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workbookProtection workbookAlgorithmName="SHA-512" workbookHashValue="RfConGL3Wrw3UatYFR61+0KXMMKkphGLG0FZht8427PcCGhdTHM+ZWlfZ3Y4vdTwjjBGLIUtjAdLUN7USlBsTQ==" workbookSaltValue="9ZZyrWE/dFA7VOSPzJCheA==" workbookSpinCount="100000" lockStructure="1"/>
  <bookViews>
    <workbookView xWindow="0" yWindow="0" windowWidth="28800" windowHeight="12300" tabRatio="891"/>
  </bookViews>
  <sheets>
    <sheet name="Hinweise" sheetId="44" r:id="rId1"/>
    <sheet name="Angaben KH-Standort" sheetId="40" r:id="rId2"/>
    <sheet name="Angaben Stationen" sheetId="42" r:id="rId3"/>
    <sheet name="B1.1" sheetId="45" r:id="rId4"/>
    <sheet name="B1.2" sheetId="49" r:id="rId5"/>
    <sheet name="B1.3" sheetId="50" r:id="rId6"/>
    <sheet name="B2.1" sheetId="48" r:id="rId7"/>
    <sheet name="B2.2" sheetId="51" r:id="rId8"/>
    <sheet name="B4" sheetId="46" r:id="rId9"/>
    <sheet name="B5" sheetId="52" r:id="rId10"/>
    <sheet name="Unterschriften" sheetId="53" r:id="rId11"/>
    <sheet name="Auswahldaten" sheetId="47" state="hidden" r:id="rId12"/>
    <sheet name="MDKHS" sheetId="41" state="hidden" r:id="rId13"/>
    <sheet name="MDS" sheetId="43" state="hidden" r:id="rId14"/>
    <sheet name="MD1.1" sheetId="22" state="hidden" r:id="rId15"/>
    <sheet name="MD1.2" sheetId="34" state="hidden" r:id="rId16"/>
    <sheet name="MD1.3" sheetId="36" state="hidden" r:id="rId17"/>
    <sheet name="MD2.1" sheetId="28" state="hidden" r:id="rId18"/>
    <sheet name="MD2.2" sheetId="29" state="hidden" r:id="rId19"/>
    <sheet name="MD4" sheetId="25" state="hidden" r:id="rId20"/>
    <sheet name="MD5" sheetId="24" state="hidden" r:id="rId21"/>
  </sheets>
  <definedNames>
    <definedName name="_xlnm._FilterDatabase" localSheetId="3" hidden="1">'B1.1'!$C$17:$G$17</definedName>
    <definedName name="_xlnm._FilterDatabase" localSheetId="4" hidden="1">'B1.2'!$C$17:$H$602</definedName>
    <definedName name="_xlnm._FilterDatabase" localSheetId="5" hidden="1">'B1.3'!$C$17:$G$602</definedName>
    <definedName name="_xlnm._FilterDatabase" localSheetId="6" hidden="1">'B2.1'!$C$15:$F$601</definedName>
    <definedName name="_xlnm._FilterDatabase" localSheetId="7" hidden="1">'B2.2'!$C$15:$F$15</definedName>
    <definedName name="_xlnm._FilterDatabase" localSheetId="8" hidden="1">'B4'!$C$16:$D$136</definedName>
    <definedName name="_xlnm._FilterDatabase" localSheetId="9" hidden="1">'B5'!$C$15:$E$15</definedName>
    <definedName name="_xlnm.Print_Area" localSheetId="1">'Angaben KH-Standort'!$A$1:$H$36</definedName>
    <definedName name="_xlnm.Print_Area" localSheetId="2">'Angaben Stationen'!$A$1:$F$88</definedName>
    <definedName name="_xlnm.Print_Area" localSheetId="3">'B1.1'!$A$1:$I$605</definedName>
    <definedName name="_xlnm.Print_Area" localSheetId="4">'B1.2'!$A$1:$K$609</definedName>
    <definedName name="_xlnm.Print_Area" localSheetId="5">'B1.3'!$A$1:$K$609</definedName>
    <definedName name="_xlnm.Print_Area" localSheetId="6">'B2.1'!$A$1:$M$603</definedName>
    <definedName name="_xlnm.Print_Area" localSheetId="7">'B2.2'!$A$1:$K$603</definedName>
    <definedName name="_xlnm.Print_Area" localSheetId="8">'B4'!$A$1:$G$138</definedName>
    <definedName name="_xlnm.Print_Area" localSheetId="9">'B5'!$A$1:$L$603</definedName>
    <definedName name="_xlnm.Print_Area" localSheetId="0">Hinweise!$A$1:$T$33</definedName>
    <definedName name="_xlnm.Print_Area" localSheetId="10">Unterschriften!$A$1:$K$33</definedName>
    <definedName name="Monat" localSheetId="5">Auswahldaten!#REF!</definedName>
    <definedName name="Monat" localSheetId="7">Auswahldaten!#REF!</definedName>
    <definedName name="Monat" localSheetId="9">Auswahldaten!#REF!</definedName>
    <definedName name="Monat">Auswahldaten!#REF!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9" i="45" l="1"/>
  <c r="X20" i="45"/>
  <c r="X21" i="45"/>
  <c r="X22" i="45"/>
  <c r="X23" i="45"/>
  <c r="X24" i="45"/>
  <c r="X25" i="45"/>
  <c r="X26" i="45"/>
  <c r="X27" i="45"/>
  <c r="X28" i="45"/>
  <c r="X29" i="45"/>
  <c r="X30" i="45"/>
  <c r="X31" i="45"/>
  <c r="X32" i="45"/>
  <c r="X33" i="45"/>
  <c r="X34" i="45"/>
  <c r="X35" i="45"/>
  <c r="X36" i="45"/>
  <c r="X37" i="45"/>
  <c r="X38" i="45"/>
  <c r="X39" i="45"/>
  <c r="X40" i="45"/>
  <c r="X41" i="45"/>
  <c r="X42" i="45"/>
  <c r="X43" i="45"/>
  <c r="X44" i="45"/>
  <c r="X45" i="45"/>
  <c r="X46" i="45"/>
  <c r="X47" i="45"/>
  <c r="X48" i="45"/>
  <c r="X49" i="45"/>
  <c r="X50" i="45"/>
  <c r="X51" i="45"/>
  <c r="X52" i="45"/>
  <c r="X53" i="45"/>
  <c r="X54" i="45"/>
  <c r="X55" i="45"/>
  <c r="X56" i="45"/>
  <c r="X57" i="45"/>
  <c r="X58" i="45"/>
  <c r="X59" i="45"/>
  <c r="X60" i="45"/>
  <c r="X61" i="45"/>
  <c r="X62" i="45"/>
  <c r="X63" i="45"/>
  <c r="X64" i="45"/>
  <c r="X65" i="45"/>
  <c r="X66" i="45"/>
  <c r="X67" i="45"/>
  <c r="X68" i="45"/>
  <c r="X69" i="45"/>
  <c r="X70" i="45"/>
  <c r="X71" i="45"/>
  <c r="X72" i="45"/>
  <c r="X73" i="45"/>
  <c r="X74" i="45"/>
  <c r="X75" i="45"/>
  <c r="X76" i="45"/>
  <c r="X77" i="45"/>
  <c r="X78" i="45"/>
  <c r="X79" i="45"/>
  <c r="X80" i="45"/>
  <c r="X81" i="45"/>
  <c r="X82" i="45"/>
  <c r="X83" i="45"/>
  <c r="X84" i="45"/>
  <c r="X85" i="45"/>
  <c r="X86" i="45"/>
  <c r="X87" i="45"/>
  <c r="X88" i="45"/>
  <c r="X89" i="45"/>
  <c r="X90" i="45"/>
  <c r="X91" i="45"/>
  <c r="X92" i="45"/>
  <c r="X93" i="45"/>
  <c r="X94" i="45"/>
  <c r="X95" i="45"/>
  <c r="X96" i="45"/>
  <c r="X97" i="45"/>
  <c r="X98" i="45"/>
  <c r="X99" i="45"/>
  <c r="X100" i="45"/>
  <c r="X101" i="45"/>
  <c r="X102" i="45"/>
  <c r="X103" i="45"/>
  <c r="X104" i="45"/>
  <c r="X105" i="45"/>
  <c r="X106" i="45"/>
  <c r="X107" i="45"/>
  <c r="X108" i="45"/>
  <c r="X109" i="45"/>
  <c r="X110" i="45"/>
  <c r="X111" i="45"/>
  <c r="X112" i="45"/>
  <c r="X113" i="45"/>
  <c r="X114" i="45"/>
  <c r="X115" i="45"/>
  <c r="X116" i="45"/>
  <c r="X117" i="45"/>
  <c r="X118" i="45"/>
  <c r="X119" i="45"/>
  <c r="X120" i="45"/>
  <c r="X121" i="45"/>
  <c r="X122" i="45"/>
  <c r="X123" i="45"/>
  <c r="X124" i="45"/>
  <c r="X125" i="45"/>
  <c r="X126" i="45"/>
  <c r="X127" i="45"/>
  <c r="X128" i="45"/>
  <c r="X129" i="45"/>
  <c r="X130" i="45"/>
  <c r="X131" i="45"/>
  <c r="X132" i="45"/>
  <c r="X133" i="45"/>
  <c r="X134" i="45"/>
  <c r="X135" i="45"/>
  <c r="X136" i="45"/>
  <c r="X137" i="45"/>
  <c r="X138" i="45"/>
  <c r="X139" i="45"/>
  <c r="X140" i="45"/>
  <c r="X141" i="45"/>
  <c r="X142" i="45"/>
  <c r="X143" i="45"/>
  <c r="X144" i="45"/>
  <c r="X145" i="45"/>
  <c r="X146" i="45"/>
  <c r="X147" i="45"/>
  <c r="X148" i="45"/>
  <c r="X149" i="45"/>
  <c r="X150" i="45"/>
  <c r="X151" i="45"/>
  <c r="X152" i="45"/>
  <c r="X153" i="45"/>
  <c r="X154" i="45"/>
  <c r="X155" i="45"/>
  <c r="X156" i="45"/>
  <c r="X157" i="45"/>
  <c r="X158" i="45"/>
  <c r="X159" i="45"/>
  <c r="X160" i="45"/>
  <c r="X161" i="45"/>
  <c r="X162" i="45"/>
  <c r="X163" i="45"/>
  <c r="X164" i="45"/>
  <c r="X165" i="45"/>
  <c r="X166" i="45"/>
  <c r="X167" i="45"/>
  <c r="X168" i="45"/>
  <c r="X169" i="45"/>
  <c r="X170" i="45"/>
  <c r="X171" i="45"/>
  <c r="X172" i="45"/>
  <c r="X173" i="45"/>
  <c r="X174" i="45"/>
  <c r="X175" i="45"/>
  <c r="X176" i="45"/>
  <c r="X177" i="45"/>
  <c r="X178" i="45"/>
  <c r="X179" i="45"/>
  <c r="X180" i="45"/>
  <c r="X181" i="45"/>
  <c r="X182" i="45"/>
  <c r="X183" i="45"/>
  <c r="X184" i="45"/>
  <c r="X185" i="45"/>
  <c r="X186" i="45"/>
  <c r="X187" i="45"/>
  <c r="X188" i="45"/>
  <c r="X189" i="45"/>
  <c r="X190" i="45"/>
  <c r="X191" i="45"/>
  <c r="X192" i="45"/>
  <c r="X193" i="45"/>
  <c r="X194" i="45"/>
  <c r="X195" i="45"/>
  <c r="X196" i="45"/>
  <c r="X197" i="45"/>
  <c r="X198" i="45"/>
  <c r="X199" i="45"/>
  <c r="X200" i="45"/>
  <c r="X201" i="45"/>
  <c r="X202" i="45"/>
  <c r="X203" i="45"/>
  <c r="X204" i="45"/>
  <c r="X205" i="45"/>
  <c r="X206" i="45"/>
  <c r="X207" i="45"/>
  <c r="X208" i="45"/>
  <c r="X209" i="45"/>
  <c r="X210" i="45"/>
  <c r="X211" i="45"/>
  <c r="X212" i="45"/>
  <c r="X213" i="45"/>
  <c r="X214" i="45"/>
  <c r="X215" i="45"/>
  <c r="X216" i="45"/>
  <c r="X217" i="45"/>
  <c r="X218" i="45"/>
  <c r="X219" i="45"/>
  <c r="X220" i="45"/>
  <c r="X221" i="45"/>
  <c r="X222" i="45"/>
  <c r="X223" i="45"/>
  <c r="X224" i="45"/>
  <c r="X225" i="45"/>
  <c r="X226" i="45"/>
  <c r="X227" i="45"/>
  <c r="X228" i="45"/>
  <c r="X229" i="45"/>
  <c r="X230" i="45"/>
  <c r="X231" i="45"/>
  <c r="X232" i="45"/>
  <c r="X233" i="45"/>
  <c r="X234" i="45"/>
  <c r="X235" i="45"/>
  <c r="X236" i="45"/>
  <c r="X237" i="45"/>
  <c r="X238" i="45"/>
  <c r="X239" i="45"/>
  <c r="X240" i="45"/>
  <c r="X241" i="45"/>
  <c r="X242" i="45"/>
  <c r="X243" i="45"/>
  <c r="X244" i="45"/>
  <c r="X245" i="45"/>
  <c r="X246" i="45"/>
  <c r="X247" i="45"/>
  <c r="X248" i="45"/>
  <c r="X249" i="45"/>
  <c r="X250" i="45"/>
  <c r="X251" i="45"/>
  <c r="X252" i="45"/>
  <c r="X253" i="45"/>
  <c r="X254" i="45"/>
  <c r="X255" i="45"/>
  <c r="X256" i="45"/>
  <c r="X257" i="45"/>
  <c r="X258" i="45"/>
  <c r="X259" i="45"/>
  <c r="X260" i="45"/>
  <c r="X261" i="45"/>
  <c r="X262" i="45"/>
  <c r="X263" i="45"/>
  <c r="X264" i="45"/>
  <c r="X265" i="45"/>
  <c r="X266" i="45"/>
  <c r="X267" i="45"/>
  <c r="X268" i="45"/>
  <c r="X269" i="45"/>
  <c r="X270" i="45"/>
  <c r="X271" i="45"/>
  <c r="X272" i="45"/>
  <c r="X273" i="45"/>
  <c r="X274" i="45"/>
  <c r="X275" i="45"/>
  <c r="X276" i="45"/>
  <c r="X277" i="45"/>
  <c r="X278" i="45"/>
  <c r="X279" i="45"/>
  <c r="X280" i="45"/>
  <c r="X281" i="45"/>
  <c r="X282" i="45"/>
  <c r="X283" i="45"/>
  <c r="X284" i="45"/>
  <c r="X285" i="45"/>
  <c r="X286" i="45"/>
  <c r="X287" i="45"/>
  <c r="X288" i="45"/>
  <c r="X289" i="45"/>
  <c r="X290" i="45"/>
  <c r="X291" i="45"/>
  <c r="X292" i="45"/>
  <c r="X293" i="45"/>
  <c r="X294" i="45"/>
  <c r="X295" i="45"/>
  <c r="X296" i="45"/>
  <c r="X297" i="45"/>
  <c r="X298" i="45"/>
  <c r="X299" i="45"/>
  <c r="X300" i="45"/>
  <c r="X301" i="45"/>
  <c r="X302" i="45"/>
  <c r="X303" i="45"/>
  <c r="X304" i="45"/>
  <c r="X305" i="45"/>
  <c r="X306" i="45"/>
  <c r="X307" i="45"/>
  <c r="X308" i="45"/>
  <c r="X309" i="45"/>
  <c r="X310" i="45"/>
  <c r="X311" i="45"/>
  <c r="X312" i="45"/>
  <c r="X313" i="45"/>
  <c r="X314" i="45"/>
  <c r="X315" i="45"/>
  <c r="X316" i="45"/>
  <c r="X317" i="45"/>
  <c r="X318" i="45"/>
  <c r="X319" i="45"/>
  <c r="X320" i="45"/>
  <c r="X321" i="45"/>
  <c r="X322" i="45"/>
  <c r="X323" i="45"/>
  <c r="X324" i="45"/>
  <c r="X325" i="45"/>
  <c r="X326" i="45"/>
  <c r="X327" i="45"/>
  <c r="X328" i="45"/>
  <c r="X329" i="45"/>
  <c r="X330" i="45"/>
  <c r="X331" i="45"/>
  <c r="X332" i="45"/>
  <c r="X333" i="45"/>
  <c r="X334" i="45"/>
  <c r="X335" i="45"/>
  <c r="X336" i="45"/>
  <c r="X337" i="45"/>
  <c r="X338" i="45"/>
  <c r="X339" i="45"/>
  <c r="X340" i="45"/>
  <c r="X341" i="45"/>
  <c r="X342" i="45"/>
  <c r="X343" i="45"/>
  <c r="X344" i="45"/>
  <c r="X345" i="45"/>
  <c r="X346" i="45"/>
  <c r="X347" i="45"/>
  <c r="X348" i="45"/>
  <c r="X349" i="45"/>
  <c r="X350" i="45"/>
  <c r="X351" i="45"/>
  <c r="X352" i="45"/>
  <c r="X353" i="45"/>
  <c r="X354" i="45"/>
  <c r="X355" i="45"/>
  <c r="X356" i="45"/>
  <c r="X357" i="45"/>
  <c r="X358" i="45"/>
  <c r="X359" i="45"/>
  <c r="X360" i="45"/>
  <c r="X361" i="45"/>
  <c r="X362" i="45"/>
  <c r="X363" i="45"/>
  <c r="X364" i="45"/>
  <c r="X365" i="45"/>
  <c r="X366" i="45"/>
  <c r="X367" i="45"/>
  <c r="X368" i="45"/>
  <c r="X369" i="45"/>
  <c r="X370" i="45"/>
  <c r="X371" i="45"/>
  <c r="X372" i="45"/>
  <c r="X373" i="45"/>
  <c r="X374" i="45"/>
  <c r="X375" i="45"/>
  <c r="X376" i="45"/>
  <c r="X377" i="45"/>
  <c r="X378" i="45"/>
  <c r="X379" i="45"/>
  <c r="X380" i="45"/>
  <c r="X381" i="45"/>
  <c r="X382" i="45"/>
  <c r="X383" i="45"/>
  <c r="X384" i="45"/>
  <c r="X385" i="45"/>
  <c r="X386" i="45"/>
  <c r="X387" i="45"/>
  <c r="X388" i="45"/>
  <c r="X389" i="45"/>
  <c r="X390" i="45"/>
  <c r="X391" i="45"/>
  <c r="X392" i="45"/>
  <c r="X393" i="45"/>
  <c r="X394" i="45"/>
  <c r="X395" i="45"/>
  <c r="X396" i="45"/>
  <c r="X397" i="45"/>
  <c r="X398" i="45"/>
  <c r="X399" i="45"/>
  <c r="X400" i="45"/>
  <c r="X401" i="45"/>
  <c r="X402" i="45"/>
  <c r="X403" i="45"/>
  <c r="X404" i="45"/>
  <c r="X405" i="45"/>
  <c r="X406" i="45"/>
  <c r="X407" i="45"/>
  <c r="X408" i="45"/>
  <c r="X409" i="45"/>
  <c r="X410" i="45"/>
  <c r="X411" i="45"/>
  <c r="X412" i="45"/>
  <c r="X413" i="45"/>
  <c r="X414" i="45"/>
  <c r="X415" i="45"/>
  <c r="X416" i="45"/>
  <c r="X417" i="45"/>
  <c r="X418" i="45"/>
  <c r="X419" i="45"/>
  <c r="X420" i="45"/>
  <c r="X421" i="45"/>
  <c r="X422" i="45"/>
  <c r="X423" i="45"/>
  <c r="X424" i="45"/>
  <c r="X425" i="45"/>
  <c r="X426" i="45"/>
  <c r="X427" i="45"/>
  <c r="X428" i="45"/>
  <c r="X429" i="45"/>
  <c r="X430" i="45"/>
  <c r="X431" i="45"/>
  <c r="X432" i="45"/>
  <c r="X433" i="45"/>
  <c r="X434" i="45"/>
  <c r="X435" i="45"/>
  <c r="X436" i="45"/>
  <c r="X437" i="45"/>
  <c r="X438" i="45"/>
  <c r="X439" i="45"/>
  <c r="X440" i="45"/>
  <c r="X441" i="45"/>
  <c r="X442" i="45"/>
  <c r="X443" i="45"/>
  <c r="X444" i="45"/>
  <c r="X445" i="45"/>
  <c r="X446" i="45"/>
  <c r="X447" i="45"/>
  <c r="X448" i="45"/>
  <c r="X449" i="45"/>
  <c r="X450" i="45"/>
  <c r="X451" i="45"/>
  <c r="X452" i="45"/>
  <c r="X453" i="45"/>
  <c r="X454" i="45"/>
  <c r="X455" i="45"/>
  <c r="X456" i="45"/>
  <c r="X457" i="45"/>
  <c r="X458" i="45"/>
  <c r="X459" i="45"/>
  <c r="X460" i="45"/>
  <c r="X461" i="45"/>
  <c r="X462" i="45"/>
  <c r="X463" i="45"/>
  <c r="X464" i="45"/>
  <c r="X465" i="45"/>
  <c r="X466" i="45"/>
  <c r="X467" i="45"/>
  <c r="X468" i="45"/>
  <c r="X469" i="45"/>
  <c r="X470" i="45"/>
  <c r="X471" i="45"/>
  <c r="X472" i="45"/>
  <c r="X473" i="45"/>
  <c r="X474" i="45"/>
  <c r="X475" i="45"/>
  <c r="X476" i="45"/>
  <c r="X477" i="45"/>
  <c r="X478" i="45"/>
  <c r="X479" i="45"/>
  <c r="X480" i="45"/>
  <c r="X481" i="45"/>
  <c r="X482" i="45"/>
  <c r="X483" i="45"/>
  <c r="X484" i="45"/>
  <c r="X485" i="45"/>
  <c r="X486" i="45"/>
  <c r="X487" i="45"/>
  <c r="X488" i="45"/>
  <c r="X489" i="45"/>
  <c r="X490" i="45"/>
  <c r="X491" i="45"/>
  <c r="X492" i="45"/>
  <c r="X493" i="45"/>
  <c r="X494" i="45"/>
  <c r="X495" i="45"/>
  <c r="X496" i="45"/>
  <c r="X497" i="45"/>
  <c r="X498" i="45"/>
  <c r="X499" i="45"/>
  <c r="X500" i="45"/>
  <c r="X501" i="45"/>
  <c r="X502" i="45"/>
  <c r="X503" i="45"/>
  <c r="X504" i="45"/>
  <c r="X505" i="45"/>
  <c r="X506" i="45"/>
  <c r="X507" i="45"/>
  <c r="X508" i="45"/>
  <c r="X509" i="45"/>
  <c r="X510" i="45"/>
  <c r="X511" i="45"/>
  <c r="X512" i="45"/>
  <c r="X513" i="45"/>
  <c r="X514" i="45"/>
  <c r="X515" i="45"/>
  <c r="X516" i="45"/>
  <c r="X517" i="45"/>
  <c r="X518" i="45"/>
  <c r="X519" i="45"/>
  <c r="X520" i="45"/>
  <c r="X521" i="45"/>
  <c r="X522" i="45"/>
  <c r="X523" i="45"/>
  <c r="X524" i="45"/>
  <c r="X525" i="45"/>
  <c r="X526" i="45"/>
  <c r="X527" i="45"/>
  <c r="X528" i="45"/>
  <c r="X529" i="45"/>
  <c r="X530" i="45"/>
  <c r="X531" i="45"/>
  <c r="X532" i="45"/>
  <c r="X533" i="45"/>
  <c r="X534" i="45"/>
  <c r="X535" i="45"/>
  <c r="X536" i="45"/>
  <c r="X537" i="45"/>
  <c r="X538" i="45"/>
  <c r="X539" i="45"/>
  <c r="X540" i="45"/>
  <c r="X541" i="45"/>
  <c r="X542" i="45"/>
  <c r="X543" i="45"/>
  <c r="X544" i="45"/>
  <c r="X545" i="45"/>
  <c r="X546" i="45"/>
  <c r="X547" i="45"/>
  <c r="X548" i="45"/>
  <c r="X549" i="45"/>
  <c r="X550" i="45"/>
  <c r="X551" i="45"/>
  <c r="X552" i="45"/>
  <c r="X553" i="45"/>
  <c r="X554" i="45"/>
  <c r="X555" i="45"/>
  <c r="X556" i="45"/>
  <c r="X557" i="45"/>
  <c r="X558" i="45"/>
  <c r="X559" i="45"/>
  <c r="X560" i="45"/>
  <c r="X561" i="45"/>
  <c r="X562" i="45"/>
  <c r="X563" i="45"/>
  <c r="X564" i="45"/>
  <c r="X565" i="45"/>
  <c r="X566" i="45"/>
  <c r="X567" i="45"/>
  <c r="X568" i="45"/>
  <c r="X569" i="45"/>
  <c r="X570" i="45"/>
  <c r="X571" i="45"/>
  <c r="X572" i="45"/>
  <c r="X573" i="45"/>
  <c r="X574" i="45"/>
  <c r="X575" i="45"/>
  <c r="X576" i="45"/>
  <c r="X577" i="45"/>
  <c r="X578" i="45"/>
  <c r="X579" i="45"/>
  <c r="X580" i="45"/>
  <c r="X581" i="45"/>
  <c r="X582" i="45"/>
  <c r="X583" i="45"/>
  <c r="X584" i="45"/>
  <c r="X585" i="45"/>
  <c r="X586" i="45"/>
  <c r="X587" i="45"/>
  <c r="X588" i="45"/>
  <c r="X589" i="45"/>
  <c r="X590" i="45"/>
  <c r="X591" i="45"/>
  <c r="X592" i="45"/>
  <c r="X593" i="45"/>
  <c r="X594" i="45"/>
  <c r="X595" i="45"/>
  <c r="X596" i="45"/>
  <c r="X597" i="45"/>
  <c r="X598" i="45"/>
  <c r="X599" i="45"/>
  <c r="X600" i="45"/>
  <c r="X601" i="45"/>
  <c r="X602" i="45"/>
  <c r="X603" i="45"/>
  <c r="X604" i="45"/>
  <c r="X18" i="45"/>
  <c r="S19" i="45" l="1"/>
  <c r="S20" i="45"/>
  <c r="S21" i="45"/>
  <c r="S22" i="45"/>
  <c r="S23" i="45"/>
  <c r="S24" i="45"/>
  <c r="S25" i="45"/>
  <c r="S26" i="45"/>
  <c r="S27" i="45"/>
  <c r="S28" i="45"/>
  <c r="S29" i="45"/>
  <c r="S30" i="45"/>
  <c r="S31" i="45"/>
  <c r="S32" i="45"/>
  <c r="S33" i="45"/>
  <c r="S34" i="45"/>
  <c r="S35" i="45"/>
  <c r="S36" i="45"/>
  <c r="S37" i="45"/>
  <c r="S38" i="45"/>
  <c r="S39" i="45"/>
  <c r="S40" i="45"/>
  <c r="S41" i="45"/>
  <c r="S42" i="45"/>
  <c r="S43" i="45"/>
  <c r="S44" i="45"/>
  <c r="S45" i="45"/>
  <c r="S46" i="45"/>
  <c r="S47" i="45"/>
  <c r="S48" i="45"/>
  <c r="S49" i="45"/>
  <c r="S50" i="45"/>
  <c r="S51" i="45"/>
  <c r="S52" i="45"/>
  <c r="S53" i="45"/>
  <c r="S54" i="45"/>
  <c r="S55" i="45"/>
  <c r="S56" i="45"/>
  <c r="S57" i="45"/>
  <c r="S58" i="45"/>
  <c r="S59" i="45"/>
  <c r="S60" i="45"/>
  <c r="S61" i="45"/>
  <c r="S62" i="45"/>
  <c r="S63" i="45"/>
  <c r="S64" i="45"/>
  <c r="S65" i="45"/>
  <c r="S66" i="45"/>
  <c r="S67" i="45"/>
  <c r="S68" i="45"/>
  <c r="S69" i="45"/>
  <c r="S70" i="45"/>
  <c r="S71" i="45"/>
  <c r="S72" i="45"/>
  <c r="S73" i="45"/>
  <c r="S74" i="45"/>
  <c r="S75" i="45"/>
  <c r="S76" i="45"/>
  <c r="S77" i="45"/>
  <c r="S78" i="45"/>
  <c r="S79" i="45"/>
  <c r="S80" i="45"/>
  <c r="S81" i="45"/>
  <c r="S82" i="45"/>
  <c r="S83" i="45"/>
  <c r="S84" i="45"/>
  <c r="S85" i="45"/>
  <c r="S86" i="45"/>
  <c r="S87" i="45"/>
  <c r="S88" i="45"/>
  <c r="S89" i="45"/>
  <c r="S90" i="45"/>
  <c r="S91" i="45"/>
  <c r="S92" i="45"/>
  <c r="S93" i="45"/>
  <c r="S94" i="45"/>
  <c r="S95" i="45"/>
  <c r="S96" i="45"/>
  <c r="S97" i="45"/>
  <c r="S98" i="45"/>
  <c r="S99" i="45"/>
  <c r="S100" i="45"/>
  <c r="S101" i="45"/>
  <c r="S102" i="45"/>
  <c r="S103" i="45"/>
  <c r="S104" i="45"/>
  <c r="S105" i="45"/>
  <c r="S106" i="45"/>
  <c r="S107" i="45"/>
  <c r="S108" i="45"/>
  <c r="S109" i="45"/>
  <c r="S110" i="45"/>
  <c r="S111" i="45"/>
  <c r="S112" i="45"/>
  <c r="S113" i="45"/>
  <c r="S114" i="45"/>
  <c r="S115" i="45"/>
  <c r="S116" i="45"/>
  <c r="S117" i="45"/>
  <c r="S118" i="45"/>
  <c r="S119" i="45"/>
  <c r="S120" i="45"/>
  <c r="S121" i="45"/>
  <c r="S122" i="45"/>
  <c r="S123" i="45"/>
  <c r="S124" i="45"/>
  <c r="S125" i="45"/>
  <c r="S126" i="45"/>
  <c r="S127" i="45"/>
  <c r="S128" i="45"/>
  <c r="S129" i="45"/>
  <c r="S130" i="45"/>
  <c r="S131" i="45"/>
  <c r="S132" i="45"/>
  <c r="S133" i="45"/>
  <c r="S134" i="45"/>
  <c r="S135" i="45"/>
  <c r="S136" i="45"/>
  <c r="S137" i="45"/>
  <c r="S138" i="45"/>
  <c r="S139" i="45"/>
  <c r="S140" i="45"/>
  <c r="S141" i="45"/>
  <c r="S142" i="45"/>
  <c r="S143" i="45"/>
  <c r="S144" i="45"/>
  <c r="S145" i="45"/>
  <c r="S146" i="45"/>
  <c r="S147" i="45"/>
  <c r="S148" i="45"/>
  <c r="S149" i="45"/>
  <c r="S150" i="45"/>
  <c r="S151" i="45"/>
  <c r="S152" i="45"/>
  <c r="S153" i="45"/>
  <c r="S154" i="45"/>
  <c r="S155" i="45"/>
  <c r="S156" i="45"/>
  <c r="S157" i="45"/>
  <c r="S158" i="45"/>
  <c r="S159" i="45"/>
  <c r="S160" i="45"/>
  <c r="S161" i="45"/>
  <c r="S162" i="45"/>
  <c r="S163" i="45"/>
  <c r="S164" i="45"/>
  <c r="S165" i="45"/>
  <c r="S166" i="45"/>
  <c r="S167" i="45"/>
  <c r="S168" i="45"/>
  <c r="S169" i="45"/>
  <c r="S170" i="45"/>
  <c r="S171" i="45"/>
  <c r="S172" i="45"/>
  <c r="S173" i="45"/>
  <c r="S174" i="45"/>
  <c r="S175" i="45"/>
  <c r="S176" i="45"/>
  <c r="S177" i="45"/>
  <c r="S178" i="45"/>
  <c r="S179" i="45"/>
  <c r="S180" i="45"/>
  <c r="S181" i="45"/>
  <c r="S182" i="45"/>
  <c r="S183" i="45"/>
  <c r="S184" i="45"/>
  <c r="S185" i="45"/>
  <c r="S186" i="45"/>
  <c r="S187" i="45"/>
  <c r="S188" i="45"/>
  <c r="S189" i="45"/>
  <c r="S190" i="45"/>
  <c r="S191" i="45"/>
  <c r="S192" i="45"/>
  <c r="S193" i="45"/>
  <c r="S194" i="45"/>
  <c r="S195" i="45"/>
  <c r="S196" i="45"/>
  <c r="S197" i="45"/>
  <c r="S198" i="45"/>
  <c r="S199" i="45"/>
  <c r="S200" i="45"/>
  <c r="S201" i="45"/>
  <c r="S202" i="45"/>
  <c r="S203" i="45"/>
  <c r="S204" i="45"/>
  <c r="S205" i="45"/>
  <c r="S206" i="45"/>
  <c r="S207" i="45"/>
  <c r="S208" i="45"/>
  <c r="S209" i="45"/>
  <c r="S210" i="45"/>
  <c r="S211" i="45"/>
  <c r="S212" i="45"/>
  <c r="S213" i="45"/>
  <c r="S214" i="45"/>
  <c r="S215" i="45"/>
  <c r="S216" i="45"/>
  <c r="S217" i="45"/>
  <c r="S218" i="45"/>
  <c r="S219" i="45"/>
  <c r="S220" i="45"/>
  <c r="S221" i="45"/>
  <c r="S222" i="45"/>
  <c r="S223" i="45"/>
  <c r="S224" i="45"/>
  <c r="S225" i="45"/>
  <c r="S226" i="45"/>
  <c r="S227" i="45"/>
  <c r="S228" i="45"/>
  <c r="S229" i="45"/>
  <c r="S230" i="45"/>
  <c r="S231" i="45"/>
  <c r="S232" i="45"/>
  <c r="S233" i="45"/>
  <c r="S234" i="45"/>
  <c r="S235" i="45"/>
  <c r="S236" i="45"/>
  <c r="S237" i="45"/>
  <c r="S238" i="45"/>
  <c r="S239" i="45"/>
  <c r="S240" i="45"/>
  <c r="S241" i="45"/>
  <c r="S242" i="45"/>
  <c r="S243" i="45"/>
  <c r="S244" i="45"/>
  <c r="S245" i="45"/>
  <c r="S246" i="45"/>
  <c r="S247" i="45"/>
  <c r="S248" i="45"/>
  <c r="S249" i="45"/>
  <c r="S250" i="45"/>
  <c r="S251" i="45"/>
  <c r="S252" i="45"/>
  <c r="S253" i="45"/>
  <c r="S254" i="45"/>
  <c r="S255" i="45"/>
  <c r="S256" i="45"/>
  <c r="S257" i="45"/>
  <c r="S258" i="45"/>
  <c r="S259" i="45"/>
  <c r="S260" i="45"/>
  <c r="S261" i="45"/>
  <c r="S262" i="45"/>
  <c r="S263" i="45"/>
  <c r="S264" i="45"/>
  <c r="S265" i="45"/>
  <c r="S266" i="45"/>
  <c r="S267" i="45"/>
  <c r="S268" i="45"/>
  <c r="S269" i="45"/>
  <c r="S270" i="45"/>
  <c r="S271" i="45"/>
  <c r="S272" i="45"/>
  <c r="S273" i="45"/>
  <c r="S274" i="45"/>
  <c r="S275" i="45"/>
  <c r="S276" i="45"/>
  <c r="S277" i="45"/>
  <c r="S278" i="45"/>
  <c r="S279" i="45"/>
  <c r="S280" i="45"/>
  <c r="S281" i="45"/>
  <c r="S282" i="45"/>
  <c r="S283" i="45"/>
  <c r="S284" i="45"/>
  <c r="S285" i="45"/>
  <c r="S286" i="45"/>
  <c r="S287" i="45"/>
  <c r="S288" i="45"/>
  <c r="S289" i="45"/>
  <c r="S290" i="45"/>
  <c r="S291" i="45"/>
  <c r="S292" i="45"/>
  <c r="S293" i="45"/>
  <c r="S294" i="45"/>
  <c r="S295" i="45"/>
  <c r="S296" i="45"/>
  <c r="S297" i="45"/>
  <c r="S298" i="45"/>
  <c r="S299" i="45"/>
  <c r="S300" i="45"/>
  <c r="S301" i="45"/>
  <c r="S302" i="45"/>
  <c r="S303" i="45"/>
  <c r="S304" i="45"/>
  <c r="S305" i="45"/>
  <c r="S306" i="45"/>
  <c r="S307" i="45"/>
  <c r="S308" i="45"/>
  <c r="S309" i="45"/>
  <c r="S310" i="45"/>
  <c r="S311" i="45"/>
  <c r="S312" i="45"/>
  <c r="S313" i="45"/>
  <c r="S314" i="45"/>
  <c r="S315" i="45"/>
  <c r="S316" i="45"/>
  <c r="S317" i="45"/>
  <c r="S318" i="45"/>
  <c r="S319" i="45"/>
  <c r="S320" i="45"/>
  <c r="S321" i="45"/>
  <c r="S322" i="45"/>
  <c r="S323" i="45"/>
  <c r="S324" i="45"/>
  <c r="S325" i="45"/>
  <c r="S326" i="45"/>
  <c r="S327" i="45"/>
  <c r="S328" i="45"/>
  <c r="S329" i="45"/>
  <c r="S330" i="45"/>
  <c r="S331" i="45"/>
  <c r="S332" i="45"/>
  <c r="S333" i="45"/>
  <c r="S334" i="45"/>
  <c r="S335" i="45"/>
  <c r="S336" i="45"/>
  <c r="S337" i="45"/>
  <c r="S338" i="45"/>
  <c r="S339" i="45"/>
  <c r="S340" i="45"/>
  <c r="S341" i="45"/>
  <c r="S342" i="45"/>
  <c r="S343" i="45"/>
  <c r="S344" i="45"/>
  <c r="S345" i="45"/>
  <c r="S346" i="45"/>
  <c r="S347" i="45"/>
  <c r="S348" i="45"/>
  <c r="S349" i="45"/>
  <c r="S350" i="45"/>
  <c r="S351" i="45"/>
  <c r="S352" i="45"/>
  <c r="S353" i="45"/>
  <c r="S354" i="45"/>
  <c r="S355" i="45"/>
  <c r="S356" i="45"/>
  <c r="S357" i="45"/>
  <c r="S358" i="45"/>
  <c r="S359" i="45"/>
  <c r="S360" i="45"/>
  <c r="S361" i="45"/>
  <c r="S362" i="45"/>
  <c r="S363" i="45"/>
  <c r="S364" i="45"/>
  <c r="S365" i="45"/>
  <c r="S366" i="45"/>
  <c r="S367" i="45"/>
  <c r="S368" i="45"/>
  <c r="S369" i="45"/>
  <c r="S370" i="45"/>
  <c r="S371" i="45"/>
  <c r="S372" i="45"/>
  <c r="S373" i="45"/>
  <c r="S374" i="45"/>
  <c r="S375" i="45"/>
  <c r="S376" i="45"/>
  <c r="S377" i="45"/>
  <c r="S378" i="45"/>
  <c r="S379" i="45"/>
  <c r="S380" i="45"/>
  <c r="S381" i="45"/>
  <c r="S382" i="45"/>
  <c r="S383" i="45"/>
  <c r="S384" i="45"/>
  <c r="S385" i="45"/>
  <c r="S386" i="45"/>
  <c r="S387" i="45"/>
  <c r="S388" i="45"/>
  <c r="S389" i="45"/>
  <c r="S390" i="45"/>
  <c r="S391" i="45"/>
  <c r="S392" i="45"/>
  <c r="S393" i="45"/>
  <c r="S394" i="45"/>
  <c r="S395" i="45"/>
  <c r="S396" i="45"/>
  <c r="S397" i="45"/>
  <c r="S398" i="45"/>
  <c r="S399" i="45"/>
  <c r="S400" i="45"/>
  <c r="S401" i="45"/>
  <c r="S402" i="45"/>
  <c r="S403" i="45"/>
  <c r="S404" i="45"/>
  <c r="S405" i="45"/>
  <c r="S406" i="45"/>
  <c r="S407" i="45"/>
  <c r="S408" i="45"/>
  <c r="S409" i="45"/>
  <c r="S410" i="45"/>
  <c r="S411" i="45"/>
  <c r="S412" i="45"/>
  <c r="S413" i="45"/>
  <c r="S414" i="45"/>
  <c r="S415" i="45"/>
  <c r="S416" i="45"/>
  <c r="S417" i="45"/>
  <c r="S418" i="45"/>
  <c r="S419" i="45"/>
  <c r="S420" i="45"/>
  <c r="S421" i="45"/>
  <c r="S422" i="45"/>
  <c r="S423" i="45"/>
  <c r="S424" i="45"/>
  <c r="S425" i="45"/>
  <c r="S426" i="45"/>
  <c r="S427" i="45"/>
  <c r="S428" i="45"/>
  <c r="S429" i="45"/>
  <c r="S430" i="45"/>
  <c r="S431" i="45"/>
  <c r="S432" i="45"/>
  <c r="S433" i="45"/>
  <c r="S434" i="45"/>
  <c r="S435" i="45"/>
  <c r="S436" i="45"/>
  <c r="S437" i="45"/>
  <c r="S438" i="45"/>
  <c r="S439" i="45"/>
  <c r="S440" i="45"/>
  <c r="S441" i="45"/>
  <c r="S442" i="45"/>
  <c r="S443" i="45"/>
  <c r="S444" i="45"/>
  <c r="S445" i="45"/>
  <c r="S446" i="45"/>
  <c r="S447" i="45"/>
  <c r="S448" i="45"/>
  <c r="S449" i="45"/>
  <c r="S450" i="45"/>
  <c r="S451" i="45"/>
  <c r="S452" i="45"/>
  <c r="S453" i="45"/>
  <c r="S454" i="45"/>
  <c r="S455" i="45"/>
  <c r="S456" i="45"/>
  <c r="S457" i="45"/>
  <c r="S458" i="45"/>
  <c r="S459" i="45"/>
  <c r="S460" i="45"/>
  <c r="S461" i="45"/>
  <c r="S462" i="45"/>
  <c r="S463" i="45"/>
  <c r="S464" i="45"/>
  <c r="S465" i="45"/>
  <c r="S466" i="45"/>
  <c r="S467" i="45"/>
  <c r="S468" i="45"/>
  <c r="S469" i="45"/>
  <c r="S470" i="45"/>
  <c r="S471" i="45"/>
  <c r="S472" i="45"/>
  <c r="S473" i="45"/>
  <c r="S474" i="45"/>
  <c r="S475" i="45"/>
  <c r="S476" i="45"/>
  <c r="S477" i="45"/>
  <c r="S478" i="45"/>
  <c r="S479" i="45"/>
  <c r="S480" i="45"/>
  <c r="S481" i="45"/>
  <c r="S482" i="45"/>
  <c r="S483" i="45"/>
  <c r="S484" i="45"/>
  <c r="S485" i="45"/>
  <c r="S486" i="45"/>
  <c r="S487" i="45"/>
  <c r="S488" i="45"/>
  <c r="S489" i="45"/>
  <c r="S490" i="45"/>
  <c r="S491" i="45"/>
  <c r="S492" i="45"/>
  <c r="S493" i="45"/>
  <c r="S494" i="45"/>
  <c r="S495" i="45"/>
  <c r="S496" i="45"/>
  <c r="S497" i="45"/>
  <c r="S498" i="45"/>
  <c r="S499" i="45"/>
  <c r="S500" i="45"/>
  <c r="S501" i="45"/>
  <c r="S502" i="45"/>
  <c r="S503" i="45"/>
  <c r="S504" i="45"/>
  <c r="S505" i="45"/>
  <c r="S506" i="45"/>
  <c r="S507" i="45"/>
  <c r="S508" i="45"/>
  <c r="S509" i="45"/>
  <c r="S510" i="45"/>
  <c r="S511" i="45"/>
  <c r="S512" i="45"/>
  <c r="S513" i="45"/>
  <c r="S514" i="45"/>
  <c r="S515" i="45"/>
  <c r="S516" i="45"/>
  <c r="S517" i="45"/>
  <c r="S518" i="45"/>
  <c r="S519" i="45"/>
  <c r="S520" i="45"/>
  <c r="S521" i="45"/>
  <c r="S522" i="45"/>
  <c r="S523" i="45"/>
  <c r="S524" i="45"/>
  <c r="S525" i="45"/>
  <c r="S526" i="45"/>
  <c r="S527" i="45"/>
  <c r="S528" i="45"/>
  <c r="S529" i="45"/>
  <c r="S530" i="45"/>
  <c r="S531" i="45"/>
  <c r="S532" i="45"/>
  <c r="S533" i="45"/>
  <c r="S534" i="45"/>
  <c r="S535" i="45"/>
  <c r="S536" i="45"/>
  <c r="S537" i="45"/>
  <c r="S538" i="45"/>
  <c r="S539" i="45"/>
  <c r="S540" i="45"/>
  <c r="S541" i="45"/>
  <c r="S542" i="45"/>
  <c r="S543" i="45"/>
  <c r="S544" i="45"/>
  <c r="S545" i="45"/>
  <c r="S546" i="45"/>
  <c r="S547" i="45"/>
  <c r="S548" i="45"/>
  <c r="S549" i="45"/>
  <c r="S550" i="45"/>
  <c r="S551" i="45"/>
  <c r="S552" i="45"/>
  <c r="S553" i="45"/>
  <c r="S554" i="45"/>
  <c r="S555" i="45"/>
  <c r="S556" i="45"/>
  <c r="S557" i="45"/>
  <c r="S558" i="45"/>
  <c r="S559" i="45"/>
  <c r="S560" i="45"/>
  <c r="S561" i="45"/>
  <c r="S562" i="45"/>
  <c r="S563" i="45"/>
  <c r="S564" i="45"/>
  <c r="S565" i="45"/>
  <c r="S566" i="45"/>
  <c r="S567" i="45"/>
  <c r="S568" i="45"/>
  <c r="S569" i="45"/>
  <c r="S570" i="45"/>
  <c r="S571" i="45"/>
  <c r="S572" i="45"/>
  <c r="S573" i="45"/>
  <c r="S574" i="45"/>
  <c r="S575" i="45"/>
  <c r="S576" i="45"/>
  <c r="S577" i="45"/>
  <c r="S578" i="45"/>
  <c r="S579" i="45"/>
  <c r="S580" i="45"/>
  <c r="S581" i="45"/>
  <c r="S582" i="45"/>
  <c r="S583" i="45"/>
  <c r="S584" i="45"/>
  <c r="S585" i="45"/>
  <c r="S586" i="45"/>
  <c r="S587" i="45"/>
  <c r="S588" i="45"/>
  <c r="S589" i="45"/>
  <c r="S590" i="45"/>
  <c r="S591" i="45"/>
  <c r="S592" i="45"/>
  <c r="S593" i="45"/>
  <c r="S594" i="45"/>
  <c r="S595" i="45"/>
  <c r="S596" i="45"/>
  <c r="S597" i="45"/>
  <c r="S598" i="45"/>
  <c r="S599" i="45"/>
  <c r="S600" i="45"/>
  <c r="S601" i="45"/>
  <c r="S602" i="45"/>
  <c r="S603" i="45"/>
  <c r="S604" i="45"/>
  <c r="S18" i="45"/>
  <c r="R20" i="45"/>
  <c r="R21" i="45"/>
  <c r="R22" i="45"/>
  <c r="R23" i="45"/>
  <c r="R24" i="45"/>
  <c r="R25" i="45"/>
  <c r="R26" i="45"/>
  <c r="R27" i="45"/>
  <c r="R28" i="45"/>
  <c r="R29" i="45"/>
  <c r="R30" i="45"/>
  <c r="R31" i="45"/>
  <c r="R32" i="45"/>
  <c r="R33" i="45"/>
  <c r="R34" i="45"/>
  <c r="R35" i="45"/>
  <c r="R36" i="45"/>
  <c r="R37" i="45"/>
  <c r="R38" i="45"/>
  <c r="R39" i="45"/>
  <c r="R40" i="45"/>
  <c r="R41" i="45"/>
  <c r="R42" i="45"/>
  <c r="R43" i="45"/>
  <c r="R44" i="45"/>
  <c r="R45" i="45"/>
  <c r="R46" i="45"/>
  <c r="R47" i="45"/>
  <c r="R48" i="45"/>
  <c r="R49" i="45"/>
  <c r="R50" i="45"/>
  <c r="R51" i="45"/>
  <c r="R52" i="45"/>
  <c r="R53" i="45"/>
  <c r="R54" i="45"/>
  <c r="R55" i="45"/>
  <c r="R56" i="45"/>
  <c r="R57" i="45"/>
  <c r="R58" i="45"/>
  <c r="R59" i="45"/>
  <c r="R60" i="45"/>
  <c r="R61" i="45"/>
  <c r="R62" i="45"/>
  <c r="R63" i="45"/>
  <c r="R64" i="45"/>
  <c r="R65" i="45"/>
  <c r="R66" i="45"/>
  <c r="R67" i="45"/>
  <c r="R68" i="45"/>
  <c r="R69" i="45"/>
  <c r="R70" i="45"/>
  <c r="R71" i="45"/>
  <c r="R72" i="45"/>
  <c r="R73" i="45"/>
  <c r="R74" i="45"/>
  <c r="R75" i="45"/>
  <c r="R76" i="45"/>
  <c r="R77" i="45"/>
  <c r="R78" i="45"/>
  <c r="R79" i="45"/>
  <c r="R80" i="45"/>
  <c r="R81" i="45"/>
  <c r="R82" i="45"/>
  <c r="R83" i="45"/>
  <c r="R84" i="45"/>
  <c r="R85" i="45"/>
  <c r="R86" i="45"/>
  <c r="R87" i="45"/>
  <c r="R88" i="45"/>
  <c r="R89" i="45"/>
  <c r="R90" i="45"/>
  <c r="R91" i="45"/>
  <c r="R92" i="45"/>
  <c r="R93" i="45"/>
  <c r="R94" i="45"/>
  <c r="R95" i="45"/>
  <c r="R96" i="45"/>
  <c r="R97" i="45"/>
  <c r="R98" i="45"/>
  <c r="R99" i="45"/>
  <c r="R100" i="45"/>
  <c r="R101" i="45"/>
  <c r="R102" i="45"/>
  <c r="R103" i="45"/>
  <c r="R104" i="45"/>
  <c r="R105" i="45"/>
  <c r="R106" i="45"/>
  <c r="R107" i="45"/>
  <c r="R108" i="45"/>
  <c r="R109" i="45"/>
  <c r="R110" i="45"/>
  <c r="R111" i="45"/>
  <c r="R112" i="45"/>
  <c r="R113" i="45"/>
  <c r="R114" i="45"/>
  <c r="R115" i="45"/>
  <c r="R116" i="45"/>
  <c r="R117" i="45"/>
  <c r="R118" i="45"/>
  <c r="R119" i="45"/>
  <c r="R120" i="45"/>
  <c r="R121" i="45"/>
  <c r="R122" i="45"/>
  <c r="R123" i="45"/>
  <c r="R124" i="45"/>
  <c r="R125" i="45"/>
  <c r="R126" i="45"/>
  <c r="R127" i="45"/>
  <c r="R128" i="45"/>
  <c r="R129" i="45"/>
  <c r="R130" i="45"/>
  <c r="R131" i="45"/>
  <c r="R132" i="45"/>
  <c r="R133" i="45"/>
  <c r="R134" i="45"/>
  <c r="R135" i="45"/>
  <c r="R136" i="45"/>
  <c r="R137" i="45"/>
  <c r="R138" i="45"/>
  <c r="R139" i="45"/>
  <c r="R140" i="45"/>
  <c r="R141" i="45"/>
  <c r="R142" i="45"/>
  <c r="R143" i="45"/>
  <c r="R144" i="45"/>
  <c r="R145" i="45"/>
  <c r="R146" i="45"/>
  <c r="R147" i="45"/>
  <c r="R148" i="45"/>
  <c r="R149" i="45"/>
  <c r="R150" i="45"/>
  <c r="R151" i="45"/>
  <c r="R152" i="45"/>
  <c r="R153" i="45"/>
  <c r="R154" i="45"/>
  <c r="R155" i="45"/>
  <c r="R156" i="45"/>
  <c r="R157" i="45"/>
  <c r="R158" i="45"/>
  <c r="R159" i="45"/>
  <c r="R160" i="45"/>
  <c r="R161" i="45"/>
  <c r="R162" i="45"/>
  <c r="R163" i="45"/>
  <c r="R164" i="45"/>
  <c r="R165" i="45"/>
  <c r="R166" i="45"/>
  <c r="R167" i="45"/>
  <c r="R168" i="45"/>
  <c r="R169" i="45"/>
  <c r="R170" i="45"/>
  <c r="R171" i="45"/>
  <c r="R172" i="45"/>
  <c r="R173" i="45"/>
  <c r="R174" i="45"/>
  <c r="R175" i="45"/>
  <c r="R176" i="45"/>
  <c r="R177" i="45"/>
  <c r="R178" i="45"/>
  <c r="R179" i="45"/>
  <c r="R180" i="45"/>
  <c r="R181" i="45"/>
  <c r="R182" i="45"/>
  <c r="R183" i="45"/>
  <c r="R184" i="45"/>
  <c r="R185" i="45"/>
  <c r="R186" i="45"/>
  <c r="R187" i="45"/>
  <c r="R188" i="45"/>
  <c r="R189" i="45"/>
  <c r="R190" i="45"/>
  <c r="R191" i="45"/>
  <c r="R192" i="45"/>
  <c r="R193" i="45"/>
  <c r="R194" i="45"/>
  <c r="R195" i="45"/>
  <c r="R196" i="45"/>
  <c r="R197" i="45"/>
  <c r="R198" i="45"/>
  <c r="R199" i="45"/>
  <c r="R200" i="45"/>
  <c r="R201" i="45"/>
  <c r="R202" i="45"/>
  <c r="R203" i="45"/>
  <c r="R204" i="45"/>
  <c r="R205" i="45"/>
  <c r="R206" i="45"/>
  <c r="R207" i="45"/>
  <c r="R208" i="45"/>
  <c r="R209" i="45"/>
  <c r="R210" i="45"/>
  <c r="R211" i="45"/>
  <c r="R212" i="45"/>
  <c r="R213" i="45"/>
  <c r="R214" i="45"/>
  <c r="R215" i="45"/>
  <c r="R216" i="45"/>
  <c r="R217" i="45"/>
  <c r="R218" i="45"/>
  <c r="R219" i="45"/>
  <c r="R220" i="45"/>
  <c r="R221" i="45"/>
  <c r="R222" i="45"/>
  <c r="R223" i="45"/>
  <c r="R224" i="45"/>
  <c r="R225" i="45"/>
  <c r="R226" i="45"/>
  <c r="R227" i="45"/>
  <c r="R228" i="45"/>
  <c r="R229" i="45"/>
  <c r="R230" i="45"/>
  <c r="R231" i="45"/>
  <c r="R232" i="45"/>
  <c r="R233" i="45"/>
  <c r="R234" i="45"/>
  <c r="R235" i="45"/>
  <c r="R236" i="45"/>
  <c r="R237" i="45"/>
  <c r="R238" i="45"/>
  <c r="R239" i="45"/>
  <c r="R240" i="45"/>
  <c r="R241" i="45"/>
  <c r="R242" i="45"/>
  <c r="R243" i="45"/>
  <c r="R244" i="45"/>
  <c r="R245" i="45"/>
  <c r="R246" i="45"/>
  <c r="R247" i="45"/>
  <c r="R248" i="45"/>
  <c r="R249" i="45"/>
  <c r="R250" i="45"/>
  <c r="R251" i="45"/>
  <c r="R252" i="45"/>
  <c r="R253" i="45"/>
  <c r="R254" i="45"/>
  <c r="R255" i="45"/>
  <c r="R256" i="45"/>
  <c r="R257" i="45"/>
  <c r="R258" i="45"/>
  <c r="R259" i="45"/>
  <c r="R260" i="45"/>
  <c r="R261" i="45"/>
  <c r="R262" i="45"/>
  <c r="R263" i="45"/>
  <c r="R264" i="45"/>
  <c r="R265" i="45"/>
  <c r="R266" i="45"/>
  <c r="R267" i="45"/>
  <c r="R268" i="45"/>
  <c r="R269" i="45"/>
  <c r="R270" i="45"/>
  <c r="R271" i="45"/>
  <c r="R272" i="45"/>
  <c r="R273" i="45"/>
  <c r="R274" i="45"/>
  <c r="R275" i="45"/>
  <c r="R276" i="45"/>
  <c r="R277" i="45"/>
  <c r="R278" i="45"/>
  <c r="R279" i="45"/>
  <c r="R280" i="45"/>
  <c r="R281" i="45"/>
  <c r="R282" i="45"/>
  <c r="R283" i="45"/>
  <c r="R284" i="45"/>
  <c r="R285" i="45"/>
  <c r="R286" i="45"/>
  <c r="R287" i="45"/>
  <c r="R288" i="45"/>
  <c r="R289" i="45"/>
  <c r="R290" i="45"/>
  <c r="R291" i="45"/>
  <c r="R292" i="45"/>
  <c r="R293" i="45"/>
  <c r="R294" i="45"/>
  <c r="R295" i="45"/>
  <c r="R296" i="45"/>
  <c r="R297" i="45"/>
  <c r="R298" i="45"/>
  <c r="R299" i="45"/>
  <c r="R300" i="45"/>
  <c r="R301" i="45"/>
  <c r="R302" i="45"/>
  <c r="R303" i="45"/>
  <c r="R304" i="45"/>
  <c r="R305" i="45"/>
  <c r="R306" i="45"/>
  <c r="R307" i="45"/>
  <c r="R308" i="45"/>
  <c r="R309" i="45"/>
  <c r="R310" i="45"/>
  <c r="R311" i="45"/>
  <c r="R312" i="45"/>
  <c r="R313" i="45"/>
  <c r="R314" i="45"/>
  <c r="R315" i="45"/>
  <c r="R316" i="45"/>
  <c r="R317" i="45"/>
  <c r="R318" i="45"/>
  <c r="R319" i="45"/>
  <c r="R320" i="45"/>
  <c r="R321" i="45"/>
  <c r="R322" i="45"/>
  <c r="R323" i="45"/>
  <c r="R324" i="45"/>
  <c r="R325" i="45"/>
  <c r="R326" i="45"/>
  <c r="R327" i="45"/>
  <c r="R328" i="45"/>
  <c r="R329" i="45"/>
  <c r="R330" i="45"/>
  <c r="R331" i="45"/>
  <c r="R332" i="45"/>
  <c r="R333" i="45"/>
  <c r="R334" i="45"/>
  <c r="R335" i="45"/>
  <c r="R336" i="45"/>
  <c r="R337" i="45"/>
  <c r="R338" i="45"/>
  <c r="R339" i="45"/>
  <c r="R340" i="45"/>
  <c r="R341" i="45"/>
  <c r="R342" i="45"/>
  <c r="R343" i="45"/>
  <c r="R344" i="45"/>
  <c r="R345" i="45"/>
  <c r="R346" i="45"/>
  <c r="R347" i="45"/>
  <c r="R348" i="45"/>
  <c r="R349" i="45"/>
  <c r="R350" i="45"/>
  <c r="R351" i="45"/>
  <c r="R352" i="45"/>
  <c r="R353" i="45"/>
  <c r="R354" i="45"/>
  <c r="R355" i="45"/>
  <c r="R356" i="45"/>
  <c r="R357" i="45"/>
  <c r="R358" i="45"/>
  <c r="R359" i="45"/>
  <c r="R360" i="45"/>
  <c r="R361" i="45"/>
  <c r="R362" i="45"/>
  <c r="R363" i="45"/>
  <c r="R364" i="45"/>
  <c r="R365" i="45"/>
  <c r="R366" i="45"/>
  <c r="R367" i="45"/>
  <c r="R368" i="45"/>
  <c r="R369" i="45"/>
  <c r="R370" i="45"/>
  <c r="R371" i="45"/>
  <c r="R372" i="45"/>
  <c r="R373" i="45"/>
  <c r="R374" i="45"/>
  <c r="R375" i="45"/>
  <c r="R376" i="45"/>
  <c r="R377" i="45"/>
  <c r="R378" i="45"/>
  <c r="R379" i="45"/>
  <c r="R380" i="45"/>
  <c r="R381" i="45"/>
  <c r="R382" i="45"/>
  <c r="R383" i="45"/>
  <c r="R384" i="45"/>
  <c r="R385" i="45"/>
  <c r="R386" i="45"/>
  <c r="R387" i="45"/>
  <c r="R388" i="45"/>
  <c r="R389" i="45"/>
  <c r="R390" i="45"/>
  <c r="R391" i="45"/>
  <c r="R392" i="45"/>
  <c r="R393" i="45"/>
  <c r="R394" i="45"/>
  <c r="R395" i="45"/>
  <c r="R396" i="45"/>
  <c r="R397" i="45"/>
  <c r="R398" i="45"/>
  <c r="R399" i="45"/>
  <c r="R400" i="45"/>
  <c r="R401" i="45"/>
  <c r="R402" i="45"/>
  <c r="R403" i="45"/>
  <c r="R404" i="45"/>
  <c r="R405" i="45"/>
  <c r="R406" i="45"/>
  <c r="R407" i="45"/>
  <c r="R408" i="45"/>
  <c r="R409" i="45"/>
  <c r="R410" i="45"/>
  <c r="R411" i="45"/>
  <c r="R412" i="45"/>
  <c r="R413" i="45"/>
  <c r="R414" i="45"/>
  <c r="R415" i="45"/>
  <c r="R416" i="45"/>
  <c r="R417" i="45"/>
  <c r="R418" i="45"/>
  <c r="R419" i="45"/>
  <c r="R420" i="45"/>
  <c r="R421" i="45"/>
  <c r="R422" i="45"/>
  <c r="R423" i="45"/>
  <c r="R424" i="45"/>
  <c r="R425" i="45"/>
  <c r="R426" i="45"/>
  <c r="R427" i="45"/>
  <c r="R428" i="45"/>
  <c r="R429" i="45"/>
  <c r="R430" i="45"/>
  <c r="R431" i="45"/>
  <c r="R432" i="45"/>
  <c r="R433" i="45"/>
  <c r="R434" i="45"/>
  <c r="R435" i="45"/>
  <c r="R436" i="45"/>
  <c r="R437" i="45"/>
  <c r="R438" i="45"/>
  <c r="R439" i="45"/>
  <c r="R440" i="45"/>
  <c r="R441" i="45"/>
  <c r="R442" i="45"/>
  <c r="R443" i="45"/>
  <c r="R444" i="45"/>
  <c r="R445" i="45"/>
  <c r="R446" i="45"/>
  <c r="R447" i="45"/>
  <c r="R448" i="45"/>
  <c r="R449" i="45"/>
  <c r="R450" i="45"/>
  <c r="R451" i="45"/>
  <c r="R452" i="45"/>
  <c r="R453" i="45"/>
  <c r="R454" i="45"/>
  <c r="R455" i="45"/>
  <c r="R456" i="45"/>
  <c r="R457" i="45"/>
  <c r="R458" i="45"/>
  <c r="R459" i="45"/>
  <c r="R460" i="45"/>
  <c r="R461" i="45"/>
  <c r="R462" i="45"/>
  <c r="R463" i="45"/>
  <c r="R464" i="45"/>
  <c r="R465" i="45"/>
  <c r="R466" i="45"/>
  <c r="R467" i="45"/>
  <c r="R468" i="45"/>
  <c r="R469" i="45"/>
  <c r="R470" i="45"/>
  <c r="R471" i="45"/>
  <c r="R472" i="45"/>
  <c r="R473" i="45"/>
  <c r="R474" i="45"/>
  <c r="R475" i="45"/>
  <c r="R476" i="45"/>
  <c r="R477" i="45"/>
  <c r="R478" i="45"/>
  <c r="R479" i="45"/>
  <c r="R480" i="45"/>
  <c r="R481" i="45"/>
  <c r="R482" i="45"/>
  <c r="R483" i="45"/>
  <c r="R484" i="45"/>
  <c r="R485" i="45"/>
  <c r="R486" i="45"/>
  <c r="R487" i="45"/>
  <c r="R488" i="45"/>
  <c r="R489" i="45"/>
  <c r="R490" i="45"/>
  <c r="R491" i="45"/>
  <c r="R492" i="45"/>
  <c r="R493" i="45"/>
  <c r="R494" i="45"/>
  <c r="R495" i="45"/>
  <c r="R496" i="45"/>
  <c r="R497" i="45"/>
  <c r="R498" i="45"/>
  <c r="R499" i="45"/>
  <c r="R500" i="45"/>
  <c r="R501" i="45"/>
  <c r="R502" i="45"/>
  <c r="R503" i="45"/>
  <c r="R504" i="45"/>
  <c r="R505" i="45"/>
  <c r="R506" i="45"/>
  <c r="R507" i="45"/>
  <c r="R508" i="45"/>
  <c r="R509" i="45"/>
  <c r="R510" i="45"/>
  <c r="R511" i="45"/>
  <c r="R512" i="45"/>
  <c r="R513" i="45"/>
  <c r="R514" i="45"/>
  <c r="R515" i="45"/>
  <c r="R516" i="45"/>
  <c r="R517" i="45"/>
  <c r="R518" i="45"/>
  <c r="R519" i="45"/>
  <c r="R520" i="45"/>
  <c r="R521" i="45"/>
  <c r="R522" i="45"/>
  <c r="R523" i="45"/>
  <c r="R524" i="45"/>
  <c r="R525" i="45"/>
  <c r="R526" i="45"/>
  <c r="R527" i="45"/>
  <c r="R528" i="45"/>
  <c r="R529" i="45"/>
  <c r="R530" i="45"/>
  <c r="R531" i="45"/>
  <c r="R532" i="45"/>
  <c r="R533" i="45"/>
  <c r="R534" i="45"/>
  <c r="R535" i="45"/>
  <c r="R536" i="45"/>
  <c r="R537" i="45"/>
  <c r="R538" i="45"/>
  <c r="R539" i="45"/>
  <c r="R540" i="45"/>
  <c r="R541" i="45"/>
  <c r="R542" i="45"/>
  <c r="R543" i="45"/>
  <c r="R544" i="45"/>
  <c r="R545" i="45"/>
  <c r="R546" i="45"/>
  <c r="R547" i="45"/>
  <c r="R548" i="45"/>
  <c r="R549" i="45"/>
  <c r="R550" i="45"/>
  <c r="R551" i="45"/>
  <c r="R552" i="45"/>
  <c r="R553" i="45"/>
  <c r="R554" i="45"/>
  <c r="R555" i="45"/>
  <c r="R556" i="45"/>
  <c r="R557" i="45"/>
  <c r="R558" i="45"/>
  <c r="R559" i="45"/>
  <c r="R560" i="45"/>
  <c r="R561" i="45"/>
  <c r="R562" i="45"/>
  <c r="R563" i="45"/>
  <c r="R564" i="45"/>
  <c r="R565" i="45"/>
  <c r="R566" i="45"/>
  <c r="R567" i="45"/>
  <c r="R568" i="45"/>
  <c r="R569" i="45"/>
  <c r="R570" i="45"/>
  <c r="R571" i="45"/>
  <c r="R572" i="45"/>
  <c r="R573" i="45"/>
  <c r="R574" i="45"/>
  <c r="R575" i="45"/>
  <c r="R576" i="45"/>
  <c r="R577" i="45"/>
  <c r="R578" i="45"/>
  <c r="R579" i="45"/>
  <c r="R580" i="45"/>
  <c r="R581" i="45"/>
  <c r="R582" i="45"/>
  <c r="R583" i="45"/>
  <c r="R584" i="45"/>
  <c r="R585" i="45"/>
  <c r="R586" i="45"/>
  <c r="R587" i="45"/>
  <c r="R588" i="45"/>
  <c r="R589" i="45"/>
  <c r="R590" i="45"/>
  <c r="R591" i="45"/>
  <c r="R592" i="45"/>
  <c r="R593" i="45"/>
  <c r="R594" i="45"/>
  <c r="R595" i="45"/>
  <c r="R596" i="45"/>
  <c r="R597" i="45"/>
  <c r="R598" i="45"/>
  <c r="R599" i="45"/>
  <c r="R600" i="45"/>
  <c r="R601" i="45"/>
  <c r="R602" i="45"/>
  <c r="R603" i="45"/>
  <c r="R604" i="45"/>
  <c r="Q19" i="45"/>
  <c r="R19" i="45" s="1"/>
  <c r="Q20" i="45"/>
  <c r="Q21" i="45"/>
  <c r="Q22" i="45"/>
  <c r="Q23" i="45"/>
  <c r="Q24" i="45"/>
  <c r="Q25" i="45"/>
  <c r="Q26" i="45"/>
  <c r="Q27" i="45"/>
  <c r="Q28" i="45"/>
  <c r="Q29" i="45"/>
  <c r="Q30" i="45"/>
  <c r="Q31" i="45"/>
  <c r="Q32" i="45"/>
  <c r="Q33" i="45"/>
  <c r="Q34" i="45"/>
  <c r="Q35" i="45"/>
  <c r="Q36" i="45"/>
  <c r="Q37" i="45"/>
  <c r="Q38" i="45"/>
  <c r="Q39" i="45"/>
  <c r="Q40" i="45"/>
  <c r="Q41" i="45"/>
  <c r="Q42" i="45"/>
  <c r="Q43" i="45"/>
  <c r="Q44" i="45"/>
  <c r="Q45" i="45"/>
  <c r="Q46" i="45"/>
  <c r="Q47" i="45"/>
  <c r="Q48" i="45"/>
  <c r="Q49" i="45"/>
  <c r="Q50" i="45"/>
  <c r="Q51" i="45"/>
  <c r="Q52" i="45"/>
  <c r="Q53" i="45"/>
  <c r="Q54" i="45"/>
  <c r="Q55" i="45"/>
  <c r="Q56" i="45"/>
  <c r="Q57" i="45"/>
  <c r="Q58" i="45"/>
  <c r="Q59" i="45"/>
  <c r="Q60" i="45"/>
  <c r="Q61" i="45"/>
  <c r="Q62" i="45"/>
  <c r="Q63" i="45"/>
  <c r="Q64" i="45"/>
  <c r="Q65" i="45"/>
  <c r="Q66" i="45"/>
  <c r="Q67" i="45"/>
  <c r="Q68" i="45"/>
  <c r="Q69" i="45"/>
  <c r="Q70" i="45"/>
  <c r="Q71" i="45"/>
  <c r="Q72" i="45"/>
  <c r="Q73" i="45"/>
  <c r="Q74" i="45"/>
  <c r="Q75" i="45"/>
  <c r="Q76" i="45"/>
  <c r="Q77" i="45"/>
  <c r="Q78" i="45"/>
  <c r="Q79" i="45"/>
  <c r="Q80" i="45"/>
  <c r="Q81" i="45"/>
  <c r="Q82" i="45"/>
  <c r="Q83" i="45"/>
  <c r="Q84" i="45"/>
  <c r="Q85" i="45"/>
  <c r="Q86" i="45"/>
  <c r="Q87" i="45"/>
  <c r="Q88" i="45"/>
  <c r="Q89" i="45"/>
  <c r="Q90" i="45"/>
  <c r="Q91" i="45"/>
  <c r="Q92" i="45"/>
  <c r="Q93" i="45"/>
  <c r="Q94" i="45"/>
  <c r="Q95" i="45"/>
  <c r="Q96" i="45"/>
  <c r="Q97" i="45"/>
  <c r="Q98" i="45"/>
  <c r="Q99" i="45"/>
  <c r="Q100" i="45"/>
  <c r="Q101" i="45"/>
  <c r="Q102" i="45"/>
  <c r="Q103" i="45"/>
  <c r="Q104" i="45"/>
  <c r="Q105" i="45"/>
  <c r="Q106" i="45"/>
  <c r="Q107" i="45"/>
  <c r="Q108" i="45"/>
  <c r="Q109" i="45"/>
  <c r="Q110" i="45"/>
  <c r="Q111" i="45"/>
  <c r="Q112" i="45"/>
  <c r="Q113" i="45"/>
  <c r="Q114" i="45"/>
  <c r="Q115" i="45"/>
  <c r="Q116" i="45"/>
  <c r="Q117" i="45"/>
  <c r="Q118" i="45"/>
  <c r="Q119" i="45"/>
  <c r="Q120" i="45"/>
  <c r="Q121" i="45"/>
  <c r="Q122" i="45"/>
  <c r="Q123" i="45"/>
  <c r="Q124" i="45"/>
  <c r="Q125" i="45"/>
  <c r="Q126" i="45"/>
  <c r="Q127" i="45"/>
  <c r="Q128" i="45"/>
  <c r="Q129" i="45"/>
  <c r="Q130" i="45"/>
  <c r="Q131" i="45"/>
  <c r="Q132" i="45"/>
  <c r="Q133" i="45"/>
  <c r="Q134" i="45"/>
  <c r="Q135" i="45"/>
  <c r="Q136" i="45"/>
  <c r="Q137" i="45"/>
  <c r="Q138" i="45"/>
  <c r="Q139" i="45"/>
  <c r="Q140" i="45"/>
  <c r="Q141" i="45"/>
  <c r="Q142" i="45"/>
  <c r="Q143" i="45"/>
  <c r="Q144" i="45"/>
  <c r="Q145" i="45"/>
  <c r="Q146" i="45"/>
  <c r="Q147" i="45"/>
  <c r="Q148" i="45"/>
  <c r="Q149" i="45"/>
  <c r="Q150" i="45"/>
  <c r="Q151" i="45"/>
  <c r="Q152" i="45"/>
  <c r="Q153" i="45"/>
  <c r="Q154" i="45"/>
  <c r="Q155" i="45"/>
  <c r="Q156" i="45"/>
  <c r="Q157" i="45"/>
  <c r="Q158" i="45"/>
  <c r="Q159" i="45"/>
  <c r="Q160" i="45"/>
  <c r="Q161" i="45"/>
  <c r="Q162" i="45"/>
  <c r="Q163" i="45"/>
  <c r="Q164" i="45"/>
  <c r="Q165" i="45"/>
  <c r="Q166" i="45"/>
  <c r="Q167" i="45"/>
  <c r="Q168" i="45"/>
  <c r="Q169" i="45"/>
  <c r="Q170" i="45"/>
  <c r="Q171" i="45"/>
  <c r="Q172" i="45"/>
  <c r="Q173" i="45"/>
  <c r="Q174" i="45"/>
  <c r="Q175" i="45"/>
  <c r="Q176" i="45"/>
  <c r="Q177" i="45"/>
  <c r="Q178" i="45"/>
  <c r="Q179" i="45"/>
  <c r="Q180" i="45"/>
  <c r="Q181" i="45"/>
  <c r="Q182" i="45"/>
  <c r="Q183" i="45"/>
  <c r="Q184" i="45"/>
  <c r="Q185" i="45"/>
  <c r="Q186" i="45"/>
  <c r="Q187" i="45"/>
  <c r="Q188" i="45"/>
  <c r="Q189" i="45"/>
  <c r="Q190" i="45"/>
  <c r="Q191" i="45"/>
  <c r="Q192" i="45"/>
  <c r="Q193" i="45"/>
  <c r="Q194" i="45"/>
  <c r="Q195" i="45"/>
  <c r="Q196" i="45"/>
  <c r="Q197" i="45"/>
  <c r="Q198" i="45"/>
  <c r="Q199" i="45"/>
  <c r="Q200" i="45"/>
  <c r="Q201" i="45"/>
  <c r="Q202" i="45"/>
  <c r="Q203" i="45"/>
  <c r="Q204" i="45"/>
  <c r="Q205" i="45"/>
  <c r="Q206" i="45"/>
  <c r="Q207" i="45"/>
  <c r="Q208" i="45"/>
  <c r="Q209" i="45"/>
  <c r="Q210" i="45"/>
  <c r="Q211" i="45"/>
  <c r="Q212" i="45"/>
  <c r="Q213" i="45"/>
  <c r="Q214" i="45"/>
  <c r="Q215" i="45"/>
  <c r="Q216" i="45"/>
  <c r="Q217" i="45"/>
  <c r="Q218" i="45"/>
  <c r="Q219" i="45"/>
  <c r="Q220" i="45"/>
  <c r="Q221" i="45"/>
  <c r="Q222" i="45"/>
  <c r="Q223" i="45"/>
  <c r="Q224" i="45"/>
  <c r="Q225" i="45"/>
  <c r="Q226" i="45"/>
  <c r="Q227" i="45"/>
  <c r="Q228" i="45"/>
  <c r="Q229" i="45"/>
  <c r="Q230" i="45"/>
  <c r="Q231" i="45"/>
  <c r="Q232" i="45"/>
  <c r="Q233" i="45"/>
  <c r="Q234" i="45"/>
  <c r="Q235" i="45"/>
  <c r="Q236" i="45"/>
  <c r="Q237" i="45"/>
  <c r="Q238" i="45"/>
  <c r="Q239" i="45"/>
  <c r="Q240" i="45"/>
  <c r="Q241" i="45"/>
  <c r="Q242" i="45"/>
  <c r="Q243" i="45"/>
  <c r="Q244" i="45"/>
  <c r="Q245" i="45"/>
  <c r="Q246" i="45"/>
  <c r="Q247" i="45"/>
  <c r="Q248" i="45"/>
  <c r="Q249" i="45"/>
  <c r="Q250" i="45"/>
  <c r="Q251" i="45"/>
  <c r="Q252" i="45"/>
  <c r="Q253" i="45"/>
  <c r="Q254" i="45"/>
  <c r="Q255" i="45"/>
  <c r="Q256" i="45"/>
  <c r="Q257" i="45"/>
  <c r="Q258" i="45"/>
  <c r="Q259" i="45"/>
  <c r="Q260" i="45"/>
  <c r="Q261" i="45"/>
  <c r="Q262" i="45"/>
  <c r="Q263" i="45"/>
  <c r="Q264" i="45"/>
  <c r="Q265" i="45"/>
  <c r="Q266" i="45"/>
  <c r="Q267" i="45"/>
  <c r="Q268" i="45"/>
  <c r="Q269" i="45"/>
  <c r="Q270" i="45"/>
  <c r="Q271" i="45"/>
  <c r="Q272" i="45"/>
  <c r="Q273" i="45"/>
  <c r="Q274" i="45"/>
  <c r="Q275" i="45"/>
  <c r="Q276" i="45"/>
  <c r="Q277" i="45"/>
  <c r="Q278" i="45"/>
  <c r="Q279" i="45"/>
  <c r="Q280" i="45"/>
  <c r="Q281" i="45"/>
  <c r="Q282" i="45"/>
  <c r="Q283" i="45"/>
  <c r="Q284" i="45"/>
  <c r="Q285" i="45"/>
  <c r="Q286" i="45"/>
  <c r="Q287" i="45"/>
  <c r="Q288" i="45"/>
  <c r="Q289" i="45"/>
  <c r="Q290" i="45"/>
  <c r="Q291" i="45"/>
  <c r="Q292" i="45"/>
  <c r="Q293" i="45"/>
  <c r="Q294" i="45"/>
  <c r="Q295" i="45"/>
  <c r="Q296" i="45"/>
  <c r="Q297" i="45"/>
  <c r="Q298" i="45"/>
  <c r="Q299" i="45"/>
  <c r="Q300" i="45"/>
  <c r="Q301" i="45"/>
  <c r="Q302" i="45"/>
  <c r="Q303" i="45"/>
  <c r="Q304" i="45"/>
  <c r="Q305" i="45"/>
  <c r="Q306" i="45"/>
  <c r="Q307" i="45"/>
  <c r="Q308" i="45"/>
  <c r="Q309" i="45"/>
  <c r="Q310" i="45"/>
  <c r="Q311" i="45"/>
  <c r="Q312" i="45"/>
  <c r="Q313" i="45"/>
  <c r="Q314" i="45"/>
  <c r="Q315" i="45"/>
  <c r="Q316" i="45"/>
  <c r="Q317" i="45"/>
  <c r="Q318" i="45"/>
  <c r="Q319" i="45"/>
  <c r="Q320" i="45"/>
  <c r="Q321" i="45"/>
  <c r="Q322" i="45"/>
  <c r="Q323" i="45"/>
  <c r="Q324" i="45"/>
  <c r="Q325" i="45"/>
  <c r="Q326" i="45"/>
  <c r="Q327" i="45"/>
  <c r="Q328" i="45"/>
  <c r="Q329" i="45"/>
  <c r="Q330" i="45"/>
  <c r="Q331" i="45"/>
  <c r="Q332" i="45"/>
  <c r="Q333" i="45"/>
  <c r="Q334" i="45"/>
  <c r="Q335" i="45"/>
  <c r="Q336" i="45"/>
  <c r="Q337" i="45"/>
  <c r="Q338" i="45"/>
  <c r="Q339" i="45"/>
  <c r="Q340" i="45"/>
  <c r="Q341" i="45"/>
  <c r="Q342" i="45"/>
  <c r="Q343" i="45"/>
  <c r="Q344" i="45"/>
  <c r="Q345" i="45"/>
  <c r="Q346" i="45"/>
  <c r="Q347" i="45"/>
  <c r="Q348" i="45"/>
  <c r="Q349" i="45"/>
  <c r="Q350" i="45"/>
  <c r="Q351" i="45"/>
  <c r="Q352" i="45"/>
  <c r="Q353" i="45"/>
  <c r="Q354" i="45"/>
  <c r="Q355" i="45"/>
  <c r="Q356" i="45"/>
  <c r="Q357" i="45"/>
  <c r="Q358" i="45"/>
  <c r="Q359" i="45"/>
  <c r="Q360" i="45"/>
  <c r="Q361" i="45"/>
  <c r="Q362" i="45"/>
  <c r="Q363" i="45"/>
  <c r="Q364" i="45"/>
  <c r="Q365" i="45"/>
  <c r="Q366" i="45"/>
  <c r="Q367" i="45"/>
  <c r="Q368" i="45"/>
  <c r="Q369" i="45"/>
  <c r="Q370" i="45"/>
  <c r="Q371" i="45"/>
  <c r="Q372" i="45"/>
  <c r="Q373" i="45"/>
  <c r="Q374" i="45"/>
  <c r="Q375" i="45"/>
  <c r="Q376" i="45"/>
  <c r="Q377" i="45"/>
  <c r="Q378" i="45"/>
  <c r="Q379" i="45"/>
  <c r="Q380" i="45"/>
  <c r="Q381" i="45"/>
  <c r="Q382" i="45"/>
  <c r="Q383" i="45"/>
  <c r="Q384" i="45"/>
  <c r="Q385" i="45"/>
  <c r="Q386" i="45"/>
  <c r="Q387" i="45"/>
  <c r="Q388" i="45"/>
  <c r="Q389" i="45"/>
  <c r="Q390" i="45"/>
  <c r="Q391" i="45"/>
  <c r="Q392" i="45"/>
  <c r="Q393" i="45"/>
  <c r="Q394" i="45"/>
  <c r="Q395" i="45"/>
  <c r="Q396" i="45"/>
  <c r="Q397" i="45"/>
  <c r="Q398" i="45"/>
  <c r="Q399" i="45"/>
  <c r="Q400" i="45"/>
  <c r="Q401" i="45"/>
  <c r="Q402" i="45"/>
  <c r="Q403" i="45"/>
  <c r="Q404" i="45"/>
  <c r="Q405" i="45"/>
  <c r="Q406" i="45"/>
  <c r="Q407" i="45"/>
  <c r="Q408" i="45"/>
  <c r="Q409" i="45"/>
  <c r="Q410" i="45"/>
  <c r="Q411" i="45"/>
  <c r="Q412" i="45"/>
  <c r="Q413" i="45"/>
  <c r="Q414" i="45"/>
  <c r="Q415" i="45"/>
  <c r="Q416" i="45"/>
  <c r="Q417" i="45"/>
  <c r="Q418" i="45"/>
  <c r="Q419" i="45"/>
  <c r="Q420" i="45"/>
  <c r="Q421" i="45"/>
  <c r="Q422" i="45"/>
  <c r="Q423" i="45"/>
  <c r="Q424" i="45"/>
  <c r="Q425" i="45"/>
  <c r="Q426" i="45"/>
  <c r="Q427" i="45"/>
  <c r="Q428" i="45"/>
  <c r="Q429" i="45"/>
  <c r="Q430" i="45"/>
  <c r="Q431" i="45"/>
  <c r="Q432" i="45"/>
  <c r="Q433" i="45"/>
  <c r="Q434" i="45"/>
  <c r="Q435" i="45"/>
  <c r="Q436" i="45"/>
  <c r="Q437" i="45"/>
  <c r="Q438" i="45"/>
  <c r="Q439" i="45"/>
  <c r="Q440" i="45"/>
  <c r="Q441" i="45"/>
  <c r="Q442" i="45"/>
  <c r="Q443" i="45"/>
  <c r="Q444" i="45"/>
  <c r="Q445" i="45"/>
  <c r="Q446" i="45"/>
  <c r="Q447" i="45"/>
  <c r="Q448" i="45"/>
  <c r="Q449" i="45"/>
  <c r="Q450" i="45"/>
  <c r="Q451" i="45"/>
  <c r="Q452" i="45"/>
  <c r="Q453" i="45"/>
  <c r="Q454" i="45"/>
  <c r="Q455" i="45"/>
  <c r="Q456" i="45"/>
  <c r="Q457" i="45"/>
  <c r="Q458" i="45"/>
  <c r="Q459" i="45"/>
  <c r="Q460" i="45"/>
  <c r="Q461" i="45"/>
  <c r="Q462" i="45"/>
  <c r="Q463" i="45"/>
  <c r="Q464" i="45"/>
  <c r="Q465" i="45"/>
  <c r="Q466" i="45"/>
  <c r="Q467" i="45"/>
  <c r="Q468" i="45"/>
  <c r="Q469" i="45"/>
  <c r="Q470" i="45"/>
  <c r="Q471" i="45"/>
  <c r="Q472" i="45"/>
  <c r="Q473" i="45"/>
  <c r="Q474" i="45"/>
  <c r="Q475" i="45"/>
  <c r="Q476" i="45"/>
  <c r="Q477" i="45"/>
  <c r="Q478" i="45"/>
  <c r="Q479" i="45"/>
  <c r="Q480" i="45"/>
  <c r="Q481" i="45"/>
  <c r="Q482" i="45"/>
  <c r="Q483" i="45"/>
  <c r="Q484" i="45"/>
  <c r="Q485" i="45"/>
  <c r="Q486" i="45"/>
  <c r="Q487" i="45"/>
  <c r="Q488" i="45"/>
  <c r="Q489" i="45"/>
  <c r="Q490" i="45"/>
  <c r="Q491" i="45"/>
  <c r="Q492" i="45"/>
  <c r="Q493" i="45"/>
  <c r="Q494" i="45"/>
  <c r="Q495" i="45"/>
  <c r="Q496" i="45"/>
  <c r="Q497" i="45"/>
  <c r="Q498" i="45"/>
  <c r="Q499" i="45"/>
  <c r="Q500" i="45"/>
  <c r="Q501" i="45"/>
  <c r="Q502" i="45"/>
  <c r="Q503" i="45"/>
  <c r="Q504" i="45"/>
  <c r="Q505" i="45"/>
  <c r="Q506" i="45"/>
  <c r="Q507" i="45"/>
  <c r="Q508" i="45"/>
  <c r="Q509" i="45"/>
  <c r="Q510" i="45"/>
  <c r="Q511" i="45"/>
  <c r="Q512" i="45"/>
  <c r="Q513" i="45"/>
  <c r="Q514" i="45"/>
  <c r="Q515" i="45"/>
  <c r="Q516" i="45"/>
  <c r="Q517" i="45"/>
  <c r="Q518" i="45"/>
  <c r="Q519" i="45"/>
  <c r="Q520" i="45"/>
  <c r="Q521" i="45"/>
  <c r="Q522" i="45"/>
  <c r="Q523" i="45"/>
  <c r="Q524" i="45"/>
  <c r="Q525" i="45"/>
  <c r="Q526" i="45"/>
  <c r="Q527" i="45"/>
  <c r="Q528" i="45"/>
  <c r="Q529" i="45"/>
  <c r="Q530" i="45"/>
  <c r="Q531" i="45"/>
  <c r="Q532" i="45"/>
  <c r="Q533" i="45"/>
  <c r="Q534" i="45"/>
  <c r="Q535" i="45"/>
  <c r="Q536" i="45"/>
  <c r="Q537" i="45"/>
  <c r="Q538" i="45"/>
  <c r="Q539" i="45"/>
  <c r="Q540" i="45"/>
  <c r="Q541" i="45"/>
  <c r="Q542" i="45"/>
  <c r="Q543" i="45"/>
  <c r="Q544" i="45"/>
  <c r="Q545" i="45"/>
  <c r="Q546" i="45"/>
  <c r="Q547" i="45"/>
  <c r="Q548" i="45"/>
  <c r="Q549" i="45"/>
  <c r="Q550" i="45"/>
  <c r="Q551" i="45"/>
  <c r="Q552" i="45"/>
  <c r="Q553" i="45"/>
  <c r="Q554" i="45"/>
  <c r="Q555" i="45"/>
  <c r="Q556" i="45"/>
  <c r="Q557" i="45"/>
  <c r="Q558" i="45"/>
  <c r="Q559" i="45"/>
  <c r="Q560" i="45"/>
  <c r="Q561" i="45"/>
  <c r="Q562" i="45"/>
  <c r="Q563" i="45"/>
  <c r="Q564" i="45"/>
  <c r="Q565" i="45"/>
  <c r="Q566" i="45"/>
  <c r="Q567" i="45"/>
  <c r="Q568" i="45"/>
  <c r="Q569" i="45"/>
  <c r="Q570" i="45"/>
  <c r="Q571" i="45"/>
  <c r="Q572" i="45"/>
  <c r="Q573" i="45"/>
  <c r="Q574" i="45"/>
  <c r="Q575" i="45"/>
  <c r="Q576" i="45"/>
  <c r="Q577" i="45"/>
  <c r="Q578" i="45"/>
  <c r="Q579" i="45"/>
  <c r="Q580" i="45"/>
  <c r="Q581" i="45"/>
  <c r="Q582" i="45"/>
  <c r="Q583" i="45"/>
  <c r="Q584" i="45"/>
  <c r="Q585" i="45"/>
  <c r="Q586" i="45"/>
  <c r="Q587" i="45"/>
  <c r="Q588" i="45"/>
  <c r="Q589" i="45"/>
  <c r="Q590" i="45"/>
  <c r="Q591" i="45"/>
  <c r="Q592" i="45"/>
  <c r="Q593" i="45"/>
  <c r="Q594" i="45"/>
  <c r="Q595" i="45"/>
  <c r="Q596" i="45"/>
  <c r="Q597" i="45"/>
  <c r="Q598" i="45"/>
  <c r="Q599" i="45"/>
  <c r="Q600" i="45"/>
  <c r="Q601" i="45"/>
  <c r="Q602" i="45"/>
  <c r="Q603" i="45"/>
  <c r="Q604" i="45"/>
  <c r="Q18" i="45"/>
  <c r="R18" i="45" s="1"/>
  <c r="C25" i="47"/>
  <c r="C24" i="47"/>
  <c r="C23" i="47"/>
  <c r="B30" i="40"/>
  <c r="K30" i="40"/>
  <c r="K14" i="40"/>
  <c r="F6" i="53"/>
  <c r="F5" i="53"/>
  <c r="E6" i="52"/>
  <c r="E5" i="52"/>
  <c r="E6" i="46"/>
  <c r="E5" i="46"/>
  <c r="F6" i="51"/>
  <c r="F5" i="51"/>
  <c r="E6" i="48"/>
  <c r="E5" i="48"/>
  <c r="E6" i="50"/>
  <c r="E5" i="50"/>
  <c r="E6" i="49"/>
  <c r="E5" i="49"/>
  <c r="E6" i="45"/>
  <c r="E5" i="45"/>
  <c r="E5" i="42"/>
  <c r="E6" i="42"/>
  <c r="B14" i="40"/>
  <c r="K16" i="40" l="1"/>
  <c r="K18" i="40"/>
  <c r="K19" i="40"/>
  <c r="K20" i="40"/>
  <c r="K22" i="40"/>
  <c r="K23" i="40"/>
  <c r="K24" i="40"/>
  <c r="K26" i="40"/>
  <c r="K27" i="40"/>
  <c r="K13" i="40"/>
  <c r="V16" i="45"/>
  <c r="U16" i="49"/>
  <c r="U15" i="50"/>
  <c r="K12" i="40" l="1"/>
  <c r="C12" i="40" l="1"/>
  <c r="B12" i="40" s="1"/>
  <c r="P604" i="45"/>
  <c r="P602" i="45"/>
  <c r="P603" i="45"/>
  <c r="A102" i="43" l="1"/>
  <c r="B102" i="43"/>
  <c r="C102" i="43"/>
  <c r="E102" i="43"/>
  <c r="F102" i="43"/>
  <c r="G102" i="43"/>
  <c r="Q20" i="50"/>
  <c r="Q21" i="50"/>
  <c r="Q22" i="50"/>
  <c r="Q23" i="50"/>
  <c r="Q24" i="50"/>
  <c r="Q25" i="50"/>
  <c r="Q26" i="50"/>
  <c r="Q27" i="50"/>
  <c r="Q28" i="50"/>
  <c r="Q29" i="50"/>
  <c r="Q30" i="50"/>
  <c r="Q31" i="50"/>
  <c r="Q32" i="50"/>
  <c r="Q33" i="50"/>
  <c r="Q34" i="50"/>
  <c r="Q35" i="50"/>
  <c r="Q36"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Q151" i="50"/>
  <c r="Q152" i="50"/>
  <c r="Q153" i="50"/>
  <c r="Q154" i="50"/>
  <c r="Q155" i="50"/>
  <c r="Q156" i="50"/>
  <c r="Q157" i="50"/>
  <c r="Q158" i="50"/>
  <c r="Q159" i="50"/>
  <c r="Q160" i="50"/>
  <c r="Q161" i="50"/>
  <c r="Q162" i="50"/>
  <c r="Q163" i="50"/>
  <c r="Q164" i="50"/>
  <c r="Q165" i="50"/>
  <c r="Q166" i="50"/>
  <c r="Q167" i="50"/>
  <c r="Q168" i="50"/>
  <c r="Q169" i="50"/>
  <c r="Q170" i="50"/>
  <c r="Q171" i="50"/>
  <c r="Q172" i="50"/>
  <c r="Q173" i="50"/>
  <c r="Q174" i="50"/>
  <c r="Q175" i="50"/>
  <c r="Q176" i="50"/>
  <c r="Q177" i="50"/>
  <c r="Q178" i="50"/>
  <c r="Q179" i="50"/>
  <c r="Q180" i="50"/>
  <c r="Q181" i="50"/>
  <c r="Q182" i="50"/>
  <c r="Q183" i="50"/>
  <c r="Q184" i="50"/>
  <c r="Q185" i="50"/>
  <c r="Q186" i="50"/>
  <c r="Q187" i="50"/>
  <c r="Q188" i="50"/>
  <c r="Q189" i="50"/>
  <c r="Q190" i="50"/>
  <c r="Q191" i="50"/>
  <c r="Q192" i="50"/>
  <c r="Q193" i="50"/>
  <c r="Q194" i="50"/>
  <c r="Q195" i="50"/>
  <c r="Q196" i="50"/>
  <c r="Q197" i="50"/>
  <c r="Q198" i="50"/>
  <c r="Q199" i="50"/>
  <c r="Q200" i="50"/>
  <c r="Q201" i="50"/>
  <c r="Q202" i="50"/>
  <c r="Q203" i="50"/>
  <c r="Q204" i="50"/>
  <c r="Q205" i="50"/>
  <c r="Q206" i="50"/>
  <c r="Q207" i="50"/>
  <c r="Q208" i="50"/>
  <c r="Q209" i="50"/>
  <c r="Q210" i="50"/>
  <c r="Q211" i="50"/>
  <c r="Q212" i="50"/>
  <c r="Q213" i="50"/>
  <c r="Q214" i="50"/>
  <c r="Q215" i="50"/>
  <c r="Q216" i="50"/>
  <c r="Q217" i="50"/>
  <c r="Q218" i="50"/>
  <c r="Q219" i="50"/>
  <c r="Q220" i="50"/>
  <c r="Q221" i="50"/>
  <c r="Q222" i="50"/>
  <c r="Q223" i="50"/>
  <c r="Q224" i="50"/>
  <c r="Q225" i="50"/>
  <c r="Q226" i="50"/>
  <c r="Q227" i="50"/>
  <c r="Q228" i="50"/>
  <c r="Q229" i="50"/>
  <c r="Q230" i="50"/>
  <c r="Q231" i="50"/>
  <c r="Q232" i="50"/>
  <c r="Q233" i="50"/>
  <c r="Q234" i="50"/>
  <c r="Q235" i="50"/>
  <c r="Q236" i="50"/>
  <c r="Q237" i="50"/>
  <c r="Q238" i="50"/>
  <c r="Q239" i="50"/>
  <c r="Q240" i="50"/>
  <c r="Q241" i="50"/>
  <c r="Q242" i="50"/>
  <c r="Q243" i="50"/>
  <c r="Q244" i="50"/>
  <c r="Q245" i="50"/>
  <c r="Q246" i="50"/>
  <c r="Q247" i="50"/>
  <c r="Q248" i="50"/>
  <c r="Q249" i="50"/>
  <c r="Q250" i="50"/>
  <c r="Q251" i="50"/>
  <c r="Q252" i="50"/>
  <c r="Q253" i="50"/>
  <c r="Q254" i="50"/>
  <c r="Q255" i="50"/>
  <c r="Q256" i="50"/>
  <c r="Q257" i="50"/>
  <c r="Q258" i="50"/>
  <c r="Q259" i="50"/>
  <c r="Q260" i="50"/>
  <c r="Q261" i="50"/>
  <c r="Q262" i="50"/>
  <c r="Q263" i="50"/>
  <c r="Q264" i="50"/>
  <c r="Q265" i="50"/>
  <c r="Q266" i="50"/>
  <c r="Q267" i="50"/>
  <c r="Q268" i="50"/>
  <c r="Q269" i="50"/>
  <c r="Q270" i="50"/>
  <c r="Q271" i="50"/>
  <c r="Q272" i="50"/>
  <c r="Q273" i="50"/>
  <c r="Q274" i="50"/>
  <c r="Q275" i="50"/>
  <c r="Q276" i="50"/>
  <c r="Q277" i="50"/>
  <c r="Q278" i="50"/>
  <c r="Q279" i="50"/>
  <c r="Q280" i="50"/>
  <c r="Q281" i="50"/>
  <c r="Q282" i="50"/>
  <c r="Q283" i="50"/>
  <c r="Q284" i="50"/>
  <c r="Q285" i="50"/>
  <c r="Q286" i="50"/>
  <c r="Q287" i="50"/>
  <c r="Q288" i="50"/>
  <c r="Q289" i="50"/>
  <c r="Q290" i="50"/>
  <c r="Q291" i="50"/>
  <c r="Q292" i="50"/>
  <c r="Q293" i="50"/>
  <c r="Q294" i="50"/>
  <c r="Q295" i="50"/>
  <c r="Q296" i="50"/>
  <c r="Q297" i="50"/>
  <c r="Q298" i="50"/>
  <c r="Q299" i="50"/>
  <c r="Q300" i="50"/>
  <c r="Q301" i="50"/>
  <c r="Q302" i="50"/>
  <c r="Q303" i="50"/>
  <c r="Q304" i="50"/>
  <c r="Q305" i="50"/>
  <c r="Q306" i="50"/>
  <c r="Q307" i="50"/>
  <c r="Q308" i="50"/>
  <c r="Q309" i="50"/>
  <c r="Q310" i="50"/>
  <c r="Q311" i="50"/>
  <c r="Q312" i="50"/>
  <c r="Q313" i="50"/>
  <c r="Q314" i="50"/>
  <c r="Q315" i="50"/>
  <c r="Q316" i="50"/>
  <c r="Q317" i="50"/>
  <c r="Q318" i="50"/>
  <c r="Q319" i="50"/>
  <c r="Q320" i="50"/>
  <c r="Q321" i="50"/>
  <c r="Q322" i="50"/>
  <c r="Q323" i="50"/>
  <c r="Q324" i="50"/>
  <c r="Q325" i="50"/>
  <c r="Q326" i="50"/>
  <c r="Q327" i="50"/>
  <c r="Q328" i="50"/>
  <c r="Q329" i="50"/>
  <c r="Q330" i="50"/>
  <c r="Q331" i="50"/>
  <c r="Q332" i="50"/>
  <c r="Q333" i="50"/>
  <c r="Q334" i="50"/>
  <c r="Q335" i="50"/>
  <c r="Q336" i="50"/>
  <c r="Q337" i="50"/>
  <c r="Q338" i="50"/>
  <c r="Q339" i="50"/>
  <c r="Q340" i="50"/>
  <c r="Q341" i="50"/>
  <c r="Q342" i="50"/>
  <c r="Q343" i="50"/>
  <c r="Q344" i="50"/>
  <c r="Q345" i="50"/>
  <c r="Q346" i="50"/>
  <c r="Q347" i="50"/>
  <c r="Q348" i="50"/>
  <c r="Q349" i="50"/>
  <c r="Q350" i="50"/>
  <c r="Q351" i="50"/>
  <c r="Q352" i="50"/>
  <c r="Q353" i="50"/>
  <c r="Q354" i="50"/>
  <c r="Q355" i="50"/>
  <c r="Q356" i="50"/>
  <c r="Q357" i="50"/>
  <c r="Q358" i="50"/>
  <c r="Q359" i="50"/>
  <c r="Q360" i="50"/>
  <c r="Q361" i="50"/>
  <c r="Q362" i="50"/>
  <c r="Q363" i="50"/>
  <c r="Q364" i="50"/>
  <c r="Q365" i="50"/>
  <c r="Q366" i="50"/>
  <c r="Q367" i="50"/>
  <c r="Q368" i="50"/>
  <c r="Q369" i="50"/>
  <c r="Q370" i="50"/>
  <c r="Q371" i="50"/>
  <c r="Q372" i="50"/>
  <c r="Q373" i="50"/>
  <c r="Q374" i="50"/>
  <c r="Q375" i="50"/>
  <c r="Q376" i="50"/>
  <c r="Q377" i="50"/>
  <c r="Q378" i="50"/>
  <c r="Q379" i="50"/>
  <c r="Q380" i="50"/>
  <c r="Q381" i="50"/>
  <c r="Q382" i="50"/>
  <c r="Q383" i="50"/>
  <c r="Q384" i="50"/>
  <c r="Q385" i="50"/>
  <c r="Q386" i="50"/>
  <c r="Q387" i="50"/>
  <c r="Q388" i="50"/>
  <c r="Q389" i="50"/>
  <c r="Q390" i="50"/>
  <c r="Q391" i="50"/>
  <c r="Q392" i="50"/>
  <c r="Q393" i="50"/>
  <c r="Q394" i="50"/>
  <c r="Q395" i="50"/>
  <c r="Q396" i="50"/>
  <c r="Q397" i="50"/>
  <c r="Q398" i="50"/>
  <c r="Q399" i="50"/>
  <c r="Q400" i="50"/>
  <c r="Q401" i="50"/>
  <c r="Q402" i="50"/>
  <c r="Q403" i="50"/>
  <c r="Q404" i="50"/>
  <c r="Q405" i="50"/>
  <c r="Q406" i="50"/>
  <c r="Q407" i="50"/>
  <c r="Q408" i="50"/>
  <c r="Q409" i="50"/>
  <c r="Q410" i="50"/>
  <c r="Q411" i="50"/>
  <c r="Q412" i="50"/>
  <c r="Q413" i="50"/>
  <c r="Q414" i="50"/>
  <c r="Q415" i="50"/>
  <c r="Q416" i="50"/>
  <c r="Q417" i="50"/>
  <c r="Q418" i="50"/>
  <c r="Q419" i="50"/>
  <c r="Q420" i="50"/>
  <c r="Q421" i="50"/>
  <c r="Q422" i="50"/>
  <c r="Q423" i="50"/>
  <c r="Q424" i="50"/>
  <c r="Q425" i="50"/>
  <c r="Q426" i="50"/>
  <c r="Q427" i="50"/>
  <c r="Q428" i="50"/>
  <c r="Q429" i="50"/>
  <c r="Q430" i="50"/>
  <c r="Q431" i="50"/>
  <c r="Q432" i="50"/>
  <c r="Q433" i="50"/>
  <c r="Q434" i="50"/>
  <c r="Q435" i="50"/>
  <c r="Q436" i="50"/>
  <c r="Q437" i="50"/>
  <c r="Q438" i="50"/>
  <c r="Q439" i="50"/>
  <c r="Q440" i="50"/>
  <c r="Q441" i="50"/>
  <c r="Q442" i="50"/>
  <c r="Q443" i="50"/>
  <c r="Q444" i="50"/>
  <c r="Q445" i="50"/>
  <c r="Q446" i="50"/>
  <c r="Q447" i="50"/>
  <c r="Q448" i="50"/>
  <c r="Q449" i="50"/>
  <c r="Q450" i="50"/>
  <c r="Q451" i="50"/>
  <c r="Q452" i="50"/>
  <c r="Q453" i="50"/>
  <c r="Q454" i="50"/>
  <c r="Q455" i="50"/>
  <c r="Q456" i="50"/>
  <c r="Q457" i="50"/>
  <c r="Q458" i="50"/>
  <c r="Q459" i="50"/>
  <c r="Q460" i="50"/>
  <c r="Q461" i="50"/>
  <c r="Q462" i="50"/>
  <c r="Q463" i="50"/>
  <c r="Q464" i="50"/>
  <c r="Q465" i="50"/>
  <c r="Q466" i="50"/>
  <c r="Q467" i="50"/>
  <c r="Q468" i="50"/>
  <c r="Q469" i="50"/>
  <c r="Q470" i="50"/>
  <c r="Q471" i="50"/>
  <c r="Q472" i="50"/>
  <c r="Q473" i="50"/>
  <c r="Q474" i="50"/>
  <c r="Q475" i="50"/>
  <c r="Q476" i="50"/>
  <c r="Q477" i="50"/>
  <c r="Q478" i="50"/>
  <c r="Q479" i="50"/>
  <c r="Q480" i="50"/>
  <c r="Q481" i="50"/>
  <c r="Q482" i="50"/>
  <c r="Q483" i="50"/>
  <c r="Q484" i="50"/>
  <c r="Q485" i="50"/>
  <c r="Q486" i="50"/>
  <c r="Q487" i="50"/>
  <c r="Q488" i="50"/>
  <c r="Q489" i="50"/>
  <c r="Q490" i="50"/>
  <c r="Q491" i="50"/>
  <c r="Q492" i="50"/>
  <c r="Q493" i="50"/>
  <c r="Q494" i="50"/>
  <c r="Q495" i="50"/>
  <c r="Q496" i="50"/>
  <c r="Q497" i="50"/>
  <c r="Q498" i="50"/>
  <c r="Q499" i="50"/>
  <c r="Q500" i="50"/>
  <c r="Q501" i="50"/>
  <c r="Q502" i="50"/>
  <c r="Q503" i="50"/>
  <c r="Q504" i="50"/>
  <c r="Q505" i="50"/>
  <c r="Q506" i="50"/>
  <c r="Q507" i="50"/>
  <c r="Q508" i="50"/>
  <c r="Q509" i="50"/>
  <c r="Q510" i="50"/>
  <c r="Q511" i="50"/>
  <c r="Q512" i="50"/>
  <c r="Q513" i="50"/>
  <c r="Q514" i="50"/>
  <c r="Q515" i="50"/>
  <c r="Q516" i="50"/>
  <c r="Q517" i="50"/>
  <c r="Q518" i="50"/>
  <c r="Q519" i="50"/>
  <c r="Q520" i="50"/>
  <c r="Q521" i="50"/>
  <c r="Q522" i="50"/>
  <c r="Q523" i="50"/>
  <c r="Q524" i="50"/>
  <c r="Q525" i="50"/>
  <c r="Q526" i="50"/>
  <c r="Q527" i="50"/>
  <c r="Q528" i="50"/>
  <c r="Q529" i="50"/>
  <c r="Q530" i="50"/>
  <c r="Q531" i="50"/>
  <c r="Q532" i="50"/>
  <c r="Q533" i="50"/>
  <c r="Q534" i="50"/>
  <c r="Q535" i="50"/>
  <c r="Q536" i="50"/>
  <c r="Q537" i="50"/>
  <c r="Q538" i="50"/>
  <c r="Q539" i="50"/>
  <c r="Q540" i="50"/>
  <c r="Q541" i="50"/>
  <c r="Q542" i="50"/>
  <c r="Q543" i="50"/>
  <c r="Q544" i="50"/>
  <c r="Q545" i="50"/>
  <c r="Q546" i="50"/>
  <c r="Q547" i="50"/>
  <c r="Q548" i="50"/>
  <c r="Q549" i="50"/>
  <c r="Q550" i="50"/>
  <c r="Q551" i="50"/>
  <c r="Q552" i="50"/>
  <c r="Q553" i="50"/>
  <c r="Q554" i="50"/>
  <c r="Q555" i="50"/>
  <c r="Q556" i="50"/>
  <c r="Q557" i="50"/>
  <c r="Q558" i="50"/>
  <c r="Q559" i="50"/>
  <c r="Q560" i="50"/>
  <c r="Q561" i="50"/>
  <c r="Q562" i="50"/>
  <c r="Q563" i="50"/>
  <c r="Q564" i="50"/>
  <c r="Q565" i="50"/>
  <c r="Q566" i="50"/>
  <c r="Q567" i="50"/>
  <c r="Q568" i="50"/>
  <c r="Q569" i="50"/>
  <c r="Q570" i="50"/>
  <c r="Q571" i="50"/>
  <c r="Q572" i="50"/>
  <c r="Q573" i="50"/>
  <c r="Q574" i="50"/>
  <c r="Q575" i="50"/>
  <c r="Q576" i="50"/>
  <c r="Q577" i="50"/>
  <c r="Q578" i="50"/>
  <c r="Q579" i="50"/>
  <c r="Q580" i="50"/>
  <c r="Q581" i="50"/>
  <c r="Q582" i="50"/>
  <c r="Q583" i="50"/>
  <c r="Q584" i="50"/>
  <c r="Q585" i="50"/>
  <c r="Q586" i="50"/>
  <c r="Q587" i="50"/>
  <c r="Q588" i="50"/>
  <c r="Q589" i="50"/>
  <c r="Q590" i="50"/>
  <c r="Q591" i="50"/>
  <c r="Q592" i="50"/>
  <c r="Q593" i="50"/>
  <c r="Q594" i="50"/>
  <c r="Q595" i="50"/>
  <c r="Q596" i="50"/>
  <c r="Q597" i="50"/>
  <c r="Q598" i="50"/>
  <c r="Q599" i="50"/>
  <c r="Q600" i="50"/>
  <c r="Q601" i="50"/>
  <c r="Q602" i="50"/>
  <c r="O19" i="50"/>
  <c r="Q19" i="50" s="1"/>
  <c r="O20" i="50"/>
  <c r="O21"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3" i="50"/>
  <c r="O54" i="50"/>
  <c r="O55" i="50"/>
  <c r="O56" i="50"/>
  <c r="O57" i="50"/>
  <c r="O58" i="50"/>
  <c r="O59" i="50"/>
  <c r="O60" i="50"/>
  <c r="O61" i="50"/>
  <c r="O62" i="50"/>
  <c r="O63" i="50"/>
  <c r="O64" i="50"/>
  <c r="O65" i="50"/>
  <c r="O66" i="50"/>
  <c r="O67" i="50"/>
  <c r="O68" i="50"/>
  <c r="O69" i="50"/>
  <c r="O70" i="50"/>
  <c r="O71" i="50"/>
  <c r="O72" i="50"/>
  <c r="O73" i="50"/>
  <c r="O74" i="50"/>
  <c r="O75" i="50"/>
  <c r="O76" i="50"/>
  <c r="O77" i="50"/>
  <c r="O78" i="50"/>
  <c r="O79" i="50"/>
  <c r="O80" i="50"/>
  <c r="O81" i="50"/>
  <c r="O82" i="50"/>
  <c r="O83" i="50"/>
  <c r="O84" i="50"/>
  <c r="O85" i="50"/>
  <c r="O86" i="50"/>
  <c r="O87" i="50"/>
  <c r="O88" i="50"/>
  <c r="O89" i="50"/>
  <c r="O90" i="50"/>
  <c r="O91" i="50"/>
  <c r="O92" i="50"/>
  <c r="O93" i="50"/>
  <c r="O94" i="50"/>
  <c r="O95" i="50"/>
  <c r="O96" i="50"/>
  <c r="O97" i="50"/>
  <c r="O98" i="50"/>
  <c r="O99" i="50"/>
  <c r="O100" i="50"/>
  <c r="O101" i="50"/>
  <c r="O102" i="50"/>
  <c r="O103" i="50"/>
  <c r="O104" i="50"/>
  <c r="O105" i="50"/>
  <c r="O106" i="50"/>
  <c r="O107" i="50"/>
  <c r="O108" i="50"/>
  <c r="O109" i="50"/>
  <c r="O110" i="50"/>
  <c r="O111" i="50"/>
  <c r="O112" i="50"/>
  <c r="O113" i="50"/>
  <c r="O114" i="50"/>
  <c r="O115" i="50"/>
  <c r="O116" i="50"/>
  <c r="O117" i="50"/>
  <c r="O118" i="50"/>
  <c r="O119" i="50"/>
  <c r="O120" i="50"/>
  <c r="O121" i="50"/>
  <c r="O122" i="50"/>
  <c r="O123" i="50"/>
  <c r="O124" i="50"/>
  <c r="O125" i="50"/>
  <c r="O126" i="50"/>
  <c r="O127" i="50"/>
  <c r="O128" i="50"/>
  <c r="O129" i="50"/>
  <c r="O130" i="50"/>
  <c r="O131" i="50"/>
  <c r="O132" i="50"/>
  <c r="O133" i="50"/>
  <c r="O134" i="50"/>
  <c r="O135" i="50"/>
  <c r="O136" i="50"/>
  <c r="O137" i="50"/>
  <c r="O138" i="50"/>
  <c r="O139" i="50"/>
  <c r="O140" i="50"/>
  <c r="O141" i="50"/>
  <c r="O142" i="50"/>
  <c r="O143" i="50"/>
  <c r="O144" i="50"/>
  <c r="O145" i="50"/>
  <c r="O146" i="50"/>
  <c r="O147" i="50"/>
  <c r="O148" i="50"/>
  <c r="O149" i="50"/>
  <c r="O150" i="50"/>
  <c r="O151" i="50"/>
  <c r="O152" i="50"/>
  <c r="O153" i="50"/>
  <c r="O154" i="50"/>
  <c r="O155" i="50"/>
  <c r="O156" i="50"/>
  <c r="O157" i="50"/>
  <c r="O158" i="50"/>
  <c r="O159" i="50"/>
  <c r="O160" i="50"/>
  <c r="O161" i="50"/>
  <c r="O162" i="50"/>
  <c r="O163" i="50"/>
  <c r="O164" i="50"/>
  <c r="O165" i="50"/>
  <c r="O166" i="50"/>
  <c r="O167" i="50"/>
  <c r="O168" i="50"/>
  <c r="O169" i="50"/>
  <c r="O170" i="50"/>
  <c r="O171" i="50"/>
  <c r="O172" i="50"/>
  <c r="O173" i="50"/>
  <c r="O174" i="50"/>
  <c r="O175" i="50"/>
  <c r="O176" i="50"/>
  <c r="O177" i="50"/>
  <c r="O178" i="50"/>
  <c r="O179" i="50"/>
  <c r="O180" i="50"/>
  <c r="O181" i="50"/>
  <c r="O182" i="50"/>
  <c r="O183" i="50"/>
  <c r="O184" i="50"/>
  <c r="O185" i="50"/>
  <c r="O186" i="50"/>
  <c r="O187" i="50"/>
  <c r="O188" i="50"/>
  <c r="O189" i="50"/>
  <c r="O190" i="50"/>
  <c r="O191" i="50"/>
  <c r="O192" i="50"/>
  <c r="O193" i="50"/>
  <c r="O194" i="50"/>
  <c r="O195" i="50"/>
  <c r="O196" i="50"/>
  <c r="O197" i="50"/>
  <c r="O198" i="50"/>
  <c r="O199" i="50"/>
  <c r="O200" i="50"/>
  <c r="O201" i="50"/>
  <c r="O202" i="50"/>
  <c r="O203" i="50"/>
  <c r="O204" i="50"/>
  <c r="O205" i="50"/>
  <c r="O206" i="50"/>
  <c r="O207" i="50"/>
  <c r="O208" i="50"/>
  <c r="O209" i="50"/>
  <c r="O210" i="50"/>
  <c r="O211" i="50"/>
  <c r="O212" i="50"/>
  <c r="O213" i="50"/>
  <c r="O214" i="50"/>
  <c r="O215" i="50"/>
  <c r="O216" i="50"/>
  <c r="O217" i="50"/>
  <c r="O218" i="50"/>
  <c r="O219" i="50"/>
  <c r="O220" i="50"/>
  <c r="O221" i="50"/>
  <c r="O222" i="50"/>
  <c r="O223" i="50"/>
  <c r="O224" i="50"/>
  <c r="O225" i="50"/>
  <c r="O226" i="50"/>
  <c r="O227" i="50"/>
  <c r="O228" i="50"/>
  <c r="O229" i="50"/>
  <c r="O230" i="50"/>
  <c r="O231" i="50"/>
  <c r="O232" i="50"/>
  <c r="O233" i="50"/>
  <c r="O234" i="50"/>
  <c r="O235" i="50"/>
  <c r="O236" i="50"/>
  <c r="O237" i="50"/>
  <c r="O238" i="50"/>
  <c r="O239" i="50"/>
  <c r="O240" i="50"/>
  <c r="O241" i="50"/>
  <c r="O242" i="50"/>
  <c r="O243" i="50"/>
  <c r="O244" i="50"/>
  <c r="O245" i="50"/>
  <c r="O246" i="50"/>
  <c r="O247" i="50"/>
  <c r="O248" i="50"/>
  <c r="O249" i="50"/>
  <c r="O250" i="50"/>
  <c r="O251" i="50"/>
  <c r="O252" i="50"/>
  <c r="O253" i="50"/>
  <c r="O254" i="50"/>
  <c r="O255" i="50"/>
  <c r="O256" i="50"/>
  <c r="O257" i="50"/>
  <c r="O258" i="50"/>
  <c r="O259" i="50"/>
  <c r="O260" i="50"/>
  <c r="O261" i="50"/>
  <c r="O262" i="50"/>
  <c r="O263" i="50"/>
  <c r="O264" i="50"/>
  <c r="O265" i="50"/>
  <c r="O266" i="50"/>
  <c r="O267" i="50"/>
  <c r="O268" i="50"/>
  <c r="O269" i="50"/>
  <c r="O270" i="50"/>
  <c r="O271" i="50"/>
  <c r="O272" i="50"/>
  <c r="O273" i="50"/>
  <c r="O274" i="50"/>
  <c r="O275" i="50"/>
  <c r="O276" i="50"/>
  <c r="O277" i="50"/>
  <c r="O278" i="50"/>
  <c r="O279" i="50"/>
  <c r="O280" i="50"/>
  <c r="O281" i="50"/>
  <c r="O282" i="50"/>
  <c r="O283" i="50"/>
  <c r="O284" i="50"/>
  <c r="O285" i="50"/>
  <c r="O286" i="50"/>
  <c r="O287" i="50"/>
  <c r="O288" i="50"/>
  <c r="O289" i="50"/>
  <c r="O290" i="50"/>
  <c r="O291" i="50"/>
  <c r="O292" i="50"/>
  <c r="O293" i="50"/>
  <c r="O294" i="50"/>
  <c r="O295" i="50"/>
  <c r="O296" i="50"/>
  <c r="O297" i="50"/>
  <c r="O298" i="50"/>
  <c r="O299" i="50"/>
  <c r="O300" i="50"/>
  <c r="O301" i="50"/>
  <c r="O302" i="50"/>
  <c r="O303" i="50"/>
  <c r="O304" i="50"/>
  <c r="O305" i="50"/>
  <c r="O306" i="50"/>
  <c r="O307" i="50"/>
  <c r="O308" i="50"/>
  <c r="O309" i="50"/>
  <c r="O310" i="50"/>
  <c r="O311" i="50"/>
  <c r="O312" i="50"/>
  <c r="O313" i="50"/>
  <c r="O314" i="50"/>
  <c r="O315" i="50"/>
  <c r="O316" i="50"/>
  <c r="O317" i="50"/>
  <c r="O318" i="50"/>
  <c r="O319" i="50"/>
  <c r="O320" i="50"/>
  <c r="O321" i="50"/>
  <c r="O322" i="50"/>
  <c r="O323" i="50"/>
  <c r="O324" i="50"/>
  <c r="O325" i="50"/>
  <c r="O326" i="50"/>
  <c r="O327" i="50"/>
  <c r="O328" i="50"/>
  <c r="O329" i="50"/>
  <c r="O330" i="50"/>
  <c r="O331" i="50"/>
  <c r="O332" i="50"/>
  <c r="O333" i="50"/>
  <c r="O334" i="50"/>
  <c r="O335" i="50"/>
  <c r="O336" i="50"/>
  <c r="O337" i="50"/>
  <c r="O338" i="50"/>
  <c r="O339" i="50"/>
  <c r="O340" i="50"/>
  <c r="O341" i="50"/>
  <c r="O342" i="50"/>
  <c r="O343" i="50"/>
  <c r="O344" i="50"/>
  <c r="O345" i="50"/>
  <c r="O346" i="50"/>
  <c r="O347" i="50"/>
  <c r="O348" i="50"/>
  <c r="O349" i="50"/>
  <c r="O350" i="50"/>
  <c r="O351" i="50"/>
  <c r="O352" i="50"/>
  <c r="O353" i="50"/>
  <c r="O354" i="50"/>
  <c r="O355" i="50"/>
  <c r="O356" i="50"/>
  <c r="O357" i="50"/>
  <c r="O358" i="50"/>
  <c r="O359" i="50"/>
  <c r="O360" i="50"/>
  <c r="O361" i="50"/>
  <c r="O362" i="50"/>
  <c r="O363" i="50"/>
  <c r="O364" i="50"/>
  <c r="O365" i="50"/>
  <c r="O366" i="50"/>
  <c r="O367" i="50"/>
  <c r="O368" i="50"/>
  <c r="O369" i="50"/>
  <c r="O370" i="50"/>
  <c r="O371" i="50"/>
  <c r="O372" i="50"/>
  <c r="O373" i="50"/>
  <c r="O374" i="50"/>
  <c r="O375" i="50"/>
  <c r="O376" i="50"/>
  <c r="O377" i="50"/>
  <c r="O378" i="50"/>
  <c r="O379" i="50"/>
  <c r="O380" i="50"/>
  <c r="O381" i="50"/>
  <c r="O382" i="50"/>
  <c r="O383" i="50"/>
  <c r="O384" i="50"/>
  <c r="O385" i="50"/>
  <c r="O386" i="50"/>
  <c r="O387" i="50"/>
  <c r="O388" i="50"/>
  <c r="O389" i="50"/>
  <c r="O390" i="50"/>
  <c r="O391" i="50"/>
  <c r="O392" i="50"/>
  <c r="O393" i="50"/>
  <c r="O394" i="50"/>
  <c r="O395" i="50"/>
  <c r="O396" i="50"/>
  <c r="O397" i="50"/>
  <c r="O398" i="50"/>
  <c r="O399" i="50"/>
  <c r="O400" i="50"/>
  <c r="O401" i="50"/>
  <c r="O402" i="50"/>
  <c r="O403" i="50"/>
  <c r="O404" i="50"/>
  <c r="O405" i="50"/>
  <c r="O406" i="50"/>
  <c r="O407" i="50"/>
  <c r="O408" i="50"/>
  <c r="O409" i="50"/>
  <c r="O410" i="50"/>
  <c r="O411" i="50"/>
  <c r="O412" i="50"/>
  <c r="O413" i="50"/>
  <c r="O414" i="50"/>
  <c r="O415" i="50"/>
  <c r="O416" i="50"/>
  <c r="O417" i="50"/>
  <c r="O418" i="50"/>
  <c r="O419" i="50"/>
  <c r="O420" i="50"/>
  <c r="O421" i="50"/>
  <c r="O422" i="50"/>
  <c r="O423" i="50"/>
  <c r="O424" i="50"/>
  <c r="O425" i="50"/>
  <c r="O426" i="50"/>
  <c r="O427" i="50"/>
  <c r="O428" i="50"/>
  <c r="O429" i="50"/>
  <c r="O430" i="50"/>
  <c r="O431" i="50"/>
  <c r="O432" i="50"/>
  <c r="O433" i="50"/>
  <c r="O434" i="50"/>
  <c r="O435" i="50"/>
  <c r="O436" i="50"/>
  <c r="O437" i="50"/>
  <c r="O438" i="50"/>
  <c r="O439" i="50"/>
  <c r="O440" i="50"/>
  <c r="O441" i="50"/>
  <c r="O442" i="50"/>
  <c r="O443" i="50"/>
  <c r="O444" i="50"/>
  <c r="O445" i="50"/>
  <c r="O446" i="50"/>
  <c r="O447" i="50"/>
  <c r="O448" i="50"/>
  <c r="O449" i="50"/>
  <c r="O450" i="50"/>
  <c r="O451" i="50"/>
  <c r="O452" i="50"/>
  <c r="O453" i="50"/>
  <c r="O454" i="50"/>
  <c r="O455" i="50"/>
  <c r="O456" i="50"/>
  <c r="O457" i="50"/>
  <c r="O458" i="50"/>
  <c r="O459" i="50"/>
  <c r="O460" i="50"/>
  <c r="O461" i="50"/>
  <c r="O462" i="50"/>
  <c r="O463" i="50"/>
  <c r="O464" i="50"/>
  <c r="O465" i="50"/>
  <c r="O466" i="50"/>
  <c r="O467" i="50"/>
  <c r="O468" i="50"/>
  <c r="O469" i="50"/>
  <c r="O470" i="50"/>
  <c r="O471" i="50"/>
  <c r="O472" i="50"/>
  <c r="O473" i="50"/>
  <c r="O474" i="50"/>
  <c r="O475" i="50"/>
  <c r="O476" i="50"/>
  <c r="O477" i="50"/>
  <c r="O478" i="50"/>
  <c r="O479" i="50"/>
  <c r="O480" i="50"/>
  <c r="O481" i="50"/>
  <c r="O482" i="50"/>
  <c r="O483" i="50"/>
  <c r="O484" i="50"/>
  <c r="O485" i="50"/>
  <c r="O486" i="50"/>
  <c r="O487" i="50"/>
  <c r="O488" i="50"/>
  <c r="O489" i="50"/>
  <c r="O490" i="50"/>
  <c r="O491" i="50"/>
  <c r="O492" i="50"/>
  <c r="O493" i="50"/>
  <c r="O494" i="50"/>
  <c r="O495" i="50"/>
  <c r="O496" i="50"/>
  <c r="O497" i="50"/>
  <c r="O498" i="50"/>
  <c r="O499" i="50"/>
  <c r="O500" i="50"/>
  <c r="O501" i="50"/>
  <c r="O502" i="50"/>
  <c r="O503" i="50"/>
  <c r="O504" i="50"/>
  <c r="O505" i="50"/>
  <c r="O506" i="50"/>
  <c r="O507" i="50"/>
  <c r="O508" i="50"/>
  <c r="O509" i="50"/>
  <c r="O510" i="50"/>
  <c r="O511" i="50"/>
  <c r="O512" i="50"/>
  <c r="O513" i="50"/>
  <c r="O514" i="50"/>
  <c r="O515" i="50"/>
  <c r="O516" i="50"/>
  <c r="O517" i="50"/>
  <c r="O518" i="50"/>
  <c r="O519" i="50"/>
  <c r="O520" i="50"/>
  <c r="O521" i="50"/>
  <c r="O522" i="50"/>
  <c r="O523" i="50"/>
  <c r="O524" i="50"/>
  <c r="O525" i="50"/>
  <c r="O526" i="50"/>
  <c r="O527" i="50"/>
  <c r="O528" i="50"/>
  <c r="O529" i="50"/>
  <c r="O530" i="50"/>
  <c r="O531" i="50"/>
  <c r="O532" i="50"/>
  <c r="O533" i="50"/>
  <c r="O534" i="50"/>
  <c r="O535" i="50"/>
  <c r="O536" i="50"/>
  <c r="O537" i="50"/>
  <c r="O538" i="50"/>
  <c r="O539" i="50"/>
  <c r="O540" i="50"/>
  <c r="O541" i="50"/>
  <c r="O542" i="50"/>
  <c r="O543" i="50"/>
  <c r="O544" i="50"/>
  <c r="O545" i="50"/>
  <c r="O546" i="50"/>
  <c r="O547" i="50"/>
  <c r="O548" i="50"/>
  <c r="O549" i="50"/>
  <c r="O550" i="50"/>
  <c r="O551" i="50"/>
  <c r="O552" i="50"/>
  <c r="O553" i="50"/>
  <c r="O554" i="50"/>
  <c r="O555" i="50"/>
  <c r="O556" i="50"/>
  <c r="O557" i="50"/>
  <c r="O558" i="50"/>
  <c r="O559" i="50"/>
  <c r="O560" i="50"/>
  <c r="O561" i="50"/>
  <c r="O562" i="50"/>
  <c r="O563" i="50"/>
  <c r="O564" i="50"/>
  <c r="O565" i="50"/>
  <c r="O566" i="50"/>
  <c r="O567" i="50"/>
  <c r="O568" i="50"/>
  <c r="O569" i="50"/>
  <c r="O570" i="50"/>
  <c r="O571" i="50"/>
  <c r="O572" i="50"/>
  <c r="O573" i="50"/>
  <c r="O574" i="50"/>
  <c r="O575" i="50"/>
  <c r="O576" i="50"/>
  <c r="O577" i="50"/>
  <c r="O578" i="50"/>
  <c r="O579" i="50"/>
  <c r="O580" i="50"/>
  <c r="O581" i="50"/>
  <c r="O582" i="50"/>
  <c r="O583" i="50"/>
  <c r="O584" i="50"/>
  <c r="O585" i="50"/>
  <c r="O586" i="50"/>
  <c r="O587" i="50"/>
  <c r="O588" i="50"/>
  <c r="O589" i="50"/>
  <c r="O590" i="50"/>
  <c r="O591" i="50"/>
  <c r="O592" i="50"/>
  <c r="O593" i="50"/>
  <c r="O594" i="50"/>
  <c r="O595" i="50"/>
  <c r="O596" i="50"/>
  <c r="O597" i="50"/>
  <c r="O598" i="50"/>
  <c r="O599" i="50"/>
  <c r="O600" i="50"/>
  <c r="O601" i="50"/>
  <c r="O602" i="50"/>
  <c r="O18" i="50"/>
  <c r="Q18" i="50" s="1"/>
  <c r="Q20" i="49"/>
  <c r="Q21" i="49"/>
  <c r="Q22" i="49"/>
  <c r="Q23" i="49"/>
  <c r="Q24" i="49"/>
  <c r="Q25" i="49"/>
  <c r="Q26" i="49"/>
  <c r="Q27" i="49"/>
  <c r="Q28" i="49"/>
  <c r="Q29" i="49"/>
  <c r="Q30" i="49"/>
  <c r="Q31" i="49"/>
  <c r="Q32" i="49"/>
  <c r="Q33" i="49"/>
  <c r="Q34" i="49"/>
  <c r="Q35" i="49"/>
  <c r="Q36" i="49"/>
  <c r="Q37" i="49"/>
  <c r="Q38" i="49"/>
  <c r="Q39" i="49"/>
  <c r="Q40" i="49"/>
  <c r="Q41" i="49"/>
  <c r="Q42" i="49"/>
  <c r="Q43" i="49"/>
  <c r="Q44" i="49"/>
  <c r="Q45" i="49"/>
  <c r="Q46" i="49"/>
  <c r="Q47" i="49"/>
  <c r="Q48" i="49"/>
  <c r="Q49" i="49"/>
  <c r="Q50" i="49"/>
  <c r="Q51" i="49"/>
  <c r="Q52" i="49"/>
  <c r="Q53" i="49"/>
  <c r="Q54" i="49"/>
  <c r="Q55" i="49"/>
  <c r="Q56" i="49"/>
  <c r="Q57" i="49"/>
  <c r="Q58" i="49"/>
  <c r="Q59" i="49"/>
  <c r="Q60" i="49"/>
  <c r="Q61" i="49"/>
  <c r="Q62" i="49"/>
  <c r="Q63" i="49"/>
  <c r="Q64" i="49"/>
  <c r="Q65" i="49"/>
  <c r="Q66" i="49"/>
  <c r="Q67" i="49"/>
  <c r="Q68" i="49"/>
  <c r="Q69" i="49"/>
  <c r="Q70" i="49"/>
  <c r="Q71" i="49"/>
  <c r="Q72" i="49"/>
  <c r="Q73" i="49"/>
  <c r="Q74" i="49"/>
  <c r="Q75" i="49"/>
  <c r="Q76" i="49"/>
  <c r="Q77" i="49"/>
  <c r="Q78" i="49"/>
  <c r="Q79" i="49"/>
  <c r="Q80" i="49"/>
  <c r="Q81" i="49"/>
  <c r="Q82" i="49"/>
  <c r="Q83" i="49"/>
  <c r="Q84" i="49"/>
  <c r="Q85" i="49"/>
  <c r="Q86" i="49"/>
  <c r="Q87" i="49"/>
  <c r="Q88" i="49"/>
  <c r="Q89" i="49"/>
  <c r="Q90" i="49"/>
  <c r="Q91" i="49"/>
  <c r="Q92" i="49"/>
  <c r="Q93" i="49"/>
  <c r="Q94" i="49"/>
  <c r="Q95" i="49"/>
  <c r="Q96" i="49"/>
  <c r="Q97" i="49"/>
  <c r="Q98" i="49"/>
  <c r="Q99" i="49"/>
  <c r="Q100" i="49"/>
  <c r="Q101" i="49"/>
  <c r="Q102" i="49"/>
  <c r="Q103" i="49"/>
  <c r="Q104" i="49"/>
  <c r="Q105" i="49"/>
  <c r="Q106" i="49"/>
  <c r="Q107" i="49"/>
  <c r="Q108" i="49"/>
  <c r="Q109" i="49"/>
  <c r="Q110" i="49"/>
  <c r="Q111" i="49"/>
  <c r="Q112" i="49"/>
  <c r="Q113" i="49"/>
  <c r="Q114" i="49"/>
  <c r="Q115" i="49"/>
  <c r="Q116" i="49"/>
  <c r="Q117" i="49"/>
  <c r="Q118" i="49"/>
  <c r="Q119" i="49"/>
  <c r="Q120" i="49"/>
  <c r="Q121" i="49"/>
  <c r="Q122" i="49"/>
  <c r="Q123" i="49"/>
  <c r="Q124" i="49"/>
  <c r="Q125" i="49"/>
  <c r="Q126" i="49"/>
  <c r="Q127" i="49"/>
  <c r="Q128" i="49"/>
  <c r="Q129" i="49"/>
  <c r="Q130" i="49"/>
  <c r="Q131" i="49"/>
  <c r="Q132" i="49"/>
  <c r="Q133" i="49"/>
  <c r="Q134" i="49"/>
  <c r="Q135" i="49"/>
  <c r="Q136" i="49"/>
  <c r="Q137" i="49"/>
  <c r="Q138" i="49"/>
  <c r="Q139" i="49"/>
  <c r="Q140" i="49"/>
  <c r="Q141" i="49"/>
  <c r="Q142" i="49"/>
  <c r="Q143" i="49"/>
  <c r="Q144" i="49"/>
  <c r="Q145" i="49"/>
  <c r="Q146" i="49"/>
  <c r="Q147" i="49"/>
  <c r="Q148" i="49"/>
  <c r="Q149" i="49"/>
  <c r="Q150" i="49"/>
  <c r="Q151" i="49"/>
  <c r="Q152" i="49"/>
  <c r="Q153" i="49"/>
  <c r="Q154" i="49"/>
  <c r="Q155" i="49"/>
  <c r="Q156" i="49"/>
  <c r="Q157" i="49"/>
  <c r="Q158" i="49"/>
  <c r="Q159" i="49"/>
  <c r="Q160" i="49"/>
  <c r="Q161" i="49"/>
  <c r="Q162" i="49"/>
  <c r="Q163" i="49"/>
  <c r="Q164" i="49"/>
  <c r="Q165" i="49"/>
  <c r="Q166" i="49"/>
  <c r="Q167" i="49"/>
  <c r="Q168" i="49"/>
  <c r="Q169" i="49"/>
  <c r="Q170" i="49"/>
  <c r="Q171" i="49"/>
  <c r="Q172" i="49"/>
  <c r="Q173" i="49"/>
  <c r="Q174" i="49"/>
  <c r="Q175" i="49"/>
  <c r="Q176" i="49"/>
  <c r="Q177" i="49"/>
  <c r="Q178" i="49"/>
  <c r="Q179" i="49"/>
  <c r="Q180" i="49"/>
  <c r="Q181" i="49"/>
  <c r="Q182" i="49"/>
  <c r="Q183" i="49"/>
  <c r="Q184" i="49"/>
  <c r="Q185" i="49"/>
  <c r="Q186" i="49"/>
  <c r="Q187" i="49"/>
  <c r="Q188" i="49"/>
  <c r="Q189" i="49"/>
  <c r="Q190" i="49"/>
  <c r="Q191" i="49"/>
  <c r="Q192" i="49"/>
  <c r="Q193" i="49"/>
  <c r="Q194" i="49"/>
  <c r="Q195" i="49"/>
  <c r="Q196" i="49"/>
  <c r="Q197" i="49"/>
  <c r="Q198" i="49"/>
  <c r="Q199" i="49"/>
  <c r="Q200" i="49"/>
  <c r="Q201" i="49"/>
  <c r="Q202" i="49"/>
  <c r="Q203" i="49"/>
  <c r="Q204" i="49"/>
  <c r="Q205" i="49"/>
  <c r="Q206" i="49"/>
  <c r="Q207" i="49"/>
  <c r="Q208" i="49"/>
  <c r="Q209" i="49"/>
  <c r="Q210" i="49"/>
  <c r="Q211" i="49"/>
  <c r="Q212" i="49"/>
  <c r="Q213" i="49"/>
  <c r="Q214" i="49"/>
  <c r="Q215" i="49"/>
  <c r="Q216" i="49"/>
  <c r="Q217" i="49"/>
  <c r="Q218" i="49"/>
  <c r="Q219" i="49"/>
  <c r="Q220" i="49"/>
  <c r="Q221" i="49"/>
  <c r="Q222" i="49"/>
  <c r="Q223" i="49"/>
  <c r="Q224" i="49"/>
  <c r="Q225" i="49"/>
  <c r="Q226" i="49"/>
  <c r="Q227" i="49"/>
  <c r="Q228" i="49"/>
  <c r="Q229" i="49"/>
  <c r="Q230" i="49"/>
  <c r="Q231" i="49"/>
  <c r="Q232" i="49"/>
  <c r="Q233" i="49"/>
  <c r="Q234" i="49"/>
  <c r="Q235" i="49"/>
  <c r="Q236" i="49"/>
  <c r="Q237" i="49"/>
  <c r="Q238" i="49"/>
  <c r="Q239" i="49"/>
  <c r="Q240" i="49"/>
  <c r="Q241" i="49"/>
  <c r="Q242" i="49"/>
  <c r="Q243" i="49"/>
  <c r="Q244" i="49"/>
  <c r="Q245" i="49"/>
  <c r="Q246" i="49"/>
  <c r="Q247" i="49"/>
  <c r="Q248" i="49"/>
  <c r="Q249" i="49"/>
  <c r="Q250" i="49"/>
  <c r="Q251" i="49"/>
  <c r="Q252" i="49"/>
  <c r="Q253" i="49"/>
  <c r="Q254" i="49"/>
  <c r="Q255" i="49"/>
  <c r="Q256" i="49"/>
  <c r="Q257" i="49"/>
  <c r="Q258" i="49"/>
  <c r="Q259" i="49"/>
  <c r="Q260" i="49"/>
  <c r="Q261" i="49"/>
  <c r="Q262" i="49"/>
  <c r="Q263" i="49"/>
  <c r="Q264" i="49"/>
  <c r="Q265" i="49"/>
  <c r="Q266" i="49"/>
  <c r="Q267" i="49"/>
  <c r="Q268" i="49"/>
  <c r="Q269" i="49"/>
  <c r="Q270" i="49"/>
  <c r="Q271" i="49"/>
  <c r="Q272" i="49"/>
  <c r="Q273" i="49"/>
  <c r="Q274" i="49"/>
  <c r="Q275" i="49"/>
  <c r="Q276" i="49"/>
  <c r="Q277" i="49"/>
  <c r="Q278" i="49"/>
  <c r="Q279" i="49"/>
  <c r="Q280" i="49"/>
  <c r="Q281" i="49"/>
  <c r="Q282" i="49"/>
  <c r="Q283" i="49"/>
  <c r="Q284" i="49"/>
  <c r="Q285" i="49"/>
  <c r="Q286" i="49"/>
  <c r="Q287" i="49"/>
  <c r="Q288" i="49"/>
  <c r="Q289" i="49"/>
  <c r="Q290" i="49"/>
  <c r="Q291" i="49"/>
  <c r="Q292" i="49"/>
  <c r="Q293" i="49"/>
  <c r="Q294" i="49"/>
  <c r="Q295" i="49"/>
  <c r="Q296" i="49"/>
  <c r="Q297" i="49"/>
  <c r="Q298" i="49"/>
  <c r="Q299" i="49"/>
  <c r="Q300" i="49"/>
  <c r="Q301" i="49"/>
  <c r="Q302" i="49"/>
  <c r="Q303" i="49"/>
  <c r="Q304" i="49"/>
  <c r="Q305" i="49"/>
  <c r="Q306" i="49"/>
  <c r="Q307" i="49"/>
  <c r="Q308" i="49"/>
  <c r="Q309" i="49"/>
  <c r="Q310" i="49"/>
  <c r="Q311" i="49"/>
  <c r="Q312" i="49"/>
  <c r="Q313" i="49"/>
  <c r="Q314" i="49"/>
  <c r="Q315" i="49"/>
  <c r="Q316" i="49"/>
  <c r="Q317" i="49"/>
  <c r="Q318" i="49"/>
  <c r="Q319" i="49"/>
  <c r="Q320" i="49"/>
  <c r="Q321" i="49"/>
  <c r="Q322" i="49"/>
  <c r="Q323" i="49"/>
  <c r="Q324" i="49"/>
  <c r="Q325" i="49"/>
  <c r="Q326" i="49"/>
  <c r="Q327" i="49"/>
  <c r="Q328" i="49"/>
  <c r="Q329" i="49"/>
  <c r="Q330" i="49"/>
  <c r="Q331" i="49"/>
  <c r="Q332" i="49"/>
  <c r="Q333" i="49"/>
  <c r="Q334" i="49"/>
  <c r="Q335" i="49"/>
  <c r="Q336" i="49"/>
  <c r="Q337" i="49"/>
  <c r="Q338" i="49"/>
  <c r="Q339" i="49"/>
  <c r="Q340" i="49"/>
  <c r="Q341" i="49"/>
  <c r="Q342" i="49"/>
  <c r="Q343" i="49"/>
  <c r="Q344" i="49"/>
  <c r="Q345" i="49"/>
  <c r="Q346" i="49"/>
  <c r="Q347" i="49"/>
  <c r="Q348" i="49"/>
  <c r="Q349" i="49"/>
  <c r="Q350" i="49"/>
  <c r="Q351" i="49"/>
  <c r="Q352" i="49"/>
  <c r="Q353" i="49"/>
  <c r="Q354" i="49"/>
  <c r="Q355" i="49"/>
  <c r="Q356" i="49"/>
  <c r="Q357" i="49"/>
  <c r="Q358" i="49"/>
  <c r="Q359" i="49"/>
  <c r="Q360" i="49"/>
  <c r="Q361" i="49"/>
  <c r="Q362" i="49"/>
  <c r="Q363" i="49"/>
  <c r="Q364" i="49"/>
  <c r="Q365" i="49"/>
  <c r="Q366" i="49"/>
  <c r="Q367" i="49"/>
  <c r="Q368" i="49"/>
  <c r="Q369" i="49"/>
  <c r="Q370" i="49"/>
  <c r="Q371" i="49"/>
  <c r="Q372" i="49"/>
  <c r="Q373" i="49"/>
  <c r="Q374" i="49"/>
  <c r="Q375" i="49"/>
  <c r="Q376" i="49"/>
  <c r="Q377" i="49"/>
  <c r="Q378" i="49"/>
  <c r="Q379" i="49"/>
  <c r="Q380" i="49"/>
  <c r="Q381" i="49"/>
  <c r="Q382" i="49"/>
  <c r="Q383" i="49"/>
  <c r="Q384" i="49"/>
  <c r="Q385" i="49"/>
  <c r="Q386" i="49"/>
  <c r="Q387" i="49"/>
  <c r="Q388" i="49"/>
  <c r="Q389" i="49"/>
  <c r="Q390" i="49"/>
  <c r="Q391" i="49"/>
  <c r="Q392" i="49"/>
  <c r="Q393" i="49"/>
  <c r="Q394" i="49"/>
  <c r="Q395" i="49"/>
  <c r="Q396" i="49"/>
  <c r="Q397" i="49"/>
  <c r="Q398" i="49"/>
  <c r="Q399" i="49"/>
  <c r="Q400" i="49"/>
  <c r="Q401" i="49"/>
  <c r="Q402" i="49"/>
  <c r="Q403" i="49"/>
  <c r="Q404" i="49"/>
  <c r="Q405" i="49"/>
  <c r="Q406" i="49"/>
  <c r="Q407" i="49"/>
  <c r="Q408" i="49"/>
  <c r="Q409" i="49"/>
  <c r="Q410" i="49"/>
  <c r="Q411" i="49"/>
  <c r="Q412" i="49"/>
  <c r="Q413" i="49"/>
  <c r="Q414" i="49"/>
  <c r="Q415" i="49"/>
  <c r="Q416" i="49"/>
  <c r="Q417" i="49"/>
  <c r="Q418" i="49"/>
  <c r="Q419" i="49"/>
  <c r="Q420" i="49"/>
  <c r="Q421" i="49"/>
  <c r="Q422" i="49"/>
  <c r="Q423" i="49"/>
  <c r="Q424" i="49"/>
  <c r="Q425" i="49"/>
  <c r="Q426" i="49"/>
  <c r="Q427" i="49"/>
  <c r="Q428" i="49"/>
  <c r="Q429" i="49"/>
  <c r="Q430" i="49"/>
  <c r="Q431" i="49"/>
  <c r="Q432" i="49"/>
  <c r="Q433" i="49"/>
  <c r="Q434" i="49"/>
  <c r="Q435" i="49"/>
  <c r="Q436" i="49"/>
  <c r="Q437" i="49"/>
  <c r="Q438" i="49"/>
  <c r="Q439" i="49"/>
  <c r="Q440" i="49"/>
  <c r="Q441" i="49"/>
  <c r="Q442" i="49"/>
  <c r="Q443" i="49"/>
  <c r="Q444" i="49"/>
  <c r="Q445" i="49"/>
  <c r="Q446" i="49"/>
  <c r="Q447" i="49"/>
  <c r="Q448" i="49"/>
  <c r="Q449" i="49"/>
  <c r="Q450" i="49"/>
  <c r="Q451" i="49"/>
  <c r="Q452" i="49"/>
  <c r="Q453" i="49"/>
  <c r="Q454" i="49"/>
  <c r="Q455" i="49"/>
  <c r="Q456" i="49"/>
  <c r="Q457" i="49"/>
  <c r="Q458" i="49"/>
  <c r="Q459" i="49"/>
  <c r="Q460" i="49"/>
  <c r="Q461" i="49"/>
  <c r="Q462" i="49"/>
  <c r="Q463" i="49"/>
  <c r="Q464" i="49"/>
  <c r="Q465" i="49"/>
  <c r="Q466" i="49"/>
  <c r="Q467" i="49"/>
  <c r="Q468" i="49"/>
  <c r="Q469" i="49"/>
  <c r="Q470" i="49"/>
  <c r="Q471" i="49"/>
  <c r="Q472" i="49"/>
  <c r="Q473" i="49"/>
  <c r="Q474" i="49"/>
  <c r="Q475" i="49"/>
  <c r="Q476" i="49"/>
  <c r="Q477" i="49"/>
  <c r="Q478" i="49"/>
  <c r="Q479" i="49"/>
  <c r="Q480" i="49"/>
  <c r="Q481" i="49"/>
  <c r="Q482" i="49"/>
  <c r="Q483" i="49"/>
  <c r="Q484" i="49"/>
  <c r="Q485" i="49"/>
  <c r="Q486" i="49"/>
  <c r="Q487" i="49"/>
  <c r="Q488" i="49"/>
  <c r="Q489" i="49"/>
  <c r="Q490" i="49"/>
  <c r="Q491" i="49"/>
  <c r="Q492" i="49"/>
  <c r="Q493" i="49"/>
  <c r="Q494" i="49"/>
  <c r="Q495" i="49"/>
  <c r="Q496" i="49"/>
  <c r="Q497" i="49"/>
  <c r="Q498" i="49"/>
  <c r="Q499" i="49"/>
  <c r="Q500" i="49"/>
  <c r="Q501" i="49"/>
  <c r="Q502" i="49"/>
  <c r="Q503" i="49"/>
  <c r="Q504" i="49"/>
  <c r="Q505" i="49"/>
  <c r="Q506" i="49"/>
  <c r="Q507" i="49"/>
  <c r="Q508" i="49"/>
  <c r="Q509" i="49"/>
  <c r="Q510" i="49"/>
  <c r="Q511" i="49"/>
  <c r="Q512" i="49"/>
  <c r="Q513" i="49"/>
  <c r="Q514" i="49"/>
  <c r="Q515" i="49"/>
  <c r="Q516" i="49"/>
  <c r="Q517" i="49"/>
  <c r="Q518" i="49"/>
  <c r="Q519" i="49"/>
  <c r="Q520" i="49"/>
  <c r="Q521" i="49"/>
  <c r="Q522" i="49"/>
  <c r="Q523" i="49"/>
  <c r="Q524" i="49"/>
  <c r="Q525" i="49"/>
  <c r="Q526" i="49"/>
  <c r="Q527" i="49"/>
  <c r="Q528" i="49"/>
  <c r="Q529" i="49"/>
  <c r="Q530" i="49"/>
  <c r="Q531" i="49"/>
  <c r="Q532" i="49"/>
  <c r="Q533" i="49"/>
  <c r="Q534" i="49"/>
  <c r="Q535" i="49"/>
  <c r="Q536" i="49"/>
  <c r="Q537" i="49"/>
  <c r="Q538" i="49"/>
  <c r="Q539" i="49"/>
  <c r="Q540" i="49"/>
  <c r="Q541" i="49"/>
  <c r="Q542" i="49"/>
  <c r="Q543" i="49"/>
  <c r="Q544" i="49"/>
  <c r="Q545" i="49"/>
  <c r="Q546" i="49"/>
  <c r="Q547" i="49"/>
  <c r="Q548" i="49"/>
  <c r="Q549" i="49"/>
  <c r="Q550" i="49"/>
  <c r="Q551" i="49"/>
  <c r="Q552" i="49"/>
  <c r="Q553" i="49"/>
  <c r="Q554" i="49"/>
  <c r="Q555" i="49"/>
  <c r="Q556" i="49"/>
  <c r="Q557" i="49"/>
  <c r="Q558" i="49"/>
  <c r="Q559" i="49"/>
  <c r="Q560" i="49"/>
  <c r="Q561" i="49"/>
  <c r="Q562" i="49"/>
  <c r="Q563" i="49"/>
  <c r="Q564" i="49"/>
  <c r="Q565" i="49"/>
  <c r="Q566" i="49"/>
  <c r="Q567" i="49"/>
  <c r="Q568" i="49"/>
  <c r="Q569" i="49"/>
  <c r="Q570" i="49"/>
  <c r="Q571" i="49"/>
  <c r="Q572" i="49"/>
  <c r="Q573" i="49"/>
  <c r="Q574" i="49"/>
  <c r="Q575" i="49"/>
  <c r="Q576" i="49"/>
  <c r="Q577" i="49"/>
  <c r="Q578" i="49"/>
  <c r="Q579" i="49"/>
  <c r="Q580" i="49"/>
  <c r="Q581" i="49"/>
  <c r="Q582" i="49"/>
  <c r="Q583" i="49"/>
  <c r="Q584" i="49"/>
  <c r="Q585" i="49"/>
  <c r="Q586" i="49"/>
  <c r="Q587" i="49"/>
  <c r="Q588" i="49"/>
  <c r="Q589" i="49"/>
  <c r="Q590" i="49"/>
  <c r="Q591" i="49"/>
  <c r="Q592" i="49"/>
  <c r="Q593" i="49"/>
  <c r="Q594" i="49"/>
  <c r="Q595" i="49"/>
  <c r="Q596" i="49"/>
  <c r="Q597" i="49"/>
  <c r="Q598" i="49"/>
  <c r="Q599" i="49"/>
  <c r="Q600" i="49"/>
  <c r="Q601" i="49"/>
  <c r="Q602" i="49"/>
  <c r="O19" i="49"/>
  <c r="Q19" i="49" s="1"/>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73" i="49"/>
  <c r="O74" i="49"/>
  <c r="O75" i="49"/>
  <c r="O76" i="49"/>
  <c r="O77" i="49"/>
  <c r="O78" i="49"/>
  <c r="O79" i="49"/>
  <c r="O80" i="49"/>
  <c r="O81" i="49"/>
  <c r="O82" i="49"/>
  <c r="O83" i="49"/>
  <c r="O84" i="49"/>
  <c r="O85" i="49"/>
  <c r="O86" i="49"/>
  <c r="O87" i="49"/>
  <c r="O88" i="49"/>
  <c r="O89" i="49"/>
  <c r="O90" i="49"/>
  <c r="O91" i="49"/>
  <c r="O92" i="49"/>
  <c r="O93" i="49"/>
  <c r="O94" i="49"/>
  <c r="O95" i="49"/>
  <c r="O96" i="49"/>
  <c r="O97" i="49"/>
  <c r="O98" i="49"/>
  <c r="O99" i="49"/>
  <c r="O100" i="49"/>
  <c r="O101" i="49"/>
  <c r="O102" i="49"/>
  <c r="O103" i="49"/>
  <c r="O104" i="49"/>
  <c r="O105" i="49"/>
  <c r="O106" i="49"/>
  <c r="O107" i="49"/>
  <c r="O108" i="49"/>
  <c r="O109" i="49"/>
  <c r="O110" i="49"/>
  <c r="O111" i="49"/>
  <c r="O112" i="49"/>
  <c r="O113"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O162" i="49"/>
  <c r="O163" i="49"/>
  <c r="O164" i="49"/>
  <c r="O165" i="49"/>
  <c r="O166" i="49"/>
  <c r="O167" i="49"/>
  <c r="O168" i="49"/>
  <c r="O169" i="49"/>
  <c r="O170" i="49"/>
  <c r="O171" i="49"/>
  <c r="O172" i="49"/>
  <c r="O173" i="49"/>
  <c r="O174" i="49"/>
  <c r="O175" i="49"/>
  <c r="O176" i="49"/>
  <c r="O177" i="49"/>
  <c r="O178" i="49"/>
  <c r="O179" i="49"/>
  <c r="O180" i="49"/>
  <c r="O181" i="49"/>
  <c r="O182" i="49"/>
  <c r="O183" i="49"/>
  <c r="O184" i="49"/>
  <c r="O185" i="49"/>
  <c r="O186" i="49"/>
  <c r="O187" i="49"/>
  <c r="O188" i="49"/>
  <c r="O189" i="49"/>
  <c r="O190" i="49"/>
  <c r="O191" i="49"/>
  <c r="O192" i="49"/>
  <c r="O193" i="49"/>
  <c r="O194" i="49"/>
  <c r="O195" i="49"/>
  <c r="O196" i="49"/>
  <c r="O197" i="49"/>
  <c r="O198" i="49"/>
  <c r="O199" i="49"/>
  <c r="O200" i="49"/>
  <c r="O201" i="49"/>
  <c r="O202" i="49"/>
  <c r="O203" i="49"/>
  <c r="O204" i="49"/>
  <c r="O205" i="49"/>
  <c r="O206" i="49"/>
  <c r="O207" i="49"/>
  <c r="O208" i="49"/>
  <c r="O209" i="49"/>
  <c r="O210" i="49"/>
  <c r="O211" i="49"/>
  <c r="O212" i="49"/>
  <c r="O213" i="49"/>
  <c r="O214" i="49"/>
  <c r="O215" i="49"/>
  <c r="O216" i="49"/>
  <c r="O217" i="49"/>
  <c r="O218" i="49"/>
  <c r="O219" i="49"/>
  <c r="O220" i="49"/>
  <c r="O221" i="49"/>
  <c r="O222" i="49"/>
  <c r="O223" i="49"/>
  <c r="O224" i="49"/>
  <c r="O225" i="49"/>
  <c r="O226" i="49"/>
  <c r="O227" i="49"/>
  <c r="O228" i="49"/>
  <c r="O229" i="49"/>
  <c r="O230" i="49"/>
  <c r="O231" i="49"/>
  <c r="O232" i="49"/>
  <c r="O233" i="49"/>
  <c r="O234" i="49"/>
  <c r="O235" i="49"/>
  <c r="O236" i="49"/>
  <c r="O237" i="49"/>
  <c r="O238" i="49"/>
  <c r="O239" i="49"/>
  <c r="O240" i="49"/>
  <c r="O241" i="49"/>
  <c r="O242" i="49"/>
  <c r="O243" i="49"/>
  <c r="O244" i="49"/>
  <c r="O245" i="49"/>
  <c r="O246" i="49"/>
  <c r="O247" i="49"/>
  <c r="O248" i="49"/>
  <c r="O249" i="49"/>
  <c r="O250" i="49"/>
  <c r="O251" i="49"/>
  <c r="O252" i="49"/>
  <c r="O253" i="49"/>
  <c r="O254" i="49"/>
  <c r="O255" i="49"/>
  <c r="O256" i="49"/>
  <c r="O257" i="49"/>
  <c r="O258" i="49"/>
  <c r="O259" i="49"/>
  <c r="O260" i="49"/>
  <c r="O261" i="49"/>
  <c r="O262" i="49"/>
  <c r="O263" i="49"/>
  <c r="O264" i="49"/>
  <c r="O265" i="49"/>
  <c r="O266" i="49"/>
  <c r="O267" i="49"/>
  <c r="O268" i="49"/>
  <c r="O269" i="49"/>
  <c r="O270" i="49"/>
  <c r="O271" i="49"/>
  <c r="O272" i="49"/>
  <c r="O273" i="49"/>
  <c r="O274" i="49"/>
  <c r="O275" i="49"/>
  <c r="O276" i="49"/>
  <c r="O277" i="49"/>
  <c r="O278" i="49"/>
  <c r="O279" i="49"/>
  <c r="O280" i="49"/>
  <c r="O281" i="49"/>
  <c r="O282" i="49"/>
  <c r="O283" i="49"/>
  <c r="O284" i="49"/>
  <c r="O285" i="49"/>
  <c r="O286" i="49"/>
  <c r="O287" i="49"/>
  <c r="O288" i="49"/>
  <c r="O289" i="49"/>
  <c r="O290" i="49"/>
  <c r="O291" i="49"/>
  <c r="O292" i="49"/>
  <c r="O293" i="49"/>
  <c r="O294" i="49"/>
  <c r="O295" i="49"/>
  <c r="O296" i="49"/>
  <c r="O297" i="49"/>
  <c r="O298" i="49"/>
  <c r="O299" i="49"/>
  <c r="O300" i="49"/>
  <c r="O301" i="49"/>
  <c r="O302" i="49"/>
  <c r="O303" i="49"/>
  <c r="O304" i="49"/>
  <c r="O305" i="49"/>
  <c r="O306" i="49"/>
  <c r="O307" i="49"/>
  <c r="O308" i="49"/>
  <c r="O309" i="49"/>
  <c r="O310" i="49"/>
  <c r="O311" i="49"/>
  <c r="O312" i="49"/>
  <c r="O313" i="49"/>
  <c r="O314" i="49"/>
  <c r="O315" i="49"/>
  <c r="O316" i="49"/>
  <c r="O317" i="49"/>
  <c r="O318" i="49"/>
  <c r="O319" i="49"/>
  <c r="O320" i="49"/>
  <c r="O321" i="49"/>
  <c r="O322" i="49"/>
  <c r="O323" i="49"/>
  <c r="O324" i="49"/>
  <c r="O325" i="49"/>
  <c r="O326" i="49"/>
  <c r="O327" i="49"/>
  <c r="O328" i="49"/>
  <c r="O329" i="49"/>
  <c r="O330" i="49"/>
  <c r="O331" i="49"/>
  <c r="O332" i="49"/>
  <c r="O333" i="49"/>
  <c r="O334" i="49"/>
  <c r="O335" i="49"/>
  <c r="O336" i="49"/>
  <c r="O337" i="49"/>
  <c r="O338" i="49"/>
  <c r="O339" i="49"/>
  <c r="O340" i="49"/>
  <c r="O341" i="49"/>
  <c r="O342" i="49"/>
  <c r="O343" i="49"/>
  <c r="O344" i="49"/>
  <c r="O345" i="49"/>
  <c r="O346" i="49"/>
  <c r="O347" i="49"/>
  <c r="O348" i="49"/>
  <c r="O349" i="49"/>
  <c r="O350" i="49"/>
  <c r="O351" i="49"/>
  <c r="O352" i="49"/>
  <c r="O353" i="49"/>
  <c r="O354" i="49"/>
  <c r="O355" i="49"/>
  <c r="O356" i="49"/>
  <c r="O357" i="49"/>
  <c r="O358" i="49"/>
  <c r="O359" i="49"/>
  <c r="O360" i="49"/>
  <c r="O361" i="49"/>
  <c r="O362" i="49"/>
  <c r="O363" i="49"/>
  <c r="O364" i="49"/>
  <c r="O365" i="49"/>
  <c r="O366" i="49"/>
  <c r="O367" i="49"/>
  <c r="O368" i="49"/>
  <c r="O369" i="49"/>
  <c r="O370" i="49"/>
  <c r="O371" i="49"/>
  <c r="O372" i="49"/>
  <c r="O373" i="49"/>
  <c r="O374" i="49"/>
  <c r="O375" i="49"/>
  <c r="O376" i="49"/>
  <c r="O377" i="49"/>
  <c r="O378" i="49"/>
  <c r="O379" i="49"/>
  <c r="O380" i="49"/>
  <c r="O381" i="49"/>
  <c r="O382" i="49"/>
  <c r="O383" i="49"/>
  <c r="O384" i="49"/>
  <c r="O385" i="49"/>
  <c r="O386" i="49"/>
  <c r="O387" i="49"/>
  <c r="O388" i="49"/>
  <c r="O389" i="49"/>
  <c r="O390" i="49"/>
  <c r="O391" i="49"/>
  <c r="O392" i="49"/>
  <c r="O393" i="49"/>
  <c r="O394" i="49"/>
  <c r="O395" i="49"/>
  <c r="O396" i="49"/>
  <c r="O397" i="49"/>
  <c r="O398" i="49"/>
  <c r="O399" i="49"/>
  <c r="O400" i="49"/>
  <c r="O401" i="49"/>
  <c r="O402" i="49"/>
  <c r="O403" i="49"/>
  <c r="O404" i="49"/>
  <c r="O405" i="49"/>
  <c r="O406" i="49"/>
  <c r="O407" i="49"/>
  <c r="O408" i="49"/>
  <c r="O409" i="49"/>
  <c r="O410" i="49"/>
  <c r="O411" i="49"/>
  <c r="O412" i="49"/>
  <c r="O413" i="49"/>
  <c r="O414" i="49"/>
  <c r="O415" i="49"/>
  <c r="O416" i="49"/>
  <c r="O417" i="49"/>
  <c r="O418" i="49"/>
  <c r="O419" i="49"/>
  <c r="O420" i="49"/>
  <c r="O421" i="49"/>
  <c r="O422" i="49"/>
  <c r="O423" i="49"/>
  <c r="O424" i="49"/>
  <c r="O425" i="49"/>
  <c r="O426" i="49"/>
  <c r="O427" i="49"/>
  <c r="O428" i="49"/>
  <c r="O429" i="49"/>
  <c r="O430" i="49"/>
  <c r="O431" i="49"/>
  <c r="O432" i="49"/>
  <c r="O433" i="49"/>
  <c r="O434" i="49"/>
  <c r="O435" i="49"/>
  <c r="O436" i="49"/>
  <c r="O437" i="49"/>
  <c r="O438" i="49"/>
  <c r="O439" i="49"/>
  <c r="O440" i="49"/>
  <c r="O441" i="49"/>
  <c r="O442" i="49"/>
  <c r="O443" i="49"/>
  <c r="O444" i="49"/>
  <c r="O445" i="49"/>
  <c r="O446" i="49"/>
  <c r="O447" i="49"/>
  <c r="O448" i="49"/>
  <c r="O449" i="49"/>
  <c r="O450" i="49"/>
  <c r="O451" i="49"/>
  <c r="O452" i="49"/>
  <c r="O453" i="49"/>
  <c r="O454" i="49"/>
  <c r="O455" i="49"/>
  <c r="O456" i="49"/>
  <c r="O457" i="49"/>
  <c r="O458" i="49"/>
  <c r="O459" i="49"/>
  <c r="O460" i="49"/>
  <c r="O461" i="49"/>
  <c r="O462" i="49"/>
  <c r="O463" i="49"/>
  <c r="O464" i="49"/>
  <c r="O465" i="49"/>
  <c r="O466" i="49"/>
  <c r="O467" i="49"/>
  <c r="O468" i="49"/>
  <c r="O469" i="49"/>
  <c r="O470" i="49"/>
  <c r="O471" i="49"/>
  <c r="O472" i="49"/>
  <c r="O473" i="49"/>
  <c r="O474" i="49"/>
  <c r="O475" i="49"/>
  <c r="O476" i="49"/>
  <c r="O477" i="49"/>
  <c r="O478" i="49"/>
  <c r="O479" i="49"/>
  <c r="O480" i="49"/>
  <c r="O481" i="49"/>
  <c r="O482" i="49"/>
  <c r="O483" i="49"/>
  <c r="O484" i="49"/>
  <c r="O485" i="49"/>
  <c r="O486" i="49"/>
  <c r="O487" i="49"/>
  <c r="O488" i="49"/>
  <c r="O489" i="49"/>
  <c r="O490" i="49"/>
  <c r="O491" i="49"/>
  <c r="O492" i="49"/>
  <c r="O493" i="49"/>
  <c r="O494" i="49"/>
  <c r="O495" i="49"/>
  <c r="O496" i="49"/>
  <c r="O497" i="49"/>
  <c r="O498" i="49"/>
  <c r="O499" i="49"/>
  <c r="O500" i="49"/>
  <c r="O501" i="49"/>
  <c r="O502" i="49"/>
  <c r="O503" i="49"/>
  <c r="O504" i="49"/>
  <c r="O505" i="49"/>
  <c r="O506" i="49"/>
  <c r="O507" i="49"/>
  <c r="O508" i="49"/>
  <c r="O509" i="49"/>
  <c r="O510" i="49"/>
  <c r="O511" i="49"/>
  <c r="O512" i="49"/>
  <c r="O513" i="49"/>
  <c r="O514" i="49"/>
  <c r="O515" i="49"/>
  <c r="O516" i="49"/>
  <c r="O517" i="49"/>
  <c r="O518" i="49"/>
  <c r="O519" i="49"/>
  <c r="O520" i="49"/>
  <c r="O521" i="49"/>
  <c r="O522" i="49"/>
  <c r="O523" i="49"/>
  <c r="O524" i="49"/>
  <c r="O525" i="49"/>
  <c r="O526" i="49"/>
  <c r="O527" i="49"/>
  <c r="O528" i="49"/>
  <c r="O529" i="49"/>
  <c r="O530" i="49"/>
  <c r="O531" i="49"/>
  <c r="O532" i="49"/>
  <c r="O533" i="49"/>
  <c r="O534" i="49"/>
  <c r="O535" i="49"/>
  <c r="O536" i="49"/>
  <c r="O537" i="49"/>
  <c r="O538" i="49"/>
  <c r="O539" i="49"/>
  <c r="O540" i="49"/>
  <c r="O541" i="49"/>
  <c r="O542" i="49"/>
  <c r="O543" i="49"/>
  <c r="O544" i="49"/>
  <c r="O545" i="49"/>
  <c r="O546" i="49"/>
  <c r="O547" i="49"/>
  <c r="O548" i="49"/>
  <c r="O549" i="49"/>
  <c r="O550" i="49"/>
  <c r="O551" i="49"/>
  <c r="O552" i="49"/>
  <c r="O553" i="49"/>
  <c r="O554" i="49"/>
  <c r="O555" i="49"/>
  <c r="O556" i="49"/>
  <c r="O557" i="49"/>
  <c r="O558" i="49"/>
  <c r="O559" i="49"/>
  <c r="O560" i="49"/>
  <c r="O561" i="49"/>
  <c r="O562" i="49"/>
  <c r="O563" i="49"/>
  <c r="O564" i="49"/>
  <c r="O565" i="49"/>
  <c r="O566" i="49"/>
  <c r="O567" i="49"/>
  <c r="O568" i="49"/>
  <c r="O569" i="49"/>
  <c r="O570" i="49"/>
  <c r="O571" i="49"/>
  <c r="O572" i="49"/>
  <c r="O573" i="49"/>
  <c r="O574" i="49"/>
  <c r="O575" i="49"/>
  <c r="O576" i="49"/>
  <c r="O577" i="49"/>
  <c r="O578" i="49"/>
  <c r="O579" i="49"/>
  <c r="O580" i="49"/>
  <c r="O581" i="49"/>
  <c r="O582" i="49"/>
  <c r="O583" i="49"/>
  <c r="O584" i="49"/>
  <c r="O585" i="49"/>
  <c r="O586" i="49"/>
  <c r="O587" i="49"/>
  <c r="O588" i="49"/>
  <c r="O589" i="49"/>
  <c r="O590" i="49"/>
  <c r="O591" i="49"/>
  <c r="O592" i="49"/>
  <c r="O593" i="49"/>
  <c r="O594" i="49"/>
  <c r="O595" i="49"/>
  <c r="O596" i="49"/>
  <c r="O597" i="49"/>
  <c r="O598" i="49"/>
  <c r="O599" i="49"/>
  <c r="O600" i="49"/>
  <c r="O601" i="49"/>
  <c r="O602" i="49"/>
  <c r="O18" i="49"/>
  <c r="Q18" i="49" s="1"/>
  <c r="T18" i="51" l="1"/>
  <c r="Y18" i="51"/>
  <c r="Z18" i="51"/>
  <c r="AA18" i="51"/>
  <c r="AB18" i="51"/>
  <c r="AC18" i="51"/>
  <c r="T19" i="51"/>
  <c r="Y19" i="51"/>
  <c r="Z19" i="51"/>
  <c r="AA19" i="51"/>
  <c r="AB19" i="51"/>
  <c r="AC19" i="51"/>
  <c r="T20" i="51"/>
  <c r="Y20" i="51"/>
  <c r="Z20" i="51"/>
  <c r="AA20" i="51"/>
  <c r="AB20" i="51"/>
  <c r="AC20" i="51"/>
  <c r="T21" i="51"/>
  <c r="Y21" i="51"/>
  <c r="Z21" i="51"/>
  <c r="AA21" i="51"/>
  <c r="AB21" i="51"/>
  <c r="AC21" i="51"/>
  <c r="T22" i="51"/>
  <c r="Y22" i="51"/>
  <c r="Z22" i="51"/>
  <c r="AA22" i="51"/>
  <c r="AB22" i="51"/>
  <c r="AC22" i="51"/>
  <c r="T23" i="51"/>
  <c r="Y23" i="51"/>
  <c r="Z23" i="51"/>
  <c r="AA23" i="51"/>
  <c r="AB23" i="51"/>
  <c r="AC23" i="51"/>
  <c r="T24" i="51"/>
  <c r="Y24" i="51"/>
  <c r="Z24" i="51"/>
  <c r="AA24" i="51"/>
  <c r="AB24" i="51"/>
  <c r="AC24" i="51"/>
  <c r="T25" i="51"/>
  <c r="Y25" i="51"/>
  <c r="Z25" i="51"/>
  <c r="AA25" i="51"/>
  <c r="AB25" i="51"/>
  <c r="AC25" i="51"/>
  <c r="T26" i="51"/>
  <c r="Y26" i="51"/>
  <c r="Z26" i="51"/>
  <c r="AA26" i="51"/>
  <c r="AB26" i="51"/>
  <c r="AC26" i="51"/>
  <c r="T27" i="51"/>
  <c r="Y27" i="51"/>
  <c r="Z27" i="51"/>
  <c r="AA27" i="51"/>
  <c r="AB27" i="51"/>
  <c r="AC27" i="51"/>
  <c r="T28" i="51"/>
  <c r="Y28" i="51"/>
  <c r="Z28" i="51"/>
  <c r="AA28" i="51"/>
  <c r="AB28" i="51"/>
  <c r="AC28" i="51"/>
  <c r="T29" i="51"/>
  <c r="Y29" i="51"/>
  <c r="Z29" i="51"/>
  <c r="AA29" i="51"/>
  <c r="AB29" i="51"/>
  <c r="AC29" i="51"/>
  <c r="T30" i="51"/>
  <c r="Y30" i="51"/>
  <c r="Z30" i="51"/>
  <c r="AA30" i="51"/>
  <c r="AB30" i="51"/>
  <c r="AC30" i="51"/>
  <c r="T31" i="51"/>
  <c r="Y31" i="51"/>
  <c r="Z31" i="51"/>
  <c r="AA31" i="51"/>
  <c r="AB31" i="51"/>
  <c r="AC31" i="51"/>
  <c r="T32" i="51"/>
  <c r="Y32" i="51"/>
  <c r="Z32" i="51"/>
  <c r="AA32" i="51"/>
  <c r="AB32" i="51"/>
  <c r="AC32" i="51"/>
  <c r="T33" i="51"/>
  <c r="Y33" i="51"/>
  <c r="Z33" i="51"/>
  <c r="AA33" i="51"/>
  <c r="AB33" i="51"/>
  <c r="AC33" i="51"/>
  <c r="T34" i="51"/>
  <c r="Y34" i="51"/>
  <c r="Z34" i="51"/>
  <c r="AA34" i="51"/>
  <c r="AB34" i="51"/>
  <c r="AC34" i="51"/>
  <c r="T35" i="51"/>
  <c r="Y35" i="51"/>
  <c r="Z35" i="51"/>
  <c r="AA35" i="51"/>
  <c r="AB35" i="51"/>
  <c r="AC35" i="51"/>
  <c r="T36" i="51"/>
  <c r="Y36" i="51"/>
  <c r="Z36" i="51"/>
  <c r="AA36" i="51"/>
  <c r="AB36" i="51"/>
  <c r="AC36" i="51"/>
  <c r="T37" i="51"/>
  <c r="Y37" i="51"/>
  <c r="Z37" i="51"/>
  <c r="AA37" i="51"/>
  <c r="AB37" i="51"/>
  <c r="AC37" i="51"/>
  <c r="T38" i="51"/>
  <c r="Y38" i="51"/>
  <c r="Z38" i="51"/>
  <c r="AA38" i="51"/>
  <c r="AB38" i="51"/>
  <c r="AC38" i="51"/>
  <c r="T39" i="51"/>
  <c r="Y39" i="51"/>
  <c r="Z39" i="51"/>
  <c r="AA39" i="51"/>
  <c r="AB39" i="51"/>
  <c r="AC39" i="51"/>
  <c r="T40" i="51"/>
  <c r="Y40" i="51"/>
  <c r="Z40" i="51"/>
  <c r="AA40" i="51"/>
  <c r="AB40" i="51"/>
  <c r="AC40" i="51"/>
  <c r="T41" i="51"/>
  <c r="Y41" i="51"/>
  <c r="Z41" i="51"/>
  <c r="AA41" i="51"/>
  <c r="AB41" i="51"/>
  <c r="AC41" i="51"/>
  <c r="T42" i="51"/>
  <c r="Y42" i="51"/>
  <c r="Z42" i="51"/>
  <c r="AA42" i="51"/>
  <c r="AB42" i="51"/>
  <c r="AC42" i="51"/>
  <c r="T43" i="51"/>
  <c r="Y43" i="51"/>
  <c r="Z43" i="51"/>
  <c r="AA43" i="51"/>
  <c r="AB43" i="51"/>
  <c r="AC43" i="51"/>
  <c r="T44" i="51"/>
  <c r="Y44" i="51"/>
  <c r="Z44" i="51"/>
  <c r="AA44" i="51"/>
  <c r="AB44" i="51"/>
  <c r="AC44" i="51"/>
  <c r="T45" i="51"/>
  <c r="Y45" i="51"/>
  <c r="Z45" i="51"/>
  <c r="AA45" i="51"/>
  <c r="AB45" i="51"/>
  <c r="AC45" i="51"/>
  <c r="T46" i="51"/>
  <c r="Y46" i="51"/>
  <c r="Z46" i="51"/>
  <c r="AA46" i="51"/>
  <c r="AB46" i="51"/>
  <c r="AC46" i="51"/>
  <c r="T47" i="51"/>
  <c r="Y47" i="51"/>
  <c r="Z47" i="51"/>
  <c r="AA47" i="51"/>
  <c r="AB47" i="51"/>
  <c r="AC47" i="51"/>
  <c r="T48" i="51"/>
  <c r="Y48" i="51"/>
  <c r="Z48" i="51"/>
  <c r="AA48" i="51"/>
  <c r="AB48" i="51"/>
  <c r="AC48" i="51"/>
  <c r="T49" i="51"/>
  <c r="Y49" i="51"/>
  <c r="Z49" i="51"/>
  <c r="AA49" i="51"/>
  <c r="AB49" i="51"/>
  <c r="AC49" i="51"/>
  <c r="T50" i="51"/>
  <c r="Y50" i="51"/>
  <c r="Z50" i="51"/>
  <c r="AA50" i="51"/>
  <c r="AB50" i="51"/>
  <c r="AC50" i="51"/>
  <c r="T51" i="51"/>
  <c r="Y51" i="51"/>
  <c r="Z51" i="51"/>
  <c r="AA51" i="51"/>
  <c r="AB51" i="51"/>
  <c r="AC51" i="51"/>
  <c r="T52" i="51"/>
  <c r="Y52" i="51"/>
  <c r="Z52" i="51"/>
  <c r="AA52" i="51"/>
  <c r="AB52" i="51"/>
  <c r="AC52" i="51"/>
  <c r="T53" i="51"/>
  <c r="Y53" i="51"/>
  <c r="Z53" i="51"/>
  <c r="AA53" i="51"/>
  <c r="AB53" i="51"/>
  <c r="AC53" i="51"/>
  <c r="T54" i="51"/>
  <c r="Y54" i="51"/>
  <c r="Z54" i="51"/>
  <c r="AA54" i="51"/>
  <c r="AB54" i="51"/>
  <c r="AC54" i="51"/>
  <c r="T55" i="51"/>
  <c r="Y55" i="51"/>
  <c r="Z55" i="51"/>
  <c r="AA55" i="51"/>
  <c r="AB55" i="51"/>
  <c r="AC55" i="51"/>
  <c r="T56" i="51"/>
  <c r="Y56" i="51"/>
  <c r="Z56" i="51"/>
  <c r="AA56" i="51"/>
  <c r="AB56" i="51"/>
  <c r="AC56" i="51"/>
  <c r="T57" i="51"/>
  <c r="Y57" i="51"/>
  <c r="Z57" i="51"/>
  <c r="AA57" i="51"/>
  <c r="AB57" i="51"/>
  <c r="AC57" i="51"/>
  <c r="T58" i="51"/>
  <c r="Y58" i="51"/>
  <c r="Z58" i="51"/>
  <c r="AA58" i="51"/>
  <c r="AB58" i="51"/>
  <c r="AC58" i="51"/>
  <c r="T59" i="51"/>
  <c r="Y59" i="51"/>
  <c r="Z59" i="51"/>
  <c r="AA59" i="51"/>
  <c r="AB59" i="51"/>
  <c r="AC59" i="51"/>
  <c r="T60" i="51"/>
  <c r="Y60" i="51"/>
  <c r="Z60" i="51"/>
  <c r="AA60" i="51"/>
  <c r="AB60" i="51"/>
  <c r="AC60" i="51"/>
  <c r="T61" i="51"/>
  <c r="Y61" i="51"/>
  <c r="Z61" i="51"/>
  <c r="AA61" i="51"/>
  <c r="AB61" i="51"/>
  <c r="AC61" i="51"/>
  <c r="T62" i="51"/>
  <c r="Y62" i="51"/>
  <c r="Z62" i="51"/>
  <c r="AA62" i="51"/>
  <c r="AB62" i="51"/>
  <c r="AC62" i="51"/>
  <c r="T63" i="51"/>
  <c r="Y63" i="51"/>
  <c r="Z63" i="51"/>
  <c r="AA63" i="51"/>
  <c r="AB63" i="51"/>
  <c r="AC63" i="51"/>
  <c r="T64" i="51"/>
  <c r="Y64" i="51"/>
  <c r="Z64" i="51"/>
  <c r="AA64" i="51"/>
  <c r="AB64" i="51"/>
  <c r="AC64" i="51"/>
  <c r="T65" i="51"/>
  <c r="Y65" i="51"/>
  <c r="Z65" i="51"/>
  <c r="AA65" i="51"/>
  <c r="AB65" i="51"/>
  <c r="AC65" i="51"/>
  <c r="T66" i="51"/>
  <c r="Y66" i="51"/>
  <c r="Z66" i="51"/>
  <c r="AA66" i="51"/>
  <c r="AB66" i="51"/>
  <c r="AC66" i="51"/>
  <c r="T67" i="51"/>
  <c r="Y67" i="51"/>
  <c r="Z67" i="51"/>
  <c r="AA67" i="51"/>
  <c r="AB67" i="51"/>
  <c r="AC67" i="51"/>
  <c r="T68" i="51"/>
  <c r="Y68" i="51"/>
  <c r="Z68" i="51"/>
  <c r="AA68" i="51"/>
  <c r="AB68" i="51"/>
  <c r="AC68" i="51"/>
  <c r="T69" i="51"/>
  <c r="Y69" i="51"/>
  <c r="Z69" i="51"/>
  <c r="AA69" i="51"/>
  <c r="AB69" i="51"/>
  <c r="AC69" i="51"/>
  <c r="T70" i="51"/>
  <c r="Y70" i="51"/>
  <c r="Z70" i="51"/>
  <c r="AA70" i="51"/>
  <c r="AB70" i="51"/>
  <c r="AC70" i="51"/>
  <c r="T71" i="51"/>
  <c r="Y71" i="51"/>
  <c r="Z71" i="51"/>
  <c r="AA71" i="51"/>
  <c r="AB71" i="51"/>
  <c r="AC71" i="51"/>
  <c r="T72" i="51"/>
  <c r="Y72" i="51"/>
  <c r="Z72" i="51"/>
  <c r="AA72" i="51"/>
  <c r="AB72" i="51"/>
  <c r="AC72" i="51"/>
  <c r="T73" i="51"/>
  <c r="Y73" i="51"/>
  <c r="Z73" i="51"/>
  <c r="AA73" i="51"/>
  <c r="AB73" i="51"/>
  <c r="AC73" i="51"/>
  <c r="T74" i="51"/>
  <c r="Y74" i="51"/>
  <c r="Z74" i="51"/>
  <c r="AA74" i="51"/>
  <c r="AB74" i="51"/>
  <c r="AC74" i="51"/>
  <c r="T75" i="51"/>
  <c r="Y75" i="51"/>
  <c r="Z75" i="51"/>
  <c r="AA75" i="51"/>
  <c r="AB75" i="51"/>
  <c r="AC75" i="51"/>
  <c r="T76" i="51"/>
  <c r="Y76" i="51"/>
  <c r="Z76" i="51"/>
  <c r="AA76" i="51"/>
  <c r="AB76" i="51"/>
  <c r="AC76" i="51"/>
  <c r="T77" i="51"/>
  <c r="Y77" i="51"/>
  <c r="Z77" i="51"/>
  <c r="AA77" i="51"/>
  <c r="AB77" i="51"/>
  <c r="AC77" i="51"/>
  <c r="T78" i="51"/>
  <c r="Y78" i="51"/>
  <c r="Z78" i="51"/>
  <c r="AA78" i="51"/>
  <c r="AB78" i="51"/>
  <c r="AC78" i="51"/>
  <c r="T79" i="51"/>
  <c r="Y79" i="51"/>
  <c r="Z79" i="51"/>
  <c r="AA79" i="51"/>
  <c r="AB79" i="51"/>
  <c r="AC79" i="51"/>
  <c r="T80" i="51"/>
  <c r="Y80" i="51"/>
  <c r="Z80" i="51"/>
  <c r="AA80" i="51"/>
  <c r="AB80" i="51"/>
  <c r="AC80" i="51"/>
  <c r="T81" i="51"/>
  <c r="Y81" i="51"/>
  <c r="Z81" i="51"/>
  <c r="AA81" i="51"/>
  <c r="AB81" i="51"/>
  <c r="AC81" i="51"/>
  <c r="T82" i="51"/>
  <c r="Y82" i="51"/>
  <c r="Z82" i="51"/>
  <c r="AA82" i="51"/>
  <c r="AB82" i="51"/>
  <c r="AC82" i="51"/>
  <c r="T83" i="51"/>
  <c r="Y83" i="51"/>
  <c r="Z83" i="51"/>
  <c r="AA83" i="51"/>
  <c r="AB83" i="51"/>
  <c r="AC83" i="51"/>
  <c r="T84" i="51"/>
  <c r="Y84" i="51"/>
  <c r="Z84" i="51"/>
  <c r="AA84" i="51"/>
  <c r="AB84" i="51"/>
  <c r="AC84" i="51"/>
  <c r="T85" i="51"/>
  <c r="Y85" i="51"/>
  <c r="Z85" i="51"/>
  <c r="AA85" i="51"/>
  <c r="AB85" i="51"/>
  <c r="AC85" i="51"/>
  <c r="T86" i="51"/>
  <c r="Y86" i="51"/>
  <c r="Z86" i="51"/>
  <c r="AA86" i="51"/>
  <c r="AB86" i="51"/>
  <c r="AC86" i="51"/>
  <c r="T87" i="51"/>
  <c r="Y87" i="51"/>
  <c r="Z87" i="51"/>
  <c r="AA87" i="51"/>
  <c r="AB87" i="51"/>
  <c r="AC87" i="51"/>
  <c r="T88" i="51"/>
  <c r="Y88" i="51"/>
  <c r="Z88" i="51"/>
  <c r="AA88" i="51"/>
  <c r="AB88" i="51"/>
  <c r="AC88" i="51"/>
  <c r="T89" i="51"/>
  <c r="Y89" i="51"/>
  <c r="Z89" i="51"/>
  <c r="AA89" i="51"/>
  <c r="AB89" i="51"/>
  <c r="AC89" i="51"/>
  <c r="T90" i="51"/>
  <c r="Y90" i="51"/>
  <c r="Z90" i="51"/>
  <c r="AA90" i="51"/>
  <c r="AB90" i="51"/>
  <c r="AC90" i="51"/>
  <c r="T91" i="51"/>
  <c r="Y91" i="51"/>
  <c r="Z91" i="51"/>
  <c r="AA91" i="51"/>
  <c r="AB91" i="51"/>
  <c r="AC91" i="51"/>
  <c r="T92" i="51"/>
  <c r="Y92" i="51"/>
  <c r="Z92" i="51"/>
  <c r="AA92" i="51"/>
  <c r="AB92" i="51"/>
  <c r="AC92" i="51"/>
  <c r="T93" i="51"/>
  <c r="Y93" i="51"/>
  <c r="Z93" i="51"/>
  <c r="AA93" i="51"/>
  <c r="AB93" i="51"/>
  <c r="AC93" i="51"/>
  <c r="T94" i="51"/>
  <c r="Y94" i="51"/>
  <c r="Z94" i="51"/>
  <c r="AA94" i="51"/>
  <c r="AB94" i="51"/>
  <c r="AC94" i="51"/>
  <c r="T95" i="51"/>
  <c r="Y95" i="51"/>
  <c r="Z95" i="51"/>
  <c r="AA95" i="51"/>
  <c r="AB95" i="51"/>
  <c r="AC95" i="51"/>
  <c r="T96" i="51"/>
  <c r="Y96" i="51"/>
  <c r="Z96" i="51"/>
  <c r="AA96" i="51"/>
  <c r="AB96" i="51"/>
  <c r="AC96" i="51"/>
  <c r="T97" i="51"/>
  <c r="Y97" i="51"/>
  <c r="Z97" i="51"/>
  <c r="AA97" i="51"/>
  <c r="AB97" i="51"/>
  <c r="AC97" i="51"/>
  <c r="T98" i="51"/>
  <c r="Y98" i="51"/>
  <c r="Z98" i="51"/>
  <c r="AA98" i="51"/>
  <c r="AB98" i="51"/>
  <c r="AC98" i="51"/>
  <c r="T99" i="51"/>
  <c r="Y99" i="51"/>
  <c r="Z99" i="51"/>
  <c r="AA99" i="51"/>
  <c r="AB99" i="51"/>
  <c r="AC99" i="51"/>
  <c r="T100" i="51"/>
  <c r="Y100" i="51"/>
  <c r="Z100" i="51"/>
  <c r="AA100" i="51"/>
  <c r="AB100" i="51"/>
  <c r="AC100" i="51"/>
  <c r="T101" i="51"/>
  <c r="Y101" i="51"/>
  <c r="Z101" i="51"/>
  <c r="AA101" i="51"/>
  <c r="AB101" i="51"/>
  <c r="AC101" i="51"/>
  <c r="T102" i="51"/>
  <c r="Y102" i="51"/>
  <c r="Z102" i="51"/>
  <c r="AA102" i="51"/>
  <c r="AB102" i="51"/>
  <c r="AC102" i="51"/>
  <c r="T103" i="51"/>
  <c r="Y103" i="51"/>
  <c r="Z103" i="51"/>
  <c r="AA103" i="51"/>
  <c r="AB103" i="51"/>
  <c r="AC103" i="51"/>
  <c r="T104" i="51"/>
  <c r="Y104" i="51"/>
  <c r="Z104" i="51"/>
  <c r="AA104" i="51"/>
  <c r="AB104" i="51"/>
  <c r="AC104" i="51"/>
  <c r="T105" i="51"/>
  <c r="Y105" i="51"/>
  <c r="Z105" i="51"/>
  <c r="AA105" i="51"/>
  <c r="AB105" i="51"/>
  <c r="AC105" i="51"/>
  <c r="T106" i="51"/>
  <c r="Y106" i="51"/>
  <c r="Z106" i="51"/>
  <c r="AA106" i="51"/>
  <c r="AB106" i="51"/>
  <c r="AC106" i="51"/>
  <c r="T107" i="51"/>
  <c r="Y107" i="51"/>
  <c r="Z107" i="51"/>
  <c r="AA107" i="51"/>
  <c r="AB107" i="51"/>
  <c r="AC107" i="51"/>
  <c r="T108" i="51"/>
  <c r="Y108" i="51"/>
  <c r="Z108" i="51"/>
  <c r="AA108" i="51"/>
  <c r="AB108" i="51"/>
  <c r="AC108" i="51"/>
  <c r="T109" i="51"/>
  <c r="Y109" i="51"/>
  <c r="Z109" i="51"/>
  <c r="AA109" i="51"/>
  <c r="AB109" i="51"/>
  <c r="AC109" i="51"/>
  <c r="T110" i="51"/>
  <c r="Y110" i="51"/>
  <c r="Z110" i="51"/>
  <c r="AA110" i="51"/>
  <c r="AB110" i="51"/>
  <c r="AC110" i="51"/>
  <c r="T111" i="51"/>
  <c r="Y111" i="51"/>
  <c r="Z111" i="51"/>
  <c r="AA111" i="51"/>
  <c r="AB111" i="51"/>
  <c r="AC111" i="51"/>
  <c r="T112" i="51"/>
  <c r="Y112" i="51"/>
  <c r="Z112" i="51"/>
  <c r="AA112" i="51"/>
  <c r="AB112" i="51"/>
  <c r="AC112" i="51"/>
  <c r="T113" i="51"/>
  <c r="Y113" i="51"/>
  <c r="Z113" i="51"/>
  <c r="AA113" i="51"/>
  <c r="AB113" i="51"/>
  <c r="AC113" i="51"/>
  <c r="T114" i="51"/>
  <c r="Y114" i="51"/>
  <c r="Z114" i="51"/>
  <c r="AA114" i="51"/>
  <c r="AB114" i="51"/>
  <c r="AC114" i="51"/>
  <c r="T115" i="51"/>
  <c r="Y115" i="51"/>
  <c r="Z115" i="51"/>
  <c r="AA115" i="51"/>
  <c r="AB115" i="51"/>
  <c r="AC115" i="51"/>
  <c r="T116" i="51"/>
  <c r="Y116" i="51"/>
  <c r="Z116" i="51"/>
  <c r="AA116" i="51"/>
  <c r="AB116" i="51"/>
  <c r="AC116" i="51"/>
  <c r="T117" i="51"/>
  <c r="Y117" i="51"/>
  <c r="Z117" i="51"/>
  <c r="AA117" i="51"/>
  <c r="AB117" i="51"/>
  <c r="AC117" i="51"/>
  <c r="T118" i="51"/>
  <c r="Y118" i="51"/>
  <c r="Z118" i="51"/>
  <c r="AA118" i="51"/>
  <c r="AB118" i="51"/>
  <c r="AC118" i="51"/>
  <c r="T119" i="51"/>
  <c r="Y119" i="51"/>
  <c r="Z119" i="51"/>
  <c r="AA119" i="51"/>
  <c r="AB119" i="51"/>
  <c r="AC119" i="51"/>
  <c r="T120" i="51"/>
  <c r="Y120" i="51"/>
  <c r="Z120" i="51"/>
  <c r="AA120" i="51"/>
  <c r="AB120" i="51"/>
  <c r="AC120" i="51"/>
  <c r="T121" i="51"/>
  <c r="Y121" i="51"/>
  <c r="Z121" i="51"/>
  <c r="AA121" i="51"/>
  <c r="AB121" i="51"/>
  <c r="AC121" i="51"/>
  <c r="T122" i="51"/>
  <c r="Y122" i="51"/>
  <c r="Z122" i="51"/>
  <c r="AA122" i="51"/>
  <c r="AB122" i="51"/>
  <c r="AC122" i="51"/>
  <c r="T123" i="51"/>
  <c r="Y123" i="51"/>
  <c r="Z123" i="51"/>
  <c r="AA123" i="51"/>
  <c r="AB123" i="51"/>
  <c r="AC123" i="51"/>
  <c r="T124" i="51"/>
  <c r="Y124" i="51"/>
  <c r="Z124" i="51"/>
  <c r="AA124" i="51"/>
  <c r="AB124" i="51"/>
  <c r="AC124" i="51"/>
  <c r="T125" i="51"/>
  <c r="Y125" i="51"/>
  <c r="Z125" i="51"/>
  <c r="AA125" i="51"/>
  <c r="AB125" i="51"/>
  <c r="AC125" i="51"/>
  <c r="T126" i="51"/>
  <c r="Y126" i="51"/>
  <c r="Z126" i="51"/>
  <c r="AA126" i="51"/>
  <c r="AB126" i="51"/>
  <c r="AC126" i="51"/>
  <c r="T127" i="51"/>
  <c r="Y127" i="51"/>
  <c r="Z127" i="51"/>
  <c r="AA127" i="51"/>
  <c r="AB127" i="51"/>
  <c r="AC127" i="51"/>
  <c r="T128" i="51"/>
  <c r="Y128" i="51"/>
  <c r="Z128" i="51"/>
  <c r="AA128" i="51"/>
  <c r="AB128" i="51"/>
  <c r="AC128" i="51"/>
  <c r="T129" i="51"/>
  <c r="Y129" i="51"/>
  <c r="Z129" i="51"/>
  <c r="AA129" i="51"/>
  <c r="AB129" i="51"/>
  <c r="AC129" i="51"/>
  <c r="T130" i="51"/>
  <c r="Y130" i="51"/>
  <c r="Z130" i="51"/>
  <c r="AA130" i="51"/>
  <c r="AB130" i="51"/>
  <c r="AC130" i="51"/>
  <c r="T131" i="51"/>
  <c r="Y131" i="51"/>
  <c r="Z131" i="51"/>
  <c r="AA131" i="51"/>
  <c r="AB131" i="51"/>
  <c r="AC131" i="51"/>
  <c r="T132" i="51"/>
  <c r="Y132" i="51"/>
  <c r="Z132" i="51"/>
  <c r="AA132" i="51"/>
  <c r="AB132" i="51"/>
  <c r="AC132" i="51"/>
  <c r="T133" i="51"/>
  <c r="Y133" i="51"/>
  <c r="Z133" i="51"/>
  <c r="AA133" i="51"/>
  <c r="AB133" i="51"/>
  <c r="AC133" i="51"/>
  <c r="T134" i="51"/>
  <c r="Y134" i="51"/>
  <c r="Z134" i="51"/>
  <c r="AA134" i="51"/>
  <c r="AB134" i="51"/>
  <c r="AC134" i="51"/>
  <c r="T135" i="51"/>
  <c r="Y135" i="51"/>
  <c r="Z135" i="51"/>
  <c r="AA135" i="51"/>
  <c r="AB135" i="51"/>
  <c r="AC135" i="51"/>
  <c r="T136" i="51"/>
  <c r="Y136" i="51"/>
  <c r="Z136" i="51"/>
  <c r="AA136" i="51"/>
  <c r="AB136" i="51"/>
  <c r="AC136" i="51"/>
  <c r="T137" i="51"/>
  <c r="Y137" i="51"/>
  <c r="Z137" i="51"/>
  <c r="AA137" i="51"/>
  <c r="AB137" i="51"/>
  <c r="AC137" i="51"/>
  <c r="T138" i="51"/>
  <c r="Y138" i="51"/>
  <c r="Z138" i="51"/>
  <c r="AA138" i="51"/>
  <c r="AB138" i="51"/>
  <c r="AC138" i="51"/>
  <c r="T139" i="51"/>
  <c r="Y139" i="51"/>
  <c r="Z139" i="51"/>
  <c r="AA139" i="51"/>
  <c r="AB139" i="51"/>
  <c r="AC139" i="51"/>
  <c r="T140" i="51"/>
  <c r="Y140" i="51"/>
  <c r="Z140" i="51"/>
  <c r="AA140" i="51"/>
  <c r="AB140" i="51"/>
  <c r="AC140" i="51"/>
  <c r="T141" i="51"/>
  <c r="Y141" i="51"/>
  <c r="Z141" i="51"/>
  <c r="AA141" i="51"/>
  <c r="AB141" i="51"/>
  <c r="AC141" i="51"/>
  <c r="T142" i="51"/>
  <c r="Y142" i="51"/>
  <c r="Z142" i="51"/>
  <c r="AA142" i="51"/>
  <c r="AB142" i="51"/>
  <c r="AC142" i="51"/>
  <c r="T143" i="51"/>
  <c r="Y143" i="51"/>
  <c r="Z143" i="51"/>
  <c r="AA143" i="51"/>
  <c r="AB143" i="51"/>
  <c r="AC143" i="51"/>
  <c r="T144" i="51"/>
  <c r="Y144" i="51"/>
  <c r="Z144" i="51"/>
  <c r="AA144" i="51"/>
  <c r="AB144" i="51"/>
  <c r="AC144" i="51"/>
  <c r="T145" i="51"/>
  <c r="Y145" i="51"/>
  <c r="Z145" i="51"/>
  <c r="AA145" i="51"/>
  <c r="AB145" i="51"/>
  <c r="AC145" i="51"/>
  <c r="T146" i="51"/>
  <c r="Y146" i="51"/>
  <c r="Z146" i="51"/>
  <c r="AA146" i="51"/>
  <c r="AB146" i="51"/>
  <c r="AC146" i="51"/>
  <c r="T147" i="51"/>
  <c r="Y147" i="51"/>
  <c r="Z147" i="51"/>
  <c r="AA147" i="51"/>
  <c r="AB147" i="51"/>
  <c r="AC147" i="51"/>
  <c r="T148" i="51"/>
  <c r="Y148" i="51"/>
  <c r="Z148" i="51"/>
  <c r="AA148" i="51"/>
  <c r="AB148" i="51"/>
  <c r="AC148" i="51"/>
  <c r="T149" i="51"/>
  <c r="Y149" i="51"/>
  <c r="Z149" i="51"/>
  <c r="AA149" i="51"/>
  <c r="AB149" i="51"/>
  <c r="AC149" i="51"/>
  <c r="T150" i="51"/>
  <c r="Y150" i="51"/>
  <c r="Z150" i="51"/>
  <c r="AA150" i="51"/>
  <c r="AB150" i="51"/>
  <c r="AC150" i="51"/>
  <c r="T151" i="51"/>
  <c r="Y151" i="51"/>
  <c r="Z151" i="51"/>
  <c r="AA151" i="51"/>
  <c r="AB151" i="51"/>
  <c r="AC151" i="51"/>
  <c r="T152" i="51"/>
  <c r="Y152" i="51"/>
  <c r="Z152" i="51"/>
  <c r="AA152" i="51"/>
  <c r="AB152" i="51"/>
  <c r="AC152" i="51"/>
  <c r="T153" i="51"/>
  <c r="Y153" i="51"/>
  <c r="Z153" i="51"/>
  <c r="AA153" i="51"/>
  <c r="AB153" i="51"/>
  <c r="AC153" i="51"/>
  <c r="T154" i="51"/>
  <c r="Y154" i="51"/>
  <c r="Z154" i="51"/>
  <c r="AA154" i="51"/>
  <c r="AB154" i="51"/>
  <c r="AC154" i="51"/>
  <c r="T155" i="51"/>
  <c r="Y155" i="51"/>
  <c r="Z155" i="51"/>
  <c r="AA155" i="51"/>
  <c r="AB155" i="51"/>
  <c r="AC155" i="51"/>
  <c r="T156" i="51"/>
  <c r="Y156" i="51"/>
  <c r="Z156" i="51"/>
  <c r="AA156" i="51"/>
  <c r="AB156" i="51"/>
  <c r="AC156" i="51"/>
  <c r="T157" i="51"/>
  <c r="Y157" i="51"/>
  <c r="Z157" i="51"/>
  <c r="AA157" i="51"/>
  <c r="AB157" i="51"/>
  <c r="AC157" i="51"/>
  <c r="T158" i="51"/>
  <c r="Y158" i="51"/>
  <c r="Z158" i="51"/>
  <c r="AA158" i="51"/>
  <c r="AB158" i="51"/>
  <c r="AC158" i="51"/>
  <c r="T159" i="51"/>
  <c r="Y159" i="51"/>
  <c r="Z159" i="51"/>
  <c r="AA159" i="51"/>
  <c r="AB159" i="51"/>
  <c r="AC159" i="51"/>
  <c r="T160" i="51"/>
  <c r="Y160" i="51"/>
  <c r="Z160" i="51"/>
  <c r="AA160" i="51"/>
  <c r="AB160" i="51"/>
  <c r="AC160" i="51"/>
  <c r="T161" i="51"/>
  <c r="Y161" i="51"/>
  <c r="Z161" i="51"/>
  <c r="AA161" i="51"/>
  <c r="AB161" i="51"/>
  <c r="AC161" i="51"/>
  <c r="T162" i="51"/>
  <c r="Y162" i="51"/>
  <c r="Z162" i="51"/>
  <c r="AA162" i="51"/>
  <c r="AB162" i="51"/>
  <c r="AC162" i="51"/>
  <c r="T163" i="51"/>
  <c r="Y163" i="51"/>
  <c r="Z163" i="51"/>
  <c r="AA163" i="51"/>
  <c r="AB163" i="51"/>
  <c r="AC163" i="51"/>
  <c r="T164" i="51"/>
  <c r="Y164" i="51"/>
  <c r="Z164" i="51"/>
  <c r="AA164" i="51"/>
  <c r="AB164" i="51"/>
  <c r="AC164" i="51"/>
  <c r="T165" i="51"/>
  <c r="Y165" i="51"/>
  <c r="Z165" i="51"/>
  <c r="AA165" i="51"/>
  <c r="AB165" i="51"/>
  <c r="AC165" i="51"/>
  <c r="T166" i="51"/>
  <c r="Y166" i="51"/>
  <c r="Z166" i="51"/>
  <c r="AA166" i="51"/>
  <c r="AB166" i="51"/>
  <c r="AC166" i="51"/>
  <c r="T167" i="51"/>
  <c r="Y167" i="51"/>
  <c r="Z167" i="51"/>
  <c r="AA167" i="51"/>
  <c r="AB167" i="51"/>
  <c r="AC167" i="51"/>
  <c r="T168" i="51"/>
  <c r="Y168" i="51"/>
  <c r="Z168" i="51"/>
  <c r="AA168" i="51"/>
  <c r="AB168" i="51"/>
  <c r="AC168" i="51"/>
  <c r="T169" i="51"/>
  <c r="Y169" i="51"/>
  <c r="Z169" i="51"/>
  <c r="AA169" i="51"/>
  <c r="AB169" i="51"/>
  <c r="AC169" i="51"/>
  <c r="T170" i="51"/>
  <c r="Y170" i="51"/>
  <c r="Z170" i="51"/>
  <c r="AA170" i="51"/>
  <c r="AB170" i="51"/>
  <c r="AC170" i="51"/>
  <c r="T171" i="51"/>
  <c r="Y171" i="51"/>
  <c r="Z171" i="51"/>
  <c r="AA171" i="51"/>
  <c r="AB171" i="51"/>
  <c r="AC171" i="51"/>
  <c r="T172" i="51"/>
  <c r="Y172" i="51"/>
  <c r="Z172" i="51"/>
  <c r="AA172" i="51"/>
  <c r="AB172" i="51"/>
  <c r="AC172" i="51"/>
  <c r="T173" i="51"/>
  <c r="Y173" i="51"/>
  <c r="Z173" i="51"/>
  <c r="AA173" i="51"/>
  <c r="AB173" i="51"/>
  <c r="AC173" i="51"/>
  <c r="T174" i="51"/>
  <c r="Y174" i="51"/>
  <c r="Z174" i="51"/>
  <c r="AA174" i="51"/>
  <c r="AB174" i="51"/>
  <c r="AC174" i="51"/>
  <c r="T175" i="51"/>
  <c r="Y175" i="51"/>
  <c r="Z175" i="51"/>
  <c r="AA175" i="51"/>
  <c r="AB175" i="51"/>
  <c r="AC175" i="51"/>
  <c r="T176" i="51"/>
  <c r="Y176" i="51"/>
  <c r="Z176" i="51"/>
  <c r="AA176" i="51"/>
  <c r="AB176" i="51"/>
  <c r="AC176" i="51"/>
  <c r="T177" i="51"/>
  <c r="Y177" i="51"/>
  <c r="Z177" i="51"/>
  <c r="AA177" i="51"/>
  <c r="AB177" i="51"/>
  <c r="AC177" i="51"/>
  <c r="T178" i="51"/>
  <c r="Y178" i="51"/>
  <c r="Z178" i="51"/>
  <c r="AA178" i="51"/>
  <c r="AB178" i="51"/>
  <c r="AC178" i="51"/>
  <c r="T179" i="51"/>
  <c r="Y179" i="51"/>
  <c r="Z179" i="51"/>
  <c r="AA179" i="51"/>
  <c r="AB179" i="51"/>
  <c r="AC179" i="51"/>
  <c r="T180" i="51"/>
  <c r="Y180" i="51"/>
  <c r="Z180" i="51"/>
  <c r="AA180" i="51"/>
  <c r="AB180" i="51"/>
  <c r="AC180" i="51"/>
  <c r="T181" i="51"/>
  <c r="Y181" i="51"/>
  <c r="Z181" i="51"/>
  <c r="AA181" i="51"/>
  <c r="AB181" i="51"/>
  <c r="AC181" i="51"/>
  <c r="T182" i="51"/>
  <c r="Y182" i="51"/>
  <c r="Z182" i="51"/>
  <c r="AA182" i="51"/>
  <c r="AB182" i="51"/>
  <c r="AC182" i="51"/>
  <c r="T183" i="51"/>
  <c r="Y183" i="51"/>
  <c r="Z183" i="51"/>
  <c r="AA183" i="51"/>
  <c r="AB183" i="51"/>
  <c r="AC183" i="51"/>
  <c r="T184" i="51"/>
  <c r="Y184" i="51"/>
  <c r="Z184" i="51"/>
  <c r="AA184" i="51"/>
  <c r="AB184" i="51"/>
  <c r="AC184" i="51"/>
  <c r="T185" i="51"/>
  <c r="Y185" i="51"/>
  <c r="Z185" i="51"/>
  <c r="AA185" i="51"/>
  <c r="AB185" i="51"/>
  <c r="AC185" i="51"/>
  <c r="T186" i="51"/>
  <c r="Y186" i="51"/>
  <c r="Z186" i="51"/>
  <c r="AA186" i="51"/>
  <c r="AB186" i="51"/>
  <c r="AC186" i="51"/>
  <c r="T187" i="51"/>
  <c r="Y187" i="51"/>
  <c r="Z187" i="51"/>
  <c r="AA187" i="51"/>
  <c r="AB187" i="51"/>
  <c r="AC187" i="51"/>
  <c r="T188" i="51"/>
  <c r="Y188" i="51"/>
  <c r="Z188" i="51"/>
  <c r="AA188" i="51"/>
  <c r="AB188" i="51"/>
  <c r="AC188" i="51"/>
  <c r="T189" i="51"/>
  <c r="Y189" i="51"/>
  <c r="Z189" i="51"/>
  <c r="AA189" i="51"/>
  <c r="AB189" i="51"/>
  <c r="AC189" i="51"/>
  <c r="T190" i="51"/>
  <c r="Y190" i="51"/>
  <c r="Z190" i="51"/>
  <c r="AA190" i="51"/>
  <c r="AB190" i="51"/>
  <c r="AC190" i="51"/>
  <c r="T191" i="51"/>
  <c r="Y191" i="51"/>
  <c r="Z191" i="51"/>
  <c r="AA191" i="51"/>
  <c r="AB191" i="51"/>
  <c r="AC191" i="51"/>
  <c r="T192" i="51"/>
  <c r="Y192" i="51"/>
  <c r="Z192" i="51"/>
  <c r="AA192" i="51"/>
  <c r="AB192" i="51"/>
  <c r="AC192" i="51"/>
  <c r="T193" i="51"/>
  <c r="Y193" i="51"/>
  <c r="Z193" i="51"/>
  <c r="AA193" i="51"/>
  <c r="AB193" i="51"/>
  <c r="AC193" i="51"/>
  <c r="T194" i="51"/>
  <c r="Y194" i="51"/>
  <c r="Z194" i="51"/>
  <c r="AA194" i="51"/>
  <c r="AB194" i="51"/>
  <c r="AC194" i="51"/>
  <c r="T195" i="51"/>
  <c r="Y195" i="51"/>
  <c r="Z195" i="51"/>
  <c r="AA195" i="51"/>
  <c r="AB195" i="51"/>
  <c r="AC195" i="51"/>
  <c r="T196" i="51"/>
  <c r="Y196" i="51"/>
  <c r="Z196" i="51"/>
  <c r="AA196" i="51"/>
  <c r="AB196" i="51"/>
  <c r="AC196" i="51"/>
  <c r="T197" i="51"/>
  <c r="Y197" i="51"/>
  <c r="Z197" i="51"/>
  <c r="AA197" i="51"/>
  <c r="AB197" i="51"/>
  <c r="AC197" i="51"/>
  <c r="T198" i="51"/>
  <c r="Y198" i="51"/>
  <c r="Z198" i="51"/>
  <c r="AA198" i="51"/>
  <c r="AB198" i="51"/>
  <c r="AC198" i="51"/>
  <c r="T199" i="51"/>
  <c r="Y199" i="51"/>
  <c r="Z199" i="51"/>
  <c r="AA199" i="51"/>
  <c r="AB199" i="51"/>
  <c r="AC199" i="51"/>
  <c r="T200" i="51"/>
  <c r="Y200" i="51"/>
  <c r="Z200" i="51"/>
  <c r="AA200" i="51"/>
  <c r="AB200" i="51"/>
  <c r="AC200" i="51"/>
  <c r="T201" i="51"/>
  <c r="Y201" i="51"/>
  <c r="Z201" i="51"/>
  <c r="AA201" i="51"/>
  <c r="AB201" i="51"/>
  <c r="AC201" i="51"/>
  <c r="T202" i="51"/>
  <c r="Y202" i="51"/>
  <c r="Z202" i="51"/>
  <c r="AA202" i="51"/>
  <c r="AB202" i="51"/>
  <c r="AC202" i="51"/>
  <c r="T203" i="51"/>
  <c r="Y203" i="51"/>
  <c r="Z203" i="51"/>
  <c r="AA203" i="51"/>
  <c r="AB203" i="51"/>
  <c r="AC203" i="51"/>
  <c r="T204" i="51"/>
  <c r="Y204" i="51"/>
  <c r="Z204" i="51"/>
  <c r="AA204" i="51"/>
  <c r="AB204" i="51"/>
  <c r="AC204" i="51"/>
  <c r="T205" i="51"/>
  <c r="Y205" i="51"/>
  <c r="Z205" i="51"/>
  <c r="AA205" i="51"/>
  <c r="AB205" i="51"/>
  <c r="AC205" i="51"/>
  <c r="T206" i="51"/>
  <c r="Y206" i="51"/>
  <c r="Z206" i="51"/>
  <c r="AA206" i="51"/>
  <c r="AB206" i="51"/>
  <c r="AC206" i="51"/>
  <c r="T207" i="51"/>
  <c r="Y207" i="51"/>
  <c r="Z207" i="51"/>
  <c r="AA207" i="51"/>
  <c r="AB207" i="51"/>
  <c r="AC207" i="51"/>
  <c r="T208" i="51"/>
  <c r="Y208" i="51"/>
  <c r="Z208" i="51"/>
  <c r="AA208" i="51"/>
  <c r="AB208" i="51"/>
  <c r="AC208" i="51"/>
  <c r="T209" i="51"/>
  <c r="Y209" i="51"/>
  <c r="Z209" i="51"/>
  <c r="AA209" i="51"/>
  <c r="AB209" i="51"/>
  <c r="AC209" i="51"/>
  <c r="T210" i="51"/>
  <c r="Y210" i="51"/>
  <c r="Z210" i="51"/>
  <c r="AA210" i="51"/>
  <c r="AB210" i="51"/>
  <c r="AC210" i="51"/>
  <c r="T211" i="51"/>
  <c r="Y211" i="51"/>
  <c r="Z211" i="51"/>
  <c r="AA211" i="51"/>
  <c r="AB211" i="51"/>
  <c r="AC211" i="51"/>
  <c r="T212" i="51"/>
  <c r="Y212" i="51"/>
  <c r="Z212" i="51"/>
  <c r="AA212" i="51"/>
  <c r="AB212" i="51"/>
  <c r="AC212" i="51"/>
  <c r="T213" i="51"/>
  <c r="Y213" i="51"/>
  <c r="Z213" i="51"/>
  <c r="AA213" i="51"/>
  <c r="AB213" i="51"/>
  <c r="AC213" i="51"/>
  <c r="T214" i="51"/>
  <c r="Y214" i="51"/>
  <c r="Z214" i="51"/>
  <c r="AA214" i="51"/>
  <c r="AB214" i="51"/>
  <c r="AC214" i="51"/>
  <c r="T215" i="51"/>
  <c r="Y215" i="51"/>
  <c r="Z215" i="51"/>
  <c r="AA215" i="51"/>
  <c r="AB215" i="51"/>
  <c r="AC215" i="51"/>
  <c r="T216" i="51"/>
  <c r="Y216" i="51"/>
  <c r="Z216" i="51"/>
  <c r="AA216" i="51"/>
  <c r="AB216" i="51"/>
  <c r="AC216" i="51"/>
  <c r="T217" i="51"/>
  <c r="Y217" i="51"/>
  <c r="Z217" i="51"/>
  <c r="AA217" i="51"/>
  <c r="AB217" i="51"/>
  <c r="AC217" i="51"/>
  <c r="T218" i="51"/>
  <c r="Y218" i="51"/>
  <c r="Z218" i="51"/>
  <c r="AA218" i="51"/>
  <c r="AB218" i="51"/>
  <c r="AC218" i="51"/>
  <c r="T219" i="51"/>
  <c r="Y219" i="51"/>
  <c r="Z219" i="51"/>
  <c r="AA219" i="51"/>
  <c r="AB219" i="51"/>
  <c r="AC219" i="51"/>
  <c r="T220" i="51"/>
  <c r="Y220" i="51"/>
  <c r="Z220" i="51"/>
  <c r="AA220" i="51"/>
  <c r="AB220" i="51"/>
  <c r="AC220" i="51"/>
  <c r="T221" i="51"/>
  <c r="Y221" i="51"/>
  <c r="Z221" i="51"/>
  <c r="AA221" i="51"/>
  <c r="AB221" i="51"/>
  <c r="AC221" i="51"/>
  <c r="T222" i="51"/>
  <c r="Y222" i="51"/>
  <c r="Z222" i="51"/>
  <c r="AA222" i="51"/>
  <c r="AB222" i="51"/>
  <c r="AC222" i="51"/>
  <c r="T223" i="51"/>
  <c r="Y223" i="51"/>
  <c r="Z223" i="51"/>
  <c r="AA223" i="51"/>
  <c r="AB223" i="51"/>
  <c r="AC223" i="51"/>
  <c r="T224" i="51"/>
  <c r="Y224" i="51"/>
  <c r="Z224" i="51"/>
  <c r="AA224" i="51"/>
  <c r="AB224" i="51"/>
  <c r="AC224" i="51"/>
  <c r="T225" i="51"/>
  <c r="Y225" i="51"/>
  <c r="Z225" i="51"/>
  <c r="AA225" i="51"/>
  <c r="AB225" i="51"/>
  <c r="AC225" i="51"/>
  <c r="T226" i="51"/>
  <c r="Y226" i="51"/>
  <c r="Z226" i="51"/>
  <c r="AA226" i="51"/>
  <c r="AB226" i="51"/>
  <c r="AC226" i="51"/>
  <c r="T227" i="51"/>
  <c r="Y227" i="51"/>
  <c r="Z227" i="51"/>
  <c r="AA227" i="51"/>
  <c r="AB227" i="51"/>
  <c r="AC227" i="51"/>
  <c r="T228" i="51"/>
  <c r="Y228" i="51"/>
  <c r="Z228" i="51"/>
  <c r="AA228" i="51"/>
  <c r="AB228" i="51"/>
  <c r="AC228" i="51"/>
  <c r="T229" i="51"/>
  <c r="Y229" i="51"/>
  <c r="Z229" i="51"/>
  <c r="AA229" i="51"/>
  <c r="AB229" i="51"/>
  <c r="AC229" i="51"/>
  <c r="T230" i="51"/>
  <c r="Y230" i="51"/>
  <c r="Z230" i="51"/>
  <c r="AA230" i="51"/>
  <c r="AB230" i="51"/>
  <c r="AC230" i="51"/>
  <c r="T231" i="51"/>
  <c r="Y231" i="51"/>
  <c r="Z231" i="51"/>
  <c r="AA231" i="51"/>
  <c r="AB231" i="51"/>
  <c r="AC231" i="51"/>
  <c r="T232" i="51"/>
  <c r="Y232" i="51"/>
  <c r="Z232" i="51"/>
  <c r="AA232" i="51"/>
  <c r="AB232" i="51"/>
  <c r="AC232" i="51"/>
  <c r="T233" i="51"/>
  <c r="Y233" i="51"/>
  <c r="Z233" i="51"/>
  <c r="AA233" i="51"/>
  <c r="AB233" i="51"/>
  <c r="AC233" i="51"/>
  <c r="T234" i="51"/>
  <c r="Y234" i="51"/>
  <c r="Z234" i="51"/>
  <c r="AA234" i="51"/>
  <c r="AB234" i="51"/>
  <c r="AC234" i="51"/>
  <c r="T235" i="51"/>
  <c r="Y235" i="51"/>
  <c r="Z235" i="51"/>
  <c r="AA235" i="51"/>
  <c r="AB235" i="51"/>
  <c r="AC235" i="51"/>
  <c r="T236" i="51"/>
  <c r="Y236" i="51"/>
  <c r="Z236" i="51"/>
  <c r="AA236" i="51"/>
  <c r="AB236" i="51"/>
  <c r="AC236" i="51"/>
  <c r="T237" i="51"/>
  <c r="Y237" i="51"/>
  <c r="Z237" i="51"/>
  <c r="AA237" i="51"/>
  <c r="AB237" i="51"/>
  <c r="AC237" i="51"/>
  <c r="T238" i="51"/>
  <c r="Y238" i="51"/>
  <c r="Z238" i="51"/>
  <c r="AA238" i="51"/>
  <c r="AB238" i="51"/>
  <c r="AC238" i="51"/>
  <c r="T239" i="51"/>
  <c r="Y239" i="51"/>
  <c r="Z239" i="51"/>
  <c r="AA239" i="51"/>
  <c r="AB239" i="51"/>
  <c r="AC239" i="51"/>
  <c r="T240" i="51"/>
  <c r="Y240" i="51"/>
  <c r="Z240" i="51"/>
  <c r="AA240" i="51"/>
  <c r="AB240" i="51"/>
  <c r="AC240" i="51"/>
  <c r="T241" i="51"/>
  <c r="Y241" i="51"/>
  <c r="Z241" i="51"/>
  <c r="AA241" i="51"/>
  <c r="AB241" i="51"/>
  <c r="AC241" i="51"/>
  <c r="T242" i="51"/>
  <c r="Y242" i="51"/>
  <c r="Z242" i="51"/>
  <c r="AA242" i="51"/>
  <c r="AB242" i="51"/>
  <c r="AC242" i="51"/>
  <c r="T243" i="51"/>
  <c r="Y243" i="51"/>
  <c r="Z243" i="51"/>
  <c r="AA243" i="51"/>
  <c r="AB243" i="51"/>
  <c r="AC243" i="51"/>
  <c r="T244" i="51"/>
  <c r="Y244" i="51"/>
  <c r="Z244" i="51"/>
  <c r="AA244" i="51"/>
  <c r="AB244" i="51"/>
  <c r="AC244" i="51"/>
  <c r="T245" i="51"/>
  <c r="Y245" i="51"/>
  <c r="Z245" i="51"/>
  <c r="AA245" i="51"/>
  <c r="AB245" i="51"/>
  <c r="AC245" i="51"/>
  <c r="T246" i="51"/>
  <c r="Y246" i="51"/>
  <c r="Z246" i="51"/>
  <c r="AA246" i="51"/>
  <c r="AB246" i="51"/>
  <c r="AC246" i="51"/>
  <c r="T247" i="51"/>
  <c r="Y247" i="51"/>
  <c r="Z247" i="51"/>
  <c r="AA247" i="51"/>
  <c r="AB247" i="51"/>
  <c r="AC247" i="51"/>
  <c r="T248" i="51"/>
  <c r="Y248" i="51"/>
  <c r="Z248" i="51"/>
  <c r="AA248" i="51"/>
  <c r="AB248" i="51"/>
  <c r="AC248" i="51"/>
  <c r="T249" i="51"/>
  <c r="Y249" i="51"/>
  <c r="Z249" i="51"/>
  <c r="AA249" i="51"/>
  <c r="AB249" i="51"/>
  <c r="AC249" i="51"/>
  <c r="T250" i="51"/>
  <c r="Y250" i="51"/>
  <c r="Z250" i="51"/>
  <c r="AA250" i="51"/>
  <c r="AB250" i="51"/>
  <c r="AC250" i="51"/>
  <c r="T251" i="51"/>
  <c r="Y251" i="51"/>
  <c r="Z251" i="51"/>
  <c r="AA251" i="51"/>
  <c r="AB251" i="51"/>
  <c r="AC251" i="51"/>
  <c r="T252" i="51"/>
  <c r="Y252" i="51"/>
  <c r="Z252" i="51"/>
  <c r="AA252" i="51"/>
  <c r="AB252" i="51"/>
  <c r="AC252" i="51"/>
  <c r="T253" i="51"/>
  <c r="Y253" i="51"/>
  <c r="Z253" i="51"/>
  <c r="AA253" i="51"/>
  <c r="AB253" i="51"/>
  <c r="AC253" i="51"/>
  <c r="T254" i="51"/>
  <c r="Y254" i="51"/>
  <c r="Z254" i="51"/>
  <c r="AA254" i="51"/>
  <c r="AB254" i="51"/>
  <c r="AC254" i="51"/>
  <c r="T255" i="51"/>
  <c r="Y255" i="51"/>
  <c r="Z255" i="51"/>
  <c r="AA255" i="51"/>
  <c r="AB255" i="51"/>
  <c r="AC255" i="51"/>
  <c r="T256" i="51"/>
  <c r="Y256" i="51"/>
  <c r="Z256" i="51"/>
  <c r="AA256" i="51"/>
  <c r="AB256" i="51"/>
  <c r="AC256" i="51"/>
  <c r="T257" i="51"/>
  <c r="Y257" i="51"/>
  <c r="Z257" i="51"/>
  <c r="AA257" i="51"/>
  <c r="AB257" i="51"/>
  <c r="AC257" i="51"/>
  <c r="T258" i="51"/>
  <c r="Y258" i="51"/>
  <c r="Z258" i="51"/>
  <c r="AA258" i="51"/>
  <c r="AB258" i="51"/>
  <c r="AC258" i="51"/>
  <c r="T259" i="51"/>
  <c r="Y259" i="51"/>
  <c r="Z259" i="51"/>
  <c r="AA259" i="51"/>
  <c r="AB259" i="51"/>
  <c r="AC259" i="51"/>
  <c r="T260" i="51"/>
  <c r="Y260" i="51"/>
  <c r="Z260" i="51"/>
  <c r="AA260" i="51"/>
  <c r="AB260" i="51"/>
  <c r="AC260" i="51"/>
  <c r="T261" i="51"/>
  <c r="Y261" i="51"/>
  <c r="Z261" i="51"/>
  <c r="AA261" i="51"/>
  <c r="AB261" i="51"/>
  <c r="AC261" i="51"/>
  <c r="T262" i="51"/>
  <c r="Y262" i="51"/>
  <c r="Z262" i="51"/>
  <c r="AA262" i="51"/>
  <c r="AB262" i="51"/>
  <c r="AC262" i="51"/>
  <c r="T263" i="51"/>
  <c r="Y263" i="51"/>
  <c r="Z263" i="51"/>
  <c r="AA263" i="51"/>
  <c r="AB263" i="51"/>
  <c r="AC263" i="51"/>
  <c r="T264" i="51"/>
  <c r="Y264" i="51"/>
  <c r="Z264" i="51"/>
  <c r="AA264" i="51"/>
  <c r="AB264" i="51"/>
  <c r="AC264" i="51"/>
  <c r="T265" i="51"/>
  <c r="Y265" i="51"/>
  <c r="Z265" i="51"/>
  <c r="AA265" i="51"/>
  <c r="AB265" i="51"/>
  <c r="AC265" i="51"/>
  <c r="T266" i="51"/>
  <c r="Y266" i="51"/>
  <c r="Z266" i="51"/>
  <c r="AA266" i="51"/>
  <c r="AB266" i="51"/>
  <c r="AC266" i="51"/>
  <c r="T267" i="51"/>
  <c r="Y267" i="51"/>
  <c r="Z267" i="51"/>
  <c r="AA267" i="51"/>
  <c r="AB267" i="51"/>
  <c r="AC267" i="51"/>
  <c r="T268" i="51"/>
  <c r="Y268" i="51"/>
  <c r="Z268" i="51"/>
  <c r="AA268" i="51"/>
  <c r="AB268" i="51"/>
  <c r="AC268" i="51"/>
  <c r="T269" i="51"/>
  <c r="Y269" i="51"/>
  <c r="Z269" i="51"/>
  <c r="AA269" i="51"/>
  <c r="AB269" i="51"/>
  <c r="AC269" i="51"/>
  <c r="T270" i="51"/>
  <c r="Y270" i="51"/>
  <c r="Z270" i="51"/>
  <c r="AA270" i="51"/>
  <c r="AB270" i="51"/>
  <c r="AC270" i="51"/>
  <c r="T271" i="51"/>
  <c r="Y271" i="51"/>
  <c r="Z271" i="51"/>
  <c r="AA271" i="51"/>
  <c r="AB271" i="51"/>
  <c r="AC271" i="51"/>
  <c r="T272" i="51"/>
  <c r="Y272" i="51"/>
  <c r="Z272" i="51"/>
  <c r="AA272" i="51"/>
  <c r="AB272" i="51"/>
  <c r="AC272" i="51"/>
  <c r="T273" i="51"/>
  <c r="Y273" i="51"/>
  <c r="Z273" i="51"/>
  <c r="AA273" i="51"/>
  <c r="AB273" i="51"/>
  <c r="AC273" i="51"/>
  <c r="T274" i="51"/>
  <c r="Y274" i="51"/>
  <c r="Z274" i="51"/>
  <c r="AA274" i="51"/>
  <c r="AB274" i="51"/>
  <c r="AC274" i="51"/>
  <c r="T275" i="51"/>
  <c r="Y275" i="51"/>
  <c r="Z275" i="51"/>
  <c r="AA275" i="51"/>
  <c r="AB275" i="51"/>
  <c r="AC275" i="51"/>
  <c r="T276" i="51"/>
  <c r="Y276" i="51"/>
  <c r="Z276" i="51"/>
  <c r="AA276" i="51"/>
  <c r="AB276" i="51"/>
  <c r="AC276" i="51"/>
  <c r="T277" i="51"/>
  <c r="Y277" i="51"/>
  <c r="Z277" i="51"/>
  <c r="AA277" i="51"/>
  <c r="AB277" i="51"/>
  <c r="AC277" i="51"/>
  <c r="T278" i="51"/>
  <c r="Y278" i="51"/>
  <c r="Z278" i="51"/>
  <c r="AA278" i="51"/>
  <c r="AB278" i="51"/>
  <c r="AC278" i="51"/>
  <c r="T279" i="51"/>
  <c r="Y279" i="51"/>
  <c r="Z279" i="51"/>
  <c r="AA279" i="51"/>
  <c r="AB279" i="51"/>
  <c r="AC279" i="51"/>
  <c r="T280" i="51"/>
  <c r="Y280" i="51"/>
  <c r="Z280" i="51"/>
  <c r="AA280" i="51"/>
  <c r="AB280" i="51"/>
  <c r="AC280" i="51"/>
  <c r="T281" i="51"/>
  <c r="Y281" i="51"/>
  <c r="Z281" i="51"/>
  <c r="AA281" i="51"/>
  <c r="AB281" i="51"/>
  <c r="AC281" i="51"/>
  <c r="T282" i="51"/>
  <c r="Y282" i="51"/>
  <c r="Z282" i="51"/>
  <c r="AA282" i="51"/>
  <c r="AB282" i="51"/>
  <c r="AC282" i="51"/>
  <c r="T283" i="51"/>
  <c r="Y283" i="51"/>
  <c r="Z283" i="51"/>
  <c r="AA283" i="51"/>
  <c r="AB283" i="51"/>
  <c r="AC283" i="51"/>
  <c r="T284" i="51"/>
  <c r="Y284" i="51"/>
  <c r="Z284" i="51"/>
  <c r="AA284" i="51"/>
  <c r="AB284" i="51"/>
  <c r="AC284" i="51"/>
  <c r="T285" i="51"/>
  <c r="Y285" i="51"/>
  <c r="Z285" i="51"/>
  <c r="AA285" i="51"/>
  <c r="AB285" i="51"/>
  <c r="AC285" i="51"/>
  <c r="T286" i="51"/>
  <c r="Y286" i="51"/>
  <c r="Z286" i="51"/>
  <c r="AA286" i="51"/>
  <c r="AB286" i="51"/>
  <c r="AC286" i="51"/>
  <c r="T287" i="51"/>
  <c r="Y287" i="51"/>
  <c r="Z287" i="51"/>
  <c r="AA287" i="51"/>
  <c r="AB287" i="51"/>
  <c r="AC287" i="51"/>
  <c r="T288" i="51"/>
  <c r="Y288" i="51"/>
  <c r="Z288" i="51"/>
  <c r="AA288" i="51"/>
  <c r="AB288" i="51"/>
  <c r="AC288" i="51"/>
  <c r="T289" i="51"/>
  <c r="Y289" i="51"/>
  <c r="Z289" i="51"/>
  <c r="AA289" i="51"/>
  <c r="AB289" i="51"/>
  <c r="AC289" i="51"/>
  <c r="T290" i="51"/>
  <c r="Y290" i="51"/>
  <c r="Z290" i="51"/>
  <c r="AA290" i="51"/>
  <c r="AB290" i="51"/>
  <c r="AC290" i="51"/>
  <c r="T291" i="51"/>
  <c r="Y291" i="51"/>
  <c r="Z291" i="51"/>
  <c r="AA291" i="51"/>
  <c r="AB291" i="51"/>
  <c r="AC291" i="51"/>
  <c r="T292" i="51"/>
  <c r="Y292" i="51"/>
  <c r="Z292" i="51"/>
  <c r="AA292" i="51"/>
  <c r="AB292" i="51"/>
  <c r="AC292" i="51"/>
  <c r="T293" i="51"/>
  <c r="Y293" i="51"/>
  <c r="Z293" i="51"/>
  <c r="AA293" i="51"/>
  <c r="AB293" i="51"/>
  <c r="AC293" i="51"/>
  <c r="T294" i="51"/>
  <c r="Y294" i="51"/>
  <c r="Z294" i="51"/>
  <c r="AA294" i="51"/>
  <c r="AB294" i="51"/>
  <c r="AC294" i="51"/>
  <c r="T295" i="51"/>
  <c r="Y295" i="51"/>
  <c r="Z295" i="51"/>
  <c r="AA295" i="51"/>
  <c r="AB295" i="51"/>
  <c r="AC295" i="51"/>
  <c r="T296" i="51"/>
  <c r="Y296" i="51"/>
  <c r="Z296" i="51"/>
  <c r="AA296" i="51"/>
  <c r="AB296" i="51"/>
  <c r="AC296" i="51"/>
  <c r="T297" i="51"/>
  <c r="Y297" i="51"/>
  <c r="Z297" i="51"/>
  <c r="AA297" i="51"/>
  <c r="AB297" i="51"/>
  <c r="AC297" i="51"/>
  <c r="T298" i="51"/>
  <c r="Y298" i="51"/>
  <c r="Z298" i="51"/>
  <c r="AA298" i="51"/>
  <c r="AB298" i="51"/>
  <c r="AC298" i="51"/>
  <c r="T299" i="51"/>
  <c r="Y299" i="51"/>
  <c r="Z299" i="51"/>
  <c r="AA299" i="51"/>
  <c r="AB299" i="51"/>
  <c r="AC299" i="51"/>
  <c r="T300" i="51"/>
  <c r="Y300" i="51"/>
  <c r="Z300" i="51"/>
  <c r="AA300" i="51"/>
  <c r="AB300" i="51"/>
  <c r="AC300" i="51"/>
  <c r="T301" i="51"/>
  <c r="Y301" i="51"/>
  <c r="Z301" i="51"/>
  <c r="AA301" i="51"/>
  <c r="AB301" i="51"/>
  <c r="AC301" i="51"/>
  <c r="T302" i="51"/>
  <c r="Y302" i="51"/>
  <c r="Z302" i="51"/>
  <c r="AA302" i="51"/>
  <c r="AB302" i="51"/>
  <c r="AC302" i="51"/>
  <c r="T303" i="51"/>
  <c r="Y303" i="51"/>
  <c r="Z303" i="51"/>
  <c r="AA303" i="51"/>
  <c r="AB303" i="51"/>
  <c r="AC303" i="51"/>
  <c r="T304" i="51"/>
  <c r="Y304" i="51"/>
  <c r="Z304" i="51"/>
  <c r="AA304" i="51"/>
  <c r="AB304" i="51"/>
  <c r="AC304" i="51"/>
  <c r="T305" i="51"/>
  <c r="Y305" i="51"/>
  <c r="Z305" i="51"/>
  <c r="AA305" i="51"/>
  <c r="AB305" i="51"/>
  <c r="AC305" i="51"/>
  <c r="T306" i="51"/>
  <c r="Y306" i="51"/>
  <c r="Z306" i="51"/>
  <c r="AA306" i="51"/>
  <c r="AB306" i="51"/>
  <c r="AC306" i="51"/>
  <c r="T307" i="51"/>
  <c r="Y307" i="51"/>
  <c r="Z307" i="51"/>
  <c r="AA307" i="51"/>
  <c r="AB307" i="51"/>
  <c r="AC307" i="51"/>
  <c r="T308" i="51"/>
  <c r="Y308" i="51"/>
  <c r="Z308" i="51"/>
  <c r="AA308" i="51"/>
  <c r="AB308" i="51"/>
  <c r="AC308" i="51"/>
  <c r="T309" i="51"/>
  <c r="Y309" i="51"/>
  <c r="Z309" i="51"/>
  <c r="AA309" i="51"/>
  <c r="AB309" i="51"/>
  <c r="AC309" i="51"/>
  <c r="T310" i="51"/>
  <c r="Y310" i="51"/>
  <c r="Z310" i="51"/>
  <c r="AA310" i="51"/>
  <c r="AB310" i="51"/>
  <c r="AC310" i="51"/>
  <c r="T311" i="51"/>
  <c r="Y311" i="51"/>
  <c r="Z311" i="51"/>
  <c r="AA311" i="51"/>
  <c r="AB311" i="51"/>
  <c r="AC311" i="51"/>
  <c r="T312" i="51"/>
  <c r="Y312" i="51"/>
  <c r="Z312" i="51"/>
  <c r="AA312" i="51"/>
  <c r="AB312" i="51"/>
  <c r="AC312" i="51"/>
  <c r="T313" i="51"/>
  <c r="Y313" i="51"/>
  <c r="Z313" i="51"/>
  <c r="AA313" i="51"/>
  <c r="AB313" i="51"/>
  <c r="AC313" i="51"/>
  <c r="T314" i="51"/>
  <c r="Y314" i="51"/>
  <c r="Z314" i="51"/>
  <c r="AA314" i="51"/>
  <c r="AB314" i="51"/>
  <c r="AC314" i="51"/>
  <c r="T315" i="51"/>
  <c r="Y315" i="51"/>
  <c r="Z315" i="51"/>
  <c r="AA315" i="51"/>
  <c r="AB315" i="51"/>
  <c r="AC315" i="51"/>
  <c r="T316" i="51"/>
  <c r="Y316" i="51"/>
  <c r="Z316" i="51"/>
  <c r="AA316" i="51"/>
  <c r="AB316" i="51"/>
  <c r="AC316" i="51"/>
  <c r="T317" i="51"/>
  <c r="Y317" i="51"/>
  <c r="Z317" i="51"/>
  <c r="AA317" i="51"/>
  <c r="AB317" i="51"/>
  <c r="AC317" i="51"/>
  <c r="T318" i="51"/>
  <c r="Y318" i="51"/>
  <c r="Z318" i="51"/>
  <c r="AA318" i="51"/>
  <c r="AB318" i="51"/>
  <c r="AC318" i="51"/>
  <c r="T319" i="51"/>
  <c r="Y319" i="51"/>
  <c r="Z319" i="51"/>
  <c r="AA319" i="51"/>
  <c r="AB319" i="51"/>
  <c r="AC319" i="51"/>
  <c r="T320" i="51"/>
  <c r="Y320" i="51"/>
  <c r="Z320" i="51"/>
  <c r="AA320" i="51"/>
  <c r="AB320" i="51"/>
  <c r="AC320" i="51"/>
  <c r="T321" i="51"/>
  <c r="Y321" i="51"/>
  <c r="Z321" i="51"/>
  <c r="AA321" i="51"/>
  <c r="AB321" i="51"/>
  <c r="AC321" i="51"/>
  <c r="T322" i="51"/>
  <c r="Y322" i="51"/>
  <c r="Z322" i="51"/>
  <c r="AA322" i="51"/>
  <c r="AB322" i="51"/>
  <c r="AC322" i="51"/>
  <c r="T323" i="51"/>
  <c r="Y323" i="51"/>
  <c r="Z323" i="51"/>
  <c r="AA323" i="51"/>
  <c r="AB323" i="51"/>
  <c r="AC323" i="51"/>
  <c r="T324" i="51"/>
  <c r="Y324" i="51"/>
  <c r="Z324" i="51"/>
  <c r="AA324" i="51"/>
  <c r="AB324" i="51"/>
  <c r="AC324" i="51"/>
  <c r="T325" i="51"/>
  <c r="Y325" i="51"/>
  <c r="Z325" i="51"/>
  <c r="AA325" i="51"/>
  <c r="AB325" i="51"/>
  <c r="AC325" i="51"/>
  <c r="T326" i="51"/>
  <c r="Y326" i="51"/>
  <c r="Z326" i="51"/>
  <c r="AA326" i="51"/>
  <c r="AB326" i="51"/>
  <c r="AC326" i="51"/>
  <c r="T327" i="51"/>
  <c r="Y327" i="51"/>
  <c r="Z327" i="51"/>
  <c r="AA327" i="51"/>
  <c r="AB327" i="51"/>
  <c r="AC327" i="51"/>
  <c r="T328" i="51"/>
  <c r="Y328" i="51"/>
  <c r="Z328" i="51"/>
  <c r="AA328" i="51"/>
  <c r="AB328" i="51"/>
  <c r="AC328" i="51"/>
  <c r="T329" i="51"/>
  <c r="Y329" i="51"/>
  <c r="Z329" i="51"/>
  <c r="AA329" i="51"/>
  <c r="AB329" i="51"/>
  <c r="AC329" i="51"/>
  <c r="T330" i="51"/>
  <c r="Y330" i="51"/>
  <c r="Z330" i="51"/>
  <c r="AA330" i="51"/>
  <c r="AB330" i="51"/>
  <c r="AC330" i="51"/>
  <c r="T331" i="51"/>
  <c r="Y331" i="51"/>
  <c r="Z331" i="51"/>
  <c r="AA331" i="51"/>
  <c r="AB331" i="51"/>
  <c r="AC331" i="51"/>
  <c r="T332" i="51"/>
  <c r="Y332" i="51"/>
  <c r="Z332" i="51"/>
  <c r="AA332" i="51"/>
  <c r="AB332" i="51"/>
  <c r="AC332" i="51"/>
  <c r="T333" i="51"/>
  <c r="Y333" i="51"/>
  <c r="Z333" i="51"/>
  <c r="AA333" i="51"/>
  <c r="AB333" i="51"/>
  <c r="AC333" i="51"/>
  <c r="T334" i="51"/>
  <c r="Y334" i="51"/>
  <c r="Z334" i="51"/>
  <c r="AA334" i="51"/>
  <c r="AB334" i="51"/>
  <c r="AC334" i="51"/>
  <c r="T335" i="51"/>
  <c r="Y335" i="51"/>
  <c r="Z335" i="51"/>
  <c r="AA335" i="51"/>
  <c r="AB335" i="51"/>
  <c r="AC335" i="51"/>
  <c r="T336" i="51"/>
  <c r="Y336" i="51"/>
  <c r="Z336" i="51"/>
  <c r="AA336" i="51"/>
  <c r="AB336" i="51"/>
  <c r="AC336" i="51"/>
  <c r="T337" i="51"/>
  <c r="Y337" i="51"/>
  <c r="Z337" i="51"/>
  <c r="AA337" i="51"/>
  <c r="AB337" i="51"/>
  <c r="AC337" i="51"/>
  <c r="T338" i="51"/>
  <c r="Y338" i="51"/>
  <c r="Z338" i="51"/>
  <c r="AA338" i="51"/>
  <c r="AB338" i="51"/>
  <c r="AC338" i="51"/>
  <c r="T339" i="51"/>
  <c r="Y339" i="51"/>
  <c r="Z339" i="51"/>
  <c r="AA339" i="51"/>
  <c r="AB339" i="51"/>
  <c r="AC339" i="51"/>
  <c r="T340" i="51"/>
  <c r="Y340" i="51"/>
  <c r="Z340" i="51"/>
  <c r="AA340" i="51"/>
  <c r="AB340" i="51"/>
  <c r="AC340" i="51"/>
  <c r="T341" i="51"/>
  <c r="Y341" i="51"/>
  <c r="Z341" i="51"/>
  <c r="AA341" i="51"/>
  <c r="AB341" i="51"/>
  <c r="AC341" i="51"/>
  <c r="T342" i="51"/>
  <c r="Y342" i="51"/>
  <c r="Z342" i="51"/>
  <c r="AA342" i="51"/>
  <c r="AB342" i="51"/>
  <c r="AC342" i="51"/>
  <c r="T343" i="51"/>
  <c r="Y343" i="51"/>
  <c r="Z343" i="51"/>
  <c r="AA343" i="51"/>
  <c r="AB343" i="51"/>
  <c r="AC343" i="51"/>
  <c r="T344" i="51"/>
  <c r="Y344" i="51"/>
  <c r="Z344" i="51"/>
  <c r="AA344" i="51"/>
  <c r="AB344" i="51"/>
  <c r="AC344" i="51"/>
  <c r="T345" i="51"/>
  <c r="Y345" i="51"/>
  <c r="Z345" i="51"/>
  <c r="AA345" i="51"/>
  <c r="AB345" i="51"/>
  <c r="AC345" i="51"/>
  <c r="T346" i="51"/>
  <c r="Y346" i="51"/>
  <c r="Z346" i="51"/>
  <c r="AA346" i="51"/>
  <c r="AB346" i="51"/>
  <c r="AC346" i="51"/>
  <c r="T347" i="51"/>
  <c r="Y347" i="51"/>
  <c r="Z347" i="51"/>
  <c r="AA347" i="51"/>
  <c r="AB347" i="51"/>
  <c r="AC347" i="51"/>
  <c r="T348" i="51"/>
  <c r="Y348" i="51"/>
  <c r="Z348" i="51"/>
  <c r="AA348" i="51"/>
  <c r="AB348" i="51"/>
  <c r="AC348" i="51"/>
  <c r="T349" i="51"/>
  <c r="Y349" i="51"/>
  <c r="Z349" i="51"/>
  <c r="AA349" i="51"/>
  <c r="AB349" i="51"/>
  <c r="AC349" i="51"/>
  <c r="T350" i="51"/>
  <c r="Y350" i="51"/>
  <c r="Z350" i="51"/>
  <c r="AA350" i="51"/>
  <c r="AB350" i="51"/>
  <c r="AC350" i="51"/>
  <c r="T351" i="51"/>
  <c r="Y351" i="51"/>
  <c r="Z351" i="51"/>
  <c r="AA351" i="51"/>
  <c r="AB351" i="51"/>
  <c r="AC351" i="51"/>
  <c r="T352" i="51"/>
  <c r="Y352" i="51"/>
  <c r="Z352" i="51"/>
  <c r="AA352" i="51"/>
  <c r="AB352" i="51"/>
  <c r="AC352" i="51"/>
  <c r="T353" i="51"/>
  <c r="Y353" i="51"/>
  <c r="Z353" i="51"/>
  <c r="AA353" i="51"/>
  <c r="AB353" i="51"/>
  <c r="AC353" i="51"/>
  <c r="T354" i="51"/>
  <c r="Y354" i="51"/>
  <c r="Z354" i="51"/>
  <c r="AA354" i="51"/>
  <c r="AB354" i="51"/>
  <c r="AC354" i="51"/>
  <c r="T355" i="51"/>
  <c r="Y355" i="51"/>
  <c r="Z355" i="51"/>
  <c r="AA355" i="51"/>
  <c r="AB355" i="51"/>
  <c r="AC355" i="51"/>
  <c r="T356" i="51"/>
  <c r="Y356" i="51"/>
  <c r="Z356" i="51"/>
  <c r="AA356" i="51"/>
  <c r="AB356" i="51"/>
  <c r="AC356" i="51"/>
  <c r="T357" i="51"/>
  <c r="Y357" i="51"/>
  <c r="Z357" i="51"/>
  <c r="AA357" i="51"/>
  <c r="AB357" i="51"/>
  <c r="AC357" i="51"/>
  <c r="T358" i="51"/>
  <c r="Y358" i="51"/>
  <c r="Z358" i="51"/>
  <c r="AA358" i="51"/>
  <c r="AB358" i="51"/>
  <c r="AC358" i="51"/>
  <c r="T359" i="51"/>
  <c r="Y359" i="51"/>
  <c r="Z359" i="51"/>
  <c r="AA359" i="51"/>
  <c r="AB359" i="51"/>
  <c r="AC359" i="51"/>
  <c r="T360" i="51"/>
  <c r="Y360" i="51"/>
  <c r="Z360" i="51"/>
  <c r="AA360" i="51"/>
  <c r="AB360" i="51"/>
  <c r="AC360" i="51"/>
  <c r="T361" i="51"/>
  <c r="Y361" i="51"/>
  <c r="Z361" i="51"/>
  <c r="AA361" i="51"/>
  <c r="AB361" i="51"/>
  <c r="AC361" i="51"/>
  <c r="T362" i="51"/>
  <c r="Y362" i="51"/>
  <c r="Z362" i="51"/>
  <c r="AA362" i="51"/>
  <c r="AB362" i="51"/>
  <c r="AC362" i="51"/>
  <c r="T363" i="51"/>
  <c r="Y363" i="51"/>
  <c r="Z363" i="51"/>
  <c r="AA363" i="51"/>
  <c r="AB363" i="51"/>
  <c r="AC363" i="51"/>
  <c r="T364" i="51"/>
  <c r="Y364" i="51"/>
  <c r="Z364" i="51"/>
  <c r="AA364" i="51"/>
  <c r="AB364" i="51"/>
  <c r="AC364" i="51"/>
  <c r="T365" i="51"/>
  <c r="Y365" i="51"/>
  <c r="Z365" i="51"/>
  <c r="AA365" i="51"/>
  <c r="AB365" i="51"/>
  <c r="AC365" i="51"/>
  <c r="T366" i="51"/>
  <c r="Y366" i="51"/>
  <c r="Z366" i="51"/>
  <c r="AA366" i="51"/>
  <c r="AB366" i="51"/>
  <c r="AC366" i="51"/>
  <c r="T367" i="51"/>
  <c r="Y367" i="51"/>
  <c r="Z367" i="51"/>
  <c r="AA367" i="51"/>
  <c r="AB367" i="51"/>
  <c r="AC367" i="51"/>
  <c r="T368" i="51"/>
  <c r="Y368" i="51"/>
  <c r="Z368" i="51"/>
  <c r="AA368" i="51"/>
  <c r="AB368" i="51"/>
  <c r="AC368" i="51"/>
  <c r="T369" i="51"/>
  <c r="Y369" i="51"/>
  <c r="Z369" i="51"/>
  <c r="AA369" i="51"/>
  <c r="AB369" i="51"/>
  <c r="AC369" i="51"/>
  <c r="T370" i="51"/>
  <c r="Y370" i="51"/>
  <c r="Z370" i="51"/>
  <c r="AA370" i="51"/>
  <c r="AB370" i="51"/>
  <c r="AC370" i="51"/>
  <c r="T371" i="51"/>
  <c r="Y371" i="51"/>
  <c r="Z371" i="51"/>
  <c r="AA371" i="51"/>
  <c r="AB371" i="51"/>
  <c r="AC371" i="51"/>
  <c r="T372" i="51"/>
  <c r="Y372" i="51"/>
  <c r="Z372" i="51"/>
  <c r="AA372" i="51"/>
  <c r="AB372" i="51"/>
  <c r="AC372" i="51"/>
  <c r="T373" i="51"/>
  <c r="Y373" i="51"/>
  <c r="Z373" i="51"/>
  <c r="AA373" i="51"/>
  <c r="AB373" i="51"/>
  <c r="AC373" i="51"/>
  <c r="T374" i="51"/>
  <c r="Y374" i="51"/>
  <c r="Z374" i="51"/>
  <c r="AA374" i="51"/>
  <c r="AB374" i="51"/>
  <c r="AC374" i="51"/>
  <c r="T375" i="51"/>
  <c r="Y375" i="51"/>
  <c r="Z375" i="51"/>
  <c r="AA375" i="51"/>
  <c r="AB375" i="51"/>
  <c r="AC375" i="51"/>
  <c r="T376" i="51"/>
  <c r="Y376" i="51"/>
  <c r="Z376" i="51"/>
  <c r="AA376" i="51"/>
  <c r="AB376" i="51"/>
  <c r="AC376" i="51"/>
  <c r="T377" i="51"/>
  <c r="Y377" i="51"/>
  <c r="Z377" i="51"/>
  <c r="AA377" i="51"/>
  <c r="AB377" i="51"/>
  <c r="AC377" i="51"/>
  <c r="T378" i="51"/>
  <c r="Y378" i="51"/>
  <c r="Z378" i="51"/>
  <c r="AA378" i="51"/>
  <c r="AB378" i="51"/>
  <c r="AC378" i="51"/>
  <c r="T379" i="51"/>
  <c r="Y379" i="51"/>
  <c r="Z379" i="51"/>
  <c r="AA379" i="51"/>
  <c r="AB379" i="51"/>
  <c r="AC379" i="51"/>
  <c r="T380" i="51"/>
  <c r="Y380" i="51"/>
  <c r="Z380" i="51"/>
  <c r="AA380" i="51"/>
  <c r="AB380" i="51"/>
  <c r="AC380" i="51"/>
  <c r="T381" i="51"/>
  <c r="Y381" i="51"/>
  <c r="Z381" i="51"/>
  <c r="AA381" i="51"/>
  <c r="AB381" i="51"/>
  <c r="AC381" i="51"/>
  <c r="T382" i="51"/>
  <c r="Y382" i="51"/>
  <c r="Z382" i="51"/>
  <c r="AA382" i="51"/>
  <c r="AB382" i="51"/>
  <c r="AC382" i="51"/>
  <c r="T383" i="51"/>
  <c r="Y383" i="51"/>
  <c r="Z383" i="51"/>
  <c r="AA383" i="51"/>
  <c r="AB383" i="51"/>
  <c r="AC383" i="51"/>
  <c r="T384" i="51"/>
  <c r="Y384" i="51"/>
  <c r="Z384" i="51"/>
  <c r="AA384" i="51"/>
  <c r="AB384" i="51"/>
  <c r="AC384" i="51"/>
  <c r="T385" i="51"/>
  <c r="Y385" i="51"/>
  <c r="Z385" i="51"/>
  <c r="AA385" i="51"/>
  <c r="AB385" i="51"/>
  <c r="AC385" i="51"/>
  <c r="T386" i="51"/>
  <c r="Y386" i="51"/>
  <c r="Z386" i="51"/>
  <c r="AA386" i="51"/>
  <c r="AB386" i="51"/>
  <c r="AC386" i="51"/>
  <c r="T387" i="51"/>
  <c r="Y387" i="51"/>
  <c r="Z387" i="51"/>
  <c r="AA387" i="51"/>
  <c r="AB387" i="51"/>
  <c r="AC387" i="51"/>
  <c r="T388" i="51"/>
  <c r="Y388" i="51"/>
  <c r="Z388" i="51"/>
  <c r="AA388" i="51"/>
  <c r="AB388" i="51"/>
  <c r="AC388" i="51"/>
  <c r="T389" i="51"/>
  <c r="Y389" i="51"/>
  <c r="Z389" i="51"/>
  <c r="AA389" i="51"/>
  <c r="AB389" i="51"/>
  <c r="AC389" i="51"/>
  <c r="T390" i="51"/>
  <c r="Y390" i="51"/>
  <c r="Z390" i="51"/>
  <c r="AA390" i="51"/>
  <c r="AB390" i="51"/>
  <c r="AC390" i="51"/>
  <c r="T391" i="51"/>
  <c r="Y391" i="51"/>
  <c r="Z391" i="51"/>
  <c r="AA391" i="51"/>
  <c r="AB391" i="51"/>
  <c r="AC391" i="51"/>
  <c r="T392" i="51"/>
  <c r="Y392" i="51"/>
  <c r="Z392" i="51"/>
  <c r="AA392" i="51"/>
  <c r="AB392" i="51"/>
  <c r="AC392" i="51"/>
  <c r="T393" i="51"/>
  <c r="Y393" i="51"/>
  <c r="Z393" i="51"/>
  <c r="AA393" i="51"/>
  <c r="AB393" i="51"/>
  <c r="AC393" i="51"/>
  <c r="T394" i="51"/>
  <c r="Y394" i="51"/>
  <c r="Z394" i="51"/>
  <c r="AA394" i="51"/>
  <c r="AB394" i="51"/>
  <c r="AC394" i="51"/>
  <c r="T395" i="51"/>
  <c r="Y395" i="51"/>
  <c r="Z395" i="51"/>
  <c r="AA395" i="51"/>
  <c r="AB395" i="51"/>
  <c r="AC395" i="51"/>
  <c r="T396" i="51"/>
  <c r="Y396" i="51"/>
  <c r="Z396" i="51"/>
  <c r="AA396" i="51"/>
  <c r="AB396" i="51"/>
  <c r="AC396" i="51"/>
  <c r="T397" i="51"/>
  <c r="Y397" i="51"/>
  <c r="Z397" i="51"/>
  <c r="AA397" i="51"/>
  <c r="AB397" i="51"/>
  <c r="AC397" i="51"/>
  <c r="T398" i="51"/>
  <c r="Y398" i="51"/>
  <c r="Z398" i="51"/>
  <c r="AA398" i="51"/>
  <c r="AB398" i="51"/>
  <c r="AC398" i="51"/>
  <c r="T399" i="51"/>
  <c r="Y399" i="51"/>
  <c r="Z399" i="51"/>
  <c r="AA399" i="51"/>
  <c r="AB399" i="51"/>
  <c r="AC399" i="51"/>
  <c r="T400" i="51"/>
  <c r="Y400" i="51"/>
  <c r="Z400" i="51"/>
  <c r="AA400" i="51"/>
  <c r="AB400" i="51"/>
  <c r="AC400" i="51"/>
  <c r="T401" i="51"/>
  <c r="Y401" i="51"/>
  <c r="Z401" i="51"/>
  <c r="AA401" i="51"/>
  <c r="AB401" i="51"/>
  <c r="AC401" i="51"/>
  <c r="T402" i="51"/>
  <c r="Y402" i="51"/>
  <c r="Z402" i="51"/>
  <c r="AA402" i="51"/>
  <c r="AB402" i="51"/>
  <c r="AC402" i="51"/>
  <c r="T403" i="51"/>
  <c r="Y403" i="51"/>
  <c r="Z403" i="51"/>
  <c r="AA403" i="51"/>
  <c r="AB403" i="51"/>
  <c r="AC403" i="51"/>
  <c r="T404" i="51"/>
  <c r="Y404" i="51"/>
  <c r="Z404" i="51"/>
  <c r="AA404" i="51"/>
  <c r="AB404" i="51"/>
  <c r="AC404" i="51"/>
  <c r="T405" i="51"/>
  <c r="Y405" i="51"/>
  <c r="Z405" i="51"/>
  <c r="AA405" i="51"/>
  <c r="AB405" i="51"/>
  <c r="AC405" i="51"/>
  <c r="T406" i="51"/>
  <c r="Y406" i="51"/>
  <c r="Z406" i="51"/>
  <c r="AA406" i="51"/>
  <c r="AB406" i="51"/>
  <c r="AC406" i="51"/>
  <c r="T407" i="51"/>
  <c r="Y407" i="51"/>
  <c r="Z407" i="51"/>
  <c r="AA407" i="51"/>
  <c r="AB407" i="51"/>
  <c r="AC407" i="51"/>
  <c r="T408" i="51"/>
  <c r="Y408" i="51"/>
  <c r="Z408" i="51"/>
  <c r="AA408" i="51"/>
  <c r="AB408" i="51"/>
  <c r="AC408" i="51"/>
  <c r="T409" i="51"/>
  <c r="Y409" i="51"/>
  <c r="Z409" i="51"/>
  <c r="AA409" i="51"/>
  <c r="AB409" i="51"/>
  <c r="AC409" i="51"/>
  <c r="T410" i="51"/>
  <c r="Y410" i="51"/>
  <c r="Z410" i="51"/>
  <c r="AA410" i="51"/>
  <c r="AB410" i="51"/>
  <c r="AC410" i="51"/>
  <c r="T411" i="51"/>
  <c r="Y411" i="51"/>
  <c r="Z411" i="51"/>
  <c r="AA411" i="51"/>
  <c r="AB411" i="51"/>
  <c r="AC411" i="51"/>
  <c r="T412" i="51"/>
  <c r="Y412" i="51"/>
  <c r="Z412" i="51"/>
  <c r="AA412" i="51"/>
  <c r="AB412" i="51"/>
  <c r="AC412" i="51"/>
  <c r="T413" i="51"/>
  <c r="Y413" i="51"/>
  <c r="Z413" i="51"/>
  <c r="AA413" i="51"/>
  <c r="AB413" i="51"/>
  <c r="AC413" i="51"/>
  <c r="T414" i="51"/>
  <c r="Y414" i="51"/>
  <c r="Z414" i="51"/>
  <c r="AA414" i="51"/>
  <c r="AB414" i="51"/>
  <c r="AC414" i="51"/>
  <c r="T415" i="51"/>
  <c r="Y415" i="51"/>
  <c r="Z415" i="51"/>
  <c r="AA415" i="51"/>
  <c r="AB415" i="51"/>
  <c r="AC415" i="51"/>
  <c r="T416" i="51"/>
  <c r="Y416" i="51"/>
  <c r="Z416" i="51"/>
  <c r="AA416" i="51"/>
  <c r="AB416" i="51"/>
  <c r="AC416" i="51"/>
  <c r="T417" i="51"/>
  <c r="Y417" i="51"/>
  <c r="Z417" i="51"/>
  <c r="AA417" i="51"/>
  <c r="AB417" i="51"/>
  <c r="AC417" i="51"/>
  <c r="T418" i="51"/>
  <c r="Y418" i="51"/>
  <c r="Z418" i="51"/>
  <c r="AA418" i="51"/>
  <c r="AB418" i="51"/>
  <c r="AC418" i="51"/>
  <c r="T419" i="51"/>
  <c r="Y419" i="51"/>
  <c r="Z419" i="51"/>
  <c r="AA419" i="51"/>
  <c r="AB419" i="51"/>
  <c r="AC419" i="51"/>
  <c r="T420" i="51"/>
  <c r="Y420" i="51"/>
  <c r="Z420" i="51"/>
  <c r="AA420" i="51"/>
  <c r="AB420" i="51"/>
  <c r="AC420" i="51"/>
  <c r="T421" i="51"/>
  <c r="Y421" i="51"/>
  <c r="Z421" i="51"/>
  <c r="AA421" i="51"/>
  <c r="AB421" i="51"/>
  <c r="AC421" i="51"/>
  <c r="T422" i="51"/>
  <c r="Y422" i="51"/>
  <c r="Z422" i="51"/>
  <c r="AA422" i="51"/>
  <c r="AB422" i="51"/>
  <c r="AC422" i="51"/>
  <c r="T423" i="51"/>
  <c r="Y423" i="51"/>
  <c r="Z423" i="51"/>
  <c r="AA423" i="51"/>
  <c r="AB423" i="51"/>
  <c r="AC423" i="51"/>
  <c r="T424" i="51"/>
  <c r="Y424" i="51"/>
  <c r="Z424" i="51"/>
  <c r="AA424" i="51"/>
  <c r="AB424" i="51"/>
  <c r="AC424" i="51"/>
  <c r="T425" i="51"/>
  <c r="Y425" i="51"/>
  <c r="Z425" i="51"/>
  <c r="AA425" i="51"/>
  <c r="AB425" i="51"/>
  <c r="AC425" i="51"/>
  <c r="T426" i="51"/>
  <c r="Y426" i="51"/>
  <c r="Z426" i="51"/>
  <c r="AA426" i="51"/>
  <c r="AB426" i="51"/>
  <c r="AC426" i="51"/>
  <c r="T427" i="51"/>
  <c r="Y427" i="51"/>
  <c r="Z427" i="51"/>
  <c r="AA427" i="51"/>
  <c r="AB427" i="51"/>
  <c r="AC427" i="51"/>
  <c r="T428" i="51"/>
  <c r="Y428" i="51"/>
  <c r="Z428" i="51"/>
  <c r="AA428" i="51"/>
  <c r="AB428" i="51"/>
  <c r="AC428" i="51"/>
  <c r="T429" i="51"/>
  <c r="Y429" i="51"/>
  <c r="Z429" i="51"/>
  <c r="AA429" i="51"/>
  <c r="AB429" i="51"/>
  <c r="AC429" i="51"/>
  <c r="T430" i="51"/>
  <c r="Y430" i="51"/>
  <c r="Z430" i="51"/>
  <c r="AA430" i="51"/>
  <c r="AB430" i="51"/>
  <c r="AC430" i="51"/>
  <c r="T431" i="51"/>
  <c r="Y431" i="51"/>
  <c r="Z431" i="51"/>
  <c r="AA431" i="51"/>
  <c r="AB431" i="51"/>
  <c r="AC431" i="51"/>
  <c r="T432" i="51"/>
  <c r="Y432" i="51"/>
  <c r="Z432" i="51"/>
  <c r="AA432" i="51"/>
  <c r="AB432" i="51"/>
  <c r="AC432" i="51"/>
  <c r="T433" i="51"/>
  <c r="Y433" i="51"/>
  <c r="Z433" i="51"/>
  <c r="AA433" i="51"/>
  <c r="AB433" i="51"/>
  <c r="AC433" i="51"/>
  <c r="T434" i="51"/>
  <c r="Y434" i="51"/>
  <c r="Z434" i="51"/>
  <c r="AA434" i="51"/>
  <c r="AB434" i="51"/>
  <c r="AC434" i="51"/>
  <c r="T435" i="51"/>
  <c r="Y435" i="51"/>
  <c r="Z435" i="51"/>
  <c r="AA435" i="51"/>
  <c r="AB435" i="51"/>
  <c r="AC435" i="51"/>
  <c r="T436" i="51"/>
  <c r="Y436" i="51"/>
  <c r="Z436" i="51"/>
  <c r="AA436" i="51"/>
  <c r="AB436" i="51"/>
  <c r="AC436" i="51"/>
  <c r="T437" i="51"/>
  <c r="Y437" i="51"/>
  <c r="Z437" i="51"/>
  <c r="AA437" i="51"/>
  <c r="AB437" i="51"/>
  <c r="AC437" i="51"/>
  <c r="T438" i="51"/>
  <c r="Y438" i="51"/>
  <c r="Z438" i="51"/>
  <c r="AA438" i="51"/>
  <c r="AB438" i="51"/>
  <c r="AC438" i="51"/>
  <c r="T439" i="51"/>
  <c r="Y439" i="51"/>
  <c r="Z439" i="51"/>
  <c r="AA439" i="51"/>
  <c r="AB439" i="51"/>
  <c r="AC439" i="51"/>
  <c r="T440" i="51"/>
  <c r="Y440" i="51"/>
  <c r="Z440" i="51"/>
  <c r="AA440" i="51"/>
  <c r="AB440" i="51"/>
  <c r="AC440" i="51"/>
  <c r="T441" i="51"/>
  <c r="Y441" i="51"/>
  <c r="Z441" i="51"/>
  <c r="AA441" i="51"/>
  <c r="AB441" i="51"/>
  <c r="AC441" i="51"/>
  <c r="T442" i="51"/>
  <c r="Y442" i="51"/>
  <c r="Z442" i="51"/>
  <c r="AA442" i="51"/>
  <c r="AB442" i="51"/>
  <c r="AC442" i="51"/>
  <c r="T443" i="51"/>
  <c r="Y443" i="51"/>
  <c r="Z443" i="51"/>
  <c r="AA443" i="51"/>
  <c r="AB443" i="51"/>
  <c r="AC443" i="51"/>
  <c r="T444" i="51"/>
  <c r="Y444" i="51"/>
  <c r="Z444" i="51"/>
  <c r="AA444" i="51"/>
  <c r="AB444" i="51"/>
  <c r="AC444" i="51"/>
  <c r="T445" i="51"/>
  <c r="Y445" i="51"/>
  <c r="Z445" i="51"/>
  <c r="AA445" i="51"/>
  <c r="AB445" i="51"/>
  <c r="AC445" i="51"/>
  <c r="T446" i="51"/>
  <c r="Y446" i="51"/>
  <c r="Z446" i="51"/>
  <c r="AA446" i="51"/>
  <c r="AB446" i="51"/>
  <c r="AC446" i="51"/>
  <c r="T447" i="51"/>
  <c r="Y447" i="51"/>
  <c r="Z447" i="51"/>
  <c r="AA447" i="51"/>
  <c r="AB447" i="51"/>
  <c r="AC447" i="51"/>
  <c r="T448" i="51"/>
  <c r="Y448" i="51"/>
  <c r="Z448" i="51"/>
  <c r="AA448" i="51"/>
  <c r="AB448" i="51"/>
  <c r="AC448" i="51"/>
  <c r="T449" i="51"/>
  <c r="Y449" i="51"/>
  <c r="Z449" i="51"/>
  <c r="AA449" i="51"/>
  <c r="AB449" i="51"/>
  <c r="AC449" i="51"/>
  <c r="T450" i="51"/>
  <c r="Y450" i="51"/>
  <c r="Z450" i="51"/>
  <c r="AA450" i="51"/>
  <c r="AB450" i="51"/>
  <c r="AC450" i="51"/>
  <c r="T451" i="51"/>
  <c r="Y451" i="51"/>
  <c r="Z451" i="51"/>
  <c r="AA451" i="51"/>
  <c r="AB451" i="51"/>
  <c r="AC451" i="51"/>
  <c r="T452" i="51"/>
  <c r="Y452" i="51"/>
  <c r="Z452" i="51"/>
  <c r="AA452" i="51"/>
  <c r="AB452" i="51"/>
  <c r="AC452" i="51"/>
  <c r="T453" i="51"/>
  <c r="Y453" i="51"/>
  <c r="Z453" i="51"/>
  <c r="AA453" i="51"/>
  <c r="AB453" i="51"/>
  <c r="AC453" i="51"/>
  <c r="T454" i="51"/>
  <c r="Y454" i="51"/>
  <c r="Z454" i="51"/>
  <c r="AA454" i="51"/>
  <c r="AB454" i="51"/>
  <c r="AC454" i="51"/>
  <c r="T455" i="51"/>
  <c r="Y455" i="51"/>
  <c r="Z455" i="51"/>
  <c r="AA455" i="51"/>
  <c r="AB455" i="51"/>
  <c r="AC455" i="51"/>
  <c r="T456" i="51"/>
  <c r="Y456" i="51"/>
  <c r="Z456" i="51"/>
  <c r="AA456" i="51"/>
  <c r="AB456" i="51"/>
  <c r="AC456" i="51"/>
  <c r="T457" i="51"/>
  <c r="Y457" i="51"/>
  <c r="Z457" i="51"/>
  <c r="AA457" i="51"/>
  <c r="AB457" i="51"/>
  <c r="AC457" i="51"/>
  <c r="T458" i="51"/>
  <c r="Y458" i="51"/>
  <c r="Z458" i="51"/>
  <c r="AA458" i="51"/>
  <c r="AB458" i="51"/>
  <c r="AC458" i="51"/>
  <c r="T459" i="51"/>
  <c r="Y459" i="51"/>
  <c r="Z459" i="51"/>
  <c r="AA459" i="51"/>
  <c r="AB459" i="51"/>
  <c r="AC459" i="51"/>
  <c r="T460" i="51"/>
  <c r="Y460" i="51"/>
  <c r="Z460" i="51"/>
  <c r="AA460" i="51"/>
  <c r="AB460" i="51"/>
  <c r="AC460" i="51"/>
  <c r="T461" i="51"/>
  <c r="Y461" i="51"/>
  <c r="Z461" i="51"/>
  <c r="AA461" i="51"/>
  <c r="AB461" i="51"/>
  <c r="AC461" i="51"/>
  <c r="T462" i="51"/>
  <c r="Y462" i="51"/>
  <c r="Z462" i="51"/>
  <c r="AA462" i="51"/>
  <c r="AB462" i="51"/>
  <c r="AC462" i="51"/>
  <c r="T463" i="51"/>
  <c r="Y463" i="51"/>
  <c r="Z463" i="51"/>
  <c r="AA463" i="51"/>
  <c r="AB463" i="51"/>
  <c r="AC463" i="51"/>
  <c r="T464" i="51"/>
  <c r="Y464" i="51"/>
  <c r="Z464" i="51"/>
  <c r="AA464" i="51"/>
  <c r="AB464" i="51"/>
  <c r="AC464" i="51"/>
  <c r="T465" i="51"/>
  <c r="Y465" i="51"/>
  <c r="Z465" i="51"/>
  <c r="AA465" i="51"/>
  <c r="AB465" i="51"/>
  <c r="AC465" i="51"/>
  <c r="T466" i="51"/>
  <c r="Y466" i="51"/>
  <c r="Z466" i="51"/>
  <c r="AA466" i="51"/>
  <c r="AB466" i="51"/>
  <c r="AC466" i="51"/>
  <c r="T467" i="51"/>
  <c r="Y467" i="51"/>
  <c r="Z467" i="51"/>
  <c r="AA467" i="51"/>
  <c r="AB467" i="51"/>
  <c r="AC467" i="51"/>
  <c r="T468" i="51"/>
  <c r="Y468" i="51"/>
  <c r="Z468" i="51"/>
  <c r="AA468" i="51"/>
  <c r="AB468" i="51"/>
  <c r="AC468" i="51"/>
  <c r="T469" i="51"/>
  <c r="Y469" i="51"/>
  <c r="Z469" i="51"/>
  <c r="AA469" i="51"/>
  <c r="AB469" i="51"/>
  <c r="AC469" i="51"/>
  <c r="T470" i="51"/>
  <c r="Y470" i="51"/>
  <c r="Z470" i="51"/>
  <c r="AA470" i="51"/>
  <c r="AB470" i="51"/>
  <c r="AC470" i="51"/>
  <c r="T471" i="51"/>
  <c r="Y471" i="51"/>
  <c r="Z471" i="51"/>
  <c r="AA471" i="51"/>
  <c r="AB471" i="51"/>
  <c r="AC471" i="51"/>
  <c r="T472" i="51"/>
  <c r="Y472" i="51"/>
  <c r="Z472" i="51"/>
  <c r="AA472" i="51"/>
  <c r="AB472" i="51"/>
  <c r="AC472" i="51"/>
  <c r="T473" i="51"/>
  <c r="Y473" i="51"/>
  <c r="Z473" i="51"/>
  <c r="AA473" i="51"/>
  <c r="AB473" i="51"/>
  <c r="AC473" i="51"/>
  <c r="T474" i="51"/>
  <c r="Y474" i="51"/>
  <c r="Z474" i="51"/>
  <c r="AA474" i="51"/>
  <c r="AB474" i="51"/>
  <c r="AC474" i="51"/>
  <c r="T475" i="51"/>
  <c r="Y475" i="51"/>
  <c r="Z475" i="51"/>
  <c r="AA475" i="51"/>
  <c r="AB475" i="51"/>
  <c r="AC475" i="51"/>
  <c r="T476" i="51"/>
  <c r="Y476" i="51"/>
  <c r="Z476" i="51"/>
  <c r="AA476" i="51"/>
  <c r="AB476" i="51"/>
  <c r="AC476" i="51"/>
  <c r="T477" i="51"/>
  <c r="Y477" i="51"/>
  <c r="Z477" i="51"/>
  <c r="AA477" i="51"/>
  <c r="AB477" i="51"/>
  <c r="AC477" i="51"/>
  <c r="T478" i="51"/>
  <c r="Y478" i="51"/>
  <c r="Z478" i="51"/>
  <c r="AA478" i="51"/>
  <c r="AB478" i="51"/>
  <c r="AC478" i="51"/>
  <c r="T479" i="51"/>
  <c r="Y479" i="51"/>
  <c r="Z479" i="51"/>
  <c r="AA479" i="51"/>
  <c r="AB479" i="51"/>
  <c r="AC479" i="51"/>
  <c r="T480" i="51"/>
  <c r="Y480" i="51"/>
  <c r="Z480" i="51"/>
  <c r="AA480" i="51"/>
  <c r="AB480" i="51"/>
  <c r="AC480" i="51"/>
  <c r="T481" i="51"/>
  <c r="Y481" i="51"/>
  <c r="Z481" i="51"/>
  <c r="AA481" i="51"/>
  <c r="AB481" i="51"/>
  <c r="AC481" i="51"/>
  <c r="T482" i="51"/>
  <c r="Y482" i="51"/>
  <c r="Z482" i="51"/>
  <c r="AA482" i="51"/>
  <c r="AB482" i="51"/>
  <c r="AC482" i="51"/>
  <c r="T483" i="51"/>
  <c r="Y483" i="51"/>
  <c r="Z483" i="51"/>
  <c r="AA483" i="51"/>
  <c r="AB483" i="51"/>
  <c r="AC483" i="51"/>
  <c r="T484" i="51"/>
  <c r="Y484" i="51"/>
  <c r="Z484" i="51"/>
  <c r="AA484" i="51"/>
  <c r="AB484" i="51"/>
  <c r="AC484" i="51"/>
  <c r="T485" i="51"/>
  <c r="Y485" i="51"/>
  <c r="Z485" i="51"/>
  <c r="AA485" i="51"/>
  <c r="AB485" i="51"/>
  <c r="AC485" i="51"/>
  <c r="T486" i="51"/>
  <c r="Y486" i="51"/>
  <c r="Z486" i="51"/>
  <c r="AA486" i="51"/>
  <c r="AB486" i="51"/>
  <c r="AC486" i="51"/>
  <c r="T487" i="51"/>
  <c r="Y487" i="51"/>
  <c r="Z487" i="51"/>
  <c r="AA487" i="51"/>
  <c r="AB487" i="51"/>
  <c r="AC487" i="51"/>
  <c r="T488" i="51"/>
  <c r="Y488" i="51"/>
  <c r="Z488" i="51"/>
  <c r="AA488" i="51"/>
  <c r="AB488" i="51"/>
  <c r="AC488" i="51"/>
  <c r="T489" i="51"/>
  <c r="Y489" i="51"/>
  <c r="Z489" i="51"/>
  <c r="AA489" i="51"/>
  <c r="AB489" i="51"/>
  <c r="AC489" i="51"/>
  <c r="T490" i="51"/>
  <c r="Y490" i="51"/>
  <c r="Z490" i="51"/>
  <c r="AA490" i="51"/>
  <c r="AB490" i="51"/>
  <c r="AC490" i="51"/>
  <c r="T491" i="51"/>
  <c r="Y491" i="51"/>
  <c r="Z491" i="51"/>
  <c r="AA491" i="51"/>
  <c r="AB491" i="51"/>
  <c r="AC491" i="51"/>
  <c r="T492" i="51"/>
  <c r="Y492" i="51"/>
  <c r="Z492" i="51"/>
  <c r="AA492" i="51"/>
  <c r="AB492" i="51"/>
  <c r="AC492" i="51"/>
  <c r="T493" i="51"/>
  <c r="Y493" i="51"/>
  <c r="Z493" i="51"/>
  <c r="AA493" i="51"/>
  <c r="AB493" i="51"/>
  <c r="AC493" i="51"/>
  <c r="T494" i="51"/>
  <c r="Y494" i="51"/>
  <c r="Z494" i="51"/>
  <c r="AA494" i="51"/>
  <c r="AB494" i="51"/>
  <c r="AC494" i="51"/>
  <c r="T495" i="51"/>
  <c r="Y495" i="51"/>
  <c r="Z495" i="51"/>
  <c r="AA495" i="51"/>
  <c r="AB495" i="51"/>
  <c r="AC495" i="51"/>
  <c r="T496" i="51"/>
  <c r="Y496" i="51"/>
  <c r="Z496" i="51"/>
  <c r="AA496" i="51"/>
  <c r="AB496" i="51"/>
  <c r="AC496" i="51"/>
  <c r="T497" i="51"/>
  <c r="Y497" i="51"/>
  <c r="Z497" i="51"/>
  <c r="AA497" i="51"/>
  <c r="AB497" i="51"/>
  <c r="AC497" i="51"/>
  <c r="T498" i="51"/>
  <c r="Y498" i="51"/>
  <c r="Z498" i="51"/>
  <c r="AA498" i="51"/>
  <c r="AB498" i="51"/>
  <c r="AC498" i="51"/>
  <c r="T499" i="51"/>
  <c r="Y499" i="51"/>
  <c r="Z499" i="51"/>
  <c r="AA499" i="51"/>
  <c r="AB499" i="51"/>
  <c r="AC499" i="51"/>
  <c r="T500" i="51"/>
  <c r="Y500" i="51"/>
  <c r="Z500" i="51"/>
  <c r="AA500" i="51"/>
  <c r="AB500" i="51"/>
  <c r="AC500" i="51"/>
  <c r="T501" i="51"/>
  <c r="Y501" i="51"/>
  <c r="Z501" i="51"/>
  <c r="AA501" i="51"/>
  <c r="AB501" i="51"/>
  <c r="AC501" i="51"/>
  <c r="T502" i="51"/>
  <c r="Y502" i="51"/>
  <c r="Z502" i="51"/>
  <c r="AA502" i="51"/>
  <c r="AB502" i="51"/>
  <c r="AC502" i="51"/>
  <c r="T503" i="51"/>
  <c r="Y503" i="51"/>
  <c r="Z503" i="51"/>
  <c r="AA503" i="51"/>
  <c r="AB503" i="51"/>
  <c r="AC503" i="51"/>
  <c r="T504" i="51"/>
  <c r="Y504" i="51"/>
  <c r="Z504" i="51"/>
  <c r="AA504" i="51"/>
  <c r="AB504" i="51"/>
  <c r="AC504" i="51"/>
  <c r="T505" i="51"/>
  <c r="Y505" i="51"/>
  <c r="Z505" i="51"/>
  <c r="AA505" i="51"/>
  <c r="AB505" i="51"/>
  <c r="AC505" i="51"/>
  <c r="T506" i="51"/>
  <c r="Y506" i="51"/>
  <c r="Z506" i="51"/>
  <c r="AA506" i="51"/>
  <c r="AB506" i="51"/>
  <c r="AC506" i="51"/>
  <c r="T507" i="51"/>
  <c r="Y507" i="51"/>
  <c r="Z507" i="51"/>
  <c r="AA507" i="51"/>
  <c r="AB507" i="51"/>
  <c r="AC507" i="51"/>
  <c r="T508" i="51"/>
  <c r="Y508" i="51"/>
  <c r="Z508" i="51"/>
  <c r="AA508" i="51"/>
  <c r="AB508" i="51"/>
  <c r="AC508" i="51"/>
  <c r="T509" i="51"/>
  <c r="Y509" i="51"/>
  <c r="Z509" i="51"/>
  <c r="AA509" i="51"/>
  <c r="AB509" i="51"/>
  <c r="AC509" i="51"/>
  <c r="T510" i="51"/>
  <c r="Y510" i="51"/>
  <c r="Z510" i="51"/>
  <c r="AA510" i="51"/>
  <c r="AB510" i="51"/>
  <c r="AC510" i="51"/>
  <c r="T511" i="51"/>
  <c r="Y511" i="51"/>
  <c r="Z511" i="51"/>
  <c r="AA511" i="51"/>
  <c r="AB511" i="51"/>
  <c r="AC511" i="51"/>
  <c r="T512" i="51"/>
  <c r="Y512" i="51"/>
  <c r="Z512" i="51"/>
  <c r="AA512" i="51"/>
  <c r="AB512" i="51"/>
  <c r="AC512" i="51"/>
  <c r="T513" i="51"/>
  <c r="Y513" i="51"/>
  <c r="Z513" i="51"/>
  <c r="AA513" i="51"/>
  <c r="AB513" i="51"/>
  <c r="AC513" i="51"/>
  <c r="T514" i="51"/>
  <c r="Y514" i="51"/>
  <c r="Z514" i="51"/>
  <c r="AA514" i="51"/>
  <c r="AB514" i="51"/>
  <c r="AC514" i="51"/>
  <c r="T515" i="51"/>
  <c r="Y515" i="51"/>
  <c r="Z515" i="51"/>
  <c r="AA515" i="51"/>
  <c r="AB515" i="51"/>
  <c r="AC515" i="51"/>
  <c r="T516" i="51"/>
  <c r="Y516" i="51"/>
  <c r="Z516" i="51"/>
  <c r="AA516" i="51"/>
  <c r="AB516" i="51"/>
  <c r="AC516" i="51"/>
  <c r="T517" i="51"/>
  <c r="Y517" i="51"/>
  <c r="Z517" i="51"/>
  <c r="AA517" i="51"/>
  <c r="AB517" i="51"/>
  <c r="AC517" i="51"/>
  <c r="T518" i="51"/>
  <c r="Y518" i="51"/>
  <c r="Z518" i="51"/>
  <c r="AA518" i="51"/>
  <c r="AB518" i="51"/>
  <c r="AC518" i="51"/>
  <c r="T519" i="51"/>
  <c r="Y519" i="51"/>
  <c r="Z519" i="51"/>
  <c r="AA519" i="51"/>
  <c r="AB519" i="51"/>
  <c r="AC519" i="51"/>
  <c r="T520" i="51"/>
  <c r="Y520" i="51"/>
  <c r="Z520" i="51"/>
  <c r="AA520" i="51"/>
  <c r="AB520" i="51"/>
  <c r="AC520" i="51"/>
  <c r="T521" i="51"/>
  <c r="Y521" i="51"/>
  <c r="Z521" i="51"/>
  <c r="AA521" i="51"/>
  <c r="AB521" i="51"/>
  <c r="AC521" i="51"/>
  <c r="T522" i="51"/>
  <c r="Y522" i="51"/>
  <c r="Z522" i="51"/>
  <c r="AA522" i="51"/>
  <c r="AB522" i="51"/>
  <c r="AC522" i="51"/>
  <c r="T523" i="51"/>
  <c r="Y523" i="51"/>
  <c r="Z523" i="51"/>
  <c r="AA523" i="51"/>
  <c r="AB523" i="51"/>
  <c r="AC523" i="51"/>
  <c r="T524" i="51"/>
  <c r="Y524" i="51"/>
  <c r="Z524" i="51"/>
  <c r="AA524" i="51"/>
  <c r="AB524" i="51"/>
  <c r="AC524" i="51"/>
  <c r="T525" i="51"/>
  <c r="Y525" i="51"/>
  <c r="Z525" i="51"/>
  <c r="AA525" i="51"/>
  <c r="AB525" i="51"/>
  <c r="AC525" i="51"/>
  <c r="T526" i="51"/>
  <c r="Y526" i="51"/>
  <c r="Z526" i="51"/>
  <c r="AA526" i="51"/>
  <c r="AB526" i="51"/>
  <c r="AC526" i="51"/>
  <c r="T527" i="51"/>
  <c r="Y527" i="51"/>
  <c r="Z527" i="51"/>
  <c r="AA527" i="51"/>
  <c r="AB527" i="51"/>
  <c r="AC527" i="51"/>
  <c r="T528" i="51"/>
  <c r="Y528" i="51"/>
  <c r="Z528" i="51"/>
  <c r="AA528" i="51"/>
  <c r="AB528" i="51"/>
  <c r="AC528" i="51"/>
  <c r="T529" i="51"/>
  <c r="Y529" i="51"/>
  <c r="Z529" i="51"/>
  <c r="AA529" i="51"/>
  <c r="AB529" i="51"/>
  <c r="AC529" i="51"/>
  <c r="T530" i="51"/>
  <c r="Y530" i="51"/>
  <c r="Z530" i="51"/>
  <c r="AA530" i="51"/>
  <c r="AB530" i="51"/>
  <c r="AC530" i="51"/>
  <c r="T531" i="51"/>
  <c r="Y531" i="51"/>
  <c r="Z531" i="51"/>
  <c r="AA531" i="51"/>
  <c r="AB531" i="51"/>
  <c r="AC531" i="51"/>
  <c r="T532" i="51"/>
  <c r="Y532" i="51"/>
  <c r="Z532" i="51"/>
  <c r="AA532" i="51"/>
  <c r="AB532" i="51"/>
  <c r="AC532" i="51"/>
  <c r="T533" i="51"/>
  <c r="Y533" i="51"/>
  <c r="Z533" i="51"/>
  <c r="AA533" i="51"/>
  <c r="AB533" i="51"/>
  <c r="AC533" i="51"/>
  <c r="T534" i="51"/>
  <c r="Y534" i="51"/>
  <c r="Z534" i="51"/>
  <c r="AA534" i="51"/>
  <c r="AB534" i="51"/>
  <c r="AC534" i="51"/>
  <c r="T535" i="51"/>
  <c r="Y535" i="51"/>
  <c r="Z535" i="51"/>
  <c r="AA535" i="51"/>
  <c r="AB535" i="51"/>
  <c r="AC535" i="51"/>
  <c r="T536" i="51"/>
  <c r="Y536" i="51"/>
  <c r="Z536" i="51"/>
  <c r="AA536" i="51"/>
  <c r="AB536" i="51"/>
  <c r="AC536" i="51"/>
  <c r="T537" i="51"/>
  <c r="Y537" i="51"/>
  <c r="Z537" i="51"/>
  <c r="AA537" i="51"/>
  <c r="AB537" i="51"/>
  <c r="AC537" i="51"/>
  <c r="T538" i="51"/>
  <c r="Y538" i="51"/>
  <c r="Z538" i="51"/>
  <c r="AA538" i="51"/>
  <c r="AB538" i="51"/>
  <c r="AC538" i="51"/>
  <c r="T539" i="51"/>
  <c r="Y539" i="51"/>
  <c r="Z539" i="51"/>
  <c r="AA539" i="51"/>
  <c r="AB539" i="51"/>
  <c r="AC539" i="51"/>
  <c r="T540" i="51"/>
  <c r="Y540" i="51"/>
  <c r="Z540" i="51"/>
  <c r="AA540" i="51"/>
  <c r="AB540" i="51"/>
  <c r="AC540" i="51"/>
  <c r="T541" i="51"/>
  <c r="Y541" i="51"/>
  <c r="Z541" i="51"/>
  <c r="AA541" i="51"/>
  <c r="AB541" i="51"/>
  <c r="AC541" i="51"/>
  <c r="T542" i="51"/>
  <c r="Y542" i="51"/>
  <c r="Z542" i="51"/>
  <c r="AA542" i="51"/>
  <c r="AB542" i="51"/>
  <c r="AC542" i="51"/>
  <c r="T543" i="51"/>
  <c r="Y543" i="51"/>
  <c r="Z543" i="51"/>
  <c r="AA543" i="51"/>
  <c r="AB543" i="51"/>
  <c r="AC543" i="51"/>
  <c r="T544" i="51"/>
  <c r="Y544" i="51"/>
  <c r="Z544" i="51"/>
  <c r="AA544" i="51"/>
  <c r="AB544" i="51"/>
  <c r="AC544" i="51"/>
  <c r="T545" i="51"/>
  <c r="Y545" i="51"/>
  <c r="Z545" i="51"/>
  <c r="AA545" i="51"/>
  <c r="AB545" i="51"/>
  <c r="AC545" i="51"/>
  <c r="T546" i="51"/>
  <c r="Y546" i="51"/>
  <c r="Z546" i="51"/>
  <c r="AA546" i="51"/>
  <c r="AB546" i="51"/>
  <c r="AC546" i="51"/>
  <c r="T547" i="51"/>
  <c r="Y547" i="51"/>
  <c r="Z547" i="51"/>
  <c r="AA547" i="51"/>
  <c r="AB547" i="51"/>
  <c r="AC547" i="51"/>
  <c r="T548" i="51"/>
  <c r="Y548" i="51"/>
  <c r="Z548" i="51"/>
  <c r="AA548" i="51"/>
  <c r="AB548" i="51"/>
  <c r="AC548" i="51"/>
  <c r="T549" i="51"/>
  <c r="Y549" i="51"/>
  <c r="Z549" i="51"/>
  <c r="AA549" i="51"/>
  <c r="AB549" i="51"/>
  <c r="AC549" i="51"/>
  <c r="T550" i="51"/>
  <c r="Y550" i="51"/>
  <c r="Z550" i="51"/>
  <c r="AA550" i="51"/>
  <c r="AB550" i="51"/>
  <c r="AC550" i="51"/>
  <c r="T551" i="51"/>
  <c r="Y551" i="51"/>
  <c r="Z551" i="51"/>
  <c r="AA551" i="51"/>
  <c r="AB551" i="51"/>
  <c r="AC551" i="51"/>
  <c r="T552" i="51"/>
  <c r="Y552" i="51"/>
  <c r="Z552" i="51"/>
  <c r="AA552" i="51"/>
  <c r="AB552" i="51"/>
  <c r="AC552" i="51"/>
  <c r="T553" i="51"/>
  <c r="Y553" i="51"/>
  <c r="Z553" i="51"/>
  <c r="AA553" i="51"/>
  <c r="AB553" i="51"/>
  <c r="AC553" i="51"/>
  <c r="T554" i="51"/>
  <c r="Y554" i="51"/>
  <c r="Z554" i="51"/>
  <c r="AA554" i="51"/>
  <c r="AB554" i="51"/>
  <c r="AC554" i="51"/>
  <c r="T555" i="51"/>
  <c r="Y555" i="51"/>
  <c r="Z555" i="51"/>
  <c r="AA555" i="51"/>
  <c r="AB555" i="51"/>
  <c r="AC555" i="51"/>
  <c r="T556" i="51"/>
  <c r="Y556" i="51"/>
  <c r="Z556" i="51"/>
  <c r="AA556" i="51"/>
  <c r="AB556" i="51"/>
  <c r="AC556" i="51"/>
  <c r="T557" i="51"/>
  <c r="Y557" i="51"/>
  <c r="Z557" i="51"/>
  <c r="AA557" i="51"/>
  <c r="AB557" i="51"/>
  <c r="AC557" i="51"/>
  <c r="T558" i="51"/>
  <c r="Y558" i="51"/>
  <c r="Z558" i="51"/>
  <c r="AA558" i="51"/>
  <c r="AB558" i="51"/>
  <c r="AC558" i="51"/>
  <c r="T559" i="51"/>
  <c r="Y559" i="51"/>
  <c r="Z559" i="51"/>
  <c r="AA559" i="51"/>
  <c r="AB559" i="51"/>
  <c r="AC559" i="51"/>
  <c r="T560" i="51"/>
  <c r="Y560" i="51"/>
  <c r="Z560" i="51"/>
  <c r="AA560" i="51"/>
  <c r="AB560" i="51"/>
  <c r="AC560" i="51"/>
  <c r="T561" i="51"/>
  <c r="Y561" i="51"/>
  <c r="Z561" i="51"/>
  <c r="AA561" i="51"/>
  <c r="AB561" i="51"/>
  <c r="AC561" i="51"/>
  <c r="T562" i="51"/>
  <c r="Y562" i="51"/>
  <c r="Z562" i="51"/>
  <c r="AA562" i="51"/>
  <c r="AB562" i="51"/>
  <c r="AC562" i="51"/>
  <c r="T563" i="51"/>
  <c r="Y563" i="51"/>
  <c r="Z563" i="51"/>
  <c r="AA563" i="51"/>
  <c r="AB563" i="51"/>
  <c r="AC563" i="51"/>
  <c r="T564" i="51"/>
  <c r="Y564" i="51"/>
  <c r="Z564" i="51"/>
  <c r="AA564" i="51"/>
  <c r="AB564" i="51"/>
  <c r="AC564" i="51"/>
  <c r="T565" i="51"/>
  <c r="Y565" i="51"/>
  <c r="Z565" i="51"/>
  <c r="AA565" i="51"/>
  <c r="AB565" i="51"/>
  <c r="AC565" i="51"/>
  <c r="T566" i="51"/>
  <c r="Y566" i="51"/>
  <c r="Z566" i="51"/>
  <c r="AA566" i="51"/>
  <c r="AB566" i="51"/>
  <c r="AC566" i="51"/>
  <c r="T567" i="51"/>
  <c r="Y567" i="51"/>
  <c r="Z567" i="51"/>
  <c r="AA567" i="51"/>
  <c r="AB567" i="51"/>
  <c r="AC567" i="51"/>
  <c r="T568" i="51"/>
  <c r="Y568" i="51"/>
  <c r="Z568" i="51"/>
  <c r="AA568" i="51"/>
  <c r="AB568" i="51"/>
  <c r="AC568" i="51"/>
  <c r="T569" i="51"/>
  <c r="Y569" i="51"/>
  <c r="Z569" i="51"/>
  <c r="AA569" i="51"/>
  <c r="AB569" i="51"/>
  <c r="AC569" i="51"/>
  <c r="T570" i="51"/>
  <c r="Y570" i="51"/>
  <c r="Z570" i="51"/>
  <c r="AA570" i="51"/>
  <c r="AB570" i="51"/>
  <c r="AC570" i="51"/>
  <c r="T571" i="51"/>
  <c r="Y571" i="51"/>
  <c r="Z571" i="51"/>
  <c r="AA571" i="51"/>
  <c r="AB571" i="51"/>
  <c r="AC571" i="51"/>
  <c r="T572" i="51"/>
  <c r="Y572" i="51"/>
  <c r="Z572" i="51"/>
  <c r="AA572" i="51"/>
  <c r="AB572" i="51"/>
  <c r="AC572" i="51"/>
  <c r="T573" i="51"/>
  <c r="Y573" i="51"/>
  <c r="Z573" i="51"/>
  <c r="AA573" i="51"/>
  <c r="AB573" i="51"/>
  <c r="AC573" i="51"/>
  <c r="T574" i="51"/>
  <c r="Y574" i="51"/>
  <c r="Z574" i="51"/>
  <c r="AA574" i="51"/>
  <c r="AB574" i="51"/>
  <c r="AC574" i="51"/>
  <c r="T575" i="51"/>
  <c r="Y575" i="51"/>
  <c r="Z575" i="51"/>
  <c r="AA575" i="51"/>
  <c r="AB575" i="51"/>
  <c r="AC575" i="51"/>
  <c r="T576" i="51"/>
  <c r="Y576" i="51"/>
  <c r="Z576" i="51"/>
  <c r="AA576" i="51"/>
  <c r="AB576" i="51"/>
  <c r="AC576" i="51"/>
  <c r="T577" i="51"/>
  <c r="Y577" i="51"/>
  <c r="Z577" i="51"/>
  <c r="AA577" i="51"/>
  <c r="AB577" i="51"/>
  <c r="AC577" i="51"/>
  <c r="T578" i="51"/>
  <c r="Y578" i="51"/>
  <c r="Z578" i="51"/>
  <c r="AA578" i="51"/>
  <c r="AB578" i="51"/>
  <c r="AC578" i="51"/>
  <c r="T579" i="51"/>
  <c r="Y579" i="51"/>
  <c r="Z579" i="51"/>
  <c r="AA579" i="51"/>
  <c r="AB579" i="51"/>
  <c r="AC579" i="51"/>
  <c r="T580" i="51"/>
  <c r="Y580" i="51"/>
  <c r="Z580" i="51"/>
  <c r="AA580" i="51"/>
  <c r="AB580" i="51"/>
  <c r="AC580" i="51"/>
  <c r="T581" i="51"/>
  <c r="Y581" i="51"/>
  <c r="Z581" i="51"/>
  <c r="AA581" i="51"/>
  <c r="AB581" i="51"/>
  <c r="AC581" i="51"/>
  <c r="T582" i="51"/>
  <c r="Y582" i="51"/>
  <c r="Z582" i="51"/>
  <c r="AA582" i="51"/>
  <c r="AB582" i="51"/>
  <c r="AC582" i="51"/>
  <c r="T583" i="51"/>
  <c r="Y583" i="51"/>
  <c r="Z583" i="51"/>
  <c r="AA583" i="51"/>
  <c r="AB583" i="51"/>
  <c r="AC583" i="51"/>
  <c r="T584" i="51"/>
  <c r="Y584" i="51"/>
  <c r="Z584" i="51"/>
  <c r="AA584" i="51"/>
  <c r="AB584" i="51"/>
  <c r="AC584" i="51"/>
  <c r="T585" i="51"/>
  <c r="Y585" i="51"/>
  <c r="Z585" i="51"/>
  <c r="AA585" i="51"/>
  <c r="AB585" i="51"/>
  <c r="AC585" i="51"/>
  <c r="T586" i="51"/>
  <c r="Y586" i="51"/>
  <c r="Z586" i="51"/>
  <c r="AA586" i="51"/>
  <c r="AB586" i="51"/>
  <c r="AC586" i="51"/>
  <c r="T587" i="51"/>
  <c r="Y587" i="51"/>
  <c r="Z587" i="51"/>
  <c r="AA587" i="51"/>
  <c r="AB587" i="51"/>
  <c r="AC587" i="51"/>
  <c r="T588" i="51"/>
  <c r="Y588" i="51"/>
  <c r="Z588" i="51"/>
  <c r="AA588" i="51"/>
  <c r="AB588" i="51"/>
  <c r="AC588" i="51"/>
  <c r="T589" i="51"/>
  <c r="Y589" i="51"/>
  <c r="Z589" i="51"/>
  <c r="AA589" i="51"/>
  <c r="AB589" i="51"/>
  <c r="AC589" i="51"/>
  <c r="T590" i="51"/>
  <c r="Y590" i="51"/>
  <c r="Z590" i="51"/>
  <c r="AA590" i="51"/>
  <c r="AB590" i="51"/>
  <c r="AC590" i="51"/>
  <c r="T591" i="51"/>
  <c r="Y591" i="51"/>
  <c r="Z591" i="51"/>
  <c r="AA591" i="51"/>
  <c r="AB591" i="51"/>
  <c r="AC591" i="51"/>
  <c r="T592" i="51"/>
  <c r="Y592" i="51"/>
  <c r="Z592" i="51"/>
  <c r="AA592" i="51"/>
  <c r="AB592" i="51"/>
  <c r="AC592" i="51"/>
  <c r="T593" i="51"/>
  <c r="Y593" i="51"/>
  <c r="Z593" i="51"/>
  <c r="AA593" i="51"/>
  <c r="AB593" i="51"/>
  <c r="AC593" i="51"/>
  <c r="T594" i="51"/>
  <c r="Y594" i="51"/>
  <c r="Z594" i="51"/>
  <c r="AA594" i="51"/>
  <c r="AB594" i="51"/>
  <c r="AC594" i="51"/>
  <c r="T595" i="51"/>
  <c r="Y595" i="51"/>
  <c r="Z595" i="51"/>
  <c r="AA595" i="51"/>
  <c r="AB595" i="51"/>
  <c r="AC595" i="51"/>
  <c r="T596" i="51"/>
  <c r="Y596" i="51"/>
  <c r="Z596" i="51"/>
  <c r="AA596" i="51"/>
  <c r="AB596" i="51"/>
  <c r="AC596" i="51"/>
  <c r="T597" i="51"/>
  <c r="Y597" i="51"/>
  <c r="Z597" i="51"/>
  <c r="AA597" i="51"/>
  <c r="AB597" i="51"/>
  <c r="AC597" i="51"/>
  <c r="T598" i="51"/>
  <c r="Y598" i="51"/>
  <c r="Z598" i="51"/>
  <c r="AA598" i="51"/>
  <c r="AB598" i="51"/>
  <c r="AC598" i="51"/>
  <c r="T599" i="51"/>
  <c r="Y599" i="51"/>
  <c r="Z599" i="51"/>
  <c r="AA599" i="51"/>
  <c r="AB599" i="51"/>
  <c r="AC599" i="51"/>
  <c r="T600" i="51"/>
  <c r="Y600" i="51"/>
  <c r="Z600" i="51"/>
  <c r="AA600" i="51"/>
  <c r="AB600" i="51"/>
  <c r="AC600" i="51"/>
  <c r="T601" i="51"/>
  <c r="Y601" i="51"/>
  <c r="Z601" i="51"/>
  <c r="AA601" i="51"/>
  <c r="AB601" i="51"/>
  <c r="AC601" i="51"/>
  <c r="Y602" i="50"/>
  <c r="Y19" i="50"/>
  <c r="Y20" i="50"/>
  <c r="Y21" i="50"/>
  <c r="Y22" i="50"/>
  <c r="Y23" i="50"/>
  <c r="Y24" i="50"/>
  <c r="Y25" i="50"/>
  <c r="Y26" i="50"/>
  <c r="Y27" i="50"/>
  <c r="Y28" i="50"/>
  <c r="Y29" i="50"/>
  <c r="Y30" i="50"/>
  <c r="Y31" i="50"/>
  <c r="Y32" i="50"/>
  <c r="Y33" i="50"/>
  <c r="Y34" i="50"/>
  <c r="Y35" i="50"/>
  <c r="Y36" i="50"/>
  <c r="Y37" i="50"/>
  <c r="Y38" i="50"/>
  <c r="Y39" i="50"/>
  <c r="Y40" i="50"/>
  <c r="Y41" i="50"/>
  <c r="Y42" i="50"/>
  <c r="Y43" i="50"/>
  <c r="Y44" i="50"/>
  <c r="Y45" i="50"/>
  <c r="Y46" i="50"/>
  <c r="Y47" i="50"/>
  <c r="Y48" i="50"/>
  <c r="Y49" i="50"/>
  <c r="Y50" i="50"/>
  <c r="Y51" i="50"/>
  <c r="Y52" i="50"/>
  <c r="Y53" i="50"/>
  <c r="Y54" i="50"/>
  <c r="Y55" i="50"/>
  <c r="Y56" i="50"/>
  <c r="Y57" i="50"/>
  <c r="Y58" i="50"/>
  <c r="Y59" i="50"/>
  <c r="Y60" i="50"/>
  <c r="Y61" i="50"/>
  <c r="Y62" i="50"/>
  <c r="Y63" i="50"/>
  <c r="Y64" i="50"/>
  <c r="Y65" i="50"/>
  <c r="Y66" i="50"/>
  <c r="Y67" i="50"/>
  <c r="Y68" i="50"/>
  <c r="Y69" i="50"/>
  <c r="Y70" i="50"/>
  <c r="Y71" i="50"/>
  <c r="Y72" i="50"/>
  <c r="Y73" i="50"/>
  <c r="Y74" i="50"/>
  <c r="Y75" i="50"/>
  <c r="Y76" i="50"/>
  <c r="Y77" i="50"/>
  <c r="Y78" i="50"/>
  <c r="Y79" i="50"/>
  <c r="Y80" i="50"/>
  <c r="Y81" i="50"/>
  <c r="Y82" i="50"/>
  <c r="Y83" i="50"/>
  <c r="Y84" i="50"/>
  <c r="Y85" i="50"/>
  <c r="Y86" i="50"/>
  <c r="Y87" i="50"/>
  <c r="Y88" i="50"/>
  <c r="Y89" i="50"/>
  <c r="Y90" i="50"/>
  <c r="Y91" i="50"/>
  <c r="Y92" i="50"/>
  <c r="Y93" i="50"/>
  <c r="Y94" i="50"/>
  <c r="Y95" i="50"/>
  <c r="Y96" i="50"/>
  <c r="Y97" i="50"/>
  <c r="Y98" i="50"/>
  <c r="Y99" i="50"/>
  <c r="Y100" i="50"/>
  <c r="Y101" i="50"/>
  <c r="Y102" i="50"/>
  <c r="Y103" i="50"/>
  <c r="Y104" i="50"/>
  <c r="Y105" i="50"/>
  <c r="Y106" i="50"/>
  <c r="Y107" i="50"/>
  <c r="Y108" i="50"/>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35" i="50"/>
  <c r="Y136" i="50"/>
  <c r="Y137" i="50"/>
  <c r="Y138" i="50"/>
  <c r="Y139" i="50"/>
  <c r="Y140" i="50"/>
  <c r="Y141" i="50"/>
  <c r="Y142" i="50"/>
  <c r="Y143" i="50"/>
  <c r="Y144" i="50"/>
  <c r="Y145" i="50"/>
  <c r="Y146" i="50"/>
  <c r="Y147" i="50"/>
  <c r="Y148" i="50"/>
  <c r="Y149" i="50"/>
  <c r="Y150" i="50"/>
  <c r="Y151" i="50"/>
  <c r="Y152" i="50"/>
  <c r="Y153" i="50"/>
  <c r="Y154" i="50"/>
  <c r="Y155" i="50"/>
  <c r="Y156" i="50"/>
  <c r="Y157" i="50"/>
  <c r="Y158" i="50"/>
  <c r="Y159" i="50"/>
  <c r="Y160" i="50"/>
  <c r="Y161" i="50"/>
  <c r="Y162" i="50"/>
  <c r="Y163" i="50"/>
  <c r="Y164" i="50"/>
  <c r="Y165" i="50"/>
  <c r="Y166" i="50"/>
  <c r="Y167" i="50"/>
  <c r="Y168" i="50"/>
  <c r="Y169" i="50"/>
  <c r="Y170" i="50"/>
  <c r="Y171" i="50"/>
  <c r="Y172" i="50"/>
  <c r="Y173" i="50"/>
  <c r="Y174" i="50"/>
  <c r="Y175" i="50"/>
  <c r="Y176" i="50"/>
  <c r="Y177" i="50"/>
  <c r="Y178" i="50"/>
  <c r="Y179" i="50"/>
  <c r="Y180" i="50"/>
  <c r="Y181" i="50"/>
  <c r="Y182" i="50"/>
  <c r="Y183" i="50"/>
  <c r="Y184" i="50"/>
  <c r="Y185" i="50"/>
  <c r="Y186" i="50"/>
  <c r="Y187" i="50"/>
  <c r="Y188" i="50"/>
  <c r="Y189" i="50"/>
  <c r="Y190" i="50"/>
  <c r="Y191" i="50"/>
  <c r="Y192" i="50"/>
  <c r="Y193" i="50"/>
  <c r="Y194" i="50"/>
  <c r="Y195" i="50"/>
  <c r="Y196" i="50"/>
  <c r="Y197" i="50"/>
  <c r="Y198" i="50"/>
  <c r="Y199" i="50"/>
  <c r="Y200" i="50"/>
  <c r="Y201" i="50"/>
  <c r="Y202" i="50"/>
  <c r="Y203" i="50"/>
  <c r="Y204" i="50"/>
  <c r="Y205" i="50"/>
  <c r="Y206" i="50"/>
  <c r="Y207" i="50"/>
  <c r="Y208" i="50"/>
  <c r="Y209" i="50"/>
  <c r="Y210" i="50"/>
  <c r="Y211" i="50"/>
  <c r="Y212" i="50"/>
  <c r="Y213" i="50"/>
  <c r="Y214" i="50"/>
  <c r="Y215" i="50"/>
  <c r="Y216" i="50"/>
  <c r="Y217" i="50"/>
  <c r="Y218" i="50"/>
  <c r="Y219" i="50"/>
  <c r="Y220" i="50"/>
  <c r="Y221" i="50"/>
  <c r="Y222" i="50"/>
  <c r="Y223" i="50"/>
  <c r="Y224" i="50"/>
  <c r="Y225" i="50"/>
  <c r="Y226" i="50"/>
  <c r="Y227" i="50"/>
  <c r="Y228" i="50"/>
  <c r="Y229" i="50"/>
  <c r="Y230" i="50"/>
  <c r="Y231" i="50"/>
  <c r="Y232" i="50"/>
  <c r="Y233" i="50"/>
  <c r="Y234" i="50"/>
  <c r="Y235" i="50"/>
  <c r="Y236" i="50"/>
  <c r="Y237" i="50"/>
  <c r="Y238" i="50"/>
  <c r="Y239" i="50"/>
  <c r="Y240" i="50"/>
  <c r="Y241" i="50"/>
  <c r="Y242" i="50"/>
  <c r="Y243" i="50"/>
  <c r="Y244" i="50"/>
  <c r="Y245" i="50"/>
  <c r="Y246" i="50"/>
  <c r="Y247" i="50"/>
  <c r="Y248" i="50"/>
  <c r="Y249" i="50"/>
  <c r="Y250" i="50"/>
  <c r="Y251" i="50"/>
  <c r="Y252" i="50"/>
  <c r="Y253" i="50"/>
  <c r="Y254" i="50"/>
  <c r="Y255" i="50"/>
  <c r="Y256" i="50"/>
  <c r="Y257" i="50"/>
  <c r="Y258" i="50"/>
  <c r="Y259" i="50"/>
  <c r="Y260" i="50"/>
  <c r="Y261" i="50"/>
  <c r="Y262" i="50"/>
  <c r="Y263" i="50"/>
  <c r="Y264" i="50"/>
  <c r="Y265" i="50"/>
  <c r="Y266" i="50"/>
  <c r="Y267" i="50"/>
  <c r="Y268" i="50"/>
  <c r="Y269" i="50"/>
  <c r="Y270" i="50"/>
  <c r="Y271" i="50"/>
  <c r="Y272" i="50"/>
  <c r="Y273" i="50"/>
  <c r="Y274" i="50"/>
  <c r="Y275" i="50"/>
  <c r="Y276" i="50"/>
  <c r="Y277" i="50"/>
  <c r="Y278" i="50"/>
  <c r="Y279" i="50"/>
  <c r="Y280" i="50"/>
  <c r="Y281" i="50"/>
  <c r="Y282" i="50"/>
  <c r="Y283" i="50"/>
  <c r="Y284" i="50"/>
  <c r="Y285" i="50"/>
  <c r="Y286" i="50"/>
  <c r="Y287" i="50"/>
  <c r="Y288" i="50"/>
  <c r="Y289" i="50"/>
  <c r="Y290" i="50"/>
  <c r="Y291" i="50"/>
  <c r="Y292" i="50"/>
  <c r="Y293" i="50"/>
  <c r="Y294" i="50"/>
  <c r="Y295" i="50"/>
  <c r="Y296" i="50"/>
  <c r="Y297" i="50"/>
  <c r="Y298" i="50"/>
  <c r="Y299" i="50"/>
  <c r="Y300" i="50"/>
  <c r="Y301" i="50"/>
  <c r="Y302" i="50"/>
  <c r="Y303" i="50"/>
  <c r="Y304" i="50"/>
  <c r="Y305" i="50"/>
  <c r="Y306" i="50"/>
  <c r="Y307" i="50"/>
  <c r="Y308" i="50"/>
  <c r="Y309" i="50"/>
  <c r="Y310" i="50"/>
  <c r="Y311" i="50"/>
  <c r="Y312" i="50"/>
  <c r="Y313" i="50"/>
  <c r="Y314" i="50"/>
  <c r="Y315" i="50"/>
  <c r="Y316" i="50"/>
  <c r="Y317" i="50"/>
  <c r="Y318" i="50"/>
  <c r="Y319" i="50"/>
  <c r="Y320" i="50"/>
  <c r="Y321" i="50"/>
  <c r="Y322" i="50"/>
  <c r="Y323" i="50"/>
  <c r="Y324" i="50"/>
  <c r="Y325" i="50"/>
  <c r="Y326" i="50"/>
  <c r="Y327" i="50"/>
  <c r="Y328" i="50"/>
  <c r="Y329" i="50"/>
  <c r="Y330" i="50"/>
  <c r="Y331" i="50"/>
  <c r="Y332" i="50"/>
  <c r="Y333" i="50"/>
  <c r="Y334" i="50"/>
  <c r="Y335" i="50"/>
  <c r="Y336" i="50"/>
  <c r="Y337" i="50"/>
  <c r="Y338" i="50"/>
  <c r="Y339" i="50"/>
  <c r="Y340" i="50"/>
  <c r="Y341" i="50"/>
  <c r="Y342" i="50"/>
  <c r="Y343" i="50"/>
  <c r="Y344" i="50"/>
  <c r="Y345" i="50"/>
  <c r="Y346" i="50"/>
  <c r="Y347" i="50"/>
  <c r="Y348" i="50"/>
  <c r="Y349" i="50"/>
  <c r="Y350" i="50"/>
  <c r="Y351" i="50"/>
  <c r="Y352" i="50"/>
  <c r="Y353" i="50"/>
  <c r="Y354" i="50"/>
  <c r="Y355" i="50"/>
  <c r="Y356" i="50"/>
  <c r="Y357" i="50"/>
  <c r="Y358" i="50"/>
  <c r="Y359" i="50"/>
  <c r="Y360" i="50"/>
  <c r="Y361" i="50"/>
  <c r="Y362" i="50"/>
  <c r="Y363" i="50"/>
  <c r="Y364" i="50"/>
  <c r="Y365" i="50"/>
  <c r="Y366" i="50"/>
  <c r="Y367" i="50"/>
  <c r="Y368" i="50"/>
  <c r="Y369" i="50"/>
  <c r="Y370" i="50"/>
  <c r="Y371" i="50"/>
  <c r="Y372" i="50"/>
  <c r="Y373" i="50"/>
  <c r="Y374" i="50"/>
  <c r="Y375" i="50"/>
  <c r="Y376" i="50"/>
  <c r="Y377" i="50"/>
  <c r="Y378" i="50"/>
  <c r="Y379" i="50"/>
  <c r="Y380" i="50"/>
  <c r="Y381" i="50"/>
  <c r="Y382" i="50"/>
  <c r="Y383" i="50"/>
  <c r="Y384" i="50"/>
  <c r="Y385" i="50"/>
  <c r="Y386" i="50"/>
  <c r="Y387" i="50"/>
  <c r="Y388" i="50"/>
  <c r="Y389" i="50"/>
  <c r="Y390" i="50"/>
  <c r="Y391" i="50"/>
  <c r="Y392" i="50"/>
  <c r="Y393" i="50"/>
  <c r="Y394" i="50"/>
  <c r="Y395" i="50"/>
  <c r="Y396" i="50"/>
  <c r="Y397" i="50"/>
  <c r="Y398" i="50"/>
  <c r="Y399" i="50"/>
  <c r="Y400" i="50"/>
  <c r="Y401" i="50"/>
  <c r="Y402" i="50"/>
  <c r="Y403" i="50"/>
  <c r="Y404" i="50"/>
  <c r="Y405" i="50"/>
  <c r="Y406" i="50"/>
  <c r="Y407" i="50"/>
  <c r="Y408" i="50"/>
  <c r="Y409" i="50"/>
  <c r="Y410" i="50"/>
  <c r="Y411" i="50"/>
  <c r="Y412" i="50"/>
  <c r="Y413" i="50"/>
  <c r="Y414" i="50"/>
  <c r="Y415" i="50"/>
  <c r="Y416" i="50"/>
  <c r="Y417" i="50"/>
  <c r="Y418" i="50"/>
  <c r="Y419" i="50"/>
  <c r="Y420" i="50"/>
  <c r="Y421" i="50"/>
  <c r="Y422" i="50"/>
  <c r="Y423" i="50"/>
  <c r="Y424" i="50"/>
  <c r="Y425" i="50"/>
  <c r="Y426" i="50"/>
  <c r="Y427" i="50"/>
  <c r="Y428" i="50"/>
  <c r="Y429" i="50"/>
  <c r="Y430" i="50"/>
  <c r="Y431" i="50"/>
  <c r="Y432" i="50"/>
  <c r="Y433" i="50"/>
  <c r="Y434" i="50"/>
  <c r="Y435" i="50"/>
  <c r="Y436" i="50"/>
  <c r="Y437" i="50"/>
  <c r="Y438" i="50"/>
  <c r="Y439" i="50"/>
  <c r="Y440" i="50"/>
  <c r="Y441" i="50"/>
  <c r="Y442" i="50"/>
  <c r="Y443" i="50"/>
  <c r="Y444" i="50"/>
  <c r="Y445" i="50"/>
  <c r="Y446" i="50"/>
  <c r="Y447" i="50"/>
  <c r="Y448" i="50"/>
  <c r="Y449" i="50"/>
  <c r="Y450" i="50"/>
  <c r="Y451" i="50"/>
  <c r="Y452" i="50"/>
  <c r="Y453" i="50"/>
  <c r="Y454" i="50"/>
  <c r="Y455" i="50"/>
  <c r="Y456" i="50"/>
  <c r="Y457" i="50"/>
  <c r="Y458" i="50"/>
  <c r="Y459" i="50"/>
  <c r="Y460" i="50"/>
  <c r="Y461" i="50"/>
  <c r="Y462" i="50"/>
  <c r="Y463" i="50"/>
  <c r="Y464" i="50"/>
  <c r="Y465" i="50"/>
  <c r="Y466" i="50"/>
  <c r="Y467" i="50"/>
  <c r="Y468" i="50"/>
  <c r="Y469" i="50"/>
  <c r="Y470" i="50"/>
  <c r="Y471" i="50"/>
  <c r="Y472" i="50"/>
  <c r="Y473" i="50"/>
  <c r="Y474" i="50"/>
  <c r="Y475" i="50"/>
  <c r="Y476" i="50"/>
  <c r="Y477" i="50"/>
  <c r="Y478" i="50"/>
  <c r="Y479" i="50"/>
  <c r="Y480" i="50"/>
  <c r="Y481" i="50"/>
  <c r="Y482" i="50"/>
  <c r="Y483" i="50"/>
  <c r="Y484" i="50"/>
  <c r="Y485" i="50"/>
  <c r="Y486" i="50"/>
  <c r="Y487" i="50"/>
  <c r="Y488" i="50"/>
  <c r="Y489" i="50"/>
  <c r="Y490" i="50"/>
  <c r="Y491" i="50"/>
  <c r="Y492" i="50"/>
  <c r="Y493" i="50"/>
  <c r="Y494" i="50"/>
  <c r="Y495" i="50"/>
  <c r="Y496" i="50"/>
  <c r="Y497" i="50"/>
  <c r="Y498" i="50"/>
  <c r="Y499" i="50"/>
  <c r="Y500" i="50"/>
  <c r="Y501" i="50"/>
  <c r="Y502" i="50"/>
  <c r="Y503" i="50"/>
  <c r="Y504" i="50"/>
  <c r="Y505" i="50"/>
  <c r="Y506" i="50"/>
  <c r="Y507" i="50"/>
  <c r="Y508" i="50"/>
  <c r="Y509" i="50"/>
  <c r="Y510" i="50"/>
  <c r="Y511" i="50"/>
  <c r="Y512" i="50"/>
  <c r="Y513" i="50"/>
  <c r="Y514" i="50"/>
  <c r="Y515" i="50"/>
  <c r="Y516" i="50"/>
  <c r="Y517" i="50"/>
  <c r="Y518" i="50"/>
  <c r="Y519" i="50"/>
  <c r="Y520" i="50"/>
  <c r="Y521" i="50"/>
  <c r="Y522" i="50"/>
  <c r="Y523" i="50"/>
  <c r="Y524" i="50"/>
  <c r="Y525" i="50"/>
  <c r="Y526" i="50"/>
  <c r="Y527" i="50"/>
  <c r="Y528" i="50"/>
  <c r="Y529" i="50"/>
  <c r="Y530" i="50"/>
  <c r="Y531" i="50"/>
  <c r="Y532" i="50"/>
  <c r="Y533" i="50"/>
  <c r="Y534" i="50"/>
  <c r="Y535" i="50"/>
  <c r="Y536" i="50"/>
  <c r="Y537" i="50"/>
  <c r="Y538" i="50"/>
  <c r="Y539" i="50"/>
  <c r="Y540" i="50"/>
  <c r="Y541" i="50"/>
  <c r="Y542" i="50"/>
  <c r="Y543" i="50"/>
  <c r="Y544" i="50"/>
  <c r="Y545" i="50"/>
  <c r="Y546" i="50"/>
  <c r="Y547" i="50"/>
  <c r="Y548" i="50"/>
  <c r="Y549" i="50"/>
  <c r="Y550" i="50"/>
  <c r="Y551" i="50"/>
  <c r="Y552" i="50"/>
  <c r="Y553" i="50"/>
  <c r="Y554" i="50"/>
  <c r="Y555" i="50"/>
  <c r="Y556" i="50"/>
  <c r="Y557" i="50"/>
  <c r="Y558" i="50"/>
  <c r="Y559" i="50"/>
  <c r="Y560" i="50"/>
  <c r="Y561" i="50"/>
  <c r="Y562" i="50"/>
  <c r="Y563" i="50"/>
  <c r="Y564" i="50"/>
  <c r="Y565" i="50"/>
  <c r="Y566" i="50"/>
  <c r="Y567" i="50"/>
  <c r="Y568" i="50"/>
  <c r="Y569" i="50"/>
  <c r="Y570" i="50"/>
  <c r="Y571" i="50"/>
  <c r="Y572" i="50"/>
  <c r="Y573" i="50"/>
  <c r="Y574" i="50"/>
  <c r="Y575" i="50"/>
  <c r="Y576" i="50"/>
  <c r="Y577" i="50"/>
  <c r="Y578" i="50"/>
  <c r="Y579" i="50"/>
  <c r="Y580" i="50"/>
  <c r="Y581" i="50"/>
  <c r="Y582" i="50"/>
  <c r="Y583" i="50"/>
  <c r="Y584" i="50"/>
  <c r="Y585" i="50"/>
  <c r="Y586" i="50"/>
  <c r="Y587" i="50"/>
  <c r="Y588" i="50"/>
  <c r="Y589" i="50"/>
  <c r="Y590" i="50"/>
  <c r="Y591" i="50"/>
  <c r="Y592" i="50"/>
  <c r="Y593" i="50"/>
  <c r="Y594" i="50"/>
  <c r="Y595" i="50"/>
  <c r="Y596" i="50"/>
  <c r="Y597" i="50"/>
  <c r="Y598" i="50"/>
  <c r="Y599" i="50"/>
  <c r="Y600" i="50"/>
  <c r="Y601" i="50"/>
  <c r="Y18" i="50"/>
  <c r="Z602" i="49"/>
  <c r="Z19" i="49"/>
  <c r="Z20" i="49"/>
  <c r="Z21" i="49"/>
  <c r="Z22" i="49"/>
  <c r="Z23" i="49"/>
  <c r="Z24" i="49"/>
  <c r="Z25" i="49"/>
  <c r="Z26" i="49"/>
  <c r="Z27" i="49"/>
  <c r="Z28" i="49"/>
  <c r="Z29" i="49"/>
  <c r="Z30" i="49"/>
  <c r="Z31" i="49"/>
  <c r="Z32" i="49"/>
  <c r="Z33" i="49"/>
  <c r="Z34" i="49"/>
  <c r="Z35" i="49"/>
  <c r="Z36" i="49"/>
  <c r="Z37" i="49"/>
  <c r="Z38" i="49"/>
  <c r="Z39" i="49"/>
  <c r="Z40" i="49"/>
  <c r="Z41" i="49"/>
  <c r="Z42" i="49"/>
  <c r="Z43" i="49"/>
  <c r="Z44" i="49"/>
  <c r="Z45" i="49"/>
  <c r="Z46" i="49"/>
  <c r="Z47" i="49"/>
  <c r="Z48" i="49"/>
  <c r="Z49" i="49"/>
  <c r="Z50" i="49"/>
  <c r="Z51" i="49"/>
  <c r="Z52" i="49"/>
  <c r="Z53" i="49"/>
  <c r="Z54" i="49"/>
  <c r="Z55" i="49"/>
  <c r="Z56" i="49"/>
  <c r="Z57" i="49"/>
  <c r="Z58" i="49"/>
  <c r="Z59" i="49"/>
  <c r="Z60" i="49"/>
  <c r="Z61" i="49"/>
  <c r="Z62" i="49"/>
  <c r="Z63" i="49"/>
  <c r="Z64" i="49"/>
  <c r="Z65" i="49"/>
  <c r="Z66" i="49"/>
  <c r="Z67" i="49"/>
  <c r="Z68" i="49"/>
  <c r="Z69" i="49"/>
  <c r="Z70" i="49"/>
  <c r="Z71" i="49"/>
  <c r="Z72" i="49"/>
  <c r="Z73" i="49"/>
  <c r="Z74" i="49"/>
  <c r="Z75" i="49"/>
  <c r="Z76" i="49"/>
  <c r="Z77" i="49"/>
  <c r="Z78" i="49"/>
  <c r="Z79" i="49"/>
  <c r="Z80" i="49"/>
  <c r="Z81" i="49"/>
  <c r="Z82" i="49"/>
  <c r="Z83" i="49"/>
  <c r="Z84" i="49"/>
  <c r="Z85" i="49"/>
  <c r="Z86" i="49"/>
  <c r="Z87" i="49"/>
  <c r="Z88" i="49"/>
  <c r="Z89" i="49"/>
  <c r="Z90" i="49"/>
  <c r="Z91" i="49"/>
  <c r="Z92" i="49"/>
  <c r="Z93" i="49"/>
  <c r="Z94" i="49"/>
  <c r="Z95" i="49"/>
  <c r="Z96" i="49"/>
  <c r="Z97" i="49"/>
  <c r="Z98" i="49"/>
  <c r="Z99" i="49"/>
  <c r="Z100" i="49"/>
  <c r="Z101" i="49"/>
  <c r="Z102" i="49"/>
  <c r="Z103" i="49"/>
  <c r="Z104" i="49"/>
  <c r="Z105" i="49"/>
  <c r="Z106" i="49"/>
  <c r="Z107" i="49"/>
  <c r="Z108" i="49"/>
  <c r="Z109" i="49"/>
  <c r="Z110" i="49"/>
  <c r="Z111" i="49"/>
  <c r="Z112" i="49"/>
  <c r="Z113" i="49"/>
  <c r="Z114" i="49"/>
  <c r="Z115" i="49"/>
  <c r="Z116" i="49"/>
  <c r="Z117" i="49"/>
  <c r="Z118" i="49"/>
  <c r="Z119" i="49"/>
  <c r="Z120" i="49"/>
  <c r="Z121" i="49"/>
  <c r="Z122" i="49"/>
  <c r="Z123" i="49"/>
  <c r="Z124" i="49"/>
  <c r="Z125" i="49"/>
  <c r="Z126" i="49"/>
  <c r="Z127" i="49"/>
  <c r="Z128" i="49"/>
  <c r="Z129" i="49"/>
  <c r="Z130" i="49"/>
  <c r="Z131" i="49"/>
  <c r="Z132" i="49"/>
  <c r="Z133" i="49"/>
  <c r="Z134" i="49"/>
  <c r="Z135" i="49"/>
  <c r="Z136" i="49"/>
  <c r="Z137" i="49"/>
  <c r="Z138" i="49"/>
  <c r="Z139" i="49"/>
  <c r="Z140" i="49"/>
  <c r="Z141" i="49"/>
  <c r="Z142" i="49"/>
  <c r="Z143" i="49"/>
  <c r="Z144" i="49"/>
  <c r="Z145" i="49"/>
  <c r="Z146" i="49"/>
  <c r="Z147" i="49"/>
  <c r="Z148" i="49"/>
  <c r="Z149" i="49"/>
  <c r="Z150" i="49"/>
  <c r="Z151" i="49"/>
  <c r="Z152" i="49"/>
  <c r="Z153" i="49"/>
  <c r="Z154" i="49"/>
  <c r="Z155" i="49"/>
  <c r="Z156" i="49"/>
  <c r="Z157" i="49"/>
  <c r="Z158" i="49"/>
  <c r="Z159" i="49"/>
  <c r="Z160" i="49"/>
  <c r="Z161" i="49"/>
  <c r="Z162" i="49"/>
  <c r="Z163" i="49"/>
  <c r="Z164" i="49"/>
  <c r="Z165" i="49"/>
  <c r="Z166" i="49"/>
  <c r="Z167" i="49"/>
  <c r="Z168" i="49"/>
  <c r="Z169" i="49"/>
  <c r="Z170" i="49"/>
  <c r="Z171" i="49"/>
  <c r="Z172" i="49"/>
  <c r="Z173" i="49"/>
  <c r="Z174" i="49"/>
  <c r="Z175" i="49"/>
  <c r="Z176" i="49"/>
  <c r="Z177" i="49"/>
  <c r="Z178" i="49"/>
  <c r="Z179" i="49"/>
  <c r="Z180" i="49"/>
  <c r="Z181" i="49"/>
  <c r="Z182" i="49"/>
  <c r="Z183" i="49"/>
  <c r="Z184" i="49"/>
  <c r="Z185" i="49"/>
  <c r="Z186" i="49"/>
  <c r="Z187" i="49"/>
  <c r="Z188" i="49"/>
  <c r="Z189" i="49"/>
  <c r="Z190" i="49"/>
  <c r="Z191" i="49"/>
  <c r="Z192" i="49"/>
  <c r="Z193" i="49"/>
  <c r="Z194" i="49"/>
  <c r="Z195" i="49"/>
  <c r="Z196" i="49"/>
  <c r="Z197" i="49"/>
  <c r="Z198" i="49"/>
  <c r="Z199" i="49"/>
  <c r="Z200" i="49"/>
  <c r="Z201" i="49"/>
  <c r="Z202" i="49"/>
  <c r="Z203" i="49"/>
  <c r="Z204" i="49"/>
  <c r="Z205" i="49"/>
  <c r="Z206" i="49"/>
  <c r="Z207" i="49"/>
  <c r="Z208" i="49"/>
  <c r="Z209" i="49"/>
  <c r="Z210" i="49"/>
  <c r="Z211" i="49"/>
  <c r="Z212" i="49"/>
  <c r="Z213" i="49"/>
  <c r="Z214" i="49"/>
  <c r="Z215" i="49"/>
  <c r="Z216" i="49"/>
  <c r="Z217" i="49"/>
  <c r="Z218" i="49"/>
  <c r="Z219" i="49"/>
  <c r="Z220" i="49"/>
  <c r="Z221" i="49"/>
  <c r="Z222" i="49"/>
  <c r="Z223" i="49"/>
  <c r="Z224" i="49"/>
  <c r="Z225" i="49"/>
  <c r="Z226" i="49"/>
  <c r="Z227" i="49"/>
  <c r="Z228" i="49"/>
  <c r="Z229" i="49"/>
  <c r="Z230" i="49"/>
  <c r="Z231" i="49"/>
  <c r="Z232" i="49"/>
  <c r="Z233" i="49"/>
  <c r="Z234" i="49"/>
  <c r="Z235" i="49"/>
  <c r="Z236" i="49"/>
  <c r="Z237" i="49"/>
  <c r="Z238" i="49"/>
  <c r="Z239" i="49"/>
  <c r="Z240" i="49"/>
  <c r="Z241" i="49"/>
  <c r="Z242" i="49"/>
  <c r="Z243" i="49"/>
  <c r="Z244" i="49"/>
  <c r="Z245" i="49"/>
  <c r="Z246" i="49"/>
  <c r="Z247" i="49"/>
  <c r="Z248" i="49"/>
  <c r="Z249" i="49"/>
  <c r="Z250" i="49"/>
  <c r="Z251" i="49"/>
  <c r="Z252" i="49"/>
  <c r="Z253" i="49"/>
  <c r="Z254" i="49"/>
  <c r="Z255" i="49"/>
  <c r="Z256" i="49"/>
  <c r="Z257" i="49"/>
  <c r="Z258" i="49"/>
  <c r="Z259" i="49"/>
  <c r="Z260" i="49"/>
  <c r="Z261" i="49"/>
  <c r="Z262" i="49"/>
  <c r="Z263" i="49"/>
  <c r="Z264" i="49"/>
  <c r="Z265" i="49"/>
  <c r="Z266" i="49"/>
  <c r="Z267" i="49"/>
  <c r="Z268" i="49"/>
  <c r="Z269" i="49"/>
  <c r="Z270" i="49"/>
  <c r="Z271" i="49"/>
  <c r="Z272" i="49"/>
  <c r="Z273" i="49"/>
  <c r="Z274" i="49"/>
  <c r="Z275" i="49"/>
  <c r="Z276" i="49"/>
  <c r="Z277" i="49"/>
  <c r="Z278" i="49"/>
  <c r="Z279" i="49"/>
  <c r="Z280" i="49"/>
  <c r="Z281" i="49"/>
  <c r="Z282" i="49"/>
  <c r="Z283" i="49"/>
  <c r="Z284" i="49"/>
  <c r="Z285" i="49"/>
  <c r="Z286" i="49"/>
  <c r="Z287" i="49"/>
  <c r="Z288" i="49"/>
  <c r="Z289" i="49"/>
  <c r="Z290" i="49"/>
  <c r="Z291" i="49"/>
  <c r="Z292" i="49"/>
  <c r="Z293" i="49"/>
  <c r="Z294" i="49"/>
  <c r="Z295" i="49"/>
  <c r="Z296" i="49"/>
  <c r="Z297" i="49"/>
  <c r="Z298" i="49"/>
  <c r="Z299" i="49"/>
  <c r="Z300" i="49"/>
  <c r="Z301" i="49"/>
  <c r="Z302" i="49"/>
  <c r="Z303" i="49"/>
  <c r="Z304" i="49"/>
  <c r="Z305" i="49"/>
  <c r="Z306" i="49"/>
  <c r="Z307" i="49"/>
  <c r="Z308" i="49"/>
  <c r="Z309" i="49"/>
  <c r="Z310" i="49"/>
  <c r="Z311" i="49"/>
  <c r="Z312" i="49"/>
  <c r="Z313" i="49"/>
  <c r="Z314" i="49"/>
  <c r="Z315" i="49"/>
  <c r="Z316" i="49"/>
  <c r="Z317" i="49"/>
  <c r="Z318" i="49"/>
  <c r="Z319" i="49"/>
  <c r="Z320" i="49"/>
  <c r="Z321" i="49"/>
  <c r="Z322" i="49"/>
  <c r="Z323" i="49"/>
  <c r="Z324" i="49"/>
  <c r="Z325" i="49"/>
  <c r="Z326" i="49"/>
  <c r="Z327" i="49"/>
  <c r="Z328" i="49"/>
  <c r="Z329" i="49"/>
  <c r="Z330" i="49"/>
  <c r="Z331" i="49"/>
  <c r="Z332" i="49"/>
  <c r="Z333" i="49"/>
  <c r="Z334" i="49"/>
  <c r="Z335" i="49"/>
  <c r="Z336" i="49"/>
  <c r="Z337" i="49"/>
  <c r="Z338" i="49"/>
  <c r="Z339" i="49"/>
  <c r="Z340" i="49"/>
  <c r="Z341" i="49"/>
  <c r="Z342" i="49"/>
  <c r="Z343" i="49"/>
  <c r="Z344" i="49"/>
  <c r="Z345" i="49"/>
  <c r="Z346" i="49"/>
  <c r="Z347" i="49"/>
  <c r="Z348" i="49"/>
  <c r="Z349" i="49"/>
  <c r="Z350" i="49"/>
  <c r="Z351" i="49"/>
  <c r="Z352" i="49"/>
  <c r="Z353" i="49"/>
  <c r="Z354" i="49"/>
  <c r="Z355" i="49"/>
  <c r="Z356" i="49"/>
  <c r="Z357" i="49"/>
  <c r="Z358" i="49"/>
  <c r="Z359" i="49"/>
  <c r="Z360" i="49"/>
  <c r="Z361" i="49"/>
  <c r="Z362" i="49"/>
  <c r="Z363" i="49"/>
  <c r="Z364" i="49"/>
  <c r="Z365" i="49"/>
  <c r="Z366" i="49"/>
  <c r="Z367" i="49"/>
  <c r="Z368" i="49"/>
  <c r="Z369" i="49"/>
  <c r="Z370" i="49"/>
  <c r="Z371" i="49"/>
  <c r="Z372" i="49"/>
  <c r="Z373" i="49"/>
  <c r="Z374" i="49"/>
  <c r="Z375" i="49"/>
  <c r="Z376" i="49"/>
  <c r="Z377" i="49"/>
  <c r="Z378" i="49"/>
  <c r="Z379" i="49"/>
  <c r="Z380" i="49"/>
  <c r="Z381" i="49"/>
  <c r="Z382" i="49"/>
  <c r="Z383" i="49"/>
  <c r="Z384" i="49"/>
  <c r="Z385" i="49"/>
  <c r="Z386" i="49"/>
  <c r="Z387" i="49"/>
  <c r="Z388" i="49"/>
  <c r="Z389" i="49"/>
  <c r="Z390" i="49"/>
  <c r="Z391" i="49"/>
  <c r="Z392" i="49"/>
  <c r="Z393" i="49"/>
  <c r="Z394" i="49"/>
  <c r="Z395" i="49"/>
  <c r="Z396" i="49"/>
  <c r="Z397" i="49"/>
  <c r="Z398" i="49"/>
  <c r="Z399" i="49"/>
  <c r="Z400" i="49"/>
  <c r="Z401" i="49"/>
  <c r="Z402" i="49"/>
  <c r="Z403" i="49"/>
  <c r="Z404" i="49"/>
  <c r="Z405" i="49"/>
  <c r="Z406" i="49"/>
  <c r="Z407" i="49"/>
  <c r="Z408" i="49"/>
  <c r="Z409" i="49"/>
  <c r="Z410" i="49"/>
  <c r="Z411" i="49"/>
  <c r="Z412" i="49"/>
  <c r="Z413" i="49"/>
  <c r="Z414" i="49"/>
  <c r="Z415" i="49"/>
  <c r="Z416" i="49"/>
  <c r="Z417" i="49"/>
  <c r="Z418" i="49"/>
  <c r="Z419" i="49"/>
  <c r="Z420" i="49"/>
  <c r="Z421" i="49"/>
  <c r="Z422" i="49"/>
  <c r="Z423" i="49"/>
  <c r="Z424" i="49"/>
  <c r="Z425" i="49"/>
  <c r="Z426" i="49"/>
  <c r="Z427" i="49"/>
  <c r="Z428" i="49"/>
  <c r="Z429" i="49"/>
  <c r="Z430" i="49"/>
  <c r="Z431" i="49"/>
  <c r="Z432" i="49"/>
  <c r="Z433" i="49"/>
  <c r="Z434" i="49"/>
  <c r="Z435" i="49"/>
  <c r="Z436" i="49"/>
  <c r="Z437" i="49"/>
  <c r="Z438" i="49"/>
  <c r="Z439" i="49"/>
  <c r="Z440" i="49"/>
  <c r="Z441" i="49"/>
  <c r="Z442" i="49"/>
  <c r="Z443" i="49"/>
  <c r="Z444" i="49"/>
  <c r="Z445" i="49"/>
  <c r="Z446" i="49"/>
  <c r="Z447" i="49"/>
  <c r="Z448" i="49"/>
  <c r="Z449" i="49"/>
  <c r="Z450" i="49"/>
  <c r="Z451" i="49"/>
  <c r="Z452" i="49"/>
  <c r="Z453" i="49"/>
  <c r="Z454" i="49"/>
  <c r="Z455" i="49"/>
  <c r="Z456" i="49"/>
  <c r="Z457" i="49"/>
  <c r="Z458" i="49"/>
  <c r="Z459" i="49"/>
  <c r="Z460" i="49"/>
  <c r="Z461" i="49"/>
  <c r="Z462" i="49"/>
  <c r="Z463" i="49"/>
  <c r="Z464" i="49"/>
  <c r="Z465" i="49"/>
  <c r="Z466" i="49"/>
  <c r="Z467" i="49"/>
  <c r="Z468" i="49"/>
  <c r="Z469" i="49"/>
  <c r="Z470" i="49"/>
  <c r="Z471" i="49"/>
  <c r="Z472" i="49"/>
  <c r="Z473" i="49"/>
  <c r="Z474" i="49"/>
  <c r="Z475" i="49"/>
  <c r="Z476" i="49"/>
  <c r="Z477" i="49"/>
  <c r="Z478" i="49"/>
  <c r="Z479" i="49"/>
  <c r="Z480" i="49"/>
  <c r="Z481" i="49"/>
  <c r="Z482" i="49"/>
  <c r="Z483" i="49"/>
  <c r="Z484" i="49"/>
  <c r="Z485" i="49"/>
  <c r="Z486" i="49"/>
  <c r="Z487" i="49"/>
  <c r="Z488" i="49"/>
  <c r="Z489" i="49"/>
  <c r="Z490" i="49"/>
  <c r="Z491" i="49"/>
  <c r="Z492" i="49"/>
  <c r="Z493" i="49"/>
  <c r="Z494" i="49"/>
  <c r="Z495" i="49"/>
  <c r="Z496" i="49"/>
  <c r="Z497" i="49"/>
  <c r="Z498" i="49"/>
  <c r="Z499" i="49"/>
  <c r="Z500" i="49"/>
  <c r="Z501" i="49"/>
  <c r="Z502" i="49"/>
  <c r="Z503" i="49"/>
  <c r="Z504" i="49"/>
  <c r="Z505" i="49"/>
  <c r="Z506" i="49"/>
  <c r="Z507" i="49"/>
  <c r="Z508" i="49"/>
  <c r="Z509" i="49"/>
  <c r="Z510" i="49"/>
  <c r="Z511" i="49"/>
  <c r="Z512" i="49"/>
  <c r="Z513" i="49"/>
  <c r="Z514" i="49"/>
  <c r="Z515" i="49"/>
  <c r="Z516" i="49"/>
  <c r="Z517" i="49"/>
  <c r="Z518" i="49"/>
  <c r="Z519" i="49"/>
  <c r="Z520" i="49"/>
  <c r="Z521" i="49"/>
  <c r="Z522" i="49"/>
  <c r="Z523" i="49"/>
  <c r="Z524" i="49"/>
  <c r="Z525" i="49"/>
  <c r="Z526" i="49"/>
  <c r="Z527" i="49"/>
  <c r="Z528" i="49"/>
  <c r="Z529" i="49"/>
  <c r="Z530" i="49"/>
  <c r="Z531" i="49"/>
  <c r="Z532" i="49"/>
  <c r="Z533" i="49"/>
  <c r="Z534" i="49"/>
  <c r="Z535" i="49"/>
  <c r="Z536" i="49"/>
  <c r="Z537" i="49"/>
  <c r="Z538" i="49"/>
  <c r="Z539" i="49"/>
  <c r="Z540" i="49"/>
  <c r="Z541" i="49"/>
  <c r="Z542" i="49"/>
  <c r="Z543" i="49"/>
  <c r="Z544" i="49"/>
  <c r="Z545" i="49"/>
  <c r="Z546" i="49"/>
  <c r="Z547" i="49"/>
  <c r="Z548" i="49"/>
  <c r="Z549" i="49"/>
  <c r="Z550" i="49"/>
  <c r="Z551" i="49"/>
  <c r="Z552" i="49"/>
  <c r="Z553" i="49"/>
  <c r="Z554" i="49"/>
  <c r="Z555" i="49"/>
  <c r="Z556" i="49"/>
  <c r="Z557" i="49"/>
  <c r="Z558" i="49"/>
  <c r="Z559" i="49"/>
  <c r="Z560" i="49"/>
  <c r="Z561" i="49"/>
  <c r="Z562" i="49"/>
  <c r="Z563" i="49"/>
  <c r="Z564" i="49"/>
  <c r="Z565" i="49"/>
  <c r="Z566" i="49"/>
  <c r="Z567" i="49"/>
  <c r="Z568" i="49"/>
  <c r="Z569" i="49"/>
  <c r="Z570" i="49"/>
  <c r="Z571" i="49"/>
  <c r="Z572" i="49"/>
  <c r="Z573" i="49"/>
  <c r="Z574" i="49"/>
  <c r="Z575" i="49"/>
  <c r="Z576" i="49"/>
  <c r="Z577" i="49"/>
  <c r="Z578" i="49"/>
  <c r="Z579" i="49"/>
  <c r="Z580" i="49"/>
  <c r="Z581" i="49"/>
  <c r="Z582" i="49"/>
  <c r="Z583" i="49"/>
  <c r="Z584" i="49"/>
  <c r="Z585" i="49"/>
  <c r="Z586" i="49"/>
  <c r="Z587" i="49"/>
  <c r="Z588" i="49"/>
  <c r="Z589" i="49"/>
  <c r="Z590" i="49"/>
  <c r="Z591" i="49"/>
  <c r="Z592" i="49"/>
  <c r="Z593" i="49"/>
  <c r="Z594" i="49"/>
  <c r="Z595" i="49"/>
  <c r="Z596" i="49"/>
  <c r="Z597" i="49"/>
  <c r="Z598" i="49"/>
  <c r="Z599" i="49"/>
  <c r="Z600" i="49"/>
  <c r="Z601" i="49"/>
  <c r="Z18" i="49"/>
  <c r="V19" i="45"/>
  <c r="Y19" i="45"/>
  <c r="Z19" i="45"/>
  <c r="V20" i="45"/>
  <c r="Y20" i="45"/>
  <c r="Z20" i="45"/>
  <c r="V21" i="45"/>
  <c r="Y21" i="45"/>
  <c r="Z21" i="45"/>
  <c r="V22" i="45"/>
  <c r="Y22" i="45"/>
  <c r="Z22" i="45"/>
  <c r="V23" i="45"/>
  <c r="Y23" i="45"/>
  <c r="Z23" i="45"/>
  <c r="V24" i="45"/>
  <c r="Y24" i="45"/>
  <c r="Z24" i="45"/>
  <c r="V25" i="45"/>
  <c r="Y25" i="45"/>
  <c r="Z25" i="45"/>
  <c r="V26" i="45"/>
  <c r="Y26" i="45"/>
  <c r="Z26" i="45"/>
  <c r="V27" i="45"/>
  <c r="Y27" i="45"/>
  <c r="Z27" i="45"/>
  <c r="V28" i="45"/>
  <c r="Y28" i="45"/>
  <c r="Z28" i="45"/>
  <c r="V29" i="45"/>
  <c r="Y29" i="45"/>
  <c r="Z29" i="45"/>
  <c r="V30" i="45"/>
  <c r="Y30" i="45"/>
  <c r="Z30" i="45"/>
  <c r="V31" i="45"/>
  <c r="Y31" i="45"/>
  <c r="Z31" i="45"/>
  <c r="V32" i="45"/>
  <c r="Y32" i="45"/>
  <c r="Z32" i="45"/>
  <c r="V33" i="45"/>
  <c r="Y33" i="45"/>
  <c r="Z33" i="45"/>
  <c r="V34" i="45"/>
  <c r="Y34" i="45"/>
  <c r="Z34" i="45"/>
  <c r="V35" i="45"/>
  <c r="Y35" i="45"/>
  <c r="Z35" i="45"/>
  <c r="V36" i="45"/>
  <c r="Y36" i="45"/>
  <c r="Z36" i="45"/>
  <c r="V37" i="45"/>
  <c r="Y37" i="45"/>
  <c r="Z37" i="45"/>
  <c r="V38" i="45"/>
  <c r="Y38" i="45"/>
  <c r="Z38" i="45"/>
  <c r="V39" i="45"/>
  <c r="Y39" i="45"/>
  <c r="Z39" i="45"/>
  <c r="V40" i="45"/>
  <c r="Y40" i="45"/>
  <c r="Z40" i="45"/>
  <c r="V41" i="45"/>
  <c r="Y41" i="45"/>
  <c r="Z41" i="45"/>
  <c r="V42" i="45"/>
  <c r="Y42" i="45"/>
  <c r="Z42" i="45"/>
  <c r="V43" i="45"/>
  <c r="Y43" i="45"/>
  <c r="Z43" i="45"/>
  <c r="V44" i="45"/>
  <c r="Y44" i="45"/>
  <c r="Z44" i="45"/>
  <c r="V45" i="45"/>
  <c r="Y45" i="45"/>
  <c r="Z45" i="45"/>
  <c r="V46" i="45"/>
  <c r="Y46" i="45"/>
  <c r="Z46" i="45"/>
  <c r="V47" i="45"/>
  <c r="Y47" i="45"/>
  <c r="Z47" i="45"/>
  <c r="V48" i="45"/>
  <c r="Y48" i="45"/>
  <c r="Z48" i="45"/>
  <c r="V49" i="45"/>
  <c r="Y49" i="45"/>
  <c r="Z49" i="45"/>
  <c r="V50" i="45"/>
  <c r="Y50" i="45"/>
  <c r="Z50" i="45"/>
  <c r="V51" i="45"/>
  <c r="Y51" i="45"/>
  <c r="Z51" i="45"/>
  <c r="V52" i="45"/>
  <c r="Y52" i="45"/>
  <c r="Z52" i="45"/>
  <c r="V53" i="45"/>
  <c r="Y53" i="45"/>
  <c r="Z53" i="45"/>
  <c r="V54" i="45"/>
  <c r="Y54" i="45"/>
  <c r="Z54" i="45"/>
  <c r="V55" i="45"/>
  <c r="Y55" i="45"/>
  <c r="Z55" i="45"/>
  <c r="V56" i="45"/>
  <c r="Y56" i="45"/>
  <c r="Z56" i="45"/>
  <c r="V57" i="45"/>
  <c r="Y57" i="45"/>
  <c r="Z57" i="45"/>
  <c r="V58" i="45"/>
  <c r="Y58" i="45"/>
  <c r="Z58" i="45"/>
  <c r="V59" i="45"/>
  <c r="Y59" i="45"/>
  <c r="Z59" i="45"/>
  <c r="V60" i="45"/>
  <c r="Y60" i="45"/>
  <c r="Z60" i="45"/>
  <c r="V61" i="45"/>
  <c r="Y61" i="45"/>
  <c r="Z61" i="45"/>
  <c r="V62" i="45"/>
  <c r="Y62" i="45"/>
  <c r="Z62" i="45"/>
  <c r="V63" i="45"/>
  <c r="Y63" i="45"/>
  <c r="Z63" i="45"/>
  <c r="V64" i="45"/>
  <c r="Y64" i="45"/>
  <c r="Z64" i="45"/>
  <c r="V65" i="45"/>
  <c r="Y65" i="45"/>
  <c r="Z65" i="45"/>
  <c r="V66" i="45"/>
  <c r="Y66" i="45"/>
  <c r="Z66" i="45"/>
  <c r="V67" i="45"/>
  <c r="Y67" i="45"/>
  <c r="Z67" i="45"/>
  <c r="V68" i="45"/>
  <c r="Y68" i="45"/>
  <c r="Z68" i="45"/>
  <c r="V69" i="45"/>
  <c r="Y69" i="45"/>
  <c r="Z69" i="45"/>
  <c r="V70" i="45"/>
  <c r="Y70" i="45"/>
  <c r="Z70" i="45"/>
  <c r="V71" i="45"/>
  <c r="Y71" i="45"/>
  <c r="Z71" i="45"/>
  <c r="V72" i="45"/>
  <c r="Y72" i="45"/>
  <c r="Z72" i="45"/>
  <c r="V73" i="45"/>
  <c r="Y73" i="45"/>
  <c r="Z73" i="45"/>
  <c r="V74" i="45"/>
  <c r="Y74" i="45"/>
  <c r="Z74" i="45"/>
  <c r="V75" i="45"/>
  <c r="Y75" i="45"/>
  <c r="Z75" i="45"/>
  <c r="V76" i="45"/>
  <c r="Y76" i="45"/>
  <c r="Z76" i="45"/>
  <c r="V77" i="45"/>
  <c r="Y77" i="45"/>
  <c r="Z77" i="45"/>
  <c r="V78" i="45"/>
  <c r="Y78" i="45"/>
  <c r="Z78" i="45"/>
  <c r="V79" i="45"/>
  <c r="Y79" i="45"/>
  <c r="Z79" i="45"/>
  <c r="V80" i="45"/>
  <c r="Y80" i="45"/>
  <c r="Z80" i="45"/>
  <c r="V81" i="45"/>
  <c r="Y81" i="45"/>
  <c r="Z81" i="45"/>
  <c r="V82" i="45"/>
  <c r="Y82" i="45"/>
  <c r="Z82" i="45"/>
  <c r="V83" i="45"/>
  <c r="Y83" i="45"/>
  <c r="Z83" i="45"/>
  <c r="V84" i="45"/>
  <c r="Y84" i="45"/>
  <c r="Z84" i="45"/>
  <c r="V85" i="45"/>
  <c r="Y85" i="45"/>
  <c r="Z85" i="45"/>
  <c r="V86" i="45"/>
  <c r="Y86" i="45"/>
  <c r="Z86" i="45"/>
  <c r="V87" i="45"/>
  <c r="Y87" i="45"/>
  <c r="Z87" i="45"/>
  <c r="V88" i="45"/>
  <c r="Y88" i="45"/>
  <c r="Z88" i="45"/>
  <c r="V89" i="45"/>
  <c r="Y89" i="45"/>
  <c r="Z89" i="45"/>
  <c r="V90" i="45"/>
  <c r="Y90" i="45"/>
  <c r="Z90" i="45"/>
  <c r="V91" i="45"/>
  <c r="Y91" i="45"/>
  <c r="Z91" i="45"/>
  <c r="V92" i="45"/>
  <c r="Y92" i="45"/>
  <c r="Z92" i="45"/>
  <c r="V93" i="45"/>
  <c r="Y93" i="45"/>
  <c r="Z93" i="45"/>
  <c r="V94" i="45"/>
  <c r="Y94" i="45"/>
  <c r="Z94" i="45"/>
  <c r="V95" i="45"/>
  <c r="Y95" i="45"/>
  <c r="Z95" i="45"/>
  <c r="V96" i="45"/>
  <c r="Y96" i="45"/>
  <c r="Z96" i="45"/>
  <c r="V97" i="45"/>
  <c r="Y97" i="45"/>
  <c r="Z97" i="45"/>
  <c r="V98" i="45"/>
  <c r="Y98" i="45"/>
  <c r="Z98" i="45"/>
  <c r="V99" i="45"/>
  <c r="Y99" i="45"/>
  <c r="Z99" i="45"/>
  <c r="V100" i="45"/>
  <c r="Y100" i="45"/>
  <c r="Z100" i="45"/>
  <c r="V101" i="45"/>
  <c r="Y101" i="45"/>
  <c r="Z101" i="45"/>
  <c r="V102" i="45"/>
  <c r="Y102" i="45"/>
  <c r="Z102" i="45"/>
  <c r="V103" i="45"/>
  <c r="Y103" i="45"/>
  <c r="Z103" i="45"/>
  <c r="V104" i="45"/>
  <c r="Y104" i="45"/>
  <c r="Z104" i="45"/>
  <c r="V105" i="45"/>
  <c r="Y105" i="45"/>
  <c r="Z105" i="45"/>
  <c r="V106" i="45"/>
  <c r="Y106" i="45"/>
  <c r="Z106" i="45"/>
  <c r="V107" i="45"/>
  <c r="Y107" i="45"/>
  <c r="Z107" i="45"/>
  <c r="V108" i="45"/>
  <c r="Y108" i="45"/>
  <c r="Z108" i="45"/>
  <c r="V109" i="45"/>
  <c r="Y109" i="45"/>
  <c r="Z109" i="45"/>
  <c r="V110" i="45"/>
  <c r="Y110" i="45"/>
  <c r="Z110" i="45"/>
  <c r="V111" i="45"/>
  <c r="Y111" i="45"/>
  <c r="Z111" i="45"/>
  <c r="V112" i="45"/>
  <c r="Y112" i="45"/>
  <c r="Z112" i="45"/>
  <c r="V113" i="45"/>
  <c r="Y113" i="45"/>
  <c r="Z113" i="45"/>
  <c r="V114" i="45"/>
  <c r="Y114" i="45"/>
  <c r="Z114" i="45"/>
  <c r="V115" i="45"/>
  <c r="Y115" i="45"/>
  <c r="Z115" i="45"/>
  <c r="V116" i="45"/>
  <c r="Y116" i="45"/>
  <c r="Z116" i="45"/>
  <c r="V117" i="45"/>
  <c r="Y117" i="45"/>
  <c r="Z117" i="45"/>
  <c r="V118" i="45"/>
  <c r="Y118" i="45"/>
  <c r="Z118" i="45"/>
  <c r="V119" i="45"/>
  <c r="Y119" i="45"/>
  <c r="Z119" i="45"/>
  <c r="V120" i="45"/>
  <c r="Y120" i="45"/>
  <c r="Z120" i="45"/>
  <c r="V121" i="45"/>
  <c r="Y121" i="45"/>
  <c r="Z121" i="45"/>
  <c r="V122" i="45"/>
  <c r="Y122" i="45"/>
  <c r="Z122" i="45"/>
  <c r="V123" i="45"/>
  <c r="Y123" i="45"/>
  <c r="Z123" i="45"/>
  <c r="V124" i="45"/>
  <c r="Y124" i="45"/>
  <c r="Z124" i="45"/>
  <c r="V125" i="45"/>
  <c r="Y125" i="45"/>
  <c r="Z125" i="45"/>
  <c r="V126" i="45"/>
  <c r="Y126" i="45"/>
  <c r="Z126" i="45"/>
  <c r="V127" i="45"/>
  <c r="Y127" i="45"/>
  <c r="Z127" i="45"/>
  <c r="V128" i="45"/>
  <c r="Y128" i="45"/>
  <c r="Z128" i="45"/>
  <c r="V129" i="45"/>
  <c r="Y129" i="45"/>
  <c r="Z129" i="45"/>
  <c r="V130" i="45"/>
  <c r="Y130" i="45"/>
  <c r="Z130" i="45"/>
  <c r="V131" i="45"/>
  <c r="Y131" i="45"/>
  <c r="Z131" i="45"/>
  <c r="V132" i="45"/>
  <c r="Y132" i="45"/>
  <c r="Z132" i="45"/>
  <c r="V133" i="45"/>
  <c r="Y133" i="45"/>
  <c r="Z133" i="45"/>
  <c r="V134" i="45"/>
  <c r="Y134" i="45"/>
  <c r="Z134" i="45"/>
  <c r="V135" i="45"/>
  <c r="Y135" i="45"/>
  <c r="Z135" i="45"/>
  <c r="V136" i="45"/>
  <c r="Y136" i="45"/>
  <c r="Z136" i="45"/>
  <c r="V137" i="45"/>
  <c r="Y137" i="45"/>
  <c r="Z137" i="45"/>
  <c r="V138" i="45"/>
  <c r="Y138" i="45"/>
  <c r="Z138" i="45"/>
  <c r="V139" i="45"/>
  <c r="Y139" i="45"/>
  <c r="Z139" i="45"/>
  <c r="V140" i="45"/>
  <c r="Y140" i="45"/>
  <c r="Z140" i="45"/>
  <c r="V141" i="45"/>
  <c r="Y141" i="45"/>
  <c r="Z141" i="45"/>
  <c r="V142" i="45"/>
  <c r="Y142" i="45"/>
  <c r="Z142" i="45"/>
  <c r="V143" i="45"/>
  <c r="Y143" i="45"/>
  <c r="Z143" i="45"/>
  <c r="V144" i="45"/>
  <c r="Y144" i="45"/>
  <c r="Z144" i="45"/>
  <c r="V145" i="45"/>
  <c r="Y145" i="45"/>
  <c r="Z145" i="45"/>
  <c r="V146" i="45"/>
  <c r="Y146" i="45"/>
  <c r="Z146" i="45"/>
  <c r="V147" i="45"/>
  <c r="Y147" i="45"/>
  <c r="Z147" i="45"/>
  <c r="V148" i="45"/>
  <c r="Y148" i="45"/>
  <c r="Z148" i="45"/>
  <c r="V149" i="45"/>
  <c r="Y149" i="45"/>
  <c r="Z149" i="45"/>
  <c r="V150" i="45"/>
  <c r="Y150" i="45"/>
  <c r="Z150" i="45"/>
  <c r="V151" i="45"/>
  <c r="Y151" i="45"/>
  <c r="Z151" i="45"/>
  <c r="V152" i="45"/>
  <c r="Y152" i="45"/>
  <c r="Z152" i="45"/>
  <c r="V153" i="45"/>
  <c r="Y153" i="45"/>
  <c r="Z153" i="45"/>
  <c r="V154" i="45"/>
  <c r="Y154" i="45"/>
  <c r="Z154" i="45"/>
  <c r="V155" i="45"/>
  <c r="Y155" i="45"/>
  <c r="Z155" i="45"/>
  <c r="V156" i="45"/>
  <c r="Y156" i="45"/>
  <c r="Z156" i="45"/>
  <c r="V157" i="45"/>
  <c r="Y157" i="45"/>
  <c r="Z157" i="45"/>
  <c r="V158" i="45"/>
  <c r="Y158" i="45"/>
  <c r="Z158" i="45"/>
  <c r="V159" i="45"/>
  <c r="Y159" i="45"/>
  <c r="Z159" i="45"/>
  <c r="V160" i="45"/>
  <c r="Y160" i="45"/>
  <c r="Z160" i="45"/>
  <c r="V161" i="45"/>
  <c r="Y161" i="45"/>
  <c r="Z161" i="45"/>
  <c r="V162" i="45"/>
  <c r="Y162" i="45"/>
  <c r="Z162" i="45"/>
  <c r="V163" i="45"/>
  <c r="Y163" i="45"/>
  <c r="Z163" i="45"/>
  <c r="V164" i="45"/>
  <c r="Y164" i="45"/>
  <c r="Z164" i="45"/>
  <c r="V165" i="45"/>
  <c r="Y165" i="45"/>
  <c r="Z165" i="45"/>
  <c r="V166" i="45"/>
  <c r="Y166" i="45"/>
  <c r="Z166" i="45"/>
  <c r="V167" i="45"/>
  <c r="Y167" i="45"/>
  <c r="Z167" i="45"/>
  <c r="V168" i="45"/>
  <c r="Y168" i="45"/>
  <c r="Z168" i="45"/>
  <c r="V169" i="45"/>
  <c r="Y169" i="45"/>
  <c r="Z169" i="45"/>
  <c r="V170" i="45"/>
  <c r="Y170" i="45"/>
  <c r="Z170" i="45"/>
  <c r="V171" i="45"/>
  <c r="Y171" i="45"/>
  <c r="Z171" i="45"/>
  <c r="V172" i="45"/>
  <c r="Y172" i="45"/>
  <c r="Z172" i="45"/>
  <c r="V173" i="45"/>
  <c r="Y173" i="45"/>
  <c r="Z173" i="45"/>
  <c r="V174" i="45"/>
  <c r="Y174" i="45"/>
  <c r="Z174" i="45"/>
  <c r="V175" i="45"/>
  <c r="Y175" i="45"/>
  <c r="Z175" i="45"/>
  <c r="V176" i="45"/>
  <c r="Y176" i="45"/>
  <c r="Z176" i="45"/>
  <c r="V177" i="45"/>
  <c r="Y177" i="45"/>
  <c r="Z177" i="45"/>
  <c r="V178" i="45"/>
  <c r="Y178" i="45"/>
  <c r="Z178" i="45"/>
  <c r="V179" i="45"/>
  <c r="Y179" i="45"/>
  <c r="Z179" i="45"/>
  <c r="V180" i="45"/>
  <c r="Y180" i="45"/>
  <c r="Z180" i="45"/>
  <c r="V181" i="45"/>
  <c r="Y181" i="45"/>
  <c r="Z181" i="45"/>
  <c r="V182" i="45"/>
  <c r="Y182" i="45"/>
  <c r="Z182" i="45"/>
  <c r="V183" i="45"/>
  <c r="Y183" i="45"/>
  <c r="Z183" i="45"/>
  <c r="V184" i="45"/>
  <c r="Y184" i="45"/>
  <c r="Z184" i="45"/>
  <c r="V185" i="45"/>
  <c r="Y185" i="45"/>
  <c r="Z185" i="45"/>
  <c r="V186" i="45"/>
  <c r="Y186" i="45"/>
  <c r="Z186" i="45"/>
  <c r="V187" i="45"/>
  <c r="Y187" i="45"/>
  <c r="Z187" i="45"/>
  <c r="V188" i="45"/>
  <c r="Y188" i="45"/>
  <c r="Z188" i="45"/>
  <c r="V189" i="45"/>
  <c r="Y189" i="45"/>
  <c r="Z189" i="45"/>
  <c r="V190" i="45"/>
  <c r="Y190" i="45"/>
  <c r="Z190" i="45"/>
  <c r="V191" i="45"/>
  <c r="Y191" i="45"/>
  <c r="Z191" i="45"/>
  <c r="V192" i="45"/>
  <c r="Y192" i="45"/>
  <c r="Z192" i="45"/>
  <c r="V193" i="45"/>
  <c r="Y193" i="45"/>
  <c r="Z193" i="45"/>
  <c r="V194" i="45"/>
  <c r="Y194" i="45"/>
  <c r="Z194" i="45"/>
  <c r="V195" i="45"/>
  <c r="Y195" i="45"/>
  <c r="Z195" i="45"/>
  <c r="V196" i="45"/>
  <c r="Y196" i="45"/>
  <c r="Z196" i="45"/>
  <c r="V197" i="45"/>
  <c r="Y197" i="45"/>
  <c r="Z197" i="45"/>
  <c r="V198" i="45"/>
  <c r="Y198" i="45"/>
  <c r="Z198" i="45"/>
  <c r="V199" i="45"/>
  <c r="Y199" i="45"/>
  <c r="Z199" i="45"/>
  <c r="V200" i="45"/>
  <c r="Y200" i="45"/>
  <c r="Z200" i="45"/>
  <c r="V201" i="45"/>
  <c r="Y201" i="45"/>
  <c r="Z201" i="45"/>
  <c r="V202" i="45"/>
  <c r="Y202" i="45"/>
  <c r="Z202" i="45"/>
  <c r="V203" i="45"/>
  <c r="Y203" i="45"/>
  <c r="Z203" i="45"/>
  <c r="V204" i="45"/>
  <c r="Y204" i="45"/>
  <c r="Z204" i="45"/>
  <c r="V205" i="45"/>
  <c r="Y205" i="45"/>
  <c r="Z205" i="45"/>
  <c r="V206" i="45"/>
  <c r="Y206" i="45"/>
  <c r="Z206" i="45"/>
  <c r="V207" i="45"/>
  <c r="Y207" i="45"/>
  <c r="Z207" i="45"/>
  <c r="V208" i="45"/>
  <c r="Y208" i="45"/>
  <c r="Z208" i="45"/>
  <c r="V209" i="45"/>
  <c r="Y209" i="45"/>
  <c r="Z209" i="45"/>
  <c r="V210" i="45"/>
  <c r="Y210" i="45"/>
  <c r="Z210" i="45"/>
  <c r="V211" i="45"/>
  <c r="Y211" i="45"/>
  <c r="Z211" i="45"/>
  <c r="V212" i="45"/>
  <c r="Y212" i="45"/>
  <c r="Z212" i="45"/>
  <c r="V213" i="45"/>
  <c r="Y213" i="45"/>
  <c r="Z213" i="45"/>
  <c r="V214" i="45"/>
  <c r="Y214" i="45"/>
  <c r="Z214" i="45"/>
  <c r="V215" i="45"/>
  <c r="Y215" i="45"/>
  <c r="Z215" i="45"/>
  <c r="V216" i="45"/>
  <c r="Y216" i="45"/>
  <c r="Z216" i="45"/>
  <c r="V217" i="45"/>
  <c r="Y217" i="45"/>
  <c r="Z217" i="45"/>
  <c r="V218" i="45"/>
  <c r="Y218" i="45"/>
  <c r="Z218" i="45"/>
  <c r="V219" i="45"/>
  <c r="Y219" i="45"/>
  <c r="Z219" i="45"/>
  <c r="V220" i="45"/>
  <c r="Y220" i="45"/>
  <c r="Z220" i="45"/>
  <c r="V221" i="45"/>
  <c r="Y221" i="45"/>
  <c r="Z221" i="45"/>
  <c r="V222" i="45"/>
  <c r="Y222" i="45"/>
  <c r="Z222" i="45"/>
  <c r="V223" i="45"/>
  <c r="Y223" i="45"/>
  <c r="Z223" i="45"/>
  <c r="V224" i="45"/>
  <c r="Y224" i="45"/>
  <c r="Z224" i="45"/>
  <c r="V225" i="45"/>
  <c r="Y225" i="45"/>
  <c r="Z225" i="45"/>
  <c r="V226" i="45"/>
  <c r="Y226" i="45"/>
  <c r="Z226" i="45"/>
  <c r="V227" i="45"/>
  <c r="Y227" i="45"/>
  <c r="Z227" i="45"/>
  <c r="V228" i="45"/>
  <c r="Y228" i="45"/>
  <c r="Z228" i="45"/>
  <c r="V229" i="45"/>
  <c r="Y229" i="45"/>
  <c r="Z229" i="45"/>
  <c r="V230" i="45"/>
  <c r="Y230" i="45"/>
  <c r="Z230" i="45"/>
  <c r="V231" i="45"/>
  <c r="Y231" i="45"/>
  <c r="Z231" i="45"/>
  <c r="V232" i="45"/>
  <c r="Y232" i="45"/>
  <c r="Z232" i="45"/>
  <c r="V233" i="45"/>
  <c r="Y233" i="45"/>
  <c r="Z233" i="45"/>
  <c r="V234" i="45"/>
  <c r="Y234" i="45"/>
  <c r="Z234" i="45"/>
  <c r="V235" i="45"/>
  <c r="Y235" i="45"/>
  <c r="Z235" i="45"/>
  <c r="V236" i="45"/>
  <c r="Y236" i="45"/>
  <c r="Z236" i="45"/>
  <c r="V237" i="45"/>
  <c r="Y237" i="45"/>
  <c r="Z237" i="45"/>
  <c r="V238" i="45"/>
  <c r="Y238" i="45"/>
  <c r="Z238" i="45"/>
  <c r="V239" i="45"/>
  <c r="Y239" i="45"/>
  <c r="Z239" i="45"/>
  <c r="V240" i="45"/>
  <c r="Y240" i="45"/>
  <c r="Z240" i="45"/>
  <c r="V241" i="45"/>
  <c r="Y241" i="45"/>
  <c r="Z241" i="45"/>
  <c r="V242" i="45"/>
  <c r="Y242" i="45"/>
  <c r="Z242" i="45"/>
  <c r="V243" i="45"/>
  <c r="Y243" i="45"/>
  <c r="Z243" i="45"/>
  <c r="V244" i="45"/>
  <c r="Y244" i="45"/>
  <c r="Z244" i="45"/>
  <c r="V245" i="45"/>
  <c r="Y245" i="45"/>
  <c r="Z245" i="45"/>
  <c r="V246" i="45"/>
  <c r="Y246" i="45"/>
  <c r="Z246" i="45"/>
  <c r="V247" i="45"/>
  <c r="Y247" i="45"/>
  <c r="Z247" i="45"/>
  <c r="V248" i="45"/>
  <c r="Y248" i="45"/>
  <c r="Z248" i="45"/>
  <c r="V249" i="45"/>
  <c r="Y249" i="45"/>
  <c r="Z249" i="45"/>
  <c r="V250" i="45"/>
  <c r="Y250" i="45"/>
  <c r="Z250" i="45"/>
  <c r="V251" i="45"/>
  <c r="Y251" i="45"/>
  <c r="Z251" i="45"/>
  <c r="V252" i="45"/>
  <c r="Y252" i="45"/>
  <c r="Z252" i="45"/>
  <c r="V253" i="45"/>
  <c r="Y253" i="45"/>
  <c r="Z253" i="45"/>
  <c r="V254" i="45"/>
  <c r="Y254" i="45"/>
  <c r="Z254" i="45"/>
  <c r="V255" i="45"/>
  <c r="Y255" i="45"/>
  <c r="Z255" i="45"/>
  <c r="V256" i="45"/>
  <c r="Y256" i="45"/>
  <c r="Z256" i="45"/>
  <c r="V257" i="45"/>
  <c r="Y257" i="45"/>
  <c r="Z257" i="45"/>
  <c r="V258" i="45"/>
  <c r="Y258" i="45"/>
  <c r="Z258" i="45"/>
  <c r="V259" i="45"/>
  <c r="Y259" i="45"/>
  <c r="Z259" i="45"/>
  <c r="V260" i="45"/>
  <c r="Y260" i="45"/>
  <c r="Z260" i="45"/>
  <c r="V261" i="45"/>
  <c r="Y261" i="45"/>
  <c r="Z261" i="45"/>
  <c r="V262" i="45"/>
  <c r="Y262" i="45"/>
  <c r="Z262" i="45"/>
  <c r="V263" i="45"/>
  <c r="Y263" i="45"/>
  <c r="Z263" i="45"/>
  <c r="V264" i="45"/>
  <c r="Y264" i="45"/>
  <c r="Z264" i="45"/>
  <c r="V265" i="45"/>
  <c r="Y265" i="45"/>
  <c r="Z265" i="45"/>
  <c r="V266" i="45"/>
  <c r="Y266" i="45"/>
  <c r="Z266" i="45"/>
  <c r="V267" i="45"/>
  <c r="Y267" i="45"/>
  <c r="Z267" i="45"/>
  <c r="V268" i="45"/>
  <c r="Y268" i="45"/>
  <c r="Z268" i="45"/>
  <c r="V269" i="45"/>
  <c r="Y269" i="45"/>
  <c r="Z269" i="45"/>
  <c r="V270" i="45"/>
  <c r="Y270" i="45"/>
  <c r="Z270" i="45"/>
  <c r="V271" i="45"/>
  <c r="Y271" i="45"/>
  <c r="Z271" i="45"/>
  <c r="V272" i="45"/>
  <c r="Y272" i="45"/>
  <c r="Z272" i="45"/>
  <c r="V273" i="45"/>
  <c r="Y273" i="45"/>
  <c r="Z273" i="45"/>
  <c r="V274" i="45"/>
  <c r="Y274" i="45"/>
  <c r="Z274" i="45"/>
  <c r="V275" i="45"/>
  <c r="Y275" i="45"/>
  <c r="Z275" i="45"/>
  <c r="V276" i="45"/>
  <c r="Y276" i="45"/>
  <c r="Z276" i="45"/>
  <c r="V277" i="45"/>
  <c r="Y277" i="45"/>
  <c r="Z277" i="45"/>
  <c r="V278" i="45"/>
  <c r="Y278" i="45"/>
  <c r="Z278" i="45"/>
  <c r="V279" i="45"/>
  <c r="Y279" i="45"/>
  <c r="Z279" i="45"/>
  <c r="V280" i="45"/>
  <c r="Y280" i="45"/>
  <c r="Z280" i="45"/>
  <c r="V281" i="45"/>
  <c r="Y281" i="45"/>
  <c r="Z281" i="45"/>
  <c r="V282" i="45"/>
  <c r="Y282" i="45"/>
  <c r="Z282" i="45"/>
  <c r="V283" i="45"/>
  <c r="Y283" i="45"/>
  <c r="Z283" i="45"/>
  <c r="V284" i="45"/>
  <c r="Y284" i="45"/>
  <c r="Z284" i="45"/>
  <c r="V285" i="45"/>
  <c r="Y285" i="45"/>
  <c r="Z285" i="45"/>
  <c r="V286" i="45"/>
  <c r="Y286" i="45"/>
  <c r="Z286" i="45"/>
  <c r="V287" i="45"/>
  <c r="Y287" i="45"/>
  <c r="Z287" i="45"/>
  <c r="V288" i="45"/>
  <c r="Y288" i="45"/>
  <c r="Z288" i="45"/>
  <c r="V289" i="45"/>
  <c r="Y289" i="45"/>
  <c r="Z289" i="45"/>
  <c r="V290" i="45"/>
  <c r="Y290" i="45"/>
  <c r="Z290" i="45"/>
  <c r="V291" i="45"/>
  <c r="Y291" i="45"/>
  <c r="Z291" i="45"/>
  <c r="V292" i="45"/>
  <c r="Y292" i="45"/>
  <c r="Z292" i="45"/>
  <c r="V293" i="45"/>
  <c r="Y293" i="45"/>
  <c r="Z293" i="45"/>
  <c r="V294" i="45"/>
  <c r="Y294" i="45"/>
  <c r="Z294" i="45"/>
  <c r="V295" i="45"/>
  <c r="Y295" i="45"/>
  <c r="Z295" i="45"/>
  <c r="V296" i="45"/>
  <c r="Y296" i="45"/>
  <c r="Z296" i="45"/>
  <c r="V297" i="45"/>
  <c r="Y297" i="45"/>
  <c r="Z297" i="45"/>
  <c r="V298" i="45"/>
  <c r="Y298" i="45"/>
  <c r="Z298" i="45"/>
  <c r="V299" i="45"/>
  <c r="Y299" i="45"/>
  <c r="Z299" i="45"/>
  <c r="V300" i="45"/>
  <c r="Y300" i="45"/>
  <c r="Z300" i="45"/>
  <c r="V301" i="45"/>
  <c r="Y301" i="45"/>
  <c r="Z301" i="45"/>
  <c r="V302" i="45"/>
  <c r="Y302" i="45"/>
  <c r="Z302" i="45"/>
  <c r="V303" i="45"/>
  <c r="Y303" i="45"/>
  <c r="Z303" i="45"/>
  <c r="V304" i="45"/>
  <c r="Y304" i="45"/>
  <c r="Z304" i="45"/>
  <c r="V305" i="45"/>
  <c r="Y305" i="45"/>
  <c r="Z305" i="45"/>
  <c r="V306" i="45"/>
  <c r="Y306" i="45"/>
  <c r="Z306" i="45"/>
  <c r="V307" i="45"/>
  <c r="Y307" i="45"/>
  <c r="Z307" i="45"/>
  <c r="V308" i="45"/>
  <c r="Y308" i="45"/>
  <c r="Z308" i="45"/>
  <c r="V309" i="45"/>
  <c r="Y309" i="45"/>
  <c r="Z309" i="45"/>
  <c r="V310" i="45"/>
  <c r="Y310" i="45"/>
  <c r="Z310" i="45"/>
  <c r="V311" i="45"/>
  <c r="Y311" i="45"/>
  <c r="Z311" i="45"/>
  <c r="V312" i="45"/>
  <c r="Y312" i="45"/>
  <c r="Z312" i="45"/>
  <c r="V313" i="45"/>
  <c r="Y313" i="45"/>
  <c r="Z313" i="45"/>
  <c r="V314" i="45"/>
  <c r="Y314" i="45"/>
  <c r="Z314" i="45"/>
  <c r="V315" i="45"/>
  <c r="Y315" i="45"/>
  <c r="Z315" i="45"/>
  <c r="V316" i="45"/>
  <c r="Y316" i="45"/>
  <c r="Z316" i="45"/>
  <c r="V317" i="45"/>
  <c r="Y317" i="45"/>
  <c r="Z317" i="45"/>
  <c r="V318" i="45"/>
  <c r="Y318" i="45"/>
  <c r="Z318" i="45"/>
  <c r="V319" i="45"/>
  <c r="Y319" i="45"/>
  <c r="Z319" i="45"/>
  <c r="V320" i="45"/>
  <c r="Y320" i="45"/>
  <c r="Z320" i="45"/>
  <c r="V321" i="45"/>
  <c r="Y321" i="45"/>
  <c r="Z321" i="45"/>
  <c r="V322" i="45"/>
  <c r="Y322" i="45"/>
  <c r="Z322" i="45"/>
  <c r="V323" i="45"/>
  <c r="Y323" i="45"/>
  <c r="Z323" i="45"/>
  <c r="V324" i="45"/>
  <c r="Y324" i="45"/>
  <c r="Z324" i="45"/>
  <c r="V325" i="45"/>
  <c r="Y325" i="45"/>
  <c r="Z325" i="45"/>
  <c r="V326" i="45"/>
  <c r="Y326" i="45"/>
  <c r="Z326" i="45"/>
  <c r="V327" i="45"/>
  <c r="Y327" i="45"/>
  <c r="Z327" i="45"/>
  <c r="V328" i="45"/>
  <c r="Y328" i="45"/>
  <c r="Z328" i="45"/>
  <c r="V329" i="45"/>
  <c r="Y329" i="45"/>
  <c r="Z329" i="45"/>
  <c r="V330" i="45"/>
  <c r="Y330" i="45"/>
  <c r="Z330" i="45"/>
  <c r="V331" i="45"/>
  <c r="Y331" i="45"/>
  <c r="Z331" i="45"/>
  <c r="V332" i="45"/>
  <c r="Y332" i="45"/>
  <c r="Z332" i="45"/>
  <c r="V333" i="45"/>
  <c r="Y333" i="45"/>
  <c r="Z333" i="45"/>
  <c r="V334" i="45"/>
  <c r="Y334" i="45"/>
  <c r="Z334" i="45"/>
  <c r="V335" i="45"/>
  <c r="Y335" i="45"/>
  <c r="Z335" i="45"/>
  <c r="V336" i="45"/>
  <c r="Y336" i="45"/>
  <c r="Z336" i="45"/>
  <c r="V337" i="45"/>
  <c r="Y337" i="45"/>
  <c r="Z337" i="45"/>
  <c r="V338" i="45"/>
  <c r="Y338" i="45"/>
  <c r="Z338" i="45"/>
  <c r="V339" i="45"/>
  <c r="Y339" i="45"/>
  <c r="Z339" i="45"/>
  <c r="V340" i="45"/>
  <c r="Y340" i="45"/>
  <c r="Z340" i="45"/>
  <c r="V341" i="45"/>
  <c r="Y341" i="45"/>
  <c r="Z341" i="45"/>
  <c r="V342" i="45"/>
  <c r="Y342" i="45"/>
  <c r="Z342" i="45"/>
  <c r="V343" i="45"/>
  <c r="Y343" i="45"/>
  <c r="Z343" i="45"/>
  <c r="V344" i="45"/>
  <c r="Y344" i="45"/>
  <c r="Z344" i="45"/>
  <c r="V345" i="45"/>
  <c r="Y345" i="45"/>
  <c r="Z345" i="45"/>
  <c r="V346" i="45"/>
  <c r="Y346" i="45"/>
  <c r="Z346" i="45"/>
  <c r="V347" i="45"/>
  <c r="Y347" i="45"/>
  <c r="Z347" i="45"/>
  <c r="V348" i="45"/>
  <c r="Y348" i="45"/>
  <c r="Z348" i="45"/>
  <c r="V349" i="45"/>
  <c r="Y349" i="45"/>
  <c r="Z349" i="45"/>
  <c r="V350" i="45"/>
  <c r="Y350" i="45"/>
  <c r="Z350" i="45"/>
  <c r="V351" i="45"/>
  <c r="Y351" i="45"/>
  <c r="Z351" i="45"/>
  <c r="V352" i="45"/>
  <c r="Y352" i="45"/>
  <c r="Z352" i="45"/>
  <c r="V353" i="45"/>
  <c r="Y353" i="45"/>
  <c r="Z353" i="45"/>
  <c r="V354" i="45"/>
  <c r="Y354" i="45"/>
  <c r="Z354" i="45"/>
  <c r="V355" i="45"/>
  <c r="Y355" i="45"/>
  <c r="Z355" i="45"/>
  <c r="V356" i="45"/>
  <c r="Y356" i="45"/>
  <c r="Z356" i="45"/>
  <c r="V357" i="45"/>
  <c r="Y357" i="45"/>
  <c r="Z357" i="45"/>
  <c r="V358" i="45"/>
  <c r="Y358" i="45"/>
  <c r="Z358" i="45"/>
  <c r="V359" i="45"/>
  <c r="Y359" i="45"/>
  <c r="Z359" i="45"/>
  <c r="V360" i="45"/>
  <c r="Y360" i="45"/>
  <c r="Z360" i="45"/>
  <c r="V361" i="45"/>
  <c r="Y361" i="45"/>
  <c r="Z361" i="45"/>
  <c r="V362" i="45"/>
  <c r="Y362" i="45"/>
  <c r="Z362" i="45"/>
  <c r="V363" i="45"/>
  <c r="Y363" i="45"/>
  <c r="Z363" i="45"/>
  <c r="V364" i="45"/>
  <c r="Y364" i="45"/>
  <c r="Z364" i="45"/>
  <c r="V365" i="45"/>
  <c r="Y365" i="45"/>
  <c r="Z365" i="45"/>
  <c r="V366" i="45"/>
  <c r="Y366" i="45"/>
  <c r="Z366" i="45"/>
  <c r="V367" i="45"/>
  <c r="Y367" i="45"/>
  <c r="Z367" i="45"/>
  <c r="V368" i="45"/>
  <c r="Y368" i="45"/>
  <c r="Z368" i="45"/>
  <c r="V369" i="45"/>
  <c r="Y369" i="45"/>
  <c r="Z369" i="45"/>
  <c r="V370" i="45"/>
  <c r="Y370" i="45"/>
  <c r="Z370" i="45"/>
  <c r="V371" i="45"/>
  <c r="Y371" i="45"/>
  <c r="Z371" i="45"/>
  <c r="V372" i="45"/>
  <c r="Y372" i="45"/>
  <c r="Z372" i="45"/>
  <c r="V373" i="45"/>
  <c r="Y373" i="45"/>
  <c r="Z373" i="45"/>
  <c r="V374" i="45"/>
  <c r="Y374" i="45"/>
  <c r="Z374" i="45"/>
  <c r="V375" i="45"/>
  <c r="Y375" i="45"/>
  <c r="Z375" i="45"/>
  <c r="V376" i="45"/>
  <c r="Y376" i="45"/>
  <c r="Z376" i="45"/>
  <c r="V377" i="45"/>
  <c r="Y377" i="45"/>
  <c r="Z377" i="45"/>
  <c r="V378" i="45"/>
  <c r="Y378" i="45"/>
  <c r="Z378" i="45"/>
  <c r="V379" i="45"/>
  <c r="Y379" i="45"/>
  <c r="Z379" i="45"/>
  <c r="V380" i="45"/>
  <c r="Y380" i="45"/>
  <c r="Z380" i="45"/>
  <c r="V381" i="45"/>
  <c r="Y381" i="45"/>
  <c r="Z381" i="45"/>
  <c r="V382" i="45"/>
  <c r="Y382" i="45"/>
  <c r="Z382" i="45"/>
  <c r="V383" i="45"/>
  <c r="Y383" i="45"/>
  <c r="Z383" i="45"/>
  <c r="V384" i="45"/>
  <c r="Y384" i="45"/>
  <c r="Z384" i="45"/>
  <c r="V385" i="45"/>
  <c r="Y385" i="45"/>
  <c r="Z385" i="45"/>
  <c r="V386" i="45"/>
  <c r="Y386" i="45"/>
  <c r="Z386" i="45"/>
  <c r="V387" i="45"/>
  <c r="Y387" i="45"/>
  <c r="Z387" i="45"/>
  <c r="V388" i="45"/>
  <c r="Y388" i="45"/>
  <c r="Z388" i="45"/>
  <c r="V389" i="45"/>
  <c r="Y389" i="45"/>
  <c r="Z389" i="45"/>
  <c r="V390" i="45"/>
  <c r="Y390" i="45"/>
  <c r="Z390" i="45"/>
  <c r="V391" i="45"/>
  <c r="Y391" i="45"/>
  <c r="Z391" i="45"/>
  <c r="V392" i="45"/>
  <c r="Y392" i="45"/>
  <c r="Z392" i="45"/>
  <c r="V393" i="45"/>
  <c r="Y393" i="45"/>
  <c r="Z393" i="45"/>
  <c r="V394" i="45"/>
  <c r="Y394" i="45"/>
  <c r="Z394" i="45"/>
  <c r="V395" i="45"/>
  <c r="Y395" i="45"/>
  <c r="Z395" i="45"/>
  <c r="V396" i="45"/>
  <c r="Y396" i="45"/>
  <c r="Z396" i="45"/>
  <c r="V397" i="45"/>
  <c r="Y397" i="45"/>
  <c r="Z397" i="45"/>
  <c r="V398" i="45"/>
  <c r="Y398" i="45"/>
  <c r="Z398" i="45"/>
  <c r="V399" i="45"/>
  <c r="Y399" i="45"/>
  <c r="Z399" i="45"/>
  <c r="V400" i="45"/>
  <c r="Y400" i="45"/>
  <c r="Z400" i="45"/>
  <c r="V401" i="45"/>
  <c r="Y401" i="45"/>
  <c r="Z401" i="45"/>
  <c r="V402" i="45"/>
  <c r="Y402" i="45"/>
  <c r="Z402" i="45"/>
  <c r="V403" i="45"/>
  <c r="Y403" i="45"/>
  <c r="Z403" i="45"/>
  <c r="V404" i="45"/>
  <c r="Y404" i="45"/>
  <c r="Z404" i="45"/>
  <c r="V405" i="45"/>
  <c r="Y405" i="45"/>
  <c r="Z405" i="45"/>
  <c r="V406" i="45"/>
  <c r="Y406" i="45"/>
  <c r="Z406" i="45"/>
  <c r="V407" i="45"/>
  <c r="Y407" i="45"/>
  <c r="Z407" i="45"/>
  <c r="V408" i="45"/>
  <c r="Y408" i="45"/>
  <c r="Z408" i="45"/>
  <c r="V409" i="45"/>
  <c r="Y409" i="45"/>
  <c r="Z409" i="45"/>
  <c r="V410" i="45"/>
  <c r="Y410" i="45"/>
  <c r="Z410" i="45"/>
  <c r="V411" i="45"/>
  <c r="Y411" i="45"/>
  <c r="Z411" i="45"/>
  <c r="V412" i="45"/>
  <c r="Y412" i="45"/>
  <c r="Z412" i="45"/>
  <c r="V413" i="45"/>
  <c r="Y413" i="45"/>
  <c r="Z413" i="45"/>
  <c r="V414" i="45"/>
  <c r="Y414" i="45"/>
  <c r="Z414" i="45"/>
  <c r="V415" i="45"/>
  <c r="Y415" i="45"/>
  <c r="Z415" i="45"/>
  <c r="V416" i="45"/>
  <c r="Y416" i="45"/>
  <c r="Z416" i="45"/>
  <c r="V417" i="45"/>
  <c r="Y417" i="45"/>
  <c r="Z417" i="45"/>
  <c r="V418" i="45"/>
  <c r="Y418" i="45"/>
  <c r="Z418" i="45"/>
  <c r="V419" i="45"/>
  <c r="Y419" i="45"/>
  <c r="Z419" i="45"/>
  <c r="V420" i="45"/>
  <c r="Y420" i="45"/>
  <c r="Z420" i="45"/>
  <c r="V421" i="45"/>
  <c r="Y421" i="45"/>
  <c r="Z421" i="45"/>
  <c r="V422" i="45"/>
  <c r="Y422" i="45"/>
  <c r="Z422" i="45"/>
  <c r="V423" i="45"/>
  <c r="Y423" i="45"/>
  <c r="Z423" i="45"/>
  <c r="V424" i="45"/>
  <c r="Y424" i="45"/>
  <c r="Z424" i="45"/>
  <c r="V425" i="45"/>
  <c r="Y425" i="45"/>
  <c r="Z425" i="45"/>
  <c r="V426" i="45"/>
  <c r="Y426" i="45"/>
  <c r="Z426" i="45"/>
  <c r="V427" i="45"/>
  <c r="Y427" i="45"/>
  <c r="Z427" i="45"/>
  <c r="V428" i="45"/>
  <c r="Y428" i="45"/>
  <c r="Z428" i="45"/>
  <c r="V429" i="45"/>
  <c r="Y429" i="45"/>
  <c r="Z429" i="45"/>
  <c r="V430" i="45"/>
  <c r="Y430" i="45"/>
  <c r="Z430" i="45"/>
  <c r="V431" i="45"/>
  <c r="Y431" i="45"/>
  <c r="Z431" i="45"/>
  <c r="V432" i="45"/>
  <c r="Y432" i="45"/>
  <c r="Z432" i="45"/>
  <c r="V433" i="45"/>
  <c r="Y433" i="45"/>
  <c r="Z433" i="45"/>
  <c r="V434" i="45"/>
  <c r="Y434" i="45"/>
  <c r="Z434" i="45"/>
  <c r="V435" i="45"/>
  <c r="Y435" i="45"/>
  <c r="Z435" i="45"/>
  <c r="V436" i="45"/>
  <c r="Y436" i="45"/>
  <c r="Z436" i="45"/>
  <c r="V437" i="45"/>
  <c r="Y437" i="45"/>
  <c r="Z437" i="45"/>
  <c r="V438" i="45"/>
  <c r="Y438" i="45"/>
  <c r="Z438" i="45"/>
  <c r="V439" i="45"/>
  <c r="Y439" i="45"/>
  <c r="Z439" i="45"/>
  <c r="V440" i="45"/>
  <c r="Y440" i="45"/>
  <c r="Z440" i="45"/>
  <c r="V441" i="45"/>
  <c r="Y441" i="45"/>
  <c r="Z441" i="45"/>
  <c r="V442" i="45"/>
  <c r="Y442" i="45"/>
  <c r="Z442" i="45"/>
  <c r="V443" i="45"/>
  <c r="Y443" i="45"/>
  <c r="Z443" i="45"/>
  <c r="V444" i="45"/>
  <c r="Y444" i="45"/>
  <c r="Z444" i="45"/>
  <c r="V445" i="45"/>
  <c r="Y445" i="45"/>
  <c r="Z445" i="45"/>
  <c r="V446" i="45"/>
  <c r="Y446" i="45"/>
  <c r="Z446" i="45"/>
  <c r="V447" i="45"/>
  <c r="Y447" i="45"/>
  <c r="Z447" i="45"/>
  <c r="V448" i="45"/>
  <c r="Y448" i="45"/>
  <c r="Z448" i="45"/>
  <c r="V449" i="45"/>
  <c r="Y449" i="45"/>
  <c r="Z449" i="45"/>
  <c r="V450" i="45"/>
  <c r="Y450" i="45"/>
  <c r="Z450" i="45"/>
  <c r="V451" i="45"/>
  <c r="Y451" i="45"/>
  <c r="Z451" i="45"/>
  <c r="V452" i="45"/>
  <c r="Y452" i="45"/>
  <c r="Z452" i="45"/>
  <c r="V453" i="45"/>
  <c r="Y453" i="45"/>
  <c r="Z453" i="45"/>
  <c r="V454" i="45"/>
  <c r="Y454" i="45"/>
  <c r="Z454" i="45"/>
  <c r="V455" i="45"/>
  <c r="Y455" i="45"/>
  <c r="Z455" i="45"/>
  <c r="V456" i="45"/>
  <c r="Y456" i="45"/>
  <c r="Z456" i="45"/>
  <c r="V457" i="45"/>
  <c r="Y457" i="45"/>
  <c r="Z457" i="45"/>
  <c r="V458" i="45"/>
  <c r="Y458" i="45"/>
  <c r="Z458" i="45"/>
  <c r="V459" i="45"/>
  <c r="Y459" i="45"/>
  <c r="Z459" i="45"/>
  <c r="V460" i="45"/>
  <c r="Y460" i="45"/>
  <c r="Z460" i="45"/>
  <c r="V461" i="45"/>
  <c r="Y461" i="45"/>
  <c r="Z461" i="45"/>
  <c r="V462" i="45"/>
  <c r="Y462" i="45"/>
  <c r="Z462" i="45"/>
  <c r="V463" i="45"/>
  <c r="Y463" i="45"/>
  <c r="Z463" i="45"/>
  <c r="V464" i="45"/>
  <c r="Y464" i="45"/>
  <c r="Z464" i="45"/>
  <c r="V465" i="45"/>
  <c r="Y465" i="45"/>
  <c r="Z465" i="45"/>
  <c r="V466" i="45"/>
  <c r="Y466" i="45"/>
  <c r="Z466" i="45"/>
  <c r="V467" i="45"/>
  <c r="Y467" i="45"/>
  <c r="Z467" i="45"/>
  <c r="V468" i="45"/>
  <c r="Y468" i="45"/>
  <c r="Z468" i="45"/>
  <c r="V469" i="45"/>
  <c r="Y469" i="45"/>
  <c r="Z469" i="45"/>
  <c r="V470" i="45"/>
  <c r="Y470" i="45"/>
  <c r="Z470" i="45"/>
  <c r="V471" i="45"/>
  <c r="Y471" i="45"/>
  <c r="Z471" i="45"/>
  <c r="V472" i="45"/>
  <c r="Y472" i="45"/>
  <c r="Z472" i="45"/>
  <c r="V473" i="45"/>
  <c r="Y473" i="45"/>
  <c r="Z473" i="45"/>
  <c r="V474" i="45"/>
  <c r="Y474" i="45"/>
  <c r="Z474" i="45"/>
  <c r="V475" i="45"/>
  <c r="Y475" i="45"/>
  <c r="Z475" i="45"/>
  <c r="V476" i="45"/>
  <c r="Y476" i="45"/>
  <c r="Z476" i="45"/>
  <c r="V477" i="45"/>
  <c r="Y477" i="45"/>
  <c r="Z477" i="45"/>
  <c r="V478" i="45"/>
  <c r="Y478" i="45"/>
  <c r="Z478" i="45"/>
  <c r="V479" i="45"/>
  <c r="Y479" i="45"/>
  <c r="Z479" i="45"/>
  <c r="V480" i="45"/>
  <c r="Y480" i="45"/>
  <c r="Z480" i="45"/>
  <c r="V481" i="45"/>
  <c r="Y481" i="45"/>
  <c r="Z481" i="45"/>
  <c r="V482" i="45"/>
  <c r="Y482" i="45"/>
  <c r="Z482" i="45"/>
  <c r="V483" i="45"/>
  <c r="Y483" i="45"/>
  <c r="Z483" i="45"/>
  <c r="V484" i="45"/>
  <c r="Y484" i="45"/>
  <c r="Z484" i="45"/>
  <c r="V485" i="45"/>
  <c r="Y485" i="45"/>
  <c r="Z485" i="45"/>
  <c r="V486" i="45"/>
  <c r="Y486" i="45"/>
  <c r="Z486" i="45"/>
  <c r="V487" i="45"/>
  <c r="Y487" i="45"/>
  <c r="Z487" i="45"/>
  <c r="V488" i="45"/>
  <c r="Y488" i="45"/>
  <c r="Z488" i="45"/>
  <c r="V489" i="45"/>
  <c r="Y489" i="45"/>
  <c r="Z489" i="45"/>
  <c r="V490" i="45"/>
  <c r="Y490" i="45"/>
  <c r="Z490" i="45"/>
  <c r="V491" i="45"/>
  <c r="Y491" i="45"/>
  <c r="Z491" i="45"/>
  <c r="V492" i="45"/>
  <c r="Y492" i="45"/>
  <c r="Z492" i="45"/>
  <c r="V493" i="45"/>
  <c r="Y493" i="45"/>
  <c r="Z493" i="45"/>
  <c r="V494" i="45"/>
  <c r="Y494" i="45"/>
  <c r="Z494" i="45"/>
  <c r="V495" i="45"/>
  <c r="Y495" i="45"/>
  <c r="Z495" i="45"/>
  <c r="V496" i="45"/>
  <c r="Y496" i="45"/>
  <c r="Z496" i="45"/>
  <c r="V497" i="45"/>
  <c r="Y497" i="45"/>
  <c r="Z497" i="45"/>
  <c r="V498" i="45"/>
  <c r="Y498" i="45"/>
  <c r="Z498" i="45"/>
  <c r="V499" i="45"/>
  <c r="Y499" i="45"/>
  <c r="Z499" i="45"/>
  <c r="V500" i="45"/>
  <c r="Y500" i="45"/>
  <c r="Z500" i="45"/>
  <c r="V501" i="45"/>
  <c r="Y501" i="45"/>
  <c r="Z501" i="45"/>
  <c r="V502" i="45"/>
  <c r="Y502" i="45"/>
  <c r="Z502" i="45"/>
  <c r="V503" i="45"/>
  <c r="Y503" i="45"/>
  <c r="Z503" i="45"/>
  <c r="V504" i="45"/>
  <c r="Y504" i="45"/>
  <c r="Z504" i="45"/>
  <c r="V505" i="45"/>
  <c r="Y505" i="45"/>
  <c r="Z505" i="45"/>
  <c r="V506" i="45"/>
  <c r="Y506" i="45"/>
  <c r="Z506" i="45"/>
  <c r="V507" i="45"/>
  <c r="Y507" i="45"/>
  <c r="Z507" i="45"/>
  <c r="V508" i="45"/>
  <c r="Y508" i="45"/>
  <c r="Z508" i="45"/>
  <c r="V509" i="45"/>
  <c r="Y509" i="45"/>
  <c r="Z509" i="45"/>
  <c r="V510" i="45"/>
  <c r="Y510" i="45"/>
  <c r="Z510" i="45"/>
  <c r="V511" i="45"/>
  <c r="Y511" i="45"/>
  <c r="Z511" i="45"/>
  <c r="V512" i="45"/>
  <c r="Y512" i="45"/>
  <c r="Z512" i="45"/>
  <c r="V513" i="45"/>
  <c r="Y513" i="45"/>
  <c r="Z513" i="45"/>
  <c r="V514" i="45"/>
  <c r="Y514" i="45"/>
  <c r="Z514" i="45"/>
  <c r="V515" i="45"/>
  <c r="Y515" i="45"/>
  <c r="Z515" i="45"/>
  <c r="V516" i="45"/>
  <c r="Y516" i="45"/>
  <c r="Z516" i="45"/>
  <c r="V517" i="45"/>
  <c r="Y517" i="45"/>
  <c r="Z517" i="45"/>
  <c r="V518" i="45"/>
  <c r="Y518" i="45"/>
  <c r="Z518" i="45"/>
  <c r="V519" i="45"/>
  <c r="Y519" i="45"/>
  <c r="Z519" i="45"/>
  <c r="V520" i="45"/>
  <c r="Y520" i="45"/>
  <c r="Z520" i="45"/>
  <c r="V521" i="45"/>
  <c r="Y521" i="45"/>
  <c r="Z521" i="45"/>
  <c r="V522" i="45"/>
  <c r="Y522" i="45"/>
  <c r="Z522" i="45"/>
  <c r="V523" i="45"/>
  <c r="Y523" i="45"/>
  <c r="Z523" i="45"/>
  <c r="V524" i="45"/>
  <c r="Y524" i="45"/>
  <c r="Z524" i="45"/>
  <c r="V525" i="45"/>
  <c r="Y525" i="45"/>
  <c r="Z525" i="45"/>
  <c r="V526" i="45"/>
  <c r="Y526" i="45"/>
  <c r="Z526" i="45"/>
  <c r="V527" i="45"/>
  <c r="Y527" i="45"/>
  <c r="Z527" i="45"/>
  <c r="V528" i="45"/>
  <c r="Y528" i="45"/>
  <c r="Z528" i="45"/>
  <c r="V529" i="45"/>
  <c r="Y529" i="45"/>
  <c r="Z529" i="45"/>
  <c r="V530" i="45"/>
  <c r="Y530" i="45"/>
  <c r="Z530" i="45"/>
  <c r="V531" i="45"/>
  <c r="Y531" i="45"/>
  <c r="Z531" i="45"/>
  <c r="V532" i="45"/>
  <c r="Y532" i="45"/>
  <c r="Z532" i="45"/>
  <c r="V533" i="45"/>
  <c r="Y533" i="45"/>
  <c r="Z533" i="45"/>
  <c r="V534" i="45"/>
  <c r="Y534" i="45"/>
  <c r="Z534" i="45"/>
  <c r="V535" i="45"/>
  <c r="Y535" i="45"/>
  <c r="Z535" i="45"/>
  <c r="V536" i="45"/>
  <c r="Y536" i="45"/>
  <c r="Z536" i="45"/>
  <c r="V537" i="45"/>
  <c r="Y537" i="45"/>
  <c r="Z537" i="45"/>
  <c r="V538" i="45"/>
  <c r="Y538" i="45"/>
  <c r="Z538" i="45"/>
  <c r="V539" i="45"/>
  <c r="Y539" i="45"/>
  <c r="Z539" i="45"/>
  <c r="V540" i="45"/>
  <c r="Y540" i="45"/>
  <c r="Z540" i="45"/>
  <c r="V541" i="45"/>
  <c r="Y541" i="45"/>
  <c r="Z541" i="45"/>
  <c r="V542" i="45"/>
  <c r="Y542" i="45"/>
  <c r="Z542" i="45"/>
  <c r="V543" i="45"/>
  <c r="Y543" i="45"/>
  <c r="Z543" i="45"/>
  <c r="V544" i="45"/>
  <c r="Y544" i="45"/>
  <c r="Z544" i="45"/>
  <c r="V545" i="45"/>
  <c r="Y545" i="45"/>
  <c r="Z545" i="45"/>
  <c r="V546" i="45"/>
  <c r="Y546" i="45"/>
  <c r="Z546" i="45"/>
  <c r="V547" i="45"/>
  <c r="Y547" i="45"/>
  <c r="Z547" i="45"/>
  <c r="V548" i="45"/>
  <c r="Y548" i="45"/>
  <c r="Z548" i="45"/>
  <c r="V549" i="45"/>
  <c r="Y549" i="45"/>
  <c r="Z549" i="45"/>
  <c r="V550" i="45"/>
  <c r="Y550" i="45"/>
  <c r="Z550" i="45"/>
  <c r="V551" i="45"/>
  <c r="Y551" i="45"/>
  <c r="Z551" i="45"/>
  <c r="V552" i="45"/>
  <c r="Y552" i="45"/>
  <c r="Z552" i="45"/>
  <c r="V553" i="45"/>
  <c r="Y553" i="45"/>
  <c r="Z553" i="45"/>
  <c r="V554" i="45"/>
  <c r="Y554" i="45"/>
  <c r="Z554" i="45"/>
  <c r="V555" i="45"/>
  <c r="Y555" i="45"/>
  <c r="Z555" i="45"/>
  <c r="V556" i="45"/>
  <c r="Y556" i="45"/>
  <c r="Z556" i="45"/>
  <c r="V557" i="45"/>
  <c r="Y557" i="45"/>
  <c r="Z557" i="45"/>
  <c r="V558" i="45"/>
  <c r="Y558" i="45"/>
  <c r="Z558" i="45"/>
  <c r="V559" i="45"/>
  <c r="Y559" i="45"/>
  <c r="Z559" i="45"/>
  <c r="V560" i="45"/>
  <c r="Y560" i="45"/>
  <c r="Z560" i="45"/>
  <c r="V561" i="45"/>
  <c r="Y561" i="45"/>
  <c r="Z561" i="45"/>
  <c r="V562" i="45"/>
  <c r="Y562" i="45"/>
  <c r="Z562" i="45"/>
  <c r="V563" i="45"/>
  <c r="Y563" i="45"/>
  <c r="Z563" i="45"/>
  <c r="V564" i="45"/>
  <c r="Y564" i="45"/>
  <c r="Z564" i="45"/>
  <c r="V565" i="45"/>
  <c r="Y565" i="45"/>
  <c r="Z565" i="45"/>
  <c r="V566" i="45"/>
  <c r="Y566" i="45"/>
  <c r="Z566" i="45"/>
  <c r="V567" i="45"/>
  <c r="Y567" i="45"/>
  <c r="Z567" i="45"/>
  <c r="V568" i="45"/>
  <c r="Y568" i="45"/>
  <c r="Z568" i="45"/>
  <c r="V569" i="45"/>
  <c r="Y569" i="45"/>
  <c r="Z569" i="45"/>
  <c r="V570" i="45"/>
  <c r="Y570" i="45"/>
  <c r="Z570" i="45"/>
  <c r="V571" i="45"/>
  <c r="Y571" i="45"/>
  <c r="Z571" i="45"/>
  <c r="V572" i="45"/>
  <c r="Y572" i="45"/>
  <c r="Z572" i="45"/>
  <c r="V573" i="45"/>
  <c r="Y573" i="45"/>
  <c r="Z573" i="45"/>
  <c r="V574" i="45"/>
  <c r="Y574" i="45"/>
  <c r="Z574" i="45"/>
  <c r="V575" i="45"/>
  <c r="Y575" i="45"/>
  <c r="Z575" i="45"/>
  <c r="V576" i="45"/>
  <c r="Y576" i="45"/>
  <c r="Z576" i="45"/>
  <c r="V577" i="45"/>
  <c r="Y577" i="45"/>
  <c r="Z577" i="45"/>
  <c r="V578" i="45"/>
  <c r="Y578" i="45"/>
  <c r="Z578" i="45"/>
  <c r="V579" i="45"/>
  <c r="Y579" i="45"/>
  <c r="Z579" i="45"/>
  <c r="V580" i="45"/>
  <c r="Y580" i="45"/>
  <c r="Z580" i="45"/>
  <c r="V581" i="45"/>
  <c r="Y581" i="45"/>
  <c r="Z581" i="45"/>
  <c r="V582" i="45"/>
  <c r="Y582" i="45"/>
  <c r="Z582" i="45"/>
  <c r="V583" i="45"/>
  <c r="Y583" i="45"/>
  <c r="Z583" i="45"/>
  <c r="V584" i="45"/>
  <c r="Y584" i="45"/>
  <c r="Z584" i="45"/>
  <c r="V585" i="45"/>
  <c r="Y585" i="45"/>
  <c r="Z585" i="45"/>
  <c r="V586" i="45"/>
  <c r="Y586" i="45"/>
  <c r="Z586" i="45"/>
  <c r="V587" i="45"/>
  <c r="Y587" i="45"/>
  <c r="Z587" i="45"/>
  <c r="V588" i="45"/>
  <c r="Y588" i="45"/>
  <c r="Z588" i="45"/>
  <c r="V589" i="45"/>
  <c r="Y589" i="45"/>
  <c r="Z589" i="45"/>
  <c r="V590" i="45"/>
  <c r="Y590" i="45"/>
  <c r="Z590" i="45"/>
  <c r="V591" i="45"/>
  <c r="Y591" i="45"/>
  <c r="Z591" i="45"/>
  <c r="V592" i="45"/>
  <c r="Y592" i="45"/>
  <c r="Z592" i="45"/>
  <c r="V593" i="45"/>
  <c r="Y593" i="45"/>
  <c r="Z593" i="45"/>
  <c r="V594" i="45"/>
  <c r="Y594" i="45"/>
  <c r="Z594" i="45"/>
  <c r="V595" i="45"/>
  <c r="Y595" i="45"/>
  <c r="Z595" i="45"/>
  <c r="V596" i="45"/>
  <c r="Y596" i="45"/>
  <c r="Z596" i="45"/>
  <c r="V597" i="45"/>
  <c r="Y597" i="45"/>
  <c r="Z597" i="45"/>
  <c r="V598" i="45"/>
  <c r="Y598" i="45"/>
  <c r="Z598" i="45"/>
  <c r="V599" i="45"/>
  <c r="Y599" i="45"/>
  <c r="Z599" i="45"/>
  <c r="V600" i="45"/>
  <c r="Y600" i="45"/>
  <c r="Z600" i="45"/>
  <c r="V601" i="45"/>
  <c r="Y601" i="45"/>
  <c r="Z601" i="45"/>
  <c r="V602" i="45"/>
  <c r="Y602" i="45"/>
  <c r="Z602" i="45"/>
  <c r="V603" i="45"/>
  <c r="Y603" i="45"/>
  <c r="Z603" i="45"/>
  <c r="V604" i="45"/>
  <c r="Y604" i="45"/>
  <c r="Z604" i="45"/>
  <c r="C19" i="45"/>
  <c r="E19" i="45"/>
  <c r="W19" i="45" s="1"/>
  <c r="C20" i="45"/>
  <c r="E20" i="45"/>
  <c r="W20" i="45" s="1"/>
  <c r="C21" i="45"/>
  <c r="E21" i="45"/>
  <c r="W21" i="45" s="1"/>
  <c r="C22" i="45"/>
  <c r="E22" i="45"/>
  <c r="W22" i="45" s="1"/>
  <c r="C23" i="45"/>
  <c r="E23" i="45"/>
  <c r="W23" i="45" s="1"/>
  <c r="C24" i="45"/>
  <c r="E24" i="45"/>
  <c r="W24" i="45" s="1"/>
  <c r="C25" i="45"/>
  <c r="E25" i="45"/>
  <c r="W25" i="45" s="1"/>
  <c r="C26" i="45"/>
  <c r="E26" i="45"/>
  <c r="W26" i="45" s="1"/>
  <c r="C27" i="45"/>
  <c r="E27" i="45"/>
  <c r="W27" i="45" s="1"/>
  <c r="C28" i="45"/>
  <c r="E28" i="45"/>
  <c r="W28" i="45" s="1"/>
  <c r="C29" i="45"/>
  <c r="E29" i="45"/>
  <c r="W29" i="45" s="1"/>
  <c r="C30" i="45"/>
  <c r="E30" i="45"/>
  <c r="W30" i="45" s="1"/>
  <c r="C31" i="45"/>
  <c r="E31" i="45"/>
  <c r="W31" i="45" s="1"/>
  <c r="C32" i="45"/>
  <c r="E32" i="45"/>
  <c r="W32" i="45" s="1"/>
  <c r="C33" i="45"/>
  <c r="E33" i="45"/>
  <c r="W33" i="45" s="1"/>
  <c r="C34" i="45"/>
  <c r="E34" i="45"/>
  <c r="W34" i="45" s="1"/>
  <c r="C35" i="45"/>
  <c r="E35" i="45"/>
  <c r="W35" i="45" s="1"/>
  <c r="C36" i="45"/>
  <c r="E36" i="45"/>
  <c r="W36" i="45" s="1"/>
  <c r="C37" i="45"/>
  <c r="E37" i="45"/>
  <c r="W37" i="45" s="1"/>
  <c r="C38" i="45"/>
  <c r="E38" i="45"/>
  <c r="W38" i="45" s="1"/>
  <c r="C39" i="45"/>
  <c r="E39" i="45"/>
  <c r="W39" i="45" s="1"/>
  <c r="C40" i="45"/>
  <c r="E40" i="45"/>
  <c r="W40" i="45" s="1"/>
  <c r="C41" i="45"/>
  <c r="E41" i="45"/>
  <c r="W41" i="45" s="1"/>
  <c r="C42" i="45"/>
  <c r="E42" i="45"/>
  <c r="W42" i="45" s="1"/>
  <c r="C43" i="45"/>
  <c r="E43" i="45"/>
  <c r="W43" i="45" s="1"/>
  <c r="C44" i="45"/>
  <c r="E44" i="45"/>
  <c r="W44" i="45" s="1"/>
  <c r="C45" i="45"/>
  <c r="E45" i="45"/>
  <c r="W45" i="45" s="1"/>
  <c r="C46" i="45"/>
  <c r="E46" i="45"/>
  <c r="W46" i="45" s="1"/>
  <c r="C47" i="45"/>
  <c r="E47" i="45"/>
  <c r="W47" i="45" s="1"/>
  <c r="C48" i="45"/>
  <c r="E48" i="45"/>
  <c r="W48" i="45" s="1"/>
  <c r="C49" i="45"/>
  <c r="E49" i="45"/>
  <c r="W49" i="45" s="1"/>
  <c r="C50" i="45"/>
  <c r="E50" i="45"/>
  <c r="W50" i="45" s="1"/>
  <c r="C51" i="45"/>
  <c r="E51" i="45"/>
  <c r="W51" i="45" s="1"/>
  <c r="C52" i="45"/>
  <c r="E52" i="45"/>
  <c r="W52" i="45" s="1"/>
  <c r="C53" i="45"/>
  <c r="E53" i="45"/>
  <c r="W53" i="45" s="1"/>
  <c r="C54" i="45"/>
  <c r="E54" i="45"/>
  <c r="W54" i="45" s="1"/>
  <c r="C55" i="45"/>
  <c r="E55" i="45"/>
  <c r="W55" i="45" s="1"/>
  <c r="C56" i="45"/>
  <c r="E56" i="45"/>
  <c r="W56" i="45" s="1"/>
  <c r="C57" i="45"/>
  <c r="E57" i="45"/>
  <c r="W57" i="45" s="1"/>
  <c r="C58" i="45"/>
  <c r="E58" i="45"/>
  <c r="W58" i="45" s="1"/>
  <c r="C59" i="45"/>
  <c r="E59" i="45"/>
  <c r="W59" i="45" s="1"/>
  <c r="C60" i="45"/>
  <c r="E60" i="45"/>
  <c r="W60" i="45" s="1"/>
  <c r="C61" i="45"/>
  <c r="E61" i="45"/>
  <c r="W61" i="45" s="1"/>
  <c r="C62" i="45"/>
  <c r="E62" i="45"/>
  <c r="W62" i="45" s="1"/>
  <c r="C63" i="45"/>
  <c r="E63" i="45"/>
  <c r="W63" i="45" s="1"/>
  <c r="C64" i="45"/>
  <c r="E64" i="45"/>
  <c r="W64" i="45" s="1"/>
  <c r="C65" i="45"/>
  <c r="E65" i="45"/>
  <c r="W65" i="45" s="1"/>
  <c r="C66" i="45"/>
  <c r="E66" i="45"/>
  <c r="W66" i="45" s="1"/>
  <c r="C67" i="45"/>
  <c r="E67" i="45"/>
  <c r="W67" i="45" s="1"/>
  <c r="C68" i="45"/>
  <c r="E68" i="45"/>
  <c r="W68" i="45" s="1"/>
  <c r="C69" i="45"/>
  <c r="E69" i="45"/>
  <c r="W69" i="45" s="1"/>
  <c r="C70" i="45"/>
  <c r="E70" i="45"/>
  <c r="W70" i="45" s="1"/>
  <c r="C71" i="45"/>
  <c r="E71" i="45"/>
  <c r="W71" i="45" s="1"/>
  <c r="C72" i="45"/>
  <c r="E72" i="45"/>
  <c r="W72" i="45" s="1"/>
  <c r="C73" i="45"/>
  <c r="E73" i="45"/>
  <c r="W73" i="45" s="1"/>
  <c r="C74" i="45"/>
  <c r="E74" i="45"/>
  <c r="W74" i="45" s="1"/>
  <c r="C75" i="45"/>
  <c r="E75" i="45"/>
  <c r="W75" i="45" s="1"/>
  <c r="C76" i="45"/>
  <c r="E76" i="45"/>
  <c r="W76" i="45" s="1"/>
  <c r="C77" i="45"/>
  <c r="E77" i="45"/>
  <c r="W77" i="45" s="1"/>
  <c r="C78" i="45"/>
  <c r="E78" i="45"/>
  <c r="W78" i="45" s="1"/>
  <c r="C79" i="45"/>
  <c r="E79" i="45"/>
  <c r="W79" i="45" s="1"/>
  <c r="C80" i="45"/>
  <c r="E80" i="45"/>
  <c r="W80" i="45" s="1"/>
  <c r="C81" i="45"/>
  <c r="E81" i="45"/>
  <c r="W81" i="45" s="1"/>
  <c r="C82" i="45"/>
  <c r="E82" i="45"/>
  <c r="W82" i="45" s="1"/>
  <c r="C83" i="45"/>
  <c r="E83" i="45"/>
  <c r="W83" i="45" s="1"/>
  <c r="C84" i="45"/>
  <c r="E84" i="45"/>
  <c r="W84" i="45" s="1"/>
  <c r="C85" i="45"/>
  <c r="E85" i="45"/>
  <c r="W85" i="45" s="1"/>
  <c r="C86" i="45"/>
  <c r="E86" i="45"/>
  <c r="W86" i="45" s="1"/>
  <c r="C87" i="45"/>
  <c r="E87" i="45"/>
  <c r="W87" i="45" s="1"/>
  <c r="C88" i="45"/>
  <c r="E88" i="45"/>
  <c r="W88" i="45" s="1"/>
  <c r="C89" i="45"/>
  <c r="E89" i="45"/>
  <c r="W89" i="45" s="1"/>
  <c r="C90" i="45"/>
  <c r="E90" i="45"/>
  <c r="W90" i="45" s="1"/>
  <c r="C91" i="45"/>
  <c r="E91" i="45"/>
  <c r="W91" i="45" s="1"/>
  <c r="C92" i="45"/>
  <c r="E92" i="45"/>
  <c r="W92" i="45" s="1"/>
  <c r="C93" i="45"/>
  <c r="E93" i="45"/>
  <c r="W93" i="45" s="1"/>
  <c r="C94" i="45"/>
  <c r="E94" i="45"/>
  <c r="W94" i="45" s="1"/>
  <c r="C95" i="45"/>
  <c r="E95" i="45"/>
  <c r="W95" i="45" s="1"/>
  <c r="C96" i="45"/>
  <c r="E96" i="45"/>
  <c r="W96" i="45" s="1"/>
  <c r="C97" i="45"/>
  <c r="E97" i="45"/>
  <c r="W97" i="45" s="1"/>
  <c r="C98" i="45"/>
  <c r="E98" i="45"/>
  <c r="W98" i="45" s="1"/>
  <c r="C99" i="45"/>
  <c r="E99" i="45"/>
  <c r="W99" i="45" s="1"/>
  <c r="C100" i="45"/>
  <c r="E100" i="45"/>
  <c r="W100" i="45" s="1"/>
  <c r="C101" i="45"/>
  <c r="E101" i="45"/>
  <c r="W101" i="45" s="1"/>
  <c r="C102" i="45"/>
  <c r="E102" i="45"/>
  <c r="W102" i="45" s="1"/>
  <c r="C103" i="45"/>
  <c r="E103" i="45"/>
  <c r="W103" i="45" s="1"/>
  <c r="C104" i="45"/>
  <c r="E104" i="45"/>
  <c r="W104" i="45" s="1"/>
  <c r="C105" i="45"/>
  <c r="E105" i="45"/>
  <c r="W105" i="45" s="1"/>
  <c r="C106" i="45"/>
  <c r="E106" i="45"/>
  <c r="W106" i="45" s="1"/>
  <c r="C107" i="45"/>
  <c r="E107" i="45"/>
  <c r="W107" i="45" s="1"/>
  <c r="C108" i="45"/>
  <c r="E108" i="45"/>
  <c r="W108" i="45" s="1"/>
  <c r="C109" i="45"/>
  <c r="E109" i="45"/>
  <c r="W109" i="45" s="1"/>
  <c r="C110" i="45"/>
  <c r="E110" i="45"/>
  <c r="W110" i="45" s="1"/>
  <c r="C111" i="45"/>
  <c r="E111" i="45"/>
  <c r="W111" i="45" s="1"/>
  <c r="C112" i="45"/>
  <c r="E112" i="45"/>
  <c r="W112" i="45" s="1"/>
  <c r="C113" i="45"/>
  <c r="E113" i="45"/>
  <c r="W113" i="45" s="1"/>
  <c r="C114" i="45"/>
  <c r="E114" i="45"/>
  <c r="W114" i="45" s="1"/>
  <c r="C115" i="45"/>
  <c r="E115" i="45"/>
  <c r="W115" i="45" s="1"/>
  <c r="C116" i="45"/>
  <c r="E116" i="45"/>
  <c r="W116" i="45" s="1"/>
  <c r="C117" i="45"/>
  <c r="E117" i="45"/>
  <c r="W117" i="45" s="1"/>
  <c r="C118" i="45"/>
  <c r="E118" i="45"/>
  <c r="W118" i="45" s="1"/>
  <c r="C119" i="45"/>
  <c r="E119" i="45"/>
  <c r="W119" i="45" s="1"/>
  <c r="C120" i="45"/>
  <c r="E120" i="45"/>
  <c r="W120" i="45" s="1"/>
  <c r="C121" i="45"/>
  <c r="E121" i="45"/>
  <c r="W121" i="45" s="1"/>
  <c r="C122" i="45"/>
  <c r="E122" i="45"/>
  <c r="W122" i="45" s="1"/>
  <c r="C123" i="45"/>
  <c r="E123" i="45"/>
  <c r="W123" i="45" s="1"/>
  <c r="C124" i="45"/>
  <c r="E124" i="45"/>
  <c r="W124" i="45" s="1"/>
  <c r="C125" i="45"/>
  <c r="E125" i="45"/>
  <c r="W125" i="45" s="1"/>
  <c r="C126" i="45"/>
  <c r="E126" i="45"/>
  <c r="W126" i="45" s="1"/>
  <c r="C127" i="45"/>
  <c r="E127" i="45"/>
  <c r="W127" i="45" s="1"/>
  <c r="C128" i="45"/>
  <c r="E128" i="45"/>
  <c r="W128" i="45" s="1"/>
  <c r="C129" i="45"/>
  <c r="E129" i="45"/>
  <c r="W129" i="45" s="1"/>
  <c r="C130" i="45"/>
  <c r="E130" i="45"/>
  <c r="W130" i="45" s="1"/>
  <c r="C131" i="45"/>
  <c r="E131" i="45"/>
  <c r="W131" i="45" s="1"/>
  <c r="C132" i="45"/>
  <c r="E132" i="45"/>
  <c r="W132" i="45" s="1"/>
  <c r="C133" i="45"/>
  <c r="E133" i="45"/>
  <c r="W133" i="45" s="1"/>
  <c r="C134" i="45"/>
  <c r="E134" i="45"/>
  <c r="W134" i="45" s="1"/>
  <c r="C135" i="45"/>
  <c r="E135" i="45"/>
  <c r="W135" i="45" s="1"/>
  <c r="C136" i="45"/>
  <c r="E136" i="45"/>
  <c r="W136" i="45" s="1"/>
  <c r="C137" i="45"/>
  <c r="E137" i="45"/>
  <c r="W137" i="45" s="1"/>
  <c r="C138" i="45"/>
  <c r="E138" i="45"/>
  <c r="W138" i="45" s="1"/>
  <c r="C139" i="45"/>
  <c r="E139" i="45"/>
  <c r="W139" i="45" s="1"/>
  <c r="C140" i="45"/>
  <c r="E140" i="45"/>
  <c r="W140" i="45" s="1"/>
  <c r="C141" i="45"/>
  <c r="E141" i="45"/>
  <c r="W141" i="45" s="1"/>
  <c r="C142" i="45"/>
  <c r="E142" i="45"/>
  <c r="W142" i="45" s="1"/>
  <c r="C143" i="45"/>
  <c r="E143" i="45"/>
  <c r="W143" i="45" s="1"/>
  <c r="C144" i="45"/>
  <c r="E144" i="45"/>
  <c r="W144" i="45" s="1"/>
  <c r="C145" i="45"/>
  <c r="E145" i="45"/>
  <c r="W145" i="45" s="1"/>
  <c r="C146" i="45"/>
  <c r="E146" i="45"/>
  <c r="W146" i="45" s="1"/>
  <c r="C147" i="45"/>
  <c r="E147" i="45"/>
  <c r="W147" i="45" s="1"/>
  <c r="C148" i="45"/>
  <c r="E148" i="45"/>
  <c r="W148" i="45" s="1"/>
  <c r="C149" i="45"/>
  <c r="E149" i="45"/>
  <c r="W149" i="45" s="1"/>
  <c r="C150" i="45"/>
  <c r="E150" i="45"/>
  <c r="W150" i="45" s="1"/>
  <c r="C151" i="45"/>
  <c r="E151" i="45"/>
  <c r="W151" i="45" s="1"/>
  <c r="C152" i="45"/>
  <c r="E152" i="45"/>
  <c r="W152" i="45" s="1"/>
  <c r="C153" i="45"/>
  <c r="E153" i="45"/>
  <c r="W153" i="45" s="1"/>
  <c r="C154" i="45"/>
  <c r="E154" i="45"/>
  <c r="W154" i="45" s="1"/>
  <c r="C155" i="45"/>
  <c r="E155" i="45"/>
  <c r="W155" i="45" s="1"/>
  <c r="C156" i="45"/>
  <c r="E156" i="45"/>
  <c r="W156" i="45" s="1"/>
  <c r="C157" i="45"/>
  <c r="E157" i="45"/>
  <c r="W157" i="45" s="1"/>
  <c r="C158" i="45"/>
  <c r="E158" i="45"/>
  <c r="W158" i="45" s="1"/>
  <c r="C159" i="45"/>
  <c r="E159" i="45"/>
  <c r="W159" i="45" s="1"/>
  <c r="C160" i="45"/>
  <c r="E160" i="45"/>
  <c r="W160" i="45" s="1"/>
  <c r="C161" i="45"/>
  <c r="E161" i="45"/>
  <c r="W161" i="45" s="1"/>
  <c r="C162" i="45"/>
  <c r="E162" i="45"/>
  <c r="W162" i="45" s="1"/>
  <c r="C163" i="45"/>
  <c r="E163" i="45"/>
  <c r="W163" i="45" s="1"/>
  <c r="C164" i="45"/>
  <c r="E164" i="45"/>
  <c r="W164" i="45" s="1"/>
  <c r="C165" i="45"/>
  <c r="E165" i="45"/>
  <c r="W165" i="45" s="1"/>
  <c r="C166" i="45"/>
  <c r="E166" i="45"/>
  <c r="W166" i="45" s="1"/>
  <c r="C167" i="45"/>
  <c r="E167" i="45"/>
  <c r="W167" i="45" s="1"/>
  <c r="C168" i="45"/>
  <c r="E168" i="45"/>
  <c r="W168" i="45" s="1"/>
  <c r="C169" i="45"/>
  <c r="E169" i="45"/>
  <c r="W169" i="45" s="1"/>
  <c r="C170" i="45"/>
  <c r="E170" i="45"/>
  <c r="W170" i="45" s="1"/>
  <c r="C171" i="45"/>
  <c r="E171" i="45"/>
  <c r="W171" i="45" s="1"/>
  <c r="C172" i="45"/>
  <c r="E172" i="45"/>
  <c r="W172" i="45" s="1"/>
  <c r="C173" i="45"/>
  <c r="E173" i="45"/>
  <c r="W173" i="45" s="1"/>
  <c r="C174" i="45"/>
  <c r="E174" i="45"/>
  <c r="W174" i="45" s="1"/>
  <c r="C175" i="45"/>
  <c r="E175" i="45"/>
  <c r="W175" i="45" s="1"/>
  <c r="C176" i="45"/>
  <c r="E176" i="45"/>
  <c r="W176" i="45" s="1"/>
  <c r="C177" i="45"/>
  <c r="E177" i="45"/>
  <c r="W177" i="45" s="1"/>
  <c r="C178" i="45"/>
  <c r="E178" i="45"/>
  <c r="W178" i="45" s="1"/>
  <c r="C179" i="45"/>
  <c r="E179" i="45"/>
  <c r="W179" i="45" s="1"/>
  <c r="C180" i="45"/>
  <c r="E180" i="45"/>
  <c r="W180" i="45" s="1"/>
  <c r="C181" i="45"/>
  <c r="E181" i="45"/>
  <c r="W181" i="45" s="1"/>
  <c r="C182" i="45"/>
  <c r="E182" i="45"/>
  <c r="W182" i="45" s="1"/>
  <c r="C183" i="45"/>
  <c r="E183" i="45"/>
  <c r="W183" i="45" s="1"/>
  <c r="C184" i="45"/>
  <c r="E184" i="45"/>
  <c r="W184" i="45" s="1"/>
  <c r="C185" i="45"/>
  <c r="E185" i="45"/>
  <c r="W185" i="45" s="1"/>
  <c r="C186" i="45"/>
  <c r="E186" i="45"/>
  <c r="W186" i="45" s="1"/>
  <c r="C187" i="45"/>
  <c r="E187" i="45"/>
  <c r="W187" i="45" s="1"/>
  <c r="C188" i="45"/>
  <c r="E188" i="45"/>
  <c r="W188" i="45" s="1"/>
  <c r="C189" i="45"/>
  <c r="E189" i="45"/>
  <c r="W189" i="45" s="1"/>
  <c r="C190" i="45"/>
  <c r="E190" i="45"/>
  <c r="W190" i="45" s="1"/>
  <c r="C191" i="45"/>
  <c r="E191" i="45"/>
  <c r="W191" i="45" s="1"/>
  <c r="C192" i="45"/>
  <c r="E192" i="45"/>
  <c r="W192" i="45" s="1"/>
  <c r="C193" i="45"/>
  <c r="E193" i="45"/>
  <c r="W193" i="45" s="1"/>
  <c r="C194" i="45"/>
  <c r="E194" i="45"/>
  <c r="W194" i="45" s="1"/>
  <c r="C195" i="45"/>
  <c r="E195" i="45"/>
  <c r="W195" i="45" s="1"/>
  <c r="C196" i="45"/>
  <c r="E196" i="45"/>
  <c r="W196" i="45" s="1"/>
  <c r="C197" i="45"/>
  <c r="E197" i="45"/>
  <c r="W197" i="45" s="1"/>
  <c r="C198" i="45"/>
  <c r="E198" i="45"/>
  <c r="W198" i="45" s="1"/>
  <c r="C199" i="45"/>
  <c r="E199" i="45"/>
  <c r="W199" i="45" s="1"/>
  <c r="C200" i="45"/>
  <c r="E200" i="45"/>
  <c r="W200" i="45" s="1"/>
  <c r="C201" i="45"/>
  <c r="E201" i="45"/>
  <c r="W201" i="45" s="1"/>
  <c r="C202" i="45"/>
  <c r="E202" i="45"/>
  <c r="W202" i="45" s="1"/>
  <c r="C203" i="45"/>
  <c r="E203" i="45"/>
  <c r="W203" i="45" s="1"/>
  <c r="C204" i="45"/>
  <c r="E204" i="45"/>
  <c r="W204" i="45" s="1"/>
  <c r="C205" i="45"/>
  <c r="E205" i="45"/>
  <c r="W205" i="45" s="1"/>
  <c r="C206" i="45"/>
  <c r="E206" i="45"/>
  <c r="W206" i="45" s="1"/>
  <c r="C207" i="45"/>
  <c r="E207" i="45"/>
  <c r="W207" i="45" s="1"/>
  <c r="C208" i="45"/>
  <c r="E208" i="45"/>
  <c r="W208" i="45" s="1"/>
  <c r="C209" i="45"/>
  <c r="E209" i="45"/>
  <c r="W209" i="45" s="1"/>
  <c r="C210" i="45"/>
  <c r="E210" i="45"/>
  <c r="W210" i="45" s="1"/>
  <c r="C211" i="45"/>
  <c r="E211" i="45"/>
  <c r="W211" i="45" s="1"/>
  <c r="C212" i="45"/>
  <c r="E212" i="45"/>
  <c r="W212" i="45" s="1"/>
  <c r="C213" i="45"/>
  <c r="E213" i="45"/>
  <c r="W213" i="45" s="1"/>
  <c r="C214" i="45"/>
  <c r="E214" i="45"/>
  <c r="W214" i="45" s="1"/>
  <c r="C215" i="45"/>
  <c r="E215" i="45"/>
  <c r="W215" i="45" s="1"/>
  <c r="C216" i="45"/>
  <c r="E216" i="45"/>
  <c r="W216" i="45" s="1"/>
  <c r="C217" i="45"/>
  <c r="E217" i="45"/>
  <c r="W217" i="45" s="1"/>
  <c r="C218" i="45"/>
  <c r="E218" i="45"/>
  <c r="W218" i="45" s="1"/>
  <c r="C219" i="45"/>
  <c r="E219" i="45"/>
  <c r="W219" i="45" s="1"/>
  <c r="C220" i="45"/>
  <c r="E220" i="45"/>
  <c r="W220" i="45" s="1"/>
  <c r="C221" i="45"/>
  <c r="E221" i="45"/>
  <c r="W221" i="45" s="1"/>
  <c r="C222" i="45"/>
  <c r="E222" i="45"/>
  <c r="W222" i="45" s="1"/>
  <c r="C223" i="45"/>
  <c r="E223" i="45"/>
  <c r="W223" i="45" s="1"/>
  <c r="C224" i="45"/>
  <c r="E224" i="45"/>
  <c r="W224" i="45" s="1"/>
  <c r="C225" i="45"/>
  <c r="E225" i="45"/>
  <c r="W225" i="45" s="1"/>
  <c r="C226" i="45"/>
  <c r="E226" i="45"/>
  <c r="W226" i="45" s="1"/>
  <c r="C227" i="45"/>
  <c r="E227" i="45"/>
  <c r="W227" i="45" s="1"/>
  <c r="C228" i="45"/>
  <c r="E228" i="45"/>
  <c r="W228" i="45" s="1"/>
  <c r="C229" i="45"/>
  <c r="E229" i="45"/>
  <c r="W229" i="45" s="1"/>
  <c r="C230" i="45"/>
  <c r="E230" i="45"/>
  <c r="W230" i="45" s="1"/>
  <c r="C231" i="45"/>
  <c r="E231" i="45"/>
  <c r="W231" i="45" s="1"/>
  <c r="C232" i="45"/>
  <c r="E232" i="45"/>
  <c r="W232" i="45" s="1"/>
  <c r="C233" i="45"/>
  <c r="E233" i="45"/>
  <c r="W233" i="45" s="1"/>
  <c r="C234" i="45"/>
  <c r="E234" i="45"/>
  <c r="W234" i="45" s="1"/>
  <c r="C235" i="45"/>
  <c r="E235" i="45"/>
  <c r="W235" i="45" s="1"/>
  <c r="C236" i="45"/>
  <c r="E236" i="45"/>
  <c r="W236" i="45" s="1"/>
  <c r="C237" i="45"/>
  <c r="E237" i="45"/>
  <c r="W237" i="45" s="1"/>
  <c r="C238" i="45"/>
  <c r="E238" i="45"/>
  <c r="W238" i="45" s="1"/>
  <c r="C239" i="45"/>
  <c r="E239" i="45"/>
  <c r="W239" i="45" s="1"/>
  <c r="C240" i="45"/>
  <c r="E240" i="45"/>
  <c r="W240" i="45" s="1"/>
  <c r="C241" i="45"/>
  <c r="E241" i="45"/>
  <c r="W241" i="45" s="1"/>
  <c r="C242" i="45"/>
  <c r="E242" i="45"/>
  <c r="W242" i="45" s="1"/>
  <c r="C243" i="45"/>
  <c r="E243" i="45"/>
  <c r="W243" i="45" s="1"/>
  <c r="C244" i="45"/>
  <c r="E244" i="45"/>
  <c r="W244" i="45" s="1"/>
  <c r="C245" i="45"/>
  <c r="E245" i="45"/>
  <c r="W245" i="45" s="1"/>
  <c r="C246" i="45"/>
  <c r="E246" i="45"/>
  <c r="W246" i="45" s="1"/>
  <c r="C247" i="45"/>
  <c r="E247" i="45"/>
  <c r="W247" i="45" s="1"/>
  <c r="C248" i="45"/>
  <c r="E248" i="45"/>
  <c r="W248" i="45" s="1"/>
  <c r="C249" i="45"/>
  <c r="E249" i="45"/>
  <c r="W249" i="45" s="1"/>
  <c r="C250" i="45"/>
  <c r="E250" i="45"/>
  <c r="W250" i="45" s="1"/>
  <c r="C251" i="45"/>
  <c r="E251" i="45"/>
  <c r="W251" i="45" s="1"/>
  <c r="C252" i="45"/>
  <c r="E252" i="45"/>
  <c r="W252" i="45" s="1"/>
  <c r="C253" i="45"/>
  <c r="E253" i="45"/>
  <c r="W253" i="45" s="1"/>
  <c r="C254" i="45"/>
  <c r="E254" i="45"/>
  <c r="W254" i="45" s="1"/>
  <c r="C255" i="45"/>
  <c r="E255" i="45"/>
  <c r="W255" i="45" s="1"/>
  <c r="C256" i="45"/>
  <c r="E256" i="45"/>
  <c r="W256" i="45" s="1"/>
  <c r="C257" i="45"/>
  <c r="E257" i="45"/>
  <c r="W257" i="45" s="1"/>
  <c r="C258" i="45"/>
  <c r="E258" i="45"/>
  <c r="W258" i="45" s="1"/>
  <c r="C259" i="45"/>
  <c r="E259" i="45"/>
  <c r="W259" i="45" s="1"/>
  <c r="C260" i="45"/>
  <c r="E260" i="45"/>
  <c r="W260" i="45" s="1"/>
  <c r="C261" i="45"/>
  <c r="E261" i="45"/>
  <c r="W261" i="45" s="1"/>
  <c r="C262" i="45"/>
  <c r="E262" i="45"/>
  <c r="W262" i="45" s="1"/>
  <c r="C263" i="45"/>
  <c r="E263" i="45"/>
  <c r="W263" i="45" s="1"/>
  <c r="C264" i="45"/>
  <c r="E264" i="45"/>
  <c r="W264" i="45" s="1"/>
  <c r="C265" i="45"/>
  <c r="E265" i="45"/>
  <c r="W265" i="45" s="1"/>
  <c r="C266" i="45"/>
  <c r="E266" i="45"/>
  <c r="W266" i="45" s="1"/>
  <c r="C267" i="45"/>
  <c r="E267" i="45"/>
  <c r="W267" i="45" s="1"/>
  <c r="C268" i="45"/>
  <c r="E268" i="45"/>
  <c r="W268" i="45" s="1"/>
  <c r="C269" i="45"/>
  <c r="E269" i="45"/>
  <c r="W269" i="45" s="1"/>
  <c r="C270" i="45"/>
  <c r="E270" i="45"/>
  <c r="W270" i="45" s="1"/>
  <c r="C271" i="45"/>
  <c r="E271" i="45"/>
  <c r="W271" i="45" s="1"/>
  <c r="C272" i="45"/>
  <c r="E272" i="45"/>
  <c r="W272" i="45" s="1"/>
  <c r="C273" i="45"/>
  <c r="E273" i="45"/>
  <c r="W273" i="45" s="1"/>
  <c r="C274" i="45"/>
  <c r="E274" i="45"/>
  <c r="W274" i="45" s="1"/>
  <c r="C275" i="45"/>
  <c r="E275" i="45"/>
  <c r="W275" i="45" s="1"/>
  <c r="C276" i="45"/>
  <c r="E276" i="45"/>
  <c r="W276" i="45" s="1"/>
  <c r="C277" i="45"/>
  <c r="E277" i="45"/>
  <c r="W277" i="45" s="1"/>
  <c r="C278" i="45"/>
  <c r="E278" i="45"/>
  <c r="W278" i="45" s="1"/>
  <c r="C279" i="45"/>
  <c r="E279" i="45"/>
  <c r="W279" i="45" s="1"/>
  <c r="C280" i="45"/>
  <c r="E280" i="45"/>
  <c r="W280" i="45" s="1"/>
  <c r="C281" i="45"/>
  <c r="E281" i="45"/>
  <c r="W281" i="45" s="1"/>
  <c r="C282" i="45"/>
  <c r="E282" i="45"/>
  <c r="W282" i="45" s="1"/>
  <c r="C283" i="45"/>
  <c r="E283" i="45"/>
  <c r="W283" i="45" s="1"/>
  <c r="C284" i="45"/>
  <c r="E284" i="45"/>
  <c r="W284" i="45" s="1"/>
  <c r="C285" i="45"/>
  <c r="E285" i="45"/>
  <c r="W285" i="45" s="1"/>
  <c r="C286" i="45"/>
  <c r="E286" i="45"/>
  <c r="W286" i="45" s="1"/>
  <c r="C287" i="45"/>
  <c r="E287" i="45"/>
  <c r="W287" i="45" s="1"/>
  <c r="C288" i="45"/>
  <c r="E288" i="45"/>
  <c r="W288" i="45" s="1"/>
  <c r="C289" i="45"/>
  <c r="E289" i="45"/>
  <c r="W289" i="45" s="1"/>
  <c r="C290" i="45"/>
  <c r="E290" i="45"/>
  <c r="W290" i="45" s="1"/>
  <c r="C291" i="45"/>
  <c r="E291" i="45"/>
  <c r="W291" i="45" s="1"/>
  <c r="C292" i="45"/>
  <c r="E292" i="45"/>
  <c r="W292" i="45" s="1"/>
  <c r="C293" i="45"/>
  <c r="E293" i="45"/>
  <c r="W293" i="45" s="1"/>
  <c r="C294" i="45"/>
  <c r="E294" i="45"/>
  <c r="W294" i="45" s="1"/>
  <c r="C295" i="45"/>
  <c r="E295" i="45"/>
  <c r="W295" i="45" s="1"/>
  <c r="C296" i="45"/>
  <c r="E296" i="45"/>
  <c r="W296" i="45" s="1"/>
  <c r="C297" i="45"/>
  <c r="E297" i="45"/>
  <c r="W297" i="45" s="1"/>
  <c r="C298" i="45"/>
  <c r="E298" i="45"/>
  <c r="W298" i="45" s="1"/>
  <c r="C299" i="45"/>
  <c r="E299" i="45"/>
  <c r="W299" i="45" s="1"/>
  <c r="C300" i="45"/>
  <c r="E300" i="45"/>
  <c r="W300" i="45" s="1"/>
  <c r="C301" i="45"/>
  <c r="E301" i="45"/>
  <c r="W301" i="45" s="1"/>
  <c r="C302" i="45"/>
  <c r="E302" i="45"/>
  <c r="W302" i="45" s="1"/>
  <c r="C303" i="45"/>
  <c r="E303" i="45"/>
  <c r="W303" i="45" s="1"/>
  <c r="C304" i="45"/>
  <c r="E304" i="45"/>
  <c r="W304" i="45" s="1"/>
  <c r="C305" i="45"/>
  <c r="E305" i="45"/>
  <c r="W305" i="45" s="1"/>
  <c r="C306" i="45"/>
  <c r="E306" i="45"/>
  <c r="W306" i="45" s="1"/>
  <c r="C307" i="45"/>
  <c r="E307" i="45"/>
  <c r="W307" i="45" s="1"/>
  <c r="C308" i="45"/>
  <c r="E308" i="45"/>
  <c r="W308" i="45" s="1"/>
  <c r="C309" i="45"/>
  <c r="E309" i="45"/>
  <c r="W309" i="45" s="1"/>
  <c r="C310" i="45"/>
  <c r="E310" i="45"/>
  <c r="W310" i="45" s="1"/>
  <c r="C311" i="45"/>
  <c r="E311" i="45"/>
  <c r="W311" i="45" s="1"/>
  <c r="C312" i="45"/>
  <c r="E312" i="45"/>
  <c r="W312" i="45" s="1"/>
  <c r="C313" i="45"/>
  <c r="E313" i="45"/>
  <c r="W313" i="45" s="1"/>
  <c r="C314" i="45"/>
  <c r="E314" i="45"/>
  <c r="W314" i="45" s="1"/>
  <c r="C315" i="45"/>
  <c r="E315" i="45"/>
  <c r="W315" i="45" s="1"/>
  <c r="C316" i="45"/>
  <c r="E316" i="45"/>
  <c r="W316" i="45" s="1"/>
  <c r="C317" i="45"/>
  <c r="E317" i="45"/>
  <c r="W317" i="45" s="1"/>
  <c r="C318" i="45"/>
  <c r="E318" i="45"/>
  <c r="W318" i="45" s="1"/>
  <c r="C319" i="45"/>
  <c r="E319" i="45"/>
  <c r="W319" i="45" s="1"/>
  <c r="C320" i="45"/>
  <c r="E320" i="45"/>
  <c r="W320" i="45" s="1"/>
  <c r="C321" i="45"/>
  <c r="E321" i="45"/>
  <c r="W321" i="45" s="1"/>
  <c r="C322" i="45"/>
  <c r="E322" i="45"/>
  <c r="W322" i="45" s="1"/>
  <c r="C323" i="45"/>
  <c r="E323" i="45"/>
  <c r="W323" i="45" s="1"/>
  <c r="C324" i="45"/>
  <c r="E324" i="45"/>
  <c r="W324" i="45" s="1"/>
  <c r="C325" i="45"/>
  <c r="E325" i="45"/>
  <c r="W325" i="45" s="1"/>
  <c r="C326" i="45"/>
  <c r="E326" i="45"/>
  <c r="W326" i="45" s="1"/>
  <c r="C327" i="45"/>
  <c r="E327" i="45"/>
  <c r="W327" i="45" s="1"/>
  <c r="C328" i="45"/>
  <c r="E328" i="45"/>
  <c r="W328" i="45" s="1"/>
  <c r="C329" i="45"/>
  <c r="E329" i="45"/>
  <c r="W329" i="45" s="1"/>
  <c r="C330" i="45"/>
  <c r="E330" i="45"/>
  <c r="W330" i="45" s="1"/>
  <c r="C331" i="45"/>
  <c r="E331" i="45"/>
  <c r="W331" i="45" s="1"/>
  <c r="C332" i="45"/>
  <c r="E332" i="45"/>
  <c r="W332" i="45" s="1"/>
  <c r="C333" i="45"/>
  <c r="E333" i="45"/>
  <c r="W333" i="45" s="1"/>
  <c r="C334" i="45"/>
  <c r="E334" i="45"/>
  <c r="W334" i="45" s="1"/>
  <c r="C335" i="45"/>
  <c r="E335" i="45"/>
  <c r="W335" i="45" s="1"/>
  <c r="C336" i="45"/>
  <c r="E336" i="45"/>
  <c r="W336" i="45" s="1"/>
  <c r="C337" i="45"/>
  <c r="E337" i="45"/>
  <c r="W337" i="45" s="1"/>
  <c r="C338" i="45"/>
  <c r="E338" i="45"/>
  <c r="W338" i="45" s="1"/>
  <c r="C339" i="45"/>
  <c r="E339" i="45"/>
  <c r="W339" i="45" s="1"/>
  <c r="C340" i="45"/>
  <c r="E340" i="45"/>
  <c r="W340" i="45" s="1"/>
  <c r="C341" i="45"/>
  <c r="E341" i="45"/>
  <c r="W341" i="45" s="1"/>
  <c r="C342" i="45"/>
  <c r="E342" i="45"/>
  <c r="W342" i="45" s="1"/>
  <c r="C343" i="45"/>
  <c r="E343" i="45"/>
  <c r="W343" i="45" s="1"/>
  <c r="C344" i="45"/>
  <c r="E344" i="45"/>
  <c r="W344" i="45" s="1"/>
  <c r="C345" i="45"/>
  <c r="E345" i="45"/>
  <c r="W345" i="45" s="1"/>
  <c r="C346" i="45"/>
  <c r="E346" i="45"/>
  <c r="W346" i="45" s="1"/>
  <c r="C347" i="45"/>
  <c r="E347" i="45"/>
  <c r="W347" i="45" s="1"/>
  <c r="C348" i="45"/>
  <c r="E348" i="45"/>
  <c r="W348" i="45" s="1"/>
  <c r="C349" i="45"/>
  <c r="E349" i="45"/>
  <c r="W349" i="45" s="1"/>
  <c r="C350" i="45"/>
  <c r="E350" i="45"/>
  <c r="W350" i="45" s="1"/>
  <c r="C351" i="45"/>
  <c r="E351" i="45"/>
  <c r="W351" i="45" s="1"/>
  <c r="C352" i="45"/>
  <c r="E352" i="45"/>
  <c r="W352" i="45" s="1"/>
  <c r="C353" i="45"/>
  <c r="E353" i="45"/>
  <c r="W353" i="45" s="1"/>
  <c r="C354" i="45"/>
  <c r="E354" i="45"/>
  <c r="W354" i="45" s="1"/>
  <c r="C355" i="45"/>
  <c r="E355" i="45"/>
  <c r="W355" i="45" s="1"/>
  <c r="C356" i="45"/>
  <c r="E356" i="45"/>
  <c r="W356" i="45" s="1"/>
  <c r="C357" i="45"/>
  <c r="E357" i="45"/>
  <c r="W357" i="45" s="1"/>
  <c r="C358" i="45"/>
  <c r="E358" i="45"/>
  <c r="W358" i="45" s="1"/>
  <c r="C359" i="45"/>
  <c r="E359" i="45"/>
  <c r="W359" i="45" s="1"/>
  <c r="C360" i="45"/>
  <c r="E360" i="45"/>
  <c r="W360" i="45" s="1"/>
  <c r="C361" i="45"/>
  <c r="E361" i="45"/>
  <c r="W361" i="45" s="1"/>
  <c r="C362" i="45"/>
  <c r="E362" i="45"/>
  <c r="W362" i="45" s="1"/>
  <c r="C363" i="45"/>
  <c r="E363" i="45"/>
  <c r="W363" i="45" s="1"/>
  <c r="C364" i="45"/>
  <c r="E364" i="45"/>
  <c r="W364" i="45" s="1"/>
  <c r="C365" i="45"/>
  <c r="E365" i="45"/>
  <c r="W365" i="45" s="1"/>
  <c r="C366" i="45"/>
  <c r="E366" i="45"/>
  <c r="W366" i="45" s="1"/>
  <c r="C367" i="45"/>
  <c r="E367" i="45"/>
  <c r="W367" i="45" s="1"/>
  <c r="C368" i="45"/>
  <c r="E368" i="45"/>
  <c r="W368" i="45" s="1"/>
  <c r="C369" i="45"/>
  <c r="E369" i="45"/>
  <c r="W369" i="45" s="1"/>
  <c r="C370" i="45"/>
  <c r="E370" i="45"/>
  <c r="W370" i="45" s="1"/>
  <c r="C371" i="45"/>
  <c r="E371" i="45"/>
  <c r="W371" i="45" s="1"/>
  <c r="C372" i="45"/>
  <c r="E372" i="45"/>
  <c r="W372" i="45" s="1"/>
  <c r="C373" i="45"/>
  <c r="E373" i="45"/>
  <c r="W373" i="45" s="1"/>
  <c r="C374" i="45"/>
  <c r="E374" i="45"/>
  <c r="W374" i="45" s="1"/>
  <c r="C375" i="45"/>
  <c r="E375" i="45"/>
  <c r="W375" i="45" s="1"/>
  <c r="C376" i="45"/>
  <c r="E376" i="45"/>
  <c r="W376" i="45" s="1"/>
  <c r="C377" i="45"/>
  <c r="E377" i="45"/>
  <c r="W377" i="45" s="1"/>
  <c r="C378" i="45"/>
  <c r="E378" i="45"/>
  <c r="W378" i="45" s="1"/>
  <c r="C379" i="45"/>
  <c r="E379" i="45"/>
  <c r="W379" i="45" s="1"/>
  <c r="C380" i="45"/>
  <c r="E380" i="45"/>
  <c r="W380" i="45" s="1"/>
  <c r="C381" i="45"/>
  <c r="E381" i="45"/>
  <c r="W381" i="45" s="1"/>
  <c r="C382" i="45"/>
  <c r="E382" i="45"/>
  <c r="W382" i="45" s="1"/>
  <c r="C383" i="45"/>
  <c r="E383" i="45"/>
  <c r="W383" i="45" s="1"/>
  <c r="C384" i="45"/>
  <c r="E384" i="45"/>
  <c r="W384" i="45" s="1"/>
  <c r="C385" i="45"/>
  <c r="E385" i="45"/>
  <c r="W385" i="45" s="1"/>
  <c r="C386" i="45"/>
  <c r="E386" i="45"/>
  <c r="W386" i="45" s="1"/>
  <c r="C387" i="45"/>
  <c r="E387" i="45"/>
  <c r="W387" i="45" s="1"/>
  <c r="C388" i="45"/>
  <c r="E388" i="45"/>
  <c r="W388" i="45" s="1"/>
  <c r="C389" i="45"/>
  <c r="E389" i="45"/>
  <c r="W389" i="45" s="1"/>
  <c r="C390" i="45"/>
  <c r="E390" i="45"/>
  <c r="W390" i="45" s="1"/>
  <c r="C391" i="45"/>
  <c r="E391" i="45"/>
  <c r="W391" i="45" s="1"/>
  <c r="C392" i="45"/>
  <c r="E392" i="45"/>
  <c r="W392" i="45" s="1"/>
  <c r="C393" i="45"/>
  <c r="E393" i="45"/>
  <c r="W393" i="45" s="1"/>
  <c r="C394" i="45"/>
  <c r="E394" i="45"/>
  <c r="W394" i="45" s="1"/>
  <c r="C395" i="45"/>
  <c r="E395" i="45"/>
  <c r="W395" i="45" s="1"/>
  <c r="C396" i="45"/>
  <c r="E396" i="45"/>
  <c r="W396" i="45" s="1"/>
  <c r="C397" i="45"/>
  <c r="E397" i="45"/>
  <c r="W397" i="45" s="1"/>
  <c r="C398" i="45"/>
  <c r="E398" i="45"/>
  <c r="W398" i="45" s="1"/>
  <c r="C399" i="45"/>
  <c r="E399" i="45"/>
  <c r="W399" i="45" s="1"/>
  <c r="C400" i="45"/>
  <c r="E400" i="45"/>
  <c r="W400" i="45" s="1"/>
  <c r="C401" i="45"/>
  <c r="E401" i="45"/>
  <c r="W401" i="45" s="1"/>
  <c r="C402" i="45"/>
  <c r="E402" i="45"/>
  <c r="W402" i="45" s="1"/>
  <c r="C403" i="45"/>
  <c r="E403" i="45"/>
  <c r="W403" i="45" s="1"/>
  <c r="C404" i="45"/>
  <c r="E404" i="45"/>
  <c r="W404" i="45" s="1"/>
  <c r="C405" i="45"/>
  <c r="E405" i="45"/>
  <c r="W405" i="45" s="1"/>
  <c r="C406" i="45"/>
  <c r="E406" i="45"/>
  <c r="W406" i="45" s="1"/>
  <c r="C407" i="45"/>
  <c r="E407" i="45"/>
  <c r="W407" i="45" s="1"/>
  <c r="C408" i="45"/>
  <c r="E408" i="45"/>
  <c r="W408" i="45" s="1"/>
  <c r="C409" i="45"/>
  <c r="E409" i="45"/>
  <c r="W409" i="45" s="1"/>
  <c r="C410" i="45"/>
  <c r="E410" i="45"/>
  <c r="W410" i="45" s="1"/>
  <c r="C411" i="45"/>
  <c r="E411" i="45"/>
  <c r="W411" i="45" s="1"/>
  <c r="C412" i="45"/>
  <c r="E412" i="45"/>
  <c r="W412" i="45" s="1"/>
  <c r="C413" i="45"/>
  <c r="E413" i="45"/>
  <c r="W413" i="45" s="1"/>
  <c r="C414" i="45"/>
  <c r="E414" i="45"/>
  <c r="W414" i="45" s="1"/>
  <c r="C415" i="45"/>
  <c r="E415" i="45"/>
  <c r="W415" i="45" s="1"/>
  <c r="C416" i="45"/>
  <c r="E416" i="45"/>
  <c r="W416" i="45" s="1"/>
  <c r="C417" i="45"/>
  <c r="E417" i="45"/>
  <c r="W417" i="45" s="1"/>
  <c r="C418" i="45"/>
  <c r="E418" i="45"/>
  <c r="W418" i="45" s="1"/>
  <c r="C419" i="45"/>
  <c r="E419" i="45"/>
  <c r="W419" i="45" s="1"/>
  <c r="C420" i="45"/>
  <c r="E420" i="45"/>
  <c r="W420" i="45" s="1"/>
  <c r="C421" i="45"/>
  <c r="E421" i="45"/>
  <c r="W421" i="45" s="1"/>
  <c r="C422" i="45"/>
  <c r="E422" i="45"/>
  <c r="W422" i="45" s="1"/>
  <c r="C423" i="45"/>
  <c r="E423" i="45"/>
  <c r="W423" i="45" s="1"/>
  <c r="C424" i="45"/>
  <c r="AB424" i="45" s="1"/>
  <c r="E424" i="45"/>
  <c r="W424" i="45" s="1"/>
  <c r="C425" i="45"/>
  <c r="E425" i="45"/>
  <c r="W425" i="45" s="1"/>
  <c r="C426" i="45"/>
  <c r="E426" i="45"/>
  <c r="W426" i="45" s="1"/>
  <c r="C427" i="45"/>
  <c r="E427" i="45"/>
  <c r="W427" i="45" s="1"/>
  <c r="C428" i="45"/>
  <c r="E428" i="45"/>
  <c r="W428" i="45" s="1"/>
  <c r="C429" i="45"/>
  <c r="E429" i="45"/>
  <c r="W429" i="45" s="1"/>
  <c r="C430" i="45"/>
  <c r="E430" i="45"/>
  <c r="W430" i="45" s="1"/>
  <c r="C431" i="45"/>
  <c r="E431" i="45"/>
  <c r="W431" i="45" s="1"/>
  <c r="C432" i="45"/>
  <c r="E432" i="45"/>
  <c r="W432" i="45" s="1"/>
  <c r="C433" i="45"/>
  <c r="E433" i="45"/>
  <c r="W433" i="45" s="1"/>
  <c r="C434" i="45"/>
  <c r="E434" i="45"/>
  <c r="W434" i="45" s="1"/>
  <c r="C435" i="45"/>
  <c r="E435" i="45"/>
  <c r="W435" i="45" s="1"/>
  <c r="C436" i="45"/>
  <c r="E436" i="45"/>
  <c r="W436" i="45" s="1"/>
  <c r="C437" i="45"/>
  <c r="E437" i="45"/>
  <c r="W437" i="45" s="1"/>
  <c r="C438" i="45"/>
  <c r="E438" i="45"/>
  <c r="W438" i="45" s="1"/>
  <c r="C439" i="45"/>
  <c r="E439" i="45"/>
  <c r="W439" i="45" s="1"/>
  <c r="C440" i="45"/>
  <c r="E440" i="45"/>
  <c r="W440" i="45" s="1"/>
  <c r="C441" i="45"/>
  <c r="E441" i="45"/>
  <c r="W441" i="45" s="1"/>
  <c r="C442" i="45"/>
  <c r="E442" i="45"/>
  <c r="W442" i="45" s="1"/>
  <c r="C443" i="45"/>
  <c r="E443" i="45"/>
  <c r="W443" i="45" s="1"/>
  <c r="C444" i="45"/>
  <c r="E444" i="45"/>
  <c r="W444" i="45" s="1"/>
  <c r="C445" i="45"/>
  <c r="E445" i="45"/>
  <c r="W445" i="45" s="1"/>
  <c r="C446" i="45"/>
  <c r="E446" i="45"/>
  <c r="W446" i="45" s="1"/>
  <c r="C447" i="45"/>
  <c r="E447" i="45"/>
  <c r="W447" i="45" s="1"/>
  <c r="C448" i="45"/>
  <c r="E448" i="45"/>
  <c r="W448" i="45" s="1"/>
  <c r="C449" i="45"/>
  <c r="E449" i="45"/>
  <c r="W449" i="45" s="1"/>
  <c r="C450" i="45"/>
  <c r="E450" i="45"/>
  <c r="W450" i="45" s="1"/>
  <c r="C451" i="45"/>
  <c r="E451" i="45"/>
  <c r="W451" i="45" s="1"/>
  <c r="C452" i="45"/>
  <c r="E452" i="45"/>
  <c r="W452" i="45" s="1"/>
  <c r="C453" i="45"/>
  <c r="E453" i="45"/>
  <c r="W453" i="45" s="1"/>
  <c r="C454" i="45"/>
  <c r="E454" i="45"/>
  <c r="W454" i="45" s="1"/>
  <c r="C455" i="45"/>
  <c r="E455" i="45"/>
  <c r="W455" i="45" s="1"/>
  <c r="C456" i="45"/>
  <c r="E456" i="45"/>
  <c r="W456" i="45" s="1"/>
  <c r="C457" i="45"/>
  <c r="E457" i="45"/>
  <c r="W457" i="45" s="1"/>
  <c r="C458" i="45"/>
  <c r="E458" i="45"/>
  <c r="W458" i="45" s="1"/>
  <c r="C459" i="45"/>
  <c r="E459" i="45"/>
  <c r="W459" i="45" s="1"/>
  <c r="C460" i="45"/>
  <c r="E460" i="45"/>
  <c r="W460" i="45" s="1"/>
  <c r="C461" i="45"/>
  <c r="E461" i="45"/>
  <c r="W461" i="45" s="1"/>
  <c r="C462" i="45"/>
  <c r="E462" i="45"/>
  <c r="W462" i="45" s="1"/>
  <c r="C463" i="45"/>
  <c r="E463" i="45"/>
  <c r="W463" i="45" s="1"/>
  <c r="C464" i="45"/>
  <c r="AA464" i="45" s="1"/>
  <c r="E464" i="45"/>
  <c r="W464" i="45" s="1"/>
  <c r="C465" i="45"/>
  <c r="E465" i="45"/>
  <c r="W465" i="45" s="1"/>
  <c r="C466" i="45"/>
  <c r="AA466" i="45" s="1"/>
  <c r="E466" i="45"/>
  <c r="W466" i="45" s="1"/>
  <c r="C467" i="45"/>
  <c r="E467" i="45"/>
  <c r="W467" i="45" s="1"/>
  <c r="C468" i="45"/>
  <c r="AA468" i="45" s="1"/>
  <c r="E468" i="45"/>
  <c r="W468" i="45" s="1"/>
  <c r="C469" i="45"/>
  <c r="E469" i="45"/>
  <c r="W469" i="45" s="1"/>
  <c r="C470" i="45"/>
  <c r="AA470" i="45" s="1"/>
  <c r="E470" i="45"/>
  <c r="W470" i="45" s="1"/>
  <c r="C471" i="45"/>
  <c r="E471" i="45"/>
  <c r="W471" i="45" s="1"/>
  <c r="C472" i="45"/>
  <c r="E472" i="45"/>
  <c r="W472" i="45" s="1"/>
  <c r="C473" i="45"/>
  <c r="E473" i="45"/>
  <c r="W473" i="45" s="1"/>
  <c r="C474" i="45"/>
  <c r="E474" i="45"/>
  <c r="W474" i="45" s="1"/>
  <c r="C475" i="45"/>
  <c r="E475" i="45"/>
  <c r="W475" i="45" s="1"/>
  <c r="C476" i="45"/>
  <c r="AA476" i="45" s="1"/>
  <c r="E476" i="45"/>
  <c r="W476" i="45" s="1"/>
  <c r="C477" i="45"/>
  <c r="E477" i="45"/>
  <c r="W477" i="45" s="1"/>
  <c r="C478" i="45"/>
  <c r="E478" i="45"/>
  <c r="W478" i="45" s="1"/>
  <c r="C479" i="45"/>
  <c r="E479" i="45"/>
  <c r="W479" i="45" s="1"/>
  <c r="C480" i="45"/>
  <c r="AA480" i="45" s="1"/>
  <c r="E480" i="45"/>
  <c r="W480" i="45" s="1"/>
  <c r="C481" i="45"/>
  <c r="E481" i="45"/>
  <c r="W481" i="45" s="1"/>
  <c r="C482" i="45"/>
  <c r="AA482" i="45" s="1"/>
  <c r="E482" i="45"/>
  <c r="W482" i="45" s="1"/>
  <c r="C483" i="45"/>
  <c r="E483" i="45"/>
  <c r="W483" i="45" s="1"/>
  <c r="C484" i="45"/>
  <c r="AA484" i="45" s="1"/>
  <c r="E484" i="45"/>
  <c r="W484" i="45" s="1"/>
  <c r="C485" i="45"/>
  <c r="E485" i="45"/>
  <c r="W485" i="45" s="1"/>
  <c r="C486" i="45"/>
  <c r="AA486" i="45" s="1"/>
  <c r="E486" i="45"/>
  <c r="W486" i="45" s="1"/>
  <c r="C487" i="45"/>
  <c r="E487" i="45"/>
  <c r="W487" i="45" s="1"/>
  <c r="C488" i="45"/>
  <c r="E488" i="45"/>
  <c r="W488" i="45" s="1"/>
  <c r="C489" i="45"/>
  <c r="E489" i="45"/>
  <c r="W489" i="45" s="1"/>
  <c r="C490" i="45"/>
  <c r="E490" i="45"/>
  <c r="W490" i="45" s="1"/>
  <c r="C491" i="45"/>
  <c r="E491" i="45"/>
  <c r="W491" i="45" s="1"/>
  <c r="C492" i="45"/>
  <c r="AA492" i="45" s="1"/>
  <c r="E492" i="45"/>
  <c r="W492" i="45" s="1"/>
  <c r="C493" i="45"/>
  <c r="E493" i="45"/>
  <c r="W493" i="45" s="1"/>
  <c r="C494" i="45"/>
  <c r="U494" i="45" s="1"/>
  <c r="E494" i="45"/>
  <c r="W494" i="45" s="1"/>
  <c r="C495" i="45"/>
  <c r="E495" i="45"/>
  <c r="W495" i="45" s="1"/>
  <c r="C496" i="45"/>
  <c r="U496" i="45" s="1"/>
  <c r="E496" i="45"/>
  <c r="W496" i="45" s="1"/>
  <c r="C497" i="45"/>
  <c r="E497" i="45"/>
  <c r="W497" i="45" s="1"/>
  <c r="C498" i="45"/>
  <c r="U498" i="45" s="1"/>
  <c r="E498" i="45"/>
  <c r="W498" i="45" s="1"/>
  <c r="C499" i="45"/>
  <c r="E499" i="45"/>
  <c r="W499" i="45" s="1"/>
  <c r="C500" i="45"/>
  <c r="U500" i="45" s="1"/>
  <c r="E500" i="45"/>
  <c r="W500" i="45" s="1"/>
  <c r="C501" i="45"/>
  <c r="E501" i="45"/>
  <c r="W501" i="45" s="1"/>
  <c r="C502" i="45"/>
  <c r="U502" i="45" s="1"/>
  <c r="E502" i="45"/>
  <c r="W502" i="45" s="1"/>
  <c r="C503" i="45"/>
  <c r="E503" i="45"/>
  <c r="W503" i="45" s="1"/>
  <c r="C504" i="45"/>
  <c r="U504" i="45" s="1"/>
  <c r="E504" i="45"/>
  <c r="W504" i="45" s="1"/>
  <c r="C505" i="45"/>
  <c r="E505" i="45"/>
  <c r="W505" i="45" s="1"/>
  <c r="C506" i="45"/>
  <c r="U506" i="45" s="1"/>
  <c r="E506" i="45"/>
  <c r="W506" i="45" s="1"/>
  <c r="C507" i="45"/>
  <c r="E507" i="45"/>
  <c r="W507" i="45" s="1"/>
  <c r="C508" i="45"/>
  <c r="AA508" i="45" s="1"/>
  <c r="E508" i="45"/>
  <c r="W508" i="45" s="1"/>
  <c r="C509" i="45"/>
  <c r="E509" i="45"/>
  <c r="W509" i="45" s="1"/>
  <c r="C510" i="45"/>
  <c r="AA510" i="45" s="1"/>
  <c r="E510" i="45"/>
  <c r="W510" i="45" s="1"/>
  <c r="C511" i="45"/>
  <c r="E511" i="45"/>
  <c r="W511" i="45" s="1"/>
  <c r="C512" i="45"/>
  <c r="AA512" i="45" s="1"/>
  <c r="E512" i="45"/>
  <c r="W512" i="45" s="1"/>
  <c r="C513" i="45"/>
  <c r="E513" i="45"/>
  <c r="W513" i="45" s="1"/>
  <c r="C514" i="45"/>
  <c r="AA514" i="45" s="1"/>
  <c r="E514" i="45"/>
  <c r="W514" i="45" s="1"/>
  <c r="C515" i="45"/>
  <c r="E515" i="45"/>
  <c r="W515" i="45" s="1"/>
  <c r="C516" i="45"/>
  <c r="AA516" i="45" s="1"/>
  <c r="E516" i="45"/>
  <c r="W516" i="45" s="1"/>
  <c r="C517" i="45"/>
  <c r="E517" i="45"/>
  <c r="W517" i="45" s="1"/>
  <c r="C518" i="45"/>
  <c r="AA518" i="45" s="1"/>
  <c r="E518" i="45"/>
  <c r="W518" i="45" s="1"/>
  <c r="C519" i="45"/>
  <c r="E519" i="45"/>
  <c r="W519" i="45" s="1"/>
  <c r="C520" i="45"/>
  <c r="AA520" i="45" s="1"/>
  <c r="E520" i="45"/>
  <c r="W520" i="45" s="1"/>
  <c r="C521" i="45"/>
  <c r="E521" i="45"/>
  <c r="W521" i="45" s="1"/>
  <c r="C522" i="45"/>
  <c r="AA522" i="45" s="1"/>
  <c r="E522" i="45"/>
  <c r="W522" i="45" s="1"/>
  <c r="C523" i="45"/>
  <c r="E523" i="45"/>
  <c r="W523" i="45" s="1"/>
  <c r="C524" i="45"/>
  <c r="AA524" i="45" s="1"/>
  <c r="E524" i="45"/>
  <c r="W524" i="45" s="1"/>
  <c r="C525" i="45"/>
  <c r="E525" i="45"/>
  <c r="W525" i="45" s="1"/>
  <c r="C526" i="45"/>
  <c r="AA526" i="45" s="1"/>
  <c r="E526" i="45"/>
  <c r="W526" i="45" s="1"/>
  <c r="C527" i="45"/>
  <c r="E527" i="45"/>
  <c r="W527" i="45" s="1"/>
  <c r="C528" i="45"/>
  <c r="AA528" i="45" s="1"/>
  <c r="E528" i="45"/>
  <c r="W528" i="45" s="1"/>
  <c r="C529" i="45"/>
  <c r="E529" i="45"/>
  <c r="W529" i="45" s="1"/>
  <c r="C530" i="45"/>
  <c r="AA530" i="45" s="1"/>
  <c r="E530" i="45"/>
  <c r="W530" i="45" s="1"/>
  <c r="C531" i="45"/>
  <c r="E531" i="45"/>
  <c r="W531" i="45" s="1"/>
  <c r="C532" i="45"/>
  <c r="AA532" i="45" s="1"/>
  <c r="E532" i="45"/>
  <c r="W532" i="45" s="1"/>
  <c r="C533" i="45"/>
  <c r="E533" i="45"/>
  <c r="W533" i="45" s="1"/>
  <c r="C534" i="45"/>
  <c r="AA534" i="45" s="1"/>
  <c r="E534" i="45"/>
  <c r="W534" i="45" s="1"/>
  <c r="C535" i="45"/>
  <c r="E535" i="45"/>
  <c r="W535" i="45" s="1"/>
  <c r="C536" i="45"/>
  <c r="AA536" i="45" s="1"/>
  <c r="E536" i="45"/>
  <c r="W536" i="45" s="1"/>
  <c r="C537" i="45"/>
  <c r="E537" i="45"/>
  <c r="W537" i="45" s="1"/>
  <c r="C538" i="45"/>
  <c r="AA538" i="45" s="1"/>
  <c r="E538" i="45"/>
  <c r="W538" i="45" s="1"/>
  <c r="C539" i="45"/>
  <c r="E539" i="45"/>
  <c r="W539" i="45" s="1"/>
  <c r="C540" i="45"/>
  <c r="AA540" i="45" s="1"/>
  <c r="E540" i="45"/>
  <c r="W540" i="45" s="1"/>
  <c r="C541" i="45"/>
  <c r="E541" i="45"/>
  <c r="W541" i="45" s="1"/>
  <c r="C542" i="45"/>
  <c r="AA542" i="45" s="1"/>
  <c r="E542" i="45"/>
  <c r="W542" i="45" s="1"/>
  <c r="C543" i="45"/>
  <c r="E543" i="45"/>
  <c r="W543" i="45" s="1"/>
  <c r="C544" i="45"/>
  <c r="AA544" i="45" s="1"/>
  <c r="E544" i="45"/>
  <c r="W544" i="45" s="1"/>
  <c r="C545" i="45"/>
  <c r="E545" i="45"/>
  <c r="W545" i="45" s="1"/>
  <c r="C546" i="45"/>
  <c r="AA546" i="45" s="1"/>
  <c r="E546" i="45"/>
  <c r="W546" i="45" s="1"/>
  <c r="C547" i="45"/>
  <c r="E547" i="45"/>
  <c r="W547" i="45" s="1"/>
  <c r="C548" i="45"/>
  <c r="AB548" i="45" s="1"/>
  <c r="E548" i="45"/>
  <c r="W548" i="45" s="1"/>
  <c r="C549" i="45"/>
  <c r="AB549" i="45" s="1"/>
  <c r="E549" i="45"/>
  <c r="W549" i="45" s="1"/>
  <c r="C550" i="45"/>
  <c r="AB550" i="45" s="1"/>
  <c r="E550" i="45"/>
  <c r="W550" i="45" s="1"/>
  <c r="C551" i="45"/>
  <c r="AB551" i="45" s="1"/>
  <c r="E551" i="45"/>
  <c r="W551" i="45" s="1"/>
  <c r="C552" i="45"/>
  <c r="AB552" i="45" s="1"/>
  <c r="E552" i="45"/>
  <c r="W552" i="45" s="1"/>
  <c r="C553" i="45"/>
  <c r="AB553" i="45" s="1"/>
  <c r="E553" i="45"/>
  <c r="W553" i="45" s="1"/>
  <c r="C554" i="45"/>
  <c r="AB554" i="45" s="1"/>
  <c r="E554" i="45"/>
  <c r="W554" i="45" s="1"/>
  <c r="C555" i="45"/>
  <c r="AB555" i="45" s="1"/>
  <c r="E555" i="45"/>
  <c r="W555" i="45" s="1"/>
  <c r="C556" i="45"/>
  <c r="AB556" i="45" s="1"/>
  <c r="E556" i="45"/>
  <c r="W556" i="45" s="1"/>
  <c r="C557" i="45"/>
  <c r="AB557" i="45" s="1"/>
  <c r="E557" i="45"/>
  <c r="W557" i="45" s="1"/>
  <c r="C558" i="45"/>
  <c r="AB558" i="45" s="1"/>
  <c r="E558" i="45"/>
  <c r="W558" i="45" s="1"/>
  <c r="C559" i="45"/>
  <c r="AB559" i="45" s="1"/>
  <c r="E559" i="45"/>
  <c r="W559" i="45" s="1"/>
  <c r="C560" i="45"/>
  <c r="AB560" i="45" s="1"/>
  <c r="E560" i="45"/>
  <c r="W560" i="45" s="1"/>
  <c r="C561" i="45"/>
  <c r="AB561" i="45" s="1"/>
  <c r="E561" i="45"/>
  <c r="W561" i="45" s="1"/>
  <c r="C562" i="45"/>
  <c r="AB562" i="45" s="1"/>
  <c r="E562" i="45"/>
  <c r="W562" i="45" s="1"/>
  <c r="C563" i="45"/>
  <c r="AB563" i="45" s="1"/>
  <c r="E563" i="45"/>
  <c r="W563" i="45" s="1"/>
  <c r="C564" i="45"/>
  <c r="AB564" i="45" s="1"/>
  <c r="E564" i="45"/>
  <c r="W564" i="45" s="1"/>
  <c r="C565" i="45"/>
  <c r="AB565" i="45" s="1"/>
  <c r="E565" i="45"/>
  <c r="W565" i="45" s="1"/>
  <c r="C566" i="45"/>
  <c r="AB566" i="45" s="1"/>
  <c r="E566" i="45"/>
  <c r="W566" i="45" s="1"/>
  <c r="C567" i="45"/>
  <c r="AB567" i="45" s="1"/>
  <c r="E567" i="45"/>
  <c r="W567" i="45" s="1"/>
  <c r="C568" i="45"/>
  <c r="AB568" i="45" s="1"/>
  <c r="E568" i="45"/>
  <c r="W568" i="45" s="1"/>
  <c r="C569" i="45"/>
  <c r="AB569" i="45" s="1"/>
  <c r="E569" i="45"/>
  <c r="W569" i="45" s="1"/>
  <c r="C570" i="45"/>
  <c r="AB570" i="45" s="1"/>
  <c r="E570" i="45"/>
  <c r="W570" i="45" s="1"/>
  <c r="C571" i="45"/>
  <c r="AB571" i="45" s="1"/>
  <c r="E571" i="45"/>
  <c r="W571" i="45" s="1"/>
  <c r="C572" i="45"/>
  <c r="AB572" i="45" s="1"/>
  <c r="E572" i="45"/>
  <c r="W572" i="45" s="1"/>
  <c r="C573" i="45"/>
  <c r="AB573" i="45" s="1"/>
  <c r="E573" i="45"/>
  <c r="W573" i="45" s="1"/>
  <c r="C574" i="45"/>
  <c r="AB574" i="45" s="1"/>
  <c r="E574" i="45"/>
  <c r="W574" i="45" s="1"/>
  <c r="C575" i="45"/>
  <c r="AB575" i="45" s="1"/>
  <c r="E575" i="45"/>
  <c r="W575" i="45" s="1"/>
  <c r="C576" i="45"/>
  <c r="AB576" i="45" s="1"/>
  <c r="E576" i="45"/>
  <c r="W576" i="45" s="1"/>
  <c r="C577" i="45"/>
  <c r="AB577" i="45" s="1"/>
  <c r="E577" i="45"/>
  <c r="W577" i="45" s="1"/>
  <c r="C578" i="45"/>
  <c r="AB578" i="45" s="1"/>
  <c r="E578" i="45"/>
  <c r="W578" i="45" s="1"/>
  <c r="C579" i="45"/>
  <c r="AB579" i="45" s="1"/>
  <c r="E579" i="45"/>
  <c r="W579" i="45" s="1"/>
  <c r="C580" i="45"/>
  <c r="AB580" i="45" s="1"/>
  <c r="E580" i="45"/>
  <c r="W580" i="45" s="1"/>
  <c r="C581" i="45"/>
  <c r="AB581" i="45" s="1"/>
  <c r="E581" i="45"/>
  <c r="W581" i="45" s="1"/>
  <c r="C582" i="45"/>
  <c r="AB582" i="45" s="1"/>
  <c r="E582" i="45"/>
  <c r="W582" i="45" s="1"/>
  <c r="C583" i="45"/>
  <c r="AB583" i="45" s="1"/>
  <c r="E583" i="45"/>
  <c r="W583" i="45" s="1"/>
  <c r="C584" i="45"/>
  <c r="AB584" i="45" s="1"/>
  <c r="E584" i="45"/>
  <c r="W584" i="45" s="1"/>
  <c r="C585" i="45"/>
  <c r="AB585" i="45" s="1"/>
  <c r="E585" i="45"/>
  <c r="W585" i="45" s="1"/>
  <c r="C586" i="45"/>
  <c r="AB586" i="45" s="1"/>
  <c r="E586" i="45"/>
  <c r="W586" i="45" s="1"/>
  <c r="C587" i="45"/>
  <c r="AB587" i="45" s="1"/>
  <c r="E587" i="45"/>
  <c r="W587" i="45" s="1"/>
  <c r="C588" i="45"/>
  <c r="AB588" i="45" s="1"/>
  <c r="E588" i="45"/>
  <c r="W588" i="45" s="1"/>
  <c r="C589" i="45"/>
  <c r="AB589" i="45" s="1"/>
  <c r="E589" i="45"/>
  <c r="W589" i="45" s="1"/>
  <c r="C590" i="45"/>
  <c r="AB590" i="45" s="1"/>
  <c r="E590" i="45"/>
  <c r="W590" i="45" s="1"/>
  <c r="C591" i="45"/>
  <c r="AB591" i="45" s="1"/>
  <c r="E591" i="45"/>
  <c r="W591" i="45" s="1"/>
  <c r="C592" i="45"/>
  <c r="AB592" i="45" s="1"/>
  <c r="E592" i="45"/>
  <c r="W592" i="45" s="1"/>
  <c r="C593" i="45"/>
  <c r="AB593" i="45" s="1"/>
  <c r="E593" i="45"/>
  <c r="W593" i="45" s="1"/>
  <c r="C594" i="45"/>
  <c r="AB594" i="45" s="1"/>
  <c r="E594" i="45"/>
  <c r="W594" i="45" s="1"/>
  <c r="C595" i="45"/>
  <c r="AB595" i="45" s="1"/>
  <c r="E595" i="45"/>
  <c r="W595" i="45" s="1"/>
  <c r="C596" i="45"/>
  <c r="AB596" i="45" s="1"/>
  <c r="E596" i="45"/>
  <c r="W596" i="45" s="1"/>
  <c r="C597" i="45"/>
  <c r="AB597" i="45" s="1"/>
  <c r="E597" i="45"/>
  <c r="W597" i="45" s="1"/>
  <c r="C598" i="45"/>
  <c r="AB598" i="45" s="1"/>
  <c r="E598" i="45"/>
  <c r="W598" i="45" s="1"/>
  <c r="C599" i="45"/>
  <c r="AB599" i="45" s="1"/>
  <c r="E599" i="45"/>
  <c r="W599" i="45" s="1"/>
  <c r="C600" i="45"/>
  <c r="AB600" i="45" s="1"/>
  <c r="E600" i="45"/>
  <c r="W600" i="45" s="1"/>
  <c r="C601" i="45"/>
  <c r="AB601" i="45" s="1"/>
  <c r="E601" i="45"/>
  <c r="W601" i="45" s="1"/>
  <c r="C602" i="45"/>
  <c r="AB602" i="45" s="1"/>
  <c r="E602" i="45"/>
  <c r="W602" i="45" s="1"/>
  <c r="C603" i="45"/>
  <c r="AB603" i="45" s="1"/>
  <c r="E603" i="45"/>
  <c r="W603" i="45" s="1"/>
  <c r="C604" i="45"/>
  <c r="U604" i="45" s="1"/>
  <c r="E604" i="45"/>
  <c r="W604" i="45" s="1"/>
  <c r="C18" i="45"/>
  <c r="E18" i="45"/>
  <c r="W18" i="45" s="1"/>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68" i="52"/>
  <c r="C69" i="52"/>
  <c r="C70" i="52"/>
  <c r="C71" i="52"/>
  <c r="C72" i="52"/>
  <c r="C73" i="52"/>
  <c r="C74" i="52"/>
  <c r="C75" i="52"/>
  <c r="C76" i="52"/>
  <c r="C77" i="52"/>
  <c r="C78" i="52"/>
  <c r="C79" i="52"/>
  <c r="C80" i="52"/>
  <c r="C81" i="52"/>
  <c r="C82" i="52"/>
  <c r="C83" i="52"/>
  <c r="C84" i="52"/>
  <c r="C85" i="52"/>
  <c r="C86" i="52"/>
  <c r="C87" i="52"/>
  <c r="C88" i="52"/>
  <c r="C89" i="52"/>
  <c r="C90" i="52"/>
  <c r="C91" i="52"/>
  <c r="C92" i="52"/>
  <c r="C93" i="52"/>
  <c r="C94" i="52"/>
  <c r="C95" i="52"/>
  <c r="C96" i="52"/>
  <c r="C97" i="52"/>
  <c r="C98" i="52"/>
  <c r="C99" i="52"/>
  <c r="C100" i="52"/>
  <c r="C101" i="52"/>
  <c r="C102" i="52"/>
  <c r="C103" i="52"/>
  <c r="C104" i="52"/>
  <c r="C105" i="52"/>
  <c r="C106" i="52"/>
  <c r="C107" i="52"/>
  <c r="C108" i="52"/>
  <c r="C109" i="52"/>
  <c r="C110" i="52"/>
  <c r="C111" i="52"/>
  <c r="C112" i="52"/>
  <c r="C113" i="52"/>
  <c r="C114" i="52"/>
  <c r="C115" i="52"/>
  <c r="C116" i="52"/>
  <c r="C117" i="52"/>
  <c r="C118" i="52"/>
  <c r="C119" i="52"/>
  <c r="C120" i="52"/>
  <c r="C121" i="52"/>
  <c r="C122" i="52"/>
  <c r="C123" i="52"/>
  <c r="C124" i="52"/>
  <c r="C125" i="52"/>
  <c r="C126" i="52"/>
  <c r="C127" i="52"/>
  <c r="C128" i="52"/>
  <c r="C129" i="52"/>
  <c r="C130" i="52"/>
  <c r="C131" i="52"/>
  <c r="C132" i="52"/>
  <c r="C133" i="52"/>
  <c r="C134" i="52"/>
  <c r="C135" i="52"/>
  <c r="C136" i="52"/>
  <c r="C137" i="52"/>
  <c r="C138" i="52"/>
  <c r="C139" i="52"/>
  <c r="C140" i="52"/>
  <c r="C141" i="52"/>
  <c r="C142" i="52"/>
  <c r="C143" i="52"/>
  <c r="C144" i="52"/>
  <c r="C145" i="52"/>
  <c r="C146" i="52"/>
  <c r="C147" i="52"/>
  <c r="C148" i="52"/>
  <c r="C149" i="52"/>
  <c r="C150" i="52"/>
  <c r="C151" i="52"/>
  <c r="C152" i="52"/>
  <c r="C153" i="52"/>
  <c r="C154" i="52"/>
  <c r="C155" i="52"/>
  <c r="C156" i="52"/>
  <c r="C157" i="52"/>
  <c r="C158" i="52"/>
  <c r="C159" i="52"/>
  <c r="C160" i="52"/>
  <c r="C161" i="52"/>
  <c r="C162" i="52"/>
  <c r="C163" i="52"/>
  <c r="C164" i="52"/>
  <c r="C165" i="52"/>
  <c r="C166" i="52"/>
  <c r="C167" i="52"/>
  <c r="C168" i="52"/>
  <c r="C169" i="52"/>
  <c r="C170" i="52"/>
  <c r="C171" i="52"/>
  <c r="C172" i="52"/>
  <c r="C173" i="52"/>
  <c r="C174" i="52"/>
  <c r="C175" i="52"/>
  <c r="C176" i="52"/>
  <c r="C177" i="52"/>
  <c r="C178" i="52"/>
  <c r="C179" i="52"/>
  <c r="C180" i="52"/>
  <c r="C181" i="52"/>
  <c r="C182" i="52"/>
  <c r="C183" i="52"/>
  <c r="C184" i="52"/>
  <c r="C185" i="52"/>
  <c r="C186" i="52"/>
  <c r="C187" i="52"/>
  <c r="C188" i="52"/>
  <c r="C189" i="52"/>
  <c r="C190" i="52"/>
  <c r="C191" i="52"/>
  <c r="C192" i="52"/>
  <c r="C193" i="52"/>
  <c r="C194" i="52"/>
  <c r="C195" i="52"/>
  <c r="C196" i="52"/>
  <c r="C197" i="52"/>
  <c r="C198" i="52"/>
  <c r="C199" i="52"/>
  <c r="C200" i="52"/>
  <c r="C201" i="52"/>
  <c r="C202" i="52"/>
  <c r="C203" i="52"/>
  <c r="C204" i="52"/>
  <c r="C205" i="52"/>
  <c r="C206" i="52"/>
  <c r="C207" i="52"/>
  <c r="C208" i="52"/>
  <c r="C209" i="52"/>
  <c r="C210" i="52"/>
  <c r="C211" i="52"/>
  <c r="C212" i="52"/>
  <c r="C213" i="52"/>
  <c r="C214" i="52"/>
  <c r="C215" i="52"/>
  <c r="C216" i="52"/>
  <c r="C217" i="52"/>
  <c r="C218" i="52"/>
  <c r="C219" i="52"/>
  <c r="C220" i="52"/>
  <c r="C221" i="52"/>
  <c r="C222" i="52"/>
  <c r="C223" i="52"/>
  <c r="C224" i="52"/>
  <c r="C225" i="52"/>
  <c r="C226" i="52"/>
  <c r="C227" i="52"/>
  <c r="C228" i="52"/>
  <c r="C229" i="52"/>
  <c r="C230" i="52"/>
  <c r="C231" i="52"/>
  <c r="C232" i="52"/>
  <c r="C233" i="52"/>
  <c r="C234" i="52"/>
  <c r="C235" i="52"/>
  <c r="C236" i="52"/>
  <c r="C237" i="52"/>
  <c r="C238" i="52"/>
  <c r="C239" i="52"/>
  <c r="C240" i="52"/>
  <c r="C241" i="52"/>
  <c r="C242" i="52"/>
  <c r="C243" i="52"/>
  <c r="C244" i="52"/>
  <c r="C245" i="52"/>
  <c r="C246" i="52"/>
  <c r="C247" i="52"/>
  <c r="C248" i="52"/>
  <c r="C249" i="52"/>
  <c r="C250" i="52"/>
  <c r="C251" i="52"/>
  <c r="C252" i="52"/>
  <c r="C253" i="52"/>
  <c r="C254" i="52"/>
  <c r="C255" i="52"/>
  <c r="C256" i="52"/>
  <c r="C257" i="52"/>
  <c r="C258" i="52"/>
  <c r="C259" i="52"/>
  <c r="C260" i="52"/>
  <c r="C261" i="52"/>
  <c r="C262" i="52"/>
  <c r="C263" i="52"/>
  <c r="C264" i="52"/>
  <c r="C265" i="52"/>
  <c r="C266" i="52"/>
  <c r="C267" i="52"/>
  <c r="C268" i="52"/>
  <c r="C269" i="52"/>
  <c r="C270" i="52"/>
  <c r="C271" i="52"/>
  <c r="C272" i="52"/>
  <c r="C273" i="52"/>
  <c r="C274" i="52"/>
  <c r="C275" i="52"/>
  <c r="C276" i="52"/>
  <c r="C277" i="52"/>
  <c r="C278" i="52"/>
  <c r="C279" i="52"/>
  <c r="C280" i="52"/>
  <c r="C281" i="52"/>
  <c r="C282" i="52"/>
  <c r="C283" i="52"/>
  <c r="C284" i="52"/>
  <c r="C285" i="52"/>
  <c r="C286" i="52"/>
  <c r="C287" i="52"/>
  <c r="C288" i="52"/>
  <c r="C289" i="52"/>
  <c r="C290" i="52"/>
  <c r="C291" i="52"/>
  <c r="C292" i="52"/>
  <c r="C293" i="52"/>
  <c r="C294" i="52"/>
  <c r="C295" i="52"/>
  <c r="C296" i="52"/>
  <c r="C297" i="52"/>
  <c r="C298" i="52"/>
  <c r="C299" i="52"/>
  <c r="C300" i="52"/>
  <c r="C301" i="52"/>
  <c r="C302" i="52"/>
  <c r="C303" i="52"/>
  <c r="C304" i="52"/>
  <c r="C305" i="52"/>
  <c r="C306" i="52"/>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C349" i="52"/>
  <c r="C350" i="52"/>
  <c r="C351" i="52"/>
  <c r="C352" i="52"/>
  <c r="C353" i="52"/>
  <c r="C354" i="52"/>
  <c r="C355" i="52"/>
  <c r="C356" i="52"/>
  <c r="C357" i="52"/>
  <c r="C358" i="52"/>
  <c r="C359" i="52"/>
  <c r="C360" i="52"/>
  <c r="C361" i="52"/>
  <c r="C362" i="52"/>
  <c r="C363" i="52"/>
  <c r="C364" i="52"/>
  <c r="C365" i="52"/>
  <c r="C366" i="52"/>
  <c r="C367" i="52"/>
  <c r="C368" i="52"/>
  <c r="C369" i="52"/>
  <c r="C370" i="52"/>
  <c r="C371" i="52"/>
  <c r="C372" i="52"/>
  <c r="C373" i="52"/>
  <c r="C374" i="52"/>
  <c r="C375" i="52"/>
  <c r="C376" i="52"/>
  <c r="C377" i="52"/>
  <c r="C378" i="52"/>
  <c r="C379" i="52"/>
  <c r="C380" i="52"/>
  <c r="C381" i="52"/>
  <c r="C382" i="52"/>
  <c r="C383" i="52"/>
  <c r="C384" i="52"/>
  <c r="C385" i="52"/>
  <c r="C386" i="52"/>
  <c r="C387" i="52"/>
  <c r="C388" i="52"/>
  <c r="C389" i="52"/>
  <c r="C390" i="52"/>
  <c r="C391" i="52"/>
  <c r="C392" i="52"/>
  <c r="C393" i="52"/>
  <c r="C394" i="52"/>
  <c r="C395" i="52"/>
  <c r="C396" i="52"/>
  <c r="C397" i="52"/>
  <c r="C398" i="52"/>
  <c r="C399" i="52"/>
  <c r="C400" i="52"/>
  <c r="C401" i="52"/>
  <c r="C402" i="52"/>
  <c r="C403" i="52"/>
  <c r="C404" i="52"/>
  <c r="C405" i="52"/>
  <c r="C406" i="52"/>
  <c r="C407" i="52"/>
  <c r="C408" i="52"/>
  <c r="C409" i="52"/>
  <c r="C410" i="52"/>
  <c r="C411" i="52"/>
  <c r="C412" i="52"/>
  <c r="C413" i="52"/>
  <c r="C414" i="52"/>
  <c r="C415" i="52"/>
  <c r="C416" i="52"/>
  <c r="C417" i="52"/>
  <c r="C418" i="52"/>
  <c r="C419" i="52"/>
  <c r="C420" i="52"/>
  <c r="C421" i="52"/>
  <c r="C422" i="52"/>
  <c r="C423" i="52"/>
  <c r="C424" i="52"/>
  <c r="C425" i="52"/>
  <c r="C426" i="52"/>
  <c r="C427" i="52"/>
  <c r="C428" i="52"/>
  <c r="C429" i="52"/>
  <c r="C430" i="52"/>
  <c r="C431" i="52"/>
  <c r="C432" i="52"/>
  <c r="C433" i="52"/>
  <c r="C434" i="52"/>
  <c r="C435" i="52"/>
  <c r="C436" i="52"/>
  <c r="C437" i="52"/>
  <c r="C438" i="52"/>
  <c r="C439" i="52"/>
  <c r="C440" i="52"/>
  <c r="C441" i="52"/>
  <c r="C442" i="52"/>
  <c r="C443" i="52"/>
  <c r="C444" i="52"/>
  <c r="C445" i="52"/>
  <c r="C446" i="52"/>
  <c r="C447" i="52"/>
  <c r="C448" i="52"/>
  <c r="C449" i="52"/>
  <c r="C450" i="52"/>
  <c r="C451" i="52"/>
  <c r="C452" i="52"/>
  <c r="C453" i="52"/>
  <c r="C454" i="52"/>
  <c r="C455" i="52"/>
  <c r="C456" i="52"/>
  <c r="C457" i="52"/>
  <c r="C458" i="52"/>
  <c r="C459" i="52"/>
  <c r="C460" i="52"/>
  <c r="C461" i="52"/>
  <c r="C462" i="52"/>
  <c r="C463" i="52"/>
  <c r="C464" i="52"/>
  <c r="C465" i="52"/>
  <c r="C466" i="52"/>
  <c r="C467" i="52"/>
  <c r="C468" i="52"/>
  <c r="C469" i="52"/>
  <c r="C470" i="52"/>
  <c r="C471" i="52"/>
  <c r="C472" i="52"/>
  <c r="C473" i="52"/>
  <c r="C474" i="52"/>
  <c r="C475" i="52"/>
  <c r="C476" i="52"/>
  <c r="C477" i="52"/>
  <c r="C478" i="52"/>
  <c r="C479" i="52"/>
  <c r="C480" i="52"/>
  <c r="C481" i="52"/>
  <c r="C482" i="52"/>
  <c r="C483" i="52"/>
  <c r="C484" i="52"/>
  <c r="C485" i="52"/>
  <c r="C486" i="52"/>
  <c r="C487" i="52"/>
  <c r="C488" i="52"/>
  <c r="C489" i="52"/>
  <c r="C490" i="52"/>
  <c r="C491" i="52"/>
  <c r="C492" i="52"/>
  <c r="C493" i="52"/>
  <c r="C494" i="52"/>
  <c r="C495" i="52"/>
  <c r="C496" i="52"/>
  <c r="C497" i="52"/>
  <c r="C498" i="52"/>
  <c r="C499" i="52"/>
  <c r="C500" i="52"/>
  <c r="C501" i="52"/>
  <c r="C502" i="52"/>
  <c r="C503" i="52"/>
  <c r="C504" i="52"/>
  <c r="C505" i="52"/>
  <c r="C506" i="52"/>
  <c r="C507" i="52"/>
  <c r="C508" i="52"/>
  <c r="C509" i="52"/>
  <c r="C510" i="52"/>
  <c r="C511" i="52"/>
  <c r="C512" i="52"/>
  <c r="C513" i="52"/>
  <c r="C514" i="52"/>
  <c r="C515" i="52"/>
  <c r="C516" i="52"/>
  <c r="C517" i="52"/>
  <c r="C518" i="52"/>
  <c r="C519" i="52"/>
  <c r="C520" i="52"/>
  <c r="C521" i="52"/>
  <c r="C522" i="52"/>
  <c r="C523" i="52"/>
  <c r="C524" i="52"/>
  <c r="C525" i="52"/>
  <c r="C526" i="52"/>
  <c r="C527" i="52"/>
  <c r="C528" i="52"/>
  <c r="C529" i="52"/>
  <c r="C530" i="52"/>
  <c r="C531" i="52"/>
  <c r="C532" i="52"/>
  <c r="C533" i="52"/>
  <c r="C534" i="52"/>
  <c r="C535" i="52"/>
  <c r="C536" i="52"/>
  <c r="C537" i="52"/>
  <c r="C538" i="52"/>
  <c r="C539" i="52"/>
  <c r="C540" i="52"/>
  <c r="C541" i="52"/>
  <c r="C542" i="52"/>
  <c r="C543" i="52"/>
  <c r="C544" i="52"/>
  <c r="C545" i="52"/>
  <c r="C546" i="52"/>
  <c r="C547" i="52"/>
  <c r="C548" i="52"/>
  <c r="C549" i="52"/>
  <c r="C550" i="52"/>
  <c r="C551" i="52"/>
  <c r="C552" i="52"/>
  <c r="C553" i="52"/>
  <c r="C554" i="52"/>
  <c r="C555" i="52"/>
  <c r="C556" i="52"/>
  <c r="C557" i="52"/>
  <c r="C558" i="52"/>
  <c r="C559" i="52"/>
  <c r="C560" i="52"/>
  <c r="C561" i="52"/>
  <c r="C562" i="52"/>
  <c r="C563" i="52"/>
  <c r="C564" i="52"/>
  <c r="C565" i="52"/>
  <c r="C566" i="52"/>
  <c r="C567" i="52"/>
  <c r="C568" i="52"/>
  <c r="C569" i="52"/>
  <c r="C570" i="52"/>
  <c r="C571" i="52"/>
  <c r="C572" i="52"/>
  <c r="C573" i="52"/>
  <c r="C574" i="52"/>
  <c r="C575" i="52"/>
  <c r="C576" i="52"/>
  <c r="C577" i="52"/>
  <c r="C578" i="52"/>
  <c r="C579" i="52"/>
  <c r="C580" i="52"/>
  <c r="C581" i="52"/>
  <c r="C582" i="52"/>
  <c r="C583" i="52"/>
  <c r="C584" i="52"/>
  <c r="C585" i="52"/>
  <c r="C586" i="52"/>
  <c r="C587" i="52"/>
  <c r="C588" i="52"/>
  <c r="C589" i="52"/>
  <c r="C590" i="52"/>
  <c r="C591" i="52"/>
  <c r="C592" i="52"/>
  <c r="C593" i="52"/>
  <c r="C594" i="52"/>
  <c r="C595" i="52"/>
  <c r="C596" i="52"/>
  <c r="C597" i="52"/>
  <c r="C598" i="52"/>
  <c r="C599" i="52"/>
  <c r="C600" i="52"/>
  <c r="C601" i="52"/>
  <c r="C16" i="52"/>
  <c r="C17" i="51"/>
  <c r="C18" i="51"/>
  <c r="C19" i="51"/>
  <c r="C20" i="51"/>
  <c r="C21" i="51"/>
  <c r="C22" i="51"/>
  <c r="C23" i="51"/>
  <c r="C24" i="51"/>
  <c r="C25" i="51"/>
  <c r="C26" i="51"/>
  <c r="C27" i="51"/>
  <c r="C28" i="51"/>
  <c r="C29" i="51"/>
  <c r="C30" i="51"/>
  <c r="C31" i="51"/>
  <c r="C32" i="51"/>
  <c r="C33" i="51"/>
  <c r="C34" i="51"/>
  <c r="C35" i="51"/>
  <c r="C36" i="51"/>
  <c r="C37" i="51"/>
  <c r="C38" i="51"/>
  <c r="C39" i="51"/>
  <c r="C40" i="51"/>
  <c r="C41" i="51"/>
  <c r="C42" i="51"/>
  <c r="C43" i="51"/>
  <c r="C44" i="51"/>
  <c r="C45" i="51"/>
  <c r="C46" i="51"/>
  <c r="C47" i="51"/>
  <c r="C48" i="51"/>
  <c r="C49" i="51"/>
  <c r="C50" i="51"/>
  <c r="C51" i="51"/>
  <c r="C52" i="51"/>
  <c r="C53" i="51"/>
  <c r="C54" i="51"/>
  <c r="C55" i="51"/>
  <c r="C56" i="51"/>
  <c r="C57" i="51"/>
  <c r="C58" i="51"/>
  <c r="C59" i="51"/>
  <c r="C60" i="51"/>
  <c r="C61" i="51"/>
  <c r="C62" i="51"/>
  <c r="C63" i="51"/>
  <c r="C64" i="51"/>
  <c r="C65" i="51"/>
  <c r="C66" i="51"/>
  <c r="C67" i="51"/>
  <c r="C68" i="51"/>
  <c r="C69" i="51"/>
  <c r="C70" i="51"/>
  <c r="C71" i="51"/>
  <c r="C72" i="51"/>
  <c r="C73" i="51"/>
  <c r="C74" i="51"/>
  <c r="C75" i="51"/>
  <c r="C76" i="51"/>
  <c r="C77" i="51"/>
  <c r="C78" i="51"/>
  <c r="C79" i="51"/>
  <c r="C80" i="51"/>
  <c r="C81" i="51"/>
  <c r="C82" i="51"/>
  <c r="C83" i="51"/>
  <c r="C84" i="51"/>
  <c r="C85" i="51"/>
  <c r="C86" i="51"/>
  <c r="C87" i="51"/>
  <c r="C88" i="51"/>
  <c r="C89" i="51"/>
  <c r="C90" i="51"/>
  <c r="C91" i="51"/>
  <c r="C92" i="51"/>
  <c r="C93" i="51"/>
  <c r="C94" i="51"/>
  <c r="C95" i="51"/>
  <c r="C96" i="51"/>
  <c r="C97" i="51"/>
  <c r="C98" i="51"/>
  <c r="C99" i="51"/>
  <c r="C100" i="51"/>
  <c r="C101" i="51"/>
  <c r="C102" i="51"/>
  <c r="C103" i="51"/>
  <c r="C104" i="51"/>
  <c r="C105" i="51"/>
  <c r="C106" i="51"/>
  <c r="C107" i="51"/>
  <c r="C108" i="51"/>
  <c r="C109" i="51"/>
  <c r="C110" i="51"/>
  <c r="C111" i="51"/>
  <c r="C112" i="51"/>
  <c r="C113" i="51"/>
  <c r="C114" i="51"/>
  <c r="C115" i="51"/>
  <c r="C116" i="51"/>
  <c r="C117" i="51"/>
  <c r="C118" i="51"/>
  <c r="C119" i="51"/>
  <c r="C120" i="51"/>
  <c r="C121" i="51"/>
  <c r="C122" i="51"/>
  <c r="C123" i="51"/>
  <c r="C124" i="51"/>
  <c r="C125" i="51"/>
  <c r="C126" i="51"/>
  <c r="C127" i="51"/>
  <c r="C128" i="51"/>
  <c r="C129" i="51"/>
  <c r="C130" i="51"/>
  <c r="C131" i="51"/>
  <c r="C132" i="51"/>
  <c r="C133" i="51"/>
  <c r="C134" i="51"/>
  <c r="C135" i="51"/>
  <c r="C136" i="51"/>
  <c r="C137" i="51"/>
  <c r="C138" i="51"/>
  <c r="C139" i="51"/>
  <c r="C140" i="51"/>
  <c r="C141" i="51"/>
  <c r="C142" i="51"/>
  <c r="C143" i="51"/>
  <c r="C144" i="51"/>
  <c r="C145" i="51"/>
  <c r="C146" i="51"/>
  <c r="C147" i="51"/>
  <c r="C148" i="51"/>
  <c r="C149" i="51"/>
  <c r="C150" i="51"/>
  <c r="C151" i="51"/>
  <c r="C152" i="51"/>
  <c r="C153" i="51"/>
  <c r="C154" i="51"/>
  <c r="C155" i="51"/>
  <c r="C156" i="51"/>
  <c r="C157" i="51"/>
  <c r="C158" i="51"/>
  <c r="C159" i="51"/>
  <c r="C160" i="51"/>
  <c r="C161" i="51"/>
  <c r="C162" i="51"/>
  <c r="C163" i="51"/>
  <c r="C164" i="51"/>
  <c r="C165" i="51"/>
  <c r="C166" i="51"/>
  <c r="C167" i="51"/>
  <c r="C168" i="51"/>
  <c r="C169" i="51"/>
  <c r="C170" i="51"/>
  <c r="C171" i="51"/>
  <c r="C172" i="51"/>
  <c r="C173" i="51"/>
  <c r="C174" i="51"/>
  <c r="C175" i="51"/>
  <c r="C176" i="51"/>
  <c r="C177" i="51"/>
  <c r="C178" i="51"/>
  <c r="C179" i="51"/>
  <c r="C180" i="51"/>
  <c r="C181" i="51"/>
  <c r="C182" i="51"/>
  <c r="C183" i="51"/>
  <c r="C184" i="51"/>
  <c r="C185" i="51"/>
  <c r="C186" i="51"/>
  <c r="C187" i="51"/>
  <c r="C188" i="51"/>
  <c r="C189" i="51"/>
  <c r="C190" i="51"/>
  <c r="C191" i="51"/>
  <c r="C192" i="51"/>
  <c r="C193" i="51"/>
  <c r="C194" i="51"/>
  <c r="C195" i="51"/>
  <c r="C196" i="51"/>
  <c r="C197" i="51"/>
  <c r="C198" i="51"/>
  <c r="C199" i="51"/>
  <c r="C200" i="51"/>
  <c r="C201" i="51"/>
  <c r="C202" i="51"/>
  <c r="C203" i="51"/>
  <c r="C204" i="51"/>
  <c r="C205" i="51"/>
  <c r="C206" i="51"/>
  <c r="C207" i="51"/>
  <c r="C208" i="51"/>
  <c r="C209" i="51"/>
  <c r="C210" i="51"/>
  <c r="C211" i="51"/>
  <c r="C212" i="51"/>
  <c r="C213" i="51"/>
  <c r="C214" i="51"/>
  <c r="C215" i="51"/>
  <c r="C216" i="51"/>
  <c r="C217" i="51"/>
  <c r="C218" i="51"/>
  <c r="C219" i="51"/>
  <c r="C220" i="51"/>
  <c r="C221" i="51"/>
  <c r="C222" i="51"/>
  <c r="C223" i="51"/>
  <c r="C224" i="51"/>
  <c r="C225" i="51"/>
  <c r="C226" i="51"/>
  <c r="C227" i="51"/>
  <c r="C228" i="51"/>
  <c r="C229" i="51"/>
  <c r="C230" i="51"/>
  <c r="C231" i="51"/>
  <c r="C232" i="51"/>
  <c r="C233" i="51"/>
  <c r="C234" i="51"/>
  <c r="C235" i="51"/>
  <c r="C236" i="51"/>
  <c r="C237" i="51"/>
  <c r="C238" i="51"/>
  <c r="C239" i="51"/>
  <c r="C240" i="51"/>
  <c r="C241" i="51"/>
  <c r="C242" i="51"/>
  <c r="C243" i="51"/>
  <c r="C244" i="51"/>
  <c r="C245" i="51"/>
  <c r="C246" i="51"/>
  <c r="C247" i="51"/>
  <c r="C248" i="51"/>
  <c r="C249" i="51"/>
  <c r="C250" i="51"/>
  <c r="C251" i="51"/>
  <c r="C252" i="51"/>
  <c r="C253" i="51"/>
  <c r="C254" i="51"/>
  <c r="C255" i="51"/>
  <c r="C256" i="51"/>
  <c r="C257" i="51"/>
  <c r="C258" i="51"/>
  <c r="C259" i="51"/>
  <c r="C260" i="51"/>
  <c r="C261" i="51"/>
  <c r="C262" i="51"/>
  <c r="C263" i="51"/>
  <c r="C264" i="51"/>
  <c r="C265" i="51"/>
  <c r="C266" i="51"/>
  <c r="C267" i="51"/>
  <c r="C268" i="51"/>
  <c r="C269" i="51"/>
  <c r="C270" i="51"/>
  <c r="C271" i="51"/>
  <c r="C272" i="51"/>
  <c r="C273" i="51"/>
  <c r="C274" i="51"/>
  <c r="C275" i="51"/>
  <c r="C276" i="51"/>
  <c r="C277" i="51"/>
  <c r="C278" i="51"/>
  <c r="C279" i="51"/>
  <c r="C280" i="51"/>
  <c r="C281" i="51"/>
  <c r="C282" i="51"/>
  <c r="C283" i="51"/>
  <c r="C284" i="51"/>
  <c r="C285" i="51"/>
  <c r="C286" i="51"/>
  <c r="C287" i="51"/>
  <c r="C288" i="51"/>
  <c r="C289" i="51"/>
  <c r="C290" i="51"/>
  <c r="C291" i="51"/>
  <c r="C292" i="51"/>
  <c r="C293" i="51"/>
  <c r="C294" i="51"/>
  <c r="C295" i="51"/>
  <c r="C296" i="51"/>
  <c r="C297" i="51"/>
  <c r="C298" i="51"/>
  <c r="C299" i="51"/>
  <c r="C300" i="51"/>
  <c r="C301" i="51"/>
  <c r="C302" i="51"/>
  <c r="C303" i="51"/>
  <c r="C304" i="51"/>
  <c r="C305" i="51"/>
  <c r="C306" i="51"/>
  <c r="C307" i="51"/>
  <c r="C308" i="51"/>
  <c r="C309" i="51"/>
  <c r="C310" i="51"/>
  <c r="C311" i="51"/>
  <c r="C312" i="51"/>
  <c r="C313" i="51"/>
  <c r="C314" i="51"/>
  <c r="C315" i="51"/>
  <c r="C316" i="51"/>
  <c r="C317" i="51"/>
  <c r="C318" i="51"/>
  <c r="C319" i="51"/>
  <c r="C320" i="51"/>
  <c r="C321" i="51"/>
  <c r="C322" i="51"/>
  <c r="C323" i="51"/>
  <c r="C324" i="51"/>
  <c r="C325" i="51"/>
  <c r="C326" i="51"/>
  <c r="C327" i="51"/>
  <c r="C328" i="51"/>
  <c r="C329" i="51"/>
  <c r="C330" i="51"/>
  <c r="C331" i="51"/>
  <c r="C332" i="51"/>
  <c r="C333" i="51"/>
  <c r="C334" i="51"/>
  <c r="C335" i="51"/>
  <c r="C336" i="51"/>
  <c r="C337" i="51"/>
  <c r="C338" i="51"/>
  <c r="C339" i="51"/>
  <c r="C340" i="51"/>
  <c r="C341" i="51"/>
  <c r="C342" i="51"/>
  <c r="C343" i="51"/>
  <c r="C344" i="51"/>
  <c r="C345" i="51"/>
  <c r="C346" i="51"/>
  <c r="C347" i="51"/>
  <c r="C348" i="51"/>
  <c r="C349" i="51"/>
  <c r="C350" i="51"/>
  <c r="C351" i="51"/>
  <c r="C352" i="51"/>
  <c r="C353" i="51"/>
  <c r="C354" i="51"/>
  <c r="C355" i="51"/>
  <c r="C356" i="51"/>
  <c r="C357" i="51"/>
  <c r="C358" i="51"/>
  <c r="C359" i="51"/>
  <c r="C360" i="51"/>
  <c r="C361" i="51"/>
  <c r="C362" i="51"/>
  <c r="C363" i="51"/>
  <c r="C364" i="51"/>
  <c r="C365" i="51"/>
  <c r="C366" i="51"/>
  <c r="C367" i="51"/>
  <c r="C368" i="51"/>
  <c r="C369" i="51"/>
  <c r="C370" i="51"/>
  <c r="C371" i="51"/>
  <c r="C372" i="51"/>
  <c r="C373" i="51"/>
  <c r="C374" i="51"/>
  <c r="C375" i="51"/>
  <c r="C376" i="51"/>
  <c r="C377" i="51"/>
  <c r="C378" i="51"/>
  <c r="C379" i="51"/>
  <c r="C380" i="51"/>
  <c r="C381" i="51"/>
  <c r="C382" i="51"/>
  <c r="C383" i="51"/>
  <c r="C384" i="51"/>
  <c r="C385" i="51"/>
  <c r="C386" i="51"/>
  <c r="C387" i="51"/>
  <c r="C388" i="51"/>
  <c r="C389" i="51"/>
  <c r="C390" i="51"/>
  <c r="C391" i="51"/>
  <c r="C392" i="51"/>
  <c r="C393" i="51"/>
  <c r="C394" i="51"/>
  <c r="C395" i="51"/>
  <c r="C396" i="51"/>
  <c r="C397" i="51"/>
  <c r="C398" i="51"/>
  <c r="C399" i="51"/>
  <c r="C400" i="51"/>
  <c r="C401" i="51"/>
  <c r="C402" i="51"/>
  <c r="C403" i="51"/>
  <c r="C404" i="51"/>
  <c r="C405" i="51"/>
  <c r="C406" i="51"/>
  <c r="C407" i="51"/>
  <c r="C408" i="51"/>
  <c r="C409" i="51"/>
  <c r="C410" i="51"/>
  <c r="C411" i="51"/>
  <c r="C412" i="51"/>
  <c r="C413" i="51"/>
  <c r="C414" i="51"/>
  <c r="C415" i="51"/>
  <c r="C416" i="51"/>
  <c r="C417" i="51"/>
  <c r="C418" i="51"/>
  <c r="C419" i="51"/>
  <c r="C420" i="51"/>
  <c r="C421" i="51"/>
  <c r="C422" i="51"/>
  <c r="C423" i="51"/>
  <c r="C424" i="51"/>
  <c r="C425" i="51"/>
  <c r="C426" i="51"/>
  <c r="C427" i="51"/>
  <c r="C428" i="51"/>
  <c r="C429" i="51"/>
  <c r="C430" i="51"/>
  <c r="C431" i="51"/>
  <c r="C432" i="51"/>
  <c r="C433" i="51"/>
  <c r="C434" i="51"/>
  <c r="C435" i="51"/>
  <c r="C436" i="51"/>
  <c r="C437" i="51"/>
  <c r="C438" i="51"/>
  <c r="C439" i="51"/>
  <c r="C440" i="51"/>
  <c r="C441" i="51"/>
  <c r="C442" i="51"/>
  <c r="C443" i="51"/>
  <c r="C444" i="51"/>
  <c r="C445" i="51"/>
  <c r="C446" i="51"/>
  <c r="C447" i="51"/>
  <c r="C448" i="51"/>
  <c r="C449" i="51"/>
  <c r="C450" i="51"/>
  <c r="C451" i="51"/>
  <c r="C452" i="51"/>
  <c r="C453" i="51"/>
  <c r="C454" i="51"/>
  <c r="C455" i="51"/>
  <c r="C456" i="51"/>
  <c r="C457" i="51"/>
  <c r="C458" i="51"/>
  <c r="C459" i="51"/>
  <c r="C460" i="51"/>
  <c r="C461" i="51"/>
  <c r="C462" i="51"/>
  <c r="C463" i="51"/>
  <c r="C464" i="51"/>
  <c r="C465" i="51"/>
  <c r="C466" i="51"/>
  <c r="C467" i="51"/>
  <c r="C468" i="51"/>
  <c r="C469" i="51"/>
  <c r="C470" i="51"/>
  <c r="C471" i="51"/>
  <c r="C472" i="51"/>
  <c r="C473" i="51"/>
  <c r="C474" i="51"/>
  <c r="C475" i="51"/>
  <c r="C476" i="51"/>
  <c r="C477" i="51"/>
  <c r="C478" i="51"/>
  <c r="C479" i="51"/>
  <c r="C480" i="51"/>
  <c r="C481" i="51"/>
  <c r="C482" i="51"/>
  <c r="C483" i="51"/>
  <c r="C484" i="51"/>
  <c r="C485" i="51"/>
  <c r="C486" i="51"/>
  <c r="C487" i="51"/>
  <c r="C488" i="51"/>
  <c r="C489" i="51"/>
  <c r="C490" i="51"/>
  <c r="C491" i="51"/>
  <c r="C492" i="51"/>
  <c r="C493" i="51"/>
  <c r="C494" i="51"/>
  <c r="C495" i="51"/>
  <c r="C496" i="51"/>
  <c r="C497" i="51"/>
  <c r="C498" i="51"/>
  <c r="C499" i="51"/>
  <c r="C500" i="51"/>
  <c r="C501" i="51"/>
  <c r="C502" i="51"/>
  <c r="C503" i="51"/>
  <c r="C504" i="51"/>
  <c r="C505" i="51"/>
  <c r="C506" i="51"/>
  <c r="C507" i="51"/>
  <c r="C508" i="51"/>
  <c r="C509" i="51"/>
  <c r="C510" i="51"/>
  <c r="C511" i="51"/>
  <c r="C512" i="51"/>
  <c r="C513" i="51"/>
  <c r="C514" i="51"/>
  <c r="C515" i="51"/>
  <c r="C516" i="51"/>
  <c r="C517" i="51"/>
  <c r="C518" i="51"/>
  <c r="C519" i="51"/>
  <c r="C520" i="51"/>
  <c r="C521" i="51"/>
  <c r="C522" i="51"/>
  <c r="C523" i="51"/>
  <c r="C524" i="51"/>
  <c r="C525" i="51"/>
  <c r="C526" i="51"/>
  <c r="C527" i="51"/>
  <c r="C528" i="51"/>
  <c r="C529" i="51"/>
  <c r="C530" i="51"/>
  <c r="C531" i="51"/>
  <c r="C532" i="51"/>
  <c r="C533" i="51"/>
  <c r="C534" i="51"/>
  <c r="C535" i="51"/>
  <c r="C536" i="51"/>
  <c r="C537" i="51"/>
  <c r="C538" i="51"/>
  <c r="C539" i="51"/>
  <c r="C540" i="51"/>
  <c r="C541" i="51"/>
  <c r="C542" i="51"/>
  <c r="C543" i="51"/>
  <c r="C544" i="51"/>
  <c r="C545" i="51"/>
  <c r="C546" i="51"/>
  <c r="C547" i="51"/>
  <c r="C548" i="51"/>
  <c r="C549" i="51"/>
  <c r="C550" i="51"/>
  <c r="C551" i="51"/>
  <c r="C552" i="51"/>
  <c r="C553" i="51"/>
  <c r="C554" i="51"/>
  <c r="C555" i="51"/>
  <c r="C556" i="51"/>
  <c r="C557" i="51"/>
  <c r="C558" i="51"/>
  <c r="C559" i="51"/>
  <c r="C560" i="51"/>
  <c r="C561" i="51"/>
  <c r="C562" i="51"/>
  <c r="C563" i="51"/>
  <c r="C564" i="51"/>
  <c r="C565" i="51"/>
  <c r="C566" i="51"/>
  <c r="C567" i="51"/>
  <c r="C568" i="51"/>
  <c r="C569" i="51"/>
  <c r="C570" i="51"/>
  <c r="C571" i="51"/>
  <c r="C572" i="51"/>
  <c r="C573" i="51"/>
  <c r="C574" i="51"/>
  <c r="C575" i="51"/>
  <c r="C576" i="51"/>
  <c r="C577" i="51"/>
  <c r="C578" i="51"/>
  <c r="C579" i="51"/>
  <c r="C580" i="51"/>
  <c r="C581" i="51"/>
  <c r="C582" i="51"/>
  <c r="C583" i="51"/>
  <c r="C584" i="51"/>
  <c r="C585" i="51"/>
  <c r="C586" i="51"/>
  <c r="C587" i="51"/>
  <c r="C588" i="51"/>
  <c r="C589" i="51"/>
  <c r="C590" i="51"/>
  <c r="C591" i="51"/>
  <c r="C592" i="51"/>
  <c r="C593" i="51"/>
  <c r="C594" i="51"/>
  <c r="C595" i="51"/>
  <c r="C596" i="51"/>
  <c r="C597" i="51"/>
  <c r="C598" i="51"/>
  <c r="C599" i="51"/>
  <c r="C600" i="51"/>
  <c r="C601" i="51"/>
  <c r="C16" i="51"/>
  <c r="L18" i="48"/>
  <c r="L19" i="48"/>
  <c r="L20" i="48"/>
  <c r="L21" i="48"/>
  <c r="L22" i="48"/>
  <c r="L23" i="48"/>
  <c r="L24" i="48"/>
  <c r="AI24" i="48" s="1"/>
  <c r="L25" i="48"/>
  <c r="L26" i="48"/>
  <c r="AI26" i="48" s="1"/>
  <c r="L27" i="48"/>
  <c r="L28" i="48"/>
  <c r="L29" i="48"/>
  <c r="L30" i="48"/>
  <c r="L31" i="48"/>
  <c r="L32" i="48"/>
  <c r="AI32" i="48" s="1"/>
  <c r="L33" i="48"/>
  <c r="L34" i="48"/>
  <c r="AI34" i="48" s="1"/>
  <c r="L35" i="48"/>
  <c r="L36" i="48"/>
  <c r="L37" i="48"/>
  <c r="L38" i="48"/>
  <c r="L39" i="48"/>
  <c r="L40" i="48"/>
  <c r="AI40" i="48" s="1"/>
  <c r="L41" i="48"/>
  <c r="L42" i="48"/>
  <c r="AI42" i="48" s="1"/>
  <c r="L43" i="48"/>
  <c r="L44" i="48"/>
  <c r="L45" i="48"/>
  <c r="L46" i="48"/>
  <c r="L47" i="48"/>
  <c r="L48" i="48"/>
  <c r="AI48" i="48" s="1"/>
  <c r="L49" i="48"/>
  <c r="L50" i="48"/>
  <c r="AI50" i="48" s="1"/>
  <c r="L51" i="48"/>
  <c r="L52" i="48"/>
  <c r="L53" i="48"/>
  <c r="L54" i="48"/>
  <c r="L55" i="48"/>
  <c r="L56" i="48"/>
  <c r="AI56" i="48" s="1"/>
  <c r="L57" i="48"/>
  <c r="L58" i="48"/>
  <c r="AI58" i="48" s="1"/>
  <c r="L59" i="48"/>
  <c r="L60" i="48"/>
  <c r="L61" i="48"/>
  <c r="L62" i="48"/>
  <c r="L63" i="48"/>
  <c r="L64" i="48"/>
  <c r="AI64" i="48" s="1"/>
  <c r="L65" i="48"/>
  <c r="L66" i="48"/>
  <c r="AI66" i="48" s="1"/>
  <c r="L67" i="48"/>
  <c r="L68" i="48"/>
  <c r="L69" i="48"/>
  <c r="L70" i="48"/>
  <c r="L71" i="48"/>
  <c r="L72" i="48"/>
  <c r="AI72" i="48" s="1"/>
  <c r="L73" i="48"/>
  <c r="L74" i="48"/>
  <c r="AI74" i="48" s="1"/>
  <c r="L75" i="48"/>
  <c r="L76" i="48"/>
  <c r="L77" i="48"/>
  <c r="L78" i="48"/>
  <c r="L79" i="48"/>
  <c r="L80" i="48"/>
  <c r="AI80" i="48" s="1"/>
  <c r="L81" i="48"/>
  <c r="L82" i="48"/>
  <c r="L83" i="48"/>
  <c r="L84" i="48"/>
  <c r="L85" i="48"/>
  <c r="L86" i="48"/>
  <c r="L87" i="48"/>
  <c r="L88" i="48"/>
  <c r="AI88" i="48" s="1"/>
  <c r="L89" i="48"/>
  <c r="L90" i="48"/>
  <c r="AI90" i="48" s="1"/>
  <c r="L91" i="48"/>
  <c r="L92" i="48"/>
  <c r="L93" i="48"/>
  <c r="L94" i="48"/>
  <c r="L95" i="48"/>
  <c r="L96" i="48"/>
  <c r="AI96" i="48" s="1"/>
  <c r="L97" i="48"/>
  <c r="L98" i="48"/>
  <c r="AI98" i="48" s="1"/>
  <c r="L99" i="48"/>
  <c r="L100" i="48"/>
  <c r="L101" i="48"/>
  <c r="L102" i="48"/>
  <c r="L103" i="48"/>
  <c r="L104" i="48"/>
  <c r="AI104" i="48" s="1"/>
  <c r="L105" i="48"/>
  <c r="L106" i="48"/>
  <c r="AI106" i="48" s="1"/>
  <c r="L107" i="48"/>
  <c r="L108" i="48"/>
  <c r="L109" i="48"/>
  <c r="L110" i="48"/>
  <c r="L111" i="48"/>
  <c r="L112" i="48"/>
  <c r="AI112" i="48" s="1"/>
  <c r="L113" i="48"/>
  <c r="L114" i="48"/>
  <c r="AI114" i="48" s="1"/>
  <c r="L115" i="48"/>
  <c r="L116" i="48"/>
  <c r="L117" i="48"/>
  <c r="L118" i="48"/>
  <c r="L119" i="48"/>
  <c r="L120" i="48"/>
  <c r="AI120" i="48" s="1"/>
  <c r="L121" i="48"/>
  <c r="L122" i="48"/>
  <c r="AI122" i="48" s="1"/>
  <c r="L123" i="48"/>
  <c r="L124" i="48"/>
  <c r="L125" i="48"/>
  <c r="L126" i="48"/>
  <c r="L127" i="48"/>
  <c r="L128" i="48"/>
  <c r="AI128" i="48" s="1"/>
  <c r="L129" i="48"/>
  <c r="L130" i="48"/>
  <c r="AI130" i="48" s="1"/>
  <c r="L131" i="48"/>
  <c r="L132" i="48"/>
  <c r="L133" i="48"/>
  <c r="L134" i="48"/>
  <c r="L135" i="48"/>
  <c r="L136" i="48"/>
  <c r="AI136" i="48" s="1"/>
  <c r="L137" i="48"/>
  <c r="L138" i="48"/>
  <c r="AI138" i="48" s="1"/>
  <c r="L139" i="48"/>
  <c r="L140" i="48"/>
  <c r="L141" i="48"/>
  <c r="L142" i="48"/>
  <c r="L143" i="48"/>
  <c r="L144" i="48"/>
  <c r="AI144" i="48" s="1"/>
  <c r="L145" i="48"/>
  <c r="L146" i="48"/>
  <c r="L147" i="48"/>
  <c r="L148" i="48"/>
  <c r="L149" i="48"/>
  <c r="L150" i="48"/>
  <c r="L151" i="48"/>
  <c r="L152" i="48"/>
  <c r="AI152" i="48" s="1"/>
  <c r="L153" i="48"/>
  <c r="L154" i="48"/>
  <c r="AI154" i="48" s="1"/>
  <c r="L155" i="48"/>
  <c r="L156" i="48"/>
  <c r="L157" i="48"/>
  <c r="L158" i="48"/>
  <c r="L159" i="48"/>
  <c r="L160" i="48"/>
  <c r="AI160" i="48" s="1"/>
  <c r="L161" i="48"/>
  <c r="L162" i="48"/>
  <c r="AI162" i="48" s="1"/>
  <c r="L163" i="48"/>
  <c r="L164" i="48"/>
  <c r="L165" i="48"/>
  <c r="L166" i="48"/>
  <c r="L167" i="48"/>
  <c r="L168" i="48"/>
  <c r="AI168" i="48" s="1"/>
  <c r="L169" i="48"/>
  <c r="L170" i="48"/>
  <c r="AI170" i="48" s="1"/>
  <c r="L171" i="48"/>
  <c r="L172" i="48"/>
  <c r="L173" i="48"/>
  <c r="L174" i="48"/>
  <c r="L175" i="48"/>
  <c r="L176" i="48"/>
  <c r="AI176" i="48" s="1"/>
  <c r="L177" i="48"/>
  <c r="L178" i="48"/>
  <c r="AI178" i="48" s="1"/>
  <c r="L179" i="48"/>
  <c r="L180" i="48"/>
  <c r="L181" i="48"/>
  <c r="L182" i="48"/>
  <c r="L183" i="48"/>
  <c r="L184" i="48"/>
  <c r="AI184" i="48" s="1"/>
  <c r="L185" i="48"/>
  <c r="L186" i="48"/>
  <c r="AI186" i="48" s="1"/>
  <c r="L187" i="48"/>
  <c r="L188" i="48"/>
  <c r="L189" i="48"/>
  <c r="L190" i="48"/>
  <c r="L191" i="48"/>
  <c r="L192" i="48"/>
  <c r="AI192" i="48" s="1"/>
  <c r="L193" i="48"/>
  <c r="L194" i="48"/>
  <c r="AI194" i="48" s="1"/>
  <c r="L195" i="48"/>
  <c r="L196" i="48"/>
  <c r="L197" i="48"/>
  <c r="L198" i="48"/>
  <c r="L199" i="48"/>
  <c r="L200" i="48"/>
  <c r="AI200" i="48" s="1"/>
  <c r="L201" i="48"/>
  <c r="L202" i="48"/>
  <c r="AI202" i="48" s="1"/>
  <c r="L203" i="48"/>
  <c r="L204" i="48"/>
  <c r="L205" i="48"/>
  <c r="L206" i="48"/>
  <c r="L207" i="48"/>
  <c r="L208" i="48"/>
  <c r="AI208" i="48" s="1"/>
  <c r="L209" i="48"/>
  <c r="L210" i="48"/>
  <c r="L211" i="48"/>
  <c r="L212" i="48"/>
  <c r="L213" i="48"/>
  <c r="L214" i="48"/>
  <c r="L215" i="48"/>
  <c r="L216" i="48"/>
  <c r="AI216" i="48" s="1"/>
  <c r="L217" i="48"/>
  <c r="L218" i="48"/>
  <c r="AI218" i="48" s="1"/>
  <c r="L219" i="48"/>
  <c r="L220" i="48"/>
  <c r="L221" i="48"/>
  <c r="L222" i="48"/>
  <c r="L223" i="48"/>
  <c r="L224" i="48"/>
  <c r="AI224" i="48" s="1"/>
  <c r="L225" i="48"/>
  <c r="L226" i="48"/>
  <c r="AI226" i="48" s="1"/>
  <c r="L227" i="48"/>
  <c r="L228" i="48"/>
  <c r="L229" i="48"/>
  <c r="L230" i="48"/>
  <c r="L231" i="48"/>
  <c r="L232" i="48"/>
  <c r="AI232" i="48" s="1"/>
  <c r="L233" i="48"/>
  <c r="L234" i="48"/>
  <c r="AI234" i="48" s="1"/>
  <c r="L235" i="48"/>
  <c r="L236" i="48"/>
  <c r="L237" i="48"/>
  <c r="L238" i="48"/>
  <c r="L239" i="48"/>
  <c r="L240" i="48"/>
  <c r="AI240" i="48" s="1"/>
  <c r="L241" i="48"/>
  <c r="L242" i="48"/>
  <c r="AI242" i="48" s="1"/>
  <c r="L243" i="48"/>
  <c r="L244" i="48"/>
  <c r="L245" i="48"/>
  <c r="L246" i="48"/>
  <c r="L247" i="48"/>
  <c r="L248" i="48"/>
  <c r="AI248" i="48" s="1"/>
  <c r="L249" i="48"/>
  <c r="L250" i="48"/>
  <c r="AI250" i="48" s="1"/>
  <c r="L251" i="48"/>
  <c r="L252" i="48"/>
  <c r="L253" i="48"/>
  <c r="L254" i="48"/>
  <c r="L255" i="48"/>
  <c r="L256" i="48"/>
  <c r="AI256" i="48" s="1"/>
  <c r="L257" i="48"/>
  <c r="L258" i="48"/>
  <c r="AI258" i="48" s="1"/>
  <c r="L259" i="48"/>
  <c r="L260" i="48"/>
  <c r="L261" i="48"/>
  <c r="L262" i="48"/>
  <c r="L263" i="48"/>
  <c r="L264" i="48"/>
  <c r="AI264" i="48" s="1"/>
  <c r="L265" i="48"/>
  <c r="L266" i="48"/>
  <c r="AI266" i="48" s="1"/>
  <c r="L267" i="48"/>
  <c r="L268" i="48"/>
  <c r="L269" i="48"/>
  <c r="L270" i="48"/>
  <c r="L271" i="48"/>
  <c r="L272" i="48"/>
  <c r="AI272" i="48" s="1"/>
  <c r="L273" i="48"/>
  <c r="L274" i="48"/>
  <c r="L275" i="48"/>
  <c r="L276" i="48"/>
  <c r="L277" i="48"/>
  <c r="L278" i="48"/>
  <c r="L279" i="48"/>
  <c r="L280" i="48"/>
  <c r="AI280" i="48" s="1"/>
  <c r="L281" i="48"/>
  <c r="L282" i="48"/>
  <c r="AI282" i="48" s="1"/>
  <c r="L283" i="48"/>
  <c r="L284" i="48"/>
  <c r="L285" i="48"/>
  <c r="L286" i="48"/>
  <c r="L287" i="48"/>
  <c r="L288" i="48"/>
  <c r="AI288" i="48" s="1"/>
  <c r="L289" i="48"/>
  <c r="L290" i="48"/>
  <c r="AI290" i="48" s="1"/>
  <c r="L291" i="48"/>
  <c r="L292" i="48"/>
  <c r="L293" i="48"/>
  <c r="L294" i="48"/>
  <c r="L295" i="48"/>
  <c r="L296" i="48"/>
  <c r="AI296" i="48" s="1"/>
  <c r="L297" i="48"/>
  <c r="L298" i="48"/>
  <c r="AI298" i="48" s="1"/>
  <c r="L299" i="48"/>
  <c r="L300" i="48"/>
  <c r="L301" i="48"/>
  <c r="L302" i="48"/>
  <c r="L303" i="48"/>
  <c r="L304" i="48"/>
  <c r="AI304" i="48" s="1"/>
  <c r="L305" i="48"/>
  <c r="L306" i="48"/>
  <c r="AI306" i="48" s="1"/>
  <c r="L307" i="48"/>
  <c r="L308" i="48"/>
  <c r="L309" i="48"/>
  <c r="L310" i="48"/>
  <c r="L311" i="48"/>
  <c r="L312" i="48"/>
  <c r="AI312" i="48" s="1"/>
  <c r="L313" i="48"/>
  <c r="L314" i="48"/>
  <c r="AI314" i="48" s="1"/>
  <c r="L315" i="48"/>
  <c r="L316" i="48"/>
  <c r="L317" i="48"/>
  <c r="L318" i="48"/>
  <c r="L319" i="48"/>
  <c r="L320" i="48"/>
  <c r="AI320" i="48" s="1"/>
  <c r="L321" i="48"/>
  <c r="L322" i="48"/>
  <c r="AI322" i="48" s="1"/>
  <c r="L323" i="48"/>
  <c r="L324" i="48"/>
  <c r="L325" i="48"/>
  <c r="L326" i="48"/>
  <c r="L327" i="48"/>
  <c r="L328" i="48"/>
  <c r="AI328" i="48" s="1"/>
  <c r="L329" i="48"/>
  <c r="L330" i="48"/>
  <c r="AI330" i="48" s="1"/>
  <c r="L331" i="48"/>
  <c r="L332" i="48"/>
  <c r="L333" i="48"/>
  <c r="L334" i="48"/>
  <c r="L335" i="48"/>
  <c r="L336" i="48"/>
  <c r="AI336" i="48" s="1"/>
  <c r="L337" i="48"/>
  <c r="L338" i="48"/>
  <c r="L339" i="48"/>
  <c r="L340" i="48"/>
  <c r="L341" i="48"/>
  <c r="L342" i="48"/>
  <c r="L343" i="48"/>
  <c r="L344" i="48"/>
  <c r="AI344" i="48" s="1"/>
  <c r="L345" i="48"/>
  <c r="L346" i="48"/>
  <c r="AI346" i="48" s="1"/>
  <c r="L347" i="48"/>
  <c r="L348" i="48"/>
  <c r="L349" i="48"/>
  <c r="L350" i="48"/>
  <c r="L351" i="48"/>
  <c r="L352" i="48"/>
  <c r="AI352" i="48" s="1"/>
  <c r="L353" i="48"/>
  <c r="L354" i="48"/>
  <c r="AI354" i="48" s="1"/>
  <c r="L355" i="48"/>
  <c r="L356" i="48"/>
  <c r="L357" i="48"/>
  <c r="L358" i="48"/>
  <c r="L359" i="48"/>
  <c r="L360" i="48"/>
  <c r="AI360" i="48" s="1"/>
  <c r="L361" i="48"/>
  <c r="L362" i="48"/>
  <c r="AI362" i="48" s="1"/>
  <c r="L363" i="48"/>
  <c r="L364" i="48"/>
  <c r="L365" i="48"/>
  <c r="L366" i="48"/>
  <c r="L367" i="48"/>
  <c r="L368" i="48"/>
  <c r="AI368" i="48" s="1"/>
  <c r="L369" i="48"/>
  <c r="L370" i="48"/>
  <c r="AI370" i="48" s="1"/>
  <c r="L371" i="48"/>
  <c r="L372" i="48"/>
  <c r="L373" i="48"/>
  <c r="L374" i="48"/>
  <c r="L375" i="48"/>
  <c r="L376" i="48"/>
  <c r="AI376" i="48" s="1"/>
  <c r="L377" i="48"/>
  <c r="L378" i="48"/>
  <c r="AI378" i="48" s="1"/>
  <c r="L379" i="48"/>
  <c r="L380" i="48"/>
  <c r="L381" i="48"/>
  <c r="L382" i="48"/>
  <c r="L383" i="48"/>
  <c r="L384" i="48"/>
  <c r="AI384" i="48" s="1"/>
  <c r="L385" i="48"/>
  <c r="L386" i="48"/>
  <c r="AI386" i="48" s="1"/>
  <c r="L387" i="48"/>
  <c r="L388" i="48"/>
  <c r="L389" i="48"/>
  <c r="L390" i="48"/>
  <c r="L391" i="48"/>
  <c r="L392" i="48"/>
  <c r="AI392" i="48" s="1"/>
  <c r="L393" i="48"/>
  <c r="L394" i="48"/>
  <c r="AI394" i="48" s="1"/>
  <c r="L395" i="48"/>
  <c r="L396" i="48"/>
  <c r="L397" i="48"/>
  <c r="L398" i="48"/>
  <c r="L399" i="48"/>
  <c r="L400" i="48"/>
  <c r="AI400" i="48" s="1"/>
  <c r="L401" i="48"/>
  <c r="L402" i="48"/>
  <c r="L403" i="48"/>
  <c r="L404" i="48"/>
  <c r="L405" i="48"/>
  <c r="L406" i="48"/>
  <c r="L407" i="48"/>
  <c r="L408" i="48"/>
  <c r="AI408" i="48" s="1"/>
  <c r="L409" i="48"/>
  <c r="L410" i="48"/>
  <c r="AI410" i="48" s="1"/>
  <c r="L411" i="48"/>
  <c r="L412" i="48"/>
  <c r="L413" i="48"/>
  <c r="L414" i="48"/>
  <c r="L415" i="48"/>
  <c r="L416" i="48"/>
  <c r="AI416" i="48" s="1"/>
  <c r="L417" i="48"/>
  <c r="L418" i="48"/>
  <c r="AI418" i="48" s="1"/>
  <c r="L419" i="48"/>
  <c r="L420" i="48"/>
  <c r="L421" i="48"/>
  <c r="L422" i="48"/>
  <c r="L423" i="48"/>
  <c r="L424" i="48"/>
  <c r="AI424" i="48" s="1"/>
  <c r="L425" i="48"/>
  <c r="L426" i="48"/>
  <c r="AI426" i="48" s="1"/>
  <c r="L427" i="48"/>
  <c r="L428" i="48"/>
  <c r="L429" i="48"/>
  <c r="L430" i="48"/>
  <c r="L431" i="48"/>
  <c r="L432" i="48"/>
  <c r="AI432" i="48" s="1"/>
  <c r="L433" i="48"/>
  <c r="L434" i="48"/>
  <c r="AI434" i="48" s="1"/>
  <c r="L435" i="48"/>
  <c r="L436" i="48"/>
  <c r="L437" i="48"/>
  <c r="L438" i="48"/>
  <c r="L439" i="48"/>
  <c r="L440" i="48"/>
  <c r="AI440" i="48" s="1"/>
  <c r="L441" i="48"/>
  <c r="L442" i="48"/>
  <c r="AI442" i="48" s="1"/>
  <c r="L443" i="48"/>
  <c r="L444" i="48"/>
  <c r="L445" i="48"/>
  <c r="L446" i="48"/>
  <c r="L447" i="48"/>
  <c r="L448" i="48"/>
  <c r="AI448" i="48" s="1"/>
  <c r="L449" i="48"/>
  <c r="L450" i="48"/>
  <c r="AI450" i="48" s="1"/>
  <c r="L451" i="48"/>
  <c r="L452" i="48"/>
  <c r="L453" i="48"/>
  <c r="L454" i="48"/>
  <c r="L455" i="48"/>
  <c r="L456" i="48"/>
  <c r="AI456" i="48" s="1"/>
  <c r="L457" i="48"/>
  <c r="L458" i="48"/>
  <c r="AI458" i="48" s="1"/>
  <c r="L459" i="48"/>
  <c r="L460" i="48"/>
  <c r="L461" i="48"/>
  <c r="L462" i="48"/>
  <c r="L463" i="48"/>
  <c r="L464" i="48"/>
  <c r="AI464" i="48" s="1"/>
  <c r="L465" i="48"/>
  <c r="L466" i="48"/>
  <c r="L467" i="48"/>
  <c r="L468" i="48"/>
  <c r="L469" i="48"/>
  <c r="L470" i="48"/>
  <c r="L471" i="48"/>
  <c r="L472" i="48"/>
  <c r="AI472" i="48" s="1"/>
  <c r="L473" i="48"/>
  <c r="L474" i="48"/>
  <c r="AI474" i="48" s="1"/>
  <c r="L475" i="48"/>
  <c r="L476" i="48"/>
  <c r="L477" i="48"/>
  <c r="L478" i="48"/>
  <c r="L479" i="48"/>
  <c r="L480" i="48"/>
  <c r="AI480" i="48" s="1"/>
  <c r="L481" i="48"/>
  <c r="L482" i="48"/>
  <c r="AI482" i="48" s="1"/>
  <c r="L483" i="48"/>
  <c r="L484" i="48"/>
  <c r="L485" i="48"/>
  <c r="L486" i="48"/>
  <c r="L487" i="48"/>
  <c r="L488" i="48"/>
  <c r="AI488" i="48" s="1"/>
  <c r="L489" i="48"/>
  <c r="L490" i="48"/>
  <c r="AI490" i="48" s="1"/>
  <c r="L491" i="48"/>
  <c r="L492" i="48"/>
  <c r="L493" i="48"/>
  <c r="L494" i="48"/>
  <c r="L495" i="48"/>
  <c r="L496" i="48"/>
  <c r="AI496" i="48" s="1"/>
  <c r="L497" i="48"/>
  <c r="L498" i="48"/>
  <c r="AI498" i="48" s="1"/>
  <c r="L499" i="48"/>
  <c r="L500" i="48"/>
  <c r="L501" i="48"/>
  <c r="L502" i="48"/>
  <c r="L503" i="48"/>
  <c r="L504" i="48"/>
  <c r="AI504" i="48" s="1"/>
  <c r="L505" i="48"/>
  <c r="L506" i="48"/>
  <c r="AI506" i="48" s="1"/>
  <c r="L507" i="48"/>
  <c r="L508" i="48"/>
  <c r="L509" i="48"/>
  <c r="L510" i="48"/>
  <c r="L511" i="48"/>
  <c r="L512" i="48"/>
  <c r="AI512" i="48" s="1"/>
  <c r="L513" i="48"/>
  <c r="L514" i="48"/>
  <c r="AI514" i="48" s="1"/>
  <c r="L515" i="48"/>
  <c r="L516" i="48"/>
  <c r="L517" i="48"/>
  <c r="L518" i="48"/>
  <c r="L519" i="48"/>
  <c r="L520" i="48"/>
  <c r="AI520" i="48" s="1"/>
  <c r="L521" i="48"/>
  <c r="L522" i="48"/>
  <c r="AI522" i="48" s="1"/>
  <c r="L523" i="48"/>
  <c r="L524" i="48"/>
  <c r="L525" i="48"/>
  <c r="L526" i="48"/>
  <c r="L527" i="48"/>
  <c r="L528" i="48"/>
  <c r="AI528" i="48" s="1"/>
  <c r="L529" i="48"/>
  <c r="L530" i="48"/>
  <c r="L531" i="48"/>
  <c r="L532" i="48"/>
  <c r="L533" i="48"/>
  <c r="L534" i="48"/>
  <c r="L535" i="48"/>
  <c r="L536" i="48"/>
  <c r="AI536" i="48" s="1"/>
  <c r="L537" i="48"/>
  <c r="L538" i="48"/>
  <c r="AI538" i="48" s="1"/>
  <c r="L539" i="48"/>
  <c r="L540" i="48"/>
  <c r="L541" i="48"/>
  <c r="L542" i="48"/>
  <c r="L543" i="48"/>
  <c r="L544" i="48"/>
  <c r="AI544" i="48" s="1"/>
  <c r="L545" i="48"/>
  <c r="L546" i="48"/>
  <c r="AI546" i="48" s="1"/>
  <c r="L547" i="48"/>
  <c r="L548" i="48"/>
  <c r="L549" i="48"/>
  <c r="L550" i="48"/>
  <c r="L551" i="48"/>
  <c r="L552" i="48"/>
  <c r="AI552" i="48" s="1"/>
  <c r="L553" i="48"/>
  <c r="L554" i="48"/>
  <c r="AI554" i="48" s="1"/>
  <c r="L555" i="48"/>
  <c r="L556" i="48"/>
  <c r="L557" i="48"/>
  <c r="L558" i="48"/>
  <c r="L559" i="48"/>
  <c r="L560" i="48"/>
  <c r="AI560" i="48" s="1"/>
  <c r="L561" i="48"/>
  <c r="L562" i="48"/>
  <c r="AI562" i="48" s="1"/>
  <c r="L563" i="48"/>
  <c r="L564" i="48"/>
  <c r="L565" i="48"/>
  <c r="L566" i="48"/>
  <c r="L567" i="48"/>
  <c r="L568" i="48"/>
  <c r="AI568" i="48" s="1"/>
  <c r="L569" i="48"/>
  <c r="L570" i="48"/>
  <c r="AI570" i="48" s="1"/>
  <c r="L571" i="48"/>
  <c r="L572" i="48"/>
  <c r="L573" i="48"/>
  <c r="L574" i="48"/>
  <c r="L575" i="48"/>
  <c r="L576" i="48"/>
  <c r="AI576" i="48" s="1"/>
  <c r="L577" i="48"/>
  <c r="L578" i="48"/>
  <c r="AI578" i="48" s="1"/>
  <c r="L579" i="48"/>
  <c r="L580" i="48"/>
  <c r="L581" i="48"/>
  <c r="L582" i="48"/>
  <c r="L583" i="48"/>
  <c r="L584" i="48"/>
  <c r="AI584" i="48" s="1"/>
  <c r="L585" i="48"/>
  <c r="L586" i="48"/>
  <c r="AI586" i="48" s="1"/>
  <c r="L587" i="48"/>
  <c r="L588" i="48"/>
  <c r="L589" i="48"/>
  <c r="L590" i="48"/>
  <c r="L591" i="48"/>
  <c r="L592" i="48"/>
  <c r="AI592" i="48" s="1"/>
  <c r="L593" i="48"/>
  <c r="L594" i="48"/>
  <c r="L595" i="48"/>
  <c r="L596" i="48"/>
  <c r="L597" i="48"/>
  <c r="L598" i="48"/>
  <c r="L599" i="48"/>
  <c r="L600" i="48"/>
  <c r="AI600" i="48" s="1"/>
  <c r="L601" i="48"/>
  <c r="AA17" i="48"/>
  <c r="AB17" i="48"/>
  <c r="AC17" i="48"/>
  <c r="AD17" i="48"/>
  <c r="AE17" i="48"/>
  <c r="AF17" i="48"/>
  <c r="AG17" i="48"/>
  <c r="AH17" i="48"/>
  <c r="AA18" i="48"/>
  <c r="AB18" i="48"/>
  <c r="AC18" i="48"/>
  <c r="AD18" i="48"/>
  <c r="AE18" i="48"/>
  <c r="AF18" i="48"/>
  <c r="AG18" i="48"/>
  <c r="AH18" i="48"/>
  <c r="AI18" i="48"/>
  <c r="AA19" i="48"/>
  <c r="AB19" i="48"/>
  <c r="AC19" i="48"/>
  <c r="AD19" i="48"/>
  <c r="AE19" i="48"/>
  <c r="AF19" i="48"/>
  <c r="AG19" i="48"/>
  <c r="AH19" i="48"/>
  <c r="AI19" i="48"/>
  <c r="AA20" i="48"/>
  <c r="AB20" i="48"/>
  <c r="AC20" i="48"/>
  <c r="AD20" i="48"/>
  <c r="AE20" i="48"/>
  <c r="AF20" i="48"/>
  <c r="AG20" i="48"/>
  <c r="AH20" i="48"/>
  <c r="AI20" i="48"/>
  <c r="AA21" i="48"/>
  <c r="AB21" i="48"/>
  <c r="AC21" i="48"/>
  <c r="AD21" i="48"/>
  <c r="AE21" i="48"/>
  <c r="AF21" i="48"/>
  <c r="AG21" i="48"/>
  <c r="AH21" i="48"/>
  <c r="AI21" i="48"/>
  <c r="AA22" i="48"/>
  <c r="AB22" i="48"/>
  <c r="AC22" i="48"/>
  <c r="AD22" i="48"/>
  <c r="AE22" i="48"/>
  <c r="AF22" i="48"/>
  <c r="AG22" i="48"/>
  <c r="AH22" i="48"/>
  <c r="AI22" i="48"/>
  <c r="AA23" i="48"/>
  <c r="AB23" i="48"/>
  <c r="AC23" i="48"/>
  <c r="AD23" i="48"/>
  <c r="AE23" i="48"/>
  <c r="AF23" i="48"/>
  <c r="AG23" i="48"/>
  <c r="AH23" i="48"/>
  <c r="AI23" i="48"/>
  <c r="AA24" i="48"/>
  <c r="AB24" i="48"/>
  <c r="AC24" i="48"/>
  <c r="AD24" i="48"/>
  <c r="AE24" i="48"/>
  <c r="AF24" i="48"/>
  <c r="AG24" i="48"/>
  <c r="AH24" i="48"/>
  <c r="AA25" i="48"/>
  <c r="AB25" i="48"/>
  <c r="AC25" i="48"/>
  <c r="AD25" i="48"/>
  <c r="AE25" i="48"/>
  <c r="AF25" i="48"/>
  <c r="AG25" i="48"/>
  <c r="AH25" i="48"/>
  <c r="AI25" i="48"/>
  <c r="AA26" i="48"/>
  <c r="AB26" i="48"/>
  <c r="AC26" i="48"/>
  <c r="AD26" i="48"/>
  <c r="AE26" i="48"/>
  <c r="AF26" i="48"/>
  <c r="AG26" i="48"/>
  <c r="AH26" i="48"/>
  <c r="AA27" i="48"/>
  <c r="AB27" i="48"/>
  <c r="AC27" i="48"/>
  <c r="AD27" i="48"/>
  <c r="AE27" i="48"/>
  <c r="AF27" i="48"/>
  <c r="AG27" i="48"/>
  <c r="AH27" i="48"/>
  <c r="AI27" i="48"/>
  <c r="AA28" i="48"/>
  <c r="AB28" i="48"/>
  <c r="AC28" i="48"/>
  <c r="AD28" i="48"/>
  <c r="AE28" i="48"/>
  <c r="AF28" i="48"/>
  <c r="AG28" i="48"/>
  <c r="AH28" i="48"/>
  <c r="AI28" i="48"/>
  <c r="AA29" i="48"/>
  <c r="AB29" i="48"/>
  <c r="AC29" i="48"/>
  <c r="AD29" i="48"/>
  <c r="AE29" i="48"/>
  <c r="AF29" i="48"/>
  <c r="AG29" i="48"/>
  <c r="AH29" i="48"/>
  <c r="AI29" i="48"/>
  <c r="AA30" i="48"/>
  <c r="AB30" i="48"/>
  <c r="AC30" i="48"/>
  <c r="AD30" i="48"/>
  <c r="AE30" i="48"/>
  <c r="AF30" i="48"/>
  <c r="AG30" i="48"/>
  <c r="AH30" i="48"/>
  <c r="AI30" i="48"/>
  <c r="AA31" i="48"/>
  <c r="AB31" i="48"/>
  <c r="AC31" i="48"/>
  <c r="AD31" i="48"/>
  <c r="AE31" i="48"/>
  <c r="AF31" i="48"/>
  <c r="AG31" i="48"/>
  <c r="AH31" i="48"/>
  <c r="AI31" i="48"/>
  <c r="AA32" i="48"/>
  <c r="AB32" i="48"/>
  <c r="AC32" i="48"/>
  <c r="AD32" i="48"/>
  <c r="AE32" i="48"/>
  <c r="AF32" i="48"/>
  <c r="AG32" i="48"/>
  <c r="AH32" i="48"/>
  <c r="AA33" i="48"/>
  <c r="AB33" i="48"/>
  <c r="AC33" i="48"/>
  <c r="AD33" i="48"/>
  <c r="AE33" i="48"/>
  <c r="AF33" i="48"/>
  <c r="AG33" i="48"/>
  <c r="AH33" i="48"/>
  <c r="AI33" i="48"/>
  <c r="AA34" i="48"/>
  <c r="AB34" i="48"/>
  <c r="AC34" i="48"/>
  <c r="AD34" i="48"/>
  <c r="AE34" i="48"/>
  <c r="AF34" i="48"/>
  <c r="AG34" i="48"/>
  <c r="AH34" i="48"/>
  <c r="AA35" i="48"/>
  <c r="AB35" i="48"/>
  <c r="AC35" i="48"/>
  <c r="AD35" i="48"/>
  <c r="AE35" i="48"/>
  <c r="AF35" i="48"/>
  <c r="AG35" i="48"/>
  <c r="AH35" i="48"/>
  <c r="AI35" i="48"/>
  <c r="AA36" i="48"/>
  <c r="AB36" i="48"/>
  <c r="AC36" i="48"/>
  <c r="AD36" i="48"/>
  <c r="AE36" i="48"/>
  <c r="AF36" i="48"/>
  <c r="AG36" i="48"/>
  <c r="AH36" i="48"/>
  <c r="AI36" i="48"/>
  <c r="AA37" i="48"/>
  <c r="AB37" i="48"/>
  <c r="AC37" i="48"/>
  <c r="AD37" i="48"/>
  <c r="AE37" i="48"/>
  <c r="AF37" i="48"/>
  <c r="AG37" i="48"/>
  <c r="AH37" i="48"/>
  <c r="AI37" i="48"/>
  <c r="AA38" i="48"/>
  <c r="AB38" i="48"/>
  <c r="AC38" i="48"/>
  <c r="AD38" i="48"/>
  <c r="AE38" i="48"/>
  <c r="AF38" i="48"/>
  <c r="AG38" i="48"/>
  <c r="AH38" i="48"/>
  <c r="AI38" i="48"/>
  <c r="AA39" i="48"/>
  <c r="AB39" i="48"/>
  <c r="AC39" i="48"/>
  <c r="AD39" i="48"/>
  <c r="AE39" i="48"/>
  <c r="AF39" i="48"/>
  <c r="AG39" i="48"/>
  <c r="AH39" i="48"/>
  <c r="AI39" i="48"/>
  <c r="AA40" i="48"/>
  <c r="AB40" i="48"/>
  <c r="AC40" i="48"/>
  <c r="AD40" i="48"/>
  <c r="AE40" i="48"/>
  <c r="AF40" i="48"/>
  <c r="AG40" i="48"/>
  <c r="AH40" i="48"/>
  <c r="AA41" i="48"/>
  <c r="AB41" i="48"/>
  <c r="AC41" i="48"/>
  <c r="AD41" i="48"/>
  <c r="AE41" i="48"/>
  <c r="AF41" i="48"/>
  <c r="AG41" i="48"/>
  <c r="AH41" i="48"/>
  <c r="AI41" i="48"/>
  <c r="AA42" i="48"/>
  <c r="AB42" i="48"/>
  <c r="AC42" i="48"/>
  <c r="AD42" i="48"/>
  <c r="AE42" i="48"/>
  <c r="AF42" i="48"/>
  <c r="AG42" i="48"/>
  <c r="AH42" i="48"/>
  <c r="AA43" i="48"/>
  <c r="AB43" i="48"/>
  <c r="AC43" i="48"/>
  <c r="AD43" i="48"/>
  <c r="AE43" i="48"/>
  <c r="AF43" i="48"/>
  <c r="AG43" i="48"/>
  <c r="AH43" i="48"/>
  <c r="AI43" i="48"/>
  <c r="AA44" i="48"/>
  <c r="AB44" i="48"/>
  <c r="AC44" i="48"/>
  <c r="AD44" i="48"/>
  <c r="AE44" i="48"/>
  <c r="AF44" i="48"/>
  <c r="AG44" i="48"/>
  <c r="AH44" i="48"/>
  <c r="AI44" i="48"/>
  <c r="AA45" i="48"/>
  <c r="AB45" i="48"/>
  <c r="AC45" i="48"/>
  <c r="AD45" i="48"/>
  <c r="AE45" i="48"/>
  <c r="AF45" i="48"/>
  <c r="AG45" i="48"/>
  <c r="AH45" i="48"/>
  <c r="AI45" i="48"/>
  <c r="AA46" i="48"/>
  <c r="AB46" i="48"/>
  <c r="AC46" i="48"/>
  <c r="AD46" i="48"/>
  <c r="AE46" i="48"/>
  <c r="AF46" i="48"/>
  <c r="AG46" i="48"/>
  <c r="AH46" i="48"/>
  <c r="AI46" i="48"/>
  <c r="AA47" i="48"/>
  <c r="AB47" i="48"/>
  <c r="AC47" i="48"/>
  <c r="AD47" i="48"/>
  <c r="AE47" i="48"/>
  <c r="AF47" i="48"/>
  <c r="AG47" i="48"/>
  <c r="AH47" i="48"/>
  <c r="AI47" i="48"/>
  <c r="AA48" i="48"/>
  <c r="AB48" i="48"/>
  <c r="AC48" i="48"/>
  <c r="AD48" i="48"/>
  <c r="AE48" i="48"/>
  <c r="AF48" i="48"/>
  <c r="AG48" i="48"/>
  <c r="AH48" i="48"/>
  <c r="AA49" i="48"/>
  <c r="AB49" i="48"/>
  <c r="AC49" i="48"/>
  <c r="AD49" i="48"/>
  <c r="AE49" i="48"/>
  <c r="AF49" i="48"/>
  <c r="AG49" i="48"/>
  <c r="AH49" i="48"/>
  <c r="AI49" i="48"/>
  <c r="AA50" i="48"/>
  <c r="AB50" i="48"/>
  <c r="AC50" i="48"/>
  <c r="AD50" i="48"/>
  <c r="AE50" i="48"/>
  <c r="AF50" i="48"/>
  <c r="AG50" i="48"/>
  <c r="AH50" i="48"/>
  <c r="AA51" i="48"/>
  <c r="AB51" i="48"/>
  <c r="AC51" i="48"/>
  <c r="AD51" i="48"/>
  <c r="AE51" i="48"/>
  <c r="AF51" i="48"/>
  <c r="AG51" i="48"/>
  <c r="AH51" i="48"/>
  <c r="AI51" i="48"/>
  <c r="AA52" i="48"/>
  <c r="AB52" i="48"/>
  <c r="AC52" i="48"/>
  <c r="AD52" i="48"/>
  <c r="AE52" i="48"/>
  <c r="AF52" i="48"/>
  <c r="AG52" i="48"/>
  <c r="AH52" i="48"/>
  <c r="AI52" i="48"/>
  <c r="AA53" i="48"/>
  <c r="AB53" i="48"/>
  <c r="AC53" i="48"/>
  <c r="AD53" i="48"/>
  <c r="AE53" i="48"/>
  <c r="AF53" i="48"/>
  <c r="AG53" i="48"/>
  <c r="AH53" i="48"/>
  <c r="AI53" i="48"/>
  <c r="AA54" i="48"/>
  <c r="AB54" i="48"/>
  <c r="AC54" i="48"/>
  <c r="AD54" i="48"/>
  <c r="AE54" i="48"/>
  <c r="AF54" i="48"/>
  <c r="AG54" i="48"/>
  <c r="AH54" i="48"/>
  <c r="AI54" i="48"/>
  <c r="AA55" i="48"/>
  <c r="AB55" i="48"/>
  <c r="AC55" i="48"/>
  <c r="AD55" i="48"/>
  <c r="AE55" i="48"/>
  <c r="AF55" i="48"/>
  <c r="AG55" i="48"/>
  <c r="AH55" i="48"/>
  <c r="AI55" i="48"/>
  <c r="AA56" i="48"/>
  <c r="AB56" i="48"/>
  <c r="AC56" i="48"/>
  <c r="AD56" i="48"/>
  <c r="AE56" i="48"/>
  <c r="AF56" i="48"/>
  <c r="AG56" i="48"/>
  <c r="AH56" i="48"/>
  <c r="AA57" i="48"/>
  <c r="AB57" i="48"/>
  <c r="AC57" i="48"/>
  <c r="AD57" i="48"/>
  <c r="AE57" i="48"/>
  <c r="AF57" i="48"/>
  <c r="AG57" i="48"/>
  <c r="AH57" i="48"/>
  <c r="AI57" i="48"/>
  <c r="AA58" i="48"/>
  <c r="AB58" i="48"/>
  <c r="AC58" i="48"/>
  <c r="AD58" i="48"/>
  <c r="AE58" i="48"/>
  <c r="AF58" i="48"/>
  <c r="AG58" i="48"/>
  <c r="AH58" i="48"/>
  <c r="AA59" i="48"/>
  <c r="AB59" i="48"/>
  <c r="AC59" i="48"/>
  <c r="AD59" i="48"/>
  <c r="AE59" i="48"/>
  <c r="AF59" i="48"/>
  <c r="AG59" i="48"/>
  <c r="AH59" i="48"/>
  <c r="AI59" i="48"/>
  <c r="AA60" i="48"/>
  <c r="AB60" i="48"/>
  <c r="AC60" i="48"/>
  <c r="AD60" i="48"/>
  <c r="AE60" i="48"/>
  <c r="AF60" i="48"/>
  <c r="AG60" i="48"/>
  <c r="AH60" i="48"/>
  <c r="AI60" i="48"/>
  <c r="AA61" i="48"/>
  <c r="AB61" i="48"/>
  <c r="AC61" i="48"/>
  <c r="AD61" i="48"/>
  <c r="AE61" i="48"/>
  <c r="AF61" i="48"/>
  <c r="AG61" i="48"/>
  <c r="AH61" i="48"/>
  <c r="AI61" i="48"/>
  <c r="AA62" i="48"/>
  <c r="AB62" i="48"/>
  <c r="AC62" i="48"/>
  <c r="AD62" i="48"/>
  <c r="AE62" i="48"/>
  <c r="AF62" i="48"/>
  <c r="AG62" i="48"/>
  <c r="AH62" i="48"/>
  <c r="AI62" i="48"/>
  <c r="AA63" i="48"/>
  <c r="AB63" i="48"/>
  <c r="AC63" i="48"/>
  <c r="AD63" i="48"/>
  <c r="AE63" i="48"/>
  <c r="AF63" i="48"/>
  <c r="AG63" i="48"/>
  <c r="AH63" i="48"/>
  <c r="AI63" i="48"/>
  <c r="AA64" i="48"/>
  <c r="AB64" i="48"/>
  <c r="AC64" i="48"/>
  <c r="AD64" i="48"/>
  <c r="AE64" i="48"/>
  <c r="AF64" i="48"/>
  <c r="AG64" i="48"/>
  <c r="AH64" i="48"/>
  <c r="AA65" i="48"/>
  <c r="AB65" i="48"/>
  <c r="AC65" i="48"/>
  <c r="AD65" i="48"/>
  <c r="AE65" i="48"/>
  <c r="AF65" i="48"/>
  <c r="AG65" i="48"/>
  <c r="AH65" i="48"/>
  <c r="AI65" i="48"/>
  <c r="AA66" i="48"/>
  <c r="AB66" i="48"/>
  <c r="AC66" i="48"/>
  <c r="AD66" i="48"/>
  <c r="AE66" i="48"/>
  <c r="AF66" i="48"/>
  <c r="AG66" i="48"/>
  <c r="AH66" i="48"/>
  <c r="AA67" i="48"/>
  <c r="AB67" i="48"/>
  <c r="AC67" i="48"/>
  <c r="AD67" i="48"/>
  <c r="AE67" i="48"/>
  <c r="AF67" i="48"/>
  <c r="AG67" i="48"/>
  <c r="AH67" i="48"/>
  <c r="AI67" i="48"/>
  <c r="AA68" i="48"/>
  <c r="AB68" i="48"/>
  <c r="AC68" i="48"/>
  <c r="AD68" i="48"/>
  <c r="AE68" i="48"/>
  <c r="AF68" i="48"/>
  <c r="AG68" i="48"/>
  <c r="AH68" i="48"/>
  <c r="AI68" i="48"/>
  <c r="AA69" i="48"/>
  <c r="AB69" i="48"/>
  <c r="AC69" i="48"/>
  <c r="AD69" i="48"/>
  <c r="AE69" i="48"/>
  <c r="AF69" i="48"/>
  <c r="AG69" i="48"/>
  <c r="AH69" i="48"/>
  <c r="AI69" i="48"/>
  <c r="AA70" i="48"/>
  <c r="AB70" i="48"/>
  <c r="AC70" i="48"/>
  <c r="AD70" i="48"/>
  <c r="AE70" i="48"/>
  <c r="AF70" i="48"/>
  <c r="AG70" i="48"/>
  <c r="AH70" i="48"/>
  <c r="AI70" i="48"/>
  <c r="AA71" i="48"/>
  <c r="AB71" i="48"/>
  <c r="AC71" i="48"/>
  <c r="AD71" i="48"/>
  <c r="AE71" i="48"/>
  <c r="AF71" i="48"/>
  <c r="AG71" i="48"/>
  <c r="AH71" i="48"/>
  <c r="AI71" i="48"/>
  <c r="AA72" i="48"/>
  <c r="AB72" i="48"/>
  <c r="AC72" i="48"/>
  <c r="AD72" i="48"/>
  <c r="AE72" i="48"/>
  <c r="AF72" i="48"/>
  <c r="AG72" i="48"/>
  <c r="AH72" i="48"/>
  <c r="AA73" i="48"/>
  <c r="AB73" i="48"/>
  <c r="AC73" i="48"/>
  <c r="AD73" i="48"/>
  <c r="AE73" i="48"/>
  <c r="AF73" i="48"/>
  <c r="AG73" i="48"/>
  <c r="AH73" i="48"/>
  <c r="AI73" i="48"/>
  <c r="AA74" i="48"/>
  <c r="AB74" i="48"/>
  <c r="AC74" i="48"/>
  <c r="AD74" i="48"/>
  <c r="AE74" i="48"/>
  <c r="AF74" i="48"/>
  <c r="AG74" i="48"/>
  <c r="AH74" i="48"/>
  <c r="AA75" i="48"/>
  <c r="AB75" i="48"/>
  <c r="AC75" i="48"/>
  <c r="AD75" i="48"/>
  <c r="AE75" i="48"/>
  <c r="AF75" i="48"/>
  <c r="AG75" i="48"/>
  <c r="AH75" i="48"/>
  <c r="AI75" i="48"/>
  <c r="AA76" i="48"/>
  <c r="AB76" i="48"/>
  <c r="AC76" i="48"/>
  <c r="AD76" i="48"/>
  <c r="AE76" i="48"/>
  <c r="AF76" i="48"/>
  <c r="AG76" i="48"/>
  <c r="AH76" i="48"/>
  <c r="AI76" i="48"/>
  <c r="AA77" i="48"/>
  <c r="AB77" i="48"/>
  <c r="AC77" i="48"/>
  <c r="AD77" i="48"/>
  <c r="AE77" i="48"/>
  <c r="AF77" i="48"/>
  <c r="AG77" i="48"/>
  <c r="AH77" i="48"/>
  <c r="AI77" i="48"/>
  <c r="AA78" i="48"/>
  <c r="AB78" i="48"/>
  <c r="AC78" i="48"/>
  <c r="AD78" i="48"/>
  <c r="AE78" i="48"/>
  <c r="AF78" i="48"/>
  <c r="AG78" i="48"/>
  <c r="AH78" i="48"/>
  <c r="AI78" i="48"/>
  <c r="AA79" i="48"/>
  <c r="AB79" i="48"/>
  <c r="AC79" i="48"/>
  <c r="AD79" i="48"/>
  <c r="AE79" i="48"/>
  <c r="AF79" i="48"/>
  <c r="AG79" i="48"/>
  <c r="AH79" i="48"/>
  <c r="AI79" i="48"/>
  <c r="AA80" i="48"/>
  <c r="AB80" i="48"/>
  <c r="AC80" i="48"/>
  <c r="AD80" i="48"/>
  <c r="AE80" i="48"/>
  <c r="AF80" i="48"/>
  <c r="AG80" i="48"/>
  <c r="AH80" i="48"/>
  <c r="AA81" i="48"/>
  <c r="AB81" i="48"/>
  <c r="AC81" i="48"/>
  <c r="AD81" i="48"/>
  <c r="AE81" i="48"/>
  <c r="AF81" i="48"/>
  <c r="AG81" i="48"/>
  <c r="AH81" i="48"/>
  <c r="AI81" i="48"/>
  <c r="AA82" i="48"/>
  <c r="AB82" i="48"/>
  <c r="AC82" i="48"/>
  <c r="AD82" i="48"/>
  <c r="AE82" i="48"/>
  <c r="AF82" i="48"/>
  <c r="AG82" i="48"/>
  <c r="AH82" i="48"/>
  <c r="AI82" i="48"/>
  <c r="AA83" i="48"/>
  <c r="AB83" i="48"/>
  <c r="AC83" i="48"/>
  <c r="AD83" i="48"/>
  <c r="AE83" i="48"/>
  <c r="AF83" i="48"/>
  <c r="AG83" i="48"/>
  <c r="AH83" i="48"/>
  <c r="AI83" i="48"/>
  <c r="AA84" i="48"/>
  <c r="AB84" i="48"/>
  <c r="AC84" i="48"/>
  <c r="AD84" i="48"/>
  <c r="AE84" i="48"/>
  <c r="AF84" i="48"/>
  <c r="AG84" i="48"/>
  <c r="AH84" i="48"/>
  <c r="AI84" i="48"/>
  <c r="AA85" i="48"/>
  <c r="AB85" i="48"/>
  <c r="AC85" i="48"/>
  <c r="AD85" i="48"/>
  <c r="AE85" i="48"/>
  <c r="AF85" i="48"/>
  <c r="AG85" i="48"/>
  <c r="AH85" i="48"/>
  <c r="AI85" i="48"/>
  <c r="AA86" i="48"/>
  <c r="AB86" i="48"/>
  <c r="AC86" i="48"/>
  <c r="AD86" i="48"/>
  <c r="AE86" i="48"/>
  <c r="AF86" i="48"/>
  <c r="AG86" i="48"/>
  <c r="AH86" i="48"/>
  <c r="AI86" i="48"/>
  <c r="AA87" i="48"/>
  <c r="AB87" i="48"/>
  <c r="AC87" i="48"/>
  <c r="AD87" i="48"/>
  <c r="AE87" i="48"/>
  <c r="AF87" i="48"/>
  <c r="AG87" i="48"/>
  <c r="AH87" i="48"/>
  <c r="AI87" i="48"/>
  <c r="AA88" i="48"/>
  <c r="AB88" i="48"/>
  <c r="AC88" i="48"/>
  <c r="AD88" i="48"/>
  <c r="AE88" i="48"/>
  <c r="AF88" i="48"/>
  <c r="AG88" i="48"/>
  <c r="AH88" i="48"/>
  <c r="AA89" i="48"/>
  <c r="AB89" i="48"/>
  <c r="AC89" i="48"/>
  <c r="AD89" i="48"/>
  <c r="AE89" i="48"/>
  <c r="AF89" i="48"/>
  <c r="AG89" i="48"/>
  <c r="AH89" i="48"/>
  <c r="AI89" i="48"/>
  <c r="AA90" i="48"/>
  <c r="AB90" i="48"/>
  <c r="AC90" i="48"/>
  <c r="AD90" i="48"/>
  <c r="AE90" i="48"/>
  <c r="AF90" i="48"/>
  <c r="AG90" i="48"/>
  <c r="AH90" i="48"/>
  <c r="AA91" i="48"/>
  <c r="AB91" i="48"/>
  <c r="AC91" i="48"/>
  <c r="AD91" i="48"/>
  <c r="AE91" i="48"/>
  <c r="AF91" i="48"/>
  <c r="AG91" i="48"/>
  <c r="AH91" i="48"/>
  <c r="AI91" i="48"/>
  <c r="AA92" i="48"/>
  <c r="AB92" i="48"/>
  <c r="AC92" i="48"/>
  <c r="AD92" i="48"/>
  <c r="AE92" i="48"/>
  <c r="AF92" i="48"/>
  <c r="AG92" i="48"/>
  <c r="AH92" i="48"/>
  <c r="AI92" i="48"/>
  <c r="AA93" i="48"/>
  <c r="AB93" i="48"/>
  <c r="AC93" i="48"/>
  <c r="AD93" i="48"/>
  <c r="AE93" i="48"/>
  <c r="AF93" i="48"/>
  <c r="AG93" i="48"/>
  <c r="AH93" i="48"/>
  <c r="AI93" i="48"/>
  <c r="AA94" i="48"/>
  <c r="AB94" i="48"/>
  <c r="AC94" i="48"/>
  <c r="AD94" i="48"/>
  <c r="AE94" i="48"/>
  <c r="AF94" i="48"/>
  <c r="AG94" i="48"/>
  <c r="AH94" i="48"/>
  <c r="AI94" i="48"/>
  <c r="AA95" i="48"/>
  <c r="AB95" i="48"/>
  <c r="AC95" i="48"/>
  <c r="AD95" i="48"/>
  <c r="AE95" i="48"/>
  <c r="AF95" i="48"/>
  <c r="AG95" i="48"/>
  <c r="AH95" i="48"/>
  <c r="AI95" i="48"/>
  <c r="AA96" i="48"/>
  <c r="AB96" i="48"/>
  <c r="AC96" i="48"/>
  <c r="AD96" i="48"/>
  <c r="AE96" i="48"/>
  <c r="AF96" i="48"/>
  <c r="AG96" i="48"/>
  <c r="AH96" i="48"/>
  <c r="AA97" i="48"/>
  <c r="AB97" i="48"/>
  <c r="AC97" i="48"/>
  <c r="AD97" i="48"/>
  <c r="AE97" i="48"/>
  <c r="AF97" i="48"/>
  <c r="AG97" i="48"/>
  <c r="AH97" i="48"/>
  <c r="AI97" i="48"/>
  <c r="AA98" i="48"/>
  <c r="AB98" i="48"/>
  <c r="AC98" i="48"/>
  <c r="AD98" i="48"/>
  <c r="AE98" i="48"/>
  <c r="AF98" i="48"/>
  <c r="AG98" i="48"/>
  <c r="AH98" i="48"/>
  <c r="AA99" i="48"/>
  <c r="AB99" i="48"/>
  <c r="AC99" i="48"/>
  <c r="AD99" i="48"/>
  <c r="AE99" i="48"/>
  <c r="AF99" i="48"/>
  <c r="AG99" i="48"/>
  <c r="AH99" i="48"/>
  <c r="AI99" i="48"/>
  <c r="AA100" i="48"/>
  <c r="AB100" i="48"/>
  <c r="AC100" i="48"/>
  <c r="AD100" i="48"/>
  <c r="AE100" i="48"/>
  <c r="AF100" i="48"/>
  <c r="AG100" i="48"/>
  <c r="AH100" i="48"/>
  <c r="AI100" i="48"/>
  <c r="AA101" i="48"/>
  <c r="AB101" i="48"/>
  <c r="AC101" i="48"/>
  <c r="AD101" i="48"/>
  <c r="AE101" i="48"/>
  <c r="AF101" i="48"/>
  <c r="AG101" i="48"/>
  <c r="AH101" i="48"/>
  <c r="AI101" i="48"/>
  <c r="AA102" i="48"/>
  <c r="AB102" i="48"/>
  <c r="AC102" i="48"/>
  <c r="AD102" i="48"/>
  <c r="AE102" i="48"/>
  <c r="AF102" i="48"/>
  <c r="AG102" i="48"/>
  <c r="AH102" i="48"/>
  <c r="AI102" i="48"/>
  <c r="AA103" i="48"/>
  <c r="AB103" i="48"/>
  <c r="AC103" i="48"/>
  <c r="AD103" i="48"/>
  <c r="AE103" i="48"/>
  <c r="AF103" i="48"/>
  <c r="AG103" i="48"/>
  <c r="AH103" i="48"/>
  <c r="AI103" i="48"/>
  <c r="AA104" i="48"/>
  <c r="AB104" i="48"/>
  <c r="AC104" i="48"/>
  <c r="AD104" i="48"/>
  <c r="AE104" i="48"/>
  <c r="AF104" i="48"/>
  <c r="AG104" i="48"/>
  <c r="AH104" i="48"/>
  <c r="AA105" i="48"/>
  <c r="AB105" i="48"/>
  <c r="AC105" i="48"/>
  <c r="AD105" i="48"/>
  <c r="AE105" i="48"/>
  <c r="AF105" i="48"/>
  <c r="AG105" i="48"/>
  <c r="AH105" i="48"/>
  <c r="AI105" i="48"/>
  <c r="AA106" i="48"/>
  <c r="AB106" i="48"/>
  <c r="AC106" i="48"/>
  <c r="AD106" i="48"/>
  <c r="AE106" i="48"/>
  <c r="AF106" i="48"/>
  <c r="AG106" i="48"/>
  <c r="AH106" i="48"/>
  <c r="AA107" i="48"/>
  <c r="AB107" i="48"/>
  <c r="AC107" i="48"/>
  <c r="AD107" i="48"/>
  <c r="AE107" i="48"/>
  <c r="AF107" i="48"/>
  <c r="AG107" i="48"/>
  <c r="AH107" i="48"/>
  <c r="AI107" i="48"/>
  <c r="AA108" i="48"/>
  <c r="AB108" i="48"/>
  <c r="AC108" i="48"/>
  <c r="AD108" i="48"/>
  <c r="AE108" i="48"/>
  <c r="AF108" i="48"/>
  <c r="AG108" i="48"/>
  <c r="AH108" i="48"/>
  <c r="AI108" i="48"/>
  <c r="AA109" i="48"/>
  <c r="AB109" i="48"/>
  <c r="AC109" i="48"/>
  <c r="AD109" i="48"/>
  <c r="AE109" i="48"/>
  <c r="AF109" i="48"/>
  <c r="AG109" i="48"/>
  <c r="AH109" i="48"/>
  <c r="AI109" i="48"/>
  <c r="AA110" i="48"/>
  <c r="AB110" i="48"/>
  <c r="AC110" i="48"/>
  <c r="AD110" i="48"/>
  <c r="AE110" i="48"/>
  <c r="AF110" i="48"/>
  <c r="AG110" i="48"/>
  <c r="AH110" i="48"/>
  <c r="AI110" i="48"/>
  <c r="AA111" i="48"/>
  <c r="AB111" i="48"/>
  <c r="AC111" i="48"/>
  <c r="AD111" i="48"/>
  <c r="AE111" i="48"/>
  <c r="AF111" i="48"/>
  <c r="AG111" i="48"/>
  <c r="AH111" i="48"/>
  <c r="AI111" i="48"/>
  <c r="AA112" i="48"/>
  <c r="AB112" i="48"/>
  <c r="AC112" i="48"/>
  <c r="AD112" i="48"/>
  <c r="AE112" i="48"/>
  <c r="AF112" i="48"/>
  <c r="AG112" i="48"/>
  <c r="AH112" i="48"/>
  <c r="AA113" i="48"/>
  <c r="AB113" i="48"/>
  <c r="AC113" i="48"/>
  <c r="AD113" i="48"/>
  <c r="AE113" i="48"/>
  <c r="AF113" i="48"/>
  <c r="AG113" i="48"/>
  <c r="AH113" i="48"/>
  <c r="AI113" i="48"/>
  <c r="AA114" i="48"/>
  <c r="AB114" i="48"/>
  <c r="AC114" i="48"/>
  <c r="AD114" i="48"/>
  <c r="AE114" i="48"/>
  <c r="AF114" i="48"/>
  <c r="AG114" i="48"/>
  <c r="AH114" i="48"/>
  <c r="AA115" i="48"/>
  <c r="AB115" i="48"/>
  <c r="AC115" i="48"/>
  <c r="AD115" i="48"/>
  <c r="AE115" i="48"/>
  <c r="AF115" i="48"/>
  <c r="AG115" i="48"/>
  <c r="AH115" i="48"/>
  <c r="AI115" i="48"/>
  <c r="AA116" i="48"/>
  <c r="AB116" i="48"/>
  <c r="AC116" i="48"/>
  <c r="AD116" i="48"/>
  <c r="AE116" i="48"/>
  <c r="AF116" i="48"/>
  <c r="AG116" i="48"/>
  <c r="AH116" i="48"/>
  <c r="AI116" i="48"/>
  <c r="AA117" i="48"/>
  <c r="AB117" i="48"/>
  <c r="AC117" i="48"/>
  <c r="AD117" i="48"/>
  <c r="AE117" i="48"/>
  <c r="AF117" i="48"/>
  <c r="AG117" i="48"/>
  <c r="AH117" i="48"/>
  <c r="AI117" i="48"/>
  <c r="AA118" i="48"/>
  <c r="AB118" i="48"/>
  <c r="AC118" i="48"/>
  <c r="AD118" i="48"/>
  <c r="AE118" i="48"/>
  <c r="AF118" i="48"/>
  <c r="AG118" i="48"/>
  <c r="AH118" i="48"/>
  <c r="AI118" i="48"/>
  <c r="AA119" i="48"/>
  <c r="AB119" i="48"/>
  <c r="AC119" i="48"/>
  <c r="AD119" i="48"/>
  <c r="AE119" i="48"/>
  <c r="AF119" i="48"/>
  <c r="AG119" i="48"/>
  <c r="AH119" i="48"/>
  <c r="AI119" i="48"/>
  <c r="AA120" i="48"/>
  <c r="AB120" i="48"/>
  <c r="AC120" i="48"/>
  <c r="AD120" i="48"/>
  <c r="AE120" i="48"/>
  <c r="AF120" i="48"/>
  <c r="AG120" i="48"/>
  <c r="AH120" i="48"/>
  <c r="AA121" i="48"/>
  <c r="AB121" i="48"/>
  <c r="AC121" i="48"/>
  <c r="AD121" i="48"/>
  <c r="AE121" i="48"/>
  <c r="AF121" i="48"/>
  <c r="AG121" i="48"/>
  <c r="AH121" i="48"/>
  <c r="AI121" i="48"/>
  <c r="AA122" i="48"/>
  <c r="AB122" i="48"/>
  <c r="AC122" i="48"/>
  <c r="AD122" i="48"/>
  <c r="AE122" i="48"/>
  <c r="AF122" i="48"/>
  <c r="AG122" i="48"/>
  <c r="AH122" i="48"/>
  <c r="AA123" i="48"/>
  <c r="AB123" i="48"/>
  <c r="AC123" i="48"/>
  <c r="AD123" i="48"/>
  <c r="AE123" i="48"/>
  <c r="AF123" i="48"/>
  <c r="AG123" i="48"/>
  <c r="AH123" i="48"/>
  <c r="AI123" i="48"/>
  <c r="AA124" i="48"/>
  <c r="AB124" i="48"/>
  <c r="AC124" i="48"/>
  <c r="AD124" i="48"/>
  <c r="AE124" i="48"/>
  <c r="AF124" i="48"/>
  <c r="AG124" i="48"/>
  <c r="AH124" i="48"/>
  <c r="AI124" i="48"/>
  <c r="AA125" i="48"/>
  <c r="AB125" i="48"/>
  <c r="AC125" i="48"/>
  <c r="AD125" i="48"/>
  <c r="AE125" i="48"/>
  <c r="AF125" i="48"/>
  <c r="AG125" i="48"/>
  <c r="AH125" i="48"/>
  <c r="AI125" i="48"/>
  <c r="AA126" i="48"/>
  <c r="AB126" i="48"/>
  <c r="AC126" i="48"/>
  <c r="AD126" i="48"/>
  <c r="AE126" i="48"/>
  <c r="AF126" i="48"/>
  <c r="AG126" i="48"/>
  <c r="AH126" i="48"/>
  <c r="AI126" i="48"/>
  <c r="AA127" i="48"/>
  <c r="AB127" i="48"/>
  <c r="AC127" i="48"/>
  <c r="AD127" i="48"/>
  <c r="AE127" i="48"/>
  <c r="AF127" i="48"/>
  <c r="AG127" i="48"/>
  <c r="AH127" i="48"/>
  <c r="AI127" i="48"/>
  <c r="AA128" i="48"/>
  <c r="AB128" i="48"/>
  <c r="AC128" i="48"/>
  <c r="AD128" i="48"/>
  <c r="AE128" i="48"/>
  <c r="AF128" i="48"/>
  <c r="AG128" i="48"/>
  <c r="AH128" i="48"/>
  <c r="AA129" i="48"/>
  <c r="AB129" i="48"/>
  <c r="AC129" i="48"/>
  <c r="AD129" i="48"/>
  <c r="AE129" i="48"/>
  <c r="AF129" i="48"/>
  <c r="AG129" i="48"/>
  <c r="AH129" i="48"/>
  <c r="AI129" i="48"/>
  <c r="AA130" i="48"/>
  <c r="AB130" i="48"/>
  <c r="AC130" i="48"/>
  <c r="AD130" i="48"/>
  <c r="AE130" i="48"/>
  <c r="AF130" i="48"/>
  <c r="AG130" i="48"/>
  <c r="AH130" i="48"/>
  <c r="AA131" i="48"/>
  <c r="AB131" i="48"/>
  <c r="AC131" i="48"/>
  <c r="AD131" i="48"/>
  <c r="AE131" i="48"/>
  <c r="AF131" i="48"/>
  <c r="AG131" i="48"/>
  <c r="AH131" i="48"/>
  <c r="AI131" i="48"/>
  <c r="AA132" i="48"/>
  <c r="AB132" i="48"/>
  <c r="AC132" i="48"/>
  <c r="AD132" i="48"/>
  <c r="AE132" i="48"/>
  <c r="AF132" i="48"/>
  <c r="AG132" i="48"/>
  <c r="AH132" i="48"/>
  <c r="AI132" i="48"/>
  <c r="AA133" i="48"/>
  <c r="AB133" i="48"/>
  <c r="AC133" i="48"/>
  <c r="AD133" i="48"/>
  <c r="AE133" i="48"/>
  <c r="AF133" i="48"/>
  <c r="AG133" i="48"/>
  <c r="AH133" i="48"/>
  <c r="AI133" i="48"/>
  <c r="AA134" i="48"/>
  <c r="AB134" i="48"/>
  <c r="AC134" i="48"/>
  <c r="AD134" i="48"/>
  <c r="AE134" i="48"/>
  <c r="AF134" i="48"/>
  <c r="AG134" i="48"/>
  <c r="AH134" i="48"/>
  <c r="AI134" i="48"/>
  <c r="AA135" i="48"/>
  <c r="AB135" i="48"/>
  <c r="AC135" i="48"/>
  <c r="AD135" i="48"/>
  <c r="AE135" i="48"/>
  <c r="AF135" i="48"/>
  <c r="AG135" i="48"/>
  <c r="AH135" i="48"/>
  <c r="AI135" i="48"/>
  <c r="AA136" i="48"/>
  <c r="AB136" i="48"/>
  <c r="AC136" i="48"/>
  <c r="AD136" i="48"/>
  <c r="AE136" i="48"/>
  <c r="AF136" i="48"/>
  <c r="AG136" i="48"/>
  <c r="AH136" i="48"/>
  <c r="AA137" i="48"/>
  <c r="AB137" i="48"/>
  <c r="AC137" i="48"/>
  <c r="AD137" i="48"/>
  <c r="AE137" i="48"/>
  <c r="AF137" i="48"/>
  <c r="AG137" i="48"/>
  <c r="AH137" i="48"/>
  <c r="AI137" i="48"/>
  <c r="AA138" i="48"/>
  <c r="AB138" i="48"/>
  <c r="AC138" i="48"/>
  <c r="AD138" i="48"/>
  <c r="AE138" i="48"/>
  <c r="AF138" i="48"/>
  <c r="AG138" i="48"/>
  <c r="AH138" i="48"/>
  <c r="AA139" i="48"/>
  <c r="AB139" i="48"/>
  <c r="AC139" i="48"/>
  <c r="AD139" i="48"/>
  <c r="AE139" i="48"/>
  <c r="AF139" i="48"/>
  <c r="AG139" i="48"/>
  <c r="AH139" i="48"/>
  <c r="AI139" i="48"/>
  <c r="AA140" i="48"/>
  <c r="AB140" i="48"/>
  <c r="AC140" i="48"/>
  <c r="AD140" i="48"/>
  <c r="AE140" i="48"/>
  <c r="AF140" i="48"/>
  <c r="AG140" i="48"/>
  <c r="AH140" i="48"/>
  <c r="AI140" i="48"/>
  <c r="AA141" i="48"/>
  <c r="AB141" i="48"/>
  <c r="AC141" i="48"/>
  <c r="AD141" i="48"/>
  <c r="AE141" i="48"/>
  <c r="AF141" i="48"/>
  <c r="AG141" i="48"/>
  <c r="AH141" i="48"/>
  <c r="AI141" i="48"/>
  <c r="AA142" i="48"/>
  <c r="AB142" i="48"/>
  <c r="AC142" i="48"/>
  <c r="AD142" i="48"/>
  <c r="AE142" i="48"/>
  <c r="AF142" i="48"/>
  <c r="AG142" i="48"/>
  <c r="AH142" i="48"/>
  <c r="AI142" i="48"/>
  <c r="AA143" i="48"/>
  <c r="AB143" i="48"/>
  <c r="AC143" i="48"/>
  <c r="AD143" i="48"/>
  <c r="AE143" i="48"/>
  <c r="AF143" i="48"/>
  <c r="AG143" i="48"/>
  <c r="AH143" i="48"/>
  <c r="AI143" i="48"/>
  <c r="AA144" i="48"/>
  <c r="AB144" i="48"/>
  <c r="AC144" i="48"/>
  <c r="AD144" i="48"/>
  <c r="AE144" i="48"/>
  <c r="AF144" i="48"/>
  <c r="AG144" i="48"/>
  <c r="AH144" i="48"/>
  <c r="AA145" i="48"/>
  <c r="AB145" i="48"/>
  <c r="AC145" i="48"/>
  <c r="AD145" i="48"/>
  <c r="AE145" i="48"/>
  <c r="AF145" i="48"/>
  <c r="AG145" i="48"/>
  <c r="AH145" i="48"/>
  <c r="AI145" i="48"/>
  <c r="AA146" i="48"/>
  <c r="AB146" i="48"/>
  <c r="AC146" i="48"/>
  <c r="AD146" i="48"/>
  <c r="AE146" i="48"/>
  <c r="AF146" i="48"/>
  <c r="AG146" i="48"/>
  <c r="AH146" i="48"/>
  <c r="AI146" i="48"/>
  <c r="AA147" i="48"/>
  <c r="AB147" i="48"/>
  <c r="AC147" i="48"/>
  <c r="AD147" i="48"/>
  <c r="AE147" i="48"/>
  <c r="AF147" i="48"/>
  <c r="AG147" i="48"/>
  <c r="AH147" i="48"/>
  <c r="AI147" i="48"/>
  <c r="AA148" i="48"/>
  <c r="AB148" i="48"/>
  <c r="AC148" i="48"/>
  <c r="AD148" i="48"/>
  <c r="AE148" i="48"/>
  <c r="AF148" i="48"/>
  <c r="AG148" i="48"/>
  <c r="AH148" i="48"/>
  <c r="AI148" i="48"/>
  <c r="AA149" i="48"/>
  <c r="AB149" i="48"/>
  <c r="AC149" i="48"/>
  <c r="AD149" i="48"/>
  <c r="AE149" i="48"/>
  <c r="AF149" i="48"/>
  <c r="AG149" i="48"/>
  <c r="AH149" i="48"/>
  <c r="AI149" i="48"/>
  <c r="AA150" i="48"/>
  <c r="AB150" i="48"/>
  <c r="AC150" i="48"/>
  <c r="AD150" i="48"/>
  <c r="AE150" i="48"/>
  <c r="AF150" i="48"/>
  <c r="AG150" i="48"/>
  <c r="AH150" i="48"/>
  <c r="AI150" i="48"/>
  <c r="AA151" i="48"/>
  <c r="AB151" i="48"/>
  <c r="AC151" i="48"/>
  <c r="AD151" i="48"/>
  <c r="AE151" i="48"/>
  <c r="AF151" i="48"/>
  <c r="AG151" i="48"/>
  <c r="AH151" i="48"/>
  <c r="AI151" i="48"/>
  <c r="AA152" i="48"/>
  <c r="AB152" i="48"/>
  <c r="AC152" i="48"/>
  <c r="AD152" i="48"/>
  <c r="AE152" i="48"/>
  <c r="AF152" i="48"/>
  <c r="AG152" i="48"/>
  <c r="AH152" i="48"/>
  <c r="AA153" i="48"/>
  <c r="AB153" i="48"/>
  <c r="AC153" i="48"/>
  <c r="AD153" i="48"/>
  <c r="AE153" i="48"/>
  <c r="AF153" i="48"/>
  <c r="AG153" i="48"/>
  <c r="AH153" i="48"/>
  <c r="AI153" i="48"/>
  <c r="AA154" i="48"/>
  <c r="AB154" i="48"/>
  <c r="AC154" i="48"/>
  <c r="AD154" i="48"/>
  <c r="AE154" i="48"/>
  <c r="AF154" i="48"/>
  <c r="AG154" i="48"/>
  <c r="AH154" i="48"/>
  <c r="AA155" i="48"/>
  <c r="AB155" i="48"/>
  <c r="AC155" i="48"/>
  <c r="AD155" i="48"/>
  <c r="AE155" i="48"/>
  <c r="AF155" i="48"/>
  <c r="AG155" i="48"/>
  <c r="AH155" i="48"/>
  <c r="AI155" i="48"/>
  <c r="AA156" i="48"/>
  <c r="AB156" i="48"/>
  <c r="AC156" i="48"/>
  <c r="AD156" i="48"/>
  <c r="AE156" i="48"/>
  <c r="AF156" i="48"/>
  <c r="AG156" i="48"/>
  <c r="AH156" i="48"/>
  <c r="AI156" i="48"/>
  <c r="AA157" i="48"/>
  <c r="AB157" i="48"/>
  <c r="AC157" i="48"/>
  <c r="AD157" i="48"/>
  <c r="AE157" i="48"/>
  <c r="AF157" i="48"/>
  <c r="AG157" i="48"/>
  <c r="AH157" i="48"/>
  <c r="AI157" i="48"/>
  <c r="AA158" i="48"/>
  <c r="AB158" i="48"/>
  <c r="AC158" i="48"/>
  <c r="AD158" i="48"/>
  <c r="AE158" i="48"/>
  <c r="AF158" i="48"/>
  <c r="AG158" i="48"/>
  <c r="AH158" i="48"/>
  <c r="AI158" i="48"/>
  <c r="AA159" i="48"/>
  <c r="AB159" i="48"/>
  <c r="AC159" i="48"/>
  <c r="AD159" i="48"/>
  <c r="AE159" i="48"/>
  <c r="AF159" i="48"/>
  <c r="AG159" i="48"/>
  <c r="AH159" i="48"/>
  <c r="AI159" i="48"/>
  <c r="AA160" i="48"/>
  <c r="AB160" i="48"/>
  <c r="AC160" i="48"/>
  <c r="AD160" i="48"/>
  <c r="AE160" i="48"/>
  <c r="AF160" i="48"/>
  <c r="AG160" i="48"/>
  <c r="AH160" i="48"/>
  <c r="AA161" i="48"/>
  <c r="AB161" i="48"/>
  <c r="AC161" i="48"/>
  <c r="AD161" i="48"/>
  <c r="AE161" i="48"/>
  <c r="AF161" i="48"/>
  <c r="AG161" i="48"/>
  <c r="AH161" i="48"/>
  <c r="AI161" i="48"/>
  <c r="AA162" i="48"/>
  <c r="AB162" i="48"/>
  <c r="AC162" i="48"/>
  <c r="AD162" i="48"/>
  <c r="AE162" i="48"/>
  <c r="AF162" i="48"/>
  <c r="AG162" i="48"/>
  <c r="AH162" i="48"/>
  <c r="AA163" i="48"/>
  <c r="AB163" i="48"/>
  <c r="AC163" i="48"/>
  <c r="AD163" i="48"/>
  <c r="AE163" i="48"/>
  <c r="AF163" i="48"/>
  <c r="AG163" i="48"/>
  <c r="AH163" i="48"/>
  <c r="AI163" i="48"/>
  <c r="AA164" i="48"/>
  <c r="AB164" i="48"/>
  <c r="AC164" i="48"/>
  <c r="AD164" i="48"/>
  <c r="AE164" i="48"/>
  <c r="AF164" i="48"/>
  <c r="AG164" i="48"/>
  <c r="AH164" i="48"/>
  <c r="AI164" i="48"/>
  <c r="AA165" i="48"/>
  <c r="AB165" i="48"/>
  <c r="AC165" i="48"/>
  <c r="AD165" i="48"/>
  <c r="AE165" i="48"/>
  <c r="AF165" i="48"/>
  <c r="AG165" i="48"/>
  <c r="AH165" i="48"/>
  <c r="AI165" i="48"/>
  <c r="AA166" i="48"/>
  <c r="AB166" i="48"/>
  <c r="AC166" i="48"/>
  <c r="AD166" i="48"/>
  <c r="AE166" i="48"/>
  <c r="AF166" i="48"/>
  <c r="AG166" i="48"/>
  <c r="AH166" i="48"/>
  <c r="AI166" i="48"/>
  <c r="AA167" i="48"/>
  <c r="AB167" i="48"/>
  <c r="AC167" i="48"/>
  <c r="AD167" i="48"/>
  <c r="AE167" i="48"/>
  <c r="AF167" i="48"/>
  <c r="AG167" i="48"/>
  <c r="AH167" i="48"/>
  <c r="AI167" i="48"/>
  <c r="AA168" i="48"/>
  <c r="AB168" i="48"/>
  <c r="AC168" i="48"/>
  <c r="AD168" i="48"/>
  <c r="AE168" i="48"/>
  <c r="AF168" i="48"/>
  <c r="AG168" i="48"/>
  <c r="AH168" i="48"/>
  <c r="AA169" i="48"/>
  <c r="AB169" i="48"/>
  <c r="AC169" i="48"/>
  <c r="AD169" i="48"/>
  <c r="AE169" i="48"/>
  <c r="AF169" i="48"/>
  <c r="AG169" i="48"/>
  <c r="AH169" i="48"/>
  <c r="AI169" i="48"/>
  <c r="AA170" i="48"/>
  <c r="AB170" i="48"/>
  <c r="AC170" i="48"/>
  <c r="AD170" i="48"/>
  <c r="AE170" i="48"/>
  <c r="AF170" i="48"/>
  <c r="AG170" i="48"/>
  <c r="AH170" i="48"/>
  <c r="AA171" i="48"/>
  <c r="AB171" i="48"/>
  <c r="AC171" i="48"/>
  <c r="AD171" i="48"/>
  <c r="AE171" i="48"/>
  <c r="AF171" i="48"/>
  <c r="AG171" i="48"/>
  <c r="AH171" i="48"/>
  <c r="AI171" i="48"/>
  <c r="AA172" i="48"/>
  <c r="AB172" i="48"/>
  <c r="AC172" i="48"/>
  <c r="AD172" i="48"/>
  <c r="AE172" i="48"/>
  <c r="AF172" i="48"/>
  <c r="AG172" i="48"/>
  <c r="AH172" i="48"/>
  <c r="AI172" i="48"/>
  <c r="AA173" i="48"/>
  <c r="AB173" i="48"/>
  <c r="AC173" i="48"/>
  <c r="AD173" i="48"/>
  <c r="AE173" i="48"/>
  <c r="AF173" i="48"/>
  <c r="AG173" i="48"/>
  <c r="AH173" i="48"/>
  <c r="AI173" i="48"/>
  <c r="AA174" i="48"/>
  <c r="AB174" i="48"/>
  <c r="AC174" i="48"/>
  <c r="AD174" i="48"/>
  <c r="AE174" i="48"/>
  <c r="AF174" i="48"/>
  <c r="AG174" i="48"/>
  <c r="AH174" i="48"/>
  <c r="AI174" i="48"/>
  <c r="AA175" i="48"/>
  <c r="AB175" i="48"/>
  <c r="AC175" i="48"/>
  <c r="AD175" i="48"/>
  <c r="AE175" i="48"/>
  <c r="AF175" i="48"/>
  <c r="AG175" i="48"/>
  <c r="AH175" i="48"/>
  <c r="AI175" i="48"/>
  <c r="AA176" i="48"/>
  <c r="AB176" i="48"/>
  <c r="AC176" i="48"/>
  <c r="AD176" i="48"/>
  <c r="AE176" i="48"/>
  <c r="AF176" i="48"/>
  <c r="AG176" i="48"/>
  <c r="AH176" i="48"/>
  <c r="AA177" i="48"/>
  <c r="AB177" i="48"/>
  <c r="AC177" i="48"/>
  <c r="AD177" i="48"/>
  <c r="AE177" i="48"/>
  <c r="AF177" i="48"/>
  <c r="AG177" i="48"/>
  <c r="AH177" i="48"/>
  <c r="AI177" i="48"/>
  <c r="AA178" i="48"/>
  <c r="AB178" i="48"/>
  <c r="AC178" i="48"/>
  <c r="AD178" i="48"/>
  <c r="AE178" i="48"/>
  <c r="AF178" i="48"/>
  <c r="AG178" i="48"/>
  <c r="AH178" i="48"/>
  <c r="AA179" i="48"/>
  <c r="AB179" i="48"/>
  <c r="AC179" i="48"/>
  <c r="AD179" i="48"/>
  <c r="AE179" i="48"/>
  <c r="AF179" i="48"/>
  <c r="AG179" i="48"/>
  <c r="AH179" i="48"/>
  <c r="AI179" i="48"/>
  <c r="AA180" i="48"/>
  <c r="AB180" i="48"/>
  <c r="AC180" i="48"/>
  <c r="AD180" i="48"/>
  <c r="AE180" i="48"/>
  <c r="AF180" i="48"/>
  <c r="AG180" i="48"/>
  <c r="AH180" i="48"/>
  <c r="AI180" i="48"/>
  <c r="AA181" i="48"/>
  <c r="AB181" i="48"/>
  <c r="AC181" i="48"/>
  <c r="AD181" i="48"/>
  <c r="AE181" i="48"/>
  <c r="AF181" i="48"/>
  <c r="AG181" i="48"/>
  <c r="AH181" i="48"/>
  <c r="AI181" i="48"/>
  <c r="AA182" i="48"/>
  <c r="AB182" i="48"/>
  <c r="AC182" i="48"/>
  <c r="AD182" i="48"/>
  <c r="AE182" i="48"/>
  <c r="AF182" i="48"/>
  <c r="AG182" i="48"/>
  <c r="AH182" i="48"/>
  <c r="AI182" i="48"/>
  <c r="AA183" i="48"/>
  <c r="AB183" i="48"/>
  <c r="AC183" i="48"/>
  <c r="AD183" i="48"/>
  <c r="AE183" i="48"/>
  <c r="AF183" i="48"/>
  <c r="AG183" i="48"/>
  <c r="AH183" i="48"/>
  <c r="AI183" i="48"/>
  <c r="AA184" i="48"/>
  <c r="AB184" i="48"/>
  <c r="AC184" i="48"/>
  <c r="AD184" i="48"/>
  <c r="AE184" i="48"/>
  <c r="AF184" i="48"/>
  <c r="AG184" i="48"/>
  <c r="AH184" i="48"/>
  <c r="AA185" i="48"/>
  <c r="AB185" i="48"/>
  <c r="AC185" i="48"/>
  <c r="AD185" i="48"/>
  <c r="AE185" i="48"/>
  <c r="AF185" i="48"/>
  <c r="AG185" i="48"/>
  <c r="AH185" i="48"/>
  <c r="AI185" i="48"/>
  <c r="AA186" i="48"/>
  <c r="AB186" i="48"/>
  <c r="AC186" i="48"/>
  <c r="AD186" i="48"/>
  <c r="AE186" i="48"/>
  <c r="AF186" i="48"/>
  <c r="AG186" i="48"/>
  <c r="AH186" i="48"/>
  <c r="AA187" i="48"/>
  <c r="AB187" i="48"/>
  <c r="AC187" i="48"/>
  <c r="AD187" i="48"/>
  <c r="AE187" i="48"/>
  <c r="AF187" i="48"/>
  <c r="AG187" i="48"/>
  <c r="AH187" i="48"/>
  <c r="AI187" i="48"/>
  <c r="AA188" i="48"/>
  <c r="AB188" i="48"/>
  <c r="AC188" i="48"/>
  <c r="AD188" i="48"/>
  <c r="AE188" i="48"/>
  <c r="AF188" i="48"/>
  <c r="AG188" i="48"/>
  <c r="AH188" i="48"/>
  <c r="AI188" i="48"/>
  <c r="AA189" i="48"/>
  <c r="AB189" i="48"/>
  <c r="AC189" i="48"/>
  <c r="AD189" i="48"/>
  <c r="AE189" i="48"/>
  <c r="AF189" i="48"/>
  <c r="AG189" i="48"/>
  <c r="AH189" i="48"/>
  <c r="AI189" i="48"/>
  <c r="AA190" i="48"/>
  <c r="AB190" i="48"/>
  <c r="AC190" i="48"/>
  <c r="AD190" i="48"/>
  <c r="AE190" i="48"/>
  <c r="AF190" i="48"/>
  <c r="AG190" i="48"/>
  <c r="AH190" i="48"/>
  <c r="AI190" i="48"/>
  <c r="AA191" i="48"/>
  <c r="AB191" i="48"/>
  <c r="AC191" i="48"/>
  <c r="AD191" i="48"/>
  <c r="AE191" i="48"/>
  <c r="AF191" i="48"/>
  <c r="AG191" i="48"/>
  <c r="AH191" i="48"/>
  <c r="AI191" i="48"/>
  <c r="AA192" i="48"/>
  <c r="AB192" i="48"/>
  <c r="AC192" i="48"/>
  <c r="AD192" i="48"/>
  <c r="AE192" i="48"/>
  <c r="AF192" i="48"/>
  <c r="AG192" i="48"/>
  <c r="AH192" i="48"/>
  <c r="AA193" i="48"/>
  <c r="AB193" i="48"/>
  <c r="AC193" i="48"/>
  <c r="AD193" i="48"/>
  <c r="AE193" i="48"/>
  <c r="AF193" i="48"/>
  <c r="AG193" i="48"/>
  <c r="AH193" i="48"/>
  <c r="AI193" i="48"/>
  <c r="AA194" i="48"/>
  <c r="AB194" i="48"/>
  <c r="AC194" i="48"/>
  <c r="AD194" i="48"/>
  <c r="AE194" i="48"/>
  <c r="AF194" i="48"/>
  <c r="AG194" i="48"/>
  <c r="AH194" i="48"/>
  <c r="AA195" i="48"/>
  <c r="AB195" i="48"/>
  <c r="AC195" i="48"/>
  <c r="AD195" i="48"/>
  <c r="AE195" i="48"/>
  <c r="AF195" i="48"/>
  <c r="AG195" i="48"/>
  <c r="AH195" i="48"/>
  <c r="AI195" i="48"/>
  <c r="AA196" i="48"/>
  <c r="AB196" i="48"/>
  <c r="AC196" i="48"/>
  <c r="AD196" i="48"/>
  <c r="AE196" i="48"/>
  <c r="AF196" i="48"/>
  <c r="AG196" i="48"/>
  <c r="AH196" i="48"/>
  <c r="AI196" i="48"/>
  <c r="AA197" i="48"/>
  <c r="AB197" i="48"/>
  <c r="AC197" i="48"/>
  <c r="AD197" i="48"/>
  <c r="AE197" i="48"/>
  <c r="AF197" i="48"/>
  <c r="AG197" i="48"/>
  <c r="AH197" i="48"/>
  <c r="AI197" i="48"/>
  <c r="AA198" i="48"/>
  <c r="AB198" i="48"/>
  <c r="AC198" i="48"/>
  <c r="AD198" i="48"/>
  <c r="AE198" i="48"/>
  <c r="AF198" i="48"/>
  <c r="AG198" i="48"/>
  <c r="AH198" i="48"/>
  <c r="AI198" i="48"/>
  <c r="AA199" i="48"/>
  <c r="AB199" i="48"/>
  <c r="AC199" i="48"/>
  <c r="AD199" i="48"/>
  <c r="AE199" i="48"/>
  <c r="AF199" i="48"/>
  <c r="AG199" i="48"/>
  <c r="AH199" i="48"/>
  <c r="AI199" i="48"/>
  <c r="AA200" i="48"/>
  <c r="AB200" i="48"/>
  <c r="AC200" i="48"/>
  <c r="AD200" i="48"/>
  <c r="AE200" i="48"/>
  <c r="AF200" i="48"/>
  <c r="AG200" i="48"/>
  <c r="AH200" i="48"/>
  <c r="AA201" i="48"/>
  <c r="AB201" i="48"/>
  <c r="AC201" i="48"/>
  <c r="AD201" i="48"/>
  <c r="AE201" i="48"/>
  <c r="AF201" i="48"/>
  <c r="AG201" i="48"/>
  <c r="AH201" i="48"/>
  <c r="AI201" i="48"/>
  <c r="AA202" i="48"/>
  <c r="AB202" i="48"/>
  <c r="AC202" i="48"/>
  <c r="AD202" i="48"/>
  <c r="AE202" i="48"/>
  <c r="AF202" i="48"/>
  <c r="AG202" i="48"/>
  <c r="AH202" i="48"/>
  <c r="AA203" i="48"/>
  <c r="AB203" i="48"/>
  <c r="AC203" i="48"/>
  <c r="AD203" i="48"/>
  <c r="AE203" i="48"/>
  <c r="AF203" i="48"/>
  <c r="AG203" i="48"/>
  <c r="AH203" i="48"/>
  <c r="AI203" i="48"/>
  <c r="AA204" i="48"/>
  <c r="AB204" i="48"/>
  <c r="AC204" i="48"/>
  <c r="AD204" i="48"/>
  <c r="AE204" i="48"/>
  <c r="AF204" i="48"/>
  <c r="AG204" i="48"/>
  <c r="AH204" i="48"/>
  <c r="AI204" i="48"/>
  <c r="AA205" i="48"/>
  <c r="AB205" i="48"/>
  <c r="AC205" i="48"/>
  <c r="AD205" i="48"/>
  <c r="AE205" i="48"/>
  <c r="AF205" i="48"/>
  <c r="AG205" i="48"/>
  <c r="AH205" i="48"/>
  <c r="AI205" i="48"/>
  <c r="AA206" i="48"/>
  <c r="AB206" i="48"/>
  <c r="AC206" i="48"/>
  <c r="AD206" i="48"/>
  <c r="AE206" i="48"/>
  <c r="AF206" i="48"/>
  <c r="AG206" i="48"/>
  <c r="AH206" i="48"/>
  <c r="AI206" i="48"/>
  <c r="AA207" i="48"/>
  <c r="AB207" i="48"/>
  <c r="AC207" i="48"/>
  <c r="AD207" i="48"/>
  <c r="AE207" i="48"/>
  <c r="AF207" i="48"/>
  <c r="AG207" i="48"/>
  <c r="AH207" i="48"/>
  <c r="AI207" i="48"/>
  <c r="AA208" i="48"/>
  <c r="AB208" i="48"/>
  <c r="AC208" i="48"/>
  <c r="AD208" i="48"/>
  <c r="AE208" i="48"/>
  <c r="AF208" i="48"/>
  <c r="AG208" i="48"/>
  <c r="AH208" i="48"/>
  <c r="AA209" i="48"/>
  <c r="AB209" i="48"/>
  <c r="AC209" i="48"/>
  <c r="AD209" i="48"/>
  <c r="AE209" i="48"/>
  <c r="AF209" i="48"/>
  <c r="AG209" i="48"/>
  <c r="AH209" i="48"/>
  <c r="AI209" i="48"/>
  <c r="AA210" i="48"/>
  <c r="AB210" i="48"/>
  <c r="AC210" i="48"/>
  <c r="AD210" i="48"/>
  <c r="AE210" i="48"/>
  <c r="AF210" i="48"/>
  <c r="AG210" i="48"/>
  <c r="AH210" i="48"/>
  <c r="AI210" i="48"/>
  <c r="AA211" i="48"/>
  <c r="AB211" i="48"/>
  <c r="AC211" i="48"/>
  <c r="AD211" i="48"/>
  <c r="AE211" i="48"/>
  <c r="AF211" i="48"/>
  <c r="AG211" i="48"/>
  <c r="AH211" i="48"/>
  <c r="AI211" i="48"/>
  <c r="AA212" i="48"/>
  <c r="AB212" i="48"/>
  <c r="AC212" i="48"/>
  <c r="AD212" i="48"/>
  <c r="AE212" i="48"/>
  <c r="AF212" i="48"/>
  <c r="AG212" i="48"/>
  <c r="AH212" i="48"/>
  <c r="AI212" i="48"/>
  <c r="AA213" i="48"/>
  <c r="AB213" i="48"/>
  <c r="AC213" i="48"/>
  <c r="AD213" i="48"/>
  <c r="AE213" i="48"/>
  <c r="AF213" i="48"/>
  <c r="AG213" i="48"/>
  <c r="AH213" i="48"/>
  <c r="AI213" i="48"/>
  <c r="AA214" i="48"/>
  <c r="AB214" i="48"/>
  <c r="AC214" i="48"/>
  <c r="AD214" i="48"/>
  <c r="AE214" i="48"/>
  <c r="AF214" i="48"/>
  <c r="AG214" i="48"/>
  <c r="AH214" i="48"/>
  <c r="AI214" i="48"/>
  <c r="AA215" i="48"/>
  <c r="AB215" i="48"/>
  <c r="AC215" i="48"/>
  <c r="AD215" i="48"/>
  <c r="AE215" i="48"/>
  <c r="AF215" i="48"/>
  <c r="AG215" i="48"/>
  <c r="AH215" i="48"/>
  <c r="AI215" i="48"/>
  <c r="AA216" i="48"/>
  <c r="AB216" i="48"/>
  <c r="AC216" i="48"/>
  <c r="AD216" i="48"/>
  <c r="AE216" i="48"/>
  <c r="AF216" i="48"/>
  <c r="AG216" i="48"/>
  <c r="AH216" i="48"/>
  <c r="AA217" i="48"/>
  <c r="AB217" i="48"/>
  <c r="AC217" i="48"/>
  <c r="AD217" i="48"/>
  <c r="AE217" i="48"/>
  <c r="AF217" i="48"/>
  <c r="AG217" i="48"/>
  <c r="AH217" i="48"/>
  <c r="AI217" i="48"/>
  <c r="AA218" i="48"/>
  <c r="AB218" i="48"/>
  <c r="AC218" i="48"/>
  <c r="AD218" i="48"/>
  <c r="AE218" i="48"/>
  <c r="AF218" i="48"/>
  <c r="AG218" i="48"/>
  <c r="AH218" i="48"/>
  <c r="AA219" i="48"/>
  <c r="AB219" i="48"/>
  <c r="AC219" i="48"/>
  <c r="AD219" i="48"/>
  <c r="AE219" i="48"/>
  <c r="AF219" i="48"/>
  <c r="AG219" i="48"/>
  <c r="AH219" i="48"/>
  <c r="AI219" i="48"/>
  <c r="AA220" i="48"/>
  <c r="AB220" i="48"/>
  <c r="AC220" i="48"/>
  <c r="AD220" i="48"/>
  <c r="AE220" i="48"/>
  <c r="AF220" i="48"/>
  <c r="AG220" i="48"/>
  <c r="AH220" i="48"/>
  <c r="AI220" i="48"/>
  <c r="AA221" i="48"/>
  <c r="AB221" i="48"/>
  <c r="AC221" i="48"/>
  <c r="AD221" i="48"/>
  <c r="AE221" i="48"/>
  <c r="AF221" i="48"/>
  <c r="AG221" i="48"/>
  <c r="AH221" i="48"/>
  <c r="AI221" i="48"/>
  <c r="AA222" i="48"/>
  <c r="AB222" i="48"/>
  <c r="AC222" i="48"/>
  <c r="AD222" i="48"/>
  <c r="AE222" i="48"/>
  <c r="AF222" i="48"/>
  <c r="AG222" i="48"/>
  <c r="AH222" i="48"/>
  <c r="AI222" i="48"/>
  <c r="AA223" i="48"/>
  <c r="AB223" i="48"/>
  <c r="AC223" i="48"/>
  <c r="AD223" i="48"/>
  <c r="AE223" i="48"/>
  <c r="AF223" i="48"/>
  <c r="AG223" i="48"/>
  <c r="AH223" i="48"/>
  <c r="AI223" i="48"/>
  <c r="AA224" i="48"/>
  <c r="AB224" i="48"/>
  <c r="AC224" i="48"/>
  <c r="AD224" i="48"/>
  <c r="AE224" i="48"/>
  <c r="AF224" i="48"/>
  <c r="AG224" i="48"/>
  <c r="AH224" i="48"/>
  <c r="AA225" i="48"/>
  <c r="AB225" i="48"/>
  <c r="AC225" i="48"/>
  <c r="AD225" i="48"/>
  <c r="AE225" i="48"/>
  <c r="AF225" i="48"/>
  <c r="AG225" i="48"/>
  <c r="AH225" i="48"/>
  <c r="AI225" i="48"/>
  <c r="AA226" i="48"/>
  <c r="AB226" i="48"/>
  <c r="AC226" i="48"/>
  <c r="AD226" i="48"/>
  <c r="AE226" i="48"/>
  <c r="AF226" i="48"/>
  <c r="AG226" i="48"/>
  <c r="AH226" i="48"/>
  <c r="AA227" i="48"/>
  <c r="AB227" i="48"/>
  <c r="AC227" i="48"/>
  <c r="AD227" i="48"/>
  <c r="AE227" i="48"/>
  <c r="AF227" i="48"/>
  <c r="AG227" i="48"/>
  <c r="AH227" i="48"/>
  <c r="AI227" i="48"/>
  <c r="AA228" i="48"/>
  <c r="AB228" i="48"/>
  <c r="AC228" i="48"/>
  <c r="AD228" i="48"/>
  <c r="AE228" i="48"/>
  <c r="AF228" i="48"/>
  <c r="AG228" i="48"/>
  <c r="AH228" i="48"/>
  <c r="AI228" i="48"/>
  <c r="AA229" i="48"/>
  <c r="AB229" i="48"/>
  <c r="AC229" i="48"/>
  <c r="AD229" i="48"/>
  <c r="AE229" i="48"/>
  <c r="AF229" i="48"/>
  <c r="AG229" i="48"/>
  <c r="AH229" i="48"/>
  <c r="AI229" i="48"/>
  <c r="AA230" i="48"/>
  <c r="AB230" i="48"/>
  <c r="AC230" i="48"/>
  <c r="AD230" i="48"/>
  <c r="AE230" i="48"/>
  <c r="AF230" i="48"/>
  <c r="AG230" i="48"/>
  <c r="AH230" i="48"/>
  <c r="AI230" i="48"/>
  <c r="AA231" i="48"/>
  <c r="AB231" i="48"/>
  <c r="AC231" i="48"/>
  <c r="AD231" i="48"/>
  <c r="AE231" i="48"/>
  <c r="AF231" i="48"/>
  <c r="AG231" i="48"/>
  <c r="AH231" i="48"/>
  <c r="AI231" i="48"/>
  <c r="AA232" i="48"/>
  <c r="AB232" i="48"/>
  <c r="AC232" i="48"/>
  <c r="AD232" i="48"/>
  <c r="AE232" i="48"/>
  <c r="AF232" i="48"/>
  <c r="AG232" i="48"/>
  <c r="AH232" i="48"/>
  <c r="AA233" i="48"/>
  <c r="AB233" i="48"/>
  <c r="AC233" i="48"/>
  <c r="AD233" i="48"/>
  <c r="AE233" i="48"/>
  <c r="AF233" i="48"/>
  <c r="AG233" i="48"/>
  <c r="AH233" i="48"/>
  <c r="AI233" i="48"/>
  <c r="AA234" i="48"/>
  <c r="AB234" i="48"/>
  <c r="AC234" i="48"/>
  <c r="AD234" i="48"/>
  <c r="AE234" i="48"/>
  <c r="AF234" i="48"/>
  <c r="AG234" i="48"/>
  <c r="AH234" i="48"/>
  <c r="AA235" i="48"/>
  <c r="AB235" i="48"/>
  <c r="AC235" i="48"/>
  <c r="AD235" i="48"/>
  <c r="AE235" i="48"/>
  <c r="AF235" i="48"/>
  <c r="AG235" i="48"/>
  <c r="AH235" i="48"/>
  <c r="AI235" i="48"/>
  <c r="AA236" i="48"/>
  <c r="AB236" i="48"/>
  <c r="AC236" i="48"/>
  <c r="AD236" i="48"/>
  <c r="AE236" i="48"/>
  <c r="AF236" i="48"/>
  <c r="AG236" i="48"/>
  <c r="AH236" i="48"/>
  <c r="AI236" i="48"/>
  <c r="AA237" i="48"/>
  <c r="AB237" i="48"/>
  <c r="AC237" i="48"/>
  <c r="AD237" i="48"/>
  <c r="AE237" i="48"/>
  <c r="AF237" i="48"/>
  <c r="AG237" i="48"/>
  <c r="AH237" i="48"/>
  <c r="AI237" i="48"/>
  <c r="AA238" i="48"/>
  <c r="AB238" i="48"/>
  <c r="AC238" i="48"/>
  <c r="AD238" i="48"/>
  <c r="AE238" i="48"/>
  <c r="AF238" i="48"/>
  <c r="AG238" i="48"/>
  <c r="AH238" i="48"/>
  <c r="AI238" i="48"/>
  <c r="AA239" i="48"/>
  <c r="AB239" i="48"/>
  <c r="AC239" i="48"/>
  <c r="AD239" i="48"/>
  <c r="AE239" i="48"/>
  <c r="AF239" i="48"/>
  <c r="AG239" i="48"/>
  <c r="AH239" i="48"/>
  <c r="AI239" i="48"/>
  <c r="AA240" i="48"/>
  <c r="AB240" i="48"/>
  <c r="AC240" i="48"/>
  <c r="AD240" i="48"/>
  <c r="AE240" i="48"/>
  <c r="AF240" i="48"/>
  <c r="AG240" i="48"/>
  <c r="AH240" i="48"/>
  <c r="AA241" i="48"/>
  <c r="AB241" i="48"/>
  <c r="AC241" i="48"/>
  <c r="AD241" i="48"/>
  <c r="AE241" i="48"/>
  <c r="AF241" i="48"/>
  <c r="AG241" i="48"/>
  <c r="AH241" i="48"/>
  <c r="AI241" i="48"/>
  <c r="AA242" i="48"/>
  <c r="AB242" i="48"/>
  <c r="AC242" i="48"/>
  <c r="AD242" i="48"/>
  <c r="AE242" i="48"/>
  <c r="AF242" i="48"/>
  <c r="AG242" i="48"/>
  <c r="AH242" i="48"/>
  <c r="AA243" i="48"/>
  <c r="AB243" i="48"/>
  <c r="AC243" i="48"/>
  <c r="AD243" i="48"/>
  <c r="AE243" i="48"/>
  <c r="AF243" i="48"/>
  <c r="AG243" i="48"/>
  <c r="AH243" i="48"/>
  <c r="AI243" i="48"/>
  <c r="AA244" i="48"/>
  <c r="AB244" i="48"/>
  <c r="AC244" i="48"/>
  <c r="AD244" i="48"/>
  <c r="AE244" i="48"/>
  <c r="AF244" i="48"/>
  <c r="AG244" i="48"/>
  <c r="AH244" i="48"/>
  <c r="AI244" i="48"/>
  <c r="AA245" i="48"/>
  <c r="AB245" i="48"/>
  <c r="AC245" i="48"/>
  <c r="AD245" i="48"/>
  <c r="AE245" i="48"/>
  <c r="AF245" i="48"/>
  <c r="AG245" i="48"/>
  <c r="AH245" i="48"/>
  <c r="AI245" i="48"/>
  <c r="AA246" i="48"/>
  <c r="AB246" i="48"/>
  <c r="AC246" i="48"/>
  <c r="AD246" i="48"/>
  <c r="AE246" i="48"/>
  <c r="AF246" i="48"/>
  <c r="AG246" i="48"/>
  <c r="AH246" i="48"/>
  <c r="AI246" i="48"/>
  <c r="AA247" i="48"/>
  <c r="AB247" i="48"/>
  <c r="AC247" i="48"/>
  <c r="AD247" i="48"/>
  <c r="AE247" i="48"/>
  <c r="AF247" i="48"/>
  <c r="AG247" i="48"/>
  <c r="AH247" i="48"/>
  <c r="AI247" i="48"/>
  <c r="AA248" i="48"/>
  <c r="AB248" i="48"/>
  <c r="AC248" i="48"/>
  <c r="AD248" i="48"/>
  <c r="AE248" i="48"/>
  <c r="AF248" i="48"/>
  <c r="AG248" i="48"/>
  <c r="AH248" i="48"/>
  <c r="AA249" i="48"/>
  <c r="AB249" i="48"/>
  <c r="AC249" i="48"/>
  <c r="AD249" i="48"/>
  <c r="AE249" i="48"/>
  <c r="AF249" i="48"/>
  <c r="AG249" i="48"/>
  <c r="AH249" i="48"/>
  <c r="AI249" i="48"/>
  <c r="AA250" i="48"/>
  <c r="AB250" i="48"/>
  <c r="AC250" i="48"/>
  <c r="AD250" i="48"/>
  <c r="AE250" i="48"/>
  <c r="AF250" i="48"/>
  <c r="AG250" i="48"/>
  <c r="AH250" i="48"/>
  <c r="AA251" i="48"/>
  <c r="AB251" i="48"/>
  <c r="AC251" i="48"/>
  <c r="AD251" i="48"/>
  <c r="AE251" i="48"/>
  <c r="AF251" i="48"/>
  <c r="AG251" i="48"/>
  <c r="AH251" i="48"/>
  <c r="AI251" i="48"/>
  <c r="AA252" i="48"/>
  <c r="AB252" i="48"/>
  <c r="AC252" i="48"/>
  <c r="AD252" i="48"/>
  <c r="AE252" i="48"/>
  <c r="AF252" i="48"/>
  <c r="AG252" i="48"/>
  <c r="AH252" i="48"/>
  <c r="AI252" i="48"/>
  <c r="AA253" i="48"/>
  <c r="AB253" i="48"/>
  <c r="AC253" i="48"/>
  <c r="AD253" i="48"/>
  <c r="AE253" i="48"/>
  <c r="AF253" i="48"/>
  <c r="AG253" i="48"/>
  <c r="AH253" i="48"/>
  <c r="AI253" i="48"/>
  <c r="AA254" i="48"/>
  <c r="AB254" i="48"/>
  <c r="AC254" i="48"/>
  <c r="AD254" i="48"/>
  <c r="AE254" i="48"/>
  <c r="AF254" i="48"/>
  <c r="AG254" i="48"/>
  <c r="AH254" i="48"/>
  <c r="AI254" i="48"/>
  <c r="AA255" i="48"/>
  <c r="AB255" i="48"/>
  <c r="AC255" i="48"/>
  <c r="AD255" i="48"/>
  <c r="AE255" i="48"/>
  <c r="AF255" i="48"/>
  <c r="AG255" i="48"/>
  <c r="AH255" i="48"/>
  <c r="AI255" i="48"/>
  <c r="AA256" i="48"/>
  <c r="AB256" i="48"/>
  <c r="AC256" i="48"/>
  <c r="AD256" i="48"/>
  <c r="AE256" i="48"/>
  <c r="AF256" i="48"/>
  <c r="AG256" i="48"/>
  <c r="AH256" i="48"/>
  <c r="AA257" i="48"/>
  <c r="AB257" i="48"/>
  <c r="AC257" i="48"/>
  <c r="AD257" i="48"/>
  <c r="AE257" i="48"/>
  <c r="AF257" i="48"/>
  <c r="AG257" i="48"/>
  <c r="AH257" i="48"/>
  <c r="AI257" i="48"/>
  <c r="AA258" i="48"/>
  <c r="AB258" i="48"/>
  <c r="AC258" i="48"/>
  <c r="AD258" i="48"/>
  <c r="AE258" i="48"/>
  <c r="AF258" i="48"/>
  <c r="AG258" i="48"/>
  <c r="AH258" i="48"/>
  <c r="AA259" i="48"/>
  <c r="AB259" i="48"/>
  <c r="AC259" i="48"/>
  <c r="AD259" i="48"/>
  <c r="AE259" i="48"/>
  <c r="AF259" i="48"/>
  <c r="AG259" i="48"/>
  <c r="AH259" i="48"/>
  <c r="AI259" i="48"/>
  <c r="AA260" i="48"/>
  <c r="AB260" i="48"/>
  <c r="AC260" i="48"/>
  <c r="AD260" i="48"/>
  <c r="AE260" i="48"/>
  <c r="AF260" i="48"/>
  <c r="AG260" i="48"/>
  <c r="AH260" i="48"/>
  <c r="AI260" i="48"/>
  <c r="AA261" i="48"/>
  <c r="AB261" i="48"/>
  <c r="AC261" i="48"/>
  <c r="AD261" i="48"/>
  <c r="AE261" i="48"/>
  <c r="AF261" i="48"/>
  <c r="AG261" i="48"/>
  <c r="AH261" i="48"/>
  <c r="AI261" i="48"/>
  <c r="AA262" i="48"/>
  <c r="AB262" i="48"/>
  <c r="AC262" i="48"/>
  <c r="AD262" i="48"/>
  <c r="AE262" i="48"/>
  <c r="AF262" i="48"/>
  <c r="AG262" i="48"/>
  <c r="AH262" i="48"/>
  <c r="AI262" i="48"/>
  <c r="AA263" i="48"/>
  <c r="AB263" i="48"/>
  <c r="AC263" i="48"/>
  <c r="AD263" i="48"/>
  <c r="AE263" i="48"/>
  <c r="AF263" i="48"/>
  <c r="AG263" i="48"/>
  <c r="AH263" i="48"/>
  <c r="AI263" i="48"/>
  <c r="AA264" i="48"/>
  <c r="AB264" i="48"/>
  <c r="AC264" i="48"/>
  <c r="AD264" i="48"/>
  <c r="AE264" i="48"/>
  <c r="AF264" i="48"/>
  <c r="AG264" i="48"/>
  <c r="AH264" i="48"/>
  <c r="AA265" i="48"/>
  <c r="AB265" i="48"/>
  <c r="AC265" i="48"/>
  <c r="AD265" i="48"/>
  <c r="AE265" i="48"/>
  <c r="AF265" i="48"/>
  <c r="AG265" i="48"/>
  <c r="AH265" i="48"/>
  <c r="AI265" i="48"/>
  <c r="AA266" i="48"/>
  <c r="AB266" i="48"/>
  <c r="AC266" i="48"/>
  <c r="AD266" i="48"/>
  <c r="AE266" i="48"/>
  <c r="AF266" i="48"/>
  <c r="AG266" i="48"/>
  <c r="AH266" i="48"/>
  <c r="AA267" i="48"/>
  <c r="AB267" i="48"/>
  <c r="AC267" i="48"/>
  <c r="AD267" i="48"/>
  <c r="AE267" i="48"/>
  <c r="AF267" i="48"/>
  <c r="AG267" i="48"/>
  <c r="AH267" i="48"/>
  <c r="AI267" i="48"/>
  <c r="AA268" i="48"/>
  <c r="AB268" i="48"/>
  <c r="AC268" i="48"/>
  <c r="AD268" i="48"/>
  <c r="AE268" i="48"/>
  <c r="AF268" i="48"/>
  <c r="AG268" i="48"/>
  <c r="AH268" i="48"/>
  <c r="AI268" i="48"/>
  <c r="AA269" i="48"/>
  <c r="AB269" i="48"/>
  <c r="AC269" i="48"/>
  <c r="AD269" i="48"/>
  <c r="AE269" i="48"/>
  <c r="AF269" i="48"/>
  <c r="AG269" i="48"/>
  <c r="AH269" i="48"/>
  <c r="AI269" i="48"/>
  <c r="AA270" i="48"/>
  <c r="AB270" i="48"/>
  <c r="AC270" i="48"/>
  <c r="AD270" i="48"/>
  <c r="AE270" i="48"/>
  <c r="AF270" i="48"/>
  <c r="AG270" i="48"/>
  <c r="AH270" i="48"/>
  <c r="AI270" i="48"/>
  <c r="AA271" i="48"/>
  <c r="AB271" i="48"/>
  <c r="AC271" i="48"/>
  <c r="AD271" i="48"/>
  <c r="AE271" i="48"/>
  <c r="AF271" i="48"/>
  <c r="AG271" i="48"/>
  <c r="AH271" i="48"/>
  <c r="AI271" i="48"/>
  <c r="AA272" i="48"/>
  <c r="AB272" i="48"/>
  <c r="AC272" i="48"/>
  <c r="AD272" i="48"/>
  <c r="AE272" i="48"/>
  <c r="AF272" i="48"/>
  <c r="AG272" i="48"/>
  <c r="AH272" i="48"/>
  <c r="AA273" i="48"/>
  <c r="AB273" i="48"/>
  <c r="AC273" i="48"/>
  <c r="AD273" i="48"/>
  <c r="AE273" i="48"/>
  <c r="AF273" i="48"/>
  <c r="AG273" i="48"/>
  <c r="AH273" i="48"/>
  <c r="AI273" i="48"/>
  <c r="AA274" i="48"/>
  <c r="AB274" i="48"/>
  <c r="AC274" i="48"/>
  <c r="AD274" i="48"/>
  <c r="AE274" i="48"/>
  <c r="AF274" i="48"/>
  <c r="AG274" i="48"/>
  <c r="AH274" i="48"/>
  <c r="AI274" i="48"/>
  <c r="AA275" i="48"/>
  <c r="AB275" i="48"/>
  <c r="AC275" i="48"/>
  <c r="AD275" i="48"/>
  <c r="AE275" i="48"/>
  <c r="AF275" i="48"/>
  <c r="AG275" i="48"/>
  <c r="AH275" i="48"/>
  <c r="AI275" i="48"/>
  <c r="AA276" i="48"/>
  <c r="AB276" i="48"/>
  <c r="AC276" i="48"/>
  <c r="AD276" i="48"/>
  <c r="AE276" i="48"/>
  <c r="AF276" i="48"/>
  <c r="AG276" i="48"/>
  <c r="AH276" i="48"/>
  <c r="AI276" i="48"/>
  <c r="AA277" i="48"/>
  <c r="AB277" i="48"/>
  <c r="AC277" i="48"/>
  <c r="AD277" i="48"/>
  <c r="AE277" i="48"/>
  <c r="AF277" i="48"/>
  <c r="AG277" i="48"/>
  <c r="AH277" i="48"/>
  <c r="AI277" i="48"/>
  <c r="AA278" i="48"/>
  <c r="AB278" i="48"/>
  <c r="AC278" i="48"/>
  <c r="AD278" i="48"/>
  <c r="AE278" i="48"/>
  <c r="AF278" i="48"/>
  <c r="AG278" i="48"/>
  <c r="AH278" i="48"/>
  <c r="AI278" i="48"/>
  <c r="AA279" i="48"/>
  <c r="AB279" i="48"/>
  <c r="AC279" i="48"/>
  <c r="AD279" i="48"/>
  <c r="AE279" i="48"/>
  <c r="AF279" i="48"/>
  <c r="AG279" i="48"/>
  <c r="AH279" i="48"/>
  <c r="AI279" i="48"/>
  <c r="AA280" i="48"/>
  <c r="AB280" i="48"/>
  <c r="AC280" i="48"/>
  <c r="AD280" i="48"/>
  <c r="AE280" i="48"/>
  <c r="AF280" i="48"/>
  <c r="AG280" i="48"/>
  <c r="AH280" i="48"/>
  <c r="AA281" i="48"/>
  <c r="AB281" i="48"/>
  <c r="AC281" i="48"/>
  <c r="AD281" i="48"/>
  <c r="AE281" i="48"/>
  <c r="AF281" i="48"/>
  <c r="AG281" i="48"/>
  <c r="AH281" i="48"/>
  <c r="AI281" i="48"/>
  <c r="AA282" i="48"/>
  <c r="AB282" i="48"/>
  <c r="AC282" i="48"/>
  <c r="AD282" i="48"/>
  <c r="AE282" i="48"/>
  <c r="AF282" i="48"/>
  <c r="AG282" i="48"/>
  <c r="AH282" i="48"/>
  <c r="AA283" i="48"/>
  <c r="AB283" i="48"/>
  <c r="AC283" i="48"/>
  <c r="AD283" i="48"/>
  <c r="AE283" i="48"/>
  <c r="AF283" i="48"/>
  <c r="AG283" i="48"/>
  <c r="AH283" i="48"/>
  <c r="AI283" i="48"/>
  <c r="AA284" i="48"/>
  <c r="AB284" i="48"/>
  <c r="AC284" i="48"/>
  <c r="AD284" i="48"/>
  <c r="AE284" i="48"/>
  <c r="AF284" i="48"/>
  <c r="AG284" i="48"/>
  <c r="AH284" i="48"/>
  <c r="AI284" i="48"/>
  <c r="AA285" i="48"/>
  <c r="AB285" i="48"/>
  <c r="AC285" i="48"/>
  <c r="AD285" i="48"/>
  <c r="AE285" i="48"/>
  <c r="AF285" i="48"/>
  <c r="AG285" i="48"/>
  <c r="AH285" i="48"/>
  <c r="AI285" i="48"/>
  <c r="AA286" i="48"/>
  <c r="AB286" i="48"/>
  <c r="AC286" i="48"/>
  <c r="AD286" i="48"/>
  <c r="AE286" i="48"/>
  <c r="AF286" i="48"/>
  <c r="AG286" i="48"/>
  <c r="AH286" i="48"/>
  <c r="AI286" i="48"/>
  <c r="AA287" i="48"/>
  <c r="AB287" i="48"/>
  <c r="AC287" i="48"/>
  <c r="AD287" i="48"/>
  <c r="AE287" i="48"/>
  <c r="AF287" i="48"/>
  <c r="AG287" i="48"/>
  <c r="AH287" i="48"/>
  <c r="AI287" i="48"/>
  <c r="AA288" i="48"/>
  <c r="AB288" i="48"/>
  <c r="AC288" i="48"/>
  <c r="AD288" i="48"/>
  <c r="AE288" i="48"/>
  <c r="AF288" i="48"/>
  <c r="AG288" i="48"/>
  <c r="AH288" i="48"/>
  <c r="AA289" i="48"/>
  <c r="AB289" i="48"/>
  <c r="AC289" i="48"/>
  <c r="AD289" i="48"/>
  <c r="AE289" i="48"/>
  <c r="AF289" i="48"/>
  <c r="AG289" i="48"/>
  <c r="AH289" i="48"/>
  <c r="AI289" i="48"/>
  <c r="AA290" i="48"/>
  <c r="AB290" i="48"/>
  <c r="AC290" i="48"/>
  <c r="AD290" i="48"/>
  <c r="AE290" i="48"/>
  <c r="AF290" i="48"/>
  <c r="AG290" i="48"/>
  <c r="AH290" i="48"/>
  <c r="AA291" i="48"/>
  <c r="AB291" i="48"/>
  <c r="AC291" i="48"/>
  <c r="AD291" i="48"/>
  <c r="AE291" i="48"/>
  <c r="AF291" i="48"/>
  <c r="AG291" i="48"/>
  <c r="AH291" i="48"/>
  <c r="AI291" i="48"/>
  <c r="AA292" i="48"/>
  <c r="AB292" i="48"/>
  <c r="AC292" i="48"/>
  <c r="AD292" i="48"/>
  <c r="AE292" i="48"/>
  <c r="AF292" i="48"/>
  <c r="AG292" i="48"/>
  <c r="AH292" i="48"/>
  <c r="AI292" i="48"/>
  <c r="AA293" i="48"/>
  <c r="AB293" i="48"/>
  <c r="AC293" i="48"/>
  <c r="AD293" i="48"/>
  <c r="AE293" i="48"/>
  <c r="AF293" i="48"/>
  <c r="AG293" i="48"/>
  <c r="AH293" i="48"/>
  <c r="AI293" i="48"/>
  <c r="AA294" i="48"/>
  <c r="AB294" i="48"/>
  <c r="AC294" i="48"/>
  <c r="AD294" i="48"/>
  <c r="AE294" i="48"/>
  <c r="AF294" i="48"/>
  <c r="AG294" i="48"/>
  <c r="AH294" i="48"/>
  <c r="AI294" i="48"/>
  <c r="AA295" i="48"/>
  <c r="AB295" i="48"/>
  <c r="AC295" i="48"/>
  <c r="AD295" i="48"/>
  <c r="AE295" i="48"/>
  <c r="AF295" i="48"/>
  <c r="AG295" i="48"/>
  <c r="AH295" i="48"/>
  <c r="AI295" i="48"/>
  <c r="AA296" i="48"/>
  <c r="AB296" i="48"/>
  <c r="AC296" i="48"/>
  <c r="AD296" i="48"/>
  <c r="AE296" i="48"/>
  <c r="AF296" i="48"/>
  <c r="AG296" i="48"/>
  <c r="AH296" i="48"/>
  <c r="AA297" i="48"/>
  <c r="AB297" i="48"/>
  <c r="AC297" i="48"/>
  <c r="AD297" i="48"/>
  <c r="AE297" i="48"/>
  <c r="AF297" i="48"/>
  <c r="AG297" i="48"/>
  <c r="AH297" i="48"/>
  <c r="AI297" i="48"/>
  <c r="AA298" i="48"/>
  <c r="AB298" i="48"/>
  <c r="AC298" i="48"/>
  <c r="AD298" i="48"/>
  <c r="AE298" i="48"/>
  <c r="AF298" i="48"/>
  <c r="AG298" i="48"/>
  <c r="AH298" i="48"/>
  <c r="AA299" i="48"/>
  <c r="AB299" i="48"/>
  <c r="AC299" i="48"/>
  <c r="AD299" i="48"/>
  <c r="AE299" i="48"/>
  <c r="AF299" i="48"/>
  <c r="AG299" i="48"/>
  <c r="AH299" i="48"/>
  <c r="AI299" i="48"/>
  <c r="AA300" i="48"/>
  <c r="AB300" i="48"/>
  <c r="AC300" i="48"/>
  <c r="AD300" i="48"/>
  <c r="AE300" i="48"/>
  <c r="AF300" i="48"/>
  <c r="AG300" i="48"/>
  <c r="AH300" i="48"/>
  <c r="AI300" i="48"/>
  <c r="AA301" i="48"/>
  <c r="AB301" i="48"/>
  <c r="AC301" i="48"/>
  <c r="AD301" i="48"/>
  <c r="AE301" i="48"/>
  <c r="AF301" i="48"/>
  <c r="AG301" i="48"/>
  <c r="AH301" i="48"/>
  <c r="AI301" i="48"/>
  <c r="AA302" i="48"/>
  <c r="AB302" i="48"/>
  <c r="AC302" i="48"/>
  <c r="AD302" i="48"/>
  <c r="AE302" i="48"/>
  <c r="AF302" i="48"/>
  <c r="AG302" i="48"/>
  <c r="AH302" i="48"/>
  <c r="AI302" i="48"/>
  <c r="AA303" i="48"/>
  <c r="AB303" i="48"/>
  <c r="AC303" i="48"/>
  <c r="AD303" i="48"/>
  <c r="AE303" i="48"/>
  <c r="AF303" i="48"/>
  <c r="AG303" i="48"/>
  <c r="AH303" i="48"/>
  <c r="AI303" i="48"/>
  <c r="AA304" i="48"/>
  <c r="AB304" i="48"/>
  <c r="AC304" i="48"/>
  <c r="AD304" i="48"/>
  <c r="AE304" i="48"/>
  <c r="AF304" i="48"/>
  <c r="AG304" i="48"/>
  <c r="AH304" i="48"/>
  <c r="AA305" i="48"/>
  <c r="AB305" i="48"/>
  <c r="AC305" i="48"/>
  <c r="AD305" i="48"/>
  <c r="AE305" i="48"/>
  <c r="AF305" i="48"/>
  <c r="AG305" i="48"/>
  <c r="AH305" i="48"/>
  <c r="AI305" i="48"/>
  <c r="AA306" i="48"/>
  <c r="AB306" i="48"/>
  <c r="AC306" i="48"/>
  <c r="AD306" i="48"/>
  <c r="AE306" i="48"/>
  <c r="AF306" i="48"/>
  <c r="AG306" i="48"/>
  <c r="AH306" i="48"/>
  <c r="AA307" i="48"/>
  <c r="AB307" i="48"/>
  <c r="AC307" i="48"/>
  <c r="AD307" i="48"/>
  <c r="AE307" i="48"/>
  <c r="AF307" i="48"/>
  <c r="AG307" i="48"/>
  <c r="AH307" i="48"/>
  <c r="AI307" i="48"/>
  <c r="AA308" i="48"/>
  <c r="AB308" i="48"/>
  <c r="AC308" i="48"/>
  <c r="AD308" i="48"/>
  <c r="AE308" i="48"/>
  <c r="AF308" i="48"/>
  <c r="AG308" i="48"/>
  <c r="AH308" i="48"/>
  <c r="AI308" i="48"/>
  <c r="AA309" i="48"/>
  <c r="AB309" i="48"/>
  <c r="AC309" i="48"/>
  <c r="AD309" i="48"/>
  <c r="AE309" i="48"/>
  <c r="AF309" i="48"/>
  <c r="AG309" i="48"/>
  <c r="AH309" i="48"/>
  <c r="AI309" i="48"/>
  <c r="AA310" i="48"/>
  <c r="AB310" i="48"/>
  <c r="AC310" i="48"/>
  <c r="AD310" i="48"/>
  <c r="AE310" i="48"/>
  <c r="AF310" i="48"/>
  <c r="AG310" i="48"/>
  <c r="AH310" i="48"/>
  <c r="AI310" i="48"/>
  <c r="AA311" i="48"/>
  <c r="AB311" i="48"/>
  <c r="AC311" i="48"/>
  <c r="AD311" i="48"/>
  <c r="AE311" i="48"/>
  <c r="AF311" i="48"/>
  <c r="AG311" i="48"/>
  <c r="AH311" i="48"/>
  <c r="AI311" i="48"/>
  <c r="AA312" i="48"/>
  <c r="AB312" i="48"/>
  <c r="AC312" i="48"/>
  <c r="AD312" i="48"/>
  <c r="AE312" i="48"/>
  <c r="AF312" i="48"/>
  <c r="AG312" i="48"/>
  <c r="AH312" i="48"/>
  <c r="AA313" i="48"/>
  <c r="AB313" i="48"/>
  <c r="AC313" i="48"/>
  <c r="AD313" i="48"/>
  <c r="AE313" i="48"/>
  <c r="AF313" i="48"/>
  <c r="AG313" i="48"/>
  <c r="AH313" i="48"/>
  <c r="AI313" i="48"/>
  <c r="AA314" i="48"/>
  <c r="AB314" i="48"/>
  <c r="AC314" i="48"/>
  <c r="AD314" i="48"/>
  <c r="AE314" i="48"/>
  <c r="AF314" i="48"/>
  <c r="AG314" i="48"/>
  <c r="AH314" i="48"/>
  <c r="AA315" i="48"/>
  <c r="AB315" i="48"/>
  <c r="AC315" i="48"/>
  <c r="AD315" i="48"/>
  <c r="AE315" i="48"/>
  <c r="AF315" i="48"/>
  <c r="AG315" i="48"/>
  <c r="AH315" i="48"/>
  <c r="AI315" i="48"/>
  <c r="AA316" i="48"/>
  <c r="AB316" i="48"/>
  <c r="AC316" i="48"/>
  <c r="AD316" i="48"/>
  <c r="AE316" i="48"/>
  <c r="AF316" i="48"/>
  <c r="AG316" i="48"/>
  <c r="AH316" i="48"/>
  <c r="AI316" i="48"/>
  <c r="AA317" i="48"/>
  <c r="AB317" i="48"/>
  <c r="AC317" i="48"/>
  <c r="AD317" i="48"/>
  <c r="AE317" i="48"/>
  <c r="AF317" i="48"/>
  <c r="AG317" i="48"/>
  <c r="AH317" i="48"/>
  <c r="AI317" i="48"/>
  <c r="AA318" i="48"/>
  <c r="AB318" i="48"/>
  <c r="AC318" i="48"/>
  <c r="AD318" i="48"/>
  <c r="AE318" i="48"/>
  <c r="AF318" i="48"/>
  <c r="AG318" i="48"/>
  <c r="AH318" i="48"/>
  <c r="AI318" i="48"/>
  <c r="AA319" i="48"/>
  <c r="AB319" i="48"/>
  <c r="AC319" i="48"/>
  <c r="AD319" i="48"/>
  <c r="AE319" i="48"/>
  <c r="AF319" i="48"/>
  <c r="AG319" i="48"/>
  <c r="AH319" i="48"/>
  <c r="AI319" i="48"/>
  <c r="AA320" i="48"/>
  <c r="AB320" i="48"/>
  <c r="AC320" i="48"/>
  <c r="AD320" i="48"/>
  <c r="AE320" i="48"/>
  <c r="AF320" i="48"/>
  <c r="AG320" i="48"/>
  <c r="AH320" i="48"/>
  <c r="AA321" i="48"/>
  <c r="AB321" i="48"/>
  <c r="AC321" i="48"/>
  <c r="AD321" i="48"/>
  <c r="AE321" i="48"/>
  <c r="AF321" i="48"/>
  <c r="AG321" i="48"/>
  <c r="AH321" i="48"/>
  <c r="AI321" i="48"/>
  <c r="AA322" i="48"/>
  <c r="AB322" i="48"/>
  <c r="AC322" i="48"/>
  <c r="AD322" i="48"/>
  <c r="AE322" i="48"/>
  <c r="AF322" i="48"/>
  <c r="AG322" i="48"/>
  <c r="AH322" i="48"/>
  <c r="AA323" i="48"/>
  <c r="AB323" i="48"/>
  <c r="AC323" i="48"/>
  <c r="AD323" i="48"/>
  <c r="AE323" i="48"/>
  <c r="AF323" i="48"/>
  <c r="AG323" i="48"/>
  <c r="AH323" i="48"/>
  <c r="AI323" i="48"/>
  <c r="AA324" i="48"/>
  <c r="AB324" i="48"/>
  <c r="AC324" i="48"/>
  <c r="AD324" i="48"/>
  <c r="AE324" i="48"/>
  <c r="AF324" i="48"/>
  <c r="AG324" i="48"/>
  <c r="AH324" i="48"/>
  <c r="AI324" i="48"/>
  <c r="AA325" i="48"/>
  <c r="AB325" i="48"/>
  <c r="AC325" i="48"/>
  <c r="AD325" i="48"/>
  <c r="AE325" i="48"/>
  <c r="AF325" i="48"/>
  <c r="AG325" i="48"/>
  <c r="AH325" i="48"/>
  <c r="AI325" i="48"/>
  <c r="AA326" i="48"/>
  <c r="AB326" i="48"/>
  <c r="AC326" i="48"/>
  <c r="AD326" i="48"/>
  <c r="AE326" i="48"/>
  <c r="AF326" i="48"/>
  <c r="AG326" i="48"/>
  <c r="AH326" i="48"/>
  <c r="AI326" i="48"/>
  <c r="AA327" i="48"/>
  <c r="AB327" i="48"/>
  <c r="AC327" i="48"/>
  <c r="AD327" i="48"/>
  <c r="AE327" i="48"/>
  <c r="AF327" i="48"/>
  <c r="AG327" i="48"/>
  <c r="AH327" i="48"/>
  <c r="AI327" i="48"/>
  <c r="AA328" i="48"/>
  <c r="AB328" i="48"/>
  <c r="AC328" i="48"/>
  <c r="AD328" i="48"/>
  <c r="AE328" i="48"/>
  <c r="AF328" i="48"/>
  <c r="AG328" i="48"/>
  <c r="AH328" i="48"/>
  <c r="AA329" i="48"/>
  <c r="AB329" i="48"/>
  <c r="AC329" i="48"/>
  <c r="AD329" i="48"/>
  <c r="AE329" i="48"/>
  <c r="AF329" i="48"/>
  <c r="AG329" i="48"/>
  <c r="AH329" i="48"/>
  <c r="AI329" i="48"/>
  <c r="AA330" i="48"/>
  <c r="AB330" i="48"/>
  <c r="AC330" i="48"/>
  <c r="AD330" i="48"/>
  <c r="AE330" i="48"/>
  <c r="AF330" i="48"/>
  <c r="AG330" i="48"/>
  <c r="AH330" i="48"/>
  <c r="AA331" i="48"/>
  <c r="AB331" i="48"/>
  <c r="AC331" i="48"/>
  <c r="AD331" i="48"/>
  <c r="AE331" i="48"/>
  <c r="AF331" i="48"/>
  <c r="AG331" i="48"/>
  <c r="AH331" i="48"/>
  <c r="AI331" i="48"/>
  <c r="AA332" i="48"/>
  <c r="AB332" i="48"/>
  <c r="AC332" i="48"/>
  <c r="AD332" i="48"/>
  <c r="AE332" i="48"/>
  <c r="AF332" i="48"/>
  <c r="AG332" i="48"/>
  <c r="AH332" i="48"/>
  <c r="AI332" i="48"/>
  <c r="AA333" i="48"/>
  <c r="AB333" i="48"/>
  <c r="AC333" i="48"/>
  <c r="AD333" i="48"/>
  <c r="AE333" i="48"/>
  <c r="AF333" i="48"/>
  <c r="AG333" i="48"/>
  <c r="AH333" i="48"/>
  <c r="AI333" i="48"/>
  <c r="AA334" i="48"/>
  <c r="AB334" i="48"/>
  <c r="AC334" i="48"/>
  <c r="AD334" i="48"/>
  <c r="AE334" i="48"/>
  <c r="AF334" i="48"/>
  <c r="AG334" i="48"/>
  <c r="AH334" i="48"/>
  <c r="AI334" i="48"/>
  <c r="AA335" i="48"/>
  <c r="AB335" i="48"/>
  <c r="AC335" i="48"/>
  <c r="AD335" i="48"/>
  <c r="AE335" i="48"/>
  <c r="AF335" i="48"/>
  <c r="AG335" i="48"/>
  <c r="AH335" i="48"/>
  <c r="AI335" i="48"/>
  <c r="AA336" i="48"/>
  <c r="AB336" i="48"/>
  <c r="AC336" i="48"/>
  <c r="AD336" i="48"/>
  <c r="AE336" i="48"/>
  <c r="AF336" i="48"/>
  <c r="AG336" i="48"/>
  <c r="AH336" i="48"/>
  <c r="AA337" i="48"/>
  <c r="AB337" i="48"/>
  <c r="AC337" i="48"/>
  <c r="AD337" i="48"/>
  <c r="AE337" i="48"/>
  <c r="AF337" i="48"/>
  <c r="AG337" i="48"/>
  <c r="AH337" i="48"/>
  <c r="AI337" i="48"/>
  <c r="AA338" i="48"/>
  <c r="AB338" i="48"/>
  <c r="AC338" i="48"/>
  <c r="AD338" i="48"/>
  <c r="AE338" i="48"/>
  <c r="AF338" i="48"/>
  <c r="AG338" i="48"/>
  <c r="AH338" i="48"/>
  <c r="AI338" i="48"/>
  <c r="AA339" i="48"/>
  <c r="AB339" i="48"/>
  <c r="AC339" i="48"/>
  <c r="AD339" i="48"/>
  <c r="AE339" i="48"/>
  <c r="AF339" i="48"/>
  <c r="AG339" i="48"/>
  <c r="AH339" i="48"/>
  <c r="AI339" i="48"/>
  <c r="AA340" i="48"/>
  <c r="AB340" i="48"/>
  <c r="AC340" i="48"/>
  <c r="AD340" i="48"/>
  <c r="AE340" i="48"/>
  <c r="AF340" i="48"/>
  <c r="AG340" i="48"/>
  <c r="AH340" i="48"/>
  <c r="AI340" i="48"/>
  <c r="AA341" i="48"/>
  <c r="AB341" i="48"/>
  <c r="AC341" i="48"/>
  <c r="AD341" i="48"/>
  <c r="AE341" i="48"/>
  <c r="AF341" i="48"/>
  <c r="AG341" i="48"/>
  <c r="AH341" i="48"/>
  <c r="AI341" i="48"/>
  <c r="AA342" i="48"/>
  <c r="AB342" i="48"/>
  <c r="AC342" i="48"/>
  <c r="AD342" i="48"/>
  <c r="AE342" i="48"/>
  <c r="AF342" i="48"/>
  <c r="AG342" i="48"/>
  <c r="AH342" i="48"/>
  <c r="AI342" i="48"/>
  <c r="AA343" i="48"/>
  <c r="AB343" i="48"/>
  <c r="AC343" i="48"/>
  <c r="AD343" i="48"/>
  <c r="AE343" i="48"/>
  <c r="AF343" i="48"/>
  <c r="AG343" i="48"/>
  <c r="AH343" i="48"/>
  <c r="AI343" i="48"/>
  <c r="AA344" i="48"/>
  <c r="AB344" i="48"/>
  <c r="AC344" i="48"/>
  <c r="AD344" i="48"/>
  <c r="AE344" i="48"/>
  <c r="AF344" i="48"/>
  <c r="AG344" i="48"/>
  <c r="AH344" i="48"/>
  <c r="AA345" i="48"/>
  <c r="AB345" i="48"/>
  <c r="AC345" i="48"/>
  <c r="AD345" i="48"/>
  <c r="AE345" i="48"/>
  <c r="AF345" i="48"/>
  <c r="AG345" i="48"/>
  <c r="AH345" i="48"/>
  <c r="AI345" i="48"/>
  <c r="AA346" i="48"/>
  <c r="AB346" i="48"/>
  <c r="AC346" i="48"/>
  <c r="AD346" i="48"/>
  <c r="AE346" i="48"/>
  <c r="AF346" i="48"/>
  <c r="AG346" i="48"/>
  <c r="AH346" i="48"/>
  <c r="AA347" i="48"/>
  <c r="AB347" i="48"/>
  <c r="AC347" i="48"/>
  <c r="AD347" i="48"/>
  <c r="AE347" i="48"/>
  <c r="AF347" i="48"/>
  <c r="AG347" i="48"/>
  <c r="AH347" i="48"/>
  <c r="AI347" i="48"/>
  <c r="AA348" i="48"/>
  <c r="AB348" i="48"/>
  <c r="AC348" i="48"/>
  <c r="AD348" i="48"/>
  <c r="AE348" i="48"/>
  <c r="AF348" i="48"/>
  <c r="AG348" i="48"/>
  <c r="AH348" i="48"/>
  <c r="AI348" i="48"/>
  <c r="AA349" i="48"/>
  <c r="AB349" i="48"/>
  <c r="AC349" i="48"/>
  <c r="AD349" i="48"/>
  <c r="AE349" i="48"/>
  <c r="AF349" i="48"/>
  <c r="AG349" i="48"/>
  <c r="AH349" i="48"/>
  <c r="AI349" i="48"/>
  <c r="AA350" i="48"/>
  <c r="AB350" i="48"/>
  <c r="AC350" i="48"/>
  <c r="AD350" i="48"/>
  <c r="AE350" i="48"/>
  <c r="AF350" i="48"/>
  <c r="AG350" i="48"/>
  <c r="AH350" i="48"/>
  <c r="AI350" i="48"/>
  <c r="AA351" i="48"/>
  <c r="AB351" i="48"/>
  <c r="AC351" i="48"/>
  <c r="AD351" i="48"/>
  <c r="AE351" i="48"/>
  <c r="AF351" i="48"/>
  <c r="AG351" i="48"/>
  <c r="AH351" i="48"/>
  <c r="AI351" i="48"/>
  <c r="AA352" i="48"/>
  <c r="AB352" i="48"/>
  <c r="AC352" i="48"/>
  <c r="AD352" i="48"/>
  <c r="AE352" i="48"/>
  <c r="AF352" i="48"/>
  <c r="AG352" i="48"/>
  <c r="AH352" i="48"/>
  <c r="AA353" i="48"/>
  <c r="AB353" i="48"/>
  <c r="AC353" i="48"/>
  <c r="AD353" i="48"/>
  <c r="AE353" i="48"/>
  <c r="AF353" i="48"/>
  <c r="AG353" i="48"/>
  <c r="AH353" i="48"/>
  <c r="AI353" i="48"/>
  <c r="AA354" i="48"/>
  <c r="AB354" i="48"/>
  <c r="AC354" i="48"/>
  <c r="AD354" i="48"/>
  <c r="AE354" i="48"/>
  <c r="AF354" i="48"/>
  <c r="AG354" i="48"/>
  <c r="AH354" i="48"/>
  <c r="AA355" i="48"/>
  <c r="AB355" i="48"/>
  <c r="AC355" i="48"/>
  <c r="AD355" i="48"/>
  <c r="AE355" i="48"/>
  <c r="AF355" i="48"/>
  <c r="AG355" i="48"/>
  <c r="AH355" i="48"/>
  <c r="AI355" i="48"/>
  <c r="AA356" i="48"/>
  <c r="AB356" i="48"/>
  <c r="AC356" i="48"/>
  <c r="AD356" i="48"/>
  <c r="AE356" i="48"/>
  <c r="AF356" i="48"/>
  <c r="AG356" i="48"/>
  <c r="AH356" i="48"/>
  <c r="AI356" i="48"/>
  <c r="AA357" i="48"/>
  <c r="AB357" i="48"/>
  <c r="AC357" i="48"/>
  <c r="AD357" i="48"/>
  <c r="AE357" i="48"/>
  <c r="AF357" i="48"/>
  <c r="AG357" i="48"/>
  <c r="AH357" i="48"/>
  <c r="AI357" i="48"/>
  <c r="AA358" i="48"/>
  <c r="AB358" i="48"/>
  <c r="AC358" i="48"/>
  <c r="AD358" i="48"/>
  <c r="AE358" i="48"/>
  <c r="AF358" i="48"/>
  <c r="AG358" i="48"/>
  <c r="AH358" i="48"/>
  <c r="AI358" i="48"/>
  <c r="AA359" i="48"/>
  <c r="AB359" i="48"/>
  <c r="AC359" i="48"/>
  <c r="AD359" i="48"/>
  <c r="AE359" i="48"/>
  <c r="AF359" i="48"/>
  <c r="AG359" i="48"/>
  <c r="AH359" i="48"/>
  <c r="AI359" i="48"/>
  <c r="AA360" i="48"/>
  <c r="AB360" i="48"/>
  <c r="AC360" i="48"/>
  <c r="AD360" i="48"/>
  <c r="AE360" i="48"/>
  <c r="AF360" i="48"/>
  <c r="AG360" i="48"/>
  <c r="AH360" i="48"/>
  <c r="AA361" i="48"/>
  <c r="AB361" i="48"/>
  <c r="AC361" i="48"/>
  <c r="AD361" i="48"/>
  <c r="AE361" i="48"/>
  <c r="AF361" i="48"/>
  <c r="AG361" i="48"/>
  <c r="AH361" i="48"/>
  <c r="AI361" i="48"/>
  <c r="AA362" i="48"/>
  <c r="AB362" i="48"/>
  <c r="AC362" i="48"/>
  <c r="AD362" i="48"/>
  <c r="AE362" i="48"/>
  <c r="AF362" i="48"/>
  <c r="AG362" i="48"/>
  <c r="AH362" i="48"/>
  <c r="AA363" i="48"/>
  <c r="AB363" i="48"/>
  <c r="AC363" i="48"/>
  <c r="AD363" i="48"/>
  <c r="AE363" i="48"/>
  <c r="AF363" i="48"/>
  <c r="AG363" i="48"/>
  <c r="AH363" i="48"/>
  <c r="AI363" i="48"/>
  <c r="AA364" i="48"/>
  <c r="AB364" i="48"/>
  <c r="AC364" i="48"/>
  <c r="AD364" i="48"/>
  <c r="AE364" i="48"/>
  <c r="AF364" i="48"/>
  <c r="AG364" i="48"/>
  <c r="AH364" i="48"/>
  <c r="AI364" i="48"/>
  <c r="AA365" i="48"/>
  <c r="AB365" i="48"/>
  <c r="AC365" i="48"/>
  <c r="AD365" i="48"/>
  <c r="AE365" i="48"/>
  <c r="AF365" i="48"/>
  <c r="AG365" i="48"/>
  <c r="AH365" i="48"/>
  <c r="AI365" i="48"/>
  <c r="AA366" i="48"/>
  <c r="AB366" i="48"/>
  <c r="AC366" i="48"/>
  <c r="AD366" i="48"/>
  <c r="AE366" i="48"/>
  <c r="AF366" i="48"/>
  <c r="AG366" i="48"/>
  <c r="AH366" i="48"/>
  <c r="AI366" i="48"/>
  <c r="AA367" i="48"/>
  <c r="AB367" i="48"/>
  <c r="AC367" i="48"/>
  <c r="AD367" i="48"/>
  <c r="AE367" i="48"/>
  <c r="AF367" i="48"/>
  <c r="AG367" i="48"/>
  <c r="AH367" i="48"/>
  <c r="AI367" i="48"/>
  <c r="AA368" i="48"/>
  <c r="AB368" i="48"/>
  <c r="AC368" i="48"/>
  <c r="AD368" i="48"/>
  <c r="AE368" i="48"/>
  <c r="AF368" i="48"/>
  <c r="AG368" i="48"/>
  <c r="AH368" i="48"/>
  <c r="AA369" i="48"/>
  <c r="AB369" i="48"/>
  <c r="AC369" i="48"/>
  <c r="AD369" i="48"/>
  <c r="AE369" i="48"/>
  <c r="AF369" i="48"/>
  <c r="AG369" i="48"/>
  <c r="AH369" i="48"/>
  <c r="AI369" i="48"/>
  <c r="AA370" i="48"/>
  <c r="AB370" i="48"/>
  <c r="AC370" i="48"/>
  <c r="AD370" i="48"/>
  <c r="AE370" i="48"/>
  <c r="AF370" i="48"/>
  <c r="AG370" i="48"/>
  <c r="AH370" i="48"/>
  <c r="AA371" i="48"/>
  <c r="AB371" i="48"/>
  <c r="AC371" i="48"/>
  <c r="AD371" i="48"/>
  <c r="AE371" i="48"/>
  <c r="AF371" i="48"/>
  <c r="AG371" i="48"/>
  <c r="AH371" i="48"/>
  <c r="AI371" i="48"/>
  <c r="AA372" i="48"/>
  <c r="AB372" i="48"/>
  <c r="AC372" i="48"/>
  <c r="AD372" i="48"/>
  <c r="AE372" i="48"/>
  <c r="AF372" i="48"/>
  <c r="AG372" i="48"/>
  <c r="AH372" i="48"/>
  <c r="AI372" i="48"/>
  <c r="AA373" i="48"/>
  <c r="AB373" i="48"/>
  <c r="AC373" i="48"/>
  <c r="AD373" i="48"/>
  <c r="AE373" i="48"/>
  <c r="AF373" i="48"/>
  <c r="AG373" i="48"/>
  <c r="AH373" i="48"/>
  <c r="AI373" i="48"/>
  <c r="AA374" i="48"/>
  <c r="AB374" i="48"/>
  <c r="AC374" i="48"/>
  <c r="AD374" i="48"/>
  <c r="AE374" i="48"/>
  <c r="AF374" i="48"/>
  <c r="AG374" i="48"/>
  <c r="AH374" i="48"/>
  <c r="AI374" i="48"/>
  <c r="AA375" i="48"/>
  <c r="AB375" i="48"/>
  <c r="AC375" i="48"/>
  <c r="AD375" i="48"/>
  <c r="AE375" i="48"/>
  <c r="AF375" i="48"/>
  <c r="AG375" i="48"/>
  <c r="AH375" i="48"/>
  <c r="AI375" i="48"/>
  <c r="AA376" i="48"/>
  <c r="AB376" i="48"/>
  <c r="AC376" i="48"/>
  <c r="AD376" i="48"/>
  <c r="AE376" i="48"/>
  <c r="AF376" i="48"/>
  <c r="AG376" i="48"/>
  <c r="AH376" i="48"/>
  <c r="AA377" i="48"/>
  <c r="AB377" i="48"/>
  <c r="AC377" i="48"/>
  <c r="AD377" i="48"/>
  <c r="AE377" i="48"/>
  <c r="AF377" i="48"/>
  <c r="AG377" i="48"/>
  <c r="AH377" i="48"/>
  <c r="AI377" i="48"/>
  <c r="AA378" i="48"/>
  <c r="AB378" i="48"/>
  <c r="AC378" i="48"/>
  <c r="AD378" i="48"/>
  <c r="AE378" i="48"/>
  <c r="AF378" i="48"/>
  <c r="AG378" i="48"/>
  <c r="AH378" i="48"/>
  <c r="AA379" i="48"/>
  <c r="AB379" i="48"/>
  <c r="AC379" i="48"/>
  <c r="AD379" i="48"/>
  <c r="AE379" i="48"/>
  <c r="AF379" i="48"/>
  <c r="AG379" i="48"/>
  <c r="AH379" i="48"/>
  <c r="AI379" i="48"/>
  <c r="AA380" i="48"/>
  <c r="AB380" i="48"/>
  <c r="AC380" i="48"/>
  <c r="AD380" i="48"/>
  <c r="AE380" i="48"/>
  <c r="AF380" i="48"/>
  <c r="AG380" i="48"/>
  <c r="AH380" i="48"/>
  <c r="AI380" i="48"/>
  <c r="AA381" i="48"/>
  <c r="AB381" i="48"/>
  <c r="AC381" i="48"/>
  <c r="AD381" i="48"/>
  <c r="AE381" i="48"/>
  <c r="AF381" i="48"/>
  <c r="AG381" i="48"/>
  <c r="AH381" i="48"/>
  <c r="AI381" i="48"/>
  <c r="AA382" i="48"/>
  <c r="AB382" i="48"/>
  <c r="AC382" i="48"/>
  <c r="AD382" i="48"/>
  <c r="AE382" i="48"/>
  <c r="AF382" i="48"/>
  <c r="AG382" i="48"/>
  <c r="AH382" i="48"/>
  <c r="AI382" i="48"/>
  <c r="AA383" i="48"/>
  <c r="AB383" i="48"/>
  <c r="AC383" i="48"/>
  <c r="AD383" i="48"/>
  <c r="AE383" i="48"/>
  <c r="AF383" i="48"/>
  <c r="AG383" i="48"/>
  <c r="AH383" i="48"/>
  <c r="AI383" i="48"/>
  <c r="AA384" i="48"/>
  <c r="AB384" i="48"/>
  <c r="AC384" i="48"/>
  <c r="AD384" i="48"/>
  <c r="AE384" i="48"/>
  <c r="AF384" i="48"/>
  <c r="AG384" i="48"/>
  <c r="AH384" i="48"/>
  <c r="AA385" i="48"/>
  <c r="AB385" i="48"/>
  <c r="AC385" i="48"/>
  <c r="AD385" i="48"/>
  <c r="AE385" i="48"/>
  <c r="AF385" i="48"/>
  <c r="AG385" i="48"/>
  <c r="AH385" i="48"/>
  <c r="AI385" i="48"/>
  <c r="AA386" i="48"/>
  <c r="AB386" i="48"/>
  <c r="AC386" i="48"/>
  <c r="AD386" i="48"/>
  <c r="AE386" i="48"/>
  <c r="AF386" i="48"/>
  <c r="AG386" i="48"/>
  <c r="AH386" i="48"/>
  <c r="AA387" i="48"/>
  <c r="AB387" i="48"/>
  <c r="AC387" i="48"/>
  <c r="AD387" i="48"/>
  <c r="AE387" i="48"/>
  <c r="AF387" i="48"/>
  <c r="AG387" i="48"/>
  <c r="AH387" i="48"/>
  <c r="AI387" i="48"/>
  <c r="AA388" i="48"/>
  <c r="AB388" i="48"/>
  <c r="AC388" i="48"/>
  <c r="AD388" i="48"/>
  <c r="AE388" i="48"/>
  <c r="AF388" i="48"/>
  <c r="AG388" i="48"/>
  <c r="AH388" i="48"/>
  <c r="AI388" i="48"/>
  <c r="AA389" i="48"/>
  <c r="AB389" i="48"/>
  <c r="AC389" i="48"/>
  <c r="AD389" i="48"/>
  <c r="AE389" i="48"/>
  <c r="AF389" i="48"/>
  <c r="AG389" i="48"/>
  <c r="AH389" i="48"/>
  <c r="AI389" i="48"/>
  <c r="AA390" i="48"/>
  <c r="AB390" i="48"/>
  <c r="AC390" i="48"/>
  <c r="AD390" i="48"/>
  <c r="AE390" i="48"/>
  <c r="AF390" i="48"/>
  <c r="AG390" i="48"/>
  <c r="AH390" i="48"/>
  <c r="AI390" i="48"/>
  <c r="AA391" i="48"/>
  <c r="AB391" i="48"/>
  <c r="AC391" i="48"/>
  <c r="AD391" i="48"/>
  <c r="AE391" i="48"/>
  <c r="AF391" i="48"/>
  <c r="AG391" i="48"/>
  <c r="AH391" i="48"/>
  <c r="AI391" i="48"/>
  <c r="AA392" i="48"/>
  <c r="AB392" i="48"/>
  <c r="AC392" i="48"/>
  <c r="AD392" i="48"/>
  <c r="AE392" i="48"/>
  <c r="AF392" i="48"/>
  <c r="AG392" i="48"/>
  <c r="AH392" i="48"/>
  <c r="AA393" i="48"/>
  <c r="AB393" i="48"/>
  <c r="AC393" i="48"/>
  <c r="AD393" i="48"/>
  <c r="AE393" i="48"/>
  <c r="AF393" i="48"/>
  <c r="AG393" i="48"/>
  <c r="AH393" i="48"/>
  <c r="AI393" i="48"/>
  <c r="AA394" i="48"/>
  <c r="AB394" i="48"/>
  <c r="AC394" i="48"/>
  <c r="AD394" i="48"/>
  <c r="AE394" i="48"/>
  <c r="AF394" i="48"/>
  <c r="AG394" i="48"/>
  <c r="AH394" i="48"/>
  <c r="AA395" i="48"/>
  <c r="AB395" i="48"/>
  <c r="AC395" i="48"/>
  <c r="AD395" i="48"/>
  <c r="AE395" i="48"/>
  <c r="AF395" i="48"/>
  <c r="AG395" i="48"/>
  <c r="AH395" i="48"/>
  <c r="AI395" i="48"/>
  <c r="AA396" i="48"/>
  <c r="AB396" i="48"/>
  <c r="AC396" i="48"/>
  <c r="AD396" i="48"/>
  <c r="AE396" i="48"/>
  <c r="AF396" i="48"/>
  <c r="AG396" i="48"/>
  <c r="AH396" i="48"/>
  <c r="AI396" i="48"/>
  <c r="AA397" i="48"/>
  <c r="AB397" i="48"/>
  <c r="AC397" i="48"/>
  <c r="AD397" i="48"/>
  <c r="AE397" i="48"/>
  <c r="AF397" i="48"/>
  <c r="AG397" i="48"/>
  <c r="AH397" i="48"/>
  <c r="AI397" i="48"/>
  <c r="AA398" i="48"/>
  <c r="AB398" i="48"/>
  <c r="AC398" i="48"/>
  <c r="AD398" i="48"/>
  <c r="AE398" i="48"/>
  <c r="AF398" i="48"/>
  <c r="AG398" i="48"/>
  <c r="AH398" i="48"/>
  <c r="AI398" i="48"/>
  <c r="AA399" i="48"/>
  <c r="AB399" i="48"/>
  <c r="AC399" i="48"/>
  <c r="AD399" i="48"/>
  <c r="AE399" i="48"/>
  <c r="AF399" i="48"/>
  <c r="AG399" i="48"/>
  <c r="AH399" i="48"/>
  <c r="AI399" i="48"/>
  <c r="AA400" i="48"/>
  <c r="AB400" i="48"/>
  <c r="AC400" i="48"/>
  <c r="AD400" i="48"/>
  <c r="AE400" i="48"/>
  <c r="AF400" i="48"/>
  <c r="AG400" i="48"/>
  <c r="AH400" i="48"/>
  <c r="AA401" i="48"/>
  <c r="AB401" i="48"/>
  <c r="AC401" i="48"/>
  <c r="AD401" i="48"/>
  <c r="AE401" i="48"/>
  <c r="AF401" i="48"/>
  <c r="AG401" i="48"/>
  <c r="AH401" i="48"/>
  <c r="AI401" i="48"/>
  <c r="AA402" i="48"/>
  <c r="AB402" i="48"/>
  <c r="AC402" i="48"/>
  <c r="AD402" i="48"/>
  <c r="AE402" i="48"/>
  <c r="AF402" i="48"/>
  <c r="AG402" i="48"/>
  <c r="AH402" i="48"/>
  <c r="AI402" i="48"/>
  <c r="AA403" i="48"/>
  <c r="AB403" i="48"/>
  <c r="AC403" i="48"/>
  <c r="AD403" i="48"/>
  <c r="AE403" i="48"/>
  <c r="AF403" i="48"/>
  <c r="AG403" i="48"/>
  <c r="AH403" i="48"/>
  <c r="AI403" i="48"/>
  <c r="AA404" i="48"/>
  <c r="AB404" i="48"/>
  <c r="AC404" i="48"/>
  <c r="AD404" i="48"/>
  <c r="AE404" i="48"/>
  <c r="AF404" i="48"/>
  <c r="AG404" i="48"/>
  <c r="AH404" i="48"/>
  <c r="AI404" i="48"/>
  <c r="AA405" i="48"/>
  <c r="AB405" i="48"/>
  <c r="AC405" i="48"/>
  <c r="AD405" i="48"/>
  <c r="AE405" i="48"/>
  <c r="AF405" i="48"/>
  <c r="AG405" i="48"/>
  <c r="AH405" i="48"/>
  <c r="AI405" i="48"/>
  <c r="AA406" i="48"/>
  <c r="AB406" i="48"/>
  <c r="AC406" i="48"/>
  <c r="AD406" i="48"/>
  <c r="AE406" i="48"/>
  <c r="AF406" i="48"/>
  <c r="AG406" i="48"/>
  <c r="AH406" i="48"/>
  <c r="AI406" i="48"/>
  <c r="AA407" i="48"/>
  <c r="AB407" i="48"/>
  <c r="AC407" i="48"/>
  <c r="AD407" i="48"/>
  <c r="AE407" i="48"/>
  <c r="AF407" i="48"/>
  <c r="AG407" i="48"/>
  <c r="AH407" i="48"/>
  <c r="AI407" i="48"/>
  <c r="AA408" i="48"/>
  <c r="AB408" i="48"/>
  <c r="AC408" i="48"/>
  <c r="AD408" i="48"/>
  <c r="AE408" i="48"/>
  <c r="AF408" i="48"/>
  <c r="AG408" i="48"/>
  <c r="AH408" i="48"/>
  <c r="AA409" i="48"/>
  <c r="AB409" i="48"/>
  <c r="AC409" i="48"/>
  <c r="AD409" i="48"/>
  <c r="AE409" i="48"/>
  <c r="AF409" i="48"/>
  <c r="AG409" i="48"/>
  <c r="AH409" i="48"/>
  <c r="AI409" i="48"/>
  <c r="AA410" i="48"/>
  <c r="AB410" i="48"/>
  <c r="AC410" i="48"/>
  <c r="AD410" i="48"/>
  <c r="AE410" i="48"/>
  <c r="AF410" i="48"/>
  <c r="AG410" i="48"/>
  <c r="AH410" i="48"/>
  <c r="AA411" i="48"/>
  <c r="AB411" i="48"/>
  <c r="AC411" i="48"/>
  <c r="AD411" i="48"/>
  <c r="AE411" i="48"/>
  <c r="AF411" i="48"/>
  <c r="AG411" i="48"/>
  <c r="AH411" i="48"/>
  <c r="AI411" i="48"/>
  <c r="AA412" i="48"/>
  <c r="AB412" i="48"/>
  <c r="AC412" i="48"/>
  <c r="AD412" i="48"/>
  <c r="AE412" i="48"/>
  <c r="AF412" i="48"/>
  <c r="AG412" i="48"/>
  <c r="AH412" i="48"/>
  <c r="AI412" i="48"/>
  <c r="AA413" i="48"/>
  <c r="AB413" i="48"/>
  <c r="AC413" i="48"/>
  <c r="AD413" i="48"/>
  <c r="AE413" i="48"/>
  <c r="AF413" i="48"/>
  <c r="AG413" i="48"/>
  <c r="AH413" i="48"/>
  <c r="AI413" i="48"/>
  <c r="AA414" i="48"/>
  <c r="AB414" i="48"/>
  <c r="AC414" i="48"/>
  <c r="AD414" i="48"/>
  <c r="AE414" i="48"/>
  <c r="AF414" i="48"/>
  <c r="AG414" i="48"/>
  <c r="AH414" i="48"/>
  <c r="AI414" i="48"/>
  <c r="AA415" i="48"/>
  <c r="AB415" i="48"/>
  <c r="AC415" i="48"/>
  <c r="AD415" i="48"/>
  <c r="AE415" i="48"/>
  <c r="AF415" i="48"/>
  <c r="AG415" i="48"/>
  <c r="AH415" i="48"/>
  <c r="AI415" i="48"/>
  <c r="AA416" i="48"/>
  <c r="AB416" i="48"/>
  <c r="AC416" i="48"/>
  <c r="AD416" i="48"/>
  <c r="AE416" i="48"/>
  <c r="AF416" i="48"/>
  <c r="AG416" i="48"/>
  <c r="AH416" i="48"/>
  <c r="AA417" i="48"/>
  <c r="AB417" i="48"/>
  <c r="AC417" i="48"/>
  <c r="AD417" i="48"/>
  <c r="AE417" i="48"/>
  <c r="AF417" i="48"/>
  <c r="AG417" i="48"/>
  <c r="AH417" i="48"/>
  <c r="AI417" i="48"/>
  <c r="AA418" i="48"/>
  <c r="AB418" i="48"/>
  <c r="AC418" i="48"/>
  <c r="AD418" i="48"/>
  <c r="AE418" i="48"/>
  <c r="AF418" i="48"/>
  <c r="AG418" i="48"/>
  <c r="AH418" i="48"/>
  <c r="AA419" i="48"/>
  <c r="AB419" i="48"/>
  <c r="AC419" i="48"/>
  <c r="AD419" i="48"/>
  <c r="AE419" i="48"/>
  <c r="AF419" i="48"/>
  <c r="AG419" i="48"/>
  <c r="AH419" i="48"/>
  <c r="AI419" i="48"/>
  <c r="AA420" i="48"/>
  <c r="AB420" i="48"/>
  <c r="AC420" i="48"/>
  <c r="AD420" i="48"/>
  <c r="AE420" i="48"/>
  <c r="AF420" i="48"/>
  <c r="AG420" i="48"/>
  <c r="AH420" i="48"/>
  <c r="AI420" i="48"/>
  <c r="AA421" i="48"/>
  <c r="AB421" i="48"/>
  <c r="AC421" i="48"/>
  <c r="AD421" i="48"/>
  <c r="AE421" i="48"/>
  <c r="AF421" i="48"/>
  <c r="AG421" i="48"/>
  <c r="AH421" i="48"/>
  <c r="AI421" i="48"/>
  <c r="AA422" i="48"/>
  <c r="AB422" i="48"/>
  <c r="AC422" i="48"/>
  <c r="AD422" i="48"/>
  <c r="AE422" i="48"/>
  <c r="AF422" i="48"/>
  <c r="AG422" i="48"/>
  <c r="AH422" i="48"/>
  <c r="AI422" i="48"/>
  <c r="AA423" i="48"/>
  <c r="AB423" i="48"/>
  <c r="AC423" i="48"/>
  <c r="AD423" i="48"/>
  <c r="AE423" i="48"/>
  <c r="AF423" i="48"/>
  <c r="AG423" i="48"/>
  <c r="AH423" i="48"/>
  <c r="AI423" i="48"/>
  <c r="AA424" i="48"/>
  <c r="AB424" i="48"/>
  <c r="AC424" i="48"/>
  <c r="AD424" i="48"/>
  <c r="AE424" i="48"/>
  <c r="AF424" i="48"/>
  <c r="AG424" i="48"/>
  <c r="AH424" i="48"/>
  <c r="AA425" i="48"/>
  <c r="AB425" i="48"/>
  <c r="AC425" i="48"/>
  <c r="AD425" i="48"/>
  <c r="AE425" i="48"/>
  <c r="AF425" i="48"/>
  <c r="AG425" i="48"/>
  <c r="AH425" i="48"/>
  <c r="AI425" i="48"/>
  <c r="AA426" i="48"/>
  <c r="AB426" i="48"/>
  <c r="AC426" i="48"/>
  <c r="AD426" i="48"/>
  <c r="AE426" i="48"/>
  <c r="AF426" i="48"/>
  <c r="AG426" i="48"/>
  <c r="AH426" i="48"/>
  <c r="AA427" i="48"/>
  <c r="AB427" i="48"/>
  <c r="AC427" i="48"/>
  <c r="AD427" i="48"/>
  <c r="AE427" i="48"/>
  <c r="AF427" i="48"/>
  <c r="AG427" i="48"/>
  <c r="AH427" i="48"/>
  <c r="AI427" i="48"/>
  <c r="AA428" i="48"/>
  <c r="AB428" i="48"/>
  <c r="AC428" i="48"/>
  <c r="AD428" i="48"/>
  <c r="AE428" i="48"/>
  <c r="AF428" i="48"/>
  <c r="AG428" i="48"/>
  <c r="AH428" i="48"/>
  <c r="AI428" i="48"/>
  <c r="AA429" i="48"/>
  <c r="AB429" i="48"/>
  <c r="AC429" i="48"/>
  <c r="AD429" i="48"/>
  <c r="AE429" i="48"/>
  <c r="AF429" i="48"/>
  <c r="AG429" i="48"/>
  <c r="AH429" i="48"/>
  <c r="AI429" i="48"/>
  <c r="AA430" i="48"/>
  <c r="AB430" i="48"/>
  <c r="AC430" i="48"/>
  <c r="AD430" i="48"/>
  <c r="AE430" i="48"/>
  <c r="AF430" i="48"/>
  <c r="AG430" i="48"/>
  <c r="AH430" i="48"/>
  <c r="AI430" i="48"/>
  <c r="AA431" i="48"/>
  <c r="AB431" i="48"/>
  <c r="AC431" i="48"/>
  <c r="AD431" i="48"/>
  <c r="AE431" i="48"/>
  <c r="AF431" i="48"/>
  <c r="AG431" i="48"/>
  <c r="AH431" i="48"/>
  <c r="AI431" i="48"/>
  <c r="AA432" i="48"/>
  <c r="AB432" i="48"/>
  <c r="AC432" i="48"/>
  <c r="AD432" i="48"/>
  <c r="AE432" i="48"/>
  <c r="AF432" i="48"/>
  <c r="AG432" i="48"/>
  <c r="AH432" i="48"/>
  <c r="AA433" i="48"/>
  <c r="AB433" i="48"/>
  <c r="AC433" i="48"/>
  <c r="AD433" i="48"/>
  <c r="AE433" i="48"/>
  <c r="AF433" i="48"/>
  <c r="AG433" i="48"/>
  <c r="AH433" i="48"/>
  <c r="AI433" i="48"/>
  <c r="AA434" i="48"/>
  <c r="AB434" i="48"/>
  <c r="AC434" i="48"/>
  <c r="AD434" i="48"/>
  <c r="AE434" i="48"/>
  <c r="AF434" i="48"/>
  <c r="AG434" i="48"/>
  <c r="AH434" i="48"/>
  <c r="AA435" i="48"/>
  <c r="AB435" i="48"/>
  <c r="AC435" i="48"/>
  <c r="AD435" i="48"/>
  <c r="AE435" i="48"/>
  <c r="AF435" i="48"/>
  <c r="AG435" i="48"/>
  <c r="AH435" i="48"/>
  <c r="AI435" i="48"/>
  <c r="AA436" i="48"/>
  <c r="AB436" i="48"/>
  <c r="AC436" i="48"/>
  <c r="AD436" i="48"/>
  <c r="AE436" i="48"/>
  <c r="AF436" i="48"/>
  <c r="AG436" i="48"/>
  <c r="AH436" i="48"/>
  <c r="AI436" i="48"/>
  <c r="AA437" i="48"/>
  <c r="AB437" i="48"/>
  <c r="AC437" i="48"/>
  <c r="AD437" i="48"/>
  <c r="AE437" i="48"/>
  <c r="AF437" i="48"/>
  <c r="AG437" i="48"/>
  <c r="AH437" i="48"/>
  <c r="AI437" i="48"/>
  <c r="AA438" i="48"/>
  <c r="AB438" i="48"/>
  <c r="AC438" i="48"/>
  <c r="AD438" i="48"/>
  <c r="AE438" i="48"/>
  <c r="AF438" i="48"/>
  <c r="AG438" i="48"/>
  <c r="AH438" i="48"/>
  <c r="AI438" i="48"/>
  <c r="AA439" i="48"/>
  <c r="AB439" i="48"/>
  <c r="AC439" i="48"/>
  <c r="AD439" i="48"/>
  <c r="AE439" i="48"/>
  <c r="AF439" i="48"/>
  <c r="AG439" i="48"/>
  <c r="AH439" i="48"/>
  <c r="AI439" i="48"/>
  <c r="AA440" i="48"/>
  <c r="AB440" i="48"/>
  <c r="AC440" i="48"/>
  <c r="AD440" i="48"/>
  <c r="AE440" i="48"/>
  <c r="AF440" i="48"/>
  <c r="AG440" i="48"/>
  <c r="AH440" i="48"/>
  <c r="AA441" i="48"/>
  <c r="AB441" i="48"/>
  <c r="AC441" i="48"/>
  <c r="AD441" i="48"/>
  <c r="AE441" i="48"/>
  <c r="AF441" i="48"/>
  <c r="AG441" i="48"/>
  <c r="AH441" i="48"/>
  <c r="AI441" i="48"/>
  <c r="AA442" i="48"/>
  <c r="AB442" i="48"/>
  <c r="AC442" i="48"/>
  <c r="AD442" i="48"/>
  <c r="AE442" i="48"/>
  <c r="AF442" i="48"/>
  <c r="AG442" i="48"/>
  <c r="AH442" i="48"/>
  <c r="AA443" i="48"/>
  <c r="AB443" i="48"/>
  <c r="AC443" i="48"/>
  <c r="AD443" i="48"/>
  <c r="AE443" i="48"/>
  <c r="AF443" i="48"/>
  <c r="AG443" i="48"/>
  <c r="AH443" i="48"/>
  <c r="AI443" i="48"/>
  <c r="AA444" i="48"/>
  <c r="AB444" i="48"/>
  <c r="AC444" i="48"/>
  <c r="AD444" i="48"/>
  <c r="AE444" i="48"/>
  <c r="AF444" i="48"/>
  <c r="AG444" i="48"/>
  <c r="AH444" i="48"/>
  <c r="AI444" i="48"/>
  <c r="AA445" i="48"/>
  <c r="AB445" i="48"/>
  <c r="AC445" i="48"/>
  <c r="AD445" i="48"/>
  <c r="AE445" i="48"/>
  <c r="AF445" i="48"/>
  <c r="AG445" i="48"/>
  <c r="AH445" i="48"/>
  <c r="AI445" i="48"/>
  <c r="AA446" i="48"/>
  <c r="AB446" i="48"/>
  <c r="AC446" i="48"/>
  <c r="AD446" i="48"/>
  <c r="AE446" i="48"/>
  <c r="AF446" i="48"/>
  <c r="AG446" i="48"/>
  <c r="AH446" i="48"/>
  <c r="AI446" i="48"/>
  <c r="AA447" i="48"/>
  <c r="AB447" i="48"/>
  <c r="AC447" i="48"/>
  <c r="AD447" i="48"/>
  <c r="AE447" i="48"/>
  <c r="AF447" i="48"/>
  <c r="AG447" i="48"/>
  <c r="AH447" i="48"/>
  <c r="AI447" i="48"/>
  <c r="AA448" i="48"/>
  <c r="AB448" i="48"/>
  <c r="AC448" i="48"/>
  <c r="AD448" i="48"/>
  <c r="AE448" i="48"/>
  <c r="AF448" i="48"/>
  <c r="AG448" i="48"/>
  <c r="AH448" i="48"/>
  <c r="AA449" i="48"/>
  <c r="AB449" i="48"/>
  <c r="AC449" i="48"/>
  <c r="AD449" i="48"/>
  <c r="AE449" i="48"/>
  <c r="AF449" i="48"/>
  <c r="AG449" i="48"/>
  <c r="AH449" i="48"/>
  <c r="AI449" i="48"/>
  <c r="AA450" i="48"/>
  <c r="AB450" i="48"/>
  <c r="AC450" i="48"/>
  <c r="AD450" i="48"/>
  <c r="AE450" i="48"/>
  <c r="AF450" i="48"/>
  <c r="AG450" i="48"/>
  <c r="AH450" i="48"/>
  <c r="AA451" i="48"/>
  <c r="AB451" i="48"/>
  <c r="AC451" i="48"/>
  <c r="AD451" i="48"/>
  <c r="AE451" i="48"/>
  <c r="AF451" i="48"/>
  <c r="AG451" i="48"/>
  <c r="AH451" i="48"/>
  <c r="AI451" i="48"/>
  <c r="AA452" i="48"/>
  <c r="AB452" i="48"/>
  <c r="AC452" i="48"/>
  <c r="AD452" i="48"/>
  <c r="AE452" i="48"/>
  <c r="AF452" i="48"/>
  <c r="AG452" i="48"/>
  <c r="AH452" i="48"/>
  <c r="AI452" i="48"/>
  <c r="AA453" i="48"/>
  <c r="AB453" i="48"/>
  <c r="AC453" i="48"/>
  <c r="AD453" i="48"/>
  <c r="AE453" i="48"/>
  <c r="AF453" i="48"/>
  <c r="AG453" i="48"/>
  <c r="AH453" i="48"/>
  <c r="AI453" i="48"/>
  <c r="AA454" i="48"/>
  <c r="AB454" i="48"/>
  <c r="AC454" i="48"/>
  <c r="AD454" i="48"/>
  <c r="AE454" i="48"/>
  <c r="AF454" i="48"/>
  <c r="AG454" i="48"/>
  <c r="AH454" i="48"/>
  <c r="AI454" i="48"/>
  <c r="AA455" i="48"/>
  <c r="AB455" i="48"/>
  <c r="AC455" i="48"/>
  <c r="AD455" i="48"/>
  <c r="AE455" i="48"/>
  <c r="AF455" i="48"/>
  <c r="AG455" i="48"/>
  <c r="AH455" i="48"/>
  <c r="AI455" i="48"/>
  <c r="AA456" i="48"/>
  <c r="AB456" i="48"/>
  <c r="AC456" i="48"/>
  <c r="AD456" i="48"/>
  <c r="AE456" i="48"/>
  <c r="AF456" i="48"/>
  <c r="AG456" i="48"/>
  <c r="AH456" i="48"/>
  <c r="AA457" i="48"/>
  <c r="AB457" i="48"/>
  <c r="AC457" i="48"/>
  <c r="AD457" i="48"/>
  <c r="AE457" i="48"/>
  <c r="AF457" i="48"/>
  <c r="AG457" i="48"/>
  <c r="AH457" i="48"/>
  <c r="AI457" i="48"/>
  <c r="AA458" i="48"/>
  <c r="AB458" i="48"/>
  <c r="AC458" i="48"/>
  <c r="AD458" i="48"/>
  <c r="AE458" i="48"/>
  <c r="AF458" i="48"/>
  <c r="AG458" i="48"/>
  <c r="AH458" i="48"/>
  <c r="AA459" i="48"/>
  <c r="AB459" i="48"/>
  <c r="AC459" i="48"/>
  <c r="AD459" i="48"/>
  <c r="AE459" i="48"/>
  <c r="AF459" i="48"/>
  <c r="AG459" i="48"/>
  <c r="AH459" i="48"/>
  <c r="AI459" i="48"/>
  <c r="AA460" i="48"/>
  <c r="AB460" i="48"/>
  <c r="AC460" i="48"/>
  <c r="AD460" i="48"/>
  <c r="AE460" i="48"/>
  <c r="AF460" i="48"/>
  <c r="AG460" i="48"/>
  <c r="AH460" i="48"/>
  <c r="AI460" i="48"/>
  <c r="AA461" i="48"/>
  <c r="AB461" i="48"/>
  <c r="AC461" i="48"/>
  <c r="AD461" i="48"/>
  <c r="AE461" i="48"/>
  <c r="AF461" i="48"/>
  <c r="AG461" i="48"/>
  <c r="AH461" i="48"/>
  <c r="AI461" i="48"/>
  <c r="AA462" i="48"/>
  <c r="AB462" i="48"/>
  <c r="AC462" i="48"/>
  <c r="AD462" i="48"/>
  <c r="AE462" i="48"/>
  <c r="AF462" i="48"/>
  <c r="AG462" i="48"/>
  <c r="AH462" i="48"/>
  <c r="AI462" i="48"/>
  <c r="AA463" i="48"/>
  <c r="AB463" i="48"/>
  <c r="AC463" i="48"/>
  <c r="AD463" i="48"/>
  <c r="AE463" i="48"/>
  <c r="AF463" i="48"/>
  <c r="AG463" i="48"/>
  <c r="AH463" i="48"/>
  <c r="AI463" i="48"/>
  <c r="AA464" i="48"/>
  <c r="AB464" i="48"/>
  <c r="AC464" i="48"/>
  <c r="AD464" i="48"/>
  <c r="AE464" i="48"/>
  <c r="AF464" i="48"/>
  <c r="AG464" i="48"/>
  <c r="AH464" i="48"/>
  <c r="AA465" i="48"/>
  <c r="AB465" i="48"/>
  <c r="AC465" i="48"/>
  <c r="AD465" i="48"/>
  <c r="AE465" i="48"/>
  <c r="AF465" i="48"/>
  <c r="AG465" i="48"/>
  <c r="AH465" i="48"/>
  <c r="AI465" i="48"/>
  <c r="AA466" i="48"/>
  <c r="AB466" i="48"/>
  <c r="AC466" i="48"/>
  <c r="AD466" i="48"/>
  <c r="AE466" i="48"/>
  <c r="AF466" i="48"/>
  <c r="AG466" i="48"/>
  <c r="AH466" i="48"/>
  <c r="AI466" i="48"/>
  <c r="AA467" i="48"/>
  <c r="AB467" i="48"/>
  <c r="AC467" i="48"/>
  <c r="AD467" i="48"/>
  <c r="AE467" i="48"/>
  <c r="AF467" i="48"/>
  <c r="AG467" i="48"/>
  <c r="AH467" i="48"/>
  <c r="AI467" i="48"/>
  <c r="AA468" i="48"/>
  <c r="AB468" i="48"/>
  <c r="AC468" i="48"/>
  <c r="AD468" i="48"/>
  <c r="AE468" i="48"/>
  <c r="AF468" i="48"/>
  <c r="AG468" i="48"/>
  <c r="AH468" i="48"/>
  <c r="AI468" i="48"/>
  <c r="AA469" i="48"/>
  <c r="AB469" i="48"/>
  <c r="AC469" i="48"/>
  <c r="AD469" i="48"/>
  <c r="AE469" i="48"/>
  <c r="AF469" i="48"/>
  <c r="AG469" i="48"/>
  <c r="AH469" i="48"/>
  <c r="AI469" i="48"/>
  <c r="AA470" i="48"/>
  <c r="AB470" i="48"/>
  <c r="AC470" i="48"/>
  <c r="AD470" i="48"/>
  <c r="AE470" i="48"/>
  <c r="AF470" i="48"/>
  <c r="AG470" i="48"/>
  <c r="AH470" i="48"/>
  <c r="AI470" i="48"/>
  <c r="AA471" i="48"/>
  <c r="AB471" i="48"/>
  <c r="AC471" i="48"/>
  <c r="AD471" i="48"/>
  <c r="AE471" i="48"/>
  <c r="AF471" i="48"/>
  <c r="AG471" i="48"/>
  <c r="AH471" i="48"/>
  <c r="AI471" i="48"/>
  <c r="AA472" i="48"/>
  <c r="AB472" i="48"/>
  <c r="AC472" i="48"/>
  <c r="AD472" i="48"/>
  <c r="AE472" i="48"/>
  <c r="AF472" i="48"/>
  <c r="AG472" i="48"/>
  <c r="AH472" i="48"/>
  <c r="AA473" i="48"/>
  <c r="AB473" i="48"/>
  <c r="AC473" i="48"/>
  <c r="AD473" i="48"/>
  <c r="AE473" i="48"/>
  <c r="AF473" i="48"/>
  <c r="AG473" i="48"/>
  <c r="AH473" i="48"/>
  <c r="AI473" i="48"/>
  <c r="AA474" i="48"/>
  <c r="AB474" i="48"/>
  <c r="AC474" i="48"/>
  <c r="AD474" i="48"/>
  <c r="AE474" i="48"/>
  <c r="AF474" i="48"/>
  <c r="AG474" i="48"/>
  <c r="AH474" i="48"/>
  <c r="AA475" i="48"/>
  <c r="AB475" i="48"/>
  <c r="AC475" i="48"/>
  <c r="AD475" i="48"/>
  <c r="AE475" i="48"/>
  <c r="AF475" i="48"/>
  <c r="AG475" i="48"/>
  <c r="AH475" i="48"/>
  <c r="AI475" i="48"/>
  <c r="AA476" i="48"/>
  <c r="AB476" i="48"/>
  <c r="AC476" i="48"/>
  <c r="AD476" i="48"/>
  <c r="AE476" i="48"/>
  <c r="AF476" i="48"/>
  <c r="AG476" i="48"/>
  <c r="AH476" i="48"/>
  <c r="AI476" i="48"/>
  <c r="AA477" i="48"/>
  <c r="AB477" i="48"/>
  <c r="AC477" i="48"/>
  <c r="AD477" i="48"/>
  <c r="AE477" i="48"/>
  <c r="AF477" i="48"/>
  <c r="AG477" i="48"/>
  <c r="AH477" i="48"/>
  <c r="AI477" i="48"/>
  <c r="AA478" i="48"/>
  <c r="AB478" i="48"/>
  <c r="AC478" i="48"/>
  <c r="AD478" i="48"/>
  <c r="AE478" i="48"/>
  <c r="AF478" i="48"/>
  <c r="AG478" i="48"/>
  <c r="AH478" i="48"/>
  <c r="AI478" i="48"/>
  <c r="AA479" i="48"/>
  <c r="AB479" i="48"/>
  <c r="AC479" i="48"/>
  <c r="AD479" i="48"/>
  <c r="AE479" i="48"/>
  <c r="AF479" i="48"/>
  <c r="AG479" i="48"/>
  <c r="AH479" i="48"/>
  <c r="AI479" i="48"/>
  <c r="AA480" i="48"/>
  <c r="AB480" i="48"/>
  <c r="AC480" i="48"/>
  <c r="AD480" i="48"/>
  <c r="AE480" i="48"/>
  <c r="AF480" i="48"/>
  <c r="AG480" i="48"/>
  <c r="AH480" i="48"/>
  <c r="AA481" i="48"/>
  <c r="AB481" i="48"/>
  <c r="AC481" i="48"/>
  <c r="AD481" i="48"/>
  <c r="AE481" i="48"/>
  <c r="AF481" i="48"/>
  <c r="AG481" i="48"/>
  <c r="AH481" i="48"/>
  <c r="AI481" i="48"/>
  <c r="AA482" i="48"/>
  <c r="AB482" i="48"/>
  <c r="AC482" i="48"/>
  <c r="AD482" i="48"/>
  <c r="AE482" i="48"/>
  <c r="AF482" i="48"/>
  <c r="AG482" i="48"/>
  <c r="AH482" i="48"/>
  <c r="AA483" i="48"/>
  <c r="AB483" i="48"/>
  <c r="AC483" i="48"/>
  <c r="AD483" i="48"/>
  <c r="AE483" i="48"/>
  <c r="AF483" i="48"/>
  <c r="AG483" i="48"/>
  <c r="AH483" i="48"/>
  <c r="AI483" i="48"/>
  <c r="AA484" i="48"/>
  <c r="AB484" i="48"/>
  <c r="AC484" i="48"/>
  <c r="AD484" i="48"/>
  <c r="AE484" i="48"/>
  <c r="AF484" i="48"/>
  <c r="AG484" i="48"/>
  <c r="AH484" i="48"/>
  <c r="AI484" i="48"/>
  <c r="AA485" i="48"/>
  <c r="AB485" i="48"/>
  <c r="AC485" i="48"/>
  <c r="AD485" i="48"/>
  <c r="AE485" i="48"/>
  <c r="AF485" i="48"/>
  <c r="AG485" i="48"/>
  <c r="AH485" i="48"/>
  <c r="AI485" i="48"/>
  <c r="AA486" i="48"/>
  <c r="AB486" i="48"/>
  <c r="AC486" i="48"/>
  <c r="AD486" i="48"/>
  <c r="AE486" i="48"/>
  <c r="AF486" i="48"/>
  <c r="AG486" i="48"/>
  <c r="AH486" i="48"/>
  <c r="AI486" i="48"/>
  <c r="AA487" i="48"/>
  <c r="AB487" i="48"/>
  <c r="AC487" i="48"/>
  <c r="AD487" i="48"/>
  <c r="AE487" i="48"/>
  <c r="AF487" i="48"/>
  <c r="AG487" i="48"/>
  <c r="AH487" i="48"/>
  <c r="AI487" i="48"/>
  <c r="AA488" i="48"/>
  <c r="AB488" i="48"/>
  <c r="AC488" i="48"/>
  <c r="AD488" i="48"/>
  <c r="AE488" i="48"/>
  <c r="AF488" i="48"/>
  <c r="AG488" i="48"/>
  <c r="AH488" i="48"/>
  <c r="AA489" i="48"/>
  <c r="AB489" i="48"/>
  <c r="AC489" i="48"/>
  <c r="AD489" i="48"/>
  <c r="AE489" i="48"/>
  <c r="AF489" i="48"/>
  <c r="AG489" i="48"/>
  <c r="AH489" i="48"/>
  <c r="AI489" i="48"/>
  <c r="AA490" i="48"/>
  <c r="AB490" i="48"/>
  <c r="AC490" i="48"/>
  <c r="AD490" i="48"/>
  <c r="AE490" i="48"/>
  <c r="AF490" i="48"/>
  <c r="AG490" i="48"/>
  <c r="AH490" i="48"/>
  <c r="AA491" i="48"/>
  <c r="AB491" i="48"/>
  <c r="AC491" i="48"/>
  <c r="AD491" i="48"/>
  <c r="AE491" i="48"/>
  <c r="AF491" i="48"/>
  <c r="AG491" i="48"/>
  <c r="AH491" i="48"/>
  <c r="AI491" i="48"/>
  <c r="AA492" i="48"/>
  <c r="AB492" i="48"/>
  <c r="AC492" i="48"/>
  <c r="AD492" i="48"/>
  <c r="AE492" i="48"/>
  <c r="AF492" i="48"/>
  <c r="AG492" i="48"/>
  <c r="AH492" i="48"/>
  <c r="AI492" i="48"/>
  <c r="AA493" i="48"/>
  <c r="AB493" i="48"/>
  <c r="AC493" i="48"/>
  <c r="AD493" i="48"/>
  <c r="AE493" i="48"/>
  <c r="AF493" i="48"/>
  <c r="AG493" i="48"/>
  <c r="AH493" i="48"/>
  <c r="AI493" i="48"/>
  <c r="AA494" i="48"/>
  <c r="AB494" i="48"/>
  <c r="AC494" i="48"/>
  <c r="AD494" i="48"/>
  <c r="AE494" i="48"/>
  <c r="AF494" i="48"/>
  <c r="AG494" i="48"/>
  <c r="AH494" i="48"/>
  <c r="AI494" i="48"/>
  <c r="AA495" i="48"/>
  <c r="AB495" i="48"/>
  <c r="AC495" i="48"/>
  <c r="AD495" i="48"/>
  <c r="AE495" i="48"/>
  <c r="AF495" i="48"/>
  <c r="AG495" i="48"/>
  <c r="AH495" i="48"/>
  <c r="AI495" i="48"/>
  <c r="AA496" i="48"/>
  <c r="AB496" i="48"/>
  <c r="AC496" i="48"/>
  <c r="AD496" i="48"/>
  <c r="AE496" i="48"/>
  <c r="AF496" i="48"/>
  <c r="AG496" i="48"/>
  <c r="AH496" i="48"/>
  <c r="AA497" i="48"/>
  <c r="AB497" i="48"/>
  <c r="AC497" i="48"/>
  <c r="AD497" i="48"/>
  <c r="AE497" i="48"/>
  <c r="AF497" i="48"/>
  <c r="AG497" i="48"/>
  <c r="AH497" i="48"/>
  <c r="AI497" i="48"/>
  <c r="AA498" i="48"/>
  <c r="AB498" i="48"/>
  <c r="AC498" i="48"/>
  <c r="AD498" i="48"/>
  <c r="AE498" i="48"/>
  <c r="AF498" i="48"/>
  <c r="AG498" i="48"/>
  <c r="AH498" i="48"/>
  <c r="AA499" i="48"/>
  <c r="AB499" i="48"/>
  <c r="AC499" i="48"/>
  <c r="AD499" i="48"/>
  <c r="AE499" i="48"/>
  <c r="AF499" i="48"/>
  <c r="AG499" i="48"/>
  <c r="AH499" i="48"/>
  <c r="AI499" i="48"/>
  <c r="AA500" i="48"/>
  <c r="AB500" i="48"/>
  <c r="AC500" i="48"/>
  <c r="AD500" i="48"/>
  <c r="AE500" i="48"/>
  <c r="AF500" i="48"/>
  <c r="AG500" i="48"/>
  <c r="AH500" i="48"/>
  <c r="AI500" i="48"/>
  <c r="AA501" i="48"/>
  <c r="AB501" i="48"/>
  <c r="AC501" i="48"/>
  <c r="AD501" i="48"/>
  <c r="AE501" i="48"/>
  <c r="AF501" i="48"/>
  <c r="AG501" i="48"/>
  <c r="AH501" i="48"/>
  <c r="AI501" i="48"/>
  <c r="AA502" i="48"/>
  <c r="AB502" i="48"/>
  <c r="AC502" i="48"/>
  <c r="AD502" i="48"/>
  <c r="AE502" i="48"/>
  <c r="AF502" i="48"/>
  <c r="AG502" i="48"/>
  <c r="AH502" i="48"/>
  <c r="AI502" i="48"/>
  <c r="AA503" i="48"/>
  <c r="AB503" i="48"/>
  <c r="AC503" i="48"/>
  <c r="AD503" i="48"/>
  <c r="AE503" i="48"/>
  <c r="AF503" i="48"/>
  <c r="AG503" i="48"/>
  <c r="AH503" i="48"/>
  <c r="AI503" i="48"/>
  <c r="AA504" i="48"/>
  <c r="AB504" i="48"/>
  <c r="AC504" i="48"/>
  <c r="AD504" i="48"/>
  <c r="AE504" i="48"/>
  <c r="AF504" i="48"/>
  <c r="AG504" i="48"/>
  <c r="AH504" i="48"/>
  <c r="AA505" i="48"/>
  <c r="AB505" i="48"/>
  <c r="AC505" i="48"/>
  <c r="AD505" i="48"/>
  <c r="AE505" i="48"/>
  <c r="AF505" i="48"/>
  <c r="AG505" i="48"/>
  <c r="AH505" i="48"/>
  <c r="AI505" i="48"/>
  <c r="AA506" i="48"/>
  <c r="AB506" i="48"/>
  <c r="AC506" i="48"/>
  <c r="AD506" i="48"/>
  <c r="AE506" i="48"/>
  <c r="AF506" i="48"/>
  <c r="AG506" i="48"/>
  <c r="AH506" i="48"/>
  <c r="AA507" i="48"/>
  <c r="AB507" i="48"/>
  <c r="AC507" i="48"/>
  <c r="AD507" i="48"/>
  <c r="AE507" i="48"/>
  <c r="AF507" i="48"/>
  <c r="AG507" i="48"/>
  <c r="AH507" i="48"/>
  <c r="AI507" i="48"/>
  <c r="AA508" i="48"/>
  <c r="AB508" i="48"/>
  <c r="AC508" i="48"/>
  <c r="AD508" i="48"/>
  <c r="AE508" i="48"/>
  <c r="AF508" i="48"/>
  <c r="AG508" i="48"/>
  <c r="AH508" i="48"/>
  <c r="AI508" i="48"/>
  <c r="AA509" i="48"/>
  <c r="AB509" i="48"/>
  <c r="AC509" i="48"/>
  <c r="AD509" i="48"/>
  <c r="AE509" i="48"/>
  <c r="AF509" i="48"/>
  <c r="AG509" i="48"/>
  <c r="AH509" i="48"/>
  <c r="AI509" i="48"/>
  <c r="AA510" i="48"/>
  <c r="AB510" i="48"/>
  <c r="AC510" i="48"/>
  <c r="AD510" i="48"/>
  <c r="AE510" i="48"/>
  <c r="AF510" i="48"/>
  <c r="AG510" i="48"/>
  <c r="AH510" i="48"/>
  <c r="AI510" i="48"/>
  <c r="AA511" i="48"/>
  <c r="AB511" i="48"/>
  <c r="AC511" i="48"/>
  <c r="AD511" i="48"/>
  <c r="AE511" i="48"/>
  <c r="AF511" i="48"/>
  <c r="AG511" i="48"/>
  <c r="AH511" i="48"/>
  <c r="AI511" i="48"/>
  <c r="AA512" i="48"/>
  <c r="AB512" i="48"/>
  <c r="AC512" i="48"/>
  <c r="AD512" i="48"/>
  <c r="AE512" i="48"/>
  <c r="AF512" i="48"/>
  <c r="AG512" i="48"/>
  <c r="AH512" i="48"/>
  <c r="AA513" i="48"/>
  <c r="AB513" i="48"/>
  <c r="AC513" i="48"/>
  <c r="AD513" i="48"/>
  <c r="AE513" i="48"/>
  <c r="AF513" i="48"/>
  <c r="AG513" i="48"/>
  <c r="AH513" i="48"/>
  <c r="AI513" i="48"/>
  <c r="AA514" i="48"/>
  <c r="AB514" i="48"/>
  <c r="AC514" i="48"/>
  <c r="AD514" i="48"/>
  <c r="AE514" i="48"/>
  <c r="AF514" i="48"/>
  <c r="AG514" i="48"/>
  <c r="AH514" i="48"/>
  <c r="AA515" i="48"/>
  <c r="AB515" i="48"/>
  <c r="AC515" i="48"/>
  <c r="AD515" i="48"/>
  <c r="AE515" i="48"/>
  <c r="AF515" i="48"/>
  <c r="AG515" i="48"/>
  <c r="AH515" i="48"/>
  <c r="AI515" i="48"/>
  <c r="AA516" i="48"/>
  <c r="AB516" i="48"/>
  <c r="AC516" i="48"/>
  <c r="AD516" i="48"/>
  <c r="AE516" i="48"/>
  <c r="AF516" i="48"/>
  <c r="AG516" i="48"/>
  <c r="AH516" i="48"/>
  <c r="AI516" i="48"/>
  <c r="AA517" i="48"/>
  <c r="AB517" i="48"/>
  <c r="AC517" i="48"/>
  <c r="AD517" i="48"/>
  <c r="AE517" i="48"/>
  <c r="AF517" i="48"/>
  <c r="AG517" i="48"/>
  <c r="AH517" i="48"/>
  <c r="AI517" i="48"/>
  <c r="AA518" i="48"/>
  <c r="AB518" i="48"/>
  <c r="AC518" i="48"/>
  <c r="AD518" i="48"/>
  <c r="AE518" i="48"/>
  <c r="AF518" i="48"/>
  <c r="AG518" i="48"/>
  <c r="AH518" i="48"/>
  <c r="AI518" i="48"/>
  <c r="AA519" i="48"/>
  <c r="AB519" i="48"/>
  <c r="AC519" i="48"/>
  <c r="AD519" i="48"/>
  <c r="AE519" i="48"/>
  <c r="AF519" i="48"/>
  <c r="AG519" i="48"/>
  <c r="AH519" i="48"/>
  <c r="AI519" i="48"/>
  <c r="AA520" i="48"/>
  <c r="AB520" i="48"/>
  <c r="AC520" i="48"/>
  <c r="AD520" i="48"/>
  <c r="AE520" i="48"/>
  <c r="AF520" i="48"/>
  <c r="AG520" i="48"/>
  <c r="AH520" i="48"/>
  <c r="AA521" i="48"/>
  <c r="AB521" i="48"/>
  <c r="AC521" i="48"/>
  <c r="AD521" i="48"/>
  <c r="AE521" i="48"/>
  <c r="AF521" i="48"/>
  <c r="AG521" i="48"/>
  <c r="AH521" i="48"/>
  <c r="AI521" i="48"/>
  <c r="AA522" i="48"/>
  <c r="AB522" i="48"/>
  <c r="AC522" i="48"/>
  <c r="AD522" i="48"/>
  <c r="AE522" i="48"/>
  <c r="AF522" i="48"/>
  <c r="AG522" i="48"/>
  <c r="AH522" i="48"/>
  <c r="AA523" i="48"/>
  <c r="AB523" i="48"/>
  <c r="AC523" i="48"/>
  <c r="AD523" i="48"/>
  <c r="AE523" i="48"/>
  <c r="AF523" i="48"/>
  <c r="AG523" i="48"/>
  <c r="AH523" i="48"/>
  <c r="AI523" i="48"/>
  <c r="AA524" i="48"/>
  <c r="AB524" i="48"/>
  <c r="AC524" i="48"/>
  <c r="AD524" i="48"/>
  <c r="AE524" i="48"/>
  <c r="AF524" i="48"/>
  <c r="AG524" i="48"/>
  <c r="AH524" i="48"/>
  <c r="AI524" i="48"/>
  <c r="AA525" i="48"/>
  <c r="AB525" i="48"/>
  <c r="AC525" i="48"/>
  <c r="AD525" i="48"/>
  <c r="AE525" i="48"/>
  <c r="AF525" i="48"/>
  <c r="AG525" i="48"/>
  <c r="AH525" i="48"/>
  <c r="AI525" i="48"/>
  <c r="AA526" i="48"/>
  <c r="AB526" i="48"/>
  <c r="AC526" i="48"/>
  <c r="AD526" i="48"/>
  <c r="AE526" i="48"/>
  <c r="AF526" i="48"/>
  <c r="AG526" i="48"/>
  <c r="AH526" i="48"/>
  <c r="AI526" i="48"/>
  <c r="AA527" i="48"/>
  <c r="AB527" i="48"/>
  <c r="AC527" i="48"/>
  <c r="AD527" i="48"/>
  <c r="AE527" i="48"/>
  <c r="AF527" i="48"/>
  <c r="AG527" i="48"/>
  <c r="AH527" i="48"/>
  <c r="AI527" i="48"/>
  <c r="AA528" i="48"/>
  <c r="AB528" i="48"/>
  <c r="AC528" i="48"/>
  <c r="AD528" i="48"/>
  <c r="AE528" i="48"/>
  <c r="AF528" i="48"/>
  <c r="AG528" i="48"/>
  <c r="AH528" i="48"/>
  <c r="AA529" i="48"/>
  <c r="AB529" i="48"/>
  <c r="AC529" i="48"/>
  <c r="AD529" i="48"/>
  <c r="AE529" i="48"/>
  <c r="AF529" i="48"/>
  <c r="AG529" i="48"/>
  <c r="AH529" i="48"/>
  <c r="AI529" i="48"/>
  <c r="AA530" i="48"/>
  <c r="AB530" i="48"/>
  <c r="AC530" i="48"/>
  <c r="AD530" i="48"/>
  <c r="AE530" i="48"/>
  <c r="AF530" i="48"/>
  <c r="AG530" i="48"/>
  <c r="AH530" i="48"/>
  <c r="AI530" i="48"/>
  <c r="AA531" i="48"/>
  <c r="AB531" i="48"/>
  <c r="AC531" i="48"/>
  <c r="AD531" i="48"/>
  <c r="AE531" i="48"/>
  <c r="AF531" i="48"/>
  <c r="AG531" i="48"/>
  <c r="AH531" i="48"/>
  <c r="AI531" i="48"/>
  <c r="AA532" i="48"/>
  <c r="AB532" i="48"/>
  <c r="AC532" i="48"/>
  <c r="AD532" i="48"/>
  <c r="AE532" i="48"/>
  <c r="AF532" i="48"/>
  <c r="AG532" i="48"/>
  <c r="AH532" i="48"/>
  <c r="AI532" i="48"/>
  <c r="AA533" i="48"/>
  <c r="AB533" i="48"/>
  <c r="AC533" i="48"/>
  <c r="AD533" i="48"/>
  <c r="AE533" i="48"/>
  <c r="AF533" i="48"/>
  <c r="AG533" i="48"/>
  <c r="AH533" i="48"/>
  <c r="AI533" i="48"/>
  <c r="AA534" i="48"/>
  <c r="AB534" i="48"/>
  <c r="AC534" i="48"/>
  <c r="AD534" i="48"/>
  <c r="AE534" i="48"/>
  <c r="AF534" i="48"/>
  <c r="AG534" i="48"/>
  <c r="AH534" i="48"/>
  <c r="AI534" i="48"/>
  <c r="AA535" i="48"/>
  <c r="AB535" i="48"/>
  <c r="AC535" i="48"/>
  <c r="AD535" i="48"/>
  <c r="AE535" i="48"/>
  <c r="AF535" i="48"/>
  <c r="AG535" i="48"/>
  <c r="AH535" i="48"/>
  <c r="AI535" i="48"/>
  <c r="AA536" i="48"/>
  <c r="AB536" i="48"/>
  <c r="AC536" i="48"/>
  <c r="AD536" i="48"/>
  <c r="AE536" i="48"/>
  <c r="AF536" i="48"/>
  <c r="AG536" i="48"/>
  <c r="AH536" i="48"/>
  <c r="AA537" i="48"/>
  <c r="AB537" i="48"/>
  <c r="AC537" i="48"/>
  <c r="AD537" i="48"/>
  <c r="AE537" i="48"/>
  <c r="AF537" i="48"/>
  <c r="AG537" i="48"/>
  <c r="AH537" i="48"/>
  <c r="AI537" i="48"/>
  <c r="AA538" i="48"/>
  <c r="AB538" i="48"/>
  <c r="AC538" i="48"/>
  <c r="AD538" i="48"/>
  <c r="AE538" i="48"/>
  <c r="AF538" i="48"/>
  <c r="AG538" i="48"/>
  <c r="AH538" i="48"/>
  <c r="AA539" i="48"/>
  <c r="AB539" i="48"/>
  <c r="AC539" i="48"/>
  <c r="AD539" i="48"/>
  <c r="AE539" i="48"/>
  <c r="AF539" i="48"/>
  <c r="AG539" i="48"/>
  <c r="AH539" i="48"/>
  <c r="AI539" i="48"/>
  <c r="AA540" i="48"/>
  <c r="AB540" i="48"/>
  <c r="AC540" i="48"/>
  <c r="AD540" i="48"/>
  <c r="AE540" i="48"/>
  <c r="AF540" i="48"/>
  <c r="AG540" i="48"/>
  <c r="AH540" i="48"/>
  <c r="AI540" i="48"/>
  <c r="AA541" i="48"/>
  <c r="AB541" i="48"/>
  <c r="AC541" i="48"/>
  <c r="AD541" i="48"/>
  <c r="AE541" i="48"/>
  <c r="AF541" i="48"/>
  <c r="AG541" i="48"/>
  <c r="AH541" i="48"/>
  <c r="AI541" i="48"/>
  <c r="AA542" i="48"/>
  <c r="AB542" i="48"/>
  <c r="AC542" i="48"/>
  <c r="AD542" i="48"/>
  <c r="AE542" i="48"/>
  <c r="AF542" i="48"/>
  <c r="AG542" i="48"/>
  <c r="AH542" i="48"/>
  <c r="AI542" i="48"/>
  <c r="AA543" i="48"/>
  <c r="AB543" i="48"/>
  <c r="AC543" i="48"/>
  <c r="AD543" i="48"/>
  <c r="AE543" i="48"/>
  <c r="AF543" i="48"/>
  <c r="AG543" i="48"/>
  <c r="AH543" i="48"/>
  <c r="AI543" i="48"/>
  <c r="AA544" i="48"/>
  <c r="AB544" i="48"/>
  <c r="AC544" i="48"/>
  <c r="AD544" i="48"/>
  <c r="AE544" i="48"/>
  <c r="AF544" i="48"/>
  <c r="AG544" i="48"/>
  <c r="AH544" i="48"/>
  <c r="AA545" i="48"/>
  <c r="AB545" i="48"/>
  <c r="AC545" i="48"/>
  <c r="AD545" i="48"/>
  <c r="AE545" i="48"/>
  <c r="AF545" i="48"/>
  <c r="AG545" i="48"/>
  <c r="AH545" i="48"/>
  <c r="AI545" i="48"/>
  <c r="AA546" i="48"/>
  <c r="AB546" i="48"/>
  <c r="AC546" i="48"/>
  <c r="AD546" i="48"/>
  <c r="AE546" i="48"/>
  <c r="AF546" i="48"/>
  <c r="AG546" i="48"/>
  <c r="AH546" i="48"/>
  <c r="AA547" i="48"/>
  <c r="AB547" i="48"/>
  <c r="AC547" i="48"/>
  <c r="AD547" i="48"/>
  <c r="AE547" i="48"/>
  <c r="AF547" i="48"/>
  <c r="AG547" i="48"/>
  <c r="AH547" i="48"/>
  <c r="AI547" i="48"/>
  <c r="AA548" i="48"/>
  <c r="AB548" i="48"/>
  <c r="AC548" i="48"/>
  <c r="AD548" i="48"/>
  <c r="AE548" i="48"/>
  <c r="AF548" i="48"/>
  <c r="AG548" i="48"/>
  <c r="AH548" i="48"/>
  <c r="AI548" i="48"/>
  <c r="AA549" i="48"/>
  <c r="AB549" i="48"/>
  <c r="AC549" i="48"/>
  <c r="AD549" i="48"/>
  <c r="AE549" i="48"/>
  <c r="AF549" i="48"/>
  <c r="AG549" i="48"/>
  <c r="AH549" i="48"/>
  <c r="AI549" i="48"/>
  <c r="AA550" i="48"/>
  <c r="AB550" i="48"/>
  <c r="AC550" i="48"/>
  <c r="AD550" i="48"/>
  <c r="AE550" i="48"/>
  <c r="AF550" i="48"/>
  <c r="AG550" i="48"/>
  <c r="AH550" i="48"/>
  <c r="AI550" i="48"/>
  <c r="AA551" i="48"/>
  <c r="AB551" i="48"/>
  <c r="AC551" i="48"/>
  <c r="AD551" i="48"/>
  <c r="AE551" i="48"/>
  <c r="AF551" i="48"/>
  <c r="AG551" i="48"/>
  <c r="AH551" i="48"/>
  <c r="AI551" i="48"/>
  <c r="AA552" i="48"/>
  <c r="AB552" i="48"/>
  <c r="AC552" i="48"/>
  <c r="AD552" i="48"/>
  <c r="AE552" i="48"/>
  <c r="AF552" i="48"/>
  <c r="AG552" i="48"/>
  <c r="AH552" i="48"/>
  <c r="AA553" i="48"/>
  <c r="AB553" i="48"/>
  <c r="AC553" i="48"/>
  <c r="AD553" i="48"/>
  <c r="AE553" i="48"/>
  <c r="AF553" i="48"/>
  <c r="AG553" i="48"/>
  <c r="AH553" i="48"/>
  <c r="AI553" i="48"/>
  <c r="AA554" i="48"/>
  <c r="AB554" i="48"/>
  <c r="AC554" i="48"/>
  <c r="AD554" i="48"/>
  <c r="AE554" i="48"/>
  <c r="AF554" i="48"/>
  <c r="AG554" i="48"/>
  <c r="AH554" i="48"/>
  <c r="AA555" i="48"/>
  <c r="AB555" i="48"/>
  <c r="AC555" i="48"/>
  <c r="AD555" i="48"/>
  <c r="AE555" i="48"/>
  <c r="AF555" i="48"/>
  <c r="AG555" i="48"/>
  <c r="AH555" i="48"/>
  <c r="AI555" i="48"/>
  <c r="AA556" i="48"/>
  <c r="AB556" i="48"/>
  <c r="AC556" i="48"/>
  <c r="AD556" i="48"/>
  <c r="AE556" i="48"/>
  <c r="AF556" i="48"/>
  <c r="AG556" i="48"/>
  <c r="AH556" i="48"/>
  <c r="AI556" i="48"/>
  <c r="AA557" i="48"/>
  <c r="AB557" i="48"/>
  <c r="AC557" i="48"/>
  <c r="AD557" i="48"/>
  <c r="AE557" i="48"/>
  <c r="AF557" i="48"/>
  <c r="AG557" i="48"/>
  <c r="AH557" i="48"/>
  <c r="AI557" i="48"/>
  <c r="AA558" i="48"/>
  <c r="AB558" i="48"/>
  <c r="AC558" i="48"/>
  <c r="AD558" i="48"/>
  <c r="AE558" i="48"/>
  <c r="AF558" i="48"/>
  <c r="AG558" i="48"/>
  <c r="AH558" i="48"/>
  <c r="AI558" i="48"/>
  <c r="AA559" i="48"/>
  <c r="AB559" i="48"/>
  <c r="AC559" i="48"/>
  <c r="AD559" i="48"/>
  <c r="AE559" i="48"/>
  <c r="AF559" i="48"/>
  <c r="AG559" i="48"/>
  <c r="AH559" i="48"/>
  <c r="AI559" i="48"/>
  <c r="AA560" i="48"/>
  <c r="AB560" i="48"/>
  <c r="AC560" i="48"/>
  <c r="AD560" i="48"/>
  <c r="AE560" i="48"/>
  <c r="AF560" i="48"/>
  <c r="AG560" i="48"/>
  <c r="AH560" i="48"/>
  <c r="AA561" i="48"/>
  <c r="AB561" i="48"/>
  <c r="AC561" i="48"/>
  <c r="AD561" i="48"/>
  <c r="AE561" i="48"/>
  <c r="AF561" i="48"/>
  <c r="AG561" i="48"/>
  <c r="AH561" i="48"/>
  <c r="AI561" i="48"/>
  <c r="AA562" i="48"/>
  <c r="AB562" i="48"/>
  <c r="AC562" i="48"/>
  <c r="AD562" i="48"/>
  <c r="AE562" i="48"/>
  <c r="AF562" i="48"/>
  <c r="AG562" i="48"/>
  <c r="AH562" i="48"/>
  <c r="AA563" i="48"/>
  <c r="AB563" i="48"/>
  <c r="AC563" i="48"/>
  <c r="AD563" i="48"/>
  <c r="AE563" i="48"/>
  <c r="AF563" i="48"/>
  <c r="AG563" i="48"/>
  <c r="AH563" i="48"/>
  <c r="AI563" i="48"/>
  <c r="AA564" i="48"/>
  <c r="AB564" i="48"/>
  <c r="AC564" i="48"/>
  <c r="AD564" i="48"/>
  <c r="AE564" i="48"/>
  <c r="AF564" i="48"/>
  <c r="AG564" i="48"/>
  <c r="AH564" i="48"/>
  <c r="AI564" i="48"/>
  <c r="AA565" i="48"/>
  <c r="AB565" i="48"/>
  <c r="AC565" i="48"/>
  <c r="AD565" i="48"/>
  <c r="AE565" i="48"/>
  <c r="AF565" i="48"/>
  <c r="AG565" i="48"/>
  <c r="AH565" i="48"/>
  <c r="AI565" i="48"/>
  <c r="AA566" i="48"/>
  <c r="AB566" i="48"/>
  <c r="AC566" i="48"/>
  <c r="AD566" i="48"/>
  <c r="AE566" i="48"/>
  <c r="AF566" i="48"/>
  <c r="AG566" i="48"/>
  <c r="AH566" i="48"/>
  <c r="AI566" i="48"/>
  <c r="AA567" i="48"/>
  <c r="AB567" i="48"/>
  <c r="AC567" i="48"/>
  <c r="AD567" i="48"/>
  <c r="AE567" i="48"/>
  <c r="AF567" i="48"/>
  <c r="AG567" i="48"/>
  <c r="AH567" i="48"/>
  <c r="AI567" i="48"/>
  <c r="AA568" i="48"/>
  <c r="AB568" i="48"/>
  <c r="AC568" i="48"/>
  <c r="AD568" i="48"/>
  <c r="AE568" i="48"/>
  <c r="AF568" i="48"/>
  <c r="AG568" i="48"/>
  <c r="AH568" i="48"/>
  <c r="AA569" i="48"/>
  <c r="AB569" i="48"/>
  <c r="AC569" i="48"/>
  <c r="AD569" i="48"/>
  <c r="AE569" i="48"/>
  <c r="AF569" i="48"/>
  <c r="AG569" i="48"/>
  <c r="AH569" i="48"/>
  <c r="AI569" i="48"/>
  <c r="AA570" i="48"/>
  <c r="AB570" i="48"/>
  <c r="AC570" i="48"/>
  <c r="AD570" i="48"/>
  <c r="AE570" i="48"/>
  <c r="AF570" i="48"/>
  <c r="AG570" i="48"/>
  <c r="AH570" i="48"/>
  <c r="AA571" i="48"/>
  <c r="AB571" i="48"/>
  <c r="AC571" i="48"/>
  <c r="AD571" i="48"/>
  <c r="AE571" i="48"/>
  <c r="AF571" i="48"/>
  <c r="AG571" i="48"/>
  <c r="AH571" i="48"/>
  <c r="AI571" i="48"/>
  <c r="AA572" i="48"/>
  <c r="AB572" i="48"/>
  <c r="AC572" i="48"/>
  <c r="AD572" i="48"/>
  <c r="AE572" i="48"/>
  <c r="AF572" i="48"/>
  <c r="AG572" i="48"/>
  <c r="AH572" i="48"/>
  <c r="AI572" i="48"/>
  <c r="AA573" i="48"/>
  <c r="AB573" i="48"/>
  <c r="AC573" i="48"/>
  <c r="AD573" i="48"/>
  <c r="AE573" i="48"/>
  <c r="AF573" i="48"/>
  <c r="AG573" i="48"/>
  <c r="AH573" i="48"/>
  <c r="AI573" i="48"/>
  <c r="AA574" i="48"/>
  <c r="AB574" i="48"/>
  <c r="AC574" i="48"/>
  <c r="AD574" i="48"/>
  <c r="AE574" i="48"/>
  <c r="AF574" i="48"/>
  <c r="AG574" i="48"/>
  <c r="AH574" i="48"/>
  <c r="AI574" i="48"/>
  <c r="AA575" i="48"/>
  <c r="AB575" i="48"/>
  <c r="AC575" i="48"/>
  <c r="AD575" i="48"/>
  <c r="AE575" i="48"/>
  <c r="AF575" i="48"/>
  <c r="AG575" i="48"/>
  <c r="AH575" i="48"/>
  <c r="AI575" i="48"/>
  <c r="AA576" i="48"/>
  <c r="AB576" i="48"/>
  <c r="AC576" i="48"/>
  <c r="AD576" i="48"/>
  <c r="AE576" i="48"/>
  <c r="AF576" i="48"/>
  <c r="AG576" i="48"/>
  <c r="AH576" i="48"/>
  <c r="AA577" i="48"/>
  <c r="AB577" i="48"/>
  <c r="AC577" i="48"/>
  <c r="AD577" i="48"/>
  <c r="AE577" i="48"/>
  <c r="AF577" i="48"/>
  <c r="AG577" i="48"/>
  <c r="AH577" i="48"/>
  <c r="AI577" i="48"/>
  <c r="AA578" i="48"/>
  <c r="AB578" i="48"/>
  <c r="AC578" i="48"/>
  <c r="AD578" i="48"/>
  <c r="AE578" i="48"/>
  <c r="AF578" i="48"/>
  <c r="AG578" i="48"/>
  <c r="AH578" i="48"/>
  <c r="AA579" i="48"/>
  <c r="AB579" i="48"/>
  <c r="AC579" i="48"/>
  <c r="AD579" i="48"/>
  <c r="AE579" i="48"/>
  <c r="AF579" i="48"/>
  <c r="AG579" i="48"/>
  <c r="AH579" i="48"/>
  <c r="AI579" i="48"/>
  <c r="AA580" i="48"/>
  <c r="AB580" i="48"/>
  <c r="AC580" i="48"/>
  <c r="AD580" i="48"/>
  <c r="AE580" i="48"/>
  <c r="AF580" i="48"/>
  <c r="AG580" i="48"/>
  <c r="AH580" i="48"/>
  <c r="AI580" i="48"/>
  <c r="AA581" i="48"/>
  <c r="AB581" i="48"/>
  <c r="AC581" i="48"/>
  <c r="AD581" i="48"/>
  <c r="AE581" i="48"/>
  <c r="AF581" i="48"/>
  <c r="AG581" i="48"/>
  <c r="AH581" i="48"/>
  <c r="AI581" i="48"/>
  <c r="AA582" i="48"/>
  <c r="AB582" i="48"/>
  <c r="AC582" i="48"/>
  <c r="AD582" i="48"/>
  <c r="AE582" i="48"/>
  <c r="AF582" i="48"/>
  <c r="AG582" i="48"/>
  <c r="AH582" i="48"/>
  <c r="AI582" i="48"/>
  <c r="AA583" i="48"/>
  <c r="AB583" i="48"/>
  <c r="AC583" i="48"/>
  <c r="AD583" i="48"/>
  <c r="AE583" i="48"/>
  <c r="AF583" i="48"/>
  <c r="AG583" i="48"/>
  <c r="AH583" i="48"/>
  <c r="AI583" i="48"/>
  <c r="AA584" i="48"/>
  <c r="AB584" i="48"/>
  <c r="AC584" i="48"/>
  <c r="AD584" i="48"/>
  <c r="AE584" i="48"/>
  <c r="AF584" i="48"/>
  <c r="AG584" i="48"/>
  <c r="AH584" i="48"/>
  <c r="AA585" i="48"/>
  <c r="AB585" i="48"/>
  <c r="AC585" i="48"/>
  <c r="AD585" i="48"/>
  <c r="AE585" i="48"/>
  <c r="AF585" i="48"/>
  <c r="AG585" i="48"/>
  <c r="AH585" i="48"/>
  <c r="AI585" i="48"/>
  <c r="AA586" i="48"/>
  <c r="AB586" i="48"/>
  <c r="AC586" i="48"/>
  <c r="AD586" i="48"/>
  <c r="AE586" i="48"/>
  <c r="AF586" i="48"/>
  <c r="AG586" i="48"/>
  <c r="AH586" i="48"/>
  <c r="AA587" i="48"/>
  <c r="AB587" i="48"/>
  <c r="AC587" i="48"/>
  <c r="AD587" i="48"/>
  <c r="AE587" i="48"/>
  <c r="AF587" i="48"/>
  <c r="AG587" i="48"/>
  <c r="AH587" i="48"/>
  <c r="AI587" i="48"/>
  <c r="AA588" i="48"/>
  <c r="AB588" i="48"/>
  <c r="AC588" i="48"/>
  <c r="AD588" i="48"/>
  <c r="AE588" i="48"/>
  <c r="AF588" i="48"/>
  <c r="AG588" i="48"/>
  <c r="AH588" i="48"/>
  <c r="AI588" i="48"/>
  <c r="AA589" i="48"/>
  <c r="AB589" i="48"/>
  <c r="AC589" i="48"/>
  <c r="AD589" i="48"/>
  <c r="AE589" i="48"/>
  <c r="AF589" i="48"/>
  <c r="AG589" i="48"/>
  <c r="AH589" i="48"/>
  <c r="AI589" i="48"/>
  <c r="AA590" i="48"/>
  <c r="AB590" i="48"/>
  <c r="AC590" i="48"/>
  <c r="AD590" i="48"/>
  <c r="AE590" i="48"/>
  <c r="AF590" i="48"/>
  <c r="AG590" i="48"/>
  <c r="AH590" i="48"/>
  <c r="AI590" i="48"/>
  <c r="AA591" i="48"/>
  <c r="AB591" i="48"/>
  <c r="AC591" i="48"/>
  <c r="AD591" i="48"/>
  <c r="AE591" i="48"/>
  <c r="AF591" i="48"/>
  <c r="AG591" i="48"/>
  <c r="AH591" i="48"/>
  <c r="AI591" i="48"/>
  <c r="AA592" i="48"/>
  <c r="AB592" i="48"/>
  <c r="AC592" i="48"/>
  <c r="AD592" i="48"/>
  <c r="AE592" i="48"/>
  <c r="AF592" i="48"/>
  <c r="AG592" i="48"/>
  <c r="AH592" i="48"/>
  <c r="AA593" i="48"/>
  <c r="AB593" i="48"/>
  <c r="AC593" i="48"/>
  <c r="AD593" i="48"/>
  <c r="AE593" i="48"/>
  <c r="AF593" i="48"/>
  <c r="AG593" i="48"/>
  <c r="AH593" i="48"/>
  <c r="AI593" i="48"/>
  <c r="AA594" i="48"/>
  <c r="AB594" i="48"/>
  <c r="AC594" i="48"/>
  <c r="AD594" i="48"/>
  <c r="AE594" i="48"/>
  <c r="AF594" i="48"/>
  <c r="AG594" i="48"/>
  <c r="AH594" i="48"/>
  <c r="AI594" i="48"/>
  <c r="AA595" i="48"/>
  <c r="AB595" i="48"/>
  <c r="AC595" i="48"/>
  <c r="AD595" i="48"/>
  <c r="AE595" i="48"/>
  <c r="AF595" i="48"/>
  <c r="AG595" i="48"/>
  <c r="AH595" i="48"/>
  <c r="AI595" i="48"/>
  <c r="AA596" i="48"/>
  <c r="AB596" i="48"/>
  <c r="AC596" i="48"/>
  <c r="AD596" i="48"/>
  <c r="AE596" i="48"/>
  <c r="AF596" i="48"/>
  <c r="AG596" i="48"/>
  <c r="AH596" i="48"/>
  <c r="AI596" i="48"/>
  <c r="AA597" i="48"/>
  <c r="AB597" i="48"/>
  <c r="AC597" i="48"/>
  <c r="AD597" i="48"/>
  <c r="AE597" i="48"/>
  <c r="AF597" i="48"/>
  <c r="AG597" i="48"/>
  <c r="AH597" i="48"/>
  <c r="AI597" i="48"/>
  <c r="AA598" i="48"/>
  <c r="AB598" i="48"/>
  <c r="AC598" i="48"/>
  <c r="AD598" i="48"/>
  <c r="AE598" i="48"/>
  <c r="AF598" i="48"/>
  <c r="AG598" i="48"/>
  <c r="AH598" i="48"/>
  <c r="AI598" i="48"/>
  <c r="AA599" i="48"/>
  <c r="AB599" i="48"/>
  <c r="AC599" i="48"/>
  <c r="AD599" i="48"/>
  <c r="AE599" i="48"/>
  <c r="AF599" i="48"/>
  <c r="AG599" i="48"/>
  <c r="AH599" i="48"/>
  <c r="AI599" i="48"/>
  <c r="AA600" i="48"/>
  <c r="AB600" i="48"/>
  <c r="AC600" i="48"/>
  <c r="AD600" i="48"/>
  <c r="AE600" i="48"/>
  <c r="AF600" i="48"/>
  <c r="AG600" i="48"/>
  <c r="AH600" i="48"/>
  <c r="AA601" i="48"/>
  <c r="AB601" i="48"/>
  <c r="AC601" i="48"/>
  <c r="AD601" i="48"/>
  <c r="AE601" i="48"/>
  <c r="AF601" i="48"/>
  <c r="AG601" i="48"/>
  <c r="AH601" i="48"/>
  <c r="AI601"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C98" i="48"/>
  <c r="C99" i="48"/>
  <c r="C100" i="48"/>
  <c r="C101" i="48"/>
  <c r="C102" i="48"/>
  <c r="C103" i="48"/>
  <c r="C104" i="48"/>
  <c r="C105" i="48"/>
  <c r="C106" i="48"/>
  <c r="C107" i="48"/>
  <c r="C108" i="48"/>
  <c r="C109" i="48"/>
  <c r="C110" i="48"/>
  <c r="C111" i="48"/>
  <c r="C112" i="48"/>
  <c r="C113" i="48"/>
  <c r="C114" i="48"/>
  <c r="C115" i="48"/>
  <c r="C116" i="48"/>
  <c r="C117" i="48"/>
  <c r="C118" i="48"/>
  <c r="C119" i="48"/>
  <c r="C120" i="48"/>
  <c r="C121" i="48"/>
  <c r="C122" i="48"/>
  <c r="C123" i="48"/>
  <c r="C124" i="48"/>
  <c r="C125" i="48"/>
  <c r="C126" i="48"/>
  <c r="C127" i="48"/>
  <c r="C128" i="48"/>
  <c r="C129" i="48"/>
  <c r="C130" i="48"/>
  <c r="C131" i="48"/>
  <c r="C132" i="48"/>
  <c r="C133" i="48"/>
  <c r="C134" i="48"/>
  <c r="C135" i="48"/>
  <c r="C136" i="48"/>
  <c r="C137" i="48"/>
  <c r="C138" i="48"/>
  <c r="C139" i="48"/>
  <c r="C140" i="48"/>
  <c r="C141" i="48"/>
  <c r="C142" i="48"/>
  <c r="C143" i="48"/>
  <c r="C144" i="48"/>
  <c r="C145" i="48"/>
  <c r="C146" i="48"/>
  <c r="C147" i="48"/>
  <c r="C148" i="48"/>
  <c r="C149" i="48"/>
  <c r="C150" i="48"/>
  <c r="C151" i="48"/>
  <c r="C152" i="48"/>
  <c r="C153" i="48"/>
  <c r="C154" i="48"/>
  <c r="C155" i="48"/>
  <c r="C156" i="48"/>
  <c r="C157" i="48"/>
  <c r="C158" i="48"/>
  <c r="C159" i="48"/>
  <c r="C160" i="48"/>
  <c r="C161" i="48"/>
  <c r="C162" i="48"/>
  <c r="C163" i="48"/>
  <c r="C164" i="48"/>
  <c r="C165" i="48"/>
  <c r="C166" i="48"/>
  <c r="C167" i="48"/>
  <c r="C168" i="48"/>
  <c r="C169" i="48"/>
  <c r="C170" i="48"/>
  <c r="C171" i="48"/>
  <c r="C172" i="48"/>
  <c r="C173" i="48"/>
  <c r="C174" i="48"/>
  <c r="C175" i="48"/>
  <c r="C176" i="48"/>
  <c r="C177" i="48"/>
  <c r="C178" i="48"/>
  <c r="C179" i="48"/>
  <c r="C180" i="48"/>
  <c r="C181" i="48"/>
  <c r="C182" i="48"/>
  <c r="C183" i="48"/>
  <c r="C184" i="48"/>
  <c r="C185" i="48"/>
  <c r="C186" i="48"/>
  <c r="C187" i="48"/>
  <c r="C188" i="48"/>
  <c r="C189" i="48"/>
  <c r="C190" i="48"/>
  <c r="C191" i="48"/>
  <c r="C192" i="48"/>
  <c r="C193" i="48"/>
  <c r="C194" i="48"/>
  <c r="C195" i="48"/>
  <c r="C196" i="48"/>
  <c r="C197" i="48"/>
  <c r="C198" i="48"/>
  <c r="C199" i="48"/>
  <c r="C200" i="48"/>
  <c r="C201" i="48"/>
  <c r="C202" i="48"/>
  <c r="C203" i="48"/>
  <c r="C204" i="48"/>
  <c r="C205" i="48"/>
  <c r="C206" i="48"/>
  <c r="C207" i="48"/>
  <c r="C208" i="48"/>
  <c r="C209" i="48"/>
  <c r="C210" i="48"/>
  <c r="C211" i="48"/>
  <c r="C212" i="48"/>
  <c r="C213" i="48"/>
  <c r="C214" i="48"/>
  <c r="C215" i="48"/>
  <c r="C216" i="48"/>
  <c r="C217" i="48"/>
  <c r="C218" i="48"/>
  <c r="C219" i="48"/>
  <c r="C220" i="48"/>
  <c r="C221" i="48"/>
  <c r="C222" i="48"/>
  <c r="C223" i="48"/>
  <c r="C224" i="48"/>
  <c r="C225" i="48"/>
  <c r="C226" i="48"/>
  <c r="C227" i="48"/>
  <c r="C228" i="48"/>
  <c r="C229" i="48"/>
  <c r="C230" i="48"/>
  <c r="C231" i="48"/>
  <c r="C232" i="48"/>
  <c r="C233" i="48"/>
  <c r="C234" i="48"/>
  <c r="C235" i="48"/>
  <c r="C236" i="48"/>
  <c r="C237" i="48"/>
  <c r="C238" i="48"/>
  <c r="C239" i="48"/>
  <c r="C240" i="48"/>
  <c r="C241" i="48"/>
  <c r="C242" i="48"/>
  <c r="C243" i="48"/>
  <c r="C244" i="48"/>
  <c r="C245" i="48"/>
  <c r="C246" i="48"/>
  <c r="C247" i="48"/>
  <c r="C248" i="48"/>
  <c r="C249" i="48"/>
  <c r="C250" i="48"/>
  <c r="C251" i="48"/>
  <c r="C252" i="48"/>
  <c r="C253" i="48"/>
  <c r="C254" i="48"/>
  <c r="C255" i="48"/>
  <c r="C256" i="48"/>
  <c r="C257" i="48"/>
  <c r="C258" i="48"/>
  <c r="C259" i="48"/>
  <c r="C260" i="48"/>
  <c r="C261" i="48"/>
  <c r="C262" i="48"/>
  <c r="C263" i="48"/>
  <c r="C264" i="48"/>
  <c r="C265" i="48"/>
  <c r="C266" i="48"/>
  <c r="C267" i="48"/>
  <c r="C268" i="48"/>
  <c r="C269" i="48"/>
  <c r="C270" i="48"/>
  <c r="C271" i="48"/>
  <c r="C272" i="48"/>
  <c r="C273" i="48"/>
  <c r="C274" i="48"/>
  <c r="C275" i="48"/>
  <c r="C276" i="48"/>
  <c r="C277" i="48"/>
  <c r="C278" i="48"/>
  <c r="C279" i="48"/>
  <c r="C280" i="48"/>
  <c r="C281" i="48"/>
  <c r="C282" i="48"/>
  <c r="C283" i="48"/>
  <c r="C284" i="48"/>
  <c r="C285" i="48"/>
  <c r="C286" i="48"/>
  <c r="C287" i="48"/>
  <c r="C288" i="48"/>
  <c r="C289" i="48"/>
  <c r="C290" i="48"/>
  <c r="C291" i="48"/>
  <c r="C292" i="48"/>
  <c r="C293" i="48"/>
  <c r="C294" i="48"/>
  <c r="C295" i="48"/>
  <c r="C296" i="48"/>
  <c r="C297" i="48"/>
  <c r="C298" i="48"/>
  <c r="C299" i="48"/>
  <c r="C300" i="48"/>
  <c r="C301" i="48"/>
  <c r="C302" i="48"/>
  <c r="C303" i="48"/>
  <c r="C304" i="48"/>
  <c r="C305" i="48"/>
  <c r="C306" i="48"/>
  <c r="C307" i="48"/>
  <c r="C308" i="48"/>
  <c r="C309" i="48"/>
  <c r="C310" i="48"/>
  <c r="C311" i="48"/>
  <c r="C312" i="48"/>
  <c r="C313" i="48"/>
  <c r="C314" i="48"/>
  <c r="C315" i="48"/>
  <c r="C316" i="48"/>
  <c r="C317" i="48"/>
  <c r="C318" i="48"/>
  <c r="C319" i="48"/>
  <c r="C320" i="48"/>
  <c r="C321" i="48"/>
  <c r="C322" i="48"/>
  <c r="C323" i="48"/>
  <c r="C324" i="48"/>
  <c r="C325" i="48"/>
  <c r="C326" i="48"/>
  <c r="C327" i="48"/>
  <c r="C328" i="48"/>
  <c r="C329" i="48"/>
  <c r="C330" i="48"/>
  <c r="C331" i="48"/>
  <c r="C332" i="48"/>
  <c r="C333" i="48"/>
  <c r="C334" i="48"/>
  <c r="C335" i="48"/>
  <c r="C336" i="48"/>
  <c r="C337" i="48"/>
  <c r="C338" i="48"/>
  <c r="C339" i="48"/>
  <c r="C340" i="48"/>
  <c r="C341" i="48"/>
  <c r="C342" i="48"/>
  <c r="C343" i="48"/>
  <c r="C344" i="48"/>
  <c r="C345" i="48"/>
  <c r="C346" i="48"/>
  <c r="C347" i="48"/>
  <c r="C348" i="48"/>
  <c r="C349" i="48"/>
  <c r="C350" i="48"/>
  <c r="C351" i="48"/>
  <c r="C352" i="48"/>
  <c r="C353" i="48"/>
  <c r="C354" i="48"/>
  <c r="C355" i="48"/>
  <c r="C356" i="48"/>
  <c r="C357" i="48"/>
  <c r="C358" i="48"/>
  <c r="C359" i="48"/>
  <c r="C360" i="48"/>
  <c r="C361" i="48"/>
  <c r="C362" i="48"/>
  <c r="C363" i="48"/>
  <c r="W363" i="48" s="1"/>
  <c r="C364" i="48"/>
  <c r="C365" i="48"/>
  <c r="X365" i="48" s="1"/>
  <c r="C366" i="48"/>
  <c r="C367" i="48"/>
  <c r="C368" i="48"/>
  <c r="C369" i="48"/>
  <c r="X369" i="48" s="1"/>
  <c r="C370" i="48"/>
  <c r="W370" i="48" s="1"/>
  <c r="C371" i="48"/>
  <c r="C372" i="48"/>
  <c r="C373" i="48"/>
  <c r="C374" i="48"/>
  <c r="C375" i="48"/>
  <c r="Y375" i="48" s="1"/>
  <c r="C376" i="48"/>
  <c r="C377" i="48"/>
  <c r="X377" i="48" s="1"/>
  <c r="C378" i="48"/>
  <c r="X378" i="48" s="1"/>
  <c r="C379" i="48"/>
  <c r="C380" i="48"/>
  <c r="X380" i="48" s="1"/>
  <c r="C381" i="48"/>
  <c r="X381" i="48" s="1"/>
  <c r="C382" i="48"/>
  <c r="C383" i="48"/>
  <c r="W383" i="48" s="1"/>
  <c r="C384" i="48"/>
  <c r="C385" i="48"/>
  <c r="W385" i="48" s="1"/>
  <c r="C386" i="48"/>
  <c r="C387" i="48"/>
  <c r="Z387" i="48" s="1"/>
  <c r="C388" i="48"/>
  <c r="W388" i="48" s="1"/>
  <c r="C389" i="48"/>
  <c r="W389" i="48" s="1"/>
  <c r="C390" i="48"/>
  <c r="C391" i="48"/>
  <c r="C392" i="48"/>
  <c r="Z392" i="48" s="1"/>
  <c r="C393" i="48"/>
  <c r="C394" i="48"/>
  <c r="Y394" i="48" s="1"/>
  <c r="C395" i="48"/>
  <c r="Y395" i="48" s="1"/>
  <c r="C396" i="48"/>
  <c r="Z396" i="48" s="1"/>
  <c r="C397" i="48"/>
  <c r="X397" i="48" s="1"/>
  <c r="C398" i="48"/>
  <c r="W398" i="48" s="1"/>
  <c r="C399" i="48"/>
  <c r="C400" i="48"/>
  <c r="W400" i="48" s="1"/>
  <c r="C401" i="48"/>
  <c r="X401" i="48" s="1"/>
  <c r="C402" i="48"/>
  <c r="W402" i="48" s="1"/>
  <c r="C403" i="48"/>
  <c r="C404" i="48"/>
  <c r="W404" i="48" s="1"/>
  <c r="C405" i="48"/>
  <c r="X405" i="48" s="1"/>
  <c r="C406" i="48"/>
  <c r="C407" i="48"/>
  <c r="C408" i="48"/>
  <c r="C409" i="48"/>
  <c r="Z409" i="48" s="1"/>
  <c r="C410" i="48"/>
  <c r="W410" i="48" s="1"/>
  <c r="C411" i="48"/>
  <c r="C412" i="48"/>
  <c r="W412" i="48" s="1"/>
  <c r="C413" i="48"/>
  <c r="C414" i="48"/>
  <c r="C415" i="48"/>
  <c r="Z415" i="48" s="1"/>
  <c r="C416" i="48"/>
  <c r="C417" i="48"/>
  <c r="W417" i="48" s="1"/>
  <c r="C418" i="48"/>
  <c r="C419" i="48"/>
  <c r="Z419" i="48" s="1"/>
  <c r="C420" i="48"/>
  <c r="Y420" i="48" s="1"/>
  <c r="C421" i="48"/>
  <c r="C422" i="48"/>
  <c r="Z422" i="48" s="1"/>
  <c r="C423" i="48"/>
  <c r="W423" i="48" s="1"/>
  <c r="C424" i="48"/>
  <c r="C425" i="48"/>
  <c r="Z425" i="48" s="1"/>
  <c r="C426" i="48"/>
  <c r="C427" i="48"/>
  <c r="W427" i="48" s="1"/>
  <c r="C428" i="48"/>
  <c r="C429" i="48"/>
  <c r="C430" i="48"/>
  <c r="Z430" i="48" s="1"/>
  <c r="C431" i="48"/>
  <c r="C432" i="48"/>
  <c r="C433" i="48"/>
  <c r="W433" i="48" s="1"/>
  <c r="C434" i="48"/>
  <c r="C435" i="48"/>
  <c r="W435" i="48" s="1"/>
  <c r="C436" i="48"/>
  <c r="Y436" i="48" s="1"/>
  <c r="C437" i="48"/>
  <c r="C438" i="48"/>
  <c r="Z438" i="48" s="1"/>
  <c r="C439" i="48"/>
  <c r="C440" i="48"/>
  <c r="Z440" i="48" s="1"/>
  <c r="C441" i="48"/>
  <c r="Z441" i="48" s="1"/>
  <c r="C442" i="48"/>
  <c r="Z442" i="48" s="1"/>
  <c r="C443" i="48"/>
  <c r="Y443" i="48" s="1"/>
  <c r="C444" i="48"/>
  <c r="C445" i="48"/>
  <c r="C446" i="48"/>
  <c r="W446" i="48" s="1"/>
  <c r="C447" i="48"/>
  <c r="C448" i="48"/>
  <c r="W448" i="48" s="1"/>
  <c r="C449" i="48"/>
  <c r="C450" i="48"/>
  <c r="W450" i="48" s="1"/>
  <c r="C451" i="48"/>
  <c r="Z451" i="48" s="1"/>
  <c r="C452" i="48"/>
  <c r="C453" i="48"/>
  <c r="C454" i="48"/>
  <c r="Y454" i="48" s="1"/>
  <c r="C455" i="48"/>
  <c r="C456" i="48"/>
  <c r="W456" i="48" s="1"/>
  <c r="C457" i="48"/>
  <c r="W457" i="48" s="1"/>
  <c r="C458" i="48"/>
  <c r="W458" i="48" s="1"/>
  <c r="C459" i="48"/>
  <c r="Y459" i="48" s="1"/>
  <c r="C460" i="48"/>
  <c r="W460" i="48" s="1"/>
  <c r="C461" i="48"/>
  <c r="W461" i="48" s="1"/>
  <c r="C462" i="48"/>
  <c r="W462" i="48" s="1"/>
  <c r="C463" i="48"/>
  <c r="W463" i="48" s="1"/>
  <c r="C464" i="48"/>
  <c r="C465" i="48"/>
  <c r="W465" i="48" s="1"/>
  <c r="C466" i="48"/>
  <c r="C467" i="48"/>
  <c r="W467" i="48" s="1"/>
  <c r="C468" i="48"/>
  <c r="W468" i="48" s="1"/>
  <c r="C469" i="48"/>
  <c r="X469" i="48" s="1"/>
  <c r="C470" i="48"/>
  <c r="X470" i="48" s="1"/>
  <c r="C471" i="48"/>
  <c r="C472" i="48"/>
  <c r="Z472" i="48" s="1"/>
  <c r="C473" i="48"/>
  <c r="W473" i="48" s="1"/>
  <c r="C474" i="48"/>
  <c r="W474" i="48" s="1"/>
  <c r="C475" i="48"/>
  <c r="W475" i="48" s="1"/>
  <c r="C476" i="48"/>
  <c r="Y476" i="48" s="1"/>
  <c r="C477" i="48"/>
  <c r="Z477" i="48" s="1"/>
  <c r="C478" i="48"/>
  <c r="Z478" i="48" s="1"/>
  <c r="C479" i="48"/>
  <c r="C480" i="48"/>
  <c r="Z480" i="48" s="1"/>
  <c r="C481" i="48"/>
  <c r="Y481" i="48" s="1"/>
  <c r="C482" i="48"/>
  <c r="Z482" i="48" s="1"/>
  <c r="C483" i="48"/>
  <c r="W483" i="48" s="1"/>
  <c r="C484" i="48"/>
  <c r="W484" i="48" s="1"/>
  <c r="C485" i="48"/>
  <c r="W485" i="48" s="1"/>
  <c r="C486" i="48"/>
  <c r="W486" i="48" s="1"/>
  <c r="C487" i="48"/>
  <c r="C488" i="48"/>
  <c r="W488" i="48" s="1"/>
  <c r="C489" i="48"/>
  <c r="Z489" i="48" s="1"/>
  <c r="C490" i="48"/>
  <c r="W490" i="48" s="1"/>
  <c r="C491" i="48"/>
  <c r="W491" i="48" s="1"/>
  <c r="C492" i="48"/>
  <c r="W492" i="48" s="1"/>
  <c r="C493" i="48"/>
  <c r="X493" i="48" s="1"/>
  <c r="C494" i="48"/>
  <c r="C495" i="48"/>
  <c r="Z495" i="48" s="1"/>
  <c r="C496" i="48"/>
  <c r="W496" i="48" s="1"/>
  <c r="C497" i="48"/>
  <c r="W497" i="48" s="1"/>
  <c r="C498" i="48"/>
  <c r="W498" i="48" s="1"/>
  <c r="C499" i="48"/>
  <c r="Y499" i="48" s="1"/>
  <c r="C500" i="48"/>
  <c r="Z500" i="48" s="1"/>
  <c r="C501" i="48"/>
  <c r="Y501" i="48" s="1"/>
  <c r="C502" i="48"/>
  <c r="C503" i="48"/>
  <c r="Y503" i="48" s="1"/>
  <c r="C504" i="48"/>
  <c r="W504" i="48" s="1"/>
  <c r="C505" i="48"/>
  <c r="Z505" i="48" s="1"/>
  <c r="C506" i="48"/>
  <c r="W506" i="48" s="1"/>
  <c r="C507" i="48"/>
  <c r="W507" i="48" s="1"/>
  <c r="C508" i="48"/>
  <c r="W508" i="48" s="1"/>
  <c r="C509" i="48"/>
  <c r="W509" i="48" s="1"/>
  <c r="C510" i="48"/>
  <c r="C511" i="48"/>
  <c r="Y511" i="48" s="1"/>
  <c r="C512" i="48"/>
  <c r="C513" i="48"/>
  <c r="Z513" i="48" s="1"/>
  <c r="C514" i="48"/>
  <c r="W514" i="48" s="1"/>
  <c r="C515" i="48"/>
  <c r="W515" i="48" s="1"/>
  <c r="C516" i="48"/>
  <c r="W516" i="48" s="1"/>
  <c r="C517" i="48"/>
  <c r="Y517" i="48" s="1"/>
  <c r="C518" i="48"/>
  <c r="Z518" i="48" s="1"/>
  <c r="C519" i="48"/>
  <c r="Z519" i="48" s="1"/>
  <c r="C520" i="48"/>
  <c r="C521" i="48"/>
  <c r="W521" i="48" s="1"/>
  <c r="C522" i="48"/>
  <c r="Z522" i="48" s="1"/>
  <c r="C523" i="48"/>
  <c r="Z523" i="48" s="1"/>
  <c r="C524" i="48"/>
  <c r="W524" i="48" s="1"/>
  <c r="C525" i="48"/>
  <c r="W525" i="48" s="1"/>
  <c r="C526" i="48"/>
  <c r="W526" i="48" s="1"/>
  <c r="C527" i="48"/>
  <c r="W527" i="48" s="1"/>
  <c r="C528" i="48"/>
  <c r="C529" i="48"/>
  <c r="W529" i="48" s="1"/>
  <c r="C530" i="48"/>
  <c r="C531" i="48"/>
  <c r="W531" i="48" s="1"/>
  <c r="C532" i="48"/>
  <c r="W532" i="48" s="1"/>
  <c r="C533" i="48"/>
  <c r="X533" i="48" s="1"/>
  <c r="C534" i="48"/>
  <c r="X534" i="48" s="1"/>
  <c r="C535" i="48"/>
  <c r="C536" i="48"/>
  <c r="Z536" i="48" s="1"/>
  <c r="C537" i="48"/>
  <c r="W537" i="48" s="1"/>
  <c r="C538" i="48"/>
  <c r="W538" i="48" s="1"/>
  <c r="C539" i="48"/>
  <c r="W539" i="48" s="1"/>
  <c r="C540" i="48"/>
  <c r="Y540" i="48" s="1"/>
  <c r="C541" i="48"/>
  <c r="Z541" i="48" s="1"/>
  <c r="C542" i="48"/>
  <c r="Z542" i="48" s="1"/>
  <c r="C543" i="48"/>
  <c r="C544" i="48"/>
  <c r="Z544" i="48" s="1"/>
  <c r="C545" i="48"/>
  <c r="Y545" i="48" s="1"/>
  <c r="C546" i="48"/>
  <c r="Z546" i="48" s="1"/>
  <c r="C547" i="48"/>
  <c r="W547" i="48" s="1"/>
  <c r="C548" i="48"/>
  <c r="W548" i="48" s="1"/>
  <c r="C549" i="48"/>
  <c r="W549" i="48" s="1"/>
  <c r="C550" i="48"/>
  <c r="W550" i="48" s="1"/>
  <c r="C551" i="48"/>
  <c r="C552" i="48"/>
  <c r="W552" i="48" s="1"/>
  <c r="C553" i="48"/>
  <c r="Z553" i="48" s="1"/>
  <c r="C554" i="48"/>
  <c r="W554" i="48" s="1"/>
  <c r="C555" i="48"/>
  <c r="W555" i="48" s="1"/>
  <c r="C556" i="48"/>
  <c r="W556" i="48" s="1"/>
  <c r="C557" i="48"/>
  <c r="X557" i="48" s="1"/>
  <c r="C558" i="48"/>
  <c r="C559" i="48"/>
  <c r="Z559" i="48" s="1"/>
  <c r="C560" i="48"/>
  <c r="W560" i="48" s="1"/>
  <c r="C561" i="48"/>
  <c r="W561" i="48" s="1"/>
  <c r="C562" i="48"/>
  <c r="W562" i="48" s="1"/>
  <c r="C563" i="48"/>
  <c r="Y563" i="48" s="1"/>
  <c r="C564" i="48"/>
  <c r="Z564" i="48" s="1"/>
  <c r="C565" i="48"/>
  <c r="Y565" i="48" s="1"/>
  <c r="C566" i="48"/>
  <c r="C567" i="48"/>
  <c r="Y567" i="48" s="1"/>
  <c r="C568" i="48"/>
  <c r="W568" i="48" s="1"/>
  <c r="C569" i="48"/>
  <c r="Z569" i="48" s="1"/>
  <c r="C570" i="48"/>
  <c r="W570" i="48" s="1"/>
  <c r="C571" i="48"/>
  <c r="W571" i="48" s="1"/>
  <c r="C572" i="48"/>
  <c r="W572" i="48" s="1"/>
  <c r="C573" i="48"/>
  <c r="W573" i="48" s="1"/>
  <c r="C574" i="48"/>
  <c r="C575" i="48"/>
  <c r="Y575" i="48" s="1"/>
  <c r="C576" i="48"/>
  <c r="C577" i="48"/>
  <c r="Z577" i="48" s="1"/>
  <c r="C578" i="48"/>
  <c r="W578" i="48" s="1"/>
  <c r="C579" i="48"/>
  <c r="W579" i="48" s="1"/>
  <c r="C580" i="48"/>
  <c r="W580" i="48" s="1"/>
  <c r="C581" i="48"/>
  <c r="Y581" i="48" s="1"/>
  <c r="C582" i="48"/>
  <c r="Z582" i="48" s="1"/>
  <c r="C583" i="48"/>
  <c r="Z583" i="48" s="1"/>
  <c r="C584" i="48"/>
  <c r="C585" i="48"/>
  <c r="W585" i="48" s="1"/>
  <c r="C586" i="48"/>
  <c r="Z586" i="48" s="1"/>
  <c r="C587" i="48"/>
  <c r="Z587" i="48" s="1"/>
  <c r="C588" i="48"/>
  <c r="W588" i="48" s="1"/>
  <c r="C589" i="48"/>
  <c r="W589" i="48" s="1"/>
  <c r="C590" i="48"/>
  <c r="W590" i="48" s="1"/>
  <c r="C591" i="48"/>
  <c r="W591" i="48" s="1"/>
  <c r="C592" i="48"/>
  <c r="C593" i="48"/>
  <c r="W593" i="48" s="1"/>
  <c r="C594" i="48"/>
  <c r="C595" i="48"/>
  <c r="W595" i="48" s="1"/>
  <c r="C596" i="48"/>
  <c r="W596" i="48" s="1"/>
  <c r="C597" i="48"/>
  <c r="X597" i="48" s="1"/>
  <c r="C598" i="48"/>
  <c r="X598" i="48" s="1"/>
  <c r="C599" i="48"/>
  <c r="Y599" i="48" s="1"/>
  <c r="C600" i="48"/>
  <c r="W600" i="48" s="1"/>
  <c r="C601" i="48"/>
  <c r="Z601" i="48" s="1"/>
  <c r="L17" i="48"/>
  <c r="AI17" i="48" s="1"/>
  <c r="L16" i="48"/>
  <c r="C16" i="48"/>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4" i="50"/>
  <c r="C65" i="50"/>
  <c r="C66" i="50"/>
  <c r="C67" i="50"/>
  <c r="C68" i="50"/>
  <c r="C69" i="50"/>
  <c r="C70" i="50"/>
  <c r="C71" i="50"/>
  <c r="C72" i="50"/>
  <c r="C73" i="50"/>
  <c r="C74" i="50"/>
  <c r="C75" i="50"/>
  <c r="C76" i="50"/>
  <c r="C77" i="50"/>
  <c r="C78" i="50"/>
  <c r="C79" i="50"/>
  <c r="C80" i="50"/>
  <c r="C81" i="50"/>
  <c r="C82" i="50"/>
  <c r="C83" i="50"/>
  <c r="C84" i="50"/>
  <c r="C85" i="50"/>
  <c r="C86" i="50"/>
  <c r="C87" i="50"/>
  <c r="C88" i="50"/>
  <c r="C89" i="50"/>
  <c r="C90" i="50"/>
  <c r="C91" i="50"/>
  <c r="C92" i="50"/>
  <c r="C93" i="50"/>
  <c r="C94" i="50"/>
  <c r="C95" i="50"/>
  <c r="C96" i="50"/>
  <c r="C97" i="50"/>
  <c r="C98" i="50"/>
  <c r="C99" i="50"/>
  <c r="C100" i="50"/>
  <c r="C101" i="50"/>
  <c r="C102" i="50"/>
  <c r="C103" i="50"/>
  <c r="C104" i="50"/>
  <c r="C105" i="50"/>
  <c r="C106" i="50"/>
  <c r="C107" i="50"/>
  <c r="C108" i="50"/>
  <c r="C109" i="50"/>
  <c r="C110" i="50"/>
  <c r="C111" i="50"/>
  <c r="C112" i="50"/>
  <c r="C113" i="50"/>
  <c r="C114" i="50"/>
  <c r="C115" i="50"/>
  <c r="C116" i="50"/>
  <c r="C117" i="50"/>
  <c r="C118" i="50"/>
  <c r="C119" i="50"/>
  <c r="C120" i="50"/>
  <c r="C121" i="50"/>
  <c r="C122" i="50"/>
  <c r="C123" i="50"/>
  <c r="C124" i="50"/>
  <c r="C125" i="50"/>
  <c r="C126" i="50"/>
  <c r="C127" i="50"/>
  <c r="C128" i="50"/>
  <c r="C129" i="50"/>
  <c r="C130" i="50"/>
  <c r="C131" i="50"/>
  <c r="C132" i="50"/>
  <c r="C133" i="50"/>
  <c r="C134" i="50"/>
  <c r="C135" i="50"/>
  <c r="C136" i="50"/>
  <c r="C137" i="50"/>
  <c r="C138" i="50"/>
  <c r="C139" i="50"/>
  <c r="C140" i="50"/>
  <c r="C141" i="50"/>
  <c r="C142" i="50"/>
  <c r="C143" i="50"/>
  <c r="C144" i="50"/>
  <c r="C145" i="50"/>
  <c r="C146" i="50"/>
  <c r="C147" i="50"/>
  <c r="C148" i="50"/>
  <c r="C149" i="50"/>
  <c r="C150" i="50"/>
  <c r="C151" i="50"/>
  <c r="C152" i="50"/>
  <c r="C153" i="50"/>
  <c r="C154" i="50"/>
  <c r="C155" i="50"/>
  <c r="C156" i="50"/>
  <c r="C157" i="50"/>
  <c r="C158" i="50"/>
  <c r="C159" i="50"/>
  <c r="C160" i="50"/>
  <c r="C161" i="50"/>
  <c r="C162" i="50"/>
  <c r="C163" i="50"/>
  <c r="C164" i="50"/>
  <c r="C165" i="50"/>
  <c r="C166" i="50"/>
  <c r="C167" i="50"/>
  <c r="C168" i="50"/>
  <c r="C169" i="50"/>
  <c r="C170" i="50"/>
  <c r="C171" i="50"/>
  <c r="C172" i="50"/>
  <c r="C173" i="50"/>
  <c r="C174" i="50"/>
  <c r="C175" i="50"/>
  <c r="C176" i="50"/>
  <c r="C177" i="50"/>
  <c r="C178" i="50"/>
  <c r="C179" i="50"/>
  <c r="C180" i="50"/>
  <c r="C181" i="50"/>
  <c r="C182" i="50"/>
  <c r="C183" i="50"/>
  <c r="C184" i="50"/>
  <c r="C185" i="50"/>
  <c r="C186" i="50"/>
  <c r="C187" i="50"/>
  <c r="C188" i="50"/>
  <c r="C189" i="50"/>
  <c r="C190" i="50"/>
  <c r="C191" i="50"/>
  <c r="C192" i="50"/>
  <c r="C193" i="50"/>
  <c r="C194" i="50"/>
  <c r="C195" i="50"/>
  <c r="C196" i="50"/>
  <c r="C197" i="50"/>
  <c r="C198" i="50"/>
  <c r="C199" i="50"/>
  <c r="C200" i="50"/>
  <c r="C201" i="50"/>
  <c r="C202" i="50"/>
  <c r="C203" i="50"/>
  <c r="C204" i="50"/>
  <c r="C205" i="50"/>
  <c r="C206" i="50"/>
  <c r="C207" i="50"/>
  <c r="C208" i="50"/>
  <c r="C209" i="50"/>
  <c r="C210" i="50"/>
  <c r="C211" i="50"/>
  <c r="C212" i="50"/>
  <c r="C213" i="50"/>
  <c r="C214" i="50"/>
  <c r="C215" i="50"/>
  <c r="C216" i="50"/>
  <c r="C217" i="50"/>
  <c r="C218" i="50"/>
  <c r="C219" i="50"/>
  <c r="C220" i="50"/>
  <c r="C221" i="50"/>
  <c r="C222" i="50"/>
  <c r="C223" i="50"/>
  <c r="C224" i="50"/>
  <c r="C225" i="50"/>
  <c r="C226" i="50"/>
  <c r="C227" i="50"/>
  <c r="C228" i="50"/>
  <c r="C229" i="50"/>
  <c r="C230" i="50"/>
  <c r="C231" i="50"/>
  <c r="C232" i="50"/>
  <c r="C233" i="50"/>
  <c r="C234" i="50"/>
  <c r="C235" i="50"/>
  <c r="C236" i="50"/>
  <c r="C237" i="50"/>
  <c r="C238" i="50"/>
  <c r="C239" i="50"/>
  <c r="C240" i="50"/>
  <c r="C241" i="50"/>
  <c r="C242" i="50"/>
  <c r="C243" i="50"/>
  <c r="C244" i="50"/>
  <c r="C245" i="50"/>
  <c r="C246" i="50"/>
  <c r="C247" i="50"/>
  <c r="C248" i="50"/>
  <c r="C249" i="50"/>
  <c r="C250" i="50"/>
  <c r="C251" i="50"/>
  <c r="C252" i="50"/>
  <c r="C253" i="50"/>
  <c r="C254" i="50"/>
  <c r="C255" i="50"/>
  <c r="C256" i="50"/>
  <c r="C257" i="50"/>
  <c r="C258" i="50"/>
  <c r="C259" i="50"/>
  <c r="C260" i="50"/>
  <c r="C261" i="50"/>
  <c r="C262" i="50"/>
  <c r="C263" i="50"/>
  <c r="C264" i="50"/>
  <c r="C265" i="50"/>
  <c r="C266" i="50"/>
  <c r="C267" i="50"/>
  <c r="C268" i="50"/>
  <c r="C269" i="50"/>
  <c r="C270" i="50"/>
  <c r="C271" i="50"/>
  <c r="C272" i="50"/>
  <c r="C273" i="50"/>
  <c r="C274" i="50"/>
  <c r="C275" i="50"/>
  <c r="C276" i="50"/>
  <c r="C277" i="50"/>
  <c r="C278" i="50"/>
  <c r="C279" i="50"/>
  <c r="C280" i="50"/>
  <c r="C281" i="50"/>
  <c r="C282" i="50"/>
  <c r="C283" i="50"/>
  <c r="C284" i="50"/>
  <c r="C285" i="50"/>
  <c r="C286" i="50"/>
  <c r="C287" i="50"/>
  <c r="C288" i="50"/>
  <c r="C289" i="50"/>
  <c r="C290" i="50"/>
  <c r="C291" i="50"/>
  <c r="C292" i="50"/>
  <c r="C293" i="50"/>
  <c r="C294" i="50"/>
  <c r="C295" i="50"/>
  <c r="C296" i="50"/>
  <c r="C297" i="50"/>
  <c r="C298" i="50"/>
  <c r="C299" i="50"/>
  <c r="C300" i="50"/>
  <c r="C301" i="50"/>
  <c r="C302" i="50"/>
  <c r="C303" i="50"/>
  <c r="C304" i="50"/>
  <c r="C305" i="50"/>
  <c r="C306" i="50"/>
  <c r="C307" i="50"/>
  <c r="C308" i="50"/>
  <c r="C309" i="50"/>
  <c r="C310" i="50"/>
  <c r="C311" i="50"/>
  <c r="C312" i="50"/>
  <c r="C313" i="50"/>
  <c r="C314" i="50"/>
  <c r="C315" i="50"/>
  <c r="C316" i="50"/>
  <c r="C317" i="50"/>
  <c r="C318" i="50"/>
  <c r="C319" i="50"/>
  <c r="C320" i="50"/>
  <c r="C321" i="50"/>
  <c r="C322" i="50"/>
  <c r="C323" i="50"/>
  <c r="C324" i="50"/>
  <c r="C325" i="50"/>
  <c r="C326" i="50"/>
  <c r="C327" i="50"/>
  <c r="C328" i="50"/>
  <c r="C329" i="50"/>
  <c r="C330" i="50"/>
  <c r="C331" i="50"/>
  <c r="C332" i="50"/>
  <c r="C333" i="50"/>
  <c r="C334" i="50"/>
  <c r="C335" i="50"/>
  <c r="C336" i="50"/>
  <c r="C337" i="50"/>
  <c r="C338" i="50"/>
  <c r="C339" i="50"/>
  <c r="C340" i="50"/>
  <c r="C341" i="50"/>
  <c r="C342" i="50"/>
  <c r="C343" i="50"/>
  <c r="C344" i="50"/>
  <c r="C345" i="50"/>
  <c r="C346" i="50"/>
  <c r="C347" i="50"/>
  <c r="C348" i="50"/>
  <c r="C349" i="50"/>
  <c r="C350" i="50"/>
  <c r="C351" i="50"/>
  <c r="C352" i="50"/>
  <c r="C353" i="50"/>
  <c r="C354" i="50"/>
  <c r="C355" i="50"/>
  <c r="C356" i="50"/>
  <c r="C357" i="50"/>
  <c r="C358" i="50"/>
  <c r="C359" i="50"/>
  <c r="C360" i="50"/>
  <c r="C361" i="50"/>
  <c r="C362" i="50"/>
  <c r="C363" i="50"/>
  <c r="C364" i="50"/>
  <c r="C365" i="50"/>
  <c r="C366" i="50"/>
  <c r="C367" i="50"/>
  <c r="C368" i="50"/>
  <c r="C369" i="50"/>
  <c r="C370" i="50"/>
  <c r="C371" i="50"/>
  <c r="C372" i="50"/>
  <c r="C373" i="50"/>
  <c r="C374" i="50"/>
  <c r="C375" i="50"/>
  <c r="C376" i="50"/>
  <c r="C377" i="50"/>
  <c r="C378" i="50"/>
  <c r="C379" i="50"/>
  <c r="C380" i="50"/>
  <c r="C381" i="50"/>
  <c r="C382" i="50"/>
  <c r="C383" i="50"/>
  <c r="C384" i="50"/>
  <c r="C385" i="50"/>
  <c r="C386" i="50"/>
  <c r="C387" i="50"/>
  <c r="C388" i="50"/>
  <c r="C389" i="50"/>
  <c r="C390" i="50"/>
  <c r="C391" i="50"/>
  <c r="C392" i="50"/>
  <c r="C393" i="50"/>
  <c r="C394" i="50"/>
  <c r="C395" i="50"/>
  <c r="C396" i="50"/>
  <c r="C397" i="50"/>
  <c r="C398" i="50"/>
  <c r="C399" i="50"/>
  <c r="C400" i="50"/>
  <c r="C401" i="50"/>
  <c r="C402" i="50"/>
  <c r="C403" i="50"/>
  <c r="C404" i="50"/>
  <c r="C405" i="50"/>
  <c r="C406" i="50"/>
  <c r="C407" i="50"/>
  <c r="C408" i="50"/>
  <c r="C409" i="50"/>
  <c r="C410" i="50"/>
  <c r="C411" i="50"/>
  <c r="C412" i="50"/>
  <c r="C413" i="50"/>
  <c r="C414" i="50"/>
  <c r="C415" i="50"/>
  <c r="C416" i="50"/>
  <c r="C417" i="50"/>
  <c r="C418" i="50"/>
  <c r="C419" i="50"/>
  <c r="C420" i="50"/>
  <c r="C421" i="50"/>
  <c r="C422" i="50"/>
  <c r="C423" i="50"/>
  <c r="C424" i="50"/>
  <c r="C425" i="50"/>
  <c r="C426" i="50"/>
  <c r="C427" i="50"/>
  <c r="C428" i="50"/>
  <c r="C429" i="50"/>
  <c r="C430" i="50"/>
  <c r="C431" i="50"/>
  <c r="C432" i="50"/>
  <c r="C433" i="50"/>
  <c r="C434" i="50"/>
  <c r="C435" i="50"/>
  <c r="C436" i="50"/>
  <c r="C437" i="50"/>
  <c r="C438" i="50"/>
  <c r="C439" i="50"/>
  <c r="C440" i="50"/>
  <c r="C441" i="50"/>
  <c r="C442" i="50"/>
  <c r="C443" i="50"/>
  <c r="C444" i="50"/>
  <c r="C445" i="50"/>
  <c r="C446" i="50"/>
  <c r="C447" i="50"/>
  <c r="C448" i="50"/>
  <c r="C449" i="50"/>
  <c r="C450" i="50"/>
  <c r="C451" i="50"/>
  <c r="C452" i="50"/>
  <c r="C453" i="50"/>
  <c r="C454" i="50"/>
  <c r="C455" i="50"/>
  <c r="C456" i="50"/>
  <c r="C457" i="50"/>
  <c r="C458" i="50"/>
  <c r="C459" i="50"/>
  <c r="C460" i="50"/>
  <c r="C461" i="50"/>
  <c r="C462" i="50"/>
  <c r="C463" i="50"/>
  <c r="C464" i="50"/>
  <c r="C465" i="50"/>
  <c r="C466" i="50"/>
  <c r="C467" i="50"/>
  <c r="C468" i="50"/>
  <c r="C469" i="50"/>
  <c r="C470" i="50"/>
  <c r="C471" i="50"/>
  <c r="C472" i="50"/>
  <c r="C473" i="50"/>
  <c r="C474" i="50"/>
  <c r="C475" i="50"/>
  <c r="C476" i="50"/>
  <c r="C477" i="50"/>
  <c r="C478" i="50"/>
  <c r="C479" i="50"/>
  <c r="C480" i="50"/>
  <c r="C481" i="50"/>
  <c r="C482" i="50"/>
  <c r="C483" i="50"/>
  <c r="C484" i="50"/>
  <c r="C485" i="50"/>
  <c r="C486" i="50"/>
  <c r="C487" i="50"/>
  <c r="C488" i="50"/>
  <c r="C489" i="50"/>
  <c r="C490" i="50"/>
  <c r="C491" i="50"/>
  <c r="C492" i="50"/>
  <c r="C493" i="50"/>
  <c r="C494" i="50"/>
  <c r="C495" i="50"/>
  <c r="C496" i="50"/>
  <c r="C497" i="50"/>
  <c r="C498" i="50"/>
  <c r="C499" i="50"/>
  <c r="C500" i="50"/>
  <c r="C501" i="50"/>
  <c r="C502" i="50"/>
  <c r="C503" i="50"/>
  <c r="C504" i="50"/>
  <c r="C505" i="50"/>
  <c r="C506" i="50"/>
  <c r="C507" i="50"/>
  <c r="C508" i="50"/>
  <c r="C509" i="50"/>
  <c r="C510" i="50"/>
  <c r="C511" i="50"/>
  <c r="C512" i="50"/>
  <c r="C513" i="50"/>
  <c r="C514" i="50"/>
  <c r="C515" i="50"/>
  <c r="C516" i="50"/>
  <c r="C517" i="50"/>
  <c r="C518" i="50"/>
  <c r="C519" i="50"/>
  <c r="C520" i="50"/>
  <c r="C521" i="50"/>
  <c r="C522" i="50"/>
  <c r="C523" i="50"/>
  <c r="C524" i="50"/>
  <c r="C525" i="50"/>
  <c r="C526" i="50"/>
  <c r="C527" i="50"/>
  <c r="C528" i="50"/>
  <c r="C529" i="50"/>
  <c r="C530" i="50"/>
  <c r="C531" i="50"/>
  <c r="C532" i="50"/>
  <c r="C533" i="50"/>
  <c r="C534" i="50"/>
  <c r="C535" i="50"/>
  <c r="C536" i="50"/>
  <c r="C537" i="50"/>
  <c r="C538" i="50"/>
  <c r="C539" i="50"/>
  <c r="C540" i="50"/>
  <c r="C541" i="50"/>
  <c r="C542" i="50"/>
  <c r="C543" i="50"/>
  <c r="C544" i="50"/>
  <c r="C545" i="50"/>
  <c r="C546" i="50"/>
  <c r="C547" i="50"/>
  <c r="C548" i="50"/>
  <c r="C549" i="50"/>
  <c r="C550" i="50"/>
  <c r="C551" i="50"/>
  <c r="C552" i="50"/>
  <c r="C553" i="50"/>
  <c r="C554" i="50"/>
  <c r="C555" i="50"/>
  <c r="C556" i="50"/>
  <c r="C557" i="50"/>
  <c r="C558" i="50"/>
  <c r="C559" i="50"/>
  <c r="C560" i="50"/>
  <c r="C561" i="50"/>
  <c r="C562" i="50"/>
  <c r="C563" i="50"/>
  <c r="C564" i="50"/>
  <c r="C565" i="50"/>
  <c r="C566" i="50"/>
  <c r="C567" i="50"/>
  <c r="C568" i="50"/>
  <c r="C569" i="50"/>
  <c r="C570" i="50"/>
  <c r="C571" i="50"/>
  <c r="C572" i="50"/>
  <c r="C573" i="50"/>
  <c r="C574" i="50"/>
  <c r="C575" i="50"/>
  <c r="C576" i="50"/>
  <c r="C577" i="50"/>
  <c r="C578" i="50"/>
  <c r="C579" i="50"/>
  <c r="C580" i="50"/>
  <c r="C581" i="50"/>
  <c r="C582" i="50"/>
  <c r="C583" i="50"/>
  <c r="C584" i="50"/>
  <c r="C585" i="50"/>
  <c r="C586" i="50"/>
  <c r="C587" i="50"/>
  <c r="C588" i="50"/>
  <c r="C589" i="50"/>
  <c r="C590" i="50"/>
  <c r="C591" i="50"/>
  <c r="C592" i="50"/>
  <c r="C593" i="50"/>
  <c r="C594" i="50"/>
  <c r="C595" i="50"/>
  <c r="C596" i="50"/>
  <c r="C597" i="50"/>
  <c r="C598" i="50"/>
  <c r="C599" i="50"/>
  <c r="C600" i="50"/>
  <c r="C601" i="50"/>
  <c r="C602" i="50"/>
  <c r="C18" i="50"/>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2" i="49"/>
  <c r="C73" i="49"/>
  <c r="C74" i="49"/>
  <c r="C75" i="49"/>
  <c r="C76" i="49"/>
  <c r="C77" i="49"/>
  <c r="C78" i="49"/>
  <c r="C79" i="49"/>
  <c r="C80" i="49"/>
  <c r="C81" i="49"/>
  <c r="C82" i="49"/>
  <c r="C83"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111" i="49"/>
  <c r="C112" i="49"/>
  <c r="C113" i="49"/>
  <c r="C114" i="49"/>
  <c r="C115" i="49"/>
  <c r="C116" i="49"/>
  <c r="C117" i="49"/>
  <c r="C118" i="49"/>
  <c r="C119" i="49"/>
  <c r="C120" i="49"/>
  <c r="C121" i="49"/>
  <c r="C122" i="49"/>
  <c r="C123" i="49"/>
  <c r="C124" i="49"/>
  <c r="C125" i="49"/>
  <c r="C126" i="49"/>
  <c r="C127" i="49"/>
  <c r="C128" i="49"/>
  <c r="C129" i="49"/>
  <c r="C130" i="49"/>
  <c r="C131" i="49"/>
  <c r="C132" i="49"/>
  <c r="C133" i="49"/>
  <c r="C134" i="49"/>
  <c r="C135" i="49"/>
  <c r="C136" i="49"/>
  <c r="C137" i="49"/>
  <c r="C138" i="49"/>
  <c r="C139" i="49"/>
  <c r="C140" i="49"/>
  <c r="C141" i="49"/>
  <c r="C142" i="49"/>
  <c r="C143" i="49"/>
  <c r="C144" i="49"/>
  <c r="C145" i="49"/>
  <c r="C146" i="49"/>
  <c r="C147" i="49"/>
  <c r="C148" i="49"/>
  <c r="C149" i="49"/>
  <c r="C150" i="49"/>
  <c r="C151" i="49"/>
  <c r="C152" i="49"/>
  <c r="C153" i="49"/>
  <c r="C154" i="49"/>
  <c r="C155" i="49"/>
  <c r="C156" i="49"/>
  <c r="C157" i="49"/>
  <c r="C158" i="49"/>
  <c r="C159" i="49"/>
  <c r="C160" i="49"/>
  <c r="C161" i="49"/>
  <c r="C162" i="49"/>
  <c r="C163" i="49"/>
  <c r="C164" i="49"/>
  <c r="C165" i="49"/>
  <c r="C166" i="49"/>
  <c r="C167" i="49"/>
  <c r="C168" i="49"/>
  <c r="C169" i="49"/>
  <c r="C170" i="49"/>
  <c r="C171" i="49"/>
  <c r="C172" i="49"/>
  <c r="C173" i="49"/>
  <c r="C174" i="49"/>
  <c r="C175" i="49"/>
  <c r="C176" i="49"/>
  <c r="C177" i="49"/>
  <c r="C178" i="49"/>
  <c r="C179" i="49"/>
  <c r="C180" i="49"/>
  <c r="C181" i="49"/>
  <c r="C182" i="49"/>
  <c r="C183" i="49"/>
  <c r="C184" i="49"/>
  <c r="C185" i="49"/>
  <c r="C186" i="49"/>
  <c r="C187" i="49"/>
  <c r="C188" i="49"/>
  <c r="C189" i="49"/>
  <c r="C190" i="49"/>
  <c r="C191" i="49"/>
  <c r="C192" i="49"/>
  <c r="C193" i="49"/>
  <c r="C194" i="49"/>
  <c r="C195" i="49"/>
  <c r="C196" i="49"/>
  <c r="C197" i="49"/>
  <c r="C198" i="49"/>
  <c r="C199" i="49"/>
  <c r="C200" i="49"/>
  <c r="C201" i="49"/>
  <c r="C202" i="49"/>
  <c r="C203" i="49"/>
  <c r="C204" i="49"/>
  <c r="C205" i="49"/>
  <c r="C206" i="49"/>
  <c r="C207" i="49"/>
  <c r="C208" i="49"/>
  <c r="C209" i="49"/>
  <c r="C210" i="49"/>
  <c r="C211" i="49"/>
  <c r="C212" i="49"/>
  <c r="C213" i="49"/>
  <c r="C214" i="49"/>
  <c r="C215" i="49"/>
  <c r="C216" i="49"/>
  <c r="C217" i="49"/>
  <c r="C218" i="49"/>
  <c r="C219" i="49"/>
  <c r="C220" i="49"/>
  <c r="C221" i="49"/>
  <c r="C222" i="49"/>
  <c r="C223" i="49"/>
  <c r="C224" i="49"/>
  <c r="C225" i="49"/>
  <c r="C226" i="49"/>
  <c r="C227" i="49"/>
  <c r="C228" i="49"/>
  <c r="C229" i="49"/>
  <c r="C230" i="49"/>
  <c r="C231" i="49"/>
  <c r="C232" i="49"/>
  <c r="C233" i="49"/>
  <c r="C234" i="49"/>
  <c r="C235" i="49"/>
  <c r="C236" i="49"/>
  <c r="C237" i="49"/>
  <c r="C238" i="49"/>
  <c r="C239" i="49"/>
  <c r="C240" i="49"/>
  <c r="C241" i="49"/>
  <c r="C242" i="49"/>
  <c r="C243" i="49"/>
  <c r="C244" i="49"/>
  <c r="C245" i="49"/>
  <c r="C246" i="49"/>
  <c r="C247" i="49"/>
  <c r="C248" i="49"/>
  <c r="C249" i="49"/>
  <c r="C250" i="49"/>
  <c r="C251" i="49"/>
  <c r="C252" i="49"/>
  <c r="C253" i="49"/>
  <c r="C254" i="49"/>
  <c r="C255" i="49"/>
  <c r="C256" i="49"/>
  <c r="C257" i="49"/>
  <c r="C258" i="49"/>
  <c r="C259" i="49"/>
  <c r="C260" i="49"/>
  <c r="C261" i="49"/>
  <c r="C262" i="49"/>
  <c r="C263" i="49"/>
  <c r="C264" i="49"/>
  <c r="C265" i="49"/>
  <c r="C266" i="49"/>
  <c r="C267" i="49"/>
  <c r="C268" i="49"/>
  <c r="C269" i="49"/>
  <c r="C270" i="49"/>
  <c r="C271" i="49"/>
  <c r="C272" i="49"/>
  <c r="C273" i="49"/>
  <c r="C274" i="49"/>
  <c r="C275" i="49"/>
  <c r="C276" i="49"/>
  <c r="C277" i="49"/>
  <c r="C278" i="49"/>
  <c r="C279" i="49"/>
  <c r="C280" i="49"/>
  <c r="C281" i="49"/>
  <c r="C282" i="49"/>
  <c r="C283" i="49"/>
  <c r="C284" i="49"/>
  <c r="C285" i="49"/>
  <c r="C286" i="49"/>
  <c r="C287" i="49"/>
  <c r="C288" i="49"/>
  <c r="C289" i="49"/>
  <c r="C290" i="49"/>
  <c r="C291" i="49"/>
  <c r="C292" i="49"/>
  <c r="C293" i="49"/>
  <c r="C294" i="49"/>
  <c r="C295" i="49"/>
  <c r="C296" i="49"/>
  <c r="C297" i="49"/>
  <c r="C298" i="49"/>
  <c r="C299" i="49"/>
  <c r="C300" i="49"/>
  <c r="C301" i="49"/>
  <c r="C302" i="49"/>
  <c r="C303" i="49"/>
  <c r="C304" i="49"/>
  <c r="C305" i="49"/>
  <c r="C306" i="49"/>
  <c r="C307" i="49"/>
  <c r="C308" i="49"/>
  <c r="C309" i="49"/>
  <c r="C310" i="49"/>
  <c r="C311" i="49"/>
  <c r="C312" i="49"/>
  <c r="C313" i="49"/>
  <c r="C314" i="49"/>
  <c r="C315" i="49"/>
  <c r="C316" i="49"/>
  <c r="C317" i="49"/>
  <c r="C318" i="49"/>
  <c r="C319" i="49"/>
  <c r="C320" i="49"/>
  <c r="C321" i="49"/>
  <c r="C322" i="49"/>
  <c r="C323" i="49"/>
  <c r="C324" i="49"/>
  <c r="C325" i="49"/>
  <c r="C326" i="49"/>
  <c r="C327" i="49"/>
  <c r="C328" i="49"/>
  <c r="C329" i="49"/>
  <c r="C330" i="49"/>
  <c r="C331" i="49"/>
  <c r="C332" i="49"/>
  <c r="C333" i="49"/>
  <c r="C334" i="49"/>
  <c r="C335" i="49"/>
  <c r="C336" i="49"/>
  <c r="C337" i="49"/>
  <c r="C338" i="49"/>
  <c r="C339" i="49"/>
  <c r="C340" i="49"/>
  <c r="C341" i="49"/>
  <c r="C342" i="49"/>
  <c r="C343" i="49"/>
  <c r="C344" i="49"/>
  <c r="C345" i="49"/>
  <c r="C346" i="49"/>
  <c r="C347" i="49"/>
  <c r="C348" i="49"/>
  <c r="C349" i="49"/>
  <c r="C350" i="49"/>
  <c r="C351" i="49"/>
  <c r="C352" i="49"/>
  <c r="C353" i="49"/>
  <c r="C354" i="49"/>
  <c r="C355" i="49"/>
  <c r="C356" i="49"/>
  <c r="C357" i="49"/>
  <c r="C358" i="49"/>
  <c r="C359" i="49"/>
  <c r="C360" i="49"/>
  <c r="C361" i="49"/>
  <c r="C362" i="49"/>
  <c r="C363" i="49"/>
  <c r="C364" i="49"/>
  <c r="C365" i="49"/>
  <c r="C366" i="49"/>
  <c r="C367" i="49"/>
  <c r="C368" i="49"/>
  <c r="C369" i="49"/>
  <c r="C370" i="49"/>
  <c r="C371" i="49"/>
  <c r="C372" i="49"/>
  <c r="C373" i="49"/>
  <c r="C374" i="49"/>
  <c r="C375" i="49"/>
  <c r="C376" i="49"/>
  <c r="C377" i="49"/>
  <c r="C378" i="49"/>
  <c r="C379" i="49"/>
  <c r="C380" i="49"/>
  <c r="C381" i="49"/>
  <c r="C382" i="49"/>
  <c r="C383" i="49"/>
  <c r="C384" i="49"/>
  <c r="C385" i="49"/>
  <c r="C386" i="49"/>
  <c r="C387" i="49"/>
  <c r="C388" i="49"/>
  <c r="C389" i="49"/>
  <c r="C390" i="49"/>
  <c r="C391" i="49"/>
  <c r="C392" i="49"/>
  <c r="C393" i="49"/>
  <c r="C394" i="49"/>
  <c r="C395" i="49"/>
  <c r="C396" i="49"/>
  <c r="C397" i="49"/>
  <c r="C398" i="49"/>
  <c r="C399" i="49"/>
  <c r="C400" i="49"/>
  <c r="C401" i="49"/>
  <c r="C402" i="49"/>
  <c r="C403" i="49"/>
  <c r="C404" i="49"/>
  <c r="C405" i="49"/>
  <c r="C406" i="49"/>
  <c r="C407" i="49"/>
  <c r="C408" i="49"/>
  <c r="C409" i="49"/>
  <c r="C410" i="49"/>
  <c r="C411" i="49"/>
  <c r="C412" i="49"/>
  <c r="C413" i="49"/>
  <c r="C414" i="49"/>
  <c r="C415" i="49"/>
  <c r="C416" i="49"/>
  <c r="C417" i="49"/>
  <c r="C418" i="49"/>
  <c r="C419" i="49"/>
  <c r="C420" i="49"/>
  <c r="C421" i="49"/>
  <c r="C422" i="49"/>
  <c r="C423" i="49"/>
  <c r="C424" i="49"/>
  <c r="C425" i="49"/>
  <c r="C426" i="49"/>
  <c r="C427" i="49"/>
  <c r="C428" i="49"/>
  <c r="C429" i="49"/>
  <c r="C430" i="49"/>
  <c r="C431" i="49"/>
  <c r="C432" i="49"/>
  <c r="C433" i="49"/>
  <c r="C434" i="49"/>
  <c r="C435" i="49"/>
  <c r="C436" i="49"/>
  <c r="C437" i="49"/>
  <c r="C438" i="49"/>
  <c r="C439" i="49"/>
  <c r="C440" i="49"/>
  <c r="C441" i="49"/>
  <c r="C442" i="49"/>
  <c r="C443" i="49"/>
  <c r="C444" i="49"/>
  <c r="C445" i="49"/>
  <c r="C446" i="49"/>
  <c r="C447" i="49"/>
  <c r="C448" i="49"/>
  <c r="C449" i="49"/>
  <c r="C450" i="49"/>
  <c r="C451" i="49"/>
  <c r="C452" i="49"/>
  <c r="C453" i="49"/>
  <c r="C454" i="49"/>
  <c r="C455" i="49"/>
  <c r="C456" i="49"/>
  <c r="C457" i="49"/>
  <c r="C458" i="49"/>
  <c r="C459" i="49"/>
  <c r="C460" i="49"/>
  <c r="C461" i="49"/>
  <c r="C462" i="49"/>
  <c r="C463" i="49"/>
  <c r="C464" i="49"/>
  <c r="C465" i="49"/>
  <c r="C466" i="49"/>
  <c r="C467" i="49"/>
  <c r="C468" i="49"/>
  <c r="C469" i="49"/>
  <c r="C470" i="49"/>
  <c r="C471" i="49"/>
  <c r="C472" i="49"/>
  <c r="C473" i="49"/>
  <c r="C474" i="49"/>
  <c r="C475" i="49"/>
  <c r="C476" i="49"/>
  <c r="C477" i="49"/>
  <c r="C478" i="49"/>
  <c r="C479" i="49"/>
  <c r="C480" i="49"/>
  <c r="C481" i="49"/>
  <c r="C482" i="49"/>
  <c r="C483" i="49"/>
  <c r="C484" i="49"/>
  <c r="C485" i="49"/>
  <c r="C486" i="49"/>
  <c r="C487" i="49"/>
  <c r="C488" i="49"/>
  <c r="C489" i="49"/>
  <c r="C490" i="49"/>
  <c r="C491" i="49"/>
  <c r="C492" i="49"/>
  <c r="C493" i="49"/>
  <c r="C494" i="49"/>
  <c r="C495" i="49"/>
  <c r="C496" i="49"/>
  <c r="C497" i="49"/>
  <c r="C498" i="49"/>
  <c r="C499" i="49"/>
  <c r="C500" i="49"/>
  <c r="C501" i="49"/>
  <c r="C502" i="49"/>
  <c r="C503" i="49"/>
  <c r="C504" i="49"/>
  <c r="C505" i="49"/>
  <c r="C506" i="49"/>
  <c r="C507" i="49"/>
  <c r="C508" i="49"/>
  <c r="C509" i="49"/>
  <c r="C510" i="49"/>
  <c r="C511" i="49"/>
  <c r="C512" i="49"/>
  <c r="C513" i="49"/>
  <c r="C514" i="49"/>
  <c r="C515" i="49"/>
  <c r="C516" i="49"/>
  <c r="C517" i="49"/>
  <c r="C518" i="49"/>
  <c r="C519" i="49"/>
  <c r="C520" i="49"/>
  <c r="C521" i="49"/>
  <c r="C522" i="49"/>
  <c r="C523" i="49"/>
  <c r="C524" i="49"/>
  <c r="C525" i="49"/>
  <c r="C526" i="49"/>
  <c r="C527" i="49"/>
  <c r="C528" i="49"/>
  <c r="C529" i="49"/>
  <c r="C530" i="49"/>
  <c r="C531" i="49"/>
  <c r="C532" i="49"/>
  <c r="C533" i="49"/>
  <c r="C534" i="49"/>
  <c r="C535" i="49"/>
  <c r="C536" i="49"/>
  <c r="C537" i="49"/>
  <c r="C538" i="49"/>
  <c r="C539" i="49"/>
  <c r="C540" i="49"/>
  <c r="C541" i="49"/>
  <c r="C542" i="49"/>
  <c r="C543" i="49"/>
  <c r="C544" i="49"/>
  <c r="C545" i="49"/>
  <c r="C546" i="49"/>
  <c r="C547" i="49"/>
  <c r="C548" i="49"/>
  <c r="C549" i="49"/>
  <c r="C550" i="49"/>
  <c r="C551" i="49"/>
  <c r="C552" i="49"/>
  <c r="C553" i="49"/>
  <c r="C554" i="49"/>
  <c r="C555" i="49"/>
  <c r="C556" i="49"/>
  <c r="C557" i="49"/>
  <c r="C558" i="49"/>
  <c r="C559" i="49"/>
  <c r="C560" i="49"/>
  <c r="C561" i="49"/>
  <c r="C562" i="49"/>
  <c r="C563" i="49"/>
  <c r="C564" i="49"/>
  <c r="C565" i="49"/>
  <c r="C566" i="49"/>
  <c r="C567" i="49"/>
  <c r="C568" i="49"/>
  <c r="C569" i="49"/>
  <c r="C570" i="49"/>
  <c r="C571" i="49"/>
  <c r="C572" i="49"/>
  <c r="C573" i="49"/>
  <c r="C574" i="49"/>
  <c r="C575" i="49"/>
  <c r="C576" i="49"/>
  <c r="C577" i="49"/>
  <c r="C578" i="49"/>
  <c r="C579" i="49"/>
  <c r="C580" i="49"/>
  <c r="C581" i="49"/>
  <c r="C582" i="49"/>
  <c r="C583" i="49"/>
  <c r="C584" i="49"/>
  <c r="C585" i="49"/>
  <c r="C586" i="49"/>
  <c r="C587" i="49"/>
  <c r="C588" i="49"/>
  <c r="C589" i="49"/>
  <c r="C590" i="49"/>
  <c r="C591" i="49"/>
  <c r="C592" i="49"/>
  <c r="C593" i="49"/>
  <c r="C594" i="49"/>
  <c r="C595" i="49"/>
  <c r="C596" i="49"/>
  <c r="C597" i="49"/>
  <c r="C598" i="49"/>
  <c r="C599" i="49"/>
  <c r="C600" i="49"/>
  <c r="C601" i="49"/>
  <c r="C602" i="49"/>
  <c r="C18" i="49"/>
  <c r="T16" i="42"/>
  <c r="U16" i="42" s="1"/>
  <c r="T17" i="42"/>
  <c r="U17" i="42" s="1"/>
  <c r="T18" i="42"/>
  <c r="U18" i="42" s="1"/>
  <c r="T19" i="42"/>
  <c r="U19" i="42" s="1"/>
  <c r="T20" i="42"/>
  <c r="U20" i="42" s="1"/>
  <c r="T21" i="42"/>
  <c r="U21" i="42" s="1"/>
  <c r="T22" i="42"/>
  <c r="U22" i="42" s="1"/>
  <c r="T23" i="42"/>
  <c r="U23" i="42" s="1"/>
  <c r="T24" i="42"/>
  <c r="U24" i="42" s="1"/>
  <c r="T25" i="42"/>
  <c r="U25" i="42" s="1"/>
  <c r="T26" i="42"/>
  <c r="U26" i="42" s="1"/>
  <c r="T27" i="42"/>
  <c r="U27" i="42" s="1"/>
  <c r="T28" i="42"/>
  <c r="U28" i="42" s="1"/>
  <c r="T29" i="42"/>
  <c r="U29" i="42" s="1"/>
  <c r="T30" i="42"/>
  <c r="U30" i="42" s="1"/>
  <c r="T31" i="42"/>
  <c r="U31" i="42" s="1"/>
  <c r="T32" i="42"/>
  <c r="U32" i="42" s="1"/>
  <c r="T33" i="42"/>
  <c r="U33" i="42" s="1"/>
  <c r="T34" i="42"/>
  <c r="U34" i="42" s="1"/>
  <c r="T35" i="42"/>
  <c r="U35" i="42" s="1"/>
  <c r="T36" i="42"/>
  <c r="U36" i="42" s="1"/>
  <c r="T37" i="42"/>
  <c r="U37" i="42" s="1"/>
  <c r="T38" i="42"/>
  <c r="U38" i="42" s="1"/>
  <c r="T39" i="42"/>
  <c r="U39" i="42" s="1"/>
  <c r="T40" i="42"/>
  <c r="U40" i="42" s="1"/>
  <c r="T41" i="42"/>
  <c r="U41" i="42" s="1"/>
  <c r="T42" i="42"/>
  <c r="U42" i="42" s="1"/>
  <c r="T43" i="42"/>
  <c r="U43" i="42" s="1"/>
  <c r="T44" i="42"/>
  <c r="U44" i="42" s="1"/>
  <c r="T45" i="42"/>
  <c r="U45" i="42" s="1"/>
  <c r="T46" i="42"/>
  <c r="U46" i="42" s="1"/>
  <c r="T47" i="42"/>
  <c r="U47" i="42" s="1"/>
  <c r="T48" i="42"/>
  <c r="U48" i="42" s="1"/>
  <c r="T49" i="42"/>
  <c r="U49" i="42" s="1"/>
  <c r="T50" i="42"/>
  <c r="U50" i="42" s="1"/>
  <c r="T51" i="42"/>
  <c r="U51" i="42" s="1"/>
  <c r="T52" i="42"/>
  <c r="U52" i="42" s="1"/>
  <c r="T53" i="42"/>
  <c r="U53" i="42" s="1"/>
  <c r="T54" i="42"/>
  <c r="U54" i="42" s="1"/>
  <c r="T55" i="42"/>
  <c r="U55" i="42" s="1"/>
  <c r="T56" i="42"/>
  <c r="U56" i="42" s="1"/>
  <c r="T57" i="42"/>
  <c r="U57" i="42" s="1"/>
  <c r="T58" i="42"/>
  <c r="U58" i="42" s="1"/>
  <c r="T59" i="42"/>
  <c r="U59" i="42" s="1"/>
  <c r="T60" i="42"/>
  <c r="U60" i="42" s="1"/>
  <c r="T61" i="42"/>
  <c r="U61" i="42" s="1"/>
  <c r="T62" i="42"/>
  <c r="U62" i="42" s="1"/>
  <c r="T63" i="42"/>
  <c r="U63" i="42" s="1"/>
  <c r="T64" i="42"/>
  <c r="U64" i="42" s="1"/>
  <c r="T65" i="42"/>
  <c r="U65" i="42" s="1"/>
  <c r="T66" i="42"/>
  <c r="U66" i="42" s="1"/>
  <c r="G53" i="47" s="1"/>
  <c r="T67" i="42"/>
  <c r="U67" i="42" s="1"/>
  <c r="G54" i="47" s="1"/>
  <c r="T68" i="42"/>
  <c r="U68" i="42" s="1"/>
  <c r="G55" i="47" s="1"/>
  <c r="T69" i="42"/>
  <c r="U69" i="42" s="1"/>
  <c r="G56" i="47" s="1"/>
  <c r="T70" i="42"/>
  <c r="U70" i="42" s="1"/>
  <c r="G57" i="47" s="1"/>
  <c r="T71" i="42"/>
  <c r="U71" i="42" s="1"/>
  <c r="G58" i="47" s="1"/>
  <c r="T72" i="42"/>
  <c r="U72" i="42" s="1"/>
  <c r="G59" i="47" s="1"/>
  <c r="T73" i="42"/>
  <c r="U73" i="42" s="1"/>
  <c r="G60" i="47" s="1"/>
  <c r="T74" i="42"/>
  <c r="U74" i="42" s="1"/>
  <c r="G61" i="47" s="1"/>
  <c r="T75" i="42"/>
  <c r="U75" i="42" s="1"/>
  <c r="G62" i="47" s="1"/>
  <c r="T76" i="42"/>
  <c r="U76" i="42" s="1"/>
  <c r="G63" i="47" s="1"/>
  <c r="T77" i="42"/>
  <c r="U77" i="42" s="1"/>
  <c r="G64" i="47" s="1"/>
  <c r="T78" i="42"/>
  <c r="U78" i="42" s="1"/>
  <c r="G65" i="47" s="1"/>
  <c r="T79" i="42"/>
  <c r="U79" i="42" s="1"/>
  <c r="G66" i="47" s="1"/>
  <c r="T80" i="42"/>
  <c r="U80" i="42" s="1"/>
  <c r="G67" i="47" s="1"/>
  <c r="T81" i="42"/>
  <c r="U81" i="42" s="1"/>
  <c r="G68" i="47" s="1"/>
  <c r="T82" i="42"/>
  <c r="U82" i="42" s="1"/>
  <c r="G69" i="47" s="1"/>
  <c r="T83" i="42"/>
  <c r="U83" i="42" s="1"/>
  <c r="G70" i="47" s="1"/>
  <c r="T84" i="42"/>
  <c r="U84" i="42" s="1"/>
  <c r="G71" i="47" s="1"/>
  <c r="T85" i="42"/>
  <c r="U85" i="42" s="1"/>
  <c r="G72" i="47" s="1"/>
  <c r="T86" i="42"/>
  <c r="U86" i="42" s="1"/>
  <c r="G73" i="47" s="1"/>
  <c r="T87" i="42"/>
  <c r="U87" i="42" s="1"/>
  <c r="G74" i="47" s="1"/>
  <c r="T88" i="42"/>
  <c r="U88" i="42" s="1"/>
  <c r="G75" i="47" s="1"/>
  <c r="T89" i="42"/>
  <c r="U89" i="42" s="1"/>
  <c r="G76" i="47" s="1"/>
  <c r="T90" i="42"/>
  <c r="U90" i="42" s="1"/>
  <c r="G77" i="47" s="1"/>
  <c r="T91" i="42"/>
  <c r="U91" i="42" s="1"/>
  <c r="G78" i="47" s="1"/>
  <c r="T92" i="42"/>
  <c r="U92" i="42" s="1"/>
  <c r="G79" i="47" s="1"/>
  <c r="T93" i="42"/>
  <c r="U93" i="42" s="1"/>
  <c r="G80" i="47" s="1"/>
  <c r="T94" i="42"/>
  <c r="U94" i="42" s="1"/>
  <c r="G81" i="47" s="1"/>
  <c r="T95" i="42"/>
  <c r="U95" i="42" s="1"/>
  <c r="G82" i="47" s="1"/>
  <c r="T96" i="42"/>
  <c r="U96" i="42" s="1"/>
  <c r="G83" i="47" s="1"/>
  <c r="T97" i="42"/>
  <c r="U97" i="42" s="1"/>
  <c r="G84" i="47" s="1"/>
  <c r="T98" i="42"/>
  <c r="U98" i="42" s="1"/>
  <c r="G85" i="47" s="1"/>
  <c r="T99" i="42"/>
  <c r="U99" i="42" s="1"/>
  <c r="G86" i="47" s="1"/>
  <c r="T100" i="42"/>
  <c r="U100" i="42" s="1"/>
  <c r="G87" i="47" s="1"/>
  <c r="T101" i="42"/>
  <c r="U101" i="42" s="1"/>
  <c r="G88" i="47" s="1"/>
  <c r="T102" i="42"/>
  <c r="U102" i="42" s="1"/>
  <c r="G89" i="47" s="1"/>
  <c r="T103" i="42"/>
  <c r="U103" i="42" s="1"/>
  <c r="G90" i="47" s="1"/>
  <c r="T104" i="42"/>
  <c r="U104" i="42" s="1"/>
  <c r="G91" i="47" s="1"/>
  <c r="T105" i="42"/>
  <c r="U105" i="42" s="1"/>
  <c r="G92" i="47" s="1"/>
  <c r="T106" i="42"/>
  <c r="U106" i="42" s="1"/>
  <c r="G93" i="47" s="1"/>
  <c r="T107" i="42"/>
  <c r="U107" i="42" s="1"/>
  <c r="G94" i="47" s="1"/>
  <c r="T108" i="42"/>
  <c r="U108" i="42" s="1"/>
  <c r="G95" i="47" s="1"/>
  <c r="T109" i="42"/>
  <c r="U109" i="42" s="1"/>
  <c r="G96" i="47" s="1"/>
  <c r="T110" i="42"/>
  <c r="U110" i="42" s="1"/>
  <c r="G97" i="47" s="1"/>
  <c r="T111" i="42"/>
  <c r="U111" i="42" s="1"/>
  <c r="G98" i="47" s="1"/>
  <c r="T112" i="42"/>
  <c r="U112" i="42" s="1"/>
  <c r="G99" i="47" s="1"/>
  <c r="T113" i="42"/>
  <c r="U113" i="42" s="1"/>
  <c r="G100" i="47" s="1"/>
  <c r="T114" i="42"/>
  <c r="U114" i="42" s="1"/>
  <c r="G101" i="47" s="1"/>
  <c r="T15" i="42"/>
  <c r="V16" i="42"/>
  <c r="V17" i="42"/>
  <c r="V18" i="42"/>
  <c r="V19" i="42"/>
  <c r="V20" i="42"/>
  <c r="V21" i="42"/>
  <c r="V22" i="42"/>
  <c r="V23" i="42"/>
  <c r="V24" i="42"/>
  <c r="V25" i="42"/>
  <c r="V26" i="42"/>
  <c r="V27" i="42"/>
  <c r="V28" i="42"/>
  <c r="V29" i="42"/>
  <c r="V30" i="42"/>
  <c r="V31" i="42"/>
  <c r="V32" i="42"/>
  <c r="V33" i="42"/>
  <c r="V34" i="42"/>
  <c r="V35" i="42"/>
  <c r="V36" i="42"/>
  <c r="V37" i="42"/>
  <c r="V38" i="42"/>
  <c r="V39" i="42"/>
  <c r="V40" i="42"/>
  <c r="V41" i="42"/>
  <c r="V42" i="42"/>
  <c r="V43" i="42"/>
  <c r="V44" i="42"/>
  <c r="V45" i="42"/>
  <c r="V46" i="42"/>
  <c r="V47" i="42"/>
  <c r="V48" i="42"/>
  <c r="V49" i="42"/>
  <c r="V50" i="42"/>
  <c r="V51" i="42"/>
  <c r="V52" i="42"/>
  <c r="V53" i="42"/>
  <c r="V54" i="42"/>
  <c r="V55" i="42"/>
  <c r="V56" i="42"/>
  <c r="V57" i="42"/>
  <c r="V58" i="42"/>
  <c r="V59" i="42"/>
  <c r="V60" i="42"/>
  <c r="V61" i="42"/>
  <c r="V62" i="42"/>
  <c r="V63" i="42"/>
  <c r="V64" i="42"/>
  <c r="V65" i="42"/>
  <c r="V66" i="42"/>
  <c r="V67" i="42"/>
  <c r="V68" i="42"/>
  <c r="V69" i="42"/>
  <c r="V70" i="42"/>
  <c r="V71" i="42"/>
  <c r="V72" i="42"/>
  <c r="V73" i="42"/>
  <c r="V74" i="42"/>
  <c r="V75" i="42"/>
  <c r="V76" i="42"/>
  <c r="V77" i="42"/>
  <c r="V78" i="42"/>
  <c r="V79" i="42"/>
  <c r="V80" i="42"/>
  <c r="V81" i="42"/>
  <c r="V82" i="42"/>
  <c r="V83" i="42"/>
  <c r="V84" i="42"/>
  <c r="V85" i="42"/>
  <c r="V86" i="42"/>
  <c r="V87" i="42"/>
  <c r="V88" i="42"/>
  <c r="V89" i="42"/>
  <c r="V90" i="42"/>
  <c r="V91" i="42"/>
  <c r="V92" i="42"/>
  <c r="V93" i="42"/>
  <c r="V94" i="42"/>
  <c r="V95" i="42"/>
  <c r="V96" i="42"/>
  <c r="V97" i="42"/>
  <c r="V98" i="42"/>
  <c r="V99" i="42"/>
  <c r="V100" i="42"/>
  <c r="V101" i="42"/>
  <c r="V102" i="42"/>
  <c r="V103" i="42"/>
  <c r="V104" i="42"/>
  <c r="V105" i="42"/>
  <c r="V106" i="42"/>
  <c r="V107" i="42"/>
  <c r="V108" i="42"/>
  <c r="V109" i="42"/>
  <c r="V110" i="42"/>
  <c r="V111" i="42"/>
  <c r="V112" i="42"/>
  <c r="V113" i="42"/>
  <c r="V114" i="42"/>
  <c r="V15" i="42"/>
  <c r="W16" i="42"/>
  <c r="W17" i="42"/>
  <c r="W18" i="42"/>
  <c r="W19" i="42"/>
  <c r="W20" i="42"/>
  <c r="W21" i="42"/>
  <c r="W22" i="42"/>
  <c r="W23" i="42"/>
  <c r="W24" i="42"/>
  <c r="W25" i="42"/>
  <c r="W26" i="42"/>
  <c r="W27" i="42"/>
  <c r="W28" i="42"/>
  <c r="W29" i="42"/>
  <c r="W30" i="42"/>
  <c r="W31" i="42"/>
  <c r="W32" i="42"/>
  <c r="W33" i="42"/>
  <c r="W34" i="42"/>
  <c r="W35" i="42"/>
  <c r="W36" i="42"/>
  <c r="W37" i="42"/>
  <c r="W38" i="42"/>
  <c r="W39" i="42"/>
  <c r="W40" i="42"/>
  <c r="W41" i="42"/>
  <c r="W42" i="42"/>
  <c r="W43" i="42"/>
  <c r="W44" i="42"/>
  <c r="W45" i="42"/>
  <c r="W46" i="42"/>
  <c r="W47" i="42"/>
  <c r="W48" i="42"/>
  <c r="W49" i="42"/>
  <c r="W50" i="42"/>
  <c r="W51" i="42"/>
  <c r="W52" i="42"/>
  <c r="W53" i="42"/>
  <c r="W54" i="42"/>
  <c r="W55" i="42"/>
  <c r="W56" i="42"/>
  <c r="W57" i="42"/>
  <c r="W58" i="42"/>
  <c r="W59" i="42"/>
  <c r="W60" i="42"/>
  <c r="W61" i="42"/>
  <c r="W62" i="42"/>
  <c r="W63" i="42"/>
  <c r="W64" i="42"/>
  <c r="W65" i="42"/>
  <c r="W66" i="42"/>
  <c r="W67" i="42"/>
  <c r="W68" i="42"/>
  <c r="W69" i="42"/>
  <c r="W70" i="42"/>
  <c r="W71" i="42"/>
  <c r="W72" i="42"/>
  <c r="W73" i="42"/>
  <c r="W74" i="42"/>
  <c r="W75" i="42"/>
  <c r="W76" i="42"/>
  <c r="W77" i="42"/>
  <c r="W78" i="42"/>
  <c r="W79" i="42"/>
  <c r="W80" i="42"/>
  <c r="W81" i="42"/>
  <c r="W82" i="42"/>
  <c r="W83" i="42"/>
  <c r="W84" i="42"/>
  <c r="W85" i="42"/>
  <c r="W86" i="42"/>
  <c r="W87" i="42"/>
  <c r="W88" i="42"/>
  <c r="W89" i="42"/>
  <c r="W90" i="42"/>
  <c r="W91" i="42"/>
  <c r="W92" i="42"/>
  <c r="W93" i="42"/>
  <c r="W94" i="42"/>
  <c r="W95" i="42"/>
  <c r="W96" i="42"/>
  <c r="W97" i="42"/>
  <c r="W98" i="42"/>
  <c r="W99" i="42"/>
  <c r="W100" i="42"/>
  <c r="W101" i="42"/>
  <c r="W102" i="42"/>
  <c r="W103" i="42"/>
  <c r="W104" i="42"/>
  <c r="W105" i="42"/>
  <c r="W106" i="42"/>
  <c r="W107" i="42"/>
  <c r="W108" i="42"/>
  <c r="W109" i="42"/>
  <c r="W110" i="42"/>
  <c r="W111" i="42"/>
  <c r="W112" i="42"/>
  <c r="W113" i="42"/>
  <c r="W114" i="42"/>
  <c r="W15" i="42"/>
  <c r="B604" i="45" l="1"/>
  <c r="D490" i="22"/>
  <c r="G490" i="22"/>
  <c r="A490" i="22"/>
  <c r="B490" i="22"/>
  <c r="C490" i="22"/>
  <c r="E490" i="22"/>
  <c r="F490" i="22"/>
  <c r="H490" i="22"/>
  <c r="I490" i="22"/>
  <c r="J490" i="22"/>
  <c r="B506" i="45"/>
  <c r="D486" i="22"/>
  <c r="G486" i="22"/>
  <c r="I486" i="22"/>
  <c r="J486" i="22"/>
  <c r="A486" i="22"/>
  <c r="B486" i="22"/>
  <c r="C486" i="22"/>
  <c r="E486" i="22"/>
  <c r="F486" i="22"/>
  <c r="H486" i="22"/>
  <c r="B502" i="45"/>
  <c r="D482" i="22"/>
  <c r="G482" i="22"/>
  <c r="F482" i="22"/>
  <c r="H482" i="22"/>
  <c r="I482" i="22"/>
  <c r="J482" i="22"/>
  <c r="A482" i="22"/>
  <c r="B482" i="22"/>
  <c r="C482" i="22"/>
  <c r="E482" i="22"/>
  <c r="B498" i="45"/>
  <c r="D478" i="22"/>
  <c r="G478" i="22"/>
  <c r="C478" i="22"/>
  <c r="E478" i="22"/>
  <c r="F478" i="22"/>
  <c r="H478" i="22"/>
  <c r="I478" i="22"/>
  <c r="J478" i="22"/>
  <c r="A478" i="22"/>
  <c r="B478" i="22"/>
  <c r="B494" i="45"/>
  <c r="H488" i="22"/>
  <c r="C488" i="22"/>
  <c r="J488" i="22"/>
  <c r="A488" i="22"/>
  <c r="B488" i="22"/>
  <c r="D488" i="22"/>
  <c r="E488" i="22"/>
  <c r="F488" i="22"/>
  <c r="G488" i="22"/>
  <c r="I488" i="22"/>
  <c r="B504" i="45"/>
  <c r="H484" i="22"/>
  <c r="C484" i="22"/>
  <c r="G484" i="22"/>
  <c r="I484" i="22"/>
  <c r="J484" i="22"/>
  <c r="A484" i="22"/>
  <c r="B484" i="22"/>
  <c r="D484" i="22"/>
  <c r="E484" i="22"/>
  <c r="F484" i="22"/>
  <c r="B500" i="45"/>
  <c r="H480" i="22"/>
  <c r="C480" i="22"/>
  <c r="E480" i="22"/>
  <c r="F480" i="22"/>
  <c r="G480" i="22"/>
  <c r="I480" i="22"/>
  <c r="J480" i="22"/>
  <c r="A480" i="22"/>
  <c r="B480" i="22"/>
  <c r="D480" i="22"/>
  <c r="B496" i="45"/>
  <c r="F587" i="28"/>
  <c r="G587" i="28"/>
  <c r="C587" i="28"/>
  <c r="K587" i="28"/>
  <c r="D587" i="28"/>
  <c r="E587" i="28"/>
  <c r="H587" i="28"/>
  <c r="I587" i="28"/>
  <c r="J587" i="28"/>
  <c r="L587" i="28"/>
  <c r="A587" i="28"/>
  <c r="B587" i="28"/>
  <c r="M587" i="28"/>
  <c r="C563" i="28"/>
  <c r="K563" i="28"/>
  <c r="D563" i="28"/>
  <c r="L563" i="28"/>
  <c r="E563" i="28"/>
  <c r="M563" i="28"/>
  <c r="G563" i="28"/>
  <c r="H563" i="28"/>
  <c r="A563" i="28"/>
  <c r="I563" i="28"/>
  <c r="B563" i="28"/>
  <c r="F563" i="28"/>
  <c r="J563" i="28"/>
  <c r="C555" i="28"/>
  <c r="K555" i="28"/>
  <c r="D555" i="28"/>
  <c r="L555" i="28"/>
  <c r="E555" i="28"/>
  <c r="M555" i="28"/>
  <c r="G555" i="28"/>
  <c r="H555" i="28"/>
  <c r="A555" i="28"/>
  <c r="I555" i="28"/>
  <c r="B555" i="28"/>
  <c r="F555" i="28"/>
  <c r="J555" i="28"/>
  <c r="C539" i="28"/>
  <c r="K539" i="28"/>
  <c r="D539" i="28"/>
  <c r="L539" i="28"/>
  <c r="E539" i="28"/>
  <c r="M539" i="28"/>
  <c r="G539" i="28"/>
  <c r="H539" i="28"/>
  <c r="A539" i="28"/>
  <c r="I539" i="28"/>
  <c r="B539" i="28"/>
  <c r="F539" i="28"/>
  <c r="J539" i="28"/>
  <c r="G499" i="28"/>
  <c r="B499" i="28"/>
  <c r="J499" i="28"/>
  <c r="C499" i="28"/>
  <c r="K499" i="28"/>
  <c r="D499" i="28"/>
  <c r="L499" i="28"/>
  <c r="F499" i="28"/>
  <c r="I499" i="28"/>
  <c r="M499" i="28"/>
  <c r="A499" i="28"/>
  <c r="E499" i="28"/>
  <c r="H499" i="28"/>
  <c r="G491" i="28"/>
  <c r="B491" i="28"/>
  <c r="J491" i="28"/>
  <c r="C491" i="28"/>
  <c r="K491" i="28"/>
  <c r="D491" i="28"/>
  <c r="L491" i="28"/>
  <c r="F491" i="28"/>
  <c r="H491" i="28"/>
  <c r="I491" i="28"/>
  <c r="M491" i="28"/>
  <c r="A491" i="28"/>
  <c r="E491" i="28"/>
  <c r="G475" i="28"/>
  <c r="B475" i="28"/>
  <c r="J475" i="28"/>
  <c r="C475" i="28"/>
  <c r="K475" i="28"/>
  <c r="D475" i="28"/>
  <c r="L475" i="28"/>
  <c r="F475" i="28"/>
  <c r="A475" i="28"/>
  <c r="E475" i="28"/>
  <c r="H475" i="28"/>
  <c r="I475" i="28"/>
  <c r="M475" i="28"/>
  <c r="D427" i="28"/>
  <c r="L427" i="28"/>
  <c r="G427" i="28"/>
  <c r="I427" i="28"/>
  <c r="A427" i="28"/>
  <c r="M427" i="28"/>
  <c r="B427" i="28"/>
  <c r="C427" i="28"/>
  <c r="E427" i="28"/>
  <c r="F427" i="28"/>
  <c r="H427" i="28"/>
  <c r="K427" i="28"/>
  <c r="J427" i="28"/>
  <c r="D411" i="28"/>
  <c r="L411" i="28"/>
  <c r="G411" i="28"/>
  <c r="J411" i="28"/>
  <c r="A411" i="28"/>
  <c r="K411" i="28"/>
  <c r="C411" i="28"/>
  <c r="E411" i="28"/>
  <c r="F411" i="28"/>
  <c r="H411" i="28"/>
  <c r="I411" i="28"/>
  <c r="M411" i="28"/>
  <c r="B411" i="28"/>
  <c r="D395" i="28"/>
  <c r="L395" i="28"/>
  <c r="G395" i="28"/>
  <c r="E395" i="28"/>
  <c r="F395" i="28"/>
  <c r="I395" i="28"/>
  <c r="J395" i="28"/>
  <c r="A395" i="28"/>
  <c r="B395" i="28"/>
  <c r="C395" i="28"/>
  <c r="H395" i="28"/>
  <c r="K395" i="28"/>
  <c r="M395" i="28"/>
  <c r="R595" i="51"/>
  <c r="W595" i="51" s="1"/>
  <c r="S595" i="51"/>
  <c r="R587" i="51"/>
  <c r="W587" i="51" s="1"/>
  <c r="S587" i="51"/>
  <c r="V579" i="51"/>
  <c r="R579" i="51"/>
  <c r="W579" i="51" s="1"/>
  <c r="S579" i="51"/>
  <c r="R571" i="51"/>
  <c r="W571" i="51" s="1"/>
  <c r="S571" i="51"/>
  <c r="R563" i="51"/>
  <c r="W563" i="51" s="1"/>
  <c r="S563" i="51"/>
  <c r="R555" i="51"/>
  <c r="W555" i="51" s="1"/>
  <c r="S555" i="51"/>
  <c r="R547" i="51"/>
  <c r="W547" i="51" s="1"/>
  <c r="S547" i="51"/>
  <c r="R539" i="51"/>
  <c r="W539" i="51" s="1"/>
  <c r="S539" i="51"/>
  <c r="R531" i="51"/>
  <c r="W531" i="51" s="1"/>
  <c r="S531" i="51"/>
  <c r="S523" i="51"/>
  <c r="R523" i="51"/>
  <c r="W523" i="51" s="1"/>
  <c r="S515" i="51"/>
  <c r="R515" i="51"/>
  <c r="W515" i="51" s="1"/>
  <c r="S507" i="51"/>
  <c r="R507" i="51"/>
  <c r="W507" i="51" s="1"/>
  <c r="S499" i="51"/>
  <c r="R499" i="51"/>
  <c r="W499" i="51" s="1"/>
  <c r="S491" i="51"/>
  <c r="R491" i="51"/>
  <c r="W491" i="51" s="1"/>
  <c r="S483" i="51"/>
  <c r="R483" i="51"/>
  <c r="W483" i="51" s="1"/>
  <c r="S475" i="51"/>
  <c r="R475" i="51"/>
  <c r="W475" i="51" s="1"/>
  <c r="S467" i="51"/>
  <c r="R467" i="51"/>
  <c r="W467" i="51" s="1"/>
  <c r="S459" i="51"/>
  <c r="R459" i="51"/>
  <c r="W459" i="51" s="1"/>
  <c r="S451" i="51"/>
  <c r="R451" i="51"/>
  <c r="W451" i="51" s="1"/>
  <c r="S443" i="51"/>
  <c r="R443" i="51"/>
  <c r="W443" i="51" s="1"/>
  <c r="S435" i="51"/>
  <c r="R435" i="51"/>
  <c r="W435" i="51" s="1"/>
  <c r="S427" i="51"/>
  <c r="R427" i="51"/>
  <c r="W427" i="51" s="1"/>
  <c r="S419" i="51"/>
  <c r="R419" i="51"/>
  <c r="W419" i="51" s="1"/>
  <c r="S411" i="51"/>
  <c r="R411" i="51"/>
  <c r="W411" i="51" s="1"/>
  <c r="S403" i="51"/>
  <c r="R403" i="51"/>
  <c r="W403" i="51" s="1"/>
  <c r="S395" i="51"/>
  <c r="R395" i="51"/>
  <c r="W395" i="51" s="1"/>
  <c r="S387" i="51"/>
  <c r="R387" i="51"/>
  <c r="W387" i="51" s="1"/>
  <c r="S379" i="51"/>
  <c r="R379" i="51"/>
  <c r="W379" i="51" s="1"/>
  <c r="S371" i="51"/>
  <c r="R371" i="51"/>
  <c r="W371" i="51" s="1"/>
  <c r="S363" i="51"/>
  <c r="R363" i="51"/>
  <c r="W363" i="51" s="1"/>
  <c r="S355" i="51"/>
  <c r="R355" i="51"/>
  <c r="W355" i="51" s="1"/>
  <c r="S347" i="51"/>
  <c r="R347" i="51"/>
  <c r="W347" i="51" s="1"/>
  <c r="S339" i="51"/>
  <c r="R339" i="51"/>
  <c r="W339" i="51" s="1"/>
  <c r="S331" i="51"/>
  <c r="R331" i="51"/>
  <c r="W331" i="51" s="1"/>
  <c r="S323" i="51"/>
  <c r="R323" i="51"/>
  <c r="W323" i="51" s="1"/>
  <c r="S315" i="51"/>
  <c r="R315" i="51"/>
  <c r="W315" i="51" s="1"/>
  <c r="R307" i="51"/>
  <c r="W307" i="51" s="1"/>
  <c r="S307" i="51"/>
  <c r="R299" i="51"/>
  <c r="W299" i="51" s="1"/>
  <c r="S299" i="51"/>
  <c r="R291" i="51"/>
  <c r="W291" i="51" s="1"/>
  <c r="S291" i="51"/>
  <c r="R283" i="51"/>
  <c r="W283" i="51" s="1"/>
  <c r="S283" i="51"/>
  <c r="R275" i="51"/>
  <c r="W275" i="51" s="1"/>
  <c r="S275" i="51"/>
  <c r="R267" i="51"/>
  <c r="W267" i="51" s="1"/>
  <c r="S267" i="51"/>
  <c r="R259" i="51"/>
  <c r="W259" i="51" s="1"/>
  <c r="S259" i="51"/>
  <c r="R251" i="51"/>
  <c r="W251" i="51" s="1"/>
  <c r="S251" i="51"/>
  <c r="R243" i="51"/>
  <c r="W243" i="51" s="1"/>
  <c r="S243" i="51"/>
  <c r="R235" i="51"/>
  <c r="W235" i="51" s="1"/>
  <c r="S235" i="51"/>
  <c r="R227" i="51"/>
  <c r="W227" i="51" s="1"/>
  <c r="S227" i="51"/>
  <c r="R219" i="51"/>
  <c r="W219" i="51" s="1"/>
  <c r="S219" i="51"/>
  <c r="R211" i="51"/>
  <c r="W211" i="51" s="1"/>
  <c r="S211" i="51"/>
  <c r="R203" i="51"/>
  <c r="W203" i="51" s="1"/>
  <c r="S203" i="51"/>
  <c r="R195" i="51"/>
  <c r="W195" i="51" s="1"/>
  <c r="S195" i="51"/>
  <c r="R187" i="51"/>
  <c r="W187" i="51" s="1"/>
  <c r="S187" i="51"/>
  <c r="R179" i="51"/>
  <c r="W179" i="51" s="1"/>
  <c r="S179" i="51"/>
  <c r="R171" i="51"/>
  <c r="W171" i="51" s="1"/>
  <c r="S171" i="51"/>
  <c r="R163" i="51"/>
  <c r="W163" i="51" s="1"/>
  <c r="S163" i="51"/>
  <c r="R155" i="51"/>
  <c r="W155" i="51" s="1"/>
  <c r="S155" i="51"/>
  <c r="R147" i="51"/>
  <c r="W147" i="51" s="1"/>
  <c r="S147" i="51"/>
  <c r="R139" i="51"/>
  <c r="W139" i="51" s="1"/>
  <c r="S139" i="51"/>
  <c r="R131" i="51"/>
  <c r="W131" i="51" s="1"/>
  <c r="S131" i="51"/>
  <c r="R123" i="51"/>
  <c r="W123" i="51" s="1"/>
  <c r="S123" i="51"/>
  <c r="R115" i="51"/>
  <c r="W115" i="51" s="1"/>
  <c r="S115" i="51"/>
  <c r="R107" i="51"/>
  <c r="W107" i="51" s="1"/>
  <c r="S107" i="51"/>
  <c r="R99" i="51"/>
  <c r="W99" i="51" s="1"/>
  <c r="S99" i="51"/>
  <c r="R91" i="51"/>
  <c r="W91" i="51" s="1"/>
  <c r="S91" i="51"/>
  <c r="R83" i="51"/>
  <c r="W83" i="51" s="1"/>
  <c r="S83" i="51"/>
  <c r="R75" i="51"/>
  <c r="W75" i="51" s="1"/>
  <c r="S75" i="51"/>
  <c r="R67" i="51"/>
  <c r="W67" i="51" s="1"/>
  <c r="S67" i="51"/>
  <c r="R59" i="51"/>
  <c r="W59" i="51" s="1"/>
  <c r="S59" i="51"/>
  <c r="R51" i="51"/>
  <c r="W51" i="51" s="1"/>
  <c r="S51" i="51"/>
  <c r="R43" i="51"/>
  <c r="W43" i="51" s="1"/>
  <c r="S43" i="51"/>
  <c r="R35" i="51"/>
  <c r="W35" i="51" s="1"/>
  <c r="S35" i="51"/>
  <c r="R27" i="51"/>
  <c r="W27" i="51" s="1"/>
  <c r="S27" i="51"/>
  <c r="U19" i="51"/>
  <c r="R19" i="51"/>
  <c r="W19" i="51" s="1"/>
  <c r="S19" i="51"/>
  <c r="H530" i="28"/>
  <c r="A530" i="28"/>
  <c r="I530" i="28"/>
  <c r="B530" i="28"/>
  <c r="J530" i="28"/>
  <c r="D530" i="28"/>
  <c r="L530" i="28"/>
  <c r="E530" i="28"/>
  <c r="M530" i="28"/>
  <c r="F530" i="28"/>
  <c r="G530" i="28"/>
  <c r="K530" i="28"/>
  <c r="C530" i="28"/>
  <c r="G522" i="28"/>
  <c r="H522" i="28"/>
  <c r="A522" i="28"/>
  <c r="I522" i="28"/>
  <c r="B522" i="28"/>
  <c r="J522" i="28"/>
  <c r="C522" i="28"/>
  <c r="K522" i="28"/>
  <c r="D522" i="28"/>
  <c r="L522" i="28"/>
  <c r="E522" i="28"/>
  <c r="M522" i="28"/>
  <c r="F522" i="28"/>
  <c r="D466" i="28"/>
  <c r="L466" i="28"/>
  <c r="G466" i="28"/>
  <c r="H466" i="28"/>
  <c r="A466" i="28"/>
  <c r="I466" i="28"/>
  <c r="C466" i="28"/>
  <c r="K466" i="28"/>
  <c r="M466" i="28"/>
  <c r="B466" i="28"/>
  <c r="E466" i="28"/>
  <c r="F466" i="28"/>
  <c r="J466" i="28"/>
  <c r="D458" i="28"/>
  <c r="L458" i="28"/>
  <c r="G458" i="28"/>
  <c r="H458" i="28"/>
  <c r="A458" i="28"/>
  <c r="I458" i="28"/>
  <c r="C458" i="28"/>
  <c r="K458" i="28"/>
  <c r="J458" i="28"/>
  <c r="M458" i="28"/>
  <c r="B458" i="28"/>
  <c r="E458" i="28"/>
  <c r="F458" i="28"/>
  <c r="A426" i="28"/>
  <c r="I426" i="28"/>
  <c r="D426" i="28"/>
  <c r="L426" i="28"/>
  <c r="K426" i="28"/>
  <c r="B426" i="28"/>
  <c r="C426" i="28"/>
  <c r="E426" i="28"/>
  <c r="F426" i="28"/>
  <c r="G426" i="28"/>
  <c r="H426" i="28"/>
  <c r="M426" i="28"/>
  <c r="J426" i="28"/>
  <c r="A378" i="28"/>
  <c r="I378" i="28"/>
  <c r="D378" i="28"/>
  <c r="L378" i="28"/>
  <c r="B378" i="28"/>
  <c r="M378" i="28"/>
  <c r="C378" i="28"/>
  <c r="F378" i="28"/>
  <c r="G378" i="28"/>
  <c r="H378" i="28"/>
  <c r="J378" i="28"/>
  <c r="K378" i="28"/>
  <c r="E378" i="28"/>
  <c r="S16" i="51"/>
  <c r="R16" i="51"/>
  <c r="V594" i="51"/>
  <c r="S594" i="51"/>
  <c r="R594" i="51"/>
  <c r="W594" i="51" s="1"/>
  <c r="S586" i="51"/>
  <c r="R586" i="51"/>
  <c r="W586" i="51" s="1"/>
  <c r="V578" i="51"/>
  <c r="S578" i="51"/>
  <c r="R578" i="51"/>
  <c r="W578" i="51" s="1"/>
  <c r="S570" i="51"/>
  <c r="R570" i="51"/>
  <c r="W570" i="51" s="1"/>
  <c r="X562" i="51"/>
  <c r="S562" i="51"/>
  <c r="R562" i="51"/>
  <c r="W562" i="51" s="1"/>
  <c r="S554" i="51"/>
  <c r="R554" i="51"/>
  <c r="W554" i="51" s="1"/>
  <c r="S546" i="51"/>
  <c r="R546" i="51"/>
  <c r="W546" i="51" s="1"/>
  <c r="S538" i="51"/>
  <c r="R538" i="51"/>
  <c r="W538" i="51" s="1"/>
  <c r="S530" i="51"/>
  <c r="R530" i="51"/>
  <c r="W530" i="51" s="1"/>
  <c r="R522" i="51"/>
  <c r="W522" i="51" s="1"/>
  <c r="S522" i="51"/>
  <c r="R514" i="51"/>
  <c r="W514" i="51" s="1"/>
  <c r="S514" i="51"/>
  <c r="S506" i="51"/>
  <c r="R506" i="51"/>
  <c r="W506" i="51" s="1"/>
  <c r="S498" i="51"/>
  <c r="R498" i="51"/>
  <c r="W498" i="51" s="1"/>
  <c r="R490" i="51"/>
  <c r="W490" i="51" s="1"/>
  <c r="S490" i="51"/>
  <c r="R482" i="51"/>
  <c r="W482" i="51" s="1"/>
  <c r="S482" i="51"/>
  <c r="R474" i="51"/>
  <c r="W474" i="51" s="1"/>
  <c r="S474" i="51"/>
  <c r="R466" i="51"/>
  <c r="W466" i="51" s="1"/>
  <c r="S466" i="51"/>
  <c r="R458" i="51"/>
  <c r="W458" i="51" s="1"/>
  <c r="S458" i="51"/>
  <c r="R450" i="51"/>
  <c r="W450" i="51" s="1"/>
  <c r="S450" i="51"/>
  <c r="R442" i="51"/>
  <c r="W442" i="51" s="1"/>
  <c r="S442" i="51"/>
  <c r="R434" i="51"/>
  <c r="W434" i="51" s="1"/>
  <c r="S434" i="51"/>
  <c r="R426" i="51"/>
  <c r="W426" i="51" s="1"/>
  <c r="S426" i="51"/>
  <c r="R418" i="51"/>
  <c r="W418" i="51" s="1"/>
  <c r="S418" i="51"/>
  <c r="R410" i="51"/>
  <c r="W410" i="51" s="1"/>
  <c r="S410" i="51"/>
  <c r="R402" i="51"/>
  <c r="W402" i="51" s="1"/>
  <c r="S402" i="51"/>
  <c r="R394" i="51"/>
  <c r="W394" i="51" s="1"/>
  <c r="S394" i="51"/>
  <c r="R386" i="51"/>
  <c r="W386" i="51" s="1"/>
  <c r="S386" i="51"/>
  <c r="R378" i="51"/>
  <c r="W378" i="51" s="1"/>
  <c r="S378" i="51"/>
  <c r="R370" i="51"/>
  <c r="W370" i="51" s="1"/>
  <c r="S370" i="51"/>
  <c r="R362" i="51"/>
  <c r="W362" i="51" s="1"/>
  <c r="S362" i="51"/>
  <c r="R354" i="51"/>
  <c r="W354" i="51" s="1"/>
  <c r="S354" i="51"/>
  <c r="R346" i="51"/>
  <c r="W346" i="51" s="1"/>
  <c r="S346" i="51"/>
  <c r="R338" i="51"/>
  <c r="W338" i="51" s="1"/>
  <c r="S338" i="51"/>
  <c r="R330" i="51"/>
  <c r="W330" i="51" s="1"/>
  <c r="S330" i="51"/>
  <c r="R322" i="51"/>
  <c r="W322" i="51" s="1"/>
  <c r="S322" i="51"/>
  <c r="R314" i="51"/>
  <c r="W314" i="51" s="1"/>
  <c r="S314" i="51"/>
  <c r="S306" i="51"/>
  <c r="R306" i="51"/>
  <c r="W306" i="51" s="1"/>
  <c r="S298" i="51"/>
  <c r="R298" i="51"/>
  <c r="W298" i="51" s="1"/>
  <c r="S290" i="51"/>
  <c r="R290" i="51"/>
  <c r="W290" i="51" s="1"/>
  <c r="S282" i="51"/>
  <c r="R282" i="51"/>
  <c r="W282" i="51" s="1"/>
  <c r="R274" i="51"/>
  <c r="W274" i="51" s="1"/>
  <c r="S274" i="51"/>
  <c r="R266" i="51"/>
  <c r="W266" i="51" s="1"/>
  <c r="S266" i="51"/>
  <c r="R258" i="51"/>
  <c r="W258" i="51" s="1"/>
  <c r="S258" i="51"/>
  <c r="R250" i="51"/>
  <c r="W250" i="51" s="1"/>
  <c r="S250" i="51"/>
  <c r="R242" i="51"/>
  <c r="W242" i="51" s="1"/>
  <c r="S242" i="51"/>
  <c r="R234" i="51"/>
  <c r="W234" i="51" s="1"/>
  <c r="S234" i="51"/>
  <c r="R226" i="51"/>
  <c r="W226" i="51" s="1"/>
  <c r="S226" i="51"/>
  <c r="R218" i="51"/>
  <c r="W218" i="51" s="1"/>
  <c r="S218" i="51"/>
  <c r="R210" i="51"/>
  <c r="W210" i="51" s="1"/>
  <c r="S210" i="51"/>
  <c r="R202" i="51"/>
  <c r="W202" i="51" s="1"/>
  <c r="S202" i="51"/>
  <c r="R194" i="51"/>
  <c r="W194" i="51" s="1"/>
  <c r="S194" i="51"/>
  <c r="R186" i="51"/>
  <c r="W186" i="51" s="1"/>
  <c r="S186" i="51"/>
  <c r="R178" i="51"/>
  <c r="W178" i="51" s="1"/>
  <c r="S178" i="51"/>
  <c r="R170" i="51"/>
  <c r="W170" i="51" s="1"/>
  <c r="S170" i="51"/>
  <c r="R162" i="51"/>
  <c r="W162" i="51" s="1"/>
  <c r="S162" i="51"/>
  <c r="R154" i="51"/>
  <c r="W154" i="51" s="1"/>
  <c r="S154" i="51"/>
  <c r="R146" i="51"/>
  <c r="W146" i="51" s="1"/>
  <c r="S146" i="51"/>
  <c r="R138" i="51"/>
  <c r="W138" i="51" s="1"/>
  <c r="S138" i="51"/>
  <c r="R130" i="51"/>
  <c r="W130" i="51" s="1"/>
  <c r="S130" i="51"/>
  <c r="R122" i="51"/>
  <c r="W122" i="51" s="1"/>
  <c r="S122" i="51"/>
  <c r="R114" i="51"/>
  <c r="W114" i="51" s="1"/>
  <c r="S114" i="51"/>
  <c r="R106" i="51"/>
  <c r="W106" i="51" s="1"/>
  <c r="S106" i="51"/>
  <c r="R98" i="51"/>
  <c r="W98" i="51" s="1"/>
  <c r="S98" i="51"/>
  <c r="R90" i="51"/>
  <c r="W90" i="51" s="1"/>
  <c r="S90" i="51"/>
  <c r="R82" i="51"/>
  <c r="W82" i="51" s="1"/>
  <c r="S82" i="51"/>
  <c r="R74" i="51"/>
  <c r="W74" i="51" s="1"/>
  <c r="S74" i="51"/>
  <c r="S66" i="51"/>
  <c r="R66" i="51"/>
  <c r="W66" i="51" s="1"/>
  <c r="S58" i="51"/>
  <c r="R58" i="51"/>
  <c r="W58" i="51" s="1"/>
  <c r="S50" i="51"/>
  <c r="R50" i="51"/>
  <c r="W50" i="51" s="1"/>
  <c r="S42" i="51"/>
  <c r="R42" i="51"/>
  <c r="W42" i="51" s="1"/>
  <c r="S34" i="51"/>
  <c r="R34" i="51"/>
  <c r="W34" i="51" s="1"/>
  <c r="S26" i="51"/>
  <c r="R26" i="51"/>
  <c r="W26" i="51" s="1"/>
  <c r="R18" i="51"/>
  <c r="S18" i="51"/>
  <c r="E569" i="28"/>
  <c r="M569" i="28"/>
  <c r="F569" i="28"/>
  <c r="G569" i="28"/>
  <c r="A569" i="28"/>
  <c r="I569" i="28"/>
  <c r="B569" i="28"/>
  <c r="J569" i="28"/>
  <c r="C569" i="28"/>
  <c r="K569" i="28"/>
  <c r="L569" i="28"/>
  <c r="D569" i="28"/>
  <c r="H569" i="28"/>
  <c r="E545" i="28"/>
  <c r="M545" i="28"/>
  <c r="F545" i="28"/>
  <c r="G545" i="28"/>
  <c r="A545" i="28"/>
  <c r="I545" i="28"/>
  <c r="B545" i="28"/>
  <c r="J545" i="28"/>
  <c r="C545" i="28"/>
  <c r="K545" i="28"/>
  <c r="D545" i="28"/>
  <c r="H545" i="28"/>
  <c r="L545" i="28"/>
  <c r="A505" i="28"/>
  <c r="D505" i="28"/>
  <c r="E505" i="28"/>
  <c r="F505" i="28"/>
  <c r="H505" i="28"/>
  <c r="L505" i="28"/>
  <c r="M505" i="28"/>
  <c r="B505" i="28"/>
  <c r="C505" i="28"/>
  <c r="G505" i="28"/>
  <c r="I505" i="28"/>
  <c r="J505" i="28"/>
  <c r="K505" i="28"/>
  <c r="A481" i="28"/>
  <c r="I481" i="28"/>
  <c r="D481" i="28"/>
  <c r="L481" i="28"/>
  <c r="E481" i="28"/>
  <c r="M481" i="28"/>
  <c r="F481" i="28"/>
  <c r="H481" i="28"/>
  <c r="J481" i="28"/>
  <c r="K481" i="28"/>
  <c r="B481" i="28"/>
  <c r="C481" i="28"/>
  <c r="G481" i="28"/>
  <c r="F401" i="28"/>
  <c r="A401" i="28"/>
  <c r="I401" i="28"/>
  <c r="B401" i="28"/>
  <c r="L401" i="28"/>
  <c r="C401" i="28"/>
  <c r="M401" i="28"/>
  <c r="E401" i="28"/>
  <c r="G401" i="28"/>
  <c r="H401" i="28"/>
  <c r="J401" i="28"/>
  <c r="K401" i="28"/>
  <c r="D401" i="28"/>
  <c r="R601" i="51"/>
  <c r="W601" i="51" s="1"/>
  <c r="S601" i="51"/>
  <c r="V593" i="51"/>
  <c r="R593" i="51"/>
  <c r="W593" i="51" s="1"/>
  <c r="S593" i="51"/>
  <c r="R585" i="51"/>
  <c r="W585" i="51" s="1"/>
  <c r="S585" i="51"/>
  <c r="R577" i="51"/>
  <c r="W577" i="51" s="1"/>
  <c r="S577" i="51"/>
  <c r="R569" i="51"/>
  <c r="W569" i="51" s="1"/>
  <c r="S569" i="51"/>
  <c r="R561" i="51"/>
  <c r="W561" i="51" s="1"/>
  <c r="S561" i="51"/>
  <c r="R553" i="51"/>
  <c r="W553" i="51" s="1"/>
  <c r="S553" i="51"/>
  <c r="R545" i="51"/>
  <c r="W545" i="51" s="1"/>
  <c r="S545" i="51"/>
  <c r="R537" i="51"/>
  <c r="W537" i="51" s="1"/>
  <c r="S537" i="51"/>
  <c r="R529" i="51"/>
  <c r="W529" i="51" s="1"/>
  <c r="S529" i="51"/>
  <c r="R521" i="51"/>
  <c r="W521" i="51" s="1"/>
  <c r="S521" i="51"/>
  <c r="R513" i="51"/>
  <c r="W513" i="51" s="1"/>
  <c r="S513" i="51"/>
  <c r="R505" i="51"/>
  <c r="W505" i="51" s="1"/>
  <c r="S505" i="51"/>
  <c r="R497" i="51"/>
  <c r="W497" i="51" s="1"/>
  <c r="S497" i="51"/>
  <c r="R489" i="51"/>
  <c r="W489" i="51" s="1"/>
  <c r="S489" i="51"/>
  <c r="S481" i="51"/>
  <c r="R481" i="51"/>
  <c r="W481" i="51" s="1"/>
  <c r="S473" i="51"/>
  <c r="R473" i="51"/>
  <c r="W473" i="51" s="1"/>
  <c r="S465" i="51"/>
  <c r="R465" i="51"/>
  <c r="W465" i="51" s="1"/>
  <c r="S457" i="51"/>
  <c r="R457" i="51"/>
  <c r="W457" i="51" s="1"/>
  <c r="S449" i="51"/>
  <c r="R449" i="51"/>
  <c r="W449" i="51" s="1"/>
  <c r="S441" i="51"/>
  <c r="R441" i="51"/>
  <c r="W441" i="51" s="1"/>
  <c r="S433" i="51"/>
  <c r="R433" i="51"/>
  <c r="W433" i="51" s="1"/>
  <c r="S425" i="51"/>
  <c r="R425" i="51"/>
  <c r="W425" i="51" s="1"/>
  <c r="S417" i="51"/>
  <c r="R417" i="51"/>
  <c r="W417" i="51" s="1"/>
  <c r="S409" i="51"/>
  <c r="R409" i="51"/>
  <c r="W409" i="51" s="1"/>
  <c r="S401" i="51"/>
  <c r="R401" i="51"/>
  <c r="W401" i="51" s="1"/>
  <c r="S393" i="51"/>
  <c r="R393" i="51"/>
  <c r="W393" i="51" s="1"/>
  <c r="S385" i="51"/>
  <c r="R385" i="51"/>
  <c r="W385" i="51" s="1"/>
  <c r="S377" i="51"/>
  <c r="R377" i="51"/>
  <c r="W377" i="51" s="1"/>
  <c r="S369" i="51"/>
  <c r="R369" i="51"/>
  <c r="W369" i="51" s="1"/>
  <c r="S361" i="51"/>
  <c r="R361" i="51"/>
  <c r="W361" i="51" s="1"/>
  <c r="S353" i="51"/>
  <c r="R353" i="51"/>
  <c r="W353" i="51" s="1"/>
  <c r="S345" i="51"/>
  <c r="R345" i="51"/>
  <c r="W345" i="51" s="1"/>
  <c r="S337" i="51"/>
  <c r="R337" i="51"/>
  <c r="W337" i="51" s="1"/>
  <c r="S329" i="51"/>
  <c r="R329" i="51"/>
  <c r="W329" i="51" s="1"/>
  <c r="S321" i="51"/>
  <c r="R321" i="51"/>
  <c r="W321" i="51" s="1"/>
  <c r="S313" i="51"/>
  <c r="R313" i="51"/>
  <c r="W313" i="51" s="1"/>
  <c r="R305" i="51"/>
  <c r="W305" i="51" s="1"/>
  <c r="S305" i="51"/>
  <c r="R297" i="51"/>
  <c r="W297" i="51" s="1"/>
  <c r="S297" i="51"/>
  <c r="R289" i="51"/>
  <c r="W289" i="51" s="1"/>
  <c r="S289" i="51"/>
  <c r="R281" i="51"/>
  <c r="W281" i="51" s="1"/>
  <c r="S281" i="51"/>
  <c r="R273" i="51"/>
  <c r="W273" i="51" s="1"/>
  <c r="S273" i="51"/>
  <c r="R265" i="51"/>
  <c r="W265" i="51" s="1"/>
  <c r="S265" i="51"/>
  <c r="R257" i="51"/>
  <c r="W257" i="51" s="1"/>
  <c r="S257" i="51"/>
  <c r="R249" i="51"/>
  <c r="W249" i="51" s="1"/>
  <c r="S249" i="51"/>
  <c r="R241" i="51"/>
  <c r="W241" i="51" s="1"/>
  <c r="S241" i="51"/>
  <c r="R233" i="51"/>
  <c r="W233" i="51" s="1"/>
  <c r="S233" i="51"/>
  <c r="R225" i="51"/>
  <c r="W225" i="51" s="1"/>
  <c r="S225" i="51"/>
  <c r="R217" i="51"/>
  <c r="W217" i="51" s="1"/>
  <c r="S217" i="51"/>
  <c r="R209" i="51"/>
  <c r="W209" i="51" s="1"/>
  <c r="S209" i="51"/>
  <c r="R201" i="51"/>
  <c r="W201" i="51" s="1"/>
  <c r="S201" i="51"/>
  <c r="R193" i="51"/>
  <c r="W193" i="51" s="1"/>
  <c r="S193" i="51"/>
  <c r="R185" i="51"/>
  <c r="W185" i="51" s="1"/>
  <c r="S185" i="51"/>
  <c r="R177" i="51"/>
  <c r="W177" i="51" s="1"/>
  <c r="S177" i="51"/>
  <c r="R169" i="51"/>
  <c r="W169" i="51" s="1"/>
  <c r="S169" i="51"/>
  <c r="R161" i="51"/>
  <c r="W161" i="51" s="1"/>
  <c r="S161" i="51"/>
  <c r="R153" i="51"/>
  <c r="W153" i="51" s="1"/>
  <c r="S153" i="51"/>
  <c r="R145" i="51"/>
  <c r="W145" i="51" s="1"/>
  <c r="S145" i="51"/>
  <c r="R137" i="51"/>
  <c r="W137" i="51" s="1"/>
  <c r="S137" i="51"/>
  <c r="R129" i="51"/>
  <c r="W129" i="51" s="1"/>
  <c r="S129" i="51"/>
  <c r="R121" i="51"/>
  <c r="W121" i="51" s="1"/>
  <c r="S121" i="51"/>
  <c r="R113" i="51"/>
  <c r="W113" i="51" s="1"/>
  <c r="S113" i="51"/>
  <c r="R105" i="51"/>
  <c r="W105" i="51" s="1"/>
  <c r="S105" i="51"/>
  <c r="R97" i="51"/>
  <c r="W97" i="51" s="1"/>
  <c r="S97" i="51"/>
  <c r="R89" i="51"/>
  <c r="W89" i="51" s="1"/>
  <c r="S89" i="51"/>
  <c r="R81" i="51"/>
  <c r="W81" i="51" s="1"/>
  <c r="S81" i="51"/>
  <c r="R73" i="51"/>
  <c r="W73" i="51" s="1"/>
  <c r="S73" i="51"/>
  <c r="R65" i="51"/>
  <c r="W65" i="51" s="1"/>
  <c r="S65" i="51"/>
  <c r="R57" i="51"/>
  <c r="W57" i="51" s="1"/>
  <c r="S57" i="51"/>
  <c r="R49" i="51"/>
  <c r="W49" i="51" s="1"/>
  <c r="S49" i="51"/>
  <c r="R41" i="51"/>
  <c r="W41" i="51" s="1"/>
  <c r="S41" i="51"/>
  <c r="R33" i="51"/>
  <c r="W33" i="51" s="1"/>
  <c r="S33" i="51"/>
  <c r="S25" i="51"/>
  <c r="R25" i="51"/>
  <c r="W25" i="51" s="1"/>
  <c r="R17" i="51"/>
  <c r="W17" i="51" s="1"/>
  <c r="S17" i="51"/>
  <c r="B568" i="28"/>
  <c r="J568" i="28"/>
  <c r="C568" i="28"/>
  <c r="K568" i="28"/>
  <c r="D568" i="28"/>
  <c r="L568" i="28"/>
  <c r="F568" i="28"/>
  <c r="G568" i="28"/>
  <c r="H568" i="28"/>
  <c r="A568" i="28"/>
  <c r="E568" i="28"/>
  <c r="I568" i="28"/>
  <c r="M568" i="28"/>
  <c r="B528" i="28"/>
  <c r="J528" i="28"/>
  <c r="C528" i="28"/>
  <c r="K528" i="28"/>
  <c r="D528" i="28"/>
  <c r="L528" i="28"/>
  <c r="F528" i="28"/>
  <c r="G528" i="28"/>
  <c r="H528" i="28"/>
  <c r="A528" i="28"/>
  <c r="E528" i="28"/>
  <c r="I528" i="28"/>
  <c r="M528" i="28"/>
  <c r="F504" i="28"/>
  <c r="A504" i="28"/>
  <c r="I504" i="28"/>
  <c r="B504" i="28"/>
  <c r="J504" i="28"/>
  <c r="C504" i="28"/>
  <c r="K504" i="28"/>
  <c r="E504" i="28"/>
  <c r="M504" i="28"/>
  <c r="H504" i="28"/>
  <c r="L504" i="28"/>
  <c r="D504" i="28"/>
  <c r="G504" i="28"/>
  <c r="F464" i="28"/>
  <c r="A464" i="28"/>
  <c r="I464" i="28"/>
  <c r="B464" i="28"/>
  <c r="J464" i="28"/>
  <c r="C464" i="28"/>
  <c r="K464" i="28"/>
  <c r="E464" i="28"/>
  <c r="M464" i="28"/>
  <c r="D464" i="28"/>
  <c r="G464" i="28"/>
  <c r="H464" i="28"/>
  <c r="L464" i="28"/>
  <c r="C424" i="28"/>
  <c r="K424" i="28"/>
  <c r="F424" i="28"/>
  <c r="A424" i="28"/>
  <c r="L424" i="28"/>
  <c r="E424" i="28"/>
  <c r="G424" i="28"/>
  <c r="M424" i="28"/>
  <c r="B424" i="28"/>
  <c r="D424" i="28"/>
  <c r="H424" i="28"/>
  <c r="J424" i="28"/>
  <c r="I424" i="28"/>
  <c r="C416" i="28"/>
  <c r="K416" i="28"/>
  <c r="F416" i="28"/>
  <c r="I416" i="28"/>
  <c r="J416" i="28"/>
  <c r="B416" i="28"/>
  <c r="M416" i="28"/>
  <c r="D416" i="28"/>
  <c r="E416" i="28"/>
  <c r="G416" i="28"/>
  <c r="H416" i="28"/>
  <c r="L416" i="28"/>
  <c r="A416" i="28"/>
  <c r="C408" i="28"/>
  <c r="K408" i="28"/>
  <c r="F408" i="28"/>
  <c r="G408" i="28"/>
  <c r="H408" i="28"/>
  <c r="J408" i="28"/>
  <c r="A408" i="28"/>
  <c r="L408" i="28"/>
  <c r="B408" i="28"/>
  <c r="D408" i="28"/>
  <c r="E408" i="28"/>
  <c r="I408" i="28"/>
  <c r="M408" i="28"/>
  <c r="S600" i="51"/>
  <c r="R600" i="51"/>
  <c r="W600" i="51" s="1"/>
  <c r="V592" i="51"/>
  <c r="R592" i="51"/>
  <c r="W592" i="51" s="1"/>
  <c r="S592" i="51"/>
  <c r="S584" i="51"/>
  <c r="R584" i="51"/>
  <c r="W584" i="51" s="1"/>
  <c r="V576" i="51"/>
  <c r="R576" i="51"/>
  <c r="W576" i="51" s="1"/>
  <c r="S576" i="51"/>
  <c r="S568" i="51"/>
  <c r="R568" i="51"/>
  <c r="W568" i="51" s="1"/>
  <c r="R560" i="51"/>
  <c r="W560" i="51" s="1"/>
  <c r="S560" i="51"/>
  <c r="S552" i="51"/>
  <c r="R552" i="51"/>
  <c r="W552" i="51" s="1"/>
  <c r="R544" i="51"/>
  <c r="W544" i="51" s="1"/>
  <c r="S544" i="51"/>
  <c r="S536" i="51"/>
  <c r="R536" i="51"/>
  <c r="W536" i="51" s="1"/>
  <c r="R528" i="51"/>
  <c r="W528" i="51" s="1"/>
  <c r="S528" i="51"/>
  <c r="R520" i="51"/>
  <c r="W520" i="51" s="1"/>
  <c r="S520" i="51"/>
  <c r="R512" i="51"/>
  <c r="W512" i="51" s="1"/>
  <c r="S512" i="51"/>
  <c r="R504" i="51"/>
  <c r="W504" i="51" s="1"/>
  <c r="S504" i="51"/>
  <c r="R496" i="51"/>
  <c r="W496" i="51" s="1"/>
  <c r="S496" i="51"/>
  <c r="R488" i="51"/>
  <c r="W488" i="51" s="1"/>
  <c r="S488" i="51"/>
  <c r="R480" i="51"/>
  <c r="W480" i="51" s="1"/>
  <c r="S480" i="51"/>
  <c r="R472" i="51"/>
  <c r="W472" i="51" s="1"/>
  <c r="S472" i="51"/>
  <c r="R464" i="51"/>
  <c r="W464" i="51" s="1"/>
  <c r="S464" i="51"/>
  <c r="R456" i="51"/>
  <c r="W456" i="51" s="1"/>
  <c r="S456" i="51"/>
  <c r="R448" i="51"/>
  <c r="W448" i="51" s="1"/>
  <c r="S448" i="51"/>
  <c r="R440" i="51"/>
  <c r="W440" i="51" s="1"/>
  <c r="S440" i="51"/>
  <c r="R432" i="51"/>
  <c r="W432" i="51" s="1"/>
  <c r="S432" i="51"/>
  <c r="R424" i="51"/>
  <c r="W424" i="51" s="1"/>
  <c r="S424" i="51"/>
  <c r="R416" i="51"/>
  <c r="W416" i="51" s="1"/>
  <c r="S416" i="51"/>
  <c r="R408" i="51"/>
  <c r="W408" i="51" s="1"/>
  <c r="S408" i="51"/>
  <c r="R400" i="51"/>
  <c r="W400" i="51" s="1"/>
  <c r="S400" i="51"/>
  <c r="R392" i="51"/>
  <c r="W392" i="51" s="1"/>
  <c r="S392" i="51"/>
  <c r="R384" i="51"/>
  <c r="W384" i="51" s="1"/>
  <c r="S384" i="51"/>
  <c r="R376" i="51"/>
  <c r="W376" i="51" s="1"/>
  <c r="S376" i="51"/>
  <c r="R368" i="51"/>
  <c r="W368" i="51" s="1"/>
  <c r="S368" i="51"/>
  <c r="R360" i="51"/>
  <c r="W360" i="51" s="1"/>
  <c r="S360" i="51"/>
  <c r="R352" i="51"/>
  <c r="W352" i="51" s="1"/>
  <c r="S352" i="51"/>
  <c r="R344" i="51"/>
  <c r="W344" i="51" s="1"/>
  <c r="S344" i="51"/>
  <c r="R336" i="51"/>
  <c r="W336" i="51" s="1"/>
  <c r="S336" i="51"/>
  <c r="R328" i="51"/>
  <c r="W328" i="51" s="1"/>
  <c r="S328" i="51"/>
  <c r="R320" i="51"/>
  <c r="W320" i="51" s="1"/>
  <c r="S320" i="51"/>
  <c r="R312" i="51"/>
  <c r="W312" i="51" s="1"/>
  <c r="S312" i="51"/>
  <c r="R304" i="51"/>
  <c r="W304" i="51" s="1"/>
  <c r="S304" i="51"/>
  <c r="R296" i="51"/>
  <c r="W296" i="51" s="1"/>
  <c r="S296" i="51"/>
  <c r="R288" i="51"/>
  <c r="W288" i="51" s="1"/>
  <c r="S288" i="51"/>
  <c r="R280" i="51"/>
  <c r="W280" i="51" s="1"/>
  <c r="S280" i="51"/>
  <c r="R272" i="51"/>
  <c r="W272" i="51" s="1"/>
  <c r="S272" i="51"/>
  <c r="R264" i="51"/>
  <c r="W264" i="51" s="1"/>
  <c r="S264" i="51"/>
  <c r="R256" i="51"/>
  <c r="W256" i="51" s="1"/>
  <c r="S256" i="51"/>
  <c r="R248" i="51"/>
  <c r="W248" i="51" s="1"/>
  <c r="S248" i="51"/>
  <c r="R240" i="51"/>
  <c r="W240" i="51" s="1"/>
  <c r="S240" i="51"/>
  <c r="R232" i="51"/>
  <c r="W232" i="51" s="1"/>
  <c r="S232" i="51"/>
  <c r="R224" i="51"/>
  <c r="W224" i="51" s="1"/>
  <c r="S224" i="51"/>
  <c r="R216" i="51"/>
  <c r="W216" i="51" s="1"/>
  <c r="S216" i="51"/>
  <c r="R208" i="51"/>
  <c r="W208" i="51" s="1"/>
  <c r="S208" i="51"/>
  <c r="R200" i="51"/>
  <c r="W200" i="51" s="1"/>
  <c r="S200" i="51"/>
  <c r="R192" i="51"/>
  <c r="W192" i="51" s="1"/>
  <c r="S192" i="51"/>
  <c r="R184" i="51"/>
  <c r="W184" i="51" s="1"/>
  <c r="S184" i="51"/>
  <c r="R176" i="51"/>
  <c r="W176" i="51" s="1"/>
  <c r="S176" i="51"/>
  <c r="R168" i="51"/>
  <c r="W168" i="51" s="1"/>
  <c r="S168" i="51"/>
  <c r="R160" i="51"/>
  <c r="W160" i="51" s="1"/>
  <c r="S160" i="51"/>
  <c r="R152" i="51"/>
  <c r="W152" i="51" s="1"/>
  <c r="S152" i="51"/>
  <c r="R144" i="51"/>
  <c r="W144" i="51" s="1"/>
  <c r="S144" i="51"/>
  <c r="R136" i="51"/>
  <c r="W136" i="51" s="1"/>
  <c r="S136" i="51"/>
  <c r="R128" i="51"/>
  <c r="W128" i="51" s="1"/>
  <c r="S128" i="51"/>
  <c r="R120" i="51"/>
  <c r="W120" i="51" s="1"/>
  <c r="S120" i="51"/>
  <c r="R112" i="51"/>
  <c r="W112" i="51" s="1"/>
  <c r="S112" i="51"/>
  <c r="R104" i="51"/>
  <c r="W104" i="51" s="1"/>
  <c r="S104" i="51"/>
  <c r="R96" i="51"/>
  <c r="W96" i="51" s="1"/>
  <c r="S96" i="51"/>
  <c r="R88" i="51"/>
  <c r="W88" i="51" s="1"/>
  <c r="S88" i="51"/>
  <c r="R80" i="51"/>
  <c r="W80" i="51" s="1"/>
  <c r="S80" i="51"/>
  <c r="R72" i="51"/>
  <c r="W72" i="51" s="1"/>
  <c r="S72" i="51"/>
  <c r="R64" i="51"/>
  <c r="W64" i="51" s="1"/>
  <c r="S64" i="51"/>
  <c r="R56" i="51"/>
  <c r="W56" i="51" s="1"/>
  <c r="S56" i="51"/>
  <c r="R48" i="51"/>
  <c r="W48" i="51" s="1"/>
  <c r="S48" i="51"/>
  <c r="R40" i="51"/>
  <c r="W40" i="51" s="1"/>
  <c r="S40" i="51"/>
  <c r="R32" i="51"/>
  <c r="W32" i="51" s="1"/>
  <c r="S32" i="51"/>
  <c r="R24" i="51"/>
  <c r="W24" i="51" s="1"/>
  <c r="S24" i="51"/>
  <c r="F527" i="28"/>
  <c r="G527" i="28"/>
  <c r="H527" i="28"/>
  <c r="A527" i="28"/>
  <c r="I527" i="28"/>
  <c r="B527" i="28"/>
  <c r="J527" i="28"/>
  <c r="C527" i="28"/>
  <c r="K527" i="28"/>
  <c r="D527" i="28"/>
  <c r="L527" i="28"/>
  <c r="E527" i="28"/>
  <c r="M527" i="28"/>
  <c r="C463" i="28"/>
  <c r="K463" i="28"/>
  <c r="F463" i="28"/>
  <c r="G463" i="28"/>
  <c r="H463" i="28"/>
  <c r="B463" i="28"/>
  <c r="J463" i="28"/>
  <c r="I463" i="28"/>
  <c r="L463" i="28"/>
  <c r="M463" i="28"/>
  <c r="A463" i="28"/>
  <c r="D463" i="28"/>
  <c r="E463" i="28"/>
  <c r="R599" i="51"/>
  <c r="W599" i="51" s="1"/>
  <c r="S599" i="51"/>
  <c r="R591" i="51"/>
  <c r="W591" i="51" s="1"/>
  <c r="S591" i="51"/>
  <c r="R583" i="51"/>
  <c r="W583" i="51" s="1"/>
  <c r="S583" i="51"/>
  <c r="R575" i="51"/>
  <c r="W575" i="51" s="1"/>
  <c r="S575" i="51"/>
  <c r="R567" i="51"/>
  <c r="W567" i="51" s="1"/>
  <c r="S567" i="51"/>
  <c r="R559" i="51"/>
  <c r="W559" i="51" s="1"/>
  <c r="S559" i="51"/>
  <c r="R551" i="51"/>
  <c r="W551" i="51" s="1"/>
  <c r="S551" i="51"/>
  <c r="R543" i="51"/>
  <c r="W543" i="51" s="1"/>
  <c r="S543" i="51"/>
  <c r="R535" i="51"/>
  <c r="W535" i="51" s="1"/>
  <c r="S535" i="51"/>
  <c r="S527" i="51"/>
  <c r="R527" i="51"/>
  <c r="W527" i="51" s="1"/>
  <c r="S519" i="51"/>
  <c r="R519" i="51"/>
  <c r="W519" i="51" s="1"/>
  <c r="S511" i="51"/>
  <c r="R511" i="51"/>
  <c r="W511" i="51" s="1"/>
  <c r="S503" i="51"/>
  <c r="R503" i="51"/>
  <c r="W503" i="51" s="1"/>
  <c r="S495" i="51"/>
  <c r="R495" i="51"/>
  <c r="W495" i="51" s="1"/>
  <c r="S487" i="51"/>
  <c r="R487" i="51"/>
  <c r="W487" i="51" s="1"/>
  <c r="S479" i="51"/>
  <c r="R479" i="51"/>
  <c r="W479" i="51" s="1"/>
  <c r="S471" i="51"/>
  <c r="R471" i="51"/>
  <c r="W471" i="51" s="1"/>
  <c r="S463" i="51"/>
  <c r="R463" i="51"/>
  <c r="W463" i="51" s="1"/>
  <c r="S455" i="51"/>
  <c r="R455" i="51"/>
  <c r="W455" i="51" s="1"/>
  <c r="S447" i="51"/>
  <c r="R447" i="51"/>
  <c r="W447" i="51" s="1"/>
  <c r="S439" i="51"/>
  <c r="R439" i="51"/>
  <c r="W439" i="51" s="1"/>
  <c r="S431" i="51"/>
  <c r="R431" i="51"/>
  <c r="W431" i="51" s="1"/>
  <c r="S423" i="51"/>
  <c r="R423" i="51"/>
  <c r="W423" i="51" s="1"/>
  <c r="S415" i="51"/>
  <c r="R415" i="51"/>
  <c r="W415" i="51" s="1"/>
  <c r="S407" i="51"/>
  <c r="R407" i="51"/>
  <c r="W407" i="51" s="1"/>
  <c r="S399" i="51"/>
  <c r="R399" i="51"/>
  <c r="W399" i="51" s="1"/>
  <c r="S391" i="51"/>
  <c r="R391" i="51"/>
  <c r="W391" i="51" s="1"/>
  <c r="S383" i="51"/>
  <c r="R383" i="51"/>
  <c r="W383" i="51" s="1"/>
  <c r="S375" i="51"/>
  <c r="R375" i="51"/>
  <c r="W375" i="51" s="1"/>
  <c r="S367" i="51"/>
  <c r="R367" i="51"/>
  <c r="W367" i="51" s="1"/>
  <c r="S359" i="51"/>
  <c r="R359" i="51"/>
  <c r="W359" i="51" s="1"/>
  <c r="S351" i="51"/>
  <c r="R351" i="51"/>
  <c r="W351" i="51" s="1"/>
  <c r="S343" i="51"/>
  <c r="R343" i="51"/>
  <c r="W343" i="51" s="1"/>
  <c r="S335" i="51"/>
  <c r="R335" i="51"/>
  <c r="W335" i="51" s="1"/>
  <c r="S327" i="51"/>
  <c r="R327" i="51"/>
  <c r="W327" i="51" s="1"/>
  <c r="S319" i="51"/>
  <c r="R319" i="51"/>
  <c r="W319" i="51" s="1"/>
  <c r="S311" i="51"/>
  <c r="R311" i="51"/>
  <c r="W311" i="51" s="1"/>
  <c r="R303" i="51"/>
  <c r="W303" i="51" s="1"/>
  <c r="S303" i="51"/>
  <c r="R295" i="51"/>
  <c r="W295" i="51" s="1"/>
  <c r="S295" i="51"/>
  <c r="R287" i="51"/>
  <c r="W287" i="51" s="1"/>
  <c r="S287" i="51"/>
  <c r="R279" i="51"/>
  <c r="W279" i="51" s="1"/>
  <c r="S279" i="51"/>
  <c r="R271" i="51"/>
  <c r="W271" i="51" s="1"/>
  <c r="S271" i="51"/>
  <c r="R263" i="51"/>
  <c r="W263" i="51" s="1"/>
  <c r="S263" i="51"/>
  <c r="R255" i="51"/>
  <c r="W255" i="51" s="1"/>
  <c r="S255" i="51"/>
  <c r="R247" i="51"/>
  <c r="W247" i="51" s="1"/>
  <c r="S247" i="51"/>
  <c r="R239" i="51"/>
  <c r="W239" i="51" s="1"/>
  <c r="S239" i="51"/>
  <c r="R231" i="51"/>
  <c r="W231" i="51" s="1"/>
  <c r="S231" i="51"/>
  <c r="R223" i="51"/>
  <c r="W223" i="51" s="1"/>
  <c r="S223" i="51"/>
  <c r="R215" i="51"/>
  <c r="W215" i="51" s="1"/>
  <c r="S215" i="51"/>
  <c r="R207" i="51"/>
  <c r="W207" i="51" s="1"/>
  <c r="S207" i="51"/>
  <c r="R199" i="51"/>
  <c r="W199" i="51" s="1"/>
  <c r="S199" i="51"/>
  <c r="R191" i="51"/>
  <c r="W191" i="51" s="1"/>
  <c r="S191" i="51"/>
  <c r="R183" i="51"/>
  <c r="W183" i="51" s="1"/>
  <c r="S183" i="51"/>
  <c r="R175" i="51"/>
  <c r="W175" i="51" s="1"/>
  <c r="S175" i="51"/>
  <c r="R167" i="51"/>
  <c r="W167" i="51" s="1"/>
  <c r="S167" i="51"/>
  <c r="R159" i="51"/>
  <c r="W159" i="51" s="1"/>
  <c r="S159" i="51"/>
  <c r="R151" i="51"/>
  <c r="W151" i="51" s="1"/>
  <c r="S151" i="51"/>
  <c r="R143" i="51"/>
  <c r="W143" i="51" s="1"/>
  <c r="S143" i="51"/>
  <c r="R135" i="51"/>
  <c r="W135" i="51" s="1"/>
  <c r="S135" i="51"/>
  <c r="R127" i="51"/>
  <c r="W127" i="51" s="1"/>
  <c r="S127" i="51"/>
  <c r="R119" i="51"/>
  <c r="W119" i="51" s="1"/>
  <c r="S119" i="51"/>
  <c r="R111" i="51"/>
  <c r="W111" i="51" s="1"/>
  <c r="S111" i="51"/>
  <c r="R103" i="51"/>
  <c r="W103" i="51" s="1"/>
  <c r="S103" i="51"/>
  <c r="R95" i="51"/>
  <c r="W95" i="51" s="1"/>
  <c r="S95" i="51"/>
  <c r="R87" i="51"/>
  <c r="W87" i="51" s="1"/>
  <c r="S87" i="51"/>
  <c r="R79" i="51"/>
  <c r="W79" i="51" s="1"/>
  <c r="S79" i="51"/>
  <c r="R71" i="51"/>
  <c r="W71" i="51" s="1"/>
  <c r="S71" i="51"/>
  <c r="R63" i="51"/>
  <c r="W63" i="51" s="1"/>
  <c r="S63" i="51"/>
  <c r="R55" i="51"/>
  <c r="W55" i="51" s="1"/>
  <c r="S55" i="51"/>
  <c r="R47" i="51"/>
  <c r="W47" i="51" s="1"/>
  <c r="S47" i="51"/>
  <c r="R39" i="51"/>
  <c r="W39" i="51" s="1"/>
  <c r="S39" i="51"/>
  <c r="R31" i="51"/>
  <c r="W31" i="51" s="1"/>
  <c r="S31" i="51"/>
  <c r="R23" i="51"/>
  <c r="W23" i="51" s="1"/>
  <c r="S23" i="51"/>
  <c r="D550" i="28"/>
  <c r="L550" i="28"/>
  <c r="E550" i="28"/>
  <c r="M550" i="28"/>
  <c r="F550" i="28"/>
  <c r="H550" i="28"/>
  <c r="A550" i="28"/>
  <c r="I550" i="28"/>
  <c r="B550" i="28"/>
  <c r="J550" i="28"/>
  <c r="C550" i="28"/>
  <c r="G550" i="28"/>
  <c r="K550" i="28"/>
  <c r="H486" i="28"/>
  <c r="C486" i="28"/>
  <c r="K486" i="28"/>
  <c r="D486" i="28"/>
  <c r="L486" i="28"/>
  <c r="E486" i="28"/>
  <c r="M486" i="28"/>
  <c r="G486" i="28"/>
  <c r="I486" i="28"/>
  <c r="J486" i="28"/>
  <c r="A486" i="28"/>
  <c r="B486" i="28"/>
  <c r="F486" i="28"/>
  <c r="E382" i="28"/>
  <c r="M382" i="28"/>
  <c r="H382" i="28"/>
  <c r="C382" i="28"/>
  <c r="D382" i="28"/>
  <c r="G382" i="28"/>
  <c r="I382" i="28"/>
  <c r="A382" i="28"/>
  <c r="B382" i="28"/>
  <c r="F382" i="28"/>
  <c r="J382" i="28"/>
  <c r="K382" i="28"/>
  <c r="L382" i="28"/>
  <c r="R598" i="51"/>
  <c r="W598" i="51" s="1"/>
  <c r="S598" i="51"/>
  <c r="R590" i="51"/>
  <c r="W590" i="51" s="1"/>
  <c r="S590" i="51"/>
  <c r="R582" i="51"/>
  <c r="W582" i="51" s="1"/>
  <c r="S582" i="51"/>
  <c r="R574" i="51"/>
  <c r="W574" i="51" s="1"/>
  <c r="S574" i="51"/>
  <c r="R566" i="51"/>
  <c r="W566" i="51" s="1"/>
  <c r="S566" i="51"/>
  <c r="R558" i="51"/>
  <c r="W558" i="51" s="1"/>
  <c r="S558" i="51"/>
  <c r="R550" i="51"/>
  <c r="W550" i="51" s="1"/>
  <c r="S550" i="51"/>
  <c r="R542" i="51"/>
  <c r="W542" i="51" s="1"/>
  <c r="S542" i="51"/>
  <c r="R534" i="51"/>
  <c r="W534" i="51" s="1"/>
  <c r="S534" i="51"/>
  <c r="R526" i="51"/>
  <c r="W526" i="51" s="1"/>
  <c r="S526" i="51"/>
  <c r="R518" i="51"/>
  <c r="W518" i="51" s="1"/>
  <c r="S518" i="51"/>
  <c r="R510" i="51"/>
  <c r="W510" i="51" s="1"/>
  <c r="S510" i="51"/>
  <c r="R502" i="51"/>
  <c r="W502" i="51" s="1"/>
  <c r="S502" i="51"/>
  <c r="R494" i="51"/>
  <c r="W494" i="51" s="1"/>
  <c r="S494" i="51"/>
  <c r="R486" i="51"/>
  <c r="W486" i="51" s="1"/>
  <c r="S486" i="51"/>
  <c r="R478" i="51"/>
  <c r="W478" i="51" s="1"/>
  <c r="S478" i="51"/>
  <c r="S470" i="51"/>
  <c r="R470" i="51"/>
  <c r="W470" i="51" s="1"/>
  <c r="R462" i="51"/>
  <c r="W462" i="51" s="1"/>
  <c r="S462" i="51"/>
  <c r="R454" i="51"/>
  <c r="W454" i="51" s="1"/>
  <c r="S454" i="51"/>
  <c r="R446" i="51"/>
  <c r="W446" i="51" s="1"/>
  <c r="S446" i="51"/>
  <c r="R438" i="51"/>
  <c r="W438" i="51" s="1"/>
  <c r="S438" i="51"/>
  <c r="R430" i="51"/>
  <c r="W430" i="51" s="1"/>
  <c r="S430" i="51"/>
  <c r="R422" i="51"/>
  <c r="W422" i="51" s="1"/>
  <c r="S422" i="51"/>
  <c r="R414" i="51"/>
  <c r="W414" i="51" s="1"/>
  <c r="S414" i="51"/>
  <c r="R406" i="51"/>
  <c r="W406" i="51" s="1"/>
  <c r="S406" i="51"/>
  <c r="R398" i="51"/>
  <c r="W398" i="51" s="1"/>
  <c r="S398" i="51"/>
  <c r="R390" i="51"/>
  <c r="W390" i="51" s="1"/>
  <c r="S390" i="51"/>
  <c r="R382" i="51"/>
  <c r="W382" i="51" s="1"/>
  <c r="S382" i="51"/>
  <c r="R374" i="51"/>
  <c r="W374" i="51" s="1"/>
  <c r="S374" i="51"/>
  <c r="R366" i="51"/>
  <c r="W366" i="51" s="1"/>
  <c r="S366" i="51"/>
  <c r="R358" i="51"/>
  <c r="W358" i="51" s="1"/>
  <c r="S358" i="51"/>
  <c r="R350" i="51"/>
  <c r="W350" i="51" s="1"/>
  <c r="S350" i="51"/>
  <c r="R342" i="51"/>
  <c r="W342" i="51" s="1"/>
  <c r="S342" i="51"/>
  <c r="R334" i="51"/>
  <c r="W334" i="51" s="1"/>
  <c r="S334" i="51"/>
  <c r="R326" i="51"/>
  <c r="W326" i="51" s="1"/>
  <c r="S326" i="51"/>
  <c r="R318" i="51"/>
  <c r="W318" i="51" s="1"/>
  <c r="S318" i="51"/>
  <c r="R310" i="51"/>
  <c r="W310" i="51" s="1"/>
  <c r="S310" i="51"/>
  <c r="R302" i="51"/>
  <c r="W302" i="51" s="1"/>
  <c r="S302" i="51"/>
  <c r="R294" i="51"/>
  <c r="W294" i="51" s="1"/>
  <c r="S294" i="51"/>
  <c r="R286" i="51"/>
  <c r="W286" i="51" s="1"/>
  <c r="S286" i="51"/>
  <c r="R278" i="51"/>
  <c r="W278" i="51" s="1"/>
  <c r="S278" i="51"/>
  <c r="S270" i="51"/>
  <c r="R270" i="51"/>
  <c r="W270" i="51" s="1"/>
  <c r="R262" i="51"/>
  <c r="W262" i="51" s="1"/>
  <c r="S262" i="51"/>
  <c r="R254" i="51"/>
  <c r="W254" i="51" s="1"/>
  <c r="S254" i="51"/>
  <c r="R246" i="51"/>
  <c r="W246" i="51" s="1"/>
  <c r="S246" i="51"/>
  <c r="R238" i="51"/>
  <c r="W238" i="51" s="1"/>
  <c r="S238" i="51"/>
  <c r="R230" i="51"/>
  <c r="W230" i="51" s="1"/>
  <c r="S230" i="51"/>
  <c r="R222" i="51"/>
  <c r="W222" i="51" s="1"/>
  <c r="S222" i="51"/>
  <c r="R214" i="51"/>
  <c r="W214" i="51" s="1"/>
  <c r="S214" i="51"/>
  <c r="R206" i="51"/>
  <c r="W206" i="51" s="1"/>
  <c r="S206" i="51"/>
  <c r="R198" i="51"/>
  <c r="W198" i="51" s="1"/>
  <c r="S198" i="51"/>
  <c r="R190" i="51"/>
  <c r="W190" i="51" s="1"/>
  <c r="S190" i="51"/>
  <c r="R182" i="51"/>
  <c r="W182" i="51" s="1"/>
  <c r="S182" i="51"/>
  <c r="R174" i="51"/>
  <c r="W174" i="51" s="1"/>
  <c r="S174" i="51"/>
  <c r="R166" i="51"/>
  <c r="W166" i="51" s="1"/>
  <c r="S166" i="51"/>
  <c r="R158" i="51"/>
  <c r="W158" i="51" s="1"/>
  <c r="S158" i="51"/>
  <c r="R150" i="51"/>
  <c r="W150" i="51" s="1"/>
  <c r="S150" i="51"/>
  <c r="R142" i="51"/>
  <c r="W142" i="51" s="1"/>
  <c r="S142" i="51"/>
  <c r="R134" i="51"/>
  <c r="W134" i="51" s="1"/>
  <c r="S134" i="51"/>
  <c r="R126" i="51"/>
  <c r="W126" i="51" s="1"/>
  <c r="S126" i="51"/>
  <c r="R118" i="51"/>
  <c r="W118" i="51" s="1"/>
  <c r="S118" i="51"/>
  <c r="R110" i="51"/>
  <c r="W110" i="51" s="1"/>
  <c r="S110" i="51"/>
  <c r="R102" i="51"/>
  <c r="W102" i="51" s="1"/>
  <c r="S102" i="51"/>
  <c r="R94" i="51"/>
  <c r="W94" i="51" s="1"/>
  <c r="S94" i="51"/>
  <c r="R86" i="51"/>
  <c r="W86" i="51" s="1"/>
  <c r="S86" i="51"/>
  <c r="R78" i="51"/>
  <c r="W78" i="51" s="1"/>
  <c r="S78" i="51"/>
  <c r="R70" i="51"/>
  <c r="W70" i="51" s="1"/>
  <c r="S70" i="51"/>
  <c r="S62" i="51"/>
  <c r="R62" i="51"/>
  <c r="W62" i="51" s="1"/>
  <c r="S54" i="51"/>
  <c r="R54" i="51"/>
  <c r="W54" i="51" s="1"/>
  <c r="S46" i="51"/>
  <c r="R46" i="51"/>
  <c r="W46" i="51" s="1"/>
  <c r="S38" i="51"/>
  <c r="R38" i="51"/>
  <c r="W38" i="51" s="1"/>
  <c r="S30" i="51"/>
  <c r="R30" i="51"/>
  <c r="W30" i="51" s="1"/>
  <c r="S22" i="51"/>
  <c r="R22" i="51"/>
  <c r="W22" i="51" s="1"/>
  <c r="A573" i="28"/>
  <c r="I573" i="28"/>
  <c r="B573" i="28"/>
  <c r="J573" i="28"/>
  <c r="C573" i="28"/>
  <c r="K573" i="28"/>
  <c r="E573" i="28"/>
  <c r="M573" i="28"/>
  <c r="F573" i="28"/>
  <c r="G573" i="28"/>
  <c r="D573" i="28"/>
  <c r="H573" i="28"/>
  <c r="L573" i="28"/>
  <c r="H509" i="28"/>
  <c r="A509" i="28"/>
  <c r="I509" i="28"/>
  <c r="B509" i="28"/>
  <c r="J509" i="28"/>
  <c r="C509" i="28"/>
  <c r="K509" i="28"/>
  <c r="D509" i="28"/>
  <c r="L509" i="28"/>
  <c r="E509" i="28"/>
  <c r="M509" i="28"/>
  <c r="F509" i="28"/>
  <c r="G509" i="28"/>
  <c r="B437" i="28"/>
  <c r="J437" i="28"/>
  <c r="E437" i="28"/>
  <c r="M437" i="28"/>
  <c r="G437" i="28"/>
  <c r="H437" i="28"/>
  <c r="I437" i="28"/>
  <c r="K437" i="28"/>
  <c r="A437" i="28"/>
  <c r="L437" i="28"/>
  <c r="C437" i="28"/>
  <c r="F437" i="28"/>
  <c r="D437" i="28"/>
  <c r="B405" i="28"/>
  <c r="J405" i="28"/>
  <c r="E405" i="28"/>
  <c r="M405" i="28"/>
  <c r="C405" i="28"/>
  <c r="D405" i="28"/>
  <c r="G405" i="28"/>
  <c r="H405" i="28"/>
  <c r="A405" i="28"/>
  <c r="F405" i="28"/>
  <c r="I405" i="28"/>
  <c r="K405" i="28"/>
  <c r="L405" i="28"/>
  <c r="B373" i="28"/>
  <c r="J373" i="28"/>
  <c r="E373" i="28"/>
  <c r="M373" i="28"/>
  <c r="C373" i="28"/>
  <c r="D373" i="28"/>
  <c r="G373" i="28"/>
  <c r="H373" i="28"/>
  <c r="I373" i="28"/>
  <c r="K373" i="28"/>
  <c r="L373" i="28"/>
  <c r="F373" i="28"/>
  <c r="A373" i="28"/>
  <c r="R597" i="51"/>
  <c r="W597" i="51" s="1"/>
  <c r="S597" i="51"/>
  <c r="R589" i="51"/>
  <c r="W589" i="51" s="1"/>
  <c r="S589" i="51"/>
  <c r="R581" i="51"/>
  <c r="W581" i="51" s="1"/>
  <c r="S581" i="51"/>
  <c r="R573" i="51"/>
  <c r="W573" i="51" s="1"/>
  <c r="S573" i="51"/>
  <c r="R565" i="51"/>
  <c r="W565" i="51" s="1"/>
  <c r="S565" i="51"/>
  <c r="R557" i="51"/>
  <c r="W557" i="51" s="1"/>
  <c r="S557" i="51"/>
  <c r="R549" i="51"/>
  <c r="W549" i="51" s="1"/>
  <c r="S549" i="51"/>
  <c r="R541" i="51"/>
  <c r="W541" i="51" s="1"/>
  <c r="S541" i="51"/>
  <c r="R533" i="51"/>
  <c r="W533" i="51" s="1"/>
  <c r="S533" i="51"/>
  <c r="R525" i="51"/>
  <c r="W525" i="51" s="1"/>
  <c r="S525" i="51"/>
  <c r="S517" i="51"/>
  <c r="R517" i="51"/>
  <c r="W517" i="51" s="1"/>
  <c r="S509" i="51"/>
  <c r="R509" i="51"/>
  <c r="W509" i="51" s="1"/>
  <c r="R501" i="51"/>
  <c r="W501" i="51" s="1"/>
  <c r="S501" i="51"/>
  <c r="R493" i="51"/>
  <c r="W493" i="51" s="1"/>
  <c r="S493" i="51"/>
  <c r="R485" i="51"/>
  <c r="W485" i="51" s="1"/>
  <c r="S485" i="51"/>
  <c r="S477" i="51"/>
  <c r="R477" i="51"/>
  <c r="W477" i="51" s="1"/>
  <c r="S469" i="51"/>
  <c r="R469" i="51"/>
  <c r="W469" i="51" s="1"/>
  <c r="S461" i="51"/>
  <c r="R461" i="51"/>
  <c r="W461" i="51" s="1"/>
  <c r="S453" i="51"/>
  <c r="R453" i="51"/>
  <c r="W453" i="51" s="1"/>
  <c r="S445" i="51"/>
  <c r="R445" i="51"/>
  <c r="W445" i="51" s="1"/>
  <c r="S437" i="51"/>
  <c r="R437" i="51"/>
  <c r="W437" i="51" s="1"/>
  <c r="S429" i="51"/>
  <c r="R429" i="51"/>
  <c r="W429" i="51" s="1"/>
  <c r="S421" i="51"/>
  <c r="R421" i="51"/>
  <c r="W421" i="51" s="1"/>
  <c r="S413" i="51"/>
  <c r="R413" i="51"/>
  <c r="W413" i="51" s="1"/>
  <c r="S405" i="51"/>
  <c r="R405" i="51"/>
  <c r="W405" i="51" s="1"/>
  <c r="S397" i="51"/>
  <c r="R397" i="51"/>
  <c r="W397" i="51" s="1"/>
  <c r="S389" i="51"/>
  <c r="R389" i="51"/>
  <c r="W389" i="51" s="1"/>
  <c r="S381" i="51"/>
  <c r="R381" i="51"/>
  <c r="W381" i="51" s="1"/>
  <c r="S373" i="51"/>
  <c r="R373" i="51"/>
  <c r="W373" i="51" s="1"/>
  <c r="S365" i="51"/>
  <c r="R365" i="51"/>
  <c r="W365" i="51" s="1"/>
  <c r="S357" i="51"/>
  <c r="R357" i="51"/>
  <c r="W357" i="51" s="1"/>
  <c r="S349" i="51"/>
  <c r="R349" i="51"/>
  <c r="W349" i="51" s="1"/>
  <c r="S341" i="51"/>
  <c r="R341" i="51"/>
  <c r="W341" i="51" s="1"/>
  <c r="S333" i="51"/>
  <c r="R333" i="51"/>
  <c r="W333" i="51" s="1"/>
  <c r="S325" i="51"/>
  <c r="R325" i="51"/>
  <c r="W325" i="51" s="1"/>
  <c r="S317" i="51"/>
  <c r="R317" i="51"/>
  <c r="W317" i="51" s="1"/>
  <c r="R309" i="51"/>
  <c r="W309" i="51" s="1"/>
  <c r="S309" i="51"/>
  <c r="R301" i="51"/>
  <c r="W301" i="51" s="1"/>
  <c r="S301" i="51"/>
  <c r="R293" i="51"/>
  <c r="W293" i="51" s="1"/>
  <c r="S293" i="51"/>
  <c r="R285" i="51"/>
  <c r="W285" i="51" s="1"/>
  <c r="S285" i="51"/>
  <c r="R277" i="51"/>
  <c r="W277" i="51" s="1"/>
  <c r="S277" i="51"/>
  <c r="R269" i="51"/>
  <c r="W269" i="51" s="1"/>
  <c r="S269" i="51"/>
  <c r="R261" i="51"/>
  <c r="W261" i="51" s="1"/>
  <c r="S261" i="51"/>
  <c r="R253" i="51"/>
  <c r="W253" i="51" s="1"/>
  <c r="S253" i="51"/>
  <c r="R245" i="51"/>
  <c r="W245" i="51" s="1"/>
  <c r="S245" i="51"/>
  <c r="R237" i="51"/>
  <c r="W237" i="51" s="1"/>
  <c r="S237" i="51"/>
  <c r="R229" i="51"/>
  <c r="W229" i="51" s="1"/>
  <c r="S229" i="51"/>
  <c r="R221" i="51"/>
  <c r="W221" i="51" s="1"/>
  <c r="S221" i="51"/>
  <c r="R213" i="51"/>
  <c r="W213" i="51" s="1"/>
  <c r="S213" i="51"/>
  <c r="R205" i="51"/>
  <c r="W205" i="51" s="1"/>
  <c r="S205" i="51"/>
  <c r="R197" i="51"/>
  <c r="W197" i="51" s="1"/>
  <c r="S197" i="51"/>
  <c r="R189" i="51"/>
  <c r="W189" i="51" s="1"/>
  <c r="S189" i="51"/>
  <c r="R181" i="51"/>
  <c r="W181" i="51" s="1"/>
  <c r="S181" i="51"/>
  <c r="R173" i="51"/>
  <c r="W173" i="51" s="1"/>
  <c r="S173" i="51"/>
  <c r="R165" i="51"/>
  <c r="W165" i="51" s="1"/>
  <c r="S165" i="51"/>
  <c r="R157" i="51"/>
  <c r="W157" i="51" s="1"/>
  <c r="S157" i="51"/>
  <c r="R149" i="51"/>
  <c r="W149" i="51" s="1"/>
  <c r="S149" i="51"/>
  <c r="R141" i="51"/>
  <c r="W141" i="51" s="1"/>
  <c r="S141" i="51"/>
  <c r="R133" i="51"/>
  <c r="W133" i="51" s="1"/>
  <c r="S133" i="51"/>
  <c r="R125" i="51"/>
  <c r="W125" i="51" s="1"/>
  <c r="S125" i="51"/>
  <c r="R117" i="51"/>
  <c r="W117" i="51" s="1"/>
  <c r="S117" i="51"/>
  <c r="R109" i="51"/>
  <c r="W109" i="51" s="1"/>
  <c r="S109" i="51"/>
  <c r="R101" i="51"/>
  <c r="W101" i="51" s="1"/>
  <c r="S101" i="51"/>
  <c r="R93" i="51"/>
  <c r="W93" i="51" s="1"/>
  <c r="S93" i="51"/>
  <c r="R85" i="51"/>
  <c r="W85" i="51" s="1"/>
  <c r="S85" i="51"/>
  <c r="R77" i="51"/>
  <c r="W77" i="51" s="1"/>
  <c r="S77" i="51"/>
  <c r="R69" i="51"/>
  <c r="W69" i="51" s="1"/>
  <c r="S69" i="51"/>
  <c r="R61" i="51"/>
  <c r="W61" i="51" s="1"/>
  <c r="S61" i="51"/>
  <c r="R53" i="51"/>
  <c r="W53" i="51" s="1"/>
  <c r="S53" i="51"/>
  <c r="R45" i="51"/>
  <c r="W45" i="51" s="1"/>
  <c r="S45" i="51"/>
  <c r="S37" i="51"/>
  <c r="R37" i="51"/>
  <c r="W37" i="51" s="1"/>
  <c r="R29" i="51"/>
  <c r="W29" i="51" s="1"/>
  <c r="S29" i="51"/>
  <c r="R21" i="51"/>
  <c r="W21" i="51" s="1"/>
  <c r="S21" i="51"/>
  <c r="F572" i="28"/>
  <c r="G572" i="28"/>
  <c r="H572" i="28"/>
  <c r="B572" i="28"/>
  <c r="J572" i="28"/>
  <c r="C572" i="28"/>
  <c r="K572" i="28"/>
  <c r="D572" i="28"/>
  <c r="L572" i="28"/>
  <c r="E572" i="28"/>
  <c r="I572" i="28"/>
  <c r="M572" i="28"/>
  <c r="A572" i="28"/>
  <c r="F532" i="28"/>
  <c r="G532" i="28"/>
  <c r="H532" i="28"/>
  <c r="B532" i="28"/>
  <c r="J532" i="28"/>
  <c r="C532" i="28"/>
  <c r="K532" i="28"/>
  <c r="D532" i="28"/>
  <c r="L532" i="28"/>
  <c r="M532" i="28"/>
  <c r="A532" i="28"/>
  <c r="I532" i="28"/>
  <c r="E532" i="28"/>
  <c r="E508" i="28"/>
  <c r="M508" i="28"/>
  <c r="F508" i="28"/>
  <c r="G508" i="28"/>
  <c r="H508" i="28"/>
  <c r="A508" i="28"/>
  <c r="I508" i="28"/>
  <c r="B508" i="28"/>
  <c r="J508" i="28"/>
  <c r="C508" i="28"/>
  <c r="K508" i="28"/>
  <c r="D508" i="28"/>
  <c r="L508" i="28"/>
  <c r="B468" i="28"/>
  <c r="J468" i="28"/>
  <c r="E468" i="28"/>
  <c r="M468" i="28"/>
  <c r="F468" i="28"/>
  <c r="G468" i="28"/>
  <c r="A468" i="28"/>
  <c r="I468" i="28"/>
  <c r="H468" i="28"/>
  <c r="K468" i="28"/>
  <c r="L468" i="28"/>
  <c r="C468" i="28"/>
  <c r="D468" i="28"/>
  <c r="G428" i="28"/>
  <c r="B428" i="28"/>
  <c r="J428" i="28"/>
  <c r="F428" i="28"/>
  <c r="L428" i="28"/>
  <c r="A428" i="28"/>
  <c r="M428" i="28"/>
  <c r="C428" i="28"/>
  <c r="D428" i="28"/>
  <c r="E428" i="28"/>
  <c r="H428" i="28"/>
  <c r="K428" i="28"/>
  <c r="I428" i="28"/>
  <c r="S596" i="51"/>
  <c r="R596" i="51"/>
  <c r="W596" i="51" s="1"/>
  <c r="R588" i="51"/>
  <c r="W588" i="51" s="1"/>
  <c r="S588" i="51"/>
  <c r="S580" i="51"/>
  <c r="R580" i="51"/>
  <c r="W580" i="51" s="1"/>
  <c r="R572" i="51"/>
  <c r="W572" i="51" s="1"/>
  <c r="S572" i="51"/>
  <c r="S564" i="51"/>
  <c r="R564" i="51"/>
  <c r="W564" i="51" s="1"/>
  <c r="R556" i="51"/>
  <c r="W556" i="51" s="1"/>
  <c r="S556" i="51"/>
  <c r="S548" i="51"/>
  <c r="R548" i="51"/>
  <c r="W548" i="51" s="1"/>
  <c r="R540" i="51"/>
  <c r="W540" i="51" s="1"/>
  <c r="S540" i="51"/>
  <c r="S532" i="51"/>
  <c r="R532" i="51"/>
  <c r="W532" i="51" s="1"/>
  <c r="R524" i="51"/>
  <c r="W524" i="51" s="1"/>
  <c r="S524" i="51"/>
  <c r="R516" i="51"/>
  <c r="W516" i="51" s="1"/>
  <c r="S516" i="51"/>
  <c r="R508" i="51"/>
  <c r="W508" i="51" s="1"/>
  <c r="S508" i="51"/>
  <c r="R500" i="51"/>
  <c r="W500" i="51" s="1"/>
  <c r="S500" i="51"/>
  <c r="R492" i="51"/>
  <c r="W492" i="51" s="1"/>
  <c r="S492" i="51"/>
  <c r="R484" i="51"/>
  <c r="W484" i="51" s="1"/>
  <c r="S484" i="51"/>
  <c r="R476" i="51"/>
  <c r="W476" i="51" s="1"/>
  <c r="S476" i="51"/>
  <c r="R468" i="51"/>
  <c r="W468" i="51" s="1"/>
  <c r="S468" i="51"/>
  <c r="R460" i="51"/>
  <c r="W460" i="51" s="1"/>
  <c r="S460" i="51"/>
  <c r="R452" i="51"/>
  <c r="W452" i="51" s="1"/>
  <c r="S452" i="51"/>
  <c r="R444" i="51"/>
  <c r="W444" i="51" s="1"/>
  <c r="S444" i="51"/>
  <c r="R436" i="51"/>
  <c r="W436" i="51" s="1"/>
  <c r="S436" i="51"/>
  <c r="R428" i="51"/>
  <c r="W428" i="51" s="1"/>
  <c r="S428" i="51"/>
  <c r="R420" i="51"/>
  <c r="W420" i="51" s="1"/>
  <c r="S420" i="51"/>
  <c r="R412" i="51"/>
  <c r="W412" i="51" s="1"/>
  <c r="S412" i="51"/>
  <c r="R404" i="51"/>
  <c r="W404" i="51" s="1"/>
  <c r="S404" i="51"/>
  <c r="R396" i="51"/>
  <c r="W396" i="51" s="1"/>
  <c r="S396" i="51"/>
  <c r="R388" i="51"/>
  <c r="W388" i="51" s="1"/>
  <c r="S388" i="51"/>
  <c r="R380" i="51"/>
  <c r="W380" i="51" s="1"/>
  <c r="S380" i="51"/>
  <c r="R372" i="51"/>
  <c r="W372" i="51" s="1"/>
  <c r="S372" i="51"/>
  <c r="R364" i="51"/>
  <c r="W364" i="51" s="1"/>
  <c r="S364" i="51"/>
  <c r="R356" i="51"/>
  <c r="W356" i="51" s="1"/>
  <c r="S356" i="51"/>
  <c r="R348" i="51"/>
  <c r="W348" i="51" s="1"/>
  <c r="S348" i="51"/>
  <c r="R340" i="51"/>
  <c r="W340" i="51" s="1"/>
  <c r="S340" i="51"/>
  <c r="R332" i="51"/>
  <c r="W332" i="51" s="1"/>
  <c r="S332" i="51"/>
  <c r="R324" i="51"/>
  <c r="W324" i="51" s="1"/>
  <c r="S324" i="51"/>
  <c r="R316" i="51"/>
  <c r="W316" i="51" s="1"/>
  <c r="S316" i="51"/>
  <c r="R308" i="51"/>
  <c r="W308" i="51" s="1"/>
  <c r="S308" i="51"/>
  <c r="R300" i="51"/>
  <c r="W300" i="51" s="1"/>
  <c r="S300" i="51"/>
  <c r="R292" i="51"/>
  <c r="W292" i="51" s="1"/>
  <c r="S292" i="51"/>
  <c r="R284" i="51"/>
  <c r="W284" i="51" s="1"/>
  <c r="S284" i="51"/>
  <c r="S276" i="51"/>
  <c r="R276" i="51"/>
  <c r="W276" i="51" s="1"/>
  <c r="R268" i="51"/>
  <c r="W268" i="51" s="1"/>
  <c r="S268" i="51"/>
  <c r="S260" i="51"/>
  <c r="R260" i="51"/>
  <c r="W260" i="51" s="1"/>
  <c r="R252" i="51"/>
  <c r="W252" i="51" s="1"/>
  <c r="S252" i="51"/>
  <c r="R244" i="51"/>
  <c r="W244" i="51" s="1"/>
  <c r="S244" i="51"/>
  <c r="R236" i="51"/>
  <c r="W236" i="51" s="1"/>
  <c r="S236" i="51"/>
  <c r="S228" i="51"/>
  <c r="R228" i="51"/>
  <c r="W228" i="51" s="1"/>
  <c r="R220" i="51"/>
  <c r="W220" i="51" s="1"/>
  <c r="S220" i="51"/>
  <c r="S212" i="51"/>
  <c r="R212" i="51"/>
  <c r="W212" i="51" s="1"/>
  <c r="R204" i="51"/>
  <c r="W204" i="51" s="1"/>
  <c r="S204" i="51"/>
  <c r="S196" i="51"/>
  <c r="R196" i="51"/>
  <c r="W196" i="51" s="1"/>
  <c r="X188" i="51"/>
  <c r="B188" i="51" s="1"/>
  <c r="Q188" i="51" s="1"/>
  <c r="S188" i="51"/>
  <c r="R188" i="51"/>
  <c r="W188" i="51" s="1"/>
  <c r="S180" i="51"/>
  <c r="R180" i="51"/>
  <c r="W180" i="51" s="1"/>
  <c r="S172" i="51"/>
  <c r="R172" i="51"/>
  <c r="W172" i="51" s="1"/>
  <c r="S164" i="51"/>
  <c r="R164" i="51"/>
  <c r="W164" i="51" s="1"/>
  <c r="S156" i="51"/>
  <c r="R156" i="51"/>
  <c r="W156" i="51" s="1"/>
  <c r="S148" i="51"/>
  <c r="R148" i="51"/>
  <c r="W148" i="51" s="1"/>
  <c r="S140" i="51"/>
  <c r="R140" i="51"/>
  <c r="W140" i="51" s="1"/>
  <c r="S132" i="51"/>
  <c r="R132" i="51"/>
  <c r="W132" i="51" s="1"/>
  <c r="S124" i="51"/>
  <c r="R124" i="51"/>
  <c r="W124" i="51" s="1"/>
  <c r="S116" i="51"/>
  <c r="R116" i="51"/>
  <c r="W116" i="51" s="1"/>
  <c r="S108" i="51"/>
  <c r="R108" i="51"/>
  <c r="W108" i="51" s="1"/>
  <c r="S100" i="51"/>
  <c r="R100" i="51"/>
  <c r="W100" i="51" s="1"/>
  <c r="S92" i="51"/>
  <c r="R92" i="51"/>
  <c r="W92" i="51" s="1"/>
  <c r="S84" i="51"/>
  <c r="R84" i="51"/>
  <c r="W84" i="51" s="1"/>
  <c r="S76" i="51"/>
  <c r="R76" i="51"/>
  <c r="W76" i="51" s="1"/>
  <c r="S68" i="51"/>
  <c r="R68" i="51"/>
  <c r="W68" i="51" s="1"/>
  <c r="R60" i="51"/>
  <c r="W60" i="51" s="1"/>
  <c r="S60" i="51"/>
  <c r="R52" i="51"/>
  <c r="W52" i="51" s="1"/>
  <c r="S52" i="51"/>
  <c r="R44" i="51"/>
  <c r="W44" i="51" s="1"/>
  <c r="S44" i="51"/>
  <c r="R36" i="51"/>
  <c r="W36" i="51" s="1"/>
  <c r="S36" i="51"/>
  <c r="R28" i="51"/>
  <c r="W28" i="51" s="1"/>
  <c r="S28" i="51"/>
  <c r="U20" i="51"/>
  <c r="R20" i="51"/>
  <c r="S20" i="51"/>
  <c r="W12" i="42"/>
  <c r="U599" i="51"/>
  <c r="V599" i="51"/>
  <c r="X599" i="51"/>
  <c r="U591" i="51"/>
  <c r="V591" i="51"/>
  <c r="U583" i="51"/>
  <c r="V583" i="51"/>
  <c r="X583" i="51"/>
  <c r="U575" i="51"/>
  <c r="V575" i="51"/>
  <c r="X567" i="51"/>
  <c r="U567" i="51"/>
  <c r="V567" i="51"/>
  <c r="X559" i="51"/>
  <c r="U559" i="51"/>
  <c r="V559" i="51"/>
  <c r="X551" i="51"/>
  <c r="U551" i="51"/>
  <c r="V551" i="51"/>
  <c r="X543" i="51"/>
  <c r="U543" i="51"/>
  <c r="V543" i="51"/>
  <c r="X535" i="51"/>
  <c r="U535" i="51"/>
  <c r="V535" i="51"/>
  <c r="X527" i="51"/>
  <c r="U527" i="51"/>
  <c r="V527" i="51"/>
  <c r="X519" i="51"/>
  <c r="U519" i="51"/>
  <c r="V519" i="51"/>
  <c r="X511" i="51"/>
  <c r="U511" i="51"/>
  <c r="V511" i="51"/>
  <c r="U503" i="51"/>
  <c r="X503" i="51"/>
  <c r="V503" i="51"/>
  <c r="U495" i="51"/>
  <c r="X495" i="51"/>
  <c r="V495" i="51"/>
  <c r="U487" i="51"/>
  <c r="V487" i="51"/>
  <c r="X487" i="51"/>
  <c r="U479" i="51"/>
  <c r="V479" i="51"/>
  <c r="X479" i="51"/>
  <c r="B479" i="51" s="1"/>
  <c r="Q479" i="51" s="1"/>
  <c r="U471" i="51"/>
  <c r="V471" i="51"/>
  <c r="X471" i="51"/>
  <c r="B471" i="51" s="1"/>
  <c r="Q471" i="51" s="1"/>
  <c r="U463" i="51"/>
  <c r="V463" i="51"/>
  <c r="X463" i="51"/>
  <c r="B463" i="51" s="1"/>
  <c r="Q463" i="51" s="1"/>
  <c r="U455" i="51"/>
  <c r="V455" i="51"/>
  <c r="X455" i="51"/>
  <c r="B455" i="51" s="1"/>
  <c r="Q455" i="51" s="1"/>
  <c r="U447" i="51"/>
  <c r="V447" i="51"/>
  <c r="X447" i="51"/>
  <c r="B447" i="51" s="1"/>
  <c r="Q447" i="51" s="1"/>
  <c r="U439" i="51"/>
  <c r="V439" i="51"/>
  <c r="X439" i="51"/>
  <c r="B439" i="51" s="1"/>
  <c r="Q439" i="51" s="1"/>
  <c r="U431" i="51"/>
  <c r="V431" i="51"/>
  <c r="X431" i="51"/>
  <c r="B431" i="51" s="1"/>
  <c r="Q431" i="51" s="1"/>
  <c r="U423" i="51"/>
  <c r="V423" i="51"/>
  <c r="X423" i="51"/>
  <c r="B423" i="51" s="1"/>
  <c r="Q423" i="51" s="1"/>
  <c r="X415" i="51"/>
  <c r="B415" i="51" s="1"/>
  <c r="Q415" i="51" s="1"/>
  <c r="U415" i="51"/>
  <c r="V415" i="51"/>
  <c r="X407" i="51"/>
  <c r="B407" i="51" s="1"/>
  <c r="Q407" i="51" s="1"/>
  <c r="U407" i="51"/>
  <c r="V407" i="51"/>
  <c r="X399" i="51"/>
  <c r="B399" i="51" s="1"/>
  <c r="Q399" i="51" s="1"/>
  <c r="U399" i="51"/>
  <c r="V399" i="51"/>
  <c r="X391" i="51"/>
  <c r="B391" i="51" s="1"/>
  <c r="Q391" i="51" s="1"/>
  <c r="U391" i="51"/>
  <c r="V391" i="51"/>
  <c r="X383" i="51"/>
  <c r="B383" i="51" s="1"/>
  <c r="Q383" i="51" s="1"/>
  <c r="V383" i="51"/>
  <c r="U383" i="51"/>
  <c r="X375" i="51"/>
  <c r="B375" i="51" s="1"/>
  <c r="Q375" i="51" s="1"/>
  <c r="U375" i="51"/>
  <c r="V375" i="51"/>
  <c r="X367" i="51"/>
  <c r="B367" i="51" s="1"/>
  <c r="Q367" i="51" s="1"/>
  <c r="V367" i="51"/>
  <c r="U367" i="51"/>
  <c r="X359" i="51"/>
  <c r="B359" i="51" s="1"/>
  <c r="Q359" i="51" s="1"/>
  <c r="U359" i="51"/>
  <c r="V359" i="51"/>
  <c r="X351" i="51"/>
  <c r="B351" i="51" s="1"/>
  <c r="Q351" i="51" s="1"/>
  <c r="V351" i="51"/>
  <c r="U351" i="51"/>
  <c r="X343" i="51"/>
  <c r="B343" i="51" s="1"/>
  <c r="Q343" i="51" s="1"/>
  <c r="U343" i="51"/>
  <c r="V343" i="51"/>
  <c r="X335" i="51"/>
  <c r="B335" i="51" s="1"/>
  <c r="Q335" i="51" s="1"/>
  <c r="V335" i="51"/>
  <c r="U335" i="51"/>
  <c r="U327" i="51"/>
  <c r="X327" i="51"/>
  <c r="B327" i="51" s="1"/>
  <c r="Q327" i="51" s="1"/>
  <c r="V327" i="51"/>
  <c r="U319" i="51"/>
  <c r="X319" i="51"/>
  <c r="B319" i="51" s="1"/>
  <c r="Q319" i="51" s="1"/>
  <c r="V319" i="51"/>
  <c r="U311" i="51"/>
  <c r="V311" i="51"/>
  <c r="X311" i="51"/>
  <c r="B311" i="51" s="1"/>
  <c r="Q311" i="51" s="1"/>
  <c r="V303" i="51"/>
  <c r="U303" i="51"/>
  <c r="X303" i="51"/>
  <c r="B303" i="51" s="1"/>
  <c r="Q303" i="51" s="1"/>
  <c r="V295" i="51"/>
  <c r="U295" i="51"/>
  <c r="X295" i="51"/>
  <c r="B295" i="51" s="1"/>
  <c r="Q295" i="51" s="1"/>
  <c r="V287" i="51"/>
  <c r="U287" i="51"/>
  <c r="X287" i="51"/>
  <c r="B287" i="51" s="1"/>
  <c r="Q287" i="51" s="1"/>
  <c r="V279" i="51"/>
  <c r="U279" i="51"/>
  <c r="X279" i="51"/>
  <c r="B279" i="51" s="1"/>
  <c r="Q279" i="51" s="1"/>
  <c r="V271" i="51"/>
  <c r="U271" i="51"/>
  <c r="X271" i="51"/>
  <c r="B271" i="51" s="1"/>
  <c r="Q271" i="51" s="1"/>
  <c r="U263" i="51"/>
  <c r="V263" i="51"/>
  <c r="X263" i="51"/>
  <c r="B263" i="51" s="1"/>
  <c r="Q263" i="51" s="1"/>
  <c r="U255" i="51"/>
  <c r="V255" i="51"/>
  <c r="X255" i="51"/>
  <c r="B255" i="51" s="1"/>
  <c r="Q255" i="51" s="1"/>
  <c r="U247" i="51"/>
  <c r="V247" i="51"/>
  <c r="X247" i="51"/>
  <c r="B247" i="51" s="1"/>
  <c r="Q247" i="51" s="1"/>
  <c r="U239" i="51"/>
  <c r="V239" i="51"/>
  <c r="X239" i="51"/>
  <c r="B239" i="51" s="1"/>
  <c r="Q239" i="51" s="1"/>
  <c r="U231" i="51"/>
  <c r="V231" i="51"/>
  <c r="X231" i="51"/>
  <c r="B231" i="51" s="1"/>
  <c r="Q231" i="51" s="1"/>
  <c r="V223" i="51"/>
  <c r="U223" i="51"/>
  <c r="X223" i="51"/>
  <c r="B223" i="51" s="1"/>
  <c r="Q223" i="51" s="1"/>
  <c r="U215" i="51"/>
  <c r="V215" i="51"/>
  <c r="X215" i="51"/>
  <c r="B215" i="51" s="1"/>
  <c r="Q215" i="51" s="1"/>
  <c r="V207" i="51"/>
  <c r="X207" i="51"/>
  <c r="B207" i="51" s="1"/>
  <c r="Q207" i="51" s="1"/>
  <c r="U207" i="51"/>
  <c r="U199" i="51"/>
  <c r="V199" i="51"/>
  <c r="X199" i="51"/>
  <c r="B199" i="51" s="1"/>
  <c r="Q199" i="51" s="1"/>
  <c r="V191" i="51"/>
  <c r="U191" i="51"/>
  <c r="X191" i="51"/>
  <c r="B191" i="51" s="1"/>
  <c r="Q191" i="51" s="1"/>
  <c r="U183" i="51"/>
  <c r="V183" i="51"/>
  <c r="X183" i="51"/>
  <c r="B183" i="51" s="1"/>
  <c r="Q183" i="51" s="1"/>
  <c r="V175" i="51"/>
  <c r="U175" i="51"/>
  <c r="X175" i="51"/>
  <c r="B175" i="51" s="1"/>
  <c r="Q175" i="51" s="1"/>
  <c r="U167" i="51"/>
  <c r="V167" i="51"/>
  <c r="X167" i="51"/>
  <c r="B167" i="51" s="1"/>
  <c r="Q167" i="51" s="1"/>
  <c r="V159" i="51"/>
  <c r="U159" i="51"/>
  <c r="X159" i="51"/>
  <c r="B159" i="51" s="1"/>
  <c r="Q159" i="51" s="1"/>
  <c r="U151" i="51"/>
  <c r="V151" i="51"/>
  <c r="X151" i="51"/>
  <c r="B151" i="51" s="1"/>
  <c r="Q151" i="51" s="1"/>
  <c r="U143" i="51"/>
  <c r="V143" i="51"/>
  <c r="X143" i="51"/>
  <c r="B143" i="51" s="1"/>
  <c r="Q143" i="51" s="1"/>
  <c r="U135" i="51"/>
  <c r="V135" i="51"/>
  <c r="X135" i="51"/>
  <c r="B135" i="51" s="1"/>
  <c r="Q135" i="51" s="1"/>
  <c r="U127" i="51"/>
  <c r="V127" i="51"/>
  <c r="X127" i="51"/>
  <c r="B127" i="51" s="1"/>
  <c r="Q127" i="51" s="1"/>
  <c r="U119" i="51"/>
  <c r="V119" i="51"/>
  <c r="X119" i="51"/>
  <c r="B119" i="51" s="1"/>
  <c r="Q119" i="51" s="1"/>
  <c r="U111" i="51"/>
  <c r="V111" i="51"/>
  <c r="X111" i="51"/>
  <c r="B111" i="51" s="1"/>
  <c r="Q111" i="51" s="1"/>
  <c r="U103" i="51"/>
  <c r="V103" i="51"/>
  <c r="X103" i="51"/>
  <c r="B103" i="51" s="1"/>
  <c r="Q103" i="51" s="1"/>
  <c r="U95" i="51"/>
  <c r="V95" i="51"/>
  <c r="X95" i="51"/>
  <c r="B95" i="51" s="1"/>
  <c r="Q95" i="51" s="1"/>
  <c r="U87" i="51"/>
  <c r="V87" i="51"/>
  <c r="X87" i="51"/>
  <c r="B87" i="51" s="1"/>
  <c r="Q87" i="51" s="1"/>
  <c r="U79" i="51"/>
  <c r="V79" i="51"/>
  <c r="X79" i="51"/>
  <c r="B79" i="51" s="1"/>
  <c r="Q79" i="51" s="1"/>
  <c r="U71" i="51"/>
  <c r="V71" i="51"/>
  <c r="X71" i="51"/>
  <c r="B71" i="51" s="1"/>
  <c r="Q71" i="51" s="1"/>
  <c r="U63" i="51"/>
  <c r="V63" i="51"/>
  <c r="X63" i="51"/>
  <c r="B63" i="51" s="1"/>
  <c r="Q63" i="51" s="1"/>
  <c r="U55" i="51"/>
  <c r="V55" i="51"/>
  <c r="X55" i="51"/>
  <c r="B55" i="51" s="1"/>
  <c r="Q55" i="51" s="1"/>
  <c r="U47" i="51"/>
  <c r="V47" i="51"/>
  <c r="X47" i="51"/>
  <c r="B47" i="51" s="1"/>
  <c r="Q47" i="51" s="1"/>
  <c r="U39" i="51"/>
  <c r="V39" i="51"/>
  <c r="X39" i="51"/>
  <c r="B39" i="51" s="1"/>
  <c r="Q39" i="51" s="1"/>
  <c r="U31" i="51"/>
  <c r="V31" i="51"/>
  <c r="X31" i="51"/>
  <c r="B31" i="51" s="1"/>
  <c r="Q31" i="51" s="1"/>
  <c r="U23" i="51"/>
  <c r="V23" i="51"/>
  <c r="X23" i="51"/>
  <c r="B23" i="51" s="1"/>
  <c r="Q23" i="51" s="1"/>
  <c r="X591" i="51"/>
  <c r="U598" i="51"/>
  <c r="V598" i="51"/>
  <c r="X598" i="51"/>
  <c r="U590" i="51"/>
  <c r="V590" i="51"/>
  <c r="X590" i="51"/>
  <c r="U582" i="51"/>
  <c r="V582" i="51"/>
  <c r="X582" i="51"/>
  <c r="U574" i="51"/>
  <c r="V574" i="51"/>
  <c r="X574" i="51"/>
  <c r="U566" i="51"/>
  <c r="V566" i="51"/>
  <c r="X566" i="51"/>
  <c r="U558" i="51"/>
  <c r="V558" i="51"/>
  <c r="X558" i="51"/>
  <c r="U550" i="51"/>
  <c r="V550" i="51"/>
  <c r="X550" i="51"/>
  <c r="U542" i="51"/>
  <c r="V542" i="51"/>
  <c r="X542" i="51"/>
  <c r="U534" i="51"/>
  <c r="V534" i="51"/>
  <c r="X534" i="51"/>
  <c r="U526" i="51"/>
  <c r="V526" i="51"/>
  <c r="X526" i="51"/>
  <c r="U518" i="51"/>
  <c r="V518" i="51"/>
  <c r="X518" i="51"/>
  <c r="U510" i="51"/>
  <c r="V510" i="51"/>
  <c r="X510" i="51"/>
  <c r="U502" i="51"/>
  <c r="V502" i="51"/>
  <c r="X502" i="51"/>
  <c r="U494" i="51"/>
  <c r="V494" i="51"/>
  <c r="X494" i="51"/>
  <c r="U486" i="51"/>
  <c r="V486" i="51"/>
  <c r="X486" i="51"/>
  <c r="B486" i="51" s="1"/>
  <c r="Q486" i="51" s="1"/>
  <c r="U478" i="51"/>
  <c r="V478" i="51"/>
  <c r="X478" i="51"/>
  <c r="B478" i="51" s="1"/>
  <c r="Q478" i="51" s="1"/>
  <c r="U470" i="51"/>
  <c r="V470" i="51"/>
  <c r="X470" i="51"/>
  <c r="B470" i="51" s="1"/>
  <c r="Q470" i="51" s="1"/>
  <c r="U462" i="51"/>
  <c r="V462" i="51"/>
  <c r="X462" i="51"/>
  <c r="B462" i="51" s="1"/>
  <c r="Q462" i="51" s="1"/>
  <c r="U454" i="51"/>
  <c r="V454" i="51"/>
  <c r="X454" i="51"/>
  <c r="B454" i="51" s="1"/>
  <c r="Q454" i="51" s="1"/>
  <c r="U446" i="51"/>
  <c r="V446" i="51"/>
  <c r="X446" i="51"/>
  <c r="B446" i="51" s="1"/>
  <c r="Q446" i="51" s="1"/>
  <c r="U438" i="51"/>
  <c r="V438" i="51"/>
  <c r="X438" i="51"/>
  <c r="B438" i="51" s="1"/>
  <c r="Q438" i="51" s="1"/>
  <c r="U430" i="51"/>
  <c r="V430" i="51"/>
  <c r="X430" i="51"/>
  <c r="B430" i="51" s="1"/>
  <c r="Q430" i="51" s="1"/>
  <c r="U422" i="51"/>
  <c r="V422" i="51"/>
  <c r="X422" i="51"/>
  <c r="B422" i="51" s="1"/>
  <c r="Q422" i="51" s="1"/>
  <c r="V414" i="51"/>
  <c r="X414" i="51"/>
  <c r="B414" i="51" s="1"/>
  <c r="Q414" i="51" s="1"/>
  <c r="U414" i="51"/>
  <c r="V406" i="51"/>
  <c r="U406" i="51"/>
  <c r="V398" i="51"/>
  <c r="U398" i="51"/>
  <c r="X398" i="51"/>
  <c r="B398" i="51" s="1"/>
  <c r="Q398" i="51" s="1"/>
  <c r="V390" i="51"/>
  <c r="U390" i="51"/>
  <c r="X390" i="51"/>
  <c r="B390" i="51" s="1"/>
  <c r="Q390" i="51" s="1"/>
  <c r="V382" i="51"/>
  <c r="X382" i="51"/>
  <c r="B382" i="51" s="1"/>
  <c r="Q382" i="51" s="1"/>
  <c r="U382" i="51"/>
  <c r="V374" i="51"/>
  <c r="U374" i="51"/>
  <c r="X374" i="51"/>
  <c r="B374" i="51" s="1"/>
  <c r="Q374" i="51" s="1"/>
  <c r="V366" i="51"/>
  <c r="X366" i="51"/>
  <c r="B366" i="51" s="1"/>
  <c r="Q366" i="51" s="1"/>
  <c r="U366" i="51"/>
  <c r="V358" i="51"/>
  <c r="U358" i="51"/>
  <c r="X358" i="51"/>
  <c r="B358" i="51" s="1"/>
  <c r="Q358" i="51" s="1"/>
  <c r="V350" i="51"/>
  <c r="X350" i="51"/>
  <c r="B350" i="51" s="1"/>
  <c r="Q350" i="51" s="1"/>
  <c r="U350" i="51"/>
  <c r="V342" i="51"/>
  <c r="U342" i="51"/>
  <c r="X342" i="51"/>
  <c r="B342" i="51" s="1"/>
  <c r="Q342" i="51" s="1"/>
  <c r="V334" i="51"/>
  <c r="X334" i="51"/>
  <c r="B334" i="51" s="1"/>
  <c r="Q334" i="51" s="1"/>
  <c r="U334" i="51"/>
  <c r="U326" i="51"/>
  <c r="X326" i="51"/>
  <c r="B326" i="51" s="1"/>
  <c r="Q326" i="51" s="1"/>
  <c r="V326" i="51"/>
  <c r="U318" i="51"/>
  <c r="X318" i="51"/>
  <c r="B318" i="51" s="1"/>
  <c r="Q318" i="51" s="1"/>
  <c r="V318" i="51"/>
  <c r="U310" i="51"/>
  <c r="V310" i="51"/>
  <c r="X310" i="51"/>
  <c r="B310" i="51" s="1"/>
  <c r="Q310" i="51" s="1"/>
  <c r="U302" i="51"/>
  <c r="V302" i="51"/>
  <c r="X302" i="51"/>
  <c r="B302" i="51" s="1"/>
  <c r="Q302" i="51" s="1"/>
  <c r="U294" i="51"/>
  <c r="V294" i="51"/>
  <c r="X294" i="51"/>
  <c r="B294" i="51" s="1"/>
  <c r="Q294" i="51" s="1"/>
  <c r="U286" i="51"/>
  <c r="V286" i="51"/>
  <c r="X286" i="51"/>
  <c r="B286" i="51" s="1"/>
  <c r="Q286" i="51" s="1"/>
  <c r="U278" i="51"/>
  <c r="V278" i="51"/>
  <c r="X278" i="51"/>
  <c r="B278" i="51" s="1"/>
  <c r="Q278" i="51" s="1"/>
  <c r="U270" i="51"/>
  <c r="V270" i="51"/>
  <c r="X270" i="51"/>
  <c r="B270" i="51" s="1"/>
  <c r="Q270" i="51" s="1"/>
  <c r="U262" i="51"/>
  <c r="V262" i="51"/>
  <c r="X262" i="51"/>
  <c r="B262" i="51" s="1"/>
  <c r="Q262" i="51" s="1"/>
  <c r="U254" i="51"/>
  <c r="V254" i="51"/>
  <c r="X254" i="51"/>
  <c r="B254" i="51" s="1"/>
  <c r="Q254" i="51" s="1"/>
  <c r="U246" i="51"/>
  <c r="V246" i="51"/>
  <c r="X246" i="51"/>
  <c r="B246" i="51" s="1"/>
  <c r="Q246" i="51" s="1"/>
  <c r="U238" i="51"/>
  <c r="V238" i="51"/>
  <c r="X238" i="51"/>
  <c r="B238" i="51" s="1"/>
  <c r="Q238" i="51" s="1"/>
  <c r="U230" i="51"/>
  <c r="V230" i="51"/>
  <c r="X230" i="51"/>
  <c r="B230" i="51" s="1"/>
  <c r="Q230" i="51" s="1"/>
  <c r="U222" i="51"/>
  <c r="X222" i="51"/>
  <c r="B222" i="51" s="1"/>
  <c r="Q222" i="51" s="1"/>
  <c r="V222" i="51"/>
  <c r="U214" i="51"/>
  <c r="V214" i="51"/>
  <c r="X214" i="51"/>
  <c r="B214" i="51" s="1"/>
  <c r="Q214" i="51" s="1"/>
  <c r="U206" i="51"/>
  <c r="X206" i="51"/>
  <c r="B206" i="51" s="1"/>
  <c r="Q206" i="51" s="1"/>
  <c r="V206" i="51"/>
  <c r="U198" i="51"/>
  <c r="V198" i="51"/>
  <c r="X198" i="51"/>
  <c r="B198" i="51" s="1"/>
  <c r="Q198" i="51" s="1"/>
  <c r="U190" i="51"/>
  <c r="X190" i="51"/>
  <c r="B190" i="51" s="1"/>
  <c r="Q190" i="51" s="1"/>
  <c r="V190" i="51"/>
  <c r="U182" i="51"/>
  <c r="V182" i="51"/>
  <c r="X182" i="51"/>
  <c r="B182" i="51" s="1"/>
  <c r="Q182" i="51" s="1"/>
  <c r="U174" i="51"/>
  <c r="X174" i="51"/>
  <c r="B174" i="51" s="1"/>
  <c r="Q174" i="51" s="1"/>
  <c r="V174" i="51"/>
  <c r="U166" i="51"/>
  <c r="V166" i="51"/>
  <c r="X166" i="51"/>
  <c r="B166" i="51" s="1"/>
  <c r="Q166" i="51" s="1"/>
  <c r="X158" i="51"/>
  <c r="B158" i="51" s="1"/>
  <c r="Q158" i="51" s="1"/>
  <c r="V158" i="51"/>
  <c r="U158" i="51"/>
  <c r="V150" i="51"/>
  <c r="X150" i="51"/>
  <c r="B150" i="51" s="1"/>
  <c r="Q150" i="51" s="1"/>
  <c r="U150" i="51"/>
  <c r="V142" i="51"/>
  <c r="X142" i="51"/>
  <c r="B142" i="51" s="1"/>
  <c r="Q142" i="51" s="1"/>
  <c r="U142" i="51"/>
  <c r="V134" i="51"/>
  <c r="X134" i="51"/>
  <c r="B134" i="51" s="1"/>
  <c r="Q134" i="51" s="1"/>
  <c r="U134" i="51"/>
  <c r="V126" i="51"/>
  <c r="X126" i="51"/>
  <c r="B126" i="51" s="1"/>
  <c r="Q126" i="51" s="1"/>
  <c r="U126" i="51"/>
  <c r="V118" i="51"/>
  <c r="X118" i="51"/>
  <c r="B118" i="51" s="1"/>
  <c r="Q118" i="51" s="1"/>
  <c r="U118" i="51"/>
  <c r="V110" i="51"/>
  <c r="X110" i="51"/>
  <c r="B110" i="51" s="1"/>
  <c r="Q110" i="51" s="1"/>
  <c r="U110" i="51"/>
  <c r="V102" i="51"/>
  <c r="X102" i="51"/>
  <c r="B102" i="51" s="1"/>
  <c r="Q102" i="51" s="1"/>
  <c r="U102" i="51"/>
  <c r="V94" i="51"/>
  <c r="X94" i="51"/>
  <c r="B94" i="51" s="1"/>
  <c r="Q94" i="51" s="1"/>
  <c r="U94" i="51"/>
  <c r="V86" i="51"/>
  <c r="X86" i="51"/>
  <c r="B86" i="51" s="1"/>
  <c r="Q86" i="51" s="1"/>
  <c r="U86" i="51"/>
  <c r="V78" i="51"/>
  <c r="X78" i="51"/>
  <c r="B78" i="51" s="1"/>
  <c r="Q78" i="51" s="1"/>
  <c r="U78" i="51"/>
  <c r="V70" i="51"/>
  <c r="X70" i="51"/>
  <c r="B70" i="51" s="1"/>
  <c r="Q70" i="51" s="1"/>
  <c r="U70" i="51"/>
  <c r="V62" i="51"/>
  <c r="X62" i="51"/>
  <c r="B62" i="51" s="1"/>
  <c r="Q62" i="51" s="1"/>
  <c r="U62" i="51"/>
  <c r="V54" i="51"/>
  <c r="X54" i="51"/>
  <c r="B54" i="51" s="1"/>
  <c r="Q54" i="51" s="1"/>
  <c r="U54" i="51"/>
  <c r="U46" i="51"/>
  <c r="V46" i="51"/>
  <c r="X46" i="51"/>
  <c r="B46" i="51" s="1"/>
  <c r="Q46" i="51" s="1"/>
  <c r="U38" i="51"/>
  <c r="V38" i="51"/>
  <c r="X38" i="51"/>
  <c r="B38" i="51" s="1"/>
  <c r="Q38" i="51" s="1"/>
  <c r="U30" i="51"/>
  <c r="V30" i="51"/>
  <c r="X30" i="51"/>
  <c r="B30" i="51" s="1"/>
  <c r="Q30" i="51" s="1"/>
  <c r="U22" i="51"/>
  <c r="V22" i="51"/>
  <c r="X22" i="51"/>
  <c r="B22" i="51" s="1"/>
  <c r="Q22" i="51" s="1"/>
  <c r="U597" i="51"/>
  <c r="V597" i="51"/>
  <c r="X597" i="51"/>
  <c r="U589" i="51"/>
  <c r="V589" i="51"/>
  <c r="X589" i="51"/>
  <c r="U581" i="51"/>
  <c r="V581" i="51"/>
  <c r="X581" i="51"/>
  <c r="U573" i="51"/>
  <c r="V573" i="51"/>
  <c r="X573" i="51"/>
  <c r="U565" i="51"/>
  <c r="V565" i="51"/>
  <c r="X565" i="51"/>
  <c r="U557" i="51"/>
  <c r="V557" i="51"/>
  <c r="X557" i="51"/>
  <c r="U549" i="51"/>
  <c r="V549" i="51"/>
  <c r="X549" i="51"/>
  <c r="U541" i="51"/>
  <c r="V541" i="51"/>
  <c r="X541" i="51"/>
  <c r="U533" i="51"/>
  <c r="V533" i="51"/>
  <c r="X533" i="51"/>
  <c r="U525" i="51"/>
  <c r="V525" i="51"/>
  <c r="X525" i="51"/>
  <c r="U517" i="51"/>
  <c r="V517" i="51"/>
  <c r="X517" i="51"/>
  <c r="U509" i="51"/>
  <c r="V509" i="51"/>
  <c r="X509" i="51"/>
  <c r="X501" i="51"/>
  <c r="U501" i="51"/>
  <c r="V501" i="51"/>
  <c r="X493" i="51"/>
  <c r="U493" i="51"/>
  <c r="V493" i="51"/>
  <c r="X485" i="51"/>
  <c r="B485" i="51" s="1"/>
  <c r="Q485" i="51" s="1"/>
  <c r="U485" i="51"/>
  <c r="V485" i="51"/>
  <c r="X477" i="51"/>
  <c r="B477" i="51" s="1"/>
  <c r="Q477" i="51" s="1"/>
  <c r="U477" i="51"/>
  <c r="V477" i="51"/>
  <c r="X469" i="51"/>
  <c r="B469" i="51" s="1"/>
  <c r="Q469" i="51" s="1"/>
  <c r="U469" i="51"/>
  <c r="V469" i="51"/>
  <c r="X461" i="51"/>
  <c r="B461" i="51" s="1"/>
  <c r="Q461" i="51" s="1"/>
  <c r="U461" i="51"/>
  <c r="V461" i="51"/>
  <c r="X453" i="51"/>
  <c r="B453" i="51" s="1"/>
  <c r="Q453" i="51" s="1"/>
  <c r="U453" i="51"/>
  <c r="V453" i="51"/>
  <c r="X445" i="51"/>
  <c r="B445" i="51" s="1"/>
  <c r="Q445" i="51" s="1"/>
  <c r="U445" i="51"/>
  <c r="V445" i="51"/>
  <c r="X437" i="51"/>
  <c r="B437" i="51" s="1"/>
  <c r="Q437" i="51" s="1"/>
  <c r="U437" i="51"/>
  <c r="V437" i="51"/>
  <c r="X429" i="51"/>
  <c r="B429" i="51" s="1"/>
  <c r="Q429" i="51" s="1"/>
  <c r="U429" i="51"/>
  <c r="V429" i="51"/>
  <c r="X421" i="51"/>
  <c r="B421" i="51" s="1"/>
  <c r="Q421" i="51" s="1"/>
  <c r="U421" i="51"/>
  <c r="V421" i="51"/>
  <c r="X413" i="51"/>
  <c r="B413" i="51" s="1"/>
  <c r="Q413" i="51" s="1"/>
  <c r="V413" i="51"/>
  <c r="U413" i="51"/>
  <c r="X405" i="51"/>
  <c r="B405" i="51" s="1"/>
  <c r="Q405" i="51" s="1"/>
  <c r="U405" i="51"/>
  <c r="V405" i="51"/>
  <c r="X397" i="51"/>
  <c r="B397" i="51" s="1"/>
  <c r="Q397" i="51" s="1"/>
  <c r="U397" i="51"/>
  <c r="V397" i="51"/>
  <c r="X389" i="51"/>
  <c r="B389" i="51" s="1"/>
  <c r="Q389" i="51" s="1"/>
  <c r="U389" i="51"/>
  <c r="V389" i="51"/>
  <c r="V381" i="51"/>
  <c r="X381" i="51"/>
  <c r="B381" i="51" s="1"/>
  <c r="Q381" i="51" s="1"/>
  <c r="U381" i="51"/>
  <c r="V373" i="51"/>
  <c r="X373" i="51"/>
  <c r="B373" i="51" s="1"/>
  <c r="Q373" i="51" s="1"/>
  <c r="U373" i="51"/>
  <c r="V365" i="51"/>
  <c r="X365" i="51"/>
  <c r="B365" i="51" s="1"/>
  <c r="Q365" i="51" s="1"/>
  <c r="U365" i="51"/>
  <c r="V357" i="51"/>
  <c r="X357" i="51"/>
  <c r="B357" i="51" s="1"/>
  <c r="Q357" i="51" s="1"/>
  <c r="U357" i="51"/>
  <c r="V349" i="51"/>
  <c r="X349" i="51"/>
  <c r="B349" i="51" s="1"/>
  <c r="Q349" i="51" s="1"/>
  <c r="U349" i="51"/>
  <c r="V341" i="51"/>
  <c r="X341" i="51"/>
  <c r="B341" i="51" s="1"/>
  <c r="Q341" i="51" s="1"/>
  <c r="U341" i="51"/>
  <c r="V333" i="51"/>
  <c r="X333" i="51"/>
  <c r="B333" i="51" s="1"/>
  <c r="Q333" i="51" s="1"/>
  <c r="U333" i="51"/>
  <c r="U325" i="51"/>
  <c r="V325" i="51"/>
  <c r="X325" i="51"/>
  <c r="B325" i="51" s="1"/>
  <c r="Q325" i="51" s="1"/>
  <c r="U317" i="51"/>
  <c r="V317" i="51"/>
  <c r="X317" i="51"/>
  <c r="B317" i="51" s="1"/>
  <c r="Q317" i="51" s="1"/>
  <c r="U309" i="51"/>
  <c r="V309" i="51"/>
  <c r="X309" i="51"/>
  <c r="B309" i="51" s="1"/>
  <c r="Q309" i="51" s="1"/>
  <c r="U301" i="51"/>
  <c r="V301" i="51"/>
  <c r="X301" i="51"/>
  <c r="B301" i="51" s="1"/>
  <c r="Q301" i="51" s="1"/>
  <c r="U293" i="51"/>
  <c r="V293" i="51"/>
  <c r="X293" i="51"/>
  <c r="B293" i="51" s="1"/>
  <c r="Q293" i="51" s="1"/>
  <c r="U285" i="51"/>
  <c r="V285" i="51"/>
  <c r="X285" i="51"/>
  <c r="B285" i="51" s="1"/>
  <c r="Q285" i="51" s="1"/>
  <c r="U277" i="51"/>
  <c r="V277" i="51"/>
  <c r="X277" i="51"/>
  <c r="B277" i="51" s="1"/>
  <c r="Q277" i="51" s="1"/>
  <c r="U269" i="51"/>
  <c r="V269" i="51"/>
  <c r="X269" i="51"/>
  <c r="B269" i="51" s="1"/>
  <c r="Q269" i="51" s="1"/>
  <c r="U261" i="51"/>
  <c r="V261" i="51"/>
  <c r="X261" i="51"/>
  <c r="B261" i="51" s="1"/>
  <c r="Q261" i="51" s="1"/>
  <c r="U253" i="51"/>
  <c r="V253" i="51"/>
  <c r="X253" i="51"/>
  <c r="B253" i="51" s="1"/>
  <c r="Q253" i="51" s="1"/>
  <c r="U245" i="51"/>
  <c r="V245" i="51"/>
  <c r="X245" i="51"/>
  <c r="B245" i="51" s="1"/>
  <c r="Q245" i="51" s="1"/>
  <c r="U237" i="51"/>
  <c r="V237" i="51"/>
  <c r="X237" i="51"/>
  <c r="B237" i="51" s="1"/>
  <c r="Q237" i="51" s="1"/>
  <c r="U229" i="51"/>
  <c r="V229" i="51"/>
  <c r="X229" i="51"/>
  <c r="B229" i="51" s="1"/>
  <c r="Q229" i="51" s="1"/>
  <c r="U221" i="51"/>
  <c r="V221" i="51"/>
  <c r="X221" i="51"/>
  <c r="B221" i="51" s="1"/>
  <c r="Q221" i="51" s="1"/>
  <c r="U213" i="51"/>
  <c r="V213" i="51"/>
  <c r="X213" i="51"/>
  <c r="B213" i="51" s="1"/>
  <c r="Q213" i="51" s="1"/>
  <c r="U205" i="51"/>
  <c r="X205" i="51"/>
  <c r="B205" i="51" s="1"/>
  <c r="Q205" i="51" s="1"/>
  <c r="V205" i="51"/>
  <c r="U197" i="51"/>
  <c r="V197" i="51"/>
  <c r="X197" i="51"/>
  <c r="B197" i="51" s="1"/>
  <c r="Q197" i="51" s="1"/>
  <c r="U189" i="51"/>
  <c r="V189" i="51"/>
  <c r="X189" i="51"/>
  <c r="B189" i="51" s="1"/>
  <c r="Q189" i="51" s="1"/>
  <c r="U181" i="51"/>
  <c r="V181" i="51"/>
  <c r="X181" i="51"/>
  <c r="B181" i="51" s="1"/>
  <c r="Q181" i="51" s="1"/>
  <c r="U173" i="51"/>
  <c r="V173" i="51"/>
  <c r="X173" i="51"/>
  <c r="B173" i="51" s="1"/>
  <c r="Q173" i="51" s="1"/>
  <c r="U165" i="51"/>
  <c r="V165" i="51"/>
  <c r="X165" i="51"/>
  <c r="B165" i="51" s="1"/>
  <c r="Q165" i="51" s="1"/>
  <c r="X157" i="51"/>
  <c r="B157" i="51" s="1"/>
  <c r="Q157" i="51" s="1"/>
  <c r="V157" i="51"/>
  <c r="U157" i="51"/>
  <c r="X149" i="51"/>
  <c r="B149" i="51" s="1"/>
  <c r="Q149" i="51" s="1"/>
  <c r="V149" i="51"/>
  <c r="U149" i="51"/>
  <c r="X141" i="51"/>
  <c r="B141" i="51" s="1"/>
  <c r="Q141" i="51" s="1"/>
  <c r="V141" i="51"/>
  <c r="U141" i="51"/>
  <c r="X133" i="51"/>
  <c r="B133" i="51" s="1"/>
  <c r="Q133" i="51" s="1"/>
  <c r="V133" i="51"/>
  <c r="U133" i="51"/>
  <c r="X125" i="51"/>
  <c r="B125" i="51" s="1"/>
  <c r="Q125" i="51" s="1"/>
  <c r="V125" i="51"/>
  <c r="U125" i="51"/>
  <c r="X117" i="51"/>
  <c r="B117" i="51" s="1"/>
  <c r="Q117" i="51" s="1"/>
  <c r="V117" i="51"/>
  <c r="U117" i="51"/>
  <c r="X109" i="51"/>
  <c r="B109" i="51" s="1"/>
  <c r="Q109" i="51" s="1"/>
  <c r="V109" i="51"/>
  <c r="U109" i="51"/>
  <c r="X101" i="51"/>
  <c r="B101" i="51" s="1"/>
  <c r="Q101" i="51" s="1"/>
  <c r="V101" i="51"/>
  <c r="U101" i="51"/>
  <c r="X93" i="51"/>
  <c r="B93" i="51" s="1"/>
  <c r="Q93" i="51" s="1"/>
  <c r="V93" i="51"/>
  <c r="U93" i="51"/>
  <c r="X85" i="51"/>
  <c r="B85" i="51" s="1"/>
  <c r="Q85" i="51" s="1"/>
  <c r="V85" i="51"/>
  <c r="U85" i="51"/>
  <c r="X77" i="51"/>
  <c r="B77" i="51" s="1"/>
  <c r="Q77" i="51" s="1"/>
  <c r="V77" i="51"/>
  <c r="U77" i="51"/>
  <c r="X69" i="51"/>
  <c r="B69" i="51" s="1"/>
  <c r="Q69" i="51" s="1"/>
  <c r="V69" i="51"/>
  <c r="U69" i="51"/>
  <c r="X61" i="51"/>
  <c r="B61" i="51" s="1"/>
  <c r="Q61" i="51" s="1"/>
  <c r="V61" i="51"/>
  <c r="U61" i="51"/>
  <c r="X53" i="51"/>
  <c r="B53" i="51" s="1"/>
  <c r="Q53" i="51" s="1"/>
  <c r="V53" i="51"/>
  <c r="U53" i="51"/>
  <c r="V45" i="51"/>
  <c r="X45" i="51"/>
  <c r="B45" i="51" s="1"/>
  <c r="Q45" i="51" s="1"/>
  <c r="U45" i="51"/>
  <c r="V37" i="51"/>
  <c r="X37" i="51"/>
  <c r="B37" i="51" s="1"/>
  <c r="Q37" i="51" s="1"/>
  <c r="U37" i="51"/>
  <c r="V29" i="51"/>
  <c r="X29" i="51"/>
  <c r="B29" i="51" s="1"/>
  <c r="Q29" i="51" s="1"/>
  <c r="U29" i="51"/>
  <c r="U21" i="51"/>
  <c r="X21" i="51"/>
  <c r="B21" i="51" s="1"/>
  <c r="Q21" i="51" s="1"/>
  <c r="X406" i="51"/>
  <c r="B406" i="51" s="1"/>
  <c r="Q406" i="51" s="1"/>
  <c r="V596" i="51"/>
  <c r="X596" i="51"/>
  <c r="U596" i="51"/>
  <c r="U588" i="51"/>
  <c r="V588" i="51"/>
  <c r="X588" i="51"/>
  <c r="V580" i="51"/>
  <c r="X580" i="51"/>
  <c r="U580" i="51"/>
  <c r="U572" i="51"/>
  <c r="V572" i="51"/>
  <c r="X572" i="51"/>
  <c r="U564" i="51"/>
  <c r="V564" i="51"/>
  <c r="X564" i="51"/>
  <c r="U556" i="51"/>
  <c r="V556" i="51"/>
  <c r="X556" i="51"/>
  <c r="U548" i="51"/>
  <c r="V548" i="51"/>
  <c r="X548" i="51"/>
  <c r="U540" i="51"/>
  <c r="V540" i="51"/>
  <c r="X540" i="51"/>
  <c r="U532" i="51"/>
  <c r="V532" i="51"/>
  <c r="X532" i="51"/>
  <c r="U524" i="51"/>
  <c r="V524" i="51"/>
  <c r="X524" i="51"/>
  <c r="U516" i="51"/>
  <c r="V516" i="51"/>
  <c r="X516" i="51"/>
  <c r="U508" i="51"/>
  <c r="V508" i="51"/>
  <c r="X508" i="51"/>
  <c r="V500" i="51"/>
  <c r="X500" i="51"/>
  <c r="U500" i="51"/>
  <c r="V492" i="51"/>
  <c r="X492" i="51"/>
  <c r="U492" i="51"/>
  <c r="U484" i="51"/>
  <c r="V484" i="51"/>
  <c r="X484" i="51"/>
  <c r="B484" i="51" s="1"/>
  <c r="Q484" i="51" s="1"/>
  <c r="X476" i="51"/>
  <c r="B476" i="51" s="1"/>
  <c r="Q476" i="51" s="1"/>
  <c r="U476" i="51"/>
  <c r="V476" i="51"/>
  <c r="U468" i="51"/>
  <c r="V468" i="51"/>
  <c r="X468" i="51"/>
  <c r="B468" i="51" s="1"/>
  <c r="Q468" i="51" s="1"/>
  <c r="X460" i="51"/>
  <c r="B460" i="51" s="1"/>
  <c r="Q460" i="51" s="1"/>
  <c r="U460" i="51"/>
  <c r="U452" i="51"/>
  <c r="V452" i="51"/>
  <c r="X452" i="51"/>
  <c r="B452" i="51" s="1"/>
  <c r="Q452" i="51" s="1"/>
  <c r="X444" i="51"/>
  <c r="B444" i="51" s="1"/>
  <c r="Q444" i="51" s="1"/>
  <c r="U444" i="51"/>
  <c r="V444" i="51"/>
  <c r="U436" i="51"/>
  <c r="V436" i="51"/>
  <c r="X436" i="51"/>
  <c r="B436" i="51" s="1"/>
  <c r="Q436" i="51" s="1"/>
  <c r="X428" i="51"/>
  <c r="B428" i="51" s="1"/>
  <c r="Q428" i="51" s="1"/>
  <c r="U428" i="51"/>
  <c r="V428" i="51"/>
  <c r="U420" i="51"/>
  <c r="V420" i="51"/>
  <c r="X420" i="51"/>
  <c r="B420" i="51" s="1"/>
  <c r="Q420" i="51" s="1"/>
  <c r="V412" i="51"/>
  <c r="U412" i="51"/>
  <c r="X412" i="51"/>
  <c r="B412" i="51" s="1"/>
  <c r="Q412" i="51" s="1"/>
  <c r="V404" i="51"/>
  <c r="U404" i="51"/>
  <c r="X404" i="51"/>
  <c r="B404" i="51" s="1"/>
  <c r="Q404" i="51" s="1"/>
  <c r="V396" i="51"/>
  <c r="U396" i="51"/>
  <c r="X396" i="51"/>
  <c r="B396" i="51" s="1"/>
  <c r="Q396" i="51" s="1"/>
  <c r="V388" i="51"/>
  <c r="U388" i="51"/>
  <c r="X388" i="51"/>
  <c r="B388" i="51" s="1"/>
  <c r="Q388" i="51" s="1"/>
  <c r="V380" i="51"/>
  <c r="X380" i="51"/>
  <c r="B380" i="51" s="1"/>
  <c r="Q380" i="51" s="1"/>
  <c r="U380" i="51"/>
  <c r="V372" i="51"/>
  <c r="X372" i="51"/>
  <c r="B372" i="51" s="1"/>
  <c r="Q372" i="51" s="1"/>
  <c r="U372" i="51"/>
  <c r="V364" i="51"/>
  <c r="X364" i="51"/>
  <c r="B364" i="51" s="1"/>
  <c r="Q364" i="51" s="1"/>
  <c r="U364" i="51"/>
  <c r="V356" i="51"/>
  <c r="X356" i="51"/>
  <c r="B356" i="51" s="1"/>
  <c r="Q356" i="51" s="1"/>
  <c r="U356" i="51"/>
  <c r="V348" i="51"/>
  <c r="X348" i="51"/>
  <c r="B348" i="51" s="1"/>
  <c r="Q348" i="51" s="1"/>
  <c r="U348" i="51"/>
  <c r="V340" i="51"/>
  <c r="X340" i="51"/>
  <c r="B340" i="51" s="1"/>
  <c r="Q340" i="51" s="1"/>
  <c r="U340" i="51"/>
  <c r="V332" i="51"/>
  <c r="X332" i="51"/>
  <c r="B332" i="51" s="1"/>
  <c r="Q332" i="51" s="1"/>
  <c r="U332" i="51"/>
  <c r="X324" i="51"/>
  <c r="B324" i="51" s="1"/>
  <c r="Q324" i="51" s="1"/>
  <c r="U324" i="51"/>
  <c r="V324" i="51"/>
  <c r="X316" i="51"/>
  <c r="B316" i="51" s="1"/>
  <c r="Q316" i="51" s="1"/>
  <c r="U316" i="51"/>
  <c r="V316" i="51"/>
  <c r="X308" i="51"/>
  <c r="B308" i="51" s="1"/>
  <c r="Q308" i="51" s="1"/>
  <c r="U308" i="51"/>
  <c r="V308" i="51"/>
  <c r="X300" i="51"/>
  <c r="B300" i="51" s="1"/>
  <c r="Q300" i="51" s="1"/>
  <c r="U300" i="51"/>
  <c r="V300" i="51"/>
  <c r="X292" i="51"/>
  <c r="B292" i="51" s="1"/>
  <c r="Q292" i="51" s="1"/>
  <c r="U292" i="51"/>
  <c r="V292" i="51"/>
  <c r="X284" i="51"/>
  <c r="B284" i="51" s="1"/>
  <c r="Q284" i="51" s="1"/>
  <c r="U284" i="51"/>
  <c r="V284" i="51"/>
  <c r="X276" i="51"/>
  <c r="B276" i="51" s="1"/>
  <c r="Q276" i="51" s="1"/>
  <c r="U276" i="51"/>
  <c r="V276" i="51"/>
  <c r="V268" i="51"/>
  <c r="X268" i="51"/>
  <c r="B268" i="51" s="1"/>
  <c r="Q268" i="51" s="1"/>
  <c r="U268" i="51"/>
  <c r="U260" i="51"/>
  <c r="X260" i="51"/>
  <c r="B260" i="51" s="1"/>
  <c r="Q260" i="51" s="1"/>
  <c r="V260" i="51"/>
  <c r="U252" i="51"/>
  <c r="X252" i="51"/>
  <c r="B252" i="51" s="1"/>
  <c r="Q252" i="51" s="1"/>
  <c r="V252" i="51"/>
  <c r="U244" i="51"/>
  <c r="X244" i="51"/>
  <c r="B244" i="51" s="1"/>
  <c r="Q244" i="51" s="1"/>
  <c r="V244" i="51"/>
  <c r="U236" i="51"/>
  <c r="X236" i="51"/>
  <c r="B236" i="51" s="1"/>
  <c r="Q236" i="51" s="1"/>
  <c r="V236" i="51"/>
  <c r="U228" i="51"/>
  <c r="V228" i="51"/>
  <c r="X228" i="51"/>
  <c r="B228" i="51" s="1"/>
  <c r="Q228" i="51" s="1"/>
  <c r="U220" i="51"/>
  <c r="V220" i="51"/>
  <c r="X220" i="51"/>
  <c r="B220" i="51" s="1"/>
  <c r="Q220" i="51" s="1"/>
  <c r="U212" i="51"/>
  <c r="V212" i="51"/>
  <c r="X212" i="51"/>
  <c r="B212" i="51" s="1"/>
  <c r="Q212" i="51" s="1"/>
  <c r="U204" i="51"/>
  <c r="X204" i="51"/>
  <c r="B204" i="51" s="1"/>
  <c r="Q204" i="51" s="1"/>
  <c r="V204" i="51"/>
  <c r="U196" i="51"/>
  <c r="V196" i="51"/>
  <c r="X196" i="51"/>
  <c r="B196" i="51" s="1"/>
  <c r="Q196" i="51" s="1"/>
  <c r="U188" i="51"/>
  <c r="V188" i="51"/>
  <c r="U180" i="51"/>
  <c r="V180" i="51"/>
  <c r="X180" i="51"/>
  <c r="B180" i="51" s="1"/>
  <c r="Q180" i="51" s="1"/>
  <c r="U172" i="51"/>
  <c r="V172" i="51"/>
  <c r="X172" i="51"/>
  <c r="B172" i="51" s="1"/>
  <c r="Q172" i="51" s="1"/>
  <c r="U164" i="51"/>
  <c r="V164" i="51"/>
  <c r="X164" i="51"/>
  <c r="B164" i="51" s="1"/>
  <c r="Q164" i="51" s="1"/>
  <c r="U156" i="51"/>
  <c r="X156" i="51"/>
  <c r="B156" i="51" s="1"/>
  <c r="Q156" i="51" s="1"/>
  <c r="V156" i="51"/>
  <c r="U148" i="51"/>
  <c r="X148" i="51"/>
  <c r="B148" i="51" s="1"/>
  <c r="Q148" i="51" s="1"/>
  <c r="V148" i="51"/>
  <c r="U140" i="51"/>
  <c r="X140" i="51"/>
  <c r="B140" i="51" s="1"/>
  <c r="Q140" i="51" s="1"/>
  <c r="V140" i="51"/>
  <c r="U132" i="51"/>
  <c r="X132" i="51"/>
  <c r="B132" i="51" s="1"/>
  <c r="Q132" i="51" s="1"/>
  <c r="V132" i="51"/>
  <c r="U124" i="51"/>
  <c r="X124" i="51"/>
  <c r="B124" i="51" s="1"/>
  <c r="Q124" i="51" s="1"/>
  <c r="V124" i="51"/>
  <c r="U116" i="51"/>
  <c r="X116" i="51"/>
  <c r="B116" i="51" s="1"/>
  <c r="Q116" i="51" s="1"/>
  <c r="V116" i="51"/>
  <c r="U108" i="51"/>
  <c r="X108" i="51"/>
  <c r="B108" i="51" s="1"/>
  <c r="Q108" i="51" s="1"/>
  <c r="V108" i="51"/>
  <c r="U100" i="51"/>
  <c r="X100" i="51"/>
  <c r="B100" i="51" s="1"/>
  <c r="Q100" i="51" s="1"/>
  <c r="V100" i="51"/>
  <c r="U92" i="51"/>
  <c r="X92" i="51"/>
  <c r="B92" i="51" s="1"/>
  <c r="Q92" i="51" s="1"/>
  <c r="V92" i="51"/>
  <c r="U84" i="51"/>
  <c r="X84" i="51"/>
  <c r="B84" i="51" s="1"/>
  <c r="Q84" i="51" s="1"/>
  <c r="V84" i="51"/>
  <c r="U76" i="51"/>
  <c r="X76" i="51"/>
  <c r="B76" i="51" s="1"/>
  <c r="Q76" i="51" s="1"/>
  <c r="V76" i="51"/>
  <c r="U68" i="51"/>
  <c r="X68" i="51"/>
  <c r="B68" i="51" s="1"/>
  <c r="Q68" i="51" s="1"/>
  <c r="V68" i="51"/>
  <c r="U60" i="51"/>
  <c r="X60" i="51"/>
  <c r="B60" i="51" s="1"/>
  <c r="Q60" i="51" s="1"/>
  <c r="V60" i="51"/>
  <c r="U52" i="51"/>
  <c r="X52" i="51"/>
  <c r="B52" i="51" s="1"/>
  <c r="Q52" i="51" s="1"/>
  <c r="V52" i="51"/>
  <c r="X44" i="51"/>
  <c r="B44" i="51" s="1"/>
  <c r="Q44" i="51" s="1"/>
  <c r="U44" i="51"/>
  <c r="V44" i="51"/>
  <c r="X36" i="51"/>
  <c r="B36" i="51" s="1"/>
  <c r="Q36" i="51" s="1"/>
  <c r="U36" i="51"/>
  <c r="V36" i="51"/>
  <c r="X28" i="51"/>
  <c r="B28" i="51" s="1"/>
  <c r="Q28" i="51" s="1"/>
  <c r="U28" i="51"/>
  <c r="V28" i="51"/>
  <c r="U595" i="51"/>
  <c r="X595" i="51"/>
  <c r="U587" i="51"/>
  <c r="V587" i="51"/>
  <c r="X587" i="51"/>
  <c r="U579" i="51"/>
  <c r="X579" i="51"/>
  <c r="X571" i="51"/>
  <c r="U571" i="51"/>
  <c r="V571" i="51"/>
  <c r="X563" i="51"/>
  <c r="U563" i="51"/>
  <c r="V563" i="51"/>
  <c r="X555" i="51"/>
  <c r="U555" i="51"/>
  <c r="V555" i="51"/>
  <c r="X547" i="51"/>
  <c r="U547" i="51"/>
  <c r="V547" i="51"/>
  <c r="X539" i="51"/>
  <c r="U539" i="51"/>
  <c r="V539" i="51"/>
  <c r="X531" i="51"/>
  <c r="U531" i="51"/>
  <c r="V531" i="51"/>
  <c r="X523" i="51"/>
  <c r="U523" i="51"/>
  <c r="V523" i="51"/>
  <c r="X515" i="51"/>
  <c r="U515" i="51"/>
  <c r="V515" i="51"/>
  <c r="X507" i="51"/>
  <c r="U507" i="51"/>
  <c r="V507" i="51"/>
  <c r="U499" i="51"/>
  <c r="X499" i="51"/>
  <c r="V499" i="51"/>
  <c r="U491" i="51"/>
  <c r="X491" i="51"/>
  <c r="V491" i="51"/>
  <c r="U483" i="51"/>
  <c r="V483" i="51"/>
  <c r="X483" i="51"/>
  <c r="B483" i="51" s="1"/>
  <c r="Q483" i="51" s="1"/>
  <c r="U475" i="51"/>
  <c r="V475" i="51"/>
  <c r="X475" i="51"/>
  <c r="B475" i="51" s="1"/>
  <c r="Q475" i="51" s="1"/>
  <c r="U467" i="51"/>
  <c r="V467" i="51"/>
  <c r="X467" i="51"/>
  <c r="B467" i="51" s="1"/>
  <c r="Q467" i="51" s="1"/>
  <c r="U459" i="51"/>
  <c r="V459" i="51"/>
  <c r="X459" i="51"/>
  <c r="B459" i="51" s="1"/>
  <c r="Q459" i="51" s="1"/>
  <c r="U451" i="51"/>
  <c r="V451" i="51"/>
  <c r="X451" i="51"/>
  <c r="B451" i="51" s="1"/>
  <c r="Q451" i="51" s="1"/>
  <c r="U443" i="51"/>
  <c r="V443" i="51"/>
  <c r="X443" i="51"/>
  <c r="B443" i="51" s="1"/>
  <c r="Q443" i="51" s="1"/>
  <c r="U435" i="51"/>
  <c r="V435" i="51"/>
  <c r="X435" i="51"/>
  <c r="B435" i="51" s="1"/>
  <c r="Q435" i="51" s="1"/>
  <c r="U427" i="51"/>
  <c r="V427" i="51"/>
  <c r="X427" i="51"/>
  <c r="B427" i="51" s="1"/>
  <c r="Q427" i="51" s="1"/>
  <c r="X419" i="51"/>
  <c r="B419" i="51" s="1"/>
  <c r="Q419" i="51" s="1"/>
  <c r="U419" i="51"/>
  <c r="V419" i="51"/>
  <c r="X411" i="51"/>
  <c r="B411" i="51" s="1"/>
  <c r="Q411" i="51" s="1"/>
  <c r="U411" i="51"/>
  <c r="V411" i="51"/>
  <c r="X403" i="51"/>
  <c r="B403" i="51" s="1"/>
  <c r="Q403" i="51" s="1"/>
  <c r="U403" i="51"/>
  <c r="V403" i="51"/>
  <c r="X395" i="51"/>
  <c r="B395" i="51" s="1"/>
  <c r="Q395" i="51" s="1"/>
  <c r="U395" i="51"/>
  <c r="V395" i="51"/>
  <c r="X387" i="51"/>
  <c r="B387" i="51" s="1"/>
  <c r="Q387" i="51" s="1"/>
  <c r="U387" i="51"/>
  <c r="V387" i="51"/>
  <c r="X379" i="51"/>
  <c r="B379" i="51" s="1"/>
  <c r="Q379" i="51" s="1"/>
  <c r="V379" i="51"/>
  <c r="U379" i="51"/>
  <c r="X371" i="51"/>
  <c r="B371" i="51" s="1"/>
  <c r="Q371" i="51" s="1"/>
  <c r="U371" i="51"/>
  <c r="V371" i="51"/>
  <c r="X363" i="51"/>
  <c r="B363" i="51" s="1"/>
  <c r="Q363" i="51" s="1"/>
  <c r="V363" i="51"/>
  <c r="U363" i="51"/>
  <c r="X355" i="51"/>
  <c r="B355" i="51" s="1"/>
  <c r="Q355" i="51" s="1"/>
  <c r="U355" i="51"/>
  <c r="V355" i="51"/>
  <c r="X347" i="51"/>
  <c r="B347" i="51" s="1"/>
  <c r="Q347" i="51" s="1"/>
  <c r="V347" i="51"/>
  <c r="U347" i="51"/>
  <c r="X339" i="51"/>
  <c r="B339" i="51" s="1"/>
  <c r="Q339" i="51" s="1"/>
  <c r="U339" i="51"/>
  <c r="V339" i="51"/>
  <c r="X331" i="51"/>
  <c r="B331" i="51" s="1"/>
  <c r="Q331" i="51" s="1"/>
  <c r="V331" i="51"/>
  <c r="U331" i="51"/>
  <c r="U323" i="51"/>
  <c r="V323" i="51"/>
  <c r="X323" i="51"/>
  <c r="B323" i="51" s="1"/>
  <c r="Q323" i="51" s="1"/>
  <c r="U315" i="51"/>
  <c r="V315" i="51"/>
  <c r="X315" i="51"/>
  <c r="B315" i="51" s="1"/>
  <c r="Q315" i="51" s="1"/>
  <c r="V307" i="51"/>
  <c r="U307" i="51"/>
  <c r="V299" i="51"/>
  <c r="U299" i="51"/>
  <c r="X299" i="51"/>
  <c r="B299" i="51" s="1"/>
  <c r="Q299" i="51" s="1"/>
  <c r="X291" i="51"/>
  <c r="B291" i="51" s="1"/>
  <c r="Q291" i="51" s="1"/>
  <c r="U291" i="51"/>
  <c r="V291" i="51"/>
  <c r="V283" i="51"/>
  <c r="X283" i="51"/>
  <c r="B283" i="51" s="1"/>
  <c r="Q283" i="51" s="1"/>
  <c r="U283" i="51"/>
  <c r="V275" i="51"/>
  <c r="X275" i="51"/>
  <c r="B275" i="51" s="1"/>
  <c r="Q275" i="51" s="1"/>
  <c r="U275" i="51"/>
  <c r="X267" i="51"/>
  <c r="B267" i="51" s="1"/>
  <c r="Q267" i="51" s="1"/>
  <c r="U267" i="51"/>
  <c r="V267" i="51"/>
  <c r="X259" i="51"/>
  <c r="B259" i="51" s="1"/>
  <c r="Q259" i="51" s="1"/>
  <c r="U259" i="51"/>
  <c r="V259" i="51"/>
  <c r="X251" i="51"/>
  <c r="B251" i="51" s="1"/>
  <c r="Q251" i="51" s="1"/>
  <c r="U251" i="51"/>
  <c r="V251" i="51"/>
  <c r="X243" i="51"/>
  <c r="B243" i="51" s="1"/>
  <c r="Q243" i="51" s="1"/>
  <c r="U243" i="51"/>
  <c r="V243" i="51"/>
  <c r="X235" i="51"/>
  <c r="B235" i="51" s="1"/>
  <c r="Q235" i="51" s="1"/>
  <c r="U235" i="51"/>
  <c r="V235" i="51"/>
  <c r="V227" i="51"/>
  <c r="X227" i="51"/>
  <c r="B227" i="51" s="1"/>
  <c r="Q227" i="51" s="1"/>
  <c r="U227" i="51"/>
  <c r="U219" i="51"/>
  <c r="V219" i="51"/>
  <c r="X219" i="51"/>
  <c r="B219" i="51" s="1"/>
  <c r="Q219" i="51" s="1"/>
  <c r="V211" i="51"/>
  <c r="X211" i="51"/>
  <c r="B211" i="51" s="1"/>
  <c r="Q211" i="51" s="1"/>
  <c r="U211" i="51"/>
  <c r="U203" i="51"/>
  <c r="X203" i="51"/>
  <c r="B203" i="51" s="1"/>
  <c r="Q203" i="51" s="1"/>
  <c r="V203" i="51"/>
  <c r="V195" i="51"/>
  <c r="X195" i="51"/>
  <c r="B195" i="51" s="1"/>
  <c r="Q195" i="51" s="1"/>
  <c r="U195" i="51"/>
  <c r="U187" i="51"/>
  <c r="V187" i="51"/>
  <c r="X187" i="51"/>
  <c r="B187" i="51" s="1"/>
  <c r="Q187" i="51" s="1"/>
  <c r="V179" i="51"/>
  <c r="X179" i="51"/>
  <c r="B179" i="51" s="1"/>
  <c r="Q179" i="51" s="1"/>
  <c r="U179" i="51"/>
  <c r="U171" i="51"/>
  <c r="V171" i="51"/>
  <c r="X171" i="51"/>
  <c r="B171" i="51" s="1"/>
  <c r="Q171" i="51" s="1"/>
  <c r="V163" i="51"/>
  <c r="X163" i="51"/>
  <c r="B163" i="51" s="1"/>
  <c r="Q163" i="51" s="1"/>
  <c r="U163" i="51"/>
  <c r="U155" i="51"/>
  <c r="V155" i="51"/>
  <c r="X155" i="51"/>
  <c r="B155" i="51" s="1"/>
  <c r="Q155" i="51" s="1"/>
  <c r="U147" i="51"/>
  <c r="V147" i="51"/>
  <c r="X147" i="51"/>
  <c r="B147" i="51" s="1"/>
  <c r="Q147" i="51" s="1"/>
  <c r="U139" i="51"/>
  <c r="V139" i="51"/>
  <c r="X139" i="51"/>
  <c r="B139" i="51" s="1"/>
  <c r="Q139" i="51" s="1"/>
  <c r="U131" i="51"/>
  <c r="V131" i="51"/>
  <c r="X131" i="51"/>
  <c r="B131" i="51" s="1"/>
  <c r="Q131" i="51" s="1"/>
  <c r="U123" i="51"/>
  <c r="V123" i="51"/>
  <c r="X123" i="51"/>
  <c r="B123" i="51" s="1"/>
  <c r="Q123" i="51" s="1"/>
  <c r="U115" i="51"/>
  <c r="V115" i="51"/>
  <c r="X115" i="51"/>
  <c r="B115" i="51" s="1"/>
  <c r="Q115" i="51" s="1"/>
  <c r="U107" i="51"/>
  <c r="V107" i="51"/>
  <c r="X107" i="51"/>
  <c r="B107" i="51" s="1"/>
  <c r="Q107" i="51" s="1"/>
  <c r="U99" i="51"/>
  <c r="V99" i="51"/>
  <c r="X99" i="51"/>
  <c r="B99" i="51" s="1"/>
  <c r="Q99" i="51" s="1"/>
  <c r="U91" i="51"/>
  <c r="V91" i="51"/>
  <c r="X91" i="51"/>
  <c r="B91" i="51" s="1"/>
  <c r="Q91" i="51" s="1"/>
  <c r="U83" i="51"/>
  <c r="V83" i="51"/>
  <c r="X83" i="51"/>
  <c r="B83" i="51" s="1"/>
  <c r="Q83" i="51" s="1"/>
  <c r="U75" i="51"/>
  <c r="V75" i="51"/>
  <c r="X75" i="51"/>
  <c r="B75" i="51" s="1"/>
  <c r="Q75" i="51" s="1"/>
  <c r="U67" i="51"/>
  <c r="V67" i="51"/>
  <c r="X67" i="51"/>
  <c r="B67" i="51" s="1"/>
  <c r="Q67" i="51" s="1"/>
  <c r="U59" i="51"/>
  <c r="V59" i="51"/>
  <c r="X59" i="51"/>
  <c r="B59" i="51" s="1"/>
  <c r="Q59" i="51" s="1"/>
  <c r="U51" i="51"/>
  <c r="V51" i="51"/>
  <c r="X51" i="51"/>
  <c r="B51" i="51" s="1"/>
  <c r="Q51" i="51" s="1"/>
  <c r="U43" i="51"/>
  <c r="V43" i="51"/>
  <c r="X43" i="51"/>
  <c r="B43" i="51" s="1"/>
  <c r="Q43" i="51" s="1"/>
  <c r="U35" i="51"/>
  <c r="V35" i="51"/>
  <c r="X35" i="51"/>
  <c r="B35" i="51" s="1"/>
  <c r="Q35" i="51" s="1"/>
  <c r="U27" i="51"/>
  <c r="V27" i="51"/>
  <c r="X27" i="51"/>
  <c r="B27" i="51" s="1"/>
  <c r="Q27" i="51" s="1"/>
  <c r="V595" i="51"/>
  <c r="U594" i="51"/>
  <c r="X594" i="51"/>
  <c r="U586" i="51"/>
  <c r="V586" i="51"/>
  <c r="X586" i="51"/>
  <c r="U578" i="51"/>
  <c r="X578" i="51"/>
  <c r="U570" i="51"/>
  <c r="V570" i="51"/>
  <c r="X570" i="51"/>
  <c r="U562" i="51"/>
  <c r="V562" i="51"/>
  <c r="U554" i="51"/>
  <c r="V554" i="51"/>
  <c r="X554" i="51"/>
  <c r="U546" i="51"/>
  <c r="V546" i="51"/>
  <c r="U538" i="51"/>
  <c r="V538" i="51"/>
  <c r="X538" i="51"/>
  <c r="U530" i="51"/>
  <c r="V530" i="51"/>
  <c r="U522" i="51"/>
  <c r="V522" i="51"/>
  <c r="X522" i="51"/>
  <c r="U514" i="51"/>
  <c r="V514" i="51"/>
  <c r="U506" i="51"/>
  <c r="V506" i="51"/>
  <c r="X506" i="51"/>
  <c r="U498" i="51"/>
  <c r="V498" i="51"/>
  <c r="X498" i="51"/>
  <c r="U490" i="51"/>
  <c r="V490" i="51"/>
  <c r="X490" i="51"/>
  <c r="U482" i="51"/>
  <c r="V482" i="51"/>
  <c r="X482" i="51"/>
  <c r="B482" i="51" s="1"/>
  <c r="Q482" i="51" s="1"/>
  <c r="U474" i="51"/>
  <c r="V474" i="51"/>
  <c r="X474" i="51"/>
  <c r="B474" i="51" s="1"/>
  <c r="Q474" i="51" s="1"/>
  <c r="U466" i="51"/>
  <c r="V466" i="51"/>
  <c r="X466" i="51"/>
  <c r="B466" i="51" s="1"/>
  <c r="Q466" i="51" s="1"/>
  <c r="U458" i="51"/>
  <c r="V458" i="51"/>
  <c r="X458" i="51"/>
  <c r="B458" i="51" s="1"/>
  <c r="Q458" i="51" s="1"/>
  <c r="U450" i="51"/>
  <c r="V450" i="51"/>
  <c r="X450" i="51"/>
  <c r="B450" i="51" s="1"/>
  <c r="Q450" i="51" s="1"/>
  <c r="U442" i="51"/>
  <c r="V442" i="51"/>
  <c r="X442" i="51"/>
  <c r="B442" i="51" s="1"/>
  <c r="Q442" i="51" s="1"/>
  <c r="U434" i="51"/>
  <c r="V434" i="51"/>
  <c r="X434" i="51"/>
  <c r="B434" i="51" s="1"/>
  <c r="Q434" i="51" s="1"/>
  <c r="U426" i="51"/>
  <c r="V426" i="51"/>
  <c r="X426" i="51"/>
  <c r="B426" i="51" s="1"/>
  <c r="Q426" i="51" s="1"/>
  <c r="U418" i="51"/>
  <c r="V418" i="51"/>
  <c r="X418" i="51"/>
  <c r="B418" i="51" s="1"/>
  <c r="Q418" i="51" s="1"/>
  <c r="V410" i="51"/>
  <c r="U410" i="51"/>
  <c r="X410" i="51"/>
  <c r="B410" i="51" s="1"/>
  <c r="Q410" i="51" s="1"/>
  <c r="V402" i="51"/>
  <c r="U402" i="51"/>
  <c r="X402" i="51"/>
  <c r="B402" i="51" s="1"/>
  <c r="Q402" i="51" s="1"/>
  <c r="V394" i="51"/>
  <c r="U394" i="51"/>
  <c r="X394" i="51"/>
  <c r="B394" i="51" s="1"/>
  <c r="Q394" i="51" s="1"/>
  <c r="V386" i="51"/>
  <c r="U386" i="51"/>
  <c r="X386" i="51"/>
  <c r="B386" i="51" s="1"/>
  <c r="Q386" i="51" s="1"/>
  <c r="V378" i="51"/>
  <c r="X378" i="51"/>
  <c r="B378" i="51" s="1"/>
  <c r="Q378" i="51" s="1"/>
  <c r="U378" i="51"/>
  <c r="V370" i="51"/>
  <c r="U370" i="51"/>
  <c r="X370" i="51"/>
  <c r="B370" i="51" s="1"/>
  <c r="Q370" i="51" s="1"/>
  <c r="V362" i="51"/>
  <c r="X362" i="51"/>
  <c r="B362" i="51" s="1"/>
  <c r="Q362" i="51" s="1"/>
  <c r="U362" i="51"/>
  <c r="V354" i="51"/>
  <c r="U354" i="51"/>
  <c r="X354" i="51"/>
  <c r="B354" i="51" s="1"/>
  <c r="Q354" i="51" s="1"/>
  <c r="V346" i="51"/>
  <c r="X346" i="51"/>
  <c r="B346" i="51" s="1"/>
  <c r="Q346" i="51" s="1"/>
  <c r="U346" i="51"/>
  <c r="V338" i="51"/>
  <c r="U338" i="51"/>
  <c r="X338" i="51"/>
  <c r="B338" i="51" s="1"/>
  <c r="Q338" i="51" s="1"/>
  <c r="V330" i="51"/>
  <c r="X330" i="51"/>
  <c r="B330" i="51" s="1"/>
  <c r="Q330" i="51" s="1"/>
  <c r="U330" i="51"/>
  <c r="U322" i="51"/>
  <c r="V322" i="51"/>
  <c r="X322" i="51"/>
  <c r="B322" i="51" s="1"/>
  <c r="Q322" i="51" s="1"/>
  <c r="U314" i="51"/>
  <c r="V314" i="51"/>
  <c r="X314" i="51"/>
  <c r="B314" i="51" s="1"/>
  <c r="Q314" i="51" s="1"/>
  <c r="U306" i="51"/>
  <c r="V306" i="51"/>
  <c r="X306" i="51"/>
  <c r="B306" i="51" s="1"/>
  <c r="Q306" i="51" s="1"/>
  <c r="U298" i="51"/>
  <c r="V298" i="51"/>
  <c r="X298" i="51"/>
  <c r="B298" i="51" s="1"/>
  <c r="Q298" i="51" s="1"/>
  <c r="U290" i="51"/>
  <c r="V290" i="51"/>
  <c r="X290" i="51"/>
  <c r="B290" i="51" s="1"/>
  <c r="Q290" i="51" s="1"/>
  <c r="U282" i="51"/>
  <c r="V282" i="51"/>
  <c r="X282" i="51"/>
  <c r="B282" i="51" s="1"/>
  <c r="Q282" i="51" s="1"/>
  <c r="U274" i="51"/>
  <c r="V274" i="51"/>
  <c r="X274" i="51"/>
  <c r="B274" i="51" s="1"/>
  <c r="Q274" i="51" s="1"/>
  <c r="U266" i="51"/>
  <c r="X266" i="51"/>
  <c r="B266" i="51" s="1"/>
  <c r="Q266" i="51" s="1"/>
  <c r="V266" i="51"/>
  <c r="U258" i="51"/>
  <c r="V258" i="51"/>
  <c r="X258" i="51"/>
  <c r="B258" i="51" s="1"/>
  <c r="Q258" i="51" s="1"/>
  <c r="U250" i="51"/>
  <c r="X250" i="51"/>
  <c r="B250" i="51" s="1"/>
  <c r="Q250" i="51" s="1"/>
  <c r="V250" i="51"/>
  <c r="U242" i="51"/>
  <c r="V242" i="51"/>
  <c r="X242" i="51"/>
  <c r="B242" i="51" s="1"/>
  <c r="Q242" i="51" s="1"/>
  <c r="U234" i="51"/>
  <c r="X234" i="51"/>
  <c r="B234" i="51" s="1"/>
  <c r="Q234" i="51" s="1"/>
  <c r="V234" i="51"/>
  <c r="U226" i="51"/>
  <c r="X226" i="51"/>
  <c r="B226" i="51" s="1"/>
  <c r="Q226" i="51" s="1"/>
  <c r="V226" i="51"/>
  <c r="U218" i="51"/>
  <c r="V218" i="51"/>
  <c r="X218" i="51"/>
  <c r="B218" i="51" s="1"/>
  <c r="Q218" i="51" s="1"/>
  <c r="U210" i="51"/>
  <c r="X210" i="51"/>
  <c r="B210" i="51" s="1"/>
  <c r="Q210" i="51" s="1"/>
  <c r="V210" i="51"/>
  <c r="U202" i="51"/>
  <c r="V202" i="51"/>
  <c r="X202" i="51"/>
  <c r="B202" i="51" s="1"/>
  <c r="Q202" i="51" s="1"/>
  <c r="U194" i="51"/>
  <c r="X194" i="51"/>
  <c r="B194" i="51" s="1"/>
  <c r="Q194" i="51" s="1"/>
  <c r="V194" i="51"/>
  <c r="U186" i="51"/>
  <c r="V186" i="51"/>
  <c r="X186" i="51"/>
  <c r="B186" i="51" s="1"/>
  <c r="Q186" i="51" s="1"/>
  <c r="U178" i="51"/>
  <c r="X178" i="51"/>
  <c r="B178" i="51" s="1"/>
  <c r="Q178" i="51" s="1"/>
  <c r="V178" i="51"/>
  <c r="U170" i="51"/>
  <c r="V170" i="51"/>
  <c r="X170" i="51"/>
  <c r="B170" i="51" s="1"/>
  <c r="Q170" i="51" s="1"/>
  <c r="U162" i="51"/>
  <c r="X162" i="51"/>
  <c r="B162" i="51" s="1"/>
  <c r="Q162" i="51" s="1"/>
  <c r="V162" i="51"/>
  <c r="V154" i="51"/>
  <c r="X154" i="51"/>
  <c r="B154" i="51" s="1"/>
  <c r="Q154" i="51" s="1"/>
  <c r="U154" i="51"/>
  <c r="V146" i="51"/>
  <c r="X146" i="51"/>
  <c r="B146" i="51" s="1"/>
  <c r="Q146" i="51" s="1"/>
  <c r="U146" i="51"/>
  <c r="V138" i="51"/>
  <c r="X138" i="51"/>
  <c r="B138" i="51" s="1"/>
  <c r="Q138" i="51" s="1"/>
  <c r="U138" i="51"/>
  <c r="V130" i="51"/>
  <c r="X130" i="51"/>
  <c r="B130" i="51" s="1"/>
  <c r="Q130" i="51" s="1"/>
  <c r="U130" i="51"/>
  <c r="V122" i="51"/>
  <c r="X122" i="51"/>
  <c r="B122" i="51" s="1"/>
  <c r="Q122" i="51" s="1"/>
  <c r="U122" i="51"/>
  <c r="V114" i="51"/>
  <c r="X114" i="51"/>
  <c r="B114" i="51" s="1"/>
  <c r="Q114" i="51" s="1"/>
  <c r="U114" i="51"/>
  <c r="V106" i="51"/>
  <c r="X106" i="51"/>
  <c r="B106" i="51" s="1"/>
  <c r="Q106" i="51" s="1"/>
  <c r="U106" i="51"/>
  <c r="V98" i="51"/>
  <c r="X98" i="51"/>
  <c r="B98" i="51" s="1"/>
  <c r="Q98" i="51" s="1"/>
  <c r="U98" i="51"/>
  <c r="V90" i="51"/>
  <c r="X90" i="51"/>
  <c r="B90" i="51" s="1"/>
  <c r="Q90" i="51" s="1"/>
  <c r="U90" i="51"/>
  <c r="V82" i="51"/>
  <c r="X82" i="51"/>
  <c r="B82" i="51" s="1"/>
  <c r="Q82" i="51" s="1"/>
  <c r="U82" i="51"/>
  <c r="V74" i="51"/>
  <c r="X74" i="51"/>
  <c r="B74" i="51" s="1"/>
  <c r="Q74" i="51" s="1"/>
  <c r="U74" i="51"/>
  <c r="V66" i="51"/>
  <c r="X66" i="51"/>
  <c r="B66" i="51" s="1"/>
  <c r="Q66" i="51" s="1"/>
  <c r="U66" i="51"/>
  <c r="V58" i="51"/>
  <c r="X58" i="51"/>
  <c r="B58" i="51" s="1"/>
  <c r="Q58" i="51" s="1"/>
  <c r="U58" i="51"/>
  <c r="V50" i="51"/>
  <c r="X50" i="51"/>
  <c r="B50" i="51" s="1"/>
  <c r="Q50" i="51" s="1"/>
  <c r="U50" i="51"/>
  <c r="U42" i="51"/>
  <c r="V42" i="51"/>
  <c r="X42" i="51"/>
  <c r="B42" i="51" s="1"/>
  <c r="Q42" i="51" s="1"/>
  <c r="U34" i="51"/>
  <c r="V34" i="51"/>
  <c r="X34" i="51"/>
  <c r="B34" i="51" s="1"/>
  <c r="Q34" i="51" s="1"/>
  <c r="U26" i="51"/>
  <c r="V26" i="51"/>
  <c r="X26" i="51"/>
  <c r="B26" i="51" s="1"/>
  <c r="Q26" i="51" s="1"/>
  <c r="V18" i="51"/>
  <c r="X18" i="51"/>
  <c r="B18" i="51" s="1"/>
  <c r="Q18" i="51" s="1"/>
  <c r="U18" i="51"/>
  <c r="X575" i="51"/>
  <c r="X546" i="51"/>
  <c r="V460" i="51"/>
  <c r="U601" i="51"/>
  <c r="V601" i="51"/>
  <c r="X601" i="51"/>
  <c r="U593" i="51"/>
  <c r="X593" i="51"/>
  <c r="U585" i="51"/>
  <c r="V585" i="51"/>
  <c r="X585" i="51"/>
  <c r="U577" i="51"/>
  <c r="X577" i="51"/>
  <c r="U569" i="51"/>
  <c r="V569" i="51"/>
  <c r="X569" i="51"/>
  <c r="U561" i="51"/>
  <c r="V561" i="51"/>
  <c r="X561" i="51"/>
  <c r="U553" i="51"/>
  <c r="V553" i="51"/>
  <c r="X553" i="51"/>
  <c r="U545" i="51"/>
  <c r="V545" i="51"/>
  <c r="X545" i="51"/>
  <c r="U537" i="51"/>
  <c r="V537" i="51"/>
  <c r="X537" i="51"/>
  <c r="U529" i="51"/>
  <c r="V529" i="51"/>
  <c r="X529" i="51"/>
  <c r="U521" i="51"/>
  <c r="V521" i="51"/>
  <c r="X521" i="51"/>
  <c r="U513" i="51"/>
  <c r="V513" i="51"/>
  <c r="X513" i="51"/>
  <c r="X505" i="51"/>
  <c r="U505" i="51"/>
  <c r="V505" i="51"/>
  <c r="X497" i="51"/>
  <c r="U497" i="51"/>
  <c r="V497" i="51"/>
  <c r="X489" i="51"/>
  <c r="U489" i="51"/>
  <c r="V489" i="51"/>
  <c r="X481" i="51"/>
  <c r="B481" i="51" s="1"/>
  <c r="Q481" i="51" s="1"/>
  <c r="U481" i="51"/>
  <c r="V481" i="51"/>
  <c r="X473" i="51"/>
  <c r="B473" i="51" s="1"/>
  <c r="Q473" i="51" s="1"/>
  <c r="U473" i="51"/>
  <c r="V473" i="51"/>
  <c r="X465" i="51"/>
  <c r="B465" i="51" s="1"/>
  <c r="Q465" i="51" s="1"/>
  <c r="U465" i="51"/>
  <c r="V465" i="51"/>
  <c r="X457" i="51"/>
  <c r="B457" i="51" s="1"/>
  <c r="Q457" i="51" s="1"/>
  <c r="U457" i="51"/>
  <c r="V457" i="51"/>
  <c r="X449" i="51"/>
  <c r="B449" i="51" s="1"/>
  <c r="Q449" i="51" s="1"/>
  <c r="U449" i="51"/>
  <c r="V449" i="51"/>
  <c r="X441" i="51"/>
  <c r="B441" i="51" s="1"/>
  <c r="Q441" i="51" s="1"/>
  <c r="U441" i="51"/>
  <c r="V441" i="51"/>
  <c r="X433" i="51"/>
  <c r="B433" i="51" s="1"/>
  <c r="Q433" i="51" s="1"/>
  <c r="U433" i="51"/>
  <c r="V433" i="51"/>
  <c r="X425" i="51"/>
  <c r="B425" i="51" s="1"/>
  <c r="Q425" i="51" s="1"/>
  <c r="U425" i="51"/>
  <c r="V425" i="51"/>
  <c r="X417" i="51"/>
  <c r="B417" i="51" s="1"/>
  <c r="Q417" i="51" s="1"/>
  <c r="U417" i="51"/>
  <c r="V417" i="51"/>
  <c r="X409" i="51"/>
  <c r="B409" i="51" s="1"/>
  <c r="Q409" i="51" s="1"/>
  <c r="U409" i="51"/>
  <c r="V409" i="51"/>
  <c r="X401" i="51"/>
  <c r="B401" i="51" s="1"/>
  <c r="Q401" i="51" s="1"/>
  <c r="U401" i="51"/>
  <c r="V401" i="51"/>
  <c r="X393" i="51"/>
  <c r="B393" i="51" s="1"/>
  <c r="Q393" i="51" s="1"/>
  <c r="U393" i="51"/>
  <c r="V393" i="51"/>
  <c r="X385" i="51"/>
  <c r="B385" i="51" s="1"/>
  <c r="Q385" i="51" s="1"/>
  <c r="U385" i="51"/>
  <c r="V385" i="51"/>
  <c r="V377" i="51"/>
  <c r="X377" i="51"/>
  <c r="B377" i="51" s="1"/>
  <c r="Q377" i="51" s="1"/>
  <c r="U377" i="51"/>
  <c r="V369" i="51"/>
  <c r="X369" i="51"/>
  <c r="B369" i="51" s="1"/>
  <c r="Q369" i="51" s="1"/>
  <c r="U369" i="51"/>
  <c r="V361" i="51"/>
  <c r="X361" i="51"/>
  <c r="B361" i="51" s="1"/>
  <c r="Q361" i="51" s="1"/>
  <c r="U361" i="51"/>
  <c r="V353" i="51"/>
  <c r="X353" i="51"/>
  <c r="B353" i="51" s="1"/>
  <c r="Q353" i="51" s="1"/>
  <c r="U353" i="51"/>
  <c r="V345" i="51"/>
  <c r="X345" i="51"/>
  <c r="B345" i="51" s="1"/>
  <c r="Q345" i="51" s="1"/>
  <c r="U345" i="51"/>
  <c r="V337" i="51"/>
  <c r="X337" i="51"/>
  <c r="B337" i="51" s="1"/>
  <c r="Q337" i="51" s="1"/>
  <c r="U337" i="51"/>
  <c r="U329" i="51"/>
  <c r="V329" i="51"/>
  <c r="X329" i="51"/>
  <c r="B329" i="51" s="1"/>
  <c r="Q329" i="51" s="1"/>
  <c r="U321" i="51"/>
  <c r="V321" i="51"/>
  <c r="X321" i="51"/>
  <c r="B321" i="51" s="1"/>
  <c r="Q321" i="51" s="1"/>
  <c r="U313" i="51"/>
  <c r="V313" i="51"/>
  <c r="X313" i="51"/>
  <c r="B313" i="51" s="1"/>
  <c r="Q313" i="51" s="1"/>
  <c r="U305" i="51"/>
  <c r="V305" i="51"/>
  <c r="X305" i="51"/>
  <c r="B305" i="51" s="1"/>
  <c r="Q305" i="51" s="1"/>
  <c r="U297" i="51"/>
  <c r="V297" i="51"/>
  <c r="X297" i="51"/>
  <c r="B297" i="51" s="1"/>
  <c r="Q297" i="51" s="1"/>
  <c r="U289" i="51"/>
  <c r="V289" i="51"/>
  <c r="X289" i="51"/>
  <c r="B289" i="51" s="1"/>
  <c r="Q289" i="51" s="1"/>
  <c r="U281" i="51"/>
  <c r="V281" i="51"/>
  <c r="X281" i="51"/>
  <c r="B281" i="51" s="1"/>
  <c r="Q281" i="51" s="1"/>
  <c r="U273" i="51"/>
  <c r="V273" i="51"/>
  <c r="X273" i="51"/>
  <c r="B273" i="51" s="1"/>
  <c r="Q273" i="51" s="1"/>
  <c r="X265" i="51"/>
  <c r="B265" i="51" s="1"/>
  <c r="Q265" i="51" s="1"/>
  <c r="V265" i="51"/>
  <c r="U265" i="51"/>
  <c r="X257" i="51"/>
  <c r="B257" i="51" s="1"/>
  <c r="Q257" i="51" s="1"/>
  <c r="U257" i="51"/>
  <c r="V257" i="51"/>
  <c r="X249" i="51"/>
  <c r="B249" i="51" s="1"/>
  <c r="Q249" i="51" s="1"/>
  <c r="V249" i="51"/>
  <c r="U249" i="51"/>
  <c r="X241" i="51"/>
  <c r="B241" i="51" s="1"/>
  <c r="Q241" i="51" s="1"/>
  <c r="U241" i="51"/>
  <c r="V241" i="51"/>
  <c r="X233" i="51"/>
  <c r="B233" i="51" s="1"/>
  <c r="Q233" i="51" s="1"/>
  <c r="V233" i="51"/>
  <c r="U233" i="51"/>
  <c r="U225" i="51"/>
  <c r="V225" i="51"/>
  <c r="X225" i="51"/>
  <c r="B225" i="51" s="1"/>
  <c r="Q225" i="51" s="1"/>
  <c r="U217" i="51"/>
  <c r="V217" i="51"/>
  <c r="X217" i="51"/>
  <c r="B217" i="51" s="1"/>
  <c r="Q217" i="51" s="1"/>
  <c r="U209" i="51"/>
  <c r="V209" i="51"/>
  <c r="X209" i="51"/>
  <c r="B209" i="51" s="1"/>
  <c r="Q209" i="51" s="1"/>
  <c r="U201" i="51"/>
  <c r="V201" i="51"/>
  <c r="X201" i="51"/>
  <c r="B201" i="51" s="1"/>
  <c r="Q201" i="51" s="1"/>
  <c r="U193" i="51"/>
  <c r="V193" i="51"/>
  <c r="X193" i="51"/>
  <c r="B193" i="51" s="1"/>
  <c r="Q193" i="51" s="1"/>
  <c r="U185" i="51"/>
  <c r="V185" i="51"/>
  <c r="X185" i="51"/>
  <c r="B185" i="51" s="1"/>
  <c r="Q185" i="51" s="1"/>
  <c r="U177" i="51"/>
  <c r="V177" i="51"/>
  <c r="X177" i="51"/>
  <c r="B177" i="51" s="1"/>
  <c r="Q177" i="51" s="1"/>
  <c r="U169" i="51"/>
  <c r="V169" i="51"/>
  <c r="X169" i="51"/>
  <c r="B169" i="51" s="1"/>
  <c r="Q169" i="51" s="1"/>
  <c r="U161" i="51"/>
  <c r="V161" i="51"/>
  <c r="X161" i="51"/>
  <c r="B161" i="51" s="1"/>
  <c r="Q161" i="51" s="1"/>
  <c r="X153" i="51"/>
  <c r="B153" i="51" s="1"/>
  <c r="Q153" i="51" s="1"/>
  <c r="V153" i="51"/>
  <c r="U153" i="51"/>
  <c r="X145" i="51"/>
  <c r="B145" i="51" s="1"/>
  <c r="Q145" i="51" s="1"/>
  <c r="V145" i="51"/>
  <c r="U145" i="51"/>
  <c r="X137" i="51"/>
  <c r="B137" i="51" s="1"/>
  <c r="Q137" i="51" s="1"/>
  <c r="V137" i="51"/>
  <c r="U137" i="51"/>
  <c r="X129" i="51"/>
  <c r="B129" i="51" s="1"/>
  <c r="Q129" i="51" s="1"/>
  <c r="V129" i="51"/>
  <c r="U129" i="51"/>
  <c r="X121" i="51"/>
  <c r="B121" i="51" s="1"/>
  <c r="Q121" i="51" s="1"/>
  <c r="V121" i="51"/>
  <c r="U121" i="51"/>
  <c r="X113" i="51"/>
  <c r="B113" i="51" s="1"/>
  <c r="Q113" i="51" s="1"/>
  <c r="V113" i="51"/>
  <c r="U113" i="51"/>
  <c r="X105" i="51"/>
  <c r="B105" i="51" s="1"/>
  <c r="Q105" i="51" s="1"/>
  <c r="V105" i="51"/>
  <c r="U105" i="51"/>
  <c r="X97" i="51"/>
  <c r="B97" i="51" s="1"/>
  <c r="Q97" i="51" s="1"/>
  <c r="V97" i="51"/>
  <c r="U97" i="51"/>
  <c r="X89" i="51"/>
  <c r="B89" i="51" s="1"/>
  <c r="Q89" i="51" s="1"/>
  <c r="V89" i="51"/>
  <c r="U89" i="51"/>
  <c r="X81" i="51"/>
  <c r="B81" i="51" s="1"/>
  <c r="Q81" i="51" s="1"/>
  <c r="V81" i="51"/>
  <c r="U81" i="51"/>
  <c r="X73" i="51"/>
  <c r="B73" i="51" s="1"/>
  <c r="Q73" i="51" s="1"/>
  <c r="V73" i="51"/>
  <c r="U73" i="51"/>
  <c r="X65" i="51"/>
  <c r="B65" i="51" s="1"/>
  <c r="Q65" i="51" s="1"/>
  <c r="V65" i="51"/>
  <c r="U65" i="51"/>
  <c r="X57" i="51"/>
  <c r="B57" i="51" s="1"/>
  <c r="Q57" i="51" s="1"/>
  <c r="V57" i="51"/>
  <c r="U57" i="51"/>
  <c r="X49" i="51"/>
  <c r="B49" i="51" s="1"/>
  <c r="Q49" i="51" s="1"/>
  <c r="V49" i="51"/>
  <c r="U49" i="51"/>
  <c r="V41" i="51"/>
  <c r="X41" i="51"/>
  <c r="B41" i="51" s="1"/>
  <c r="Q41" i="51" s="1"/>
  <c r="U41" i="51"/>
  <c r="V33" i="51"/>
  <c r="X33" i="51"/>
  <c r="B33" i="51" s="1"/>
  <c r="Q33" i="51" s="1"/>
  <c r="U33" i="51"/>
  <c r="V25" i="51"/>
  <c r="X25" i="51"/>
  <c r="B25" i="51" s="1"/>
  <c r="Q25" i="51" s="1"/>
  <c r="U25" i="51"/>
  <c r="X530" i="51"/>
  <c r="U600" i="51"/>
  <c r="V600" i="51"/>
  <c r="X600" i="51"/>
  <c r="U592" i="51"/>
  <c r="X592" i="51"/>
  <c r="U584" i="51"/>
  <c r="V584" i="51"/>
  <c r="X584" i="51"/>
  <c r="U576" i="51"/>
  <c r="X576" i="51"/>
  <c r="U568" i="51"/>
  <c r="V568" i="51"/>
  <c r="X568" i="51"/>
  <c r="U560" i="51"/>
  <c r="V560" i="51"/>
  <c r="X560" i="51"/>
  <c r="U552" i="51"/>
  <c r="V552" i="51"/>
  <c r="X552" i="51"/>
  <c r="U544" i="51"/>
  <c r="V544" i="51"/>
  <c r="X544" i="51"/>
  <c r="U536" i="51"/>
  <c r="V536" i="51"/>
  <c r="X536" i="51"/>
  <c r="U528" i="51"/>
  <c r="V528" i="51"/>
  <c r="X528" i="51"/>
  <c r="U520" i="51"/>
  <c r="V520" i="51"/>
  <c r="X520" i="51"/>
  <c r="U512" i="51"/>
  <c r="V512" i="51"/>
  <c r="X512" i="51"/>
  <c r="V504" i="51"/>
  <c r="X504" i="51"/>
  <c r="U504" i="51"/>
  <c r="V496" i="51"/>
  <c r="X496" i="51"/>
  <c r="U496" i="51"/>
  <c r="U488" i="51"/>
  <c r="V488" i="51"/>
  <c r="X488" i="51"/>
  <c r="U480" i="51"/>
  <c r="V480" i="51"/>
  <c r="X480" i="51"/>
  <c r="B480" i="51" s="1"/>
  <c r="Q480" i="51" s="1"/>
  <c r="U472" i="51"/>
  <c r="V472" i="51"/>
  <c r="X472" i="51"/>
  <c r="B472" i="51" s="1"/>
  <c r="Q472" i="51" s="1"/>
  <c r="U464" i="51"/>
  <c r="V464" i="51"/>
  <c r="X464" i="51"/>
  <c r="B464" i="51" s="1"/>
  <c r="Q464" i="51" s="1"/>
  <c r="U456" i="51"/>
  <c r="V456" i="51"/>
  <c r="X456" i="51"/>
  <c r="B456" i="51" s="1"/>
  <c r="Q456" i="51" s="1"/>
  <c r="U448" i="51"/>
  <c r="V448" i="51"/>
  <c r="X448" i="51"/>
  <c r="B448" i="51" s="1"/>
  <c r="Q448" i="51" s="1"/>
  <c r="U440" i="51"/>
  <c r="V440" i="51"/>
  <c r="X440" i="51"/>
  <c r="B440" i="51" s="1"/>
  <c r="Q440" i="51" s="1"/>
  <c r="U432" i="51"/>
  <c r="V432" i="51"/>
  <c r="X432" i="51"/>
  <c r="B432" i="51" s="1"/>
  <c r="Q432" i="51" s="1"/>
  <c r="U424" i="51"/>
  <c r="V424" i="51"/>
  <c r="X424" i="51"/>
  <c r="B424" i="51" s="1"/>
  <c r="Q424" i="51" s="1"/>
  <c r="V416" i="51"/>
  <c r="X416" i="51"/>
  <c r="B416" i="51" s="1"/>
  <c r="Q416" i="51" s="1"/>
  <c r="U416" i="51"/>
  <c r="V408" i="51"/>
  <c r="X408" i="51"/>
  <c r="B408" i="51" s="1"/>
  <c r="Q408" i="51" s="1"/>
  <c r="U408" i="51"/>
  <c r="V400" i="51"/>
  <c r="X400" i="51"/>
  <c r="B400" i="51" s="1"/>
  <c r="Q400" i="51" s="1"/>
  <c r="U400" i="51"/>
  <c r="V392" i="51"/>
  <c r="X392" i="51"/>
  <c r="B392" i="51" s="1"/>
  <c r="Q392" i="51" s="1"/>
  <c r="U392" i="51"/>
  <c r="V384" i="51"/>
  <c r="X384" i="51"/>
  <c r="B384" i="51" s="1"/>
  <c r="Q384" i="51" s="1"/>
  <c r="U384" i="51"/>
  <c r="V376" i="51"/>
  <c r="X376" i="51"/>
  <c r="B376" i="51" s="1"/>
  <c r="Q376" i="51" s="1"/>
  <c r="U376" i="51"/>
  <c r="V368" i="51"/>
  <c r="X368" i="51"/>
  <c r="B368" i="51" s="1"/>
  <c r="Q368" i="51" s="1"/>
  <c r="U368" i="51"/>
  <c r="V360" i="51"/>
  <c r="X360" i="51"/>
  <c r="B360" i="51" s="1"/>
  <c r="Q360" i="51" s="1"/>
  <c r="U360" i="51"/>
  <c r="V352" i="51"/>
  <c r="X352" i="51"/>
  <c r="B352" i="51" s="1"/>
  <c r="Q352" i="51" s="1"/>
  <c r="U352" i="51"/>
  <c r="V344" i="51"/>
  <c r="X344" i="51"/>
  <c r="B344" i="51" s="1"/>
  <c r="Q344" i="51" s="1"/>
  <c r="U344" i="51"/>
  <c r="V336" i="51"/>
  <c r="X336" i="51"/>
  <c r="B336" i="51" s="1"/>
  <c r="Q336" i="51" s="1"/>
  <c r="U336" i="51"/>
  <c r="X328" i="51"/>
  <c r="B328" i="51" s="1"/>
  <c r="Q328" i="51" s="1"/>
  <c r="U328" i="51"/>
  <c r="V328" i="51"/>
  <c r="X320" i="51"/>
  <c r="B320" i="51" s="1"/>
  <c r="Q320" i="51" s="1"/>
  <c r="U320" i="51"/>
  <c r="V320" i="51"/>
  <c r="X312" i="51"/>
  <c r="B312" i="51" s="1"/>
  <c r="Q312" i="51" s="1"/>
  <c r="U312" i="51"/>
  <c r="V312" i="51"/>
  <c r="X304" i="51"/>
  <c r="B304" i="51" s="1"/>
  <c r="Q304" i="51" s="1"/>
  <c r="U304" i="51"/>
  <c r="V304" i="51"/>
  <c r="X296" i="51"/>
  <c r="B296" i="51" s="1"/>
  <c r="Q296" i="51" s="1"/>
  <c r="U296" i="51"/>
  <c r="V296" i="51"/>
  <c r="X288" i="51"/>
  <c r="B288" i="51" s="1"/>
  <c r="Q288" i="51" s="1"/>
  <c r="U288" i="51"/>
  <c r="V288" i="51"/>
  <c r="X280" i="51"/>
  <c r="B280" i="51" s="1"/>
  <c r="Q280" i="51" s="1"/>
  <c r="U280" i="51"/>
  <c r="V280" i="51"/>
  <c r="X272" i="51"/>
  <c r="B272" i="51" s="1"/>
  <c r="Q272" i="51" s="1"/>
  <c r="U272" i="51"/>
  <c r="V272" i="51"/>
  <c r="U264" i="51"/>
  <c r="V264" i="51"/>
  <c r="X264" i="51"/>
  <c r="B264" i="51" s="1"/>
  <c r="Q264" i="51" s="1"/>
  <c r="U256" i="51"/>
  <c r="V256" i="51"/>
  <c r="X256" i="51"/>
  <c r="B256" i="51" s="1"/>
  <c r="Q256" i="51" s="1"/>
  <c r="U248" i="51"/>
  <c r="V248" i="51"/>
  <c r="X248" i="51"/>
  <c r="B248" i="51" s="1"/>
  <c r="Q248" i="51" s="1"/>
  <c r="U240" i="51"/>
  <c r="V240" i="51"/>
  <c r="X240" i="51"/>
  <c r="B240" i="51" s="1"/>
  <c r="Q240" i="51" s="1"/>
  <c r="U232" i="51"/>
  <c r="V232" i="51"/>
  <c r="X232" i="51"/>
  <c r="B232" i="51" s="1"/>
  <c r="Q232" i="51" s="1"/>
  <c r="U224" i="51"/>
  <c r="V224" i="51"/>
  <c r="X224" i="51"/>
  <c r="B224" i="51" s="1"/>
  <c r="Q224" i="51" s="1"/>
  <c r="U216" i="51"/>
  <c r="V216" i="51"/>
  <c r="X216" i="51"/>
  <c r="B216" i="51" s="1"/>
  <c r="Q216" i="51" s="1"/>
  <c r="U208" i="51"/>
  <c r="V208" i="51"/>
  <c r="X208" i="51"/>
  <c r="B208" i="51" s="1"/>
  <c r="Q208" i="51" s="1"/>
  <c r="U200" i="51"/>
  <c r="V200" i="51"/>
  <c r="X200" i="51"/>
  <c r="B200" i="51" s="1"/>
  <c r="Q200" i="51" s="1"/>
  <c r="U192" i="51"/>
  <c r="V192" i="51"/>
  <c r="X192" i="51"/>
  <c r="B192" i="51" s="1"/>
  <c r="Q192" i="51" s="1"/>
  <c r="U184" i="51"/>
  <c r="V184" i="51"/>
  <c r="X184" i="51"/>
  <c r="B184" i="51" s="1"/>
  <c r="Q184" i="51" s="1"/>
  <c r="U176" i="51"/>
  <c r="V176" i="51"/>
  <c r="X176" i="51"/>
  <c r="B176" i="51" s="1"/>
  <c r="Q176" i="51" s="1"/>
  <c r="U168" i="51"/>
  <c r="V168" i="51"/>
  <c r="X168" i="51"/>
  <c r="B168" i="51" s="1"/>
  <c r="Q168" i="51" s="1"/>
  <c r="U160" i="51"/>
  <c r="V160" i="51"/>
  <c r="X160" i="51"/>
  <c r="B160" i="51" s="1"/>
  <c r="Q160" i="51" s="1"/>
  <c r="U152" i="51"/>
  <c r="X152" i="51"/>
  <c r="B152" i="51" s="1"/>
  <c r="Q152" i="51" s="1"/>
  <c r="V152" i="51"/>
  <c r="U144" i="51"/>
  <c r="X144" i="51"/>
  <c r="B144" i="51" s="1"/>
  <c r="Q144" i="51" s="1"/>
  <c r="V144" i="51"/>
  <c r="U136" i="51"/>
  <c r="X136" i="51"/>
  <c r="B136" i="51" s="1"/>
  <c r="Q136" i="51" s="1"/>
  <c r="V136" i="51"/>
  <c r="U128" i="51"/>
  <c r="X128" i="51"/>
  <c r="B128" i="51" s="1"/>
  <c r="Q128" i="51" s="1"/>
  <c r="V128" i="51"/>
  <c r="U120" i="51"/>
  <c r="X120" i="51"/>
  <c r="B120" i="51" s="1"/>
  <c r="Q120" i="51" s="1"/>
  <c r="V120" i="51"/>
  <c r="U112" i="51"/>
  <c r="X112" i="51"/>
  <c r="B112" i="51" s="1"/>
  <c r="Q112" i="51" s="1"/>
  <c r="V112" i="51"/>
  <c r="U104" i="51"/>
  <c r="X104" i="51"/>
  <c r="B104" i="51" s="1"/>
  <c r="Q104" i="51" s="1"/>
  <c r="V104" i="51"/>
  <c r="U96" i="51"/>
  <c r="X96" i="51"/>
  <c r="B96" i="51" s="1"/>
  <c r="Q96" i="51" s="1"/>
  <c r="V96" i="51"/>
  <c r="U88" i="51"/>
  <c r="X88" i="51"/>
  <c r="B88" i="51" s="1"/>
  <c r="Q88" i="51" s="1"/>
  <c r="V88" i="51"/>
  <c r="U80" i="51"/>
  <c r="X80" i="51"/>
  <c r="B80" i="51" s="1"/>
  <c r="Q80" i="51" s="1"/>
  <c r="V80" i="51"/>
  <c r="U72" i="51"/>
  <c r="X72" i="51"/>
  <c r="B72" i="51" s="1"/>
  <c r="Q72" i="51" s="1"/>
  <c r="V72" i="51"/>
  <c r="U64" i="51"/>
  <c r="X64" i="51"/>
  <c r="B64" i="51" s="1"/>
  <c r="Q64" i="51" s="1"/>
  <c r="V64" i="51"/>
  <c r="U56" i="51"/>
  <c r="X56" i="51"/>
  <c r="B56" i="51" s="1"/>
  <c r="Q56" i="51" s="1"/>
  <c r="V56" i="51"/>
  <c r="U48" i="51"/>
  <c r="X48" i="51"/>
  <c r="B48" i="51" s="1"/>
  <c r="Q48" i="51" s="1"/>
  <c r="V48" i="51"/>
  <c r="X40" i="51"/>
  <c r="B40" i="51" s="1"/>
  <c r="Q40" i="51" s="1"/>
  <c r="U40" i="51"/>
  <c r="V40" i="51"/>
  <c r="X32" i="51"/>
  <c r="B32" i="51" s="1"/>
  <c r="Q32" i="51" s="1"/>
  <c r="U32" i="51"/>
  <c r="V32" i="51"/>
  <c r="X24" i="51"/>
  <c r="B24" i="51" s="1"/>
  <c r="Q24" i="51" s="1"/>
  <c r="U24" i="51"/>
  <c r="V24" i="51"/>
  <c r="V577" i="51"/>
  <c r="X514" i="51"/>
  <c r="X307" i="51"/>
  <c r="B307" i="51" s="1"/>
  <c r="Q307" i="51" s="1"/>
  <c r="X20" i="51"/>
  <c r="B20" i="51" s="1"/>
  <c r="Q20" i="51" s="1"/>
  <c r="V20" i="51"/>
  <c r="V21" i="51"/>
  <c r="X19" i="51"/>
  <c r="B19" i="51" s="1"/>
  <c r="Q19" i="51" s="1"/>
  <c r="V19" i="51"/>
  <c r="B387" i="48"/>
  <c r="U387" i="48" s="1"/>
  <c r="B541" i="48"/>
  <c r="U541" i="48" s="1"/>
  <c r="B477" i="48"/>
  <c r="U477" i="48" s="1"/>
  <c r="Y592" i="48"/>
  <c r="Z592" i="48"/>
  <c r="B592" i="48" s="1"/>
  <c r="U592" i="48" s="1"/>
  <c r="X584" i="48"/>
  <c r="Y584" i="48"/>
  <c r="W576" i="48"/>
  <c r="X576" i="48"/>
  <c r="Y528" i="48"/>
  <c r="Z528" i="48"/>
  <c r="B528" i="48" s="1"/>
  <c r="U528" i="48" s="1"/>
  <c r="X520" i="48"/>
  <c r="Y520" i="48"/>
  <c r="W512" i="48"/>
  <c r="X512" i="48"/>
  <c r="Y464" i="48"/>
  <c r="Z464" i="48"/>
  <c r="Z432" i="48"/>
  <c r="X432" i="48"/>
  <c r="Y432" i="48"/>
  <c r="Y424" i="48"/>
  <c r="Z424" i="48"/>
  <c r="W424" i="48"/>
  <c r="X416" i="48"/>
  <c r="Y416" i="48"/>
  <c r="W408" i="48"/>
  <c r="X408" i="48"/>
  <c r="Y384" i="48"/>
  <c r="W384" i="48"/>
  <c r="X384" i="48"/>
  <c r="X376" i="48"/>
  <c r="Z376" i="48"/>
  <c r="W368" i="48"/>
  <c r="Z368" i="48"/>
  <c r="X368" i="48"/>
  <c r="Y368" i="48"/>
  <c r="X360" i="48"/>
  <c r="Y360" i="48"/>
  <c r="W360" i="48"/>
  <c r="Z360" i="48"/>
  <c r="Z352" i="48"/>
  <c r="B352" i="48" s="1"/>
  <c r="U352" i="48" s="1"/>
  <c r="W352" i="48"/>
  <c r="X352" i="48"/>
  <c r="Y352" i="48"/>
  <c r="W344" i="48"/>
  <c r="X344" i="48"/>
  <c r="Y344" i="48"/>
  <c r="Z344" i="48"/>
  <c r="Y336" i="48"/>
  <c r="Z336" i="48"/>
  <c r="W336" i="48"/>
  <c r="X336" i="48"/>
  <c r="Z328" i="48"/>
  <c r="B328" i="48" s="1"/>
  <c r="U328" i="48" s="1"/>
  <c r="W328" i="48"/>
  <c r="X328" i="48"/>
  <c r="Y328" i="48"/>
  <c r="Y320" i="48"/>
  <c r="W320" i="48"/>
  <c r="X320" i="48"/>
  <c r="Z320" i="48"/>
  <c r="B320" i="48" s="1"/>
  <c r="U320" i="48" s="1"/>
  <c r="X312" i="48"/>
  <c r="Z312" i="48"/>
  <c r="W312" i="48"/>
  <c r="Y312" i="48"/>
  <c r="W304" i="48"/>
  <c r="Z304" i="48"/>
  <c r="Y304" i="48"/>
  <c r="X304" i="48"/>
  <c r="Y296" i="48"/>
  <c r="Z296" i="48"/>
  <c r="W296" i="48"/>
  <c r="X296" i="48"/>
  <c r="X288" i="48"/>
  <c r="Y288" i="48"/>
  <c r="W288" i="48"/>
  <c r="Z288" i="48"/>
  <c r="B288" i="48" s="1"/>
  <c r="U288" i="48" s="1"/>
  <c r="W280" i="48"/>
  <c r="X280" i="48"/>
  <c r="Y280" i="48"/>
  <c r="Z280" i="48"/>
  <c r="Z272" i="48"/>
  <c r="B272" i="48" s="1"/>
  <c r="U272" i="48" s="1"/>
  <c r="W272" i="48"/>
  <c r="X272" i="48"/>
  <c r="Y272" i="48"/>
  <c r="Y264" i="48"/>
  <c r="Z264" i="48"/>
  <c r="W264" i="48"/>
  <c r="X264" i="48"/>
  <c r="X256" i="48"/>
  <c r="Y256" i="48"/>
  <c r="W256" i="48"/>
  <c r="Z256" i="48"/>
  <c r="B256" i="48" s="1"/>
  <c r="U256" i="48" s="1"/>
  <c r="W248" i="48"/>
  <c r="X248" i="48"/>
  <c r="Y248" i="48"/>
  <c r="Z248" i="48"/>
  <c r="W240" i="48"/>
  <c r="Z240" i="48"/>
  <c r="Y240" i="48"/>
  <c r="X240" i="48"/>
  <c r="Y232" i="48"/>
  <c r="Z232" i="48"/>
  <c r="W232" i="48"/>
  <c r="X232" i="48"/>
  <c r="X224" i="48"/>
  <c r="Y224" i="48"/>
  <c r="W224" i="48"/>
  <c r="Z224" i="48"/>
  <c r="B224" i="48" s="1"/>
  <c r="U224" i="48" s="1"/>
  <c r="W216" i="48"/>
  <c r="X216" i="48"/>
  <c r="Y216" i="48"/>
  <c r="Z216" i="48"/>
  <c r="Z208" i="48"/>
  <c r="B208" i="48" s="1"/>
  <c r="U208" i="48" s="1"/>
  <c r="W208" i="48"/>
  <c r="X208" i="48"/>
  <c r="Y208" i="48"/>
  <c r="Y200" i="48"/>
  <c r="Z200" i="48"/>
  <c r="W200" i="48"/>
  <c r="X200" i="48"/>
  <c r="X192" i="48"/>
  <c r="Y192" i="48"/>
  <c r="W192" i="48"/>
  <c r="Z192" i="48"/>
  <c r="B192" i="48" s="1"/>
  <c r="U192" i="48" s="1"/>
  <c r="W184" i="48"/>
  <c r="X184" i="48"/>
  <c r="Y184" i="48"/>
  <c r="Z184" i="48"/>
  <c r="W176" i="48"/>
  <c r="Y176" i="48"/>
  <c r="Z176" i="48"/>
  <c r="B176" i="48" s="1"/>
  <c r="U176" i="48" s="1"/>
  <c r="X176" i="48"/>
  <c r="X168" i="48"/>
  <c r="Y168" i="48"/>
  <c r="W168" i="48"/>
  <c r="Z168" i="48"/>
  <c r="B168" i="48" s="1"/>
  <c r="U168" i="48" s="1"/>
  <c r="W160" i="48"/>
  <c r="Z160" i="48"/>
  <c r="X160" i="48"/>
  <c r="Y160" i="48"/>
  <c r="Y152" i="48"/>
  <c r="Z152" i="48"/>
  <c r="X152" i="48"/>
  <c r="W152" i="48"/>
  <c r="X144" i="48"/>
  <c r="W144" i="48"/>
  <c r="Y144" i="48"/>
  <c r="Z144" i="48"/>
  <c r="B144" i="48" s="1"/>
  <c r="U144" i="48" s="1"/>
  <c r="Z136" i="48"/>
  <c r="B136" i="48" s="1"/>
  <c r="U136" i="48" s="1"/>
  <c r="W136" i="48"/>
  <c r="X136" i="48"/>
  <c r="Y136" i="48"/>
  <c r="Y128" i="48"/>
  <c r="W128" i="48"/>
  <c r="X128" i="48"/>
  <c r="Z128" i="48"/>
  <c r="B128" i="48" s="1"/>
  <c r="U128" i="48" s="1"/>
  <c r="X120" i="48"/>
  <c r="Z120" i="48"/>
  <c r="W120" i="48"/>
  <c r="Y120" i="48"/>
  <c r="W112" i="48"/>
  <c r="Y112" i="48"/>
  <c r="X112" i="48"/>
  <c r="Z112" i="48"/>
  <c r="B112" i="48" s="1"/>
  <c r="U112" i="48" s="1"/>
  <c r="X104" i="48"/>
  <c r="Z104" i="48"/>
  <c r="W104" i="48"/>
  <c r="Y104" i="48"/>
  <c r="W96" i="48"/>
  <c r="Z96" i="48"/>
  <c r="B96" i="48" s="1"/>
  <c r="U96" i="48" s="1"/>
  <c r="X96" i="48"/>
  <c r="Y96" i="48"/>
  <c r="Y88" i="48"/>
  <c r="W88" i="48"/>
  <c r="X88" i="48"/>
  <c r="Z88" i="48"/>
  <c r="B88" i="48" s="1"/>
  <c r="U88" i="48" s="1"/>
  <c r="X80" i="48"/>
  <c r="W80" i="48"/>
  <c r="Y80" i="48"/>
  <c r="Z80" i="48"/>
  <c r="B80" i="48" s="1"/>
  <c r="U80" i="48" s="1"/>
  <c r="Z600" i="48"/>
  <c r="B600" i="48" s="1"/>
  <c r="U600" i="48" s="1"/>
  <c r="W598" i="48"/>
  <c r="Z591" i="48"/>
  <c r="Z585" i="48"/>
  <c r="Y583" i="48"/>
  <c r="Z581" i="48"/>
  <c r="X579" i="48"/>
  <c r="Y577" i="48"/>
  <c r="X575" i="48"/>
  <c r="X573" i="48"/>
  <c r="X569" i="48"/>
  <c r="X567" i="48"/>
  <c r="X565" i="48"/>
  <c r="B559" i="48"/>
  <c r="U559" i="48" s="1"/>
  <c r="W559" i="48"/>
  <c r="W557" i="48"/>
  <c r="Z552" i="48"/>
  <c r="B552" i="48" s="1"/>
  <c r="U552" i="48" s="1"/>
  <c r="Z550" i="48"/>
  <c r="Y544" i="48"/>
  <c r="Y542" i="48"/>
  <c r="Z540" i="48"/>
  <c r="B540" i="48" s="1"/>
  <c r="U540" i="48" s="1"/>
  <c r="X538" i="48"/>
  <c r="W536" i="48"/>
  <c r="W534" i="48"/>
  <c r="Z527" i="48"/>
  <c r="Z521" i="48"/>
  <c r="Y519" i="48"/>
  <c r="Z517" i="48"/>
  <c r="X515" i="48"/>
  <c r="Y513" i="48"/>
  <c r="X511" i="48"/>
  <c r="X509" i="48"/>
  <c r="X505" i="48"/>
  <c r="X503" i="48"/>
  <c r="X501" i="48"/>
  <c r="B495" i="48"/>
  <c r="U495" i="48" s="1"/>
  <c r="W495" i="48"/>
  <c r="W493" i="48"/>
  <c r="Z488" i="48"/>
  <c r="B488" i="48" s="1"/>
  <c r="U488" i="48" s="1"/>
  <c r="Z486" i="48"/>
  <c r="B486" i="48" s="1"/>
  <c r="U486" i="48" s="1"/>
  <c r="Y480" i="48"/>
  <c r="Y478" i="48"/>
  <c r="Z476" i="48"/>
  <c r="X474" i="48"/>
  <c r="W472" i="48"/>
  <c r="W470" i="48"/>
  <c r="Z463" i="48"/>
  <c r="B463" i="48" s="1"/>
  <c r="U463" i="48" s="1"/>
  <c r="Z454" i="48"/>
  <c r="B454" i="48" s="1"/>
  <c r="U454" i="48" s="1"/>
  <c r="B451" i="48"/>
  <c r="U451" i="48" s="1"/>
  <c r="Z448" i="48"/>
  <c r="B448" i="48" s="1"/>
  <c r="U448" i="48" s="1"/>
  <c r="Y446" i="48"/>
  <c r="Y438" i="48"/>
  <c r="Y425" i="48"/>
  <c r="Z417" i="48"/>
  <c r="B417" i="48" s="1"/>
  <c r="U417" i="48" s="1"/>
  <c r="X415" i="48"/>
  <c r="Z410" i="48"/>
  <c r="B409" i="48"/>
  <c r="U409" i="48" s="1"/>
  <c r="Y408" i="48"/>
  <c r="Z400" i="48"/>
  <c r="X392" i="48"/>
  <c r="Z383" i="48"/>
  <c r="B383" i="48" s="1"/>
  <c r="U383" i="48" s="1"/>
  <c r="Y381" i="48"/>
  <c r="Y551" i="48"/>
  <c r="Z551" i="48"/>
  <c r="B551" i="48" s="1"/>
  <c r="U551" i="48" s="1"/>
  <c r="X543" i="48"/>
  <c r="Y543" i="48"/>
  <c r="W535" i="48"/>
  <c r="X535" i="48"/>
  <c r="Y487" i="48"/>
  <c r="Z487" i="48"/>
  <c r="B487" i="48" s="1"/>
  <c r="U487" i="48" s="1"/>
  <c r="X479" i="48"/>
  <c r="Y479" i="48"/>
  <c r="W471" i="48"/>
  <c r="X471" i="48"/>
  <c r="Z455" i="48"/>
  <c r="X455" i="48"/>
  <c r="Y455" i="48"/>
  <c r="Y447" i="48"/>
  <c r="Z447" i="48"/>
  <c r="B447" i="48" s="1"/>
  <c r="U447" i="48" s="1"/>
  <c r="W447" i="48"/>
  <c r="X439" i="48"/>
  <c r="Y439" i="48"/>
  <c r="W431" i="48"/>
  <c r="X431" i="48"/>
  <c r="Y407" i="48"/>
  <c r="Z407" i="48"/>
  <c r="B407" i="48" s="1"/>
  <c r="U407" i="48" s="1"/>
  <c r="Y399" i="48"/>
  <c r="Z399" i="48"/>
  <c r="B399" i="48" s="1"/>
  <c r="U399" i="48" s="1"/>
  <c r="W391" i="48"/>
  <c r="X391" i="48"/>
  <c r="Y391" i="48"/>
  <c r="W375" i="48"/>
  <c r="Z375" i="48"/>
  <c r="B375" i="48" s="1"/>
  <c r="U375" i="48" s="1"/>
  <c r="X375" i="48"/>
  <c r="Y367" i="48"/>
  <c r="Z367" i="48"/>
  <c r="B367" i="48" s="1"/>
  <c r="U367" i="48" s="1"/>
  <c r="W367" i="48"/>
  <c r="Y359" i="48"/>
  <c r="Z359" i="48"/>
  <c r="W359" i="48"/>
  <c r="X359" i="48"/>
  <c r="Z351" i="48"/>
  <c r="B351" i="48" s="1"/>
  <c r="U351" i="48" s="1"/>
  <c r="W351" i="48"/>
  <c r="X351" i="48"/>
  <c r="Y351" i="48"/>
  <c r="Y343" i="48"/>
  <c r="Z343" i="48"/>
  <c r="W343" i="48"/>
  <c r="X343" i="48"/>
  <c r="X335" i="48"/>
  <c r="W335" i="48"/>
  <c r="Y335" i="48"/>
  <c r="Z335" i="48"/>
  <c r="B335" i="48" s="1"/>
  <c r="U335" i="48" s="1"/>
  <c r="W327" i="48"/>
  <c r="X327" i="48"/>
  <c r="Y327" i="48"/>
  <c r="Z327" i="48"/>
  <c r="B327" i="48" s="1"/>
  <c r="U327" i="48" s="1"/>
  <c r="W319" i="48"/>
  <c r="X319" i="48"/>
  <c r="Y319" i="48"/>
  <c r="Z319" i="48"/>
  <c r="B319" i="48" s="1"/>
  <c r="U319" i="48" s="1"/>
  <c r="W311" i="48"/>
  <c r="Z311" i="48"/>
  <c r="X311" i="48"/>
  <c r="Y311" i="48"/>
  <c r="W303" i="48"/>
  <c r="X303" i="48"/>
  <c r="Y303" i="48"/>
  <c r="Z303" i="48"/>
  <c r="B303" i="48" s="1"/>
  <c r="U303" i="48" s="1"/>
  <c r="Z295" i="48"/>
  <c r="W295" i="48"/>
  <c r="X295" i="48"/>
  <c r="Y295" i="48"/>
  <c r="Y287" i="48"/>
  <c r="Z287" i="48"/>
  <c r="B287" i="48" s="1"/>
  <c r="U287" i="48" s="1"/>
  <c r="W287" i="48"/>
  <c r="X287" i="48"/>
  <c r="X279" i="48"/>
  <c r="Y279" i="48"/>
  <c r="W279" i="48"/>
  <c r="Z279" i="48"/>
  <c r="B279" i="48" s="1"/>
  <c r="U279" i="48" s="1"/>
  <c r="W271" i="48"/>
  <c r="X271" i="48"/>
  <c r="Z271" i="48"/>
  <c r="B271" i="48" s="1"/>
  <c r="U271" i="48" s="1"/>
  <c r="Y271" i="48"/>
  <c r="W263" i="48"/>
  <c r="X263" i="48"/>
  <c r="Y263" i="48"/>
  <c r="Z263" i="48"/>
  <c r="B263" i="48" s="1"/>
  <c r="U263" i="48" s="1"/>
  <c r="W255" i="48"/>
  <c r="X255" i="48"/>
  <c r="Y255" i="48"/>
  <c r="Z255" i="48"/>
  <c r="B255" i="48" s="1"/>
  <c r="U255" i="48" s="1"/>
  <c r="W247" i="48"/>
  <c r="Z247" i="48"/>
  <c r="X247" i="48"/>
  <c r="Y247" i="48"/>
  <c r="W239" i="48"/>
  <c r="X239" i="48"/>
  <c r="Y239" i="48"/>
  <c r="Z239" i="48"/>
  <c r="B239" i="48" s="1"/>
  <c r="U239" i="48" s="1"/>
  <c r="Z231" i="48"/>
  <c r="W231" i="48"/>
  <c r="X231" i="48"/>
  <c r="Y231" i="48"/>
  <c r="Y223" i="48"/>
  <c r="Z223" i="48"/>
  <c r="B223" i="48" s="1"/>
  <c r="U223" i="48" s="1"/>
  <c r="W223" i="48"/>
  <c r="X223" i="48"/>
  <c r="X215" i="48"/>
  <c r="Y215" i="48"/>
  <c r="W215" i="48"/>
  <c r="Z215" i="48"/>
  <c r="B215" i="48" s="1"/>
  <c r="U215" i="48" s="1"/>
  <c r="W207" i="48"/>
  <c r="X207" i="48"/>
  <c r="Z207" i="48"/>
  <c r="B207" i="48" s="1"/>
  <c r="U207" i="48" s="1"/>
  <c r="Y207" i="48"/>
  <c r="W199" i="48"/>
  <c r="X199" i="48"/>
  <c r="Y199" i="48"/>
  <c r="Z199" i="48"/>
  <c r="B199" i="48" s="1"/>
  <c r="U199" i="48" s="1"/>
  <c r="W191" i="48"/>
  <c r="X191" i="48"/>
  <c r="Y191" i="48"/>
  <c r="Z191" i="48"/>
  <c r="B191" i="48" s="1"/>
  <c r="U191" i="48" s="1"/>
  <c r="W183" i="48"/>
  <c r="Z183" i="48"/>
  <c r="X183" i="48"/>
  <c r="Y183" i="48"/>
  <c r="Y175" i="48"/>
  <c r="W175" i="48"/>
  <c r="X175" i="48"/>
  <c r="Z175" i="48"/>
  <c r="B175" i="48" s="1"/>
  <c r="U175" i="48" s="1"/>
  <c r="X167" i="48"/>
  <c r="Y167" i="48"/>
  <c r="Z167" i="48"/>
  <c r="B167" i="48" s="1"/>
  <c r="U167" i="48" s="1"/>
  <c r="W167" i="48"/>
  <c r="Z159" i="48"/>
  <c r="B159" i="48" s="1"/>
  <c r="U159" i="48" s="1"/>
  <c r="W159" i="48"/>
  <c r="Y159" i="48"/>
  <c r="X159" i="48"/>
  <c r="Y151" i="48"/>
  <c r="Z151" i="48"/>
  <c r="W151" i="48"/>
  <c r="X151" i="48"/>
  <c r="X143" i="48"/>
  <c r="Z143" i="48"/>
  <c r="B143" i="48" s="1"/>
  <c r="U143" i="48" s="1"/>
  <c r="W143" i="48"/>
  <c r="Y143" i="48"/>
  <c r="W135" i="48"/>
  <c r="Y135" i="48"/>
  <c r="X135" i="48"/>
  <c r="Z135" i="48"/>
  <c r="B135" i="48" s="1"/>
  <c r="U135" i="48" s="1"/>
  <c r="X127" i="48"/>
  <c r="Z127" i="48"/>
  <c r="B127" i="48" s="1"/>
  <c r="U127" i="48" s="1"/>
  <c r="W127" i="48"/>
  <c r="Y127" i="48"/>
  <c r="W119" i="48"/>
  <c r="Z119" i="48"/>
  <c r="X119" i="48"/>
  <c r="Y119" i="48"/>
  <c r="Y111" i="48"/>
  <c r="Z111" i="48"/>
  <c r="B111" i="48" s="1"/>
  <c r="U111" i="48" s="1"/>
  <c r="X111" i="48"/>
  <c r="W111" i="48"/>
  <c r="Y600" i="48"/>
  <c r="Z595" i="48"/>
  <c r="Z593" i="48"/>
  <c r="Y591" i="48"/>
  <c r="Z589" i="48"/>
  <c r="Y587" i="48"/>
  <c r="Y585" i="48"/>
  <c r="B583" i="48"/>
  <c r="U583" i="48" s="1"/>
  <c r="X583" i="48"/>
  <c r="B582" i="48"/>
  <c r="U582" i="48" s="1"/>
  <c r="X577" i="48"/>
  <c r="W575" i="48"/>
  <c r="W569" i="48"/>
  <c r="W567" i="48"/>
  <c r="W565" i="48"/>
  <c r="Z560" i="48"/>
  <c r="B560" i="48" s="1"/>
  <c r="U560" i="48" s="1"/>
  <c r="Z554" i="48"/>
  <c r="Y552" i="48"/>
  <c r="Y550" i="48"/>
  <c r="Z548" i="48"/>
  <c r="B548" i="48" s="1"/>
  <c r="U548" i="48" s="1"/>
  <c r="Y546" i="48"/>
  <c r="X544" i="48"/>
  <c r="X542" i="48"/>
  <c r="Z531" i="48"/>
  <c r="Z529" i="48"/>
  <c r="Y527" i="48"/>
  <c r="Z525" i="48"/>
  <c r="Y523" i="48"/>
  <c r="Y521" i="48"/>
  <c r="B519" i="48"/>
  <c r="U519" i="48" s="1"/>
  <c r="X519" i="48"/>
  <c r="B518" i="48"/>
  <c r="U518" i="48" s="1"/>
  <c r="X513" i="48"/>
  <c r="W511" i="48"/>
  <c r="W505" i="48"/>
  <c r="W503" i="48"/>
  <c r="W501" i="48"/>
  <c r="Z496" i="48"/>
  <c r="B496" i="48" s="1"/>
  <c r="U496" i="48" s="1"/>
  <c r="Z490" i="48"/>
  <c r="Y488" i="48"/>
  <c r="Y486" i="48"/>
  <c r="Z484" i="48"/>
  <c r="Y482" i="48"/>
  <c r="X480" i="48"/>
  <c r="X478" i="48"/>
  <c r="Z467" i="48"/>
  <c r="B467" i="48" s="1"/>
  <c r="U467" i="48" s="1"/>
  <c r="Z465" i="48"/>
  <c r="B465" i="48" s="1"/>
  <c r="U465" i="48" s="1"/>
  <c r="Y463" i="48"/>
  <c r="Z461" i="48"/>
  <c r="Z456" i="48"/>
  <c r="Y448" i="48"/>
  <c r="X446" i="48"/>
  <c r="Z443" i="48"/>
  <c r="Y440" i="48"/>
  <c r="X438" i="48"/>
  <c r="Z433" i="48"/>
  <c r="B433" i="48" s="1"/>
  <c r="U433" i="48" s="1"/>
  <c r="Z427" i="48"/>
  <c r="X425" i="48"/>
  <c r="Y417" i="48"/>
  <c r="B415" i="48"/>
  <c r="U415" i="48" s="1"/>
  <c r="W415" i="48"/>
  <c r="Z412" i="48"/>
  <c r="B412" i="48" s="1"/>
  <c r="U412" i="48" s="1"/>
  <c r="B410" i="48"/>
  <c r="U410" i="48" s="1"/>
  <c r="Y410" i="48"/>
  <c r="Z402" i="48"/>
  <c r="Y400" i="48"/>
  <c r="W392" i="48"/>
  <c r="Y383" i="48"/>
  <c r="W381" i="48"/>
  <c r="Y378" i="48"/>
  <c r="Y574" i="48"/>
  <c r="Z574" i="48"/>
  <c r="X566" i="48"/>
  <c r="Y566" i="48"/>
  <c r="W558" i="48"/>
  <c r="X558" i="48"/>
  <c r="Y510" i="48"/>
  <c r="Z510" i="48"/>
  <c r="X502" i="48"/>
  <c r="Y502" i="48"/>
  <c r="W494" i="48"/>
  <c r="X494" i="48"/>
  <c r="W454" i="48"/>
  <c r="X454" i="48"/>
  <c r="X430" i="48"/>
  <c r="Y430" i="48"/>
  <c r="W422" i="48"/>
  <c r="X422" i="48"/>
  <c r="Z414" i="48"/>
  <c r="W414" i="48"/>
  <c r="Y406" i="48"/>
  <c r="Z406" i="48"/>
  <c r="B406" i="48" s="1"/>
  <c r="U406" i="48" s="1"/>
  <c r="X398" i="48"/>
  <c r="Y398" i="48"/>
  <c r="Y390" i="48"/>
  <c r="Z390" i="48"/>
  <c r="B390" i="48" s="1"/>
  <c r="U390" i="48" s="1"/>
  <c r="X382" i="48"/>
  <c r="Y382" i="48"/>
  <c r="W382" i="48"/>
  <c r="Z374" i="48"/>
  <c r="B374" i="48" s="1"/>
  <c r="U374" i="48" s="1"/>
  <c r="Y374" i="48"/>
  <c r="Y366" i="48"/>
  <c r="X366" i="48"/>
  <c r="Z366" i="48"/>
  <c r="B366" i="48" s="1"/>
  <c r="U366" i="48" s="1"/>
  <c r="W366" i="48"/>
  <c r="X358" i="48"/>
  <c r="Z358" i="48"/>
  <c r="W358" i="48"/>
  <c r="Y358" i="48"/>
  <c r="W350" i="48"/>
  <c r="Y350" i="48"/>
  <c r="Z350" i="48"/>
  <c r="B350" i="48" s="1"/>
  <c r="U350" i="48" s="1"/>
  <c r="X350" i="48"/>
  <c r="W342" i="48"/>
  <c r="X342" i="48"/>
  <c r="Y342" i="48"/>
  <c r="Z342" i="48"/>
  <c r="B342" i="48" s="1"/>
  <c r="U342" i="48" s="1"/>
  <c r="Z334" i="48"/>
  <c r="B334" i="48" s="1"/>
  <c r="U334" i="48" s="1"/>
  <c r="Y334" i="48"/>
  <c r="W334" i="48"/>
  <c r="X334" i="48"/>
  <c r="W326" i="48"/>
  <c r="X326" i="48"/>
  <c r="Y326" i="48"/>
  <c r="Z326" i="48"/>
  <c r="B326" i="48" s="1"/>
  <c r="U326" i="48" s="1"/>
  <c r="X318" i="48"/>
  <c r="Y318" i="48"/>
  <c r="W318" i="48"/>
  <c r="Z318" i="48"/>
  <c r="B318" i="48" s="1"/>
  <c r="U318" i="48" s="1"/>
  <c r="Y310" i="48"/>
  <c r="Z310" i="48"/>
  <c r="B310" i="48" s="1"/>
  <c r="U310" i="48" s="1"/>
  <c r="W310" i="48"/>
  <c r="X310" i="48"/>
  <c r="X302" i="48"/>
  <c r="Y302" i="48"/>
  <c r="W302" i="48"/>
  <c r="Z302" i="48"/>
  <c r="W294" i="48"/>
  <c r="X294" i="48"/>
  <c r="Z294" i="48"/>
  <c r="B294" i="48" s="1"/>
  <c r="U294" i="48" s="1"/>
  <c r="Y294" i="48"/>
  <c r="W286" i="48"/>
  <c r="X286" i="48"/>
  <c r="Y286" i="48"/>
  <c r="Z286" i="48"/>
  <c r="W278" i="48"/>
  <c r="X278" i="48"/>
  <c r="Y278" i="48"/>
  <c r="Z278" i="48"/>
  <c r="B278" i="48" s="1"/>
  <c r="U278" i="48" s="1"/>
  <c r="W270" i="48"/>
  <c r="X270" i="48"/>
  <c r="Y270" i="48"/>
  <c r="Z270" i="48"/>
  <c r="W262" i="48"/>
  <c r="X262" i="48"/>
  <c r="Y262" i="48"/>
  <c r="Z262" i="48"/>
  <c r="B262" i="48" s="1"/>
  <c r="U262" i="48" s="1"/>
  <c r="Z254" i="48"/>
  <c r="B254" i="48" s="1"/>
  <c r="U254" i="48" s="1"/>
  <c r="W254" i="48"/>
  <c r="X254" i="48"/>
  <c r="Y254" i="48"/>
  <c r="Y246" i="48"/>
  <c r="Z246" i="48"/>
  <c r="B246" i="48" s="1"/>
  <c r="U246" i="48" s="1"/>
  <c r="W246" i="48"/>
  <c r="X246" i="48"/>
  <c r="X238" i="48"/>
  <c r="Y238" i="48"/>
  <c r="W238" i="48"/>
  <c r="Z238" i="48"/>
  <c r="W230" i="48"/>
  <c r="X230" i="48"/>
  <c r="Z230" i="48"/>
  <c r="B230" i="48" s="1"/>
  <c r="U230" i="48" s="1"/>
  <c r="Y230" i="48"/>
  <c r="W222" i="48"/>
  <c r="X222" i="48"/>
  <c r="Y222" i="48"/>
  <c r="Z222" i="48"/>
  <c r="W214" i="48"/>
  <c r="X214" i="48"/>
  <c r="Y214" i="48"/>
  <c r="Z214" i="48"/>
  <c r="B214" i="48" s="1"/>
  <c r="U214" i="48" s="1"/>
  <c r="W206" i="48"/>
  <c r="X206" i="48"/>
  <c r="Y206" i="48"/>
  <c r="Z206" i="48"/>
  <c r="W198" i="48"/>
  <c r="X198" i="48"/>
  <c r="Y198" i="48"/>
  <c r="Z198" i="48"/>
  <c r="B198" i="48" s="1"/>
  <c r="U198" i="48" s="1"/>
  <c r="Z190" i="48"/>
  <c r="B190" i="48" s="1"/>
  <c r="U190" i="48" s="1"/>
  <c r="W190" i="48"/>
  <c r="X190" i="48"/>
  <c r="Y190" i="48"/>
  <c r="W182" i="48"/>
  <c r="Y182" i="48"/>
  <c r="Z182" i="48"/>
  <c r="B182" i="48" s="1"/>
  <c r="U182" i="48" s="1"/>
  <c r="X182" i="48"/>
  <c r="Y174" i="48"/>
  <c r="X174" i="48"/>
  <c r="Z174" i="48"/>
  <c r="B174" i="48" s="1"/>
  <c r="U174" i="48" s="1"/>
  <c r="W174" i="48"/>
  <c r="X166" i="48"/>
  <c r="Y166" i="48"/>
  <c r="Z166" i="48"/>
  <c r="B166" i="48" s="1"/>
  <c r="U166" i="48" s="1"/>
  <c r="W166" i="48"/>
  <c r="W158" i="48"/>
  <c r="Y158" i="48"/>
  <c r="Z158" i="48"/>
  <c r="B158" i="48" s="1"/>
  <c r="U158" i="48" s="1"/>
  <c r="X158" i="48"/>
  <c r="X150" i="48"/>
  <c r="Z150" i="48"/>
  <c r="B150" i="48" s="1"/>
  <c r="U150" i="48" s="1"/>
  <c r="W150" i="48"/>
  <c r="Y150" i="48"/>
  <c r="W142" i="48"/>
  <c r="Z142" i="48"/>
  <c r="B142" i="48" s="1"/>
  <c r="U142" i="48" s="1"/>
  <c r="X142" i="48"/>
  <c r="Y142" i="48"/>
  <c r="Y134" i="48"/>
  <c r="X134" i="48"/>
  <c r="Z134" i="48"/>
  <c r="B134" i="48" s="1"/>
  <c r="U134" i="48" s="1"/>
  <c r="W134" i="48"/>
  <c r="X126" i="48"/>
  <c r="Z126" i="48"/>
  <c r="B126" i="48" s="1"/>
  <c r="U126" i="48" s="1"/>
  <c r="W126" i="48"/>
  <c r="Y126" i="48"/>
  <c r="Z118" i="48"/>
  <c r="W118" i="48"/>
  <c r="Y118" i="48"/>
  <c r="X118" i="48"/>
  <c r="Y110" i="48"/>
  <c r="Z110" i="48"/>
  <c r="B110" i="48" s="1"/>
  <c r="U110" i="48" s="1"/>
  <c r="W110" i="48"/>
  <c r="X110" i="48"/>
  <c r="X102" i="48"/>
  <c r="Z102" i="48"/>
  <c r="B102" i="48" s="1"/>
  <c r="U102" i="48" s="1"/>
  <c r="Y102" i="48"/>
  <c r="W102" i="48"/>
  <c r="W94" i="48"/>
  <c r="Y94" i="48"/>
  <c r="X94" i="48"/>
  <c r="Z94" i="48"/>
  <c r="X86" i="48"/>
  <c r="W86" i="48"/>
  <c r="Y86" i="48"/>
  <c r="Z86" i="48"/>
  <c r="B86" i="48" s="1"/>
  <c r="U86" i="48" s="1"/>
  <c r="W78" i="48"/>
  <c r="Z78" i="48"/>
  <c r="B78" i="48" s="1"/>
  <c r="U78" i="48" s="1"/>
  <c r="Y78" i="48"/>
  <c r="X78" i="48"/>
  <c r="X70" i="48"/>
  <c r="Y70" i="48"/>
  <c r="W70" i="48"/>
  <c r="Z70" i="48"/>
  <c r="B70" i="48" s="1"/>
  <c r="U70" i="48" s="1"/>
  <c r="W62" i="48"/>
  <c r="X62" i="48"/>
  <c r="Y62" i="48"/>
  <c r="Z62" i="48"/>
  <c r="Z54" i="48"/>
  <c r="W54" i="48"/>
  <c r="X54" i="48"/>
  <c r="Y54" i="48"/>
  <c r="Y46" i="48"/>
  <c r="W46" i="48"/>
  <c r="X46" i="48"/>
  <c r="Z46" i="48"/>
  <c r="X38" i="48"/>
  <c r="Z38" i="48"/>
  <c r="B38" i="48" s="1"/>
  <c r="U38" i="48" s="1"/>
  <c r="W38" i="48"/>
  <c r="Y38" i="48"/>
  <c r="W30" i="48"/>
  <c r="Y30" i="48"/>
  <c r="Z30" i="48"/>
  <c r="B30" i="48" s="1"/>
  <c r="U30" i="48" s="1"/>
  <c r="X30" i="48"/>
  <c r="X22" i="48"/>
  <c r="Y22" i="48"/>
  <c r="Z22" i="48"/>
  <c r="B22" i="48" s="1"/>
  <c r="U22" i="48" s="1"/>
  <c r="W22" i="48"/>
  <c r="X600" i="48"/>
  <c r="Y595" i="48"/>
  <c r="Y593" i="48"/>
  <c r="X591" i="48"/>
  <c r="X587" i="48"/>
  <c r="X585" i="48"/>
  <c r="W583" i="48"/>
  <c r="W577" i="48"/>
  <c r="Z572" i="48"/>
  <c r="B572" i="48" s="1"/>
  <c r="U572" i="48" s="1"/>
  <c r="Z570" i="48"/>
  <c r="B570" i="48" s="1"/>
  <c r="U570" i="48" s="1"/>
  <c r="Z568" i="48"/>
  <c r="Z562" i="48"/>
  <c r="Y560" i="48"/>
  <c r="Z558" i="48"/>
  <c r="B558" i="48" s="1"/>
  <c r="U558" i="48" s="1"/>
  <c r="X556" i="48"/>
  <c r="Y554" i="48"/>
  <c r="B553" i="48"/>
  <c r="U553" i="48" s="1"/>
  <c r="X552" i="48"/>
  <c r="X550" i="48"/>
  <c r="B546" i="48"/>
  <c r="U546" i="48" s="1"/>
  <c r="X546" i="48"/>
  <c r="W544" i="48"/>
  <c r="W542" i="48"/>
  <c r="Z535" i="48"/>
  <c r="B535" i="48" s="1"/>
  <c r="U535" i="48" s="1"/>
  <c r="Y531" i="48"/>
  <c r="Y529" i="48"/>
  <c r="B527" i="48"/>
  <c r="U527" i="48" s="1"/>
  <c r="X527" i="48"/>
  <c r="X523" i="48"/>
  <c r="X521" i="48"/>
  <c r="W519" i="48"/>
  <c r="W513" i="48"/>
  <c r="Z508" i="48"/>
  <c r="Z506" i="48"/>
  <c r="B506" i="48" s="1"/>
  <c r="U506" i="48" s="1"/>
  <c r="Z504" i="48"/>
  <c r="B504" i="48" s="1"/>
  <c r="U504" i="48" s="1"/>
  <c r="Z498" i="48"/>
  <c r="B498" i="48" s="1"/>
  <c r="U498" i="48" s="1"/>
  <c r="Y496" i="48"/>
  <c r="Z494" i="48"/>
  <c r="B494" i="48" s="1"/>
  <c r="U494" i="48" s="1"/>
  <c r="X492" i="48"/>
  <c r="Y490" i="48"/>
  <c r="B489" i="48"/>
  <c r="U489" i="48" s="1"/>
  <c r="X488" i="48"/>
  <c r="X486" i="48"/>
  <c r="B482" i="48"/>
  <c r="U482" i="48" s="1"/>
  <c r="X482" i="48"/>
  <c r="W480" i="48"/>
  <c r="W478" i="48"/>
  <c r="Z471" i="48"/>
  <c r="B471" i="48" s="1"/>
  <c r="U471" i="48" s="1"/>
  <c r="Y467" i="48"/>
  <c r="Y465" i="48"/>
  <c r="X463" i="48"/>
  <c r="Y456" i="48"/>
  <c r="X448" i="48"/>
  <c r="X440" i="48"/>
  <c r="W438" i="48"/>
  <c r="Z435" i="48"/>
  <c r="Y433" i="48"/>
  <c r="W430" i="48"/>
  <c r="Y427" i="48"/>
  <c r="W425" i="48"/>
  <c r="Y422" i="48"/>
  <c r="Y419" i="48"/>
  <c r="X417" i="48"/>
  <c r="Y412" i="48"/>
  <c r="X410" i="48"/>
  <c r="X407" i="48"/>
  <c r="Z404" i="48"/>
  <c r="Y402" i="48"/>
  <c r="X400" i="48"/>
  <c r="Z388" i="48"/>
  <c r="B388" i="48" s="1"/>
  <c r="U388" i="48" s="1"/>
  <c r="Z385" i="48"/>
  <c r="B385" i="48" s="1"/>
  <c r="U385" i="48" s="1"/>
  <c r="X383" i="48"/>
  <c r="X374" i="48"/>
  <c r="Y597" i="48"/>
  <c r="Z597" i="48"/>
  <c r="X589" i="48"/>
  <c r="Y589" i="48"/>
  <c r="W581" i="48"/>
  <c r="X581" i="48"/>
  <c r="Y533" i="48"/>
  <c r="Z533" i="48"/>
  <c r="X525" i="48"/>
  <c r="Y525" i="48"/>
  <c r="W517" i="48"/>
  <c r="X517" i="48"/>
  <c r="Y469" i="48"/>
  <c r="Z469" i="48"/>
  <c r="X461" i="48"/>
  <c r="Y461" i="48"/>
  <c r="X453" i="48"/>
  <c r="Y453" i="48"/>
  <c r="W445" i="48"/>
  <c r="X445" i="48"/>
  <c r="Z437" i="48"/>
  <c r="W437" i="48"/>
  <c r="Y429" i="48"/>
  <c r="Z429" i="48"/>
  <c r="X421" i="48"/>
  <c r="Y421" i="48"/>
  <c r="W413" i="48"/>
  <c r="X413" i="48"/>
  <c r="W405" i="48"/>
  <c r="Y405" i="48"/>
  <c r="Z405" i="48"/>
  <c r="Y397" i="48"/>
  <c r="Z397" i="48"/>
  <c r="Y389" i="48"/>
  <c r="X389" i="48"/>
  <c r="Z389" i="48"/>
  <c r="W373" i="48"/>
  <c r="X373" i="48"/>
  <c r="Y373" i="48"/>
  <c r="Z373" i="48"/>
  <c r="Z365" i="48"/>
  <c r="W365" i="48"/>
  <c r="Y365" i="48"/>
  <c r="W357" i="48"/>
  <c r="Y357" i="48"/>
  <c r="Z357" i="48"/>
  <c r="X357" i="48"/>
  <c r="X349" i="48"/>
  <c r="Y349" i="48"/>
  <c r="W349" i="48"/>
  <c r="Z349" i="48"/>
  <c r="Y341" i="48"/>
  <c r="Z341" i="48"/>
  <c r="W341" i="48"/>
  <c r="X341" i="48"/>
  <c r="Z333" i="48"/>
  <c r="W333" i="48"/>
  <c r="X333" i="48"/>
  <c r="Y333" i="48"/>
  <c r="Y325" i="48"/>
  <c r="X325" i="48"/>
  <c r="Z325" i="48"/>
  <c r="W325" i="48"/>
  <c r="X317" i="48"/>
  <c r="W317" i="48"/>
  <c r="Y317" i="48"/>
  <c r="Z317" i="48"/>
  <c r="W309" i="48"/>
  <c r="Y309" i="48"/>
  <c r="Z309" i="48"/>
  <c r="X309" i="48"/>
  <c r="W301" i="48"/>
  <c r="X301" i="48"/>
  <c r="Y301" i="48"/>
  <c r="Z301" i="48"/>
  <c r="W293" i="48"/>
  <c r="X293" i="48"/>
  <c r="Y293" i="48"/>
  <c r="Z293" i="48"/>
  <c r="W285" i="48"/>
  <c r="X285" i="48"/>
  <c r="Y285" i="48"/>
  <c r="Z285" i="48"/>
  <c r="Z277" i="48"/>
  <c r="W277" i="48"/>
  <c r="X277" i="48"/>
  <c r="Y277" i="48"/>
  <c r="Y269" i="48"/>
  <c r="Z269" i="48"/>
  <c r="X269" i="48"/>
  <c r="W269" i="48"/>
  <c r="X261" i="48"/>
  <c r="Y261" i="48"/>
  <c r="W261" i="48"/>
  <c r="Z261" i="48"/>
  <c r="W253" i="48"/>
  <c r="X253" i="48"/>
  <c r="Y253" i="48"/>
  <c r="Z253" i="48"/>
  <c r="W245" i="48"/>
  <c r="Y245" i="48"/>
  <c r="Z245" i="48"/>
  <c r="X245" i="48"/>
  <c r="W237" i="48"/>
  <c r="X237" i="48"/>
  <c r="Y237" i="48"/>
  <c r="Z237" i="48"/>
  <c r="W229" i="48"/>
  <c r="X229" i="48"/>
  <c r="Y229" i="48"/>
  <c r="Z229" i="48"/>
  <c r="W221" i="48"/>
  <c r="X221" i="48"/>
  <c r="Y221" i="48"/>
  <c r="Z221" i="48"/>
  <c r="Z213" i="48"/>
  <c r="W213" i="48"/>
  <c r="X213" i="48"/>
  <c r="Y213" i="48"/>
  <c r="Y205" i="48"/>
  <c r="Z205" i="48"/>
  <c r="X205" i="48"/>
  <c r="W205" i="48"/>
  <c r="X197" i="48"/>
  <c r="Y197" i="48"/>
  <c r="W197" i="48"/>
  <c r="Z197" i="48"/>
  <c r="W189" i="48"/>
  <c r="X189" i="48"/>
  <c r="Y189" i="48"/>
  <c r="Z189" i="48"/>
  <c r="W181" i="48"/>
  <c r="X181" i="48"/>
  <c r="Y181" i="48"/>
  <c r="Z181" i="48"/>
  <c r="W173" i="48"/>
  <c r="X173" i="48"/>
  <c r="Y173" i="48"/>
  <c r="Z173" i="48"/>
  <c r="Z165" i="48"/>
  <c r="W165" i="48"/>
  <c r="Y165" i="48"/>
  <c r="X165" i="48"/>
  <c r="Y157" i="48"/>
  <c r="W157" i="48"/>
  <c r="X157" i="48"/>
  <c r="Z157" i="48"/>
  <c r="X149" i="48"/>
  <c r="W149" i="48"/>
  <c r="Y149" i="48"/>
  <c r="Z149" i="48"/>
  <c r="Z141" i="48"/>
  <c r="W141" i="48"/>
  <c r="Y141" i="48"/>
  <c r="X141" i="48"/>
  <c r="Y133" i="48"/>
  <c r="Z133" i="48"/>
  <c r="W133" i="48"/>
  <c r="X133" i="48"/>
  <c r="X125" i="48"/>
  <c r="Z125" i="48"/>
  <c r="Y125" i="48"/>
  <c r="W125" i="48"/>
  <c r="W117" i="48"/>
  <c r="Y117" i="48"/>
  <c r="X117" i="48"/>
  <c r="Z117" i="48"/>
  <c r="X109" i="48"/>
  <c r="Z109" i="48"/>
  <c r="W109" i="48"/>
  <c r="Y109" i="48"/>
  <c r="W101" i="48"/>
  <c r="Z101" i="48"/>
  <c r="X101" i="48"/>
  <c r="Y101" i="48"/>
  <c r="Y93" i="48"/>
  <c r="Z93" i="48"/>
  <c r="W93" i="48"/>
  <c r="X93" i="48"/>
  <c r="X85" i="48"/>
  <c r="W85" i="48"/>
  <c r="Y85" i="48"/>
  <c r="Z85" i="48"/>
  <c r="Z77" i="48"/>
  <c r="W77" i="48"/>
  <c r="X77" i="48"/>
  <c r="Y77" i="48"/>
  <c r="Y69" i="48"/>
  <c r="Z69" i="48"/>
  <c r="W69" i="48"/>
  <c r="X69" i="48"/>
  <c r="X61" i="48"/>
  <c r="Z61" i="48"/>
  <c r="Y61" i="48"/>
  <c r="W61" i="48"/>
  <c r="W53" i="48"/>
  <c r="Y53" i="48"/>
  <c r="X53" i="48"/>
  <c r="Z53" i="48"/>
  <c r="X45" i="48"/>
  <c r="Z45" i="48"/>
  <c r="W45" i="48"/>
  <c r="Y45" i="48"/>
  <c r="W37" i="48"/>
  <c r="X37" i="48"/>
  <c r="Y37" i="48"/>
  <c r="Z37" i="48"/>
  <c r="B37" i="48" s="1"/>
  <c r="U37" i="48" s="1"/>
  <c r="W29" i="48"/>
  <c r="X29" i="48"/>
  <c r="Y29" i="48"/>
  <c r="Z29" i="48"/>
  <c r="W21" i="48"/>
  <c r="X21" i="48"/>
  <c r="Y21" i="48"/>
  <c r="Z21" i="48"/>
  <c r="W597" i="48"/>
  <c r="X595" i="48"/>
  <c r="X593" i="48"/>
  <c r="W587" i="48"/>
  <c r="Z580" i="48"/>
  <c r="B580" i="48" s="1"/>
  <c r="U580" i="48" s="1"/>
  <c r="Z578" i="48"/>
  <c r="B578" i="48" s="1"/>
  <c r="U578" i="48" s="1"/>
  <c r="B577" i="48"/>
  <c r="U577" i="48" s="1"/>
  <c r="Z576" i="48"/>
  <c r="X574" i="48"/>
  <c r="Y572" i="48"/>
  <c r="Y570" i="48"/>
  <c r="B569" i="48"/>
  <c r="U569" i="48" s="1"/>
  <c r="Y568" i="48"/>
  <c r="Z566" i="48"/>
  <c r="Y564" i="48"/>
  <c r="Y562" i="48"/>
  <c r="X560" i="48"/>
  <c r="Y558" i="48"/>
  <c r="X554" i="48"/>
  <c r="W546" i="48"/>
  <c r="Z539" i="48"/>
  <c r="Z537" i="48"/>
  <c r="B537" i="48" s="1"/>
  <c r="U537" i="48" s="1"/>
  <c r="Y535" i="48"/>
  <c r="W533" i="48"/>
  <c r="X531" i="48"/>
  <c r="X529" i="48"/>
  <c r="W523" i="48"/>
  <c r="Z516" i="48"/>
  <c r="Z514" i="48"/>
  <c r="B513" i="48"/>
  <c r="U513" i="48" s="1"/>
  <c r="Z512" i="48"/>
  <c r="B512" i="48" s="1"/>
  <c r="U512" i="48" s="1"/>
  <c r="X510" i="48"/>
  <c r="Y508" i="48"/>
  <c r="Y506" i="48"/>
  <c r="B505" i="48"/>
  <c r="U505" i="48" s="1"/>
  <c r="Y504" i="48"/>
  <c r="Z502" i="48"/>
  <c r="Y500" i="48"/>
  <c r="Y498" i="48"/>
  <c r="X496" i="48"/>
  <c r="Y494" i="48"/>
  <c r="X490" i="48"/>
  <c r="W482" i="48"/>
  <c r="Z475" i="48"/>
  <c r="Z473" i="48"/>
  <c r="B473" i="48" s="1"/>
  <c r="U473" i="48" s="1"/>
  <c r="Y471" i="48"/>
  <c r="W469" i="48"/>
  <c r="X467" i="48"/>
  <c r="X465" i="48"/>
  <c r="Z458" i="48"/>
  <c r="B458" i="48" s="1"/>
  <c r="U458" i="48" s="1"/>
  <c r="X456" i="48"/>
  <c r="Z453" i="48"/>
  <c r="Z450" i="48"/>
  <c r="Z445" i="48"/>
  <c r="W440" i="48"/>
  <c r="Y435" i="48"/>
  <c r="X433" i="48"/>
  <c r="X427" i="48"/>
  <c r="X424" i="48"/>
  <c r="X419" i="48"/>
  <c r="Y414" i="48"/>
  <c r="X412" i="48"/>
  <c r="W407" i="48"/>
  <c r="Y404" i="48"/>
  <c r="X402" i="48"/>
  <c r="W397" i="48"/>
  <c r="Z394" i="48"/>
  <c r="Z391" i="48"/>
  <c r="B391" i="48" s="1"/>
  <c r="U391" i="48" s="1"/>
  <c r="Y385" i="48"/>
  <c r="W374" i="48"/>
  <c r="Y556" i="48"/>
  <c r="Z556" i="48"/>
  <c r="X548" i="48"/>
  <c r="Y548" i="48"/>
  <c r="W540" i="48"/>
  <c r="X540" i="48"/>
  <c r="Y492" i="48"/>
  <c r="Z492" i="48"/>
  <c r="X484" i="48"/>
  <c r="Y484" i="48"/>
  <c r="W476" i="48"/>
  <c r="X476" i="48"/>
  <c r="Y452" i="48"/>
  <c r="Z452" i="48"/>
  <c r="X444" i="48"/>
  <c r="Y444" i="48"/>
  <c r="W436" i="48"/>
  <c r="X436" i="48"/>
  <c r="W428" i="48"/>
  <c r="X428" i="48"/>
  <c r="Y428" i="48"/>
  <c r="W420" i="48"/>
  <c r="X420" i="48"/>
  <c r="X388" i="48"/>
  <c r="Y388" i="48"/>
  <c r="Y380" i="48"/>
  <c r="Z380" i="48"/>
  <c r="B380" i="48" s="1"/>
  <c r="U380" i="48" s="1"/>
  <c r="Y372" i="48"/>
  <c r="Z372" i="48"/>
  <c r="W364" i="48"/>
  <c r="X364" i="48"/>
  <c r="Y364" i="48"/>
  <c r="Z364" i="48"/>
  <c r="Z356" i="48"/>
  <c r="W356" i="48"/>
  <c r="X356" i="48"/>
  <c r="Y356" i="48"/>
  <c r="Y348" i="48"/>
  <c r="W348" i="48"/>
  <c r="X348" i="48"/>
  <c r="Z348" i="48"/>
  <c r="X340" i="48"/>
  <c r="Y340" i="48"/>
  <c r="Z340" i="48"/>
  <c r="B340" i="48" s="1"/>
  <c r="U340" i="48" s="1"/>
  <c r="W340" i="48"/>
  <c r="W332" i="48"/>
  <c r="Y332" i="48"/>
  <c r="Z332" i="48"/>
  <c r="X332" i="48"/>
  <c r="W324" i="48"/>
  <c r="X324" i="48"/>
  <c r="Y324" i="48"/>
  <c r="Z324" i="48"/>
  <c r="B324" i="48" s="1"/>
  <c r="U324" i="48" s="1"/>
  <c r="Y316" i="48"/>
  <c r="Z316" i="48"/>
  <c r="B316" i="48" s="1"/>
  <c r="U316" i="48" s="1"/>
  <c r="X316" i="48"/>
  <c r="W316" i="48"/>
  <c r="Z308" i="48"/>
  <c r="W308" i="48"/>
  <c r="X308" i="48"/>
  <c r="Y308" i="48"/>
  <c r="Z300" i="48"/>
  <c r="B300" i="48" s="1"/>
  <c r="U300" i="48" s="1"/>
  <c r="W300" i="48"/>
  <c r="X300" i="48"/>
  <c r="Y300" i="48"/>
  <c r="Y292" i="48"/>
  <c r="Z292" i="48"/>
  <c r="B292" i="48" s="1"/>
  <c r="U292" i="48" s="1"/>
  <c r="X292" i="48"/>
  <c r="W292" i="48"/>
  <c r="X284" i="48"/>
  <c r="Y284" i="48"/>
  <c r="W284" i="48"/>
  <c r="Z284" i="48"/>
  <c r="B284" i="48" s="1"/>
  <c r="U284" i="48" s="1"/>
  <c r="W276" i="48"/>
  <c r="X276" i="48"/>
  <c r="Y276" i="48"/>
  <c r="Z276" i="48"/>
  <c r="B276" i="48" s="1"/>
  <c r="U276" i="48" s="1"/>
  <c r="W268" i="48"/>
  <c r="X268" i="48"/>
  <c r="Y268" i="48"/>
  <c r="Z268" i="48"/>
  <c r="Z260" i="48"/>
  <c r="W260" i="48"/>
  <c r="X260" i="48"/>
  <c r="Y260" i="48"/>
  <c r="Z252" i="48"/>
  <c r="B252" i="48" s="1"/>
  <c r="U252" i="48" s="1"/>
  <c r="W252" i="48"/>
  <c r="X252" i="48"/>
  <c r="Y252" i="48"/>
  <c r="Z244" i="48"/>
  <c r="W244" i="48"/>
  <c r="X244" i="48"/>
  <c r="Y244" i="48"/>
  <c r="Z236" i="48"/>
  <c r="B236" i="48" s="1"/>
  <c r="U236" i="48" s="1"/>
  <c r="W236" i="48"/>
  <c r="X236" i="48"/>
  <c r="Y236" i="48"/>
  <c r="Y228" i="48"/>
  <c r="Z228" i="48"/>
  <c r="B228" i="48" s="1"/>
  <c r="U228" i="48" s="1"/>
  <c r="X228" i="48"/>
  <c r="W228" i="48"/>
  <c r="X220" i="48"/>
  <c r="Y220" i="48"/>
  <c r="W220" i="48"/>
  <c r="Z220" i="48"/>
  <c r="W212" i="48"/>
  <c r="X212" i="48"/>
  <c r="Y212" i="48"/>
  <c r="Z212" i="48"/>
  <c r="B212" i="48" s="1"/>
  <c r="U212" i="48" s="1"/>
  <c r="W204" i="48"/>
  <c r="X204" i="48"/>
  <c r="Y204" i="48"/>
  <c r="Z204" i="48"/>
  <c r="Z196" i="48"/>
  <c r="W196" i="48"/>
  <c r="X196" i="48"/>
  <c r="Y196" i="48"/>
  <c r="Z188" i="48"/>
  <c r="W188" i="48"/>
  <c r="X188" i="48"/>
  <c r="Y188" i="48"/>
  <c r="Y180" i="48"/>
  <c r="X180" i="48"/>
  <c r="Z180" i="48"/>
  <c r="B180" i="48" s="1"/>
  <c r="U180" i="48" s="1"/>
  <c r="W180" i="48"/>
  <c r="X172" i="48"/>
  <c r="Z172" i="48"/>
  <c r="Y172" i="48"/>
  <c r="W172" i="48"/>
  <c r="Z164" i="48"/>
  <c r="W164" i="48"/>
  <c r="X164" i="48"/>
  <c r="Y164" i="48"/>
  <c r="Y156" i="48"/>
  <c r="W156" i="48"/>
  <c r="X156" i="48"/>
  <c r="Z156" i="48"/>
  <c r="X148" i="48"/>
  <c r="Z148" i="48"/>
  <c r="B148" i="48" s="1"/>
  <c r="U148" i="48" s="1"/>
  <c r="Y148" i="48"/>
  <c r="W148" i="48"/>
  <c r="W140" i="48"/>
  <c r="Y140" i="48"/>
  <c r="Z140" i="48"/>
  <c r="X140" i="48"/>
  <c r="X132" i="48"/>
  <c r="Y132" i="48"/>
  <c r="W132" i="48"/>
  <c r="Z132" i="48"/>
  <c r="B132" i="48" s="1"/>
  <c r="U132" i="48" s="1"/>
  <c r="W124" i="48"/>
  <c r="Z124" i="48"/>
  <c r="B124" i="48" s="1"/>
  <c r="U124" i="48" s="1"/>
  <c r="Y124" i="48"/>
  <c r="X124" i="48"/>
  <c r="Y116" i="48"/>
  <c r="W116" i="48"/>
  <c r="Z116" i="48"/>
  <c r="B116" i="48" s="1"/>
  <c r="U116" i="48" s="1"/>
  <c r="X116" i="48"/>
  <c r="X108" i="48"/>
  <c r="Z108" i="48"/>
  <c r="B108" i="48" s="1"/>
  <c r="U108" i="48" s="1"/>
  <c r="W108" i="48"/>
  <c r="Y108" i="48"/>
  <c r="Z100" i="48"/>
  <c r="B100" i="48" s="1"/>
  <c r="U100" i="48" s="1"/>
  <c r="W100" i="48"/>
  <c r="X100" i="48"/>
  <c r="Y100" i="48"/>
  <c r="Y92" i="48"/>
  <c r="Z92" i="48"/>
  <c r="B92" i="48" s="1"/>
  <c r="U92" i="48" s="1"/>
  <c r="W92" i="48"/>
  <c r="X92" i="48"/>
  <c r="X84" i="48"/>
  <c r="Z84" i="48"/>
  <c r="B84" i="48" s="1"/>
  <c r="U84" i="48" s="1"/>
  <c r="W84" i="48"/>
  <c r="Y84" i="48"/>
  <c r="W76" i="48"/>
  <c r="Y76" i="48"/>
  <c r="X76" i="48"/>
  <c r="Z76" i="48"/>
  <c r="X68" i="48"/>
  <c r="Z68" i="48"/>
  <c r="B68" i="48" s="1"/>
  <c r="U68" i="48" s="1"/>
  <c r="Y68" i="48"/>
  <c r="W68" i="48"/>
  <c r="W60" i="48"/>
  <c r="Y60" i="48"/>
  <c r="Z60" i="48"/>
  <c r="X60" i="48"/>
  <c r="X52" i="48"/>
  <c r="Y52" i="48"/>
  <c r="Z52" i="48"/>
  <c r="B52" i="48" s="1"/>
  <c r="U52" i="48" s="1"/>
  <c r="W52" i="48"/>
  <c r="W44" i="48"/>
  <c r="X44" i="48"/>
  <c r="Y44" i="48"/>
  <c r="Z44" i="48"/>
  <c r="Z36" i="48"/>
  <c r="W36" i="48"/>
  <c r="X36" i="48"/>
  <c r="Y36" i="48"/>
  <c r="Y28" i="48"/>
  <c r="X28" i="48"/>
  <c r="Z28" i="48"/>
  <c r="W28" i="48"/>
  <c r="X20" i="48"/>
  <c r="Z20" i="48"/>
  <c r="B20" i="48" s="1"/>
  <c r="U20" i="48" s="1"/>
  <c r="Y20" i="48"/>
  <c r="W20" i="48"/>
  <c r="Z590" i="48"/>
  <c r="Z588" i="48"/>
  <c r="B588" i="48" s="1"/>
  <c r="U588" i="48" s="1"/>
  <c r="B585" i="48"/>
  <c r="U585" i="48" s="1"/>
  <c r="Z584" i="48"/>
  <c r="Y582" i="48"/>
  <c r="Y580" i="48"/>
  <c r="Y578" i="48"/>
  <c r="Y576" i="48"/>
  <c r="W574" i="48"/>
  <c r="X572" i="48"/>
  <c r="X570" i="48"/>
  <c r="X568" i="48"/>
  <c r="W566" i="48"/>
  <c r="X564" i="48"/>
  <c r="X562" i="48"/>
  <c r="Z549" i="48"/>
  <c r="Z547" i="48"/>
  <c r="Z543" i="48"/>
  <c r="Y541" i="48"/>
  <c r="Y539" i="48"/>
  <c r="Y537" i="48"/>
  <c r="Z526" i="48"/>
  <c r="Z524" i="48"/>
  <c r="B524" i="48" s="1"/>
  <c r="U524" i="48" s="1"/>
  <c r="Z520" i="48"/>
  <c r="B520" i="48" s="1"/>
  <c r="U520" i="48" s="1"/>
  <c r="Y518" i="48"/>
  <c r="Y516" i="48"/>
  <c r="Y514" i="48"/>
  <c r="Y512" i="48"/>
  <c r="W510" i="48"/>
  <c r="X508" i="48"/>
  <c r="X506" i="48"/>
  <c r="X504" i="48"/>
  <c r="W502" i="48"/>
  <c r="X500" i="48"/>
  <c r="X498" i="48"/>
  <c r="Z485" i="48"/>
  <c r="Z483" i="48"/>
  <c r="Z479" i="48"/>
  <c r="Y477" i="48"/>
  <c r="Y475" i="48"/>
  <c r="Y473" i="48"/>
  <c r="Z462" i="48"/>
  <c r="Z460" i="48"/>
  <c r="B460" i="48" s="1"/>
  <c r="U460" i="48" s="1"/>
  <c r="Y458" i="48"/>
  <c r="W453" i="48"/>
  <c r="Y450" i="48"/>
  <c r="Y445" i="48"/>
  <c r="Y442" i="48"/>
  <c r="B441" i="48"/>
  <c r="U441" i="48" s="1"/>
  <c r="Y437" i="48"/>
  <c r="X435" i="48"/>
  <c r="W432" i="48"/>
  <c r="X429" i="48"/>
  <c r="Z421" i="48"/>
  <c r="W419" i="48"/>
  <c r="Z416" i="48"/>
  <c r="X414" i="48"/>
  <c r="Y409" i="48"/>
  <c r="X404" i="48"/>
  <c r="X399" i="48"/>
  <c r="X394" i="48"/>
  <c r="X385" i="48"/>
  <c r="W380" i="48"/>
  <c r="Y579" i="48"/>
  <c r="Z579" i="48"/>
  <c r="X571" i="48"/>
  <c r="Y571" i="48"/>
  <c r="W563" i="48"/>
  <c r="X563" i="48"/>
  <c r="Y515" i="48"/>
  <c r="Z515" i="48"/>
  <c r="X507" i="48"/>
  <c r="Y507" i="48"/>
  <c r="W499" i="48"/>
  <c r="X499" i="48"/>
  <c r="W459" i="48"/>
  <c r="X459" i="48"/>
  <c r="Z459" i="48"/>
  <c r="W451" i="48"/>
  <c r="X451" i="48"/>
  <c r="Y451" i="48"/>
  <c r="W443" i="48"/>
  <c r="X443" i="48"/>
  <c r="Y411" i="48"/>
  <c r="Z411" i="48"/>
  <c r="X403" i="48"/>
  <c r="Y403" i="48"/>
  <c r="Z403" i="48"/>
  <c r="B403" i="48" s="1"/>
  <c r="U403" i="48" s="1"/>
  <c r="W395" i="48"/>
  <c r="X395" i="48"/>
  <c r="Z395" i="48"/>
  <c r="B395" i="48" s="1"/>
  <c r="U395" i="48" s="1"/>
  <c r="Z379" i="48"/>
  <c r="Y379" i="48"/>
  <c r="Y371" i="48"/>
  <c r="W371" i="48"/>
  <c r="X371" i="48"/>
  <c r="Z371" i="48"/>
  <c r="X363" i="48"/>
  <c r="Y363" i="48"/>
  <c r="Z363" i="48"/>
  <c r="W355" i="48"/>
  <c r="X355" i="48"/>
  <c r="Y355" i="48"/>
  <c r="Z355" i="48"/>
  <c r="B355" i="48" s="1"/>
  <c r="U355" i="48" s="1"/>
  <c r="Y347" i="48"/>
  <c r="Z347" i="48"/>
  <c r="W347" i="48"/>
  <c r="X347" i="48"/>
  <c r="X339" i="48"/>
  <c r="Y339" i="48"/>
  <c r="Z339" i="48"/>
  <c r="B339" i="48" s="1"/>
  <c r="U339" i="48" s="1"/>
  <c r="W339" i="48"/>
  <c r="W331" i="48"/>
  <c r="X331" i="48"/>
  <c r="Y331" i="48"/>
  <c r="Z331" i="48"/>
  <c r="Z323" i="48"/>
  <c r="W323" i="48"/>
  <c r="X323" i="48"/>
  <c r="Y323" i="48"/>
  <c r="Z315" i="48"/>
  <c r="W315" i="48"/>
  <c r="X315" i="48"/>
  <c r="Y315" i="48"/>
  <c r="X307" i="48"/>
  <c r="Y307" i="48"/>
  <c r="W307" i="48"/>
  <c r="Z307" i="48"/>
  <c r="B307" i="48" s="1"/>
  <c r="U307" i="48" s="1"/>
  <c r="W299" i="48"/>
  <c r="X299" i="48"/>
  <c r="Y299" i="48"/>
  <c r="Z299" i="48"/>
  <c r="W291" i="48"/>
  <c r="X291" i="48"/>
  <c r="Y291" i="48"/>
  <c r="Z291" i="48"/>
  <c r="B291" i="48" s="1"/>
  <c r="U291" i="48" s="1"/>
  <c r="W283" i="48"/>
  <c r="X283" i="48"/>
  <c r="Y283" i="48"/>
  <c r="Z283" i="48"/>
  <c r="W275" i="48"/>
  <c r="X275" i="48"/>
  <c r="Y275" i="48"/>
  <c r="Z275" i="48"/>
  <c r="B275" i="48" s="1"/>
  <c r="U275" i="48" s="1"/>
  <c r="Y267" i="48"/>
  <c r="Z267" i="48"/>
  <c r="W267" i="48"/>
  <c r="X267" i="48"/>
  <c r="Z259" i="48"/>
  <c r="X259" i="48"/>
  <c r="Y259" i="48"/>
  <c r="W259" i="48"/>
  <c r="Y251" i="48"/>
  <c r="Z251" i="48"/>
  <c r="W251" i="48"/>
  <c r="X251" i="48"/>
  <c r="X243" i="48"/>
  <c r="Y243" i="48"/>
  <c r="W243" i="48"/>
  <c r="Z243" i="48"/>
  <c r="B243" i="48" s="1"/>
  <c r="U243" i="48" s="1"/>
  <c r="W235" i="48"/>
  <c r="X235" i="48"/>
  <c r="Y235" i="48"/>
  <c r="Z235" i="48"/>
  <c r="W227" i="48"/>
  <c r="X227" i="48"/>
  <c r="Y227" i="48"/>
  <c r="Z227" i="48"/>
  <c r="B227" i="48" s="1"/>
  <c r="U227" i="48" s="1"/>
  <c r="W219" i="48"/>
  <c r="X219" i="48"/>
  <c r="Y219" i="48"/>
  <c r="Z219" i="48"/>
  <c r="W211" i="48"/>
  <c r="X211" i="48"/>
  <c r="Y211" i="48"/>
  <c r="Z211" i="48"/>
  <c r="B211" i="48" s="1"/>
  <c r="U211" i="48" s="1"/>
  <c r="Y203" i="48"/>
  <c r="Z203" i="48"/>
  <c r="W203" i="48"/>
  <c r="X203" i="48"/>
  <c r="Z195" i="48"/>
  <c r="X195" i="48"/>
  <c r="Y195" i="48"/>
  <c r="W195" i="48"/>
  <c r="Y187" i="48"/>
  <c r="Z187" i="48"/>
  <c r="W187" i="48"/>
  <c r="X187" i="48"/>
  <c r="Y179" i="48"/>
  <c r="W179" i="48"/>
  <c r="X179" i="48"/>
  <c r="Z179" i="48"/>
  <c r="B179" i="48" s="1"/>
  <c r="U179" i="48" s="1"/>
  <c r="X171" i="48"/>
  <c r="W171" i="48"/>
  <c r="Y171" i="48"/>
  <c r="Z171" i="48"/>
  <c r="W163" i="48"/>
  <c r="X163" i="48"/>
  <c r="Y163" i="48"/>
  <c r="Z163" i="48"/>
  <c r="B163" i="48" s="1"/>
  <c r="U163" i="48" s="1"/>
  <c r="X155" i="48"/>
  <c r="W155" i="48"/>
  <c r="Y155" i="48"/>
  <c r="Z155" i="48"/>
  <c r="W147" i="48"/>
  <c r="Z147" i="48"/>
  <c r="Y147" i="48"/>
  <c r="X147" i="48"/>
  <c r="Y139" i="48"/>
  <c r="W139" i="48"/>
  <c r="Z139" i="48"/>
  <c r="X139" i="48"/>
  <c r="X131" i="48"/>
  <c r="Z131" i="48"/>
  <c r="W131" i="48"/>
  <c r="Y131" i="48"/>
  <c r="Z123" i="48"/>
  <c r="W123" i="48"/>
  <c r="Y123" i="48"/>
  <c r="X123" i="48"/>
  <c r="Y115" i="48"/>
  <c r="W115" i="48"/>
  <c r="X115" i="48"/>
  <c r="Z115" i="48"/>
  <c r="B115" i="48" s="1"/>
  <c r="U115" i="48" s="1"/>
  <c r="X107" i="48"/>
  <c r="Z107" i="48"/>
  <c r="B107" i="48" s="1"/>
  <c r="U107" i="48" s="1"/>
  <c r="Y107" i="48"/>
  <c r="W107" i="48"/>
  <c r="W99" i="48"/>
  <c r="Y99" i="48"/>
  <c r="X99" i="48"/>
  <c r="Z99" i="48"/>
  <c r="B99" i="48" s="1"/>
  <c r="U99" i="48" s="1"/>
  <c r="X91" i="48"/>
  <c r="Z91" i="48"/>
  <c r="W91" i="48"/>
  <c r="Y91" i="48"/>
  <c r="W83" i="48"/>
  <c r="Z83" i="48"/>
  <c r="X83" i="48"/>
  <c r="Y83" i="48"/>
  <c r="Y75" i="48"/>
  <c r="W75" i="48"/>
  <c r="X75" i="48"/>
  <c r="Z75" i="48"/>
  <c r="W67" i="48"/>
  <c r="X67" i="48"/>
  <c r="Y67" i="48"/>
  <c r="Z67" i="48"/>
  <c r="Z59" i="48"/>
  <c r="W59" i="48"/>
  <c r="X59" i="48"/>
  <c r="Y59" i="48"/>
  <c r="Y51" i="48"/>
  <c r="X51" i="48"/>
  <c r="Z51" i="48"/>
  <c r="B51" i="48" s="1"/>
  <c r="U51" i="48" s="1"/>
  <c r="W51" i="48"/>
  <c r="X43" i="48"/>
  <c r="Z43" i="48"/>
  <c r="B43" i="48" s="1"/>
  <c r="U43" i="48" s="1"/>
  <c r="Y43" i="48"/>
  <c r="W43" i="48"/>
  <c r="W35" i="48"/>
  <c r="Y35" i="48"/>
  <c r="Z35" i="48"/>
  <c r="B35" i="48" s="1"/>
  <c r="U35" i="48" s="1"/>
  <c r="X35" i="48"/>
  <c r="X27" i="48"/>
  <c r="Y27" i="48"/>
  <c r="Z27" i="48"/>
  <c r="B27" i="48" s="1"/>
  <c r="U27" i="48" s="1"/>
  <c r="W27" i="48"/>
  <c r="W19" i="48"/>
  <c r="X19" i="48"/>
  <c r="Y19" i="48"/>
  <c r="Z19" i="48"/>
  <c r="B19" i="48" s="1"/>
  <c r="U19" i="48" s="1"/>
  <c r="Y601" i="48"/>
  <c r="Z598" i="48"/>
  <c r="Z596" i="48"/>
  <c r="X592" i="48"/>
  <c r="Y590" i="48"/>
  <c r="Y588" i="48"/>
  <c r="W584" i="48"/>
  <c r="X582" i="48"/>
  <c r="X580" i="48"/>
  <c r="X578" i="48"/>
  <c r="W564" i="48"/>
  <c r="Z557" i="48"/>
  <c r="Z555" i="48"/>
  <c r="X551" i="48"/>
  <c r="Y549" i="48"/>
  <c r="Y547" i="48"/>
  <c r="Z545" i="48"/>
  <c r="W543" i="48"/>
  <c r="X541" i="48"/>
  <c r="X539" i="48"/>
  <c r="X537" i="48"/>
  <c r="Z534" i="48"/>
  <c r="B534" i="48" s="1"/>
  <c r="U534" i="48" s="1"/>
  <c r="Z532" i="48"/>
  <c r="B532" i="48" s="1"/>
  <c r="U532" i="48" s="1"/>
  <c r="X528" i="48"/>
  <c r="Y526" i="48"/>
  <c r="Y524" i="48"/>
  <c r="W520" i="48"/>
  <c r="X518" i="48"/>
  <c r="X516" i="48"/>
  <c r="X514" i="48"/>
  <c r="W500" i="48"/>
  <c r="Z493" i="48"/>
  <c r="Z491" i="48"/>
  <c r="X487" i="48"/>
  <c r="Y485" i="48"/>
  <c r="Y483" i="48"/>
  <c r="Z481" i="48"/>
  <c r="W479" i="48"/>
  <c r="X477" i="48"/>
  <c r="X475" i="48"/>
  <c r="X473" i="48"/>
  <c r="Z470" i="48"/>
  <c r="B470" i="48" s="1"/>
  <c r="U470" i="48" s="1"/>
  <c r="Z468" i="48"/>
  <c r="B468" i="48" s="1"/>
  <c r="U468" i="48" s="1"/>
  <c r="X464" i="48"/>
  <c r="Y462" i="48"/>
  <c r="Y460" i="48"/>
  <c r="X458" i="48"/>
  <c r="X450" i="48"/>
  <c r="X447" i="48"/>
  <c r="B442" i="48"/>
  <c r="U442" i="48" s="1"/>
  <c r="X442" i="48"/>
  <c r="Z439" i="48"/>
  <c r="X437" i="48"/>
  <c r="W429" i="48"/>
  <c r="Z423" i="48"/>
  <c r="W421" i="48"/>
  <c r="W416" i="48"/>
  <c r="X411" i="48"/>
  <c r="X409" i="48"/>
  <c r="X406" i="48"/>
  <c r="W399" i="48"/>
  <c r="Y396" i="48"/>
  <c r="W394" i="48"/>
  <c r="X390" i="48"/>
  <c r="Y387" i="48"/>
  <c r="Z382" i="48"/>
  <c r="Y376" i="48"/>
  <c r="X594" i="48"/>
  <c r="Y594" i="48"/>
  <c r="W586" i="48"/>
  <c r="X586" i="48"/>
  <c r="Y538" i="48"/>
  <c r="Z538" i="48"/>
  <c r="X530" i="48"/>
  <c r="Y530" i="48"/>
  <c r="W522" i="48"/>
  <c r="X522" i="48"/>
  <c r="Y474" i="48"/>
  <c r="Z474" i="48"/>
  <c r="B474" i="48" s="1"/>
  <c r="U474" i="48" s="1"/>
  <c r="X466" i="48"/>
  <c r="Y466" i="48"/>
  <c r="Y434" i="48"/>
  <c r="Z434" i="48"/>
  <c r="B434" i="48" s="1"/>
  <c r="U434" i="48" s="1"/>
  <c r="X426" i="48"/>
  <c r="Y426" i="48"/>
  <c r="W426" i="48"/>
  <c r="Z426" i="48"/>
  <c r="B426" i="48" s="1"/>
  <c r="U426" i="48" s="1"/>
  <c r="W418" i="48"/>
  <c r="X418" i="48"/>
  <c r="Y418" i="48"/>
  <c r="X386" i="48"/>
  <c r="W386" i="48"/>
  <c r="Y386" i="48"/>
  <c r="Z386" i="48"/>
  <c r="W378" i="48"/>
  <c r="Z378" i="48"/>
  <c r="X370" i="48"/>
  <c r="Y370" i="48"/>
  <c r="Z370" i="48"/>
  <c r="B370" i="48" s="1"/>
  <c r="U370" i="48" s="1"/>
  <c r="X362" i="48"/>
  <c r="Y362" i="48"/>
  <c r="W362" i="48"/>
  <c r="Z362" i="48"/>
  <c r="B362" i="48" s="1"/>
  <c r="U362" i="48" s="1"/>
  <c r="W354" i="48"/>
  <c r="X354" i="48"/>
  <c r="Y354" i="48"/>
  <c r="Z354" i="48"/>
  <c r="B354" i="48" s="1"/>
  <c r="U354" i="48" s="1"/>
  <c r="W346" i="48"/>
  <c r="X346" i="48"/>
  <c r="Y346" i="48"/>
  <c r="Z346" i="48"/>
  <c r="B346" i="48" s="1"/>
  <c r="U346" i="48" s="1"/>
  <c r="Z338" i="48"/>
  <c r="Y338" i="48"/>
  <c r="W338" i="48"/>
  <c r="X338" i="48"/>
  <c r="Y330" i="48"/>
  <c r="W330" i="48"/>
  <c r="X330" i="48"/>
  <c r="Z330" i="48"/>
  <c r="B330" i="48" s="1"/>
  <c r="U330" i="48" s="1"/>
  <c r="X322" i="48"/>
  <c r="W322" i="48"/>
  <c r="Y322" i="48"/>
  <c r="Z322" i="48"/>
  <c r="B322" i="48" s="1"/>
  <c r="U322" i="48" s="1"/>
  <c r="W314" i="48"/>
  <c r="Z314" i="48"/>
  <c r="B314" i="48" s="1"/>
  <c r="U314" i="48" s="1"/>
  <c r="X314" i="48"/>
  <c r="Y314" i="48"/>
  <c r="Z306" i="48"/>
  <c r="B306" i="48" s="1"/>
  <c r="U306" i="48" s="1"/>
  <c r="W306" i="48"/>
  <c r="X306" i="48"/>
  <c r="Y306" i="48"/>
  <c r="Z298" i="48"/>
  <c r="W298" i="48"/>
  <c r="X298" i="48"/>
  <c r="Y298" i="48"/>
  <c r="Y290" i="48"/>
  <c r="Z290" i="48"/>
  <c r="W290" i="48"/>
  <c r="X290" i="48"/>
  <c r="Z282" i="48"/>
  <c r="X282" i="48"/>
  <c r="Y282" i="48"/>
  <c r="W282" i="48"/>
  <c r="Y274" i="48"/>
  <c r="Z274" i="48"/>
  <c r="W274" i="48"/>
  <c r="X274" i="48"/>
  <c r="X266" i="48"/>
  <c r="Y266" i="48"/>
  <c r="Z266" i="48"/>
  <c r="W266" i="48"/>
  <c r="W258" i="48"/>
  <c r="X258" i="48"/>
  <c r="Y258" i="48"/>
  <c r="Z258" i="48"/>
  <c r="B258" i="48" s="1"/>
  <c r="U258" i="48" s="1"/>
  <c r="W250" i="48"/>
  <c r="Y250" i="48"/>
  <c r="Z250" i="48"/>
  <c r="X250" i="48"/>
  <c r="Z242" i="48"/>
  <c r="W242" i="48"/>
  <c r="X242" i="48"/>
  <c r="Y242" i="48"/>
  <c r="Z234" i="48"/>
  <c r="W234" i="48"/>
  <c r="X234" i="48"/>
  <c r="Y234" i="48"/>
  <c r="Y226" i="48"/>
  <c r="Z226" i="48"/>
  <c r="W226" i="48"/>
  <c r="X226" i="48"/>
  <c r="Z218" i="48"/>
  <c r="X218" i="48"/>
  <c r="Y218" i="48"/>
  <c r="W218" i="48"/>
  <c r="Y210" i="48"/>
  <c r="Z210" i="48"/>
  <c r="W210" i="48"/>
  <c r="X210" i="48"/>
  <c r="X202" i="48"/>
  <c r="Y202" i="48"/>
  <c r="Z202" i="48"/>
  <c r="W202" i="48"/>
  <c r="W194" i="48"/>
  <c r="X194" i="48"/>
  <c r="Y194" i="48"/>
  <c r="Z194" i="48"/>
  <c r="B194" i="48" s="1"/>
  <c r="U194" i="48" s="1"/>
  <c r="W186" i="48"/>
  <c r="Y186" i="48"/>
  <c r="Z186" i="48"/>
  <c r="B186" i="48" s="1"/>
  <c r="U186" i="48" s="1"/>
  <c r="X186" i="48"/>
  <c r="Y178" i="48"/>
  <c r="Z178" i="48"/>
  <c r="W178" i="48"/>
  <c r="X178" i="48"/>
  <c r="Z170" i="48"/>
  <c r="Y170" i="48"/>
  <c r="W170" i="48"/>
  <c r="X170" i="48"/>
  <c r="Y162" i="48"/>
  <c r="W162" i="48"/>
  <c r="X162" i="48"/>
  <c r="Z162" i="48"/>
  <c r="B162" i="48" s="1"/>
  <c r="U162" i="48" s="1"/>
  <c r="X154" i="48"/>
  <c r="W154" i="48"/>
  <c r="Y154" i="48"/>
  <c r="Z154" i="48"/>
  <c r="B154" i="48" s="1"/>
  <c r="U154" i="48" s="1"/>
  <c r="Z146" i="48"/>
  <c r="W146" i="48"/>
  <c r="X146" i="48"/>
  <c r="Y146" i="48"/>
  <c r="Y138" i="48"/>
  <c r="X138" i="48"/>
  <c r="Z138" i="48"/>
  <c r="W138" i="48"/>
  <c r="X130" i="48"/>
  <c r="Z130" i="48"/>
  <c r="W130" i="48"/>
  <c r="Y130" i="48"/>
  <c r="W122" i="48"/>
  <c r="Y122" i="48"/>
  <c r="Z122" i="48"/>
  <c r="X122" i="48"/>
  <c r="X114" i="48"/>
  <c r="W114" i="48"/>
  <c r="Z114" i="48"/>
  <c r="B114" i="48" s="1"/>
  <c r="U114" i="48" s="1"/>
  <c r="Y114" i="48"/>
  <c r="W106" i="48"/>
  <c r="Z106" i="48"/>
  <c r="B106" i="48" s="1"/>
  <c r="U106" i="48" s="1"/>
  <c r="X106" i="48"/>
  <c r="Y106" i="48"/>
  <c r="Y98" i="48"/>
  <c r="Z98" i="48"/>
  <c r="W98" i="48"/>
  <c r="X98" i="48"/>
  <c r="X90" i="48"/>
  <c r="Z90" i="48"/>
  <c r="B90" i="48" s="1"/>
  <c r="U90" i="48" s="1"/>
  <c r="W90" i="48"/>
  <c r="Y90" i="48"/>
  <c r="Z82" i="48"/>
  <c r="W82" i="48"/>
  <c r="Y82" i="48"/>
  <c r="X82" i="48"/>
  <c r="Y74" i="48"/>
  <c r="W74" i="48"/>
  <c r="X74" i="48"/>
  <c r="Z74" i="48"/>
  <c r="B74" i="48" s="1"/>
  <c r="U74" i="48" s="1"/>
  <c r="X66" i="48"/>
  <c r="Z66" i="48"/>
  <c r="W66" i="48"/>
  <c r="Y66" i="48"/>
  <c r="W58" i="48"/>
  <c r="Y58" i="48"/>
  <c r="Z58" i="48"/>
  <c r="X58" i="48"/>
  <c r="X50" i="48"/>
  <c r="Z50" i="48"/>
  <c r="W50" i="48"/>
  <c r="Y50" i="48"/>
  <c r="W42" i="48"/>
  <c r="Y42" i="48"/>
  <c r="Z42" i="48"/>
  <c r="X42" i="48"/>
  <c r="W34" i="48"/>
  <c r="X34" i="48"/>
  <c r="Y34" i="48"/>
  <c r="Z34" i="48"/>
  <c r="B34" i="48" s="1"/>
  <c r="U34" i="48" s="1"/>
  <c r="W26" i="48"/>
  <c r="X26" i="48"/>
  <c r="Y26" i="48"/>
  <c r="Z26" i="48"/>
  <c r="B26" i="48" s="1"/>
  <c r="U26" i="48" s="1"/>
  <c r="Z18" i="48"/>
  <c r="W18" i="48"/>
  <c r="X18" i="48"/>
  <c r="Y18" i="48"/>
  <c r="X601" i="48"/>
  <c r="Y598" i="48"/>
  <c r="Y596" i="48"/>
  <c r="Z594" i="48"/>
  <c r="B594" i="48" s="1"/>
  <c r="U594" i="48" s="1"/>
  <c r="W592" i="48"/>
  <c r="X590" i="48"/>
  <c r="X588" i="48"/>
  <c r="B586" i="48"/>
  <c r="U586" i="48" s="1"/>
  <c r="Y586" i="48"/>
  <c r="W582" i="48"/>
  <c r="Z575" i="48"/>
  <c r="Z573" i="48"/>
  <c r="Z567" i="48"/>
  <c r="Z565" i="48"/>
  <c r="B564" i="48"/>
  <c r="U564" i="48" s="1"/>
  <c r="Y559" i="48"/>
  <c r="Y557" i="48"/>
  <c r="Y555" i="48"/>
  <c r="W551" i="48"/>
  <c r="X549" i="48"/>
  <c r="X547" i="48"/>
  <c r="W541" i="48"/>
  <c r="Y536" i="48"/>
  <c r="Y534" i="48"/>
  <c r="Y532" i="48"/>
  <c r="Z530" i="48"/>
  <c r="W528" i="48"/>
  <c r="X526" i="48"/>
  <c r="X524" i="48"/>
  <c r="B522" i="48"/>
  <c r="U522" i="48" s="1"/>
  <c r="Y522" i="48"/>
  <c r="W518" i="48"/>
  <c r="Z511" i="48"/>
  <c r="Z509" i="48"/>
  <c r="Z503" i="48"/>
  <c r="Z501" i="48"/>
  <c r="B500" i="48"/>
  <c r="U500" i="48" s="1"/>
  <c r="Y495" i="48"/>
  <c r="Y493" i="48"/>
  <c r="Y491" i="48"/>
  <c r="W487" i="48"/>
  <c r="X485" i="48"/>
  <c r="X483" i="48"/>
  <c r="W477" i="48"/>
  <c r="Y472" i="48"/>
  <c r="Y470" i="48"/>
  <c r="Y468" i="48"/>
  <c r="Z466" i="48"/>
  <c r="B466" i="48" s="1"/>
  <c r="U466" i="48" s="1"/>
  <c r="W464" i="48"/>
  <c r="X462" i="48"/>
  <c r="X460" i="48"/>
  <c r="W455" i="48"/>
  <c r="X452" i="48"/>
  <c r="Z444" i="48"/>
  <c r="W442" i="48"/>
  <c r="W439" i="48"/>
  <c r="X434" i="48"/>
  <c r="Z431" i="48"/>
  <c r="Y423" i="48"/>
  <c r="B422" i="48"/>
  <c r="U422" i="48" s="1"/>
  <c r="Z418" i="48"/>
  <c r="Z413" i="48"/>
  <c r="W411" i="48"/>
  <c r="W409" i="48"/>
  <c r="W406" i="48"/>
  <c r="X396" i="48"/>
  <c r="W390" i="48"/>
  <c r="X387" i="48"/>
  <c r="Z384" i="48"/>
  <c r="B384" i="48" s="1"/>
  <c r="U384" i="48" s="1"/>
  <c r="X379" i="48"/>
  <c r="W376" i="48"/>
  <c r="X372" i="48"/>
  <c r="X367" i="48"/>
  <c r="Y561" i="48"/>
  <c r="Z561" i="48"/>
  <c r="X553" i="48"/>
  <c r="Y553" i="48"/>
  <c r="W545" i="48"/>
  <c r="X545" i="48"/>
  <c r="Y497" i="48"/>
  <c r="Z497" i="48"/>
  <c r="X489" i="48"/>
  <c r="Y489" i="48"/>
  <c r="W481" i="48"/>
  <c r="X481" i="48"/>
  <c r="Y457" i="48"/>
  <c r="Z457" i="48"/>
  <c r="X457" i="48"/>
  <c r="X449" i="48"/>
  <c r="Y449" i="48"/>
  <c r="W449" i="48"/>
  <c r="Z449" i="48"/>
  <c r="W441" i="48"/>
  <c r="X441" i="48"/>
  <c r="Y441" i="48"/>
  <c r="Z401" i="48"/>
  <c r="Y401" i="48"/>
  <c r="X393" i="48"/>
  <c r="Y393" i="48"/>
  <c r="W393" i="48"/>
  <c r="Z393" i="48"/>
  <c r="B393" i="48" s="1"/>
  <c r="U393" i="48" s="1"/>
  <c r="W377" i="48"/>
  <c r="Y377" i="48"/>
  <c r="Z377" i="48"/>
  <c r="Y369" i="48"/>
  <c r="Z369" i="48"/>
  <c r="W369" i="48"/>
  <c r="Z361" i="48"/>
  <c r="W361" i="48"/>
  <c r="X361" i="48"/>
  <c r="Y361" i="48"/>
  <c r="Y353" i="48"/>
  <c r="W353" i="48"/>
  <c r="X353" i="48"/>
  <c r="Z353" i="48"/>
  <c r="X345" i="48"/>
  <c r="W345" i="48"/>
  <c r="Y345" i="48"/>
  <c r="Z345" i="48"/>
  <c r="W337" i="48"/>
  <c r="X337" i="48"/>
  <c r="Y337" i="48"/>
  <c r="Z337" i="48"/>
  <c r="X329" i="48"/>
  <c r="Y329" i="48"/>
  <c r="W329" i="48"/>
  <c r="Z329" i="48"/>
  <c r="W321" i="48"/>
  <c r="X321" i="48"/>
  <c r="Y321" i="48"/>
  <c r="Z321" i="48"/>
  <c r="W313" i="48"/>
  <c r="X313" i="48"/>
  <c r="Y313" i="48"/>
  <c r="Z313" i="48"/>
  <c r="Z305" i="48"/>
  <c r="W305" i="48"/>
  <c r="X305" i="48"/>
  <c r="Y305" i="48"/>
  <c r="Y297" i="48"/>
  <c r="Z297" i="48"/>
  <c r="W297" i="48"/>
  <c r="X297" i="48"/>
  <c r="X289" i="48"/>
  <c r="Y289" i="48"/>
  <c r="W289" i="48"/>
  <c r="Z289" i="48"/>
  <c r="W281" i="48"/>
  <c r="X281" i="48"/>
  <c r="Y281" i="48"/>
  <c r="Z281" i="48"/>
  <c r="W273" i="48"/>
  <c r="X273" i="48"/>
  <c r="Y273" i="48"/>
  <c r="Z273" i="48"/>
  <c r="Y265" i="48"/>
  <c r="Z265" i="48"/>
  <c r="B265" i="48" s="1"/>
  <c r="U265" i="48" s="1"/>
  <c r="W265" i="48"/>
  <c r="X265" i="48"/>
  <c r="X257" i="48"/>
  <c r="Y257" i="48"/>
  <c r="W257" i="48"/>
  <c r="Z257" i="48"/>
  <c r="W249" i="48"/>
  <c r="X249" i="48"/>
  <c r="Y249" i="48"/>
  <c r="Z249" i="48"/>
  <c r="B249" i="48" s="1"/>
  <c r="U249" i="48" s="1"/>
  <c r="Z241" i="48"/>
  <c r="W241" i="48"/>
  <c r="X241" i="48"/>
  <c r="Y241" i="48"/>
  <c r="Y233" i="48"/>
  <c r="Z233" i="48"/>
  <c r="B233" i="48" s="1"/>
  <c r="U233" i="48" s="1"/>
  <c r="W233" i="48"/>
  <c r="X233" i="48"/>
  <c r="X225" i="48"/>
  <c r="Y225" i="48"/>
  <c r="W225" i="48"/>
  <c r="Z225" i="48"/>
  <c r="W217" i="48"/>
  <c r="X217" i="48"/>
  <c r="Y217" i="48"/>
  <c r="Z217" i="48"/>
  <c r="W209" i="48"/>
  <c r="X209" i="48"/>
  <c r="Y209" i="48"/>
  <c r="Z209" i="48"/>
  <c r="Y201" i="48"/>
  <c r="Z201" i="48"/>
  <c r="B201" i="48" s="1"/>
  <c r="U201" i="48" s="1"/>
  <c r="W201" i="48"/>
  <c r="X201" i="48"/>
  <c r="X193" i="48"/>
  <c r="Y193" i="48"/>
  <c r="W193" i="48"/>
  <c r="Z193" i="48"/>
  <c r="W185" i="48"/>
  <c r="X185" i="48"/>
  <c r="Y185" i="48"/>
  <c r="Z185" i="48"/>
  <c r="X177" i="48"/>
  <c r="Z177" i="48"/>
  <c r="W177" i="48"/>
  <c r="Y177" i="48"/>
  <c r="Z169" i="48"/>
  <c r="W169" i="48"/>
  <c r="X169" i="48"/>
  <c r="Y169" i="48"/>
  <c r="Y161" i="48"/>
  <c r="Z161" i="48"/>
  <c r="B161" i="48" s="1"/>
  <c r="U161" i="48" s="1"/>
  <c r="W161" i="48"/>
  <c r="X161" i="48"/>
  <c r="X153" i="48"/>
  <c r="Z153" i="48"/>
  <c r="B153" i="48" s="1"/>
  <c r="U153" i="48" s="1"/>
  <c r="W153" i="48"/>
  <c r="Y153" i="48"/>
  <c r="W145" i="48"/>
  <c r="Y145" i="48"/>
  <c r="X145" i="48"/>
  <c r="Z145" i="48"/>
  <c r="X137" i="48"/>
  <c r="W137" i="48"/>
  <c r="Y137" i="48"/>
  <c r="Z137" i="48"/>
  <c r="B137" i="48" s="1"/>
  <c r="U137" i="48" s="1"/>
  <c r="W129" i="48"/>
  <c r="Z129" i="48"/>
  <c r="B129" i="48" s="1"/>
  <c r="U129" i="48" s="1"/>
  <c r="X129" i="48"/>
  <c r="Y129" i="48"/>
  <c r="Y121" i="48"/>
  <c r="X121" i="48"/>
  <c r="Z121" i="48"/>
  <c r="B121" i="48" s="1"/>
  <c r="U121" i="48" s="1"/>
  <c r="W121" i="48"/>
  <c r="X113" i="48"/>
  <c r="W113" i="48"/>
  <c r="Y113" i="48"/>
  <c r="Z113" i="48"/>
  <c r="Z105" i="48"/>
  <c r="W105" i="48"/>
  <c r="X105" i="48"/>
  <c r="Y105" i="48"/>
  <c r="Y97" i="48"/>
  <c r="Z97" i="48"/>
  <c r="B97" i="48" s="1"/>
  <c r="U97" i="48" s="1"/>
  <c r="W97" i="48"/>
  <c r="X97" i="48"/>
  <c r="X89" i="48"/>
  <c r="Z89" i="48"/>
  <c r="B89" i="48" s="1"/>
  <c r="U89" i="48" s="1"/>
  <c r="Y89" i="48"/>
  <c r="W89" i="48"/>
  <c r="W81" i="48"/>
  <c r="Y81" i="48"/>
  <c r="X81" i="48"/>
  <c r="Z81" i="48"/>
  <c r="X73" i="48"/>
  <c r="Z73" i="48"/>
  <c r="B73" i="48" s="1"/>
  <c r="U73" i="48" s="1"/>
  <c r="W73" i="48"/>
  <c r="Y73" i="48"/>
  <c r="W65" i="48"/>
  <c r="Y65" i="48"/>
  <c r="Z65" i="48"/>
  <c r="X65" i="48"/>
  <c r="X57" i="48"/>
  <c r="Y57" i="48"/>
  <c r="W57" i="48"/>
  <c r="Z57" i="48"/>
  <c r="B57" i="48" s="1"/>
  <c r="U57" i="48" s="1"/>
  <c r="W49" i="48"/>
  <c r="X49" i="48"/>
  <c r="Y49" i="48"/>
  <c r="Z49" i="48"/>
  <c r="Z41" i="48"/>
  <c r="W41" i="48"/>
  <c r="X41" i="48"/>
  <c r="Y41" i="48"/>
  <c r="Y33" i="48"/>
  <c r="Z33" i="48"/>
  <c r="B33" i="48" s="1"/>
  <c r="U33" i="48" s="1"/>
  <c r="W33" i="48"/>
  <c r="X33" i="48"/>
  <c r="X25" i="48"/>
  <c r="Z25" i="48"/>
  <c r="B25" i="48" s="1"/>
  <c r="U25" i="48" s="1"/>
  <c r="Y25" i="48"/>
  <c r="W25" i="48"/>
  <c r="W17" i="48"/>
  <c r="Y17" i="48"/>
  <c r="Z17" i="48"/>
  <c r="X17" i="48"/>
  <c r="W601" i="48"/>
  <c r="X596" i="48"/>
  <c r="W594" i="48"/>
  <c r="Y573" i="48"/>
  <c r="Z571" i="48"/>
  <c r="Y569" i="48"/>
  <c r="Z563" i="48"/>
  <c r="X561" i="48"/>
  <c r="X559" i="48"/>
  <c r="X555" i="48"/>
  <c r="W553" i="48"/>
  <c r="X536" i="48"/>
  <c r="X532" i="48"/>
  <c r="W530" i="48"/>
  <c r="Y509" i="48"/>
  <c r="Z507" i="48"/>
  <c r="Y505" i="48"/>
  <c r="Z499" i="48"/>
  <c r="X497" i="48"/>
  <c r="X495" i="48"/>
  <c r="X491" i="48"/>
  <c r="W489" i="48"/>
  <c r="X472" i="48"/>
  <c r="X468" i="48"/>
  <c r="W466" i="48"/>
  <c r="W452" i="48"/>
  <c r="Z446" i="48"/>
  <c r="W444" i="48"/>
  <c r="Z436" i="48"/>
  <c r="W434" i="48"/>
  <c r="Y431" i="48"/>
  <c r="Z428" i="48"/>
  <c r="X423" i="48"/>
  <c r="Z420" i="48"/>
  <c r="Y415" i="48"/>
  <c r="Y413" i="48"/>
  <c r="Z408" i="48"/>
  <c r="B408" i="48" s="1"/>
  <c r="U408" i="48" s="1"/>
  <c r="W403" i="48"/>
  <c r="W401" i="48"/>
  <c r="Z398" i="48"/>
  <c r="W396" i="48"/>
  <c r="Y392" i="48"/>
  <c r="W387" i="48"/>
  <c r="Z381" i="48"/>
  <c r="W379" i="48"/>
  <c r="W372" i="48"/>
  <c r="Z72" i="48"/>
  <c r="W72" i="48"/>
  <c r="X72" i="48"/>
  <c r="Y72" i="48"/>
  <c r="Y64" i="48"/>
  <c r="W64" i="48"/>
  <c r="X64" i="48"/>
  <c r="Z64" i="48"/>
  <c r="X56" i="48"/>
  <c r="Z56" i="48"/>
  <c r="W56" i="48"/>
  <c r="Y56" i="48"/>
  <c r="W48" i="48"/>
  <c r="Y48" i="48"/>
  <c r="Z48" i="48"/>
  <c r="X48" i="48"/>
  <c r="X40" i="48"/>
  <c r="Z40" i="48"/>
  <c r="B40" i="48" s="1"/>
  <c r="U40" i="48" s="1"/>
  <c r="W40" i="48"/>
  <c r="Y40" i="48"/>
  <c r="W32" i="48"/>
  <c r="X32" i="48"/>
  <c r="Y32" i="48"/>
  <c r="Z32" i="48"/>
  <c r="W24" i="48"/>
  <c r="X24" i="48"/>
  <c r="Y24" i="48"/>
  <c r="Z24" i="48"/>
  <c r="B24" i="48" s="1"/>
  <c r="U24" i="48" s="1"/>
  <c r="B598" i="48"/>
  <c r="U598" i="48" s="1"/>
  <c r="B593" i="48"/>
  <c r="U593" i="48" s="1"/>
  <c r="B587" i="48"/>
  <c r="U587" i="48" s="1"/>
  <c r="B523" i="48"/>
  <c r="U523" i="48" s="1"/>
  <c r="B396" i="48"/>
  <c r="U396" i="48" s="1"/>
  <c r="B358" i="48"/>
  <c r="U358" i="48" s="1"/>
  <c r="B347" i="48"/>
  <c r="U347" i="48" s="1"/>
  <c r="X103" i="48"/>
  <c r="Z103" i="48"/>
  <c r="W103" i="48"/>
  <c r="Y103" i="48"/>
  <c r="Z95" i="48"/>
  <c r="B95" i="48" s="1"/>
  <c r="U95" i="48" s="1"/>
  <c r="W95" i="48"/>
  <c r="X95" i="48"/>
  <c r="Y95" i="48"/>
  <c r="Y87" i="48"/>
  <c r="W87" i="48"/>
  <c r="X87" i="48"/>
  <c r="Z87" i="48"/>
  <c r="B87" i="48" s="1"/>
  <c r="U87" i="48" s="1"/>
  <c r="X79" i="48"/>
  <c r="Z79" i="48"/>
  <c r="B79" i="48" s="1"/>
  <c r="U79" i="48" s="1"/>
  <c r="W79" i="48"/>
  <c r="Y79" i="48"/>
  <c r="W71" i="48"/>
  <c r="Y71" i="48"/>
  <c r="X71" i="48"/>
  <c r="Z71" i="48"/>
  <c r="X63" i="48"/>
  <c r="Z63" i="48"/>
  <c r="W63" i="48"/>
  <c r="Y63" i="48"/>
  <c r="W55" i="48"/>
  <c r="Y55" i="48"/>
  <c r="Z55" i="48"/>
  <c r="X55" i="48"/>
  <c r="X47" i="48"/>
  <c r="Y47" i="48"/>
  <c r="W47" i="48"/>
  <c r="Z47" i="48"/>
  <c r="W39" i="48"/>
  <c r="X39" i="48"/>
  <c r="Y39" i="48"/>
  <c r="Z39" i="48"/>
  <c r="Z31" i="48"/>
  <c r="W31" i="48"/>
  <c r="Y31" i="48"/>
  <c r="X31" i="48"/>
  <c r="Y23" i="48"/>
  <c r="Z23" i="48"/>
  <c r="W23" i="48"/>
  <c r="X23" i="48"/>
  <c r="B542" i="48"/>
  <c r="U542" i="48" s="1"/>
  <c r="B478" i="48"/>
  <c r="U478" i="48" s="1"/>
  <c r="B188" i="48"/>
  <c r="U188" i="48" s="1"/>
  <c r="B172" i="48"/>
  <c r="U172" i="48" s="1"/>
  <c r="B430" i="48"/>
  <c r="U430" i="48" s="1"/>
  <c r="B425" i="48"/>
  <c r="U425" i="48" s="1"/>
  <c r="B419" i="48"/>
  <c r="U419" i="48" s="1"/>
  <c r="B438" i="48"/>
  <c r="U438" i="48" s="1"/>
  <c r="B267" i="48"/>
  <c r="U267" i="48" s="1"/>
  <c r="B203" i="48"/>
  <c r="U203" i="48" s="1"/>
  <c r="B91" i="48"/>
  <c r="U91" i="48" s="1"/>
  <c r="AA603" i="45"/>
  <c r="AA602" i="45"/>
  <c r="AA601" i="45"/>
  <c r="AA600" i="45"/>
  <c r="AA599" i="45"/>
  <c r="AA598" i="45"/>
  <c r="AA597" i="45"/>
  <c r="AA596" i="45"/>
  <c r="AA595" i="45"/>
  <c r="AA594" i="45"/>
  <c r="AA593" i="45"/>
  <c r="AA592" i="45"/>
  <c r="AA591" i="45"/>
  <c r="AA590" i="45"/>
  <c r="AA589" i="45"/>
  <c r="AA588" i="45"/>
  <c r="AA587" i="45"/>
  <c r="AA586" i="45"/>
  <c r="AA585" i="45"/>
  <c r="AA584" i="45"/>
  <c r="AA583" i="45"/>
  <c r="AA582" i="45"/>
  <c r="AA581" i="45"/>
  <c r="AA580" i="45"/>
  <c r="AA579" i="45"/>
  <c r="AA578" i="45"/>
  <c r="AA577" i="45"/>
  <c r="AA576" i="45"/>
  <c r="U570" i="45"/>
  <c r="AA568" i="45"/>
  <c r="U562" i="45"/>
  <c r="AA560" i="45"/>
  <c r="U554" i="45"/>
  <c r="AA552" i="45"/>
  <c r="AA506" i="45"/>
  <c r="AA498" i="45"/>
  <c r="U547" i="45"/>
  <c r="AB547" i="45"/>
  <c r="U543" i="45"/>
  <c r="AB543" i="45"/>
  <c r="U539" i="45"/>
  <c r="AB539" i="45"/>
  <c r="U535" i="45"/>
  <c r="AB535" i="45"/>
  <c r="U531" i="45"/>
  <c r="AB531" i="45"/>
  <c r="U527" i="45"/>
  <c r="AB527" i="45"/>
  <c r="U523" i="45"/>
  <c r="AB523" i="45"/>
  <c r="U519" i="45"/>
  <c r="AB519" i="45"/>
  <c r="U515" i="45"/>
  <c r="AB515" i="45"/>
  <c r="U511" i="45"/>
  <c r="AB511" i="45"/>
  <c r="U507" i="45"/>
  <c r="AB507" i="45"/>
  <c r="AA507" i="45"/>
  <c r="U503" i="45"/>
  <c r="AB503" i="45"/>
  <c r="AA503" i="45"/>
  <c r="U499" i="45"/>
  <c r="AB499" i="45"/>
  <c r="AA499" i="45"/>
  <c r="U495" i="45"/>
  <c r="AB495" i="45"/>
  <c r="AA495" i="45"/>
  <c r="U491" i="45"/>
  <c r="AB491" i="45"/>
  <c r="AA491" i="45"/>
  <c r="U487" i="45"/>
  <c r="AB487" i="45"/>
  <c r="AA487" i="45"/>
  <c r="U483" i="45"/>
  <c r="AB483" i="45"/>
  <c r="AA483" i="45"/>
  <c r="U479" i="45"/>
  <c r="AB479" i="45"/>
  <c r="AA479" i="45"/>
  <c r="U475" i="45"/>
  <c r="AB475" i="45"/>
  <c r="AA475" i="45"/>
  <c r="U471" i="45"/>
  <c r="AB471" i="45"/>
  <c r="AA471" i="45"/>
  <c r="U467" i="45"/>
  <c r="AB467" i="45"/>
  <c r="AA467" i="45"/>
  <c r="U463" i="45"/>
  <c r="AB463" i="45"/>
  <c r="AA463" i="45"/>
  <c r="AB459" i="45"/>
  <c r="U459" i="45"/>
  <c r="AB455" i="45"/>
  <c r="U455" i="45"/>
  <c r="AB451" i="45"/>
  <c r="U451" i="45"/>
  <c r="U447" i="45"/>
  <c r="AB447" i="45"/>
  <c r="U443" i="45"/>
  <c r="AA443" i="45"/>
  <c r="AB443" i="45"/>
  <c r="U439" i="45"/>
  <c r="AB439" i="45"/>
  <c r="AA439" i="45"/>
  <c r="U435" i="45"/>
  <c r="AA435" i="45"/>
  <c r="AB435" i="45"/>
  <c r="U431" i="45"/>
  <c r="AB431" i="45"/>
  <c r="AA431" i="45"/>
  <c r="U427" i="45"/>
  <c r="AA427" i="45"/>
  <c r="AB427" i="45"/>
  <c r="U423" i="45"/>
  <c r="AB423" i="45"/>
  <c r="AA423" i="45"/>
  <c r="U419" i="45"/>
  <c r="AA419" i="45"/>
  <c r="AB419" i="45"/>
  <c r="U415" i="45"/>
  <c r="AB415" i="45"/>
  <c r="U411" i="45"/>
  <c r="AA411" i="45"/>
  <c r="AB411" i="45"/>
  <c r="U407" i="45"/>
  <c r="AB407" i="45"/>
  <c r="AA407" i="45"/>
  <c r="U403" i="45"/>
  <c r="AB403" i="45"/>
  <c r="U399" i="45"/>
  <c r="AB399" i="45"/>
  <c r="AA399" i="45"/>
  <c r="U395" i="45"/>
  <c r="AB395" i="45"/>
  <c r="AA395" i="45"/>
  <c r="U391" i="45"/>
  <c r="AB391" i="45"/>
  <c r="AA391" i="45"/>
  <c r="U387" i="45"/>
  <c r="AB387" i="45"/>
  <c r="U383" i="45"/>
  <c r="AB383" i="45"/>
  <c r="AA383" i="45"/>
  <c r="U379" i="45"/>
  <c r="AB379" i="45"/>
  <c r="AA379" i="45"/>
  <c r="U375" i="45"/>
  <c r="AB375" i="45"/>
  <c r="AA375" i="45"/>
  <c r="U371" i="45"/>
  <c r="AB371" i="45"/>
  <c r="U367" i="45"/>
  <c r="AB367" i="45"/>
  <c r="AA367" i="45"/>
  <c r="AB363" i="45"/>
  <c r="AA363" i="45"/>
  <c r="U363" i="45"/>
  <c r="AB359" i="45"/>
  <c r="AA359" i="45"/>
  <c r="U359" i="45"/>
  <c r="AA355" i="45"/>
  <c r="AB355" i="45"/>
  <c r="U355" i="45"/>
  <c r="AA351" i="45"/>
  <c r="AB351" i="45"/>
  <c r="U351" i="45"/>
  <c r="AA347" i="45"/>
  <c r="AB347" i="45"/>
  <c r="U347" i="45"/>
  <c r="AA343" i="45"/>
  <c r="AB343" i="45"/>
  <c r="U343" i="45"/>
  <c r="AA339" i="45"/>
  <c r="AB339" i="45"/>
  <c r="U339" i="45"/>
  <c r="U335" i="45"/>
  <c r="AA335" i="45"/>
  <c r="AB335" i="45"/>
  <c r="U331" i="45"/>
  <c r="AA331" i="45"/>
  <c r="AB331" i="45"/>
  <c r="U327" i="45"/>
  <c r="AA327" i="45"/>
  <c r="AB327" i="45"/>
  <c r="U323" i="45"/>
  <c r="AA323" i="45"/>
  <c r="AB323" i="45"/>
  <c r="U319" i="45"/>
  <c r="AA319" i="45"/>
  <c r="AB319" i="45"/>
  <c r="U315" i="45"/>
  <c r="AA315" i="45"/>
  <c r="AB315" i="45"/>
  <c r="U311" i="45"/>
  <c r="AA311" i="45"/>
  <c r="AB311" i="45"/>
  <c r="U307" i="45"/>
  <c r="AA307" i="45"/>
  <c r="AB307" i="45"/>
  <c r="AA303" i="45"/>
  <c r="AB303" i="45"/>
  <c r="U303" i="45"/>
  <c r="AA299" i="45"/>
  <c r="U299" i="45"/>
  <c r="AB299" i="45"/>
  <c r="AA295" i="45"/>
  <c r="AB295" i="45"/>
  <c r="U295" i="45"/>
  <c r="AA291" i="45"/>
  <c r="U291" i="45"/>
  <c r="AB291" i="45"/>
  <c r="AA287" i="45"/>
  <c r="AB287" i="45"/>
  <c r="U287" i="45"/>
  <c r="AA283" i="45"/>
  <c r="U283" i="45"/>
  <c r="AB283" i="45"/>
  <c r="AA279" i="45"/>
  <c r="U279" i="45"/>
  <c r="AB279" i="45"/>
  <c r="AA275" i="45"/>
  <c r="U275" i="45"/>
  <c r="AB275" i="45"/>
  <c r="AA271" i="45"/>
  <c r="AB271" i="45"/>
  <c r="U271" i="45"/>
  <c r="AA267" i="45"/>
  <c r="U267" i="45"/>
  <c r="AB267" i="45"/>
  <c r="AA263" i="45"/>
  <c r="AB263" i="45"/>
  <c r="U263" i="45"/>
  <c r="AA259" i="45"/>
  <c r="U259" i="45"/>
  <c r="AB259" i="45"/>
  <c r="AA255" i="45"/>
  <c r="AB255" i="45"/>
  <c r="U255" i="45"/>
  <c r="AA251" i="45"/>
  <c r="U251" i="45"/>
  <c r="AB251" i="45"/>
  <c r="AA247" i="45"/>
  <c r="U247" i="45"/>
  <c r="AB247" i="45"/>
  <c r="AA243" i="45"/>
  <c r="U243" i="45"/>
  <c r="AB243" i="45"/>
  <c r="AA239" i="45"/>
  <c r="AB239" i="45"/>
  <c r="U239" i="45"/>
  <c r="AA235" i="45"/>
  <c r="U235" i="45"/>
  <c r="AB235" i="45"/>
  <c r="AA231" i="45"/>
  <c r="AB231" i="45"/>
  <c r="U231" i="45"/>
  <c r="AA227" i="45"/>
  <c r="U227" i="45"/>
  <c r="AB227" i="45"/>
  <c r="AA223" i="45"/>
  <c r="AB223" i="45"/>
  <c r="U223" i="45"/>
  <c r="AA219" i="45"/>
  <c r="U219" i="45"/>
  <c r="AB219" i="45"/>
  <c r="AA215" i="45"/>
  <c r="U215" i="45"/>
  <c r="AB215" i="45"/>
  <c r="AA211" i="45"/>
  <c r="U211" i="45"/>
  <c r="AB211" i="45"/>
  <c r="AA207" i="45"/>
  <c r="AB207" i="45"/>
  <c r="U207" i="45"/>
  <c r="AA203" i="45"/>
  <c r="U203" i="45"/>
  <c r="AB203" i="45"/>
  <c r="AA199" i="45"/>
  <c r="AB199" i="45"/>
  <c r="U199" i="45"/>
  <c r="AA195" i="45"/>
  <c r="U195" i="45"/>
  <c r="AB195" i="45"/>
  <c r="AA191" i="45"/>
  <c r="AB191" i="45"/>
  <c r="U191" i="45"/>
  <c r="AA187" i="45"/>
  <c r="U187" i="45"/>
  <c r="AB187" i="45"/>
  <c r="AA183" i="45"/>
  <c r="U183" i="45"/>
  <c r="AB183" i="45"/>
  <c r="AA179" i="45"/>
  <c r="U179" i="45"/>
  <c r="AB179" i="45"/>
  <c r="AA175" i="45"/>
  <c r="AB175" i="45"/>
  <c r="U175" i="45"/>
  <c r="AA171" i="45"/>
  <c r="U171" i="45"/>
  <c r="AB171" i="45"/>
  <c r="AA167" i="45"/>
  <c r="U167" i="45"/>
  <c r="AB167" i="45"/>
  <c r="AA163" i="45"/>
  <c r="AB163" i="45"/>
  <c r="U163" i="45"/>
  <c r="AA159" i="45"/>
  <c r="AB159" i="45"/>
  <c r="U159" i="45"/>
  <c r="AA155" i="45"/>
  <c r="AB155" i="45"/>
  <c r="U155" i="45"/>
  <c r="AA151" i="45"/>
  <c r="AB151" i="45"/>
  <c r="U151" i="45"/>
  <c r="AA147" i="45"/>
  <c r="AB147" i="45"/>
  <c r="U147" i="45"/>
  <c r="AA143" i="45"/>
  <c r="AB143" i="45"/>
  <c r="U143" i="45"/>
  <c r="AA139" i="45"/>
  <c r="AB139" i="45"/>
  <c r="U139" i="45"/>
  <c r="AA135" i="45"/>
  <c r="AB135" i="45"/>
  <c r="U135" i="45"/>
  <c r="AA131" i="45"/>
  <c r="AB131" i="45"/>
  <c r="U131" i="45"/>
  <c r="AA127" i="45"/>
  <c r="AB127" i="45"/>
  <c r="U127" i="45"/>
  <c r="AA123" i="45"/>
  <c r="AB123" i="45"/>
  <c r="U123" i="45"/>
  <c r="AA119" i="45"/>
  <c r="AB119" i="45"/>
  <c r="U119" i="45"/>
  <c r="AA115" i="45"/>
  <c r="AB115" i="45"/>
  <c r="U115" i="45"/>
  <c r="AA111" i="45"/>
  <c r="AB111" i="45"/>
  <c r="U111" i="45"/>
  <c r="AA107" i="45"/>
  <c r="AB107" i="45"/>
  <c r="U107" i="45"/>
  <c r="AA103" i="45"/>
  <c r="AB103" i="45"/>
  <c r="U103" i="45"/>
  <c r="AB99" i="45"/>
  <c r="AA99" i="45"/>
  <c r="U99" i="45"/>
  <c r="AB95" i="45"/>
  <c r="AA95" i="45"/>
  <c r="U95" i="45"/>
  <c r="AB91" i="45"/>
  <c r="AA91" i="45"/>
  <c r="U91" i="45"/>
  <c r="AB87" i="45"/>
  <c r="AA87" i="45"/>
  <c r="U87" i="45"/>
  <c r="AB83" i="45"/>
  <c r="AA83" i="45"/>
  <c r="U83" i="45"/>
  <c r="AB79" i="45"/>
  <c r="U79" i="45"/>
  <c r="AA79" i="45"/>
  <c r="AB75" i="45"/>
  <c r="U75" i="45"/>
  <c r="AA75" i="45"/>
  <c r="AB71" i="45"/>
  <c r="U71" i="45"/>
  <c r="AA71" i="45"/>
  <c r="AB67" i="45"/>
  <c r="U67" i="45"/>
  <c r="AA67" i="45"/>
  <c r="AB63" i="45"/>
  <c r="U63" i="45"/>
  <c r="AA63" i="45"/>
  <c r="AB59" i="45"/>
  <c r="U59" i="45"/>
  <c r="AA59" i="45"/>
  <c r="AB55" i="45"/>
  <c r="U55" i="45"/>
  <c r="AA55" i="45"/>
  <c r="AB51" i="45"/>
  <c r="U51" i="45"/>
  <c r="AA51" i="45"/>
  <c r="AB47" i="45"/>
  <c r="U47" i="45"/>
  <c r="AA47" i="45"/>
  <c r="AB43" i="45"/>
  <c r="U43" i="45"/>
  <c r="AA43" i="45"/>
  <c r="AB39" i="45"/>
  <c r="U39" i="45"/>
  <c r="AA39" i="45"/>
  <c r="AB35" i="45"/>
  <c r="U35" i="45"/>
  <c r="AA35" i="45"/>
  <c r="AB31" i="45"/>
  <c r="U31" i="45"/>
  <c r="AA31" i="45"/>
  <c r="AB27" i="45"/>
  <c r="U27" i="45"/>
  <c r="AA27" i="45"/>
  <c r="AB23" i="45"/>
  <c r="U23" i="45"/>
  <c r="AA23" i="45"/>
  <c r="AB19" i="45"/>
  <c r="U19" i="45"/>
  <c r="B19" i="45" s="1"/>
  <c r="AA19" i="45"/>
  <c r="U571" i="45"/>
  <c r="AA569" i="45"/>
  <c r="U563" i="45"/>
  <c r="AA561" i="45"/>
  <c r="U555" i="45"/>
  <c r="AA553" i="45"/>
  <c r="AB504" i="45"/>
  <c r="AB496" i="45"/>
  <c r="AA459" i="45"/>
  <c r="AA403" i="45"/>
  <c r="U572" i="45"/>
  <c r="AA570" i="45"/>
  <c r="U564" i="45"/>
  <c r="AA562" i="45"/>
  <c r="U556" i="45"/>
  <c r="AA554" i="45"/>
  <c r="U548" i="45"/>
  <c r="AA504" i="45"/>
  <c r="AA496" i="45"/>
  <c r="AA455" i="45"/>
  <c r="AA387" i="45"/>
  <c r="U546" i="45"/>
  <c r="AB546" i="45"/>
  <c r="U542" i="45"/>
  <c r="AB542" i="45"/>
  <c r="U538" i="45"/>
  <c r="AB538" i="45"/>
  <c r="U534" i="45"/>
  <c r="AB534" i="45"/>
  <c r="U530" i="45"/>
  <c r="AB530" i="45"/>
  <c r="U526" i="45"/>
  <c r="AB526" i="45"/>
  <c r="U522" i="45"/>
  <c r="AB522" i="45"/>
  <c r="U518" i="45"/>
  <c r="AB518" i="45"/>
  <c r="U514" i="45"/>
  <c r="AB514" i="45"/>
  <c r="U510" i="45"/>
  <c r="AB510" i="45"/>
  <c r="U490" i="45"/>
  <c r="AB490" i="45"/>
  <c r="U486" i="45"/>
  <c r="AB486" i="45"/>
  <c r="U482" i="45"/>
  <c r="AB482" i="45"/>
  <c r="U478" i="45"/>
  <c r="AB478" i="45"/>
  <c r="U474" i="45"/>
  <c r="AB474" i="45"/>
  <c r="U470" i="45"/>
  <c r="AB470" i="45"/>
  <c r="U466" i="45"/>
  <c r="AB466" i="45"/>
  <c r="U462" i="45"/>
  <c r="AB462" i="45"/>
  <c r="AB458" i="45"/>
  <c r="U458" i="45"/>
  <c r="AA458" i="45"/>
  <c r="AB454" i="45"/>
  <c r="U454" i="45"/>
  <c r="AA454" i="45"/>
  <c r="AB450" i="45"/>
  <c r="U450" i="45"/>
  <c r="AA450" i="45"/>
  <c r="U446" i="45"/>
  <c r="AA446" i="45"/>
  <c r="AB446" i="45"/>
  <c r="U442" i="45"/>
  <c r="AA442" i="45"/>
  <c r="AB442" i="45"/>
  <c r="U438" i="45"/>
  <c r="AA438" i="45"/>
  <c r="AB438" i="45"/>
  <c r="U434" i="45"/>
  <c r="AA434" i="45"/>
  <c r="AB434" i="45"/>
  <c r="U430" i="45"/>
  <c r="AA430" i="45"/>
  <c r="AB430" i="45"/>
  <c r="U426" i="45"/>
  <c r="AA426" i="45"/>
  <c r="AB426" i="45"/>
  <c r="U422" i="45"/>
  <c r="AA422" i="45"/>
  <c r="AB422" i="45"/>
  <c r="U418" i="45"/>
  <c r="AA418" i="45"/>
  <c r="AB418" i="45"/>
  <c r="U414" i="45"/>
  <c r="AA414" i="45"/>
  <c r="AB414" i="45"/>
  <c r="U410" i="45"/>
  <c r="AA410" i="45"/>
  <c r="AB410" i="45"/>
  <c r="U406" i="45"/>
  <c r="AA406" i="45"/>
  <c r="AB406" i="45"/>
  <c r="U402" i="45"/>
  <c r="AA402" i="45"/>
  <c r="AB402" i="45"/>
  <c r="U398" i="45"/>
  <c r="AA398" i="45"/>
  <c r="AB398" i="45"/>
  <c r="U394" i="45"/>
  <c r="AA394" i="45"/>
  <c r="AB394" i="45"/>
  <c r="U390" i="45"/>
  <c r="AA390" i="45"/>
  <c r="AB390" i="45"/>
  <c r="U386" i="45"/>
  <c r="AA386" i="45"/>
  <c r="AB386" i="45"/>
  <c r="U382" i="45"/>
  <c r="AA382" i="45"/>
  <c r="AB382" i="45"/>
  <c r="U378" i="45"/>
  <c r="AA378" i="45"/>
  <c r="AB378" i="45"/>
  <c r="U374" i="45"/>
  <c r="AA374" i="45"/>
  <c r="AB374" i="45"/>
  <c r="U370" i="45"/>
  <c r="AA370" i="45"/>
  <c r="AB370" i="45"/>
  <c r="AB366" i="45"/>
  <c r="U366" i="45"/>
  <c r="AA366" i="45"/>
  <c r="AB362" i="45"/>
  <c r="AA362" i="45"/>
  <c r="U362" i="45"/>
  <c r="AB358" i="45"/>
  <c r="AA358" i="45"/>
  <c r="U358" i="45"/>
  <c r="AA354" i="45"/>
  <c r="AB354" i="45"/>
  <c r="U354" i="45"/>
  <c r="AA350" i="45"/>
  <c r="AB350" i="45"/>
  <c r="U350" i="45"/>
  <c r="AA346" i="45"/>
  <c r="AB346" i="45"/>
  <c r="U346" i="45"/>
  <c r="AA342" i="45"/>
  <c r="AB342" i="45"/>
  <c r="U342" i="45"/>
  <c r="AA338" i="45"/>
  <c r="AB338" i="45"/>
  <c r="U338" i="45"/>
  <c r="U334" i="45"/>
  <c r="AA334" i="45"/>
  <c r="AB334" i="45"/>
  <c r="U330" i="45"/>
  <c r="AA330" i="45"/>
  <c r="AB330" i="45"/>
  <c r="U326" i="45"/>
  <c r="AA326" i="45"/>
  <c r="AB326" i="45"/>
  <c r="U322" i="45"/>
  <c r="AA322" i="45"/>
  <c r="AB322" i="45"/>
  <c r="U318" i="45"/>
  <c r="AA318" i="45"/>
  <c r="AB318" i="45"/>
  <c r="U314" i="45"/>
  <c r="AA314" i="45"/>
  <c r="AB314" i="45"/>
  <c r="U310" i="45"/>
  <c r="AA310" i="45"/>
  <c r="AB310" i="45"/>
  <c r="AA306" i="45"/>
  <c r="U306" i="45"/>
  <c r="AB306" i="45"/>
  <c r="AA302" i="45"/>
  <c r="AB302" i="45"/>
  <c r="U302" i="45"/>
  <c r="AA298" i="45"/>
  <c r="U298" i="45"/>
  <c r="AB298" i="45"/>
  <c r="AA294" i="45"/>
  <c r="AB294" i="45"/>
  <c r="U294" i="45"/>
  <c r="AA290" i="45"/>
  <c r="U290" i="45"/>
  <c r="AB290" i="45"/>
  <c r="AA286" i="45"/>
  <c r="AB286" i="45"/>
  <c r="U286" i="45"/>
  <c r="AA282" i="45"/>
  <c r="U282" i="45"/>
  <c r="AB282" i="45"/>
  <c r="AA278" i="45"/>
  <c r="U278" i="45"/>
  <c r="AB278" i="45"/>
  <c r="AA274" i="45"/>
  <c r="U274" i="45"/>
  <c r="AB274" i="45"/>
  <c r="AA270" i="45"/>
  <c r="AB270" i="45"/>
  <c r="U270" i="45"/>
  <c r="AA266" i="45"/>
  <c r="U266" i="45"/>
  <c r="AB266" i="45"/>
  <c r="AA262" i="45"/>
  <c r="AB262" i="45"/>
  <c r="U262" i="45"/>
  <c r="AA258" i="45"/>
  <c r="U258" i="45"/>
  <c r="AB258" i="45"/>
  <c r="AA254" i="45"/>
  <c r="AB254" i="45"/>
  <c r="U254" i="45"/>
  <c r="AA250" i="45"/>
  <c r="U250" i="45"/>
  <c r="AB250" i="45"/>
  <c r="AA246" i="45"/>
  <c r="U246" i="45"/>
  <c r="AB246" i="45"/>
  <c r="AA242" i="45"/>
  <c r="U242" i="45"/>
  <c r="AB242" i="45"/>
  <c r="AA238" i="45"/>
  <c r="AB238" i="45"/>
  <c r="U238" i="45"/>
  <c r="AA234" i="45"/>
  <c r="U234" i="45"/>
  <c r="AB234" i="45"/>
  <c r="AA230" i="45"/>
  <c r="AB230" i="45"/>
  <c r="U230" i="45"/>
  <c r="AA226" i="45"/>
  <c r="U226" i="45"/>
  <c r="AB226" i="45"/>
  <c r="AA222" i="45"/>
  <c r="AB222" i="45"/>
  <c r="U222" i="45"/>
  <c r="AA218" i="45"/>
  <c r="U218" i="45"/>
  <c r="AB218" i="45"/>
  <c r="AA214" i="45"/>
  <c r="U214" i="45"/>
  <c r="AB214" i="45"/>
  <c r="AA210" i="45"/>
  <c r="U210" i="45"/>
  <c r="AB210" i="45"/>
  <c r="AA206" i="45"/>
  <c r="AB206" i="45"/>
  <c r="U206" i="45"/>
  <c r="AA202" i="45"/>
  <c r="U202" i="45"/>
  <c r="AB202" i="45"/>
  <c r="AA198" i="45"/>
  <c r="AB198" i="45"/>
  <c r="U198" i="45"/>
  <c r="AA194" i="45"/>
  <c r="U194" i="45"/>
  <c r="AB194" i="45"/>
  <c r="AA190" i="45"/>
  <c r="AB190" i="45"/>
  <c r="U190" i="45"/>
  <c r="AA186" i="45"/>
  <c r="U186" i="45"/>
  <c r="AB186" i="45"/>
  <c r="AA182" i="45"/>
  <c r="U182" i="45"/>
  <c r="AB182" i="45"/>
  <c r="AA178" i="45"/>
  <c r="U178" i="45"/>
  <c r="AB178" i="45"/>
  <c r="AA174" i="45"/>
  <c r="AB174" i="45"/>
  <c r="U174" i="45"/>
  <c r="U573" i="45"/>
  <c r="AA571" i="45"/>
  <c r="U565" i="45"/>
  <c r="AA563" i="45"/>
  <c r="U557" i="45"/>
  <c r="AA555" i="45"/>
  <c r="U549" i="45"/>
  <c r="AA547" i="45"/>
  <c r="AA543" i="45"/>
  <c r="AA539" i="45"/>
  <c r="AA535" i="45"/>
  <c r="AA531" i="45"/>
  <c r="AA527" i="45"/>
  <c r="AA523" i="45"/>
  <c r="AA519" i="45"/>
  <c r="AA515" i="45"/>
  <c r="AA511" i="45"/>
  <c r="AB502" i="45"/>
  <c r="AB494" i="45"/>
  <c r="AA451" i="45"/>
  <c r="AA371" i="45"/>
  <c r="U574" i="45"/>
  <c r="AA572" i="45"/>
  <c r="U566" i="45"/>
  <c r="AA564" i="45"/>
  <c r="U558" i="45"/>
  <c r="AA556" i="45"/>
  <c r="U550" i="45"/>
  <c r="AA548" i="45"/>
  <c r="AA502" i="45"/>
  <c r="AA494" i="45"/>
  <c r="AA478" i="45"/>
  <c r="AA462" i="45"/>
  <c r="AA447" i="45"/>
  <c r="U545" i="45"/>
  <c r="AB545" i="45"/>
  <c r="U541" i="45"/>
  <c r="AB541" i="45"/>
  <c r="U537" i="45"/>
  <c r="AB537" i="45"/>
  <c r="U533" i="45"/>
  <c r="AB533" i="45"/>
  <c r="U529" i="45"/>
  <c r="AB529" i="45"/>
  <c r="U525" i="45"/>
  <c r="AB525" i="45"/>
  <c r="U521" i="45"/>
  <c r="AB521" i="45"/>
  <c r="U517" i="45"/>
  <c r="AB517" i="45"/>
  <c r="U513" i="45"/>
  <c r="AB513" i="45"/>
  <c r="U509" i="45"/>
  <c r="AB509" i="45"/>
  <c r="U505" i="45"/>
  <c r="AA505" i="45"/>
  <c r="AB505" i="45"/>
  <c r="U501" i="45"/>
  <c r="AA501" i="45"/>
  <c r="AB501" i="45"/>
  <c r="U497" i="45"/>
  <c r="AA497" i="45"/>
  <c r="AB497" i="45"/>
  <c r="U493" i="45"/>
  <c r="AA493" i="45"/>
  <c r="AB493" i="45"/>
  <c r="U489" i="45"/>
  <c r="AA489" i="45"/>
  <c r="AB489" i="45"/>
  <c r="U485" i="45"/>
  <c r="AA485" i="45"/>
  <c r="AB485" i="45"/>
  <c r="U481" i="45"/>
  <c r="AA481" i="45"/>
  <c r="AB481" i="45"/>
  <c r="U477" i="45"/>
  <c r="AA477" i="45"/>
  <c r="AB477" i="45"/>
  <c r="U473" i="45"/>
  <c r="AA473" i="45"/>
  <c r="AB473" i="45"/>
  <c r="U469" i="45"/>
  <c r="AA469" i="45"/>
  <c r="AB469" i="45"/>
  <c r="U465" i="45"/>
  <c r="AA465" i="45"/>
  <c r="AB465" i="45"/>
  <c r="U461" i="45"/>
  <c r="AA461" i="45"/>
  <c r="AB461" i="45"/>
  <c r="AB457" i="45"/>
  <c r="U457" i="45"/>
  <c r="AA457" i="45"/>
  <c r="AB453" i="45"/>
  <c r="U453" i="45"/>
  <c r="AA453" i="45"/>
  <c r="AB449" i="45"/>
  <c r="U449" i="45"/>
  <c r="AA449" i="45"/>
  <c r="U445" i="45"/>
  <c r="AA445" i="45"/>
  <c r="AB445" i="45"/>
  <c r="U441" i="45"/>
  <c r="AA441" i="45"/>
  <c r="AB441" i="45"/>
  <c r="U437" i="45"/>
  <c r="AA437" i="45"/>
  <c r="AB437" i="45"/>
  <c r="U433" i="45"/>
  <c r="AA433" i="45"/>
  <c r="AB433" i="45"/>
  <c r="U429" i="45"/>
  <c r="AA429" i="45"/>
  <c r="AB429" i="45"/>
  <c r="U425" i="45"/>
  <c r="AA425" i="45"/>
  <c r="AB425" i="45"/>
  <c r="U421" i="45"/>
  <c r="AA421" i="45"/>
  <c r="AB421" i="45"/>
  <c r="U417" i="45"/>
  <c r="AA417" i="45"/>
  <c r="AB417" i="45"/>
  <c r="U413" i="45"/>
  <c r="AA413" i="45"/>
  <c r="AB413" i="45"/>
  <c r="U409" i="45"/>
  <c r="AA409" i="45"/>
  <c r="AB409" i="45"/>
  <c r="U405" i="45"/>
  <c r="AA405" i="45"/>
  <c r="AB405" i="45"/>
  <c r="U401" i="45"/>
  <c r="AA401" i="45"/>
  <c r="AB401" i="45"/>
  <c r="U397" i="45"/>
  <c r="AA397" i="45"/>
  <c r="AB397" i="45"/>
  <c r="U393" i="45"/>
  <c r="AA393" i="45"/>
  <c r="AB393" i="45"/>
  <c r="U389" i="45"/>
  <c r="AA389" i="45"/>
  <c r="AB389" i="45"/>
  <c r="U385" i="45"/>
  <c r="AA385" i="45"/>
  <c r="AB385" i="45"/>
  <c r="U381" i="45"/>
  <c r="AA381" i="45"/>
  <c r="AB381" i="45"/>
  <c r="U377" i="45"/>
  <c r="AA377" i="45"/>
  <c r="AB377" i="45"/>
  <c r="U373" i="45"/>
  <c r="AA373" i="45"/>
  <c r="AB373" i="45"/>
  <c r="U369" i="45"/>
  <c r="AA369" i="45"/>
  <c r="AB369" i="45"/>
  <c r="AB365" i="45"/>
  <c r="AA365" i="45"/>
  <c r="U365" i="45"/>
  <c r="AB361" i="45"/>
  <c r="U361" i="45"/>
  <c r="AA361" i="45"/>
  <c r="AB357" i="45"/>
  <c r="AA357" i="45"/>
  <c r="U357" i="45"/>
  <c r="AA353" i="45"/>
  <c r="AB353" i="45"/>
  <c r="U353" i="45"/>
  <c r="AA349" i="45"/>
  <c r="AB349" i="45"/>
  <c r="U349" i="45"/>
  <c r="AA345" i="45"/>
  <c r="AB345" i="45"/>
  <c r="U345" i="45"/>
  <c r="AA341" i="45"/>
  <c r="AB341" i="45"/>
  <c r="U341" i="45"/>
  <c r="AA337" i="45"/>
  <c r="AB337" i="45"/>
  <c r="U337" i="45"/>
  <c r="U333" i="45"/>
  <c r="AA333" i="45"/>
  <c r="AB333" i="45"/>
  <c r="U329" i="45"/>
  <c r="AA329" i="45"/>
  <c r="AB329" i="45"/>
  <c r="U325" i="45"/>
  <c r="AA325" i="45"/>
  <c r="AB325" i="45"/>
  <c r="U321" i="45"/>
  <c r="AA321" i="45"/>
  <c r="AB321" i="45"/>
  <c r="U317" i="45"/>
  <c r="AA317" i="45"/>
  <c r="AB317" i="45"/>
  <c r="U313" i="45"/>
  <c r="AA313" i="45"/>
  <c r="AB313" i="45"/>
  <c r="U309" i="45"/>
  <c r="AA309" i="45"/>
  <c r="AB309" i="45"/>
  <c r="AA305" i="45"/>
  <c r="AB305" i="45"/>
  <c r="U305" i="45"/>
  <c r="AA301" i="45"/>
  <c r="U301" i="45"/>
  <c r="AB301" i="45"/>
  <c r="AA297" i="45"/>
  <c r="AB297" i="45"/>
  <c r="U297" i="45"/>
  <c r="AA293" i="45"/>
  <c r="AB293" i="45"/>
  <c r="U293" i="45"/>
  <c r="AA289" i="45"/>
  <c r="AB289" i="45"/>
  <c r="U289" i="45"/>
  <c r="AA285" i="45"/>
  <c r="AB285" i="45"/>
  <c r="U285" i="45"/>
  <c r="AA281" i="45"/>
  <c r="AB281" i="45"/>
  <c r="U281" i="45"/>
  <c r="AA277" i="45"/>
  <c r="AB277" i="45"/>
  <c r="U277" i="45"/>
  <c r="AA273" i="45"/>
  <c r="AB273" i="45"/>
  <c r="U273" i="45"/>
  <c r="AA269" i="45"/>
  <c r="U269" i="45"/>
  <c r="AB269" i="45"/>
  <c r="AA265" i="45"/>
  <c r="AB265" i="45"/>
  <c r="U265" i="45"/>
  <c r="AA261" i="45"/>
  <c r="AB261" i="45"/>
  <c r="U261" i="45"/>
  <c r="AA257" i="45"/>
  <c r="AB257" i="45"/>
  <c r="U257" i="45"/>
  <c r="AA253" i="45"/>
  <c r="AB253" i="45"/>
  <c r="U253" i="45"/>
  <c r="AA249" i="45"/>
  <c r="AB249" i="45"/>
  <c r="U249" i="45"/>
  <c r="AA245" i="45"/>
  <c r="AB245" i="45"/>
  <c r="U245" i="45"/>
  <c r="AA241" i="45"/>
  <c r="AB241" i="45"/>
  <c r="U241" i="45"/>
  <c r="AA237" i="45"/>
  <c r="U237" i="45"/>
  <c r="AB237" i="45"/>
  <c r="AA233" i="45"/>
  <c r="AB233" i="45"/>
  <c r="U233" i="45"/>
  <c r="AA229" i="45"/>
  <c r="AB229" i="45"/>
  <c r="U229" i="45"/>
  <c r="AA225" i="45"/>
  <c r="AB225" i="45"/>
  <c r="U225" i="45"/>
  <c r="AA221" i="45"/>
  <c r="AB221" i="45"/>
  <c r="U221" i="45"/>
  <c r="AA217" i="45"/>
  <c r="AB217" i="45"/>
  <c r="U217" i="45"/>
  <c r="AA213" i="45"/>
  <c r="AB213" i="45"/>
  <c r="U213" i="45"/>
  <c r="AA209" i="45"/>
  <c r="AB209" i="45"/>
  <c r="U209" i="45"/>
  <c r="AA205" i="45"/>
  <c r="U205" i="45"/>
  <c r="AB205" i="45"/>
  <c r="AA201" i="45"/>
  <c r="AB201" i="45"/>
  <c r="U201" i="45"/>
  <c r="AA197" i="45"/>
  <c r="AB197" i="45"/>
  <c r="U197" i="45"/>
  <c r="AA193" i="45"/>
  <c r="AB193" i="45"/>
  <c r="U193" i="45"/>
  <c r="AA189" i="45"/>
  <c r="AB189" i="45"/>
  <c r="U189" i="45"/>
  <c r="AA185" i="45"/>
  <c r="AB185" i="45"/>
  <c r="U185" i="45"/>
  <c r="AA181" i="45"/>
  <c r="AB181" i="45"/>
  <c r="U181" i="45"/>
  <c r="AA177" i="45"/>
  <c r="AB177" i="45"/>
  <c r="U177" i="45"/>
  <c r="AA173" i="45"/>
  <c r="U173" i="45"/>
  <c r="AB173" i="45"/>
  <c r="AA169" i="45"/>
  <c r="AB169" i="45"/>
  <c r="U169" i="45"/>
  <c r="AA165" i="45"/>
  <c r="AB165" i="45"/>
  <c r="U165" i="45"/>
  <c r="AA161" i="45"/>
  <c r="U161" i="45"/>
  <c r="AB161" i="45"/>
  <c r="AA157" i="45"/>
  <c r="AB157" i="45"/>
  <c r="U157" i="45"/>
  <c r="AA153" i="45"/>
  <c r="U153" i="45"/>
  <c r="AB153" i="45"/>
  <c r="AA149" i="45"/>
  <c r="AB149" i="45"/>
  <c r="U149" i="45"/>
  <c r="AA145" i="45"/>
  <c r="U145" i="45"/>
  <c r="AB145" i="45"/>
  <c r="AA141" i="45"/>
  <c r="AB141" i="45"/>
  <c r="U141" i="45"/>
  <c r="AA137" i="45"/>
  <c r="U137" i="45"/>
  <c r="AB137" i="45"/>
  <c r="AA133" i="45"/>
  <c r="AB133" i="45"/>
  <c r="U133" i="45"/>
  <c r="AA129" i="45"/>
  <c r="U129" i="45"/>
  <c r="AB129" i="45"/>
  <c r="AA125" i="45"/>
  <c r="AB125" i="45"/>
  <c r="U125" i="45"/>
  <c r="AA121" i="45"/>
  <c r="U121" i="45"/>
  <c r="AB121" i="45"/>
  <c r="AA117" i="45"/>
  <c r="AB117" i="45"/>
  <c r="U117" i="45"/>
  <c r="AA113" i="45"/>
  <c r="U113" i="45"/>
  <c r="AB113" i="45"/>
  <c r="AA109" i="45"/>
  <c r="AB109" i="45"/>
  <c r="U109" i="45"/>
  <c r="AA105" i="45"/>
  <c r="U105" i="45"/>
  <c r="AB105" i="45"/>
  <c r="AB101" i="45"/>
  <c r="AA101" i="45"/>
  <c r="U101" i="45"/>
  <c r="AB97" i="45"/>
  <c r="U97" i="45"/>
  <c r="AA97" i="45"/>
  <c r="AB93" i="45"/>
  <c r="AA93" i="45"/>
  <c r="U93" i="45"/>
  <c r="AB89" i="45"/>
  <c r="U89" i="45"/>
  <c r="AA89" i="45"/>
  <c r="AB85" i="45"/>
  <c r="U85" i="45"/>
  <c r="AA85" i="45"/>
  <c r="AB81" i="45"/>
  <c r="AA81" i="45"/>
  <c r="U81" i="45"/>
  <c r="AB77" i="45"/>
  <c r="U77" i="45"/>
  <c r="AA77" i="45"/>
  <c r="AB73" i="45"/>
  <c r="U73" i="45"/>
  <c r="AA73" i="45"/>
  <c r="AB69" i="45"/>
  <c r="U69" i="45"/>
  <c r="AA69" i="45"/>
  <c r="AB65" i="45"/>
  <c r="U65" i="45"/>
  <c r="AA65" i="45"/>
  <c r="AB61" i="45"/>
  <c r="U61" i="45"/>
  <c r="AA61" i="45"/>
  <c r="AB57" i="45"/>
  <c r="U57" i="45"/>
  <c r="AA57" i="45"/>
  <c r="AB53" i="45"/>
  <c r="U53" i="45"/>
  <c r="AA53" i="45"/>
  <c r="AB49" i="45"/>
  <c r="U49" i="45"/>
  <c r="AA49" i="45"/>
  <c r="AB45" i="45"/>
  <c r="U45" i="45"/>
  <c r="AA45" i="45"/>
  <c r="AB41" i="45"/>
  <c r="U41" i="45"/>
  <c r="AA41" i="45"/>
  <c r="AB37" i="45"/>
  <c r="U37" i="45"/>
  <c r="AA37" i="45"/>
  <c r="AB33" i="45"/>
  <c r="U33" i="45"/>
  <c r="AA33" i="45"/>
  <c r="AB29" i="45"/>
  <c r="U29" i="45"/>
  <c r="AA29" i="45"/>
  <c r="AB25" i="45"/>
  <c r="U25" i="45"/>
  <c r="AA25" i="45"/>
  <c r="AB21" i="45"/>
  <c r="U21" i="45"/>
  <c r="AA21" i="45"/>
  <c r="U575" i="45"/>
  <c r="AA573" i="45"/>
  <c r="U567" i="45"/>
  <c r="AA565" i="45"/>
  <c r="U559" i="45"/>
  <c r="AA557" i="45"/>
  <c r="U551" i="45"/>
  <c r="AA549" i="45"/>
  <c r="AB500" i="45"/>
  <c r="U603" i="45"/>
  <c r="U602" i="45"/>
  <c r="U601" i="45"/>
  <c r="U600" i="45"/>
  <c r="U599" i="45"/>
  <c r="U598" i="45"/>
  <c r="U597" i="45"/>
  <c r="U596" i="45"/>
  <c r="U595" i="45"/>
  <c r="U594" i="45"/>
  <c r="U593" i="45"/>
  <c r="U592" i="45"/>
  <c r="U591" i="45"/>
  <c r="U590" i="45"/>
  <c r="U589" i="45"/>
  <c r="U588" i="45"/>
  <c r="U587" i="45"/>
  <c r="U586" i="45"/>
  <c r="U585" i="45"/>
  <c r="U584" i="45"/>
  <c r="U583" i="45"/>
  <c r="U582" i="45"/>
  <c r="U581" i="45"/>
  <c r="U580" i="45"/>
  <c r="U579" i="45"/>
  <c r="U578" i="45"/>
  <c r="U577" i="45"/>
  <c r="U576" i="45"/>
  <c r="AA574" i="45"/>
  <c r="U568" i="45"/>
  <c r="AA566" i="45"/>
  <c r="U560" i="45"/>
  <c r="AA558" i="45"/>
  <c r="U552" i="45"/>
  <c r="AA550" i="45"/>
  <c r="AA500" i="45"/>
  <c r="AA490" i="45"/>
  <c r="AA474" i="45"/>
  <c r="AA604" i="45"/>
  <c r="AB604" i="45"/>
  <c r="U544" i="45"/>
  <c r="AB544" i="45"/>
  <c r="U540" i="45"/>
  <c r="AB540" i="45"/>
  <c r="U536" i="45"/>
  <c r="AB536" i="45"/>
  <c r="U532" i="45"/>
  <c r="AB532" i="45"/>
  <c r="U528" i="45"/>
  <c r="AB528" i="45"/>
  <c r="U524" i="45"/>
  <c r="AB524" i="45"/>
  <c r="U520" i="45"/>
  <c r="AB520" i="45"/>
  <c r="U516" i="45"/>
  <c r="AB516" i="45"/>
  <c r="U512" i="45"/>
  <c r="AB512" i="45"/>
  <c r="U508" i="45"/>
  <c r="AB508" i="45"/>
  <c r="U492" i="45"/>
  <c r="AB492" i="45"/>
  <c r="U488" i="45"/>
  <c r="AB488" i="45"/>
  <c r="U484" i="45"/>
  <c r="AB484" i="45"/>
  <c r="U480" i="45"/>
  <c r="AB480" i="45"/>
  <c r="U476" i="45"/>
  <c r="AB476" i="45"/>
  <c r="U472" i="45"/>
  <c r="AB472" i="45"/>
  <c r="U468" i="45"/>
  <c r="AB468" i="45"/>
  <c r="U464" i="45"/>
  <c r="AB464" i="45"/>
  <c r="AB460" i="45"/>
  <c r="U460" i="45"/>
  <c r="AA460" i="45"/>
  <c r="AB456" i="45"/>
  <c r="U456" i="45"/>
  <c r="AA456" i="45"/>
  <c r="AB452" i="45"/>
  <c r="U452" i="45"/>
  <c r="AA452" i="45"/>
  <c r="AB448" i="45"/>
  <c r="U448" i="45"/>
  <c r="AA448" i="45"/>
  <c r="U444" i="45"/>
  <c r="AA444" i="45"/>
  <c r="AB444" i="45"/>
  <c r="U440" i="45"/>
  <c r="AA440" i="45"/>
  <c r="AB440" i="45"/>
  <c r="U436" i="45"/>
  <c r="AA436" i="45"/>
  <c r="AB436" i="45"/>
  <c r="U432" i="45"/>
  <c r="AA432" i="45"/>
  <c r="AB432" i="45"/>
  <c r="U428" i="45"/>
  <c r="AA428" i="45"/>
  <c r="AB428" i="45"/>
  <c r="U424" i="45"/>
  <c r="AA424" i="45"/>
  <c r="U420" i="45"/>
  <c r="AA420" i="45"/>
  <c r="AB420" i="45"/>
  <c r="U416" i="45"/>
  <c r="AA416" i="45"/>
  <c r="AB416" i="45"/>
  <c r="U412" i="45"/>
  <c r="AA412" i="45"/>
  <c r="AB412" i="45"/>
  <c r="U408" i="45"/>
  <c r="AA408" i="45"/>
  <c r="AB408" i="45"/>
  <c r="U404" i="45"/>
  <c r="AA404" i="45"/>
  <c r="AB404" i="45"/>
  <c r="U400" i="45"/>
  <c r="AA400" i="45"/>
  <c r="AB400" i="45"/>
  <c r="U396" i="45"/>
  <c r="AA396" i="45"/>
  <c r="AB396" i="45"/>
  <c r="U392" i="45"/>
  <c r="AA392" i="45"/>
  <c r="AB392" i="45"/>
  <c r="U388" i="45"/>
  <c r="AA388" i="45"/>
  <c r="AB388" i="45"/>
  <c r="U384" i="45"/>
  <c r="AA384" i="45"/>
  <c r="AB384" i="45"/>
  <c r="U380" i="45"/>
  <c r="AA380" i="45"/>
  <c r="AB380" i="45"/>
  <c r="U376" i="45"/>
  <c r="AA376" i="45"/>
  <c r="AB376" i="45"/>
  <c r="U372" i="45"/>
  <c r="AA372" i="45"/>
  <c r="AB372" i="45"/>
  <c r="U368" i="45"/>
  <c r="AA368" i="45"/>
  <c r="AB368" i="45"/>
  <c r="AB364" i="45"/>
  <c r="AA364" i="45"/>
  <c r="U364" i="45"/>
  <c r="AB360" i="45"/>
  <c r="AA360" i="45"/>
  <c r="U360" i="45"/>
  <c r="AB356" i="45"/>
  <c r="AA356" i="45"/>
  <c r="U356" i="45"/>
  <c r="AA352" i="45"/>
  <c r="AB352" i="45"/>
  <c r="U352" i="45"/>
  <c r="AA348" i="45"/>
  <c r="AB348" i="45"/>
  <c r="U348" i="45"/>
  <c r="AA344" i="45"/>
  <c r="AB344" i="45"/>
  <c r="U344" i="45"/>
  <c r="AA340" i="45"/>
  <c r="AB340" i="45"/>
  <c r="U340" i="45"/>
  <c r="AA336" i="45"/>
  <c r="AB336" i="45"/>
  <c r="U336" i="45"/>
  <c r="U332" i="45"/>
  <c r="AA332" i="45"/>
  <c r="AB332" i="45"/>
  <c r="U328" i="45"/>
  <c r="AB328" i="45"/>
  <c r="AA328" i="45"/>
  <c r="U324" i="45"/>
  <c r="AA324" i="45"/>
  <c r="AB324" i="45"/>
  <c r="U320" i="45"/>
  <c r="AB320" i="45"/>
  <c r="AA320" i="45"/>
  <c r="U316" i="45"/>
  <c r="AA316" i="45"/>
  <c r="AB316" i="45"/>
  <c r="U312" i="45"/>
  <c r="AB312" i="45"/>
  <c r="AA312" i="45"/>
  <c r="U308" i="45"/>
  <c r="AA308" i="45"/>
  <c r="AB308" i="45"/>
  <c r="AA304" i="45"/>
  <c r="AB304" i="45"/>
  <c r="U304" i="45"/>
  <c r="AA300" i="45"/>
  <c r="AB300" i="45"/>
  <c r="U300" i="45"/>
  <c r="AA296" i="45"/>
  <c r="AB296" i="45"/>
  <c r="U296" i="45"/>
  <c r="AA292" i="45"/>
  <c r="U292" i="45"/>
  <c r="AB292" i="45"/>
  <c r="AA288" i="45"/>
  <c r="AB288" i="45"/>
  <c r="U288" i="45"/>
  <c r="AA284" i="45"/>
  <c r="AB284" i="45"/>
  <c r="U284" i="45"/>
  <c r="AA280" i="45"/>
  <c r="AB280" i="45"/>
  <c r="U280" i="45"/>
  <c r="AA276" i="45"/>
  <c r="AB276" i="45"/>
  <c r="U276" i="45"/>
  <c r="AA272" i="45"/>
  <c r="AB272" i="45"/>
  <c r="U272" i="45"/>
  <c r="AA268" i="45"/>
  <c r="AB268" i="45"/>
  <c r="U268" i="45"/>
  <c r="AA264" i="45"/>
  <c r="AB264" i="45"/>
  <c r="U264" i="45"/>
  <c r="AA260" i="45"/>
  <c r="U260" i="45"/>
  <c r="AB260" i="45"/>
  <c r="AA256" i="45"/>
  <c r="AB256" i="45"/>
  <c r="U256" i="45"/>
  <c r="AA252" i="45"/>
  <c r="AB252" i="45"/>
  <c r="U252" i="45"/>
  <c r="AA248" i="45"/>
  <c r="AB248" i="45"/>
  <c r="U248" i="45"/>
  <c r="AA244" i="45"/>
  <c r="AB244" i="45"/>
  <c r="U244" i="45"/>
  <c r="AA240" i="45"/>
  <c r="AB240" i="45"/>
  <c r="U240" i="45"/>
  <c r="AA236" i="45"/>
  <c r="AB236" i="45"/>
  <c r="U236" i="45"/>
  <c r="AA232" i="45"/>
  <c r="AB232" i="45"/>
  <c r="U232" i="45"/>
  <c r="AA228" i="45"/>
  <c r="U228" i="45"/>
  <c r="AB228" i="45"/>
  <c r="AA224" i="45"/>
  <c r="AB224" i="45"/>
  <c r="U224" i="45"/>
  <c r="AA220" i="45"/>
  <c r="AB220" i="45"/>
  <c r="U220" i="45"/>
  <c r="AA216" i="45"/>
  <c r="AB216" i="45"/>
  <c r="U216" i="45"/>
  <c r="AA212" i="45"/>
  <c r="AB212" i="45"/>
  <c r="U212" i="45"/>
  <c r="AA208" i="45"/>
  <c r="AB208" i="45"/>
  <c r="U208" i="45"/>
  <c r="AA204" i="45"/>
  <c r="AB204" i="45"/>
  <c r="U204" i="45"/>
  <c r="AA200" i="45"/>
  <c r="AB200" i="45"/>
  <c r="U200" i="45"/>
  <c r="AA196" i="45"/>
  <c r="U196" i="45"/>
  <c r="AB196" i="45"/>
  <c r="AA192" i="45"/>
  <c r="AB192" i="45"/>
  <c r="U192" i="45"/>
  <c r="AA188" i="45"/>
  <c r="AB188" i="45"/>
  <c r="U188" i="45"/>
  <c r="AA184" i="45"/>
  <c r="AB184" i="45"/>
  <c r="U184" i="45"/>
  <c r="AA180" i="45"/>
  <c r="AB180" i="45"/>
  <c r="U180" i="45"/>
  <c r="AA176" i="45"/>
  <c r="AB176" i="45"/>
  <c r="U176" i="45"/>
  <c r="AA172" i="45"/>
  <c r="AB172" i="45"/>
  <c r="U172" i="45"/>
  <c r="AA168" i="45"/>
  <c r="AB168" i="45"/>
  <c r="U168" i="45"/>
  <c r="AA164" i="45"/>
  <c r="AB164" i="45"/>
  <c r="U164" i="45"/>
  <c r="AA160" i="45"/>
  <c r="AB160" i="45"/>
  <c r="U160" i="45"/>
  <c r="AA156" i="45"/>
  <c r="AB156" i="45"/>
  <c r="U156" i="45"/>
  <c r="AA152" i="45"/>
  <c r="AB152" i="45"/>
  <c r="U152" i="45"/>
  <c r="AA148" i="45"/>
  <c r="AB148" i="45"/>
  <c r="U148" i="45"/>
  <c r="AA144" i="45"/>
  <c r="AB144" i="45"/>
  <c r="U144" i="45"/>
  <c r="AA140" i="45"/>
  <c r="AB140" i="45"/>
  <c r="U140" i="45"/>
  <c r="AA136" i="45"/>
  <c r="AB136" i="45"/>
  <c r="U136" i="45"/>
  <c r="AA132" i="45"/>
  <c r="AB132" i="45"/>
  <c r="U132" i="45"/>
  <c r="AA128" i="45"/>
  <c r="AB128" i="45"/>
  <c r="U128" i="45"/>
  <c r="AA124" i="45"/>
  <c r="AB124" i="45"/>
  <c r="U124" i="45"/>
  <c r="AA120" i="45"/>
  <c r="AB120" i="45"/>
  <c r="U120" i="45"/>
  <c r="AA116" i="45"/>
  <c r="AB116" i="45"/>
  <c r="U116" i="45"/>
  <c r="AA112" i="45"/>
  <c r="AB112" i="45"/>
  <c r="U112" i="45"/>
  <c r="AA108" i="45"/>
  <c r="AB108" i="45"/>
  <c r="U108" i="45"/>
  <c r="AA104" i="45"/>
  <c r="AB104" i="45"/>
  <c r="U104" i="45"/>
  <c r="AB100" i="45"/>
  <c r="AA100" i="45"/>
  <c r="U100" i="45"/>
  <c r="AB96" i="45"/>
  <c r="AA96" i="45"/>
  <c r="U96" i="45"/>
  <c r="AB92" i="45"/>
  <c r="AA92" i="45"/>
  <c r="U92" i="45"/>
  <c r="AB88" i="45"/>
  <c r="AA88" i="45"/>
  <c r="U88" i="45"/>
  <c r="AB84" i="45"/>
  <c r="AA84" i="45"/>
  <c r="U84" i="45"/>
  <c r="AB80" i="45"/>
  <c r="U80" i="45"/>
  <c r="AA80" i="45"/>
  <c r="AB76" i="45"/>
  <c r="U76" i="45"/>
  <c r="AA76" i="45"/>
  <c r="AB72" i="45"/>
  <c r="U72" i="45"/>
  <c r="AA72" i="45"/>
  <c r="AB68" i="45"/>
  <c r="U68" i="45"/>
  <c r="AA68" i="45"/>
  <c r="AB64" i="45"/>
  <c r="U64" i="45"/>
  <c r="AA64" i="45"/>
  <c r="AB60" i="45"/>
  <c r="U60" i="45"/>
  <c r="AA60" i="45"/>
  <c r="AB56" i="45"/>
  <c r="U56" i="45"/>
  <c r="AA56" i="45"/>
  <c r="AB52" i="45"/>
  <c r="U52" i="45"/>
  <c r="AA52" i="45"/>
  <c r="AB48" i="45"/>
  <c r="U48" i="45"/>
  <c r="AA48" i="45"/>
  <c r="AB44" i="45"/>
  <c r="U44" i="45"/>
  <c r="AA44" i="45"/>
  <c r="AB40" i="45"/>
  <c r="U40" i="45"/>
  <c r="AA40" i="45"/>
  <c r="AB36" i="45"/>
  <c r="U36" i="45"/>
  <c r="AA36" i="45"/>
  <c r="AB32" i="45"/>
  <c r="U32" i="45"/>
  <c r="AA32" i="45"/>
  <c r="AB28" i="45"/>
  <c r="U28" i="45"/>
  <c r="AA28" i="45"/>
  <c r="AB24" i="45"/>
  <c r="U24" i="45"/>
  <c r="AA24" i="45"/>
  <c r="AB20" i="45"/>
  <c r="U20" i="45"/>
  <c r="AA20" i="45"/>
  <c r="AA575" i="45"/>
  <c r="U569" i="45"/>
  <c r="AA567" i="45"/>
  <c r="U561" i="45"/>
  <c r="AA559" i="45"/>
  <c r="U553" i="45"/>
  <c r="AA551" i="45"/>
  <c r="AA545" i="45"/>
  <c r="AA541" i="45"/>
  <c r="AA537" i="45"/>
  <c r="AA533" i="45"/>
  <c r="AA529" i="45"/>
  <c r="AA525" i="45"/>
  <c r="AA521" i="45"/>
  <c r="AA517" i="45"/>
  <c r="AA513" i="45"/>
  <c r="AA509" i="45"/>
  <c r="AB506" i="45"/>
  <c r="AB498" i="45"/>
  <c r="AA488" i="45"/>
  <c r="AA472" i="45"/>
  <c r="AA415" i="45"/>
  <c r="AA170" i="45"/>
  <c r="AB170" i="45"/>
  <c r="U170" i="45"/>
  <c r="AA166" i="45"/>
  <c r="AB166" i="45"/>
  <c r="U166" i="45"/>
  <c r="AA162" i="45"/>
  <c r="U162" i="45"/>
  <c r="AB162" i="45"/>
  <c r="AA158" i="45"/>
  <c r="AB158" i="45"/>
  <c r="U158" i="45"/>
  <c r="AA154" i="45"/>
  <c r="U154" i="45"/>
  <c r="AB154" i="45"/>
  <c r="AA150" i="45"/>
  <c r="AB150" i="45"/>
  <c r="U150" i="45"/>
  <c r="AA146" i="45"/>
  <c r="U146" i="45"/>
  <c r="AB146" i="45"/>
  <c r="AA142" i="45"/>
  <c r="AB142" i="45"/>
  <c r="U142" i="45"/>
  <c r="AA138" i="45"/>
  <c r="U138" i="45"/>
  <c r="AB138" i="45"/>
  <c r="AA134" i="45"/>
  <c r="AB134" i="45"/>
  <c r="U134" i="45"/>
  <c r="AA130" i="45"/>
  <c r="U130" i="45"/>
  <c r="AB130" i="45"/>
  <c r="AA126" i="45"/>
  <c r="AB126" i="45"/>
  <c r="U126" i="45"/>
  <c r="AA122" i="45"/>
  <c r="U122" i="45"/>
  <c r="AB122" i="45"/>
  <c r="AA118" i="45"/>
  <c r="AB118" i="45"/>
  <c r="U118" i="45"/>
  <c r="AA114" i="45"/>
  <c r="U114" i="45"/>
  <c r="AB114" i="45"/>
  <c r="AA110" i="45"/>
  <c r="AB110" i="45"/>
  <c r="U110" i="45"/>
  <c r="AA106" i="45"/>
  <c r="U106" i="45"/>
  <c r="AB106" i="45"/>
  <c r="AB102" i="45"/>
  <c r="U102" i="45"/>
  <c r="AA102" i="45"/>
  <c r="AB98" i="45"/>
  <c r="U98" i="45"/>
  <c r="AA98" i="45"/>
  <c r="AB94" i="45"/>
  <c r="U94" i="45"/>
  <c r="AA94" i="45"/>
  <c r="AB90" i="45"/>
  <c r="U90" i="45"/>
  <c r="AA90" i="45"/>
  <c r="AB86" i="45"/>
  <c r="U86" i="45"/>
  <c r="AA86" i="45"/>
  <c r="AB82" i="45"/>
  <c r="U82" i="45"/>
  <c r="AA82" i="45"/>
  <c r="AB78" i="45"/>
  <c r="U78" i="45"/>
  <c r="AA78" i="45"/>
  <c r="AB74" i="45"/>
  <c r="U74" i="45"/>
  <c r="AA74" i="45"/>
  <c r="AB70" i="45"/>
  <c r="U70" i="45"/>
  <c r="AA70" i="45"/>
  <c r="AB66" i="45"/>
  <c r="U66" i="45"/>
  <c r="AA66" i="45"/>
  <c r="AB62" i="45"/>
  <c r="U62" i="45"/>
  <c r="AA62" i="45"/>
  <c r="AB58" i="45"/>
  <c r="U58" i="45"/>
  <c r="AA58" i="45"/>
  <c r="AB54" i="45"/>
  <c r="U54" i="45"/>
  <c r="AA54" i="45"/>
  <c r="AB50" i="45"/>
  <c r="U50" i="45"/>
  <c r="AA50" i="45"/>
  <c r="AB46" i="45"/>
  <c r="U46" i="45"/>
  <c r="AA46" i="45"/>
  <c r="AB42" i="45"/>
  <c r="U42" i="45"/>
  <c r="AA42" i="45"/>
  <c r="AB38" i="45"/>
  <c r="U38" i="45"/>
  <c r="AA38" i="45"/>
  <c r="AB34" i="45"/>
  <c r="U34" i="45"/>
  <c r="AA34" i="45"/>
  <c r="AB30" i="45"/>
  <c r="U30" i="45"/>
  <c r="AA30" i="45"/>
  <c r="AB26" i="45"/>
  <c r="U26" i="45"/>
  <c r="AA26" i="45"/>
  <c r="AB22" i="45"/>
  <c r="U22" i="45"/>
  <c r="AA22" i="45"/>
  <c r="B472" i="48"/>
  <c r="U472" i="48" s="1"/>
  <c r="B464" i="48"/>
  <c r="U464" i="48" s="1"/>
  <c r="B440" i="48"/>
  <c r="U440" i="48" s="1"/>
  <c r="B392" i="48"/>
  <c r="U392" i="48" s="1"/>
  <c r="B376" i="48"/>
  <c r="U376" i="48" s="1"/>
  <c r="B360" i="48"/>
  <c r="U360" i="48" s="1"/>
  <c r="B344" i="48"/>
  <c r="U344" i="48" s="1"/>
  <c r="B544" i="48"/>
  <c r="U544" i="48" s="1"/>
  <c r="B536" i="48"/>
  <c r="U536" i="48" s="1"/>
  <c r="B480" i="48"/>
  <c r="U480" i="48" s="1"/>
  <c r="B280" i="48"/>
  <c r="U280" i="48" s="1"/>
  <c r="B248" i="48"/>
  <c r="U248" i="48" s="1"/>
  <c r="B216" i="48"/>
  <c r="U216" i="48" s="1"/>
  <c r="B184" i="48"/>
  <c r="U184" i="48" s="1"/>
  <c r="B160" i="48"/>
  <c r="U160" i="48" s="1"/>
  <c r="B69" i="48"/>
  <c r="U69" i="48" s="1"/>
  <c r="B29" i="48"/>
  <c r="U29" i="48" s="1"/>
  <c r="B601" i="48"/>
  <c r="U601" i="48" s="1"/>
  <c r="X599" i="48"/>
  <c r="W599" i="48"/>
  <c r="Z599" i="48"/>
  <c r="S17" i="42"/>
  <c r="S18" i="42"/>
  <c r="S19" i="42"/>
  <c r="S20" i="42"/>
  <c r="S21" i="42"/>
  <c r="S22" i="42"/>
  <c r="S23" i="42"/>
  <c r="S24" i="42"/>
  <c r="S25" i="42"/>
  <c r="S26" i="42"/>
  <c r="S27" i="42"/>
  <c r="S28" i="42"/>
  <c r="S29" i="42"/>
  <c r="S30" i="42"/>
  <c r="S31" i="42"/>
  <c r="S32" i="42"/>
  <c r="S33" i="42"/>
  <c r="S34" i="42"/>
  <c r="S35" i="42"/>
  <c r="S36" i="42"/>
  <c r="S37" i="42"/>
  <c r="S38" i="42"/>
  <c r="S39" i="42"/>
  <c r="S40" i="42"/>
  <c r="S41" i="42"/>
  <c r="S42" i="42"/>
  <c r="S43" i="42"/>
  <c r="S44" i="42"/>
  <c r="S45" i="42"/>
  <c r="S46" i="42"/>
  <c r="S47" i="42"/>
  <c r="S48" i="42"/>
  <c r="S49" i="42"/>
  <c r="S50" i="42"/>
  <c r="S51" i="42"/>
  <c r="S52" i="42"/>
  <c r="S53" i="42"/>
  <c r="S54" i="42"/>
  <c r="S55" i="42"/>
  <c r="S56" i="42"/>
  <c r="S57" i="42"/>
  <c r="S58" i="42"/>
  <c r="S59" i="42"/>
  <c r="S60" i="42"/>
  <c r="S61" i="42"/>
  <c r="S62" i="42"/>
  <c r="S63" i="42"/>
  <c r="S64" i="42"/>
  <c r="S65" i="42"/>
  <c r="S66" i="42"/>
  <c r="S67" i="42"/>
  <c r="S68" i="42"/>
  <c r="S69" i="42"/>
  <c r="S70" i="42"/>
  <c r="S71" i="42"/>
  <c r="S72" i="42"/>
  <c r="S73" i="42"/>
  <c r="S74" i="42"/>
  <c r="S75" i="42"/>
  <c r="S76" i="42"/>
  <c r="S77" i="42"/>
  <c r="S78" i="42"/>
  <c r="S79" i="42"/>
  <c r="S80" i="42"/>
  <c r="S81" i="42"/>
  <c r="S82" i="42"/>
  <c r="S83" i="42"/>
  <c r="S84" i="42"/>
  <c r="S85" i="42"/>
  <c r="S86" i="42"/>
  <c r="S87" i="42"/>
  <c r="S88" i="42"/>
  <c r="S89" i="42"/>
  <c r="S90" i="42"/>
  <c r="S91" i="42"/>
  <c r="S92" i="42"/>
  <c r="S93" i="42"/>
  <c r="S94" i="42"/>
  <c r="S95" i="42"/>
  <c r="S96" i="42"/>
  <c r="S97" i="42"/>
  <c r="S98" i="42"/>
  <c r="S99" i="42"/>
  <c r="S100" i="42"/>
  <c r="S101" i="42"/>
  <c r="S102" i="42"/>
  <c r="S103" i="42"/>
  <c r="S104" i="42"/>
  <c r="S105" i="42"/>
  <c r="S106" i="42"/>
  <c r="S107" i="42"/>
  <c r="S108" i="42"/>
  <c r="S109" i="42"/>
  <c r="S110" i="42"/>
  <c r="S111" i="42"/>
  <c r="S112" i="42"/>
  <c r="S113" i="42"/>
  <c r="S114" i="42"/>
  <c r="S16" i="42"/>
  <c r="D6" i="42"/>
  <c r="D5" i="42"/>
  <c r="X17" i="42"/>
  <c r="Y17" i="42"/>
  <c r="X18" i="42"/>
  <c r="Y18" i="42"/>
  <c r="X19" i="42"/>
  <c r="Y19" i="42"/>
  <c r="X20" i="42"/>
  <c r="Y20" i="42"/>
  <c r="X21" i="42"/>
  <c r="Y21" i="42"/>
  <c r="X22" i="42"/>
  <c r="Y22" i="42"/>
  <c r="X23" i="42"/>
  <c r="Y23" i="42"/>
  <c r="X24" i="42"/>
  <c r="Y24" i="42"/>
  <c r="X25" i="42"/>
  <c r="Y25" i="42"/>
  <c r="X26" i="42"/>
  <c r="Y26" i="42"/>
  <c r="X27" i="42"/>
  <c r="Y27" i="42"/>
  <c r="X28" i="42"/>
  <c r="Y28" i="42"/>
  <c r="X29" i="42"/>
  <c r="Y29" i="42"/>
  <c r="X30" i="42"/>
  <c r="Y30" i="42"/>
  <c r="X31" i="42"/>
  <c r="Y31" i="42"/>
  <c r="X32" i="42"/>
  <c r="Y32" i="42"/>
  <c r="X33" i="42"/>
  <c r="Y33" i="42"/>
  <c r="X34" i="42"/>
  <c r="Y34" i="42"/>
  <c r="X35" i="42"/>
  <c r="Y35" i="42"/>
  <c r="X36" i="42"/>
  <c r="G23" i="43" s="1"/>
  <c r="Y36" i="42"/>
  <c r="X37" i="42"/>
  <c r="A24" i="43" s="1"/>
  <c r="Y37" i="42"/>
  <c r="X38" i="42"/>
  <c r="Y38" i="42"/>
  <c r="X39" i="42"/>
  <c r="Y39" i="42"/>
  <c r="X40" i="42"/>
  <c r="B27" i="43" s="1"/>
  <c r="Y40" i="42"/>
  <c r="X41" i="42"/>
  <c r="Y41" i="42"/>
  <c r="X42" i="42"/>
  <c r="Y42" i="42"/>
  <c r="X43" i="42"/>
  <c r="Y43" i="42"/>
  <c r="X44" i="42"/>
  <c r="E31" i="43" s="1"/>
  <c r="Y44" i="42"/>
  <c r="X45" i="42"/>
  <c r="Y45" i="42"/>
  <c r="X46" i="42"/>
  <c r="Y46" i="42"/>
  <c r="X47" i="42"/>
  <c r="Y47" i="42"/>
  <c r="X48" i="42"/>
  <c r="A35" i="43" s="1"/>
  <c r="Y48" i="42"/>
  <c r="X49" i="42"/>
  <c r="Y49" i="42"/>
  <c r="X50" i="42"/>
  <c r="Y50" i="42"/>
  <c r="X51" i="42"/>
  <c r="Y51" i="42"/>
  <c r="X52" i="42"/>
  <c r="Y52" i="42"/>
  <c r="X53" i="42"/>
  <c r="C40" i="43" s="1"/>
  <c r="Y53" i="42"/>
  <c r="X54" i="42"/>
  <c r="Y54" i="42"/>
  <c r="X55" i="42"/>
  <c r="Y55" i="42"/>
  <c r="X56" i="42"/>
  <c r="G43" i="43" s="1"/>
  <c r="Y56" i="42"/>
  <c r="X57" i="42"/>
  <c r="Y57" i="42"/>
  <c r="X58" i="42"/>
  <c r="Y58" i="42"/>
  <c r="X59" i="42"/>
  <c r="Y59" i="42"/>
  <c r="B59" i="42" s="1"/>
  <c r="X60" i="42"/>
  <c r="G47" i="43" s="1"/>
  <c r="Y60" i="42"/>
  <c r="X61" i="42"/>
  <c r="F48" i="43" s="1"/>
  <c r="Y61" i="42"/>
  <c r="X62" i="42"/>
  <c r="Y62" i="42"/>
  <c r="X63" i="42"/>
  <c r="Y63" i="42"/>
  <c r="X64" i="42"/>
  <c r="Y64" i="42"/>
  <c r="X65" i="42"/>
  <c r="Y65" i="42"/>
  <c r="X66" i="42"/>
  <c r="Y66" i="42"/>
  <c r="X67" i="42"/>
  <c r="Y67" i="42"/>
  <c r="X68" i="42"/>
  <c r="Y68" i="42"/>
  <c r="X69" i="42"/>
  <c r="Y69" i="42"/>
  <c r="X70" i="42"/>
  <c r="Y70" i="42"/>
  <c r="X71" i="42"/>
  <c r="Y71" i="42"/>
  <c r="X72" i="42"/>
  <c r="B59" i="43" s="1"/>
  <c r="Y72" i="42"/>
  <c r="X73" i="42"/>
  <c r="B60" i="43" s="1"/>
  <c r="Y73" i="42"/>
  <c r="X74" i="42"/>
  <c r="Y74" i="42"/>
  <c r="X75" i="42"/>
  <c r="Y75" i="42"/>
  <c r="X76" i="42"/>
  <c r="G63" i="43" s="1"/>
  <c r="Y76" i="42"/>
  <c r="X77" i="42"/>
  <c r="Y77" i="42"/>
  <c r="X78" i="42"/>
  <c r="Y78" i="42"/>
  <c r="X79" i="42"/>
  <c r="Y79" i="42"/>
  <c r="X80" i="42"/>
  <c r="Y80" i="42"/>
  <c r="X81" i="42"/>
  <c r="Y81" i="42"/>
  <c r="X82" i="42"/>
  <c r="G69" i="43" s="1"/>
  <c r="Y82" i="42"/>
  <c r="X83" i="42"/>
  <c r="Y83" i="42"/>
  <c r="X84" i="42"/>
  <c r="Y84" i="42"/>
  <c r="X85" i="42"/>
  <c r="Y85" i="42"/>
  <c r="X86" i="42"/>
  <c r="Y86" i="42"/>
  <c r="X87" i="42"/>
  <c r="Y87" i="42"/>
  <c r="X88" i="42"/>
  <c r="Y88" i="42"/>
  <c r="X89" i="42"/>
  <c r="F76" i="43" s="1"/>
  <c r="Y89" i="42"/>
  <c r="X90" i="42"/>
  <c r="Y90" i="42"/>
  <c r="X91" i="42"/>
  <c r="Y91" i="42"/>
  <c r="X92" i="42"/>
  <c r="A79" i="43" s="1"/>
  <c r="Y92" i="42"/>
  <c r="X93" i="42"/>
  <c r="Y93" i="42"/>
  <c r="X94" i="42"/>
  <c r="Y94" i="42"/>
  <c r="X95" i="42"/>
  <c r="Y95" i="42"/>
  <c r="X96" i="42"/>
  <c r="Y96" i="42"/>
  <c r="X97" i="42"/>
  <c r="Y97" i="42"/>
  <c r="X98" i="42"/>
  <c r="Y98" i="42"/>
  <c r="X99" i="42"/>
  <c r="Y99" i="42"/>
  <c r="X100" i="42"/>
  <c r="A87" i="43" s="1"/>
  <c r="Y100" i="42"/>
  <c r="X101" i="42"/>
  <c r="B88" i="43" s="1"/>
  <c r="Y101" i="42"/>
  <c r="X102" i="42"/>
  <c r="Y102" i="42"/>
  <c r="X103" i="42"/>
  <c r="Y103" i="42"/>
  <c r="X104" i="42"/>
  <c r="Y104" i="42"/>
  <c r="X105" i="42"/>
  <c r="Y105" i="42"/>
  <c r="X106" i="42"/>
  <c r="Y106" i="42"/>
  <c r="X107" i="42"/>
  <c r="Y107" i="42"/>
  <c r="X108" i="42"/>
  <c r="B95" i="43" s="1"/>
  <c r="Y108" i="42"/>
  <c r="X109" i="42"/>
  <c r="Y109" i="42"/>
  <c r="X110" i="42"/>
  <c r="Y110" i="42"/>
  <c r="X111" i="42"/>
  <c r="Y111" i="42"/>
  <c r="X112" i="42"/>
  <c r="Y112" i="42"/>
  <c r="X113" i="42"/>
  <c r="Y113" i="42"/>
  <c r="X114" i="42"/>
  <c r="Y114" i="42"/>
  <c r="E6" i="22" l="1"/>
  <c r="F6" i="22"/>
  <c r="G6" i="22"/>
  <c r="H6" i="22"/>
  <c r="A6" i="22"/>
  <c r="I6" i="22"/>
  <c r="B6" i="22"/>
  <c r="J6" i="22"/>
  <c r="C6" i="22"/>
  <c r="D6" i="22"/>
  <c r="B22" i="45"/>
  <c r="E38" i="22"/>
  <c r="F38" i="22"/>
  <c r="G38" i="22"/>
  <c r="H38" i="22"/>
  <c r="A38" i="22"/>
  <c r="I38" i="22"/>
  <c r="B38" i="22"/>
  <c r="J38" i="22"/>
  <c r="C38" i="22"/>
  <c r="D38" i="22"/>
  <c r="B54" i="45"/>
  <c r="E70" i="22"/>
  <c r="F70" i="22"/>
  <c r="H70" i="22"/>
  <c r="A70" i="22"/>
  <c r="I70" i="22"/>
  <c r="B70" i="22"/>
  <c r="J70" i="22"/>
  <c r="C70" i="22"/>
  <c r="D70" i="22"/>
  <c r="G70" i="22"/>
  <c r="B86" i="45"/>
  <c r="A4" i="22"/>
  <c r="I4" i="22"/>
  <c r="B4" i="22"/>
  <c r="J4" i="22"/>
  <c r="C4" i="22"/>
  <c r="D4" i="22"/>
  <c r="E4" i="22"/>
  <c r="F4" i="22"/>
  <c r="G4" i="22"/>
  <c r="H4" i="22"/>
  <c r="B20" i="45"/>
  <c r="A36" i="22"/>
  <c r="I36" i="22"/>
  <c r="B36" i="22"/>
  <c r="J36" i="22"/>
  <c r="C36" i="22"/>
  <c r="D36" i="22"/>
  <c r="E36" i="22"/>
  <c r="F36" i="22"/>
  <c r="G36" i="22"/>
  <c r="H36" i="22"/>
  <c r="B52" i="45"/>
  <c r="A80" i="22"/>
  <c r="I80" i="22"/>
  <c r="B80" i="22"/>
  <c r="J80" i="22"/>
  <c r="C80" i="22"/>
  <c r="D80" i="22"/>
  <c r="E80" i="22"/>
  <c r="F80" i="22"/>
  <c r="G80" i="22"/>
  <c r="H80" i="22"/>
  <c r="B96" i="45"/>
  <c r="A112" i="22"/>
  <c r="I112" i="22"/>
  <c r="C112" i="22"/>
  <c r="D112" i="22"/>
  <c r="E112" i="22"/>
  <c r="G112" i="22"/>
  <c r="B112" i="22"/>
  <c r="H112" i="22"/>
  <c r="J112" i="22"/>
  <c r="F112" i="22"/>
  <c r="B128" i="45"/>
  <c r="B144" i="22"/>
  <c r="J144" i="22"/>
  <c r="D144" i="22"/>
  <c r="F144" i="22"/>
  <c r="A144" i="22"/>
  <c r="C144" i="22"/>
  <c r="E144" i="22"/>
  <c r="G144" i="22"/>
  <c r="H144" i="22"/>
  <c r="I144" i="22"/>
  <c r="B160" i="45"/>
  <c r="B176" i="22"/>
  <c r="J176" i="22"/>
  <c r="D176" i="22"/>
  <c r="F176" i="22"/>
  <c r="C176" i="22"/>
  <c r="G176" i="22"/>
  <c r="H176" i="22"/>
  <c r="I176" i="22"/>
  <c r="A176" i="22"/>
  <c r="E176" i="22"/>
  <c r="B192" i="45"/>
  <c r="D208" i="22"/>
  <c r="F208" i="22"/>
  <c r="H208" i="22"/>
  <c r="A208" i="22"/>
  <c r="E208" i="22"/>
  <c r="B208" i="22"/>
  <c r="G208" i="22"/>
  <c r="I208" i="22"/>
  <c r="J208" i="22"/>
  <c r="C208" i="22"/>
  <c r="B224" i="45"/>
  <c r="F240" i="22"/>
  <c r="G240" i="22"/>
  <c r="B240" i="22"/>
  <c r="J240" i="22"/>
  <c r="C240" i="22"/>
  <c r="E240" i="22"/>
  <c r="H240" i="22"/>
  <c r="I240" i="22"/>
  <c r="A240" i="22"/>
  <c r="D240" i="22"/>
  <c r="B256" i="45"/>
  <c r="H272" i="22"/>
  <c r="B272" i="22"/>
  <c r="J272" i="22"/>
  <c r="D272" i="22"/>
  <c r="E272" i="22"/>
  <c r="F272" i="22"/>
  <c r="A272" i="22"/>
  <c r="C272" i="22"/>
  <c r="G272" i="22"/>
  <c r="I272" i="22"/>
  <c r="B288" i="45"/>
  <c r="B312" i="22"/>
  <c r="J312" i="22"/>
  <c r="D312" i="22"/>
  <c r="F312" i="22"/>
  <c r="G312" i="22"/>
  <c r="H312" i="22"/>
  <c r="I312" i="22"/>
  <c r="A312" i="22"/>
  <c r="C312" i="22"/>
  <c r="E312" i="22"/>
  <c r="B328" i="45"/>
  <c r="B336" i="22"/>
  <c r="J336" i="22"/>
  <c r="D336" i="22"/>
  <c r="F336" i="22"/>
  <c r="I336" i="22"/>
  <c r="A336" i="22"/>
  <c r="C336" i="22"/>
  <c r="E336" i="22"/>
  <c r="G336" i="22"/>
  <c r="H336" i="22"/>
  <c r="B352" i="45"/>
  <c r="E376" i="22"/>
  <c r="F376" i="22"/>
  <c r="A376" i="22"/>
  <c r="I376" i="22"/>
  <c r="B376" i="22"/>
  <c r="G376" i="22"/>
  <c r="D376" i="22"/>
  <c r="C376" i="22"/>
  <c r="H376" i="22"/>
  <c r="J376" i="22"/>
  <c r="B392" i="45"/>
  <c r="D420" i="22"/>
  <c r="G420" i="22"/>
  <c r="E420" i="22"/>
  <c r="I420" i="22"/>
  <c r="A420" i="22"/>
  <c r="B420" i="22"/>
  <c r="C420" i="22"/>
  <c r="F420" i="22"/>
  <c r="H420" i="22"/>
  <c r="J420" i="22"/>
  <c r="B436" i="45"/>
  <c r="H432" i="22"/>
  <c r="C432" i="22"/>
  <c r="E432" i="22"/>
  <c r="F432" i="22"/>
  <c r="G432" i="22"/>
  <c r="I432" i="22"/>
  <c r="J432" i="22"/>
  <c r="A432" i="22"/>
  <c r="B432" i="22"/>
  <c r="D432" i="22"/>
  <c r="B448" i="45"/>
  <c r="H456" i="22"/>
  <c r="C456" i="22"/>
  <c r="J456" i="22"/>
  <c r="A456" i="22"/>
  <c r="B456" i="22"/>
  <c r="D456" i="22"/>
  <c r="E456" i="22"/>
  <c r="F456" i="22"/>
  <c r="G456" i="22"/>
  <c r="I456" i="22"/>
  <c r="B472" i="45"/>
  <c r="H472" i="22"/>
  <c r="C472" i="22"/>
  <c r="J472" i="22"/>
  <c r="A472" i="22"/>
  <c r="B472" i="22"/>
  <c r="D472" i="22"/>
  <c r="E472" i="22"/>
  <c r="F472" i="22"/>
  <c r="G472" i="22"/>
  <c r="I472" i="22"/>
  <c r="B488" i="45"/>
  <c r="H500" i="22"/>
  <c r="C500" i="22"/>
  <c r="G500" i="22"/>
  <c r="I500" i="22"/>
  <c r="J500" i="22"/>
  <c r="A500" i="22"/>
  <c r="B500" i="22"/>
  <c r="D500" i="22"/>
  <c r="E500" i="22"/>
  <c r="F500" i="22"/>
  <c r="B516" i="45"/>
  <c r="E516" i="22"/>
  <c r="G516" i="22"/>
  <c r="H516" i="22"/>
  <c r="A516" i="22"/>
  <c r="I516" i="22"/>
  <c r="B516" i="22"/>
  <c r="J516" i="22"/>
  <c r="D516" i="22"/>
  <c r="C516" i="22"/>
  <c r="B532" i="45"/>
  <c r="F516" i="22"/>
  <c r="E565" i="22"/>
  <c r="F565" i="22"/>
  <c r="G565" i="22"/>
  <c r="H565" i="22"/>
  <c r="A565" i="22"/>
  <c r="I565" i="22"/>
  <c r="B565" i="22"/>
  <c r="J565" i="22"/>
  <c r="C565" i="22"/>
  <c r="D565" i="22"/>
  <c r="B581" i="45"/>
  <c r="E573" i="22"/>
  <c r="F573" i="22"/>
  <c r="G573" i="22"/>
  <c r="H573" i="22"/>
  <c r="A573" i="22"/>
  <c r="I573" i="22"/>
  <c r="B589" i="45"/>
  <c r="B573" i="22"/>
  <c r="J573" i="22"/>
  <c r="C573" i="22"/>
  <c r="D573" i="22"/>
  <c r="E581" i="22"/>
  <c r="B597" i="45"/>
  <c r="F581" i="22"/>
  <c r="G581" i="22"/>
  <c r="H581" i="22"/>
  <c r="A581" i="22"/>
  <c r="I581" i="22"/>
  <c r="B581" i="22"/>
  <c r="J581" i="22"/>
  <c r="C581" i="22"/>
  <c r="D581" i="22"/>
  <c r="G25" i="22"/>
  <c r="H25" i="22"/>
  <c r="A25" i="22"/>
  <c r="I25" i="22"/>
  <c r="B25" i="22"/>
  <c r="J25" i="22"/>
  <c r="C25" i="22"/>
  <c r="D25" i="22"/>
  <c r="E25" i="22"/>
  <c r="F25" i="22"/>
  <c r="B41" i="45"/>
  <c r="G57" i="22"/>
  <c r="H57" i="22"/>
  <c r="A57" i="22"/>
  <c r="I57" i="22"/>
  <c r="B57" i="22"/>
  <c r="J57" i="22"/>
  <c r="C57" i="22"/>
  <c r="D57" i="22"/>
  <c r="E57" i="22"/>
  <c r="F57" i="22"/>
  <c r="B73" i="45"/>
  <c r="G89" i="22"/>
  <c r="H89" i="22"/>
  <c r="A89" i="22"/>
  <c r="I89" i="22"/>
  <c r="B89" i="22"/>
  <c r="J89" i="22"/>
  <c r="C89" i="22"/>
  <c r="D89" i="22"/>
  <c r="E89" i="22"/>
  <c r="F89" i="22"/>
  <c r="B105" i="45"/>
  <c r="G101" i="22"/>
  <c r="A101" i="22"/>
  <c r="I101" i="22"/>
  <c r="B101" i="22"/>
  <c r="J101" i="22"/>
  <c r="C101" i="22"/>
  <c r="E101" i="22"/>
  <c r="F101" i="22"/>
  <c r="D101" i="22"/>
  <c r="H101" i="22"/>
  <c r="B117" i="45"/>
  <c r="G121" i="22"/>
  <c r="A121" i="22"/>
  <c r="I121" i="22"/>
  <c r="B121" i="22"/>
  <c r="J121" i="22"/>
  <c r="C121" i="22"/>
  <c r="E121" i="22"/>
  <c r="D121" i="22"/>
  <c r="F121" i="22"/>
  <c r="H121" i="22"/>
  <c r="B137" i="45"/>
  <c r="H133" i="22"/>
  <c r="B133" i="22"/>
  <c r="J133" i="22"/>
  <c r="D133" i="22"/>
  <c r="G133" i="22"/>
  <c r="I133" i="22"/>
  <c r="A133" i="22"/>
  <c r="C133" i="22"/>
  <c r="E133" i="22"/>
  <c r="F133" i="22"/>
  <c r="B149" i="45"/>
  <c r="H165" i="22"/>
  <c r="B165" i="22"/>
  <c r="J165" i="22"/>
  <c r="D165" i="22"/>
  <c r="G165" i="22"/>
  <c r="A165" i="22"/>
  <c r="C165" i="22"/>
  <c r="E165" i="22"/>
  <c r="F165" i="22"/>
  <c r="I165" i="22"/>
  <c r="B181" i="45"/>
  <c r="B197" i="22"/>
  <c r="J197" i="22"/>
  <c r="D197" i="22"/>
  <c r="F197" i="22"/>
  <c r="G197" i="22"/>
  <c r="H197" i="22"/>
  <c r="C197" i="22"/>
  <c r="E197" i="22"/>
  <c r="I197" i="22"/>
  <c r="A197" i="22"/>
  <c r="B213" i="45"/>
  <c r="D229" i="22"/>
  <c r="E229" i="22"/>
  <c r="H229" i="22"/>
  <c r="G229" i="22"/>
  <c r="J229" i="22"/>
  <c r="A229" i="22"/>
  <c r="B229" i="22"/>
  <c r="C229" i="22"/>
  <c r="F229" i="22"/>
  <c r="I229" i="22"/>
  <c r="B245" i="45"/>
  <c r="F261" i="22"/>
  <c r="H261" i="22"/>
  <c r="B261" i="22"/>
  <c r="J261" i="22"/>
  <c r="C261" i="22"/>
  <c r="D261" i="22"/>
  <c r="A261" i="22"/>
  <c r="E261" i="22"/>
  <c r="G261" i="22"/>
  <c r="I261" i="22"/>
  <c r="B277" i="45"/>
  <c r="H301" i="22"/>
  <c r="B301" i="22"/>
  <c r="J301" i="22"/>
  <c r="D301" i="22"/>
  <c r="A301" i="22"/>
  <c r="C301" i="22"/>
  <c r="E301" i="22"/>
  <c r="F301" i="22"/>
  <c r="G301" i="22"/>
  <c r="I301" i="22"/>
  <c r="B317" i="45"/>
  <c r="H325" i="22"/>
  <c r="B325" i="22"/>
  <c r="J325" i="22"/>
  <c r="D325" i="22"/>
  <c r="E325" i="22"/>
  <c r="F325" i="22"/>
  <c r="G325" i="22"/>
  <c r="I325" i="22"/>
  <c r="A325" i="22"/>
  <c r="C325" i="22"/>
  <c r="B341" i="45"/>
  <c r="A345" i="22"/>
  <c r="I345" i="22"/>
  <c r="B345" i="22"/>
  <c r="J345" i="22"/>
  <c r="C345" i="22"/>
  <c r="D345" i="22"/>
  <c r="E345" i="22"/>
  <c r="F345" i="22"/>
  <c r="G345" i="22"/>
  <c r="H345" i="22"/>
  <c r="B361" i="45"/>
  <c r="A365" i="22"/>
  <c r="I365" i="22"/>
  <c r="C365" i="22"/>
  <c r="D365" i="22"/>
  <c r="G365" i="22"/>
  <c r="H365" i="22"/>
  <c r="E365" i="22"/>
  <c r="B365" i="22"/>
  <c r="F365" i="22"/>
  <c r="J365" i="22"/>
  <c r="B381" i="45"/>
  <c r="C397" i="22"/>
  <c r="D397" i="22"/>
  <c r="G397" i="22"/>
  <c r="I397" i="22"/>
  <c r="A397" i="22"/>
  <c r="J397" i="22"/>
  <c r="B397" i="22"/>
  <c r="E397" i="22"/>
  <c r="F397" i="22"/>
  <c r="H397" i="22"/>
  <c r="B413" i="45"/>
  <c r="B429" i="22"/>
  <c r="J429" i="22"/>
  <c r="E429" i="22"/>
  <c r="D429" i="22"/>
  <c r="I429" i="22"/>
  <c r="A429" i="22"/>
  <c r="C429" i="22"/>
  <c r="F429" i="22"/>
  <c r="G429" i="22"/>
  <c r="H429" i="22"/>
  <c r="B445" i="45"/>
  <c r="F441" i="22"/>
  <c r="A441" i="22"/>
  <c r="I441" i="22"/>
  <c r="B441" i="22"/>
  <c r="C441" i="22"/>
  <c r="D441" i="22"/>
  <c r="E441" i="22"/>
  <c r="G441" i="22"/>
  <c r="H441" i="22"/>
  <c r="J441" i="22"/>
  <c r="B457" i="45"/>
  <c r="F461" i="22"/>
  <c r="A461" i="22"/>
  <c r="I461" i="22"/>
  <c r="C461" i="22"/>
  <c r="D461" i="22"/>
  <c r="E461" i="22"/>
  <c r="G461" i="22"/>
  <c r="H461" i="22"/>
  <c r="J461" i="22"/>
  <c r="B461" i="22"/>
  <c r="B477" i="45"/>
  <c r="A534" i="22"/>
  <c r="I534" i="22"/>
  <c r="E534" i="22"/>
  <c r="F534" i="22"/>
  <c r="H534" i="22"/>
  <c r="J534" i="22"/>
  <c r="B534" i="22"/>
  <c r="B550" i="45"/>
  <c r="C534" i="22"/>
  <c r="D534" i="22"/>
  <c r="G534" i="22"/>
  <c r="F162" i="22"/>
  <c r="H162" i="22"/>
  <c r="B162" i="22"/>
  <c r="J162" i="22"/>
  <c r="C162" i="22"/>
  <c r="E162" i="22"/>
  <c r="G162" i="22"/>
  <c r="I162" i="22"/>
  <c r="A162" i="22"/>
  <c r="D162" i="22"/>
  <c r="B178" i="45"/>
  <c r="F174" i="22"/>
  <c r="H174" i="22"/>
  <c r="B174" i="22"/>
  <c r="J174" i="22"/>
  <c r="G174" i="22"/>
  <c r="A174" i="22"/>
  <c r="C174" i="22"/>
  <c r="D174" i="22"/>
  <c r="E174" i="22"/>
  <c r="I174" i="22"/>
  <c r="B190" i="45"/>
  <c r="H194" i="22"/>
  <c r="B194" i="22"/>
  <c r="J194" i="22"/>
  <c r="D194" i="22"/>
  <c r="E194" i="22"/>
  <c r="F194" i="22"/>
  <c r="A194" i="22"/>
  <c r="C194" i="22"/>
  <c r="G194" i="22"/>
  <c r="I194" i="22"/>
  <c r="B210" i="45"/>
  <c r="H206" i="22"/>
  <c r="B206" i="22"/>
  <c r="J206" i="22"/>
  <c r="D206" i="22"/>
  <c r="F206" i="22"/>
  <c r="E206" i="22"/>
  <c r="G206" i="22"/>
  <c r="C206" i="22"/>
  <c r="I206" i="22"/>
  <c r="A206" i="22"/>
  <c r="B222" i="45"/>
  <c r="B226" i="22"/>
  <c r="J226" i="22"/>
  <c r="C226" i="22"/>
  <c r="F226" i="22"/>
  <c r="A226" i="22"/>
  <c r="E226" i="22"/>
  <c r="G226" i="22"/>
  <c r="H226" i="22"/>
  <c r="D226" i="22"/>
  <c r="I226" i="22"/>
  <c r="B242" i="45"/>
  <c r="B238" i="22"/>
  <c r="J238" i="22"/>
  <c r="C238" i="22"/>
  <c r="F238" i="22"/>
  <c r="G238" i="22"/>
  <c r="I238" i="22"/>
  <c r="A238" i="22"/>
  <c r="D238" i="22"/>
  <c r="E238" i="22"/>
  <c r="H238" i="22"/>
  <c r="B254" i="45"/>
  <c r="B258" i="22"/>
  <c r="J258" i="22"/>
  <c r="C258" i="22"/>
  <c r="F258" i="22"/>
  <c r="A258" i="22"/>
  <c r="E258" i="22"/>
  <c r="G258" i="22"/>
  <c r="H258" i="22"/>
  <c r="D258" i="22"/>
  <c r="I258" i="22"/>
  <c r="B274" i="45"/>
  <c r="D270" i="22"/>
  <c r="F270" i="22"/>
  <c r="H270" i="22"/>
  <c r="A270" i="22"/>
  <c r="I270" i="22"/>
  <c r="B270" i="22"/>
  <c r="J270" i="22"/>
  <c r="C270" i="22"/>
  <c r="E270" i="22"/>
  <c r="G270" i="22"/>
  <c r="B286" i="45"/>
  <c r="D290" i="22"/>
  <c r="F290" i="22"/>
  <c r="H290" i="22"/>
  <c r="B290" i="22"/>
  <c r="J290" i="22"/>
  <c r="C290" i="22"/>
  <c r="E290" i="22"/>
  <c r="G290" i="22"/>
  <c r="I290" i="22"/>
  <c r="A290" i="22"/>
  <c r="B306" i="45"/>
  <c r="F310" i="22"/>
  <c r="H310" i="22"/>
  <c r="B310" i="22"/>
  <c r="J310" i="22"/>
  <c r="A310" i="22"/>
  <c r="C310" i="22"/>
  <c r="D310" i="22"/>
  <c r="E310" i="22"/>
  <c r="G310" i="22"/>
  <c r="I310" i="22"/>
  <c r="B326" i="45"/>
  <c r="F334" i="22"/>
  <c r="H334" i="22"/>
  <c r="B334" i="22"/>
  <c r="J334" i="22"/>
  <c r="D334" i="22"/>
  <c r="E334" i="22"/>
  <c r="G334" i="22"/>
  <c r="I334" i="22"/>
  <c r="A334" i="22"/>
  <c r="C334" i="22"/>
  <c r="B350" i="45"/>
  <c r="A374" i="22"/>
  <c r="I374" i="22"/>
  <c r="B374" i="22"/>
  <c r="J374" i="22"/>
  <c r="E374" i="22"/>
  <c r="H374" i="22"/>
  <c r="C374" i="22"/>
  <c r="G374" i="22"/>
  <c r="D374" i="22"/>
  <c r="F374" i="22"/>
  <c r="B390" i="45"/>
  <c r="H406" i="22"/>
  <c r="C406" i="22"/>
  <c r="F406" i="22"/>
  <c r="J406" i="22"/>
  <c r="A406" i="22"/>
  <c r="B406" i="22"/>
  <c r="D406" i="22"/>
  <c r="E406" i="22"/>
  <c r="G406" i="22"/>
  <c r="I406" i="22"/>
  <c r="B422" i="45"/>
  <c r="E548" i="22"/>
  <c r="A548" i="22"/>
  <c r="I548" i="22"/>
  <c r="D548" i="22"/>
  <c r="J548" i="22"/>
  <c r="B564" i="45"/>
  <c r="B548" i="22"/>
  <c r="C548" i="22"/>
  <c r="F548" i="22"/>
  <c r="G548" i="22"/>
  <c r="H548" i="22"/>
  <c r="G539" i="22"/>
  <c r="C539" i="22"/>
  <c r="D539" i="22"/>
  <c r="F539" i="22"/>
  <c r="H539" i="22"/>
  <c r="B555" i="45"/>
  <c r="I539" i="22"/>
  <c r="J539" i="22"/>
  <c r="A539" i="22"/>
  <c r="B539" i="22"/>
  <c r="E539" i="22"/>
  <c r="C27" i="22"/>
  <c r="D27" i="22"/>
  <c r="E27" i="22"/>
  <c r="F27" i="22"/>
  <c r="G27" i="22"/>
  <c r="H27" i="22"/>
  <c r="A27" i="22"/>
  <c r="I27" i="22"/>
  <c r="B27" i="22"/>
  <c r="J27" i="22"/>
  <c r="B43" i="45"/>
  <c r="C59" i="22"/>
  <c r="D59" i="22"/>
  <c r="E59" i="22"/>
  <c r="F59" i="22"/>
  <c r="G59" i="22"/>
  <c r="H59" i="22"/>
  <c r="A59" i="22"/>
  <c r="I59" i="22"/>
  <c r="B59" i="22"/>
  <c r="J59" i="22"/>
  <c r="B75" i="45"/>
  <c r="C71" i="22"/>
  <c r="D71" i="22"/>
  <c r="F71" i="22"/>
  <c r="G71" i="22"/>
  <c r="H71" i="22"/>
  <c r="A71" i="22"/>
  <c r="B71" i="22"/>
  <c r="E71" i="22"/>
  <c r="I71" i="22"/>
  <c r="J71" i="22"/>
  <c r="B87" i="45"/>
  <c r="C103" i="22"/>
  <c r="E103" i="22"/>
  <c r="F103" i="22"/>
  <c r="G103" i="22"/>
  <c r="A103" i="22"/>
  <c r="I103" i="22"/>
  <c r="B103" i="22"/>
  <c r="H103" i="22"/>
  <c r="D103" i="22"/>
  <c r="J103" i="22"/>
  <c r="B119" i="45"/>
  <c r="D135" i="22"/>
  <c r="F135" i="22"/>
  <c r="H135" i="22"/>
  <c r="A135" i="22"/>
  <c r="B135" i="22"/>
  <c r="C135" i="22"/>
  <c r="E135" i="22"/>
  <c r="G135" i="22"/>
  <c r="I135" i="22"/>
  <c r="J135" i="22"/>
  <c r="B151" i="45"/>
  <c r="D155" i="22"/>
  <c r="F155" i="22"/>
  <c r="H155" i="22"/>
  <c r="E155" i="22"/>
  <c r="G155" i="22"/>
  <c r="I155" i="22"/>
  <c r="J155" i="22"/>
  <c r="A155" i="22"/>
  <c r="B155" i="22"/>
  <c r="C155" i="22"/>
  <c r="B171" i="45"/>
  <c r="F187" i="22"/>
  <c r="H187" i="22"/>
  <c r="B187" i="22"/>
  <c r="J187" i="22"/>
  <c r="C187" i="22"/>
  <c r="D187" i="22"/>
  <c r="A187" i="22"/>
  <c r="G187" i="22"/>
  <c r="I187" i="22"/>
  <c r="E187" i="22"/>
  <c r="B203" i="45"/>
  <c r="H219" i="22"/>
  <c r="A219" i="22"/>
  <c r="I219" i="22"/>
  <c r="D219" i="22"/>
  <c r="E219" i="22"/>
  <c r="G219" i="22"/>
  <c r="B219" i="22"/>
  <c r="C219" i="22"/>
  <c r="F219" i="22"/>
  <c r="J219" i="22"/>
  <c r="B235" i="45"/>
  <c r="H251" i="22"/>
  <c r="A251" i="22"/>
  <c r="I251" i="22"/>
  <c r="D251" i="22"/>
  <c r="E251" i="22"/>
  <c r="G251" i="22"/>
  <c r="B251" i="22"/>
  <c r="C251" i="22"/>
  <c r="F251" i="22"/>
  <c r="J251" i="22"/>
  <c r="B267" i="45"/>
  <c r="B283" i="22"/>
  <c r="J283" i="22"/>
  <c r="D283" i="22"/>
  <c r="F283" i="22"/>
  <c r="G283" i="22"/>
  <c r="H283" i="22"/>
  <c r="A283" i="22"/>
  <c r="C283" i="22"/>
  <c r="E283" i="22"/>
  <c r="I283" i="22"/>
  <c r="B299" i="45"/>
  <c r="D303" i="22"/>
  <c r="F303" i="22"/>
  <c r="H303" i="22"/>
  <c r="G303" i="22"/>
  <c r="I303" i="22"/>
  <c r="J303" i="22"/>
  <c r="A303" i="22"/>
  <c r="B303" i="22"/>
  <c r="C303" i="22"/>
  <c r="E303" i="22"/>
  <c r="B319" i="45"/>
  <c r="D327" i="22"/>
  <c r="F327" i="22"/>
  <c r="H327" i="22"/>
  <c r="J327" i="22"/>
  <c r="A327" i="22"/>
  <c r="B327" i="22"/>
  <c r="C327" i="22"/>
  <c r="E327" i="22"/>
  <c r="G327" i="22"/>
  <c r="I327" i="22"/>
  <c r="B343" i="45"/>
  <c r="F415" i="22"/>
  <c r="A415" i="22"/>
  <c r="I415" i="22"/>
  <c r="B415" i="22"/>
  <c r="E415" i="22"/>
  <c r="H415" i="22"/>
  <c r="J415" i="22"/>
  <c r="C415" i="22"/>
  <c r="D415" i="22"/>
  <c r="G415" i="22"/>
  <c r="B431" i="45"/>
  <c r="B443" i="22"/>
  <c r="J443" i="22"/>
  <c r="E443" i="22"/>
  <c r="A443" i="22"/>
  <c r="C443" i="22"/>
  <c r="D443" i="22"/>
  <c r="F443" i="22"/>
  <c r="G443" i="22"/>
  <c r="H443" i="22"/>
  <c r="I443" i="22"/>
  <c r="B459" i="45"/>
  <c r="B463" i="22"/>
  <c r="J463" i="22"/>
  <c r="E463" i="22"/>
  <c r="D463" i="22"/>
  <c r="F463" i="22"/>
  <c r="G463" i="22"/>
  <c r="H463" i="22"/>
  <c r="I463" i="22"/>
  <c r="A463" i="22"/>
  <c r="C463" i="22"/>
  <c r="B479" i="45"/>
  <c r="E18" i="22"/>
  <c r="F18" i="22"/>
  <c r="G18" i="22"/>
  <c r="H18" i="22"/>
  <c r="A18" i="22"/>
  <c r="I18" i="22"/>
  <c r="B18" i="22"/>
  <c r="J18" i="22"/>
  <c r="C18" i="22"/>
  <c r="D18" i="22"/>
  <c r="B34" i="45"/>
  <c r="E50" i="22"/>
  <c r="F50" i="22"/>
  <c r="G50" i="22"/>
  <c r="H50" i="22"/>
  <c r="A50" i="22"/>
  <c r="I50" i="22"/>
  <c r="B50" i="22"/>
  <c r="J50" i="22"/>
  <c r="C50" i="22"/>
  <c r="D50" i="22"/>
  <c r="B66" i="45"/>
  <c r="E82" i="22"/>
  <c r="F82" i="22"/>
  <c r="G82" i="22"/>
  <c r="H82" i="22"/>
  <c r="A82" i="22"/>
  <c r="I82" i="22"/>
  <c r="B82" i="22"/>
  <c r="J82" i="22"/>
  <c r="C82" i="22"/>
  <c r="D82" i="22"/>
  <c r="B98" i="45"/>
  <c r="E94" i="22"/>
  <c r="G94" i="22"/>
  <c r="H94" i="22"/>
  <c r="A94" i="22"/>
  <c r="I94" i="22"/>
  <c r="C94" i="22"/>
  <c r="F94" i="22"/>
  <c r="B94" i="22"/>
  <c r="D94" i="22"/>
  <c r="J94" i="22"/>
  <c r="B110" i="45"/>
  <c r="E114" i="22"/>
  <c r="G114" i="22"/>
  <c r="H114" i="22"/>
  <c r="A114" i="22"/>
  <c r="I114" i="22"/>
  <c r="C114" i="22"/>
  <c r="D114" i="22"/>
  <c r="J114" i="22"/>
  <c r="B114" i="22"/>
  <c r="F114" i="22"/>
  <c r="B130" i="45"/>
  <c r="E126" i="22"/>
  <c r="G126" i="22"/>
  <c r="H126" i="22"/>
  <c r="A126" i="22"/>
  <c r="I126" i="22"/>
  <c r="C126" i="22"/>
  <c r="F126" i="22"/>
  <c r="B126" i="22"/>
  <c r="D126" i="22"/>
  <c r="J126" i="22"/>
  <c r="B142" i="45"/>
  <c r="F146" i="22"/>
  <c r="H146" i="22"/>
  <c r="B146" i="22"/>
  <c r="J146" i="22"/>
  <c r="E146" i="22"/>
  <c r="G146" i="22"/>
  <c r="I146" i="22"/>
  <c r="A146" i="22"/>
  <c r="C146" i="22"/>
  <c r="D146" i="22"/>
  <c r="B162" i="45"/>
  <c r="C537" i="22"/>
  <c r="G537" i="22"/>
  <c r="H537" i="22"/>
  <c r="B537" i="22"/>
  <c r="J537" i="22"/>
  <c r="A537" i="22"/>
  <c r="D537" i="22"/>
  <c r="E537" i="22"/>
  <c r="F537" i="22"/>
  <c r="I537" i="22"/>
  <c r="B553" i="45"/>
  <c r="A16" i="22"/>
  <c r="I16" i="22"/>
  <c r="B16" i="22"/>
  <c r="J16" i="22"/>
  <c r="C16" i="22"/>
  <c r="D16" i="22"/>
  <c r="E16" i="22"/>
  <c r="F16" i="22"/>
  <c r="G16" i="22"/>
  <c r="H16" i="22"/>
  <c r="B32" i="45"/>
  <c r="A48" i="22"/>
  <c r="I48" i="22"/>
  <c r="B48" i="22"/>
  <c r="J48" i="22"/>
  <c r="C48" i="22"/>
  <c r="D48" i="22"/>
  <c r="E48" i="22"/>
  <c r="F48" i="22"/>
  <c r="G48" i="22"/>
  <c r="H48" i="22"/>
  <c r="B64" i="45"/>
  <c r="A92" i="22"/>
  <c r="I92" i="22"/>
  <c r="B92" i="22"/>
  <c r="J92" i="22"/>
  <c r="C92" i="22"/>
  <c r="D92" i="22"/>
  <c r="E92" i="22"/>
  <c r="F92" i="22"/>
  <c r="G92" i="22"/>
  <c r="H92" i="22"/>
  <c r="B108" i="45"/>
  <c r="A124" i="22"/>
  <c r="I124" i="22"/>
  <c r="C124" i="22"/>
  <c r="D124" i="22"/>
  <c r="E124" i="22"/>
  <c r="G124" i="22"/>
  <c r="F124" i="22"/>
  <c r="J124" i="22"/>
  <c r="B124" i="22"/>
  <c r="H124" i="22"/>
  <c r="B140" i="45"/>
  <c r="B156" i="22"/>
  <c r="J156" i="22"/>
  <c r="D156" i="22"/>
  <c r="F156" i="22"/>
  <c r="H156" i="22"/>
  <c r="I156" i="22"/>
  <c r="A156" i="22"/>
  <c r="C156" i="22"/>
  <c r="E156" i="22"/>
  <c r="G156" i="22"/>
  <c r="B172" i="45"/>
  <c r="D188" i="22"/>
  <c r="F188" i="22"/>
  <c r="H188" i="22"/>
  <c r="A188" i="22"/>
  <c r="I188" i="22"/>
  <c r="B188" i="22"/>
  <c r="J188" i="22"/>
  <c r="C188" i="22"/>
  <c r="G188" i="22"/>
  <c r="E188" i="22"/>
  <c r="B204" i="45"/>
  <c r="F220" i="22"/>
  <c r="G220" i="22"/>
  <c r="B220" i="22"/>
  <c r="J220" i="22"/>
  <c r="H220" i="22"/>
  <c r="A220" i="22"/>
  <c r="C220" i="22"/>
  <c r="D220" i="22"/>
  <c r="E220" i="22"/>
  <c r="I220" i="22"/>
  <c r="B236" i="45"/>
  <c r="F252" i="22"/>
  <c r="G252" i="22"/>
  <c r="B252" i="22"/>
  <c r="J252" i="22"/>
  <c r="H252" i="22"/>
  <c r="A252" i="22"/>
  <c r="C252" i="22"/>
  <c r="D252" i="22"/>
  <c r="E252" i="22"/>
  <c r="I252" i="22"/>
  <c r="B268" i="45"/>
  <c r="H284" i="22"/>
  <c r="B284" i="22"/>
  <c r="J284" i="22"/>
  <c r="D284" i="22"/>
  <c r="E284" i="22"/>
  <c r="F284" i="22"/>
  <c r="A284" i="22"/>
  <c r="C284" i="22"/>
  <c r="G284" i="22"/>
  <c r="I284" i="22"/>
  <c r="B300" i="45"/>
  <c r="H292" i="22"/>
  <c r="B292" i="22"/>
  <c r="J292" i="22"/>
  <c r="D292" i="22"/>
  <c r="F292" i="22"/>
  <c r="A292" i="22"/>
  <c r="C292" i="22"/>
  <c r="E292" i="22"/>
  <c r="G292" i="22"/>
  <c r="I292" i="22"/>
  <c r="B308" i="45"/>
  <c r="C348" i="22"/>
  <c r="D348" i="22"/>
  <c r="E348" i="22"/>
  <c r="F348" i="22"/>
  <c r="G348" i="22"/>
  <c r="H348" i="22"/>
  <c r="A348" i="22"/>
  <c r="I348" i="22"/>
  <c r="B348" i="22"/>
  <c r="J348" i="22"/>
  <c r="B364" i="45"/>
  <c r="C356" i="22"/>
  <c r="E356" i="22"/>
  <c r="F356" i="22"/>
  <c r="A356" i="22"/>
  <c r="I356" i="22"/>
  <c r="B356" i="22"/>
  <c r="H356" i="22"/>
  <c r="J356" i="22"/>
  <c r="D356" i="22"/>
  <c r="G356" i="22"/>
  <c r="B372" i="45"/>
  <c r="E388" i="22"/>
  <c r="F388" i="22"/>
  <c r="A388" i="22"/>
  <c r="I388" i="22"/>
  <c r="J388" i="22"/>
  <c r="B388" i="22"/>
  <c r="D388" i="22"/>
  <c r="C388" i="22"/>
  <c r="G388" i="22"/>
  <c r="H388" i="22"/>
  <c r="B404" i="45"/>
  <c r="H444" i="22"/>
  <c r="C444" i="22"/>
  <c r="B444" i="22"/>
  <c r="D444" i="22"/>
  <c r="E444" i="22"/>
  <c r="F444" i="22"/>
  <c r="G444" i="22"/>
  <c r="I444" i="22"/>
  <c r="J444" i="22"/>
  <c r="A444" i="22"/>
  <c r="B460" i="45"/>
  <c r="A552" i="22"/>
  <c r="I552" i="22"/>
  <c r="D552" i="22"/>
  <c r="G552" i="22"/>
  <c r="H552" i="22"/>
  <c r="J552" i="22"/>
  <c r="B552" i="22"/>
  <c r="C552" i="22"/>
  <c r="B568" i="45"/>
  <c r="E552" i="22"/>
  <c r="F552" i="22"/>
  <c r="D566" i="22"/>
  <c r="E566" i="22"/>
  <c r="F566" i="22"/>
  <c r="G566" i="22"/>
  <c r="B582" i="45"/>
  <c r="H566" i="22"/>
  <c r="A566" i="22"/>
  <c r="I566" i="22"/>
  <c r="B566" i="22"/>
  <c r="J566" i="22"/>
  <c r="C566" i="22"/>
  <c r="C574" i="22"/>
  <c r="D574" i="22"/>
  <c r="E574" i="22"/>
  <c r="F574" i="22"/>
  <c r="G574" i="22"/>
  <c r="B590" i="45"/>
  <c r="H574" i="22"/>
  <c r="A574" i="22"/>
  <c r="I574" i="22"/>
  <c r="B574" i="22"/>
  <c r="J574" i="22"/>
  <c r="D582" i="22"/>
  <c r="E582" i="22"/>
  <c r="F582" i="22"/>
  <c r="G582" i="22"/>
  <c r="B598" i="45"/>
  <c r="H582" i="22"/>
  <c r="A582" i="22"/>
  <c r="I582" i="22"/>
  <c r="B582" i="22"/>
  <c r="J582" i="22"/>
  <c r="C582" i="22"/>
  <c r="G535" i="22"/>
  <c r="C535" i="22"/>
  <c r="D535" i="22"/>
  <c r="F535" i="22"/>
  <c r="A535" i="22"/>
  <c r="B535" i="22"/>
  <c r="E535" i="22"/>
  <c r="H535" i="22"/>
  <c r="I535" i="22"/>
  <c r="B551" i="45"/>
  <c r="J535" i="22"/>
  <c r="G5" i="22"/>
  <c r="H5" i="22"/>
  <c r="A5" i="22"/>
  <c r="I5" i="22"/>
  <c r="B5" i="22"/>
  <c r="J5" i="22"/>
  <c r="C5" i="22"/>
  <c r="D5" i="22"/>
  <c r="E5" i="22"/>
  <c r="F5" i="22"/>
  <c r="B21" i="45"/>
  <c r="G37" i="22"/>
  <c r="H37" i="22"/>
  <c r="A37" i="22"/>
  <c r="I37" i="22"/>
  <c r="B37" i="22"/>
  <c r="J37" i="22"/>
  <c r="C37" i="22"/>
  <c r="D37" i="22"/>
  <c r="E37" i="22"/>
  <c r="F37" i="22"/>
  <c r="B53" i="45"/>
  <c r="G69" i="22"/>
  <c r="H69" i="22"/>
  <c r="A69" i="22"/>
  <c r="I69" i="22"/>
  <c r="B69" i="22"/>
  <c r="J69" i="22"/>
  <c r="C69" i="22"/>
  <c r="D69" i="22"/>
  <c r="E69" i="22"/>
  <c r="F69" i="22"/>
  <c r="B85" i="45"/>
  <c r="H177" i="22"/>
  <c r="B177" i="22"/>
  <c r="J177" i="22"/>
  <c r="D177" i="22"/>
  <c r="C177" i="22"/>
  <c r="F177" i="22"/>
  <c r="I177" i="22"/>
  <c r="A177" i="22"/>
  <c r="E177" i="22"/>
  <c r="G177" i="22"/>
  <c r="B193" i="45"/>
  <c r="B209" i="22"/>
  <c r="J209" i="22"/>
  <c r="D209" i="22"/>
  <c r="F209" i="22"/>
  <c r="A209" i="22"/>
  <c r="C209" i="22"/>
  <c r="H209" i="22"/>
  <c r="G209" i="22"/>
  <c r="E209" i="22"/>
  <c r="I209" i="22"/>
  <c r="B225" i="45"/>
  <c r="D241" i="22"/>
  <c r="E241" i="22"/>
  <c r="H241" i="22"/>
  <c r="B241" i="22"/>
  <c r="F241" i="22"/>
  <c r="I241" i="22"/>
  <c r="J241" i="22"/>
  <c r="A241" i="22"/>
  <c r="C241" i="22"/>
  <c r="G241" i="22"/>
  <c r="B257" i="45"/>
  <c r="F273" i="22"/>
  <c r="H273" i="22"/>
  <c r="B273" i="22"/>
  <c r="J273" i="22"/>
  <c r="C273" i="22"/>
  <c r="D273" i="22"/>
  <c r="E273" i="22"/>
  <c r="G273" i="22"/>
  <c r="I273" i="22"/>
  <c r="A273" i="22"/>
  <c r="B289" i="45"/>
  <c r="H313" i="22"/>
  <c r="B313" i="22"/>
  <c r="J313" i="22"/>
  <c r="D313" i="22"/>
  <c r="I313" i="22"/>
  <c r="A313" i="22"/>
  <c r="C313" i="22"/>
  <c r="E313" i="22"/>
  <c r="F313" i="22"/>
  <c r="G313" i="22"/>
  <c r="B329" i="45"/>
  <c r="B337" i="22"/>
  <c r="I337" i="22"/>
  <c r="A337" i="22"/>
  <c r="J337" i="22"/>
  <c r="C337" i="22"/>
  <c r="D337" i="22"/>
  <c r="E337" i="22"/>
  <c r="F337" i="22"/>
  <c r="G337" i="22"/>
  <c r="H337" i="22"/>
  <c r="B353" i="45"/>
  <c r="C377" i="22"/>
  <c r="D377" i="22"/>
  <c r="G377" i="22"/>
  <c r="E377" i="22"/>
  <c r="I377" i="22"/>
  <c r="F377" i="22"/>
  <c r="A377" i="22"/>
  <c r="B377" i="22"/>
  <c r="H377" i="22"/>
  <c r="J377" i="22"/>
  <c r="B393" i="45"/>
  <c r="B409" i="22"/>
  <c r="J409" i="22"/>
  <c r="E409" i="22"/>
  <c r="H409" i="22"/>
  <c r="A409" i="22"/>
  <c r="C409" i="22"/>
  <c r="D409" i="22"/>
  <c r="F409" i="22"/>
  <c r="G409" i="22"/>
  <c r="I409" i="22"/>
  <c r="B425" i="45"/>
  <c r="F473" i="22"/>
  <c r="A473" i="22"/>
  <c r="I473" i="22"/>
  <c r="B473" i="22"/>
  <c r="C473" i="22"/>
  <c r="D473" i="22"/>
  <c r="E473" i="22"/>
  <c r="G473" i="22"/>
  <c r="H473" i="22"/>
  <c r="J473" i="22"/>
  <c r="B489" i="45"/>
  <c r="F497" i="22"/>
  <c r="A497" i="22"/>
  <c r="I497" i="22"/>
  <c r="E497" i="22"/>
  <c r="G497" i="22"/>
  <c r="H497" i="22"/>
  <c r="J497" i="22"/>
  <c r="B497" i="22"/>
  <c r="C497" i="22"/>
  <c r="D497" i="22"/>
  <c r="B513" i="45"/>
  <c r="F513" i="22"/>
  <c r="A513" i="22"/>
  <c r="I513" i="22"/>
  <c r="E513" i="22"/>
  <c r="H513" i="22"/>
  <c r="J513" i="22"/>
  <c r="B513" i="22"/>
  <c r="D513" i="22"/>
  <c r="G513" i="22"/>
  <c r="C513" i="22"/>
  <c r="B529" i="45"/>
  <c r="C529" i="22"/>
  <c r="G529" i="22"/>
  <c r="H529" i="22"/>
  <c r="B529" i="22"/>
  <c r="J529" i="22"/>
  <c r="A529" i="22"/>
  <c r="D529" i="22"/>
  <c r="E529" i="22"/>
  <c r="F529" i="22"/>
  <c r="I529" i="22"/>
  <c r="B545" i="45"/>
  <c r="C549" i="22"/>
  <c r="G549" i="22"/>
  <c r="B549" i="22"/>
  <c r="J549" i="22"/>
  <c r="A549" i="22"/>
  <c r="D549" i="22"/>
  <c r="E549" i="22"/>
  <c r="F549" i="22"/>
  <c r="H549" i="22"/>
  <c r="B565" i="45"/>
  <c r="I549" i="22"/>
  <c r="G346" i="22"/>
  <c r="H346" i="22"/>
  <c r="A346" i="22"/>
  <c r="I346" i="22"/>
  <c r="B346" i="22"/>
  <c r="J346" i="22"/>
  <c r="C346" i="22"/>
  <c r="D346" i="22"/>
  <c r="E346" i="22"/>
  <c r="F346" i="22"/>
  <c r="B362" i="45"/>
  <c r="G354" i="22"/>
  <c r="A354" i="22"/>
  <c r="I354" i="22"/>
  <c r="B354" i="22"/>
  <c r="J354" i="22"/>
  <c r="E354" i="22"/>
  <c r="F354" i="22"/>
  <c r="H354" i="22"/>
  <c r="C354" i="22"/>
  <c r="D354" i="22"/>
  <c r="B370" i="45"/>
  <c r="A386" i="22"/>
  <c r="I386" i="22"/>
  <c r="B386" i="22"/>
  <c r="J386" i="22"/>
  <c r="E386" i="22"/>
  <c r="D386" i="22"/>
  <c r="H386" i="22"/>
  <c r="G386" i="22"/>
  <c r="C386" i="22"/>
  <c r="F386" i="22"/>
  <c r="B402" i="45"/>
  <c r="H418" i="22"/>
  <c r="C418" i="22"/>
  <c r="D418" i="22"/>
  <c r="G418" i="22"/>
  <c r="F418" i="22"/>
  <c r="I418" i="22"/>
  <c r="J418" i="22"/>
  <c r="A418" i="22"/>
  <c r="B418" i="22"/>
  <c r="E418" i="22"/>
  <c r="B434" i="45"/>
  <c r="D454" i="22"/>
  <c r="G454" i="22"/>
  <c r="I454" i="22"/>
  <c r="J454" i="22"/>
  <c r="A454" i="22"/>
  <c r="B454" i="22"/>
  <c r="C454" i="22"/>
  <c r="E454" i="22"/>
  <c r="F454" i="22"/>
  <c r="H454" i="22"/>
  <c r="B470" i="45"/>
  <c r="D470" i="22"/>
  <c r="G470" i="22"/>
  <c r="I470" i="22"/>
  <c r="J470" i="22"/>
  <c r="A470" i="22"/>
  <c r="B470" i="22"/>
  <c r="C470" i="22"/>
  <c r="E470" i="22"/>
  <c r="F470" i="22"/>
  <c r="H470" i="22"/>
  <c r="B486" i="45"/>
  <c r="D502" i="22"/>
  <c r="G502" i="22"/>
  <c r="I502" i="22"/>
  <c r="J502" i="22"/>
  <c r="A502" i="22"/>
  <c r="B502" i="22"/>
  <c r="C502" i="22"/>
  <c r="E502" i="22"/>
  <c r="F502" i="22"/>
  <c r="H502" i="22"/>
  <c r="B518" i="45"/>
  <c r="A518" i="22"/>
  <c r="I518" i="22"/>
  <c r="C518" i="22"/>
  <c r="D518" i="22"/>
  <c r="E518" i="22"/>
  <c r="F518" i="22"/>
  <c r="H518" i="22"/>
  <c r="B518" i="22"/>
  <c r="G518" i="22"/>
  <c r="J518" i="22"/>
  <c r="B534" i="45"/>
  <c r="C7" i="22"/>
  <c r="D7" i="22"/>
  <c r="E7" i="22"/>
  <c r="F7" i="22"/>
  <c r="G7" i="22"/>
  <c r="H7" i="22"/>
  <c r="A7" i="22"/>
  <c r="I7" i="22"/>
  <c r="B7" i="22"/>
  <c r="J7" i="22"/>
  <c r="B23" i="45"/>
  <c r="C39" i="22"/>
  <c r="D39" i="22"/>
  <c r="E39" i="22"/>
  <c r="F39" i="22"/>
  <c r="G39" i="22"/>
  <c r="H39" i="22"/>
  <c r="A39" i="22"/>
  <c r="I39" i="22"/>
  <c r="B39" i="22"/>
  <c r="J39" i="22"/>
  <c r="B55" i="45"/>
  <c r="C83" i="22"/>
  <c r="D83" i="22"/>
  <c r="E83" i="22"/>
  <c r="F83" i="22"/>
  <c r="G83" i="22"/>
  <c r="H83" i="22"/>
  <c r="A83" i="22"/>
  <c r="I83" i="22"/>
  <c r="B83" i="22"/>
  <c r="J83" i="22"/>
  <c r="B99" i="45"/>
  <c r="C115" i="22"/>
  <c r="E115" i="22"/>
  <c r="F115" i="22"/>
  <c r="G115" i="22"/>
  <c r="A115" i="22"/>
  <c r="I115" i="22"/>
  <c r="J115" i="22"/>
  <c r="B115" i="22"/>
  <c r="D115" i="22"/>
  <c r="H115" i="22"/>
  <c r="B131" i="45"/>
  <c r="D147" i="22"/>
  <c r="F147" i="22"/>
  <c r="H147" i="22"/>
  <c r="I147" i="22"/>
  <c r="J147" i="22"/>
  <c r="A147" i="22"/>
  <c r="B147" i="22"/>
  <c r="C147" i="22"/>
  <c r="E147" i="22"/>
  <c r="G147" i="22"/>
  <c r="B163" i="45"/>
  <c r="D167" i="22"/>
  <c r="F167" i="22"/>
  <c r="H167" i="22"/>
  <c r="A167" i="22"/>
  <c r="C167" i="22"/>
  <c r="G167" i="22"/>
  <c r="I167" i="22"/>
  <c r="J167" i="22"/>
  <c r="B167" i="22"/>
  <c r="E167" i="22"/>
  <c r="B183" i="45"/>
  <c r="F199" i="22"/>
  <c r="H199" i="22"/>
  <c r="B199" i="22"/>
  <c r="J199" i="22"/>
  <c r="C199" i="22"/>
  <c r="D199" i="22"/>
  <c r="E199" i="22"/>
  <c r="G199" i="22"/>
  <c r="A199" i="22"/>
  <c r="I199" i="22"/>
  <c r="B215" i="45"/>
  <c r="H231" i="22"/>
  <c r="A231" i="22"/>
  <c r="I231" i="22"/>
  <c r="D231" i="22"/>
  <c r="C231" i="22"/>
  <c r="F231" i="22"/>
  <c r="G231" i="22"/>
  <c r="J231" i="22"/>
  <c r="B231" i="22"/>
  <c r="E231" i="22"/>
  <c r="B247" i="45"/>
  <c r="B263" i="22"/>
  <c r="J263" i="22"/>
  <c r="D263" i="22"/>
  <c r="F263" i="22"/>
  <c r="G263" i="22"/>
  <c r="H263" i="22"/>
  <c r="A263" i="22"/>
  <c r="C263" i="22"/>
  <c r="E263" i="22"/>
  <c r="I263" i="22"/>
  <c r="B279" i="45"/>
  <c r="D315" i="22"/>
  <c r="F315" i="22"/>
  <c r="H315" i="22"/>
  <c r="B315" i="22"/>
  <c r="C315" i="22"/>
  <c r="E315" i="22"/>
  <c r="G315" i="22"/>
  <c r="I315" i="22"/>
  <c r="J315" i="22"/>
  <c r="A315" i="22"/>
  <c r="B331" i="45"/>
  <c r="E339" i="22"/>
  <c r="F339" i="22"/>
  <c r="G339" i="22"/>
  <c r="H339" i="22"/>
  <c r="A339" i="22"/>
  <c r="I339" i="22"/>
  <c r="B339" i="22"/>
  <c r="J339" i="22"/>
  <c r="C339" i="22"/>
  <c r="D339" i="22"/>
  <c r="B355" i="45"/>
  <c r="E359" i="22"/>
  <c r="G359" i="22"/>
  <c r="H359" i="22"/>
  <c r="C359" i="22"/>
  <c r="D359" i="22"/>
  <c r="J359" i="22"/>
  <c r="A359" i="22"/>
  <c r="B359" i="22"/>
  <c r="I359" i="22"/>
  <c r="F359" i="22"/>
  <c r="B375" i="45"/>
  <c r="G371" i="22"/>
  <c r="H371" i="22"/>
  <c r="C371" i="22"/>
  <c r="A371" i="22"/>
  <c r="E371" i="22"/>
  <c r="D371" i="22"/>
  <c r="I371" i="22"/>
  <c r="J371" i="22"/>
  <c r="B371" i="22"/>
  <c r="F371" i="22"/>
  <c r="B387" i="45"/>
  <c r="F427" i="22"/>
  <c r="A427" i="22"/>
  <c r="I427" i="22"/>
  <c r="J427" i="22"/>
  <c r="C427" i="22"/>
  <c r="B427" i="22"/>
  <c r="D427" i="22"/>
  <c r="E427" i="22"/>
  <c r="G427" i="22"/>
  <c r="H427" i="22"/>
  <c r="B443" i="45"/>
  <c r="B475" i="22"/>
  <c r="J475" i="22"/>
  <c r="E475" i="22"/>
  <c r="A475" i="22"/>
  <c r="C475" i="22"/>
  <c r="D475" i="22"/>
  <c r="F475" i="22"/>
  <c r="G475" i="22"/>
  <c r="H475" i="22"/>
  <c r="I475" i="22"/>
  <c r="B491" i="45"/>
  <c r="B499" i="22"/>
  <c r="J499" i="22"/>
  <c r="E499" i="22"/>
  <c r="G499" i="22"/>
  <c r="H499" i="22"/>
  <c r="I499" i="22"/>
  <c r="A499" i="22"/>
  <c r="C499" i="22"/>
  <c r="D499" i="22"/>
  <c r="F499" i="22"/>
  <c r="B515" i="45"/>
  <c r="B515" i="22"/>
  <c r="E515" i="22"/>
  <c r="G515" i="22"/>
  <c r="I515" i="22"/>
  <c r="J515" i="22"/>
  <c r="A515" i="22"/>
  <c r="C515" i="22"/>
  <c r="F515" i="22"/>
  <c r="B531" i="45"/>
  <c r="D515" i="22"/>
  <c r="H515" i="22"/>
  <c r="G531" i="22"/>
  <c r="C531" i="22"/>
  <c r="D531" i="22"/>
  <c r="F531" i="22"/>
  <c r="H531" i="22"/>
  <c r="I531" i="22"/>
  <c r="J531" i="22"/>
  <c r="A531" i="22"/>
  <c r="B531" i="22"/>
  <c r="E531" i="22"/>
  <c r="B547" i="45"/>
  <c r="E554" i="22"/>
  <c r="H554" i="22"/>
  <c r="I554" i="22"/>
  <c r="J554" i="22"/>
  <c r="A554" i="22"/>
  <c r="B554" i="22"/>
  <c r="C554" i="22"/>
  <c r="D554" i="22"/>
  <c r="F554" i="22"/>
  <c r="G554" i="22"/>
  <c r="B570" i="45"/>
  <c r="E30" i="22"/>
  <c r="F30" i="22"/>
  <c r="G30" i="22"/>
  <c r="H30" i="22"/>
  <c r="A30" i="22"/>
  <c r="I30" i="22"/>
  <c r="B30" i="22"/>
  <c r="J30" i="22"/>
  <c r="C30" i="22"/>
  <c r="D30" i="22"/>
  <c r="B46" i="45"/>
  <c r="E62" i="22"/>
  <c r="F62" i="22"/>
  <c r="G62" i="22"/>
  <c r="H62" i="22"/>
  <c r="A62" i="22"/>
  <c r="I62" i="22"/>
  <c r="B62" i="22"/>
  <c r="J62" i="22"/>
  <c r="C62" i="22"/>
  <c r="D62" i="22"/>
  <c r="B78" i="45"/>
  <c r="A28" i="22"/>
  <c r="I28" i="22"/>
  <c r="B28" i="22"/>
  <c r="J28" i="22"/>
  <c r="C28" i="22"/>
  <c r="D28" i="22"/>
  <c r="E28" i="22"/>
  <c r="F28" i="22"/>
  <c r="G28" i="22"/>
  <c r="H28" i="22"/>
  <c r="B44" i="45"/>
  <c r="A60" i="22"/>
  <c r="I60" i="22"/>
  <c r="B60" i="22"/>
  <c r="J60" i="22"/>
  <c r="C60" i="22"/>
  <c r="D60" i="22"/>
  <c r="E60" i="22"/>
  <c r="F60" i="22"/>
  <c r="G60" i="22"/>
  <c r="H60" i="22"/>
  <c r="B76" i="45"/>
  <c r="A72" i="22"/>
  <c r="I72" i="22"/>
  <c r="B72" i="22"/>
  <c r="J72" i="22"/>
  <c r="C72" i="22"/>
  <c r="D72" i="22"/>
  <c r="E72" i="22"/>
  <c r="F72" i="22"/>
  <c r="G72" i="22"/>
  <c r="H72" i="22"/>
  <c r="B88" i="45"/>
  <c r="A104" i="22"/>
  <c r="I104" i="22"/>
  <c r="C104" i="22"/>
  <c r="D104" i="22"/>
  <c r="E104" i="22"/>
  <c r="G104" i="22"/>
  <c r="B104" i="22"/>
  <c r="F104" i="22"/>
  <c r="H104" i="22"/>
  <c r="J104" i="22"/>
  <c r="B120" i="45"/>
  <c r="B136" i="22"/>
  <c r="J136" i="22"/>
  <c r="D136" i="22"/>
  <c r="F136" i="22"/>
  <c r="C136" i="22"/>
  <c r="E136" i="22"/>
  <c r="G136" i="22"/>
  <c r="H136" i="22"/>
  <c r="I136" i="22"/>
  <c r="A136" i="22"/>
  <c r="B152" i="45"/>
  <c r="B168" i="22"/>
  <c r="J168" i="22"/>
  <c r="D168" i="22"/>
  <c r="F168" i="22"/>
  <c r="C168" i="22"/>
  <c r="G168" i="22"/>
  <c r="I168" i="22"/>
  <c r="E168" i="22"/>
  <c r="H168" i="22"/>
  <c r="A168" i="22"/>
  <c r="B184" i="45"/>
  <c r="D200" i="22"/>
  <c r="F200" i="22"/>
  <c r="H200" i="22"/>
  <c r="A200" i="22"/>
  <c r="I200" i="22"/>
  <c r="B200" i="22"/>
  <c r="J200" i="22"/>
  <c r="E200" i="22"/>
  <c r="C200" i="22"/>
  <c r="G200" i="22"/>
  <c r="B216" i="45"/>
  <c r="F232" i="22"/>
  <c r="G232" i="22"/>
  <c r="B232" i="22"/>
  <c r="J232" i="22"/>
  <c r="C232" i="22"/>
  <c r="E232" i="22"/>
  <c r="I232" i="22"/>
  <c r="A232" i="22"/>
  <c r="D232" i="22"/>
  <c r="H232" i="22"/>
  <c r="B248" i="45"/>
  <c r="H264" i="22"/>
  <c r="B264" i="22"/>
  <c r="J264" i="22"/>
  <c r="D264" i="22"/>
  <c r="E264" i="22"/>
  <c r="F264" i="22"/>
  <c r="I264" i="22"/>
  <c r="A264" i="22"/>
  <c r="C264" i="22"/>
  <c r="G264" i="22"/>
  <c r="B280" i="45"/>
  <c r="B304" i="22"/>
  <c r="J304" i="22"/>
  <c r="D304" i="22"/>
  <c r="F304" i="22"/>
  <c r="I304" i="22"/>
  <c r="A304" i="22"/>
  <c r="C304" i="22"/>
  <c r="E304" i="22"/>
  <c r="G304" i="22"/>
  <c r="H304" i="22"/>
  <c r="B320" i="45"/>
  <c r="B328" i="22"/>
  <c r="J328" i="22"/>
  <c r="D328" i="22"/>
  <c r="F328" i="22"/>
  <c r="A328" i="22"/>
  <c r="C328" i="22"/>
  <c r="E328" i="22"/>
  <c r="G328" i="22"/>
  <c r="H328" i="22"/>
  <c r="I328" i="22"/>
  <c r="B344" i="45"/>
  <c r="E368" i="22"/>
  <c r="F368" i="22"/>
  <c r="A368" i="22"/>
  <c r="I368" i="22"/>
  <c r="D368" i="22"/>
  <c r="J368" i="22"/>
  <c r="B368" i="22"/>
  <c r="C368" i="22"/>
  <c r="G368" i="22"/>
  <c r="H368" i="22"/>
  <c r="B384" i="45"/>
  <c r="D400" i="22"/>
  <c r="G400" i="22"/>
  <c r="B400" i="22"/>
  <c r="F400" i="22"/>
  <c r="A400" i="22"/>
  <c r="C400" i="22"/>
  <c r="E400" i="22"/>
  <c r="H400" i="22"/>
  <c r="I400" i="22"/>
  <c r="J400" i="22"/>
  <c r="B416" i="45"/>
  <c r="D412" i="22"/>
  <c r="G412" i="22"/>
  <c r="J412" i="22"/>
  <c r="C412" i="22"/>
  <c r="I412" i="22"/>
  <c r="A412" i="22"/>
  <c r="B412" i="22"/>
  <c r="E412" i="22"/>
  <c r="F412" i="22"/>
  <c r="H412" i="22"/>
  <c r="B428" i="45"/>
  <c r="H460" i="22"/>
  <c r="C460" i="22"/>
  <c r="B460" i="22"/>
  <c r="D460" i="22"/>
  <c r="E460" i="22"/>
  <c r="F460" i="22"/>
  <c r="G460" i="22"/>
  <c r="I460" i="22"/>
  <c r="J460" i="22"/>
  <c r="A460" i="22"/>
  <c r="B476" i="45"/>
  <c r="H476" i="22"/>
  <c r="C476" i="22"/>
  <c r="B476" i="22"/>
  <c r="D476" i="22"/>
  <c r="E476" i="22"/>
  <c r="F476" i="22"/>
  <c r="G476" i="22"/>
  <c r="I476" i="22"/>
  <c r="J476" i="22"/>
  <c r="A476" i="22"/>
  <c r="B492" i="45"/>
  <c r="H504" i="22"/>
  <c r="C504" i="22"/>
  <c r="J504" i="22"/>
  <c r="A504" i="22"/>
  <c r="B504" i="22"/>
  <c r="D504" i="22"/>
  <c r="E504" i="22"/>
  <c r="F504" i="22"/>
  <c r="G504" i="22"/>
  <c r="I504" i="22"/>
  <c r="B520" i="45"/>
  <c r="E520" i="22"/>
  <c r="A520" i="22"/>
  <c r="I520" i="22"/>
  <c r="B520" i="22"/>
  <c r="J520" i="22"/>
  <c r="D520" i="22"/>
  <c r="F520" i="22"/>
  <c r="G520" i="22"/>
  <c r="H520" i="22"/>
  <c r="B536" i="45"/>
  <c r="C520" i="22"/>
  <c r="A567" i="22"/>
  <c r="I567" i="22"/>
  <c r="B567" i="22"/>
  <c r="J567" i="22"/>
  <c r="C567" i="22"/>
  <c r="D567" i="22"/>
  <c r="E567" i="22"/>
  <c r="B583" i="45"/>
  <c r="F567" i="22"/>
  <c r="G567" i="22"/>
  <c r="H567" i="22"/>
  <c r="A575" i="22"/>
  <c r="I575" i="22"/>
  <c r="B575" i="22"/>
  <c r="J575" i="22"/>
  <c r="C575" i="22"/>
  <c r="D575" i="22"/>
  <c r="E575" i="22"/>
  <c r="B591" i="45"/>
  <c r="F575" i="22"/>
  <c r="G575" i="22"/>
  <c r="H575" i="22"/>
  <c r="A583" i="22"/>
  <c r="B583" i="22"/>
  <c r="J583" i="22"/>
  <c r="C583" i="22"/>
  <c r="D583" i="22"/>
  <c r="E583" i="22"/>
  <c r="F583" i="22"/>
  <c r="B599" i="45"/>
  <c r="G583" i="22"/>
  <c r="H583" i="22"/>
  <c r="I583" i="22"/>
  <c r="G17" i="22"/>
  <c r="H17" i="22"/>
  <c r="A17" i="22"/>
  <c r="I17" i="22"/>
  <c r="B17" i="22"/>
  <c r="J17" i="22"/>
  <c r="C17" i="22"/>
  <c r="D17" i="22"/>
  <c r="E17" i="22"/>
  <c r="F17" i="22"/>
  <c r="B33" i="45"/>
  <c r="G49" i="22"/>
  <c r="H49" i="22"/>
  <c r="A49" i="22"/>
  <c r="I49" i="22"/>
  <c r="B49" i="22"/>
  <c r="J49" i="22"/>
  <c r="C49" i="22"/>
  <c r="D49" i="22"/>
  <c r="E49" i="22"/>
  <c r="F49" i="22"/>
  <c r="B65" i="45"/>
  <c r="G81" i="22"/>
  <c r="H81" i="22"/>
  <c r="A81" i="22"/>
  <c r="I81" i="22"/>
  <c r="B81" i="22"/>
  <c r="J81" i="22"/>
  <c r="C81" i="22"/>
  <c r="D81" i="22"/>
  <c r="E81" i="22"/>
  <c r="F81" i="22"/>
  <c r="B97" i="45"/>
  <c r="G93" i="22"/>
  <c r="H93" i="22"/>
  <c r="A93" i="22"/>
  <c r="I93" i="22"/>
  <c r="B93" i="22"/>
  <c r="J93" i="22"/>
  <c r="C93" i="22"/>
  <c r="D93" i="22"/>
  <c r="E93" i="22"/>
  <c r="F93" i="22"/>
  <c r="B109" i="45"/>
  <c r="G113" i="22"/>
  <c r="A113" i="22"/>
  <c r="I113" i="22"/>
  <c r="B113" i="22"/>
  <c r="J113" i="22"/>
  <c r="C113" i="22"/>
  <c r="E113" i="22"/>
  <c r="H113" i="22"/>
  <c r="D113" i="22"/>
  <c r="F113" i="22"/>
  <c r="B129" i="45"/>
  <c r="G125" i="22"/>
  <c r="A125" i="22"/>
  <c r="I125" i="22"/>
  <c r="B125" i="22"/>
  <c r="J125" i="22"/>
  <c r="C125" i="22"/>
  <c r="E125" i="22"/>
  <c r="F125" i="22"/>
  <c r="H125" i="22"/>
  <c r="D125" i="22"/>
  <c r="B141" i="45"/>
  <c r="H145" i="22"/>
  <c r="B145" i="22"/>
  <c r="J145" i="22"/>
  <c r="D145" i="22"/>
  <c r="C145" i="22"/>
  <c r="E145" i="22"/>
  <c r="F145" i="22"/>
  <c r="G145" i="22"/>
  <c r="I145" i="22"/>
  <c r="A145" i="22"/>
  <c r="B161" i="45"/>
  <c r="F293" i="22"/>
  <c r="H293" i="22"/>
  <c r="B293" i="22"/>
  <c r="J293" i="22"/>
  <c r="D293" i="22"/>
  <c r="E293" i="22"/>
  <c r="G293" i="22"/>
  <c r="I293" i="22"/>
  <c r="A293" i="22"/>
  <c r="C293" i="22"/>
  <c r="B309" i="45"/>
  <c r="A349" i="22"/>
  <c r="I349" i="22"/>
  <c r="B349" i="22"/>
  <c r="J349" i="22"/>
  <c r="C349" i="22"/>
  <c r="D349" i="22"/>
  <c r="E349" i="22"/>
  <c r="F349" i="22"/>
  <c r="G349" i="22"/>
  <c r="H349" i="22"/>
  <c r="B365" i="45"/>
  <c r="A357" i="22"/>
  <c r="I357" i="22"/>
  <c r="C357" i="22"/>
  <c r="D357" i="22"/>
  <c r="G357" i="22"/>
  <c r="H357" i="22"/>
  <c r="J357" i="22"/>
  <c r="B357" i="22"/>
  <c r="F357" i="22"/>
  <c r="E357" i="22"/>
  <c r="B373" i="45"/>
  <c r="C389" i="22"/>
  <c r="D389" i="22"/>
  <c r="G389" i="22"/>
  <c r="E389" i="22"/>
  <c r="F389" i="22"/>
  <c r="J389" i="22"/>
  <c r="I389" i="22"/>
  <c r="A389" i="22"/>
  <c r="B389" i="22"/>
  <c r="H389" i="22"/>
  <c r="B405" i="45"/>
  <c r="B421" i="22"/>
  <c r="J421" i="22"/>
  <c r="E421" i="22"/>
  <c r="F421" i="22"/>
  <c r="I421" i="22"/>
  <c r="D421" i="22"/>
  <c r="G421" i="22"/>
  <c r="H421" i="22"/>
  <c r="A421" i="22"/>
  <c r="C421" i="22"/>
  <c r="B437" i="45"/>
  <c r="F433" i="22"/>
  <c r="A433" i="22"/>
  <c r="I433" i="22"/>
  <c r="E433" i="22"/>
  <c r="G433" i="22"/>
  <c r="H433" i="22"/>
  <c r="J433" i="22"/>
  <c r="B433" i="22"/>
  <c r="C433" i="22"/>
  <c r="D433" i="22"/>
  <c r="B449" i="45"/>
  <c r="F453" i="22"/>
  <c r="A453" i="22"/>
  <c r="I453" i="22"/>
  <c r="H453" i="22"/>
  <c r="J453" i="22"/>
  <c r="B453" i="22"/>
  <c r="C453" i="22"/>
  <c r="D453" i="22"/>
  <c r="E453" i="22"/>
  <c r="G453" i="22"/>
  <c r="B469" i="45"/>
  <c r="F485" i="22"/>
  <c r="A485" i="22"/>
  <c r="I485" i="22"/>
  <c r="H485" i="22"/>
  <c r="J485" i="22"/>
  <c r="B485" i="22"/>
  <c r="C485" i="22"/>
  <c r="D485" i="22"/>
  <c r="E485" i="22"/>
  <c r="G485" i="22"/>
  <c r="B501" i="45"/>
  <c r="A542" i="22"/>
  <c r="I542" i="22"/>
  <c r="E542" i="22"/>
  <c r="F542" i="22"/>
  <c r="H542" i="22"/>
  <c r="J542" i="22"/>
  <c r="B542" i="22"/>
  <c r="B558" i="45"/>
  <c r="C542" i="22"/>
  <c r="D542" i="22"/>
  <c r="G542" i="22"/>
  <c r="H186" i="22"/>
  <c r="B186" i="22"/>
  <c r="J186" i="22"/>
  <c r="D186" i="22"/>
  <c r="E186" i="22"/>
  <c r="F186" i="22"/>
  <c r="A186" i="22"/>
  <c r="G186" i="22"/>
  <c r="I186" i="22"/>
  <c r="C186" i="22"/>
  <c r="B202" i="45"/>
  <c r="B218" i="22"/>
  <c r="J218" i="22"/>
  <c r="C218" i="22"/>
  <c r="F218" i="22"/>
  <c r="A218" i="22"/>
  <c r="E218" i="22"/>
  <c r="H218" i="22"/>
  <c r="I218" i="22"/>
  <c r="D218" i="22"/>
  <c r="G218" i="22"/>
  <c r="B234" i="45"/>
  <c r="B250" i="22"/>
  <c r="J250" i="22"/>
  <c r="C250" i="22"/>
  <c r="F250" i="22"/>
  <c r="A250" i="22"/>
  <c r="E250" i="22"/>
  <c r="H250" i="22"/>
  <c r="I250" i="22"/>
  <c r="D250" i="22"/>
  <c r="G250" i="22"/>
  <c r="B266" i="45"/>
  <c r="D282" i="22"/>
  <c r="F282" i="22"/>
  <c r="H282" i="22"/>
  <c r="A282" i="22"/>
  <c r="I282" i="22"/>
  <c r="B282" i="22"/>
  <c r="J282" i="22"/>
  <c r="C282" i="22"/>
  <c r="E282" i="22"/>
  <c r="G282" i="22"/>
  <c r="B298" i="45"/>
  <c r="F302" i="22"/>
  <c r="H302" i="22"/>
  <c r="B302" i="22"/>
  <c r="J302" i="22"/>
  <c r="D302" i="22"/>
  <c r="E302" i="22"/>
  <c r="G302" i="22"/>
  <c r="I302" i="22"/>
  <c r="A302" i="22"/>
  <c r="C302" i="22"/>
  <c r="B318" i="45"/>
  <c r="F326" i="22"/>
  <c r="H326" i="22"/>
  <c r="B326" i="22"/>
  <c r="J326" i="22"/>
  <c r="G326" i="22"/>
  <c r="I326" i="22"/>
  <c r="A326" i="22"/>
  <c r="C326" i="22"/>
  <c r="D326" i="22"/>
  <c r="E326" i="22"/>
  <c r="B342" i="45"/>
  <c r="A366" i="22"/>
  <c r="I366" i="22"/>
  <c r="B366" i="22"/>
  <c r="J366" i="22"/>
  <c r="E366" i="22"/>
  <c r="D366" i="22"/>
  <c r="C366" i="22"/>
  <c r="F366" i="22"/>
  <c r="G366" i="22"/>
  <c r="H366" i="22"/>
  <c r="B382" i="45"/>
  <c r="B398" i="22"/>
  <c r="H398" i="22"/>
  <c r="C398" i="22"/>
  <c r="E398" i="22"/>
  <c r="G398" i="22"/>
  <c r="I398" i="22"/>
  <c r="J398" i="22"/>
  <c r="A398" i="22"/>
  <c r="D398" i="22"/>
  <c r="F398" i="22"/>
  <c r="B414" i="45"/>
  <c r="H430" i="22"/>
  <c r="C430" i="22"/>
  <c r="A430" i="22"/>
  <c r="E430" i="22"/>
  <c r="B430" i="22"/>
  <c r="D430" i="22"/>
  <c r="F430" i="22"/>
  <c r="G430" i="22"/>
  <c r="I430" i="22"/>
  <c r="J430" i="22"/>
  <c r="B446" i="45"/>
  <c r="D442" i="22"/>
  <c r="G442" i="22"/>
  <c r="A442" i="22"/>
  <c r="B442" i="22"/>
  <c r="C442" i="22"/>
  <c r="E442" i="22"/>
  <c r="F442" i="22"/>
  <c r="H442" i="22"/>
  <c r="I442" i="22"/>
  <c r="J442" i="22"/>
  <c r="B458" i="45"/>
  <c r="A556" i="22"/>
  <c r="I556" i="22"/>
  <c r="D556" i="22"/>
  <c r="J556" i="22"/>
  <c r="B556" i="22"/>
  <c r="C556" i="22"/>
  <c r="E556" i="22"/>
  <c r="B572" i="45"/>
  <c r="F556" i="22"/>
  <c r="G556" i="22"/>
  <c r="H556" i="22"/>
  <c r="G547" i="22"/>
  <c r="C547" i="22"/>
  <c r="D547" i="22"/>
  <c r="F547" i="22"/>
  <c r="H547" i="22"/>
  <c r="I547" i="22"/>
  <c r="J547" i="22"/>
  <c r="A547" i="22"/>
  <c r="B547" i="22"/>
  <c r="E547" i="22"/>
  <c r="B563" i="45"/>
  <c r="C19" i="22"/>
  <c r="D19" i="22"/>
  <c r="E19" i="22"/>
  <c r="F19" i="22"/>
  <c r="G19" i="22"/>
  <c r="H19" i="22"/>
  <c r="A19" i="22"/>
  <c r="I19" i="22"/>
  <c r="B19" i="22"/>
  <c r="J19" i="22"/>
  <c r="B35" i="45"/>
  <c r="C51" i="22"/>
  <c r="D51" i="22"/>
  <c r="E51" i="22"/>
  <c r="F51" i="22"/>
  <c r="G51" i="22"/>
  <c r="H51" i="22"/>
  <c r="A51" i="22"/>
  <c r="I51" i="22"/>
  <c r="B51" i="22"/>
  <c r="J51" i="22"/>
  <c r="B67" i="45"/>
  <c r="C95" i="22"/>
  <c r="E95" i="22"/>
  <c r="F95" i="22"/>
  <c r="G95" i="22"/>
  <c r="A95" i="22"/>
  <c r="I95" i="22"/>
  <c r="B95" i="22"/>
  <c r="H95" i="22"/>
  <c r="J95" i="22"/>
  <c r="D95" i="22"/>
  <c r="B111" i="45"/>
  <c r="C127" i="22"/>
  <c r="E127" i="22"/>
  <c r="F127" i="22"/>
  <c r="G127" i="22"/>
  <c r="A127" i="22"/>
  <c r="I127" i="22"/>
  <c r="B127" i="22"/>
  <c r="H127" i="22"/>
  <c r="J127" i="22"/>
  <c r="D127" i="22"/>
  <c r="B143" i="45"/>
  <c r="D159" i="22"/>
  <c r="F159" i="22"/>
  <c r="H159" i="22"/>
  <c r="C159" i="22"/>
  <c r="E159" i="22"/>
  <c r="G159" i="22"/>
  <c r="I159" i="22"/>
  <c r="J159" i="22"/>
  <c r="A159" i="22"/>
  <c r="B159" i="22"/>
  <c r="B175" i="45"/>
  <c r="D179" i="22"/>
  <c r="F179" i="22"/>
  <c r="H179" i="22"/>
  <c r="I179" i="22"/>
  <c r="B179" i="22"/>
  <c r="C179" i="22"/>
  <c r="E179" i="22"/>
  <c r="A179" i="22"/>
  <c r="G179" i="22"/>
  <c r="J179" i="22"/>
  <c r="B195" i="45"/>
  <c r="F191" i="22"/>
  <c r="H191" i="22"/>
  <c r="B191" i="22"/>
  <c r="J191" i="22"/>
  <c r="C191" i="22"/>
  <c r="D191" i="22"/>
  <c r="A191" i="22"/>
  <c r="I191" i="22"/>
  <c r="E191" i="22"/>
  <c r="G191" i="22"/>
  <c r="B207" i="45"/>
  <c r="H211" i="22"/>
  <c r="B211" i="22"/>
  <c r="F211" i="22"/>
  <c r="G211" i="22"/>
  <c r="A211" i="22"/>
  <c r="E211" i="22"/>
  <c r="J211" i="22"/>
  <c r="C211" i="22"/>
  <c r="D211" i="22"/>
  <c r="I211" i="22"/>
  <c r="B227" i="45"/>
  <c r="H223" i="22"/>
  <c r="A223" i="22"/>
  <c r="I223" i="22"/>
  <c r="D223" i="22"/>
  <c r="C223" i="22"/>
  <c r="F223" i="22"/>
  <c r="J223" i="22"/>
  <c r="G223" i="22"/>
  <c r="B223" i="22"/>
  <c r="E223" i="22"/>
  <c r="B239" i="45"/>
  <c r="H243" i="22"/>
  <c r="A243" i="22"/>
  <c r="I243" i="22"/>
  <c r="D243" i="22"/>
  <c r="G243" i="22"/>
  <c r="B243" i="22"/>
  <c r="C243" i="22"/>
  <c r="E243" i="22"/>
  <c r="F243" i="22"/>
  <c r="J243" i="22"/>
  <c r="B259" i="45"/>
  <c r="H255" i="22"/>
  <c r="A255" i="22"/>
  <c r="I255" i="22"/>
  <c r="D255" i="22"/>
  <c r="C255" i="22"/>
  <c r="F255" i="22"/>
  <c r="J255" i="22"/>
  <c r="B255" i="22"/>
  <c r="E255" i="22"/>
  <c r="G255" i="22"/>
  <c r="B271" i="45"/>
  <c r="B275" i="22"/>
  <c r="J275" i="22"/>
  <c r="D275" i="22"/>
  <c r="F275" i="22"/>
  <c r="G275" i="22"/>
  <c r="H275" i="22"/>
  <c r="E275" i="22"/>
  <c r="I275" i="22"/>
  <c r="A275" i="22"/>
  <c r="C275" i="22"/>
  <c r="B291" i="45"/>
  <c r="B287" i="22"/>
  <c r="J287" i="22"/>
  <c r="D287" i="22"/>
  <c r="F287" i="22"/>
  <c r="G287" i="22"/>
  <c r="H287" i="22"/>
  <c r="A287" i="22"/>
  <c r="C287" i="22"/>
  <c r="E287" i="22"/>
  <c r="I287" i="22"/>
  <c r="B303" i="45"/>
  <c r="B295" i="22"/>
  <c r="J295" i="22"/>
  <c r="D295" i="22"/>
  <c r="F295" i="22"/>
  <c r="H295" i="22"/>
  <c r="A295" i="22"/>
  <c r="C295" i="22"/>
  <c r="E295" i="22"/>
  <c r="G295" i="22"/>
  <c r="I295" i="22"/>
  <c r="B311" i="45"/>
  <c r="G383" i="22"/>
  <c r="H383" i="22"/>
  <c r="C383" i="22"/>
  <c r="I383" i="22"/>
  <c r="A383" i="22"/>
  <c r="D383" i="22"/>
  <c r="B383" i="22"/>
  <c r="E383" i="22"/>
  <c r="F383" i="22"/>
  <c r="J383" i="22"/>
  <c r="B399" i="45"/>
  <c r="G395" i="22"/>
  <c r="H395" i="22"/>
  <c r="C395" i="22"/>
  <c r="D395" i="22"/>
  <c r="I395" i="22"/>
  <c r="B395" i="22"/>
  <c r="A395" i="22"/>
  <c r="E395" i="22"/>
  <c r="F395" i="22"/>
  <c r="J395" i="22"/>
  <c r="B411" i="45"/>
  <c r="F407" i="22"/>
  <c r="A407" i="22"/>
  <c r="I407" i="22"/>
  <c r="G407" i="22"/>
  <c r="C407" i="22"/>
  <c r="D407" i="22"/>
  <c r="E407" i="22"/>
  <c r="H407" i="22"/>
  <c r="J407" i="22"/>
  <c r="B407" i="22"/>
  <c r="B423" i="45"/>
  <c r="B455" i="22"/>
  <c r="J455" i="22"/>
  <c r="E455" i="22"/>
  <c r="I455" i="22"/>
  <c r="A455" i="22"/>
  <c r="C455" i="22"/>
  <c r="D455" i="22"/>
  <c r="F455" i="22"/>
  <c r="G455" i="22"/>
  <c r="H455" i="22"/>
  <c r="B471" i="45"/>
  <c r="B487" i="22"/>
  <c r="J487" i="22"/>
  <c r="E487" i="22"/>
  <c r="I487" i="22"/>
  <c r="A487" i="22"/>
  <c r="C487" i="22"/>
  <c r="D487" i="22"/>
  <c r="F487" i="22"/>
  <c r="G487" i="22"/>
  <c r="H487" i="22"/>
  <c r="B503" i="45"/>
  <c r="E10" i="22"/>
  <c r="F10" i="22"/>
  <c r="G10" i="22"/>
  <c r="H10" i="22"/>
  <c r="A10" i="22"/>
  <c r="I10" i="22"/>
  <c r="B10" i="22"/>
  <c r="J10" i="22"/>
  <c r="C10" i="22"/>
  <c r="D10" i="22"/>
  <c r="B26" i="45"/>
  <c r="E42" i="22"/>
  <c r="F42" i="22"/>
  <c r="G42" i="22"/>
  <c r="H42" i="22"/>
  <c r="A42" i="22"/>
  <c r="I42" i="22"/>
  <c r="B42" i="22"/>
  <c r="J42" i="22"/>
  <c r="C42" i="22"/>
  <c r="D42" i="22"/>
  <c r="B58" i="45"/>
  <c r="E74" i="22"/>
  <c r="F74" i="22"/>
  <c r="G74" i="22"/>
  <c r="H74" i="22"/>
  <c r="A74" i="22"/>
  <c r="I74" i="22"/>
  <c r="B74" i="22"/>
  <c r="J74" i="22"/>
  <c r="C74" i="22"/>
  <c r="D74" i="22"/>
  <c r="B90" i="45"/>
  <c r="E106" i="22"/>
  <c r="G106" i="22"/>
  <c r="H106" i="22"/>
  <c r="A106" i="22"/>
  <c r="I106" i="22"/>
  <c r="C106" i="22"/>
  <c r="D106" i="22"/>
  <c r="F106" i="22"/>
  <c r="J106" i="22"/>
  <c r="B106" i="22"/>
  <c r="B122" i="45"/>
  <c r="E118" i="22"/>
  <c r="G118" i="22"/>
  <c r="H118" i="22"/>
  <c r="A118" i="22"/>
  <c r="I118" i="22"/>
  <c r="C118" i="22"/>
  <c r="B118" i="22"/>
  <c r="F118" i="22"/>
  <c r="D118" i="22"/>
  <c r="J118" i="22"/>
  <c r="B134" i="45"/>
  <c r="F138" i="22"/>
  <c r="H138" i="22"/>
  <c r="B138" i="22"/>
  <c r="J138" i="22"/>
  <c r="I138" i="22"/>
  <c r="A138" i="22"/>
  <c r="C138" i="22"/>
  <c r="D138" i="22"/>
  <c r="E138" i="22"/>
  <c r="G138" i="22"/>
  <c r="B154" i="45"/>
  <c r="F150" i="22"/>
  <c r="H150" i="22"/>
  <c r="B150" i="22"/>
  <c r="J150" i="22"/>
  <c r="D150" i="22"/>
  <c r="E150" i="22"/>
  <c r="G150" i="22"/>
  <c r="I150" i="22"/>
  <c r="A150" i="22"/>
  <c r="C150" i="22"/>
  <c r="B166" i="45"/>
  <c r="C545" i="22"/>
  <c r="G545" i="22"/>
  <c r="H545" i="22"/>
  <c r="B545" i="22"/>
  <c r="J545" i="22"/>
  <c r="A545" i="22"/>
  <c r="D545" i="22"/>
  <c r="E545" i="22"/>
  <c r="F545" i="22"/>
  <c r="I545" i="22"/>
  <c r="B561" i="45"/>
  <c r="A8" i="22"/>
  <c r="I8" i="22"/>
  <c r="B8" i="22"/>
  <c r="J8" i="22"/>
  <c r="C8" i="22"/>
  <c r="D8" i="22"/>
  <c r="E8" i="22"/>
  <c r="F8" i="22"/>
  <c r="G8" i="22"/>
  <c r="H8" i="22"/>
  <c r="B24" i="45"/>
  <c r="A40" i="22"/>
  <c r="I40" i="22"/>
  <c r="B40" i="22"/>
  <c r="J40" i="22"/>
  <c r="C40" i="22"/>
  <c r="D40" i="22"/>
  <c r="E40" i="22"/>
  <c r="F40" i="22"/>
  <c r="G40" i="22"/>
  <c r="H40" i="22"/>
  <c r="B56" i="45"/>
  <c r="A84" i="22"/>
  <c r="I84" i="22"/>
  <c r="B84" i="22"/>
  <c r="J84" i="22"/>
  <c r="C84" i="22"/>
  <c r="D84" i="22"/>
  <c r="E84" i="22"/>
  <c r="F84" i="22"/>
  <c r="G84" i="22"/>
  <c r="H84" i="22"/>
  <c r="B100" i="45"/>
  <c r="A116" i="22"/>
  <c r="I116" i="22"/>
  <c r="C116" i="22"/>
  <c r="D116" i="22"/>
  <c r="E116" i="22"/>
  <c r="G116" i="22"/>
  <c r="F116" i="22"/>
  <c r="J116" i="22"/>
  <c r="B116" i="22"/>
  <c r="H116" i="22"/>
  <c r="B132" i="45"/>
  <c r="B148" i="22"/>
  <c r="J148" i="22"/>
  <c r="D148" i="22"/>
  <c r="F148" i="22"/>
  <c r="A148" i="22"/>
  <c r="C148" i="22"/>
  <c r="E148" i="22"/>
  <c r="G148" i="22"/>
  <c r="H148" i="22"/>
  <c r="I148" i="22"/>
  <c r="B164" i="45"/>
  <c r="B316" i="22"/>
  <c r="J316" i="22"/>
  <c r="D316" i="22"/>
  <c r="F316" i="22"/>
  <c r="E316" i="22"/>
  <c r="G316" i="22"/>
  <c r="H316" i="22"/>
  <c r="I316" i="22"/>
  <c r="A316" i="22"/>
  <c r="C316" i="22"/>
  <c r="B332" i="45"/>
  <c r="C340" i="22"/>
  <c r="D340" i="22"/>
  <c r="E340" i="22"/>
  <c r="F340" i="22"/>
  <c r="G340" i="22"/>
  <c r="H340" i="22"/>
  <c r="A340" i="22"/>
  <c r="I340" i="22"/>
  <c r="J340" i="22"/>
  <c r="B340" i="22"/>
  <c r="B356" i="45"/>
  <c r="E380" i="22"/>
  <c r="F380" i="22"/>
  <c r="A380" i="22"/>
  <c r="I380" i="22"/>
  <c r="D380" i="22"/>
  <c r="J380" i="22"/>
  <c r="H380" i="22"/>
  <c r="B380" i="22"/>
  <c r="C380" i="22"/>
  <c r="G380" i="22"/>
  <c r="B396" i="45"/>
  <c r="D424" i="22"/>
  <c r="G424" i="22"/>
  <c r="H424" i="22"/>
  <c r="A424" i="22"/>
  <c r="C424" i="22"/>
  <c r="E424" i="22"/>
  <c r="F424" i="22"/>
  <c r="I424" i="22"/>
  <c r="J424" i="22"/>
  <c r="B424" i="22"/>
  <c r="B440" i="45"/>
  <c r="H436" i="22"/>
  <c r="C436" i="22"/>
  <c r="G436" i="22"/>
  <c r="I436" i="22"/>
  <c r="J436" i="22"/>
  <c r="A436" i="22"/>
  <c r="B436" i="22"/>
  <c r="D436" i="22"/>
  <c r="E436" i="22"/>
  <c r="F436" i="22"/>
  <c r="B452" i="45"/>
  <c r="G560" i="22"/>
  <c r="H560" i="22"/>
  <c r="A560" i="22"/>
  <c r="I560" i="22"/>
  <c r="B560" i="22"/>
  <c r="J560" i="22"/>
  <c r="C560" i="22"/>
  <c r="D560" i="22"/>
  <c r="E560" i="22"/>
  <c r="B576" i="45"/>
  <c r="F560" i="22"/>
  <c r="G568" i="22"/>
  <c r="H568" i="22"/>
  <c r="A568" i="22"/>
  <c r="I568" i="22"/>
  <c r="B568" i="22"/>
  <c r="J568" i="22"/>
  <c r="C568" i="22"/>
  <c r="D568" i="22"/>
  <c r="B584" i="45"/>
  <c r="E568" i="22"/>
  <c r="F568" i="22"/>
  <c r="G576" i="22"/>
  <c r="H576" i="22"/>
  <c r="A576" i="22"/>
  <c r="I576" i="22"/>
  <c r="B576" i="22"/>
  <c r="J576" i="22"/>
  <c r="C576" i="22"/>
  <c r="B592" i="45"/>
  <c r="D576" i="22"/>
  <c r="E576" i="22"/>
  <c r="F576" i="22"/>
  <c r="G584" i="22"/>
  <c r="H584" i="22"/>
  <c r="A584" i="22"/>
  <c r="I584" i="22"/>
  <c r="B584" i="22"/>
  <c r="J584" i="22"/>
  <c r="C584" i="22"/>
  <c r="D584" i="22"/>
  <c r="B600" i="45"/>
  <c r="E584" i="22"/>
  <c r="F584" i="22"/>
  <c r="G543" i="22"/>
  <c r="C543" i="22"/>
  <c r="D543" i="22"/>
  <c r="F543" i="22"/>
  <c r="A543" i="22"/>
  <c r="B543" i="22"/>
  <c r="E543" i="22"/>
  <c r="H543" i="22"/>
  <c r="B559" i="45"/>
  <c r="I543" i="22"/>
  <c r="J543" i="22"/>
  <c r="G29" i="22"/>
  <c r="H29" i="22"/>
  <c r="A29" i="22"/>
  <c r="I29" i="22"/>
  <c r="B29" i="22"/>
  <c r="J29" i="22"/>
  <c r="C29" i="22"/>
  <c r="D29" i="22"/>
  <c r="E29" i="22"/>
  <c r="F29" i="22"/>
  <c r="B45" i="45"/>
  <c r="G61" i="22"/>
  <c r="H61" i="22"/>
  <c r="A61" i="22"/>
  <c r="I61" i="22"/>
  <c r="B61" i="22"/>
  <c r="J61" i="22"/>
  <c r="C61" i="22"/>
  <c r="D61" i="22"/>
  <c r="E61" i="22"/>
  <c r="F61" i="22"/>
  <c r="B77" i="45"/>
  <c r="H157" i="22"/>
  <c r="B157" i="22"/>
  <c r="J157" i="22"/>
  <c r="D157" i="22"/>
  <c r="A157" i="22"/>
  <c r="C157" i="22"/>
  <c r="E157" i="22"/>
  <c r="F157" i="22"/>
  <c r="G157" i="22"/>
  <c r="I157" i="22"/>
  <c r="B173" i="45"/>
  <c r="H169" i="22"/>
  <c r="B169" i="22"/>
  <c r="J169" i="22"/>
  <c r="D169" i="22"/>
  <c r="F169" i="22"/>
  <c r="I169" i="22"/>
  <c r="A169" i="22"/>
  <c r="C169" i="22"/>
  <c r="E169" i="22"/>
  <c r="G169" i="22"/>
  <c r="B185" i="45"/>
  <c r="B189" i="22"/>
  <c r="J189" i="22"/>
  <c r="D189" i="22"/>
  <c r="F189" i="22"/>
  <c r="G189" i="22"/>
  <c r="H189" i="22"/>
  <c r="A189" i="22"/>
  <c r="I189" i="22"/>
  <c r="C189" i="22"/>
  <c r="E189" i="22"/>
  <c r="B205" i="45"/>
  <c r="B201" i="22"/>
  <c r="J201" i="22"/>
  <c r="D201" i="22"/>
  <c r="F201" i="22"/>
  <c r="G201" i="22"/>
  <c r="H201" i="22"/>
  <c r="E201" i="22"/>
  <c r="I201" i="22"/>
  <c r="A201" i="22"/>
  <c r="C201" i="22"/>
  <c r="B217" i="45"/>
  <c r="D221" i="22"/>
  <c r="E221" i="22"/>
  <c r="H221" i="22"/>
  <c r="J221" i="22"/>
  <c r="A221" i="22"/>
  <c r="C221" i="22"/>
  <c r="F221" i="22"/>
  <c r="G221" i="22"/>
  <c r="B221" i="22"/>
  <c r="I221" i="22"/>
  <c r="B237" i="45"/>
  <c r="D233" i="22"/>
  <c r="E233" i="22"/>
  <c r="H233" i="22"/>
  <c r="F233" i="22"/>
  <c r="I233" i="22"/>
  <c r="A233" i="22"/>
  <c r="B233" i="22"/>
  <c r="J233" i="22"/>
  <c r="C233" i="22"/>
  <c r="G233" i="22"/>
  <c r="B249" i="45"/>
  <c r="D253" i="22"/>
  <c r="E253" i="22"/>
  <c r="H253" i="22"/>
  <c r="J253" i="22"/>
  <c r="A253" i="22"/>
  <c r="C253" i="22"/>
  <c r="F253" i="22"/>
  <c r="G253" i="22"/>
  <c r="B253" i="22"/>
  <c r="I253" i="22"/>
  <c r="B269" i="45"/>
  <c r="F265" i="22"/>
  <c r="H265" i="22"/>
  <c r="B265" i="22"/>
  <c r="J265" i="22"/>
  <c r="C265" i="22"/>
  <c r="D265" i="22"/>
  <c r="A265" i="22"/>
  <c r="E265" i="22"/>
  <c r="G265" i="22"/>
  <c r="I265" i="22"/>
  <c r="B281" i="45"/>
  <c r="F285" i="22"/>
  <c r="H285" i="22"/>
  <c r="B285" i="22"/>
  <c r="J285" i="22"/>
  <c r="C285" i="22"/>
  <c r="D285" i="22"/>
  <c r="A285" i="22"/>
  <c r="E285" i="22"/>
  <c r="G285" i="22"/>
  <c r="I285" i="22"/>
  <c r="B301" i="45"/>
  <c r="H305" i="22"/>
  <c r="B305" i="22"/>
  <c r="J305" i="22"/>
  <c r="D305" i="22"/>
  <c r="A305" i="22"/>
  <c r="C305" i="22"/>
  <c r="E305" i="22"/>
  <c r="F305" i="22"/>
  <c r="G305" i="22"/>
  <c r="I305" i="22"/>
  <c r="B321" i="45"/>
  <c r="H329" i="22"/>
  <c r="B329" i="22"/>
  <c r="J329" i="22"/>
  <c r="D329" i="22"/>
  <c r="C329" i="22"/>
  <c r="E329" i="22"/>
  <c r="F329" i="22"/>
  <c r="G329" i="22"/>
  <c r="I329" i="22"/>
  <c r="A329" i="22"/>
  <c r="B345" i="45"/>
  <c r="C369" i="22"/>
  <c r="D369" i="22"/>
  <c r="G369" i="22"/>
  <c r="H369" i="22"/>
  <c r="A369" i="22"/>
  <c r="F369" i="22"/>
  <c r="E369" i="22"/>
  <c r="I369" i="22"/>
  <c r="J369" i="22"/>
  <c r="B369" i="22"/>
  <c r="B385" i="45"/>
  <c r="B401" i="22"/>
  <c r="J401" i="22"/>
  <c r="E401" i="22"/>
  <c r="C401" i="22"/>
  <c r="G401" i="22"/>
  <c r="F401" i="22"/>
  <c r="H401" i="22"/>
  <c r="I401" i="22"/>
  <c r="A401" i="22"/>
  <c r="D401" i="22"/>
  <c r="B417" i="45"/>
  <c r="F465" i="22"/>
  <c r="A465" i="22"/>
  <c r="I465" i="22"/>
  <c r="E465" i="22"/>
  <c r="G465" i="22"/>
  <c r="H465" i="22"/>
  <c r="J465" i="22"/>
  <c r="B465" i="22"/>
  <c r="C465" i="22"/>
  <c r="D465" i="22"/>
  <c r="B481" i="45"/>
  <c r="F501" i="22"/>
  <c r="A501" i="22"/>
  <c r="I501" i="22"/>
  <c r="H501" i="22"/>
  <c r="J501" i="22"/>
  <c r="B501" i="22"/>
  <c r="C501" i="22"/>
  <c r="D501" i="22"/>
  <c r="E501" i="22"/>
  <c r="G501" i="22"/>
  <c r="B517" i="45"/>
  <c r="C517" i="22"/>
  <c r="E517" i="22"/>
  <c r="F517" i="22"/>
  <c r="G517" i="22"/>
  <c r="H517" i="22"/>
  <c r="B517" i="22"/>
  <c r="J517" i="22"/>
  <c r="D517" i="22"/>
  <c r="I517" i="22"/>
  <c r="A517" i="22"/>
  <c r="B533" i="45"/>
  <c r="G557" i="22"/>
  <c r="B557" i="22"/>
  <c r="J557" i="22"/>
  <c r="A557" i="22"/>
  <c r="C557" i="22"/>
  <c r="D557" i="22"/>
  <c r="E557" i="22"/>
  <c r="F557" i="22"/>
  <c r="H557" i="22"/>
  <c r="B573" i="45"/>
  <c r="I557" i="22"/>
  <c r="F166" i="22"/>
  <c r="H166" i="22"/>
  <c r="B166" i="22"/>
  <c r="J166" i="22"/>
  <c r="A166" i="22"/>
  <c r="D166" i="22"/>
  <c r="E166" i="22"/>
  <c r="G166" i="22"/>
  <c r="C166" i="22"/>
  <c r="I166" i="22"/>
  <c r="B182" i="45"/>
  <c r="H198" i="22"/>
  <c r="B198" i="22"/>
  <c r="J198" i="22"/>
  <c r="D198" i="22"/>
  <c r="E198" i="22"/>
  <c r="F198" i="22"/>
  <c r="C198" i="22"/>
  <c r="A198" i="22"/>
  <c r="G198" i="22"/>
  <c r="I198" i="22"/>
  <c r="B214" i="45"/>
  <c r="B230" i="22"/>
  <c r="J230" i="22"/>
  <c r="C230" i="22"/>
  <c r="F230" i="22"/>
  <c r="I230" i="22"/>
  <c r="D230" i="22"/>
  <c r="E230" i="22"/>
  <c r="G230" i="22"/>
  <c r="H230" i="22"/>
  <c r="A230" i="22"/>
  <c r="B246" i="45"/>
  <c r="D262" i="22"/>
  <c r="F262" i="22"/>
  <c r="H262" i="22"/>
  <c r="A262" i="22"/>
  <c r="I262" i="22"/>
  <c r="B262" i="22"/>
  <c r="J262" i="22"/>
  <c r="G262" i="22"/>
  <c r="C262" i="22"/>
  <c r="E262" i="22"/>
  <c r="B278" i="45"/>
  <c r="F314" i="22"/>
  <c r="H314" i="22"/>
  <c r="B314" i="22"/>
  <c r="J314" i="22"/>
  <c r="A314" i="22"/>
  <c r="C314" i="22"/>
  <c r="D314" i="22"/>
  <c r="E314" i="22"/>
  <c r="G314" i="22"/>
  <c r="I314" i="22"/>
  <c r="B330" i="45"/>
  <c r="G338" i="22"/>
  <c r="H338" i="22"/>
  <c r="A338" i="22"/>
  <c r="I338" i="22"/>
  <c r="B338" i="22"/>
  <c r="J338" i="22"/>
  <c r="C338" i="22"/>
  <c r="D338" i="22"/>
  <c r="E338" i="22"/>
  <c r="F338" i="22"/>
  <c r="B354" i="45"/>
  <c r="A378" i="22"/>
  <c r="I378" i="22"/>
  <c r="B378" i="22"/>
  <c r="J378" i="22"/>
  <c r="E378" i="22"/>
  <c r="G378" i="22"/>
  <c r="C378" i="22"/>
  <c r="F378" i="22"/>
  <c r="H378" i="22"/>
  <c r="D378" i="22"/>
  <c r="B394" i="45"/>
  <c r="H410" i="22"/>
  <c r="C410" i="22"/>
  <c r="I410" i="22"/>
  <c r="B410" i="22"/>
  <c r="A410" i="22"/>
  <c r="D410" i="22"/>
  <c r="E410" i="22"/>
  <c r="F410" i="22"/>
  <c r="G410" i="22"/>
  <c r="J410" i="22"/>
  <c r="B426" i="45"/>
  <c r="D458" i="22"/>
  <c r="G458" i="22"/>
  <c r="A458" i="22"/>
  <c r="B458" i="22"/>
  <c r="C458" i="22"/>
  <c r="E458" i="22"/>
  <c r="F458" i="22"/>
  <c r="H458" i="22"/>
  <c r="I458" i="22"/>
  <c r="J458" i="22"/>
  <c r="B474" i="45"/>
  <c r="D474" i="22"/>
  <c r="G474" i="22"/>
  <c r="A474" i="22"/>
  <c r="B474" i="22"/>
  <c r="C474" i="22"/>
  <c r="E474" i="22"/>
  <c r="F474" i="22"/>
  <c r="H474" i="22"/>
  <c r="I474" i="22"/>
  <c r="J474" i="22"/>
  <c r="B490" i="45"/>
  <c r="D506" i="22"/>
  <c r="G506" i="22"/>
  <c r="A506" i="22"/>
  <c r="B506" i="22"/>
  <c r="C506" i="22"/>
  <c r="E506" i="22"/>
  <c r="F506" i="22"/>
  <c r="H506" i="22"/>
  <c r="I506" i="22"/>
  <c r="J506" i="22"/>
  <c r="B522" i="45"/>
  <c r="A522" i="22"/>
  <c r="I522" i="22"/>
  <c r="E522" i="22"/>
  <c r="F522" i="22"/>
  <c r="H522" i="22"/>
  <c r="B522" i="22"/>
  <c r="B538" i="45"/>
  <c r="C522" i="22"/>
  <c r="D522" i="22"/>
  <c r="G522" i="22"/>
  <c r="J522" i="22"/>
  <c r="C31" i="22"/>
  <c r="D31" i="22"/>
  <c r="E31" i="22"/>
  <c r="F31" i="22"/>
  <c r="G31" i="22"/>
  <c r="H31" i="22"/>
  <c r="A31" i="22"/>
  <c r="I31" i="22"/>
  <c r="B31" i="22"/>
  <c r="J31" i="22"/>
  <c r="B47" i="45"/>
  <c r="C63" i="22"/>
  <c r="D63" i="22"/>
  <c r="E63" i="22"/>
  <c r="F63" i="22"/>
  <c r="G63" i="22"/>
  <c r="H63" i="22"/>
  <c r="A63" i="22"/>
  <c r="I63" i="22"/>
  <c r="B63" i="22"/>
  <c r="J63" i="22"/>
  <c r="B79" i="45"/>
  <c r="C75" i="22"/>
  <c r="D75" i="22"/>
  <c r="E75" i="22"/>
  <c r="F75" i="22"/>
  <c r="G75" i="22"/>
  <c r="H75" i="22"/>
  <c r="A75" i="22"/>
  <c r="I75" i="22"/>
  <c r="B75" i="22"/>
  <c r="J75" i="22"/>
  <c r="B91" i="45"/>
  <c r="C107" i="22"/>
  <c r="E107" i="22"/>
  <c r="F107" i="22"/>
  <c r="G107" i="22"/>
  <c r="A107" i="22"/>
  <c r="I107" i="22"/>
  <c r="D107" i="22"/>
  <c r="J107" i="22"/>
  <c r="B107" i="22"/>
  <c r="H107" i="22"/>
  <c r="B123" i="45"/>
  <c r="D139" i="22"/>
  <c r="F139" i="22"/>
  <c r="H139" i="22"/>
  <c r="A139" i="22"/>
  <c r="B139" i="22"/>
  <c r="C139" i="22"/>
  <c r="E139" i="22"/>
  <c r="G139" i="22"/>
  <c r="I139" i="22"/>
  <c r="J139" i="22"/>
  <c r="B155" i="45"/>
  <c r="D307" i="22"/>
  <c r="F307" i="22"/>
  <c r="H307" i="22"/>
  <c r="E307" i="22"/>
  <c r="G307" i="22"/>
  <c r="I307" i="22"/>
  <c r="J307" i="22"/>
  <c r="A307" i="22"/>
  <c r="B307" i="22"/>
  <c r="C307" i="22"/>
  <c r="B323" i="45"/>
  <c r="D331" i="22"/>
  <c r="F331" i="22"/>
  <c r="H331" i="22"/>
  <c r="I331" i="22"/>
  <c r="J331" i="22"/>
  <c r="A331" i="22"/>
  <c r="B331" i="22"/>
  <c r="C331" i="22"/>
  <c r="E331" i="22"/>
  <c r="G331" i="22"/>
  <c r="B347" i="45"/>
  <c r="F419" i="22"/>
  <c r="A419" i="22"/>
  <c r="I419" i="22"/>
  <c r="D419" i="22"/>
  <c r="H419" i="22"/>
  <c r="B419" i="22"/>
  <c r="C419" i="22"/>
  <c r="E419" i="22"/>
  <c r="G419" i="22"/>
  <c r="J419" i="22"/>
  <c r="B435" i="45"/>
  <c r="F431" i="22"/>
  <c r="A431" i="22"/>
  <c r="J431" i="22"/>
  <c r="D431" i="22"/>
  <c r="C431" i="22"/>
  <c r="E431" i="22"/>
  <c r="G431" i="22"/>
  <c r="H431" i="22"/>
  <c r="I431" i="22"/>
  <c r="B431" i="22"/>
  <c r="B447" i="45"/>
  <c r="B467" i="22"/>
  <c r="J467" i="22"/>
  <c r="E467" i="22"/>
  <c r="G467" i="22"/>
  <c r="H467" i="22"/>
  <c r="I467" i="22"/>
  <c r="A467" i="22"/>
  <c r="C467" i="22"/>
  <c r="D467" i="22"/>
  <c r="F467" i="22"/>
  <c r="B483" i="45"/>
  <c r="B503" i="22"/>
  <c r="J503" i="22"/>
  <c r="E503" i="22"/>
  <c r="I503" i="22"/>
  <c r="A503" i="22"/>
  <c r="C503" i="22"/>
  <c r="D503" i="22"/>
  <c r="F503" i="22"/>
  <c r="G503" i="22"/>
  <c r="H503" i="22"/>
  <c r="B519" i="45"/>
  <c r="G519" i="22"/>
  <c r="A519" i="22"/>
  <c r="I519" i="22"/>
  <c r="B519" i="22"/>
  <c r="J519" i="22"/>
  <c r="C519" i="22"/>
  <c r="D519" i="22"/>
  <c r="F519" i="22"/>
  <c r="B535" i="45"/>
  <c r="E519" i="22"/>
  <c r="H519" i="22"/>
  <c r="E22" i="22"/>
  <c r="F22" i="22"/>
  <c r="G22" i="22"/>
  <c r="H22" i="22"/>
  <c r="A22" i="22"/>
  <c r="I22" i="22"/>
  <c r="B22" i="22"/>
  <c r="J22" i="22"/>
  <c r="C22" i="22"/>
  <c r="D22" i="22"/>
  <c r="B38" i="45"/>
  <c r="E54" i="22"/>
  <c r="F54" i="22"/>
  <c r="G54" i="22"/>
  <c r="H54" i="22"/>
  <c r="A54" i="22"/>
  <c r="I54" i="22"/>
  <c r="B54" i="22"/>
  <c r="J54" i="22"/>
  <c r="C54" i="22"/>
  <c r="D54" i="22"/>
  <c r="B70" i="45"/>
  <c r="E86" i="22"/>
  <c r="F86" i="22"/>
  <c r="G86" i="22"/>
  <c r="H86" i="22"/>
  <c r="A86" i="22"/>
  <c r="I86" i="22"/>
  <c r="B86" i="22"/>
  <c r="J86" i="22"/>
  <c r="C86" i="22"/>
  <c r="D86" i="22"/>
  <c r="B102" i="45"/>
  <c r="A20" i="22"/>
  <c r="I20" i="22"/>
  <c r="B20" i="22"/>
  <c r="J20" i="22"/>
  <c r="C20" i="22"/>
  <c r="D20" i="22"/>
  <c r="E20" i="22"/>
  <c r="F20" i="22"/>
  <c r="G20" i="22"/>
  <c r="H20" i="22"/>
  <c r="B36" i="45"/>
  <c r="A52" i="22"/>
  <c r="I52" i="22"/>
  <c r="B52" i="22"/>
  <c r="J52" i="22"/>
  <c r="C52" i="22"/>
  <c r="D52" i="22"/>
  <c r="E52" i="22"/>
  <c r="F52" i="22"/>
  <c r="G52" i="22"/>
  <c r="H52" i="22"/>
  <c r="B68" i="45"/>
  <c r="A96" i="22"/>
  <c r="I96" i="22"/>
  <c r="C96" i="22"/>
  <c r="D96" i="22"/>
  <c r="E96" i="22"/>
  <c r="G96" i="22"/>
  <c r="H96" i="22"/>
  <c r="B96" i="22"/>
  <c r="F96" i="22"/>
  <c r="J96" i="22"/>
  <c r="B112" i="45"/>
  <c r="A128" i="22"/>
  <c r="I128" i="22"/>
  <c r="C128" i="22"/>
  <c r="D128" i="22"/>
  <c r="E128" i="22"/>
  <c r="G128" i="22"/>
  <c r="H128" i="22"/>
  <c r="B128" i="22"/>
  <c r="F128" i="22"/>
  <c r="J128" i="22"/>
  <c r="B144" i="45"/>
  <c r="B160" i="22"/>
  <c r="J160" i="22"/>
  <c r="D160" i="22"/>
  <c r="F160" i="22"/>
  <c r="G160" i="22"/>
  <c r="I160" i="22"/>
  <c r="A160" i="22"/>
  <c r="C160" i="22"/>
  <c r="E160" i="22"/>
  <c r="H160" i="22"/>
  <c r="B176" i="45"/>
  <c r="B180" i="22"/>
  <c r="J180" i="22"/>
  <c r="D180" i="22"/>
  <c r="F180" i="22"/>
  <c r="A180" i="22"/>
  <c r="E180" i="22"/>
  <c r="G180" i="22"/>
  <c r="H180" i="22"/>
  <c r="C180" i="22"/>
  <c r="I180" i="22"/>
  <c r="B196" i="45"/>
  <c r="D192" i="22"/>
  <c r="F192" i="22"/>
  <c r="H192" i="22"/>
  <c r="A192" i="22"/>
  <c r="I192" i="22"/>
  <c r="B192" i="22"/>
  <c r="J192" i="22"/>
  <c r="E192" i="22"/>
  <c r="C192" i="22"/>
  <c r="G192" i="22"/>
  <c r="B208" i="45"/>
  <c r="F212" i="22"/>
  <c r="E212" i="22"/>
  <c r="G212" i="22"/>
  <c r="A212" i="22"/>
  <c r="J212" i="22"/>
  <c r="C212" i="22"/>
  <c r="D212" i="22"/>
  <c r="H212" i="22"/>
  <c r="B212" i="22"/>
  <c r="I212" i="22"/>
  <c r="B228" i="45"/>
  <c r="F224" i="22"/>
  <c r="G224" i="22"/>
  <c r="B224" i="22"/>
  <c r="J224" i="22"/>
  <c r="E224" i="22"/>
  <c r="I224" i="22"/>
  <c r="A224" i="22"/>
  <c r="C224" i="22"/>
  <c r="D224" i="22"/>
  <c r="H224" i="22"/>
  <c r="B240" i="45"/>
  <c r="F244" i="22"/>
  <c r="G244" i="22"/>
  <c r="B244" i="22"/>
  <c r="J244" i="22"/>
  <c r="A244" i="22"/>
  <c r="D244" i="22"/>
  <c r="E244" i="22"/>
  <c r="H244" i="22"/>
  <c r="C244" i="22"/>
  <c r="I244" i="22"/>
  <c r="B260" i="45"/>
  <c r="F256" i="22"/>
  <c r="G256" i="22"/>
  <c r="B256" i="22"/>
  <c r="J256" i="22"/>
  <c r="E256" i="22"/>
  <c r="I256" i="22"/>
  <c r="A256" i="22"/>
  <c r="C256" i="22"/>
  <c r="D256" i="22"/>
  <c r="H256" i="22"/>
  <c r="B272" i="45"/>
  <c r="H276" i="22"/>
  <c r="B276" i="22"/>
  <c r="J276" i="22"/>
  <c r="D276" i="22"/>
  <c r="E276" i="22"/>
  <c r="F276" i="22"/>
  <c r="A276" i="22"/>
  <c r="C276" i="22"/>
  <c r="G276" i="22"/>
  <c r="I276" i="22"/>
  <c r="B292" i="45"/>
  <c r="H288" i="22"/>
  <c r="B288" i="22"/>
  <c r="J288" i="22"/>
  <c r="D288" i="22"/>
  <c r="E288" i="22"/>
  <c r="F288" i="22"/>
  <c r="C288" i="22"/>
  <c r="G288" i="22"/>
  <c r="I288" i="22"/>
  <c r="A288" i="22"/>
  <c r="B304" i="45"/>
  <c r="H296" i="22"/>
  <c r="B296" i="22"/>
  <c r="J296" i="22"/>
  <c r="D296" i="22"/>
  <c r="F296" i="22"/>
  <c r="G296" i="22"/>
  <c r="I296" i="22"/>
  <c r="A296" i="22"/>
  <c r="C296" i="22"/>
  <c r="E296" i="22"/>
  <c r="B312" i="45"/>
  <c r="B320" i="22"/>
  <c r="J320" i="22"/>
  <c r="D320" i="22"/>
  <c r="F320" i="22"/>
  <c r="C320" i="22"/>
  <c r="E320" i="22"/>
  <c r="G320" i="22"/>
  <c r="H320" i="22"/>
  <c r="I320" i="22"/>
  <c r="A320" i="22"/>
  <c r="B336" i="45"/>
  <c r="C360" i="22"/>
  <c r="E360" i="22"/>
  <c r="F360" i="22"/>
  <c r="A360" i="22"/>
  <c r="I360" i="22"/>
  <c r="J360" i="22"/>
  <c r="B360" i="22"/>
  <c r="D360" i="22"/>
  <c r="G360" i="22"/>
  <c r="H360" i="22"/>
  <c r="B376" i="45"/>
  <c r="E392" i="22"/>
  <c r="F392" i="22"/>
  <c r="A392" i="22"/>
  <c r="I392" i="22"/>
  <c r="H392" i="22"/>
  <c r="J392" i="22"/>
  <c r="C392" i="22"/>
  <c r="D392" i="22"/>
  <c r="G392" i="22"/>
  <c r="B392" i="22"/>
  <c r="B408" i="45"/>
  <c r="H448" i="22"/>
  <c r="C448" i="22"/>
  <c r="E448" i="22"/>
  <c r="F448" i="22"/>
  <c r="G448" i="22"/>
  <c r="I448" i="22"/>
  <c r="J448" i="22"/>
  <c r="A448" i="22"/>
  <c r="B448" i="22"/>
  <c r="D448" i="22"/>
  <c r="B464" i="45"/>
  <c r="H464" i="22"/>
  <c r="C464" i="22"/>
  <c r="E464" i="22"/>
  <c r="F464" i="22"/>
  <c r="G464" i="22"/>
  <c r="I464" i="22"/>
  <c r="J464" i="22"/>
  <c r="A464" i="22"/>
  <c r="B464" i="22"/>
  <c r="D464" i="22"/>
  <c r="B480" i="45"/>
  <c r="H492" i="22"/>
  <c r="C492" i="22"/>
  <c r="B492" i="22"/>
  <c r="D492" i="22"/>
  <c r="E492" i="22"/>
  <c r="F492" i="22"/>
  <c r="G492" i="22"/>
  <c r="I492" i="22"/>
  <c r="J492" i="22"/>
  <c r="A492" i="22"/>
  <c r="B508" i="45"/>
  <c r="H508" i="22"/>
  <c r="C508" i="22"/>
  <c r="B508" i="22"/>
  <c r="D508" i="22"/>
  <c r="E508" i="22"/>
  <c r="F508" i="22"/>
  <c r="G508" i="22"/>
  <c r="I508" i="22"/>
  <c r="J508" i="22"/>
  <c r="A508" i="22"/>
  <c r="B524" i="45"/>
  <c r="E524" i="22"/>
  <c r="A524" i="22"/>
  <c r="I524" i="22"/>
  <c r="B524" i="22"/>
  <c r="J524" i="22"/>
  <c r="D524" i="22"/>
  <c r="B540" i="45"/>
  <c r="C524" i="22"/>
  <c r="F524" i="22"/>
  <c r="G524" i="22"/>
  <c r="H524" i="22"/>
  <c r="E561" i="22"/>
  <c r="F561" i="22"/>
  <c r="G561" i="22"/>
  <c r="H561" i="22"/>
  <c r="A561" i="22"/>
  <c r="I561" i="22"/>
  <c r="B561" i="22"/>
  <c r="J561" i="22"/>
  <c r="C561" i="22"/>
  <c r="D561" i="22"/>
  <c r="B577" i="45"/>
  <c r="E569" i="22"/>
  <c r="F569" i="22"/>
  <c r="G569" i="22"/>
  <c r="H569" i="22"/>
  <c r="A569" i="22"/>
  <c r="I569" i="22"/>
  <c r="B569" i="22"/>
  <c r="J569" i="22"/>
  <c r="C569" i="22"/>
  <c r="D569" i="22"/>
  <c r="B585" i="45"/>
  <c r="E577" i="22"/>
  <c r="F577" i="22"/>
  <c r="G577" i="22"/>
  <c r="H577" i="22"/>
  <c r="A577" i="22"/>
  <c r="I577" i="22"/>
  <c r="B577" i="22"/>
  <c r="J577" i="22"/>
  <c r="C577" i="22"/>
  <c r="D577" i="22"/>
  <c r="B593" i="45"/>
  <c r="F585" i="22"/>
  <c r="G585" i="22"/>
  <c r="H585" i="22"/>
  <c r="A585" i="22"/>
  <c r="I585" i="22"/>
  <c r="J585" i="22"/>
  <c r="B585" i="22"/>
  <c r="C585" i="22"/>
  <c r="D585" i="22"/>
  <c r="B601" i="45"/>
  <c r="E585" i="22"/>
  <c r="G9" i="22"/>
  <c r="H9" i="22"/>
  <c r="A9" i="22"/>
  <c r="I9" i="22"/>
  <c r="B9" i="22"/>
  <c r="J9" i="22"/>
  <c r="C9" i="22"/>
  <c r="D9" i="22"/>
  <c r="E9" i="22"/>
  <c r="F9" i="22"/>
  <c r="B25" i="45"/>
  <c r="G41" i="22"/>
  <c r="H41" i="22"/>
  <c r="A41" i="22"/>
  <c r="I41" i="22"/>
  <c r="B41" i="22"/>
  <c r="J41" i="22"/>
  <c r="C41" i="22"/>
  <c r="D41" i="22"/>
  <c r="E41" i="22"/>
  <c r="F41" i="22"/>
  <c r="B57" i="45"/>
  <c r="G73" i="22"/>
  <c r="H73" i="22"/>
  <c r="A73" i="22"/>
  <c r="I73" i="22"/>
  <c r="B73" i="22"/>
  <c r="J73" i="22"/>
  <c r="C73" i="22"/>
  <c r="D73" i="22"/>
  <c r="E73" i="22"/>
  <c r="F73" i="22"/>
  <c r="B89" i="45"/>
  <c r="G85" i="22"/>
  <c r="H85" i="22"/>
  <c r="A85" i="22"/>
  <c r="I85" i="22"/>
  <c r="B85" i="22"/>
  <c r="J85" i="22"/>
  <c r="C85" i="22"/>
  <c r="D85" i="22"/>
  <c r="E85" i="22"/>
  <c r="F85" i="22"/>
  <c r="B101" i="45"/>
  <c r="G105" i="22"/>
  <c r="A105" i="22"/>
  <c r="I105" i="22"/>
  <c r="B105" i="22"/>
  <c r="J105" i="22"/>
  <c r="C105" i="22"/>
  <c r="E105" i="22"/>
  <c r="D105" i="22"/>
  <c r="H105" i="22"/>
  <c r="F105" i="22"/>
  <c r="B121" i="45"/>
  <c r="G117" i="22"/>
  <c r="A117" i="22"/>
  <c r="I117" i="22"/>
  <c r="B117" i="22"/>
  <c r="J117" i="22"/>
  <c r="C117" i="22"/>
  <c r="E117" i="22"/>
  <c r="D117" i="22"/>
  <c r="F117" i="22"/>
  <c r="H117" i="22"/>
  <c r="B133" i="45"/>
  <c r="H137" i="22"/>
  <c r="B137" i="22"/>
  <c r="J137" i="22"/>
  <c r="D137" i="22"/>
  <c r="F137" i="22"/>
  <c r="G137" i="22"/>
  <c r="I137" i="22"/>
  <c r="A137" i="22"/>
  <c r="C137" i="22"/>
  <c r="E137" i="22"/>
  <c r="B153" i="45"/>
  <c r="H149" i="22"/>
  <c r="B149" i="22"/>
  <c r="J149" i="22"/>
  <c r="D149" i="22"/>
  <c r="A149" i="22"/>
  <c r="C149" i="22"/>
  <c r="E149" i="22"/>
  <c r="F149" i="22"/>
  <c r="G149" i="22"/>
  <c r="I149" i="22"/>
  <c r="B165" i="45"/>
  <c r="B181" i="22"/>
  <c r="A181" i="22"/>
  <c r="J181" i="22"/>
  <c r="D181" i="22"/>
  <c r="F181" i="22"/>
  <c r="G181" i="22"/>
  <c r="H181" i="22"/>
  <c r="I181" i="22"/>
  <c r="C181" i="22"/>
  <c r="E181" i="22"/>
  <c r="B197" i="45"/>
  <c r="D213" i="22"/>
  <c r="E213" i="22"/>
  <c r="H213" i="22"/>
  <c r="A213" i="22"/>
  <c r="C213" i="22"/>
  <c r="G213" i="22"/>
  <c r="I213" i="22"/>
  <c r="J213" i="22"/>
  <c r="F213" i="22"/>
  <c r="B213" i="22"/>
  <c r="B229" i="45"/>
  <c r="D245" i="22"/>
  <c r="E245" i="22"/>
  <c r="H245" i="22"/>
  <c r="A245" i="22"/>
  <c r="C245" i="22"/>
  <c r="G245" i="22"/>
  <c r="I245" i="22"/>
  <c r="J245" i="22"/>
  <c r="B245" i="22"/>
  <c r="F245" i="22"/>
  <c r="B261" i="45"/>
  <c r="F277" i="22"/>
  <c r="H277" i="22"/>
  <c r="B277" i="22"/>
  <c r="J277" i="22"/>
  <c r="C277" i="22"/>
  <c r="D277" i="22"/>
  <c r="G277" i="22"/>
  <c r="I277" i="22"/>
  <c r="A277" i="22"/>
  <c r="E277" i="22"/>
  <c r="B293" i="45"/>
  <c r="H317" i="22"/>
  <c r="B317" i="22"/>
  <c r="J317" i="22"/>
  <c r="D317" i="22"/>
  <c r="G317" i="22"/>
  <c r="I317" i="22"/>
  <c r="A317" i="22"/>
  <c r="C317" i="22"/>
  <c r="E317" i="22"/>
  <c r="F317" i="22"/>
  <c r="B333" i="45"/>
  <c r="A341" i="22"/>
  <c r="I341" i="22"/>
  <c r="B341" i="22"/>
  <c r="J341" i="22"/>
  <c r="C341" i="22"/>
  <c r="D341" i="22"/>
  <c r="E341" i="22"/>
  <c r="F341" i="22"/>
  <c r="G341" i="22"/>
  <c r="H341" i="22"/>
  <c r="B357" i="45"/>
  <c r="C381" i="22"/>
  <c r="D381" i="22"/>
  <c r="G381" i="22"/>
  <c r="B381" i="22"/>
  <c r="H381" i="22"/>
  <c r="F381" i="22"/>
  <c r="A381" i="22"/>
  <c r="E381" i="22"/>
  <c r="I381" i="22"/>
  <c r="J381" i="22"/>
  <c r="B397" i="45"/>
  <c r="B413" i="22"/>
  <c r="J413" i="22"/>
  <c r="E413" i="22"/>
  <c r="D413" i="22"/>
  <c r="A413" i="22"/>
  <c r="C413" i="22"/>
  <c r="F413" i="22"/>
  <c r="G413" i="22"/>
  <c r="H413" i="22"/>
  <c r="I413" i="22"/>
  <c r="B429" i="45"/>
  <c r="F445" i="22"/>
  <c r="A445" i="22"/>
  <c r="I445" i="22"/>
  <c r="C445" i="22"/>
  <c r="D445" i="22"/>
  <c r="E445" i="22"/>
  <c r="G445" i="22"/>
  <c r="H445" i="22"/>
  <c r="J445" i="22"/>
  <c r="B445" i="22"/>
  <c r="B461" i="45"/>
  <c r="F477" i="22"/>
  <c r="A477" i="22"/>
  <c r="I477" i="22"/>
  <c r="C477" i="22"/>
  <c r="D477" i="22"/>
  <c r="E477" i="22"/>
  <c r="G477" i="22"/>
  <c r="H477" i="22"/>
  <c r="J477" i="22"/>
  <c r="B477" i="22"/>
  <c r="B493" i="45"/>
  <c r="A550" i="22"/>
  <c r="I550" i="22"/>
  <c r="E550" i="22"/>
  <c r="H550" i="22"/>
  <c r="C550" i="22"/>
  <c r="D550" i="22"/>
  <c r="F550" i="22"/>
  <c r="G550" i="22"/>
  <c r="J550" i="22"/>
  <c r="B566" i="45"/>
  <c r="B550" i="22"/>
  <c r="F158" i="22"/>
  <c r="H158" i="22"/>
  <c r="B158" i="22"/>
  <c r="J158" i="22"/>
  <c r="A158" i="22"/>
  <c r="C158" i="22"/>
  <c r="D158" i="22"/>
  <c r="E158" i="22"/>
  <c r="G158" i="22"/>
  <c r="I158" i="22"/>
  <c r="B174" i="45"/>
  <c r="F178" i="22"/>
  <c r="H178" i="22"/>
  <c r="B178" i="22"/>
  <c r="J178" i="22"/>
  <c r="E178" i="22"/>
  <c r="I178" i="22"/>
  <c r="A178" i="22"/>
  <c r="C178" i="22"/>
  <c r="G178" i="22"/>
  <c r="D178" i="22"/>
  <c r="B194" i="45"/>
  <c r="H190" i="22"/>
  <c r="B190" i="22"/>
  <c r="J190" i="22"/>
  <c r="D190" i="22"/>
  <c r="E190" i="22"/>
  <c r="F190" i="22"/>
  <c r="C190" i="22"/>
  <c r="I190" i="22"/>
  <c r="A190" i="22"/>
  <c r="G190" i="22"/>
  <c r="B206" i="45"/>
  <c r="H210" i="22"/>
  <c r="B210" i="22"/>
  <c r="J210" i="22"/>
  <c r="D210" i="22"/>
  <c r="E210" i="22"/>
  <c r="F210" i="22"/>
  <c r="A210" i="22"/>
  <c r="G210" i="22"/>
  <c r="I210" i="22"/>
  <c r="C210" i="22"/>
  <c r="B226" i="45"/>
  <c r="B222" i="22"/>
  <c r="J222" i="22"/>
  <c r="C222" i="22"/>
  <c r="F222" i="22"/>
  <c r="D222" i="22"/>
  <c r="G222" i="22"/>
  <c r="H222" i="22"/>
  <c r="I222" i="22"/>
  <c r="A222" i="22"/>
  <c r="E222" i="22"/>
  <c r="B238" i="45"/>
  <c r="B242" i="22"/>
  <c r="J242" i="22"/>
  <c r="C242" i="22"/>
  <c r="F242" i="22"/>
  <c r="E242" i="22"/>
  <c r="H242" i="22"/>
  <c r="A242" i="22"/>
  <c r="D242" i="22"/>
  <c r="G242" i="22"/>
  <c r="I242" i="22"/>
  <c r="B258" i="45"/>
  <c r="B254" i="22"/>
  <c r="J254" i="22"/>
  <c r="C254" i="22"/>
  <c r="F254" i="22"/>
  <c r="D254" i="22"/>
  <c r="G254" i="22"/>
  <c r="H254" i="22"/>
  <c r="I254" i="22"/>
  <c r="E254" i="22"/>
  <c r="A254" i="22"/>
  <c r="B270" i="45"/>
  <c r="D274" i="22"/>
  <c r="F274" i="22"/>
  <c r="H274" i="22"/>
  <c r="A274" i="22"/>
  <c r="I274" i="22"/>
  <c r="B274" i="22"/>
  <c r="J274" i="22"/>
  <c r="C274" i="22"/>
  <c r="E274" i="22"/>
  <c r="G274" i="22"/>
  <c r="B290" i="45"/>
  <c r="D286" i="22"/>
  <c r="F286" i="22"/>
  <c r="H286" i="22"/>
  <c r="A286" i="22"/>
  <c r="I286" i="22"/>
  <c r="B286" i="22"/>
  <c r="J286" i="22"/>
  <c r="C286" i="22"/>
  <c r="E286" i="22"/>
  <c r="G286" i="22"/>
  <c r="B302" i="45"/>
  <c r="D294" i="22"/>
  <c r="F294" i="22"/>
  <c r="H294" i="22"/>
  <c r="B294" i="22"/>
  <c r="J294" i="22"/>
  <c r="A294" i="22"/>
  <c r="C294" i="22"/>
  <c r="E294" i="22"/>
  <c r="G294" i="22"/>
  <c r="I294" i="22"/>
  <c r="B310" i="45"/>
  <c r="G358" i="22"/>
  <c r="A358" i="22"/>
  <c r="I358" i="22"/>
  <c r="B358" i="22"/>
  <c r="J358" i="22"/>
  <c r="E358" i="22"/>
  <c r="D358" i="22"/>
  <c r="C358" i="22"/>
  <c r="F358" i="22"/>
  <c r="H358" i="22"/>
  <c r="B374" i="45"/>
  <c r="A390" i="22"/>
  <c r="I390" i="22"/>
  <c r="B390" i="22"/>
  <c r="J390" i="22"/>
  <c r="E390" i="22"/>
  <c r="C390" i="22"/>
  <c r="G390" i="22"/>
  <c r="D390" i="22"/>
  <c r="F390" i="22"/>
  <c r="H390" i="22"/>
  <c r="B406" i="45"/>
  <c r="H422" i="22"/>
  <c r="C422" i="22"/>
  <c r="F422" i="22"/>
  <c r="J422" i="22"/>
  <c r="I422" i="22"/>
  <c r="A422" i="22"/>
  <c r="B422" i="22"/>
  <c r="D422" i="22"/>
  <c r="E422" i="22"/>
  <c r="G422" i="22"/>
  <c r="B438" i="45"/>
  <c r="D434" i="22"/>
  <c r="G434" i="22"/>
  <c r="F434" i="22"/>
  <c r="H434" i="22"/>
  <c r="I434" i="22"/>
  <c r="J434" i="22"/>
  <c r="A434" i="22"/>
  <c r="B434" i="22"/>
  <c r="C434" i="22"/>
  <c r="E434" i="22"/>
  <c r="B450" i="45"/>
  <c r="E532" i="22"/>
  <c r="A532" i="22"/>
  <c r="I532" i="22"/>
  <c r="B532" i="22"/>
  <c r="J532" i="22"/>
  <c r="D532" i="22"/>
  <c r="B548" i="45"/>
  <c r="C532" i="22"/>
  <c r="F532" i="22"/>
  <c r="G532" i="22"/>
  <c r="H532" i="22"/>
  <c r="C555" i="22"/>
  <c r="F555" i="22"/>
  <c r="I555" i="22"/>
  <c r="B571" i="45"/>
  <c r="J555" i="22"/>
  <c r="A555" i="22"/>
  <c r="B555" i="22"/>
  <c r="D555" i="22"/>
  <c r="E555" i="22"/>
  <c r="G555" i="22"/>
  <c r="H555" i="22"/>
  <c r="C11" i="22"/>
  <c r="D11" i="22"/>
  <c r="E11" i="22"/>
  <c r="F11" i="22"/>
  <c r="G11" i="22"/>
  <c r="H11" i="22"/>
  <c r="A11" i="22"/>
  <c r="I11" i="22"/>
  <c r="B11" i="22"/>
  <c r="J11" i="22"/>
  <c r="B27" i="45"/>
  <c r="C43" i="22"/>
  <c r="D43" i="22"/>
  <c r="E43" i="22"/>
  <c r="F43" i="22"/>
  <c r="G43" i="22"/>
  <c r="H43" i="22"/>
  <c r="A43" i="22"/>
  <c r="I43" i="22"/>
  <c r="B43" i="22"/>
  <c r="J43" i="22"/>
  <c r="B59" i="45"/>
  <c r="C87" i="22"/>
  <c r="D87" i="22"/>
  <c r="E87" i="22"/>
  <c r="F87" i="22"/>
  <c r="G87" i="22"/>
  <c r="H87" i="22"/>
  <c r="A87" i="22"/>
  <c r="I87" i="22"/>
  <c r="B87" i="22"/>
  <c r="J87" i="22"/>
  <c r="B103" i="45"/>
  <c r="C119" i="22"/>
  <c r="E119" i="22"/>
  <c r="F119" i="22"/>
  <c r="G119" i="22"/>
  <c r="A119" i="22"/>
  <c r="I119" i="22"/>
  <c r="B119" i="22"/>
  <c r="D119" i="22"/>
  <c r="H119" i="22"/>
  <c r="J119" i="22"/>
  <c r="B135" i="45"/>
  <c r="D171" i="22"/>
  <c r="F171" i="22"/>
  <c r="H171" i="22"/>
  <c r="B171" i="22"/>
  <c r="E171" i="22"/>
  <c r="G171" i="22"/>
  <c r="I171" i="22"/>
  <c r="J171" i="22"/>
  <c r="A171" i="22"/>
  <c r="C171" i="22"/>
  <c r="B187" i="45"/>
  <c r="F183" i="22"/>
  <c r="H183" i="22"/>
  <c r="B183" i="22"/>
  <c r="J183" i="22"/>
  <c r="C183" i="22"/>
  <c r="D183" i="22"/>
  <c r="I183" i="22"/>
  <c r="A183" i="22"/>
  <c r="E183" i="22"/>
  <c r="G183" i="22"/>
  <c r="B199" i="45"/>
  <c r="F203" i="22"/>
  <c r="H203" i="22"/>
  <c r="B203" i="22"/>
  <c r="J203" i="22"/>
  <c r="D203" i="22"/>
  <c r="C203" i="22"/>
  <c r="E203" i="22"/>
  <c r="A203" i="22"/>
  <c r="I203" i="22"/>
  <c r="G203" i="22"/>
  <c r="B219" i="45"/>
  <c r="H215" i="22"/>
  <c r="A215" i="22"/>
  <c r="I215" i="22"/>
  <c r="D215" i="22"/>
  <c r="F215" i="22"/>
  <c r="J215" i="22"/>
  <c r="B215" i="22"/>
  <c r="C215" i="22"/>
  <c r="E215" i="22"/>
  <c r="G215" i="22"/>
  <c r="B231" i="45"/>
  <c r="H235" i="22"/>
  <c r="A235" i="22"/>
  <c r="I235" i="22"/>
  <c r="D235" i="22"/>
  <c r="B235" i="22"/>
  <c r="E235" i="22"/>
  <c r="F235" i="22"/>
  <c r="G235" i="22"/>
  <c r="C235" i="22"/>
  <c r="J235" i="22"/>
  <c r="B251" i="45"/>
  <c r="H247" i="22"/>
  <c r="A247" i="22"/>
  <c r="I247" i="22"/>
  <c r="D247" i="22"/>
  <c r="F247" i="22"/>
  <c r="J247" i="22"/>
  <c r="B247" i="22"/>
  <c r="C247" i="22"/>
  <c r="G247" i="22"/>
  <c r="E247" i="22"/>
  <c r="B263" i="45"/>
  <c r="B267" i="22"/>
  <c r="J267" i="22"/>
  <c r="D267" i="22"/>
  <c r="F267" i="22"/>
  <c r="G267" i="22"/>
  <c r="H267" i="22"/>
  <c r="A267" i="22"/>
  <c r="C267" i="22"/>
  <c r="E267" i="22"/>
  <c r="I267" i="22"/>
  <c r="B283" i="45"/>
  <c r="B279" i="22"/>
  <c r="J279" i="22"/>
  <c r="D279" i="22"/>
  <c r="F279" i="22"/>
  <c r="G279" i="22"/>
  <c r="H279" i="22"/>
  <c r="I279" i="22"/>
  <c r="A279" i="22"/>
  <c r="C279" i="22"/>
  <c r="E279" i="22"/>
  <c r="B295" i="45"/>
  <c r="D319" i="22"/>
  <c r="F319" i="22"/>
  <c r="H319" i="22"/>
  <c r="A319" i="22"/>
  <c r="B319" i="22"/>
  <c r="C319" i="22"/>
  <c r="E319" i="22"/>
  <c r="G319" i="22"/>
  <c r="I319" i="22"/>
  <c r="J319" i="22"/>
  <c r="B335" i="45"/>
  <c r="E343" i="22"/>
  <c r="F343" i="22"/>
  <c r="G343" i="22"/>
  <c r="H343" i="22"/>
  <c r="A343" i="22"/>
  <c r="I343" i="22"/>
  <c r="B343" i="22"/>
  <c r="J343" i="22"/>
  <c r="C343" i="22"/>
  <c r="D343" i="22"/>
  <c r="B359" i="45"/>
  <c r="E351" i="22"/>
  <c r="G351" i="22"/>
  <c r="H351" i="22"/>
  <c r="A351" i="22"/>
  <c r="B351" i="22"/>
  <c r="C351" i="22"/>
  <c r="D351" i="22"/>
  <c r="J351" i="22"/>
  <c r="F351" i="22"/>
  <c r="I351" i="22"/>
  <c r="B367" i="45"/>
  <c r="E363" i="22"/>
  <c r="G363" i="22"/>
  <c r="H363" i="22"/>
  <c r="C363" i="22"/>
  <c r="B363" i="22"/>
  <c r="D363" i="22"/>
  <c r="F363" i="22"/>
  <c r="J363" i="22"/>
  <c r="A363" i="22"/>
  <c r="I363" i="22"/>
  <c r="B379" i="45"/>
  <c r="G375" i="22"/>
  <c r="H375" i="22"/>
  <c r="C375" i="22"/>
  <c r="D375" i="22"/>
  <c r="I375" i="22"/>
  <c r="A375" i="22"/>
  <c r="B375" i="22"/>
  <c r="E375" i="22"/>
  <c r="F375" i="22"/>
  <c r="J375" i="22"/>
  <c r="B391" i="45"/>
  <c r="G387" i="22"/>
  <c r="H387" i="22"/>
  <c r="C387" i="22"/>
  <c r="F387" i="22"/>
  <c r="I387" i="22"/>
  <c r="E387" i="22"/>
  <c r="J387" i="22"/>
  <c r="A387" i="22"/>
  <c r="B387" i="22"/>
  <c r="D387" i="22"/>
  <c r="B403" i="45"/>
  <c r="F399" i="22"/>
  <c r="A399" i="22"/>
  <c r="I399" i="22"/>
  <c r="B399" i="22"/>
  <c r="E399" i="22"/>
  <c r="C399" i="22"/>
  <c r="D399" i="22"/>
  <c r="G399" i="22"/>
  <c r="H399" i="22"/>
  <c r="J399" i="22"/>
  <c r="B415" i="45"/>
  <c r="B435" i="22"/>
  <c r="J435" i="22"/>
  <c r="E435" i="22"/>
  <c r="G435" i="22"/>
  <c r="H435" i="22"/>
  <c r="I435" i="22"/>
  <c r="A435" i="22"/>
  <c r="C435" i="22"/>
  <c r="D435" i="22"/>
  <c r="F435" i="22"/>
  <c r="B451" i="45"/>
  <c r="B447" i="22"/>
  <c r="J447" i="22"/>
  <c r="E447" i="22"/>
  <c r="D447" i="22"/>
  <c r="F447" i="22"/>
  <c r="G447" i="22"/>
  <c r="H447" i="22"/>
  <c r="I447" i="22"/>
  <c r="A447" i="22"/>
  <c r="C447" i="22"/>
  <c r="B463" i="45"/>
  <c r="B479" i="22"/>
  <c r="J479" i="22"/>
  <c r="E479" i="22"/>
  <c r="D479" i="22"/>
  <c r="F479" i="22"/>
  <c r="G479" i="22"/>
  <c r="H479" i="22"/>
  <c r="I479" i="22"/>
  <c r="A479" i="22"/>
  <c r="C479" i="22"/>
  <c r="B495" i="45"/>
  <c r="E34" i="22"/>
  <c r="F34" i="22"/>
  <c r="G34" i="22"/>
  <c r="H34" i="22"/>
  <c r="A34" i="22"/>
  <c r="I34" i="22"/>
  <c r="B34" i="22"/>
  <c r="J34" i="22"/>
  <c r="C34" i="22"/>
  <c r="D34" i="22"/>
  <c r="B50" i="45"/>
  <c r="E66" i="22"/>
  <c r="F66" i="22"/>
  <c r="G66" i="22"/>
  <c r="H66" i="22"/>
  <c r="A66" i="22"/>
  <c r="I66" i="22"/>
  <c r="B66" i="22"/>
  <c r="J66" i="22"/>
  <c r="C66" i="22"/>
  <c r="D66" i="22"/>
  <c r="B82" i="45"/>
  <c r="E98" i="22"/>
  <c r="G98" i="22"/>
  <c r="H98" i="22"/>
  <c r="A98" i="22"/>
  <c r="I98" i="22"/>
  <c r="C98" i="22"/>
  <c r="J98" i="22"/>
  <c r="B98" i="22"/>
  <c r="D98" i="22"/>
  <c r="F98" i="22"/>
  <c r="B114" i="45"/>
  <c r="E110" i="22"/>
  <c r="G110" i="22"/>
  <c r="H110" i="22"/>
  <c r="A110" i="22"/>
  <c r="I110" i="22"/>
  <c r="C110" i="22"/>
  <c r="B110" i="22"/>
  <c r="F110" i="22"/>
  <c r="J110" i="22"/>
  <c r="D110" i="22"/>
  <c r="B126" i="45"/>
  <c r="E130" i="22"/>
  <c r="G130" i="22"/>
  <c r="H130" i="22"/>
  <c r="A130" i="22"/>
  <c r="I130" i="22"/>
  <c r="C130" i="22"/>
  <c r="J130" i="22"/>
  <c r="B130" i="22"/>
  <c r="D130" i="22"/>
  <c r="F130" i="22"/>
  <c r="B146" i="45"/>
  <c r="F142" i="22"/>
  <c r="H142" i="22"/>
  <c r="B142" i="22"/>
  <c r="J142" i="22"/>
  <c r="G142" i="22"/>
  <c r="I142" i="22"/>
  <c r="A142" i="22"/>
  <c r="C142" i="22"/>
  <c r="D142" i="22"/>
  <c r="E142" i="22"/>
  <c r="B158" i="45"/>
  <c r="G553" i="22"/>
  <c r="B553" i="22"/>
  <c r="J553" i="22"/>
  <c r="H553" i="22"/>
  <c r="I553" i="22"/>
  <c r="A553" i="22"/>
  <c r="C553" i="22"/>
  <c r="D553" i="22"/>
  <c r="E553" i="22"/>
  <c r="F553" i="22"/>
  <c r="B569" i="45"/>
  <c r="A32" i="22"/>
  <c r="I32" i="22"/>
  <c r="B32" i="22"/>
  <c r="J32" i="22"/>
  <c r="C32" i="22"/>
  <c r="D32" i="22"/>
  <c r="E32" i="22"/>
  <c r="F32" i="22"/>
  <c r="G32" i="22"/>
  <c r="H32" i="22"/>
  <c r="B48" i="45"/>
  <c r="A64" i="22"/>
  <c r="I64" i="22"/>
  <c r="B64" i="22"/>
  <c r="J64" i="22"/>
  <c r="C64" i="22"/>
  <c r="D64" i="22"/>
  <c r="E64" i="22"/>
  <c r="F64" i="22"/>
  <c r="G64" i="22"/>
  <c r="H64" i="22"/>
  <c r="B80" i="45"/>
  <c r="A76" i="22"/>
  <c r="I76" i="22"/>
  <c r="B76" i="22"/>
  <c r="J76" i="22"/>
  <c r="C76" i="22"/>
  <c r="D76" i="22"/>
  <c r="E76" i="22"/>
  <c r="F76" i="22"/>
  <c r="G76" i="22"/>
  <c r="H76" i="22"/>
  <c r="B92" i="45"/>
  <c r="A108" i="22"/>
  <c r="I108" i="22"/>
  <c r="C108" i="22"/>
  <c r="D108" i="22"/>
  <c r="E108" i="22"/>
  <c r="G108" i="22"/>
  <c r="F108" i="22"/>
  <c r="H108" i="22"/>
  <c r="J108" i="22"/>
  <c r="B108" i="22"/>
  <c r="B124" i="45"/>
  <c r="B140" i="22"/>
  <c r="J140" i="22"/>
  <c r="D140" i="22"/>
  <c r="F140" i="22"/>
  <c r="A140" i="22"/>
  <c r="C140" i="22"/>
  <c r="E140" i="22"/>
  <c r="G140" i="22"/>
  <c r="H140" i="22"/>
  <c r="I140" i="22"/>
  <c r="B156" i="45"/>
  <c r="B172" i="22"/>
  <c r="J172" i="22"/>
  <c r="D172" i="22"/>
  <c r="F172" i="22"/>
  <c r="A172" i="22"/>
  <c r="E172" i="22"/>
  <c r="H172" i="22"/>
  <c r="I172" i="22"/>
  <c r="C172" i="22"/>
  <c r="G172" i="22"/>
  <c r="B188" i="45"/>
  <c r="D204" i="22"/>
  <c r="F204" i="22"/>
  <c r="H204" i="22"/>
  <c r="B204" i="22"/>
  <c r="J204" i="22"/>
  <c r="I204" i="22"/>
  <c r="A204" i="22"/>
  <c r="C204" i="22"/>
  <c r="E204" i="22"/>
  <c r="G204" i="22"/>
  <c r="B220" i="45"/>
  <c r="F236" i="22"/>
  <c r="G236" i="22"/>
  <c r="B236" i="22"/>
  <c r="J236" i="22"/>
  <c r="A236" i="22"/>
  <c r="D236" i="22"/>
  <c r="H236" i="22"/>
  <c r="I236" i="22"/>
  <c r="C236" i="22"/>
  <c r="E236" i="22"/>
  <c r="B252" i="45"/>
  <c r="H268" i="22"/>
  <c r="B268" i="22"/>
  <c r="J268" i="22"/>
  <c r="D268" i="22"/>
  <c r="E268" i="22"/>
  <c r="F268" i="22"/>
  <c r="A268" i="22"/>
  <c r="C268" i="22"/>
  <c r="G268" i="22"/>
  <c r="I268" i="22"/>
  <c r="B284" i="45"/>
  <c r="B308" i="22"/>
  <c r="J308" i="22"/>
  <c r="D308" i="22"/>
  <c r="F308" i="22"/>
  <c r="H308" i="22"/>
  <c r="I308" i="22"/>
  <c r="A308" i="22"/>
  <c r="C308" i="22"/>
  <c r="E308" i="22"/>
  <c r="G308" i="22"/>
  <c r="B324" i="45"/>
  <c r="B332" i="22"/>
  <c r="J332" i="22"/>
  <c r="D332" i="22"/>
  <c r="F332" i="22"/>
  <c r="A332" i="22"/>
  <c r="C332" i="22"/>
  <c r="E332" i="22"/>
  <c r="G332" i="22"/>
  <c r="H332" i="22"/>
  <c r="I332" i="22"/>
  <c r="B348" i="45"/>
  <c r="E372" i="22"/>
  <c r="F372" i="22"/>
  <c r="A372" i="22"/>
  <c r="I372" i="22"/>
  <c r="C372" i="22"/>
  <c r="H372" i="22"/>
  <c r="D372" i="22"/>
  <c r="B372" i="22"/>
  <c r="G372" i="22"/>
  <c r="J372" i="22"/>
  <c r="B388" i="45"/>
  <c r="D404" i="22"/>
  <c r="G404" i="22"/>
  <c r="E404" i="22"/>
  <c r="I404" i="22"/>
  <c r="C404" i="22"/>
  <c r="F404" i="22"/>
  <c r="H404" i="22"/>
  <c r="J404" i="22"/>
  <c r="A404" i="22"/>
  <c r="B404" i="22"/>
  <c r="B420" i="45"/>
  <c r="D416" i="22"/>
  <c r="G416" i="22"/>
  <c r="B416" i="22"/>
  <c r="F416" i="22"/>
  <c r="A416" i="22"/>
  <c r="C416" i="22"/>
  <c r="E416" i="22"/>
  <c r="H416" i="22"/>
  <c r="I416" i="22"/>
  <c r="J416" i="22"/>
  <c r="B432" i="45"/>
  <c r="E536" i="22"/>
  <c r="A536" i="22"/>
  <c r="I536" i="22"/>
  <c r="B536" i="22"/>
  <c r="J536" i="22"/>
  <c r="D536" i="22"/>
  <c r="F536" i="22"/>
  <c r="G536" i="22"/>
  <c r="H536" i="22"/>
  <c r="B552" i="45"/>
  <c r="C536" i="22"/>
  <c r="C562" i="22"/>
  <c r="B578" i="45"/>
  <c r="D562" i="22"/>
  <c r="E562" i="22"/>
  <c r="F562" i="22"/>
  <c r="G562" i="22"/>
  <c r="H562" i="22"/>
  <c r="A562" i="22"/>
  <c r="I562" i="22"/>
  <c r="B562" i="22"/>
  <c r="J562" i="22"/>
  <c r="C570" i="22"/>
  <c r="D570" i="22"/>
  <c r="E570" i="22"/>
  <c r="F570" i="22"/>
  <c r="G570" i="22"/>
  <c r="H570" i="22"/>
  <c r="A570" i="22"/>
  <c r="I570" i="22"/>
  <c r="B570" i="22"/>
  <c r="J570" i="22"/>
  <c r="B586" i="45"/>
  <c r="D578" i="22"/>
  <c r="E578" i="22"/>
  <c r="F578" i="22"/>
  <c r="G578" i="22"/>
  <c r="H578" i="22"/>
  <c r="A578" i="22"/>
  <c r="I578" i="22"/>
  <c r="B578" i="22"/>
  <c r="J578" i="22"/>
  <c r="C578" i="22"/>
  <c r="B594" i="45"/>
  <c r="C586" i="22"/>
  <c r="D586" i="22"/>
  <c r="E586" i="22"/>
  <c r="F586" i="22"/>
  <c r="G586" i="22"/>
  <c r="H586" i="22"/>
  <c r="A586" i="22"/>
  <c r="I586" i="22"/>
  <c r="B586" i="22"/>
  <c r="J586" i="22"/>
  <c r="B602" i="45"/>
  <c r="G551" i="22"/>
  <c r="C551" i="22"/>
  <c r="F551" i="22"/>
  <c r="E551" i="22"/>
  <c r="H551" i="22"/>
  <c r="I551" i="22"/>
  <c r="J551" i="22"/>
  <c r="B567" i="45"/>
  <c r="A551" i="22"/>
  <c r="B551" i="22"/>
  <c r="D551" i="22"/>
  <c r="G21" i="22"/>
  <c r="H21" i="22"/>
  <c r="A21" i="22"/>
  <c r="I21" i="22"/>
  <c r="B21" i="22"/>
  <c r="J21" i="22"/>
  <c r="C21" i="22"/>
  <c r="D21" i="22"/>
  <c r="E21" i="22"/>
  <c r="F21" i="22"/>
  <c r="B37" i="45"/>
  <c r="G53" i="22"/>
  <c r="H53" i="22"/>
  <c r="A53" i="22"/>
  <c r="I53" i="22"/>
  <c r="B53" i="22"/>
  <c r="J53" i="22"/>
  <c r="C53" i="22"/>
  <c r="D53" i="22"/>
  <c r="E53" i="22"/>
  <c r="F53" i="22"/>
  <c r="B69" i="45"/>
  <c r="G65" i="22"/>
  <c r="H65" i="22"/>
  <c r="A65" i="22"/>
  <c r="I65" i="22"/>
  <c r="B65" i="22"/>
  <c r="J65" i="22"/>
  <c r="C65" i="22"/>
  <c r="D65" i="22"/>
  <c r="E65" i="22"/>
  <c r="F65" i="22"/>
  <c r="B81" i="45"/>
  <c r="H161" i="22"/>
  <c r="B161" i="22"/>
  <c r="J161" i="22"/>
  <c r="D161" i="22"/>
  <c r="I161" i="22"/>
  <c r="A161" i="22"/>
  <c r="C161" i="22"/>
  <c r="E161" i="22"/>
  <c r="F161" i="22"/>
  <c r="G161" i="22"/>
  <c r="B177" i="45"/>
  <c r="B193" i="22"/>
  <c r="J193" i="22"/>
  <c r="D193" i="22"/>
  <c r="F193" i="22"/>
  <c r="G193" i="22"/>
  <c r="H193" i="22"/>
  <c r="A193" i="22"/>
  <c r="C193" i="22"/>
  <c r="E193" i="22"/>
  <c r="I193" i="22"/>
  <c r="B209" i="45"/>
  <c r="D225" i="22"/>
  <c r="E225" i="22"/>
  <c r="H225" i="22"/>
  <c r="I225" i="22"/>
  <c r="B225" i="22"/>
  <c r="C225" i="22"/>
  <c r="F225" i="22"/>
  <c r="A225" i="22"/>
  <c r="G225" i="22"/>
  <c r="J225" i="22"/>
  <c r="B241" i="45"/>
  <c r="D257" i="22"/>
  <c r="E257" i="22"/>
  <c r="H257" i="22"/>
  <c r="I257" i="22"/>
  <c r="B257" i="22"/>
  <c r="C257" i="22"/>
  <c r="F257" i="22"/>
  <c r="J257" i="22"/>
  <c r="A257" i="22"/>
  <c r="G257" i="22"/>
  <c r="B273" i="45"/>
  <c r="F289" i="22"/>
  <c r="H289" i="22"/>
  <c r="B289" i="22"/>
  <c r="J289" i="22"/>
  <c r="C289" i="22"/>
  <c r="D289" i="22"/>
  <c r="A289" i="22"/>
  <c r="E289" i="22"/>
  <c r="G289" i="22"/>
  <c r="I289" i="22"/>
  <c r="B305" i="45"/>
  <c r="F297" i="22"/>
  <c r="H297" i="22"/>
  <c r="B297" i="22"/>
  <c r="J297" i="22"/>
  <c r="D297" i="22"/>
  <c r="A297" i="22"/>
  <c r="C297" i="22"/>
  <c r="E297" i="22"/>
  <c r="G297" i="22"/>
  <c r="I297" i="22"/>
  <c r="B313" i="45"/>
  <c r="H321" i="22"/>
  <c r="B321" i="22"/>
  <c r="J321" i="22"/>
  <c r="D321" i="22"/>
  <c r="F321" i="22"/>
  <c r="G321" i="22"/>
  <c r="I321" i="22"/>
  <c r="A321" i="22"/>
  <c r="C321" i="22"/>
  <c r="E321" i="22"/>
  <c r="B337" i="45"/>
  <c r="A361" i="22"/>
  <c r="I361" i="22"/>
  <c r="C361" i="22"/>
  <c r="D361" i="22"/>
  <c r="G361" i="22"/>
  <c r="F361" i="22"/>
  <c r="B361" i="22"/>
  <c r="E361" i="22"/>
  <c r="J361" i="22"/>
  <c r="H361" i="22"/>
  <c r="B377" i="45"/>
  <c r="C393" i="22"/>
  <c r="D393" i="22"/>
  <c r="G393" i="22"/>
  <c r="J393" i="22"/>
  <c r="B393" i="22"/>
  <c r="F393" i="22"/>
  <c r="A393" i="22"/>
  <c r="E393" i="22"/>
  <c r="H393" i="22"/>
  <c r="I393" i="22"/>
  <c r="B409" i="45"/>
  <c r="B425" i="22"/>
  <c r="J425" i="22"/>
  <c r="E425" i="22"/>
  <c r="H425" i="22"/>
  <c r="A425" i="22"/>
  <c r="G425" i="22"/>
  <c r="I425" i="22"/>
  <c r="C425" i="22"/>
  <c r="D425" i="22"/>
  <c r="F425" i="22"/>
  <c r="B441" i="45"/>
  <c r="F437" i="22"/>
  <c r="A437" i="22"/>
  <c r="I437" i="22"/>
  <c r="H437" i="22"/>
  <c r="J437" i="22"/>
  <c r="B437" i="22"/>
  <c r="C437" i="22"/>
  <c r="D437" i="22"/>
  <c r="E437" i="22"/>
  <c r="G437" i="22"/>
  <c r="B453" i="45"/>
  <c r="F457" i="22"/>
  <c r="A457" i="22"/>
  <c r="I457" i="22"/>
  <c r="B457" i="22"/>
  <c r="C457" i="22"/>
  <c r="D457" i="22"/>
  <c r="E457" i="22"/>
  <c r="G457" i="22"/>
  <c r="H457" i="22"/>
  <c r="J457" i="22"/>
  <c r="B473" i="45"/>
  <c r="F489" i="22"/>
  <c r="A489" i="22"/>
  <c r="I489" i="22"/>
  <c r="B489" i="22"/>
  <c r="C489" i="22"/>
  <c r="D489" i="22"/>
  <c r="E489" i="22"/>
  <c r="G489" i="22"/>
  <c r="H489" i="22"/>
  <c r="J489" i="22"/>
  <c r="B505" i="45"/>
  <c r="F505" i="22"/>
  <c r="A505" i="22"/>
  <c r="I505" i="22"/>
  <c r="B505" i="22"/>
  <c r="C505" i="22"/>
  <c r="D505" i="22"/>
  <c r="E505" i="22"/>
  <c r="G505" i="22"/>
  <c r="H505" i="22"/>
  <c r="J505" i="22"/>
  <c r="B521" i="45"/>
  <c r="C521" i="22"/>
  <c r="G521" i="22"/>
  <c r="H521" i="22"/>
  <c r="B521" i="22"/>
  <c r="J521" i="22"/>
  <c r="A521" i="22"/>
  <c r="D521" i="22"/>
  <c r="E521" i="22"/>
  <c r="F521" i="22"/>
  <c r="I521" i="22"/>
  <c r="B537" i="45"/>
  <c r="C533" i="22"/>
  <c r="G533" i="22"/>
  <c r="H533" i="22"/>
  <c r="B533" i="22"/>
  <c r="J533" i="22"/>
  <c r="D533" i="22"/>
  <c r="B549" i="45"/>
  <c r="E533" i="22"/>
  <c r="F533" i="22"/>
  <c r="I533" i="22"/>
  <c r="A533" i="22"/>
  <c r="F306" i="22"/>
  <c r="H306" i="22"/>
  <c r="B306" i="22"/>
  <c r="J306" i="22"/>
  <c r="C306" i="22"/>
  <c r="D306" i="22"/>
  <c r="E306" i="22"/>
  <c r="G306" i="22"/>
  <c r="I306" i="22"/>
  <c r="A306" i="22"/>
  <c r="B322" i="45"/>
  <c r="F330" i="22"/>
  <c r="H330" i="22"/>
  <c r="B330" i="22"/>
  <c r="J330" i="22"/>
  <c r="E330" i="22"/>
  <c r="G330" i="22"/>
  <c r="I330" i="22"/>
  <c r="A330" i="22"/>
  <c r="C330" i="22"/>
  <c r="D330" i="22"/>
  <c r="B346" i="45"/>
  <c r="G350" i="22"/>
  <c r="H350" i="22"/>
  <c r="A350" i="22"/>
  <c r="I350" i="22"/>
  <c r="B350" i="22"/>
  <c r="J350" i="22"/>
  <c r="C350" i="22"/>
  <c r="D350" i="22"/>
  <c r="E350" i="22"/>
  <c r="F350" i="22"/>
  <c r="B366" i="45"/>
  <c r="A370" i="22"/>
  <c r="I370" i="22"/>
  <c r="B370" i="22"/>
  <c r="J370" i="22"/>
  <c r="E370" i="22"/>
  <c r="C370" i="22"/>
  <c r="G370" i="22"/>
  <c r="D370" i="22"/>
  <c r="F370" i="22"/>
  <c r="H370" i="22"/>
  <c r="B386" i="45"/>
  <c r="H402" i="22"/>
  <c r="C402" i="22"/>
  <c r="D402" i="22"/>
  <c r="G402" i="22"/>
  <c r="J402" i="22"/>
  <c r="A402" i="22"/>
  <c r="B402" i="22"/>
  <c r="E402" i="22"/>
  <c r="F402" i="22"/>
  <c r="I402" i="22"/>
  <c r="B418" i="45"/>
  <c r="D446" i="22"/>
  <c r="G446" i="22"/>
  <c r="C446" i="22"/>
  <c r="E446" i="22"/>
  <c r="F446" i="22"/>
  <c r="H446" i="22"/>
  <c r="I446" i="22"/>
  <c r="J446" i="22"/>
  <c r="A446" i="22"/>
  <c r="B446" i="22"/>
  <c r="B462" i="45"/>
  <c r="D462" i="22"/>
  <c r="G462" i="22"/>
  <c r="C462" i="22"/>
  <c r="E462" i="22"/>
  <c r="F462" i="22"/>
  <c r="H462" i="22"/>
  <c r="I462" i="22"/>
  <c r="J462" i="22"/>
  <c r="A462" i="22"/>
  <c r="B462" i="22"/>
  <c r="B478" i="45"/>
  <c r="D494" i="22"/>
  <c r="G494" i="22"/>
  <c r="C494" i="22"/>
  <c r="E494" i="22"/>
  <c r="F494" i="22"/>
  <c r="H494" i="22"/>
  <c r="I494" i="22"/>
  <c r="J494" i="22"/>
  <c r="A494" i="22"/>
  <c r="B494" i="22"/>
  <c r="B510" i="45"/>
  <c r="D510" i="22"/>
  <c r="G510" i="22"/>
  <c r="C510" i="22"/>
  <c r="F510" i="22"/>
  <c r="H510" i="22"/>
  <c r="I510" i="22"/>
  <c r="J510" i="22"/>
  <c r="B510" i="22"/>
  <c r="A510" i="22"/>
  <c r="E510" i="22"/>
  <c r="B526" i="45"/>
  <c r="A526" i="22"/>
  <c r="I526" i="22"/>
  <c r="E526" i="22"/>
  <c r="F526" i="22"/>
  <c r="H526" i="22"/>
  <c r="J526" i="22"/>
  <c r="B526" i="22"/>
  <c r="B542" i="45"/>
  <c r="C526" i="22"/>
  <c r="D526" i="22"/>
  <c r="G526" i="22"/>
  <c r="C23" i="22"/>
  <c r="D23" i="22"/>
  <c r="E23" i="22"/>
  <c r="F23" i="22"/>
  <c r="G23" i="22"/>
  <c r="H23" i="22"/>
  <c r="A23" i="22"/>
  <c r="I23" i="22"/>
  <c r="J23" i="22"/>
  <c r="B23" i="22"/>
  <c r="B39" i="45"/>
  <c r="C55" i="22"/>
  <c r="D55" i="22"/>
  <c r="E55" i="22"/>
  <c r="F55" i="22"/>
  <c r="G55" i="22"/>
  <c r="H55" i="22"/>
  <c r="A55" i="22"/>
  <c r="I55" i="22"/>
  <c r="J55" i="22"/>
  <c r="B55" i="22"/>
  <c r="B71" i="45"/>
  <c r="C67" i="22"/>
  <c r="D67" i="22"/>
  <c r="E67" i="22"/>
  <c r="F67" i="22"/>
  <c r="G67" i="22"/>
  <c r="H67" i="22"/>
  <c r="A67" i="22"/>
  <c r="I67" i="22"/>
  <c r="B67" i="22"/>
  <c r="J67" i="22"/>
  <c r="B83" i="45"/>
  <c r="C99" i="22"/>
  <c r="E99" i="22"/>
  <c r="F99" i="22"/>
  <c r="G99" i="22"/>
  <c r="A99" i="22"/>
  <c r="I99" i="22"/>
  <c r="D99" i="22"/>
  <c r="J99" i="22"/>
  <c r="B99" i="22"/>
  <c r="H99" i="22"/>
  <c r="B115" i="45"/>
  <c r="C131" i="22"/>
  <c r="A131" i="22"/>
  <c r="J131" i="22"/>
  <c r="D131" i="22"/>
  <c r="F131" i="22"/>
  <c r="H131" i="22"/>
  <c r="B131" i="22"/>
  <c r="E131" i="22"/>
  <c r="G131" i="22"/>
  <c r="I131" i="22"/>
  <c r="B147" i="45"/>
  <c r="D151" i="22"/>
  <c r="F151" i="22"/>
  <c r="H151" i="22"/>
  <c r="G151" i="22"/>
  <c r="I151" i="22"/>
  <c r="J151" i="22"/>
  <c r="A151" i="22"/>
  <c r="B151" i="22"/>
  <c r="C151" i="22"/>
  <c r="E151" i="22"/>
  <c r="B167" i="45"/>
  <c r="B299" i="22"/>
  <c r="D299" i="22"/>
  <c r="F299" i="22"/>
  <c r="H299" i="22"/>
  <c r="I299" i="22"/>
  <c r="J299" i="22"/>
  <c r="A299" i="22"/>
  <c r="C299" i="22"/>
  <c r="E299" i="22"/>
  <c r="G299" i="22"/>
  <c r="B315" i="45"/>
  <c r="D323" i="22"/>
  <c r="F323" i="22"/>
  <c r="H323" i="22"/>
  <c r="A323" i="22"/>
  <c r="B323" i="22"/>
  <c r="C323" i="22"/>
  <c r="E323" i="22"/>
  <c r="G323" i="22"/>
  <c r="I323" i="22"/>
  <c r="J323" i="22"/>
  <c r="B339" i="45"/>
  <c r="F411" i="22"/>
  <c r="A411" i="22"/>
  <c r="I411" i="22"/>
  <c r="J411" i="22"/>
  <c r="C411" i="22"/>
  <c r="E411" i="22"/>
  <c r="G411" i="22"/>
  <c r="H411" i="22"/>
  <c r="B411" i="22"/>
  <c r="D411" i="22"/>
  <c r="B427" i="45"/>
  <c r="B459" i="22"/>
  <c r="J459" i="22"/>
  <c r="E459" i="22"/>
  <c r="A459" i="22"/>
  <c r="C459" i="22"/>
  <c r="D459" i="22"/>
  <c r="F459" i="22"/>
  <c r="G459" i="22"/>
  <c r="H459" i="22"/>
  <c r="I459" i="22"/>
  <c r="B475" i="45"/>
  <c r="B491" i="22"/>
  <c r="J491" i="22"/>
  <c r="E491" i="22"/>
  <c r="A491" i="22"/>
  <c r="C491" i="22"/>
  <c r="D491" i="22"/>
  <c r="F491" i="22"/>
  <c r="G491" i="22"/>
  <c r="H491" i="22"/>
  <c r="I491" i="22"/>
  <c r="B507" i="45"/>
  <c r="B507" i="22"/>
  <c r="J507" i="22"/>
  <c r="E507" i="22"/>
  <c r="A507" i="22"/>
  <c r="C507" i="22"/>
  <c r="D507" i="22"/>
  <c r="F507" i="22"/>
  <c r="G507" i="22"/>
  <c r="H507" i="22"/>
  <c r="I507" i="22"/>
  <c r="B523" i="45"/>
  <c r="G523" i="22"/>
  <c r="C523" i="22"/>
  <c r="D523" i="22"/>
  <c r="F523" i="22"/>
  <c r="H523" i="22"/>
  <c r="B539" i="45"/>
  <c r="I523" i="22"/>
  <c r="J523" i="22"/>
  <c r="A523" i="22"/>
  <c r="B523" i="22"/>
  <c r="E523" i="22"/>
  <c r="A538" i="22"/>
  <c r="I538" i="22"/>
  <c r="E538" i="22"/>
  <c r="F538" i="22"/>
  <c r="H538" i="22"/>
  <c r="B538" i="22"/>
  <c r="C538" i="22"/>
  <c r="D538" i="22"/>
  <c r="G538" i="22"/>
  <c r="J538" i="22"/>
  <c r="B554" i="45"/>
  <c r="E14" i="22"/>
  <c r="F14" i="22"/>
  <c r="G14" i="22"/>
  <c r="H14" i="22"/>
  <c r="A14" i="22"/>
  <c r="I14" i="22"/>
  <c r="B14" i="22"/>
  <c r="J14" i="22"/>
  <c r="C14" i="22"/>
  <c r="D14" i="22"/>
  <c r="B30" i="45"/>
  <c r="E46" i="22"/>
  <c r="F46" i="22"/>
  <c r="G46" i="22"/>
  <c r="H46" i="22"/>
  <c r="A46" i="22"/>
  <c r="I46" i="22"/>
  <c r="B46" i="22"/>
  <c r="J46" i="22"/>
  <c r="C46" i="22"/>
  <c r="D46" i="22"/>
  <c r="B62" i="45"/>
  <c r="E78" i="22"/>
  <c r="F78" i="22"/>
  <c r="G78" i="22"/>
  <c r="H78" i="22"/>
  <c r="A78" i="22"/>
  <c r="I78" i="22"/>
  <c r="B78" i="22"/>
  <c r="J78" i="22"/>
  <c r="C78" i="22"/>
  <c r="D78" i="22"/>
  <c r="B94" i="45"/>
  <c r="F154" i="22"/>
  <c r="H154" i="22"/>
  <c r="B154" i="22"/>
  <c r="J154" i="22"/>
  <c r="C154" i="22"/>
  <c r="D154" i="22"/>
  <c r="E154" i="22"/>
  <c r="G154" i="22"/>
  <c r="I154" i="22"/>
  <c r="A154" i="22"/>
  <c r="B170" i="45"/>
  <c r="A12" i="22"/>
  <c r="I12" i="22"/>
  <c r="B12" i="22"/>
  <c r="J12" i="22"/>
  <c r="C12" i="22"/>
  <c r="D12" i="22"/>
  <c r="E12" i="22"/>
  <c r="F12" i="22"/>
  <c r="G12" i="22"/>
  <c r="H12" i="22"/>
  <c r="B28" i="45"/>
  <c r="A44" i="22"/>
  <c r="I44" i="22"/>
  <c r="B44" i="22"/>
  <c r="J44" i="22"/>
  <c r="C44" i="22"/>
  <c r="D44" i="22"/>
  <c r="E44" i="22"/>
  <c r="F44" i="22"/>
  <c r="G44" i="22"/>
  <c r="H44" i="22"/>
  <c r="B60" i="45"/>
  <c r="A88" i="22"/>
  <c r="I88" i="22"/>
  <c r="B88" i="22"/>
  <c r="J88" i="22"/>
  <c r="C88" i="22"/>
  <c r="D88" i="22"/>
  <c r="E88" i="22"/>
  <c r="F88" i="22"/>
  <c r="G88" i="22"/>
  <c r="H88" i="22"/>
  <c r="B104" i="45"/>
  <c r="A120" i="22"/>
  <c r="I120" i="22"/>
  <c r="C120" i="22"/>
  <c r="D120" i="22"/>
  <c r="E120" i="22"/>
  <c r="G120" i="22"/>
  <c r="B120" i="22"/>
  <c r="H120" i="22"/>
  <c r="F120" i="22"/>
  <c r="J120" i="22"/>
  <c r="B136" i="45"/>
  <c r="B152" i="22"/>
  <c r="J152" i="22"/>
  <c r="D152" i="22"/>
  <c r="F152" i="22"/>
  <c r="I152" i="22"/>
  <c r="A152" i="22"/>
  <c r="C152" i="22"/>
  <c r="E152" i="22"/>
  <c r="G152" i="22"/>
  <c r="H152" i="22"/>
  <c r="B168" i="45"/>
  <c r="D184" i="22"/>
  <c r="F184" i="22"/>
  <c r="H184" i="22"/>
  <c r="A184" i="22"/>
  <c r="I184" i="22"/>
  <c r="B184" i="22"/>
  <c r="J184" i="22"/>
  <c r="E184" i="22"/>
  <c r="G184" i="22"/>
  <c r="C184" i="22"/>
  <c r="B200" i="45"/>
  <c r="F216" i="22"/>
  <c r="G216" i="22"/>
  <c r="B216" i="22"/>
  <c r="J216" i="22"/>
  <c r="I216" i="22"/>
  <c r="C216" i="22"/>
  <c r="D216" i="22"/>
  <c r="E216" i="22"/>
  <c r="A216" i="22"/>
  <c r="H216" i="22"/>
  <c r="B232" i="45"/>
  <c r="F248" i="22"/>
  <c r="G248" i="22"/>
  <c r="B248" i="22"/>
  <c r="J248" i="22"/>
  <c r="I248" i="22"/>
  <c r="C248" i="22"/>
  <c r="D248" i="22"/>
  <c r="E248" i="22"/>
  <c r="A248" i="22"/>
  <c r="H248" i="22"/>
  <c r="B264" i="45"/>
  <c r="H280" i="22"/>
  <c r="B280" i="22"/>
  <c r="J280" i="22"/>
  <c r="D280" i="22"/>
  <c r="E280" i="22"/>
  <c r="F280" i="22"/>
  <c r="A280" i="22"/>
  <c r="C280" i="22"/>
  <c r="G280" i="22"/>
  <c r="I280" i="22"/>
  <c r="B296" i="45"/>
  <c r="C344" i="22"/>
  <c r="D344" i="22"/>
  <c r="E344" i="22"/>
  <c r="F344" i="22"/>
  <c r="G344" i="22"/>
  <c r="H344" i="22"/>
  <c r="A344" i="22"/>
  <c r="I344" i="22"/>
  <c r="J344" i="22"/>
  <c r="B344" i="22"/>
  <c r="B360" i="45"/>
  <c r="C352" i="22"/>
  <c r="E352" i="22"/>
  <c r="F352" i="22"/>
  <c r="A352" i="22"/>
  <c r="I352" i="22"/>
  <c r="J352" i="22"/>
  <c r="G352" i="22"/>
  <c r="H352" i="22"/>
  <c r="B352" i="22"/>
  <c r="D352" i="22"/>
  <c r="B368" i="45"/>
  <c r="E384" i="22"/>
  <c r="F384" i="22"/>
  <c r="A384" i="22"/>
  <c r="I384" i="22"/>
  <c r="C384" i="22"/>
  <c r="D384" i="22"/>
  <c r="J384" i="22"/>
  <c r="B384" i="22"/>
  <c r="G384" i="22"/>
  <c r="H384" i="22"/>
  <c r="B400" i="45"/>
  <c r="D428" i="22"/>
  <c r="G428" i="22"/>
  <c r="J428" i="22"/>
  <c r="C428" i="22"/>
  <c r="F428" i="22"/>
  <c r="H428" i="22"/>
  <c r="I428" i="22"/>
  <c r="A428" i="22"/>
  <c r="B428" i="22"/>
  <c r="E428" i="22"/>
  <c r="B444" i="45"/>
  <c r="H440" i="22"/>
  <c r="C440" i="22"/>
  <c r="J440" i="22"/>
  <c r="A440" i="22"/>
  <c r="B440" i="22"/>
  <c r="D440" i="22"/>
  <c r="E440" i="22"/>
  <c r="F440" i="22"/>
  <c r="G440" i="22"/>
  <c r="I440" i="22"/>
  <c r="B456" i="45"/>
  <c r="H452" i="22"/>
  <c r="C452" i="22"/>
  <c r="G452" i="22"/>
  <c r="I452" i="22"/>
  <c r="J452" i="22"/>
  <c r="A452" i="22"/>
  <c r="B452" i="22"/>
  <c r="D452" i="22"/>
  <c r="E452" i="22"/>
  <c r="F452" i="22"/>
  <c r="B468" i="45"/>
  <c r="H468" i="22"/>
  <c r="C468" i="22"/>
  <c r="G468" i="22"/>
  <c r="I468" i="22"/>
  <c r="J468" i="22"/>
  <c r="A468" i="22"/>
  <c r="B468" i="22"/>
  <c r="D468" i="22"/>
  <c r="E468" i="22"/>
  <c r="F468" i="22"/>
  <c r="B484" i="45"/>
  <c r="H496" i="22"/>
  <c r="C496" i="22"/>
  <c r="E496" i="22"/>
  <c r="F496" i="22"/>
  <c r="G496" i="22"/>
  <c r="I496" i="22"/>
  <c r="J496" i="22"/>
  <c r="A496" i="22"/>
  <c r="B496" i="22"/>
  <c r="D496" i="22"/>
  <c r="B512" i="45"/>
  <c r="H512" i="22"/>
  <c r="C512" i="22"/>
  <c r="E512" i="22"/>
  <c r="G512" i="22"/>
  <c r="I512" i="22"/>
  <c r="J512" i="22"/>
  <c r="A512" i="22"/>
  <c r="D512" i="22"/>
  <c r="B512" i="22"/>
  <c r="B528" i="45"/>
  <c r="F512" i="22"/>
  <c r="E528" i="22"/>
  <c r="A528" i="22"/>
  <c r="I528" i="22"/>
  <c r="B528" i="22"/>
  <c r="J528" i="22"/>
  <c r="D528" i="22"/>
  <c r="F528" i="22"/>
  <c r="G528" i="22"/>
  <c r="H528" i="22"/>
  <c r="B544" i="45"/>
  <c r="C528" i="22"/>
  <c r="A563" i="22"/>
  <c r="I563" i="22"/>
  <c r="B563" i="22"/>
  <c r="J563" i="22"/>
  <c r="B579" i="45"/>
  <c r="C563" i="22"/>
  <c r="D563" i="22"/>
  <c r="E563" i="22"/>
  <c r="F563" i="22"/>
  <c r="G563" i="22"/>
  <c r="H563" i="22"/>
  <c r="A571" i="22"/>
  <c r="I571" i="22"/>
  <c r="B587" i="45"/>
  <c r="B571" i="22"/>
  <c r="J571" i="22"/>
  <c r="C571" i="22"/>
  <c r="D571" i="22"/>
  <c r="E571" i="22"/>
  <c r="F571" i="22"/>
  <c r="G571" i="22"/>
  <c r="H571" i="22"/>
  <c r="A579" i="22"/>
  <c r="I579" i="22"/>
  <c r="B579" i="22"/>
  <c r="J579" i="22"/>
  <c r="C579" i="22"/>
  <c r="D579" i="22"/>
  <c r="E579" i="22"/>
  <c r="F579" i="22"/>
  <c r="G579" i="22"/>
  <c r="H579" i="22"/>
  <c r="B595" i="45"/>
  <c r="I587" i="22"/>
  <c r="B603" i="45"/>
  <c r="B587" i="22"/>
  <c r="J587" i="22"/>
  <c r="C587" i="22"/>
  <c r="D587" i="22"/>
  <c r="E587" i="22"/>
  <c r="F587" i="22"/>
  <c r="G587" i="22"/>
  <c r="H587" i="22"/>
  <c r="A587" i="22"/>
  <c r="G33" i="22"/>
  <c r="H33" i="22"/>
  <c r="A33" i="22"/>
  <c r="I33" i="22"/>
  <c r="B33" i="22"/>
  <c r="J33" i="22"/>
  <c r="C33" i="22"/>
  <c r="D33" i="22"/>
  <c r="E33" i="22"/>
  <c r="F33" i="22"/>
  <c r="B49" i="45"/>
  <c r="G77" i="22"/>
  <c r="H77" i="22"/>
  <c r="A77" i="22"/>
  <c r="I77" i="22"/>
  <c r="B77" i="22"/>
  <c r="J77" i="22"/>
  <c r="C77" i="22"/>
  <c r="D77" i="22"/>
  <c r="E77" i="22"/>
  <c r="F77" i="22"/>
  <c r="B93" i="45"/>
  <c r="G97" i="22"/>
  <c r="A97" i="22"/>
  <c r="I97" i="22"/>
  <c r="B97" i="22"/>
  <c r="J97" i="22"/>
  <c r="C97" i="22"/>
  <c r="E97" i="22"/>
  <c r="D97" i="22"/>
  <c r="H97" i="22"/>
  <c r="F97" i="22"/>
  <c r="B113" i="45"/>
  <c r="G109" i="22"/>
  <c r="A109" i="22"/>
  <c r="I109" i="22"/>
  <c r="B109" i="22"/>
  <c r="J109" i="22"/>
  <c r="C109" i="22"/>
  <c r="E109" i="22"/>
  <c r="F109" i="22"/>
  <c r="D109" i="22"/>
  <c r="H109" i="22"/>
  <c r="B125" i="45"/>
  <c r="G129" i="22"/>
  <c r="A129" i="22"/>
  <c r="I129" i="22"/>
  <c r="B129" i="22"/>
  <c r="J129" i="22"/>
  <c r="C129" i="22"/>
  <c r="E129" i="22"/>
  <c r="D129" i="22"/>
  <c r="H129" i="22"/>
  <c r="F129" i="22"/>
  <c r="B145" i="45"/>
  <c r="H141" i="22"/>
  <c r="B141" i="22"/>
  <c r="J141" i="22"/>
  <c r="D141" i="22"/>
  <c r="E141" i="22"/>
  <c r="F141" i="22"/>
  <c r="G141" i="22"/>
  <c r="I141" i="22"/>
  <c r="A141" i="22"/>
  <c r="C141" i="22"/>
  <c r="B157" i="45"/>
  <c r="H173" i="22"/>
  <c r="B173" i="22"/>
  <c r="J173" i="22"/>
  <c r="D173" i="22"/>
  <c r="E173" i="22"/>
  <c r="G173" i="22"/>
  <c r="A173" i="22"/>
  <c r="C173" i="22"/>
  <c r="F173" i="22"/>
  <c r="I173" i="22"/>
  <c r="B189" i="45"/>
  <c r="B205" i="22"/>
  <c r="J205" i="22"/>
  <c r="D205" i="22"/>
  <c r="F205" i="22"/>
  <c r="H205" i="22"/>
  <c r="A205" i="22"/>
  <c r="G205" i="22"/>
  <c r="C205" i="22"/>
  <c r="I205" i="22"/>
  <c r="E205" i="22"/>
  <c r="B221" i="45"/>
  <c r="D237" i="22"/>
  <c r="E237" i="22"/>
  <c r="H237" i="22"/>
  <c r="C237" i="22"/>
  <c r="G237" i="22"/>
  <c r="J237" i="22"/>
  <c r="A237" i="22"/>
  <c r="F237" i="22"/>
  <c r="I237" i="22"/>
  <c r="B237" i="22"/>
  <c r="B253" i="45"/>
  <c r="F269" i="22"/>
  <c r="H269" i="22"/>
  <c r="B269" i="22"/>
  <c r="J269" i="22"/>
  <c r="C269" i="22"/>
  <c r="D269" i="22"/>
  <c r="A269" i="22"/>
  <c r="E269" i="22"/>
  <c r="G269" i="22"/>
  <c r="I269" i="22"/>
  <c r="B285" i="45"/>
  <c r="H309" i="22"/>
  <c r="B309" i="22"/>
  <c r="J309" i="22"/>
  <c r="D309" i="22"/>
  <c r="A309" i="22"/>
  <c r="C309" i="22"/>
  <c r="E309" i="22"/>
  <c r="F309" i="22"/>
  <c r="G309" i="22"/>
  <c r="I309" i="22"/>
  <c r="B325" i="45"/>
  <c r="H333" i="22"/>
  <c r="B333" i="22"/>
  <c r="J333" i="22"/>
  <c r="D333" i="22"/>
  <c r="A333" i="22"/>
  <c r="C333" i="22"/>
  <c r="E333" i="22"/>
  <c r="F333" i="22"/>
  <c r="G333" i="22"/>
  <c r="I333" i="22"/>
  <c r="B349" i="45"/>
  <c r="C373" i="22"/>
  <c r="D373" i="22"/>
  <c r="G373" i="22"/>
  <c r="F373" i="22"/>
  <c r="J373" i="22"/>
  <c r="A373" i="22"/>
  <c r="I373" i="22"/>
  <c r="B373" i="22"/>
  <c r="E373" i="22"/>
  <c r="H373" i="22"/>
  <c r="B389" i="45"/>
  <c r="B405" i="22"/>
  <c r="J405" i="22"/>
  <c r="E405" i="22"/>
  <c r="F405" i="22"/>
  <c r="I405" i="22"/>
  <c r="H405" i="22"/>
  <c r="A405" i="22"/>
  <c r="C405" i="22"/>
  <c r="D405" i="22"/>
  <c r="G405" i="22"/>
  <c r="B421" i="45"/>
  <c r="F469" i="22"/>
  <c r="A469" i="22"/>
  <c r="I469" i="22"/>
  <c r="H469" i="22"/>
  <c r="J469" i="22"/>
  <c r="B469" i="22"/>
  <c r="C469" i="22"/>
  <c r="D469" i="22"/>
  <c r="E469" i="22"/>
  <c r="G469" i="22"/>
  <c r="B485" i="45"/>
  <c r="E558" i="22"/>
  <c r="H558" i="22"/>
  <c r="A558" i="22"/>
  <c r="B558" i="22"/>
  <c r="C558" i="22"/>
  <c r="D558" i="22"/>
  <c r="F558" i="22"/>
  <c r="B574" i="45"/>
  <c r="G558" i="22"/>
  <c r="I558" i="22"/>
  <c r="J558" i="22"/>
  <c r="F170" i="22"/>
  <c r="H170" i="22"/>
  <c r="B170" i="22"/>
  <c r="J170" i="22"/>
  <c r="I170" i="22"/>
  <c r="C170" i="22"/>
  <c r="D170" i="22"/>
  <c r="E170" i="22"/>
  <c r="A170" i="22"/>
  <c r="G170" i="22"/>
  <c r="B186" i="45"/>
  <c r="H182" i="22"/>
  <c r="B182" i="22"/>
  <c r="J182" i="22"/>
  <c r="D182" i="22"/>
  <c r="E182" i="22"/>
  <c r="F182" i="22"/>
  <c r="A182" i="22"/>
  <c r="C182" i="22"/>
  <c r="G182" i="22"/>
  <c r="I182" i="22"/>
  <c r="B198" i="45"/>
  <c r="H202" i="22"/>
  <c r="B202" i="22"/>
  <c r="J202" i="22"/>
  <c r="D202" i="22"/>
  <c r="F202" i="22"/>
  <c r="E202" i="22"/>
  <c r="G202" i="22"/>
  <c r="A202" i="22"/>
  <c r="I202" i="22"/>
  <c r="C202" i="22"/>
  <c r="B218" i="45"/>
  <c r="B214" i="22"/>
  <c r="J214" i="22"/>
  <c r="C214" i="22"/>
  <c r="F214" i="22"/>
  <c r="D214" i="22"/>
  <c r="G214" i="22"/>
  <c r="I214" i="22"/>
  <c r="A214" i="22"/>
  <c r="E214" i="22"/>
  <c r="H214" i="22"/>
  <c r="B230" i="45"/>
  <c r="B234" i="22"/>
  <c r="J234" i="22"/>
  <c r="C234" i="22"/>
  <c r="F234" i="22"/>
  <c r="H234" i="22"/>
  <c r="A234" i="22"/>
  <c r="D234" i="22"/>
  <c r="E234" i="22"/>
  <c r="G234" i="22"/>
  <c r="I234" i="22"/>
  <c r="B250" i="45"/>
  <c r="B246" i="22"/>
  <c r="J246" i="22"/>
  <c r="C246" i="22"/>
  <c r="F246" i="22"/>
  <c r="D246" i="22"/>
  <c r="G246" i="22"/>
  <c r="I246" i="22"/>
  <c r="A246" i="22"/>
  <c r="E246" i="22"/>
  <c r="H246" i="22"/>
  <c r="B262" i="45"/>
  <c r="D266" i="22"/>
  <c r="F266" i="22"/>
  <c r="H266" i="22"/>
  <c r="A266" i="22"/>
  <c r="I266" i="22"/>
  <c r="B266" i="22"/>
  <c r="J266" i="22"/>
  <c r="C266" i="22"/>
  <c r="E266" i="22"/>
  <c r="G266" i="22"/>
  <c r="B282" i="45"/>
  <c r="D278" i="22"/>
  <c r="F278" i="22"/>
  <c r="H278" i="22"/>
  <c r="A278" i="22"/>
  <c r="I278" i="22"/>
  <c r="B278" i="22"/>
  <c r="J278" i="22"/>
  <c r="C278" i="22"/>
  <c r="E278" i="22"/>
  <c r="G278" i="22"/>
  <c r="B294" i="45"/>
  <c r="F318" i="22"/>
  <c r="H318" i="22"/>
  <c r="B318" i="22"/>
  <c r="J318" i="22"/>
  <c r="A318" i="22"/>
  <c r="C318" i="22"/>
  <c r="D318" i="22"/>
  <c r="E318" i="22"/>
  <c r="G318" i="22"/>
  <c r="I318" i="22"/>
  <c r="B334" i="45"/>
  <c r="G342" i="22"/>
  <c r="H342" i="22"/>
  <c r="A342" i="22"/>
  <c r="I342" i="22"/>
  <c r="B342" i="22"/>
  <c r="J342" i="22"/>
  <c r="C342" i="22"/>
  <c r="D342" i="22"/>
  <c r="E342" i="22"/>
  <c r="F342" i="22"/>
  <c r="B358" i="45"/>
  <c r="A382" i="22"/>
  <c r="I382" i="22"/>
  <c r="B382" i="22"/>
  <c r="J382" i="22"/>
  <c r="E382" i="22"/>
  <c r="F382" i="22"/>
  <c r="G382" i="22"/>
  <c r="C382" i="22"/>
  <c r="D382" i="22"/>
  <c r="H382" i="22"/>
  <c r="B398" i="45"/>
  <c r="H414" i="22"/>
  <c r="C414" i="22"/>
  <c r="A414" i="22"/>
  <c r="E414" i="22"/>
  <c r="D414" i="22"/>
  <c r="F414" i="22"/>
  <c r="G414" i="22"/>
  <c r="I414" i="22"/>
  <c r="J414" i="22"/>
  <c r="B414" i="22"/>
  <c r="B430" i="45"/>
  <c r="E540" i="22"/>
  <c r="A540" i="22"/>
  <c r="I540" i="22"/>
  <c r="B540" i="22"/>
  <c r="J540" i="22"/>
  <c r="D540" i="22"/>
  <c r="C540" i="22"/>
  <c r="F540" i="22"/>
  <c r="G540" i="22"/>
  <c r="H540" i="22"/>
  <c r="B556" i="45"/>
  <c r="C35" i="22"/>
  <c r="D35" i="22"/>
  <c r="E35" i="22"/>
  <c r="F35" i="22"/>
  <c r="G35" i="22"/>
  <c r="H35" i="22"/>
  <c r="A35" i="22"/>
  <c r="I35" i="22"/>
  <c r="B35" i="22"/>
  <c r="J35" i="22"/>
  <c r="B51" i="45"/>
  <c r="C79" i="22"/>
  <c r="D79" i="22"/>
  <c r="E79" i="22"/>
  <c r="F79" i="22"/>
  <c r="G79" i="22"/>
  <c r="H79" i="22"/>
  <c r="A79" i="22"/>
  <c r="I79" i="22"/>
  <c r="J79" i="22"/>
  <c r="B79" i="22"/>
  <c r="B95" i="45"/>
  <c r="C111" i="22"/>
  <c r="E111" i="22"/>
  <c r="F111" i="22"/>
  <c r="G111" i="22"/>
  <c r="A111" i="22"/>
  <c r="I111" i="22"/>
  <c r="H111" i="22"/>
  <c r="B111" i="22"/>
  <c r="D111" i="22"/>
  <c r="J111" i="22"/>
  <c r="B127" i="45"/>
  <c r="D143" i="22"/>
  <c r="F143" i="22"/>
  <c r="H143" i="22"/>
  <c r="J143" i="22"/>
  <c r="A143" i="22"/>
  <c r="B143" i="22"/>
  <c r="C143" i="22"/>
  <c r="E143" i="22"/>
  <c r="G143" i="22"/>
  <c r="I143" i="22"/>
  <c r="B159" i="45"/>
  <c r="D163" i="22"/>
  <c r="F163" i="22"/>
  <c r="H163" i="22"/>
  <c r="B163" i="22"/>
  <c r="E163" i="22"/>
  <c r="I163" i="22"/>
  <c r="J163" i="22"/>
  <c r="A163" i="22"/>
  <c r="C163" i="22"/>
  <c r="G163" i="22"/>
  <c r="B179" i="45"/>
  <c r="D175" i="22"/>
  <c r="F175" i="22"/>
  <c r="H175" i="22"/>
  <c r="J175" i="22"/>
  <c r="A175" i="22"/>
  <c r="C175" i="22"/>
  <c r="E175" i="22"/>
  <c r="G175" i="22"/>
  <c r="B175" i="22"/>
  <c r="I175" i="22"/>
  <c r="B191" i="45"/>
  <c r="F195" i="22"/>
  <c r="H195" i="22"/>
  <c r="B195" i="22"/>
  <c r="J195" i="22"/>
  <c r="C195" i="22"/>
  <c r="D195" i="22"/>
  <c r="A195" i="22"/>
  <c r="E195" i="22"/>
  <c r="I195" i="22"/>
  <c r="G195" i="22"/>
  <c r="B211" i="45"/>
  <c r="F207" i="22"/>
  <c r="H207" i="22"/>
  <c r="B207" i="22"/>
  <c r="J207" i="22"/>
  <c r="I207" i="22"/>
  <c r="C207" i="22"/>
  <c r="E207" i="22"/>
  <c r="A207" i="22"/>
  <c r="D207" i="22"/>
  <c r="G207" i="22"/>
  <c r="B223" i="45"/>
  <c r="H227" i="22"/>
  <c r="A227" i="22"/>
  <c r="I227" i="22"/>
  <c r="D227" i="22"/>
  <c r="B227" i="22"/>
  <c r="E227" i="22"/>
  <c r="G227" i="22"/>
  <c r="J227" i="22"/>
  <c r="C227" i="22"/>
  <c r="F227" i="22"/>
  <c r="B243" i="45"/>
  <c r="H239" i="22"/>
  <c r="A239" i="22"/>
  <c r="I239" i="22"/>
  <c r="D239" i="22"/>
  <c r="J239" i="22"/>
  <c r="C239" i="22"/>
  <c r="E239" i="22"/>
  <c r="F239" i="22"/>
  <c r="B239" i="22"/>
  <c r="G239" i="22"/>
  <c r="B255" i="45"/>
  <c r="A259" i="22"/>
  <c r="B259" i="22"/>
  <c r="J259" i="22"/>
  <c r="D259" i="22"/>
  <c r="F259" i="22"/>
  <c r="G259" i="22"/>
  <c r="H259" i="22"/>
  <c r="C259" i="22"/>
  <c r="E259" i="22"/>
  <c r="I259" i="22"/>
  <c r="B275" i="45"/>
  <c r="B271" i="22"/>
  <c r="J271" i="22"/>
  <c r="D271" i="22"/>
  <c r="F271" i="22"/>
  <c r="G271" i="22"/>
  <c r="H271" i="22"/>
  <c r="C271" i="22"/>
  <c r="E271" i="22"/>
  <c r="I271" i="22"/>
  <c r="A271" i="22"/>
  <c r="B287" i="45"/>
  <c r="D311" i="22"/>
  <c r="F311" i="22"/>
  <c r="H311" i="22"/>
  <c r="C311" i="22"/>
  <c r="E311" i="22"/>
  <c r="G311" i="22"/>
  <c r="I311" i="22"/>
  <c r="J311" i="22"/>
  <c r="A311" i="22"/>
  <c r="B311" i="22"/>
  <c r="B327" i="45"/>
  <c r="D335" i="22"/>
  <c r="F335" i="22"/>
  <c r="H335" i="22"/>
  <c r="G335" i="22"/>
  <c r="I335" i="22"/>
  <c r="J335" i="22"/>
  <c r="A335" i="22"/>
  <c r="B335" i="22"/>
  <c r="C335" i="22"/>
  <c r="E335" i="22"/>
  <c r="B351" i="45"/>
  <c r="E355" i="22"/>
  <c r="G355" i="22"/>
  <c r="H355" i="22"/>
  <c r="C355" i="22"/>
  <c r="B355" i="22"/>
  <c r="I355" i="22"/>
  <c r="A355" i="22"/>
  <c r="F355" i="22"/>
  <c r="J355" i="22"/>
  <c r="D355" i="22"/>
  <c r="B371" i="45"/>
  <c r="F423" i="22"/>
  <c r="A423" i="22"/>
  <c r="I423" i="22"/>
  <c r="G423" i="22"/>
  <c r="B423" i="22"/>
  <c r="C423" i="22"/>
  <c r="D423" i="22"/>
  <c r="E423" i="22"/>
  <c r="H423" i="22"/>
  <c r="J423" i="22"/>
  <c r="B439" i="45"/>
  <c r="B439" i="22"/>
  <c r="J439" i="22"/>
  <c r="E439" i="22"/>
  <c r="I439" i="22"/>
  <c r="A439" i="22"/>
  <c r="C439" i="22"/>
  <c r="D439" i="22"/>
  <c r="F439" i="22"/>
  <c r="G439" i="22"/>
  <c r="H439" i="22"/>
  <c r="B455" i="45"/>
  <c r="B471" i="22"/>
  <c r="J471" i="22"/>
  <c r="E471" i="22"/>
  <c r="I471" i="22"/>
  <c r="A471" i="22"/>
  <c r="C471" i="22"/>
  <c r="D471" i="22"/>
  <c r="F471" i="22"/>
  <c r="G471" i="22"/>
  <c r="H471" i="22"/>
  <c r="B487" i="45"/>
  <c r="E26" i="22"/>
  <c r="F26" i="22"/>
  <c r="G26" i="22"/>
  <c r="H26" i="22"/>
  <c r="A26" i="22"/>
  <c r="I26" i="22"/>
  <c r="B26" i="22"/>
  <c r="J26" i="22"/>
  <c r="C26" i="22"/>
  <c r="D26" i="22"/>
  <c r="B42" i="45"/>
  <c r="E58" i="22"/>
  <c r="F58" i="22"/>
  <c r="G58" i="22"/>
  <c r="H58" i="22"/>
  <c r="A58" i="22"/>
  <c r="I58" i="22"/>
  <c r="B58" i="22"/>
  <c r="J58" i="22"/>
  <c r="C58" i="22"/>
  <c r="D58" i="22"/>
  <c r="B74" i="45"/>
  <c r="E90" i="22"/>
  <c r="F90" i="22"/>
  <c r="G90" i="22"/>
  <c r="H90" i="22"/>
  <c r="A90" i="22"/>
  <c r="I90" i="22"/>
  <c r="B90" i="22"/>
  <c r="J90" i="22"/>
  <c r="C90" i="22"/>
  <c r="D90" i="22"/>
  <c r="B106" i="45"/>
  <c r="E102" i="22"/>
  <c r="G102" i="22"/>
  <c r="H102" i="22"/>
  <c r="A102" i="22"/>
  <c r="I102" i="22"/>
  <c r="C102" i="22"/>
  <c r="B102" i="22"/>
  <c r="D102" i="22"/>
  <c r="F102" i="22"/>
  <c r="J102" i="22"/>
  <c r="B118" i="45"/>
  <c r="E122" i="22"/>
  <c r="G122" i="22"/>
  <c r="H122" i="22"/>
  <c r="A122" i="22"/>
  <c r="I122" i="22"/>
  <c r="C122" i="22"/>
  <c r="D122" i="22"/>
  <c r="J122" i="22"/>
  <c r="B122" i="22"/>
  <c r="F122" i="22"/>
  <c r="B138" i="45"/>
  <c r="F134" i="22"/>
  <c r="H134" i="22"/>
  <c r="B134" i="22"/>
  <c r="J134" i="22"/>
  <c r="A134" i="22"/>
  <c r="C134" i="22"/>
  <c r="D134" i="22"/>
  <c r="E134" i="22"/>
  <c r="G134" i="22"/>
  <c r="I134" i="22"/>
  <c r="B150" i="45"/>
  <c r="A24" i="22"/>
  <c r="I24" i="22"/>
  <c r="B24" i="22"/>
  <c r="J24" i="22"/>
  <c r="C24" i="22"/>
  <c r="D24" i="22"/>
  <c r="E24" i="22"/>
  <c r="F24" i="22"/>
  <c r="G24" i="22"/>
  <c r="H24" i="22"/>
  <c r="B40" i="45"/>
  <c r="A56" i="22"/>
  <c r="I56" i="22"/>
  <c r="B56" i="22"/>
  <c r="J56" i="22"/>
  <c r="C56" i="22"/>
  <c r="D56" i="22"/>
  <c r="E56" i="22"/>
  <c r="F56" i="22"/>
  <c r="G56" i="22"/>
  <c r="H56" i="22"/>
  <c r="B72" i="45"/>
  <c r="A68" i="22"/>
  <c r="I68" i="22"/>
  <c r="B68" i="22"/>
  <c r="J68" i="22"/>
  <c r="C68" i="22"/>
  <c r="D68" i="22"/>
  <c r="E68" i="22"/>
  <c r="F68" i="22"/>
  <c r="G68" i="22"/>
  <c r="H68" i="22"/>
  <c r="B84" i="45"/>
  <c r="A100" i="22"/>
  <c r="I100" i="22"/>
  <c r="C100" i="22"/>
  <c r="D100" i="22"/>
  <c r="E100" i="22"/>
  <c r="G100" i="22"/>
  <c r="J100" i="22"/>
  <c r="B100" i="22"/>
  <c r="F100" i="22"/>
  <c r="H100" i="22"/>
  <c r="B116" i="45"/>
  <c r="B132" i="22"/>
  <c r="J132" i="22"/>
  <c r="D132" i="22"/>
  <c r="F132" i="22"/>
  <c r="E132" i="22"/>
  <c r="G132" i="22"/>
  <c r="H132" i="22"/>
  <c r="I132" i="22"/>
  <c r="A132" i="22"/>
  <c r="C132" i="22"/>
  <c r="B148" i="45"/>
  <c r="B164" i="22"/>
  <c r="J164" i="22"/>
  <c r="D164" i="22"/>
  <c r="F164" i="22"/>
  <c r="E164" i="22"/>
  <c r="H164" i="22"/>
  <c r="A164" i="22"/>
  <c r="I164" i="22"/>
  <c r="C164" i="22"/>
  <c r="G164" i="22"/>
  <c r="B180" i="45"/>
  <c r="D196" i="22"/>
  <c r="F196" i="22"/>
  <c r="H196" i="22"/>
  <c r="A196" i="22"/>
  <c r="I196" i="22"/>
  <c r="B196" i="22"/>
  <c r="J196" i="22"/>
  <c r="C196" i="22"/>
  <c r="G196" i="22"/>
  <c r="E196" i="22"/>
  <c r="B212" i="45"/>
  <c r="F228" i="22"/>
  <c r="G228" i="22"/>
  <c r="B228" i="22"/>
  <c r="J228" i="22"/>
  <c r="D228" i="22"/>
  <c r="H228" i="22"/>
  <c r="A228" i="22"/>
  <c r="C228" i="22"/>
  <c r="E228" i="22"/>
  <c r="I228" i="22"/>
  <c r="B244" i="45"/>
  <c r="H260" i="22"/>
  <c r="B260" i="22"/>
  <c r="J260" i="22"/>
  <c r="D260" i="22"/>
  <c r="E260" i="22"/>
  <c r="F260" i="22"/>
  <c r="G260" i="22"/>
  <c r="I260" i="22"/>
  <c r="A260" i="22"/>
  <c r="C260" i="22"/>
  <c r="B276" i="45"/>
  <c r="B300" i="22"/>
  <c r="J300" i="22"/>
  <c r="D300" i="22"/>
  <c r="F300" i="22"/>
  <c r="A300" i="22"/>
  <c r="C300" i="22"/>
  <c r="E300" i="22"/>
  <c r="G300" i="22"/>
  <c r="H300" i="22"/>
  <c r="I300" i="22"/>
  <c r="B316" i="45"/>
  <c r="B324" i="22"/>
  <c r="J324" i="22"/>
  <c r="D324" i="22"/>
  <c r="F324" i="22"/>
  <c r="A324" i="22"/>
  <c r="C324" i="22"/>
  <c r="E324" i="22"/>
  <c r="G324" i="22"/>
  <c r="H324" i="22"/>
  <c r="I324" i="22"/>
  <c r="B340" i="45"/>
  <c r="C364" i="22"/>
  <c r="E364" i="22"/>
  <c r="F364" i="22"/>
  <c r="A364" i="22"/>
  <c r="I364" i="22"/>
  <c r="B364" i="22"/>
  <c r="H364" i="22"/>
  <c r="D364" i="22"/>
  <c r="G364" i="22"/>
  <c r="J364" i="22"/>
  <c r="B380" i="45"/>
  <c r="E396" i="22"/>
  <c r="F396" i="22"/>
  <c r="A396" i="22"/>
  <c r="I396" i="22"/>
  <c r="G396" i="22"/>
  <c r="C396" i="22"/>
  <c r="J396" i="22"/>
  <c r="H396" i="22"/>
  <c r="B396" i="22"/>
  <c r="D396" i="22"/>
  <c r="B412" i="45"/>
  <c r="D408" i="22"/>
  <c r="G408" i="22"/>
  <c r="H408" i="22"/>
  <c r="A408" i="22"/>
  <c r="F408" i="22"/>
  <c r="I408" i="22"/>
  <c r="J408" i="22"/>
  <c r="B408" i="22"/>
  <c r="C408" i="22"/>
  <c r="E408" i="22"/>
  <c r="B424" i="45"/>
  <c r="E544" i="22"/>
  <c r="A544" i="22"/>
  <c r="I544" i="22"/>
  <c r="B544" i="22"/>
  <c r="J544" i="22"/>
  <c r="D544" i="22"/>
  <c r="F544" i="22"/>
  <c r="G544" i="22"/>
  <c r="H544" i="22"/>
  <c r="B560" i="45"/>
  <c r="C544" i="22"/>
  <c r="G564" i="22"/>
  <c r="H564" i="22"/>
  <c r="A564" i="22"/>
  <c r="I564" i="22"/>
  <c r="B564" i="22"/>
  <c r="J564" i="22"/>
  <c r="C564" i="22"/>
  <c r="D564" i="22"/>
  <c r="E564" i="22"/>
  <c r="F564" i="22"/>
  <c r="B580" i="45"/>
  <c r="G572" i="22"/>
  <c r="B588" i="45"/>
  <c r="H572" i="22"/>
  <c r="A572" i="22"/>
  <c r="I572" i="22"/>
  <c r="B572" i="22"/>
  <c r="J572" i="22"/>
  <c r="C572" i="22"/>
  <c r="D572" i="22"/>
  <c r="E572" i="22"/>
  <c r="F572" i="22"/>
  <c r="H580" i="22"/>
  <c r="A580" i="22"/>
  <c r="I580" i="22"/>
  <c r="B580" i="22"/>
  <c r="J580" i="22"/>
  <c r="C580" i="22"/>
  <c r="D580" i="22"/>
  <c r="B596" i="45"/>
  <c r="E580" i="22"/>
  <c r="F580" i="22"/>
  <c r="G580" i="22"/>
  <c r="A559" i="22"/>
  <c r="I559" i="22"/>
  <c r="B559" i="22"/>
  <c r="J559" i="22"/>
  <c r="C559" i="22"/>
  <c r="D559" i="22"/>
  <c r="E559" i="22"/>
  <c r="F559" i="22"/>
  <c r="B575" i="45"/>
  <c r="G559" i="22"/>
  <c r="H559" i="22"/>
  <c r="G13" i="22"/>
  <c r="H13" i="22"/>
  <c r="A13" i="22"/>
  <c r="I13" i="22"/>
  <c r="B13" i="22"/>
  <c r="J13" i="22"/>
  <c r="C13" i="22"/>
  <c r="D13" i="22"/>
  <c r="E13" i="22"/>
  <c r="F13" i="22"/>
  <c r="B29" i="45"/>
  <c r="G45" i="22"/>
  <c r="H45" i="22"/>
  <c r="A45" i="22"/>
  <c r="I45" i="22"/>
  <c r="B45" i="22"/>
  <c r="J45" i="22"/>
  <c r="C45" i="22"/>
  <c r="D45" i="22"/>
  <c r="E45" i="22"/>
  <c r="F45" i="22"/>
  <c r="B61" i="45"/>
  <c r="H153" i="22"/>
  <c r="B153" i="22"/>
  <c r="J153" i="22"/>
  <c r="D153" i="22"/>
  <c r="A153" i="22"/>
  <c r="C153" i="22"/>
  <c r="E153" i="22"/>
  <c r="F153" i="22"/>
  <c r="G153" i="22"/>
  <c r="I153" i="22"/>
  <c r="B169" i="45"/>
  <c r="B185" i="22"/>
  <c r="J185" i="22"/>
  <c r="D185" i="22"/>
  <c r="F185" i="22"/>
  <c r="G185" i="22"/>
  <c r="H185" i="22"/>
  <c r="A185" i="22"/>
  <c r="E185" i="22"/>
  <c r="C185" i="22"/>
  <c r="I185" i="22"/>
  <c r="B201" i="45"/>
  <c r="D217" i="22"/>
  <c r="E217" i="22"/>
  <c r="H217" i="22"/>
  <c r="B217" i="22"/>
  <c r="F217" i="22"/>
  <c r="G217" i="22"/>
  <c r="I217" i="22"/>
  <c r="A217" i="22"/>
  <c r="C217" i="22"/>
  <c r="J217" i="22"/>
  <c r="B233" i="45"/>
  <c r="D249" i="22"/>
  <c r="E249" i="22"/>
  <c r="H249" i="22"/>
  <c r="B249" i="22"/>
  <c r="F249" i="22"/>
  <c r="G249" i="22"/>
  <c r="I249" i="22"/>
  <c r="A249" i="22"/>
  <c r="C249" i="22"/>
  <c r="J249" i="22"/>
  <c r="B265" i="45"/>
  <c r="F281" i="22"/>
  <c r="H281" i="22"/>
  <c r="B281" i="22"/>
  <c r="J281" i="22"/>
  <c r="C281" i="22"/>
  <c r="D281" i="22"/>
  <c r="I281" i="22"/>
  <c r="A281" i="22"/>
  <c r="E281" i="22"/>
  <c r="G281" i="22"/>
  <c r="B297" i="45"/>
  <c r="A353" i="22"/>
  <c r="I353" i="22"/>
  <c r="C353" i="22"/>
  <c r="D353" i="22"/>
  <c r="G353" i="22"/>
  <c r="F353" i="22"/>
  <c r="H353" i="22"/>
  <c r="E353" i="22"/>
  <c r="B353" i="22"/>
  <c r="J353" i="22"/>
  <c r="B369" i="45"/>
  <c r="C385" i="22"/>
  <c r="D385" i="22"/>
  <c r="G385" i="22"/>
  <c r="A385" i="22"/>
  <c r="F385" i="22"/>
  <c r="J385" i="22"/>
  <c r="E385" i="22"/>
  <c r="H385" i="22"/>
  <c r="I385" i="22"/>
  <c r="B385" i="22"/>
  <c r="B401" i="45"/>
  <c r="B417" i="22"/>
  <c r="J417" i="22"/>
  <c r="E417" i="22"/>
  <c r="C417" i="22"/>
  <c r="G417" i="22"/>
  <c r="A417" i="22"/>
  <c r="D417" i="22"/>
  <c r="F417" i="22"/>
  <c r="H417" i="22"/>
  <c r="I417" i="22"/>
  <c r="B433" i="45"/>
  <c r="F449" i="22"/>
  <c r="A449" i="22"/>
  <c r="I449" i="22"/>
  <c r="E449" i="22"/>
  <c r="G449" i="22"/>
  <c r="H449" i="22"/>
  <c r="J449" i="22"/>
  <c r="B449" i="22"/>
  <c r="C449" i="22"/>
  <c r="D449" i="22"/>
  <c r="B465" i="45"/>
  <c r="F481" i="22"/>
  <c r="A481" i="22"/>
  <c r="I481" i="22"/>
  <c r="E481" i="22"/>
  <c r="G481" i="22"/>
  <c r="H481" i="22"/>
  <c r="J481" i="22"/>
  <c r="B481" i="22"/>
  <c r="C481" i="22"/>
  <c r="D481" i="22"/>
  <c r="B497" i="45"/>
  <c r="F493" i="22"/>
  <c r="A493" i="22"/>
  <c r="I493" i="22"/>
  <c r="C493" i="22"/>
  <c r="D493" i="22"/>
  <c r="E493" i="22"/>
  <c r="G493" i="22"/>
  <c r="H493" i="22"/>
  <c r="J493" i="22"/>
  <c r="B493" i="22"/>
  <c r="B509" i="45"/>
  <c r="F509" i="22"/>
  <c r="A509" i="22"/>
  <c r="I509" i="22"/>
  <c r="C509" i="22"/>
  <c r="E509" i="22"/>
  <c r="G509" i="22"/>
  <c r="H509" i="22"/>
  <c r="J509" i="22"/>
  <c r="B509" i="22"/>
  <c r="D509" i="22"/>
  <c r="B525" i="45"/>
  <c r="C525" i="22"/>
  <c r="G525" i="22"/>
  <c r="H525" i="22"/>
  <c r="B525" i="22"/>
  <c r="J525" i="22"/>
  <c r="D525" i="22"/>
  <c r="E525" i="22"/>
  <c r="F525" i="22"/>
  <c r="I525" i="22"/>
  <c r="B541" i="45"/>
  <c r="A525" i="22"/>
  <c r="C541" i="22"/>
  <c r="G541" i="22"/>
  <c r="H541" i="22"/>
  <c r="B541" i="22"/>
  <c r="J541" i="22"/>
  <c r="D541" i="22"/>
  <c r="E541" i="22"/>
  <c r="B557" i="45"/>
  <c r="F541" i="22"/>
  <c r="I541" i="22"/>
  <c r="A541" i="22"/>
  <c r="D298" i="22"/>
  <c r="F298" i="22"/>
  <c r="H298" i="22"/>
  <c r="B298" i="22"/>
  <c r="J298" i="22"/>
  <c r="C298" i="22"/>
  <c r="E298" i="22"/>
  <c r="G298" i="22"/>
  <c r="I298" i="22"/>
  <c r="A298" i="22"/>
  <c r="B314" i="45"/>
  <c r="F322" i="22"/>
  <c r="H322" i="22"/>
  <c r="B322" i="22"/>
  <c r="J322" i="22"/>
  <c r="I322" i="22"/>
  <c r="A322" i="22"/>
  <c r="C322" i="22"/>
  <c r="D322" i="22"/>
  <c r="E322" i="22"/>
  <c r="G322" i="22"/>
  <c r="B338" i="45"/>
  <c r="G362" i="22"/>
  <c r="A362" i="22"/>
  <c r="I362" i="22"/>
  <c r="B362" i="22"/>
  <c r="J362" i="22"/>
  <c r="E362" i="22"/>
  <c r="F362" i="22"/>
  <c r="C362" i="22"/>
  <c r="D362" i="22"/>
  <c r="H362" i="22"/>
  <c r="B378" i="45"/>
  <c r="A394" i="22"/>
  <c r="I394" i="22"/>
  <c r="B394" i="22"/>
  <c r="J394" i="22"/>
  <c r="E394" i="22"/>
  <c r="F394" i="22"/>
  <c r="G394" i="22"/>
  <c r="D394" i="22"/>
  <c r="H394" i="22"/>
  <c r="C394" i="22"/>
  <c r="B410" i="45"/>
  <c r="H426" i="22"/>
  <c r="C426" i="22"/>
  <c r="I426" i="22"/>
  <c r="B426" i="22"/>
  <c r="A426" i="22"/>
  <c r="D426" i="22"/>
  <c r="E426" i="22"/>
  <c r="F426" i="22"/>
  <c r="G426" i="22"/>
  <c r="J426" i="22"/>
  <c r="B442" i="45"/>
  <c r="D438" i="22"/>
  <c r="G438" i="22"/>
  <c r="I438" i="22"/>
  <c r="J438" i="22"/>
  <c r="A438" i="22"/>
  <c r="B438" i="22"/>
  <c r="C438" i="22"/>
  <c r="E438" i="22"/>
  <c r="F438" i="22"/>
  <c r="H438" i="22"/>
  <c r="B454" i="45"/>
  <c r="D450" i="22"/>
  <c r="G450" i="22"/>
  <c r="F450" i="22"/>
  <c r="H450" i="22"/>
  <c r="I450" i="22"/>
  <c r="J450" i="22"/>
  <c r="A450" i="22"/>
  <c r="B450" i="22"/>
  <c r="C450" i="22"/>
  <c r="E450" i="22"/>
  <c r="B466" i="45"/>
  <c r="D466" i="22"/>
  <c r="G466" i="22"/>
  <c r="F466" i="22"/>
  <c r="H466" i="22"/>
  <c r="I466" i="22"/>
  <c r="J466" i="22"/>
  <c r="A466" i="22"/>
  <c r="B466" i="22"/>
  <c r="C466" i="22"/>
  <c r="E466" i="22"/>
  <c r="B482" i="45"/>
  <c r="D498" i="22"/>
  <c r="G498" i="22"/>
  <c r="F498" i="22"/>
  <c r="H498" i="22"/>
  <c r="I498" i="22"/>
  <c r="J498" i="22"/>
  <c r="A498" i="22"/>
  <c r="B498" i="22"/>
  <c r="C498" i="22"/>
  <c r="E498" i="22"/>
  <c r="B514" i="45"/>
  <c r="D514" i="22"/>
  <c r="G514" i="22"/>
  <c r="F514" i="22"/>
  <c r="I514" i="22"/>
  <c r="J514" i="22"/>
  <c r="A514" i="22"/>
  <c r="B514" i="22"/>
  <c r="E514" i="22"/>
  <c r="C514" i="22"/>
  <c r="H514" i="22"/>
  <c r="B530" i="45"/>
  <c r="A530" i="22"/>
  <c r="I530" i="22"/>
  <c r="E530" i="22"/>
  <c r="F530" i="22"/>
  <c r="H530" i="22"/>
  <c r="B530" i="22"/>
  <c r="C530" i="22"/>
  <c r="D530" i="22"/>
  <c r="G530" i="22"/>
  <c r="J530" i="22"/>
  <c r="B546" i="45"/>
  <c r="C15" i="22"/>
  <c r="D15" i="22"/>
  <c r="E15" i="22"/>
  <c r="F15" i="22"/>
  <c r="G15" i="22"/>
  <c r="H15" i="22"/>
  <c r="A15" i="22"/>
  <c r="I15" i="22"/>
  <c r="B15" i="22"/>
  <c r="J15" i="22"/>
  <c r="B31" i="45"/>
  <c r="C47" i="22"/>
  <c r="D47" i="22"/>
  <c r="E47" i="22"/>
  <c r="F47" i="22"/>
  <c r="G47" i="22"/>
  <c r="H47" i="22"/>
  <c r="A47" i="22"/>
  <c r="I47" i="22"/>
  <c r="B47" i="22"/>
  <c r="J47" i="22"/>
  <c r="B63" i="45"/>
  <c r="C91" i="22"/>
  <c r="D91" i="22"/>
  <c r="E91" i="22"/>
  <c r="F91" i="22"/>
  <c r="G91" i="22"/>
  <c r="H91" i="22"/>
  <c r="A91" i="22"/>
  <c r="I91" i="22"/>
  <c r="B91" i="22"/>
  <c r="J91" i="22"/>
  <c r="B107" i="45"/>
  <c r="C123" i="22"/>
  <c r="E123" i="22"/>
  <c r="F123" i="22"/>
  <c r="G123" i="22"/>
  <c r="A123" i="22"/>
  <c r="I123" i="22"/>
  <c r="D123" i="22"/>
  <c r="H123" i="22"/>
  <c r="J123" i="22"/>
  <c r="B123" i="22"/>
  <c r="B139" i="45"/>
  <c r="B291" i="22"/>
  <c r="J291" i="22"/>
  <c r="D291" i="22"/>
  <c r="F291" i="22"/>
  <c r="H291" i="22"/>
  <c r="I291" i="22"/>
  <c r="A291" i="22"/>
  <c r="C291" i="22"/>
  <c r="E291" i="22"/>
  <c r="G291" i="22"/>
  <c r="B307" i="45"/>
  <c r="E347" i="22"/>
  <c r="F347" i="22"/>
  <c r="G347" i="22"/>
  <c r="H347" i="22"/>
  <c r="A347" i="22"/>
  <c r="I347" i="22"/>
  <c r="B347" i="22"/>
  <c r="J347" i="22"/>
  <c r="C347" i="22"/>
  <c r="D347" i="22"/>
  <c r="B363" i="45"/>
  <c r="G367" i="22"/>
  <c r="H367" i="22"/>
  <c r="C367" i="22"/>
  <c r="B367" i="22"/>
  <c r="F367" i="22"/>
  <c r="D367" i="22"/>
  <c r="J367" i="22"/>
  <c r="A367" i="22"/>
  <c r="E367" i="22"/>
  <c r="I367" i="22"/>
  <c r="B383" i="45"/>
  <c r="G379" i="22"/>
  <c r="H379" i="22"/>
  <c r="C379" i="22"/>
  <c r="J379" i="22"/>
  <c r="B379" i="22"/>
  <c r="D379" i="22"/>
  <c r="I379" i="22"/>
  <c r="A379" i="22"/>
  <c r="E379" i="22"/>
  <c r="F379" i="22"/>
  <c r="B395" i="45"/>
  <c r="G391" i="22"/>
  <c r="H391" i="22"/>
  <c r="C391" i="22"/>
  <c r="E391" i="22"/>
  <c r="J391" i="22"/>
  <c r="B391" i="22"/>
  <c r="I391" i="22"/>
  <c r="A391" i="22"/>
  <c r="D391" i="22"/>
  <c r="F391" i="22"/>
  <c r="B407" i="45"/>
  <c r="F403" i="22"/>
  <c r="A403" i="22"/>
  <c r="I403" i="22"/>
  <c r="D403" i="22"/>
  <c r="H403" i="22"/>
  <c r="B403" i="22"/>
  <c r="C403" i="22"/>
  <c r="E403" i="22"/>
  <c r="G403" i="22"/>
  <c r="J403" i="22"/>
  <c r="B419" i="45"/>
  <c r="B451" i="22"/>
  <c r="J451" i="22"/>
  <c r="E451" i="22"/>
  <c r="G451" i="22"/>
  <c r="H451" i="22"/>
  <c r="I451" i="22"/>
  <c r="A451" i="22"/>
  <c r="C451" i="22"/>
  <c r="D451" i="22"/>
  <c r="F451" i="22"/>
  <c r="B467" i="45"/>
  <c r="B483" i="22"/>
  <c r="J483" i="22"/>
  <c r="E483" i="22"/>
  <c r="G483" i="22"/>
  <c r="H483" i="22"/>
  <c r="I483" i="22"/>
  <c r="A483" i="22"/>
  <c r="C483" i="22"/>
  <c r="D483" i="22"/>
  <c r="F483" i="22"/>
  <c r="B499" i="45"/>
  <c r="B495" i="22"/>
  <c r="J495" i="22"/>
  <c r="E495" i="22"/>
  <c r="D495" i="22"/>
  <c r="F495" i="22"/>
  <c r="G495" i="22"/>
  <c r="H495" i="22"/>
  <c r="I495" i="22"/>
  <c r="A495" i="22"/>
  <c r="C495" i="22"/>
  <c r="B511" i="45"/>
  <c r="B511" i="22"/>
  <c r="J511" i="22"/>
  <c r="E511" i="22"/>
  <c r="D511" i="22"/>
  <c r="G511" i="22"/>
  <c r="H511" i="22"/>
  <c r="I511" i="22"/>
  <c r="C511" i="22"/>
  <c r="A511" i="22"/>
  <c r="F511" i="22"/>
  <c r="B527" i="45"/>
  <c r="G527" i="22"/>
  <c r="C527" i="22"/>
  <c r="D527" i="22"/>
  <c r="F527" i="22"/>
  <c r="A527" i="22"/>
  <c r="B527" i="22"/>
  <c r="E527" i="22"/>
  <c r="H527" i="22"/>
  <c r="B543" i="45"/>
  <c r="I527" i="22"/>
  <c r="J527" i="22"/>
  <c r="A546" i="22"/>
  <c r="I546" i="22"/>
  <c r="E546" i="22"/>
  <c r="F546" i="22"/>
  <c r="H546" i="22"/>
  <c r="B546" i="22"/>
  <c r="C546" i="22"/>
  <c r="D546" i="22"/>
  <c r="G546" i="22"/>
  <c r="J546" i="22"/>
  <c r="B562" i="45"/>
  <c r="H3" i="22"/>
  <c r="E3" i="22"/>
  <c r="C3" i="22"/>
  <c r="J3" i="22"/>
  <c r="B3" i="22"/>
  <c r="G3" i="22"/>
  <c r="I3" i="22"/>
  <c r="F3" i="22"/>
  <c r="A3" i="22"/>
  <c r="D3" i="22"/>
  <c r="B90" i="43"/>
  <c r="B78" i="43"/>
  <c r="E34" i="43"/>
  <c r="A74" i="43"/>
  <c r="E70" i="43"/>
  <c r="A62" i="43"/>
  <c r="B58" i="43"/>
  <c r="E54" i="43"/>
  <c r="B50" i="43"/>
  <c r="A46" i="43"/>
  <c r="A38" i="43"/>
  <c r="F18" i="43"/>
  <c r="G14" i="43"/>
  <c r="C10" i="43"/>
  <c r="A82" i="43"/>
  <c r="B97" i="43"/>
  <c r="E65" i="43"/>
  <c r="B41" i="43"/>
  <c r="G37" i="43"/>
  <c r="G29" i="43"/>
  <c r="A21" i="43"/>
  <c r="E5" i="43"/>
  <c r="G86" i="43"/>
  <c r="G12" i="43"/>
  <c r="W20" i="51"/>
  <c r="W16" i="51"/>
  <c r="G91" i="43"/>
  <c r="C91" i="43"/>
  <c r="A91" i="43"/>
  <c r="B91" i="43"/>
  <c r="F91" i="43"/>
  <c r="F101" i="43"/>
  <c r="C97" i="43"/>
  <c r="E97" i="43"/>
  <c r="F97" i="43"/>
  <c r="G97" i="43"/>
  <c r="A97" i="43"/>
  <c r="C73" i="43"/>
  <c r="E73" i="43"/>
  <c r="F73" i="43"/>
  <c r="G73" i="43"/>
  <c r="A73" i="43"/>
  <c r="C53" i="43"/>
  <c r="E53" i="43"/>
  <c r="F53" i="43"/>
  <c r="G53" i="43"/>
  <c r="A53" i="43"/>
  <c r="F33" i="43"/>
  <c r="G33" i="43"/>
  <c r="A33" i="43"/>
  <c r="B33" i="43"/>
  <c r="C33" i="43"/>
  <c r="C9" i="43"/>
  <c r="E9" i="43"/>
  <c r="F9" i="43"/>
  <c r="G9" i="43"/>
  <c r="A9" i="43"/>
  <c r="B53" i="43"/>
  <c r="F89" i="43"/>
  <c r="G89" i="43"/>
  <c r="A89" i="43"/>
  <c r="B89" i="43"/>
  <c r="C89" i="43"/>
  <c r="F77" i="43"/>
  <c r="G77" i="43"/>
  <c r="A77" i="43"/>
  <c r="B77" i="43"/>
  <c r="C77" i="43"/>
  <c r="A61" i="43"/>
  <c r="B61" i="43"/>
  <c r="C61" i="43"/>
  <c r="E61" i="43"/>
  <c r="F61" i="43"/>
  <c r="G61" i="43"/>
  <c r="A49" i="43"/>
  <c r="B49" i="43"/>
  <c r="C49" i="43"/>
  <c r="E49" i="43"/>
  <c r="F49" i="43"/>
  <c r="G49" i="43"/>
  <c r="A37" i="43"/>
  <c r="B37" i="43"/>
  <c r="C37" i="43"/>
  <c r="E37" i="43"/>
  <c r="F37" i="43"/>
  <c r="F25" i="43"/>
  <c r="G25" i="43"/>
  <c r="C25" i="43"/>
  <c r="A25" i="43"/>
  <c r="B25" i="43"/>
  <c r="A13" i="43"/>
  <c r="B13" i="43"/>
  <c r="C13" i="43"/>
  <c r="E13" i="43"/>
  <c r="F13" i="43"/>
  <c r="C100" i="43"/>
  <c r="E100" i="43"/>
  <c r="F100" i="43"/>
  <c r="G100" i="43"/>
  <c r="A100" i="43"/>
  <c r="B100" i="43"/>
  <c r="A96" i="43"/>
  <c r="F96" i="43"/>
  <c r="G96" i="43"/>
  <c r="B96" i="43"/>
  <c r="C96" i="43"/>
  <c r="F92" i="43"/>
  <c r="A92" i="43"/>
  <c r="B92" i="43"/>
  <c r="C92" i="43"/>
  <c r="E92" i="43"/>
  <c r="F88" i="43"/>
  <c r="C88" i="43"/>
  <c r="G88" i="43"/>
  <c r="E88" i="43"/>
  <c r="A88" i="43"/>
  <c r="G84" i="43"/>
  <c r="F84" i="43"/>
  <c r="A84" i="43"/>
  <c r="B84" i="43"/>
  <c r="C84" i="43"/>
  <c r="A80" i="43"/>
  <c r="G80" i="43"/>
  <c r="B80" i="43"/>
  <c r="C80" i="43"/>
  <c r="E80" i="43"/>
  <c r="F80" i="43"/>
  <c r="A76" i="43"/>
  <c r="B76" i="43"/>
  <c r="C76" i="43"/>
  <c r="E76" i="43"/>
  <c r="G76" i="43"/>
  <c r="B72" i="43"/>
  <c r="C72" i="43"/>
  <c r="E72" i="43"/>
  <c r="F72" i="43"/>
  <c r="G72" i="43"/>
  <c r="A68" i="43"/>
  <c r="G68" i="43"/>
  <c r="B68" i="43"/>
  <c r="C68" i="43"/>
  <c r="E68" i="43"/>
  <c r="F68" i="43"/>
  <c r="E64" i="43"/>
  <c r="F64" i="43"/>
  <c r="G64" i="43"/>
  <c r="A64" i="43"/>
  <c r="B64" i="43"/>
  <c r="C60" i="43"/>
  <c r="G60" i="43"/>
  <c r="E60" i="43"/>
  <c r="F60" i="43"/>
  <c r="A60" i="43"/>
  <c r="A56" i="43"/>
  <c r="B56" i="43"/>
  <c r="C56" i="43"/>
  <c r="E56" i="43"/>
  <c r="G56" i="43"/>
  <c r="F56" i="43"/>
  <c r="B52" i="43"/>
  <c r="C52" i="43"/>
  <c r="E52" i="43"/>
  <c r="G52" i="43"/>
  <c r="A52" i="43"/>
  <c r="A48" i="43"/>
  <c r="B48" i="43"/>
  <c r="C48" i="43"/>
  <c r="E48" i="43"/>
  <c r="G48" i="43"/>
  <c r="E44" i="43"/>
  <c r="G44" i="43"/>
  <c r="A44" i="43"/>
  <c r="B44" i="43"/>
  <c r="C44" i="43"/>
  <c r="E40" i="43"/>
  <c r="G40" i="43"/>
  <c r="A40" i="43"/>
  <c r="F40" i="43"/>
  <c r="B40" i="43"/>
  <c r="F36" i="43"/>
  <c r="A36" i="43"/>
  <c r="B36" i="43"/>
  <c r="C36" i="43"/>
  <c r="E36" i="43"/>
  <c r="A32" i="43"/>
  <c r="B32" i="43"/>
  <c r="F32" i="43"/>
  <c r="C32" i="43"/>
  <c r="E32" i="43"/>
  <c r="G32" i="43"/>
  <c r="C28" i="43"/>
  <c r="E28" i="43"/>
  <c r="F28" i="43"/>
  <c r="A28" i="43"/>
  <c r="G28" i="43"/>
  <c r="C24" i="43"/>
  <c r="E24" i="43"/>
  <c r="F24" i="43"/>
  <c r="G24" i="43"/>
  <c r="B24" i="43"/>
  <c r="C20" i="43"/>
  <c r="E20" i="43"/>
  <c r="F20" i="43"/>
  <c r="G20" i="43"/>
  <c r="A20" i="43"/>
  <c r="B20" i="43"/>
  <c r="A16" i="43"/>
  <c r="B16" i="43"/>
  <c r="C16" i="43"/>
  <c r="E16" i="43"/>
  <c r="F16" i="43"/>
  <c r="A12" i="43"/>
  <c r="B12" i="43"/>
  <c r="C12" i="43"/>
  <c r="E12" i="43"/>
  <c r="F12" i="43"/>
  <c r="B17" i="42"/>
  <c r="E4" i="43"/>
  <c r="E25" i="43"/>
  <c r="B73" i="43"/>
  <c r="E84" i="43"/>
  <c r="E91" i="43"/>
  <c r="C93" i="43"/>
  <c r="E93" i="43"/>
  <c r="F93" i="43"/>
  <c r="G93" i="43"/>
  <c r="A93" i="43"/>
  <c r="F65" i="43"/>
  <c r="G65" i="43"/>
  <c r="A65" i="43"/>
  <c r="B65" i="43"/>
  <c r="C65" i="43"/>
  <c r="F45" i="43"/>
  <c r="G45" i="43"/>
  <c r="A45" i="43"/>
  <c r="B45" i="43"/>
  <c r="C45" i="43"/>
  <c r="B21" i="43"/>
  <c r="E21" i="43"/>
  <c r="F21" i="43"/>
  <c r="G21" i="43"/>
  <c r="C21" i="43"/>
  <c r="G13" i="43"/>
  <c r="G16" i="43"/>
  <c r="C64" i="43"/>
  <c r="G92" i="43"/>
  <c r="A81" i="43"/>
  <c r="B81" i="43"/>
  <c r="C81" i="43"/>
  <c r="E81" i="43"/>
  <c r="F81" i="43"/>
  <c r="G81" i="43"/>
  <c r="F99" i="43"/>
  <c r="G99" i="43"/>
  <c r="C99" i="43"/>
  <c r="E99" i="43"/>
  <c r="A99" i="43"/>
  <c r="B99" i="43"/>
  <c r="B79" i="43"/>
  <c r="C79" i="43"/>
  <c r="F79" i="43"/>
  <c r="G79" i="43"/>
  <c r="E79" i="43"/>
  <c r="E67" i="43"/>
  <c r="A67" i="43"/>
  <c r="B67" i="43"/>
  <c r="C67" i="43"/>
  <c r="F67" i="43"/>
  <c r="F51" i="43"/>
  <c r="G51" i="43"/>
  <c r="C51" i="43"/>
  <c r="A51" i="43"/>
  <c r="B51" i="43"/>
  <c r="E51" i="43"/>
  <c r="A23" i="43"/>
  <c r="B23" i="43"/>
  <c r="C23" i="43"/>
  <c r="E23" i="43"/>
  <c r="F23" i="43"/>
  <c r="B9" i="43"/>
  <c r="E33" i="43"/>
  <c r="G36" i="43"/>
  <c r="A72" i="43"/>
  <c r="E45" i="43"/>
  <c r="C87" i="43"/>
  <c r="B87" i="43"/>
  <c r="F87" i="43"/>
  <c r="G87" i="43"/>
  <c r="E87" i="43"/>
  <c r="F71" i="43"/>
  <c r="G71" i="43"/>
  <c r="A71" i="43"/>
  <c r="B71" i="43"/>
  <c r="E71" i="43"/>
  <c r="C71" i="43"/>
  <c r="E59" i="43"/>
  <c r="C59" i="43"/>
  <c r="F59" i="43"/>
  <c r="G59" i="43"/>
  <c r="A59" i="43"/>
  <c r="A47" i="43"/>
  <c r="B47" i="43"/>
  <c r="C47" i="43"/>
  <c r="E47" i="43"/>
  <c r="F47" i="43"/>
  <c r="B35" i="43"/>
  <c r="E35" i="43"/>
  <c r="F35" i="43"/>
  <c r="C35" i="43"/>
  <c r="G35" i="43"/>
  <c r="F15" i="43"/>
  <c r="A15" i="43"/>
  <c r="B15" i="43"/>
  <c r="C15" i="43"/>
  <c r="E15" i="43"/>
  <c r="G15" i="43"/>
  <c r="B28" i="43"/>
  <c r="F44" i="43"/>
  <c r="G67" i="43"/>
  <c r="E77" i="43"/>
  <c r="B93" i="43"/>
  <c r="C85" i="43"/>
  <c r="E85" i="43"/>
  <c r="F85" i="43"/>
  <c r="G85" i="43"/>
  <c r="A85" i="43"/>
  <c r="A69" i="43"/>
  <c r="B69" i="43"/>
  <c r="C69" i="43"/>
  <c r="E69" i="43"/>
  <c r="F69" i="43"/>
  <c r="A57" i="43"/>
  <c r="B57" i="43"/>
  <c r="C57" i="43"/>
  <c r="E57" i="43"/>
  <c r="F57" i="43"/>
  <c r="C41" i="43"/>
  <c r="E41" i="43"/>
  <c r="F41" i="43"/>
  <c r="G41" i="43"/>
  <c r="A41" i="43"/>
  <c r="C29" i="43"/>
  <c r="A29" i="43"/>
  <c r="B29" i="43"/>
  <c r="E29" i="43"/>
  <c r="F29" i="43"/>
  <c r="F17" i="43"/>
  <c r="G17" i="43"/>
  <c r="A17" i="43"/>
  <c r="C17" i="43"/>
  <c r="B17" i="43"/>
  <c r="E17" i="43"/>
  <c r="C95" i="43"/>
  <c r="E95" i="43"/>
  <c r="F95" i="43"/>
  <c r="G95" i="43"/>
  <c r="A95" i="43"/>
  <c r="F83" i="43"/>
  <c r="G83" i="43"/>
  <c r="A83" i="43"/>
  <c r="B83" i="43"/>
  <c r="C83" i="43"/>
  <c r="F75" i="43"/>
  <c r="E75" i="43"/>
  <c r="G75" i="43"/>
  <c r="A75" i="43"/>
  <c r="B75" i="43"/>
  <c r="C75" i="43"/>
  <c r="E63" i="43"/>
  <c r="A63" i="43"/>
  <c r="B63" i="43"/>
  <c r="C63" i="43"/>
  <c r="F63" i="43"/>
  <c r="F55" i="43"/>
  <c r="G55" i="43"/>
  <c r="A55" i="43"/>
  <c r="C55" i="43"/>
  <c r="B55" i="43"/>
  <c r="E55" i="43"/>
  <c r="A43" i="43"/>
  <c r="B43" i="43"/>
  <c r="E43" i="43"/>
  <c r="C43" i="43"/>
  <c r="F43" i="43"/>
  <c r="E39" i="43"/>
  <c r="C39" i="43"/>
  <c r="F39" i="43"/>
  <c r="G39" i="43"/>
  <c r="A39" i="43"/>
  <c r="F31" i="43"/>
  <c r="G31" i="43"/>
  <c r="A31" i="43"/>
  <c r="C31" i="43"/>
  <c r="B31" i="43"/>
  <c r="C27" i="43"/>
  <c r="E27" i="43"/>
  <c r="F27" i="43"/>
  <c r="G27" i="43"/>
  <c r="A27" i="43"/>
  <c r="F19" i="43"/>
  <c r="G19" i="43"/>
  <c r="A19" i="43"/>
  <c r="B19" i="43"/>
  <c r="C19" i="43"/>
  <c r="B11" i="43"/>
  <c r="C11" i="43"/>
  <c r="E11" i="43"/>
  <c r="G11" i="43"/>
  <c r="A11" i="43"/>
  <c r="B20" i="42"/>
  <c r="E7" i="43"/>
  <c r="C98" i="43"/>
  <c r="E98" i="43"/>
  <c r="F98" i="43"/>
  <c r="G98" i="43"/>
  <c r="A98" i="43"/>
  <c r="B98" i="43"/>
  <c r="C94" i="43"/>
  <c r="E94" i="43"/>
  <c r="F94" i="43"/>
  <c r="A94" i="43"/>
  <c r="B94" i="43"/>
  <c r="G94" i="43"/>
  <c r="C90" i="43"/>
  <c r="E90" i="43"/>
  <c r="F90" i="43"/>
  <c r="A90" i="43"/>
  <c r="G90" i="43"/>
  <c r="A86" i="43"/>
  <c r="B86" i="43"/>
  <c r="C86" i="43"/>
  <c r="E86" i="43"/>
  <c r="F86" i="43"/>
  <c r="C82" i="43"/>
  <c r="E82" i="43"/>
  <c r="B82" i="43"/>
  <c r="F82" i="43"/>
  <c r="G82" i="43"/>
  <c r="G78" i="43"/>
  <c r="A78" i="43"/>
  <c r="C78" i="43"/>
  <c r="E78" i="43"/>
  <c r="F78" i="43"/>
  <c r="C74" i="43"/>
  <c r="E74" i="43"/>
  <c r="F74" i="43"/>
  <c r="B74" i="43"/>
  <c r="G74" i="43"/>
  <c r="B83" i="42"/>
  <c r="F70" i="43"/>
  <c r="G70" i="43"/>
  <c r="A70" i="43"/>
  <c r="B70" i="43"/>
  <c r="C70" i="43"/>
  <c r="C66" i="43"/>
  <c r="B66" i="43"/>
  <c r="E66" i="43"/>
  <c r="F66" i="43"/>
  <c r="G66" i="43"/>
  <c r="A66" i="43"/>
  <c r="C62" i="43"/>
  <c r="E62" i="43"/>
  <c r="F62" i="43"/>
  <c r="G62" i="43"/>
  <c r="B62" i="43"/>
  <c r="C58" i="43"/>
  <c r="E58" i="43"/>
  <c r="F58" i="43"/>
  <c r="G58" i="43"/>
  <c r="A58" i="43"/>
  <c r="F54" i="43"/>
  <c r="G54" i="43"/>
  <c r="A54" i="43"/>
  <c r="B54" i="43"/>
  <c r="C54" i="43"/>
  <c r="C50" i="43"/>
  <c r="A50" i="43"/>
  <c r="E50" i="43"/>
  <c r="F50" i="43"/>
  <c r="G50" i="43"/>
  <c r="G46" i="43"/>
  <c r="B46" i="43"/>
  <c r="C46" i="43"/>
  <c r="E46" i="43"/>
  <c r="F46" i="43"/>
  <c r="C42" i="43"/>
  <c r="E42" i="43"/>
  <c r="F42" i="43"/>
  <c r="G42" i="43"/>
  <c r="A42" i="43"/>
  <c r="B42" i="43"/>
  <c r="B51" i="42"/>
  <c r="C38" i="43"/>
  <c r="E38" i="43"/>
  <c r="F38" i="43"/>
  <c r="G38" i="43"/>
  <c r="B38" i="43"/>
  <c r="F34" i="43"/>
  <c r="A34" i="43"/>
  <c r="G34" i="43"/>
  <c r="B34" i="43"/>
  <c r="C34" i="43"/>
  <c r="B43" i="42"/>
  <c r="C30" i="43"/>
  <c r="E30" i="43"/>
  <c r="F30" i="43"/>
  <c r="G30" i="43"/>
  <c r="A30" i="43"/>
  <c r="B30" i="43"/>
  <c r="A26" i="43"/>
  <c r="B26" i="43"/>
  <c r="C26" i="43"/>
  <c r="E26" i="43"/>
  <c r="F26" i="43"/>
  <c r="G26" i="43"/>
  <c r="F22" i="43"/>
  <c r="A22" i="43"/>
  <c r="B22" i="43"/>
  <c r="C22" i="43"/>
  <c r="E22" i="43"/>
  <c r="G22" i="43"/>
  <c r="B18" i="43"/>
  <c r="C18" i="43"/>
  <c r="E18" i="43"/>
  <c r="G18" i="43"/>
  <c r="A18" i="43"/>
  <c r="A14" i="43"/>
  <c r="B14" i="43"/>
  <c r="E14" i="43"/>
  <c r="C14" i="43"/>
  <c r="F14" i="43"/>
  <c r="B10" i="43"/>
  <c r="E10" i="43"/>
  <c r="F10" i="43"/>
  <c r="G10" i="43"/>
  <c r="A10" i="43"/>
  <c r="E6" i="43"/>
  <c r="F11" i="43"/>
  <c r="E19" i="43"/>
  <c r="G57" i="43"/>
  <c r="F52" i="43"/>
  <c r="B39" i="43"/>
  <c r="E83" i="43"/>
  <c r="B85" i="43"/>
  <c r="E89" i="43"/>
  <c r="E96" i="43"/>
  <c r="W18" i="51"/>
  <c r="C8" i="43"/>
  <c r="E8" i="43"/>
  <c r="F8" i="43"/>
  <c r="G8" i="43"/>
  <c r="A8" i="43"/>
  <c r="B8" i="43"/>
  <c r="B23" i="48"/>
  <c r="U23" i="48" s="1"/>
  <c r="C9" i="28"/>
  <c r="K9" i="28"/>
  <c r="D9" i="28"/>
  <c r="L9" i="28"/>
  <c r="H9" i="28"/>
  <c r="B9" i="28"/>
  <c r="E9" i="28"/>
  <c r="F9" i="28"/>
  <c r="G9" i="28"/>
  <c r="I9" i="28"/>
  <c r="J9" i="28"/>
  <c r="A9" i="28"/>
  <c r="M9" i="28"/>
  <c r="B103" i="48"/>
  <c r="U103" i="48" s="1"/>
  <c r="B89" i="28"/>
  <c r="J89" i="28"/>
  <c r="F89" i="28"/>
  <c r="D89" i="28"/>
  <c r="E89" i="28"/>
  <c r="I89" i="28"/>
  <c r="K89" i="28"/>
  <c r="A89" i="28"/>
  <c r="C89" i="28"/>
  <c r="G89" i="28"/>
  <c r="H89" i="28"/>
  <c r="L89" i="28"/>
  <c r="M89" i="28"/>
  <c r="B420" i="48"/>
  <c r="U420" i="48" s="1"/>
  <c r="E406" i="28"/>
  <c r="M406" i="28"/>
  <c r="H406" i="28"/>
  <c r="A406" i="28"/>
  <c r="K406" i="28"/>
  <c r="B406" i="28"/>
  <c r="L406" i="28"/>
  <c r="D406" i="28"/>
  <c r="F406" i="28"/>
  <c r="G406" i="28"/>
  <c r="I406" i="28"/>
  <c r="J406" i="28"/>
  <c r="C406" i="28"/>
  <c r="B41" i="48"/>
  <c r="U41" i="48" s="1"/>
  <c r="B27" i="28"/>
  <c r="J27" i="28"/>
  <c r="F27" i="28"/>
  <c r="I27" i="28"/>
  <c r="K27" i="28"/>
  <c r="A27" i="28"/>
  <c r="L27" i="28"/>
  <c r="C27" i="28"/>
  <c r="M27" i="28"/>
  <c r="D27" i="28"/>
  <c r="E27" i="28"/>
  <c r="G27" i="28"/>
  <c r="H27" i="28"/>
  <c r="B169" i="48"/>
  <c r="U169" i="48" s="1"/>
  <c r="H155" i="28"/>
  <c r="A155" i="28"/>
  <c r="I155" i="28"/>
  <c r="D155" i="28"/>
  <c r="L155" i="28"/>
  <c r="E155" i="28"/>
  <c r="M155" i="28"/>
  <c r="F155" i="28"/>
  <c r="G155" i="28"/>
  <c r="B155" i="28"/>
  <c r="J155" i="28"/>
  <c r="K155" i="28"/>
  <c r="C155" i="28"/>
  <c r="B599" i="48"/>
  <c r="U599" i="48" s="1"/>
  <c r="D585" i="28"/>
  <c r="L585" i="28"/>
  <c r="E585" i="28"/>
  <c r="M585" i="28"/>
  <c r="F585" i="28"/>
  <c r="C585" i="28"/>
  <c r="G585" i="28"/>
  <c r="H585" i="28"/>
  <c r="A585" i="28"/>
  <c r="I585" i="28"/>
  <c r="B585" i="28"/>
  <c r="J585" i="28"/>
  <c r="K585" i="28"/>
  <c r="B47" i="48"/>
  <c r="U47" i="48" s="1"/>
  <c r="D33" i="28"/>
  <c r="L33" i="28"/>
  <c r="H33" i="28"/>
  <c r="F33" i="28"/>
  <c r="G33" i="28"/>
  <c r="I33" i="28"/>
  <c r="J33" i="28"/>
  <c r="A33" i="28"/>
  <c r="K33" i="28"/>
  <c r="B33" i="28"/>
  <c r="M33" i="28"/>
  <c r="C33" i="28"/>
  <c r="E33" i="28"/>
  <c r="B72" i="48"/>
  <c r="U72" i="48" s="1"/>
  <c r="E58" i="28"/>
  <c r="M58" i="28"/>
  <c r="G58" i="28"/>
  <c r="H58" i="28"/>
  <c r="A58" i="28"/>
  <c r="I58" i="28"/>
  <c r="B58" i="28"/>
  <c r="C58" i="28"/>
  <c r="J58" i="28"/>
  <c r="K58" i="28"/>
  <c r="D58" i="28"/>
  <c r="F58" i="28"/>
  <c r="L58" i="28"/>
  <c r="B398" i="48"/>
  <c r="U398" i="48" s="1"/>
  <c r="C384" i="28"/>
  <c r="K384" i="28"/>
  <c r="F384" i="28"/>
  <c r="I384" i="28"/>
  <c r="J384" i="28"/>
  <c r="B384" i="28"/>
  <c r="M384" i="28"/>
  <c r="D384" i="28"/>
  <c r="A384" i="28"/>
  <c r="E384" i="28"/>
  <c r="G384" i="28"/>
  <c r="L384" i="28"/>
  <c r="H384" i="28"/>
  <c r="B428" i="48"/>
  <c r="U428" i="48" s="1"/>
  <c r="E414" i="28"/>
  <c r="M414" i="28"/>
  <c r="H414" i="28"/>
  <c r="C414" i="28"/>
  <c r="D414" i="28"/>
  <c r="G414" i="28"/>
  <c r="I414" i="28"/>
  <c r="J414" i="28"/>
  <c r="K414" i="28"/>
  <c r="L414" i="28"/>
  <c r="A414" i="28"/>
  <c r="F414" i="28"/>
  <c r="B414" i="28"/>
  <c r="B17" i="48"/>
  <c r="U17" i="48" s="1"/>
  <c r="A3" i="28"/>
  <c r="I3" i="28"/>
  <c r="B3" i="28"/>
  <c r="J3" i="28"/>
  <c r="F3" i="28"/>
  <c r="D3" i="28"/>
  <c r="E3" i="28"/>
  <c r="G3" i="28"/>
  <c r="H3" i="28"/>
  <c r="K3" i="28"/>
  <c r="L3" i="28"/>
  <c r="C3" i="28"/>
  <c r="M3" i="28"/>
  <c r="B65" i="48"/>
  <c r="U65" i="48" s="1"/>
  <c r="B51" i="28"/>
  <c r="J51" i="28"/>
  <c r="F51" i="28"/>
  <c r="H51" i="28"/>
  <c r="K51" i="28"/>
  <c r="A51" i="28"/>
  <c r="L51" i="28"/>
  <c r="C51" i="28"/>
  <c r="M51" i="28"/>
  <c r="D51" i="28"/>
  <c r="E51" i="28"/>
  <c r="G51" i="28"/>
  <c r="I51" i="28"/>
  <c r="B369" i="48"/>
  <c r="U369" i="48" s="1"/>
  <c r="A355" i="28"/>
  <c r="I355" i="28"/>
  <c r="D355" i="28"/>
  <c r="L355" i="28"/>
  <c r="E355" i="28"/>
  <c r="M355" i="28"/>
  <c r="F355" i="28"/>
  <c r="G355" i="28"/>
  <c r="H355" i="28"/>
  <c r="B355" i="28"/>
  <c r="C355" i="28"/>
  <c r="J355" i="28"/>
  <c r="K355" i="28"/>
  <c r="B501" i="48"/>
  <c r="U501" i="48" s="1"/>
  <c r="C487" i="28"/>
  <c r="K487" i="28"/>
  <c r="F487" i="28"/>
  <c r="G487" i="28"/>
  <c r="H487" i="28"/>
  <c r="B487" i="28"/>
  <c r="J487" i="28"/>
  <c r="A487" i="28"/>
  <c r="D487" i="28"/>
  <c r="E487" i="28"/>
  <c r="I487" i="28"/>
  <c r="L487" i="28"/>
  <c r="M487" i="28"/>
  <c r="B573" i="48"/>
  <c r="U573" i="48" s="1"/>
  <c r="G559" i="28"/>
  <c r="H559" i="28"/>
  <c r="A559" i="28"/>
  <c r="I559" i="28"/>
  <c r="C559" i="28"/>
  <c r="K559" i="28"/>
  <c r="D559" i="28"/>
  <c r="L559" i="28"/>
  <c r="E559" i="28"/>
  <c r="M559" i="28"/>
  <c r="J559" i="28"/>
  <c r="B559" i="28"/>
  <c r="F559" i="28"/>
  <c r="B18" i="48"/>
  <c r="U18" i="48" s="1"/>
  <c r="D4" i="28"/>
  <c r="L4" i="28"/>
  <c r="E4" i="28"/>
  <c r="M4" i="28"/>
  <c r="A4" i="28"/>
  <c r="I4" i="28"/>
  <c r="C4" i="28"/>
  <c r="F4" i="28"/>
  <c r="G4" i="28"/>
  <c r="H4" i="28"/>
  <c r="J4" i="28"/>
  <c r="K4" i="28"/>
  <c r="B4" i="28"/>
  <c r="B82" i="48"/>
  <c r="U82" i="48" s="1"/>
  <c r="C68" i="28"/>
  <c r="K68" i="28"/>
  <c r="E68" i="28"/>
  <c r="M68" i="28"/>
  <c r="F68" i="28"/>
  <c r="G68" i="28"/>
  <c r="A68" i="28"/>
  <c r="H68" i="28"/>
  <c r="I68" i="28"/>
  <c r="B68" i="28"/>
  <c r="D68" i="28"/>
  <c r="J68" i="28"/>
  <c r="L68" i="28"/>
  <c r="B146" i="48"/>
  <c r="U146" i="48" s="1"/>
  <c r="C132" i="28"/>
  <c r="K132" i="28"/>
  <c r="D132" i="28"/>
  <c r="L132" i="28"/>
  <c r="G132" i="28"/>
  <c r="H132" i="28"/>
  <c r="A132" i="28"/>
  <c r="B132" i="28"/>
  <c r="I132" i="28"/>
  <c r="J132" i="28"/>
  <c r="M132" i="28"/>
  <c r="E132" i="28"/>
  <c r="F132" i="28"/>
  <c r="B242" i="48"/>
  <c r="U242" i="48" s="1"/>
  <c r="E228" i="28"/>
  <c r="M228" i="28"/>
  <c r="F228" i="28"/>
  <c r="A228" i="28"/>
  <c r="I228" i="28"/>
  <c r="B228" i="28"/>
  <c r="J228" i="28"/>
  <c r="K228" i="28"/>
  <c r="L228" i="28"/>
  <c r="C228" i="28"/>
  <c r="D228" i="28"/>
  <c r="G228" i="28"/>
  <c r="H228" i="28"/>
  <c r="E292" i="28"/>
  <c r="M292" i="28"/>
  <c r="F292" i="28"/>
  <c r="G292" i="28"/>
  <c r="A292" i="28"/>
  <c r="I292" i="28"/>
  <c r="B292" i="28"/>
  <c r="J292" i="28"/>
  <c r="C292" i="28"/>
  <c r="D292" i="28"/>
  <c r="H292" i="28"/>
  <c r="K292" i="28"/>
  <c r="L292" i="28"/>
  <c r="B338" i="48"/>
  <c r="U338" i="48" s="1"/>
  <c r="E324" i="28"/>
  <c r="M324" i="28"/>
  <c r="F324" i="28"/>
  <c r="G324" i="28"/>
  <c r="A324" i="28"/>
  <c r="I324" i="28"/>
  <c r="B324" i="28"/>
  <c r="J324" i="28"/>
  <c r="D324" i="28"/>
  <c r="L324" i="28"/>
  <c r="C324" i="28"/>
  <c r="H324" i="28"/>
  <c r="K324" i="28"/>
  <c r="B378" i="48"/>
  <c r="U378" i="48" s="1"/>
  <c r="D364" i="28"/>
  <c r="L364" i="28"/>
  <c r="G364" i="28"/>
  <c r="A364" i="28"/>
  <c r="I364" i="28"/>
  <c r="B364" i="28"/>
  <c r="J364" i="28"/>
  <c r="K364" i="28"/>
  <c r="M364" i="28"/>
  <c r="C364" i="28"/>
  <c r="E364" i="28"/>
  <c r="F364" i="28"/>
  <c r="H364" i="28"/>
  <c r="F456" i="28"/>
  <c r="A456" i="28"/>
  <c r="I456" i="28"/>
  <c r="B456" i="28"/>
  <c r="J456" i="28"/>
  <c r="C456" i="28"/>
  <c r="K456" i="28"/>
  <c r="E456" i="28"/>
  <c r="M456" i="28"/>
  <c r="D456" i="28"/>
  <c r="G456" i="28"/>
  <c r="H456" i="28"/>
  <c r="L456" i="28"/>
  <c r="B75" i="48"/>
  <c r="U75" i="48" s="1"/>
  <c r="F61" i="28"/>
  <c r="H61" i="28"/>
  <c r="A61" i="28"/>
  <c r="I61" i="28"/>
  <c r="B61" i="28"/>
  <c r="J61" i="28"/>
  <c r="K61" i="28"/>
  <c r="L61" i="28"/>
  <c r="C61" i="28"/>
  <c r="D61" i="28"/>
  <c r="E61" i="28"/>
  <c r="G61" i="28"/>
  <c r="M61" i="28"/>
  <c r="B155" i="48"/>
  <c r="U155" i="48" s="1"/>
  <c r="F141" i="28"/>
  <c r="G141" i="28"/>
  <c r="B141" i="28"/>
  <c r="J141" i="28"/>
  <c r="C141" i="28"/>
  <c r="K141" i="28"/>
  <c r="L141" i="28"/>
  <c r="M141" i="28"/>
  <c r="D141" i="28"/>
  <c r="E141" i="28"/>
  <c r="A141" i="28"/>
  <c r="H141" i="28"/>
  <c r="I141" i="28"/>
  <c r="B171" i="48"/>
  <c r="U171" i="48" s="1"/>
  <c r="F157" i="28"/>
  <c r="G157" i="28"/>
  <c r="B157" i="28"/>
  <c r="J157" i="28"/>
  <c r="C157" i="28"/>
  <c r="K157" i="28"/>
  <c r="L157" i="28"/>
  <c r="M157" i="28"/>
  <c r="D157" i="28"/>
  <c r="E157" i="28"/>
  <c r="H157" i="28"/>
  <c r="A157" i="28"/>
  <c r="I157" i="28"/>
  <c r="B219" i="48"/>
  <c r="U219" i="48" s="1"/>
  <c r="H205" i="28"/>
  <c r="A205" i="28"/>
  <c r="I205" i="28"/>
  <c r="D205" i="28"/>
  <c r="L205" i="28"/>
  <c r="E205" i="28"/>
  <c r="M205" i="28"/>
  <c r="J205" i="28"/>
  <c r="K205" i="28"/>
  <c r="B205" i="28"/>
  <c r="C205" i="28"/>
  <c r="F205" i="28"/>
  <c r="G205" i="28"/>
  <c r="B235" i="48"/>
  <c r="U235" i="48" s="1"/>
  <c r="H221" i="28"/>
  <c r="A221" i="28"/>
  <c r="I221" i="28"/>
  <c r="D221" i="28"/>
  <c r="L221" i="28"/>
  <c r="E221" i="28"/>
  <c r="M221" i="28"/>
  <c r="F221" i="28"/>
  <c r="G221" i="28"/>
  <c r="J221" i="28"/>
  <c r="K221" i="28"/>
  <c r="B221" i="28"/>
  <c r="C221" i="28"/>
  <c r="B283" i="48"/>
  <c r="U283" i="48" s="1"/>
  <c r="H269" i="28"/>
  <c r="A269" i="28"/>
  <c r="I269" i="28"/>
  <c r="D269" i="28"/>
  <c r="L269" i="28"/>
  <c r="E269" i="28"/>
  <c r="M269" i="28"/>
  <c r="F269" i="28"/>
  <c r="G269" i="28"/>
  <c r="J269" i="28"/>
  <c r="K269" i="28"/>
  <c r="B269" i="28"/>
  <c r="C269" i="28"/>
  <c r="B299" i="48"/>
  <c r="U299" i="48" s="1"/>
  <c r="H285" i="28"/>
  <c r="A285" i="28"/>
  <c r="I285" i="28"/>
  <c r="B285" i="28"/>
  <c r="J285" i="28"/>
  <c r="D285" i="28"/>
  <c r="L285" i="28"/>
  <c r="E285" i="28"/>
  <c r="M285" i="28"/>
  <c r="C285" i="28"/>
  <c r="F285" i="28"/>
  <c r="G285" i="28"/>
  <c r="K285" i="28"/>
  <c r="B331" i="48"/>
  <c r="U331" i="48" s="1"/>
  <c r="H317" i="28"/>
  <c r="A317" i="28"/>
  <c r="I317" i="28"/>
  <c r="B317" i="28"/>
  <c r="J317" i="28"/>
  <c r="D317" i="28"/>
  <c r="L317" i="28"/>
  <c r="E317" i="28"/>
  <c r="M317" i="28"/>
  <c r="K317" i="28"/>
  <c r="C317" i="28"/>
  <c r="F317" i="28"/>
  <c r="G317" i="28"/>
  <c r="B363" i="48"/>
  <c r="U363" i="48" s="1"/>
  <c r="G349" i="28"/>
  <c r="B349" i="28"/>
  <c r="J349" i="28"/>
  <c r="C349" i="28"/>
  <c r="K349" i="28"/>
  <c r="D349" i="28"/>
  <c r="L349" i="28"/>
  <c r="E349" i="28"/>
  <c r="M349" i="28"/>
  <c r="F349" i="28"/>
  <c r="A349" i="28"/>
  <c r="H349" i="28"/>
  <c r="I349" i="28"/>
  <c r="B379" i="48"/>
  <c r="U379" i="48" s="1"/>
  <c r="B365" i="28"/>
  <c r="J365" i="28"/>
  <c r="D365" i="28"/>
  <c r="E365" i="28"/>
  <c r="M365" i="28"/>
  <c r="K365" i="28"/>
  <c r="L365" i="28"/>
  <c r="C365" i="28"/>
  <c r="F365" i="28"/>
  <c r="G365" i="28"/>
  <c r="H365" i="28"/>
  <c r="I365" i="28"/>
  <c r="A365" i="28"/>
  <c r="B421" i="48"/>
  <c r="U421" i="48" s="1"/>
  <c r="H407" i="28"/>
  <c r="C407" i="28"/>
  <c r="K407" i="28"/>
  <c r="I407" i="28"/>
  <c r="J407" i="28"/>
  <c r="B407" i="28"/>
  <c r="M407" i="28"/>
  <c r="D407" i="28"/>
  <c r="A407" i="28"/>
  <c r="E407" i="28"/>
  <c r="F407" i="28"/>
  <c r="L407" i="28"/>
  <c r="G407" i="28"/>
  <c r="C510" i="28"/>
  <c r="K510" i="28"/>
  <c r="D510" i="28"/>
  <c r="L510" i="28"/>
  <c r="E510" i="28"/>
  <c r="M510" i="28"/>
  <c r="F510" i="28"/>
  <c r="G510" i="28"/>
  <c r="H510" i="28"/>
  <c r="A510" i="28"/>
  <c r="I510" i="28"/>
  <c r="B510" i="28"/>
  <c r="J510" i="28"/>
  <c r="B549" i="48"/>
  <c r="U549" i="48" s="1"/>
  <c r="G535" i="28"/>
  <c r="H535" i="28"/>
  <c r="A535" i="28"/>
  <c r="I535" i="28"/>
  <c r="C535" i="28"/>
  <c r="K535" i="28"/>
  <c r="D535" i="28"/>
  <c r="L535" i="28"/>
  <c r="E535" i="28"/>
  <c r="M535" i="28"/>
  <c r="F535" i="28"/>
  <c r="J535" i="28"/>
  <c r="B535" i="28"/>
  <c r="B590" i="48"/>
  <c r="U590" i="48" s="1"/>
  <c r="B576" i="28"/>
  <c r="J576" i="28"/>
  <c r="C576" i="28"/>
  <c r="K576" i="28"/>
  <c r="D576" i="28"/>
  <c r="L576" i="28"/>
  <c r="F576" i="28"/>
  <c r="G576" i="28"/>
  <c r="H576" i="28"/>
  <c r="M576" i="28"/>
  <c r="A576" i="28"/>
  <c r="E576" i="28"/>
  <c r="I576" i="28"/>
  <c r="C174" i="28"/>
  <c r="K174" i="28"/>
  <c r="D174" i="28"/>
  <c r="L174" i="28"/>
  <c r="G174" i="28"/>
  <c r="H174" i="28"/>
  <c r="I174" i="28"/>
  <c r="M174" i="28"/>
  <c r="A174" i="28"/>
  <c r="B174" i="28"/>
  <c r="E174" i="28"/>
  <c r="F174" i="28"/>
  <c r="J174" i="28"/>
  <c r="C222" i="28"/>
  <c r="K222" i="28"/>
  <c r="D222" i="28"/>
  <c r="L222" i="28"/>
  <c r="G222" i="28"/>
  <c r="H222" i="28"/>
  <c r="I222" i="28"/>
  <c r="J222" i="28"/>
  <c r="M222" i="28"/>
  <c r="A222" i="28"/>
  <c r="B222" i="28"/>
  <c r="E222" i="28"/>
  <c r="F222" i="28"/>
  <c r="C238" i="28"/>
  <c r="K238" i="28"/>
  <c r="D238" i="28"/>
  <c r="L238" i="28"/>
  <c r="G238" i="28"/>
  <c r="H238" i="28"/>
  <c r="I238" i="28"/>
  <c r="J238" i="28"/>
  <c r="M238" i="28"/>
  <c r="A238" i="28"/>
  <c r="B238" i="28"/>
  <c r="E238" i="28"/>
  <c r="F238" i="28"/>
  <c r="C286" i="28"/>
  <c r="K286" i="28"/>
  <c r="D286" i="28"/>
  <c r="L286" i="28"/>
  <c r="E286" i="28"/>
  <c r="M286" i="28"/>
  <c r="G286" i="28"/>
  <c r="H286" i="28"/>
  <c r="I286" i="28"/>
  <c r="J286" i="28"/>
  <c r="A286" i="28"/>
  <c r="B286" i="28"/>
  <c r="F286" i="28"/>
  <c r="B452" i="48"/>
  <c r="U452" i="48" s="1"/>
  <c r="E438" i="28"/>
  <c r="M438" i="28"/>
  <c r="H438" i="28"/>
  <c r="D438" i="28"/>
  <c r="F438" i="28"/>
  <c r="G438" i="28"/>
  <c r="I438" i="28"/>
  <c r="J438" i="28"/>
  <c r="A438" i="28"/>
  <c r="K438" i="28"/>
  <c r="C438" i="28"/>
  <c r="B438" i="28"/>
  <c r="L438" i="28"/>
  <c r="F377" i="28"/>
  <c r="A377" i="28"/>
  <c r="I377" i="28"/>
  <c r="D377" i="28"/>
  <c r="E377" i="28"/>
  <c r="H377" i="28"/>
  <c r="J377" i="28"/>
  <c r="B377" i="28"/>
  <c r="C377" i="28"/>
  <c r="G377" i="28"/>
  <c r="K377" i="28"/>
  <c r="L377" i="28"/>
  <c r="M377" i="28"/>
  <c r="B453" i="48"/>
  <c r="U453" i="48" s="1"/>
  <c r="C439" i="28"/>
  <c r="B439" i="28"/>
  <c r="K439" i="28"/>
  <c r="D439" i="28"/>
  <c r="L439" i="28"/>
  <c r="E439" i="28"/>
  <c r="M439" i="28"/>
  <c r="F439" i="28"/>
  <c r="G439" i="28"/>
  <c r="H439" i="28"/>
  <c r="A439" i="28"/>
  <c r="J439" i="28"/>
  <c r="I439" i="28"/>
  <c r="B475" i="48"/>
  <c r="U475" i="48" s="1"/>
  <c r="E461" i="28"/>
  <c r="M461" i="28"/>
  <c r="H461" i="28"/>
  <c r="A461" i="28"/>
  <c r="I461" i="28"/>
  <c r="B461" i="28"/>
  <c r="J461" i="28"/>
  <c r="D461" i="28"/>
  <c r="L461" i="28"/>
  <c r="C461" i="28"/>
  <c r="F461" i="28"/>
  <c r="G461" i="28"/>
  <c r="K461" i="28"/>
  <c r="B502" i="48"/>
  <c r="U502" i="48" s="1"/>
  <c r="F488" i="28"/>
  <c r="A488" i="28"/>
  <c r="I488" i="28"/>
  <c r="B488" i="28"/>
  <c r="J488" i="28"/>
  <c r="C488" i="28"/>
  <c r="K488" i="28"/>
  <c r="E488" i="28"/>
  <c r="M488" i="28"/>
  <c r="D488" i="28"/>
  <c r="G488" i="28"/>
  <c r="H488" i="28"/>
  <c r="L488" i="28"/>
  <c r="B523" i="28"/>
  <c r="J523" i="28"/>
  <c r="C523" i="28"/>
  <c r="K523" i="28"/>
  <c r="D523" i="28"/>
  <c r="L523" i="28"/>
  <c r="E523" i="28"/>
  <c r="M523" i="28"/>
  <c r="F523" i="28"/>
  <c r="G523" i="28"/>
  <c r="H523" i="28"/>
  <c r="A523" i="28"/>
  <c r="I523" i="28"/>
  <c r="B566" i="48"/>
  <c r="U566" i="48" s="1"/>
  <c r="B552" i="28"/>
  <c r="J552" i="28"/>
  <c r="C552" i="28"/>
  <c r="K552" i="28"/>
  <c r="D552" i="28"/>
  <c r="L552" i="28"/>
  <c r="F552" i="28"/>
  <c r="G552" i="28"/>
  <c r="H552" i="28"/>
  <c r="I552" i="28"/>
  <c r="M552" i="28"/>
  <c r="E552" i="28"/>
  <c r="A552" i="28"/>
  <c r="B245" i="48"/>
  <c r="U245" i="48" s="1"/>
  <c r="F231" i="28"/>
  <c r="G231" i="28"/>
  <c r="B231" i="28"/>
  <c r="J231" i="28"/>
  <c r="C231" i="28"/>
  <c r="K231" i="28"/>
  <c r="D231" i="28"/>
  <c r="E231" i="28"/>
  <c r="H231" i="28"/>
  <c r="I231" i="28"/>
  <c r="L231" i="28"/>
  <c r="M231" i="28"/>
  <c r="A231" i="28"/>
  <c r="B309" i="48"/>
  <c r="U309" i="48" s="1"/>
  <c r="F295" i="28"/>
  <c r="G295" i="28"/>
  <c r="H295" i="28"/>
  <c r="B295" i="28"/>
  <c r="J295" i="28"/>
  <c r="C295" i="28"/>
  <c r="K295" i="28"/>
  <c r="A295" i="28"/>
  <c r="D295" i="28"/>
  <c r="E295" i="28"/>
  <c r="I295" i="28"/>
  <c r="L295" i="28"/>
  <c r="M295" i="28"/>
  <c r="B325" i="48"/>
  <c r="U325" i="48" s="1"/>
  <c r="F311" i="28"/>
  <c r="G311" i="28"/>
  <c r="H311" i="28"/>
  <c r="B311" i="28"/>
  <c r="J311" i="28"/>
  <c r="C311" i="28"/>
  <c r="K311" i="28"/>
  <c r="D311" i="28"/>
  <c r="L311" i="28"/>
  <c r="M311" i="28"/>
  <c r="A311" i="28"/>
  <c r="E311" i="28"/>
  <c r="I311" i="28"/>
  <c r="B357" i="48"/>
  <c r="U357" i="48" s="1"/>
  <c r="G343" i="28"/>
  <c r="H343" i="28"/>
  <c r="C343" i="28"/>
  <c r="K343" i="28"/>
  <c r="L343" i="28"/>
  <c r="D343" i="28"/>
  <c r="E343" i="28"/>
  <c r="F343" i="28"/>
  <c r="I343" i="28"/>
  <c r="J343" i="28"/>
  <c r="A343" i="28"/>
  <c r="B343" i="28"/>
  <c r="M343" i="28"/>
  <c r="B469" i="48"/>
  <c r="U469" i="48" s="1"/>
  <c r="C455" i="28"/>
  <c r="K455" i="28"/>
  <c r="F455" i="28"/>
  <c r="G455" i="28"/>
  <c r="H455" i="28"/>
  <c r="B455" i="28"/>
  <c r="J455" i="28"/>
  <c r="E455" i="28"/>
  <c r="I455" i="28"/>
  <c r="L455" i="28"/>
  <c r="M455" i="28"/>
  <c r="A455" i="28"/>
  <c r="D455" i="28"/>
  <c r="B492" i="28"/>
  <c r="J492" i="28"/>
  <c r="E492" i="28"/>
  <c r="M492" i="28"/>
  <c r="F492" i="28"/>
  <c r="G492" i="28"/>
  <c r="A492" i="28"/>
  <c r="I492" i="28"/>
  <c r="C492" i="28"/>
  <c r="D492" i="28"/>
  <c r="H492" i="28"/>
  <c r="K492" i="28"/>
  <c r="L492" i="28"/>
  <c r="F556" i="28"/>
  <c r="G556" i="28"/>
  <c r="H556" i="28"/>
  <c r="B556" i="28"/>
  <c r="J556" i="28"/>
  <c r="C556" i="28"/>
  <c r="K556" i="28"/>
  <c r="D556" i="28"/>
  <c r="L556" i="28"/>
  <c r="A556" i="28"/>
  <c r="E556" i="28"/>
  <c r="I556" i="28"/>
  <c r="M556" i="28"/>
  <c r="G64" i="28"/>
  <c r="A64" i="28"/>
  <c r="I64" i="28"/>
  <c r="B64" i="28"/>
  <c r="J64" i="28"/>
  <c r="C64" i="28"/>
  <c r="K64" i="28"/>
  <c r="D64" i="28"/>
  <c r="E64" i="28"/>
  <c r="L64" i="28"/>
  <c r="M64" i="28"/>
  <c r="F64" i="28"/>
  <c r="H64" i="28"/>
  <c r="G96" i="28"/>
  <c r="H96" i="28"/>
  <c r="C96" i="28"/>
  <c r="K96" i="28"/>
  <c r="D96" i="28"/>
  <c r="L96" i="28"/>
  <c r="A96" i="28"/>
  <c r="B96" i="28"/>
  <c r="E96" i="28"/>
  <c r="F96" i="28"/>
  <c r="I96" i="28"/>
  <c r="J96" i="28"/>
  <c r="M96" i="28"/>
  <c r="G112" i="28"/>
  <c r="H112" i="28"/>
  <c r="C112" i="28"/>
  <c r="K112" i="28"/>
  <c r="D112" i="28"/>
  <c r="L112" i="28"/>
  <c r="E112" i="28"/>
  <c r="F112" i="28"/>
  <c r="M112" i="28"/>
  <c r="A112" i="28"/>
  <c r="B112" i="28"/>
  <c r="I112" i="28"/>
  <c r="J112" i="28"/>
  <c r="G128" i="28"/>
  <c r="H128" i="28"/>
  <c r="C128" i="28"/>
  <c r="K128" i="28"/>
  <c r="D128" i="28"/>
  <c r="L128" i="28"/>
  <c r="E128" i="28"/>
  <c r="F128" i="28"/>
  <c r="M128" i="28"/>
  <c r="A128" i="28"/>
  <c r="I128" i="28"/>
  <c r="J128" i="28"/>
  <c r="B128" i="28"/>
  <c r="G451" i="28"/>
  <c r="B451" i="28"/>
  <c r="J451" i="28"/>
  <c r="C451" i="28"/>
  <c r="K451" i="28"/>
  <c r="D451" i="28"/>
  <c r="L451" i="28"/>
  <c r="F451" i="28"/>
  <c r="A451" i="28"/>
  <c r="E451" i="28"/>
  <c r="H451" i="28"/>
  <c r="I451" i="28"/>
  <c r="M451" i="28"/>
  <c r="B490" i="48"/>
  <c r="U490" i="48" s="1"/>
  <c r="B476" i="28"/>
  <c r="J476" i="28"/>
  <c r="E476" i="28"/>
  <c r="M476" i="28"/>
  <c r="F476" i="28"/>
  <c r="G476" i="28"/>
  <c r="A476" i="28"/>
  <c r="I476" i="28"/>
  <c r="K476" i="28"/>
  <c r="L476" i="28"/>
  <c r="C476" i="28"/>
  <c r="D476" i="28"/>
  <c r="H476" i="28"/>
  <c r="D193" i="28"/>
  <c r="L193" i="28"/>
  <c r="E193" i="28"/>
  <c r="M193" i="28"/>
  <c r="H193" i="28"/>
  <c r="A193" i="28"/>
  <c r="I193" i="28"/>
  <c r="F193" i="28"/>
  <c r="G193" i="28"/>
  <c r="B193" i="28"/>
  <c r="C193" i="28"/>
  <c r="J193" i="28"/>
  <c r="K193" i="28"/>
  <c r="D257" i="28"/>
  <c r="L257" i="28"/>
  <c r="E257" i="28"/>
  <c r="M257" i="28"/>
  <c r="H257" i="28"/>
  <c r="A257" i="28"/>
  <c r="I257" i="28"/>
  <c r="B257" i="28"/>
  <c r="C257" i="28"/>
  <c r="F257" i="28"/>
  <c r="G257" i="28"/>
  <c r="J257" i="28"/>
  <c r="K257" i="28"/>
  <c r="C353" i="28"/>
  <c r="K353" i="28"/>
  <c r="F353" i="28"/>
  <c r="G353" i="28"/>
  <c r="H353" i="28"/>
  <c r="A353" i="28"/>
  <c r="I353" i="28"/>
  <c r="B353" i="28"/>
  <c r="J353" i="28"/>
  <c r="M353" i="28"/>
  <c r="D353" i="28"/>
  <c r="E353" i="28"/>
  <c r="L353" i="28"/>
  <c r="F385" i="28"/>
  <c r="A385" i="28"/>
  <c r="I385" i="28"/>
  <c r="G385" i="28"/>
  <c r="H385" i="28"/>
  <c r="K385" i="28"/>
  <c r="B385" i="28"/>
  <c r="L385" i="28"/>
  <c r="C385" i="28"/>
  <c r="D385" i="28"/>
  <c r="E385" i="28"/>
  <c r="J385" i="28"/>
  <c r="M385" i="28"/>
  <c r="E537" i="28"/>
  <c r="M537" i="28"/>
  <c r="F537" i="28"/>
  <c r="G537" i="28"/>
  <c r="A537" i="28"/>
  <c r="I537" i="28"/>
  <c r="B537" i="28"/>
  <c r="J537" i="28"/>
  <c r="C537" i="28"/>
  <c r="K537" i="28"/>
  <c r="L537" i="28"/>
  <c r="H537" i="28"/>
  <c r="D537" i="28"/>
  <c r="G396" i="28"/>
  <c r="B396" i="28"/>
  <c r="J396" i="28"/>
  <c r="C396" i="28"/>
  <c r="M396" i="28"/>
  <c r="D396" i="28"/>
  <c r="F396" i="28"/>
  <c r="H396" i="28"/>
  <c r="I396" i="28"/>
  <c r="K396" i="28"/>
  <c r="L396" i="28"/>
  <c r="E396" i="28"/>
  <c r="A396" i="28"/>
  <c r="F440" i="28"/>
  <c r="G440" i="28"/>
  <c r="H440" i="28"/>
  <c r="A440" i="28"/>
  <c r="I440" i="28"/>
  <c r="B440" i="28"/>
  <c r="J440" i="28"/>
  <c r="C440" i="28"/>
  <c r="K440" i="28"/>
  <c r="E440" i="28"/>
  <c r="M440" i="28"/>
  <c r="L440" i="28"/>
  <c r="D440" i="28"/>
  <c r="F472" i="28"/>
  <c r="A472" i="28"/>
  <c r="I472" i="28"/>
  <c r="B472" i="28"/>
  <c r="J472" i="28"/>
  <c r="C472" i="28"/>
  <c r="K472" i="28"/>
  <c r="E472" i="28"/>
  <c r="M472" i="28"/>
  <c r="D472" i="28"/>
  <c r="G472" i="28"/>
  <c r="H472" i="28"/>
  <c r="L472" i="28"/>
  <c r="E66" i="28"/>
  <c r="M66" i="28"/>
  <c r="G66" i="28"/>
  <c r="H66" i="28"/>
  <c r="A66" i="28"/>
  <c r="I66" i="28"/>
  <c r="J66" i="28"/>
  <c r="K66" i="28"/>
  <c r="B66" i="28"/>
  <c r="C66" i="28"/>
  <c r="D66" i="28"/>
  <c r="F66" i="28"/>
  <c r="L66" i="28"/>
  <c r="E98" i="28"/>
  <c r="M98" i="28"/>
  <c r="F98" i="28"/>
  <c r="A98" i="28"/>
  <c r="I98" i="28"/>
  <c r="B98" i="28"/>
  <c r="J98" i="28"/>
  <c r="G98" i="28"/>
  <c r="H98" i="28"/>
  <c r="K98" i="28"/>
  <c r="L98" i="28"/>
  <c r="C98" i="28"/>
  <c r="D98" i="28"/>
  <c r="E114" i="28"/>
  <c r="M114" i="28"/>
  <c r="F114" i="28"/>
  <c r="A114" i="28"/>
  <c r="I114" i="28"/>
  <c r="B114" i="28"/>
  <c r="J114" i="28"/>
  <c r="K114" i="28"/>
  <c r="L114" i="28"/>
  <c r="C114" i="28"/>
  <c r="D114" i="28"/>
  <c r="G114" i="28"/>
  <c r="H114" i="28"/>
  <c r="E130" i="28"/>
  <c r="M130" i="28"/>
  <c r="F130" i="28"/>
  <c r="A130" i="28"/>
  <c r="I130" i="28"/>
  <c r="B130" i="28"/>
  <c r="J130" i="28"/>
  <c r="K130" i="28"/>
  <c r="L130" i="28"/>
  <c r="C130" i="28"/>
  <c r="D130" i="28"/>
  <c r="G130" i="28"/>
  <c r="H130" i="28"/>
  <c r="G178" i="28"/>
  <c r="H178" i="28"/>
  <c r="C178" i="28"/>
  <c r="K178" i="28"/>
  <c r="D178" i="28"/>
  <c r="L178" i="28"/>
  <c r="E178" i="28"/>
  <c r="I178" i="28"/>
  <c r="J178" i="28"/>
  <c r="M178" i="28"/>
  <c r="A178" i="28"/>
  <c r="B178" i="28"/>
  <c r="F178" i="28"/>
  <c r="G210" i="28"/>
  <c r="H210" i="28"/>
  <c r="C210" i="28"/>
  <c r="K210" i="28"/>
  <c r="D210" i="28"/>
  <c r="L210" i="28"/>
  <c r="I210" i="28"/>
  <c r="J210" i="28"/>
  <c r="A210" i="28"/>
  <c r="B210" i="28"/>
  <c r="E210" i="28"/>
  <c r="F210" i="28"/>
  <c r="M210" i="28"/>
  <c r="G242" i="28"/>
  <c r="H242" i="28"/>
  <c r="C242" i="28"/>
  <c r="K242" i="28"/>
  <c r="D242" i="28"/>
  <c r="L242" i="28"/>
  <c r="E242" i="28"/>
  <c r="F242" i="28"/>
  <c r="I242" i="28"/>
  <c r="J242" i="28"/>
  <c r="M242" i="28"/>
  <c r="A242" i="28"/>
  <c r="B242" i="28"/>
  <c r="G274" i="28"/>
  <c r="H274" i="28"/>
  <c r="C274" i="28"/>
  <c r="K274" i="28"/>
  <c r="D274" i="28"/>
  <c r="L274" i="28"/>
  <c r="E274" i="28"/>
  <c r="F274" i="28"/>
  <c r="I274" i="28"/>
  <c r="J274" i="28"/>
  <c r="M274" i="28"/>
  <c r="A274" i="28"/>
  <c r="B274" i="28"/>
  <c r="G306" i="28"/>
  <c r="H306" i="28"/>
  <c r="A306" i="28"/>
  <c r="I306" i="28"/>
  <c r="C306" i="28"/>
  <c r="K306" i="28"/>
  <c r="D306" i="28"/>
  <c r="L306" i="28"/>
  <c r="E306" i="28"/>
  <c r="M306" i="28"/>
  <c r="B306" i="28"/>
  <c r="J306" i="28"/>
  <c r="F306" i="28"/>
  <c r="B105" i="48"/>
  <c r="U105" i="48" s="1"/>
  <c r="H91" i="28"/>
  <c r="D91" i="28"/>
  <c r="L91" i="28"/>
  <c r="J91" i="28"/>
  <c r="A91" i="28"/>
  <c r="K91" i="28"/>
  <c r="E91" i="28"/>
  <c r="F91" i="28"/>
  <c r="M91" i="28"/>
  <c r="B91" i="28"/>
  <c r="C91" i="28"/>
  <c r="G91" i="28"/>
  <c r="I91" i="28"/>
  <c r="B32" i="48"/>
  <c r="U32" i="48" s="1"/>
  <c r="G18" i="28"/>
  <c r="C18" i="28"/>
  <c r="K18" i="28"/>
  <c r="I18" i="28"/>
  <c r="J18" i="28"/>
  <c r="A18" i="28"/>
  <c r="L18" i="28"/>
  <c r="B18" i="28"/>
  <c r="M18" i="28"/>
  <c r="D18" i="28"/>
  <c r="E18" i="28"/>
  <c r="F18" i="28"/>
  <c r="H18" i="28"/>
  <c r="B64" i="48"/>
  <c r="U64" i="48" s="1"/>
  <c r="G50" i="28"/>
  <c r="C50" i="28"/>
  <c r="K50" i="28"/>
  <c r="J50" i="28"/>
  <c r="B50" i="28"/>
  <c r="M50" i="28"/>
  <c r="D50" i="28"/>
  <c r="E50" i="28"/>
  <c r="I50" i="28"/>
  <c r="L50" i="28"/>
  <c r="A50" i="28"/>
  <c r="F50" i="28"/>
  <c r="H50" i="28"/>
  <c r="B499" i="48"/>
  <c r="U499" i="48" s="1"/>
  <c r="E485" i="28"/>
  <c r="M485" i="28"/>
  <c r="H485" i="28"/>
  <c r="A485" i="28"/>
  <c r="I485" i="28"/>
  <c r="B485" i="28"/>
  <c r="J485" i="28"/>
  <c r="D485" i="28"/>
  <c r="L485" i="28"/>
  <c r="C485" i="28"/>
  <c r="F485" i="28"/>
  <c r="G485" i="28"/>
  <c r="K485" i="28"/>
  <c r="B571" i="48"/>
  <c r="U571" i="48" s="1"/>
  <c r="A557" i="28"/>
  <c r="I557" i="28"/>
  <c r="B557" i="28"/>
  <c r="J557" i="28"/>
  <c r="C557" i="28"/>
  <c r="K557" i="28"/>
  <c r="E557" i="28"/>
  <c r="M557" i="28"/>
  <c r="F557" i="28"/>
  <c r="G557" i="28"/>
  <c r="H557" i="28"/>
  <c r="L557" i="28"/>
  <c r="D557" i="28"/>
  <c r="B19" i="28"/>
  <c r="J19" i="28"/>
  <c r="F19" i="28"/>
  <c r="G19" i="28"/>
  <c r="H19" i="28"/>
  <c r="I19" i="28"/>
  <c r="K19" i="28"/>
  <c r="A19" i="28"/>
  <c r="L19" i="28"/>
  <c r="C19" i="28"/>
  <c r="M19" i="28"/>
  <c r="D19" i="28"/>
  <c r="E19" i="28"/>
  <c r="H83" i="28"/>
  <c r="D83" i="28"/>
  <c r="L83" i="28"/>
  <c r="G83" i="28"/>
  <c r="I83" i="28"/>
  <c r="B83" i="28"/>
  <c r="M83" i="28"/>
  <c r="C83" i="28"/>
  <c r="J83" i="28"/>
  <c r="K83" i="28"/>
  <c r="A83" i="28"/>
  <c r="E83" i="28"/>
  <c r="F83" i="28"/>
  <c r="H115" i="28"/>
  <c r="A115" i="28"/>
  <c r="I115" i="28"/>
  <c r="D115" i="28"/>
  <c r="L115" i="28"/>
  <c r="E115" i="28"/>
  <c r="M115" i="28"/>
  <c r="F115" i="28"/>
  <c r="G115" i="28"/>
  <c r="J115" i="28"/>
  <c r="B115" i="28"/>
  <c r="C115" i="28"/>
  <c r="K115" i="28"/>
  <c r="H147" i="28"/>
  <c r="A147" i="28"/>
  <c r="I147" i="28"/>
  <c r="D147" i="28"/>
  <c r="L147" i="28"/>
  <c r="E147" i="28"/>
  <c r="M147" i="28"/>
  <c r="F147" i="28"/>
  <c r="G147" i="28"/>
  <c r="J147" i="28"/>
  <c r="B147" i="28"/>
  <c r="C147" i="28"/>
  <c r="K147" i="28"/>
  <c r="B177" i="48"/>
  <c r="U177" i="48" s="1"/>
  <c r="B163" i="28"/>
  <c r="J163" i="28"/>
  <c r="C163" i="28"/>
  <c r="K163" i="28"/>
  <c r="F163" i="28"/>
  <c r="G163" i="28"/>
  <c r="H163" i="28"/>
  <c r="L163" i="28"/>
  <c r="M163" i="28"/>
  <c r="A163" i="28"/>
  <c r="D163" i="28"/>
  <c r="E163" i="28"/>
  <c r="I163" i="28"/>
  <c r="B497" i="48"/>
  <c r="U497" i="48" s="1"/>
  <c r="G483" i="28"/>
  <c r="B483" i="28"/>
  <c r="J483" i="28"/>
  <c r="C483" i="28"/>
  <c r="K483" i="28"/>
  <c r="D483" i="28"/>
  <c r="L483" i="28"/>
  <c r="F483" i="28"/>
  <c r="E483" i="28"/>
  <c r="H483" i="28"/>
  <c r="I483" i="28"/>
  <c r="M483" i="28"/>
  <c r="A483" i="28"/>
  <c r="B503" i="48"/>
  <c r="U503" i="48" s="1"/>
  <c r="A489" i="28"/>
  <c r="I489" i="28"/>
  <c r="D489" i="28"/>
  <c r="L489" i="28"/>
  <c r="E489" i="28"/>
  <c r="M489" i="28"/>
  <c r="F489" i="28"/>
  <c r="H489" i="28"/>
  <c r="K489" i="28"/>
  <c r="B489" i="28"/>
  <c r="C489" i="28"/>
  <c r="G489" i="28"/>
  <c r="J489" i="28"/>
  <c r="B575" i="48"/>
  <c r="U575" i="48" s="1"/>
  <c r="E561" i="28"/>
  <c r="M561" i="28"/>
  <c r="F561" i="28"/>
  <c r="G561" i="28"/>
  <c r="A561" i="28"/>
  <c r="I561" i="28"/>
  <c r="B561" i="28"/>
  <c r="J561" i="28"/>
  <c r="C561" i="28"/>
  <c r="K561" i="28"/>
  <c r="D561" i="28"/>
  <c r="H561" i="28"/>
  <c r="L561" i="28"/>
  <c r="F580" i="28"/>
  <c r="G580" i="28"/>
  <c r="H580" i="28"/>
  <c r="B580" i="28"/>
  <c r="J580" i="28"/>
  <c r="C580" i="28"/>
  <c r="K580" i="28"/>
  <c r="D580" i="28"/>
  <c r="L580" i="28"/>
  <c r="A580" i="28"/>
  <c r="E580" i="28"/>
  <c r="I580" i="28"/>
  <c r="M580" i="28"/>
  <c r="D12" i="28"/>
  <c r="L12" i="28"/>
  <c r="E12" i="28"/>
  <c r="M12" i="28"/>
  <c r="A12" i="28"/>
  <c r="I12" i="28"/>
  <c r="B12" i="28"/>
  <c r="C12" i="28"/>
  <c r="F12" i="28"/>
  <c r="G12" i="28"/>
  <c r="H12" i="28"/>
  <c r="J12" i="28"/>
  <c r="K12" i="28"/>
  <c r="C60" i="28"/>
  <c r="K60" i="28"/>
  <c r="E60" i="28"/>
  <c r="M60" i="28"/>
  <c r="F60" i="28"/>
  <c r="G60" i="28"/>
  <c r="H60" i="28"/>
  <c r="I60" i="28"/>
  <c r="A60" i="28"/>
  <c r="J60" i="28"/>
  <c r="L60" i="28"/>
  <c r="B60" i="28"/>
  <c r="D60" i="28"/>
  <c r="C140" i="28"/>
  <c r="K140" i="28"/>
  <c r="D140" i="28"/>
  <c r="L140" i="28"/>
  <c r="G140" i="28"/>
  <c r="H140" i="28"/>
  <c r="I140" i="28"/>
  <c r="J140" i="28"/>
  <c r="A140" i="28"/>
  <c r="B140" i="28"/>
  <c r="E140" i="28"/>
  <c r="M140" i="28"/>
  <c r="F140" i="28"/>
  <c r="E316" i="28"/>
  <c r="M316" i="28"/>
  <c r="F316" i="28"/>
  <c r="G316" i="28"/>
  <c r="A316" i="28"/>
  <c r="I316" i="28"/>
  <c r="B316" i="28"/>
  <c r="J316" i="28"/>
  <c r="C316" i="28"/>
  <c r="K316" i="28"/>
  <c r="L316" i="28"/>
  <c r="D316" i="28"/>
  <c r="H316" i="28"/>
  <c r="E332" i="28"/>
  <c r="M332" i="28"/>
  <c r="F332" i="28"/>
  <c r="G332" i="28"/>
  <c r="B332" i="28"/>
  <c r="J332" i="28"/>
  <c r="C332" i="28"/>
  <c r="I332" i="28"/>
  <c r="K332" i="28"/>
  <c r="L332" i="28"/>
  <c r="A332" i="28"/>
  <c r="D332" i="28"/>
  <c r="H332" i="28"/>
  <c r="D348" i="28"/>
  <c r="L348" i="28"/>
  <c r="G348" i="28"/>
  <c r="H348" i="28"/>
  <c r="A348" i="28"/>
  <c r="I348" i="28"/>
  <c r="B348" i="28"/>
  <c r="J348" i="28"/>
  <c r="C348" i="28"/>
  <c r="K348" i="28"/>
  <c r="E348" i="28"/>
  <c r="F348" i="28"/>
  <c r="M348" i="28"/>
  <c r="G412" i="28"/>
  <c r="B412" i="28"/>
  <c r="J412" i="28"/>
  <c r="H412" i="28"/>
  <c r="I412" i="28"/>
  <c r="A412" i="28"/>
  <c r="L412" i="28"/>
  <c r="C412" i="28"/>
  <c r="M412" i="28"/>
  <c r="D412" i="28"/>
  <c r="E412" i="28"/>
  <c r="K412" i="28"/>
  <c r="F412" i="28"/>
  <c r="B460" i="28"/>
  <c r="J460" i="28"/>
  <c r="E460" i="28"/>
  <c r="M460" i="28"/>
  <c r="F460" i="28"/>
  <c r="G460" i="28"/>
  <c r="A460" i="28"/>
  <c r="I460" i="28"/>
  <c r="D460" i="28"/>
  <c r="H460" i="28"/>
  <c r="K460" i="28"/>
  <c r="L460" i="28"/>
  <c r="C460" i="28"/>
  <c r="B596" i="48"/>
  <c r="U596" i="48" s="1"/>
  <c r="A582" i="28"/>
  <c r="B582" i="28"/>
  <c r="C582" i="28"/>
  <c r="K582" i="28"/>
  <c r="D582" i="28"/>
  <c r="L582" i="28"/>
  <c r="E582" i="28"/>
  <c r="M582" i="28"/>
  <c r="F582" i="28"/>
  <c r="G582" i="28"/>
  <c r="H582" i="28"/>
  <c r="I582" i="28"/>
  <c r="J582" i="28"/>
  <c r="G13" i="28"/>
  <c r="H13" i="28"/>
  <c r="D13" i="28"/>
  <c r="L13" i="28"/>
  <c r="B13" i="28"/>
  <c r="C13" i="28"/>
  <c r="E13" i="28"/>
  <c r="F13" i="28"/>
  <c r="I13" i="28"/>
  <c r="J13" i="28"/>
  <c r="A13" i="28"/>
  <c r="K13" i="28"/>
  <c r="M13" i="28"/>
  <c r="B139" i="48"/>
  <c r="U139" i="48" s="1"/>
  <c r="F125" i="28"/>
  <c r="G125" i="28"/>
  <c r="B125" i="28"/>
  <c r="J125" i="28"/>
  <c r="C125" i="28"/>
  <c r="K125" i="28"/>
  <c r="L125" i="28"/>
  <c r="M125" i="28"/>
  <c r="D125" i="28"/>
  <c r="E125" i="28"/>
  <c r="H125" i="28"/>
  <c r="A125" i="28"/>
  <c r="I125" i="28"/>
  <c r="B381" i="28"/>
  <c r="J381" i="28"/>
  <c r="E381" i="28"/>
  <c r="M381" i="28"/>
  <c r="F381" i="28"/>
  <c r="G381" i="28"/>
  <c r="I381" i="28"/>
  <c r="K381" i="28"/>
  <c r="L381" i="28"/>
  <c r="A381" i="28"/>
  <c r="C381" i="28"/>
  <c r="H381" i="28"/>
  <c r="D381" i="28"/>
  <c r="B479" i="48"/>
  <c r="U479" i="48" s="1"/>
  <c r="A465" i="28"/>
  <c r="I465" i="28"/>
  <c r="D465" i="28"/>
  <c r="L465" i="28"/>
  <c r="E465" i="28"/>
  <c r="M465" i="28"/>
  <c r="F465" i="28"/>
  <c r="H465" i="28"/>
  <c r="C465" i="28"/>
  <c r="G465" i="28"/>
  <c r="J465" i="28"/>
  <c r="K465" i="28"/>
  <c r="B465" i="28"/>
  <c r="B526" i="48"/>
  <c r="U526" i="48" s="1"/>
  <c r="A512" i="28"/>
  <c r="I512" i="28"/>
  <c r="B512" i="28"/>
  <c r="J512" i="28"/>
  <c r="C512" i="28"/>
  <c r="K512" i="28"/>
  <c r="D512" i="28"/>
  <c r="L512" i="28"/>
  <c r="E512" i="28"/>
  <c r="M512" i="28"/>
  <c r="F512" i="28"/>
  <c r="G512" i="28"/>
  <c r="H512" i="28"/>
  <c r="A118" i="28"/>
  <c r="I118" i="28"/>
  <c r="B118" i="28"/>
  <c r="J118" i="28"/>
  <c r="E118" i="28"/>
  <c r="M118" i="28"/>
  <c r="F118" i="28"/>
  <c r="G118" i="28"/>
  <c r="H118" i="28"/>
  <c r="C118" i="28"/>
  <c r="K118" i="28"/>
  <c r="L118" i="28"/>
  <c r="D118" i="28"/>
  <c r="C198" i="28"/>
  <c r="K198" i="28"/>
  <c r="D198" i="28"/>
  <c r="L198" i="28"/>
  <c r="G198" i="28"/>
  <c r="H198" i="28"/>
  <c r="E198" i="28"/>
  <c r="F198" i="28"/>
  <c r="M198" i="28"/>
  <c r="A198" i="28"/>
  <c r="B198" i="28"/>
  <c r="I198" i="28"/>
  <c r="J198" i="28"/>
  <c r="C262" i="28"/>
  <c r="K262" i="28"/>
  <c r="D262" i="28"/>
  <c r="L262" i="28"/>
  <c r="G262" i="28"/>
  <c r="H262" i="28"/>
  <c r="A262" i="28"/>
  <c r="B262" i="28"/>
  <c r="E262" i="28"/>
  <c r="F262" i="28"/>
  <c r="I262" i="28"/>
  <c r="J262" i="28"/>
  <c r="M262" i="28"/>
  <c r="C310" i="28"/>
  <c r="K310" i="28"/>
  <c r="D310" i="28"/>
  <c r="L310" i="28"/>
  <c r="E310" i="28"/>
  <c r="M310" i="28"/>
  <c r="G310" i="28"/>
  <c r="H310" i="28"/>
  <c r="B310" i="28"/>
  <c r="F310" i="28"/>
  <c r="I310" i="28"/>
  <c r="J310" i="28"/>
  <c r="A310" i="28"/>
  <c r="B372" i="48"/>
  <c r="U372" i="48" s="1"/>
  <c r="B358" i="28"/>
  <c r="J358" i="28"/>
  <c r="E358" i="28"/>
  <c r="M358" i="28"/>
  <c r="F358" i="28"/>
  <c r="G358" i="28"/>
  <c r="H358" i="28"/>
  <c r="A358" i="28"/>
  <c r="I358" i="28"/>
  <c r="L358" i="28"/>
  <c r="C358" i="28"/>
  <c r="D358" i="28"/>
  <c r="K358" i="28"/>
  <c r="B394" i="48"/>
  <c r="U394" i="48" s="1"/>
  <c r="G380" i="28"/>
  <c r="B380" i="28"/>
  <c r="J380" i="28"/>
  <c r="H380" i="28"/>
  <c r="I380" i="28"/>
  <c r="A380" i="28"/>
  <c r="L380" i="28"/>
  <c r="C380" i="28"/>
  <c r="M380" i="28"/>
  <c r="D380" i="28"/>
  <c r="E380" i="28"/>
  <c r="F380" i="28"/>
  <c r="K380" i="28"/>
  <c r="B514" i="48"/>
  <c r="U514" i="48" s="1"/>
  <c r="B500" i="28"/>
  <c r="J500" i="28"/>
  <c r="E500" i="28"/>
  <c r="M500" i="28"/>
  <c r="F500" i="28"/>
  <c r="G500" i="28"/>
  <c r="A500" i="28"/>
  <c r="I500" i="28"/>
  <c r="C500" i="28"/>
  <c r="D500" i="28"/>
  <c r="H500" i="28"/>
  <c r="K500" i="28"/>
  <c r="L500" i="28"/>
  <c r="B539" i="48"/>
  <c r="U539" i="48" s="1"/>
  <c r="H525" i="28"/>
  <c r="A525" i="28"/>
  <c r="I525" i="28"/>
  <c r="B525" i="28"/>
  <c r="J525" i="28"/>
  <c r="C525" i="28"/>
  <c r="K525" i="28"/>
  <c r="D525" i="28"/>
  <c r="L525" i="28"/>
  <c r="E525" i="28"/>
  <c r="M525" i="28"/>
  <c r="F525" i="28"/>
  <c r="G525" i="28"/>
  <c r="F564" i="28"/>
  <c r="G564" i="28"/>
  <c r="H564" i="28"/>
  <c r="B564" i="28"/>
  <c r="J564" i="28"/>
  <c r="C564" i="28"/>
  <c r="K564" i="28"/>
  <c r="D564" i="28"/>
  <c r="L564" i="28"/>
  <c r="M564" i="28"/>
  <c r="I564" i="28"/>
  <c r="A564" i="28"/>
  <c r="E564" i="28"/>
  <c r="D55" i="28"/>
  <c r="L55" i="28"/>
  <c r="F55" i="28"/>
  <c r="G55" i="28"/>
  <c r="H55" i="28"/>
  <c r="I55" i="28"/>
  <c r="J55" i="28"/>
  <c r="A55" i="28"/>
  <c r="B55" i="28"/>
  <c r="K55" i="28"/>
  <c r="M55" i="28"/>
  <c r="C55" i="28"/>
  <c r="E55" i="28"/>
  <c r="B101" i="48"/>
  <c r="U101" i="48" s="1"/>
  <c r="D87" i="28"/>
  <c r="L87" i="28"/>
  <c r="H87" i="28"/>
  <c r="I87" i="28"/>
  <c r="J87" i="28"/>
  <c r="C87" i="28"/>
  <c r="E87" i="28"/>
  <c r="A87" i="28"/>
  <c r="B87" i="28"/>
  <c r="F87" i="28"/>
  <c r="G87" i="28"/>
  <c r="K87" i="28"/>
  <c r="M87" i="28"/>
  <c r="B133" i="48"/>
  <c r="U133" i="48" s="1"/>
  <c r="D119" i="28"/>
  <c r="L119" i="28"/>
  <c r="E119" i="28"/>
  <c r="M119" i="28"/>
  <c r="H119" i="28"/>
  <c r="A119" i="28"/>
  <c r="I119" i="28"/>
  <c r="J119" i="28"/>
  <c r="K119" i="28"/>
  <c r="B119" i="28"/>
  <c r="C119" i="28"/>
  <c r="F119" i="28"/>
  <c r="G119" i="28"/>
  <c r="B341" i="48"/>
  <c r="U341" i="48" s="1"/>
  <c r="F327" i="28"/>
  <c r="G327" i="28"/>
  <c r="H327" i="28"/>
  <c r="C327" i="28"/>
  <c r="K327" i="28"/>
  <c r="D327" i="28"/>
  <c r="J327" i="28"/>
  <c r="L327" i="28"/>
  <c r="M327" i="28"/>
  <c r="A327" i="28"/>
  <c r="B327" i="28"/>
  <c r="E327" i="28"/>
  <c r="I327" i="28"/>
  <c r="B437" i="48"/>
  <c r="U437" i="48" s="1"/>
  <c r="H423" i="28"/>
  <c r="C423" i="28"/>
  <c r="K423" i="28"/>
  <c r="D423" i="28"/>
  <c r="G423" i="28"/>
  <c r="I423" i="28"/>
  <c r="J423" i="28"/>
  <c r="L423" i="28"/>
  <c r="M423" i="28"/>
  <c r="A423" i="28"/>
  <c r="B423" i="28"/>
  <c r="F423" i="28"/>
  <c r="E423" i="28"/>
  <c r="D371" i="28"/>
  <c r="L371" i="28"/>
  <c r="G371" i="28"/>
  <c r="H371" i="28"/>
  <c r="I371" i="28"/>
  <c r="A371" i="28"/>
  <c r="K371" i="28"/>
  <c r="B371" i="28"/>
  <c r="M371" i="28"/>
  <c r="C371" i="28"/>
  <c r="E371" i="28"/>
  <c r="J371" i="28"/>
  <c r="F371" i="28"/>
  <c r="B435" i="48"/>
  <c r="U435" i="48" s="1"/>
  <c r="B421" i="28"/>
  <c r="J421" i="28"/>
  <c r="E421" i="28"/>
  <c r="M421" i="28"/>
  <c r="H421" i="28"/>
  <c r="A421" i="28"/>
  <c r="L421" i="28"/>
  <c r="C421" i="28"/>
  <c r="D421" i="28"/>
  <c r="F421" i="28"/>
  <c r="G421" i="28"/>
  <c r="I421" i="28"/>
  <c r="K421" i="28"/>
  <c r="B508" i="48"/>
  <c r="U508" i="48" s="1"/>
  <c r="H494" i="28"/>
  <c r="C494" i="28"/>
  <c r="K494" i="28"/>
  <c r="D494" i="28"/>
  <c r="L494" i="28"/>
  <c r="E494" i="28"/>
  <c r="M494" i="28"/>
  <c r="G494" i="28"/>
  <c r="J494" i="28"/>
  <c r="A494" i="28"/>
  <c r="B494" i="28"/>
  <c r="F494" i="28"/>
  <c r="I494" i="28"/>
  <c r="D558" i="28"/>
  <c r="L558" i="28"/>
  <c r="E558" i="28"/>
  <c r="M558" i="28"/>
  <c r="F558" i="28"/>
  <c r="H558" i="28"/>
  <c r="A558" i="28"/>
  <c r="I558" i="28"/>
  <c r="B558" i="28"/>
  <c r="J558" i="28"/>
  <c r="C558" i="28"/>
  <c r="G558" i="28"/>
  <c r="K558" i="28"/>
  <c r="A176" i="28"/>
  <c r="I176" i="28"/>
  <c r="B176" i="28"/>
  <c r="J176" i="28"/>
  <c r="E176" i="28"/>
  <c r="M176" i="28"/>
  <c r="F176" i="28"/>
  <c r="C176" i="28"/>
  <c r="D176" i="28"/>
  <c r="G176" i="28"/>
  <c r="H176" i="28"/>
  <c r="K176" i="28"/>
  <c r="L176" i="28"/>
  <c r="A240" i="28"/>
  <c r="I240" i="28"/>
  <c r="B240" i="28"/>
  <c r="J240" i="28"/>
  <c r="E240" i="28"/>
  <c r="M240" i="28"/>
  <c r="F240" i="28"/>
  <c r="C240" i="28"/>
  <c r="D240" i="28"/>
  <c r="G240" i="28"/>
  <c r="H240" i="28"/>
  <c r="K240" i="28"/>
  <c r="L240" i="28"/>
  <c r="A320" i="28"/>
  <c r="I320" i="28"/>
  <c r="B320" i="28"/>
  <c r="J320" i="28"/>
  <c r="C320" i="28"/>
  <c r="K320" i="28"/>
  <c r="E320" i="28"/>
  <c r="M320" i="28"/>
  <c r="F320" i="28"/>
  <c r="D320" i="28"/>
  <c r="G320" i="28"/>
  <c r="H320" i="28"/>
  <c r="L320" i="28"/>
  <c r="B510" i="48"/>
  <c r="U510" i="48" s="1"/>
  <c r="F496" i="28"/>
  <c r="A496" i="28"/>
  <c r="I496" i="28"/>
  <c r="B496" i="28"/>
  <c r="J496" i="28"/>
  <c r="C496" i="28"/>
  <c r="K496" i="28"/>
  <c r="E496" i="28"/>
  <c r="M496" i="28"/>
  <c r="G496" i="28"/>
  <c r="H496" i="28"/>
  <c r="L496" i="28"/>
  <c r="D496" i="28"/>
  <c r="E398" i="28"/>
  <c r="M398" i="28"/>
  <c r="H398" i="28"/>
  <c r="I398" i="28"/>
  <c r="J398" i="28"/>
  <c r="B398" i="28"/>
  <c r="L398" i="28"/>
  <c r="C398" i="28"/>
  <c r="D398" i="28"/>
  <c r="F398" i="28"/>
  <c r="G398" i="28"/>
  <c r="K398" i="28"/>
  <c r="A398" i="28"/>
  <c r="E453" i="28"/>
  <c r="M453" i="28"/>
  <c r="H453" i="28"/>
  <c r="A453" i="28"/>
  <c r="I453" i="28"/>
  <c r="B453" i="28"/>
  <c r="J453" i="28"/>
  <c r="D453" i="28"/>
  <c r="L453" i="28"/>
  <c r="K453" i="28"/>
  <c r="C453" i="28"/>
  <c r="F453" i="28"/>
  <c r="G453" i="28"/>
  <c r="D482" i="28"/>
  <c r="L482" i="28"/>
  <c r="G482" i="28"/>
  <c r="H482" i="28"/>
  <c r="A482" i="28"/>
  <c r="I482" i="28"/>
  <c r="C482" i="28"/>
  <c r="K482" i="28"/>
  <c r="B482" i="28"/>
  <c r="E482" i="28"/>
  <c r="F482" i="28"/>
  <c r="J482" i="28"/>
  <c r="M482" i="28"/>
  <c r="B97" i="28"/>
  <c r="J97" i="28"/>
  <c r="C97" i="28"/>
  <c r="K97" i="28"/>
  <c r="F97" i="28"/>
  <c r="G97" i="28"/>
  <c r="D97" i="28"/>
  <c r="E97" i="28"/>
  <c r="H97" i="28"/>
  <c r="I97" i="28"/>
  <c r="L97" i="28"/>
  <c r="M97" i="28"/>
  <c r="A97" i="28"/>
  <c r="B113" i="28"/>
  <c r="J113" i="28"/>
  <c r="C113" i="28"/>
  <c r="K113" i="28"/>
  <c r="F113" i="28"/>
  <c r="G113" i="28"/>
  <c r="H113" i="28"/>
  <c r="I113" i="28"/>
  <c r="A113" i="28"/>
  <c r="D113" i="28"/>
  <c r="L113" i="28"/>
  <c r="M113" i="28"/>
  <c r="E113" i="28"/>
  <c r="B129" i="28"/>
  <c r="J129" i="28"/>
  <c r="C129" i="28"/>
  <c r="K129" i="28"/>
  <c r="F129" i="28"/>
  <c r="G129" i="28"/>
  <c r="H129" i="28"/>
  <c r="I129" i="28"/>
  <c r="A129" i="28"/>
  <c r="D129" i="28"/>
  <c r="E129" i="28"/>
  <c r="L129" i="28"/>
  <c r="M129" i="28"/>
  <c r="D209" i="28"/>
  <c r="L209" i="28"/>
  <c r="E209" i="28"/>
  <c r="M209" i="28"/>
  <c r="H209" i="28"/>
  <c r="A209" i="28"/>
  <c r="I209" i="28"/>
  <c r="F209" i="28"/>
  <c r="G209" i="28"/>
  <c r="B209" i="28"/>
  <c r="C209" i="28"/>
  <c r="J209" i="28"/>
  <c r="K209" i="28"/>
  <c r="D273" i="28"/>
  <c r="L273" i="28"/>
  <c r="E273" i="28"/>
  <c r="M273" i="28"/>
  <c r="H273" i="28"/>
  <c r="A273" i="28"/>
  <c r="I273" i="28"/>
  <c r="B273" i="28"/>
  <c r="C273" i="28"/>
  <c r="F273" i="28"/>
  <c r="G273" i="28"/>
  <c r="J273" i="28"/>
  <c r="K273" i="28"/>
  <c r="F433" i="28"/>
  <c r="A433" i="28"/>
  <c r="I433" i="28"/>
  <c r="E433" i="28"/>
  <c r="G433" i="28"/>
  <c r="H433" i="28"/>
  <c r="J433" i="28"/>
  <c r="K433" i="28"/>
  <c r="B433" i="28"/>
  <c r="L433" i="28"/>
  <c r="D433" i="28"/>
  <c r="C433" i="28"/>
  <c r="M433" i="28"/>
  <c r="A449" i="28"/>
  <c r="I449" i="28"/>
  <c r="D449" i="28"/>
  <c r="L449" i="28"/>
  <c r="E449" i="28"/>
  <c r="M449" i="28"/>
  <c r="F449" i="28"/>
  <c r="H449" i="28"/>
  <c r="B449" i="28"/>
  <c r="C449" i="28"/>
  <c r="G449" i="28"/>
  <c r="J449" i="28"/>
  <c r="K449" i="28"/>
  <c r="D474" i="28"/>
  <c r="L474" i="28"/>
  <c r="G474" i="28"/>
  <c r="H474" i="28"/>
  <c r="A474" i="28"/>
  <c r="I474" i="28"/>
  <c r="C474" i="28"/>
  <c r="K474" i="28"/>
  <c r="B474" i="28"/>
  <c r="E474" i="28"/>
  <c r="F474" i="28"/>
  <c r="J474" i="28"/>
  <c r="M474" i="28"/>
  <c r="A162" i="28"/>
  <c r="B162" i="28"/>
  <c r="G162" i="28"/>
  <c r="H162" i="28"/>
  <c r="C162" i="28"/>
  <c r="K162" i="28"/>
  <c r="D162" i="28"/>
  <c r="L162" i="28"/>
  <c r="E162" i="28"/>
  <c r="I162" i="28"/>
  <c r="J162" i="28"/>
  <c r="M162" i="28"/>
  <c r="F162" i="28"/>
  <c r="G514" i="28"/>
  <c r="H514" i="28"/>
  <c r="A514" i="28"/>
  <c r="I514" i="28"/>
  <c r="B514" i="28"/>
  <c r="J514" i="28"/>
  <c r="C514" i="28"/>
  <c r="K514" i="28"/>
  <c r="D514" i="28"/>
  <c r="L514" i="28"/>
  <c r="E514" i="28"/>
  <c r="M514" i="28"/>
  <c r="F514" i="28"/>
  <c r="B361" i="48"/>
  <c r="U361" i="48" s="1"/>
  <c r="A347" i="28"/>
  <c r="I347" i="28"/>
  <c r="D347" i="28"/>
  <c r="L347" i="28"/>
  <c r="E347" i="28"/>
  <c r="M347" i="28"/>
  <c r="F347" i="28"/>
  <c r="G347" i="28"/>
  <c r="H347" i="28"/>
  <c r="B347" i="28"/>
  <c r="J347" i="28"/>
  <c r="K347" i="28"/>
  <c r="C347" i="28"/>
  <c r="D49" i="28"/>
  <c r="L49" i="28"/>
  <c r="H49" i="28"/>
  <c r="B49" i="28"/>
  <c r="M49" i="28"/>
  <c r="E49" i="28"/>
  <c r="F49" i="28"/>
  <c r="G49" i="28"/>
  <c r="A49" i="28"/>
  <c r="C49" i="28"/>
  <c r="I49" i="28"/>
  <c r="J49" i="28"/>
  <c r="K49" i="28"/>
  <c r="B65" i="28"/>
  <c r="J65" i="28"/>
  <c r="D65" i="28"/>
  <c r="L65" i="28"/>
  <c r="E65" i="28"/>
  <c r="M65" i="28"/>
  <c r="F65" i="28"/>
  <c r="G65" i="28"/>
  <c r="H65" i="28"/>
  <c r="I65" i="28"/>
  <c r="K65" i="28"/>
  <c r="A65" i="28"/>
  <c r="C65" i="28"/>
  <c r="B48" i="48"/>
  <c r="U48" i="48" s="1"/>
  <c r="G34" i="28"/>
  <c r="C34" i="28"/>
  <c r="K34" i="28"/>
  <c r="D34" i="28"/>
  <c r="E34" i="28"/>
  <c r="F34" i="28"/>
  <c r="H34" i="28"/>
  <c r="I34" i="28"/>
  <c r="J34" i="28"/>
  <c r="A34" i="28"/>
  <c r="B34" i="28"/>
  <c r="L34" i="28"/>
  <c r="M34" i="28"/>
  <c r="B241" i="48"/>
  <c r="U241" i="48" s="1"/>
  <c r="B227" i="28"/>
  <c r="J227" i="28"/>
  <c r="C227" i="28"/>
  <c r="K227" i="28"/>
  <c r="F227" i="28"/>
  <c r="G227" i="28"/>
  <c r="H227" i="28"/>
  <c r="I227" i="28"/>
  <c r="L227" i="28"/>
  <c r="M227" i="28"/>
  <c r="A227" i="28"/>
  <c r="D227" i="28"/>
  <c r="E227" i="28"/>
  <c r="B305" i="48"/>
  <c r="U305" i="48" s="1"/>
  <c r="B291" i="28"/>
  <c r="J291" i="28"/>
  <c r="C291" i="28"/>
  <c r="K291" i="28"/>
  <c r="D291" i="28"/>
  <c r="L291" i="28"/>
  <c r="F291" i="28"/>
  <c r="G291" i="28"/>
  <c r="H291" i="28"/>
  <c r="I291" i="28"/>
  <c r="M291" i="28"/>
  <c r="A291" i="28"/>
  <c r="E291" i="28"/>
  <c r="B377" i="48"/>
  <c r="U377" i="48" s="1"/>
  <c r="A363" i="28"/>
  <c r="I363" i="28"/>
  <c r="D363" i="28"/>
  <c r="L363" i="28"/>
  <c r="F363" i="28"/>
  <c r="G363" i="28"/>
  <c r="H363" i="28"/>
  <c r="J363" i="28"/>
  <c r="M363" i="28"/>
  <c r="B363" i="28"/>
  <c r="C363" i="28"/>
  <c r="E363" i="28"/>
  <c r="K363" i="28"/>
  <c r="B401" i="48"/>
  <c r="U401" i="48" s="1"/>
  <c r="D387" i="28"/>
  <c r="L387" i="28"/>
  <c r="G387" i="28"/>
  <c r="B387" i="28"/>
  <c r="M387" i="28"/>
  <c r="C387" i="28"/>
  <c r="F387" i="28"/>
  <c r="H387" i="28"/>
  <c r="A387" i="28"/>
  <c r="E387" i="28"/>
  <c r="I387" i="28"/>
  <c r="J387" i="28"/>
  <c r="K387" i="28"/>
  <c r="B431" i="48"/>
  <c r="U431" i="48" s="1"/>
  <c r="F417" i="28"/>
  <c r="A417" i="28"/>
  <c r="I417" i="28"/>
  <c r="G417" i="28"/>
  <c r="H417" i="28"/>
  <c r="K417" i="28"/>
  <c r="B417" i="28"/>
  <c r="L417" i="28"/>
  <c r="M417" i="28"/>
  <c r="C417" i="28"/>
  <c r="D417" i="28"/>
  <c r="J417" i="28"/>
  <c r="E417" i="28"/>
  <c r="B509" i="48"/>
  <c r="U509" i="48" s="1"/>
  <c r="C495" i="28"/>
  <c r="K495" i="28"/>
  <c r="F495" i="28"/>
  <c r="G495" i="28"/>
  <c r="H495" i="28"/>
  <c r="B495" i="28"/>
  <c r="J495" i="28"/>
  <c r="A495" i="28"/>
  <c r="D495" i="28"/>
  <c r="E495" i="28"/>
  <c r="I495" i="28"/>
  <c r="L495" i="28"/>
  <c r="M495" i="28"/>
  <c r="B530" i="48"/>
  <c r="U530" i="48" s="1"/>
  <c r="E516" i="28"/>
  <c r="M516" i="28"/>
  <c r="F516" i="28"/>
  <c r="G516" i="28"/>
  <c r="H516" i="28"/>
  <c r="A516" i="28"/>
  <c r="I516" i="28"/>
  <c r="B516" i="28"/>
  <c r="J516" i="28"/>
  <c r="C516" i="28"/>
  <c r="K516" i="28"/>
  <c r="D516" i="28"/>
  <c r="L516" i="28"/>
  <c r="B42" i="48"/>
  <c r="U42" i="48" s="1"/>
  <c r="E28" i="28"/>
  <c r="M28" i="28"/>
  <c r="A28" i="28"/>
  <c r="I28" i="28"/>
  <c r="G28" i="28"/>
  <c r="H28" i="28"/>
  <c r="J28" i="28"/>
  <c r="K28" i="28"/>
  <c r="B28" i="28"/>
  <c r="L28" i="28"/>
  <c r="C28" i="28"/>
  <c r="D28" i="28"/>
  <c r="F28" i="28"/>
  <c r="B58" i="48"/>
  <c r="U58" i="48" s="1"/>
  <c r="E44" i="28"/>
  <c r="M44" i="28"/>
  <c r="A44" i="28"/>
  <c r="I44" i="28"/>
  <c r="C44" i="28"/>
  <c r="F44" i="28"/>
  <c r="G44" i="28"/>
  <c r="H44" i="28"/>
  <c r="B44" i="28"/>
  <c r="D44" i="28"/>
  <c r="J44" i="28"/>
  <c r="K44" i="28"/>
  <c r="L44" i="28"/>
  <c r="B122" i="48"/>
  <c r="U122" i="48" s="1"/>
  <c r="C108" i="28"/>
  <c r="K108" i="28"/>
  <c r="D108" i="28"/>
  <c r="L108" i="28"/>
  <c r="G108" i="28"/>
  <c r="H108" i="28"/>
  <c r="I108" i="28"/>
  <c r="J108" i="28"/>
  <c r="A108" i="28"/>
  <c r="B108" i="28"/>
  <c r="E108" i="28"/>
  <c r="M108" i="28"/>
  <c r="F108" i="28"/>
  <c r="B138" i="48"/>
  <c r="U138" i="48" s="1"/>
  <c r="C124" i="28"/>
  <c r="K124" i="28"/>
  <c r="D124" i="28"/>
  <c r="L124" i="28"/>
  <c r="G124" i="28"/>
  <c r="H124" i="28"/>
  <c r="I124" i="28"/>
  <c r="J124" i="28"/>
  <c r="A124" i="28"/>
  <c r="B124" i="28"/>
  <c r="E124" i="28"/>
  <c r="F124" i="28"/>
  <c r="M124" i="28"/>
  <c r="E172" i="28"/>
  <c r="M172" i="28"/>
  <c r="F172" i="28"/>
  <c r="A172" i="28"/>
  <c r="I172" i="28"/>
  <c r="B172" i="28"/>
  <c r="J172" i="28"/>
  <c r="C172" i="28"/>
  <c r="G172" i="28"/>
  <c r="H172" i="28"/>
  <c r="K172" i="28"/>
  <c r="L172" i="28"/>
  <c r="D172" i="28"/>
  <c r="B202" i="48"/>
  <c r="U202" i="48" s="1"/>
  <c r="E188" i="28"/>
  <c r="M188" i="28"/>
  <c r="F188" i="28"/>
  <c r="A188" i="28"/>
  <c r="I188" i="28"/>
  <c r="B188" i="28"/>
  <c r="J188" i="28"/>
  <c r="C188" i="28"/>
  <c r="G188" i="28"/>
  <c r="H188" i="28"/>
  <c r="K188" i="28"/>
  <c r="L188" i="28"/>
  <c r="D188" i="28"/>
  <c r="B250" i="48"/>
  <c r="U250" i="48" s="1"/>
  <c r="E236" i="28"/>
  <c r="M236" i="28"/>
  <c r="F236" i="28"/>
  <c r="A236" i="28"/>
  <c r="I236" i="28"/>
  <c r="B236" i="28"/>
  <c r="J236" i="28"/>
  <c r="C236" i="28"/>
  <c r="D236" i="28"/>
  <c r="G236" i="28"/>
  <c r="H236" i="28"/>
  <c r="K236" i="28"/>
  <c r="L236" i="28"/>
  <c r="B266" i="48"/>
  <c r="U266" i="48" s="1"/>
  <c r="E252" i="28"/>
  <c r="M252" i="28"/>
  <c r="F252" i="28"/>
  <c r="A252" i="28"/>
  <c r="I252" i="28"/>
  <c r="B252" i="28"/>
  <c r="J252" i="28"/>
  <c r="C252" i="28"/>
  <c r="D252" i="28"/>
  <c r="G252" i="28"/>
  <c r="H252" i="28"/>
  <c r="K252" i="28"/>
  <c r="L252" i="28"/>
  <c r="B386" i="48"/>
  <c r="U386" i="48" s="1"/>
  <c r="G372" i="28"/>
  <c r="B372" i="28"/>
  <c r="J372" i="28"/>
  <c r="E372" i="28"/>
  <c r="F372" i="28"/>
  <c r="I372" i="28"/>
  <c r="K372" i="28"/>
  <c r="A372" i="28"/>
  <c r="C372" i="28"/>
  <c r="D372" i="28"/>
  <c r="H372" i="28"/>
  <c r="L372" i="28"/>
  <c r="M372" i="28"/>
  <c r="B491" i="48"/>
  <c r="U491" i="48" s="1"/>
  <c r="E477" i="28"/>
  <c r="M477" i="28"/>
  <c r="H477" i="28"/>
  <c r="A477" i="28"/>
  <c r="I477" i="28"/>
  <c r="B477" i="28"/>
  <c r="J477" i="28"/>
  <c r="D477" i="28"/>
  <c r="L477" i="28"/>
  <c r="C477" i="28"/>
  <c r="F477" i="28"/>
  <c r="G477" i="28"/>
  <c r="K477" i="28"/>
  <c r="B545" i="48"/>
  <c r="U545" i="48" s="1"/>
  <c r="C531" i="28"/>
  <c r="K531" i="28"/>
  <c r="D531" i="28"/>
  <c r="L531" i="28"/>
  <c r="E531" i="28"/>
  <c r="M531" i="28"/>
  <c r="G531" i="28"/>
  <c r="H531" i="28"/>
  <c r="A531" i="28"/>
  <c r="I531" i="28"/>
  <c r="B531" i="28"/>
  <c r="F531" i="28"/>
  <c r="J531" i="28"/>
  <c r="A584" i="28"/>
  <c r="I584" i="28"/>
  <c r="B584" i="28"/>
  <c r="J584" i="28"/>
  <c r="C584" i="28"/>
  <c r="K584" i="28"/>
  <c r="D584" i="28"/>
  <c r="L584" i="28"/>
  <c r="E584" i="28"/>
  <c r="M584" i="28"/>
  <c r="H584" i="28"/>
  <c r="F584" i="28"/>
  <c r="G584" i="28"/>
  <c r="H29" i="28"/>
  <c r="D29" i="28"/>
  <c r="L29" i="28"/>
  <c r="E29" i="28"/>
  <c r="F29" i="28"/>
  <c r="G29" i="28"/>
  <c r="I29" i="28"/>
  <c r="J29" i="28"/>
  <c r="A29" i="28"/>
  <c r="K29" i="28"/>
  <c r="M29" i="28"/>
  <c r="B29" i="28"/>
  <c r="C29" i="28"/>
  <c r="F77" i="28"/>
  <c r="H77" i="28"/>
  <c r="B77" i="28"/>
  <c r="J77" i="28"/>
  <c r="L77" i="28"/>
  <c r="A77" i="28"/>
  <c r="M77" i="28"/>
  <c r="E77" i="28"/>
  <c r="G77" i="28"/>
  <c r="C77" i="28"/>
  <c r="D77" i="28"/>
  <c r="I77" i="28"/>
  <c r="K77" i="28"/>
  <c r="F93" i="28"/>
  <c r="B93" i="28"/>
  <c r="E93" i="28"/>
  <c r="G93" i="28"/>
  <c r="J93" i="28"/>
  <c r="A93" i="28"/>
  <c r="K93" i="28"/>
  <c r="H93" i="28"/>
  <c r="I93" i="28"/>
  <c r="L93" i="28"/>
  <c r="M93" i="28"/>
  <c r="C93" i="28"/>
  <c r="D93" i="28"/>
  <c r="B187" i="48"/>
  <c r="U187" i="48" s="1"/>
  <c r="H173" i="28"/>
  <c r="A173" i="28"/>
  <c r="I173" i="28"/>
  <c r="D173" i="28"/>
  <c r="L173" i="28"/>
  <c r="E173" i="28"/>
  <c r="M173" i="28"/>
  <c r="F173" i="28"/>
  <c r="J173" i="28"/>
  <c r="K173" i="28"/>
  <c r="B173" i="28"/>
  <c r="C173" i="28"/>
  <c r="G173" i="28"/>
  <c r="H189" i="28"/>
  <c r="A189" i="28"/>
  <c r="I189" i="28"/>
  <c r="D189" i="28"/>
  <c r="L189" i="28"/>
  <c r="E189" i="28"/>
  <c r="M189" i="28"/>
  <c r="F189" i="28"/>
  <c r="J189" i="28"/>
  <c r="K189" i="28"/>
  <c r="B189" i="28"/>
  <c r="C189" i="28"/>
  <c r="G189" i="28"/>
  <c r="B251" i="48"/>
  <c r="U251" i="48" s="1"/>
  <c r="H237" i="28"/>
  <c r="A237" i="28"/>
  <c r="I237" i="28"/>
  <c r="D237" i="28"/>
  <c r="L237" i="28"/>
  <c r="E237" i="28"/>
  <c r="M237" i="28"/>
  <c r="F237" i="28"/>
  <c r="G237" i="28"/>
  <c r="J237" i="28"/>
  <c r="K237" i="28"/>
  <c r="B237" i="28"/>
  <c r="C237" i="28"/>
  <c r="H253" i="28"/>
  <c r="A253" i="28"/>
  <c r="I253" i="28"/>
  <c r="D253" i="28"/>
  <c r="L253" i="28"/>
  <c r="E253" i="28"/>
  <c r="M253" i="28"/>
  <c r="F253" i="28"/>
  <c r="G253" i="28"/>
  <c r="J253" i="28"/>
  <c r="K253" i="28"/>
  <c r="B253" i="28"/>
  <c r="C253" i="28"/>
  <c r="H333" i="28"/>
  <c r="A333" i="28"/>
  <c r="I333" i="28"/>
  <c r="B333" i="28"/>
  <c r="J333" i="28"/>
  <c r="E333" i="28"/>
  <c r="M333" i="28"/>
  <c r="F333" i="28"/>
  <c r="L333" i="28"/>
  <c r="C333" i="28"/>
  <c r="D333" i="28"/>
  <c r="G333" i="28"/>
  <c r="K333" i="28"/>
  <c r="B483" i="48"/>
  <c r="U483" i="48" s="1"/>
  <c r="E469" i="28"/>
  <c r="M469" i="28"/>
  <c r="H469" i="28"/>
  <c r="A469" i="28"/>
  <c r="I469" i="28"/>
  <c r="B469" i="28"/>
  <c r="J469" i="28"/>
  <c r="D469" i="28"/>
  <c r="L469" i="28"/>
  <c r="C469" i="28"/>
  <c r="F469" i="28"/>
  <c r="G469" i="28"/>
  <c r="K469" i="28"/>
  <c r="C38" i="28"/>
  <c r="K38" i="28"/>
  <c r="G38" i="28"/>
  <c r="E38" i="28"/>
  <c r="F38" i="28"/>
  <c r="H38" i="28"/>
  <c r="I38" i="28"/>
  <c r="J38" i="28"/>
  <c r="A38" i="28"/>
  <c r="L38" i="28"/>
  <c r="B38" i="28"/>
  <c r="D38" i="28"/>
  <c r="M38" i="28"/>
  <c r="A102" i="28"/>
  <c r="I102" i="28"/>
  <c r="B102" i="28"/>
  <c r="J102" i="28"/>
  <c r="E102" i="28"/>
  <c r="M102" i="28"/>
  <c r="F102" i="28"/>
  <c r="C102" i="28"/>
  <c r="D102" i="28"/>
  <c r="G102" i="28"/>
  <c r="H102" i="28"/>
  <c r="K102" i="28"/>
  <c r="L102" i="28"/>
  <c r="C166" i="28"/>
  <c r="K166" i="28"/>
  <c r="D166" i="28"/>
  <c r="L166" i="28"/>
  <c r="G166" i="28"/>
  <c r="H166" i="28"/>
  <c r="A166" i="28"/>
  <c r="E166" i="28"/>
  <c r="F166" i="28"/>
  <c r="I166" i="28"/>
  <c r="J166" i="28"/>
  <c r="M166" i="28"/>
  <c r="B166" i="28"/>
  <c r="C326" i="28"/>
  <c r="K326" i="28"/>
  <c r="D326" i="28"/>
  <c r="L326" i="28"/>
  <c r="E326" i="28"/>
  <c r="M326" i="28"/>
  <c r="H326" i="28"/>
  <c r="A326" i="28"/>
  <c r="G326" i="28"/>
  <c r="I326" i="28"/>
  <c r="J326" i="28"/>
  <c r="F326" i="28"/>
  <c r="B326" i="28"/>
  <c r="B444" i="28"/>
  <c r="J444" i="28"/>
  <c r="C444" i="28"/>
  <c r="K444" i="28"/>
  <c r="E444" i="28"/>
  <c r="M444" i="28"/>
  <c r="F444" i="28"/>
  <c r="G444" i="28"/>
  <c r="A444" i="28"/>
  <c r="I444" i="28"/>
  <c r="L444" i="28"/>
  <c r="D444" i="28"/>
  <c r="H444" i="28"/>
  <c r="B516" i="48"/>
  <c r="U516" i="48" s="1"/>
  <c r="H502" i="28"/>
  <c r="C502" i="28"/>
  <c r="K502" i="28"/>
  <c r="D502" i="28"/>
  <c r="L502" i="28"/>
  <c r="E502" i="28"/>
  <c r="M502" i="28"/>
  <c r="G502" i="28"/>
  <c r="A502" i="28"/>
  <c r="B502" i="28"/>
  <c r="F502" i="28"/>
  <c r="I502" i="28"/>
  <c r="J502" i="28"/>
  <c r="D566" i="28"/>
  <c r="L566" i="28"/>
  <c r="E566" i="28"/>
  <c r="M566" i="28"/>
  <c r="F566" i="28"/>
  <c r="H566" i="28"/>
  <c r="A566" i="28"/>
  <c r="I566" i="28"/>
  <c r="B566" i="28"/>
  <c r="J566" i="28"/>
  <c r="C566" i="28"/>
  <c r="G566" i="28"/>
  <c r="K566" i="28"/>
  <c r="B165" i="48"/>
  <c r="U165" i="48" s="1"/>
  <c r="D151" i="28"/>
  <c r="L151" i="28"/>
  <c r="E151" i="28"/>
  <c r="M151" i="28"/>
  <c r="H151" i="28"/>
  <c r="A151" i="28"/>
  <c r="I151" i="28"/>
  <c r="J151" i="28"/>
  <c r="K151" i="28"/>
  <c r="B151" i="28"/>
  <c r="C151" i="28"/>
  <c r="F151" i="28"/>
  <c r="G151" i="28"/>
  <c r="B213" i="48"/>
  <c r="U213" i="48" s="1"/>
  <c r="F199" i="28"/>
  <c r="G199" i="28"/>
  <c r="B199" i="28"/>
  <c r="J199" i="28"/>
  <c r="C199" i="28"/>
  <c r="K199" i="28"/>
  <c r="H199" i="28"/>
  <c r="I199" i="28"/>
  <c r="A199" i="28"/>
  <c r="D199" i="28"/>
  <c r="E199" i="28"/>
  <c r="L199" i="28"/>
  <c r="M199" i="28"/>
  <c r="B277" i="48"/>
  <c r="U277" i="48" s="1"/>
  <c r="F263" i="28"/>
  <c r="G263" i="28"/>
  <c r="B263" i="28"/>
  <c r="J263" i="28"/>
  <c r="C263" i="28"/>
  <c r="K263" i="28"/>
  <c r="D263" i="28"/>
  <c r="E263" i="28"/>
  <c r="H263" i="28"/>
  <c r="I263" i="28"/>
  <c r="L263" i="28"/>
  <c r="M263" i="28"/>
  <c r="A263" i="28"/>
  <c r="B389" i="48"/>
  <c r="U389" i="48" s="1"/>
  <c r="H375" i="28"/>
  <c r="C375" i="28"/>
  <c r="K375" i="28"/>
  <c r="I375" i="28"/>
  <c r="J375" i="28"/>
  <c r="B375" i="28"/>
  <c r="M375" i="28"/>
  <c r="D375" i="28"/>
  <c r="E375" i="28"/>
  <c r="F375" i="28"/>
  <c r="G375" i="28"/>
  <c r="L375" i="28"/>
  <c r="A375" i="28"/>
  <c r="E374" i="28"/>
  <c r="M374" i="28"/>
  <c r="H374" i="28"/>
  <c r="A374" i="28"/>
  <c r="K374" i="28"/>
  <c r="B374" i="28"/>
  <c r="L374" i="28"/>
  <c r="D374" i="28"/>
  <c r="F374" i="28"/>
  <c r="C374" i="28"/>
  <c r="G374" i="28"/>
  <c r="I374" i="28"/>
  <c r="J374" i="28"/>
  <c r="A457" i="28"/>
  <c r="I457" i="28"/>
  <c r="D457" i="28"/>
  <c r="L457" i="28"/>
  <c r="E457" i="28"/>
  <c r="M457" i="28"/>
  <c r="F457" i="28"/>
  <c r="H457" i="28"/>
  <c r="B457" i="28"/>
  <c r="C457" i="28"/>
  <c r="G457" i="28"/>
  <c r="J457" i="28"/>
  <c r="K457" i="28"/>
  <c r="D521" i="28"/>
  <c r="L521" i="28"/>
  <c r="E521" i="28"/>
  <c r="M521" i="28"/>
  <c r="F521" i="28"/>
  <c r="G521" i="28"/>
  <c r="H521" i="28"/>
  <c r="A521" i="28"/>
  <c r="I521" i="28"/>
  <c r="B521" i="28"/>
  <c r="J521" i="28"/>
  <c r="C521" i="28"/>
  <c r="K521" i="28"/>
  <c r="G56" i="28"/>
  <c r="A56" i="28"/>
  <c r="I56" i="28"/>
  <c r="B56" i="28"/>
  <c r="J56" i="28"/>
  <c r="C56" i="28"/>
  <c r="K56" i="28"/>
  <c r="L56" i="28"/>
  <c r="M56" i="28"/>
  <c r="D56" i="28"/>
  <c r="E56" i="28"/>
  <c r="F56" i="28"/>
  <c r="H56" i="28"/>
  <c r="G72" i="28"/>
  <c r="A72" i="28"/>
  <c r="I72" i="28"/>
  <c r="C72" i="28"/>
  <c r="K72" i="28"/>
  <c r="M72" i="28"/>
  <c r="B72" i="28"/>
  <c r="F72" i="28"/>
  <c r="H72" i="28"/>
  <c r="D72" i="28"/>
  <c r="E72" i="28"/>
  <c r="J72" i="28"/>
  <c r="L72" i="28"/>
  <c r="A184" i="28"/>
  <c r="I184" i="28"/>
  <c r="B184" i="28"/>
  <c r="J184" i="28"/>
  <c r="E184" i="28"/>
  <c r="M184" i="28"/>
  <c r="F184" i="28"/>
  <c r="G184" i="28"/>
  <c r="K184" i="28"/>
  <c r="L184" i="28"/>
  <c r="C184" i="28"/>
  <c r="D184" i="28"/>
  <c r="H184" i="28"/>
  <c r="A200" i="28"/>
  <c r="I200" i="28"/>
  <c r="B200" i="28"/>
  <c r="J200" i="28"/>
  <c r="E200" i="28"/>
  <c r="M200" i="28"/>
  <c r="F200" i="28"/>
  <c r="K200" i="28"/>
  <c r="L200" i="28"/>
  <c r="C200" i="28"/>
  <c r="D200" i="28"/>
  <c r="G200" i="28"/>
  <c r="H200" i="28"/>
  <c r="A248" i="28"/>
  <c r="I248" i="28"/>
  <c r="B248" i="28"/>
  <c r="J248" i="28"/>
  <c r="E248" i="28"/>
  <c r="M248" i="28"/>
  <c r="F248" i="28"/>
  <c r="G248" i="28"/>
  <c r="H248" i="28"/>
  <c r="K248" i="28"/>
  <c r="L248" i="28"/>
  <c r="C248" i="28"/>
  <c r="D248" i="28"/>
  <c r="A264" i="28"/>
  <c r="I264" i="28"/>
  <c r="B264" i="28"/>
  <c r="J264" i="28"/>
  <c r="E264" i="28"/>
  <c r="M264" i="28"/>
  <c r="F264" i="28"/>
  <c r="G264" i="28"/>
  <c r="H264" i="28"/>
  <c r="K264" i="28"/>
  <c r="L264" i="28"/>
  <c r="C264" i="28"/>
  <c r="D264" i="28"/>
  <c r="A312" i="28"/>
  <c r="I312" i="28"/>
  <c r="B312" i="28"/>
  <c r="J312" i="28"/>
  <c r="C312" i="28"/>
  <c r="K312" i="28"/>
  <c r="E312" i="28"/>
  <c r="M312" i="28"/>
  <c r="F312" i="28"/>
  <c r="L312" i="28"/>
  <c r="D312" i="28"/>
  <c r="G312" i="28"/>
  <c r="H312" i="28"/>
  <c r="A328" i="28"/>
  <c r="I328" i="28"/>
  <c r="B328" i="28"/>
  <c r="J328" i="28"/>
  <c r="C328" i="28"/>
  <c r="K328" i="28"/>
  <c r="F328" i="28"/>
  <c r="G328" i="28"/>
  <c r="M328" i="28"/>
  <c r="D328" i="28"/>
  <c r="E328" i="28"/>
  <c r="H328" i="28"/>
  <c r="L328" i="28"/>
  <c r="B443" i="48"/>
  <c r="U443" i="48" s="1"/>
  <c r="B429" i="28"/>
  <c r="J429" i="28"/>
  <c r="E429" i="28"/>
  <c r="M429" i="28"/>
  <c r="D429" i="28"/>
  <c r="K429" i="28"/>
  <c r="L429" i="28"/>
  <c r="A429" i="28"/>
  <c r="C429" i="28"/>
  <c r="F429" i="28"/>
  <c r="G429" i="28"/>
  <c r="I429" i="28"/>
  <c r="H429" i="28"/>
  <c r="B589" i="48"/>
  <c r="U589" i="48" s="1"/>
  <c r="G575" i="28"/>
  <c r="H575" i="28"/>
  <c r="A575" i="28"/>
  <c r="I575" i="28"/>
  <c r="C575" i="28"/>
  <c r="K575" i="28"/>
  <c r="D575" i="28"/>
  <c r="L575" i="28"/>
  <c r="E575" i="28"/>
  <c r="M575" i="28"/>
  <c r="B575" i="28"/>
  <c r="F575" i="28"/>
  <c r="J575" i="28"/>
  <c r="B145" i="28"/>
  <c r="J145" i="28"/>
  <c r="C145" i="28"/>
  <c r="K145" i="28"/>
  <c r="F145" i="28"/>
  <c r="G145" i="28"/>
  <c r="H145" i="28"/>
  <c r="I145" i="28"/>
  <c r="A145" i="28"/>
  <c r="D145" i="28"/>
  <c r="L145" i="28"/>
  <c r="M145" i="28"/>
  <c r="E145" i="28"/>
  <c r="E337" i="28"/>
  <c r="M337" i="28"/>
  <c r="F337" i="28"/>
  <c r="A337" i="28"/>
  <c r="I337" i="28"/>
  <c r="L337" i="28"/>
  <c r="D337" i="28"/>
  <c r="G337" i="28"/>
  <c r="H337" i="28"/>
  <c r="J337" i="28"/>
  <c r="K337" i="28"/>
  <c r="B337" i="28"/>
  <c r="C337" i="28"/>
  <c r="F393" i="28"/>
  <c r="A393" i="28"/>
  <c r="I393" i="28"/>
  <c r="J393" i="28"/>
  <c r="K393" i="28"/>
  <c r="C393" i="28"/>
  <c r="M393" i="28"/>
  <c r="D393" i="28"/>
  <c r="E393" i="28"/>
  <c r="G393" i="28"/>
  <c r="H393" i="28"/>
  <c r="L393" i="28"/>
  <c r="B393" i="28"/>
  <c r="A473" i="28"/>
  <c r="I473" i="28"/>
  <c r="D473" i="28"/>
  <c r="L473" i="28"/>
  <c r="E473" i="28"/>
  <c r="M473" i="28"/>
  <c r="F473" i="28"/>
  <c r="H473" i="28"/>
  <c r="G473" i="28"/>
  <c r="J473" i="28"/>
  <c r="K473" i="28"/>
  <c r="B473" i="28"/>
  <c r="C473" i="28"/>
  <c r="D403" i="28"/>
  <c r="L403" i="28"/>
  <c r="G403" i="28"/>
  <c r="H403" i="28"/>
  <c r="I403" i="28"/>
  <c r="A403" i="28"/>
  <c r="K403" i="28"/>
  <c r="B403" i="28"/>
  <c r="M403" i="28"/>
  <c r="C403" i="28"/>
  <c r="E403" i="28"/>
  <c r="F403" i="28"/>
  <c r="J403" i="28"/>
  <c r="B581" i="48"/>
  <c r="U581" i="48" s="1"/>
  <c r="G567" i="28"/>
  <c r="H567" i="28"/>
  <c r="A567" i="28"/>
  <c r="I567" i="28"/>
  <c r="C567" i="28"/>
  <c r="K567" i="28"/>
  <c r="D567" i="28"/>
  <c r="L567" i="28"/>
  <c r="E567" i="28"/>
  <c r="M567" i="28"/>
  <c r="F567" i="28"/>
  <c r="B567" i="28"/>
  <c r="J567" i="28"/>
  <c r="E82" i="28"/>
  <c r="M82" i="28"/>
  <c r="A82" i="28"/>
  <c r="I82" i="28"/>
  <c r="J82" i="28"/>
  <c r="K82" i="28"/>
  <c r="D82" i="28"/>
  <c r="F82" i="28"/>
  <c r="B82" i="28"/>
  <c r="C82" i="28"/>
  <c r="G82" i="28"/>
  <c r="H82" i="28"/>
  <c r="L82" i="28"/>
  <c r="E146" i="28"/>
  <c r="M146" i="28"/>
  <c r="F146" i="28"/>
  <c r="A146" i="28"/>
  <c r="I146" i="28"/>
  <c r="B146" i="28"/>
  <c r="J146" i="28"/>
  <c r="K146" i="28"/>
  <c r="L146" i="28"/>
  <c r="C146" i="28"/>
  <c r="D146" i="28"/>
  <c r="G146" i="28"/>
  <c r="H146" i="28"/>
  <c r="B240" i="48"/>
  <c r="U240" i="48" s="1"/>
  <c r="G226" i="28"/>
  <c r="H226" i="28"/>
  <c r="C226" i="28"/>
  <c r="K226" i="28"/>
  <c r="D226" i="28"/>
  <c r="L226" i="28"/>
  <c r="E226" i="28"/>
  <c r="F226" i="28"/>
  <c r="I226" i="28"/>
  <c r="J226" i="28"/>
  <c r="M226" i="28"/>
  <c r="A226" i="28"/>
  <c r="B226" i="28"/>
  <c r="B304" i="48"/>
  <c r="U304" i="48" s="1"/>
  <c r="G290" i="28"/>
  <c r="H290" i="28"/>
  <c r="A290" i="28"/>
  <c r="I290" i="28"/>
  <c r="C290" i="28"/>
  <c r="K290" i="28"/>
  <c r="D290" i="28"/>
  <c r="L290" i="28"/>
  <c r="B290" i="28"/>
  <c r="E290" i="28"/>
  <c r="F290" i="28"/>
  <c r="J290" i="28"/>
  <c r="M290" i="28"/>
  <c r="B336" i="48"/>
  <c r="U336" i="48" s="1"/>
  <c r="G322" i="28"/>
  <c r="H322" i="28"/>
  <c r="A322" i="28"/>
  <c r="I322" i="28"/>
  <c r="C322" i="28"/>
  <c r="K322" i="28"/>
  <c r="D322" i="28"/>
  <c r="L322" i="28"/>
  <c r="J322" i="28"/>
  <c r="B322" i="28"/>
  <c r="E322" i="28"/>
  <c r="F322" i="28"/>
  <c r="M322" i="28"/>
  <c r="B368" i="48"/>
  <c r="U368" i="48" s="1"/>
  <c r="F354" i="28"/>
  <c r="A354" i="28"/>
  <c r="I354" i="28"/>
  <c r="B354" i="28"/>
  <c r="J354" i="28"/>
  <c r="C354" i="28"/>
  <c r="K354" i="28"/>
  <c r="D354" i="28"/>
  <c r="L354" i="28"/>
  <c r="E354" i="28"/>
  <c r="M354" i="28"/>
  <c r="G354" i="28"/>
  <c r="H354" i="28"/>
  <c r="B432" i="48"/>
  <c r="U432" i="48" s="1"/>
  <c r="A418" i="28"/>
  <c r="I418" i="28"/>
  <c r="D418" i="28"/>
  <c r="L418" i="28"/>
  <c r="E418" i="28"/>
  <c r="F418" i="28"/>
  <c r="H418" i="28"/>
  <c r="J418" i="28"/>
  <c r="B418" i="28"/>
  <c r="C418" i="28"/>
  <c r="G418" i="28"/>
  <c r="K418" i="28"/>
  <c r="M418" i="28"/>
  <c r="B31" i="48"/>
  <c r="U31" i="48" s="1"/>
  <c r="D17" i="28"/>
  <c r="L17" i="28"/>
  <c r="H17" i="28"/>
  <c r="A17" i="28"/>
  <c r="K17" i="28"/>
  <c r="B17" i="28"/>
  <c r="M17" i="28"/>
  <c r="C17" i="28"/>
  <c r="E17" i="28"/>
  <c r="F17" i="28"/>
  <c r="G17" i="28"/>
  <c r="I17" i="28"/>
  <c r="J17" i="28"/>
  <c r="B81" i="28"/>
  <c r="J81" i="28"/>
  <c r="D81" i="28"/>
  <c r="L81" i="28"/>
  <c r="F81" i="28"/>
  <c r="K81" i="28"/>
  <c r="M81" i="28"/>
  <c r="E81" i="28"/>
  <c r="G81" i="28"/>
  <c r="A81" i="28"/>
  <c r="C81" i="28"/>
  <c r="H81" i="28"/>
  <c r="I81" i="28"/>
  <c r="A394" i="28"/>
  <c r="I394" i="28"/>
  <c r="D394" i="28"/>
  <c r="L394" i="28"/>
  <c r="G394" i="28"/>
  <c r="H394" i="28"/>
  <c r="K394" i="28"/>
  <c r="B394" i="28"/>
  <c r="M394" i="28"/>
  <c r="C394" i="28"/>
  <c r="E394" i="28"/>
  <c r="J394" i="28"/>
  <c r="F394" i="28"/>
  <c r="B436" i="48"/>
  <c r="U436" i="48" s="1"/>
  <c r="E422" i="28"/>
  <c r="M422" i="28"/>
  <c r="H422" i="28"/>
  <c r="F422" i="28"/>
  <c r="J422" i="28"/>
  <c r="A422" i="28"/>
  <c r="K422" i="28"/>
  <c r="D422" i="28"/>
  <c r="G422" i="28"/>
  <c r="I422" i="28"/>
  <c r="L422" i="28"/>
  <c r="C422" i="28"/>
  <c r="B422" i="28"/>
  <c r="B507" i="48"/>
  <c r="U507" i="48" s="1"/>
  <c r="E493" i="28"/>
  <c r="M493" i="28"/>
  <c r="H493" i="28"/>
  <c r="A493" i="28"/>
  <c r="I493" i="28"/>
  <c r="B493" i="28"/>
  <c r="J493" i="28"/>
  <c r="D493" i="28"/>
  <c r="L493" i="28"/>
  <c r="C493" i="28"/>
  <c r="F493" i="28"/>
  <c r="G493" i="28"/>
  <c r="K493" i="28"/>
  <c r="B43" i="28"/>
  <c r="J43" i="28"/>
  <c r="F43" i="28"/>
  <c r="E43" i="28"/>
  <c r="H43" i="28"/>
  <c r="I43" i="28"/>
  <c r="K43" i="28"/>
  <c r="A43" i="28"/>
  <c r="C43" i="28"/>
  <c r="D43" i="28"/>
  <c r="G43" i="28"/>
  <c r="L43" i="28"/>
  <c r="M43" i="28"/>
  <c r="H123" i="28"/>
  <c r="A123" i="28"/>
  <c r="I123" i="28"/>
  <c r="D123" i="28"/>
  <c r="L123" i="28"/>
  <c r="E123" i="28"/>
  <c r="M123" i="28"/>
  <c r="F123" i="28"/>
  <c r="G123" i="28"/>
  <c r="B123" i="28"/>
  <c r="J123" i="28"/>
  <c r="K123" i="28"/>
  <c r="C123" i="28"/>
  <c r="B185" i="48"/>
  <c r="U185" i="48" s="1"/>
  <c r="B171" i="28"/>
  <c r="J171" i="28"/>
  <c r="C171" i="28"/>
  <c r="K171" i="28"/>
  <c r="F171" i="28"/>
  <c r="G171" i="28"/>
  <c r="D171" i="28"/>
  <c r="E171" i="28"/>
  <c r="H171" i="28"/>
  <c r="I171" i="28"/>
  <c r="L171" i="28"/>
  <c r="M171" i="28"/>
  <c r="A171" i="28"/>
  <c r="B217" i="48"/>
  <c r="U217" i="48" s="1"/>
  <c r="B203" i="28"/>
  <c r="J203" i="28"/>
  <c r="C203" i="28"/>
  <c r="K203" i="28"/>
  <c r="F203" i="28"/>
  <c r="G203" i="28"/>
  <c r="D203" i="28"/>
  <c r="E203" i="28"/>
  <c r="L203" i="28"/>
  <c r="M203" i="28"/>
  <c r="A203" i="28"/>
  <c r="H203" i="28"/>
  <c r="I203" i="28"/>
  <c r="B235" i="28"/>
  <c r="J235" i="28"/>
  <c r="C235" i="28"/>
  <c r="K235" i="28"/>
  <c r="F235" i="28"/>
  <c r="G235" i="28"/>
  <c r="A235" i="28"/>
  <c r="D235" i="28"/>
  <c r="E235" i="28"/>
  <c r="H235" i="28"/>
  <c r="I235" i="28"/>
  <c r="L235" i="28"/>
  <c r="M235" i="28"/>
  <c r="B281" i="48"/>
  <c r="U281" i="48" s="1"/>
  <c r="B267" i="28"/>
  <c r="J267" i="28"/>
  <c r="C267" i="28"/>
  <c r="K267" i="28"/>
  <c r="F267" i="28"/>
  <c r="G267" i="28"/>
  <c r="A267" i="28"/>
  <c r="D267" i="28"/>
  <c r="E267" i="28"/>
  <c r="H267" i="28"/>
  <c r="I267" i="28"/>
  <c r="L267" i="28"/>
  <c r="M267" i="28"/>
  <c r="B313" i="48"/>
  <c r="U313" i="48" s="1"/>
  <c r="B299" i="28"/>
  <c r="J299" i="28"/>
  <c r="C299" i="28"/>
  <c r="K299" i="28"/>
  <c r="D299" i="28"/>
  <c r="L299" i="28"/>
  <c r="F299" i="28"/>
  <c r="G299" i="28"/>
  <c r="I299" i="28"/>
  <c r="A299" i="28"/>
  <c r="E299" i="28"/>
  <c r="H299" i="28"/>
  <c r="M299" i="28"/>
  <c r="B329" i="48"/>
  <c r="U329" i="48" s="1"/>
  <c r="B315" i="28"/>
  <c r="J315" i="28"/>
  <c r="C315" i="28"/>
  <c r="K315" i="28"/>
  <c r="D315" i="28"/>
  <c r="L315" i="28"/>
  <c r="F315" i="28"/>
  <c r="G315" i="28"/>
  <c r="A315" i="28"/>
  <c r="E315" i="28"/>
  <c r="H315" i="28"/>
  <c r="I315" i="28"/>
  <c r="M315" i="28"/>
  <c r="B345" i="48"/>
  <c r="U345" i="48" s="1"/>
  <c r="B331" i="28"/>
  <c r="J331" i="28"/>
  <c r="C331" i="28"/>
  <c r="K331" i="28"/>
  <c r="D331" i="28"/>
  <c r="L331" i="28"/>
  <c r="G331" i="28"/>
  <c r="F331" i="28"/>
  <c r="H331" i="28"/>
  <c r="I331" i="28"/>
  <c r="M331" i="28"/>
  <c r="E331" i="28"/>
  <c r="A331" i="28"/>
  <c r="B457" i="48"/>
  <c r="U457" i="48" s="1"/>
  <c r="G443" i="28"/>
  <c r="H443" i="28"/>
  <c r="A443" i="28"/>
  <c r="I443" i="28"/>
  <c r="B443" i="28"/>
  <c r="J443" i="28"/>
  <c r="C443" i="28"/>
  <c r="K443" i="28"/>
  <c r="D443" i="28"/>
  <c r="L443" i="28"/>
  <c r="F443" i="28"/>
  <c r="E443" i="28"/>
  <c r="M443" i="28"/>
  <c r="B511" i="48"/>
  <c r="U511" i="48" s="1"/>
  <c r="A497" i="28"/>
  <c r="I497" i="28"/>
  <c r="D497" i="28"/>
  <c r="L497" i="28"/>
  <c r="E497" i="28"/>
  <c r="M497" i="28"/>
  <c r="F497" i="28"/>
  <c r="H497" i="28"/>
  <c r="B497" i="28"/>
  <c r="C497" i="28"/>
  <c r="G497" i="28"/>
  <c r="J497" i="28"/>
  <c r="K497" i="28"/>
  <c r="C76" i="28"/>
  <c r="K76" i="28"/>
  <c r="E76" i="28"/>
  <c r="M76" i="28"/>
  <c r="G76" i="28"/>
  <c r="L76" i="28"/>
  <c r="A76" i="28"/>
  <c r="F76" i="28"/>
  <c r="H76" i="28"/>
  <c r="B76" i="28"/>
  <c r="D76" i="28"/>
  <c r="I76" i="28"/>
  <c r="J76" i="28"/>
  <c r="C92" i="28"/>
  <c r="K92" i="28"/>
  <c r="G92" i="28"/>
  <c r="H92" i="28"/>
  <c r="I92" i="28"/>
  <c r="B92" i="28"/>
  <c r="M92" i="28"/>
  <c r="D92" i="28"/>
  <c r="A92" i="28"/>
  <c r="E92" i="28"/>
  <c r="F92" i="28"/>
  <c r="J92" i="28"/>
  <c r="L92" i="28"/>
  <c r="E300" i="28"/>
  <c r="M300" i="28"/>
  <c r="F300" i="28"/>
  <c r="G300" i="28"/>
  <c r="A300" i="28"/>
  <c r="I300" i="28"/>
  <c r="B300" i="28"/>
  <c r="J300" i="28"/>
  <c r="D300" i="28"/>
  <c r="H300" i="28"/>
  <c r="K300" i="28"/>
  <c r="L300" i="28"/>
  <c r="C300" i="28"/>
  <c r="B423" i="48"/>
  <c r="U423" i="48" s="1"/>
  <c r="F409" i="28"/>
  <c r="A409" i="28"/>
  <c r="I409" i="28"/>
  <c r="D409" i="28"/>
  <c r="E409" i="28"/>
  <c r="H409" i="28"/>
  <c r="J409" i="28"/>
  <c r="K409" i="28"/>
  <c r="L409" i="28"/>
  <c r="M409" i="28"/>
  <c r="B409" i="28"/>
  <c r="G409" i="28"/>
  <c r="C409" i="28"/>
  <c r="B493" i="48"/>
  <c r="U493" i="48" s="1"/>
  <c r="C479" i="28"/>
  <c r="K479" i="28"/>
  <c r="F479" i="28"/>
  <c r="G479" i="28"/>
  <c r="H479" i="28"/>
  <c r="B479" i="28"/>
  <c r="J479" i="28"/>
  <c r="M479" i="28"/>
  <c r="A479" i="28"/>
  <c r="D479" i="28"/>
  <c r="E479" i="28"/>
  <c r="I479" i="28"/>
  <c r="L479" i="28"/>
  <c r="B59" i="48"/>
  <c r="U59" i="48" s="1"/>
  <c r="H45" i="28"/>
  <c r="D45" i="28"/>
  <c r="L45" i="28"/>
  <c r="A45" i="28"/>
  <c r="K45" i="28"/>
  <c r="C45" i="28"/>
  <c r="E45" i="28"/>
  <c r="F45" i="28"/>
  <c r="J45" i="28"/>
  <c r="M45" i="28"/>
  <c r="B45" i="28"/>
  <c r="G45" i="28"/>
  <c r="I45" i="28"/>
  <c r="B123" i="48"/>
  <c r="U123" i="48" s="1"/>
  <c r="F109" i="28"/>
  <c r="G109" i="28"/>
  <c r="B109" i="28"/>
  <c r="J109" i="28"/>
  <c r="C109" i="28"/>
  <c r="K109" i="28"/>
  <c r="L109" i="28"/>
  <c r="M109" i="28"/>
  <c r="D109" i="28"/>
  <c r="E109" i="28"/>
  <c r="A109" i="28"/>
  <c r="H109" i="28"/>
  <c r="I109" i="28"/>
  <c r="B315" i="48"/>
  <c r="U315" i="48" s="1"/>
  <c r="H301" i="28"/>
  <c r="A301" i="28"/>
  <c r="I301" i="28"/>
  <c r="B301" i="28"/>
  <c r="J301" i="28"/>
  <c r="D301" i="28"/>
  <c r="L301" i="28"/>
  <c r="E301" i="28"/>
  <c r="M301" i="28"/>
  <c r="F301" i="28"/>
  <c r="C301" i="28"/>
  <c r="G301" i="28"/>
  <c r="K301" i="28"/>
  <c r="B371" i="48"/>
  <c r="U371" i="48" s="1"/>
  <c r="G357" i="28"/>
  <c r="B357" i="28"/>
  <c r="J357" i="28"/>
  <c r="C357" i="28"/>
  <c r="K357" i="28"/>
  <c r="D357" i="28"/>
  <c r="L357" i="28"/>
  <c r="E357" i="28"/>
  <c r="M357" i="28"/>
  <c r="F357" i="28"/>
  <c r="H357" i="28"/>
  <c r="I357" i="28"/>
  <c r="A357" i="28"/>
  <c r="B579" i="48"/>
  <c r="U579" i="48" s="1"/>
  <c r="A565" i="28"/>
  <c r="I565" i="28"/>
  <c r="B565" i="28"/>
  <c r="J565" i="28"/>
  <c r="C565" i="28"/>
  <c r="K565" i="28"/>
  <c r="E565" i="28"/>
  <c r="M565" i="28"/>
  <c r="F565" i="28"/>
  <c r="G565" i="28"/>
  <c r="D565" i="28"/>
  <c r="H565" i="28"/>
  <c r="L565" i="28"/>
  <c r="B485" i="48"/>
  <c r="U485" i="48" s="1"/>
  <c r="C471" i="28"/>
  <c r="K471" i="28"/>
  <c r="F471" i="28"/>
  <c r="G471" i="28"/>
  <c r="H471" i="28"/>
  <c r="B471" i="28"/>
  <c r="J471" i="28"/>
  <c r="L471" i="28"/>
  <c r="M471" i="28"/>
  <c r="A471" i="28"/>
  <c r="D471" i="28"/>
  <c r="E471" i="28"/>
  <c r="I471" i="28"/>
  <c r="B6" i="28"/>
  <c r="J6" i="28"/>
  <c r="C6" i="28"/>
  <c r="K6" i="28"/>
  <c r="G6" i="28"/>
  <c r="D6" i="28"/>
  <c r="E6" i="28"/>
  <c r="F6" i="28"/>
  <c r="H6" i="28"/>
  <c r="I6" i="28"/>
  <c r="L6" i="28"/>
  <c r="A6" i="28"/>
  <c r="M6" i="28"/>
  <c r="C54" i="28"/>
  <c r="I54" i="28"/>
  <c r="B54" i="28"/>
  <c r="K54" i="28"/>
  <c r="D54" i="28"/>
  <c r="L54" i="28"/>
  <c r="E54" i="28"/>
  <c r="M54" i="28"/>
  <c r="F54" i="28"/>
  <c r="G54" i="28"/>
  <c r="A54" i="28"/>
  <c r="H54" i="28"/>
  <c r="J54" i="28"/>
  <c r="A70" i="28"/>
  <c r="I70" i="28"/>
  <c r="C70" i="28"/>
  <c r="K70" i="28"/>
  <c r="E70" i="28"/>
  <c r="M70" i="28"/>
  <c r="B70" i="28"/>
  <c r="G70" i="28"/>
  <c r="H70" i="28"/>
  <c r="D70" i="28"/>
  <c r="F70" i="28"/>
  <c r="J70" i="28"/>
  <c r="L70" i="28"/>
  <c r="A134" i="28"/>
  <c r="I134" i="28"/>
  <c r="B134" i="28"/>
  <c r="J134" i="28"/>
  <c r="E134" i="28"/>
  <c r="M134" i="28"/>
  <c r="F134" i="28"/>
  <c r="G134" i="28"/>
  <c r="H134" i="28"/>
  <c r="C134" i="28"/>
  <c r="D134" i="28"/>
  <c r="K134" i="28"/>
  <c r="L134" i="28"/>
  <c r="C214" i="28"/>
  <c r="K214" i="28"/>
  <c r="D214" i="28"/>
  <c r="L214" i="28"/>
  <c r="G214" i="28"/>
  <c r="H214" i="28"/>
  <c r="E214" i="28"/>
  <c r="F214" i="28"/>
  <c r="M214" i="28"/>
  <c r="A214" i="28"/>
  <c r="B214" i="28"/>
  <c r="I214" i="28"/>
  <c r="J214" i="28"/>
  <c r="D278" i="28"/>
  <c r="L278" i="28"/>
  <c r="G278" i="28"/>
  <c r="H278" i="28"/>
  <c r="J278" i="28"/>
  <c r="K278" i="28"/>
  <c r="A278" i="28"/>
  <c r="M278" i="28"/>
  <c r="B278" i="28"/>
  <c r="C278" i="28"/>
  <c r="E278" i="28"/>
  <c r="F278" i="28"/>
  <c r="I278" i="28"/>
  <c r="E366" i="28"/>
  <c r="M366" i="28"/>
  <c r="H366" i="28"/>
  <c r="I366" i="28"/>
  <c r="J366" i="28"/>
  <c r="B366" i="28"/>
  <c r="L366" i="28"/>
  <c r="C366" i="28"/>
  <c r="A366" i="28"/>
  <c r="D366" i="28"/>
  <c r="F366" i="28"/>
  <c r="K366" i="28"/>
  <c r="G366" i="28"/>
  <c r="E15" i="28"/>
  <c r="M15" i="28"/>
  <c r="F15" i="28"/>
  <c r="B15" i="28"/>
  <c r="J15" i="28"/>
  <c r="A15" i="28"/>
  <c r="C15" i="28"/>
  <c r="D15" i="28"/>
  <c r="G15" i="28"/>
  <c r="H15" i="28"/>
  <c r="I15" i="28"/>
  <c r="K15" i="28"/>
  <c r="L15" i="28"/>
  <c r="B157" i="48"/>
  <c r="U157" i="48" s="1"/>
  <c r="D143" i="28"/>
  <c r="L143" i="28"/>
  <c r="E143" i="28"/>
  <c r="M143" i="28"/>
  <c r="H143" i="28"/>
  <c r="A143" i="28"/>
  <c r="I143" i="28"/>
  <c r="B143" i="28"/>
  <c r="C143" i="28"/>
  <c r="J143" i="28"/>
  <c r="K143" i="28"/>
  <c r="F143" i="28"/>
  <c r="G143" i="28"/>
  <c r="B173" i="48"/>
  <c r="U173" i="48" s="1"/>
  <c r="D159" i="28"/>
  <c r="L159" i="28"/>
  <c r="E159" i="28"/>
  <c r="M159" i="28"/>
  <c r="H159" i="28"/>
  <c r="A159" i="28"/>
  <c r="I159" i="28"/>
  <c r="B159" i="28"/>
  <c r="C159" i="28"/>
  <c r="J159" i="28"/>
  <c r="K159" i="28"/>
  <c r="F159" i="28"/>
  <c r="G159" i="28"/>
  <c r="B189" i="48"/>
  <c r="U189" i="48" s="1"/>
  <c r="F175" i="28"/>
  <c r="G175" i="28"/>
  <c r="B175" i="28"/>
  <c r="J175" i="28"/>
  <c r="C175" i="28"/>
  <c r="K175" i="28"/>
  <c r="L175" i="28"/>
  <c r="A175" i="28"/>
  <c r="D175" i="28"/>
  <c r="E175" i="28"/>
  <c r="H175" i="28"/>
  <c r="I175" i="28"/>
  <c r="M175" i="28"/>
  <c r="B221" i="48"/>
  <c r="U221" i="48" s="1"/>
  <c r="F207" i="28"/>
  <c r="G207" i="28"/>
  <c r="B207" i="28"/>
  <c r="J207" i="28"/>
  <c r="C207" i="28"/>
  <c r="K207" i="28"/>
  <c r="A207" i="28"/>
  <c r="H207" i="28"/>
  <c r="I207" i="28"/>
  <c r="L207" i="28"/>
  <c r="M207" i="28"/>
  <c r="D207" i="28"/>
  <c r="E207" i="28"/>
  <c r="B237" i="48"/>
  <c r="U237" i="48" s="1"/>
  <c r="F223" i="28"/>
  <c r="G223" i="28"/>
  <c r="B223" i="28"/>
  <c r="J223" i="28"/>
  <c r="C223" i="28"/>
  <c r="K223" i="28"/>
  <c r="L223" i="28"/>
  <c r="M223" i="28"/>
  <c r="A223" i="28"/>
  <c r="D223" i="28"/>
  <c r="E223" i="28"/>
  <c r="H223" i="28"/>
  <c r="I223" i="28"/>
  <c r="B253" i="48"/>
  <c r="U253" i="48" s="1"/>
  <c r="F239" i="28"/>
  <c r="G239" i="28"/>
  <c r="B239" i="28"/>
  <c r="J239" i="28"/>
  <c r="C239" i="28"/>
  <c r="K239" i="28"/>
  <c r="L239" i="28"/>
  <c r="M239" i="28"/>
  <c r="A239" i="28"/>
  <c r="D239" i="28"/>
  <c r="E239" i="28"/>
  <c r="H239" i="28"/>
  <c r="I239" i="28"/>
  <c r="B285" i="48"/>
  <c r="U285" i="48" s="1"/>
  <c r="F271" i="28"/>
  <c r="G271" i="28"/>
  <c r="B271" i="28"/>
  <c r="J271" i="28"/>
  <c r="C271" i="28"/>
  <c r="K271" i="28"/>
  <c r="L271" i="28"/>
  <c r="M271" i="28"/>
  <c r="A271" i="28"/>
  <c r="D271" i="28"/>
  <c r="E271" i="28"/>
  <c r="H271" i="28"/>
  <c r="I271" i="28"/>
  <c r="B301" i="48"/>
  <c r="U301" i="48" s="1"/>
  <c r="F287" i="28"/>
  <c r="G287" i="28"/>
  <c r="H287" i="28"/>
  <c r="B287" i="28"/>
  <c r="J287" i="28"/>
  <c r="C287" i="28"/>
  <c r="K287" i="28"/>
  <c r="A287" i="28"/>
  <c r="D287" i="28"/>
  <c r="E287" i="28"/>
  <c r="I287" i="28"/>
  <c r="L287" i="28"/>
  <c r="M287" i="28"/>
  <c r="B317" i="48"/>
  <c r="U317" i="48" s="1"/>
  <c r="F303" i="28"/>
  <c r="G303" i="28"/>
  <c r="H303" i="28"/>
  <c r="B303" i="28"/>
  <c r="J303" i="28"/>
  <c r="C303" i="28"/>
  <c r="K303" i="28"/>
  <c r="A303" i="28"/>
  <c r="I303" i="28"/>
  <c r="L303" i="28"/>
  <c r="M303" i="28"/>
  <c r="D303" i="28"/>
  <c r="E303" i="28"/>
  <c r="B349" i="48"/>
  <c r="U349" i="48" s="1"/>
  <c r="F335" i="28"/>
  <c r="G335" i="28"/>
  <c r="H335" i="28"/>
  <c r="C335" i="28"/>
  <c r="K335" i="28"/>
  <c r="L335" i="28"/>
  <c r="B335" i="28"/>
  <c r="D335" i="28"/>
  <c r="E335" i="28"/>
  <c r="I335" i="28"/>
  <c r="J335" i="28"/>
  <c r="A335" i="28"/>
  <c r="M335" i="28"/>
  <c r="H8" i="28"/>
  <c r="A8" i="28"/>
  <c r="I8" i="28"/>
  <c r="E8" i="28"/>
  <c r="M8" i="28"/>
  <c r="C8" i="28"/>
  <c r="D8" i="28"/>
  <c r="F8" i="28"/>
  <c r="G8" i="28"/>
  <c r="J8" i="28"/>
  <c r="K8" i="28"/>
  <c r="L8" i="28"/>
  <c r="B8" i="28"/>
  <c r="G120" i="28"/>
  <c r="H120" i="28"/>
  <c r="C120" i="28"/>
  <c r="K120" i="28"/>
  <c r="D120" i="28"/>
  <c r="L120" i="28"/>
  <c r="M120" i="28"/>
  <c r="E120" i="28"/>
  <c r="F120" i="28"/>
  <c r="I120" i="28"/>
  <c r="A120" i="28"/>
  <c r="B120" i="28"/>
  <c r="J120" i="28"/>
  <c r="G152" i="28"/>
  <c r="H152" i="28"/>
  <c r="C152" i="28"/>
  <c r="K152" i="28"/>
  <c r="D152" i="28"/>
  <c r="L152" i="28"/>
  <c r="M152" i="28"/>
  <c r="E152" i="28"/>
  <c r="F152" i="28"/>
  <c r="I152" i="28"/>
  <c r="A152" i="28"/>
  <c r="B152" i="28"/>
  <c r="J152" i="28"/>
  <c r="A168" i="28"/>
  <c r="I168" i="28"/>
  <c r="B168" i="28"/>
  <c r="J168" i="28"/>
  <c r="E168" i="28"/>
  <c r="M168" i="28"/>
  <c r="F168" i="28"/>
  <c r="G168" i="28"/>
  <c r="K168" i="28"/>
  <c r="L168" i="28"/>
  <c r="C168" i="28"/>
  <c r="D168" i="28"/>
  <c r="H168" i="28"/>
  <c r="A216" i="28"/>
  <c r="I216" i="28"/>
  <c r="B216" i="28"/>
  <c r="J216" i="28"/>
  <c r="E216" i="28"/>
  <c r="M216" i="28"/>
  <c r="F216" i="28"/>
  <c r="K216" i="28"/>
  <c r="L216" i="28"/>
  <c r="C216" i="28"/>
  <c r="D216" i="28"/>
  <c r="G216" i="28"/>
  <c r="H216" i="28"/>
  <c r="B280" i="28"/>
  <c r="J280" i="28"/>
  <c r="E280" i="28"/>
  <c r="M280" i="28"/>
  <c r="F280" i="28"/>
  <c r="K280" i="28"/>
  <c r="L280" i="28"/>
  <c r="A280" i="28"/>
  <c r="D280" i="28"/>
  <c r="G280" i="28"/>
  <c r="C280" i="28"/>
  <c r="H280" i="28"/>
  <c r="I280" i="28"/>
  <c r="H360" i="28"/>
  <c r="C360" i="28"/>
  <c r="K360" i="28"/>
  <c r="D360" i="28"/>
  <c r="L360" i="28"/>
  <c r="E360" i="28"/>
  <c r="M360" i="28"/>
  <c r="F360" i="28"/>
  <c r="G360" i="28"/>
  <c r="A360" i="28"/>
  <c r="B360" i="28"/>
  <c r="I360" i="28"/>
  <c r="J360" i="28"/>
  <c r="C392" i="28"/>
  <c r="K392" i="28"/>
  <c r="F392" i="28"/>
  <c r="A392" i="28"/>
  <c r="L392" i="28"/>
  <c r="B392" i="28"/>
  <c r="M392" i="28"/>
  <c r="E392" i="28"/>
  <c r="G392" i="28"/>
  <c r="D392" i="28"/>
  <c r="H392" i="28"/>
  <c r="I392" i="28"/>
  <c r="J392" i="28"/>
  <c r="D534" i="28"/>
  <c r="L534" i="28"/>
  <c r="E534" i="28"/>
  <c r="M534" i="28"/>
  <c r="F534" i="28"/>
  <c r="H534" i="28"/>
  <c r="A534" i="28"/>
  <c r="I534" i="28"/>
  <c r="B534" i="28"/>
  <c r="J534" i="28"/>
  <c r="C534" i="28"/>
  <c r="G534" i="28"/>
  <c r="K534" i="28"/>
  <c r="B121" i="28"/>
  <c r="J121" i="28"/>
  <c r="C121" i="28"/>
  <c r="K121" i="28"/>
  <c r="F121" i="28"/>
  <c r="G121" i="28"/>
  <c r="A121" i="28"/>
  <c r="H121" i="28"/>
  <c r="I121" i="28"/>
  <c r="D121" i="28"/>
  <c r="E121" i="28"/>
  <c r="L121" i="28"/>
  <c r="M121" i="28"/>
  <c r="D185" i="28"/>
  <c r="L185" i="28"/>
  <c r="E185" i="28"/>
  <c r="M185" i="28"/>
  <c r="H185" i="28"/>
  <c r="A185" i="28"/>
  <c r="I185" i="28"/>
  <c r="J185" i="28"/>
  <c r="B185" i="28"/>
  <c r="F185" i="28"/>
  <c r="G185" i="28"/>
  <c r="C185" i="28"/>
  <c r="K185" i="28"/>
  <c r="D201" i="28"/>
  <c r="L201" i="28"/>
  <c r="E201" i="28"/>
  <c r="M201" i="28"/>
  <c r="H201" i="28"/>
  <c r="A201" i="28"/>
  <c r="I201" i="28"/>
  <c r="F201" i="28"/>
  <c r="G201" i="28"/>
  <c r="B201" i="28"/>
  <c r="C201" i="28"/>
  <c r="J201" i="28"/>
  <c r="K201" i="28"/>
  <c r="D249" i="28"/>
  <c r="L249" i="28"/>
  <c r="E249" i="28"/>
  <c r="M249" i="28"/>
  <c r="H249" i="28"/>
  <c r="A249" i="28"/>
  <c r="I249" i="28"/>
  <c r="J249" i="28"/>
  <c r="K249" i="28"/>
  <c r="B249" i="28"/>
  <c r="C249" i="28"/>
  <c r="F249" i="28"/>
  <c r="G249" i="28"/>
  <c r="D265" i="28"/>
  <c r="L265" i="28"/>
  <c r="E265" i="28"/>
  <c r="M265" i="28"/>
  <c r="H265" i="28"/>
  <c r="A265" i="28"/>
  <c r="I265" i="28"/>
  <c r="J265" i="28"/>
  <c r="K265" i="28"/>
  <c r="B265" i="28"/>
  <c r="C265" i="28"/>
  <c r="F265" i="28"/>
  <c r="G265" i="28"/>
  <c r="D313" i="28"/>
  <c r="L313" i="28"/>
  <c r="E313" i="28"/>
  <c r="M313" i="28"/>
  <c r="F313" i="28"/>
  <c r="H313" i="28"/>
  <c r="A313" i="28"/>
  <c r="I313" i="28"/>
  <c r="G313" i="28"/>
  <c r="J313" i="28"/>
  <c r="K313" i="28"/>
  <c r="C313" i="28"/>
  <c r="B313" i="28"/>
  <c r="C361" i="28"/>
  <c r="K361" i="28"/>
  <c r="F361" i="28"/>
  <c r="G361" i="28"/>
  <c r="H361" i="28"/>
  <c r="A361" i="28"/>
  <c r="I361" i="28"/>
  <c r="B361" i="28"/>
  <c r="J361" i="28"/>
  <c r="E361" i="28"/>
  <c r="L361" i="28"/>
  <c r="M361" i="28"/>
  <c r="D361" i="28"/>
  <c r="F369" i="28"/>
  <c r="A369" i="28"/>
  <c r="I369" i="28"/>
  <c r="B369" i="28"/>
  <c r="L369" i="28"/>
  <c r="C369" i="28"/>
  <c r="M369" i="28"/>
  <c r="E369" i="28"/>
  <c r="G369" i="28"/>
  <c r="D369" i="28"/>
  <c r="H369" i="28"/>
  <c r="J369" i="28"/>
  <c r="K369" i="28"/>
  <c r="C526" i="28"/>
  <c r="K526" i="28"/>
  <c r="D526" i="28"/>
  <c r="L526" i="28"/>
  <c r="E526" i="28"/>
  <c r="M526" i="28"/>
  <c r="F526" i="28"/>
  <c r="G526" i="28"/>
  <c r="H526" i="28"/>
  <c r="A526" i="28"/>
  <c r="I526" i="28"/>
  <c r="B526" i="28"/>
  <c r="J526" i="28"/>
  <c r="G194" i="28"/>
  <c r="H194" i="28"/>
  <c r="C194" i="28"/>
  <c r="K194" i="28"/>
  <c r="D194" i="28"/>
  <c r="L194" i="28"/>
  <c r="I194" i="28"/>
  <c r="J194" i="28"/>
  <c r="A194" i="28"/>
  <c r="B194" i="28"/>
  <c r="E194" i="28"/>
  <c r="F194" i="28"/>
  <c r="M194" i="28"/>
  <c r="G258" i="28"/>
  <c r="H258" i="28"/>
  <c r="C258" i="28"/>
  <c r="K258" i="28"/>
  <c r="D258" i="28"/>
  <c r="L258" i="28"/>
  <c r="E258" i="28"/>
  <c r="F258" i="28"/>
  <c r="I258" i="28"/>
  <c r="J258" i="28"/>
  <c r="M258" i="28"/>
  <c r="A258" i="28"/>
  <c r="B258" i="28"/>
  <c r="H338" i="28"/>
  <c r="A338" i="28"/>
  <c r="I338" i="28"/>
  <c r="D338" i="28"/>
  <c r="L338" i="28"/>
  <c r="M338" i="28"/>
  <c r="E338" i="28"/>
  <c r="F338" i="28"/>
  <c r="G338" i="28"/>
  <c r="J338" i="28"/>
  <c r="K338" i="28"/>
  <c r="B338" i="28"/>
  <c r="C338" i="28"/>
  <c r="D450" i="28"/>
  <c r="L450" i="28"/>
  <c r="G450" i="28"/>
  <c r="H450" i="28"/>
  <c r="A450" i="28"/>
  <c r="I450" i="28"/>
  <c r="C450" i="28"/>
  <c r="K450" i="28"/>
  <c r="F450" i="28"/>
  <c r="J450" i="28"/>
  <c r="M450" i="28"/>
  <c r="B450" i="28"/>
  <c r="E450" i="28"/>
  <c r="B449" i="48"/>
  <c r="U449" i="48" s="1"/>
  <c r="D435" i="28"/>
  <c r="L435" i="28"/>
  <c r="G435" i="28"/>
  <c r="A435" i="28"/>
  <c r="K435" i="28"/>
  <c r="B435" i="28"/>
  <c r="M435" i="28"/>
  <c r="C435" i="28"/>
  <c r="E435" i="28"/>
  <c r="F435" i="28"/>
  <c r="H435" i="28"/>
  <c r="J435" i="28"/>
  <c r="I435" i="28"/>
  <c r="B63" i="48"/>
  <c r="U63" i="48" s="1"/>
  <c r="B39" i="48"/>
  <c r="U39" i="48" s="1"/>
  <c r="D25" i="28"/>
  <c r="L25" i="28"/>
  <c r="H25" i="28"/>
  <c r="C25" i="28"/>
  <c r="E25" i="28"/>
  <c r="F25" i="28"/>
  <c r="G25" i="28"/>
  <c r="I25" i="28"/>
  <c r="J25" i="28"/>
  <c r="A25" i="28"/>
  <c r="B25" i="28"/>
  <c r="K25" i="28"/>
  <c r="M25" i="28"/>
  <c r="B71" i="48"/>
  <c r="U71" i="48" s="1"/>
  <c r="B57" i="28"/>
  <c r="J57" i="28"/>
  <c r="D57" i="28"/>
  <c r="L57" i="28"/>
  <c r="E57" i="28"/>
  <c r="M57" i="28"/>
  <c r="F57" i="28"/>
  <c r="G57" i="28"/>
  <c r="H57" i="28"/>
  <c r="A57" i="28"/>
  <c r="C57" i="28"/>
  <c r="I57" i="28"/>
  <c r="K57" i="28"/>
  <c r="B73" i="28"/>
  <c r="J73" i="28"/>
  <c r="D73" i="28"/>
  <c r="L73" i="28"/>
  <c r="F73" i="28"/>
  <c r="M73" i="28"/>
  <c r="A73" i="28"/>
  <c r="G73" i="28"/>
  <c r="H73" i="28"/>
  <c r="C73" i="28"/>
  <c r="E73" i="28"/>
  <c r="I73" i="28"/>
  <c r="K73" i="28"/>
  <c r="B381" i="48"/>
  <c r="U381" i="48" s="1"/>
  <c r="H367" i="28"/>
  <c r="C367" i="28"/>
  <c r="K367" i="28"/>
  <c r="F367" i="28"/>
  <c r="G367" i="28"/>
  <c r="J367" i="28"/>
  <c r="A367" i="28"/>
  <c r="L367" i="28"/>
  <c r="B367" i="28"/>
  <c r="D367" i="28"/>
  <c r="E367" i="28"/>
  <c r="I367" i="28"/>
  <c r="M367" i="28"/>
  <c r="H107" i="28"/>
  <c r="A107" i="28"/>
  <c r="I107" i="28"/>
  <c r="D107" i="28"/>
  <c r="L107" i="28"/>
  <c r="E107" i="28"/>
  <c r="M107" i="28"/>
  <c r="F107" i="28"/>
  <c r="G107" i="28"/>
  <c r="B107" i="28"/>
  <c r="C107" i="28"/>
  <c r="J107" i="28"/>
  <c r="K107" i="28"/>
  <c r="B452" i="28"/>
  <c r="J452" i="28"/>
  <c r="E452" i="28"/>
  <c r="M452" i="28"/>
  <c r="F452" i="28"/>
  <c r="G452" i="28"/>
  <c r="A452" i="28"/>
  <c r="I452" i="28"/>
  <c r="C452" i="28"/>
  <c r="D452" i="28"/>
  <c r="H452" i="28"/>
  <c r="K452" i="28"/>
  <c r="L452" i="28"/>
  <c r="B170" i="48"/>
  <c r="U170" i="48" s="1"/>
  <c r="C156" i="28"/>
  <c r="K156" i="28"/>
  <c r="D156" i="28"/>
  <c r="L156" i="28"/>
  <c r="G156" i="28"/>
  <c r="H156" i="28"/>
  <c r="I156" i="28"/>
  <c r="J156" i="28"/>
  <c r="A156" i="28"/>
  <c r="B156" i="28"/>
  <c r="E156" i="28"/>
  <c r="F156" i="28"/>
  <c r="M156" i="28"/>
  <c r="B218" i="48"/>
  <c r="U218" i="48" s="1"/>
  <c r="E204" i="28"/>
  <c r="M204" i="28"/>
  <c r="F204" i="28"/>
  <c r="A204" i="28"/>
  <c r="I204" i="28"/>
  <c r="B204" i="28"/>
  <c r="J204" i="28"/>
  <c r="G204" i="28"/>
  <c r="H204" i="28"/>
  <c r="C204" i="28"/>
  <c r="D204" i="28"/>
  <c r="K204" i="28"/>
  <c r="L204" i="28"/>
  <c r="B234" i="48"/>
  <c r="U234" i="48" s="1"/>
  <c r="A220" i="28"/>
  <c r="B220" i="28"/>
  <c r="E220" i="28"/>
  <c r="M220" i="28"/>
  <c r="F220" i="28"/>
  <c r="I220" i="28"/>
  <c r="J220" i="28"/>
  <c r="C220" i="28"/>
  <c r="D220" i="28"/>
  <c r="G220" i="28"/>
  <c r="H220" i="28"/>
  <c r="K220" i="28"/>
  <c r="L220" i="28"/>
  <c r="B282" i="48"/>
  <c r="U282" i="48" s="1"/>
  <c r="E268" i="28"/>
  <c r="M268" i="28"/>
  <c r="F268" i="28"/>
  <c r="A268" i="28"/>
  <c r="I268" i="28"/>
  <c r="B268" i="28"/>
  <c r="J268" i="28"/>
  <c r="C268" i="28"/>
  <c r="D268" i="28"/>
  <c r="G268" i="28"/>
  <c r="H268" i="28"/>
  <c r="K268" i="28"/>
  <c r="L268" i="28"/>
  <c r="B298" i="48"/>
  <c r="U298" i="48" s="1"/>
  <c r="E284" i="28"/>
  <c r="M284" i="28"/>
  <c r="F284" i="28"/>
  <c r="G284" i="28"/>
  <c r="A284" i="28"/>
  <c r="I284" i="28"/>
  <c r="B284" i="28"/>
  <c r="J284" i="28"/>
  <c r="L284" i="28"/>
  <c r="C284" i="28"/>
  <c r="D284" i="28"/>
  <c r="H284" i="28"/>
  <c r="K284" i="28"/>
  <c r="C518" i="28"/>
  <c r="K518" i="28"/>
  <c r="D518" i="28"/>
  <c r="L518" i="28"/>
  <c r="E518" i="28"/>
  <c r="M518" i="28"/>
  <c r="F518" i="28"/>
  <c r="G518" i="28"/>
  <c r="H518" i="28"/>
  <c r="A518" i="28"/>
  <c r="I518" i="28"/>
  <c r="B518" i="28"/>
  <c r="J518" i="28"/>
  <c r="G5" i="28"/>
  <c r="H5" i="28"/>
  <c r="D5" i="28"/>
  <c r="L5" i="28"/>
  <c r="C5" i="28"/>
  <c r="E5" i="28"/>
  <c r="F5" i="28"/>
  <c r="I5" i="28"/>
  <c r="J5" i="28"/>
  <c r="K5" i="28"/>
  <c r="A5" i="28"/>
  <c r="B5" i="28"/>
  <c r="M5" i="28"/>
  <c r="B67" i="48"/>
  <c r="U67" i="48" s="1"/>
  <c r="H53" i="28"/>
  <c r="D53" i="28"/>
  <c r="C53" i="28"/>
  <c r="M53" i="28"/>
  <c r="F53" i="28"/>
  <c r="G53" i="28"/>
  <c r="I53" i="28"/>
  <c r="A53" i="28"/>
  <c r="B53" i="28"/>
  <c r="J53" i="28"/>
  <c r="K53" i="28"/>
  <c r="E53" i="28"/>
  <c r="L53" i="28"/>
  <c r="F85" i="28"/>
  <c r="B85" i="28"/>
  <c r="J85" i="28"/>
  <c r="C85" i="28"/>
  <c r="M85" i="28"/>
  <c r="D85" i="28"/>
  <c r="H85" i="28"/>
  <c r="I85" i="28"/>
  <c r="E85" i="28"/>
  <c r="G85" i="28"/>
  <c r="K85" i="28"/>
  <c r="L85" i="28"/>
  <c r="A85" i="28"/>
  <c r="F101" i="28"/>
  <c r="G101" i="28"/>
  <c r="B101" i="28"/>
  <c r="J101" i="28"/>
  <c r="C101" i="28"/>
  <c r="K101" i="28"/>
  <c r="A101" i="28"/>
  <c r="D101" i="28"/>
  <c r="E101" i="28"/>
  <c r="H101" i="28"/>
  <c r="I101" i="28"/>
  <c r="L101" i="28"/>
  <c r="M101" i="28"/>
  <c r="F149" i="28"/>
  <c r="G149" i="28"/>
  <c r="B149" i="28"/>
  <c r="J149" i="28"/>
  <c r="C149" i="28"/>
  <c r="K149" i="28"/>
  <c r="D149" i="28"/>
  <c r="E149" i="28"/>
  <c r="L149" i="28"/>
  <c r="M149" i="28"/>
  <c r="A149" i="28"/>
  <c r="H149" i="28"/>
  <c r="I149" i="28"/>
  <c r="H165" i="28"/>
  <c r="A165" i="28"/>
  <c r="I165" i="28"/>
  <c r="D165" i="28"/>
  <c r="L165" i="28"/>
  <c r="E165" i="28"/>
  <c r="M165" i="28"/>
  <c r="B165" i="28"/>
  <c r="C165" i="28"/>
  <c r="F165" i="28"/>
  <c r="G165" i="28"/>
  <c r="J165" i="28"/>
  <c r="K165" i="28"/>
  <c r="H197" i="28"/>
  <c r="A197" i="28"/>
  <c r="I197" i="28"/>
  <c r="D197" i="28"/>
  <c r="L197" i="28"/>
  <c r="E197" i="28"/>
  <c r="M197" i="28"/>
  <c r="B197" i="28"/>
  <c r="C197" i="28"/>
  <c r="J197" i="28"/>
  <c r="K197" i="28"/>
  <c r="F197" i="28"/>
  <c r="G197" i="28"/>
  <c r="H213" i="28"/>
  <c r="A213" i="28"/>
  <c r="I213" i="28"/>
  <c r="D213" i="28"/>
  <c r="L213" i="28"/>
  <c r="E213" i="28"/>
  <c r="M213" i="28"/>
  <c r="B213" i="28"/>
  <c r="C213" i="28"/>
  <c r="J213" i="28"/>
  <c r="K213" i="28"/>
  <c r="F213" i="28"/>
  <c r="G213" i="28"/>
  <c r="H229" i="28"/>
  <c r="A229" i="28"/>
  <c r="I229" i="28"/>
  <c r="D229" i="28"/>
  <c r="L229" i="28"/>
  <c r="E229" i="28"/>
  <c r="M229" i="28"/>
  <c r="B229" i="28"/>
  <c r="C229" i="28"/>
  <c r="F229" i="28"/>
  <c r="G229" i="28"/>
  <c r="J229" i="28"/>
  <c r="K229" i="28"/>
  <c r="H261" i="28"/>
  <c r="A261" i="28"/>
  <c r="I261" i="28"/>
  <c r="D261" i="28"/>
  <c r="L261" i="28"/>
  <c r="E261" i="28"/>
  <c r="M261" i="28"/>
  <c r="B261" i="28"/>
  <c r="C261" i="28"/>
  <c r="F261" i="28"/>
  <c r="G261" i="28"/>
  <c r="J261" i="28"/>
  <c r="K261" i="28"/>
  <c r="A277" i="28"/>
  <c r="I277" i="28"/>
  <c r="D277" i="28"/>
  <c r="L277" i="28"/>
  <c r="E277" i="28"/>
  <c r="M277" i="28"/>
  <c r="J277" i="28"/>
  <c r="K277" i="28"/>
  <c r="B277" i="28"/>
  <c r="C277" i="28"/>
  <c r="F277" i="28"/>
  <c r="G277" i="28"/>
  <c r="H277" i="28"/>
  <c r="H293" i="28"/>
  <c r="A293" i="28"/>
  <c r="I293" i="28"/>
  <c r="B293" i="28"/>
  <c r="J293" i="28"/>
  <c r="D293" i="28"/>
  <c r="L293" i="28"/>
  <c r="E293" i="28"/>
  <c r="M293" i="28"/>
  <c r="C293" i="28"/>
  <c r="F293" i="28"/>
  <c r="G293" i="28"/>
  <c r="K293" i="28"/>
  <c r="A341" i="28"/>
  <c r="I341" i="28"/>
  <c r="B341" i="28"/>
  <c r="J341" i="28"/>
  <c r="E341" i="28"/>
  <c r="M341" i="28"/>
  <c r="L341" i="28"/>
  <c r="D341" i="28"/>
  <c r="F341" i="28"/>
  <c r="G341" i="28"/>
  <c r="H341" i="28"/>
  <c r="K341" i="28"/>
  <c r="C341" i="28"/>
  <c r="B389" i="28"/>
  <c r="J389" i="28"/>
  <c r="E389" i="28"/>
  <c r="M389" i="28"/>
  <c r="H389" i="28"/>
  <c r="I389" i="28"/>
  <c r="A389" i="28"/>
  <c r="L389" i="28"/>
  <c r="C389" i="28"/>
  <c r="D389" i="28"/>
  <c r="F389" i="28"/>
  <c r="K389" i="28"/>
  <c r="G389" i="28"/>
  <c r="H446" i="28"/>
  <c r="A446" i="28"/>
  <c r="I446" i="28"/>
  <c r="C446" i="28"/>
  <c r="K446" i="28"/>
  <c r="D446" i="28"/>
  <c r="L446" i="28"/>
  <c r="E446" i="28"/>
  <c r="M446" i="28"/>
  <c r="G446" i="28"/>
  <c r="B446" i="28"/>
  <c r="F446" i="28"/>
  <c r="J446" i="28"/>
  <c r="B36" i="48"/>
  <c r="U36" i="48" s="1"/>
  <c r="C22" i="28"/>
  <c r="K22" i="28"/>
  <c r="G22" i="28"/>
  <c r="J22" i="28"/>
  <c r="A22" i="28"/>
  <c r="L22" i="28"/>
  <c r="B22" i="28"/>
  <c r="M22" i="28"/>
  <c r="D22" i="28"/>
  <c r="E22" i="28"/>
  <c r="F22" i="28"/>
  <c r="H22" i="28"/>
  <c r="I22" i="28"/>
  <c r="A86" i="28"/>
  <c r="I86" i="28"/>
  <c r="E86" i="28"/>
  <c r="M86" i="28"/>
  <c r="K86" i="28"/>
  <c r="B86" i="28"/>
  <c r="L86" i="28"/>
  <c r="F86" i="28"/>
  <c r="G86" i="28"/>
  <c r="C86" i="28"/>
  <c r="D86" i="28"/>
  <c r="H86" i="28"/>
  <c r="J86" i="28"/>
  <c r="B164" i="48"/>
  <c r="U164" i="48" s="1"/>
  <c r="A150" i="28"/>
  <c r="I150" i="28"/>
  <c r="B150" i="28"/>
  <c r="J150" i="28"/>
  <c r="E150" i="28"/>
  <c r="M150" i="28"/>
  <c r="F150" i="28"/>
  <c r="G150" i="28"/>
  <c r="H150" i="28"/>
  <c r="C150" i="28"/>
  <c r="K150" i="28"/>
  <c r="L150" i="28"/>
  <c r="D150" i="28"/>
  <c r="B196" i="48"/>
  <c r="U196" i="48" s="1"/>
  <c r="C182" i="28"/>
  <c r="K182" i="28"/>
  <c r="D182" i="28"/>
  <c r="L182" i="28"/>
  <c r="G182" i="28"/>
  <c r="H182" i="28"/>
  <c r="A182" i="28"/>
  <c r="E182" i="28"/>
  <c r="F182" i="28"/>
  <c r="I182" i="28"/>
  <c r="J182" i="28"/>
  <c r="M182" i="28"/>
  <c r="B182" i="28"/>
  <c r="B244" i="48"/>
  <c r="U244" i="48" s="1"/>
  <c r="C230" i="28"/>
  <c r="K230" i="28"/>
  <c r="D230" i="28"/>
  <c r="L230" i="28"/>
  <c r="G230" i="28"/>
  <c r="H230" i="28"/>
  <c r="A230" i="28"/>
  <c r="B230" i="28"/>
  <c r="E230" i="28"/>
  <c r="F230" i="28"/>
  <c r="I230" i="28"/>
  <c r="J230" i="28"/>
  <c r="M230" i="28"/>
  <c r="B260" i="48"/>
  <c r="U260" i="48" s="1"/>
  <c r="C246" i="28"/>
  <c r="K246" i="28"/>
  <c r="D246" i="28"/>
  <c r="L246" i="28"/>
  <c r="G246" i="28"/>
  <c r="H246" i="28"/>
  <c r="A246" i="28"/>
  <c r="B246" i="28"/>
  <c r="E246" i="28"/>
  <c r="F246" i="28"/>
  <c r="I246" i="28"/>
  <c r="J246" i="28"/>
  <c r="M246" i="28"/>
  <c r="B308" i="48"/>
  <c r="U308" i="48" s="1"/>
  <c r="C294" i="28"/>
  <c r="K294" i="28"/>
  <c r="D294" i="28"/>
  <c r="L294" i="28"/>
  <c r="E294" i="28"/>
  <c r="M294" i="28"/>
  <c r="G294" i="28"/>
  <c r="H294" i="28"/>
  <c r="J294" i="28"/>
  <c r="A294" i="28"/>
  <c r="B294" i="28"/>
  <c r="F294" i="28"/>
  <c r="I294" i="28"/>
  <c r="B356" i="48"/>
  <c r="U356" i="48" s="1"/>
  <c r="D342" i="28"/>
  <c r="L342" i="28"/>
  <c r="E342" i="28"/>
  <c r="M342" i="28"/>
  <c r="H342" i="28"/>
  <c r="K342" i="28"/>
  <c r="C342" i="28"/>
  <c r="F342" i="28"/>
  <c r="G342" i="28"/>
  <c r="I342" i="28"/>
  <c r="J342" i="28"/>
  <c r="A342" i="28"/>
  <c r="B342" i="28"/>
  <c r="B556" i="48"/>
  <c r="U556" i="48" s="1"/>
  <c r="D542" i="28"/>
  <c r="L542" i="28"/>
  <c r="E542" i="28"/>
  <c r="M542" i="28"/>
  <c r="F542" i="28"/>
  <c r="H542" i="28"/>
  <c r="A542" i="28"/>
  <c r="I542" i="28"/>
  <c r="B542" i="28"/>
  <c r="J542" i="28"/>
  <c r="K542" i="28"/>
  <c r="G542" i="28"/>
  <c r="C542" i="28"/>
  <c r="B597" i="48"/>
  <c r="U597" i="48" s="1"/>
  <c r="F583" i="28"/>
  <c r="G583" i="28"/>
  <c r="E583" i="28"/>
  <c r="H583" i="28"/>
  <c r="A583" i="28"/>
  <c r="I583" i="28"/>
  <c r="M583" i="28"/>
  <c r="B583" i="28"/>
  <c r="J583" i="28"/>
  <c r="C583" i="28"/>
  <c r="K583" i="28"/>
  <c r="D583" i="28"/>
  <c r="L583" i="28"/>
  <c r="F480" i="28"/>
  <c r="A480" i="28"/>
  <c r="I480" i="28"/>
  <c r="B480" i="28"/>
  <c r="J480" i="28"/>
  <c r="C480" i="28"/>
  <c r="K480" i="28"/>
  <c r="E480" i="28"/>
  <c r="M480" i="28"/>
  <c r="D480" i="28"/>
  <c r="G480" i="28"/>
  <c r="H480" i="28"/>
  <c r="L480" i="28"/>
  <c r="B544" i="28"/>
  <c r="J544" i="28"/>
  <c r="C544" i="28"/>
  <c r="K544" i="28"/>
  <c r="D544" i="28"/>
  <c r="L544" i="28"/>
  <c r="F544" i="28"/>
  <c r="G544" i="28"/>
  <c r="H544" i="28"/>
  <c r="M544" i="28"/>
  <c r="A544" i="28"/>
  <c r="E544" i="28"/>
  <c r="I544" i="28"/>
  <c r="A24" i="28"/>
  <c r="I24" i="28"/>
  <c r="E24" i="28"/>
  <c r="M24" i="28"/>
  <c r="F24" i="28"/>
  <c r="G24" i="28"/>
  <c r="H24" i="28"/>
  <c r="J24" i="28"/>
  <c r="K24" i="28"/>
  <c r="B24" i="28"/>
  <c r="L24" i="28"/>
  <c r="C24" i="28"/>
  <c r="D24" i="28"/>
  <c r="G88" i="28"/>
  <c r="C88" i="28"/>
  <c r="K88" i="28"/>
  <c r="F88" i="28"/>
  <c r="H88" i="28"/>
  <c r="A88" i="28"/>
  <c r="L88" i="28"/>
  <c r="B88" i="28"/>
  <c r="M88" i="28"/>
  <c r="I88" i="28"/>
  <c r="J88" i="28"/>
  <c r="D88" i="28"/>
  <c r="E88" i="28"/>
  <c r="G136" i="28"/>
  <c r="H136" i="28"/>
  <c r="C136" i="28"/>
  <c r="K136" i="28"/>
  <c r="D136" i="28"/>
  <c r="L136" i="28"/>
  <c r="M136" i="28"/>
  <c r="E136" i="28"/>
  <c r="F136" i="28"/>
  <c r="A136" i="28"/>
  <c r="B136" i="28"/>
  <c r="I136" i="28"/>
  <c r="J136" i="28"/>
  <c r="A232" i="28"/>
  <c r="I232" i="28"/>
  <c r="B232" i="28"/>
  <c r="J232" i="28"/>
  <c r="E232" i="28"/>
  <c r="M232" i="28"/>
  <c r="F232" i="28"/>
  <c r="G232" i="28"/>
  <c r="H232" i="28"/>
  <c r="K232" i="28"/>
  <c r="L232" i="28"/>
  <c r="C232" i="28"/>
  <c r="D232" i="28"/>
  <c r="A296" i="28"/>
  <c r="I296" i="28"/>
  <c r="B296" i="28"/>
  <c r="J296" i="28"/>
  <c r="C296" i="28"/>
  <c r="K296" i="28"/>
  <c r="E296" i="28"/>
  <c r="M296" i="28"/>
  <c r="F296" i="28"/>
  <c r="G296" i="28"/>
  <c r="H296" i="28"/>
  <c r="L296" i="28"/>
  <c r="D296" i="28"/>
  <c r="F344" i="28"/>
  <c r="H344" i="28"/>
  <c r="B344" i="28"/>
  <c r="K344" i="28"/>
  <c r="C344" i="28"/>
  <c r="L344" i="28"/>
  <c r="D344" i="28"/>
  <c r="M344" i="28"/>
  <c r="E344" i="28"/>
  <c r="G344" i="28"/>
  <c r="A344" i="28"/>
  <c r="I344" i="28"/>
  <c r="J344" i="28"/>
  <c r="B525" i="48"/>
  <c r="U525" i="48" s="1"/>
  <c r="F511" i="28"/>
  <c r="G511" i="28"/>
  <c r="H511" i="28"/>
  <c r="A511" i="28"/>
  <c r="I511" i="28"/>
  <c r="B511" i="28"/>
  <c r="J511" i="28"/>
  <c r="C511" i="28"/>
  <c r="K511" i="28"/>
  <c r="D511" i="28"/>
  <c r="L511" i="28"/>
  <c r="E511" i="28"/>
  <c r="M511" i="28"/>
  <c r="C579" i="28"/>
  <c r="K579" i="28"/>
  <c r="D579" i="28"/>
  <c r="L579" i="28"/>
  <c r="E579" i="28"/>
  <c r="M579" i="28"/>
  <c r="G579" i="28"/>
  <c r="H579" i="28"/>
  <c r="A579" i="28"/>
  <c r="I579" i="28"/>
  <c r="J579" i="28"/>
  <c r="F579" i="28"/>
  <c r="B579" i="28"/>
  <c r="B153" i="28"/>
  <c r="J153" i="28"/>
  <c r="C153" i="28"/>
  <c r="K153" i="28"/>
  <c r="F153" i="28"/>
  <c r="G153" i="28"/>
  <c r="A153" i="28"/>
  <c r="H153" i="28"/>
  <c r="I153" i="28"/>
  <c r="D153" i="28"/>
  <c r="E153" i="28"/>
  <c r="L153" i="28"/>
  <c r="M153" i="28"/>
  <c r="B517" i="48"/>
  <c r="U517" i="48" s="1"/>
  <c r="C503" i="28"/>
  <c r="K503" i="28"/>
  <c r="F503" i="28"/>
  <c r="G503" i="28"/>
  <c r="H503" i="28"/>
  <c r="B503" i="28"/>
  <c r="J503" i="28"/>
  <c r="A503" i="28"/>
  <c r="D503" i="28"/>
  <c r="E503" i="28"/>
  <c r="I503" i="28"/>
  <c r="L503" i="28"/>
  <c r="M503" i="28"/>
  <c r="C571" i="28"/>
  <c r="K571" i="28"/>
  <c r="D571" i="28"/>
  <c r="L571" i="28"/>
  <c r="E571" i="28"/>
  <c r="M571" i="28"/>
  <c r="G571" i="28"/>
  <c r="H571" i="28"/>
  <c r="A571" i="28"/>
  <c r="I571" i="28"/>
  <c r="B571" i="28"/>
  <c r="F571" i="28"/>
  <c r="J571" i="28"/>
  <c r="E74" i="28"/>
  <c r="M74" i="28"/>
  <c r="G74" i="28"/>
  <c r="A74" i="28"/>
  <c r="I74" i="28"/>
  <c r="L74" i="28"/>
  <c r="B74" i="28"/>
  <c r="F74" i="28"/>
  <c r="H74" i="28"/>
  <c r="C74" i="28"/>
  <c r="D74" i="28"/>
  <c r="J74" i="28"/>
  <c r="K74" i="28"/>
  <c r="E154" i="28"/>
  <c r="M154" i="28"/>
  <c r="F154" i="28"/>
  <c r="A154" i="28"/>
  <c r="I154" i="28"/>
  <c r="B154" i="28"/>
  <c r="J154" i="28"/>
  <c r="C154" i="28"/>
  <c r="D154" i="28"/>
  <c r="K154" i="28"/>
  <c r="L154" i="28"/>
  <c r="G154" i="28"/>
  <c r="H154" i="28"/>
  <c r="G170" i="28"/>
  <c r="H170" i="28"/>
  <c r="C170" i="28"/>
  <c r="K170" i="28"/>
  <c r="D170" i="28"/>
  <c r="L170" i="28"/>
  <c r="M170" i="28"/>
  <c r="A170" i="28"/>
  <c r="B170" i="28"/>
  <c r="E170" i="28"/>
  <c r="F170" i="28"/>
  <c r="I170" i="28"/>
  <c r="J170" i="28"/>
  <c r="G202" i="28"/>
  <c r="H202" i="28"/>
  <c r="C202" i="28"/>
  <c r="K202" i="28"/>
  <c r="D202" i="28"/>
  <c r="L202" i="28"/>
  <c r="A202" i="28"/>
  <c r="B202" i="28"/>
  <c r="I202" i="28"/>
  <c r="J202" i="28"/>
  <c r="M202" i="28"/>
  <c r="E202" i="28"/>
  <c r="F202" i="28"/>
  <c r="G234" i="28"/>
  <c r="H234" i="28"/>
  <c r="C234" i="28"/>
  <c r="K234" i="28"/>
  <c r="D234" i="28"/>
  <c r="L234" i="28"/>
  <c r="M234" i="28"/>
  <c r="A234" i="28"/>
  <c r="B234" i="28"/>
  <c r="E234" i="28"/>
  <c r="F234" i="28"/>
  <c r="I234" i="28"/>
  <c r="J234" i="28"/>
  <c r="G266" i="28"/>
  <c r="H266" i="28"/>
  <c r="C266" i="28"/>
  <c r="K266" i="28"/>
  <c r="D266" i="28"/>
  <c r="L266" i="28"/>
  <c r="M266" i="28"/>
  <c r="A266" i="28"/>
  <c r="B266" i="28"/>
  <c r="E266" i="28"/>
  <c r="F266" i="28"/>
  <c r="I266" i="28"/>
  <c r="J266" i="28"/>
  <c r="G330" i="28"/>
  <c r="H330" i="28"/>
  <c r="A330" i="28"/>
  <c r="I330" i="28"/>
  <c r="D330" i="28"/>
  <c r="L330" i="28"/>
  <c r="M330" i="28"/>
  <c r="C330" i="28"/>
  <c r="E330" i="28"/>
  <c r="F330" i="28"/>
  <c r="J330" i="28"/>
  <c r="K330" i="28"/>
  <c r="B330" i="28"/>
  <c r="F346" i="28"/>
  <c r="A346" i="28"/>
  <c r="I346" i="28"/>
  <c r="B346" i="28"/>
  <c r="J346" i="28"/>
  <c r="C346" i="28"/>
  <c r="K346" i="28"/>
  <c r="D346" i="28"/>
  <c r="L346" i="28"/>
  <c r="E346" i="28"/>
  <c r="M346" i="28"/>
  <c r="H346" i="28"/>
  <c r="G346" i="28"/>
  <c r="F362" i="28"/>
  <c r="A362" i="28"/>
  <c r="I362" i="28"/>
  <c r="B362" i="28"/>
  <c r="J362" i="28"/>
  <c r="C362" i="28"/>
  <c r="K362" i="28"/>
  <c r="D362" i="28"/>
  <c r="L362" i="28"/>
  <c r="E362" i="28"/>
  <c r="M362" i="28"/>
  <c r="G362" i="28"/>
  <c r="H362" i="28"/>
  <c r="B55" i="48"/>
  <c r="U55" i="48" s="1"/>
  <c r="D41" i="28"/>
  <c r="L41" i="28"/>
  <c r="H41" i="28"/>
  <c r="I41" i="28"/>
  <c r="J41" i="28"/>
  <c r="A41" i="28"/>
  <c r="B41" i="28"/>
  <c r="M41" i="28"/>
  <c r="C41" i="28"/>
  <c r="E41" i="28"/>
  <c r="F41" i="28"/>
  <c r="G41" i="28"/>
  <c r="K41" i="28"/>
  <c r="F10" i="28"/>
  <c r="G10" i="28"/>
  <c r="C10" i="28"/>
  <c r="K10" i="28"/>
  <c r="B10" i="28"/>
  <c r="D10" i="28"/>
  <c r="E10" i="28"/>
  <c r="H10" i="28"/>
  <c r="I10" i="28"/>
  <c r="J10" i="28"/>
  <c r="A10" i="28"/>
  <c r="L10" i="28"/>
  <c r="M10" i="28"/>
  <c r="B446" i="48"/>
  <c r="U446" i="48" s="1"/>
  <c r="C432" i="28"/>
  <c r="K432" i="28"/>
  <c r="F432" i="28"/>
  <c r="H432" i="28"/>
  <c r="I432" i="28"/>
  <c r="J432" i="28"/>
  <c r="A432" i="28"/>
  <c r="L432" i="28"/>
  <c r="B432" i="28"/>
  <c r="M432" i="28"/>
  <c r="D432" i="28"/>
  <c r="G432" i="28"/>
  <c r="E432" i="28"/>
  <c r="A11" i="28"/>
  <c r="I11" i="28"/>
  <c r="B11" i="28"/>
  <c r="J11" i="28"/>
  <c r="F11" i="28"/>
  <c r="C11" i="28"/>
  <c r="D11" i="28"/>
  <c r="E11" i="28"/>
  <c r="G11" i="28"/>
  <c r="H11" i="28"/>
  <c r="K11" i="28"/>
  <c r="L11" i="28"/>
  <c r="M11" i="28"/>
  <c r="H59" i="28"/>
  <c r="B59" i="28"/>
  <c r="J59" i="28"/>
  <c r="C59" i="28"/>
  <c r="K59" i="28"/>
  <c r="D59" i="28"/>
  <c r="L59" i="28"/>
  <c r="E59" i="28"/>
  <c r="F59" i="28"/>
  <c r="M59" i="28"/>
  <c r="A59" i="28"/>
  <c r="G59" i="28"/>
  <c r="I59" i="28"/>
  <c r="H75" i="28"/>
  <c r="B75" i="28"/>
  <c r="J75" i="28"/>
  <c r="D75" i="28"/>
  <c r="L75" i="28"/>
  <c r="M75" i="28"/>
  <c r="A75" i="28"/>
  <c r="F75" i="28"/>
  <c r="G75" i="28"/>
  <c r="C75" i="28"/>
  <c r="E75" i="28"/>
  <c r="I75" i="28"/>
  <c r="K75" i="28"/>
  <c r="H139" i="28"/>
  <c r="A139" i="28"/>
  <c r="I139" i="28"/>
  <c r="D139" i="28"/>
  <c r="L139" i="28"/>
  <c r="E139" i="28"/>
  <c r="M139" i="28"/>
  <c r="F139" i="28"/>
  <c r="G139" i="28"/>
  <c r="B139" i="28"/>
  <c r="C139" i="28"/>
  <c r="J139" i="28"/>
  <c r="K139" i="28"/>
  <c r="B187" i="28"/>
  <c r="J187" i="28"/>
  <c r="C187" i="28"/>
  <c r="K187" i="28"/>
  <c r="F187" i="28"/>
  <c r="G187" i="28"/>
  <c r="D187" i="28"/>
  <c r="E187" i="28"/>
  <c r="H187" i="28"/>
  <c r="L187" i="28"/>
  <c r="M187" i="28"/>
  <c r="A187" i="28"/>
  <c r="I187" i="28"/>
  <c r="B219" i="28"/>
  <c r="J219" i="28"/>
  <c r="C219" i="28"/>
  <c r="K219" i="28"/>
  <c r="F219" i="28"/>
  <c r="G219" i="28"/>
  <c r="D219" i="28"/>
  <c r="E219" i="28"/>
  <c r="L219" i="28"/>
  <c r="M219" i="28"/>
  <c r="A219" i="28"/>
  <c r="H219" i="28"/>
  <c r="I219" i="28"/>
  <c r="B251" i="28"/>
  <c r="J251" i="28"/>
  <c r="C251" i="28"/>
  <c r="K251" i="28"/>
  <c r="F251" i="28"/>
  <c r="G251" i="28"/>
  <c r="A251" i="28"/>
  <c r="D251" i="28"/>
  <c r="E251" i="28"/>
  <c r="H251" i="28"/>
  <c r="I251" i="28"/>
  <c r="L251" i="28"/>
  <c r="M251" i="28"/>
  <c r="B297" i="48"/>
  <c r="U297" i="48" s="1"/>
  <c r="B283" i="28"/>
  <c r="J283" i="28"/>
  <c r="C283" i="28"/>
  <c r="K283" i="28"/>
  <c r="D283" i="28"/>
  <c r="L283" i="28"/>
  <c r="F283" i="28"/>
  <c r="G283" i="28"/>
  <c r="E283" i="28"/>
  <c r="H283" i="28"/>
  <c r="I283" i="28"/>
  <c r="M283" i="28"/>
  <c r="A283" i="28"/>
  <c r="D379" i="28"/>
  <c r="L379" i="28"/>
  <c r="G379" i="28"/>
  <c r="J379" i="28"/>
  <c r="A379" i="28"/>
  <c r="K379" i="28"/>
  <c r="C379" i="28"/>
  <c r="E379" i="28"/>
  <c r="B379" i="28"/>
  <c r="F379" i="28"/>
  <c r="H379" i="28"/>
  <c r="M379" i="28"/>
  <c r="I379" i="28"/>
  <c r="A370" i="28"/>
  <c r="I370" i="28"/>
  <c r="D370" i="28"/>
  <c r="L370" i="28"/>
  <c r="J370" i="28"/>
  <c r="K370" i="28"/>
  <c r="C370" i="28"/>
  <c r="E370" i="28"/>
  <c r="F370" i="28"/>
  <c r="G370" i="28"/>
  <c r="H370" i="28"/>
  <c r="M370" i="28"/>
  <c r="B370" i="28"/>
  <c r="E20" i="28"/>
  <c r="M20" i="28"/>
  <c r="A20" i="28"/>
  <c r="I20" i="28"/>
  <c r="D20" i="28"/>
  <c r="F20" i="28"/>
  <c r="G20" i="28"/>
  <c r="H20" i="28"/>
  <c r="J20" i="28"/>
  <c r="K20" i="28"/>
  <c r="B20" i="28"/>
  <c r="C20" i="28"/>
  <c r="L20" i="28"/>
  <c r="C148" i="28"/>
  <c r="K148" i="28"/>
  <c r="D148" i="28"/>
  <c r="L148" i="28"/>
  <c r="G148" i="28"/>
  <c r="H148" i="28"/>
  <c r="A148" i="28"/>
  <c r="B148" i="28"/>
  <c r="I148" i="28"/>
  <c r="J148" i="28"/>
  <c r="E148" i="28"/>
  <c r="F148" i="28"/>
  <c r="M148" i="28"/>
  <c r="E180" i="28"/>
  <c r="M180" i="28"/>
  <c r="F180" i="28"/>
  <c r="A180" i="28"/>
  <c r="I180" i="28"/>
  <c r="B180" i="28"/>
  <c r="J180" i="28"/>
  <c r="K180" i="28"/>
  <c r="C180" i="28"/>
  <c r="D180" i="28"/>
  <c r="G180" i="28"/>
  <c r="H180" i="28"/>
  <c r="L180" i="28"/>
  <c r="E244" i="28"/>
  <c r="M244" i="28"/>
  <c r="F244" i="28"/>
  <c r="A244" i="28"/>
  <c r="I244" i="28"/>
  <c r="B244" i="28"/>
  <c r="J244" i="28"/>
  <c r="K244" i="28"/>
  <c r="L244" i="28"/>
  <c r="C244" i="28"/>
  <c r="D244" i="28"/>
  <c r="G244" i="28"/>
  <c r="H244" i="28"/>
  <c r="E308" i="28"/>
  <c r="M308" i="28"/>
  <c r="F308" i="28"/>
  <c r="G308" i="28"/>
  <c r="A308" i="28"/>
  <c r="I308" i="28"/>
  <c r="B308" i="28"/>
  <c r="J308" i="28"/>
  <c r="H308" i="28"/>
  <c r="K308" i="28"/>
  <c r="L308" i="28"/>
  <c r="C308" i="28"/>
  <c r="D308" i="28"/>
  <c r="F340" i="28"/>
  <c r="G340" i="28"/>
  <c r="B340" i="28"/>
  <c r="J340" i="28"/>
  <c r="L340" i="28"/>
  <c r="D340" i="28"/>
  <c r="E340" i="28"/>
  <c r="H340" i="28"/>
  <c r="I340" i="28"/>
  <c r="K340" i="28"/>
  <c r="C340" i="28"/>
  <c r="M340" i="28"/>
  <c r="A340" i="28"/>
  <c r="D356" i="28"/>
  <c r="L356" i="28"/>
  <c r="G356" i="28"/>
  <c r="H356" i="28"/>
  <c r="A356" i="28"/>
  <c r="I356" i="28"/>
  <c r="B356" i="28"/>
  <c r="J356" i="28"/>
  <c r="C356" i="28"/>
  <c r="K356" i="28"/>
  <c r="F356" i="28"/>
  <c r="M356" i="28"/>
  <c r="E356" i="28"/>
  <c r="G420" i="28"/>
  <c r="B420" i="28"/>
  <c r="J420" i="28"/>
  <c r="K420" i="28"/>
  <c r="A420" i="28"/>
  <c r="D420" i="28"/>
  <c r="E420" i="28"/>
  <c r="M420" i="28"/>
  <c r="C420" i="28"/>
  <c r="F420" i="28"/>
  <c r="H420" i="28"/>
  <c r="L420" i="28"/>
  <c r="I420" i="28"/>
  <c r="B481" i="48"/>
  <c r="U481" i="48" s="1"/>
  <c r="G467" i="28"/>
  <c r="B467" i="28"/>
  <c r="J467" i="28"/>
  <c r="C467" i="28"/>
  <c r="K467" i="28"/>
  <c r="D467" i="28"/>
  <c r="L467" i="28"/>
  <c r="F467" i="28"/>
  <c r="A467" i="28"/>
  <c r="E467" i="28"/>
  <c r="H467" i="28"/>
  <c r="I467" i="28"/>
  <c r="M467" i="28"/>
  <c r="A520" i="28"/>
  <c r="I520" i="28"/>
  <c r="B520" i="28"/>
  <c r="J520" i="28"/>
  <c r="C520" i="28"/>
  <c r="K520" i="28"/>
  <c r="D520" i="28"/>
  <c r="L520" i="28"/>
  <c r="E520" i="28"/>
  <c r="M520" i="28"/>
  <c r="F520" i="28"/>
  <c r="G520" i="28"/>
  <c r="H520" i="28"/>
  <c r="H21" i="28"/>
  <c r="D21" i="28"/>
  <c r="L21" i="28"/>
  <c r="B21" i="28"/>
  <c r="M21" i="28"/>
  <c r="C21" i="28"/>
  <c r="E21" i="28"/>
  <c r="F21" i="28"/>
  <c r="G21" i="28"/>
  <c r="I21" i="28"/>
  <c r="A21" i="28"/>
  <c r="J21" i="28"/>
  <c r="K21" i="28"/>
  <c r="H37" i="28"/>
  <c r="D37" i="28"/>
  <c r="L37" i="28"/>
  <c r="G37" i="28"/>
  <c r="I37" i="28"/>
  <c r="J37" i="28"/>
  <c r="A37" i="28"/>
  <c r="K37" i="28"/>
  <c r="B37" i="28"/>
  <c r="M37" i="28"/>
  <c r="C37" i="28"/>
  <c r="E37" i="28"/>
  <c r="F37" i="28"/>
  <c r="H325" i="28"/>
  <c r="A325" i="28"/>
  <c r="I325" i="28"/>
  <c r="B325" i="28"/>
  <c r="J325" i="28"/>
  <c r="D325" i="28"/>
  <c r="L325" i="28"/>
  <c r="E325" i="28"/>
  <c r="M325" i="28"/>
  <c r="C325" i="28"/>
  <c r="F325" i="28"/>
  <c r="G325" i="28"/>
  <c r="K325" i="28"/>
  <c r="B515" i="48"/>
  <c r="U515" i="48" s="1"/>
  <c r="E501" i="28"/>
  <c r="M501" i="28"/>
  <c r="H501" i="28"/>
  <c r="A501" i="28"/>
  <c r="I501" i="28"/>
  <c r="B501" i="28"/>
  <c r="J501" i="28"/>
  <c r="D501" i="28"/>
  <c r="L501" i="28"/>
  <c r="F501" i="28"/>
  <c r="G501" i="28"/>
  <c r="K501" i="28"/>
  <c r="C501" i="28"/>
  <c r="B416" i="48"/>
  <c r="U416" i="48" s="1"/>
  <c r="A402" i="28"/>
  <c r="I402" i="28"/>
  <c r="D402" i="28"/>
  <c r="L402" i="28"/>
  <c r="J402" i="28"/>
  <c r="K402" i="28"/>
  <c r="C402" i="28"/>
  <c r="E402" i="28"/>
  <c r="B402" i="28"/>
  <c r="F402" i="28"/>
  <c r="G402" i="28"/>
  <c r="M402" i="28"/>
  <c r="H402" i="28"/>
  <c r="B462" i="48"/>
  <c r="U462" i="48" s="1"/>
  <c r="F448" i="28"/>
  <c r="A448" i="28"/>
  <c r="I448" i="28"/>
  <c r="B448" i="28"/>
  <c r="J448" i="28"/>
  <c r="C448" i="28"/>
  <c r="K448" i="28"/>
  <c r="E448" i="28"/>
  <c r="M448" i="28"/>
  <c r="L448" i="28"/>
  <c r="D448" i="28"/>
  <c r="G448" i="28"/>
  <c r="H448" i="28"/>
  <c r="B543" i="48"/>
  <c r="U543" i="48" s="1"/>
  <c r="E529" i="28"/>
  <c r="M529" i="28"/>
  <c r="F529" i="28"/>
  <c r="G529" i="28"/>
  <c r="A529" i="28"/>
  <c r="I529" i="28"/>
  <c r="B529" i="28"/>
  <c r="J529" i="28"/>
  <c r="C529" i="28"/>
  <c r="K529" i="28"/>
  <c r="D529" i="28"/>
  <c r="H529" i="28"/>
  <c r="L529" i="28"/>
  <c r="B584" i="48"/>
  <c r="U584" i="48" s="1"/>
  <c r="H570" i="28"/>
  <c r="A570" i="28"/>
  <c r="I570" i="28"/>
  <c r="B570" i="28"/>
  <c r="J570" i="28"/>
  <c r="D570" i="28"/>
  <c r="L570" i="28"/>
  <c r="E570" i="28"/>
  <c r="M570" i="28"/>
  <c r="F570" i="28"/>
  <c r="C570" i="28"/>
  <c r="G570" i="28"/>
  <c r="K570" i="28"/>
  <c r="B44" i="48"/>
  <c r="U44" i="48" s="1"/>
  <c r="C30" i="28"/>
  <c r="K30" i="28"/>
  <c r="G30" i="28"/>
  <c r="B30" i="28"/>
  <c r="M30" i="28"/>
  <c r="D30" i="28"/>
  <c r="E30" i="28"/>
  <c r="F30" i="28"/>
  <c r="H30" i="28"/>
  <c r="I30" i="28"/>
  <c r="A30" i="28"/>
  <c r="J30" i="28"/>
  <c r="L30" i="28"/>
  <c r="B76" i="48"/>
  <c r="U76" i="48" s="1"/>
  <c r="A62" i="28"/>
  <c r="I62" i="28"/>
  <c r="C62" i="28"/>
  <c r="K62" i="28"/>
  <c r="D62" i="28"/>
  <c r="L62" i="28"/>
  <c r="E62" i="28"/>
  <c r="M62" i="28"/>
  <c r="F62" i="28"/>
  <c r="G62" i="28"/>
  <c r="B62" i="28"/>
  <c r="H62" i="28"/>
  <c r="J62" i="28"/>
  <c r="B156" i="48"/>
  <c r="U156" i="48" s="1"/>
  <c r="A142" i="28"/>
  <c r="I142" i="28"/>
  <c r="B142" i="28"/>
  <c r="J142" i="28"/>
  <c r="E142" i="28"/>
  <c r="M142" i="28"/>
  <c r="F142" i="28"/>
  <c r="G142" i="28"/>
  <c r="H142" i="28"/>
  <c r="K142" i="28"/>
  <c r="C142" i="28"/>
  <c r="D142" i="28"/>
  <c r="L142" i="28"/>
  <c r="B204" i="48"/>
  <c r="U204" i="48" s="1"/>
  <c r="C190" i="28"/>
  <c r="K190" i="28"/>
  <c r="D190" i="28"/>
  <c r="L190" i="28"/>
  <c r="G190" i="28"/>
  <c r="H190" i="28"/>
  <c r="I190" i="28"/>
  <c r="M190" i="28"/>
  <c r="A190" i="28"/>
  <c r="E190" i="28"/>
  <c r="F190" i="28"/>
  <c r="B190" i="28"/>
  <c r="J190" i="28"/>
  <c r="B220" i="48"/>
  <c r="U220" i="48" s="1"/>
  <c r="C206" i="28"/>
  <c r="K206" i="28"/>
  <c r="D206" i="28"/>
  <c r="L206" i="28"/>
  <c r="G206" i="28"/>
  <c r="H206" i="28"/>
  <c r="M206" i="28"/>
  <c r="E206" i="28"/>
  <c r="F206" i="28"/>
  <c r="A206" i="28"/>
  <c r="B206" i="28"/>
  <c r="I206" i="28"/>
  <c r="J206" i="28"/>
  <c r="B268" i="48"/>
  <c r="U268" i="48" s="1"/>
  <c r="C254" i="28"/>
  <c r="K254" i="28"/>
  <c r="D254" i="28"/>
  <c r="L254" i="28"/>
  <c r="G254" i="28"/>
  <c r="H254" i="28"/>
  <c r="I254" i="28"/>
  <c r="J254" i="28"/>
  <c r="M254" i="28"/>
  <c r="A254" i="28"/>
  <c r="B254" i="28"/>
  <c r="E254" i="28"/>
  <c r="F254" i="28"/>
  <c r="C270" i="28"/>
  <c r="K270" i="28"/>
  <c r="D270" i="28"/>
  <c r="L270" i="28"/>
  <c r="G270" i="28"/>
  <c r="H270" i="28"/>
  <c r="I270" i="28"/>
  <c r="J270" i="28"/>
  <c r="M270" i="28"/>
  <c r="A270" i="28"/>
  <c r="B270" i="28"/>
  <c r="E270" i="28"/>
  <c r="F270" i="28"/>
  <c r="B348" i="48"/>
  <c r="U348" i="48" s="1"/>
  <c r="C334" i="28"/>
  <c r="K334" i="28"/>
  <c r="D334" i="28"/>
  <c r="L334" i="28"/>
  <c r="E334" i="28"/>
  <c r="M334" i="28"/>
  <c r="H334" i="28"/>
  <c r="I334" i="28"/>
  <c r="A334" i="28"/>
  <c r="B334" i="28"/>
  <c r="F334" i="28"/>
  <c r="G334" i="28"/>
  <c r="J334" i="28"/>
  <c r="B364" i="48"/>
  <c r="U364" i="48" s="1"/>
  <c r="B350" i="28"/>
  <c r="J350" i="28"/>
  <c r="E350" i="28"/>
  <c r="M350" i="28"/>
  <c r="F350" i="28"/>
  <c r="G350" i="28"/>
  <c r="H350" i="28"/>
  <c r="A350" i="28"/>
  <c r="I350" i="28"/>
  <c r="C350" i="28"/>
  <c r="D350" i="28"/>
  <c r="K350" i="28"/>
  <c r="L350" i="28"/>
  <c r="B45" i="48"/>
  <c r="U45" i="48" s="1"/>
  <c r="F31" i="28"/>
  <c r="B31" i="28"/>
  <c r="J31" i="28"/>
  <c r="K31" i="28"/>
  <c r="A31" i="28"/>
  <c r="L31" i="28"/>
  <c r="C31" i="28"/>
  <c r="M31" i="28"/>
  <c r="D31" i="28"/>
  <c r="E31" i="28"/>
  <c r="G31" i="28"/>
  <c r="H31" i="28"/>
  <c r="I31" i="28"/>
  <c r="B61" i="48"/>
  <c r="U61" i="48" s="1"/>
  <c r="F47" i="28"/>
  <c r="B47" i="28"/>
  <c r="J47" i="28"/>
  <c r="G47" i="28"/>
  <c r="I47" i="28"/>
  <c r="K47" i="28"/>
  <c r="A47" i="28"/>
  <c r="L47" i="28"/>
  <c r="E47" i="28"/>
  <c r="H47" i="28"/>
  <c r="M47" i="28"/>
  <c r="C47" i="28"/>
  <c r="D47" i="28"/>
  <c r="B93" i="48"/>
  <c r="U93" i="48" s="1"/>
  <c r="D79" i="28"/>
  <c r="L79" i="28"/>
  <c r="F79" i="28"/>
  <c r="H79" i="28"/>
  <c r="K79" i="28"/>
  <c r="A79" i="28"/>
  <c r="M79" i="28"/>
  <c r="E79" i="28"/>
  <c r="G79" i="28"/>
  <c r="B79" i="28"/>
  <c r="C79" i="28"/>
  <c r="I79" i="28"/>
  <c r="J79" i="28"/>
  <c r="B109" i="48"/>
  <c r="U109" i="48" s="1"/>
  <c r="D95" i="28"/>
  <c r="L95" i="28"/>
  <c r="E95" i="28"/>
  <c r="M95" i="28"/>
  <c r="H95" i="28"/>
  <c r="A95" i="28"/>
  <c r="I95" i="28"/>
  <c r="B95" i="28"/>
  <c r="C95" i="28"/>
  <c r="F95" i="28"/>
  <c r="G95" i="28"/>
  <c r="J95" i="28"/>
  <c r="K95" i="28"/>
  <c r="B125" i="48"/>
  <c r="U125" i="48" s="1"/>
  <c r="D111" i="28"/>
  <c r="L111" i="28"/>
  <c r="E111" i="28"/>
  <c r="M111" i="28"/>
  <c r="H111" i="28"/>
  <c r="A111" i="28"/>
  <c r="I111" i="28"/>
  <c r="B111" i="28"/>
  <c r="C111" i="28"/>
  <c r="J111" i="28"/>
  <c r="K111" i="28"/>
  <c r="F111" i="28"/>
  <c r="G111" i="28"/>
  <c r="B205" i="48"/>
  <c r="U205" i="48" s="1"/>
  <c r="F191" i="28"/>
  <c r="G191" i="28"/>
  <c r="B191" i="28"/>
  <c r="J191" i="28"/>
  <c r="C191" i="28"/>
  <c r="K191" i="28"/>
  <c r="L191" i="28"/>
  <c r="A191" i="28"/>
  <c r="D191" i="28"/>
  <c r="H191" i="28"/>
  <c r="I191" i="28"/>
  <c r="E191" i="28"/>
  <c r="M191" i="28"/>
  <c r="B269" i="48"/>
  <c r="U269" i="48" s="1"/>
  <c r="F255" i="28"/>
  <c r="G255" i="28"/>
  <c r="B255" i="28"/>
  <c r="J255" i="28"/>
  <c r="C255" i="28"/>
  <c r="K255" i="28"/>
  <c r="L255" i="28"/>
  <c r="M255" i="28"/>
  <c r="A255" i="28"/>
  <c r="D255" i="28"/>
  <c r="E255" i="28"/>
  <c r="H255" i="28"/>
  <c r="I255" i="28"/>
  <c r="B365" i="48"/>
  <c r="U365" i="48" s="1"/>
  <c r="E351" i="28"/>
  <c r="M351" i="28"/>
  <c r="H351" i="28"/>
  <c r="A351" i="28"/>
  <c r="I351" i="28"/>
  <c r="B351" i="28"/>
  <c r="J351" i="28"/>
  <c r="C351" i="28"/>
  <c r="K351" i="28"/>
  <c r="D351" i="28"/>
  <c r="L351" i="28"/>
  <c r="G351" i="28"/>
  <c r="F351" i="28"/>
  <c r="B397" i="48"/>
  <c r="U397" i="48" s="1"/>
  <c r="H383" i="28"/>
  <c r="C383" i="28"/>
  <c r="K383" i="28"/>
  <c r="A383" i="28"/>
  <c r="L383" i="28"/>
  <c r="B383" i="28"/>
  <c r="M383" i="28"/>
  <c r="E383" i="28"/>
  <c r="F383" i="28"/>
  <c r="G383" i="28"/>
  <c r="I383" i="28"/>
  <c r="J383" i="28"/>
  <c r="D383" i="28"/>
  <c r="B404" i="48"/>
  <c r="U404" i="48" s="1"/>
  <c r="E390" i="28"/>
  <c r="M390" i="28"/>
  <c r="H390" i="28"/>
  <c r="F390" i="28"/>
  <c r="G390" i="28"/>
  <c r="J390" i="28"/>
  <c r="A390" i="28"/>
  <c r="K390" i="28"/>
  <c r="B390" i="28"/>
  <c r="C390" i="28"/>
  <c r="D390" i="28"/>
  <c r="I390" i="28"/>
  <c r="L390" i="28"/>
  <c r="B54" i="48"/>
  <c r="U54" i="48" s="1"/>
  <c r="A40" i="28"/>
  <c r="I40" i="28"/>
  <c r="E40" i="28"/>
  <c r="M40" i="28"/>
  <c r="K40" i="28"/>
  <c r="B40" i="28"/>
  <c r="L40" i="28"/>
  <c r="C40" i="28"/>
  <c r="D40" i="28"/>
  <c r="F40" i="28"/>
  <c r="G40" i="28"/>
  <c r="H40" i="28"/>
  <c r="J40" i="28"/>
  <c r="B118" i="48"/>
  <c r="U118" i="48" s="1"/>
  <c r="G104" i="28"/>
  <c r="H104" i="28"/>
  <c r="C104" i="28"/>
  <c r="K104" i="28"/>
  <c r="D104" i="28"/>
  <c r="L104" i="28"/>
  <c r="I104" i="28"/>
  <c r="J104" i="28"/>
  <c r="M104" i="28"/>
  <c r="A104" i="28"/>
  <c r="B104" i="28"/>
  <c r="E104" i="28"/>
  <c r="F104" i="28"/>
  <c r="B456" i="48"/>
  <c r="U456" i="48" s="1"/>
  <c r="D442" i="28"/>
  <c r="L442" i="28"/>
  <c r="E442" i="28"/>
  <c r="M442" i="28"/>
  <c r="F442" i="28"/>
  <c r="G442" i="28"/>
  <c r="H442" i="28"/>
  <c r="A442" i="28"/>
  <c r="I442" i="28"/>
  <c r="C442" i="28"/>
  <c r="K442" i="28"/>
  <c r="B442" i="28"/>
  <c r="J442" i="28"/>
  <c r="B484" i="48"/>
  <c r="U484" i="48" s="1"/>
  <c r="H470" i="28"/>
  <c r="C470" i="28"/>
  <c r="K470" i="28"/>
  <c r="D470" i="28"/>
  <c r="L470" i="28"/>
  <c r="E470" i="28"/>
  <c r="M470" i="28"/>
  <c r="G470" i="28"/>
  <c r="B470" i="28"/>
  <c r="F470" i="28"/>
  <c r="I470" i="28"/>
  <c r="J470" i="28"/>
  <c r="A470" i="28"/>
  <c r="B595" i="48"/>
  <c r="U595" i="48" s="1"/>
  <c r="A581" i="28"/>
  <c r="I581" i="28"/>
  <c r="B581" i="28"/>
  <c r="J581" i="28"/>
  <c r="C581" i="28"/>
  <c r="K581" i="28"/>
  <c r="E581" i="28"/>
  <c r="M581" i="28"/>
  <c r="F581" i="28"/>
  <c r="G581" i="28"/>
  <c r="L581" i="28"/>
  <c r="D581" i="28"/>
  <c r="H581" i="28"/>
  <c r="B119" i="48"/>
  <c r="U119" i="48" s="1"/>
  <c r="B105" i="28"/>
  <c r="J105" i="28"/>
  <c r="C105" i="28"/>
  <c r="K105" i="28"/>
  <c r="F105" i="28"/>
  <c r="G105" i="28"/>
  <c r="M105" i="28"/>
  <c r="A105" i="28"/>
  <c r="D105" i="28"/>
  <c r="H105" i="28"/>
  <c r="I105" i="28"/>
  <c r="E105" i="28"/>
  <c r="L105" i="28"/>
  <c r="B151" i="48"/>
  <c r="U151" i="48" s="1"/>
  <c r="B137" i="28"/>
  <c r="J137" i="28"/>
  <c r="C137" i="28"/>
  <c r="K137" i="28"/>
  <c r="F137" i="28"/>
  <c r="G137" i="28"/>
  <c r="A137" i="28"/>
  <c r="H137" i="28"/>
  <c r="I137" i="28"/>
  <c r="L137" i="28"/>
  <c r="D137" i="28"/>
  <c r="E137" i="28"/>
  <c r="M137" i="28"/>
  <c r="B183" i="48"/>
  <c r="U183" i="48" s="1"/>
  <c r="D169" i="28"/>
  <c r="L169" i="28"/>
  <c r="E169" i="28"/>
  <c r="M169" i="28"/>
  <c r="H169" i="28"/>
  <c r="A169" i="28"/>
  <c r="I169" i="28"/>
  <c r="J169" i="28"/>
  <c r="B169" i="28"/>
  <c r="C169" i="28"/>
  <c r="F169" i="28"/>
  <c r="G169" i="28"/>
  <c r="K169" i="28"/>
  <c r="B247" i="48"/>
  <c r="U247" i="48" s="1"/>
  <c r="D233" i="28"/>
  <c r="L233" i="28"/>
  <c r="E233" i="28"/>
  <c r="M233" i="28"/>
  <c r="H233" i="28"/>
  <c r="A233" i="28"/>
  <c r="I233" i="28"/>
  <c r="J233" i="28"/>
  <c r="K233" i="28"/>
  <c r="B233" i="28"/>
  <c r="C233" i="28"/>
  <c r="F233" i="28"/>
  <c r="G233" i="28"/>
  <c r="B311" i="48"/>
  <c r="U311" i="48" s="1"/>
  <c r="D297" i="28"/>
  <c r="L297" i="28"/>
  <c r="E297" i="28"/>
  <c r="M297" i="28"/>
  <c r="F297" i="28"/>
  <c r="H297" i="28"/>
  <c r="A297" i="28"/>
  <c r="I297" i="28"/>
  <c r="B297" i="28"/>
  <c r="C297" i="28"/>
  <c r="G297" i="28"/>
  <c r="J297" i="28"/>
  <c r="K297" i="28"/>
  <c r="B343" i="48"/>
  <c r="U343" i="48" s="1"/>
  <c r="D329" i="28"/>
  <c r="L329" i="28"/>
  <c r="E329" i="28"/>
  <c r="M329" i="28"/>
  <c r="F329" i="28"/>
  <c r="A329" i="28"/>
  <c r="I329" i="28"/>
  <c r="J329" i="28"/>
  <c r="B329" i="28"/>
  <c r="C329" i="28"/>
  <c r="G329" i="28"/>
  <c r="H329" i="28"/>
  <c r="K329" i="28"/>
  <c r="B359" i="48"/>
  <c r="U359" i="48" s="1"/>
  <c r="C345" i="28"/>
  <c r="K345" i="28"/>
  <c r="F345" i="28"/>
  <c r="G345" i="28"/>
  <c r="H345" i="28"/>
  <c r="A345" i="28"/>
  <c r="I345" i="28"/>
  <c r="B345" i="28"/>
  <c r="J345" i="28"/>
  <c r="D345" i="28"/>
  <c r="E345" i="28"/>
  <c r="L345" i="28"/>
  <c r="M345" i="28"/>
  <c r="B455" i="48"/>
  <c r="U455" i="48" s="1"/>
  <c r="A441" i="28"/>
  <c r="I441" i="28"/>
  <c r="B441" i="28"/>
  <c r="J441" i="28"/>
  <c r="C441" i="28"/>
  <c r="K441" i="28"/>
  <c r="D441" i="28"/>
  <c r="L441" i="28"/>
  <c r="E441" i="28"/>
  <c r="M441" i="28"/>
  <c r="F441" i="28"/>
  <c r="H441" i="28"/>
  <c r="G441" i="28"/>
  <c r="B400" i="48"/>
  <c r="U400" i="48" s="1"/>
  <c r="A386" i="28"/>
  <c r="I386" i="28"/>
  <c r="D386" i="28"/>
  <c r="L386" i="28"/>
  <c r="E386" i="28"/>
  <c r="F386" i="28"/>
  <c r="H386" i="28"/>
  <c r="J386" i="28"/>
  <c r="K386" i="28"/>
  <c r="M386" i="28"/>
  <c r="B386" i="28"/>
  <c r="G386" i="28"/>
  <c r="C386" i="28"/>
  <c r="B476" i="48"/>
  <c r="U476" i="48" s="1"/>
  <c r="H462" i="28"/>
  <c r="C462" i="28"/>
  <c r="K462" i="28"/>
  <c r="D462" i="28"/>
  <c r="L462" i="28"/>
  <c r="E462" i="28"/>
  <c r="M462" i="28"/>
  <c r="G462" i="28"/>
  <c r="A462" i="28"/>
  <c r="B462" i="28"/>
  <c r="F462" i="28"/>
  <c r="I462" i="28"/>
  <c r="J462" i="28"/>
  <c r="B591" i="48"/>
  <c r="U591" i="48" s="1"/>
  <c r="E577" i="28"/>
  <c r="M577" i="28"/>
  <c r="F577" i="28"/>
  <c r="G577" i="28"/>
  <c r="A577" i="28"/>
  <c r="I577" i="28"/>
  <c r="B577" i="28"/>
  <c r="J577" i="28"/>
  <c r="C577" i="28"/>
  <c r="K577" i="28"/>
  <c r="D577" i="28"/>
  <c r="H577" i="28"/>
  <c r="L577" i="28"/>
  <c r="B413" i="48"/>
  <c r="U413" i="48" s="1"/>
  <c r="H399" i="28"/>
  <c r="C399" i="28"/>
  <c r="K399" i="28"/>
  <c r="F399" i="28"/>
  <c r="G399" i="28"/>
  <c r="J399" i="28"/>
  <c r="A399" i="28"/>
  <c r="L399" i="28"/>
  <c r="M399" i="28"/>
  <c r="B399" i="28"/>
  <c r="D399" i="28"/>
  <c r="I399" i="28"/>
  <c r="E399" i="28"/>
  <c r="B444" i="48"/>
  <c r="U444" i="48" s="1"/>
  <c r="E430" i="28"/>
  <c r="M430" i="28"/>
  <c r="H430" i="28"/>
  <c r="B430" i="28"/>
  <c r="L430" i="28"/>
  <c r="J430" i="28"/>
  <c r="K430" i="28"/>
  <c r="A430" i="28"/>
  <c r="C430" i="28"/>
  <c r="D430" i="28"/>
  <c r="F430" i="28"/>
  <c r="I430" i="28"/>
  <c r="G430" i="28"/>
  <c r="B565" i="48"/>
  <c r="U565" i="48" s="1"/>
  <c r="G551" i="28"/>
  <c r="H551" i="28"/>
  <c r="A551" i="28"/>
  <c r="I551" i="28"/>
  <c r="C551" i="28"/>
  <c r="K551" i="28"/>
  <c r="D551" i="28"/>
  <c r="L551" i="28"/>
  <c r="E551" i="28"/>
  <c r="M551" i="28"/>
  <c r="B551" i="28"/>
  <c r="F551" i="28"/>
  <c r="J551" i="28"/>
  <c r="C100" i="28"/>
  <c r="K100" i="28"/>
  <c r="D100" i="28"/>
  <c r="L100" i="28"/>
  <c r="G100" i="28"/>
  <c r="H100" i="28"/>
  <c r="M100" i="28"/>
  <c r="A100" i="28"/>
  <c r="B100" i="28"/>
  <c r="E100" i="28"/>
  <c r="F100" i="28"/>
  <c r="I100" i="28"/>
  <c r="J100" i="28"/>
  <c r="B439" i="48"/>
  <c r="U439" i="48" s="1"/>
  <c r="F425" i="28"/>
  <c r="A425" i="28"/>
  <c r="I425" i="28"/>
  <c r="C425" i="28"/>
  <c r="M425" i="28"/>
  <c r="D425" i="28"/>
  <c r="B425" i="28"/>
  <c r="E425" i="28"/>
  <c r="G425" i="28"/>
  <c r="H425" i="28"/>
  <c r="J425" i="28"/>
  <c r="L425" i="28"/>
  <c r="K425" i="28"/>
  <c r="B555" i="48"/>
  <c r="U555" i="48" s="1"/>
  <c r="A541" i="28"/>
  <c r="I541" i="28"/>
  <c r="B541" i="28"/>
  <c r="J541" i="28"/>
  <c r="C541" i="28"/>
  <c r="K541" i="28"/>
  <c r="E541" i="28"/>
  <c r="M541" i="28"/>
  <c r="F541" i="28"/>
  <c r="G541" i="28"/>
  <c r="D541" i="28"/>
  <c r="H541" i="28"/>
  <c r="L541" i="28"/>
  <c r="B83" i="48"/>
  <c r="U83" i="48" s="1"/>
  <c r="F69" i="28"/>
  <c r="H69" i="28"/>
  <c r="B69" i="28"/>
  <c r="J69" i="28"/>
  <c r="A69" i="28"/>
  <c r="M69" i="28"/>
  <c r="C69" i="28"/>
  <c r="G69" i="28"/>
  <c r="I69" i="28"/>
  <c r="D69" i="28"/>
  <c r="E69" i="28"/>
  <c r="K69" i="28"/>
  <c r="L69" i="28"/>
  <c r="B131" i="48"/>
  <c r="U131" i="48" s="1"/>
  <c r="F117" i="28"/>
  <c r="G117" i="28"/>
  <c r="B117" i="28"/>
  <c r="J117" i="28"/>
  <c r="C117" i="28"/>
  <c r="K117" i="28"/>
  <c r="D117" i="28"/>
  <c r="E117" i="28"/>
  <c r="L117" i="28"/>
  <c r="M117" i="28"/>
  <c r="A117" i="28"/>
  <c r="H117" i="28"/>
  <c r="I117" i="28"/>
  <c r="B147" i="48"/>
  <c r="U147" i="48" s="1"/>
  <c r="F133" i="28"/>
  <c r="G133" i="28"/>
  <c r="B133" i="28"/>
  <c r="J133" i="28"/>
  <c r="C133" i="28"/>
  <c r="K133" i="28"/>
  <c r="D133" i="28"/>
  <c r="E133" i="28"/>
  <c r="L133" i="28"/>
  <c r="M133" i="28"/>
  <c r="H133" i="28"/>
  <c r="I133" i="28"/>
  <c r="A133" i="28"/>
  <c r="B459" i="48"/>
  <c r="U459" i="48" s="1"/>
  <c r="E445" i="28"/>
  <c r="M445" i="28"/>
  <c r="F445" i="28"/>
  <c r="H445" i="28"/>
  <c r="A445" i="28"/>
  <c r="I445" i="28"/>
  <c r="B445" i="28"/>
  <c r="J445" i="28"/>
  <c r="D445" i="28"/>
  <c r="L445" i="28"/>
  <c r="C445" i="28"/>
  <c r="G445" i="28"/>
  <c r="K445" i="28"/>
  <c r="B547" i="48"/>
  <c r="U547" i="48" s="1"/>
  <c r="A533" i="28"/>
  <c r="I533" i="28"/>
  <c r="B533" i="28"/>
  <c r="J533" i="28"/>
  <c r="C533" i="28"/>
  <c r="K533" i="28"/>
  <c r="E533" i="28"/>
  <c r="M533" i="28"/>
  <c r="F533" i="28"/>
  <c r="G533" i="28"/>
  <c r="D533" i="28"/>
  <c r="H533" i="28"/>
  <c r="L533" i="28"/>
  <c r="B28" i="48"/>
  <c r="U28" i="48" s="1"/>
  <c r="B14" i="28"/>
  <c r="J14" i="28"/>
  <c r="C14" i="28"/>
  <c r="K14" i="28"/>
  <c r="G14" i="28"/>
  <c r="A14" i="28"/>
  <c r="D14" i="28"/>
  <c r="E14" i="28"/>
  <c r="F14" i="28"/>
  <c r="H14" i="28"/>
  <c r="I14" i="28"/>
  <c r="L14" i="28"/>
  <c r="M14" i="28"/>
  <c r="B60" i="48"/>
  <c r="U60" i="48" s="1"/>
  <c r="C46" i="28"/>
  <c r="K46" i="28"/>
  <c r="G46" i="28"/>
  <c r="I46" i="28"/>
  <c r="A46" i="28"/>
  <c r="L46" i="28"/>
  <c r="B46" i="28"/>
  <c r="M46" i="28"/>
  <c r="D46" i="28"/>
  <c r="E46" i="28"/>
  <c r="F46" i="28"/>
  <c r="H46" i="28"/>
  <c r="J46" i="28"/>
  <c r="B140" i="48"/>
  <c r="U140" i="48" s="1"/>
  <c r="A126" i="28"/>
  <c r="I126" i="28"/>
  <c r="B126" i="28"/>
  <c r="J126" i="28"/>
  <c r="E126" i="28"/>
  <c r="M126" i="28"/>
  <c r="F126" i="28"/>
  <c r="G126" i="28"/>
  <c r="H126" i="28"/>
  <c r="C126" i="28"/>
  <c r="D126" i="28"/>
  <c r="K126" i="28"/>
  <c r="L126" i="28"/>
  <c r="B332" i="48"/>
  <c r="U332" i="48" s="1"/>
  <c r="C318" i="28"/>
  <c r="K318" i="28"/>
  <c r="D318" i="28"/>
  <c r="L318" i="28"/>
  <c r="E318" i="28"/>
  <c r="M318" i="28"/>
  <c r="G318" i="28"/>
  <c r="H318" i="28"/>
  <c r="F318" i="28"/>
  <c r="I318" i="28"/>
  <c r="J318" i="28"/>
  <c r="A318" i="28"/>
  <c r="B318" i="28"/>
  <c r="B492" i="48"/>
  <c r="U492" i="48" s="1"/>
  <c r="H478" i="28"/>
  <c r="C478" i="28"/>
  <c r="K478" i="28"/>
  <c r="D478" i="28"/>
  <c r="L478" i="28"/>
  <c r="E478" i="28"/>
  <c r="M478" i="28"/>
  <c r="G478" i="28"/>
  <c r="F478" i="28"/>
  <c r="I478" i="28"/>
  <c r="J478" i="28"/>
  <c r="A478" i="28"/>
  <c r="B478" i="28"/>
  <c r="B445" i="48"/>
  <c r="U445" i="48" s="1"/>
  <c r="H431" i="28"/>
  <c r="C431" i="28"/>
  <c r="K431" i="28"/>
  <c r="J431" i="28"/>
  <c r="I431" i="28"/>
  <c r="L431" i="28"/>
  <c r="A431" i="28"/>
  <c r="M431" i="28"/>
  <c r="B431" i="28"/>
  <c r="D431" i="28"/>
  <c r="E431" i="28"/>
  <c r="G431" i="28"/>
  <c r="F431" i="28"/>
  <c r="B77" i="48"/>
  <c r="U77" i="48" s="1"/>
  <c r="D63" i="28"/>
  <c r="L63" i="28"/>
  <c r="F63" i="28"/>
  <c r="G63" i="28"/>
  <c r="H63" i="28"/>
  <c r="A63" i="28"/>
  <c r="B63" i="28"/>
  <c r="I63" i="28"/>
  <c r="J63" i="28"/>
  <c r="C63" i="28"/>
  <c r="E63" i="28"/>
  <c r="K63" i="28"/>
  <c r="M63" i="28"/>
  <c r="B141" i="48"/>
  <c r="U141" i="48" s="1"/>
  <c r="D127" i="28"/>
  <c r="L127" i="28"/>
  <c r="E127" i="28"/>
  <c r="M127" i="28"/>
  <c r="H127" i="28"/>
  <c r="A127" i="28"/>
  <c r="I127" i="28"/>
  <c r="B127" i="28"/>
  <c r="C127" i="28"/>
  <c r="J127" i="28"/>
  <c r="K127" i="28"/>
  <c r="F127" i="28"/>
  <c r="G127" i="28"/>
  <c r="B333" i="48"/>
  <c r="U333" i="48" s="1"/>
  <c r="F319" i="28"/>
  <c r="G319" i="28"/>
  <c r="H319" i="28"/>
  <c r="B319" i="28"/>
  <c r="J319" i="28"/>
  <c r="C319" i="28"/>
  <c r="K319" i="28"/>
  <c r="E319" i="28"/>
  <c r="M319" i="28"/>
  <c r="A319" i="28"/>
  <c r="D319" i="28"/>
  <c r="L319" i="28"/>
  <c r="I319" i="28"/>
  <c r="B373" i="48"/>
  <c r="U373" i="48" s="1"/>
  <c r="E359" i="28"/>
  <c r="M359" i="28"/>
  <c r="H359" i="28"/>
  <c r="A359" i="28"/>
  <c r="I359" i="28"/>
  <c r="B359" i="28"/>
  <c r="J359" i="28"/>
  <c r="C359" i="28"/>
  <c r="K359" i="28"/>
  <c r="D359" i="28"/>
  <c r="L359" i="28"/>
  <c r="F359" i="28"/>
  <c r="G359" i="28"/>
  <c r="B429" i="48"/>
  <c r="U429" i="48" s="1"/>
  <c r="H415" i="28"/>
  <c r="C415" i="28"/>
  <c r="K415" i="28"/>
  <c r="A415" i="28"/>
  <c r="L415" i="28"/>
  <c r="B415" i="28"/>
  <c r="M415" i="28"/>
  <c r="E415" i="28"/>
  <c r="F415" i="28"/>
  <c r="D415" i="28"/>
  <c r="G415" i="28"/>
  <c r="I415" i="28"/>
  <c r="J415" i="28"/>
  <c r="B533" i="48"/>
  <c r="U533" i="48" s="1"/>
  <c r="F519" i="28"/>
  <c r="G519" i="28"/>
  <c r="H519" i="28"/>
  <c r="A519" i="28"/>
  <c r="I519" i="28"/>
  <c r="B519" i="28"/>
  <c r="J519" i="28"/>
  <c r="C519" i="28"/>
  <c r="K519" i="28"/>
  <c r="D519" i="28"/>
  <c r="L519" i="28"/>
  <c r="E519" i="28"/>
  <c r="M519" i="28"/>
  <c r="B484" i="28"/>
  <c r="J484" i="28"/>
  <c r="E484" i="28"/>
  <c r="M484" i="28"/>
  <c r="F484" i="28"/>
  <c r="G484" i="28"/>
  <c r="A484" i="28"/>
  <c r="I484" i="28"/>
  <c r="L484" i="28"/>
  <c r="C484" i="28"/>
  <c r="D484" i="28"/>
  <c r="H484" i="28"/>
  <c r="K484" i="28"/>
  <c r="B562" i="48"/>
  <c r="U562" i="48" s="1"/>
  <c r="F548" i="28"/>
  <c r="G548" i="28"/>
  <c r="H548" i="28"/>
  <c r="B548" i="28"/>
  <c r="J548" i="28"/>
  <c r="C548" i="28"/>
  <c r="K548" i="28"/>
  <c r="D548" i="28"/>
  <c r="L548" i="28"/>
  <c r="A548" i="28"/>
  <c r="E548" i="28"/>
  <c r="I548" i="28"/>
  <c r="M548" i="28"/>
  <c r="B46" i="48"/>
  <c r="U46" i="48" s="1"/>
  <c r="A32" i="28"/>
  <c r="I32" i="28"/>
  <c r="E32" i="28"/>
  <c r="M32" i="28"/>
  <c r="H32" i="28"/>
  <c r="J32" i="28"/>
  <c r="K32" i="28"/>
  <c r="B32" i="28"/>
  <c r="L32" i="28"/>
  <c r="C32" i="28"/>
  <c r="D32" i="28"/>
  <c r="F32" i="28"/>
  <c r="G32" i="28"/>
  <c r="B62" i="48"/>
  <c r="U62" i="48" s="1"/>
  <c r="A48" i="28"/>
  <c r="I48" i="28"/>
  <c r="E48" i="28"/>
  <c r="M48" i="28"/>
  <c r="D48" i="28"/>
  <c r="G48" i="28"/>
  <c r="H48" i="28"/>
  <c r="J48" i="28"/>
  <c r="B48" i="28"/>
  <c r="C48" i="28"/>
  <c r="F48" i="28"/>
  <c r="K48" i="28"/>
  <c r="L48" i="28"/>
  <c r="B94" i="48"/>
  <c r="U94" i="48" s="1"/>
  <c r="G80" i="28"/>
  <c r="A80" i="28"/>
  <c r="I80" i="28"/>
  <c r="C80" i="28"/>
  <c r="K80" i="28"/>
  <c r="L80" i="28"/>
  <c r="M80" i="28"/>
  <c r="E80" i="28"/>
  <c r="F80" i="28"/>
  <c r="B80" i="28"/>
  <c r="D80" i="28"/>
  <c r="H80" i="28"/>
  <c r="J80" i="28"/>
  <c r="B206" i="48"/>
  <c r="U206" i="48" s="1"/>
  <c r="A192" i="28"/>
  <c r="I192" i="28"/>
  <c r="B192" i="28"/>
  <c r="J192" i="28"/>
  <c r="E192" i="28"/>
  <c r="M192" i="28"/>
  <c r="F192" i="28"/>
  <c r="C192" i="28"/>
  <c r="D192" i="28"/>
  <c r="K192" i="28"/>
  <c r="L192" i="28"/>
  <c r="G192" i="28"/>
  <c r="H192" i="28"/>
  <c r="B222" i="48"/>
  <c r="U222" i="48" s="1"/>
  <c r="A208" i="28"/>
  <c r="I208" i="28"/>
  <c r="B208" i="28"/>
  <c r="J208" i="28"/>
  <c r="E208" i="28"/>
  <c r="M208" i="28"/>
  <c r="F208" i="28"/>
  <c r="C208" i="28"/>
  <c r="D208" i="28"/>
  <c r="K208" i="28"/>
  <c r="L208" i="28"/>
  <c r="G208" i="28"/>
  <c r="H208" i="28"/>
  <c r="B238" i="48"/>
  <c r="U238" i="48" s="1"/>
  <c r="A224" i="28"/>
  <c r="I224" i="28"/>
  <c r="B224" i="28"/>
  <c r="J224" i="28"/>
  <c r="E224" i="28"/>
  <c r="M224" i="28"/>
  <c r="F224" i="28"/>
  <c r="C224" i="28"/>
  <c r="D224" i="28"/>
  <c r="G224" i="28"/>
  <c r="H224" i="28"/>
  <c r="K224" i="28"/>
  <c r="L224" i="28"/>
  <c r="B270" i="48"/>
  <c r="U270" i="48" s="1"/>
  <c r="A256" i="28"/>
  <c r="I256" i="28"/>
  <c r="B256" i="28"/>
  <c r="J256" i="28"/>
  <c r="E256" i="28"/>
  <c r="M256" i="28"/>
  <c r="F256" i="28"/>
  <c r="C256" i="28"/>
  <c r="D256" i="28"/>
  <c r="G256" i="28"/>
  <c r="H256" i="28"/>
  <c r="K256" i="28"/>
  <c r="L256" i="28"/>
  <c r="B286" i="48"/>
  <c r="U286" i="48" s="1"/>
  <c r="A272" i="28"/>
  <c r="I272" i="28"/>
  <c r="B272" i="28"/>
  <c r="J272" i="28"/>
  <c r="E272" i="28"/>
  <c r="M272" i="28"/>
  <c r="F272" i="28"/>
  <c r="C272" i="28"/>
  <c r="D272" i="28"/>
  <c r="G272" i="28"/>
  <c r="H272" i="28"/>
  <c r="K272" i="28"/>
  <c r="L272" i="28"/>
  <c r="B302" i="48"/>
  <c r="U302" i="48" s="1"/>
  <c r="A288" i="28"/>
  <c r="I288" i="28"/>
  <c r="B288" i="28"/>
  <c r="J288" i="28"/>
  <c r="C288" i="28"/>
  <c r="K288" i="28"/>
  <c r="E288" i="28"/>
  <c r="M288" i="28"/>
  <c r="F288" i="28"/>
  <c r="D288" i="28"/>
  <c r="G288" i="28"/>
  <c r="H288" i="28"/>
  <c r="L288" i="28"/>
  <c r="A304" i="28"/>
  <c r="I304" i="28"/>
  <c r="B304" i="28"/>
  <c r="J304" i="28"/>
  <c r="C304" i="28"/>
  <c r="K304" i="28"/>
  <c r="E304" i="28"/>
  <c r="M304" i="28"/>
  <c r="F304" i="28"/>
  <c r="H304" i="28"/>
  <c r="D304" i="28"/>
  <c r="G304" i="28"/>
  <c r="L304" i="28"/>
  <c r="B414" i="48"/>
  <c r="U414" i="48" s="1"/>
  <c r="C400" i="28"/>
  <c r="K400" i="28"/>
  <c r="F400" i="28"/>
  <c r="D400" i="28"/>
  <c r="E400" i="28"/>
  <c r="H400" i="28"/>
  <c r="I400" i="28"/>
  <c r="A400" i="28"/>
  <c r="B400" i="28"/>
  <c r="G400" i="28"/>
  <c r="J400" i="28"/>
  <c r="L400" i="28"/>
  <c r="M400" i="28"/>
  <c r="B402" i="48"/>
  <c r="U402" i="48" s="1"/>
  <c r="G388" i="28"/>
  <c r="B388" i="28"/>
  <c r="J388" i="28"/>
  <c r="K388" i="28"/>
  <c r="A388" i="28"/>
  <c r="L388" i="28"/>
  <c r="D388" i="28"/>
  <c r="E388" i="28"/>
  <c r="F388" i="28"/>
  <c r="H388" i="28"/>
  <c r="I388" i="28"/>
  <c r="M388" i="28"/>
  <c r="C388" i="28"/>
  <c r="B427" i="48"/>
  <c r="U427" i="48" s="1"/>
  <c r="B413" i="28"/>
  <c r="J413" i="28"/>
  <c r="E413" i="28"/>
  <c r="M413" i="28"/>
  <c r="F413" i="28"/>
  <c r="G413" i="28"/>
  <c r="I413" i="28"/>
  <c r="K413" i="28"/>
  <c r="A413" i="28"/>
  <c r="C413" i="28"/>
  <c r="D413" i="28"/>
  <c r="H413" i="28"/>
  <c r="L413" i="28"/>
  <c r="B461" i="48"/>
  <c r="U461" i="48" s="1"/>
  <c r="C447" i="28"/>
  <c r="K447" i="28"/>
  <c r="F447" i="28"/>
  <c r="G447" i="28"/>
  <c r="H447" i="28"/>
  <c r="B447" i="28"/>
  <c r="J447" i="28"/>
  <c r="D447" i="28"/>
  <c r="E447" i="28"/>
  <c r="I447" i="28"/>
  <c r="L447" i="28"/>
  <c r="M447" i="28"/>
  <c r="A447" i="28"/>
  <c r="B529" i="48"/>
  <c r="U529" i="48" s="1"/>
  <c r="B515" i="28"/>
  <c r="J515" i="28"/>
  <c r="C515" i="28"/>
  <c r="K515" i="28"/>
  <c r="D515" i="28"/>
  <c r="L515" i="28"/>
  <c r="E515" i="28"/>
  <c r="M515" i="28"/>
  <c r="F515" i="28"/>
  <c r="G515" i="28"/>
  <c r="H515" i="28"/>
  <c r="A515" i="28"/>
  <c r="I515" i="28"/>
  <c r="B554" i="48"/>
  <c r="U554" i="48" s="1"/>
  <c r="F540" i="28"/>
  <c r="G540" i="28"/>
  <c r="H540" i="28"/>
  <c r="B540" i="28"/>
  <c r="J540" i="28"/>
  <c r="C540" i="28"/>
  <c r="K540" i="28"/>
  <c r="D540" i="28"/>
  <c r="L540" i="28"/>
  <c r="E540" i="28"/>
  <c r="I540" i="28"/>
  <c r="M540" i="28"/>
  <c r="A540" i="28"/>
  <c r="B231" i="48"/>
  <c r="U231" i="48" s="1"/>
  <c r="D217" i="28"/>
  <c r="L217" i="28"/>
  <c r="E217" i="28"/>
  <c r="M217" i="28"/>
  <c r="H217" i="28"/>
  <c r="A217" i="28"/>
  <c r="I217" i="28"/>
  <c r="F217" i="28"/>
  <c r="G217" i="28"/>
  <c r="J217" i="28"/>
  <c r="K217" i="28"/>
  <c r="B217" i="28"/>
  <c r="C217" i="28"/>
  <c r="B295" i="48"/>
  <c r="U295" i="48" s="1"/>
  <c r="E281" i="28"/>
  <c r="H281" i="28"/>
  <c r="A281" i="28"/>
  <c r="I281" i="28"/>
  <c r="K281" i="28"/>
  <c r="L281" i="28"/>
  <c r="B281" i="28"/>
  <c r="M281" i="28"/>
  <c r="D281" i="28"/>
  <c r="F281" i="28"/>
  <c r="G281" i="28"/>
  <c r="J281" i="28"/>
  <c r="C281" i="28"/>
  <c r="A434" i="28"/>
  <c r="I434" i="28"/>
  <c r="D434" i="28"/>
  <c r="L434" i="28"/>
  <c r="C434" i="28"/>
  <c r="E434" i="28"/>
  <c r="F434" i="28"/>
  <c r="G434" i="28"/>
  <c r="H434" i="28"/>
  <c r="J434" i="28"/>
  <c r="B434" i="28"/>
  <c r="M434" i="28"/>
  <c r="K434" i="28"/>
  <c r="B521" i="48"/>
  <c r="U521" i="48" s="1"/>
  <c r="B507" i="28"/>
  <c r="J507" i="28"/>
  <c r="C507" i="28"/>
  <c r="K507" i="28"/>
  <c r="D507" i="28"/>
  <c r="L507" i="28"/>
  <c r="E507" i="28"/>
  <c r="M507" i="28"/>
  <c r="F507" i="28"/>
  <c r="G507" i="28"/>
  <c r="H507" i="28"/>
  <c r="A507" i="28"/>
  <c r="I507" i="28"/>
  <c r="B550" i="48"/>
  <c r="U550" i="48" s="1"/>
  <c r="B536" i="28"/>
  <c r="J536" i="28"/>
  <c r="C536" i="28"/>
  <c r="K536" i="28"/>
  <c r="D536" i="28"/>
  <c r="L536" i="28"/>
  <c r="F536" i="28"/>
  <c r="G536" i="28"/>
  <c r="H536" i="28"/>
  <c r="A536" i="28"/>
  <c r="E536" i="28"/>
  <c r="I536" i="28"/>
  <c r="M536" i="28"/>
  <c r="B104" i="48"/>
  <c r="U104" i="48" s="1"/>
  <c r="E90" i="28"/>
  <c r="M90" i="28"/>
  <c r="A90" i="28"/>
  <c r="I90" i="28"/>
  <c r="B90" i="28"/>
  <c r="L90" i="28"/>
  <c r="C90" i="28"/>
  <c r="G90" i="28"/>
  <c r="H90" i="28"/>
  <c r="D90" i="28"/>
  <c r="F90" i="28"/>
  <c r="J90" i="28"/>
  <c r="K90" i="28"/>
  <c r="B120" i="48"/>
  <c r="U120" i="48" s="1"/>
  <c r="E106" i="28"/>
  <c r="M106" i="28"/>
  <c r="F106" i="28"/>
  <c r="A106" i="28"/>
  <c r="I106" i="28"/>
  <c r="B106" i="28"/>
  <c r="J106" i="28"/>
  <c r="C106" i="28"/>
  <c r="D106" i="28"/>
  <c r="K106" i="28"/>
  <c r="L106" i="28"/>
  <c r="G106" i="28"/>
  <c r="H106" i="28"/>
  <c r="B152" i="48"/>
  <c r="U152" i="48" s="1"/>
  <c r="E138" i="28"/>
  <c r="M138" i="28"/>
  <c r="F138" i="28"/>
  <c r="A138" i="28"/>
  <c r="I138" i="28"/>
  <c r="B138" i="28"/>
  <c r="J138" i="28"/>
  <c r="C138" i="28"/>
  <c r="D138" i="28"/>
  <c r="K138" i="28"/>
  <c r="L138" i="28"/>
  <c r="G138" i="28"/>
  <c r="H138" i="28"/>
  <c r="B200" i="48"/>
  <c r="U200" i="48" s="1"/>
  <c r="G186" i="28"/>
  <c r="H186" i="28"/>
  <c r="C186" i="28"/>
  <c r="K186" i="28"/>
  <c r="D186" i="28"/>
  <c r="L186" i="28"/>
  <c r="M186" i="28"/>
  <c r="A186" i="28"/>
  <c r="B186" i="28"/>
  <c r="E186" i="28"/>
  <c r="I186" i="28"/>
  <c r="J186" i="28"/>
  <c r="F186" i="28"/>
  <c r="B232" i="48"/>
  <c r="U232" i="48" s="1"/>
  <c r="G218" i="28"/>
  <c r="H218" i="28"/>
  <c r="C218" i="28"/>
  <c r="K218" i="28"/>
  <c r="D218" i="28"/>
  <c r="L218" i="28"/>
  <c r="A218" i="28"/>
  <c r="B218" i="28"/>
  <c r="I218" i="28"/>
  <c r="J218" i="28"/>
  <c r="E218" i="28"/>
  <c r="F218" i="28"/>
  <c r="M218" i="28"/>
  <c r="B264" i="48"/>
  <c r="U264" i="48" s="1"/>
  <c r="G250" i="28"/>
  <c r="H250" i="28"/>
  <c r="C250" i="28"/>
  <c r="K250" i="28"/>
  <c r="D250" i="28"/>
  <c r="L250" i="28"/>
  <c r="M250" i="28"/>
  <c r="A250" i="28"/>
  <c r="B250" i="28"/>
  <c r="E250" i="28"/>
  <c r="F250" i="28"/>
  <c r="I250" i="28"/>
  <c r="J250" i="28"/>
  <c r="B296" i="48"/>
  <c r="U296" i="48" s="1"/>
  <c r="C282" i="28"/>
  <c r="G282" i="28"/>
  <c r="H282" i="28"/>
  <c r="I282" i="28"/>
  <c r="B282" i="28"/>
  <c r="K282" i="28"/>
  <c r="D282" i="28"/>
  <c r="L282" i="28"/>
  <c r="A282" i="28"/>
  <c r="E282" i="28"/>
  <c r="F282" i="28"/>
  <c r="J282" i="28"/>
  <c r="M282" i="28"/>
  <c r="B312" i="48"/>
  <c r="U312" i="48" s="1"/>
  <c r="G298" i="28"/>
  <c r="H298" i="28"/>
  <c r="A298" i="28"/>
  <c r="I298" i="28"/>
  <c r="C298" i="28"/>
  <c r="K298" i="28"/>
  <c r="D298" i="28"/>
  <c r="L298" i="28"/>
  <c r="B298" i="28"/>
  <c r="J298" i="28"/>
  <c r="M298" i="28"/>
  <c r="E298" i="28"/>
  <c r="F298" i="28"/>
  <c r="B424" i="48"/>
  <c r="U424" i="48" s="1"/>
  <c r="A410" i="28"/>
  <c r="I410" i="28"/>
  <c r="D410" i="28"/>
  <c r="L410" i="28"/>
  <c r="B410" i="28"/>
  <c r="M410" i="28"/>
  <c r="C410" i="28"/>
  <c r="F410" i="28"/>
  <c r="G410" i="28"/>
  <c r="E410" i="28"/>
  <c r="H410" i="28"/>
  <c r="J410" i="28"/>
  <c r="K410" i="28"/>
  <c r="G26" i="28"/>
  <c r="C26" i="28"/>
  <c r="K26" i="28"/>
  <c r="A26" i="28"/>
  <c r="L26" i="28"/>
  <c r="B26" i="28"/>
  <c r="M26" i="28"/>
  <c r="D26" i="28"/>
  <c r="E26" i="28"/>
  <c r="F26" i="28"/>
  <c r="H26" i="28"/>
  <c r="I26" i="28"/>
  <c r="J26" i="28"/>
  <c r="B56" i="48"/>
  <c r="U56" i="48" s="1"/>
  <c r="G42" i="28"/>
  <c r="C42" i="28"/>
  <c r="K42" i="28"/>
  <c r="F42" i="28"/>
  <c r="H42" i="28"/>
  <c r="J42" i="28"/>
  <c r="A42" i="28"/>
  <c r="L42" i="28"/>
  <c r="B42" i="28"/>
  <c r="M42" i="28"/>
  <c r="E42" i="28"/>
  <c r="I42" i="28"/>
  <c r="D42" i="28"/>
  <c r="B563" i="48"/>
  <c r="U563" i="48" s="1"/>
  <c r="A549" i="28"/>
  <c r="I549" i="28"/>
  <c r="B549" i="28"/>
  <c r="J549" i="28"/>
  <c r="C549" i="28"/>
  <c r="K549" i="28"/>
  <c r="E549" i="28"/>
  <c r="M549" i="28"/>
  <c r="F549" i="28"/>
  <c r="G549" i="28"/>
  <c r="L549" i="28"/>
  <c r="D549" i="28"/>
  <c r="H549" i="28"/>
  <c r="B49" i="48"/>
  <c r="U49" i="48" s="1"/>
  <c r="B35" i="28"/>
  <c r="J35" i="28"/>
  <c r="F35" i="28"/>
  <c r="A35" i="28"/>
  <c r="L35" i="28"/>
  <c r="C35" i="28"/>
  <c r="M35" i="28"/>
  <c r="D35" i="28"/>
  <c r="E35" i="28"/>
  <c r="G35" i="28"/>
  <c r="H35" i="28"/>
  <c r="I35" i="28"/>
  <c r="K35" i="28"/>
  <c r="B81" i="48"/>
  <c r="U81" i="48" s="1"/>
  <c r="H67" i="28"/>
  <c r="B67" i="28"/>
  <c r="J67" i="28"/>
  <c r="C67" i="28"/>
  <c r="K67" i="28"/>
  <c r="D67" i="28"/>
  <c r="L67" i="28"/>
  <c r="M67" i="28"/>
  <c r="E67" i="28"/>
  <c r="F67" i="28"/>
  <c r="A67" i="28"/>
  <c r="G67" i="28"/>
  <c r="I67" i="28"/>
  <c r="B113" i="48"/>
  <c r="U113" i="48" s="1"/>
  <c r="H99" i="28"/>
  <c r="A99" i="28"/>
  <c r="I99" i="28"/>
  <c r="D99" i="28"/>
  <c r="L99" i="28"/>
  <c r="E99" i="28"/>
  <c r="M99" i="28"/>
  <c r="J99" i="28"/>
  <c r="K99" i="28"/>
  <c r="B99" i="28"/>
  <c r="C99" i="28"/>
  <c r="F99" i="28"/>
  <c r="G99" i="28"/>
  <c r="B145" i="48"/>
  <c r="U145" i="48" s="1"/>
  <c r="H131" i="28"/>
  <c r="A131" i="28"/>
  <c r="I131" i="28"/>
  <c r="D131" i="28"/>
  <c r="L131" i="28"/>
  <c r="E131" i="28"/>
  <c r="M131" i="28"/>
  <c r="F131" i="28"/>
  <c r="G131" i="28"/>
  <c r="B131" i="28"/>
  <c r="C131" i="28"/>
  <c r="J131" i="28"/>
  <c r="K131" i="28"/>
  <c r="B193" i="48"/>
  <c r="U193" i="48" s="1"/>
  <c r="B179" i="28"/>
  <c r="J179" i="28"/>
  <c r="C179" i="28"/>
  <c r="K179" i="28"/>
  <c r="F179" i="28"/>
  <c r="G179" i="28"/>
  <c r="H179" i="28"/>
  <c r="L179" i="28"/>
  <c r="M179" i="28"/>
  <c r="A179" i="28"/>
  <c r="D179" i="28"/>
  <c r="E179" i="28"/>
  <c r="I179" i="28"/>
  <c r="B209" i="48"/>
  <c r="U209" i="48" s="1"/>
  <c r="B195" i="28"/>
  <c r="J195" i="28"/>
  <c r="C195" i="28"/>
  <c r="K195" i="28"/>
  <c r="F195" i="28"/>
  <c r="G195" i="28"/>
  <c r="L195" i="28"/>
  <c r="M195" i="28"/>
  <c r="D195" i="28"/>
  <c r="E195" i="28"/>
  <c r="H195" i="28"/>
  <c r="I195" i="28"/>
  <c r="A195" i="28"/>
  <c r="B225" i="48"/>
  <c r="U225" i="48" s="1"/>
  <c r="B211" i="28"/>
  <c r="J211" i="28"/>
  <c r="C211" i="28"/>
  <c r="K211" i="28"/>
  <c r="F211" i="28"/>
  <c r="G211" i="28"/>
  <c r="L211" i="28"/>
  <c r="M211" i="28"/>
  <c r="D211" i="28"/>
  <c r="E211" i="28"/>
  <c r="A211" i="28"/>
  <c r="H211" i="28"/>
  <c r="I211" i="28"/>
  <c r="B257" i="48"/>
  <c r="U257" i="48" s="1"/>
  <c r="B243" i="28"/>
  <c r="J243" i="28"/>
  <c r="C243" i="28"/>
  <c r="K243" i="28"/>
  <c r="F243" i="28"/>
  <c r="G243" i="28"/>
  <c r="H243" i="28"/>
  <c r="I243" i="28"/>
  <c r="L243" i="28"/>
  <c r="M243" i="28"/>
  <c r="A243" i="28"/>
  <c r="D243" i="28"/>
  <c r="E243" i="28"/>
  <c r="B273" i="48"/>
  <c r="U273" i="48" s="1"/>
  <c r="B259" i="28"/>
  <c r="J259" i="28"/>
  <c r="C259" i="28"/>
  <c r="K259" i="28"/>
  <c r="F259" i="28"/>
  <c r="G259" i="28"/>
  <c r="H259" i="28"/>
  <c r="I259" i="28"/>
  <c r="L259" i="28"/>
  <c r="M259" i="28"/>
  <c r="A259" i="28"/>
  <c r="D259" i="28"/>
  <c r="E259" i="28"/>
  <c r="B289" i="48"/>
  <c r="U289" i="48" s="1"/>
  <c r="B275" i="28"/>
  <c r="J275" i="28"/>
  <c r="C275" i="28"/>
  <c r="K275" i="28"/>
  <c r="F275" i="28"/>
  <c r="G275" i="28"/>
  <c r="H275" i="28"/>
  <c r="I275" i="28"/>
  <c r="L275" i="28"/>
  <c r="M275" i="28"/>
  <c r="A275" i="28"/>
  <c r="D275" i="28"/>
  <c r="E275" i="28"/>
  <c r="B321" i="48"/>
  <c r="U321" i="48" s="1"/>
  <c r="B307" i="28"/>
  <c r="J307" i="28"/>
  <c r="C307" i="28"/>
  <c r="K307" i="28"/>
  <c r="D307" i="28"/>
  <c r="L307" i="28"/>
  <c r="F307" i="28"/>
  <c r="G307" i="28"/>
  <c r="M307" i="28"/>
  <c r="A307" i="28"/>
  <c r="E307" i="28"/>
  <c r="H307" i="28"/>
  <c r="I307" i="28"/>
  <c r="B337" i="48"/>
  <c r="U337" i="48" s="1"/>
  <c r="B323" i="28"/>
  <c r="J323" i="28"/>
  <c r="C323" i="28"/>
  <c r="K323" i="28"/>
  <c r="D323" i="28"/>
  <c r="L323" i="28"/>
  <c r="F323" i="28"/>
  <c r="G323" i="28"/>
  <c r="E323" i="28"/>
  <c r="H323" i="28"/>
  <c r="I323" i="28"/>
  <c r="M323" i="28"/>
  <c r="A323" i="28"/>
  <c r="B353" i="48"/>
  <c r="U353" i="48" s="1"/>
  <c r="C339" i="28"/>
  <c r="K339" i="28"/>
  <c r="D339" i="28"/>
  <c r="L339" i="28"/>
  <c r="G339" i="28"/>
  <c r="M339" i="28"/>
  <c r="E339" i="28"/>
  <c r="F339" i="28"/>
  <c r="H339" i="28"/>
  <c r="I339" i="28"/>
  <c r="J339" i="28"/>
  <c r="A339" i="28"/>
  <c r="B339" i="28"/>
  <c r="B561" i="48"/>
  <c r="U561" i="48" s="1"/>
  <c r="C547" i="28"/>
  <c r="K547" i="28"/>
  <c r="D547" i="28"/>
  <c r="L547" i="28"/>
  <c r="E547" i="28"/>
  <c r="M547" i="28"/>
  <c r="G547" i="28"/>
  <c r="H547" i="28"/>
  <c r="A547" i="28"/>
  <c r="I547" i="28"/>
  <c r="J547" i="28"/>
  <c r="F547" i="28"/>
  <c r="B547" i="28"/>
  <c r="B418" i="48"/>
  <c r="U418" i="48" s="1"/>
  <c r="G404" i="28"/>
  <c r="B404" i="28"/>
  <c r="J404" i="28"/>
  <c r="E404" i="28"/>
  <c r="F404" i="28"/>
  <c r="I404" i="28"/>
  <c r="K404" i="28"/>
  <c r="L404" i="28"/>
  <c r="M404" i="28"/>
  <c r="A404" i="28"/>
  <c r="C404" i="28"/>
  <c r="H404" i="28"/>
  <c r="D404" i="28"/>
  <c r="B567" i="48"/>
  <c r="U567" i="48" s="1"/>
  <c r="E553" i="28"/>
  <c r="M553" i="28"/>
  <c r="F553" i="28"/>
  <c r="G553" i="28"/>
  <c r="A553" i="28"/>
  <c r="I553" i="28"/>
  <c r="B553" i="28"/>
  <c r="J553" i="28"/>
  <c r="C553" i="28"/>
  <c r="K553" i="28"/>
  <c r="D553" i="28"/>
  <c r="H553" i="28"/>
  <c r="L553" i="28"/>
  <c r="B50" i="48"/>
  <c r="U50" i="48" s="1"/>
  <c r="E36" i="28"/>
  <c r="M36" i="28"/>
  <c r="A36" i="28"/>
  <c r="I36" i="28"/>
  <c r="J36" i="28"/>
  <c r="K36" i="28"/>
  <c r="B36" i="28"/>
  <c r="L36" i="28"/>
  <c r="C36" i="28"/>
  <c r="D36" i="28"/>
  <c r="F36" i="28"/>
  <c r="G36" i="28"/>
  <c r="H36" i="28"/>
  <c r="B66" i="48"/>
  <c r="U66" i="48" s="1"/>
  <c r="E52" i="28"/>
  <c r="M52" i="28"/>
  <c r="A52" i="28"/>
  <c r="I52" i="28"/>
  <c r="F52" i="28"/>
  <c r="H52" i="28"/>
  <c r="J52" i="28"/>
  <c r="K52" i="28"/>
  <c r="G52" i="28"/>
  <c r="L52" i="28"/>
  <c r="B52" i="28"/>
  <c r="C52" i="28"/>
  <c r="D52" i="28"/>
  <c r="B98" i="48"/>
  <c r="U98" i="48" s="1"/>
  <c r="C84" i="28"/>
  <c r="K84" i="28"/>
  <c r="G84" i="28"/>
  <c r="E84" i="28"/>
  <c r="F84" i="28"/>
  <c r="J84" i="28"/>
  <c r="A84" i="28"/>
  <c r="L84" i="28"/>
  <c r="B84" i="28"/>
  <c r="D84" i="28"/>
  <c r="H84" i="28"/>
  <c r="I84" i="28"/>
  <c r="M84" i="28"/>
  <c r="B130" i="48"/>
  <c r="U130" i="48" s="1"/>
  <c r="C116" i="28"/>
  <c r="K116" i="28"/>
  <c r="D116" i="28"/>
  <c r="L116" i="28"/>
  <c r="G116" i="28"/>
  <c r="H116" i="28"/>
  <c r="A116" i="28"/>
  <c r="B116" i="28"/>
  <c r="I116" i="28"/>
  <c r="J116" i="28"/>
  <c r="E116" i="28"/>
  <c r="F116" i="28"/>
  <c r="M116" i="28"/>
  <c r="B178" i="48"/>
  <c r="U178" i="48" s="1"/>
  <c r="E164" i="28"/>
  <c r="M164" i="28"/>
  <c r="F164" i="28"/>
  <c r="A164" i="28"/>
  <c r="I164" i="28"/>
  <c r="B164" i="28"/>
  <c r="J164" i="28"/>
  <c r="K164" i="28"/>
  <c r="C164" i="28"/>
  <c r="D164" i="28"/>
  <c r="G164" i="28"/>
  <c r="H164" i="28"/>
  <c r="L164" i="28"/>
  <c r="B210" i="48"/>
  <c r="U210" i="48" s="1"/>
  <c r="E196" i="28"/>
  <c r="M196" i="28"/>
  <c r="F196" i="28"/>
  <c r="A196" i="28"/>
  <c r="I196" i="28"/>
  <c r="B196" i="28"/>
  <c r="J196" i="28"/>
  <c r="G196" i="28"/>
  <c r="H196" i="28"/>
  <c r="C196" i="28"/>
  <c r="D196" i="28"/>
  <c r="K196" i="28"/>
  <c r="L196" i="28"/>
  <c r="B226" i="48"/>
  <c r="U226" i="48" s="1"/>
  <c r="E212" i="28"/>
  <c r="M212" i="28"/>
  <c r="F212" i="28"/>
  <c r="A212" i="28"/>
  <c r="I212" i="28"/>
  <c r="B212" i="28"/>
  <c r="J212" i="28"/>
  <c r="G212" i="28"/>
  <c r="H212" i="28"/>
  <c r="K212" i="28"/>
  <c r="L212" i="28"/>
  <c r="C212" i="28"/>
  <c r="D212" i="28"/>
  <c r="B274" i="48"/>
  <c r="U274" i="48" s="1"/>
  <c r="E260" i="28"/>
  <c r="M260" i="28"/>
  <c r="F260" i="28"/>
  <c r="A260" i="28"/>
  <c r="I260" i="28"/>
  <c r="B260" i="28"/>
  <c r="J260" i="28"/>
  <c r="K260" i="28"/>
  <c r="L260" i="28"/>
  <c r="C260" i="28"/>
  <c r="D260" i="28"/>
  <c r="G260" i="28"/>
  <c r="H260" i="28"/>
  <c r="B290" i="48"/>
  <c r="U290" i="48" s="1"/>
  <c r="E276" i="28"/>
  <c r="F276" i="28"/>
  <c r="A276" i="28"/>
  <c r="I276" i="28"/>
  <c r="B276" i="28"/>
  <c r="J276" i="28"/>
  <c r="K276" i="28"/>
  <c r="L276" i="28"/>
  <c r="M276" i="28"/>
  <c r="C276" i="28"/>
  <c r="D276" i="28"/>
  <c r="G276" i="28"/>
  <c r="H276" i="28"/>
  <c r="B538" i="48"/>
  <c r="U538" i="48" s="1"/>
  <c r="E524" i="28"/>
  <c r="M524" i="28"/>
  <c r="F524" i="28"/>
  <c r="G524" i="28"/>
  <c r="H524" i="28"/>
  <c r="A524" i="28"/>
  <c r="I524" i="28"/>
  <c r="B524" i="28"/>
  <c r="J524" i="28"/>
  <c r="C524" i="28"/>
  <c r="K524" i="28"/>
  <c r="D524" i="28"/>
  <c r="L524" i="28"/>
  <c r="B382" i="48"/>
  <c r="U382" i="48" s="1"/>
  <c r="C368" i="28"/>
  <c r="K368" i="28"/>
  <c r="F368" i="28"/>
  <c r="D368" i="28"/>
  <c r="E368" i="28"/>
  <c r="H368" i="28"/>
  <c r="I368" i="28"/>
  <c r="J368" i="28"/>
  <c r="L368" i="28"/>
  <c r="M368" i="28"/>
  <c r="A368" i="28"/>
  <c r="G368" i="28"/>
  <c r="B368" i="28"/>
  <c r="H454" i="28"/>
  <c r="C454" i="28"/>
  <c r="K454" i="28"/>
  <c r="D454" i="28"/>
  <c r="L454" i="28"/>
  <c r="E454" i="28"/>
  <c r="M454" i="28"/>
  <c r="G454" i="28"/>
  <c r="A454" i="28"/>
  <c r="B454" i="28"/>
  <c r="F454" i="28"/>
  <c r="I454" i="28"/>
  <c r="J454" i="28"/>
  <c r="B557" i="48"/>
  <c r="U557" i="48" s="1"/>
  <c r="G543" i="28"/>
  <c r="H543" i="28"/>
  <c r="A543" i="28"/>
  <c r="I543" i="28"/>
  <c r="C543" i="28"/>
  <c r="K543" i="28"/>
  <c r="D543" i="28"/>
  <c r="L543" i="28"/>
  <c r="E543" i="28"/>
  <c r="M543" i="28"/>
  <c r="B543" i="28"/>
  <c r="F543" i="28"/>
  <c r="J543" i="28"/>
  <c r="B195" i="48"/>
  <c r="U195" i="48" s="1"/>
  <c r="H181" i="28"/>
  <c r="A181" i="28"/>
  <c r="I181" i="28"/>
  <c r="D181" i="28"/>
  <c r="L181" i="28"/>
  <c r="E181" i="28"/>
  <c r="M181" i="28"/>
  <c r="B181" i="28"/>
  <c r="C181" i="28"/>
  <c r="F181" i="28"/>
  <c r="G181" i="28"/>
  <c r="J181" i="28"/>
  <c r="K181" i="28"/>
  <c r="B259" i="48"/>
  <c r="U259" i="48" s="1"/>
  <c r="H245" i="28"/>
  <c r="A245" i="28"/>
  <c r="I245" i="28"/>
  <c r="D245" i="28"/>
  <c r="L245" i="28"/>
  <c r="E245" i="28"/>
  <c r="M245" i="28"/>
  <c r="B245" i="28"/>
  <c r="C245" i="28"/>
  <c r="F245" i="28"/>
  <c r="G245" i="28"/>
  <c r="J245" i="28"/>
  <c r="K245" i="28"/>
  <c r="B323" i="48"/>
  <c r="U323" i="48" s="1"/>
  <c r="H309" i="28"/>
  <c r="A309" i="28"/>
  <c r="I309" i="28"/>
  <c r="B309" i="28"/>
  <c r="J309" i="28"/>
  <c r="D309" i="28"/>
  <c r="L309" i="28"/>
  <c r="E309" i="28"/>
  <c r="M309" i="28"/>
  <c r="G309" i="28"/>
  <c r="C309" i="28"/>
  <c r="F309" i="28"/>
  <c r="K309" i="28"/>
  <c r="B411" i="48"/>
  <c r="U411" i="48" s="1"/>
  <c r="B397" i="28"/>
  <c r="J397" i="28"/>
  <c r="E397" i="28"/>
  <c r="M397" i="28"/>
  <c r="K397" i="28"/>
  <c r="A397" i="28"/>
  <c r="L397" i="28"/>
  <c r="D397" i="28"/>
  <c r="F397" i="28"/>
  <c r="C397" i="28"/>
  <c r="G397" i="28"/>
  <c r="H397" i="28"/>
  <c r="I397" i="28"/>
  <c r="G506" i="28"/>
  <c r="H506" i="28"/>
  <c r="A506" i="28"/>
  <c r="I506" i="28"/>
  <c r="B506" i="28"/>
  <c r="J506" i="28"/>
  <c r="C506" i="28"/>
  <c r="K506" i="28"/>
  <c r="D506" i="28"/>
  <c r="L506" i="28"/>
  <c r="E506" i="28"/>
  <c r="M506" i="28"/>
  <c r="F506" i="28"/>
  <c r="D574" i="28"/>
  <c r="L574" i="28"/>
  <c r="E574" i="28"/>
  <c r="M574" i="28"/>
  <c r="F574" i="28"/>
  <c r="H574" i="28"/>
  <c r="A574" i="28"/>
  <c r="I574" i="28"/>
  <c r="B574" i="28"/>
  <c r="J574" i="28"/>
  <c r="K574" i="28"/>
  <c r="G574" i="28"/>
  <c r="C574" i="28"/>
  <c r="A78" i="28"/>
  <c r="I78" i="28"/>
  <c r="C78" i="28"/>
  <c r="K78" i="28"/>
  <c r="E78" i="28"/>
  <c r="M78" i="28"/>
  <c r="L78" i="28"/>
  <c r="F78" i="28"/>
  <c r="G78" i="28"/>
  <c r="B78" i="28"/>
  <c r="D78" i="28"/>
  <c r="H78" i="28"/>
  <c r="J78" i="28"/>
  <c r="A94" i="28"/>
  <c r="I94" i="28"/>
  <c r="B94" i="28"/>
  <c r="J94" i="28"/>
  <c r="E94" i="28"/>
  <c r="M94" i="28"/>
  <c r="F94" i="28"/>
  <c r="K94" i="28"/>
  <c r="L94" i="28"/>
  <c r="C94" i="28"/>
  <c r="D94" i="28"/>
  <c r="G94" i="28"/>
  <c r="H94" i="28"/>
  <c r="A110" i="28"/>
  <c r="I110" i="28"/>
  <c r="B110" i="28"/>
  <c r="J110" i="28"/>
  <c r="E110" i="28"/>
  <c r="M110" i="28"/>
  <c r="F110" i="28"/>
  <c r="G110" i="28"/>
  <c r="H110" i="28"/>
  <c r="K110" i="28"/>
  <c r="C110" i="28"/>
  <c r="D110" i="28"/>
  <c r="L110" i="28"/>
  <c r="A158" i="28"/>
  <c r="I158" i="28"/>
  <c r="B158" i="28"/>
  <c r="J158" i="28"/>
  <c r="E158" i="28"/>
  <c r="M158" i="28"/>
  <c r="F158" i="28"/>
  <c r="G158" i="28"/>
  <c r="H158" i="28"/>
  <c r="C158" i="28"/>
  <c r="D158" i="28"/>
  <c r="K158" i="28"/>
  <c r="L158" i="28"/>
  <c r="C302" i="28"/>
  <c r="K302" i="28"/>
  <c r="D302" i="28"/>
  <c r="L302" i="28"/>
  <c r="E302" i="28"/>
  <c r="M302" i="28"/>
  <c r="G302" i="28"/>
  <c r="H302" i="28"/>
  <c r="A302" i="28"/>
  <c r="B302" i="28"/>
  <c r="F302" i="28"/>
  <c r="I302" i="28"/>
  <c r="J302" i="28"/>
  <c r="B450" i="48"/>
  <c r="U450" i="48" s="1"/>
  <c r="G436" i="28"/>
  <c r="B436" i="28"/>
  <c r="J436" i="28"/>
  <c r="I436" i="28"/>
  <c r="K436" i="28"/>
  <c r="A436" i="28"/>
  <c r="L436" i="28"/>
  <c r="C436" i="28"/>
  <c r="M436" i="28"/>
  <c r="D436" i="28"/>
  <c r="E436" i="28"/>
  <c r="H436" i="28"/>
  <c r="F436" i="28"/>
  <c r="G459" i="28"/>
  <c r="B459" i="28"/>
  <c r="J459" i="28"/>
  <c r="C459" i="28"/>
  <c r="K459" i="28"/>
  <c r="D459" i="28"/>
  <c r="L459" i="28"/>
  <c r="F459" i="28"/>
  <c r="A459" i="28"/>
  <c r="E459" i="28"/>
  <c r="H459" i="28"/>
  <c r="I459" i="28"/>
  <c r="M459" i="28"/>
  <c r="D498" i="28"/>
  <c r="L498" i="28"/>
  <c r="G498" i="28"/>
  <c r="H498" i="28"/>
  <c r="A498" i="28"/>
  <c r="I498" i="28"/>
  <c r="C498" i="28"/>
  <c r="K498" i="28"/>
  <c r="B498" i="28"/>
  <c r="E498" i="28"/>
  <c r="F498" i="28"/>
  <c r="J498" i="28"/>
  <c r="M498" i="28"/>
  <c r="B576" i="48"/>
  <c r="U576" i="48" s="1"/>
  <c r="H562" i="28"/>
  <c r="A562" i="28"/>
  <c r="I562" i="28"/>
  <c r="B562" i="28"/>
  <c r="J562" i="28"/>
  <c r="D562" i="28"/>
  <c r="L562" i="28"/>
  <c r="E562" i="28"/>
  <c r="M562" i="28"/>
  <c r="F562" i="28"/>
  <c r="G562" i="28"/>
  <c r="K562" i="28"/>
  <c r="C562" i="28"/>
  <c r="B21" i="48"/>
  <c r="U21" i="48" s="1"/>
  <c r="E7" i="28"/>
  <c r="M7" i="28"/>
  <c r="F7" i="28"/>
  <c r="B7" i="28"/>
  <c r="J7" i="28"/>
  <c r="C7" i="28"/>
  <c r="D7" i="28"/>
  <c r="G7" i="28"/>
  <c r="H7" i="28"/>
  <c r="I7" i="28"/>
  <c r="K7" i="28"/>
  <c r="A7" i="28"/>
  <c r="L7" i="28"/>
  <c r="F23" i="28"/>
  <c r="B23" i="28"/>
  <c r="J23" i="28"/>
  <c r="H23" i="28"/>
  <c r="I23" i="28"/>
  <c r="K23" i="28"/>
  <c r="A23" i="28"/>
  <c r="L23" i="28"/>
  <c r="C23" i="28"/>
  <c r="M23" i="28"/>
  <c r="D23" i="28"/>
  <c r="E23" i="28"/>
  <c r="G23" i="28"/>
  <c r="B53" i="48"/>
  <c r="U53" i="48" s="1"/>
  <c r="F39" i="28"/>
  <c r="B39" i="28"/>
  <c r="J39" i="28"/>
  <c r="C39" i="28"/>
  <c r="M39" i="28"/>
  <c r="D39" i="28"/>
  <c r="E39" i="28"/>
  <c r="G39" i="28"/>
  <c r="H39" i="28"/>
  <c r="I39" i="28"/>
  <c r="K39" i="28"/>
  <c r="L39" i="28"/>
  <c r="A39" i="28"/>
  <c r="B85" i="48"/>
  <c r="U85" i="48" s="1"/>
  <c r="D71" i="28"/>
  <c r="L71" i="28"/>
  <c r="F71" i="28"/>
  <c r="H71" i="28"/>
  <c r="A71" i="28"/>
  <c r="M71" i="28"/>
  <c r="B71" i="28"/>
  <c r="G71" i="28"/>
  <c r="I71" i="28"/>
  <c r="C71" i="28"/>
  <c r="E71" i="28"/>
  <c r="J71" i="28"/>
  <c r="K71" i="28"/>
  <c r="B117" i="48"/>
  <c r="U117" i="48" s="1"/>
  <c r="D103" i="28"/>
  <c r="L103" i="28"/>
  <c r="E103" i="28"/>
  <c r="M103" i="28"/>
  <c r="H103" i="28"/>
  <c r="A103" i="28"/>
  <c r="I103" i="28"/>
  <c r="F103" i="28"/>
  <c r="G103" i="28"/>
  <c r="J103" i="28"/>
  <c r="K103" i="28"/>
  <c r="B103" i="28"/>
  <c r="C103" i="28"/>
  <c r="B149" i="48"/>
  <c r="U149" i="48" s="1"/>
  <c r="D135" i="28"/>
  <c r="L135" i="28"/>
  <c r="E135" i="28"/>
  <c r="M135" i="28"/>
  <c r="H135" i="28"/>
  <c r="A135" i="28"/>
  <c r="I135" i="28"/>
  <c r="J135" i="28"/>
  <c r="K135" i="28"/>
  <c r="B135" i="28"/>
  <c r="C135" i="28"/>
  <c r="F135" i="28"/>
  <c r="G135" i="28"/>
  <c r="B181" i="48"/>
  <c r="U181" i="48" s="1"/>
  <c r="F167" i="28"/>
  <c r="G167" i="28"/>
  <c r="B167" i="28"/>
  <c r="J167" i="28"/>
  <c r="C167" i="28"/>
  <c r="K167" i="28"/>
  <c r="D167" i="28"/>
  <c r="H167" i="28"/>
  <c r="I167" i="28"/>
  <c r="L167" i="28"/>
  <c r="M167" i="28"/>
  <c r="A167" i="28"/>
  <c r="E167" i="28"/>
  <c r="B197" i="48"/>
  <c r="U197" i="48" s="1"/>
  <c r="F183" i="28"/>
  <c r="G183" i="28"/>
  <c r="B183" i="28"/>
  <c r="J183" i="28"/>
  <c r="C183" i="28"/>
  <c r="K183" i="28"/>
  <c r="D183" i="28"/>
  <c r="H183" i="28"/>
  <c r="I183" i="28"/>
  <c r="L183" i="28"/>
  <c r="M183" i="28"/>
  <c r="A183" i="28"/>
  <c r="E183" i="28"/>
  <c r="B229" i="48"/>
  <c r="U229" i="48" s="1"/>
  <c r="F215" i="28"/>
  <c r="G215" i="28"/>
  <c r="B215" i="28"/>
  <c r="J215" i="28"/>
  <c r="C215" i="28"/>
  <c r="K215" i="28"/>
  <c r="H215" i="28"/>
  <c r="I215" i="28"/>
  <c r="A215" i="28"/>
  <c r="D215" i="28"/>
  <c r="E215" i="28"/>
  <c r="L215" i="28"/>
  <c r="M215" i="28"/>
  <c r="B261" i="48"/>
  <c r="U261" i="48" s="1"/>
  <c r="F247" i="28"/>
  <c r="G247" i="28"/>
  <c r="B247" i="28"/>
  <c r="J247" i="28"/>
  <c r="C247" i="28"/>
  <c r="K247" i="28"/>
  <c r="D247" i="28"/>
  <c r="E247" i="28"/>
  <c r="H247" i="28"/>
  <c r="I247" i="28"/>
  <c r="L247" i="28"/>
  <c r="M247" i="28"/>
  <c r="A247" i="28"/>
  <c r="B293" i="48"/>
  <c r="U293" i="48" s="1"/>
  <c r="G279" i="28"/>
  <c r="B279" i="28"/>
  <c r="J279" i="28"/>
  <c r="C279" i="28"/>
  <c r="K279" i="28"/>
  <c r="I279" i="28"/>
  <c r="L279" i="28"/>
  <c r="M279" i="28"/>
  <c r="A279" i="28"/>
  <c r="D279" i="28"/>
  <c r="E279" i="28"/>
  <c r="F279" i="28"/>
  <c r="H279" i="28"/>
  <c r="B405" i="48"/>
  <c r="U405" i="48" s="1"/>
  <c r="H391" i="28"/>
  <c r="C391" i="28"/>
  <c r="K391" i="28"/>
  <c r="D391" i="28"/>
  <c r="E391" i="28"/>
  <c r="G391" i="28"/>
  <c r="I391" i="28"/>
  <c r="J391" i="28"/>
  <c r="L391" i="28"/>
  <c r="M391" i="28"/>
  <c r="A391" i="28"/>
  <c r="F391" i="28"/>
  <c r="B391" i="28"/>
  <c r="D490" i="28"/>
  <c r="L490" i="28"/>
  <c r="G490" i="28"/>
  <c r="H490" i="28"/>
  <c r="A490" i="28"/>
  <c r="I490" i="28"/>
  <c r="C490" i="28"/>
  <c r="K490" i="28"/>
  <c r="B490" i="28"/>
  <c r="E490" i="28"/>
  <c r="F490" i="28"/>
  <c r="J490" i="28"/>
  <c r="M490" i="28"/>
  <c r="B568" i="48"/>
  <c r="U568" i="48" s="1"/>
  <c r="H554" i="28"/>
  <c r="A554" i="28"/>
  <c r="I554" i="28"/>
  <c r="B554" i="28"/>
  <c r="J554" i="28"/>
  <c r="D554" i="28"/>
  <c r="L554" i="28"/>
  <c r="E554" i="28"/>
  <c r="M554" i="28"/>
  <c r="F554" i="28"/>
  <c r="C554" i="28"/>
  <c r="G554" i="28"/>
  <c r="K554" i="28"/>
  <c r="H16" i="28"/>
  <c r="A16" i="28"/>
  <c r="I16" i="28"/>
  <c r="E16" i="28"/>
  <c r="M16" i="28"/>
  <c r="B16" i="28"/>
  <c r="C16" i="28"/>
  <c r="D16" i="28"/>
  <c r="F16" i="28"/>
  <c r="G16" i="28"/>
  <c r="J16" i="28"/>
  <c r="K16" i="28"/>
  <c r="L16" i="28"/>
  <c r="G144" i="28"/>
  <c r="H144" i="28"/>
  <c r="C144" i="28"/>
  <c r="K144" i="28"/>
  <c r="D144" i="28"/>
  <c r="L144" i="28"/>
  <c r="E144" i="28"/>
  <c r="F144" i="28"/>
  <c r="M144" i="28"/>
  <c r="A144" i="28"/>
  <c r="B144" i="28"/>
  <c r="I144" i="28"/>
  <c r="J144" i="28"/>
  <c r="G160" i="28"/>
  <c r="H160" i="28"/>
  <c r="C160" i="28"/>
  <c r="K160" i="28"/>
  <c r="D160" i="28"/>
  <c r="L160" i="28"/>
  <c r="E160" i="28"/>
  <c r="F160" i="28"/>
  <c r="M160" i="28"/>
  <c r="A160" i="28"/>
  <c r="I160" i="28"/>
  <c r="J160" i="28"/>
  <c r="B160" i="28"/>
  <c r="A336" i="28"/>
  <c r="B336" i="28"/>
  <c r="J336" i="28"/>
  <c r="C336" i="28"/>
  <c r="K336" i="28"/>
  <c r="F336" i="28"/>
  <c r="M336" i="28"/>
  <c r="E336" i="28"/>
  <c r="G336" i="28"/>
  <c r="H336" i="28"/>
  <c r="I336" i="28"/>
  <c r="L336" i="28"/>
  <c r="D336" i="28"/>
  <c r="H352" i="28"/>
  <c r="C352" i="28"/>
  <c r="K352" i="28"/>
  <c r="D352" i="28"/>
  <c r="L352" i="28"/>
  <c r="E352" i="28"/>
  <c r="M352" i="28"/>
  <c r="F352" i="28"/>
  <c r="G352" i="28"/>
  <c r="A352" i="28"/>
  <c r="I352" i="28"/>
  <c r="J352" i="28"/>
  <c r="B352" i="28"/>
  <c r="C376" i="28"/>
  <c r="K376" i="28"/>
  <c r="F376" i="28"/>
  <c r="G376" i="28"/>
  <c r="H376" i="28"/>
  <c r="J376" i="28"/>
  <c r="A376" i="28"/>
  <c r="L376" i="28"/>
  <c r="M376" i="28"/>
  <c r="B376" i="28"/>
  <c r="D376" i="28"/>
  <c r="I376" i="28"/>
  <c r="E376" i="28"/>
  <c r="B574" i="48"/>
  <c r="U574" i="48" s="1"/>
  <c r="B560" i="28"/>
  <c r="J560" i="28"/>
  <c r="C560" i="28"/>
  <c r="K560" i="28"/>
  <c r="D560" i="28"/>
  <c r="L560" i="28"/>
  <c r="F560" i="28"/>
  <c r="G560" i="28"/>
  <c r="H560" i="28"/>
  <c r="A560" i="28"/>
  <c r="E560" i="28"/>
  <c r="I560" i="28"/>
  <c r="M560" i="28"/>
  <c r="D419" i="28"/>
  <c r="L419" i="28"/>
  <c r="G419" i="28"/>
  <c r="B419" i="28"/>
  <c r="M419" i="28"/>
  <c r="C419" i="28"/>
  <c r="F419" i="28"/>
  <c r="H419" i="28"/>
  <c r="I419" i="28"/>
  <c r="J419" i="28"/>
  <c r="K419" i="28"/>
  <c r="E419" i="28"/>
  <c r="A419" i="28"/>
  <c r="B531" i="48"/>
  <c r="U531" i="48" s="1"/>
  <c r="H517" i="28"/>
  <c r="A517" i="28"/>
  <c r="I517" i="28"/>
  <c r="B517" i="28"/>
  <c r="J517" i="28"/>
  <c r="C517" i="28"/>
  <c r="K517" i="28"/>
  <c r="D517" i="28"/>
  <c r="L517" i="28"/>
  <c r="E517" i="28"/>
  <c r="M517" i="28"/>
  <c r="F517" i="28"/>
  <c r="G517" i="28"/>
  <c r="H546" i="28"/>
  <c r="A546" i="28"/>
  <c r="I546" i="28"/>
  <c r="B546" i="28"/>
  <c r="J546" i="28"/>
  <c r="D546" i="28"/>
  <c r="L546" i="28"/>
  <c r="E546" i="28"/>
  <c r="M546" i="28"/>
  <c r="F546" i="28"/>
  <c r="C546" i="28"/>
  <c r="G546" i="28"/>
  <c r="K546" i="28"/>
  <c r="B161" i="28"/>
  <c r="J161" i="28"/>
  <c r="C161" i="28"/>
  <c r="K161" i="28"/>
  <c r="F161" i="28"/>
  <c r="G161" i="28"/>
  <c r="H161" i="28"/>
  <c r="I161" i="28"/>
  <c r="A161" i="28"/>
  <c r="D161" i="28"/>
  <c r="E161" i="28"/>
  <c r="L161" i="28"/>
  <c r="M161" i="28"/>
  <c r="D177" i="28"/>
  <c r="L177" i="28"/>
  <c r="E177" i="28"/>
  <c r="M177" i="28"/>
  <c r="H177" i="28"/>
  <c r="A177" i="28"/>
  <c r="I177" i="28"/>
  <c r="B177" i="28"/>
  <c r="F177" i="28"/>
  <c r="G177" i="28"/>
  <c r="J177" i="28"/>
  <c r="K177" i="28"/>
  <c r="C177" i="28"/>
  <c r="D225" i="28"/>
  <c r="L225" i="28"/>
  <c r="E225" i="28"/>
  <c r="M225" i="28"/>
  <c r="H225" i="28"/>
  <c r="A225" i="28"/>
  <c r="I225" i="28"/>
  <c r="B225" i="28"/>
  <c r="C225" i="28"/>
  <c r="F225" i="28"/>
  <c r="G225" i="28"/>
  <c r="J225" i="28"/>
  <c r="K225" i="28"/>
  <c r="D241" i="28"/>
  <c r="L241" i="28"/>
  <c r="E241" i="28"/>
  <c r="M241" i="28"/>
  <c r="H241" i="28"/>
  <c r="A241" i="28"/>
  <c r="I241" i="28"/>
  <c r="B241" i="28"/>
  <c r="C241" i="28"/>
  <c r="F241" i="28"/>
  <c r="G241" i="28"/>
  <c r="J241" i="28"/>
  <c r="K241" i="28"/>
  <c r="D289" i="28"/>
  <c r="L289" i="28"/>
  <c r="E289" i="28"/>
  <c r="M289" i="28"/>
  <c r="F289" i="28"/>
  <c r="H289" i="28"/>
  <c r="A289" i="28"/>
  <c r="I289" i="28"/>
  <c r="K289" i="28"/>
  <c r="B289" i="28"/>
  <c r="C289" i="28"/>
  <c r="G289" i="28"/>
  <c r="J289" i="28"/>
  <c r="D305" i="28"/>
  <c r="L305" i="28"/>
  <c r="E305" i="28"/>
  <c r="M305" i="28"/>
  <c r="F305" i="28"/>
  <c r="H305" i="28"/>
  <c r="A305" i="28"/>
  <c r="I305" i="28"/>
  <c r="C305" i="28"/>
  <c r="G305" i="28"/>
  <c r="J305" i="28"/>
  <c r="K305" i="28"/>
  <c r="B305" i="28"/>
  <c r="D321" i="28"/>
  <c r="L321" i="28"/>
  <c r="E321" i="28"/>
  <c r="M321" i="28"/>
  <c r="F321" i="28"/>
  <c r="H321" i="28"/>
  <c r="A321" i="28"/>
  <c r="I321" i="28"/>
  <c r="B321" i="28"/>
  <c r="J321" i="28"/>
  <c r="K321" i="28"/>
  <c r="C321" i="28"/>
  <c r="G321" i="28"/>
  <c r="D513" i="28"/>
  <c r="L513" i="28"/>
  <c r="E513" i="28"/>
  <c r="M513" i="28"/>
  <c r="F513" i="28"/>
  <c r="G513" i="28"/>
  <c r="H513" i="28"/>
  <c r="A513" i="28"/>
  <c r="I513" i="28"/>
  <c r="B513" i="28"/>
  <c r="J513" i="28"/>
  <c r="C513" i="28"/>
  <c r="K513" i="28"/>
  <c r="H538" i="28"/>
  <c r="A538" i="28"/>
  <c r="I538" i="28"/>
  <c r="B538" i="28"/>
  <c r="J538" i="28"/>
  <c r="D538" i="28"/>
  <c r="L538" i="28"/>
  <c r="E538" i="28"/>
  <c r="M538" i="28"/>
  <c r="F538" i="28"/>
  <c r="C538" i="28"/>
  <c r="G538" i="28"/>
  <c r="K538" i="28"/>
  <c r="C586" i="28"/>
  <c r="K586" i="28"/>
  <c r="D586" i="28"/>
  <c r="L586" i="28"/>
  <c r="H586" i="28"/>
  <c r="E586" i="28"/>
  <c r="F586" i="28"/>
  <c r="G586" i="28"/>
  <c r="I586" i="28"/>
  <c r="J586" i="28"/>
  <c r="M586" i="28"/>
  <c r="A586" i="28"/>
  <c r="B586" i="28"/>
  <c r="E122" i="28"/>
  <c r="M122" i="28"/>
  <c r="F122" i="28"/>
  <c r="A122" i="28"/>
  <c r="I122" i="28"/>
  <c r="B122" i="28"/>
  <c r="J122" i="28"/>
  <c r="C122" i="28"/>
  <c r="D122" i="28"/>
  <c r="K122" i="28"/>
  <c r="L122" i="28"/>
  <c r="G122" i="28"/>
  <c r="H122" i="28"/>
  <c r="G314" i="28"/>
  <c r="H314" i="28"/>
  <c r="A314" i="28"/>
  <c r="I314" i="28"/>
  <c r="C314" i="28"/>
  <c r="K314" i="28"/>
  <c r="D314" i="28"/>
  <c r="L314" i="28"/>
  <c r="F314" i="28"/>
  <c r="B314" i="28"/>
  <c r="E314" i="28"/>
  <c r="J314" i="28"/>
  <c r="M314" i="28"/>
  <c r="H578" i="28"/>
  <c r="A578" i="28"/>
  <c r="I578" i="28"/>
  <c r="B578" i="28"/>
  <c r="J578" i="28"/>
  <c r="D578" i="28"/>
  <c r="L578" i="28"/>
  <c r="E578" i="28"/>
  <c r="M578" i="28"/>
  <c r="F578" i="28"/>
  <c r="C578" i="28"/>
  <c r="G578" i="28"/>
  <c r="K578" i="28"/>
  <c r="C101" i="43"/>
  <c r="B101" i="43"/>
  <c r="E101" i="43"/>
  <c r="A101" i="43"/>
  <c r="G101" i="43"/>
  <c r="B35" i="42"/>
  <c r="B27" i="42"/>
  <c r="B23" i="42"/>
  <c r="B19" i="42"/>
  <c r="B18" i="42"/>
  <c r="B21" i="42"/>
  <c r="B99" i="42"/>
  <c r="B91" i="42"/>
  <c r="B22" i="42"/>
  <c r="B75" i="42"/>
  <c r="B67" i="42"/>
  <c r="B81" i="42"/>
  <c r="B73" i="42"/>
  <c r="B65" i="42"/>
  <c r="B57" i="42"/>
  <c r="B49" i="42"/>
  <c r="B41" i="42"/>
  <c r="B33" i="42"/>
  <c r="B25" i="42"/>
  <c r="B101" i="42"/>
  <c r="B84" i="42"/>
  <c r="B76" i="42"/>
  <c r="B68" i="42"/>
  <c r="B60" i="42"/>
  <c r="B52" i="42"/>
  <c r="B44" i="42"/>
  <c r="B36" i="42"/>
  <c r="B28" i="42"/>
  <c r="B103" i="42"/>
  <c r="B87" i="42"/>
  <c r="B79" i="42"/>
  <c r="B71" i="42"/>
  <c r="B63" i="42"/>
  <c r="B55" i="42"/>
  <c r="B47" i="42"/>
  <c r="B39" i="42"/>
  <c r="B31" i="42"/>
  <c r="B82" i="42"/>
  <c r="B74" i="42"/>
  <c r="B66" i="42"/>
  <c r="B58" i="42"/>
  <c r="B50" i="42"/>
  <c r="B42" i="42"/>
  <c r="B34" i="42"/>
  <c r="B26" i="42"/>
  <c r="B85" i="42"/>
  <c r="B77" i="42"/>
  <c r="B69" i="42"/>
  <c r="B61" i="42"/>
  <c r="B53" i="42"/>
  <c r="B45" i="42"/>
  <c r="B37" i="42"/>
  <c r="B29" i="42"/>
  <c r="B80" i="42"/>
  <c r="B72" i="42"/>
  <c r="B64" i="42"/>
  <c r="B56" i="42"/>
  <c r="B48" i="42"/>
  <c r="B40" i="42"/>
  <c r="B32" i="42"/>
  <c r="B24" i="42"/>
  <c r="B110" i="42"/>
  <c r="B94" i="42"/>
  <c r="B86" i="42"/>
  <c r="B78" i="42"/>
  <c r="B70" i="42"/>
  <c r="B62" i="42"/>
  <c r="B54" i="42"/>
  <c r="B46" i="42"/>
  <c r="B38" i="42"/>
  <c r="B30" i="42"/>
  <c r="B95" i="42"/>
  <c r="B104" i="42"/>
  <c r="B96" i="42"/>
  <c r="B112" i="42"/>
  <c r="B98" i="42"/>
  <c r="B92" i="42"/>
  <c r="B88" i="42"/>
  <c r="B89" i="42"/>
  <c r="B90" i="42"/>
  <c r="B93" i="42"/>
  <c r="B100" i="42"/>
  <c r="B97" i="42"/>
  <c r="B102" i="42"/>
  <c r="B105" i="42"/>
  <c r="B106" i="42"/>
  <c r="B107" i="42"/>
  <c r="B108" i="42"/>
  <c r="B109" i="42"/>
  <c r="B111" i="42"/>
  <c r="B113" i="42"/>
  <c r="B114" i="42"/>
  <c r="B16" i="40" l="1"/>
  <c r="B18" i="40"/>
  <c r="B19" i="40"/>
  <c r="B20" i="40"/>
  <c r="B22" i="40"/>
  <c r="B23" i="40"/>
  <c r="B24" i="40"/>
  <c r="B26" i="40"/>
  <c r="B27" i="40"/>
  <c r="B13" i="40"/>
  <c r="S20" i="50"/>
  <c r="S22" i="50"/>
  <c r="S24" i="50"/>
  <c r="S25" i="50"/>
  <c r="T26" i="50"/>
  <c r="S28" i="50"/>
  <c r="S29" i="50"/>
  <c r="T30" i="50"/>
  <c r="S32" i="50"/>
  <c r="S33" i="50"/>
  <c r="T34" i="50"/>
  <c r="S35" i="50"/>
  <c r="T36" i="50"/>
  <c r="S38" i="50"/>
  <c r="S40" i="50"/>
  <c r="S41" i="50"/>
  <c r="T42" i="50"/>
  <c r="S44" i="50"/>
  <c r="T45" i="50"/>
  <c r="S48" i="50"/>
  <c r="S49" i="50"/>
  <c r="T50" i="50"/>
  <c r="T52" i="50"/>
  <c r="T54" i="50"/>
  <c r="T56" i="50"/>
  <c r="S57" i="50"/>
  <c r="T58" i="50"/>
  <c r="S60" i="50"/>
  <c r="T61" i="50"/>
  <c r="T64" i="50"/>
  <c r="S65" i="50"/>
  <c r="T66" i="50"/>
  <c r="S67" i="50"/>
  <c r="T68" i="50"/>
  <c r="T70" i="50"/>
  <c r="S72" i="50"/>
  <c r="S73" i="50"/>
  <c r="T74" i="50"/>
  <c r="S76" i="50"/>
  <c r="T77" i="50"/>
  <c r="S80" i="50"/>
  <c r="S81" i="50"/>
  <c r="T82" i="50"/>
  <c r="S83" i="50"/>
  <c r="T84" i="50"/>
  <c r="T86" i="50"/>
  <c r="T88" i="50"/>
  <c r="T89" i="50"/>
  <c r="T90" i="50"/>
  <c r="S92" i="50"/>
  <c r="T93" i="50"/>
  <c r="S96" i="50"/>
  <c r="T97" i="50"/>
  <c r="T98" i="50"/>
  <c r="T99" i="50"/>
  <c r="S101" i="50"/>
  <c r="S103" i="50"/>
  <c r="T104" i="50"/>
  <c r="S105" i="50"/>
  <c r="T106" i="50"/>
  <c r="T107" i="50"/>
  <c r="T109" i="50"/>
  <c r="S111" i="50"/>
  <c r="S112" i="50"/>
  <c r="S113" i="50"/>
  <c r="T114" i="50"/>
  <c r="T118" i="50"/>
  <c r="T119" i="50"/>
  <c r="S120" i="50"/>
  <c r="S121" i="50"/>
  <c r="T122" i="50"/>
  <c r="S124" i="50"/>
  <c r="T125" i="50"/>
  <c r="S127" i="50"/>
  <c r="T128" i="50"/>
  <c r="S129" i="50"/>
  <c r="T130" i="50"/>
  <c r="S133" i="50"/>
  <c r="S134" i="50"/>
  <c r="T135" i="50"/>
  <c r="T136" i="50"/>
  <c r="S137" i="50"/>
  <c r="T138" i="50"/>
  <c r="S140" i="50"/>
  <c r="T141" i="50"/>
  <c r="S143" i="50"/>
  <c r="S144" i="50"/>
  <c r="S145" i="50"/>
  <c r="T146" i="50"/>
  <c r="S149" i="50"/>
  <c r="S150" i="50"/>
  <c r="T151" i="50"/>
  <c r="S152" i="50"/>
  <c r="T153" i="50"/>
  <c r="T154" i="50"/>
  <c r="S155" i="50"/>
  <c r="S156" i="50"/>
  <c r="T157" i="50"/>
  <c r="T159" i="50"/>
  <c r="S160" i="50"/>
  <c r="T161" i="50"/>
  <c r="T162" i="50"/>
  <c r="S164" i="50"/>
  <c r="S165" i="50"/>
  <c r="T166" i="50"/>
  <c r="S168" i="50"/>
  <c r="S169" i="50"/>
  <c r="T170" i="50"/>
  <c r="S171" i="50"/>
  <c r="T172" i="50"/>
  <c r="T174" i="50"/>
  <c r="T176" i="50"/>
  <c r="S177" i="50"/>
  <c r="T178" i="50"/>
  <c r="S180" i="50"/>
  <c r="T181" i="50"/>
  <c r="T184" i="50"/>
  <c r="S185" i="50"/>
  <c r="T186" i="50"/>
  <c r="S187" i="50"/>
  <c r="T188" i="50"/>
  <c r="T190" i="50"/>
  <c r="S192" i="50"/>
  <c r="S193" i="50"/>
  <c r="T194" i="50"/>
  <c r="S196" i="50"/>
  <c r="T197" i="50"/>
  <c r="T200" i="50"/>
  <c r="S201" i="50"/>
  <c r="T202" i="50"/>
  <c r="S203" i="50"/>
  <c r="T204" i="50"/>
  <c r="T206" i="50"/>
  <c r="T208" i="50"/>
  <c r="S209" i="50"/>
  <c r="T210" i="50"/>
  <c r="S212" i="50"/>
  <c r="T213" i="50"/>
  <c r="S216" i="50"/>
  <c r="T217" i="50"/>
  <c r="T218" i="50"/>
  <c r="S219" i="50"/>
  <c r="T220" i="50"/>
  <c r="T222" i="50"/>
  <c r="S224" i="50"/>
  <c r="T225" i="50"/>
  <c r="T226" i="50"/>
  <c r="S227" i="50"/>
  <c r="T228" i="50"/>
  <c r="S231" i="50"/>
  <c r="S232" i="50"/>
  <c r="S233" i="50"/>
  <c r="T234" i="50"/>
  <c r="T235" i="50"/>
  <c r="S238" i="50"/>
  <c r="T239" i="50"/>
  <c r="S240" i="50"/>
  <c r="S241" i="50"/>
  <c r="T242" i="50"/>
  <c r="T243" i="50"/>
  <c r="T245" i="50"/>
  <c r="T247" i="50"/>
  <c r="T248" i="50"/>
  <c r="S249" i="50"/>
  <c r="T250" i="50"/>
  <c r="S254" i="50"/>
  <c r="T255" i="50"/>
  <c r="S256" i="50"/>
  <c r="S257" i="50"/>
  <c r="T258" i="50"/>
  <c r="S260" i="50"/>
  <c r="T261" i="50"/>
  <c r="T263" i="50"/>
  <c r="S264" i="50"/>
  <c r="S265" i="50"/>
  <c r="T266" i="50"/>
  <c r="S269" i="50"/>
  <c r="T270" i="50"/>
  <c r="T271" i="50"/>
  <c r="S272" i="50"/>
  <c r="S273" i="50"/>
  <c r="T274" i="50"/>
  <c r="S275" i="50"/>
  <c r="S276" i="50"/>
  <c r="T277" i="50"/>
  <c r="S279" i="50"/>
  <c r="S280" i="50"/>
  <c r="T281" i="50"/>
  <c r="T282" i="50"/>
  <c r="T283" i="50"/>
  <c r="S285" i="50"/>
  <c r="T286" i="50"/>
  <c r="T287" i="50"/>
  <c r="S288" i="50"/>
  <c r="T289" i="50"/>
  <c r="T290" i="50"/>
  <c r="S291" i="50"/>
  <c r="T292" i="50"/>
  <c r="S294" i="50"/>
  <c r="S296" i="50"/>
  <c r="S297" i="50"/>
  <c r="T298" i="50"/>
  <c r="S300" i="50"/>
  <c r="T301" i="50"/>
  <c r="S304" i="50"/>
  <c r="S305" i="50"/>
  <c r="T306" i="50"/>
  <c r="S307" i="50"/>
  <c r="T308" i="50"/>
  <c r="T310" i="50"/>
  <c r="S311" i="50"/>
  <c r="T312" i="50"/>
  <c r="S313" i="50"/>
  <c r="T314" i="50"/>
  <c r="S316" i="50"/>
  <c r="T317" i="50"/>
  <c r="S320" i="50"/>
  <c r="S321" i="50"/>
  <c r="T322" i="50"/>
  <c r="S323" i="50"/>
  <c r="T324" i="50"/>
  <c r="T326" i="50"/>
  <c r="S327" i="50"/>
  <c r="T328" i="50"/>
  <c r="S329" i="50"/>
  <c r="T330" i="50"/>
  <c r="S332" i="50"/>
  <c r="T333" i="50"/>
  <c r="T336" i="50"/>
  <c r="S337" i="50"/>
  <c r="T338" i="50"/>
  <c r="S339" i="50"/>
  <c r="T340" i="50"/>
  <c r="T342" i="50"/>
  <c r="S343" i="50"/>
  <c r="S344" i="50"/>
  <c r="T345" i="50"/>
  <c r="T346" i="50"/>
  <c r="S348" i="50"/>
  <c r="T349" i="50"/>
  <c r="S352" i="50"/>
  <c r="T353" i="50"/>
  <c r="T354" i="50"/>
  <c r="T355" i="50"/>
  <c r="S357" i="50"/>
  <c r="T359" i="50"/>
  <c r="S360" i="50"/>
  <c r="S361" i="50"/>
  <c r="T362" i="50"/>
  <c r="T363" i="50"/>
  <c r="S364" i="50"/>
  <c r="T365" i="50"/>
  <c r="T367" i="50"/>
  <c r="S368" i="50"/>
  <c r="S369" i="50"/>
  <c r="T370" i="50"/>
  <c r="S373" i="50"/>
  <c r="T374" i="50"/>
  <c r="T375" i="50"/>
  <c r="S376" i="50"/>
  <c r="S377" i="50"/>
  <c r="T378" i="50"/>
  <c r="S380" i="50"/>
  <c r="T381" i="50"/>
  <c r="T383" i="50"/>
  <c r="S384" i="50"/>
  <c r="S385" i="50"/>
  <c r="T386" i="50"/>
  <c r="S389" i="50"/>
  <c r="S390" i="50"/>
  <c r="T391" i="50"/>
  <c r="S392" i="50"/>
  <c r="S393" i="50"/>
  <c r="T394" i="50"/>
  <c r="S395" i="50"/>
  <c r="S396" i="50"/>
  <c r="T397" i="50"/>
  <c r="S399" i="50"/>
  <c r="T400" i="50"/>
  <c r="S401" i="50"/>
  <c r="T402" i="50"/>
  <c r="T403" i="50"/>
  <c r="T405" i="50"/>
  <c r="S406" i="50"/>
  <c r="T407" i="50"/>
  <c r="T408" i="50"/>
  <c r="T409" i="50"/>
  <c r="T410" i="50"/>
  <c r="S411" i="50"/>
  <c r="T412" i="50"/>
  <c r="T413" i="50"/>
  <c r="T415" i="50"/>
  <c r="S416" i="50"/>
  <c r="T417" i="50"/>
  <c r="T418" i="50"/>
  <c r="S420" i="50"/>
  <c r="S421" i="50"/>
  <c r="T422" i="50"/>
  <c r="T424" i="50"/>
  <c r="S425" i="50"/>
  <c r="T426" i="50"/>
  <c r="S427" i="50"/>
  <c r="T428" i="50"/>
  <c r="T430" i="50"/>
  <c r="S431" i="50"/>
  <c r="S432" i="50"/>
  <c r="S433" i="50"/>
  <c r="T434" i="50"/>
  <c r="S436" i="50"/>
  <c r="T437" i="50"/>
  <c r="S440" i="50"/>
  <c r="S441" i="50"/>
  <c r="T442" i="50"/>
  <c r="S443" i="50"/>
  <c r="T444" i="50"/>
  <c r="T446" i="50"/>
  <c r="S447" i="50"/>
  <c r="T448" i="50"/>
  <c r="S449" i="50"/>
  <c r="T450" i="50"/>
  <c r="S452" i="50"/>
  <c r="T453" i="50"/>
  <c r="S456" i="50"/>
  <c r="S457" i="50"/>
  <c r="T458" i="50"/>
  <c r="S459" i="50"/>
  <c r="T460" i="50"/>
  <c r="T462" i="50"/>
  <c r="S463" i="50"/>
  <c r="S464" i="50"/>
  <c r="S465" i="50"/>
  <c r="T466" i="50"/>
  <c r="S468" i="50"/>
  <c r="T469" i="50"/>
  <c r="S472" i="50"/>
  <c r="T473" i="50"/>
  <c r="T474" i="50"/>
  <c r="S475" i="50"/>
  <c r="T476" i="50"/>
  <c r="T478" i="50"/>
  <c r="S479" i="50"/>
  <c r="S480" i="50"/>
  <c r="T481" i="50"/>
  <c r="T482" i="50"/>
  <c r="S483" i="50"/>
  <c r="T484" i="50"/>
  <c r="S485" i="50"/>
  <c r="S487" i="50"/>
  <c r="S488" i="50"/>
  <c r="S489" i="50"/>
  <c r="T490" i="50"/>
  <c r="T491" i="50"/>
  <c r="S494" i="50"/>
  <c r="T495" i="50"/>
  <c r="S496" i="50"/>
  <c r="S497" i="50"/>
  <c r="T498" i="50"/>
  <c r="T499" i="50"/>
  <c r="S500" i="50"/>
  <c r="T501" i="50"/>
  <c r="T502" i="50"/>
  <c r="T503" i="50"/>
  <c r="S504" i="50"/>
  <c r="S505" i="50"/>
  <c r="T506" i="50"/>
  <c r="S508" i="50"/>
  <c r="S509" i="50"/>
  <c r="T510" i="50"/>
  <c r="T512" i="50"/>
  <c r="S513" i="50"/>
  <c r="T514" i="50"/>
  <c r="S515" i="50"/>
  <c r="S516" i="50"/>
  <c r="T517" i="50"/>
  <c r="S519" i="50"/>
  <c r="S520" i="50"/>
  <c r="S521" i="50"/>
  <c r="T522" i="50"/>
  <c r="T523" i="50"/>
  <c r="T524" i="50"/>
  <c r="S525" i="50"/>
  <c r="T526" i="50"/>
  <c r="T527" i="50"/>
  <c r="S528" i="50"/>
  <c r="S529" i="50"/>
  <c r="T530" i="50"/>
  <c r="S532" i="50"/>
  <c r="T533" i="50"/>
  <c r="T534" i="50"/>
  <c r="T535" i="50"/>
  <c r="S536" i="50"/>
  <c r="T537" i="50"/>
  <c r="T538" i="50"/>
  <c r="T539" i="50"/>
  <c r="S540" i="50"/>
  <c r="T541" i="50"/>
  <c r="T543" i="50"/>
  <c r="S544" i="50"/>
  <c r="T545" i="50"/>
  <c r="T546" i="50"/>
  <c r="S547" i="50"/>
  <c r="S549" i="50"/>
  <c r="S550" i="50"/>
  <c r="T551" i="50"/>
  <c r="S552" i="50"/>
  <c r="S553" i="50"/>
  <c r="T554" i="50"/>
  <c r="T555" i="50"/>
  <c r="S556" i="50"/>
  <c r="S557" i="50"/>
  <c r="S559" i="50"/>
  <c r="T560" i="50"/>
  <c r="S561" i="50"/>
  <c r="T562" i="50"/>
  <c r="S563" i="50"/>
  <c r="T564" i="50"/>
  <c r="S565" i="50"/>
  <c r="T566" i="50"/>
  <c r="S567" i="50"/>
  <c r="T568" i="50"/>
  <c r="S569" i="50"/>
  <c r="T570" i="50"/>
  <c r="S571" i="50"/>
  <c r="S572" i="50"/>
  <c r="T573" i="50"/>
  <c r="T574" i="50"/>
  <c r="S575" i="50"/>
  <c r="S576" i="50"/>
  <c r="S577" i="50"/>
  <c r="T578" i="50"/>
  <c r="S579" i="50"/>
  <c r="T580" i="50"/>
  <c r="S581" i="50"/>
  <c r="T582" i="50"/>
  <c r="S583" i="50"/>
  <c r="T584" i="50"/>
  <c r="S585" i="50"/>
  <c r="T586" i="50"/>
  <c r="S587" i="50"/>
  <c r="T588" i="50"/>
  <c r="S589" i="50"/>
  <c r="T590" i="50"/>
  <c r="S591" i="50"/>
  <c r="S592" i="50"/>
  <c r="S593" i="50"/>
  <c r="T594" i="50"/>
  <c r="S595" i="50"/>
  <c r="T596" i="50"/>
  <c r="S597" i="50"/>
  <c r="T598" i="50"/>
  <c r="S599" i="50"/>
  <c r="S600" i="50"/>
  <c r="T601" i="50"/>
  <c r="T602" i="50"/>
  <c r="S19" i="50"/>
  <c r="T19" i="50"/>
  <c r="T40" i="50"/>
  <c r="T41" i="50"/>
  <c r="S51" i="50"/>
  <c r="T51" i="50"/>
  <c r="S64" i="50"/>
  <c r="S88" i="50"/>
  <c r="S97" i="50"/>
  <c r="T105" i="50"/>
  <c r="S136" i="50"/>
  <c r="T160" i="50"/>
  <c r="S161" i="50"/>
  <c r="T169" i="50"/>
  <c r="S184" i="50"/>
  <c r="S208" i="50"/>
  <c r="T224" i="50"/>
  <c r="S225" i="50"/>
  <c r="T233" i="50"/>
  <c r="S248" i="50"/>
  <c r="T272" i="50"/>
  <c r="S289" i="50"/>
  <c r="T297" i="50"/>
  <c r="S312" i="50"/>
  <c r="S336" i="50"/>
  <c r="S353" i="50"/>
  <c r="T361" i="50"/>
  <c r="T376" i="50"/>
  <c r="S381" i="50"/>
  <c r="S408" i="50"/>
  <c r="S417" i="50"/>
  <c r="T425" i="50"/>
  <c r="S448" i="50"/>
  <c r="T459" i="50"/>
  <c r="T472" i="50"/>
  <c r="S481" i="50"/>
  <c r="T488" i="50"/>
  <c r="T489" i="50"/>
  <c r="S491" i="50"/>
  <c r="S512" i="50"/>
  <c r="T528" i="50"/>
  <c r="T553" i="50"/>
  <c r="S568" i="50"/>
  <c r="T579" i="50"/>
  <c r="T549" i="50" l="1"/>
  <c r="S545" i="50"/>
  <c r="T515" i="50"/>
  <c r="T427" i="50"/>
  <c r="T307" i="50"/>
  <c r="T187" i="50"/>
  <c r="T595" i="50"/>
  <c r="T475" i="50"/>
  <c r="S355" i="50"/>
  <c r="S243" i="50"/>
  <c r="S107" i="50"/>
  <c r="T547" i="50"/>
  <c r="T291" i="50"/>
  <c r="T587" i="50"/>
  <c r="S499" i="50"/>
  <c r="T411" i="50"/>
  <c r="T339" i="50"/>
  <c r="T171" i="50"/>
  <c r="S99" i="50"/>
  <c r="S539" i="50"/>
  <c r="T323" i="50"/>
  <c r="S283" i="50"/>
  <c r="T219" i="50"/>
  <c r="T443" i="50"/>
  <c r="T275" i="50"/>
  <c r="T83" i="50"/>
  <c r="S555" i="50"/>
  <c r="S523" i="50"/>
  <c r="T483" i="50"/>
  <c r="S363" i="50"/>
  <c r="T155" i="50"/>
  <c r="S220" i="50"/>
  <c r="S270" i="50"/>
  <c r="T504" i="50"/>
  <c r="T600" i="50"/>
  <c r="S584" i="50"/>
  <c r="S560" i="50"/>
  <c r="T464" i="50"/>
  <c r="S424" i="50"/>
  <c r="S400" i="50"/>
  <c r="T368" i="50"/>
  <c r="T352" i="50"/>
  <c r="S328" i="50"/>
  <c r="T304" i="50"/>
  <c r="T288" i="50"/>
  <c r="T240" i="50"/>
  <c r="S200" i="50"/>
  <c r="S176" i="50"/>
  <c r="S128" i="50"/>
  <c r="S104" i="50"/>
  <c r="S56" i="50"/>
  <c r="T32" i="50"/>
  <c r="T544" i="50"/>
  <c r="T520" i="50"/>
  <c r="T440" i="50"/>
  <c r="T392" i="50"/>
  <c r="T264" i="50"/>
  <c r="T192" i="50"/>
  <c r="T152" i="50"/>
  <c r="T120" i="50"/>
  <c r="T80" i="50"/>
  <c r="T496" i="50"/>
  <c r="T480" i="50"/>
  <c r="T416" i="50"/>
  <c r="T344" i="50"/>
  <c r="T24" i="50"/>
  <c r="T576" i="50"/>
  <c r="T552" i="50"/>
  <c r="T456" i="50"/>
  <c r="T432" i="50"/>
  <c r="T384" i="50"/>
  <c r="T320" i="50"/>
  <c r="T296" i="50"/>
  <c r="T280" i="50"/>
  <c r="T256" i="50"/>
  <c r="T232" i="50"/>
  <c r="T216" i="50"/>
  <c r="T168" i="50"/>
  <c r="T144" i="50"/>
  <c r="T112" i="50"/>
  <c r="T96" i="50"/>
  <c r="T72" i="50"/>
  <c r="T48" i="50"/>
  <c r="T592" i="50"/>
  <c r="T536" i="50"/>
  <c r="T360" i="50"/>
  <c r="S412" i="50"/>
  <c r="S524" i="50"/>
  <c r="T508" i="50"/>
  <c r="S292" i="50"/>
  <c r="T332" i="50"/>
  <c r="T540" i="50"/>
  <c r="S588" i="50"/>
  <c r="T572" i="50"/>
  <c r="S460" i="50"/>
  <c r="T20" i="50"/>
  <c r="S84" i="50"/>
  <c r="S308" i="50"/>
  <c r="S580" i="50"/>
  <c r="T380" i="50"/>
  <c r="S340" i="50"/>
  <c r="T276" i="50"/>
  <c r="T196" i="50"/>
  <c r="T60" i="50"/>
  <c r="T532" i="50"/>
  <c r="T516" i="50"/>
  <c r="T452" i="50"/>
  <c r="T140" i="50"/>
  <c r="T500" i="50"/>
  <c r="S484" i="50"/>
  <c r="T396" i="50"/>
  <c r="T300" i="50"/>
  <c r="T212" i="50"/>
  <c r="S172" i="50"/>
  <c r="T156" i="50"/>
  <c r="T76" i="50"/>
  <c r="S428" i="50"/>
  <c r="S188" i="50"/>
  <c r="S52" i="50"/>
  <c r="S534" i="50"/>
  <c r="T406" i="50"/>
  <c r="S574" i="50"/>
  <c r="T494" i="50"/>
  <c r="S374" i="50"/>
  <c r="T581" i="50"/>
  <c r="S573" i="50"/>
  <c r="S541" i="50"/>
  <c r="T509" i="50"/>
  <c r="T373" i="50"/>
  <c r="S301" i="50"/>
  <c r="T269" i="50"/>
  <c r="S157" i="50"/>
  <c r="S517" i="50"/>
  <c r="S333" i="50"/>
  <c r="S277" i="50"/>
  <c r="S141" i="50"/>
  <c r="S413" i="50"/>
  <c r="S61" i="50"/>
  <c r="T525" i="50"/>
  <c r="S397" i="50"/>
  <c r="T285" i="50"/>
  <c r="S197" i="50"/>
  <c r="T165" i="50"/>
  <c r="S501" i="50"/>
  <c r="S109" i="50"/>
  <c r="T149" i="50"/>
  <c r="T133" i="50"/>
  <c r="S533" i="50"/>
  <c r="S453" i="50"/>
  <c r="T421" i="50"/>
  <c r="S245" i="50"/>
  <c r="S582" i="50"/>
  <c r="S502" i="50"/>
  <c r="S383" i="50"/>
  <c r="T150" i="50"/>
  <c r="T22" i="50"/>
  <c r="S222" i="50"/>
  <c r="S510" i="50"/>
  <c r="S422" i="50"/>
  <c r="S286" i="50"/>
  <c r="S86" i="50"/>
  <c r="S526" i="50"/>
  <c r="T390" i="50"/>
  <c r="S166" i="50"/>
  <c r="S503" i="50"/>
  <c r="S407" i="50"/>
  <c r="S159" i="50"/>
  <c r="S415" i="50"/>
  <c r="S391" i="50"/>
  <c r="T567" i="50"/>
  <c r="T399" i="50"/>
  <c r="S247" i="50"/>
  <c r="S303" i="50"/>
  <c r="T303" i="50"/>
  <c r="S215" i="50"/>
  <c r="T215" i="50"/>
  <c r="S191" i="50"/>
  <c r="T191" i="50"/>
  <c r="T175" i="50"/>
  <c r="S175" i="50"/>
  <c r="S167" i="50"/>
  <c r="T167" i="50"/>
  <c r="S95" i="50"/>
  <c r="T95" i="50"/>
  <c r="S79" i="50"/>
  <c r="T79" i="50"/>
  <c r="S63" i="50"/>
  <c r="T63" i="50"/>
  <c r="S47" i="50"/>
  <c r="T47" i="50"/>
  <c r="S31" i="50"/>
  <c r="T31" i="50"/>
  <c r="T343" i="50"/>
  <c r="S119" i="50"/>
  <c r="S518" i="50"/>
  <c r="T518" i="50"/>
  <c r="S486" i="50"/>
  <c r="T486" i="50"/>
  <c r="T470" i="50"/>
  <c r="S470" i="50"/>
  <c r="T454" i="50"/>
  <c r="S454" i="50"/>
  <c r="S366" i="50"/>
  <c r="T366" i="50"/>
  <c r="S278" i="50"/>
  <c r="T278" i="50"/>
  <c r="S262" i="50"/>
  <c r="T262" i="50"/>
  <c r="S246" i="50"/>
  <c r="T246" i="50"/>
  <c r="S230" i="50"/>
  <c r="T230" i="50"/>
  <c r="T198" i="50"/>
  <c r="S198" i="50"/>
  <c r="T182" i="50"/>
  <c r="S182" i="50"/>
  <c r="S126" i="50"/>
  <c r="T126" i="50"/>
  <c r="S110" i="50"/>
  <c r="T110" i="50"/>
  <c r="T78" i="50"/>
  <c r="S78" i="50"/>
  <c r="T46" i="50"/>
  <c r="S46" i="50"/>
  <c r="T599" i="50"/>
  <c r="S310" i="50"/>
  <c r="S255" i="50"/>
  <c r="S229" i="50"/>
  <c r="T229" i="50"/>
  <c r="S221" i="50"/>
  <c r="T221" i="50"/>
  <c r="S173" i="50"/>
  <c r="T173" i="50"/>
  <c r="S117" i="50"/>
  <c r="T117" i="50"/>
  <c r="S53" i="50"/>
  <c r="T53" i="50"/>
  <c r="S37" i="50"/>
  <c r="T37" i="50"/>
  <c r="S21" i="50"/>
  <c r="T21" i="50"/>
  <c r="T557" i="50"/>
  <c r="T254" i="50"/>
  <c r="T127" i="50"/>
  <c r="T38" i="50"/>
  <c r="T29" i="50"/>
  <c r="S548" i="50"/>
  <c r="T548" i="50"/>
  <c r="S356" i="50"/>
  <c r="T356" i="50"/>
  <c r="S284" i="50"/>
  <c r="T284" i="50"/>
  <c r="S268" i="50"/>
  <c r="T268" i="50"/>
  <c r="S252" i="50"/>
  <c r="T252" i="50"/>
  <c r="S108" i="50"/>
  <c r="T108" i="50"/>
  <c r="S531" i="50"/>
  <c r="T531" i="50"/>
  <c r="S467" i="50"/>
  <c r="T467" i="50"/>
  <c r="S451" i="50"/>
  <c r="T451" i="50"/>
  <c r="S435" i="50"/>
  <c r="T435" i="50"/>
  <c r="T387" i="50"/>
  <c r="S387" i="50"/>
  <c r="S259" i="50"/>
  <c r="T259" i="50"/>
  <c r="S179" i="50"/>
  <c r="T179" i="50"/>
  <c r="S91" i="50"/>
  <c r="T91" i="50"/>
  <c r="S75" i="50"/>
  <c r="T75" i="50"/>
  <c r="S59" i="50"/>
  <c r="T59" i="50"/>
  <c r="S598" i="50"/>
  <c r="S590" i="50"/>
  <c r="T583" i="50"/>
  <c r="T571" i="50"/>
  <c r="S564" i="50"/>
  <c r="T556" i="50"/>
  <c r="S551" i="50"/>
  <c r="T479" i="50"/>
  <c r="T468" i="50"/>
  <c r="T447" i="50"/>
  <c r="T436" i="50"/>
  <c r="S403" i="50"/>
  <c r="T395" i="50"/>
  <c r="S367" i="50"/>
  <c r="S359" i="50"/>
  <c r="T348" i="50"/>
  <c r="T327" i="50"/>
  <c r="T316" i="50"/>
  <c r="S263" i="50"/>
  <c r="S239" i="50"/>
  <c r="T227" i="50"/>
  <c r="S204" i="50"/>
  <c r="S181" i="50"/>
  <c r="S135" i="50"/>
  <c r="S125" i="50"/>
  <c r="T103" i="50"/>
  <c r="T92" i="50"/>
  <c r="S68" i="50"/>
  <c r="S45" i="50"/>
  <c r="S36" i="50"/>
  <c r="T28" i="50"/>
  <c r="S471" i="50"/>
  <c r="T471" i="50"/>
  <c r="S335" i="50"/>
  <c r="T335" i="50"/>
  <c r="S319" i="50"/>
  <c r="T319" i="50"/>
  <c r="S223" i="50"/>
  <c r="T223" i="50"/>
  <c r="S199" i="50"/>
  <c r="T199" i="50"/>
  <c r="S183" i="50"/>
  <c r="T183" i="50"/>
  <c r="T87" i="50"/>
  <c r="S87" i="50"/>
  <c r="S71" i="50"/>
  <c r="T71" i="50"/>
  <c r="S55" i="50"/>
  <c r="T55" i="50"/>
  <c r="S39" i="50"/>
  <c r="T39" i="50"/>
  <c r="S23" i="50"/>
  <c r="T23" i="50"/>
  <c r="T431" i="50"/>
  <c r="T558" i="50"/>
  <c r="S558" i="50"/>
  <c r="S542" i="50"/>
  <c r="T542" i="50"/>
  <c r="T438" i="50"/>
  <c r="S438" i="50"/>
  <c r="S414" i="50"/>
  <c r="T414" i="50"/>
  <c r="S398" i="50"/>
  <c r="T398" i="50"/>
  <c r="S358" i="50"/>
  <c r="T358" i="50"/>
  <c r="T350" i="50"/>
  <c r="S350" i="50"/>
  <c r="T334" i="50"/>
  <c r="S334" i="50"/>
  <c r="T214" i="50"/>
  <c r="S214" i="50"/>
  <c r="S158" i="50"/>
  <c r="T158" i="50"/>
  <c r="S142" i="50"/>
  <c r="T142" i="50"/>
  <c r="S102" i="50"/>
  <c r="T102" i="50"/>
  <c r="T94" i="50"/>
  <c r="S94" i="50"/>
  <c r="T62" i="50"/>
  <c r="S62" i="50"/>
  <c r="S430" i="50"/>
  <c r="S342" i="50"/>
  <c r="S174" i="50"/>
  <c r="S477" i="50"/>
  <c r="T477" i="50"/>
  <c r="S461" i="50"/>
  <c r="T461" i="50"/>
  <c r="S445" i="50"/>
  <c r="T445" i="50"/>
  <c r="S429" i="50"/>
  <c r="T429" i="50"/>
  <c r="S325" i="50"/>
  <c r="T325" i="50"/>
  <c r="S309" i="50"/>
  <c r="T309" i="50"/>
  <c r="S293" i="50"/>
  <c r="T293" i="50"/>
  <c r="T253" i="50"/>
  <c r="S253" i="50"/>
  <c r="S237" i="50"/>
  <c r="T237" i="50"/>
  <c r="S205" i="50"/>
  <c r="T205" i="50"/>
  <c r="S189" i="50"/>
  <c r="T189" i="50"/>
  <c r="S85" i="50"/>
  <c r="T85" i="50"/>
  <c r="S69" i="50"/>
  <c r="T69" i="50"/>
  <c r="S566" i="50"/>
  <c r="T389" i="50"/>
  <c r="S118" i="50"/>
  <c r="S492" i="50"/>
  <c r="T492" i="50"/>
  <c r="S404" i="50"/>
  <c r="T404" i="50"/>
  <c r="S388" i="50"/>
  <c r="T388" i="50"/>
  <c r="S372" i="50"/>
  <c r="T372" i="50"/>
  <c r="S244" i="50"/>
  <c r="T244" i="50"/>
  <c r="S148" i="50"/>
  <c r="T148" i="50"/>
  <c r="S132" i="50"/>
  <c r="T132" i="50"/>
  <c r="S116" i="50"/>
  <c r="T116" i="50"/>
  <c r="S100" i="50"/>
  <c r="T100" i="50"/>
  <c r="T591" i="50"/>
  <c r="T565" i="50"/>
  <c r="T420" i="50"/>
  <c r="S405" i="50"/>
  <c r="S349" i="50"/>
  <c r="S317" i="50"/>
  <c r="S93" i="50"/>
  <c r="T507" i="50"/>
  <c r="S507" i="50"/>
  <c r="S419" i="50"/>
  <c r="T419" i="50"/>
  <c r="S379" i="50"/>
  <c r="T379" i="50"/>
  <c r="T371" i="50"/>
  <c r="S371" i="50"/>
  <c r="S347" i="50"/>
  <c r="T347" i="50"/>
  <c r="S331" i="50"/>
  <c r="T331" i="50"/>
  <c r="S315" i="50"/>
  <c r="T315" i="50"/>
  <c r="S299" i="50"/>
  <c r="T299" i="50"/>
  <c r="T267" i="50"/>
  <c r="S267" i="50"/>
  <c r="T251" i="50"/>
  <c r="S251" i="50"/>
  <c r="S211" i="50"/>
  <c r="T211" i="50"/>
  <c r="T147" i="50"/>
  <c r="S147" i="50"/>
  <c r="T131" i="50"/>
  <c r="S131" i="50"/>
  <c r="S123" i="50"/>
  <c r="T123" i="50"/>
  <c r="T115" i="50"/>
  <c r="S115" i="50"/>
  <c r="S43" i="50"/>
  <c r="T43" i="50"/>
  <c r="T597" i="50"/>
  <c r="T589" i="50"/>
  <c r="T563" i="50"/>
  <c r="T550" i="50"/>
  <c r="S543" i="50"/>
  <c r="S535" i="50"/>
  <c r="S527" i="50"/>
  <c r="T519" i="50"/>
  <c r="T487" i="50"/>
  <c r="S478" i="50"/>
  <c r="S446" i="50"/>
  <c r="S375" i="50"/>
  <c r="S365" i="50"/>
  <c r="T357" i="50"/>
  <c r="S326" i="50"/>
  <c r="T294" i="50"/>
  <c r="S287" i="50"/>
  <c r="T279" i="50"/>
  <c r="S271" i="50"/>
  <c r="S261" i="50"/>
  <c r="T238" i="50"/>
  <c r="T203" i="50"/>
  <c r="T180" i="50"/>
  <c r="T143" i="50"/>
  <c r="T134" i="50"/>
  <c r="T124" i="50"/>
  <c r="T111" i="50"/>
  <c r="T101" i="50"/>
  <c r="T67" i="50"/>
  <c r="T44" i="50"/>
  <c r="T35" i="50"/>
  <c r="T511" i="50"/>
  <c r="S511" i="50"/>
  <c r="S455" i="50"/>
  <c r="T455" i="50"/>
  <c r="S439" i="50"/>
  <c r="T439" i="50"/>
  <c r="S423" i="50"/>
  <c r="T423" i="50"/>
  <c r="S351" i="50"/>
  <c r="T351" i="50"/>
  <c r="S295" i="50"/>
  <c r="T295" i="50"/>
  <c r="T207" i="50"/>
  <c r="S207" i="50"/>
  <c r="T463" i="50"/>
  <c r="T311" i="50"/>
  <c r="S382" i="50"/>
  <c r="T382" i="50"/>
  <c r="T318" i="50"/>
  <c r="S318" i="50"/>
  <c r="T302" i="50"/>
  <c r="S302" i="50"/>
  <c r="T559" i="50"/>
  <c r="S462" i="50"/>
  <c r="S30" i="50"/>
  <c r="S493" i="50"/>
  <c r="T493" i="50"/>
  <c r="S341" i="50"/>
  <c r="T341" i="50"/>
  <c r="T231" i="50"/>
  <c r="S236" i="50"/>
  <c r="T236" i="50"/>
  <c r="S469" i="50"/>
  <c r="S437" i="50"/>
  <c r="S228" i="50"/>
  <c r="S206" i="50"/>
  <c r="T164" i="50"/>
  <c r="S70" i="50"/>
  <c r="S195" i="50"/>
  <c r="T195" i="50"/>
  <c r="S163" i="50"/>
  <c r="T163" i="50"/>
  <c r="T139" i="50"/>
  <c r="S139" i="50"/>
  <c r="S27" i="50"/>
  <c r="T27" i="50"/>
  <c r="S596" i="50"/>
  <c r="T575" i="50"/>
  <c r="S495" i="50"/>
  <c r="T485" i="50"/>
  <c r="S476" i="50"/>
  <c r="S444" i="50"/>
  <c r="T364" i="50"/>
  <c r="S324" i="50"/>
  <c r="T260" i="50"/>
  <c r="S235" i="50"/>
  <c r="S213" i="50"/>
  <c r="S190" i="50"/>
  <c r="S151" i="50"/>
  <c r="S77" i="50"/>
  <c r="S54" i="50"/>
  <c r="S338" i="50"/>
  <c r="S130" i="50"/>
  <c r="S434" i="50"/>
  <c r="S82" i="50"/>
  <c r="S594" i="50"/>
  <c r="S386" i="50"/>
  <c r="S178" i="50"/>
  <c r="S554" i="50"/>
  <c r="S506" i="50"/>
  <c r="S482" i="50"/>
  <c r="S458" i="50"/>
  <c r="S410" i="50"/>
  <c r="S298" i="50"/>
  <c r="S250" i="50"/>
  <c r="S226" i="50"/>
  <c r="S202" i="50"/>
  <c r="S154" i="50"/>
  <c r="S42" i="50"/>
  <c r="S578" i="50"/>
  <c r="S530" i="50"/>
  <c r="S370" i="50"/>
  <c r="S322" i="50"/>
  <c r="S274" i="50"/>
  <c r="S114" i="50"/>
  <c r="S66" i="50"/>
  <c r="S602" i="50"/>
  <c r="S490" i="50"/>
  <c r="S442" i="50"/>
  <c r="S418" i="50"/>
  <c r="S394" i="50"/>
  <c r="S346" i="50"/>
  <c r="S234" i="50"/>
  <c r="S186" i="50"/>
  <c r="S162" i="50"/>
  <c r="S138" i="50"/>
  <c r="S90" i="50"/>
  <c r="S562" i="50"/>
  <c r="S514" i="50"/>
  <c r="S466" i="50"/>
  <c r="S306" i="50"/>
  <c r="S258" i="50"/>
  <c r="S210" i="50"/>
  <c r="S50" i="50"/>
  <c r="S586" i="50"/>
  <c r="S538" i="50"/>
  <c r="S426" i="50"/>
  <c r="S378" i="50"/>
  <c r="S354" i="50"/>
  <c r="S330" i="50"/>
  <c r="S282" i="50"/>
  <c r="S170" i="50"/>
  <c r="S122" i="50"/>
  <c r="S98" i="50"/>
  <c r="S74" i="50"/>
  <c r="S498" i="50"/>
  <c r="S450" i="50"/>
  <c r="S402" i="50"/>
  <c r="S242" i="50"/>
  <c r="S194" i="50"/>
  <c r="S146" i="50"/>
  <c r="S570" i="50"/>
  <c r="S546" i="50"/>
  <c r="S522" i="50"/>
  <c r="S474" i="50"/>
  <c r="S362" i="50"/>
  <c r="S314" i="50"/>
  <c r="S290" i="50"/>
  <c r="S266" i="50"/>
  <c r="S218" i="50"/>
  <c r="S106" i="50"/>
  <c r="S58" i="50"/>
  <c r="S601" i="50"/>
  <c r="S537" i="50"/>
  <c r="S473" i="50"/>
  <c r="S409" i="50"/>
  <c r="S345" i="50"/>
  <c r="S281" i="50"/>
  <c r="S217" i="50"/>
  <c r="S153" i="50"/>
  <c r="S89" i="50"/>
  <c r="T561" i="50"/>
  <c r="T497" i="50"/>
  <c r="T433" i="50"/>
  <c r="T369" i="50"/>
  <c r="T305" i="50"/>
  <c r="T241" i="50"/>
  <c r="T177" i="50"/>
  <c r="T113" i="50"/>
  <c r="T49" i="50"/>
  <c r="T569" i="50"/>
  <c r="T505" i="50"/>
  <c r="T441" i="50"/>
  <c r="T377" i="50"/>
  <c r="T313" i="50"/>
  <c r="T249" i="50"/>
  <c r="T185" i="50"/>
  <c r="T121" i="50"/>
  <c r="T57" i="50"/>
  <c r="T577" i="50"/>
  <c r="T513" i="50"/>
  <c r="T449" i="50"/>
  <c r="T385" i="50"/>
  <c r="T321" i="50"/>
  <c r="T257" i="50"/>
  <c r="T193" i="50"/>
  <c r="T129" i="50"/>
  <c r="T65" i="50"/>
  <c r="T585" i="50"/>
  <c r="T521" i="50"/>
  <c r="T457" i="50"/>
  <c r="T393" i="50"/>
  <c r="T329" i="50"/>
  <c r="T265" i="50"/>
  <c r="T201" i="50"/>
  <c r="T137" i="50"/>
  <c r="T73" i="50"/>
  <c r="T593" i="50"/>
  <c r="T529" i="50"/>
  <c r="T465" i="50"/>
  <c r="T401" i="50"/>
  <c r="T337" i="50"/>
  <c r="T273" i="50"/>
  <c r="T209" i="50"/>
  <c r="T145" i="50"/>
  <c r="T81" i="50"/>
  <c r="S26" i="50"/>
  <c r="T25" i="50"/>
  <c r="T33" i="50"/>
  <c r="S34" i="50"/>
  <c r="S15" i="42"/>
  <c r="D6" i="53"/>
  <c r="D5" i="53"/>
  <c r="C6" i="45" l="1"/>
  <c r="C5" i="45"/>
  <c r="C6" i="49"/>
  <c r="C5" i="49"/>
  <c r="C6" i="50"/>
  <c r="C5" i="50"/>
  <c r="C6" i="48"/>
  <c r="C5" i="48"/>
  <c r="C6" i="51"/>
  <c r="C5" i="51"/>
  <c r="C6" i="46"/>
  <c r="C5" i="46"/>
  <c r="T17" i="51"/>
  <c r="V601" i="48"/>
  <c r="V600" i="48"/>
  <c r="V599" i="48"/>
  <c r="V598" i="48"/>
  <c r="V597" i="48"/>
  <c r="V596" i="48"/>
  <c r="V595" i="48"/>
  <c r="V594" i="48"/>
  <c r="V593" i="48"/>
  <c r="V592" i="48"/>
  <c r="V591" i="48"/>
  <c r="V590" i="48"/>
  <c r="V589" i="48"/>
  <c r="V588" i="48"/>
  <c r="V587" i="48"/>
  <c r="V586" i="48"/>
  <c r="V585" i="48"/>
  <c r="V584" i="48"/>
  <c r="V583" i="48"/>
  <c r="V582" i="48"/>
  <c r="V581" i="48"/>
  <c r="V580" i="48"/>
  <c r="V579" i="48"/>
  <c r="V578" i="48"/>
  <c r="V577" i="48"/>
  <c r="V576" i="48"/>
  <c r="V575" i="48"/>
  <c r="V574" i="48"/>
  <c r="V573" i="48"/>
  <c r="V572" i="48"/>
  <c r="V571" i="48"/>
  <c r="V570" i="48"/>
  <c r="V569" i="48"/>
  <c r="V568" i="48"/>
  <c r="V567" i="48"/>
  <c r="V566" i="48"/>
  <c r="V565" i="48"/>
  <c r="V564" i="48"/>
  <c r="V563" i="48"/>
  <c r="V562" i="48"/>
  <c r="V561" i="48"/>
  <c r="V560" i="48"/>
  <c r="V559" i="48"/>
  <c r="V558" i="48"/>
  <c r="V557" i="48"/>
  <c r="V556" i="48"/>
  <c r="V555" i="48"/>
  <c r="V554" i="48"/>
  <c r="V553" i="48"/>
  <c r="V552" i="48"/>
  <c r="V551" i="48"/>
  <c r="V550" i="48"/>
  <c r="V549" i="48"/>
  <c r="V548" i="48"/>
  <c r="V547" i="48"/>
  <c r="V546" i="48"/>
  <c r="V545" i="48"/>
  <c r="V544" i="48"/>
  <c r="V543" i="48"/>
  <c r="V542" i="48"/>
  <c r="V541" i="48"/>
  <c r="V540" i="48"/>
  <c r="V539" i="48"/>
  <c r="V538" i="48"/>
  <c r="V537" i="48"/>
  <c r="V536" i="48"/>
  <c r="V535" i="48"/>
  <c r="V534" i="48"/>
  <c r="V533" i="48"/>
  <c r="V532" i="48"/>
  <c r="V531" i="48"/>
  <c r="V530" i="48"/>
  <c r="V529" i="48"/>
  <c r="V528" i="48"/>
  <c r="V527" i="48"/>
  <c r="V526" i="48"/>
  <c r="V525" i="48"/>
  <c r="V524" i="48"/>
  <c r="V523" i="48"/>
  <c r="V522" i="48"/>
  <c r="V521" i="48"/>
  <c r="V520" i="48"/>
  <c r="V519" i="48"/>
  <c r="V518" i="48"/>
  <c r="V517" i="48"/>
  <c r="V516" i="48"/>
  <c r="V515" i="48"/>
  <c r="V514" i="48"/>
  <c r="V513" i="48"/>
  <c r="V512" i="48"/>
  <c r="V511" i="48"/>
  <c r="V510" i="48"/>
  <c r="V509" i="48"/>
  <c r="V508" i="48"/>
  <c r="V507" i="48"/>
  <c r="V506" i="48"/>
  <c r="V505" i="48"/>
  <c r="V504" i="48"/>
  <c r="V503" i="48"/>
  <c r="V502" i="48"/>
  <c r="V501" i="48"/>
  <c r="V500" i="48"/>
  <c r="V499" i="48"/>
  <c r="V498" i="48"/>
  <c r="V497" i="48"/>
  <c r="V496" i="48"/>
  <c r="V495" i="48"/>
  <c r="V494" i="48"/>
  <c r="V493" i="48"/>
  <c r="V492" i="48"/>
  <c r="V491" i="48"/>
  <c r="V490" i="48"/>
  <c r="V489" i="48"/>
  <c r="V488" i="48"/>
  <c r="V487" i="48"/>
  <c r="V486" i="48"/>
  <c r="V485" i="48"/>
  <c r="V484" i="48"/>
  <c r="V483" i="48"/>
  <c r="V482" i="48"/>
  <c r="V481" i="48"/>
  <c r="V480" i="48"/>
  <c r="V479" i="48"/>
  <c r="V478" i="48"/>
  <c r="V477" i="48"/>
  <c r="V476" i="48"/>
  <c r="V475" i="48"/>
  <c r="V474" i="48"/>
  <c r="V473" i="48"/>
  <c r="V472" i="48"/>
  <c r="V471" i="48"/>
  <c r="V470" i="48"/>
  <c r="V469" i="48"/>
  <c r="V468" i="48"/>
  <c r="V467" i="48"/>
  <c r="V466" i="48"/>
  <c r="V465" i="48"/>
  <c r="V464" i="48"/>
  <c r="V463" i="48"/>
  <c r="V462" i="48"/>
  <c r="V461" i="48"/>
  <c r="V460" i="48"/>
  <c r="V459" i="48"/>
  <c r="V458" i="48"/>
  <c r="V457" i="48"/>
  <c r="V456" i="48"/>
  <c r="V455" i="48"/>
  <c r="V454" i="48"/>
  <c r="V453" i="48"/>
  <c r="V452" i="48"/>
  <c r="V451" i="48"/>
  <c r="V450" i="48"/>
  <c r="V449" i="48"/>
  <c r="V448" i="48"/>
  <c r="V447" i="48"/>
  <c r="V446" i="48"/>
  <c r="V445" i="48"/>
  <c r="V444" i="48"/>
  <c r="V443" i="48"/>
  <c r="V442" i="48"/>
  <c r="V441" i="48"/>
  <c r="V440" i="48"/>
  <c r="V439" i="48"/>
  <c r="V438" i="48"/>
  <c r="V437" i="48"/>
  <c r="V436" i="48"/>
  <c r="V435" i="48"/>
  <c r="V434" i="48"/>
  <c r="V433" i="48"/>
  <c r="V432" i="48"/>
  <c r="V431" i="48"/>
  <c r="V430" i="48"/>
  <c r="V429" i="48"/>
  <c r="V428" i="48"/>
  <c r="V427" i="48"/>
  <c r="V426" i="48"/>
  <c r="V425" i="48"/>
  <c r="V424" i="48"/>
  <c r="V423" i="48"/>
  <c r="V422" i="48"/>
  <c r="V421" i="48"/>
  <c r="V420" i="48"/>
  <c r="V419" i="48"/>
  <c r="V418" i="48"/>
  <c r="V417" i="48"/>
  <c r="V416" i="48"/>
  <c r="V415" i="48"/>
  <c r="V414" i="48"/>
  <c r="V413" i="48"/>
  <c r="V412" i="48"/>
  <c r="V411" i="48"/>
  <c r="V410" i="48"/>
  <c r="V409" i="48"/>
  <c r="V408" i="48"/>
  <c r="V407" i="48"/>
  <c r="V406" i="48"/>
  <c r="V405" i="48"/>
  <c r="V404" i="48"/>
  <c r="V403" i="48"/>
  <c r="V402" i="48"/>
  <c r="V401" i="48"/>
  <c r="V400" i="48"/>
  <c r="V399" i="48"/>
  <c r="V398" i="48"/>
  <c r="V397" i="48"/>
  <c r="V396" i="48"/>
  <c r="V395" i="48"/>
  <c r="V394" i="48"/>
  <c r="V393" i="48"/>
  <c r="V392" i="48"/>
  <c r="V391" i="48"/>
  <c r="V390" i="48"/>
  <c r="V389" i="48"/>
  <c r="V388" i="48"/>
  <c r="V387" i="48"/>
  <c r="V386" i="48"/>
  <c r="V385" i="48"/>
  <c r="V384" i="48"/>
  <c r="V383" i="48"/>
  <c r="V382" i="48"/>
  <c r="V381" i="48"/>
  <c r="V380" i="48"/>
  <c r="V379" i="48"/>
  <c r="V378" i="48"/>
  <c r="V377" i="48"/>
  <c r="V376" i="48"/>
  <c r="V375" i="48"/>
  <c r="V374" i="48"/>
  <c r="V373" i="48"/>
  <c r="V372" i="48"/>
  <c r="V371" i="48"/>
  <c r="V370" i="48"/>
  <c r="V369" i="48"/>
  <c r="V368" i="48"/>
  <c r="V367" i="48"/>
  <c r="V366" i="48"/>
  <c r="V365" i="48"/>
  <c r="V364" i="48"/>
  <c r="V363" i="48"/>
  <c r="V362" i="48"/>
  <c r="V361" i="48"/>
  <c r="V360" i="48"/>
  <c r="V359" i="48"/>
  <c r="V358" i="48"/>
  <c r="V357" i="48"/>
  <c r="V356" i="48"/>
  <c r="V355" i="48"/>
  <c r="V354" i="48"/>
  <c r="V353" i="48"/>
  <c r="V352" i="48"/>
  <c r="V351" i="48"/>
  <c r="V350" i="48"/>
  <c r="V349" i="48"/>
  <c r="V348" i="48"/>
  <c r="V347" i="48"/>
  <c r="V346" i="48"/>
  <c r="V345" i="48"/>
  <c r="V344" i="48"/>
  <c r="V343" i="48"/>
  <c r="V342" i="48"/>
  <c r="V341" i="48"/>
  <c r="V340" i="48"/>
  <c r="V339" i="48"/>
  <c r="V338" i="48"/>
  <c r="V337" i="48"/>
  <c r="V336" i="48"/>
  <c r="V335" i="48"/>
  <c r="V334" i="48"/>
  <c r="V333" i="48"/>
  <c r="V332" i="48"/>
  <c r="V331" i="48"/>
  <c r="V330" i="48"/>
  <c r="V329" i="48"/>
  <c r="V328" i="48"/>
  <c r="V327" i="48"/>
  <c r="V326" i="48"/>
  <c r="V325" i="48"/>
  <c r="V324" i="48"/>
  <c r="V323" i="48"/>
  <c r="V322" i="48"/>
  <c r="V321" i="48"/>
  <c r="V320" i="48"/>
  <c r="V319" i="48"/>
  <c r="V318" i="48"/>
  <c r="V317" i="48"/>
  <c r="V316" i="48"/>
  <c r="V315" i="48"/>
  <c r="V314" i="48"/>
  <c r="V313" i="48"/>
  <c r="V312" i="48"/>
  <c r="V311" i="48"/>
  <c r="V310" i="48"/>
  <c r="V309" i="48"/>
  <c r="V308" i="48"/>
  <c r="V307" i="48"/>
  <c r="V306" i="48"/>
  <c r="V305" i="48"/>
  <c r="V304" i="48"/>
  <c r="V303" i="48"/>
  <c r="V302" i="48"/>
  <c r="V301" i="48"/>
  <c r="V300" i="48"/>
  <c r="V299" i="48"/>
  <c r="V298" i="48"/>
  <c r="V297" i="48"/>
  <c r="V296" i="48"/>
  <c r="V295" i="48"/>
  <c r="V294" i="48"/>
  <c r="V293" i="48"/>
  <c r="V292" i="48"/>
  <c r="V291" i="48"/>
  <c r="V290" i="48"/>
  <c r="V289" i="48"/>
  <c r="V288" i="48"/>
  <c r="V287" i="48"/>
  <c r="V286" i="48"/>
  <c r="V285" i="48"/>
  <c r="V284" i="48"/>
  <c r="V283" i="48"/>
  <c r="V282" i="48"/>
  <c r="V281" i="48"/>
  <c r="V280" i="48"/>
  <c r="V279" i="48"/>
  <c r="V278" i="48"/>
  <c r="V277" i="48"/>
  <c r="V276" i="48"/>
  <c r="V275" i="48"/>
  <c r="V274" i="48"/>
  <c r="V273" i="48"/>
  <c r="V272" i="48"/>
  <c r="V271" i="48"/>
  <c r="V270" i="48"/>
  <c r="V269" i="48"/>
  <c r="V268" i="48"/>
  <c r="V267" i="48"/>
  <c r="V266" i="48"/>
  <c r="V265" i="48"/>
  <c r="V264" i="48"/>
  <c r="V263" i="48"/>
  <c r="V262" i="48"/>
  <c r="V261" i="48"/>
  <c r="V260" i="48"/>
  <c r="V259" i="48"/>
  <c r="V258" i="48"/>
  <c r="V257" i="48"/>
  <c r="V256" i="48"/>
  <c r="V255" i="48"/>
  <c r="V254" i="48"/>
  <c r="V253" i="48"/>
  <c r="V252" i="48"/>
  <c r="V251" i="48"/>
  <c r="V250" i="48"/>
  <c r="V249" i="48"/>
  <c r="V248" i="48"/>
  <c r="V247" i="48"/>
  <c r="V246" i="48"/>
  <c r="V245" i="48"/>
  <c r="V244" i="48"/>
  <c r="V243" i="48"/>
  <c r="V242" i="48"/>
  <c r="V241" i="48"/>
  <c r="V240" i="48"/>
  <c r="V239" i="48"/>
  <c r="V238" i="48"/>
  <c r="V237" i="48"/>
  <c r="V236" i="48"/>
  <c r="V235" i="48"/>
  <c r="V234" i="48"/>
  <c r="V233" i="48"/>
  <c r="V232" i="48"/>
  <c r="V231" i="48"/>
  <c r="V230" i="48"/>
  <c r="V229" i="48"/>
  <c r="V228" i="48"/>
  <c r="V227" i="48"/>
  <c r="V226" i="48"/>
  <c r="V225" i="48"/>
  <c r="V224" i="48"/>
  <c r="V223" i="48"/>
  <c r="V222" i="48"/>
  <c r="V221" i="48"/>
  <c r="V220" i="48"/>
  <c r="V219" i="48"/>
  <c r="V218" i="48"/>
  <c r="V217" i="48"/>
  <c r="V216" i="48"/>
  <c r="V215" i="48"/>
  <c r="V214" i="48"/>
  <c r="V213" i="48"/>
  <c r="V212" i="48"/>
  <c r="V211" i="48"/>
  <c r="V210" i="48"/>
  <c r="V209" i="48"/>
  <c r="V208" i="48"/>
  <c r="V207" i="48"/>
  <c r="V206" i="48"/>
  <c r="V205" i="48"/>
  <c r="V204" i="48"/>
  <c r="V203" i="48"/>
  <c r="V202" i="48"/>
  <c r="V201" i="48"/>
  <c r="V200" i="48"/>
  <c r="V199" i="48"/>
  <c r="V198" i="48"/>
  <c r="V197" i="48"/>
  <c r="V196" i="48"/>
  <c r="V195" i="48"/>
  <c r="V194" i="48"/>
  <c r="V193" i="48"/>
  <c r="V192" i="48"/>
  <c r="V191" i="48"/>
  <c r="V190" i="48"/>
  <c r="V189" i="48"/>
  <c r="V188" i="48"/>
  <c r="V187" i="48"/>
  <c r="V186" i="48"/>
  <c r="V185" i="48"/>
  <c r="V184" i="48"/>
  <c r="V183" i="48"/>
  <c r="V182" i="48"/>
  <c r="V181" i="48"/>
  <c r="V180" i="48"/>
  <c r="V179" i="48"/>
  <c r="V178" i="48"/>
  <c r="V177" i="48"/>
  <c r="V176" i="48"/>
  <c r="V175" i="48"/>
  <c r="V174" i="48"/>
  <c r="V173" i="48"/>
  <c r="V172" i="48"/>
  <c r="V171" i="48"/>
  <c r="V170" i="48"/>
  <c r="V169" i="48"/>
  <c r="V168" i="48"/>
  <c r="V167" i="48"/>
  <c r="V166" i="48"/>
  <c r="V165" i="48"/>
  <c r="V164" i="48"/>
  <c r="V163" i="48"/>
  <c r="V162" i="48"/>
  <c r="V161" i="48"/>
  <c r="V160" i="48"/>
  <c r="V159" i="48"/>
  <c r="V158" i="48"/>
  <c r="V157" i="48"/>
  <c r="V156" i="48"/>
  <c r="V155" i="48"/>
  <c r="V154" i="48"/>
  <c r="V153" i="48"/>
  <c r="V152" i="48"/>
  <c r="V151" i="48"/>
  <c r="V150" i="48"/>
  <c r="V149" i="48"/>
  <c r="V148" i="48"/>
  <c r="V147" i="48"/>
  <c r="V146" i="48"/>
  <c r="V145" i="48"/>
  <c r="V144" i="48"/>
  <c r="V143" i="48"/>
  <c r="V142" i="48"/>
  <c r="V141" i="48"/>
  <c r="V140" i="48"/>
  <c r="V139" i="48"/>
  <c r="V138" i="48"/>
  <c r="V137" i="48"/>
  <c r="V136" i="48"/>
  <c r="V135" i="48"/>
  <c r="V134" i="48"/>
  <c r="V133" i="48"/>
  <c r="V132" i="48"/>
  <c r="V131" i="48"/>
  <c r="V130" i="48"/>
  <c r="V129" i="48"/>
  <c r="V128" i="48"/>
  <c r="V127" i="48"/>
  <c r="V126" i="48"/>
  <c r="V125" i="48"/>
  <c r="V124" i="48"/>
  <c r="V123" i="48"/>
  <c r="V122" i="48"/>
  <c r="V121" i="48"/>
  <c r="V120" i="48"/>
  <c r="V119" i="48"/>
  <c r="V118" i="48"/>
  <c r="V117" i="48"/>
  <c r="V116" i="48"/>
  <c r="V115" i="48"/>
  <c r="V114" i="48"/>
  <c r="V113" i="48"/>
  <c r="V112" i="48"/>
  <c r="V111" i="48"/>
  <c r="V110" i="48"/>
  <c r="V109" i="48"/>
  <c r="V108" i="48"/>
  <c r="V107" i="48"/>
  <c r="V106" i="48"/>
  <c r="V105" i="48"/>
  <c r="V104" i="48"/>
  <c r="V103" i="48"/>
  <c r="V102" i="48"/>
  <c r="V101" i="48"/>
  <c r="V100" i="48"/>
  <c r="V99" i="48"/>
  <c r="V98" i="48"/>
  <c r="V97" i="48"/>
  <c r="V96" i="48"/>
  <c r="V95" i="48"/>
  <c r="V94" i="48"/>
  <c r="V93" i="48"/>
  <c r="V92" i="48"/>
  <c r="V91" i="48"/>
  <c r="V90" i="48"/>
  <c r="V89" i="48"/>
  <c r="V88" i="48"/>
  <c r="V87" i="48"/>
  <c r="V86" i="48"/>
  <c r="V85" i="48"/>
  <c r="V84" i="48"/>
  <c r="V83" i="48"/>
  <c r="V82" i="48"/>
  <c r="V81" i="48"/>
  <c r="V80" i="48"/>
  <c r="V79" i="48"/>
  <c r="V78" i="48"/>
  <c r="V77" i="48"/>
  <c r="V76" i="48"/>
  <c r="V75" i="48"/>
  <c r="V74" i="48"/>
  <c r="V73" i="48"/>
  <c r="V72" i="48"/>
  <c r="V71" i="48"/>
  <c r="V70" i="48"/>
  <c r="V69" i="48"/>
  <c r="V68" i="48"/>
  <c r="V67" i="48"/>
  <c r="V66" i="48"/>
  <c r="V65" i="48"/>
  <c r="V64" i="48"/>
  <c r="V63" i="48"/>
  <c r="V62" i="48"/>
  <c r="V61" i="48"/>
  <c r="V60" i="48"/>
  <c r="V59" i="48"/>
  <c r="V58" i="48"/>
  <c r="V57" i="48"/>
  <c r="V56" i="48"/>
  <c r="V55" i="48"/>
  <c r="V54" i="48"/>
  <c r="V53" i="48"/>
  <c r="V52" i="48"/>
  <c r="V51" i="48"/>
  <c r="V50" i="48"/>
  <c r="V49" i="48"/>
  <c r="V48" i="48"/>
  <c r="V47" i="48"/>
  <c r="V46" i="48"/>
  <c r="V45" i="48"/>
  <c r="V44" i="48"/>
  <c r="V43" i="48"/>
  <c r="V42" i="48"/>
  <c r="V41" i="48"/>
  <c r="V40" i="48"/>
  <c r="V39" i="48"/>
  <c r="V38" i="48"/>
  <c r="V37" i="48"/>
  <c r="V36" i="48"/>
  <c r="V35" i="48"/>
  <c r="V34" i="48"/>
  <c r="V33" i="48"/>
  <c r="V32" i="48"/>
  <c r="V31" i="48"/>
  <c r="V30" i="48"/>
  <c r="V29" i="48"/>
  <c r="V28" i="48"/>
  <c r="V27" i="48"/>
  <c r="V26" i="48"/>
  <c r="V25" i="48"/>
  <c r="V24" i="48"/>
  <c r="V23" i="48"/>
  <c r="V22" i="48"/>
  <c r="V21" i="48"/>
  <c r="V20" i="48"/>
  <c r="V19" i="48"/>
  <c r="V18" i="48"/>
  <c r="V17" i="48"/>
  <c r="P601" i="45"/>
  <c r="P600" i="45"/>
  <c r="P599" i="45"/>
  <c r="P598" i="45"/>
  <c r="P597" i="45"/>
  <c r="P596" i="45"/>
  <c r="P595" i="45"/>
  <c r="P594" i="45"/>
  <c r="P593" i="45"/>
  <c r="P592" i="45"/>
  <c r="P591" i="45"/>
  <c r="P590" i="45"/>
  <c r="P589" i="45"/>
  <c r="P588" i="45"/>
  <c r="P587" i="45"/>
  <c r="P586" i="45"/>
  <c r="P585" i="45"/>
  <c r="P584" i="45"/>
  <c r="P583" i="45"/>
  <c r="P582" i="45"/>
  <c r="P581" i="45"/>
  <c r="P580" i="45"/>
  <c r="P579" i="45"/>
  <c r="P578" i="45"/>
  <c r="P577" i="45"/>
  <c r="P576" i="45"/>
  <c r="P575" i="45"/>
  <c r="P574" i="45"/>
  <c r="P573" i="45"/>
  <c r="P572" i="45"/>
  <c r="P571" i="45"/>
  <c r="P570" i="45"/>
  <c r="P569" i="45"/>
  <c r="P568" i="45"/>
  <c r="P567" i="45"/>
  <c r="P566" i="45"/>
  <c r="P565" i="45"/>
  <c r="P564" i="45"/>
  <c r="P563" i="45"/>
  <c r="P562" i="45"/>
  <c r="P561" i="45"/>
  <c r="P560" i="45"/>
  <c r="P559" i="45"/>
  <c r="P558" i="45"/>
  <c r="P557" i="45"/>
  <c r="P556" i="45"/>
  <c r="P555" i="45"/>
  <c r="P554" i="45"/>
  <c r="P553" i="45"/>
  <c r="P552" i="45"/>
  <c r="P551" i="45"/>
  <c r="P550" i="45"/>
  <c r="P549" i="45"/>
  <c r="P548" i="45"/>
  <c r="P547" i="45"/>
  <c r="P546" i="45"/>
  <c r="P545" i="45"/>
  <c r="P544" i="45"/>
  <c r="P543" i="45"/>
  <c r="P542" i="45"/>
  <c r="P541" i="45"/>
  <c r="P540" i="45"/>
  <c r="P539" i="45"/>
  <c r="P538" i="45"/>
  <c r="P537" i="45"/>
  <c r="P536" i="45"/>
  <c r="P535" i="45"/>
  <c r="P534" i="45"/>
  <c r="P533" i="45"/>
  <c r="P532" i="45"/>
  <c r="P531" i="45"/>
  <c r="P530" i="45"/>
  <c r="P529" i="45"/>
  <c r="P528" i="45"/>
  <c r="P527" i="45"/>
  <c r="P526" i="45"/>
  <c r="P525" i="45"/>
  <c r="P524" i="45"/>
  <c r="P523" i="45"/>
  <c r="P522" i="45"/>
  <c r="P521" i="45"/>
  <c r="P520" i="45"/>
  <c r="P519" i="45"/>
  <c r="P518" i="45"/>
  <c r="P517" i="45"/>
  <c r="P516" i="45"/>
  <c r="P515" i="45"/>
  <c r="P514" i="45"/>
  <c r="P513" i="45"/>
  <c r="P512" i="45"/>
  <c r="P511" i="45"/>
  <c r="P510" i="45"/>
  <c r="P509" i="45"/>
  <c r="P508" i="45"/>
  <c r="P507" i="45"/>
  <c r="P506" i="45"/>
  <c r="P505" i="45"/>
  <c r="P504" i="45"/>
  <c r="P503" i="45"/>
  <c r="P502" i="45"/>
  <c r="P501" i="45"/>
  <c r="P500" i="45"/>
  <c r="P499" i="45"/>
  <c r="P498" i="45"/>
  <c r="P497" i="45"/>
  <c r="P496" i="45"/>
  <c r="P495" i="45"/>
  <c r="P494" i="45"/>
  <c r="P493" i="45"/>
  <c r="P492" i="45"/>
  <c r="P491" i="45"/>
  <c r="P490" i="45"/>
  <c r="P489" i="45"/>
  <c r="P488" i="45"/>
  <c r="P487" i="45"/>
  <c r="P486" i="45"/>
  <c r="P485" i="45"/>
  <c r="P484" i="45"/>
  <c r="P483" i="45"/>
  <c r="P482" i="45"/>
  <c r="P481" i="45"/>
  <c r="P480" i="45"/>
  <c r="P479" i="45"/>
  <c r="P478" i="45"/>
  <c r="P477" i="45"/>
  <c r="P476" i="45"/>
  <c r="P475" i="45"/>
  <c r="P474" i="45"/>
  <c r="P473" i="45"/>
  <c r="P472" i="45"/>
  <c r="P471" i="45"/>
  <c r="P470" i="45"/>
  <c r="P469" i="45"/>
  <c r="P468" i="45"/>
  <c r="P467" i="45"/>
  <c r="P466" i="45"/>
  <c r="P465" i="45"/>
  <c r="P464" i="45"/>
  <c r="P463" i="45"/>
  <c r="P462" i="45"/>
  <c r="P461" i="45"/>
  <c r="P460" i="45"/>
  <c r="P459" i="45"/>
  <c r="P458" i="45"/>
  <c r="P457" i="45"/>
  <c r="P456" i="45"/>
  <c r="P455" i="45"/>
  <c r="P454" i="45"/>
  <c r="P453" i="45"/>
  <c r="P452" i="45"/>
  <c r="P451" i="45"/>
  <c r="P450" i="45"/>
  <c r="P449" i="45"/>
  <c r="P448" i="45"/>
  <c r="P447" i="45"/>
  <c r="P446" i="45"/>
  <c r="P445" i="45"/>
  <c r="P444" i="45"/>
  <c r="P443" i="45"/>
  <c r="P442" i="45"/>
  <c r="P441" i="45"/>
  <c r="P440" i="45"/>
  <c r="P439" i="45"/>
  <c r="P438" i="45"/>
  <c r="P437" i="45"/>
  <c r="P436" i="45"/>
  <c r="P435" i="45"/>
  <c r="P434" i="45"/>
  <c r="P433" i="45"/>
  <c r="P432" i="45"/>
  <c r="P431" i="45"/>
  <c r="P430" i="45"/>
  <c r="P429" i="45"/>
  <c r="P428" i="45"/>
  <c r="P427" i="45"/>
  <c r="P426" i="45"/>
  <c r="P425" i="45"/>
  <c r="P424" i="45"/>
  <c r="P423" i="45"/>
  <c r="P422" i="45"/>
  <c r="P421" i="45"/>
  <c r="P420" i="45"/>
  <c r="P419" i="45"/>
  <c r="P418" i="45"/>
  <c r="P417" i="45"/>
  <c r="P416" i="45"/>
  <c r="P415" i="45"/>
  <c r="P414" i="45"/>
  <c r="P413" i="45"/>
  <c r="P412" i="45"/>
  <c r="P411" i="45"/>
  <c r="P410" i="45"/>
  <c r="P409" i="45"/>
  <c r="P408" i="45"/>
  <c r="P407" i="45"/>
  <c r="P406" i="45"/>
  <c r="P405" i="45"/>
  <c r="P404" i="45"/>
  <c r="P403" i="45"/>
  <c r="P402" i="45"/>
  <c r="P401" i="45"/>
  <c r="P400" i="45"/>
  <c r="P399" i="45"/>
  <c r="P398" i="45"/>
  <c r="P397" i="45"/>
  <c r="P396" i="45"/>
  <c r="P395" i="45"/>
  <c r="P394" i="45"/>
  <c r="P393" i="45"/>
  <c r="P392" i="45"/>
  <c r="P391" i="45"/>
  <c r="P390" i="45"/>
  <c r="P389" i="45"/>
  <c r="P388" i="45"/>
  <c r="P387" i="45"/>
  <c r="P386" i="45"/>
  <c r="P385" i="45"/>
  <c r="P384" i="45"/>
  <c r="P383" i="45"/>
  <c r="P382" i="45"/>
  <c r="P381" i="45"/>
  <c r="P380" i="45"/>
  <c r="P379" i="45"/>
  <c r="P378" i="45"/>
  <c r="P377" i="45"/>
  <c r="P376" i="45"/>
  <c r="P375" i="45"/>
  <c r="P374" i="45"/>
  <c r="P373" i="45"/>
  <c r="P372" i="45"/>
  <c r="P371" i="45"/>
  <c r="P370" i="45"/>
  <c r="P369" i="45"/>
  <c r="P368" i="45"/>
  <c r="P367" i="45"/>
  <c r="P366" i="45"/>
  <c r="P365" i="45"/>
  <c r="P364" i="45"/>
  <c r="P363" i="45"/>
  <c r="P362" i="45"/>
  <c r="P361" i="45"/>
  <c r="P360" i="45"/>
  <c r="P359" i="45"/>
  <c r="P358" i="45"/>
  <c r="P357" i="45"/>
  <c r="P356" i="45"/>
  <c r="P355" i="45"/>
  <c r="P354" i="45"/>
  <c r="P353" i="45"/>
  <c r="P352" i="45"/>
  <c r="P351" i="45"/>
  <c r="P350" i="45"/>
  <c r="P349" i="45"/>
  <c r="P348" i="45"/>
  <c r="P347" i="45"/>
  <c r="P346" i="45"/>
  <c r="P345" i="45"/>
  <c r="P344" i="45"/>
  <c r="P343" i="45"/>
  <c r="P342" i="45"/>
  <c r="P341" i="45"/>
  <c r="P340" i="45"/>
  <c r="P339" i="45"/>
  <c r="P338" i="45"/>
  <c r="P337" i="45"/>
  <c r="P336" i="45"/>
  <c r="P335" i="45"/>
  <c r="P334" i="45"/>
  <c r="P333" i="45"/>
  <c r="P332" i="45"/>
  <c r="P331" i="45"/>
  <c r="P330" i="45"/>
  <c r="P329" i="45"/>
  <c r="P328" i="45"/>
  <c r="P327" i="45"/>
  <c r="P326" i="45"/>
  <c r="P325" i="45"/>
  <c r="P324" i="45"/>
  <c r="P323" i="45"/>
  <c r="P322" i="45"/>
  <c r="P321" i="45"/>
  <c r="P320" i="45"/>
  <c r="P319" i="45"/>
  <c r="P318" i="45"/>
  <c r="P317" i="45"/>
  <c r="P316" i="45"/>
  <c r="P315" i="45"/>
  <c r="P314" i="45"/>
  <c r="P313" i="45"/>
  <c r="P312" i="45"/>
  <c r="P311" i="45"/>
  <c r="P310" i="45"/>
  <c r="P309" i="45"/>
  <c r="P308" i="45"/>
  <c r="P307" i="45"/>
  <c r="P306" i="45"/>
  <c r="P305" i="45"/>
  <c r="P304" i="45"/>
  <c r="P303" i="45"/>
  <c r="P302" i="45"/>
  <c r="P301" i="45"/>
  <c r="P300" i="45"/>
  <c r="P299" i="45"/>
  <c r="P298" i="45"/>
  <c r="P297" i="45"/>
  <c r="P296" i="45"/>
  <c r="P295" i="45"/>
  <c r="P294" i="45"/>
  <c r="P293" i="45"/>
  <c r="P292" i="45"/>
  <c r="P291" i="45"/>
  <c r="P290" i="45"/>
  <c r="P289" i="45"/>
  <c r="P288" i="45"/>
  <c r="P287" i="45"/>
  <c r="P286" i="45"/>
  <c r="P285" i="45"/>
  <c r="P284" i="45"/>
  <c r="P283" i="45"/>
  <c r="P282" i="45"/>
  <c r="P281" i="45"/>
  <c r="P280" i="45"/>
  <c r="P279" i="45"/>
  <c r="P278" i="45"/>
  <c r="P277" i="45"/>
  <c r="P276" i="45"/>
  <c r="P275" i="45"/>
  <c r="P274" i="45"/>
  <c r="P273" i="45"/>
  <c r="P272" i="45"/>
  <c r="P271" i="45"/>
  <c r="P270" i="45"/>
  <c r="P269" i="45"/>
  <c r="P268" i="45"/>
  <c r="P267" i="45"/>
  <c r="P266" i="45"/>
  <c r="P265" i="45"/>
  <c r="P264" i="45"/>
  <c r="P263" i="45"/>
  <c r="P262" i="45"/>
  <c r="P261" i="45"/>
  <c r="P260" i="45"/>
  <c r="P259" i="45"/>
  <c r="P258" i="45"/>
  <c r="P257" i="45"/>
  <c r="P256" i="45"/>
  <c r="P255" i="45"/>
  <c r="P254" i="45"/>
  <c r="P253" i="45"/>
  <c r="P252" i="45"/>
  <c r="P251" i="45"/>
  <c r="P250" i="45"/>
  <c r="P249" i="45"/>
  <c r="P248" i="45"/>
  <c r="P247" i="45"/>
  <c r="P246" i="45"/>
  <c r="P245" i="45"/>
  <c r="P244" i="45"/>
  <c r="P243" i="45"/>
  <c r="P242" i="45"/>
  <c r="P241" i="45"/>
  <c r="P240" i="45"/>
  <c r="P239" i="45"/>
  <c r="P238" i="45"/>
  <c r="P237" i="45"/>
  <c r="P236" i="45"/>
  <c r="P235" i="45"/>
  <c r="P234" i="45"/>
  <c r="P233" i="45"/>
  <c r="P232" i="45"/>
  <c r="P231" i="45"/>
  <c r="P230" i="45"/>
  <c r="P229" i="45"/>
  <c r="P228" i="45"/>
  <c r="P227" i="45"/>
  <c r="P226" i="45"/>
  <c r="P225" i="45"/>
  <c r="P224" i="45"/>
  <c r="P223" i="45"/>
  <c r="P222" i="45"/>
  <c r="P221" i="45"/>
  <c r="P220" i="45"/>
  <c r="P219" i="45"/>
  <c r="P218" i="45"/>
  <c r="P217" i="45"/>
  <c r="P216" i="45"/>
  <c r="P215" i="45"/>
  <c r="P214" i="45"/>
  <c r="P213" i="45"/>
  <c r="P212" i="45"/>
  <c r="P211" i="45"/>
  <c r="P210" i="45"/>
  <c r="P209" i="45"/>
  <c r="P208" i="45"/>
  <c r="P207" i="45"/>
  <c r="P206" i="45"/>
  <c r="P205" i="45"/>
  <c r="P204" i="45"/>
  <c r="P203" i="45"/>
  <c r="P202" i="45"/>
  <c r="P201" i="45"/>
  <c r="P200" i="45"/>
  <c r="P199" i="45"/>
  <c r="P198" i="45"/>
  <c r="P197" i="45"/>
  <c r="P196" i="45"/>
  <c r="P195" i="45"/>
  <c r="P194" i="45"/>
  <c r="P193" i="45"/>
  <c r="P192" i="45"/>
  <c r="P191" i="45"/>
  <c r="P190" i="45"/>
  <c r="P189" i="45"/>
  <c r="P188" i="45"/>
  <c r="P187" i="45"/>
  <c r="P186" i="45"/>
  <c r="P185" i="45"/>
  <c r="P184" i="45"/>
  <c r="P183" i="45"/>
  <c r="P182" i="45"/>
  <c r="P181" i="45"/>
  <c r="P180" i="45"/>
  <c r="P179" i="45"/>
  <c r="P178" i="45"/>
  <c r="P177" i="45"/>
  <c r="P176" i="45"/>
  <c r="P175" i="45"/>
  <c r="P174" i="45"/>
  <c r="P173" i="45"/>
  <c r="P172" i="45"/>
  <c r="P171" i="45"/>
  <c r="P170" i="45"/>
  <c r="P169" i="45"/>
  <c r="P168" i="45"/>
  <c r="P167" i="45"/>
  <c r="P166" i="45"/>
  <c r="P165" i="45"/>
  <c r="P164" i="45"/>
  <c r="P163" i="45"/>
  <c r="P162" i="45"/>
  <c r="P161" i="45"/>
  <c r="P160" i="45"/>
  <c r="P159" i="45"/>
  <c r="P158" i="45"/>
  <c r="P157" i="45"/>
  <c r="P156" i="45"/>
  <c r="P155" i="45"/>
  <c r="P154" i="45"/>
  <c r="P153" i="45"/>
  <c r="P152" i="45"/>
  <c r="P151" i="45"/>
  <c r="P150" i="45"/>
  <c r="P149" i="45"/>
  <c r="P148" i="45"/>
  <c r="P147" i="45"/>
  <c r="P146" i="45"/>
  <c r="P145" i="45"/>
  <c r="P144" i="45"/>
  <c r="P143" i="45"/>
  <c r="P142" i="45"/>
  <c r="P141" i="45"/>
  <c r="P140" i="45"/>
  <c r="P139" i="45"/>
  <c r="P138" i="45"/>
  <c r="P137" i="45"/>
  <c r="P136" i="45"/>
  <c r="P135" i="45"/>
  <c r="P134" i="45"/>
  <c r="P133" i="45"/>
  <c r="P132" i="45"/>
  <c r="P131" i="45"/>
  <c r="P130" i="45"/>
  <c r="P129" i="45"/>
  <c r="P128" i="45"/>
  <c r="P127" i="45"/>
  <c r="P126" i="45"/>
  <c r="P125" i="45"/>
  <c r="P124" i="45"/>
  <c r="P123" i="45"/>
  <c r="P122" i="45"/>
  <c r="P121" i="45"/>
  <c r="P120" i="45"/>
  <c r="P119" i="45"/>
  <c r="P118" i="45"/>
  <c r="P117" i="45"/>
  <c r="P116" i="45"/>
  <c r="P115" i="45"/>
  <c r="P114" i="45"/>
  <c r="P113" i="45"/>
  <c r="P112" i="45"/>
  <c r="P111" i="45"/>
  <c r="P110" i="45"/>
  <c r="P109" i="45"/>
  <c r="P108" i="45"/>
  <c r="P107" i="45"/>
  <c r="P106" i="45"/>
  <c r="P105" i="45"/>
  <c r="P104" i="45"/>
  <c r="P103" i="45"/>
  <c r="P102" i="45"/>
  <c r="P101" i="45"/>
  <c r="P100" i="45"/>
  <c r="P99" i="45"/>
  <c r="P98" i="45"/>
  <c r="P97" i="45"/>
  <c r="P96" i="45"/>
  <c r="P95" i="45"/>
  <c r="P94" i="45"/>
  <c r="P93" i="45"/>
  <c r="P92" i="45"/>
  <c r="P91" i="45"/>
  <c r="P90" i="45"/>
  <c r="P89" i="45"/>
  <c r="P88" i="45"/>
  <c r="P87" i="45"/>
  <c r="P86" i="45"/>
  <c r="P85" i="45"/>
  <c r="P84" i="45"/>
  <c r="P83" i="45"/>
  <c r="P82" i="45"/>
  <c r="P81" i="45"/>
  <c r="P80" i="45"/>
  <c r="P79" i="45"/>
  <c r="P78" i="45"/>
  <c r="P77" i="45"/>
  <c r="P76" i="45"/>
  <c r="P75" i="45"/>
  <c r="P74" i="45"/>
  <c r="P73" i="45"/>
  <c r="P72" i="45"/>
  <c r="P71" i="45"/>
  <c r="P70" i="45"/>
  <c r="P69" i="45"/>
  <c r="P68" i="45"/>
  <c r="P67" i="45"/>
  <c r="P66" i="45"/>
  <c r="P65" i="45"/>
  <c r="P64" i="45"/>
  <c r="P63" i="45"/>
  <c r="P62" i="45"/>
  <c r="P61" i="45"/>
  <c r="P60" i="45"/>
  <c r="P59" i="45"/>
  <c r="P58" i="45"/>
  <c r="P57" i="45"/>
  <c r="P56" i="45"/>
  <c r="P55" i="45"/>
  <c r="P54" i="45"/>
  <c r="P53" i="45"/>
  <c r="P52" i="45"/>
  <c r="P51" i="45"/>
  <c r="P50" i="45"/>
  <c r="P49" i="45"/>
  <c r="P48" i="45"/>
  <c r="P47" i="45"/>
  <c r="P46" i="45"/>
  <c r="P45" i="45"/>
  <c r="P44" i="45"/>
  <c r="P43" i="45"/>
  <c r="P42" i="45"/>
  <c r="P41" i="45"/>
  <c r="P40" i="45"/>
  <c r="P39" i="45"/>
  <c r="P38" i="45"/>
  <c r="P37" i="45"/>
  <c r="P36" i="45"/>
  <c r="P35" i="45"/>
  <c r="P34" i="45"/>
  <c r="P33" i="45"/>
  <c r="P32" i="45"/>
  <c r="P31" i="45"/>
  <c r="P30" i="45"/>
  <c r="P29" i="45"/>
  <c r="P28" i="45"/>
  <c r="P27" i="45"/>
  <c r="P26" i="45"/>
  <c r="P25" i="45"/>
  <c r="P24" i="45"/>
  <c r="P23" i="45"/>
  <c r="P22" i="45"/>
  <c r="P21" i="45"/>
  <c r="P20" i="45"/>
  <c r="P19" i="45"/>
  <c r="M2" i="41"/>
  <c r="L2" i="41"/>
  <c r="K2" i="41"/>
  <c r="J2" i="41"/>
  <c r="I2" i="41"/>
  <c r="H2" i="41"/>
  <c r="G2" i="41"/>
  <c r="F2" i="41"/>
  <c r="E2" i="41"/>
  <c r="D2" i="41"/>
  <c r="C2" i="41"/>
  <c r="B2" i="41"/>
  <c r="A2" i="41"/>
  <c r="C41" i="47"/>
  <c r="Y18" i="52" l="1"/>
  <c r="Y20" i="52"/>
  <c r="Y22" i="52"/>
  <c r="Y24" i="52"/>
  <c r="Y25" i="52"/>
  <c r="Y28" i="52"/>
  <c r="Y30" i="52"/>
  <c r="Y32" i="52"/>
  <c r="Y33" i="52"/>
  <c r="Y36" i="52"/>
  <c r="Y38" i="52"/>
  <c r="Y40" i="52"/>
  <c r="Y41" i="52"/>
  <c r="Y44" i="52"/>
  <c r="Y46" i="52"/>
  <c r="Y48" i="52"/>
  <c r="Y49" i="52"/>
  <c r="Y52" i="52"/>
  <c r="Y54" i="52"/>
  <c r="X56" i="52"/>
  <c r="Y57" i="52"/>
  <c r="Y60" i="52"/>
  <c r="Y62" i="52"/>
  <c r="Y64" i="52"/>
  <c r="Y65" i="52"/>
  <c r="Y68" i="52"/>
  <c r="Y70" i="52"/>
  <c r="Y72" i="52"/>
  <c r="Y73" i="52"/>
  <c r="Y76" i="52"/>
  <c r="Y78" i="52"/>
  <c r="X80" i="52"/>
  <c r="Y81" i="52"/>
  <c r="Y84" i="52"/>
  <c r="Y86" i="52"/>
  <c r="Y88" i="52"/>
  <c r="Y89" i="52"/>
  <c r="Y92" i="52"/>
  <c r="Y94" i="52"/>
  <c r="Y96" i="52"/>
  <c r="Y97" i="52"/>
  <c r="Y100" i="52"/>
  <c r="Y102" i="52"/>
  <c r="Y104" i="52"/>
  <c r="Y105" i="52"/>
  <c r="Y108" i="52"/>
  <c r="Y110" i="52"/>
  <c r="Y112" i="52"/>
  <c r="Y113" i="52"/>
  <c r="Y116" i="52"/>
  <c r="Y118" i="52"/>
  <c r="X120" i="52"/>
  <c r="Y121" i="52"/>
  <c r="Y124" i="52"/>
  <c r="Y126" i="52"/>
  <c r="Y128" i="52"/>
  <c r="Y129" i="52"/>
  <c r="Y132" i="52"/>
  <c r="Y134" i="52"/>
  <c r="Y136" i="52"/>
  <c r="Y137" i="52"/>
  <c r="Y140" i="52"/>
  <c r="Y142" i="52"/>
  <c r="X144" i="52"/>
  <c r="Y145" i="52"/>
  <c r="Y148" i="52"/>
  <c r="Y150" i="52"/>
  <c r="Y152" i="52"/>
  <c r="Y153" i="52"/>
  <c r="Y156" i="52"/>
  <c r="Y158" i="52"/>
  <c r="Y160" i="52"/>
  <c r="Y161" i="52"/>
  <c r="Y164" i="52"/>
  <c r="Y166" i="52"/>
  <c r="X168" i="52"/>
  <c r="Y169" i="52"/>
  <c r="Y172" i="52"/>
  <c r="Y174" i="52"/>
  <c r="Y176" i="52"/>
  <c r="Y177" i="52"/>
  <c r="Y180" i="52"/>
  <c r="Y182" i="52"/>
  <c r="X184" i="52"/>
  <c r="Y185" i="52"/>
  <c r="Y188" i="52"/>
  <c r="Y190" i="52"/>
  <c r="X192" i="52"/>
  <c r="Y193" i="52"/>
  <c r="Y196" i="52"/>
  <c r="Y198" i="52"/>
  <c r="Y200" i="52"/>
  <c r="Y201" i="52"/>
  <c r="Y204" i="52"/>
  <c r="Y206" i="52"/>
  <c r="X208" i="52"/>
  <c r="Y209" i="52"/>
  <c r="Y212" i="52"/>
  <c r="Y214" i="52"/>
  <c r="X216" i="52"/>
  <c r="Y217" i="52"/>
  <c r="Y220" i="52"/>
  <c r="Y222" i="52"/>
  <c r="Y224" i="52"/>
  <c r="X225" i="52"/>
  <c r="Y228" i="52"/>
  <c r="Y230" i="52"/>
  <c r="Y232" i="52"/>
  <c r="Y233" i="52"/>
  <c r="Y236" i="52"/>
  <c r="Y238" i="52"/>
  <c r="Y240" i="52"/>
  <c r="Y241" i="52"/>
  <c r="Y244" i="52"/>
  <c r="Y246" i="52"/>
  <c r="Y248" i="52"/>
  <c r="Y249" i="52"/>
  <c r="Y254" i="52"/>
  <c r="Y256" i="52"/>
  <c r="Y257" i="52"/>
  <c r="Y260" i="52"/>
  <c r="X262" i="52"/>
  <c r="Y264" i="52"/>
  <c r="Y265" i="52"/>
  <c r="Y268" i="52"/>
  <c r="Y270" i="52"/>
  <c r="Y272" i="52"/>
  <c r="X273" i="52"/>
  <c r="Y276" i="52"/>
  <c r="Y278" i="52"/>
  <c r="Y280" i="52"/>
  <c r="Y281" i="52"/>
  <c r="Y284" i="52"/>
  <c r="Y286" i="52"/>
  <c r="Y288" i="52"/>
  <c r="X289" i="52"/>
  <c r="Y292" i="52"/>
  <c r="Y294" i="52"/>
  <c r="Y296" i="52"/>
  <c r="Y297" i="52"/>
  <c r="X300" i="52"/>
  <c r="Y302" i="52"/>
  <c r="Y304" i="52"/>
  <c r="Y305" i="52"/>
  <c r="Y308" i="52"/>
  <c r="Y310" i="52"/>
  <c r="Y312" i="52"/>
  <c r="X313" i="52"/>
  <c r="Y318" i="52"/>
  <c r="Y320" i="52"/>
  <c r="Y321" i="52"/>
  <c r="Y324" i="52"/>
  <c r="Y326" i="52"/>
  <c r="Y328" i="52"/>
  <c r="Y329" i="52"/>
  <c r="Y332" i="52"/>
  <c r="X334" i="52"/>
  <c r="Y336" i="52"/>
  <c r="X337" i="52"/>
  <c r="Y340" i="52"/>
  <c r="Y342" i="52"/>
  <c r="Y344" i="52"/>
  <c r="Y345" i="52"/>
  <c r="Y348" i="52"/>
  <c r="Y350" i="52"/>
  <c r="Y352" i="52"/>
  <c r="X353" i="52"/>
  <c r="Y356" i="52"/>
  <c r="X358" i="52"/>
  <c r="Y360" i="52"/>
  <c r="X361" i="52"/>
  <c r="Y365" i="52"/>
  <c r="Y366" i="52"/>
  <c r="Y368" i="52"/>
  <c r="Y369" i="52"/>
  <c r="Y372" i="52"/>
  <c r="Y373" i="52"/>
  <c r="Y374" i="52"/>
  <c r="Y375" i="52"/>
  <c r="Y376" i="52"/>
  <c r="Y377" i="52"/>
  <c r="X379" i="52"/>
  <c r="Y380" i="52"/>
  <c r="Y382" i="52"/>
  <c r="X384" i="52"/>
  <c r="X385" i="52"/>
  <c r="Y386" i="52"/>
  <c r="Y388" i="52"/>
  <c r="Y390" i="52"/>
  <c r="Y392" i="52"/>
  <c r="Y393" i="52"/>
  <c r="Y395" i="52"/>
  <c r="X398" i="52"/>
  <c r="Y400" i="52"/>
  <c r="Y401" i="52"/>
  <c r="Y402" i="52"/>
  <c r="Y404" i="52"/>
  <c r="Y405" i="52"/>
  <c r="X406" i="52"/>
  <c r="Y407" i="52"/>
  <c r="Y408" i="52"/>
  <c r="X409" i="52"/>
  <c r="Y410" i="52"/>
  <c r="X411" i="52"/>
  <c r="Y414" i="52"/>
  <c r="Y416" i="52"/>
  <c r="X417" i="52"/>
  <c r="Y418" i="52"/>
  <c r="Y420" i="52"/>
  <c r="X422" i="52"/>
  <c r="Y424" i="52"/>
  <c r="Y425" i="52"/>
  <c r="Y426" i="52"/>
  <c r="Y428" i="52"/>
  <c r="Y430" i="52"/>
  <c r="Y432" i="52"/>
  <c r="Y433" i="52"/>
  <c r="Y437" i="52"/>
  <c r="Y438" i="52"/>
  <c r="Y439" i="52"/>
  <c r="Y440" i="52"/>
  <c r="Y441" i="52"/>
  <c r="X443" i="52"/>
  <c r="Y446" i="52"/>
  <c r="Y448" i="52"/>
  <c r="Y449" i="52"/>
  <c r="Y450" i="52"/>
  <c r="Y452" i="52"/>
  <c r="Y454" i="52"/>
  <c r="Y456" i="52"/>
  <c r="X457" i="52"/>
  <c r="Y462" i="52"/>
  <c r="Y464" i="52"/>
  <c r="X465" i="52"/>
  <c r="Y468" i="52"/>
  <c r="Y469" i="52"/>
  <c r="Y470" i="52"/>
  <c r="Y471" i="52"/>
  <c r="Y472" i="52"/>
  <c r="Y473" i="52"/>
  <c r="X475" i="52"/>
  <c r="Y476" i="52"/>
  <c r="Y478" i="52"/>
  <c r="Y480" i="52"/>
  <c r="X481" i="52"/>
  <c r="Y482" i="52"/>
  <c r="Y484" i="52"/>
  <c r="Y486" i="52"/>
  <c r="Y488" i="52"/>
  <c r="Y489" i="52"/>
  <c r="Y493" i="52"/>
  <c r="X494" i="52"/>
  <c r="Y496" i="52"/>
  <c r="Y497" i="52"/>
  <c r="Y500" i="52"/>
  <c r="Y501" i="52"/>
  <c r="Y502" i="52"/>
  <c r="Y503" i="52"/>
  <c r="X504" i="52"/>
  <c r="X505" i="52"/>
  <c r="Y506" i="52"/>
  <c r="X507" i="52"/>
  <c r="Y508" i="52"/>
  <c r="Y510" i="52"/>
  <c r="X512" i="52"/>
  <c r="X513" i="52"/>
  <c r="Y514" i="52"/>
  <c r="Y516" i="52"/>
  <c r="X518" i="52"/>
  <c r="Y520" i="52"/>
  <c r="Y521" i="52"/>
  <c r="Y523" i="52"/>
  <c r="Y524" i="52"/>
  <c r="X526" i="52"/>
  <c r="X528" i="52"/>
  <c r="X529" i="52"/>
  <c r="Y532" i="52"/>
  <c r="Y533" i="52"/>
  <c r="X534" i="52"/>
  <c r="Y535" i="52"/>
  <c r="X536" i="52"/>
  <c r="X537" i="52"/>
  <c r="Y538" i="52"/>
  <c r="X539" i="52"/>
  <c r="Y540" i="52"/>
  <c r="Y542" i="52"/>
  <c r="Y544" i="52"/>
  <c r="X545" i="52"/>
  <c r="Y546" i="52"/>
  <c r="Y548" i="52"/>
  <c r="Y550" i="52"/>
  <c r="Y552" i="52"/>
  <c r="Y553" i="52"/>
  <c r="Y554" i="52"/>
  <c r="Y558" i="52"/>
  <c r="Y560" i="52"/>
  <c r="Y561" i="52"/>
  <c r="Y564" i="52"/>
  <c r="Y565" i="52"/>
  <c r="Y566" i="52"/>
  <c r="Y567" i="52"/>
  <c r="Y568" i="52"/>
  <c r="Y569" i="52"/>
  <c r="X571" i="52"/>
  <c r="Y572" i="52"/>
  <c r="Y574" i="52"/>
  <c r="Y576" i="52"/>
  <c r="X577" i="52"/>
  <c r="Y578" i="52"/>
  <c r="Y580" i="52"/>
  <c r="Y582" i="52"/>
  <c r="Y584" i="52"/>
  <c r="X585" i="52"/>
  <c r="Y588" i="52"/>
  <c r="Y589" i="52"/>
  <c r="Y590" i="52"/>
  <c r="Y592" i="52"/>
  <c r="X593" i="52"/>
  <c r="Y597" i="52"/>
  <c r="Y598" i="52"/>
  <c r="Y599" i="52"/>
  <c r="Y600" i="52"/>
  <c r="Y601" i="52"/>
  <c r="Y19" i="52"/>
  <c r="Y21" i="52"/>
  <c r="Y23" i="52"/>
  <c r="Y26" i="52"/>
  <c r="Y27" i="52"/>
  <c r="Y29" i="52"/>
  <c r="Y31" i="52"/>
  <c r="Y34" i="52"/>
  <c r="Y35" i="52"/>
  <c r="Y37" i="52"/>
  <c r="Y39" i="52"/>
  <c r="Y42" i="52"/>
  <c r="Y43" i="52"/>
  <c r="Y45" i="52"/>
  <c r="Y47" i="52"/>
  <c r="Y50" i="52"/>
  <c r="Y51" i="52"/>
  <c r="Y53" i="52"/>
  <c r="Y55" i="52"/>
  <c r="Y58" i="52"/>
  <c r="Y59" i="52"/>
  <c r="Y61" i="52"/>
  <c r="Y63" i="52"/>
  <c r="Y66" i="52"/>
  <c r="Y67" i="52"/>
  <c r="Y69" i="52"/>
  <c r="Y71" i="52"/>
  <c r="Y74" i="52"/>
  <c r="Y75" i="52"/>
  <c r="Y77" i="52"/>
  <c r="Y79" i="52"/>
  <c r="Y82" i="52"/>
  <c r="Y83" i="52"/>
  <c r="Y85" i="52"/>
  <c r="Y87" i="52"/>
  <c r="Y90" i="52"/>
  <c r="Y91" i="52"/>
  <c r="Y93" i="52"/>
  <c r="Y95" i="52"/>
  <c r="Y98" i="52"/>
  <c r="Y99" i="52"/>
  <c r="Y101" i="52"/>
  <c r="Y103" i="52"/>
  <c r="Y106" i="52"/>
  <c r="Y107" i="52"/>
  <c r="Y109" i="52"/>
  <c r="Y111" i="52"/>
  <c r="Y114" i="52"/>
  <c r="Y115" i="52"/>
  <c r="Y117" i="52"/>
  <c r="Y119" i="52"/>
  <c r="Y122" i="52"/>
  <c r="Y123" i="52"/>
  <c r="Y125" i="52"/>
  <c r="Y127" i="52"/>
  <c r="Y130" i="52"/>
  <c r="Y131" i="52"/>
  <c r="Y133" i="52"/>
  <c r="Y135" i="52"/>
  <c r="Y138" i="52"/>
  <c r="Y139" i="52"/>
  <c r="Y141" i="52"/>
  <c r="Y143" i="52"/>
  <c r="Y146" i="52"/>
  <c r="Y147" i="52"/>
  <c r="Y149" i="52"/>
  <c r="Y151" i="52"/>
  <c r="Y154" i="52"/>
  <c r="Y155" i="52"/>
  <c r="Y157" i="52"/>
  <c r="Y159" i="52"/>
  <c r="Y162" i="52"/>
  <c r="Y163" i="52"/>
  <c r="Y165" i="52"/>
  <c r="Y167" i="52"/>
  <c r="Y170" i="52"/>
  <c r="Y171" i="52"/>
  <c r="Y173" i="52"/>
  <c r="Y175" i="52"/>
  <c r="Y178" i="52"/>
  <c r="Y179" i="52"/>
  <c r="Y181" i="52"/>
  <c r="Y183" i="52"/>
  <c r="Y186" i="52"/>
  <c r="Y187" i="52"/>
  <c r="Y189" i="52"/>
  <c r="Y191" i="52"/>
  <c r="Y194" i="52"/>
  <c r="Y195" i="52"/>
  <c r="Y197" i="52"/>
  <c r="Y199" i="52"/>
  <c r="Y202" i="52"/>
  <c r="Y203" i="52"/>
  <c r="Y205" i="52"/>
  <c r="Y207" i="52"/>
  <c r="Y210" i="52"/>
  <c r="Y211" i="52"/>
  <c r="Y213" i="52"/>
  <c r="Y215" i="52"/>
  <c r="Y218" i="52"/>
  <c r="Y219" i="52"/>
  <c r="Y221" i="52"/>
  <c r="Y223" i="52"/>
  <c r="Y226" i="52"/>
  <c r="Y227" i="52"/>
  <c r="Y229" i="52"/>
  <c r="Y231" i="52"/>
  <c r="Y234" i="52"/>
  <c r="Y235" i="52"/>
  <c r="Y237" i="52"/>
  <c r="Y239" i="52"/>
  <c r="Y242" i="52"/>
  <c r="Y243" i="52"/>
  <c r="Y245" i="52"/>
  <c r="Y247" i="52"/>
  <c r="Y250" i="52"/>
  <c r="Y251" i="52"/>
  <c r="Y252" i="52"/>
  <c r="Y253" i="52"/>
  <c r="Y255" i="52"/>
  <c r="Y258" i="52"/>
  <c r="Y259" i="52"/>
  <c r="Y261" i="52"/>
  <c r="Y263" i="52"/>
  <c r="Y266" i="52"/>
  <c r="Y267" i="52"/>
  <c r="Y269" i="52"/>
  <c r="Y271" i="52"/>
  <c r="Y274" i="52"/>
  <c r="Y275" i="52"/>
  <c r="Y277" i="52"/>
  <c r="Y279" i="52"/>
  <c r="Y282" i="52"/>
  <c r="Y283" i="52"/>
  <c r="Y285" i="52"/>
  <c r="Y287" i="52"/>
  <c r="Y290" i="52"/>
  <c r="Y291" i="52"/>
  <c r="Y293" i="52"/>
  <c r="Y295" i="52"/>
  <c r="Y298" i="52"/>
  <c r="Y299" i="52"/>
  <c r="Y301" i="52"/>
  <c r="Y303" i="52"/>
  <c r="Y306" i="52"/>
  <c r="Y307" i="52"/>
  <c r="Y309" i="52"/>
  <c r="Y311" i="52"/>
  <c r="Y314" i="52"/>
  <c r="Y315" i="52"/>
  <c r="Y316" i="52"/>
  <c r="Y317" i="52"/>
  <c r="Y319" i="52"/>
  <c r="Y322" i="52"/>
  <c r="Y323" i="52"/>
  <c r="Y325" i="52"/>
  <c r="Y327" i="52"/>
  <c r="Y330" i="52"/>
  <c r="Y331" i="52"/>
  <c r="Y333" i="52"/>
  <c r="Y335" i="52"/>
  <c r="Y338" i="52"/>
  <c r="Y339" i="52"/>
  <c r="Y341" i="52"/>
  <c r="Y343" i="52"/>
  <c r="Y346" i="52"/>
  <c r="Y347" i="52"/>
  <c r="Y349" i="52"/>
  <c r="Y351" i="52"/>
  <c r="Y354" i="52"/>
  <c r="Y355" i="52"/>
  <c r="Y357" i="52"/>
  <c r="Y359" i="52"/>
  <c r="Y362" i="52"/>
  <c r="Y363" i="52"/>
  <c r="Y364" i="52"/>
  <c r="Y367" i="52"/>
  <c r="Y370" i="52"/>
  <c r="Y371" i="52"/>
  <c r="Y378" i="52"/>
  <c r="Y381" i="52"/>
  <c r="Y383" i="52"/>
  <c r="Y387" i="52"/>
  <c r="Y389" i="52"/>
  <c r="Y391" i="52"/>
  <c r="Y394" i="52"/>
  <c r="Y396" i="52"/>
  <c r="Y397" i="52"/>
  <c r="Y399" i="52"/>
  <c r="Y403" i="52"/>
  <c r="Y412" i="52"/>
  <c r="Y413" i="52"/>
  <c r="Y415" i="52"/>
  <c r="Y419" i="52"/>
  <c r="Y421" i="52"/>
  <c r="Y423" i="52"/>
  <c r="Y427" i="52"/>
  <c r="Y429" i="52"/>
  <c r="Y431" i="52"/>
  <c r="Y434" i="52"/>
  <c r="Y435" i="52"/>
  <c r="Y436" i="52"/>
  <c r="Y442" i="52"/>
  <c r="Y444" i="52"/>
  <c r="Y445" i="52"/>
  <c r="Y447" i="52"/>
  <c r="Y451" i="52"/>
  <c r="Y453" i="52"/>
  <c r="Y455" i="52"/>
  <c r="Y458" i="52"/>
  <c r="Y459" i="52"/>
  <c r="Y460" i="52"/>
  <c r="Y461" i="52"/>
  <c r="Y463" i="52"/>
  <c r="Y466" i="52"/>
  <c r="Y467" i="52"/>
  <c r="Y474" i="52"/>
  <c r="Y477" i="52"/>
  <c r="Y479" i="52"/>
  <c r="Y483" i="52"/>
  <c r="Y485" i="52"/>
  <c r="Y487" i="52"/>
  <c r="Y490" i="52"/>
  <c r="Y491" i="52"/>
  <c r="Y492" i="52"/>
  <c r="Y495" i="52"/>
  <c r="Y498" i="52"/>
  <c r="Y499" i="52"/>
  <c r="Y509" i="52"/>
  <c r="Y511" i="52"/>
  <c r="Y515" i="52"/>
  <c r="Y517" i="52"/>
  <c r="Y519" i="52"/>
  <c r="Y522" i="52"/>
  <c r="Y525" i="52"/>
  <c r="Y527" i="52"/>
  <c r="Y530" i="52"/>
  <c r="Y531" i="52"/>
  <c r="Y541" i="52"/>
  <c r="Y543" i="52"/>
  <c r="Y547" i="52"/>
  <c r="Y549" i="52"/>
  <c r="Y551" i="52"/>
  <c r="Y555" i="52"/>
  <c r="Y556" i="52"/>
  <c r="Y557" i="52"/>
  <c r="Y559" i="52"/>
  <c r="Y562" i="52"/>
  <c r="Y563" i="52"/>
  <c r="Y570" i="52"/>
  <c r="Y573" i="52"/>
  <c r="Y575" i="52"/>
  <c r="Y579" i="52"/>
  <c r="Y581" i="52"/>
  <c r="Y583" i="52"/>
  <c r="Y586" i="52"/>
  <c r="Y587" i="52"/>
  <c r="Y591" i="52"/>
  <c r="Y594" i="52"/>
  <c r="Y595" i="52"/>
  <c r="Y596" i="52"/>
  <c r="Z18" i="52"/>
  <c r="AA18" i="52"/>
  <c r="AB18" i="52"/>
  <c r="AC18" i="52"/>
  <c r="AD18" i="52"/>
  <c r="AE18" i="52"/>
  <c r="AF18" i="52"/>
  <c r="AG18" i="52"/>
  <c r="X19" i="52"/>
  <c r="Z19" i="52"/>
  <c r="AA19" i="52"/>
  <c r="AB19" i="52"/>
  <c r="AC19" i="52"/>
  <c r="AD19" i="52"/>
  <c r="AE19" i="52"/>
  <c r="AF19" i="52"/>
  <c r="AG19" i="52"/>
  <c r="Z20" i="52"/>
  <c r="AA20" i="52"/>
  <c r="AB20" i="52"/>
  <c r="AC20" i="52"/>
  <c r="AD20" i="52"/>
  <c r="AE20" i="52"/>
  <c r="AF20" i="52"/>
  <c r="AG20" i="52"/>
  <c r="X21" i="52"/>
  <c r="Z21" i="52"/>
  <c r="AA21" i="52"/>
  <c r="AB21" i="52"/>
  <c r="AC21" i="52"/>
  <c r="AD21" i="52"/>
  <c r="AE21" i="52"/>
  <c r="AF21" i="52"/>
  <c r="AG21" i="52"/>
  <c r="Z22" i="52"/>
  <c r="AA22" i="52"/>
  <c r="AB22" i="52"/>
  <c r="AC22" i="52"/>
  <c r="AD22" i="52"/>
  <c r="AE22" i="52"/>
  <c r="AF22" i="52"/>
  <c r="AG22" i="52"/>
  <c r="X23" i="52"/>
  <c r="Z23" i="52"/>
  <c r="AA23" i="52"/>
  <c r="AB23" i="52"/>
  <c r="AC23" i="52"/>
  <c r="AD23" i="52"/>
  <c r="AE23" i="52"/>
  <c r="AF23" i="52"/>
  <c r="AG23" i="52"/>
  <c r="Z24" i="52"/>
  <c r="AA24" i="52"/>
  <c r="AB24" i="52"/>
  <c r="AC24" i="52"/>
  <c r="AD24" i="52"/>
  <c r="AE24" i="52"/>
  <c r="AF24" i="52"/>
  <c r="AG24" i="52"/>
  <c r="Z25" i="52"/>
  <c r="AA25" i="52"/>
  <c r="AB25" i="52"/>
  <c r="AC25" i="52"/>
  <c r="AD25" i="52"/>
  <c r="AE25" i="52"/>
  <c r="AF25" i="52"/>
  <c r="AG25" i="52"/>
  <c r="X26" i="52"/>
  <c r="Z26" i="52"/>
  <c r="AA26" i="52"/>
  <c r="AB26" i="52"/>
  <c r="AC26" i="52"/>
  <c r="AD26" i="52"/>
  <c r="AE26" i="52"/>
  <c r="AF26" i="52"/>
  <c r="AG26" i="52"/>
  <c r="X27" i="52"/>
  <c r="Z27" i="52"/>
  <c r="AA27" i="52"/>
  <c r="AB27" i="52"/>
  <c r="AC27" i="52"/>
  <c r="AD27" i="52"/>
  <c r="AE27" i="52"/>
  <c r="AF27" i="52"/>
  <c r="AG27" i="52"/>
  <c r="Z28" i="52"/>
  <c r="AA28" i="52"/>
  <c r="AB28" i="52"/>
  <c r="AC28" i="52"/>
  <c r="AD28" i="52"/>
  <c r="AE28" i="52"/>
  <c r="AF28" i="52"/>
  <c r="AG28" i="52"/>
  <c r="X29" i="52"/>
  <c r="Z29" i="52"/>
  <c r="AA29" i="52"/>
  <c r="AB29" i="52"/>
  <c r="AC29" i="52"/>
  <c r="AD29" i="52"/>
  <c r="AE29" i="52"/>
  <c r="AF29" i="52"/>
  <c r="AG29" i="52"/>
  <c r="Z30" i="52"/>
  <c r="AA30" i="52"/>
  <c r="AB30" i="52"/>
  <c r="AC30" i="52"/>
  <c r="AD30" i="52"/>
  <c r="AE30" i="52"/>
  <c r="AF30" i="52"/>
  <c r="AG30" i="52"/>
  <c r="X31" i="52"/>
  <c r="Z31" i="52"/>
  <c r="AA31" i="52"/>
  <c r="AB31" i="52"/>
  <c r="AC31" i="52"/>
  <c r="AD31" i="52"/>
  <c r="AE31" i="52"/>
  <c r="AF31" i="52"/>
  <c r="AG31" i="52"/>
  <c r="Z32" i="52"/>
  <c r="AA32" i="52"/>
  <c r="AB32" i="52"/>
  <c r="AC32" i="52"/>
  <c r="AD32" i="52"/>
  <c r="AE32" i="52"/>
  <c r="AF32" i="52"/>
  <c r="AG32" i="52"/>
  <c r="Z33" i="52"/>
  <c r="AA33" i="52"/>
  <c r="AB33" i="52"/>
  <c r="AC33" i="52"/>
  <c r="AD33" i="52"/>
  <c r="AE33" i="52"/>
  <c r="AF33" i="52"/>
  <c r="AG33" i="52"/>
  <c r="X34" i="52"/>
  <c r="Z34" i="52"/>
  <c r="AA34" i="52"/>
  <c r="AB34" i="52"/>
  <c r="AC34" i="52"/>
  <c r="AD34" i="52"/>
  <c r="AE34" i="52"/>
  <c r="AF34" i="52"/>
  <c r="AG34" i="52"/>
  <c r="X35" i="52"/>
  <c r="Z35" i="52"/>
  <c r="AA35" i="52"/>
  <c r="AB35" i="52"/>
  <c r="AC35" i="52"/>
  <c r="AD35" i="52"/>
  <c r="AE35" i="52"/>
  <c r="AF35" i="52"/>
  <c r="AG35" i="52"/>
  <c r="Z36" i="52"/>
  <c r="AA36" i="52"/>
  <c r="AB36" i="52"/>
  <c r="AC36" i="52"/>
  <c r="AD36" i="52"/>
  <c r="AE36" i="52"/>
  <c r="AF36" i="52"/>
  <c r="AG36" i="52"/>
  <c r="X37" i="52"/>
  <c r="Z37" i="52"/>
  <c r="AA37" i="52"/>
  <c r="AB37" i="52"/>
  <c r="AC37" i="52"/>
  <c r="AD37" i="52"/>
  <c r="AE37" i="52"/>
  <c r="AF37" i="52"/>
  <c r="AG37" i="52"/>
  <c r="Z38" i="52"/>
  <c r="AA38" i="52"/>
  <c r="AB38" i="52"/>
  <c r="AC38" i="52"/>
  <c r="AD38" i="52"/>
  <c r="AE38" i="52"/>
  <c r="AF38" i="52"/>
  <c r="AG38" i="52"/>
  <c r="X39" i="52"/>
  <c r="Z39" i="52"/>
  <c r="AA39" i="52"/>
  <c r="AB39" i="52"/>
  <c r="AC39" i="52"/>
  <c r="AD39" i="52"/>
  <c r="AE39" i="52"/>
  <c r="AF39" i="52"/>
  <c r="AG39" i="52"/>
  <c r="Z40" i="52"/>
  <c r="AA40" i="52"/>
  <c r="AB40" i="52"/>
  <c r="AC40" i="52"/>
  <c r="AD40" i="52"/>
  <c r="AE40" i="52"/>
  <c r="AF40" i="52"/>
  <c r="AG40" i="52"/>
  <c r="Z41" i="52"/>
  <c r="AA41" i="52"/>
  <c r="AB41" i="52"/>
  <c r="AC41" i="52"/>
  <c r="AD41" i="52"/>
  <c r="AE41" i="52"/>
  <c r="AF41" i="52"/>
  <c r="AG41" i="52"/>
  <c r="X42" i="52"/>
  <c r="Z42" i="52"/>
  <c r="AA42" i="52"/>
  <c r="AB42" i="52"/>
  <c r="AC42" i="52"/>
  <c r="AD42" i="52"/>
  <c r="AE42" i="52"/>
  <c r="AF42" i="52"/>
  <c r="AG42" i="52"/>
  <c r="X43" i="52"/>
  <c r="Z43" i="52"/>
  <c r="AA43" i="52"/>
  <c r="AB43" i="52"/>
  <c r="AC43" i="52"/>
  <c r="AD43" i="52"/>
  <c r="AE43" i="52"/>
  <c r="AF43" i="52"/>
  <c r="AG43" i="52"/>
  <c r="Z44" i="52"/>
  <c r="AA44" i="52"/>
  <c r="AB44" i="52"/>
  <c r="AC44" i="52"/>
  <c r="AD44" i="52"/>
  <c r="AE44" i="52"/>
  <c r="AF44" i="52"/>
  <c r="AG44" i="52"/>
  <c r="X45" i="52"/>
  <c r="Z45" i="52"/>
  <c r="AA45" i="52"/>
  <c r="AB45" i="52"/>
  <c r="AC45" i="52"/>
  <c r="AD45" i="52"/>
  <c r="AE45" i="52"/>
  <c r="AF45" i="52"/>
  <c r="AG45" i="52"/>
  <c r="Z46" i="52"/>
  <c r="AA46" i="52"/>
  <c r="AB46" i="52"/>
  <c r="AC46" i="52"/>
  <c r="AD46" i="52"/>
  <c r="AE46" i="52"/>
  <c r="AF46" i="52"/>
  <c r="AG46" i="52"/>
  <c r="X47" i="52"/>
  <c r="Z47" i="52"/>
  <c r="AA47" i="52"/>
  <c r="AB47" i="52"/>
  <c r="AC47" i="52"/>
  <c r="AD47" i="52"/>
  <c r="AE47" i="52"/>
  <c r="AF47" i="52"/>
  <c r="AG47" i="52"/>
  <c r="Z48" i="52"/>
  <c r="AA48" i="52"/>
  <c r="AB48" i="52"/>
  <c r="AC48" i="52"/>
  <c r="AD48" i="52"/>
  <c r="AE48" i="52"/>
  <c r="AF48" i="52"/>
  <c r="AG48" i="52"/>
  <c r="Z49" i="52"/>
  <c r="AA49" i="52"/>
  <c r="AB49" i="52"/>
  <c r="AC49" i="52"/>
  <c r="AD49" i="52"/>
  <c r="AE49" i="52"/>
  <c r="AF49" i="52"/>
  <c r="AG49" i="52"/>
  <c r="X50" i="52"/>
  <c r="Z50" i="52"/>
  <c r="AA50" i="52"/>
  <c r="AB50" i="52"/>
  <c r="AC50" i="52"/>
  <c r="AD50" i="52"/>
  <c r="AE50" i="52"/>
  <c r="AF50" i="52"/>
  <c r="AG50" i="52"/>
  <c r="X51" i="52"/>
  <c r="Z51" i="52"/>
  <c r="AA51" i="52"/>
  <c r="AB51" i="52"/>
  <c r="AC51" i="52"/>
  <c r="AD51" i="52"/>
  <c r="AE51" i="52"/>
  <c r="AF51" i="52"/>
  <c r="AG51" i="52"/>
  <c r="Z52" i="52"/>
  <c r="AA52" i="52"/>
  <c r="AB52" i="52"/>
  <c r="AC52" i="52"/>
  <c r="AD52" i="52"/>
  <c r="AE52" i="52"/>
  <c r="AF52" i="52"/>
  <c r="AG52" i="52"/>
  <c r="X53" i="52"/>
  <c r="Z53" i="52"/>
  <c r="AA53" i="52"/>
  <c r="AB53" i="52"/>
  <c r="AC53" i="52"/>
  <c r="AD53" i="52"/>
  <c r="AE53" i="52"/>
  <c r="AF53" i="52"/>
  <c r="AG53" i="52"/>
  <c r="Z54" i="52"/>
  <c r="AA54" i="52"/>
  <c r="AB54" i="52"/>
  <c r="AC54" i="52"/>
  <c r="AD54" i="52"/>
  <c r="AE54" i="52"/>
  <c r="AF54" i="52"/>
  <c r="AG54" i="52"/>
  <c r="X55" i="52"/>
  <c r="Z55" i="52"/>
  <c r="AA55" i="52"/>
  <c r="AB55" i="52"/>
  <c r="AC55" i="52"/>
  <c r="AD55" i="52"/>
  <c r="AE55" i="52"/>
  <c r="AF55" i="52"/>
  <c r="AG55" i="52"/>
  <c r="Z56" i="52"/>
  <c r="AA56" i="52"/>
  <c r="AB56" i="52"/>
  <c r="AC56" i="52"/>
  <c r="AD56" i="52"/>
  <c r="AE56" i="52"/>
  <c r="AF56" i="52"/>
  <c r="AG56" i="52"/>
  <c r="Z57" i="52"/>
  <c r="AA57" i="52"/>
  <c r="AB57" i="52"/>
  <c r="AC57" i="52"/>
  <c r="AD57" i="52"/>
  <c r="AE57" i="52"/>
  <c r="AF57" i="52"/>
  <c r="AG57" i="52"/>
  <c r="X58" i="52"/>
  <c r="Z58" i="52"/>
  <c r="AA58" i="52"/>
  <c r="AB58" i="52"/>
  <c r="AC58" i="52"/>
  <c r="AD58" i="52"/>
  <c r="AE58" i="52"/>
  <c r="AF58" i="52"/>
  <c r="AG58" i="52"/>
  <c r="X59" i="52"/>
  <c r="Z59" i="52"/>
  <c r="AA59" i="52"/>
  <c r="AB59" i="52"/>
  <c r="AC59" i="52"/>
  <c r="AD59" i="52"/>
  <c r="AE59" i="52"/>
  <c r="AF59" i="52"/>
  <c r="AG59" i="52"/>
  <c r="Z60" i="52"/>
  <c r="AA60" i="52"/>
  <c r="AB60" i="52"/>
  <c r="AC60" i="52"/>
  <c r="AD60" i="52"/>
  <c r="AE60" i="52"/>
  <c r="AF60" i="52"/>
  <c r="AG60" i="52"/>
  <c r="X61" i="52"/>
  <c r="Z61" i="52"/>
  <c r="AA61" i="52"/>
  <c r="AB61" i="52"/>
  <c r="AC61" i="52"/>
  <c r="AD61" i="52"/>
  <c r="AE61" i="52"/>
  <c r="AF61" i="52"/>
  <c r="AG61" i="52"/>
  <c r="Z62" i="52"/>
  <c r="AA62" i="52"/>
  <c r="AB62" i="52"/>
  <c r="AC62" i="52"/>
  <c r="AD62" i="52"/>
  <c r="AE62" i="52"/>
  <c r="AF62" i="52"/>
  <c r="AG62" i="52"/>
  <c r="X63" i="52"/>
  <c r="Z63" i="52"/>
  <c r="AA63" i="52"/>
  <c r="AB63" i="52"/>
  <c r="AC63" i="52"/>
  <c r="AD63" i="52"/>
  <c r="AE63" i="52"/>
  <c r="AF63" i="52"/>
  <c r="AG63" i="52"/>
  <c r="Z64" i="52"/>
  <c r="AA64" i="52"/>
  <c r="AB64" i="52"/>
  <c r="AC64" i="52"/>
  <c r="AD64" i="52"/>
  <c r="AE64" i="52"/>
  <c r="AF64" i="52"/>
  <c r="AG64" i="52"/>
  <c r="Z65" i="52"/>
  <c r="AA65" i="52"/>
  <c r="AB65" i="52"/>
  <c r="AC65" i="52"/>
  <c r="AD65" i="52"/>
  <c r="AE65" i="52"/>
  <c r="AF65" i="52"/>
  <c r="AG65" i="52"/>
  <c r="X66" i="52"/>
  <c r="Z66" i="52"/>
  <c r="AA66" i="52"/>
  <c r="AB66" i="52"/>
  <c r="AC66" i="52"/>
  <c r="AD66" i="52"/>
  <c r="AE66" i="52"/>
  <c r="AF66" i="52"/>
  <c r="AG66" i="52"/>
  <c r="X67" i="52"/>
  <c r="Z67" i="52"/>
  <c r="AA67" i="52"/>
  <c r="AB67" i="52"/>
  <c r="AC67" i="52"/>
  <c r="AD67" i="52"/>
  <c r="AE67" i="52"/>
  <c r="AF67" i="52"/>
  <c r="AG67" i="52"/>
  <c r="Z68" i="52"/>
  <c r="AA68" i="52"/>
  <c r="AB68" i="52"/>
  <c r="AC68" i="52"/>
  <c r="AD68" i="52"/>
  <c r="AE68" i="52"/>
  <c r="AF68" i="52"/>
  <c r="AG68" i="52"/>
  <c r="X69" i="52"/>
  <c r="Z69" i="52"/>
  <c r="AA69" i="52"/>
  <c r="AB69" i="52"/>
  <c r="AC69" i="52"/>
  <c r="AD69" i="52"/>
  <c r="AE69" i="52"/>
  <c r="AF69" i="52"/>
  <c r="AG69" i="52"/>
  <c r="Z70" i="52"/>
  <c r="AA70" i="52"/>
  <c r="AB70" i="52"/>
  <c r="AC70" i="52"/>
  <c r="AD70" i="52"/>
  <c r="AE70" i="52"/>
  <c r="AF70" i="52"/>
  <c r="AG70" i="52"/>
  <c r="X71" i="52"/>
  <c r="Z71" i="52"/>
  <c r="AA71" i="52"/>
  <c r="AB71" i="52"/>
  <c r="AC71" i="52"/>
  <c r="AD71" i="52"/>
  <c r="AE71" i="52"/>
  <c r="AF71" i="52"/>
  <c r="AG71" i="52"/>
  <c r="Z72" i="52"/>
  <c r="AA72" i="52"/>
  <c r="AB72" i="52"/>
  <c r="AC72" i="52"/>
  <c r="AD72" i="52"/>
  <c r="AE72" i="52"/>
  <c r="AF72" i="52"/>
  <c r="AG72" i="52"/>
  <c r="Z73" i="52"/>
  <c r="AA73" i="52"/>
  <c r="AB73" i="52"/>
  <c r="AC73" i="52"/>
  <c r="AD73" i="52"/>
  <c r="AE73" i="52"/>
  <c r="AF73" i="52"/>
  <c r="AG73" i="52"/>
  <c r="X74" i="52"/>
  <c r="Z74" i="52"/>
  <c r="AA74" i="52"/>
  <c r="AB74" i="52"/>
  <c r="AC74" i="52"/>
  <c r="AD74" i="52"/>
  <c r="AE74" i="52"/>
  <c r="AF74" i="52"/>
  <c r="AG74" i="52"/>
  <c r="X75" i="52"/>
  <c r="Z75" i="52"/>
  <c r="AA75" i="52"/>
  <c r="AB75" i="52"/>
  <c r="AC75" i="52"/>
  <c r="AD75" i="52"/>
  <c r="AE75" i="52"/>
  <c r="AF75" i="52"/>
  <c r="AG75" i="52"/>
  <c r="Z76" i="52"/>
  <c r="AA76" i="52"/>
  <c r="AB76" i="52"/>
  <c r="AC76" i="52"/>
  <c r="AD76" i="52"/>
  <c r="AE76" i="52"/>
  <c r="AF76" i="52"/>
  <c r="AG76" i="52"/>
  <c r="X77" i="52"/>
  <c r="Z77" i="52"/>
  <c r="AA77" i="52"/>
  <c r="AB77" i="52"/>
  <c r="AC77" i="52"/>
  <c r="AD77" i="52"/>
  <c r="AE77" i="52"/>
  <c r="AF77" i="52"/>
  <c r="AG77" i="52"/>
  <c r="Z78" i="52"/>
  <c r="AA78" i="52"/>
  <c r="AB78" i="52"/>
  <c r="AC78" i="52"/>
  <c r="AD78" i="52"/>
  <c r="AE78" i="52"/>
  <c r="AF78" i="52"/>
  <c r="AG78" i="52"/>
  <c r="X79" i="52"/>
  <c r="Z79" i="52"/>
  <c r="AA79" i="52"/>
  <c r="AB79" i="52"/>
  <c r="AC79" i="52"/>
  <c r="AD79" i="52"/>
  <c r="AE79" i="52"/>
  <c r="AF79" i="52"/>
  <c r="AG79" i="52"/>
  <c r="Z80" i="52"/>
  <c r="AA80" i="52"/>
  <c r="AB80" i="52"/>
  <c r="AC80" i="52"/>
  <c r="AD80" i="52"/>
  <c r="AE80" i="52"/>
  <c r="AF80" i="52"/>
  <c r="AG80" i="52"/>
  <c r="Z81" i="52"/>
  <c r="AA81" i="52"/>
  <c r="AB81" i="52"/>
  <c r="AC81" i="52"/>
  <c r="AD81" i="52"/>
  <c r="AE81" i="52"/>
  <c r="AF81" i="52"/>
  <c r="AG81" i="52"/>
  <c r="X82" i="52"/>
  <c r="Z82" i="52"/>
  <c r="AA82" i="52"/>
  <c r="AB82" i="52"/>
  <c r="AC82" i="52"/>
  <c r="AD82" i="52"/>
  <c r="AE82" i="52"/>
  <c r="AF82" i="52"/>
  <c r="AG82" i="52"/>
  <c r="X83" i="52"/>
  <c r="Z83" i="52"/>
  <c r="AA83" i="52"/>
  <c r="AB83" i="52"/>
  <c r="AC83" i="52"/>
  <c r="AD83" i="52"/>
  <c r="AE83" i="52"/>
  <c r="AF83" i="52"/>
  <c r="AG83" i="52"/>
  <c r="Z84" i="52"/>
  <c r="AA84" i="52"/>
  <c r="AB84" i="52"/>
  <c r="AC84" i="52"/>
  <c r="AD84" i="52"/>
  <c r="AE84" i="52"/>
  <c r="AF84" i="52"/>
  <c r="AG84" i="52"/>
  <c r="X85" i="52"/>
  <c r="Z85" i="52"/>
  <c r="AA85" i="52"/>
  <c r="AB85" i="52"/>
  <c r="AC85" i="52"/>
  <c r="AD85" i="52"/>
  <c r="AE85" i="52"/>
  <c r="AF85" i="52"/>
  <c r="AG85" i="52"/>
  <c r="Z86" i="52"/>
  <c r="AA86" i="52"/>
  <c r="AB86" i="52"/>
  <c r="AC86" i="52"/>
  <c r="AD86" i="52"/>
  <c r="AE86" i="52"/>
  <c r="AF86" i="52"/>
  <c r="AG86" i="52"/>
  <c r="X87" i="52"/>
  <c r="Z87" i="52"/>
  <c r="AA87" i="52"/>
  <c r="AB87" i="52"/>
  <c r="AC87" i="52"/>
  <c r="AD87" i="52"/>
  <c r="AE87" i="52"/>
  <c r="AF87" i="52"/>
  <c r="AG87" i="52"/>
  <c r="Z88" i="52"/>
  <c r="AA88" i="52"/>
  <c r="AB88" i="52"/>
  <c r="AC88" i="52"/>
  <c r="AD88" i="52"/>
  <c r="AE88" i="52"/>
  <c r="AF88" i="52"/>
  <c r="AG88" i="52"/>
  <c r="Z89" i="52"/>
  <c r="AA89" i="52"/>
  <c r="AB89" i="52"/>
  <c r="AC89" i="52"/>
  <c r="AD89" i="52"/>
  <c r="AE89" i="52"/>
  <c r="AF89" i="52"/>
  <c r="AG89" i="52"/>
  <c r="X90" i="52"/>
  <c r="Z90" i="52"/>
  <c r="AA90" i="52"/>
  <c r="AB90" i="52"/>
  <c r="AC90" i="52"/>
  <c r="AD90" i="52"/>
  <c r="AE90" i="52"/>
  <c r="AF90" i="52"/>
  <c r="AG90" i="52"/>
  <c r="X91" i="52"/>
  <c r="Z91" i="52"/>
  <c r="AA91" i="52"/>
  <c r="AB91" i="52"/>
  <c r="AC91" i="52"/>
  <c r="AD91" i="52"/>
  <c r="AE91" i="52"/>
  <c r="AF91" i="52"/>
  <c r="AG91" i="52"/>
  <c r="Z92" i="52"/>
  <c r="AA92" i="52"/>
  <c r="AB92" i="52"/>
  <c r="AC92" i="52"/>
  <c r="AD92" i="52"/>
  <c r="AE92" i="52"/>
  <c r="AF92" i="52"/>
  <c r="AG92" i="52"/>
  <c r="X93" i="52"/>
  <c r="Z93" i="52"/>
  <c r="AA93" i="52"/>
  <c r="AB93" i="52"/>
  <c r="AC93" i="52"/>
  <c r="AD93" i="52"/>
  <c r="AE93" i="52"/>
  <c r="AF93" i="52"/>
  <c r="AG93" i="52"/>
  <c r="Z94" i="52"/>
  <c r="AA94" i="52"/>
  <c r="AB94" i="52"/>
  <c r="AC94" i="52"/>
  <c r="AD94" i="52"/>
  <c r="AE94" i="52"/>
  <c r="AF94" i="52"/>
  <c r="AG94" i="52"/>
  <c r="X95" i="52"/>
  <c r="Z95" i="52"/>
  <c r="AA95" i="52"/>
  <c r="AB95" i="52"/>
  <c r="AC95" i="52"/>
  <c r="AD95" i="52"/>
  <c r="AE95" i="52"/>
  <c r="AF95" i="52"/>
  <c r="AG95" i="52"/>
  <c r="Z96" i="52"/>
  <c r="AA96" i="52"/>
  <c r="AB96" i="52"/>
  <c r="AC96" i="52"/>
  <c r="AD96" i="52"/>
  <c r="AE96" i="52"/>
  <c r="AF96" i="52"/>
  <c r="AG96" i="52"/>
  <c r="Z97" i="52"/>
  <c r="AA97" i="52"/>
  <c r="AB97" i="52"/>
  <c r="AC97" i="52"/>
  <c r="AD97" i="52"/>
  <c r="AE97" i="52"/>
  <c r="AF97" i="52"/>
  <c r="AG97" i="52"/>
  <c r="X98" i="52"/>
  <c r="Z98" i="52"/>
  <c r="AA98" i="52"/>
  <c r="AB98" i="52"/>
  <c r="AC98" i="52"/>
  <c r="AD98" i="52"/>
  <c r="AE98" i="52"/>
  <c r="AF98" i="52"/>
  <c r="AG98" i="52"/>
  <c r="X99" i="52"/>
  <c r="Z99" i="52"/>
  <c r="AA99" i="52"/>
  <c r="AB99" i="52"/>
  <c r="AC99" i="52"/>
  <c r="AD99" i="52"/>
  <c r="AE99" i="52"/>
  <c r="AF99" i="52"/>
  <c r="AG99" i="52"/>
  <c r="Z100" i="52"/>
  <c r="AA100" i="52"/>
  <c r="AB100" i="52"/>
  <c r="AC100" i="52"/>
  <c r="AD100" i="52"/>
  <c r="AE100" i="52"/>
  <c r="AF100" i="52"/>
  <c r="AG100" i="52"/>
  <c r="X101" i="52"/>
  <c r="Z101" i="52"/>
  <c r="AA101" i="52"/>
  <c r="AB101" i="52"/>
  <c r="AC101" i="52"/>
  <c r="AD101" i="52"/>
  <c r="AE101" i="52"/>
  <c r="AF101" i="52"/>
  <c r="AG101" i="52"/>
  <c r="Z102" i="52"/>
  <c r="AA102" i="52"/>
  <c r="AB102" i="52"/>
  <c r="AC102" i="52"/>
  <c r="AD102" i="52"/>
  <c r="AE102" i="52"/>
  <c r="AF102" i="52"/>
  <c r="AG102" i="52"/>
  <c r="X103" i="52"/>
  <c r="Z103" i="52"/>
  <c r="AA103" i="52"/>
  <c r="AB103" i="52"/>
  <c r="AC103" i="52"/>
  <c r="AD103" i="52"/>
  <c r="AE103" i="52"/>
  <c r="AF103" i="52"/>
  <c r="AG103" i="52"/>
  <c r="Z104" i="52"/>
  <c r="AA104" i="52"/>
  <c r="AB104" i="52"/>
  <c r="AC104" i="52"/>
  <c r="AD104" i="52"/>
  <c r="AE104" i="52"/>
  <c r="AF104" i="52"/>
  <c r="AG104" i="52"/>
  <c r="Z105" i="52"/>
  <c r="AA105" i="52"/>
  <c r="AB105" i="52"/>
  <c r="AC105" i="52"/>
  <c r="AD105" i="52"/>
  <c r="AE105" i="52"/>
  <c r="AF105" i="52"/>
  <c r="AG105" i="52"/>
  <c r="X106" i="52"/>
  <c r="Z106" i="52"/>
  <c r="AA106" i="52"/>
  <c r="AB106" i="52"/>
  <c r="AC106" i="52"/>
  <c r="AD106" i="52"/>
  <c r="AE106" i="52"/>
  <c r="AF106" i="52"/>
  <c r="AG106" i="52"/>
  <c r="X107" i="52"/>
  <c r="Z107" i="52"/>
  <c r="AA107" i="52"/>
  <c r="AB107" i="52"/>
  <c r="AC107" i="52"/>
  <c r="AD107" i="52"/>
  <c r="AE107" i="52"/>
  <c r="AF107" i="52"/>
  <c r="AG107" i="52"/>
  <c r="Z108" i="52"/>
  <c r="AA108" i="52"/>
  <c r="AB108" i="52"/>
  <c r="AC108" i="52"/>
  <c r="AD108" i="52"/>
  <c r="AE108" i="52"/>
  <c r="AF108" i="52"/>
  <c r="AG108" i="52"/>
  <c r="X109" i="52"/>
  <c r="Z109" i="52"/>
  <c r="AA109" i="52"/>
  <c r="AB109" i="52"/>
  <c r="AC109" i="52"/>
  <c r="AD109" i="52"/>
  <c r="AE109" i="52"/>
  <c r="AF109" i="52"/>
  <c r="AG109" i="52"/>
  <c r="Z110" i="52"/>
  <c r="AA110" i="52"/>
  <c r="AB110" i="52"/>
  <c r="AC110" i="52"/>
  <c r="AD110" i="52"/>
  <c r="AE110" i="52"/>
  <c r="AF110" i="52"/>
  <c r="AG110" i="52"/>
  <c r="X111" i="52"/>
  <c r="Z111" i="52"/>
  <c r="AA111" i="52"/>
  <c r="AB111" i="52"/>
  <c r="AC111" i="52"/>
  <c r="AD111" i="52"/>
  <c r="AE111" i="52"/>
  <c r="AF111" i="52"/>
  <c r="AG111" i="52"/>
  <c r="Z112" i="52"/>
  <c r="AA112" i="52"/>
  <c r="AB112" i="52"/>
  <c r="AC112" i="52"/>
  <c r="AD112" i="52"/>
  <c r="AE112" i="52"/>
  <c r="AF112" i="52"/>
  <c r="AG112" i="52"/>
  <c r="Z113" i="52"/>
  <c r="AA113" i="52"/>
  <c r="AB113" i="52"/>
  <c r="AC113" i="52"/>
  <c r="AD113" i="52"/>
  <c r="AE113" i="52"/>
  <c r="AF113" i="52"/>
  <c r="AG113" i="52"/>
  <c r="X114" i="52"/>
  <c r="Z114" i="52"/>
  <c r="AA114" i="52"/>
  <c r="AB114" i="52"/>
  <c r="AC114" i="52"/>
  <c r="AD114" i="52"/>
  <c r="AE114" i="52"/>
  <c r="AF114" i="52"/>
  <c r="AG114" i="52"/>
  <c r="X115" i="52"/>
  <c r="Z115" i="52"/>
  <c r="AA115" i="52"/>
  <c r="AB115" i="52"/>
  <c r="AC115" i="52"/>
  <c r="AD115" i="52"/>
  <c r="AE115" i="52"/>
  <c r="AF115" i="52"/>
  <c r="AG115" i="52"/>
  <c r="Z116" i="52"/>
  <c r="AA116" i="52"/>
  <c r="AB116" i="52"/>
  <c r="AC116" i="52"/>
  <c r="AD116" i="52"/>
  <c r="AE116" i="52"/>
  <c r="AF116" i="52"/>
  <c r="AG116" i="52"/>
  <c r="X117" i="52"/>
  <c r="Z117" i="52"/>
  <c r="AA117" i="52"/>
  <c r="AB117" i="52"/>
  <c r="AC117" i="52"/>
  <c r="AD117" i="52"/>
  <c r="AE117" i="52"/>
  <c r="AF117" i="52"/>
  <c r="AG117" i="52"/>
  <c r="Z118" i="52"/>
  <c r="AA118" i="52"/>
  <c r="AB118" i="52"/>
  <c r="AC118" i="52"/>
  <c r="AD118" i="52"/>
  <c r="AE118" i="52"/>
  <c r="AF118" i="52"/>
  <c r="AG118" i="52"/>
  <c r="X119" i="52"/>
  <c r="Z119" i="52"/>
  <c r="AA119" i="52"/>
  <c r="AB119" i="52"/>
  <c r="AC119" i="52"/>
  <c r="AD119" i="52"/>
  <c r="AE119" i="52"/>
  <c r="AF119" i="52"/>
  <c r="AG119" i="52"/>
  <c r="Z120" i="52"/>
  <c r="AA120" i="52"/>
  <c r="AB120" i="52"/>
  <c r="AC120" i="52"/>
  <c r="AD120" i="52"/>
  <c r="AE120" i="52"/>
  <c r="AF120" i="52"/>
  <c r="AG120" i="52"/>
  <c r="Z121" i="52"/>
  <c r="AA121" i="52"/>
  <c r="AB121" i="52"/>
  <c r="AC121" i="52"/>
  <c r="AD121" i="52"/>
  <c r="AE121" i="52"/>
  <c r="AF121" i="52"/>
  <c r="AG121" i="52"/>
  <c r="X122" i="52"/>
  <c r="Z122" i="52"/>
  <c r="AA122" i="52"/>
  <c r="AB122" i="52"/>
  <c r="AC122" i="52"/>
  <c r="AD122" i="52"/>
  <c r="AE122" i="52"/>
  <c r="AF122" i="52"/>
  <c r="AG122" i="52"/>
  <c r="X123" i="52"/>
  <c r="Z123" i="52"/>
  <c r="AA123" i="52"/>
  <c r="AB123" i="52"/>
  <c r="AC123" i="52"/>
  <c r="AD123" i="52"/>
  <c r="AE123" i="52"/>
  <c r="AF123" i="52"/>
  <c r="AG123" i="52"/>
  <c r="Z124" i="52"/>
  <c r="AA124" i="52"/>
  <c r="AB124" i="52"/>
  <c r="AC124" i="52"/>
  <c r="AD124" i="52"/>
  <c r="AE124" i="52"/>
  <c r="AF124" i="52"/>
  <c r="AG124" i="52"/>
  <c r="X125" i="52"/>
  <c r="Z125" i="52"/>
  <c r="AA125" i="52"/>
  <c r="AB125" i="52"/>
  <c r="AC125" i="52"/>
  <c r="AD125" i="52"/>
  <c r="AE125" i="52"/>
  <c r="AF125" i="52"/>
  <c r="AG125" i="52"/>
  <c r="Z126" i="52"/>
  <c r="AA126" i="52"/>
  <c r="AB126" i="52"/>
  <c r="AC126" i="52"/>
  <c r="AD126" i="52"/>
  <c r="AE126" i="52"/>
  <c r="AF126" i="52"/>
  <c r="AG126" i="52"/>
  <c r="X127" i="52"/>
  <c r="Z127" i="52"/>
  <c r="AA127" i="52"/>
  <c r="AB127" i="52"/>
  <c r="AC127" i="52"/>
  <c r="AD127" i="52"/>
  <c r="AE127" i="52"/>
  <c r="AF127" i="52"/>
  <c r="AG127" i="52"/>
  <c r="Z128" i="52"/>
  <c r="AA128" i="52"/>
  <c r="AB128" i="52"/>
  <c r="AC128" i="52"/>
  <c r="AD128" i="52"/>
  <c r="AE128" i="52"/>
  <c r="AF128" i="52"/>
  <c r="AG128" i="52"/>
  <c r="Z129" i="52"/>
  <c r="AA129" i="52"/>
  <c r="AB129" i="52"/>
  <c r="AC129" i="52"/>
  <c r="AD129" i="52"/>
  <c r="AE129" i="52"/>
  <c r="AF129" i="52"/>
  <c r="AG129" i="52"/>
  <c r="X130" i="52"/>
  <c r="Z130" i="52"/>
  <c r="AA130" i="52"/>
  <c r="AB130" i="52"/>
  <c r="AC130" i="52"/>
  <c r="AD130" i="52"/>
  <c r="AE130" i="52"/>
  <c r="AF130" i="52"/>
  <c r="AG130" i="52"/>
  <c r="X131" i="52"/>
  <c r="Z131" i="52"/>
  <c r="AA131" i="52"/>
  <c r="AB131" i="52"/>
  <c r="AC131" i="52"/>
  <c r="AD131" i="52"/>
  <c r="AE131" i="52"/>
  <c r="AF131" i="52"/>
  <c r="AG131" i="52"/>
  <c r="Z132" i="52"/>
  <c r="AA132" i="52"/>
  <c r="AB132" i="52"/>
  <c r="AC132" i="52"/>
  <c r="AD132" i="52"/>
  <c r="AE132" i="52"/>
  <c r="AF132" i="52"/>
  <c r="AG132" i="52"/>
  <c r="X133" i="52"/>
  <c r="Z133" i="52"/>
  <c r="AA133" i="52"/>
  <c r="AB133" i="52"/>
  <c r="AC133" i="52"/>
  <c r="AD133" i="52"/>
  <c r="AE133" i="52"/>
  <c r="AF133" i="52"/>
  <c r="AG133" i="52"/>
  <c r="Z134" i="52"/>
  <c r="AA134" i="52"/>
  <c r="AB134" i="52"/>
  <c r="AC134" i="52"/>
  <c r="AD134" i="52"/>
  <c r="AE134" i="52"/>
  <c r="AF134" i="52"/>
  <c r="AG134" i="52"/>
  <c r="X135" i="52"/>
  <c r="Z135" i="52"/>
  <c r="AA135" i="52"/>
  <c r="AB135" i="52"/>
  <c r="AC135" i="52"/>
  <c r="AD135" i="52"/>
  <c r="AE135" i="52"/>
  <c r="AF135" i="52"/>
  <c r="AG135" i="52"/>
  <c r="Z136" i="52"/>
  <c r="AA136" i="52"/>
  <c r="AB136" i="52"/>
  <c r="AC136" i="52"/>
  <c r="AD136" i="52"/>
  <c r="AE136" i="52"/>
  <c r="AF136" i="52"/>
  <c r="AG136" i="52"/>
  <c r="Z137" i="52"/>
  <c r="AA137" i="52"/>
  <c r="AB137" i="52"/>
  <c r="AC137" i="52"/>
  <c r="AD137" i="52"/>
  <c r="AE137" i="52"/>
  <c r="AF137" i="52"/>
  <c r="AG137" i="52"/>
  <c r="X138" i="52"/>
  <c r="Z138" i="52"/>
  <c r="AA138" i="52"/>
  <c r="AB138" i="52"/>
  <c r="AC138" i="52"/>
  <c r="AD138" i="52"/>
  <c r="AE138" i="52"/>
  <c r="AF138" i="52"/>
  <c r="AG138" i="52"/>
  <c r="X139" i="52"/>
  <c r="Z139" i="52"/>
  <c r="AA139" i="52"/>
  <c r="AB139" i="52"/>
  <c r="AC139" i="52"/>
  <c r="AD139" i="52"/>
  <c r="AE139" i="52"/>
  <c r="AF139" i="52"/>
  <c r="AG139" i="52"/>
  <c r="Z140" i="52"/>
  <c r="AA140" i="52"/>
  <c r="AB140" i="52"/>
  <c r="AC140" i="52"/>
  <c r="AD140" i="52"/>
  <c r="AE140" i="52"/>
  <c r="AF140" i="52"/>
  <c r="AG140" i="52"/>
  <c r="X141" i="52"/>
  <c r="Z141" i="52"/>
  <c r="AA141" i="52"/>
  <c r="AB141" i="52"/>
  <c r="AC141" i="52"/>
  <c r="AD141" i="52"/>
  <c r="AE141" i="52"/>
  <c r="AF141" i="52"/>
  <c r="AG141" i="52"/>
  <c r="Z142" i="52"/>
  <c r="AA142" i="52"/>
  <c r="AB142" i="52"/>
  <c r="AC142" i="52"/>
  <c r="AD142" i="52"/>
  <c r="AE142" i="52"/>
  <c r="AF142" i="52"/>
  <c r="AG142" i="52"/>
  <c r="X143" i="52"/>
  <c r="Z143" i="52"/>
  <c r="AA143" i="52"/>
  <c r="AB143" i="52"/>
  <c r="AC143" i="52"/>
  <c r="AD143" i="52"/>
  <c r="AE143" i="52"/>
  <c r="AF143" i="52"/>
  <c r="AG143" i="52"/>
  <c r="Z144" i="52"/>
  <c r="AA144" i="52"/>
  <c r="AB144" i="52"/>
  <c r="AC144" i="52"/>
  <c r="AD144" i="52"/>
  <c r="AE144" i="52"/>
  <c r="AF144" i="52"/>
  <c r="AG144" i="52"/>
  <c r="Z145" i="52"/>
  <c r="AA145" i="52"/>
  <c r="AB145" i="52"/>
  <c r="AC145" i="52"/>
  <c r="AD145" i="52"/>
  <c r="AE145" i="52"/>
  <c r="AF145" i="52"/>
  <c r="AG145" i="52"/>
  <c r="X146" i="52"/>
  <c r="Z146" i="52"/>
  <c r="AA146" i="52"/>
  <c r="AB146" i="52"/>
  <c r="AC146" i="52"/>
  <c r="AD146" i="52"/>
  <c r="AE146" i="52"/>
  <c r="AF146" i="52"/>
  <c r="AG146" i="52"/>
  <c r="X147" i="52"/>
  <c r="Z147" i="52"/>
  <c r="AA147" i="52"/>
  <c r="AB147" i="52"/>
  <c r="AC147" i="52"/>
  <c r="AD147" i="52"/>
  <c r="AE147" i="52"/>
  <c r="AF147" i="52"/>
  <c r="AG147" i="52"/>
  <c r="Z148" i="52"/>
  <c r="AA148" i="52"/>
  <c r="AB148" i="52"/>
  <c r="AC148" i="52"/>
  <c r="AD148" i="52"/>
  <c r="AE148" i="52"/>
  <c r="AF148" i="52"/>
  <c r="AG148" i="52"/>
  <c r="X149" i="52"/>
  <c r="Z149" i="52"/>
  <c r="AA149" i="52"/>
  <c r="AB149" i="52"/>
  <c r="AC149" i="52"/>
  <c r="AD149" i="52"/>
  <c r="AE149" i="52"/>
  <c r="AF149" i="52"/>
  <c r="AG149" i="52"/>
  <c r="Z150" i="52"/>
  <c r="AA150" i="52"/>
  <c r="AB150" i="52"/>
  <c r="AC150" i="52"/>
  <c r="AD150" i="52"/>
  <c r="AE150" i="52"/>
  <c r="AF150" i="52"/>
  <c r="AG150" i="52"/>
  <c r="X151" i="52"/>
  <c r="Z151" i="52"/>
  <c r="AA151" i="52"/>
  <c r="AB151" i="52"/>
  <c r="AC151" i="52"/>
  <c r="AD151" i="52"/>
  <c r="AE151" i="52"/>
  <c r="AF151" i="52"/>
  <c r="AG151" i="52"/>
  <c r="Z152" i="52"/>
  <c r="AA152" i="52"/>
  <c r="AB152" i="52"/>
  <c r="AC152" i="52"/>
  <c r="AD152" i="52"/>
  <c r="AE152" i="52"/>
  <c r="AF152" i="52"/>
  <c r="AG152" i="52"/>
  <c r="Z153" i="52"/>
  <c r="AA153" i="52"/>
  <c r="AB153" i="52"/>
  <c r="AC153" i="52"/>
  <c r="AD153" i="52"/>
  <c r="AE153" i="52"/>
  <c r="AF153" i="52"/>
  <c r="AG153" i="52"/>
  <c r="X154" i="52"/>
  <c r="Z154" i="52"/>
  <c r="AA154" i="52"/>
  <c r="AB154" i="52"/>
  <c r="AC154" i="52"/>
  <c r="AD154" i="52"/>
  <c r="AE154" i="52"/>
  <c r="AF154" i="52"/>
  <c r="AG154" i="52"/>
  <c r="X155" i="52"/>
  <c r="Z155" i="52"/>
  <c r="AA155" i="52"/>
  <c r="AB155" i="52"/>
  <c r="AC155" i="52"/>
  <c r="AD155" i="52"/>
  <c r="AE155" i="52"/>
  <c r="AF155" i="52"/>
  <c r="AG155" i="52"/>
  <c r="Z156" i="52"/>
  <c r="AA156" i="52"/>
  <c r="AB156" i="52"/>
  <c r="AC156" i="52"/>
  <c r="AD156" i="52"/>
  <c r="AE156" i="52"/>
  <c r="AF156" i="52"/>
  <c r="AG156" i="52"/>
  <c r="X157" i="52"/>
  <c r="Z157" i="52"/>
  <c r="AA157" i="52"/>
  <c r="AB157" i="52"/>
  <c r="AC157" i="52"/>
  <c r="AD157" i="52"/>
  <c r="AE157" i="52"/>
  <c r="AF157" i="52"/>
  <c r="AG157" i="52"/>
  <c r="Z158" i="52"/>
  <c r="AA158" i="52"/>
  <c r="AB158" i="52"/>
  <c r="AC158" i="52"/>
  <c r="AD158" i="52"/>
  <c r="AE158" i="52"/>
  <c r="AF158" i="52"/>
  <c r="AG158" i="52"/>
  <c r="X159" i="52"/>
  <c r="Z159" i="52"/>
  <c r="AA159" i="52"/>
  <c r="AB159" i="52"/>
  <c r="AC159" i="52"/>
  <c r="AD159" i="52"/>
  <c r="AE159" i="52"/>
  <c r="AF159" i="52"/>
  <c r="AG159" i="52"/>
  <c r="Z160" i="52"/>
  <c r="AA160" i="52"/>
  <c r="AB160" i="52"/>
  <c r="AC160" i="52"/>
  <c r="AD160" i="52"/>
  <c r="AE160" i="52"/>
  <c r="AF160" i="52"/>
  <c r="AG160" i="52"/>
  <c r="Z161" i="52"/>
  <c r="AA161" i="52"/>
  <c r="AB161" i="52"/>
  <c r="AC161" i="52"/>
  <c r="AD161" i="52"/>
  <c r="AE161" i="52"/>
  <c r="AF161" i="52"/>
  <c r="AG161" i="52"/>
  <c r="X162" i="52"/>
  <c r="Z162" i="52"/>
  <c r="AA162" i="52"/>
  <c r="AB162" i="52"/>
  <c r="AC162" i="52"/>
  <c r="AD162" i="52"/>
  <c r="AE162" i="52"/>
  <c r="AF162" i="52"/>
  <c r="AG162" i="52"/>
  <c r="X163" i="52"/>
  <c r="Z163" i="52"/>
  <c r="AA163" i="52"/>
  <c r="AB163" i="52"/>
  <c r="AC163" i="52"/>
  <c r="AD163" i="52"/>
  <c r="AE163" i="52"/>
  <c r="AF163" i="52"/>
  <c r="AG163" i="52"/>
  <c r="Z164" i="52"/>
  <c r="AA164" i="52"/>
  <c r="AB164" i="52"/>
  <c r="AC164" i="52"/>
  <c r="AD164" i="52"/>
  <c r="AE164" i="52"/>
  <c r="AF164" i="52"/>
  <c r="AG164" i="52"/>
  <c r="X165" i="52"/>
  <c r="Z165" i="52"/>
  <c r="AA165" i="52"/>
  <c r="AB165" i="52"/>
  <c r="AC165" i="52"/>
  <c r="AD165" i="52"/>
  <c r="AE165" i="52"/>
  <c r="AF165" i="52"/>
  <c r="AG165" i="52"/>
  <c r="Z166" i="52"/>
  <c r="AA166" i="52"/>
  <c r="AB166" i="52"/>
  <c r="AC166" i="52"/>
  <c r="AD166" i="52"/>
  <c r="AE166" i="52"/>
  <c r="AF166" i="52"/>
  <c r="AG166" i="52"/>
  <c r="X167" i="52"/>
  <c r="Z167" i="52"/>
  <c r="AA167" i="52"/>
  <c r="AB167" i="52"/>
  <c r="AC167" i="52"/>
  <c r="AD167" i="52"/>
  <c r="AE167" i="52"/>
  <c r="AF167" i="52"/>
  <c r="AG167" i="52"/>
  <c r="Z168" i="52"/>
  <c r="AA168" i="52"/>
  <c r="AB168" i="52"/>
  <c r="AC168" i="52"/>
  <c r="AD168" i="52"/>
  <c r="AE168" i="52"/>
  <c r="AF168" i="52"/>
  <c r="AG168" i="52"/>
  <c r="Z169" i="52"/>
  <c r="AA169" i="52"/>
  <c r="AB169" i="52"/>
  <c r="AC169" i="52"/>
  <c r="AD169" i="52"/>
  <c r="AE169" i="52"/>
  <c r="AF169" i="52"/>
  <c r="AG169" i="52"/>
  <c r="X170" i="52"/>
  <c r="Z170" i="52"/>
  <c r="AA170" i="52"/>
  <c r="AB170" i="52"/>
  <c r="AC170" i="52"/>
  <c r="AD170" i="52"/>
  <c r="AE170" i="52"/>
  <c r="AF170" i="52"/>
  <c r="AG170" i="52"/>
  <c r="X171" i="52"/>
  <c r="Z171" i="52"/>
  <c r="AA171" i="52"/>
  <c r="AB171" i="52"/>
  <c r="AC171" i="52"/>
  <c r="AD171" i="52"/>
  <c r="AE171" i="52"/>
  <c r="AF171" i="52"/>
  <c r="AG171" i="52"/>
  <c r="Z172" i="52"/>
  <c r="AA172" i="52"/>
  <c r="AB172" i="52"/>
  <c r="AC172" i="52"/>
  <c r="AD172" i="52"/>
  <c r="AE172" i="52"/>
  <c r="AF172" i="52"/>
  <c r="AG172" i="52"/>
  <c r="X173" i="52"/>
  <c r="Z173" i="52"/>
  <c r="AA173" i="52"/>
  <c r="AB173" i="52"/>
  <c r="AC173" i="52"/>
  <c r="AD173" i="52"/>
  <c r="AE173" i="52"/>
  <c r="AF173" i="52"/>
  <c r="AG173" i="52"/>
  <c r="Z174" i="52"/>
  <c r="AA174" i="52"/>
  <c r="AB174" i="52"/>
  <c r="AC174" i="52"/>
  <c r="AD174" i="52"/>
  <c r="AE174" i="52"/>
  <c r="AF174" i="52"/>
  <c r="AG174" i="52"/>
  <c r="X175" i="52"/>
  <c r="Z175" i="52"/>
  <c r="AA175" i="52"/>
  <c r="AB175" i="52"/>
  <c r="AC175" i="52"/>
  <c r="AD175" i="52"/>
  <c r="AE175" i="52"/>
  <c r="AF175" i="52"/>
  <c r="AG175" i="52"/>
  <c r="Z176" i="52"/>
  <c r="AA176" i="52"/>
  <c r="AB176" i="52"/>
  <c r="AC176" i="52"/>
  <c r="AD176" i="52"/>
  <c r="AE176" i="52"/>
  <c r="AF176" i="52"/>
  <c r="AG176" i="52"/>
  <c r="Z177" i="52"/>
  <c r="AA177" i="52"/>
  <c r="AB177" i="52"/>
  <c r="AC177" i="52"/>
  <c r="AD177" i="52"/>
  <c r="AE177" i="52"/>
  <c r="AF177" i="52"/>
  <c r="AG177" i="52"/>
  <c r="X178" i="52"/>
  <c r="Z178" i="52"/>
  <c r="AA178" i="52"/>
  <c r="AB178" i="52"/>
  <c r="AC178" i="52"/>
  <c r="AD178" i="52"/>
  <c r="AE178" i="52"/>
  <c r="AF178" i="52"/>
  <c r="AG178" i="52"/>
  <c r="X179" i="52"/>
  <c r="Z179" i="52"/>
  <c r="AA179" i="52"/>
  <c r="AB179" i="52"/>
  <c r="AC179" i="52"/>
  <c r="AD179" i="52"/>
  <c r="AE179" i="52"/>
  <c r="AF179" i="52"/>
  <c r="AG179" i="52"/>
  <c r="Z180" i="52"/>
  <c r="AA180" i="52"/>
  <c r="AB180" i="52"/>
  <c r="AC180" i="52"/>
  <c r="AD180" i="52"/>
  <c r="AE180" i="52"/>
  <c r="AF180" i="52"/>
  <c r="AG180" i="52"/>
  <c r="X181" i="52"/>
  <c r="Z181" i="52"/>
  <c r="AA181" i="52"/>
  <c r="AB181" i="52"/>
  <c r="AC181" i="52"/>
  <c r="AD181" i="52"/>
  <c r="AE181" i="52"/>
  <c r="AF181" i="52"/>
  <c r="AG181" i="52"/>
  <c r="Z182" i="52"/>
  <c r="AA182" i="52"/>
  <c r="AB182" i="52"/>
  <c r="AC182" i="52"/>
  <c r="AD182" i="52"/>
  <c r="AE182" i="52"/>
  <c r="AF182" i="52"/>
  <c r="AG182" i="52"/>
  <c r="X183" i="52"/>
  <c r="Z183" i="52"/>
  <c r="AA183" i="52"/>
  <c r="AB183" i="52"/>
  <c r="AC183" i="52"/>
  <c r="AD183" i="52"/>
  <c r="AE183" i="52"/>
  <c r="AF183" i="52"/>
  <c r="AG183" i="52"/>
  <c r="Z184" i="52"/>
  <c r="AA184" i="52"/>
  <c r="AB184" i="52"/>
  <c r="AC184" i="52"/>
  <c r="AD184" i="52"/>
  <c r="AE184" i="52"/>
  <c r="AF184" i="52"/>
  <c r="AG184" i="52"/>
  <c r="Z185" i="52"/>
  <c r="AA185" i="52"/>
  <c r="AB185" i="52"/>
  <c r="AC185" i="52"/>
  <c r="AD185" i="52"/>
  <c r="AE185" i="52"/>
  <c r="AF185" i="52"/>
  <c r="AG185" i="52"/>
  <c r="X186" i="52"/>
  <c r="Z186" i="52"/>
  <c r="AA186" i="52"/>
  <c r="AB186" i="52"/>
  <c r="AC186" i="52"/>
  <c r="AD186" i="52"/>
  <c r="AE186" i="52"/>
  <c r="AF186" i="52"/>
  <c r="AG186" i="52"/>
  <c r="X187" i="52"/>
  <c r="Z187" i="52"/>
  <c r="AA187" i="52"/>
  <c r="AB187" i="52"/>
  <c r="AC187" i="52"/>
  <c r="AD187" i="52"/>
  <c r="AE187" i="52"/>
  <c r="AF187" i="52"/>
  <c r="AG187" i="52"/>
  <c r="Z188" i="52"/>
  <c r="AA188" i="52"/>
  <c r="AB188" i="52"/>
  <c r="AC188" i="52"/>
  <c r="AD188" i="52"/>
  <c r="AE188" i="52"/>
  <c r="AF188" i="52"/>
  <c r="AG188" i="52"/>
  <c r="X189" i="52"/>
  <c r="Z189" i="52"/>
  <c r="AA189" i="52"/>
  <c r="AB189" i="52"/>
  <c r="AC189" i="52"/>
  <c r="AD189" i="52"/>
  <c r="AE189" i="52"/>
  <c r="AF189" i="52"/>
  <c r="AG189" i="52"/>
  <c r="Z190" i="52"/>
  <c r="AA190" i="52"/>
  <c r="AB190" i="52"/>
  <c r="AC190" i="52"/>
  <c r="AD190" i="52"/>
  <c r="AE190" i="52"/>
  <c r="AF190" i="52"/>
  <c r="AG190" i="52"/>
  <c r="X191" i="52"/>
  <c r="Z191" i="52"/>
  <c r="AA191" i="52"/>
  <c r="AB191" i="52"/>
  <c r="AC191" i="52"/>
  <c r="AD191" i="52"/>
  <c r="AE191" i="52"/>
  <c r="AF191" i="52"/>
  <c r="AG191" i="52"/>
  <c r="Z192" i="52"/>
  <c r="AA192" i="52"/>
  <c r="AB192" i="52"/>
  <c r="AC192" i="52"/>
  <c r="AD192" i="52"/>
  <c r="AE192" i="52"/>
  <c r="AF192" i="52"/>
  <c r="AG192" i="52"/>
  <c r="Z193" i="52"/>
  <c r="AA193" i="52"/>
  <c r="AB193" i="52"/>
  <c r="AC193" i="52"/>
  <c r="AD193" i="52"/>
  <c r="AE193" i="52"/>
  <c r="AF193" i="52"/>
  <c r="AG193" i="52"/>
  <c r="X194" i="52"/>
  <c r="Z194" i="52"/>
  <c r="AA194" i="52"/>
  <c r="AB194" i="52"/>
  <c r="AC194" i="52"/>
  <c r="AD194" i="52"/>
  <c r="AE194" i="52"/>
  <c r="AF194" i="52"/>
  <c r="AG194" i="52"/>
  <c r="X195" i="52"/>
  <c r="Z195" i="52"/>
  <c r="AA195" i="52"/>
  <c r="AB195" i="52"/>
  <c r="AC195" i="52"/>
  <c r="AD195" i="52"/>
  <c r="AE195" i="52"/>
  <c r="AF195" i="52"/>
  <c r="AG195" i="52"/>
  <c r="Z196" i="52"/>
  <c r="AA196" i="52"/>
  <c r="AB196" i="52"/>
  <c r="AC196" i="52"/>
  <c r="AD196" i="52"/>
  <c r="AE196" i="52"/>
  <c r="AF196" i="52"/>
  <c r="AG196" i="52"/>
  <c r="X197" i="52"/>
  <c r="Z197" i="52"/>
  <c r="AA197" i="52"/>
  <c r="AB197" i="52"/>
  <c r="AC197" i="52"/>
  <c r="AD197" i="52"/>
  <c r="AE197" i="52"/>
  <c r="AF197" i="52"/>
  <c r="AG197" i="52"/>
  <c r="Z198" i="52"/>
  <c r="AA198" i="52"/>
  <c r="AB198" i="52"/>
  <c r="AC198" i="52"/>
  <c r="AD198" i="52"/>
  <c r="AE198" i="52"/>
  <c r="AF198" i="52"/>
  <c r="AG198" i="52"/>
  <c r="X199" i="52"/>
  <c r="Z199" i="52"/>
  <c r="AA199" i="52"/>
  <c r="AB199" i="52"/>
  <c r="AC199" i="52"/>
  <c r="AD199" i="52"/>
  <c r="AE199" i="52"/>
  <c r="AF199" i="52"/>
  <c r="AG199" i="52"/>
  <c r="Z200" i="52"/>
  <c r="AA200" i="52"/>
  <c r="AB200" i="52"/>
  <c r="AC200" i="52"/>
  <c r="AD200" i="52"/>
  <c r="AE200" i="52"/>
  <c r="AF200" i="52"/>
  <c r="AG200" i="52"/>
  <c r="Z201" i="52"/>
  <c r="AA201" i="52"/>
  <c r="AB201" i="52"/>
  <c r="AC201" i="52"/>
  <c r="AD201" i="52"/>
  <c r="AE201" i="52"/>
  <c r="AF201" i="52"/>
  <c r="AG201" i="52"/>
  <c r="X202" i="52"/>
  <c r="Z202" i="52"/>
  <c r="AA202" i="52"/>
  <c r="AB202" i="52"/>
  <c r="AC202" i="52"/>
  <c r="AD202" i="52"/>
  <c r="AE202" i="52"/>
  <c r="AF202" i="52"/>
  <c r="AG202" i="52"/>
  <c r="X203" i="52"/>
  <c r="Z203" i="52"/>
  <c r="AA203" i="52"/>
  <c r="AB203" i="52"/>
  <c r="AC203" i="52"/>
  <c r="AD203" i="52"/>
  <c r="AE203" i="52"/>
  <c r="AF203" i="52"/>
  <c r="AG203" i="52"/>
  <c r="Z204" i="52"/>
  <c r="AA204" i="52"/>
  <c r="AB204" i="52"/>
  <c r="AC204" i="52"/>
  <c r="AD204" i="52"/>
  <c r="AE204" i="52"/>
  <c r="AF204" i="52"/>
  <c r="AG204" i="52"/>
  <c r="X205" i="52"/>
  <c r="Z205" i="52"/>
  <c r="AA205" i="52"/>
  <c r="AB205" i="52"/>
  <c r="AC205" i="52"/>
  <c r="AD205" i="52"/>
  <c r="AE205" i="52"/>
  <c r="AF205" i="52"/>
  <c r="AG205" i="52"/>
  <c r="X206" i="52"/>
  <c r="Z206" i="52"/>
  <c r="AA206" i="52"/>
  <c r="AB206" i="52"/>
  <c r="AC206" i="52"/>
  <c r="AD206" i="52"/>
  <c r="AE206" i="52"/>
  <c r="AF206" i="52"/>
  <c r="AG206" i="52"/>
  <c r="X207" i="52"/>
  <c r="Z207" i="52"/>
  <c r="AA207" i="52"/>
  <c r="AB207" i="52"/>
  <c r="AC207" i="52"/>
  <c r="AD207" i="52"/>
  <c r="AE207" i="52"/>
  <c r="AF207" i="52"/>
  <c r="AG207" i="52"/>
  <c r="Z208" i="52"/>
  <c r="AA208" i="52"/>
  <c r="AB208" i="52"/>
  <c r="AC208" i="52"/>
  <c r="AD208" i="52"/>
  <c r="AE208" i="52"/>
  <c r="AF208" i="52"/>
  <c r="AG208" i="52"/>
  <c r="Z209" i="52"/>
  <c r="AA209" i="52"/>
  <c r="AB209" i="52"/>
  <c r="AC209" i="52"/>
  <c r="AD209" i="52"/>
  <c r="AE209" i="52"/>
  <c r="AF209" i="52"/>
  <c r="AG209" i="52"/>
  <c r="X210" i="52"/>
  <c r="Z210" i="52"/>
  <c r="AA210" i="52"/>
  <c r="AB210" i="52"/>
  <c r="AC210" i="52"/>
  <c r="AD210" i="52"/>
  <c r="AE210" i="52"/>
  <c r="AF210" i="52"/>
  <c r="AG210" i="52"/>
  <c r="X211" i="52"/>
  <c r="Z211" i="52"/>
  <c r="AA211" i="52"/>
  <c r="AB211" i="52"/>
  <c r="AC211" i="52"/>
  <c r="AD211" i="52"/>
  <c r="AE211" i="52"/>
  <c r="AF211" i="52"/>
  <c r="AG211" i="52"/>
  <c r="Z212" i="52"/>
  <c r="AA212" i="52"/>
  <c r="AB212" i="52"/>
  <c r="AC212" i="52"/>
  <c r="AD212" i="52"/>
  <c r="AE212" i="52"/>
  <c r="AF212" i="52"/>
  <c r="AG212" i="52"/>
  <c r="X213" i="52"/>
  <c r="Z213" i="52"/>
  <c r="AA213" i="52"/>
  <c r="AB213" i="52"/>
  <c r="AC213" i="52"/>
  <c r="AD213" i="52"/>
  <c r="AE213" i="52"/>
  <c r="AF213" i="52"/>
  <c r="AG213" i="52"/>
  <c r="Z214" i="52"/>
  <c r="AA214" i="52"/>
  <c r="AB214" i="52"/>
  <c r="AC214" i="52"/>
  <c r="AD214" i="52"/>
  <c r="AE214" i="52"/>
  <c r="AF214" i="52"/>
  <c r="AG214" i="52"/>
  <c r="X215" i="52"/>
  <c r="Z215" i="52"/>
  <c r="AA215" i="52"/>
  <c r="AB215" i="52"/>
  <c r="AC215" i="52"/>
  <c r="AD215" i="52"/>
  <c r="AE215" i="52"/>
  <c r="AF215" i="52"/>
  <c r="AG215" i="52"/>
  <c r="Z216" i="52"/>
  <c r="AA216" i="52"/>
  <c r="AB216" i="52"/>
  <c r="AC216" i="52"/>
  <c r="AD216" i="52"/>
  <c r="AE216" i="52"/>
  <c r="AF216" i="52"/>
  <c r="AG216" i="52"/>
  <c r="Z217" i="52"/>
  <c r="AA217" i="52"/>
  <c r="AB217" i="52"/>
  <c r="AC217" i="52"/>
  <c r="AD217" i="52"/>
  <c r="AE217" i="52"/>
  <c r="AF217" i="52"/>
  <c r="AG217" i="52"/>
  <c r="X218" i="52"/>
  <c r="Z218" i="52"/>
  <c r="AA218" i="52"/>
  <c r="AB218" i="52"/>
  <c r="AC218" i="52"/>
  <c r="AD218" i="52"/>
  <c r="AE218" i="52"/>
  <c r="AF218" i="52"/>
  <c r="AG218" i="52"/>
  <c r="X219" i="52"/>
  <c r="Z219" i="52"/>
  <c r="AA219" i="52"/>
  <c r="AB219" i="52"/>
  <c r="AC219" i="52"/>
  <c r="AD219" i="52"/>
  <c r="AE219" i="52"/>
  <c r="AF219" i="52"/>
  <c r="AG219" i="52"/>
  <c r="Z220" i="52"/>
  <c r="AA220" i="52"/>
  <c r="AB220" i="52"/>
  <c r="AC220" i="52"/>
  <c r="AD220" i="52"/>
  <c r="AE220" i="52"/>
  <c r="AF220" i="52"/>
  <c r="AG220" i="52"/>
  <c r="X221" i="52"/>
  <c r="Z221" i="52"/>
  <c r="AA221" i="52"/>
  <c r="AB221" i="52"/>
  <c r="AC221" i="52"/>
  <c r="AD221" i="52"/>
  <c r="AE221" i="52"/>
  <c r="AF221" i="52"/>
  <c r="AG221" i="52"/>
  <c r="Z222" i="52"/>
  <c r="AA222" i="52"/>
  <c r="AB222" i="52"/>
  <c r="AC222" i="52"/>
  <c r="AD222" i="52"/>
  <c r="AE222" i="52"/>
  <c r="AF222" i="52"/>
  <c r="AG222" i="52"/>
  <c r="X223" i="52"/>
  <c r="Z223" i="52"/>
  <c r="AA223" i="52"/>
  <c r="AB223" i="52"/>
  <c r="AC223" i="52"/>
  <c r="AD223" i="52"/>
  <c r="AE223" i="52"/>
  <c r="AF223" i="52"/>
  <c r="AG223" i="52"/>
  <c r="Z224" i="52"/>
  <c r="AA224" i="52"/>
  <c r="AB224" i="52"/>
  <c r="AC224" i="52"/>
  <c r="AD224" i="52"/>
  <c r="AE224" i="52"/>
  <c r="AF224" i="52"/>
  <c r="AG224" i="52"/>
  <c r="Z225" i="52"/>
  <c r="AA225" i="52"/>
  <c r="AB225" i="52"/>
  <c r="AC225" i="52"/>
  <c r="AD225" i="52"/>
  <c r="AE225" i="52"/>
  <c r="AF225" i="52"/>
  <c r="AG225" i="52"/>
  <c r="X226" i="52"/>
  <c r="Z226" i="52"/>
  <c r="AA226" i="52"/>
  <c r="AB226" i="52"/>
  <c r="AC226" i="52"/>
  <c r="AD226" i="52"/>
  <c r="AE226" i="52"/>
  <c r="AF226" i="52"/>
  <c r="AG226" i="52"/>
  <c r="X227" i="52"/>
  <c r="Z227" i="52"/>
  <c r="AA227" i="52"/>
  <c r="AB227" i="52"/>
  <c r="AC227" i="52"/>
  <c r="AD227" i="52"/>
  <c r="AE227" i="52"/>
  <c r="AF227" i="52"/>
  <c r="AG227" i="52"/>
  <c r="Z228" i="52"/>
  <c r="AA228" i="52"/>
  <c r="AB228" i="52"/>
  <c r="AC228" i="52"/>
  <c r="AD228" i="52"/>
  <c r="AE228" i="52"/>
  <c r="AF228" i="52"/>
  <c r="AG228" i="52"/>
  <c r="X229" i="52"/>
  <c r="Z229" i="52"/>
  <c r="AA229" i="52"/>
  <c r="AB229" i="52"/>
  <c r="AC229" i="52"/>
  <c r="AD229" i="52"/>
  <c r="AE229" i="52"/>
  <c r="AF229" i="52"/>
  <c r="AG229" i="52"/>
  <c r="Z230" i="52"/>
  <c r="AA230" i="52"/>
  <c r="AB230" i="52"/>
  <c r="AC230" i="52"/>
  <c r="AD230" i="52"/>
  <c r="AE230" i="52"/>
  <c r="AF230" i="52"/>
  <c r="AG230" i="52"/>
  <c r="X231" i="52"/>
  <c r="Z231" i="52"/>
  <c r="AA231" i="52"/>
  <c r="AB231" i="52"/>
  <c r="AC231" i="52"/>
  <c r="AD231" i="52"/>
  <c r="AE231" i="52"/>
  <c r="AF231" i="52"/>
  <c r="AG231" i="52"/>
  <c r="Z232" i="52"/>
  <c r="AA232" i="52"/>
  <c r="AB232" i="52"/>
  <c r="AC232" i="52"/>
  <c r="AD232" i="52"/>
  <c r="AE232" i="52"/>
  <c r="AF232" i="52"/>
  <c r="AG232" i="52"/>
  <c r="Z233" i="52"/>
  <c r="AA233" i="52"/>
  <c r="AB233" i="52"/>
  <c r="AC233" i="52"/>
  <c r="AD233" i="52"/>
  <c r="AE233" i="52"/>
  <c r="AF233" i="52"/>
  <c r="AG233" i="52"/>
  <c r="X234" i="52"/>
  <c r="Z234" i="52"/>
  <c r="AA234" i="52"/>
  <c r="AB234" i="52"/>
  <c r="AC234" i="52"/>
  <c r="AD234" i="52"/>
  <c r="AE234" i="52"/>
  <c r="AF234" i="52"/>
  <c r="AG234" i="52"/>
  <c r="X235" i="52"/>
  <c r="Z235" i="52"/>
  <c r="AA235" i="52"/>
  <c r="AB235" i="52"/>
  <c r="AC235" i="52"/>
  <c r="AD235" i="52"/>
  <c r="AE235" i="52"/>
  <c r="AF235" i="52"/>
  <c r="AG235" i="52"/>
  <c r="Z236" i="52"/>
  <c r="AA236" i="52"/>
  <c r="AB236" i="52"/>
  <c r="AC236" i="52"/>
  <c r="AD236" i="52"/>
  <c r="AE236" i="52"/>
  <c r="AF236" i="52"/>
  <c r="AG236" i="52"/>
  <c r="X237" i="52"/>
  <c r="Z237" i="52"/>
  <c r="AA237" i="52"/>
  <c r="AB237" i="52"/>
  <c r="AC237" i="52"/>
  <c r="AD237" i="52"/>
  <c r="AE237" i="52"/>
  <c r="AF237" i="52"/>
  <c r="AG237" i="52"/>
  <c r="Z238" i="52"/>
  <c r="AA238" i="52"/>
  <c r="AB238" i="52"/>
  <c r="AC238" i="52"/>
  <c r="AD238" i="52"/>
  <c r="AE238" i="52"/>
  <c r="AF238" i="52"/>
  <c r="AG238" i="52"/>
  <c r="X239" i="52"/>
  <c r="Z239" i="52"/>
  <c r="AA239" i="52"/>
  <c r="AB239" i="52"/>
  <c r="AC239" i="52"/>
  <c r="AD239" i="52"/>
  <c r="AE239" i="52"/>
  <c r="AF239" i="52"/>
  <c r="AG239" i="52"/>
  <c r="Z240" i="52"/>
  <c r="AA240" i="52"/>
  <c r="AB240" i="52"/>
  <c r="AC240" i="52"/>
  <c r="AD240" i="52"/>
  <c r="AE240" i="52"/>
  <c r="AF240" i="52"/>
  <c r="AG240" i="52"/>
  <c r="Z241" i="52"/>
  <c r="AA241" i="52"/>
  <c r="AB241" i="52"/>
  <c r="AC241" i="52"/>
  <c r="AD241" i="52"/>
  <c r="AE241" i="52"/>
  <c r="AF241" i="52"/>
  <c r="AG241" i="52"/>
  <c r="X242" i="52"/>
  <c r="Z242" i="52"/>
  <c r="AA242" i="52"/>
  <c r="AB242" i="52"/>
  <c r="AC242" i="52"/>
  <c r="AD242" i="52"/>
  <c r="AE242" i="52"/>
  <c r="AF242" i="52"/>
  <c r="AG242" i="52"/>
  <c r="X243" i="52"/>
  <c r="Z243" i="52"/>
  <c r="AA243" i="52"/>
  <c r="AB243" i="52"/>
  <c r="AC243" i="52"/>
  <c r="AD243" i="52"/>
  <c r="AE243" i="52"/>
  <c r="AF243" i="52"/>
  <c r="AG243" i="52"/>
  <c r="Z244" i="52"/>
  <c r="AA244" i="52"/>
  <c r="AB244" i="52"/>
  <c r="AC244" i="52"/>
  <c r="AD244" i="52"/>
  <c r="AE244" i="52"/>
  <c r="AF244" i="52"/>
  <c r="AG244" i="52"/>
  <c r="X245" i="52"/>
  <c r="Z245" i="52"/>
  <c r="AA245" i="52"/>
  <c r="AB245" i="52"/>
  <c r="AC245" i="52"/>
  <c r="AD245" i="52"/>
  <c r="AE245" i="52"/>
  <c r="AF245" i="52"/>
  <c r="AG245" i="52"/>
  <c r="Z246" i="52"/>
  <c r="AA246" i="52"/>
  <c r="AB246" i="52"/>
  <c r="AC246" i="52"/>
  <c r="AD246" i="52"/>
  <c r="AE246" i="52"/>
  <c r="AF246" i="52"/>
  <c r="AG246" i="52"/>
  <c r="X247" i="52"/>
  <c r="Z247" i="52"/>
  <c r="AA247" i="52"/>
  <c r="AB247" i="52"/>
  <c r="AC247" i="52"/>
  <c r="AD247" i="52"/>
  <c r="AE247" i="52"/>
  <c r="AF247" i="52"/>
  <c r="AG247" i="52"/>
  <c r="Z248" i="52"/>
  <c r="AA248" i="52"/>
  <c r="AB248" i="52"/>
  <c r="AC248" i="52"/>
  <c r="AD248" i="52"/>
  <c r="AE248" i="52"/>
  <c r="AF248" i="52"/>
  <c r="AG248" i="52"/>
  <c r="Z249" i="52"/>
  <c r="AA249" i="52"/>
  <c r="AB249" i="52"/>
  <c r="AC249" i="52"/>
  <c r="AD249" i="52"/>
  <c r="AE249" i="52"/>
  <c r="AF249" i="52"/>
  <c r="AG249" i="52"/>
  <c r="X250" i="52"/>
  <c r="Z250" i="52"/>
  <c r="AA250" i="52"/>
  <c r="AB250" i="52"/>
  <c r="AC250" i="52"/>
  <c r="AD250" i="52"/>
  <c r="AE250" i="52"/>
  <c r="AF250" i="52"/>
  <c r="AG250" i="52"/>
  <c r="X251" i="52"/>
  <c r="Z251" i="52"/>
  <c r="AA251" i="52"/>
  <c r="AB251" i="52"/>
  <c r="AC251" i="52"/>
  <c r="AD251" i="52"/>
  <c r="AE251" i="52"/>
  <c r="AF251" i="52"/>
  <c r="AG251" i="52"/>
  <c r="X252" i="52"/>
  <c r="Z252" i="52"/>
  <c r="AA252" i="52"/>
  <c r="AB252" i="52"/>
  <c r="AC252" i="52"/>
  <c r="AD252" i="52"/>
  <c r="AE252" i="52"/>
  <c r="AF252" i="52"/>
  <c r="AG252" i="52"/>
  <c r="X253" i="52"/>
  <c r="Z253" i="52"/>
  <c r="AA253" i="52"/>
  <c r="AB253" i="52"/>
  <c r="AC253" i="52"/>
  <c r="AD253" i="52"/>
  <c r="AE253" i="52"/>
  <c r="AF253" i="52"/>
  <c r="AG253" i="52"/>
  <c r="Z254" i="52"/>
  <c r="AA254" i="52"/>
  <c r="AB254" i="52"/>
  <c r="AC254" i="52"/>
  <c r="AD254" i="52"/>
  <c r="AE254" i="52"/>
  <c r="AF254" i="52"/>
  <c r="AG254" i="52"/>
  <c r="X255" i="52"/>
  <c r="Z255" i="52"/>
  <c r="AA255" i="52"/>
  <c r="AB255" i="52"/>
  <c r="AC255" i="52"/>
  <c r="AD255" i="52"/>
  <c r="AE255" i="52"/>
  <c r="AF255" i="52"/>
  <c r="AG255" i="52"/>
  <c r="Z256" i="52"/>
  <c r="AA256" i="52"/>
  <c r="AB256" i="52"/>
  <c r="AC256" i="52"/>
  <c r="AD256" i="52"/>
  <c r="AE256" i="52"/>
  <c r="AF256" i="52"/>
  <c r="AG256" i="52"/>
  <c r="Z257" i="52"/>
  <c r="AA257" i="52"/>
  <c r="AB257" i="52"/>
  <c r="AC257" i="52"/>
  <c r="AD257" i="52"/>
  <c r="AE257" i="52"/>
  <c r="AF257" i="52"/>
  <c r="AG257" i="52"/>
  <c r="X258" i="52"/>
  <c r="Z258" i="52"/>
  <c r="AA258" i="52"/>
  <c r="AB258" i="52"/>
  <c r="AC258" i="52"/>
  <c r="AD258" i="52"/>
  <c r="AE258" i="52"/>
  <c r="AF258" i="52"/>
  <c r="AG258" i="52"/>
  <c r="X259" i="52"/>
  <c r="Z259" i="52"/>
  <c r="AA259" i="52"/>
  <c r="AB259" i="52"/>
  <c r="AC259" i="52"/>
  <c r="AD259" i="52"/>
  <c r="AE259" i="52"/>
  <c r="AF259" i="52"/>
  <c r="AG259" i="52"/>
  <c r="Z260" i="52"/>
  <c r="AA260" i="52"/>
  <c r="AB260" i="52"/>
  <c r="AC260" i="52"/>
  <c r="AD260" i="52"/>
  <c r="AE260" i="52"/>
  <c r="AF260" i="52"/>
  <c r="AG260" i="52"/>
  <c r="X261" i="52"/>
  <c r="Z261" i="52"/>
  <c r="AA261" i="52"/>
  <c r="AB261" i="52"/>
  <c r="AC261" i="52"/>
  <c r="AD261" i="52"/>
  <c r="AE261" i="52"/>
  <c r="AF261" i="52"/>
  <c r="AG261" i="52"/>
  <c r="Z262" i="52"/>
  <c r="AA262" i="52"/>
  <c r="AB262" i="52"/>
  <c r="AC262" i="52"/>
  <c r="AD262" i="52"/>
  <c r="AE262" i="52"/>
  <c r="AF262" i="52"/>
  <c r="AG262" i="52"/>
  <c r="X263" i="52"/>
  <c r="Z263" i="52"/>
  <c r="AA263" i="52"/>
  <c r="AB263" i="52"/>
  <c r="AC263" i="52"/>
  <c r="AD263" i="52"/>
  <c r="AE263" i="52"/>
  <c r="AF263" i="52"/>
  <c r="AG263" i="52"/>
  <c r="Z264" i="52"/>
  <c r="AA264" i="52"/>
  <c r="AB264" i="52"/>
  <c r="AC264" i="52"/>
  <c r="AD264" i="52"/>
  <c r="AE264" i="52"/>
  <c r="AF264" i="52"/>
  <c r="AG264" i="52"/>
  <c r="Z265" i="52"/>
  <c r="AA265" i="52"/>
  <c r="AB265" i="52"/>
  <c r="AC265" i="52"/>
  <c r="AD265" i="52"/>
  <c r="AE265" i="52"/>
  <c r="AF265" i="52"/>
  <c r="AG265" i="52"/>
  <c r="X266" i="52"/>
  <c r="Z266" i="52"/>
  <c r="AA266" i="52"/>
  <c r="AB266" i="52"/>
  <c r="AC266" i="52"/>
  <c r="AD266" i="52"/>
  <c r="AE266" i="52"/>
  <c r="AF266" i="52"/>
  <c r="AG266" i="52"/>
  <c r="X267" i="52"/>
  <c r="Z267" i="52"/>
  <c r="AA267" i="52"/>
  <c r="AB267" i="52"/>
  <c r="AC267" i="52"/>
  <c r="AD267" i="52"/>
  <c r="AE267" i="52"/>
  <c r="AF267" i="52"/>
  <c r="AG267" i="52"/>
  <c r="Z268" i="52"/>
  <c r="AA268" i="52"/>
  <c r="AB268" i="52"/>
  <c r="AC268" i="52"/>
  <c r="AD268" i="52"/>
  <c r="AE268" i="52"/>
  <c r="AF268" i="52"/>
  <c r="AG268" i="52"/>
  <c r="X269" i="52"/>
  <c r="Z269" i="52"/>
  <c r="AA269" i="52"/>
  <c r="AB269" i="52"/>
  <c r="AC269" i="52"/>
  <c r="AD269" i="52"/>
  <c r="AE269" i="52"/>
  <c r="AF269" i="52"/>
  <c r="AG269" i="52"/>
  <c r="Z270" i="52"/>
  <c r="AA270" i="52"/>
  <c r="AB270" i="52"/>
  <c r="AC270" i="52"/>
  <c r="AD270" i="52"/>
  <c r="AE270" i="52"/>
  <c r="AF270" i="52"/>
  <c r="AG270" i="52"/>
  <c r="X271" i="52"/>
  <c r="Z271" i="52"/>
  <c r="AA271" i="52"/>
  <c r="AB271" i="52"/>
  <c r="AC271" i="52"/>
  <c r="AD271" i="52"/>
  <c r="AE271" i="52"/>
  <c r="AF271" i="52"/>
  <c r="AG271" i="52"/>
  <c r="Z272" i="52"/>
  <c r="AA272" i="52"/>
  <c r="AB272" i="52"/>
  <c r="AC272" i="52"/>
  <c r="AD272" i="52"/>
  <c r="AE272" i="52"/>
  <c r="AF272" i="52"/>
  <c r="AG272" i="52"/>
  <c r="Z273" i="52"/>
  <c r="AA273" i="52"/>
  <c r="AB273" i="52"/>
  <c r="AC273" i="52"/>
  <c r="AD273" i="52"/>
  <c r="AE273" i="52"/>
  <c r="AF273" i="52"/>
  <c r="AG273" i="52"/>
  <c r="X274" i="52"/>
  <c r="Z274" i="52"/>
  <c r="AA274" i="52"/>
  <c r="AB274" i="52"/>
  <c r="AC274" i="52"/>
  <c r="AD274" i="52"/>
  <c r="AE274" i="52"/>
  <c r="AF274" i="52"/>
  <c r="AG274" i="52"/>
  <c r="X275" i="52"/>
  <c r="Z275" i="52"/>
  <c r="AA275" i="52"/>
  <c r="AB275" i="52"/>
  <c r="AC275" i="52"/>
  <c r="AD275" i="52"/>
  <c r="AE275" i="52"/>
  <c r="AF275" i="52"/>
  <c r="AG275" i="52"/>
  <c r="X276" i="52"/>
  <c r="Z276" i="52"/>
  <c r="AA276" i="52"/>
  <c r="AB276" i="52"/>
  <c r="AC276" i="52"/>
  <c r="AD276" i="52"/>
  <c r="AE276" i="52"/>
  <c r="AF276" i="52"/>
  <c r="AG276" i="52"/>
  <c r="X277" i="52"/>
  <c r="Z277" i="52"/>
  <c r="AA277" i="52"/>
  <c r="AB277" i="52"/>
  <c r="AC277" i="52"/>
  <c r="AD277" i="52"/>
  <c r="AE277" i="52"/>
  <c r="AF277" i="52"/>
  <c r="AG277" i="52"/>
  <c r="Z278" i="52"/>
  <c r="AA278" i="52"/>
  <c r="AB278" i="52"/>
  <c r="AC278" i="52"/>
  <c r="AD278" i="52"/>
  <c r="AE278" i="52"/>
  <c r="AF278" i="52"/>
  <c r="AG278" i="52"/>
  <c r="X279" i="52"/>
  <c r="Z279" i="52"/>
  <c r="AA279" i="52"/>
  <c r="AB279" i="52"/>
  <c r="AC279" i="52"/>
  <c r="AD279" i="52"/>
  <c r="AE279" i="52"/>
  <c r="AF279" i="52"/>
  <c r="AG279" i="52"/>
  <c r="Z280" i="52"/>
  <c r="AA280" i="52"/>
  <c r="AB280" i="52"/>
  <c r="AC280" i="52"/>
  <c r="AD280" i="52"/>
  <c r="AE280" i="52"/>
  <c r="AF280" i="52"/>
  <c r="AG280" i="52"/>
  <c r="Z281" i="52"/>
  <c r="AA281" i="52"/>
  <c r="AB281" i="52"/>
  <c r="AC281" i="52"/>
  <c r="AD281" i="52"/>
  <c r="AE281" i="52"/>
  <c r="AF281" i="52"/>
  <c r="AG281" i="52"/>
  <c r="X282" i="52"/>
  <c r="Z282" i="52"/>
  <c r="AA282" i="52"/>
  <c r="AB282" i="52"/>
  <c r="AC282" i="52"/>
  <c r="AD282" i="52"/>
  <c r="AE282" i="52"/>
  <c r="AF282" i="52"/>
  <c r="AG282" i="52"/>
  <c r="X283" i="52"/>
  <c r="Z283" i="52"/>
  <c r="AA283" i="52"/>
  <c r="AB283" i="52"/>
  <c r="AC283" i="52"/>
  <c r="AD283" i="52"/>
  <c r="AE283" i="52"/>
  <c r="AF283" i="52"/>
  <c r="AG283" i="52"/>
  <c r="Z284" i="52"/>
  <c r="AA284" i="52"/>
  <c r="AB284" i="52"/>
  <c r="AC284" i="52"/>
  <c r="AD284" i="52"/>
  <c r="AE284" i="52"/>
  <c r="AF284" i="52"/>
  <c r="AG284" i="52"/>
  <c r="X285" i="52"/>
  <c r="Z285" i="52"/>
  <c r="AA285" i="52"/>
  <c r="AB285" i="52"/>
  <c r="AC285" i="52"/>
  <c r="AD285" i="52"/>
  <c r="AE285" i="52"/>
  <c r="AF285" i="52"/>
  <c r="AG285" i="52"/>
  <c r="Z286" i="52"/>
  <c r="AA286" i="52"/>
  <c r="AB286" i="52"/>
  <c r="AC286" i="52"/>
  <c r="AD286" i="52"/>
  <c r="AE286" i="52"/>
  <c r="AF286" i="52"/>
  <c r="AG286" i="52"/>
  <c r="X287" i="52"/>
  <c r="Z287" i="52"/>
  <c r="AA287" i="52"/>
  <c r="AB287" i="52"/>
  <c r="AC287" i="52"/>
  <c r="AD287" i="52"/>
  <c r="AE287" i="52"/>
  <c r="AF287" i="52"/>
  <c r="AG287" i="52"/>
  <c r="Z288" i="52"/>
  <c r="AA288" i="52"/>
  <c r="AB288" i="52"/>
  <c r="AC288" i="52"/>
  <c r="AD288" i="52"/>
  <c r="AE288" i="52"/>
  <c r="AF288" i="52"/>
  <c r="AG288" i="52"/>
  <c r="Z289" i="52"/>
  <c r="AA289" i="52"/>
  <c r="AB289" i="52"/>
  <c r="AC289" i="52"/>
  <c r="AD289" i="52"/>
  <c r="AE289" i="52"/>
  <c r="AF289" i="52"/>
  <c r="AG289" i="52"/>
  <c r="X290" i="52"/>
  <c r="Z290" i="52"/>
  <c r="AA290" i="52"/>
  <c r="AB290" i="52"/>
  <c r="AC290" i="52"/>
  <c r="AD290" i="52"/>
  <c r="AE290" i="52"/>
  <c r="AF290" i="52"/>
  <c r="AG290" i="52"/>
  <c r="X291" i="52"/>
  <c r="Z291" i="52"/>
  <c r="AA291" i="52"/>
  <c r="AB291" i="52"/>
  <c r="AC291" i="52"/>
  <c r="AD291" i="52"/>
  <c r="AE291" i="52"/>
  <c r="AF291" i="52"/>
  <c r="AG291" i="52"/>
  <c r="Z292" i="52"/>
  <c r="AA292" i="52"/>
  <c r="AB292" i="52"/>
  <c r="AC292" i="52"/>
  <c r="AD292" i="52"/>
  <c r="AE292" i="52"/>
  <c r="AF292" i="52"/>
  <c r="AG292" i="52"/>
  <c r="X293" i="52"/>
  <c r="Z293" i="52"/>
  <c r="AA293" i="52"/>
  <c r="AB293" i="52"/>
  <c r="AC293" i="52"/>
  <c r="AD293" i="52"/>
  <c r="AE293" i="52"/>
  <c r="AF293" i="52"/>
  <c r="AG293" i="52"/>
  <c r="Z294" i="52"/>
  <c r="AA294" i="52"/>
  <c r="AB294" i="52"/>
  <c r="AC294" i="52"/>
  <c r="AD294" i="52"/>
  <c r="AE294" i="52"/>
  <c r="AF294" i="52"/>
  <c r="AG294" i="52"/>
  <c r="X295" i="52"/>
  <c r="Z295" i="52"/>
  <c r="AA295" i="52"/>
  <c r="AB295" i="52"/>
  <c r="AC295" i="52"/>
  <c r="AD295" i="52"/>
  <c r="AE295" i="52"/>
  <c r="AF295" i="52"/>
  <c r="AG295" i="52"/>
  <c r="Z296" i="52"/>
  <c r="AA296" i="52"/>
  <c r="AB296" i="52"/>
  <c r="AC296" i="52"/>
  <c r="AD296" i="52"/>
  <c r="AE296" i="52"/>
  <c r="AF296" i="52"/>
  <c r="AG296" i="52"/>
  <c r="Z297" i="52"/>
  <c r="AA297" i="52"/>
  <c r="AB297" i="52"/>
  <c r="AC297" i="52"/>
  <c r="AD297" i="52"/>
  <c r="AE297" i="52"/>
  <c r="AF297" i="52"/>
  <c r="AG297" i="52"/>
  <c r="X298" i="52"/>
  <c r="Z298" i="52"/>
  <c r="AA298" i="52"/>
  <c r="AB298" i="52"/>
  <c r="AC298" i="52"/>
  <c r="AD298" i="52"/>
  <c r="AE298" i="52"/>
  <c r="AF298" i="52"/>
  <c r="AG298" i="52"/>
  <c r="X299" i="52"/>
  <c r="Z299" i="52"/>
  <c r="AA299" i="52"/>
  <c r="AB299" i="52"/>
  <c r="AC299" i="52"/>
  <c r="AD299" i="52"/>
  <c r="AE299" i="52"/>
  <c r="AF299" i="52"/>
  <c r="AG299" i="52"/>
  <c r="Z300" i="52"/>
  <c r="AA300" i="52"/>
  <c r="AB300" i="52"/>
  <c r="AC300" i="52"/>
  <c r="AD300" i="52"/>
  <c r="AE300" i="52"/>
  <c r="AF300" i="52"/>
  <c r="AG300" i="52"/>
  <c r="X301" i="52"/>
  <c r="Z301" i="52"/>
  <c r="AA301" i="52"/>
  <c r="AB301" i="52"/>
  <c r="AC301" i="52"/>
  <c r="AD301" i="52"/>
  <c r="AE301" i="52"/>
  <c r="AF301" i="52"/>
  <c r="AG301" i="52"/>
  <c r="Z302" i="52"/>
  <c r="AA302" i="52"/>
  <c r="AB302" i="52"/>
  <c r="AC302" i="52"/>
  <c r="AD302" i="52"/>
  <c r="AE302" i="52"/>
  <c r="AF302" i="52"/>
  <c r="AG302" i="52"/>
  <c r="X303" i="52"/>
  <c r="Z303" i="52"/>
  <c r="AA303" i="52"/>
  <c r="AB303" i="52"/>
  <c r="AC303" i="52"/>
  <c r="AD303" i="52"/>
  <c r="AE303" i="52"/>
  <c r="AF303" i="52"/>
  <c r="AG303" i="52"/>
  <c r="Z304" i="52"/>
  <c r="AA304" i="52"/>
  <c r="AB304" i="52"/>
  <c r="AC304" i="52"/>
  <c r="AD304" i="52"/>
  <c r="AE304" i="52"/>
  <c r="AF304" i="52"/>
  <c r="AG304" i="52"/>
  <c r="Z305" i="52"/>
  <c r="AA305" i="52"/>
  <c r="AB305" i="52"/>
  <c r="AC305" i="52"/>
  <c r="AD305" i="52"/>
  <c r="AE305" i="52"/>
  <c r="AF305" i="52"/>
  <c r="AG305" i="52"/>
  <c r="X306" i="52"/>
  <c r="Z306" i="52"/>
  <c r="AA306" i="52"/>
  <c r="AB306" i="52"/>
  <c r="AC306" i="52"/>
  <c r="AD306" i="52"/>
  <c r="AE306" i="52"/>
  <c r="AF306" i="52"/>
  <c r="AG306" i="52"/>
  <c r="X307" i="52"/>
  <c r="Z307" i="52"/>
  <c r="AA307" i="52"/>
  <c r="AB307" i="52"/>
  <c r="AC307" i="52"/>
  <c r="AD307" i="52"/>
  <c r="AE307" i="52"/>
  <c r="AF307" i="52"/>
  <c r="AG307" i="52"/>
  <c r="Z308" i="52"/>
  <c r="AA308" i="52"/>
  <c r="AB308" i="52"/>
  <c r="AC308" i="52"/>
  <c r="AD308" i="52"/>
  <c r="AE308" i="52"/>
  <c r="AF308" i="52"/>
  <c r="AG308" i="52"/>
  <c r="X309" i="52"/>
  <c r="Z309" i="52"/>
  <c r="AA309" i="52"/>
  <c r="AB309" i="52"/>
  <c r="AC309" i="52"/>
  <c r="AD309" i="52"/>
  <c r="AE309" i="52"/>
  <c r="AF309" i="52"/>
  <c r="AG309" i="52"/>
  <c r="Z310" i="52"/>
  <c r="AA310" i="52"/>
  <c r="AB310" i="52"/>
  <c r="AC310" i="52"/>
  <c r="AD310" i="52"/>
  <c r="AE310" i="52"/>
  <c r="AF310" i="52"/>
  <c r="AG310" i="52"/>
  <c r="X311" i="52"/>
  <c r="Z311" i="52"/>
  <c r="AA311" i="52"/>
  <c r="AB311" i="52"/>
  <c r="AC311" i="52"/>
  <c r="AD311" i="52"/>
  <c r="AE311" i="52"/>
  <c r="AF311" i="52"/>
  <c r="AG311" i="52"/>
  <c r="Z312" i="52"/>
  <c r="AA312" i="52"/>
  <c r="AB312" i="52"/>
  <c r="AC312" i="52"/>
  <c r="AD312" i="52"/>
  <c r="AE312" i="52"/>
  <c r="AF312" i="52"/>
  <c r="AG312" i="52"/>
  <c r="Z313" i="52"/>
  <c r="AA313" i="52"/>
  <c r="AB313" i="52"/>
  <c r="AC313" i="52"/>
  <c r="AD313" i="52"/>
  <c r="AE313" i="52"/>
  <c r="AF313" i="52"/>
  <c r="AG313" i="52"/>
  <c r="X314" i="52"/>
  <c r="Z314" i="52"/>
  <c r="AA314" i="52"/>
  <c r="AB314" i="52"/>
  <c r="AC314" i="52"/>
  <c r="AD314" i="52"/>
  <c r="AE314" i="52"/>
  <c r="AF314" i="52"/>
  <c r="AG314" i="52"/>
  <c r="X315" i="52"/>
  <c r="Z315" i="52"/>
  <c r="AA315" i="52"/>
  <c r="AB315" i="52"/>
  <c r="AC315" i="52"/>
  <c r="AD315" i="52"/>
  <c r="AE315" i="52"/>
  <c r="AF315" i="52"/>
  <c r="AG315" i="52"/>
  <c r="X316" i="52"/>
  <c r="Z316" i="52"/>
  <c r="AA316" i="52"/>
  <c r="AB316" i="52"/>
  <c r="AC316" i="52"/>
  <c r="AD316" i="52"/>
  <c r="AE316" i="52"/>
  <c r="AF316" i="52"/>
  <c r="AG316" i="52"/>
  <c r="X317" i="52"/>
  <c r="Z317" i="52"/>
  <c r="AA317" i="52"/>
  <c r="AB317" i="52"/>
  <c r="AC317" i="52"/>
  <c r="AD317" i="52"/>
  <c r="AE317" i="52"/>
  <c r="AF317" i="52"/>
  <c r="AG317" i="52"/>
  <c r="Z318" i="52"/>
  <c r="AA318" i="52"/>
  <c r="AB318" i="52"/>
  <c r="AC318" i="52"/>
  <c r="AD318" i="52"/>
  <c r="AE318" i="52"/>
  <c r="AF318" i="52"/>
  <c r="AG318" i="52"/>
  <c r="X319" i="52"/>
  <c r="Z319" i="52"/>
  <c r="AA319" i="52"/>
  <c r="AB319" i="52"/>
  <c r="AC319" i="52"/>
  <c r="AD319" i="52"/>
  <c r="AE319" i="52"/>
  <c r="AF319" i="52"/>
  <c r="AG319" i="52"/>
  <c r="Z320" i="52"/>
  <c r="AA320" i="52"/>
  <c r="AB320" i="52"/>
  <c r="AC320" i="52"/>
  <c r="AD320" i="52"/>
  <c r="AE320" i="52"/>
  <c r="AF320" i="52"/>
  <c r="AG320" i="52"/>
  <c r="Z321" i="52"/>
  <c r="AA321" i="52"/>
  <c r="AB321" i="52"/>
  <c r="AC321" i="52"/>
  <c r="AD321" i="52"/>
  <c r="AE321" i="52"/>
  <c r="AF321" i="52"/>
  <c r="AG321" i="52"/>
  <c r="X322" i="52"/>
  <c r="Z322" i="52"/>
  <c r="AA322" i="52"/>
  <c r="AB322" i="52"/>
  <c r="AC322" i="52"/>
  <c r="AD322" i="52"/>
  <c r="AE322" i="52"/>
  <c r="AF322" i="52"/>
  <c r="AG322" i="52"/>
  <c r="X323" i="52"/>
  <c r="Z323" i="52"/>
  <c r="AA323" i="52"/>
  <c r="AB323" i="52"/>
  <c r="AC323" i="52"/>
  <c r="AD323" i="52"/>
  <c r="AE323" i="52"/>
  <c r="AF323" i="52"/>
  <c r="AG323" i="52"/>
  <c r="Z324" i="52"/>
  <c r="AA324" i="52"/>
  <c r="AB324" i="52"/>
  <c r="AC324" i="52"/>
  <c r="AD324" i="52"/>
  <c r="AE324" i="52"/>
  <c r="AF324" i="52"/>
  <c r="AG324" i="52"/>
  <c r="X325" i="52"/>
  <c r="Z325" i="52"/>
  <c r="AA325" i="52"/>
  <c r="AB325" i="52"/>
  <c r="AC325" i="52"/>
  <c r="AD325" i="52"/>
  <c r="AE325" i="52"/>
  <c r="AF325" i="52"/>
  <c r="AG325" i="52"/>
  <c r="Z326" i="52"/>
  <c r="AA326" i="52"/>
  <c r="AB326" i="52"/>
  <c r="AC326" i="52"/>
  <c r="AD326" i="52"/>
  <c r="AE326" i="52"/>
  <c r="AF326" i="52"/>
  <c r="AG326" i="52"/>
  <c r="X327" i="52"/>
  <c r="Z327" i="52"/>
  <c r="AA327" i="52"/>
  <c r="AB327" i="52"/>
  <c r="AC327" i="52"/>
  <c r="AD327" i="52"/>
  <c r="AE327" i="52"/>
  <c r="AF327" i="52"/>
  <c r="AG327" i="52"/>
  <c r="Z328" i="52"/>
  <c r="AA328" i="52"/>
  <c r="AB328" i="52"/>
  <c r="AC328" i="52"/>
  <c r="AD328" i="52"/>
  <c r="AE328" i="52"/>
  <c r="AF328" i="52"/>
  <c r="AG328" i="52"/>
  <c r="Z329" i="52"/>
  <c r="AA329" i="52"/>
  <c r="AB329" i="52"/>
  <c r="AC329" i="52"/>
  <c r="AD329" i="52"/>
  <c r="AE329" i="52"/>
  <c r="AF329" i="52"/>
  <c r="AG329" i="52"/>
  <c r="X330" i="52"/>
  <c r="Z330" i="52"/>
  <c r="AA330" i="52"/>
  <c r="AB330" i="52"/>
  <c r="AC330" i="52"/>
  <c r="AD330" i="52"/>
  <c r="AE330" i="52"/>
  <c r="AF330" i="52"/>
  <c r="AG330" i="52"/>
  <c r="X331" i="52"/>
  <c r="Z331" i="52"/>
  <c r="AA331" i="52"/>
  <c r="AB331" i="52"/>
  <c r="AC331" i="52"/>
  <c r="AD331" i="52"/>
  <c r="AE331" i="52"/>
  <c r="AF331" i="52"/>
  <c r="AG331" i="52"/>
  <c r="Z332" i="52"/>
  <c r="AA332" i="52"/>
  <c r="AB332" i="52"/>
  <c r="AC332" i="52"/>
  <c r="AD332" i="52"/>
  <c r="AE332" i="52"/>
  <c r="AF332" i="52"/>
  <c r="AG332" i="52"/>
  <c r="X333" i="52"/>
  <c r="Z333" i="52"/>
  <c r="AA333" i="52"/>
  <c r="AB333" i="52"/>
  <c r="AC333" i="52"/>
  <c r="AD333" i="52"/>
  <c r="AE333" i="52"/>
  <c r="AF333" i="52"/>
  <c r="AG333" i="52"/>
  <c r="Z334" i="52"/>
  <c r="AA334" i="52"/>
  <c r="AB334" i="52"/>
  <c r="AC334" i="52"/>
  <c r="AD334" i="52"/>
  <c r="AE334" i="52"/>
  <c r="AF334" i="52"/>
  <c r="AG334" i="52"/>
  <c r="X335" i="52"/>
  <c r="Z335" i="52"/>
  <c r="AA335" i="52"/>
  <c r="AB335" i="52"/>
  <c r="AC335" i="52"/>
  <c r="AD335" i="52"/>
  <c r="AE335" i="52"/>
  <c r="AF335" i="52"/>
  <c r="AG335" i="52"/>
  <c r="Z336" i="52"/>
  <c r="AA336" i="52"/>
  <c r="AB336" i="52"/>
  <c r="AC336" i="52"/>
  <c r="AD336" i="52"/>
  <c r="AE336" i="52"/>
  <c r="AF336" i="52"/>
  <c r="AG336" i="52"/>
  <c r="Z337" i="52"/>
  <c r="AA337" i="52"/>
  <c r="AB337" i="52"/>
  <c r="AC337" i="52"/>
  <c r="AD337" i="52"/>
  <c r="AE337" i="52"/>
  <c r="AF337" i="52"/>
  <c r="AG337" i="52"/>
  <c r="X338" i="52"/>
  <c r="Z338" i="52"/>
  <c r="AA338" i="52"/>
  <c r="AB338" i="52"/>
  <c r="AC338" i="52"/>
  <c r="AD338" i="52"/>
  <c r="AE338" i="52"/>
  <c r="AF338" i="52"/>
  <c r="AG338" i="52"/>
  <c r="X339" i="52"/>
  <c r="Z339" i="52"/>
  <c r="AA339" i="52"/>
  <c r="AB339" i="52"/>
  <c r="AC339" i="52"/>
  <c r="AD339" i="52"/>
  <c r="AE339" i="52"/>
  <c r="AF339" i="52"/>
  <c r="AG339" i="52"/>
  <c r="X340" i="52"/>
  <c r="Z340" i="52"/>
  <c r="AA340" i="52"/>
  <c r="AB340" i="52"/>
  <c r="AC340" i="52"/>
  <c r="AD340" i="52"/>
  <c r="AE340" i="52"/>
  <c r="AF340" i="52"/>
  <c r="AG340" i="52"/>
  <c r="X341" i="52"/>
  <c r="Z341" i="52"/>
  <c r="AA341" i="52"/>
  <c r="AB341" i="52"/>
  <c r="AC341" i="52"/>
  <c r="AD341" i="52"/>
  <c r="AE341" i="52"/>
  <c r="AF341" i="52"/>
  <c r="AG341" i="52"/>
  <c r="Z342" i="52"/>
  <c r="AA342" i="52"/>
  <c r="AB342" i="52"/>
  <c r="AC342" i="52"/>
  <c r="AD342" i="52"/>
  <c r="AE342" i="52"/>
  <c r="AF342" i="52"/>
  <c r="AG342" i="52"/>
  <c r="X343" i="52"/>
  <c r="Z343" i="52"/>
  <c r="AA343" i="52"/>
  <c r="AB343" i="52"/>
  <c r="AC343" i="52"/>
  <c r="AD343" i="52"/>
  <c r="AE343" i="52"/>
  <c r="AF343" i="52"/>
  <c r="AG343" i="52"/>
  <c r="Z344" i="52"/>
  <c r="AA344" i="52"/>
  <c r="AB344" i="52"/>
  <c r="AC344" i="52"/>
  <c r="AD344" i="52"/>
  <c r="AE344" i="52"/>
  <c r="AF344" i="52"/>
  <c r="AG344" i="52"/>
  <c r="Z345" i="52"/>
  <c r="AA345" i="52"/>
  <c r="AB345" i="52"/>
  <c r="AC345" i="52"/>
  <c r="AD345" i="52"/>
  <c r="AE345" i="52"/>
  <c r="AF345" i="52"/>
  <c r="AG345" i="52"/>
  <c r="X346" i="52"/>
  <c r="Z346" i="52"/>
  <c r="AA346" i="52"/>
  <c r="AB346" i="52"/>
  <c r="AC346" i="52"/>
  <c r="AD346" i="52"/>
  <c r="AE346" i="52"/>
  <c r="AF346" i="52"/>
  <c r="AG346" i="52"/>
  <c r="X347" i="52"/>
  <c r="Z347" i="52"/>
  <c r="AA347" i="52"/>
  <c r="AB347" i="52"/>
  <c r="AC347" i="52"/>
  <c r="AD347" i="52"/>
  <c r="AE347" i="52"/>
  <c r="AF347" i="52"/>
  <c r="AG347" i="52"/>
  <c r="Z348" i="52"/>
  <c r="AA348" i="52"/>
  <c r="AB348" i="52"/>
  <c r="AC348" i="52"/>
  <c r="AD348" i="52"/>
  <c r="AE348" i="52"/>
  <c r="AF348" i="52"/>
  <c r="AG348" i="52"/>
  <c r="X349" i="52"/>
  <c r="Z349" i="52"/>
  <c r="AA349" i="52"/>
  <c r="AB349" i="52"/>
  <c r="AC349" i="52"/>
  <c r="AD349" i="52"/>
  <c r="AE349" i="52"/>
  <c r="AF349" i="52"/>
  <c r="AG349" i="52"/>
  <c r="Z350" i="52"/>
  <c r="AA350" i="52"/>
  <c r="AB350" i="52"/>
  <c r="AC350" i="52"/>
  <c r="AD350" i="52"/>
  <c r="AE350" i="52"/>
  <c r="AF350" i="52"/>
  <c r="AG350" i="52"/>
  <c r="X351" i="52"/>
  <c r="Z351" i="52"/>
  <c r="AA351" i="52"/>
  <c r="AB351" i="52"/>
  <c r="AC351" i="52"/>
  <c r="AD351" i="52"/>
  <c r="AE351" i="52"/>
  <c r="AF351" i="52"/>
  <c r="AG351" i="52"/>
  <c r="Z352" i="52"/>
  <c r="AA352" i="52"/>
  <c r="AB352" i="52"/>
  <c r="AC352" i="52"/>
  <c r="AD352" i="52"/>
  <c r="AE352" i="52"/>
  <c r="AF352" i="52"/>
  <c r="AG352" i="52"/>
  <c r="Z353" i="52"/>
  <c r="AA353" i="52"/>
  <c r="AB353" i="52"/>
  <c r="AC353" i="52"/>
  <c r="AD353" i="52"/>
  <c r="AE353" i="52"/>
  <c r="AF353" i="52"/>
  <c r="AG353" i="52"/>
  <c r="X354" i="52"/>
  <c r="Z354" i="52"/>
  <c r="AA354" i="52"/>
  <c r="AB354" i="52"/>
  <c r="AC354" i="52"/>
  <c r="AD354" i="52"/>
  <c r="AE354" i="52"/>
  <c r="AF354" i="52"/>
  <c r="AG354" i="52"/>
  <c r="X355" i="52"/>
  <c r="Z355" i="52"/>
  <c r="AA355" i="52"/>
  <c r="AB355" i="52"/>
  <c r="AC355" i="52"/>
  <c r="AD355" i="52"/>
  <c r="AE355" i="52"/>
  <c r="AF355" i="52"/>
  <c r="AG355" i="52"/>
  <c r="Z356" i="52"/>
  <c r="AA356" i="52"/>
  <c r="AB356" i="52"/>
  <c r="AC356" i="52"/>
  <c r="AD356" i="52"/>
  <c r="AE356" i="52"/>
  <c r="AF356" i="52"/>
  <c r="AG356" i="52"/>
  <c r="X357" i="52"/>
  <c r="Z357" i="52"/>
  <c r="AA357" i="52"/>
  <c r="AB357" i="52"/>
  <c r="AC357" i="52"/>
  <c r="AD357" i="52"/>
  <c r="AE357" i="52"/>
  <c r="AF357" i="52"/>
  <c r="AG357" i="52"/>
  <c r="Z358" i="52"/>
  <c r="AA358" i="52"/>
  <c r="AB358" i="52"/>
  <c r="AC358" i="52"/>
  <c r="AD358" i="52"/>
  <c r="AE358" i="52"/>
  <c r="AF358" i="52"/>
  <c r="AG358" i="52"/>
  <c r="X359" i="52"/>
  <c r="Z359" i="52"/>
  <c r="AA359" i="52"/>
  <c r="AB359" i="52"/>
  <c r="AC359" i="52"/>
  <c r="AD359" i="52"/>
  <c r="AE359" i="52"/>
  <c r="AF359" i="52"/>
  <c r="AG359" i="52"/>
  <c r="Z360" i="52"/>
  <c r="AA360" i="52"/>
  <c r="AB360" i="52"/>
  <c r="AC360" i="52"/>
  <c r="AD360" i="52"/>
  <c r="AE360" i="52"/>
  <c r="AF360" i="52"/>
  <c r="AG360" i="52"/>
  <c r="Z361" i="52"/>
  <c r="AA361" i="52"/>
  <c r="AB361" i="52"/>
  <c r="AC361" i="52"/>
  <c r="AD361" i="52"/>
  <c r="AE361" i="52"/>
  <c r="AF361" i="52"/>
  <c r="AG361" i="52"/>
  <c r="X362" i="52"/>
  <c r="Z362" i="52"/>
  <c r="AA362" i="52"/>
  <c r="AB362" i="52"/>
  <c r="AC362" i="52"/>
  <c r="AD362" i="52"/>
  <c r="AE362" i="52"/>
  <c r="AF362" i="52"/>
  <c r="AG362" i="52"/>
  <c r="X363" i="52"/>
  <c r="Z363" i="52"/>
  <c r="AA363" i="52"/>
  <c r="AB363" i="52"/>
  <c r="AC363" i="52"/>
  <c r="AD363" i="52"/>
  <c r="AE363" i="52"/>
  <c r="AF363" i="52"/>
  <c r="AG363" i="52"/>
  <c r="X364" i="52"/>
  <c r="Z364" i="52"/>
  <c r="AA364" i="52"/>
  <c r="AB364" i="52"/>
  <c r="AC364" i="52"/>
  <c r="AD364" i="52"/>
  <c r="AE364" i="52"/>
  <c r="AF364" i="52"/>
  <c r="AG364" i="52"/>
  <c r="X365" i="52"/>
  <c r="Z365" i="52"/>
  <c r="AA365" i="52"/>
  <c r="AB365" i="52"/>
  <c r="AC365" i="52"/>
  <c r="AD365" i="52"/>
  <c r="AE365" i="52"/>
  <c r="AF365" i="52"/>
  <c r="AG365" i="52"/>
  <c r="Z366" i="52"/>
  <c r="AA366" i="52"/>
  <c r="AB366" i="52"/>
  <c r="AC366" i="52"/>
  <c r="AD366" i="52"/>
  <c r="AE366" i="52"/>
  <c r="AF366" i="52"/>
  <c r="AG366" i="52"/>
  <c r="X367" i="52"/>
  <c r="Z367" i="52"/>
  <c r="AA367" i="52"/>
  <c r="AB367" i="52"/>
  <c r="AC367" i="52"/>
  <c r="AD367" i="52"/>
  <c r="AE367" i="52"/>
  <c r="AF367" i="52"/>
  <c r="AG367" i="52"/>
  <c r="Z368" i="52"/>
  <c r="AA368" i="52"/>
  <c r="AB368" i="52"/>
  <c r="AC368" i="52"/>
  <c r="AD368" i="52"/>
  <c r="AE368" i="52"/>
  <c r="AF368" i="52"/>
  <c r="AG368" i="52"/>
  <c r="Z369" i="52"/>
  <c r="AA369" i="52"/>
  <c r="AB369" i="52"/>
  <c r="AC369" i="52"/>
  <c r="AD369" i="52"/>
  <c r="AE369" i="52"/>
  <c r="AF369" i="52"/>
  <c r="AG369" i="52"/>
  <c r="X370" i="52"/>
  <c r="Z370" i="52"/>
  <c r="AA370" i="52"/>
  <c r="AB370" i="52"/>
  <c r="AC370" i="52"/>
  <c r="AD370" i="52"/>
  <c r="AE370" i="52"/>
  <c r="AF370" i="52"/>
  <c r="AG370" i="52"/>
  <c r="X371" i="52"/>
  <c r="Z371" i="52"/>
  <c r="AA371" i="52"/>
  <c r="AB371" i="52"/>
  <c r="AC371" i="52"/>
  <c r="AD371" i="52"/>
  <c r="AE371" i="52"/>
  <c r="AF371" i="52"/>
  <c r="AG371" i="52"/>
  <c r="X372" i="52"/>
  <c r="Z372" i="52"/>
  <c r="AA372" i="52"/>
  <c r="AB372" i="52"/>
  <c r="AC372" i="52"/>
  <c r="AD372" i="52"/>
  <c r="AE372" i="52"/>
  <c r="AF372" i="52"/>
  <c r="AG372" i="52"/>
  <c r="Z373" i="52"/>
  <c r="AA373" i="52"/>
  <c r="AB373" i="52"/>
  <c r="AC373" i="52"/>
  <c r="AD373" i="52"/>
  <c r="AE373" i="52"/>
  <c r="AF373" i="52"/>
  <c r="AG373" i="52"/>
  <c r="Z374" i="52"/>
  <c r="AA374" i="52"/>
  <c r="AB374" i="52"/>
  <c r="AC374" i="52"/>
  <c r="AD374" i="52"/>
  <c r="AE374" i="52"/>
  <c r="AF374" i="52"/>
  <c r="AG374" i="52"/>
  <c r="Z375" i="52"/>
  <c r="AA375" i="52"/>
  <c r="AB375" i="52"/>
  <c r="AC375" i="52"/>
  <c r="AD375" i="52"/>
  <c r="AE375" i="52"/>
  <c r="AF375" i="52"/>
  <c r="AG375" i="52"/>
  <c r="Z376" i="52"/>
  <c r="AA376" i="52"/>
  <c r="AB376" i="52"/>
  <c r="AC376" i="52"/>
  <c r="AD376" i="52"/>
  <c r="AE376" i="52"/>
  <c r="AF376" i="52"/>
  <c r="AG376" i="52"/>
  <c r="Z377" i="52"/>
  <c r="AA377" i="52"/>
  <c r="AB377" i="52"/>
  <c r="AC377" i="52"/>
  <c r="AD377" i="52"/>
  <c r="AE377" i="52"/>
  <c r="AF377" i="52"/>
  <c r="AG377" i="52"/>
  <c r="X378" i="52"/>
  <c r="Z378" i="52"/>
  <c r="AA378" i="52"/>
  <c r="AB378" i="52"/>
  <c r="AC378" i="52"/>
  <c r="AD378" i="52"/>
  <c r="AE378" i="52"/>
  <c r="AF378" i="52"/>
  <c r="AG378" i="52"/>
  <c r="Z379" i="52"/>
  <c r="AA379" i="52"/>
  <c r="AB379" i="52"/>
  <c r="AC379" i="52"/>
  <c r="AD379" i="52"/>
  <c r="AE379" i="52"/>
  <c r="AF379" i="52"/>
  <c r="AG379" i="52"/>
  <c r="X380" i="52"/>
  <c r="Z380" i="52"/>
  <c r="AA380" i="52"/>
  <c r="AB380" i="52"/>
  <c r="AC380" i="52"/>
  <c r="AD380" i="52"/>
  <c r="AE380" i="52"/>
  <c r="AF380" i="52"/>
  <c r="AG380" i="52"/>
  <c r="X381" i="52"/>
  <c r="Z381" i="52"/>
  <c r="AA381" i="52"/>
  <c r="AB381" i="52"/>
  <c r="AC381" i="52"/>
  <c r="AD381" i="52"/>
  <c r="AE381" i="52"/>
  <c r="AF381" i="52"/>
  <c r="AG381" i="52"/>
  <c r="Z382" i="52"/>
  <c r="AA382" i="52"/>
  <c r="AB382" i="52"/>
  <c r="AC382" i="52"/>
  <c r="AD382" i="52"/>
  <c r="AE382" i="52"/>
  <c r="AF382" i="52"/>
  <c r="AG382" i="52"/>
  <c r="X383" i="52"/>
  <c r="Z383" i="52"/>
  <c r="AA383" i="52"/>
  <c r="AB383" i="52"/>
  <c r="AC383" i="52"/>
  <c r="AD383" i="52"/>
  <c r="AE383" i="52"/>
  <c r="AF383" i="52"/>
  <c r="AG383" i="52"/>
  <c r="Z384" i="52"/>
  <c r="AA384" i="52"/>
  <c r="AB384" i="52"/>
  <c r="AC384" i="52"/>
  <c r="AD384" i="52"/>
  <c r="AE384" i="52"/>
  <c r="AF384" i="52"/>
  <c r="AG384" i="52"/>
  <c r="Z385" i="52"/>
  <c r="AA385" i="52"/>
  <c r="AB385" i="52"/>
  <c r="AC385" i="52"/>
  <c r="AD385" i="52"/>
  <c r="AE385" i="52"/>
  <c r="AF385" i="52"/>
  <c r="AG385" i="52"/>
  <c r="Z386" i="52"/>
  <c r="AA386" i="52"/>
  <c r="AB386" i="52"/>
  <c r="AC386" i="52"/>
  <c r="AD386" i="52"/>
  <c r="AE386" i="52"/>
  <c r="AF386" i="52"/>
  <c r="AG386" i="52"/>
  <c r="X387" i="52"/>
  <c r="Z387" i="52"/>
  <c r="AA387" i="52"/>
  <c r="AB387" i="52"/>
  <c r="AC387" i="52"/>
  <c r="AD387" i="52"/>
  <c r="AE387" i="52"/>
  <c r="AF387" i="52"/>
  <c r="AG387" i="52"/>
  <c r="Z388" i="52"/>
  <c r="AA388" i="52"/>
  <c r="AB388" i="52"/>
  <c r="AC388" i="52"/>
  <c r="AD388" i="52"/>
  <c r="AE388" i="52"/>
  <c r="AF388" i="52"/>
  <c r="AG388" i="52"/>
  <c r="X389" i="52"/>
  <c r="Z389" i="52"/>
  <c r="AA389" i="52"/>
  <c r="AB389" i="52"/>
  <c r="AC389" i="52"/>
  <c r="AD389" i="52"/>
  <c r="AE389" i="52"/>
  <c r="AF389" i="52"/>
  <c r="AG389" i="52"/>
  <c r="Z390" i="52"/>
  <c r="AA390" i="52"/>
  <c r="AB390" i="52"/>
  <c r="AC390" i="52"/>
  <c r="AD390" i="52"/>
  <c r="AE390" i="52"/>
  <c r="AF390" i="52"/>
  <c r="AG390" i="52"/>
  <c r="X391" i="52"/>
  <c r="Z391" i="52"/>
  <c r="AA391" i="52"/>
  <c r="AB391" i="52"/>
  <c r="AC391" i="52"/>
  <c r="AD391" i="52"/>
  <c r="AE391" i="52"/>
  <c r="AF391" i="52"/>
  <c r="AG391" i="52"/>
  <c r="Z392" i="52"/>
  <c r="AA392" i="52"/>
  <c r="AB392" i="52"/>
  <c r="AC392" i="52"/>
  <c r="AD392" i="52"/>
  <c r="AE392" i="52"/>
  <c r="AF392" i="52"/>
  <c r="AG392" i="52"/>
  <c r="Z393" i="52"/>
  <c r="AA393" i="52"/>
  <c r="AB393" i="52"/>
  <c r="AC393" i="52"/>
  <c r="AD393" i="52"/>
  <c r="AE393" i="52"/>
  <c r="AF393" i="52"/>
  <c r="AG393" i="52"/>
  <c r="X394" i="52"/>
  <c r="Z394" i="52"/>
  <c r="AA394" i="52"/>
  <c r="AB394" i="52"/>
  <c r="AC394" i="52"/>
  <c r="AD394" i="52"/>
  <c r="AE394" i="52"/>
  <c r="AF394" i="52"/>
  <c r="AG394" i="52"/>
  <c r="X395" i="52"/>
  <c r="Z395" i="52"/>
  <c r="AA395" i="52"/>
  <c r="AB395" i="52"/>
  <c r="AC395" i="52"/>
  <c r="AD395" i="52"/>
  <c r="AE395" i="52"/>
  <c r="AF395" i="52"/>
  <c r="AG395" i="52"/>
  <c r="X396" i="52"/>
  <c r="Z396" i="52"/>
  <c r="AA396" i="52"/>
  <c r="AB396" i="52"/>
  <c r="AC396" i="52"/>
  <c r="AD396" i="52"/>
  <c r="AE396" i="52"/>
  <c r="AF396" i="52"/>
  <c r="AG396" i="52"/>
  <c r="X397" i="52"/>
  <c r="Z397" i="52"/>
  <c r="AA397" i="52"/>
  <c r="AB397" i="52"/>
  <c r="AC397" i="52"/>
  <c r="AD397" i="52"/>
  <c r="AE397" i="52"/>
  <c r="AF397" i="52"/>
  <c r="AG397" i="52"/>
  <c r="Z398" i="52"/>
  <c r="AA398" i="52"/>
  <c r="AB398" i="52"/>
  <c r="AC398" i="52"/>
  <c r="AD398" i="52"/>
  <c r="AE398" i="52"/>
  <c r="AF398" i="52"/>
  <c r="AG398" i="52"/>
  <c r="X399" i="52"/>
  <c r="Z399" i="52"/>
  <c r="AA399" i="52"/>
  <c r="AB399" i="52"/>
  <c r="AC399" i="52"/>
  <c r="AD399" i="52"/>
  <c r="AE399" i="52"/>
  <c r="AF399" i="52"/>
  <c r="AG399" i="52"/>
  <c r="Z400" i="52"/>
  <c r="AA400" i="52"/>
  <c r="AB400" i="52"/>
  <c r="AC400" i="52"/>
  <c r="AD400" i="52"/>
  <c r="AE400" i="52"/>
  <c r="AF400" i="52"/>
  <c r="AG400" i="52"/>
  <c r="Z401" i="52"/>
  <c r="AA401" i="52"/>
  <c r="AB401" i="52"/>
  <c r="AC401" i="52"/>
  <c r="AD401" i="52"/>
  <c r="AE401" i="52"/>
  <c r="AF401" i="52"/>
  <c r="AG401" i="52"/>
  <c r="X402" i="52"/>
  <c r="Z402" i="52"/>
  <c r="AA402" i="52"/>
  <c r="AB402" i="52"/>
  <c r="AC402" i="52"/>
  <c r="AD402" i="52"/>
  <c r="AE402" i="52"/>
  <c r="AF402" i="52"/>
  <c r="AG402" i="52"/>
  <c r="X403" i="52"/>
  <c r="Z403" i="52"/>
  <c r="AA403" i="52"/>
  <c r="AB403" i="52"/>
  <c r="AC403" i="52"/>
  <c r="AD403" i="52"/>
  <c r="AE403" i="52"/>
  <c r="AF403" i="52"/>
  <c r="AG403" i="52"/>
  <c r="X404" i="52"/>
  <c r="Z404" i="52"/>
  <c r="AA404" i="52"/>
  <c r="AB404" i="52"/>
  <c r="AC404" i="52"/>
  <c r="AD404" i="52"/>
  <c r="AE404" i="52"/>
  <c r="AF404" i="52"/>
  <c r="AG404" i="52"/>
  <c r="Z405" i="52"/>
  <c r="AA405" i="52"/>
  <c r="AB405" i="52"/>
  <c r="AC405" i="52"/>
  <c r="AD405" i="52"/>
  <c r="AE405" i="52"/>
  <c r="AF405" i="52"/>
  <c r="AG405" i="52"/>
  <c r="Z406" i="52"/>
  <c r="AA406" i="52"/>
  <c r="AB406" i="52"/>
  <c r="AC406" i="52"/>
  <c r="AD406" i="52"/>
  <c r="AE406" i="52"/>
  <c r="AF406" i="52"/>
  <c r="AG406" i="52"/>
  <c r="Z407" i="52"/>
  <c r="AA407" i="52"/>
  <c r="AB407" i="52"/>
  <c r="AC407" i="52"/>
  <c r="AD407" i="52"/>
  <c r="AE407" i="52"/>
  <c r="AF407" i="52"/>
  <c r="AG407" i="52"/>
  <c r="Z408" i="52"/>
  <c r="AA408" i="52"/>
  <c r="AB408" i="52"/>
  <c r="AC408" i="52"/>
  <c r="AD408" i="52"/>
  <c r="AE408" i="52"/>
  <c r="AF408" i="52"/>
  <c r="AG408" i="52"/>
  <c r="Z409" i="52"/>
  <c r="AA409" i="52"/>
  <c r="AB409" i="52"/>
  <c r="AC409" i="52"/>
  <c r="AD409" i="52"/>
  <c r="AE409" i="52"/>
  <c r="AF409" i="52"/>
  <c r="AG409" i="52"/>
  <c r="X410" i="52"/>
  <c r="Z410" i="52"/>
  <c r="AA410" i="52"/>
  <c r="AB410" i="52"/>
  <c r="AC410" i="52"/>
  <c r="AD410" i="52"/>
  <c r="AE410" i="52"/>
  <c r="AF410" i="52"/>
  <c r="AG410" i="52"/>
  <c r="Z411" i="52"/>
  <c r="AA411" i="52"/>
  <c r="AB411" i="52"/>
  <c r="AC411" i="52"/>
  <c r="AD411" i="52"/>
  <c r="AE411" i="52"/>
  <c r="AF411" i="52"/>
  <c r="AG411" i="52"/>
  <c r="X412" i="52"/>
  <c r="Z412" i="52"/>
  <c r="AA412" i="52"/>
  <c r="AB412" i="52"/>
  <c r="AC412" i="52"/>
  <c r="AD412" i="52"/>
  <c r="AE412" i="52"/>
  <c r="AF412" i="52"/>
  <c r="AG412" i="52"/>
  <c r="X413" i="52"/>
  <c r="Z413" i="52"/>
  <c r="AA413" i="52"/>
  <c r="AB413" i="52"/>
  <c r="AC413" i="52"/>
  <c r="AD413" i="52"/>
  <c r="AE413" i="52"/>
  <c r="AF413" i="52"/>
  <c r="AG413" i="52"/>
  <c r="Z414" i="52"/>
  <c r="AA414" i="52"/>
  <c r="AB414" i="52"/>
  <c r="AC414" i="52"/>
  <c r="AD414" i="52"/>
  <c r="AE414" i="52"/>
  <c r="AF414" i="52"/>
  <c r="AG414" i="52"/>
  <c r="X415" i="52"/>
  <c r="Z415" i="52"/>
  <c r="AA415" i="52"/>
  <c r="AB415" i="52"/>
  <c r="AC415" i="52"/>
  <c r="AD415" i="52"/>
  <c r="AE415" i="52"/>
  <c r="AF415" i="52"/>
  <c r="AG415" i="52"/>
  <c r="Z416" i="52"/>
  <c r="AA416" i="52"/>
  <c r="AB416" i="52"/>
  <c r="AC416" i="52"/>
  <c r="AD416" i="52"/>
  <c r="AE416" i="52"/>
  <c r="AF416" i="52"/>
  <c r="AG416" i="52"/>
  <c r="Z417" i="52"/>
  <c r="AA417" i="52"/>
  <c r="AB417" i="52"/>
  <c r="AC417" i="52"/>
  <c r="AD417" i="52"/>
  <c r="AE417" i="52"/>
  <c r="AF417" i="52"/>
  <c r="AG417" i="52"/>
  <c r="Z418" i="52"/>
  <c r="AA418" i="52"/>
  <c r="AB418" i="52"/>
  <c r="AC418" i="52"/>
  <c r="AD418" i="52"/>
  <c r="AE418" i="52"/>
  <c r="AF418" i="52"/>
  <c r="AG418" i="52"/>
  <c r="X419" i="52"/>
  <c r="Z419" i="52"/>
  <c r="AA419" i="52"/>
  <c r="AB419" i="52"/>
  <c r="AC419" i="52"/>
  <c r="AD419" i="52"/>
  <c r="AE419" i="52"/>
  <c r="AF419" i="52"/>
  <c r="AG419" i="52"/>
  <c r="Z420" i="52"/>
  <c r="AA420" i="52"/>
  <c r="AB420" i="52"/>
  <c r="AC420" i="52"/>
  <c r="AD420" i="52"/>
  <c r="AE420" i="52"/>
  <c r="AF420" i="52"/>
  <c r="AG420" i="52"/>
  <c r="X421" i="52"/>
  <c r="Z421" i="52"/>
  <c r="AA421" i="52"/>
  <c r="AB421" i="52"/>
  <c r="AC421" i="52"/>
  <c r="AD421" i="52"/>
  <c r="AE421" i="52"/>
  <c r="AF421" i="52"/>
  <c r="AG421" i="52"/>
  <c r="Z422" i="52"/>
  <c r="AA422" i="52"/>
  <c r="AB422" i="52"/>
  <c r="AC422" i="52"/>
  <c r="AD422" i="52"/>
  <c r="AE422" i="52"/>
  <c r="AF422" i="52"/>
  <c r="AG422" i="52"/>
  <c r="X423" i="52"/>
  <c r="Z423" i="52"/>
  <c r="AA423" i="52"/>
  <c r="AB423" i="52"/>
  <c r="AC423" i="52"/>
  <c r="AD423" i="52"/>
  <c r="AE423" i="52"/>
  <c r="AF423" i="52"/>
  <c r="AG423" i="52"/>
  <c r="Z424" i="52"/>
  <c r="AA424" i="52"/>
  <c r="AB424" i="52"/>
  <c r="AC424" i="52"/>
  <c r="AD424" i="52"/>
  <c r="AE424" i="52"/>
  <c r="AF424" i="52"/>
  <c r="AG424" i="52"/>
  <c r="Z425" i="52"/>
  <c r="AA425" i="52"/>
  <c r="AB425" i="52"/>
  <c r="AC425" i="52"/>
  <c r="AD425" i="52"/>
  <c r="AE425" i="52"/>
  <c r="AF425" i="52"/>
  <c r="AG425" i="52"/>
  <c r="X426" i="52"/>
  <c r="Z426" i="52"/>
  <c r="AA426" i="52"/>
  <c r="AB426" i="52"/>
  <c r="AC426" i="52"/>
  <c r="AD426" i="52"/>
  <c r="AE426" i="52"/>
  <c r="AF426" i="52"/>
  <c r="AG426" i="52"/>
  <c r="X427" i="52"/>
  <c r="Z427" i="52"/>
  <c r="AA427" i="52"/>
  <c r="AB427" i="52"/>
  <c r="AC427" i="52"/>
  <c r="AD427" i="52"/>
  <c r="AE427" i="52"/>
  <c r="AF427" i="52"/>
  <c r="AG427" i="52"/>
  <c r="X428" i="52"/>
  <c r="Z428" i="52"/>
  <c r="AA428" i="52"/>
  <c r="AB428" i="52"/>
  <c r="AC428" i="52"/>
  <c r="AD428" i="52"/>
  <c r="AE428" i="52"/>
  <c r="AF428" i="52"/>
  <c r="AG428" i="52"/>
  <c r="X429" i="52"/>
  <c r="Z429" i="52"/>
  <c r="AA429" i="52"/>
  <c r="AB429" i="52"/>
  <c r="AC429" i="52"/>
  <c r="AD429" i="52"/>
  <c r="AE429" i="52"/>
  <c r="AF429" i="52"/>
  <c r="AG429" i="52"/>
  <c r="Z430" i="52"/>
  <c r="AA430" i="52"/>
  <c r="AB430" i="52"/>
  <c r="AC430" i="52"/>
  <c r="AD430" i="52"/>
  <c r="AE430" i="52"/>
  <c r="AF430" i="52"/>
  <c r="AG430" i="52"/>
  <c r="X431" i="52"/>
  <c r="Z431" i="52"/>
  <c r="AA431" i="52"/>
  <c r="AB431" i="52"/>
  <c r="AC431" i="52"/>
  <c r="AD431" i="52"/>
  <c r="AE431" i="52"/>
  <c r="AF431" i="52"/>
  <c r="AG431" i="52"/>
  <c r="Z432" i="52"/>
  <c r="AA432" i="52"/>
  <c r="AB432" i="52"/>
  <c r="AC432" i="52"/>
  <c r="AD432" i="52"/>
  <c r="AE432" i="52"/>
  <c r="AF432" i="52"/>
  <c r="AG432" i="52"/>
  <c r="Z433" i="52"/>
  <c r="AA433" i="52"/>
  <c r="AB433" i="52"/>
  <c r="AC433" i="52"/>
  <c r="AD433" i="52"/>
  <c r="AE433" i="52"/>
  <c r="AF433" i="52"/>
  <c r="AG433" i="52"/>
  <c r="X434" i="52"/>
  <c r="Z434" i="52"/>
  <c r="AA434" i="52"/>
  <c r="AB434" i="52"/>
  <c r="AC434" i="52"/>
  <c r="AD434" i="52"/>
  <c r="AE434" i="52"/>
  <c r="AF434" i="52"/>
  <c r="AG434" i="52"/>
  <c r="X435" i="52"/>
  <c r="Z435" i="52"/>
  <c r="AA435" i="52"/>
  <c r="AB435" i="52"/>
  <c r="AC435" i="52"/>
  <c r="AD435" i="52"/>
  <c r="AE435" i="52"/>
  <c r="AF435" i="52"/>
  <c r="AG435" i="52"/>
  <c r="X436" i="52"/>
  <c r="Z436" i="52"/>
  <c r="AA436" i="52"/>
  <c r="AB436" i="52"/>
  <c r="AC436" i="52"/>
  <c r="AD436" i="52"/>
  <c r="AE436" i="52"/>
  <c r="AF436" i="52"/>
  <c r="AG436" i="52"/>
  <c r="Z437" i="52"/>
  <c r="AA437" i="52"/>
  <c r="AB437" i="52"/>
  <c r="AC437" i="52"/>
  <c r="AD437" i="52"/>
  <c r="AE437" i="52"/>
  <c r="AF437" i="52"/>
  <c r="AG437" i="52"/>
  <c r="Z438" i="52"/>
  <c r="AA438" i="52"/>
  <c r="AB438" i="52"/>
  <c r="AC438" i="52"/>
  <c r="AD438" i="52"/>
  <c r="AE438" i="52"/>
  <c r="AF438" i="52"/>
  <c r="AG438" i="52"/>
  <c r="Z439" i="52"/>
  <c r="AA439" i="52"/>
  <c r="AB439" i="52"/>
  <c r="AC439" i="52"/>
  <c r="AD439" i="52"/>
  <c r="AE439" i="52"/>
  <c r="AF439" i="52"/>
  <c r="AG439" i="52"/>
  <c r="Z440" i="52"/>
  <c r="AA440" i="52"/>
  <c r="AB440" i="52"/>
  <c r="AC440" i="52"/>
  <c r="AD440" i="52"/>
  <c r="AE440" i="52"/>
  <c r="AF440" i="52"/>
  <c r="AG440" i="52"/>
  <c r="Z441" i="52"/>
  <c r="AA441" i="52"/>
  <c r="AB441" i="52"/>
  <c r="AC441" i="52"/>
  <c r="AD441" i="52"/>
  <c r="AE441" i="52"/>
  <c r="AF441" i="52"/>
  <c r="AG441" i="52"/>
  <c r="X442" i="52"/>
  <c r="Z442" i="52"/>
  <c r="AA442" i="52"/>
  <c r="AB442" i="52"/>
  <c r="AC442" i="52"/>
  <c r="AD442" i="52"/>
  <c r="AE442" i="52"/>
  <c r="AF442" i="52"/>
  <c r="AG442" i="52"/>
  <c r="Z443" i="52"/>
  <c r="AA443" i="52"/>
  <c r="AB443" i="52"/>
  <c r="AC443" i="52"/>
  <c r="AD443" i="52"/>
  <c r="AE443" i="52"/>
  <c r="AF443" i="52"/>
  <c r="AG443" i="52"/>
  <c r="X444" i="52"/>
  <c r="Z444" i="52"/>
  <c r="AA444" i="52"/>
  <c r="AB444" i="52"/>
  <c r="AC444" i="52"/>
  <c r="AD444" i="52"/>
  <c r="AE444" i="52"/>
  <c r="AF444" i="52"/>
  <c r="AG444" i="52"/>
  <c r="X445" i="52"/>
  <c r="Z445" i="52"/>
  <c r="AA445" i="52"/>
  <c r="AB445" i="52"/>
  <c r="AC445" i="52"/>
  <c r="AD445" i="52"/>
  <c r="AE445" i="52"/>
  <c r="AF445" i="52"/>
  <c r="AG445" i="52"/>
  <c r="Z446" i="52"/>
  <c r="AA446" i="52"/>
  <c r="AB446" i="52"/>
  <c r="AC446" i="52"/>
  <c r="AD446" i="52"/>
  <c r="AE446" i="52"/>
  <c r="AF446" i="52"/>
  <c r="AG446" i="52"/>
  <c r="X447" i="52"/>
  <c r="Z447" i="52"/>
  <c r="AA447" i="52"/>
  <c r="AB447" i="52"/>
  <c r="AC447" i="52"/>
  <c r="AD447" i="52"/>
  <c r="AE447" i="52"/>
  <c r="AF447" i="52"/>
  <c r="AG447" i="52"/>
  <c r="Z448" i="52"/>
  <c r="AA448" i="52"/>
  <c r="AB448" i="52"/>
  <c r="AC448" i="52"/>
  <c r="AD448" i="52"/>
  <c r="AE448" i="52"/>
  <c r="AF448" i="52"/>
  <c r="AG448" i="52"/>
  <c r="Z449" i="52"/>
  <c r="AA449" i="52"/>
  <c r="AB449" i="52"/>
  <c r="AC449" i="52"/>
  <c r="AD449" i="52"/>
  <c r="AE449" i="52"/>
  <c r="AF449" i="52"/>
  <c r="AG449" i="52"/>
  <c r="Z450" i="52"/>
  <c r="AA450" i="52"/>
  <c r="AB450" i="52"/>
  <c r="AC450" i="52"/>
  <c r="AD450" i="52"/>
  <c r="AE450" i="52"/>
  <c r="AF450" i="52"/>
  <c r="AG450" i="52"/>
  <c r="X451" i="52"/>
  <c r="Z451" i="52"/>
  <c r="AA451" i="52"/>
  <c r="AB451" i="52"/>
  <c r="AC451" i="52"/>
  <c r="AD451" i="52"/>
  <c r="AE451" i="52"/>
  <c r="AF451" i="52"/>
  <c r="AG451" i="52"/>
  <c r="Z452" i="52"/>
  <c r="AA452" i="52"/>
  <c r="AB452" i="52"/>
  <c r="AC452" i="52"/>
  <c r="AD452" i="52"/>
  <c r="AE452" i="52"/>
  <c r="AF452" i="52"/>
  <c r="AG452" i="52"/>
  <c r="X453" i="52"/>
  <c r="Z453" i="52"/>
  <c r="AA453" i="52"/>
  <c r="AB453" i="52"/>
  <c r="AC453" i="52"/>
  <c r="AD453" i="52"/>
  <c r="AE453" i="52"/>
  <c r="AF453" i="52"/>
  <c r="AG453" i="52"/>
  <c r="Z454" i="52"/>
  <c r="AA454" i="52"/>
  <c r="AB454" i="52"/>
  <c r="AC454" i="52"/>
  <c r="AD454" i="52"/>
  <c r="AE454" i="52"/>
  <c r="AF454" i="52"/>
  <c r="AG454" i="52"/>
  <c r="X455" i="52"/>
  <c r="Z455" i="52"/>
  <c r="AA455" i="52"/>
  <c r="AB455" i="52"/>
  <c r="AC455" i="52"/>
  <c r="AD455" i="52"/>
  <c r="AE455" i="52"/>
  <c r="AF455" i="52"/>
  <c r="AG455" i="52"/>
  <c r="Z456" i="52"/>
  <c r="AA456" i="52"/>
  <c r="AB456" i="52"/>
  <c r="AC456" i="52"/>
  <c r="AD456" i="52"/>
  <c r="AE456" i="52"/>
  <c r="AF456" i="52"/>
  <c r="AG456" i="52"/>
  <c r="Z457" i="52"/>
  <c r="AA457" i="52"/>
  <c r="AB457" i="52"/>
  <c r="AC457" i="52"/>
  <c r="AD457" i="52"/>
  <c r="AE457" i="52"/>
  <c r="AF457" i="52"/>
  <c r="AG457" i="52"/>
  <c r="X458" i="52"/>
  <c r="Z458" i="52"/>
  <c r="AA458" i="52"/>
  <c r="AB458" i="52"/>
  <c r="AC458" i="52"/>
  <c r="AD458" i="52"/>
  <c r="AE458" i="52"/>
  <c r="AF458" i="52"/>
  <c r="AG458" i="52"/>
  <c r="X459" i="52"/>
  <c r="Z459" i="52"/>
  <c r="AA459" i="52"/>
  <c r="AB459" i="52"/>
  <c r="AC459" i="52"/>
  <c r="AD459" i="52"/>
  <c r="AE459" i="52"/>
  <c r="AF459" i="52"/>
  <c r="AG459" i="52"/>
  <c r="X460" i="52"/>
  <c r="Z460" i="52"/>
  <c r="AA460" i="52"/>
  <c r="AB460" i="52"/>
  <c r="AC460" i="52"/>
  <c r="AD460" i="52"/>
  <c r="AE460" i="52"/>
  <c r="AF460" i="52"/>
  <c r="AG460" i="52"/>
  <c r="X461" i="52"/>
  <c r="Z461" i="52"/>
  <c r="AA461" i="52"/>
  <c r="AB461" i="52"/>
  <c r="AC461" i="52"/>
  <c r="AD461" i="52"/>
  <c r="AE461" i="52"/>
  <c r="AF461" i="52"/>
  <c r="AG461" i="52"/>
  <c r="Z462" i="52"/>
  <c r="AA462" i="52"/>
  <c r="AB462" i="52"/>
  <c r="AC462" i="52"/>
  <c r="AD462" i="52"/>
  <c r="AE462" i="52"/>
  <c r="AF462" i="52"/>
  <c r="AG462" i="52"/>
  <c r="X463" i="52"/>
  <c r="Z463" i="52"/>
  <c r="AA463" i="52"/>
  <c r="AB463" i="52"/>
  <c r="AC463" i="52"/>
  <c r="AD463" i="52"/>
  <c r="AE463" i="52"/>
  <c r="AF463" i="52"/>
  <c r="AG463" i="52"/>
  <c r="Z464" i="52"/>
  <c r="AA464" i="52"/>
  <c r="AB464" i="52"/>
  <c r="AC464" i="52"/>
  <c r="AD464" i="52"/>
  <c r="AE464" i="52"/>
  <c r="AF464" i="52"/>
  <c r="AG464" i="52"/>
  <c r="Z465" i="52"/>
  <c r="AA465" i="52"/>
  <c r="AB465" i="52"/>
  <c r="AC465" i="52"/>
  <c r="AD465" i="52"/>
  <c r="AE465" i="52"/>
  <c r="AF465" i="52"/>
  <c r="AG465" i="52"/>
  <c r="X466" i="52"/>
  <c r="Z466" i="52"/>
  <c r="AA466" i="52"/>
  <c r="AB466" i="52"/>
  <c r="AC466" i="52"/>
  <c r="AD466" i="52"/>
  <c r="AE466" i="52"/>
  <c r="AF466" i="52"/>
  <c r="AG466" i="52"/>
  <c r="X467" i="52"/>
  <c r="Z467" i="52"/>
  <c r="AA467" i="52"/>
  <c r="AB467" i="52"/>
  <c r="AC467" i="52"/>
  <c r="AD467" i="52"/>
  <c r="AE467" i="52"/>
  <c r="AF467" i="52"/>
  <c r="AG467" i="52"/>
  <c r="X468" i="52"/>
  <c r="Z468" i="52"/>
  <c r="AA468" i="52"/>
  <c r="AB468" i="52"/>
  <c r="AC468" i="52"/>
  <c r="AD468" i="52"/>
  <c r="AE468" i="52"/>
  <c r="AF468" i="52"/>
  <c r="AG468" i="52"/>
  <c r="Z469" i="52"/>
  <c r="AA469" i="52"/>
  <c r="AB469" i="52"/>
  <c r="AC469" i="52"/>
  <c r="AD469" i="52"/>
  <c r="AE469" i="52"/>
  <c r="AF469" i="52"/>
  <c r="AG469" i="52"/>
  <c r="Z470" i="52"/>
  <c r="AA470" i="52"/>
  <c r="AB470" i="52"/>
  <c r="AC470" i="52"/>
  <c r="AD470" i="52"/>
  <c r="AE470" i="52"/>
  <c r="AF470" i="52"/>
  <c r="AG470" i="52"/>
  <c r="Z471" i="52"/>
  <c r="AA471" i="52"/>
  <c r="AB471" i="52"/>
  <c r="AC471" i="52"/>
  <c r="AD471" i="52"/>
  <c r="AE471" i="52"/>
  <c r="AF471" i="52"/>
  <c r="AG471" i="52"/>
  <c r="Z472" i="52"/>
  <c r="AA472" i="52"/>
  <c r="AB472" i="52"/>
  <c r="AC472" i="52"/>
  <c r="AD472" i="52"/>
  <c r="AE472" i="52"/>
  <c r="AF472" i="52"/>
  <c r="AG472" i="52"/>
  <c r="Z473" i="52"/>
  <c r="AA473" i="52"/>
  <c r="AB473" i="52"/>
  <c r="AC473" i="52"/>
  <c r="AD473" i="52"/>
  <c r="AE473" i="52"/>
  <c r="AF473" i="52"/>
  <c r="AG473" i="52"/>
  <c r="X474" i="52"/>
  <c r="Z474" i="52"/>
  <c r="AA474" i="52"/>
  <c r="AB474" i="52"/>
  <c r="AC474" i="52"/>
  <c r="AD474" i="52"/>
  <c r="AE474" i="52"/>
  <c r="AF474" i="52"/>
  <c r="AG474" i="52"/>
  <c r="Z475" i="52"/>
  <c r="AA475" i="52"/>
  <c r="AB475" i="52"/>
  <c r="AC475" i="52"/>
  <c r="AD475" i="52"/>
  <c r="AE475" i="52"/>
  <c r="AF475" i="52"/>
  <c r="AG475" i="52"/>
  <c r="X476" i="52"/>
  <c r="Z476" i="52"/>
  <c r="AA476" i="52"/>
  <c r="AB476" i="52"/>
  <c r="AC476" i="52"/>
  <c r="AD476" i="52"/>
  <c r="AE476" i="52"/>
  <c r="AF476" i="52"/>
  <c r="AG476" i="52"/>
  <c r="X477" i="52"/>
  <c r="Z477" i="52"/>
  <c r="AA477" i="52"/>
  <c r="AB477" i="52"/>
  <c r="AC477" i="52"/>
  <c r="AD477" i="52"/>
  <c r="AE477" i="52"/>
  <c r="AF477" i="52"/>
  <c r="AG477" i="52"/>
  <c r="Z478" i="52"/>
  <c r="AA478" i="52"/>
  <c r="AB478" i="52"/>
  <c r="AC478" i="52"/>
  <c r="AD478" i="52"/>
  <c r="AE478" i="52"/>
  <c r="AF478" i="52"/>
  <c r="AG478" i="52"/>
  <c r="X479" i="52"/>
  <c r="Z479" i="52"/>
  <c r="AA479" i="52"/>
  <c r="AB479" i="52"/>
  <c r="AC479" i="52"/>
  <c r="AD479" i="52"/>
  <c r="AE479" i="52"/>
  <c r="AF479" i="52"/>
  <c r="AG479" i="52"/>
  <c r="Z480" i="52"/>
  <c r="AA480" i="52"/>
  <c r="AB480" i="52"/>
  <c r="AC480" i="52"/>
  <c r="AD480" i="52"/>
  <c r="AE480" i="52"/>
  <c r="AF480" i="52"/>
  <c r="AG480" i="52"/>
  <c r="Z481" i="52"/>
  <c r="AA481" i="52"/>
  <c r="AB481" i="52"/>
  <c r="AC481" i="52"/>
  <c r="AD481" i="52"/>
  <c r="AE481" i="52"/>
  <c r="AF481" i="52"/>
  <c r="AG481" i="52"/>
  <c r="Z482" i="52"/>
  <c r="AA482" i="52"/>
  <c r="AB482" i="52"/>
  <c r="AC482" i="52"/>
  <c r="AD482" i="52"/>
  <c r="AE482" i="52"/>
  <c r="AF482" i="52"/>
  <c r="AG482" i="52"/>
  <c r="X483" i="52"/>
  <c r="Z483" i="52"/>
  <c r="AA483" i="52"/>
  <c r="AB483" i="52"/>
  <c r="AC483" i="52"/>
  <c r="AD483" i="52"/>
  <c r="AE483" i="52"/>
  <c r="AF483" i="52"/>
  <c r="AG483" i="52"/>
  <c r="Z484" i="52"/>
  <c r="AA484" i="52"/>
  <c r="AB484" i="52"/>
  <c r="AC484" i="52"/>
  <c r="AD484" i="52"/>
  <c r="AE484" i="52"/>
  <c r="AF484" i="52"/>
  <c r="AG484" i="52"/>
  <c r="X485" i="52"/>
  <c r="Z485" i="52"/>
  <c r="AA485" i="52"/>
  <c r="AB485" i="52"/>
  <c r="AC485" i="52"/>
  <c r="AD485" i="52"/>
  <c r="AE485" i="52"/>
  <c r="AF485" i="52"/>
  <c r="AG485" i="52"/>
  <c r="Z486" i="52"/>
  <c r="AA486" i="52"/>
  <c r="AB486" i="52"/>
  <c r="AC486" i="52"/>
  <c r="AD486" i="52"/>
  <c r="AE486" i="52"/>
  <c r="AF486" i="52"/>
  <c r="AG486" i="52"/>
  <c r="X487" i="52"/>
  <c r="Z487" i="52"/>
  <c r="AA487" i="52"/>
  <c r="AB487" i="52"/>
  <c r="AC487" i="52"/>
  <c r="AD487" i="52"/>
  <c r="AE487" i="52"/>
  <c r="AF487" i="52"/>
  <c r="AG487" i="52"/>
  <c r="Z488" i="52"/>
  <c r="AA488" i="52"/>
  <c r="AB488" i="52"/>
  <c r="AC488" i="52"/>
  <c r="AD488" i="52"/>
  <c r="AE488" i="52"/>
  <c r="AF488" i="52"/>
  <c r="AG488" i="52"/>
  <c r="Z489" i="52"/>
  <c r="AA489" i="52"/>
  <c r="AB489" i="52"/>
  <c r="AC489" i="52"/>
  <c r="AD489" i="52"/>
  <c r="AE489" i="52"/>
  <c r="AF489" i="52"/>
  <c r="AG489" i="52"/>
  <c r="X490" i="52"/>
  <c r="Z490" i="52"/>
  <c r="AA490" i="52"/>
  <c r="AB490" i="52"/>
  <c r="AC490" i="52"/>
  <c r="AD490" i="52"/>
  <c r="AE490" i="52"/>
  <c r="AF490" i="52"/>
  <c r="AG490" i="52"/>
  <c r="X491" i="52"/>
  <c r="Z491" i="52"/>
  <c r="AA491" i="52"/>
  <c r="AB491" i="52"/>
  <c r="AC491" i="52"/>
  <c r="AD491" i="52"/>
  <c r="AE491" i="52"/>
  <c r="AF491" i="52"/>
  <c r="AG491" i="52"/>
  <c r="X492" i="52"/>
  <c r="Z492" i="52"/>
  <c r="AA492" i="52"/>
  <c r="AB492" i="52"/>
  <c r="AC492" i="52"/>
  <c r="AD492" i="52"/>
  <c r="AE492" i="52"/>
  <c r="AF492" i="52"/>
  <c r="AG492" i="52"/>
  <c r="X493" i="52"/>
  <c r="Z493" i="52"/>
  <c r="AA493" i="52"/>
  <c r="AB493" i="52"/>
  <c r="AC493" i="52"/>
  <c r="AD493" i="52"/>
  <c r="AE493" i="52"/>
  <c r="AF493" i="52"/>
  <c r="AG493" i="52"/>
  <c r="Z494" i="52"/>
  <c r="AA494" i="52"/>
  <c r="AB494" i="52"/>
  <c r="AC494" i="52"/>
  <c r="AD494" i="52"/>
  <c r="AE494" i="52"/>
  <c r="AF494" i="52"/>
  <c r="AG494" i="52"/>
  <c r="X495" i="52"/>
  <c r="Z495" i="52"/>
  <c r="AA495" i="52"/>
  <c r="AB495" i="52"/>
  <c r="AC495" i="52"/>
  <c r="AD495" i="52"/>
  <c r="AE495" i="52"/>
  <c r="AF495" i="52"/>
  <c r="AG495" i="52"/>
  <c r="Z496" i="52"/>
  <c r="AA496" i="52"/>
  <c r="AB496" i="52"/>
  <c r="AC496" i="52"/>
  <c r="AD496" i="52"/>
  <c r="AE496" i="52"/>
  <c r="AF496" i="52"/>
  <c r="AG496" i="52"/>
  <c r="Z497" i="52"/>
  <c r="AA497" i="52"/>
  <c r="AB497" i="52"/>
  <c r="AC497" i="52"/>
  <c r="AD497" i="52"/>
  <c r="AE497" i="52"/>
  <c r="AF497" i="52"/>
  <c r="AG497" i="52"/>
  <c r="X498" i="52"/>
  <c r="Z498" i="52"/>
  <c r="AA498" i="52"/>
  <c r="AB498" i="52"/>
  <c r="AC498" i="52"/>
  <c r="AD498" i="52"/>
  <c r="AE498" i="52"/>
  <c r="AF498" i="52"/>
  <c r="AG498" i="52"/>
  <c r="X499" i="52"/>
  <c r="Z499" i="52"/>
  <c r="AA499" i="52"/>
  <c r="AB499" i="52"/>
  <c r="AC499" i="52"/>
  <c r="AD499" i="52"/>
  <c r="AE499" i="52"/>
  <c r="AF499" i="52"/>
  <c r="AG499" i="52"/>
  <c r="X500" i="52"/>
  <c r="Z500" i="52"/>
  <c r="AA500" i="52"/>
  <c r="AB500" i="52"/>
  <c r="AC500" i="52"/>
  <c r="AD500" i="52"/>
  <c r="AE500" i="52"/>
  <c r="AF500" i="52"/>
  <c r="AG500" i="52"/>
  <c r="Z501" i="52"/>
  <c r="AA501" i="52"/>
  <c r="AB501" i="52"/>
  <c r="AC501" i="52"/>
  <c r="AD501" i="52"/>
  <c r="AE501" i="52"/>
  <c r="AF501" i="52"/>
  <c r="AG501" i="52"/>
  <c r="Z502" i="52"/>
  <c r="AA502" i="52"/>
  <c r="AB502" i="52"/>
  <c r="AC502" i="52"/>
  <c r="AD502" i="52"/>
  <c r="AE502" i="52"/>
  <c r="AF502" i="52"/>
  <c r="AG502" i="52"/>
  <c r="Z503" i="52"/>
  <c r="AA503" i="52"/>
  <c r="AB503" i="52"/>
  <c r="AC503" i="52"/>
  <c r="AD503" i="52"/>
  <c r="AE503" i="52"/>
  <c r="AF503" i="52"/>
  <c r="AG503" i="52"/>
  <c r="Z504" i="52"/>
  <c r="AA504" i="52"/>
  <c r="AB504" i="52"/>
  <c r="AC504" i="52"/>
  <c r="AD504" i="52"/>
  <c r="AE504" i="52"/>
  <c r="AF504" i="52"/>
  <c r="AG504" i="52"/>
  <c r="Z505" i="52"/>
  <c r="AA505" i="52"/>
  <c r="AB505" i="52"/>
  <c r="AC505" i="52"/>
  <c r="AD505" i="52"/>
  <c r="AE505" i="52"/>
  <c r="AF505" i="52"/>
  <c r="AG505" i="52"/>
  <c r="X506" i="52"/>
  <c r="Z506" i="52"/>
  <c r="AA506" i="52"/>
  <c r="AB506" i="52"/>
  <c r="AC506" i="52"/>
  <c r="AD506" i="52"/>
  <c r="AE506" i="52"/>
  <c r="AF506" i="52"/>
  <c r="AG506" i="52"/>
  <c r="Z507" i="52"/>
  <c r="AA507" i="52"/>
  <c r="AB507" i="52"/>
  <c r="AC507" i="52"/>
  <c r="AD507" i="52"/>
  <c r="AE507" i="52"/>
  <c r="AF507" i="52"/>
  <c r="AG507" i="52"/>
  <c r="X508" i="52"/>
  <c r="Z508" i="52"/>
  <c r="AA508" i="52"/>
  <c r="AB508" i="52"/>
  <c r="AC508" i="52"/>
  <c r="AD508" i="52"/>
  <c r="AE508" i="52"/>
  <c r="AF508" i="52"/>
  <c r="AG508" i="52"/>
  <c r="X509" i="52"/>
  <c r="Z509" i="52"/>
  <c r="AA509" i="52"/>
  <c r="AB509" i="52"/>
  <c r="AC509" i="52"/>
  <c r="AD509" i="52"/>
  <c r="AE509" i="52"/>
  <c r="AF509" i="52"/>
  <c r="AG509" i="52"/>
  <c r="Z510" i="52"/>
  <c r="AA510" i="52"/>
  <c r="AB510" i="52"/>
  <c r="AC510" i="52"/>
  <c r="AD510" i="52"/>
  <c r="AE510" i="52"/>
  <c r="AF510" i="52"/>
  <c r="AG510" i="52"/>
  <c r="X511" i="52"/>
  <c r="Z511" i="52"/>
  <c r="AA511" i="52"/>
  <c r="AB511" i="52"/>
  <c r="AC511" i="52"/>
  <c r="AD511" i="52"/>
  <c r="AE511" i="52"/>
  <c r="AF511" i="52"/>
  <c r="AG511" i="52"/>
  <c r="Z512" i="52"/>
  <c r="AA512" i="52"/>
  <c r="AB512" i="52"/>
  <c r="AC512" i="52"/>
  <c r="AD512" i="52"/>
  <c r="AE512" i="52"/>
  <c r="AF512" i="52"/>
  <c r="AG512" i="52"/>
  <c r="Z513" i="52"/>
  <c r="AA513" i="52"/>
  <c r="AB513" i="52"/>
  <c r="AC513" i="52"/>
  <c r="AD513" i="52"/>
  <c r="AE513" i="52"/>
  <c r="AF513" i="52"/>
  <c r="AG513" i="52"/>
  <c r="Z514" i="52"/>
  <c r="AA514" i="52"/>
  <c r="AB514" i="52"/>
  <c r="AC514" i="52"/>
  <c r="AD514" i="52"/>
  <c r="AE514" i="52"/>
  <c r="AF514" i="52"/>
  <c r="AG514" i="52"/>
  <c r="X515" i="52"/>
  <c r="Z515" i="52"/>
  <c r="AA515" i="52"/>
  <c r="AB515" i="52"/>
  <c r="AC515" i="52"/>
  <c r="AD515" i="52"/>
  <c r="AE515" i="52"/>
  <c r="AF515" i="52"/>
  <c r="AG515" i="52"/>
  <c r="Z516" i="52"/>
  <c r="AA516" i="52"/>
  <c r="AB516" i="52"/>
  <c r="AC516" i="52"/>
  <c r="AD516" i="52"/>
  <c r="AE516" i="52"/>
  <c r="AF516" i="52"/>
  <c r="AG516" i="52"/>
  <c r="X517" i="52"/>
  <c r="Z517" i="52"/>
  <c r="AA517" i="52"/>
  <c r="AB517" i="52"/>
  <c r="AC517" i="52"/>
  <c r="AD517" i="52"/>
  <c r="AE517" i="52"/>
  <c r="AF517" i="52"/>
  <c r="AG517" i="52"/>
  <c r="Z518" i="52"/>
  <c r="AA518" i="52"/>
  <c r="AB518" i="52"/>
  <c r="AC518" i="52"/>
  <c r="AD518" i="52"/>
  <c r="AE518" i="52"/>
  <c r="AF518" i="52"/>
  <c r="AG518" i="52"/>
  <c r="X519" i="52"/>
  <c r="Z519" i="52"/>
  <c r="AA519" i="52"/>
  <c r="AB519" i="52"/>
  <c r="AC519" i="52"/>
  <c r="AD519" i="52"/>
  <c r="AE519" i="52"/>
  <c r="AF519" i="52"/>
  <c r="AG519" i="52"/>
  <c r="Z520" i="52"/>
  <c r="AA520" i="52"/>
  <c r="AB520" i="52"/>
  <c r="AC520" i="52"/>
  <c r="AD520" i="52"/>
  <c r="AE520" i="52"/>
  <c r="AF520" i="52"/>
  <c r="AG520" i="52"/>
  <c r="Z521" i="52"/>
  <c r="AA521" i="52"/>
  <c r="AB521" i="52"/>
  <c r="AC521" i="52"/>
  <c r="AD521" i="52"/>
  <c r="AE521" i="52"/>
  <c r="AF521" i="52"/>
  <c r="AG521" i="52"/>
  <c r="X522" i="52"/>
  <c r="Z522" i="52"/>
  <c r="AA522" i="52"/>
  <c r="AB522" i="52"/>
  <c r="AC522" i="52"/>
  <c r="AD522" i="52"/>
  <c r="AE522" i="52"/>
  <c r="AF522" i="52"/>
  <c r="AG522" i="52"/>
  <c r="X523" i="52"/>
  <c r="Z523" i="52"/>
  <c r="AA523" i="52"/>
  <c r="AB523" i="52"/>
  <c r="AC523" i="52"/>
  <c r="AD523" i="52"/>
  <c r="AE523" i="52"/>
  <c r="AF523" i="52"/>
  <c r="AG523" i="52"/>
  <c r="X524" i="52"/>
  <c r="Z524" i="52"/>
  <c r="AA524" i="52"/>
  <c r="AB524" i="52"/>
  <c r="AC524" i="52"/>
  <c r="AD524" i="52"/>
  <c r="AE524" i="52"/>
  <c r="AF524" i="52"/>
  <c r="AG524" i="52"/>
  <c r="X525" i="52"/>
  <c r="Z525" i="52"/>
  <c r="AA525" i="52"/>
  <c r="AB525" i="52"/>
  <c r="AC525" i="52"/>
  <c r="AD525" i="52"/>
  <c r="AE525" i="52"/>
  <c r="AF525" i="52"/>
  <c r="AG525" i="52"/>
  <c r="Z526" i="52"/>
  <c r="AA526" i="52"/>
  <c r="AB526" i="52"/>
  <c r="AC526" i="52"/>
  <c r="AD526" i="52"/>
  <c r="AE526" i="52"/>
  <c r="AF526" i="52"/>
  <c r="AG526" i="52"/>
  <c r="X527" i="52"/>
  <c r="Z527" i="52"/>
  <c r="AA527" i="52"/>
  <c r="AB527" i="52"/>
  <c r="AC527" i="52"/>
  <c r="AD527" i="52"/>
  <c r="AE527" i="52"/>
  <c r="AF527" i="52"/>
  <c r="AG527" i="52"/>
  <c r="Z528" i="52"/>
  <c r="AA528" i="52"/>
  <c r="AB528" i="52"/>
  <c r="AC528" i="52"/>
  <c r="AD528" i="52"/>
  <c r="AE528" i="52"/>
  <c r="AF528" i="52"/>
  <c r="AG528" i="52"/>
  <c r="Z529" i="52"/>
  <c r="AA529" i="52"/>
  <c r="AB529" i="52"/>
  <c r="AC529" i="52"/>
  <c r="AD529" i="52"/>
  <c r="AE529" i="52"/>
  <c r="AF529" i="52"/>
  <c r="AG529" i="52"/>
  <c r="X530" i="52"/>
  <c r="Z530" i="52"/>
  <c r="AA530" i="52"/>
  <c r="AB530" i="52"/>
  <c r="AC530" i="52"/>
  <c r="AD530" i="52"/>
  <c r="AE530" i="52"/>
  <c r="AF530" i="52"/>
  <c r="AG530" i="52"/>
  <c r="X531" i="52"/>
  <c r="Z531" i="52"/>
  <c r="AA531" i="52"/>
  <c r="AB531" i="52"/>
  <c r="AC531" i="52"/>
  <c r="AD531" i="52"/>
  <c r="AE531" i="52"/>
  <c r="AF531" i="52"/>
  <c r="AG531" i="52"/>
  <c r="X532" i="52"/>
  <c r="Z532" i="52"/>
  <c r="AA532" i="52"/>
  <c r="AB532" i="52"/>
  <c r="AC532" i="52"/>
  <c r="AD532" i="52"/>
  <c r="AE532" i="52"/>
  <c r="AF532" i="52"/>
  <c r="AG532" i="52"/>
  <c r="Z533" i="52"/>
  <c r="AA533" i="52"/>
  <c r="AB533" i="52"/>
  <c r="AC533" i="52"/>
  <c r="AD533" i="52"/>
  <c r="AE533" i="52"/>
  <c r="AF533" i="52"/>
  <c r="AG533" i="52"/>
  <c r="Z534" i="52"/>
  <c r="AA534" i="52"/>
  <c r="AB534" i="52"/>
  <c r="AC534" i="52"/>
  <c r="AD534" i="52"/>
  <c r="AE534" i="52"/>
  <c r="AF534" i="52"/>
  <c r="AG534" i="52"/>
  <c r="Z535" i="52"/>
  <c r="AA535" i="52"/>
  <c r="AB535" i="52"/>
  <c r="AC535" i="52"/>
  <c r="AD535" i="52"/>
  <c r="AE535" i="52"/>
  <c r="AF535" i="52"/>
  <c r="AG535" i="52"/>
  <c r="Z536" i="52"/>
  <c r="AA536" i="52"/>
  <c r="AB536" i="52"/>
  <c r="AC536" i="52"/>
  <c r="AD536" i="52"/>
  <c r="AE536" i="52"/>
  <c r="AF536" i="52"/>
  <c r="AG536" i="52"/>
  <c r="Z537" i="52"/>
  <c r="AA537" i="52"/>
  <c r="AB537" i="52"/>
  <c r="AC537" i="52"/>
  <c r="AD537" i="52"/>
  <c r="AE537" i="52"/>
  <c r="AF537" i="52"/>
  <c r="AG537" i="52"/>
  <c r="X538" i="52"/>
  <c r="Z538" i="52"/>
  <c r="AA538" i="52"/>
  <c r="AB538" i="52"/>
  <c r="AC538" i="52"/>
  <c r="AD538" i="52"/>
  <c r="AE538" i="52"/>
  <c r="AF538" i="52"/>
  <c r="AG538" i="52"/>
  <c r="Z539" i="52"/>
  <c r="AA539" i="52"/>
  <c r="AB539" i="52"/>
  <c r="AC539" i="52"/>
  <c r="AD539" i="52"/>
  <c r="AE539" i="52"/>
  <c r="AF539" i="52"/>
  <c r="AG539" i="52"/>
  <c r="X540" i="52"/>
  <c r="Z540" i="52"/>
  <c r="AA540" i="52"/>
  <c r="AB540" i="52"/>
  <c r="AC540" i="52"/>
  <c r="AD540" i="52"/>
  <c r="AE540" i="52"/>
  <c r="AF540" i="52"/>
  <c r="AG540" i="52"/>
  <c r="X541" i="52"/>
  <c r="Z541" i="52"/>
  <c r="AA541" i="52"/>
  <c r="AB541" i="52"/>
  <c r="AC541" i="52"/>
  <c r="AD541" i="52"/>
  <c r="AE541" i="52"/>
  <c r="AF541" i="52"/>
  <c r="AG541" i="52"/>
  <c r="Z542" i="52"/>
  <c r="AA542" i="52"/>
  <c r="AB542" i="52"/>
  <c r="AC542" i="52"/>
  <c r="AD542" i="52"/>
  <c r="AE542" i="52"/>
  <c r="AF542" i="52"/>
  <c r="AG542" i="52"/>
  <c r="X543" i="52"/>
  <c r="Z543" i="52"/>
  <c r="AA543" i="52"/>
  <c r="AB543" i="52"/>
  <c r="AC543" i="52"/>
  <c r="AD543" i="52"/>
  <c r="AE543" i="52"/>
  <c r="AF543" i="52"/>
  <c r="AG543" i="52"/>
  <c r="Z544" i="52"/>
  <c r="AA544" i="52"/>
  <c r="AB544" i="52"/>
  <c r="AC544" i="52"/>
  <c r="AD544" i="52"/>
  <c r="AE544" i="52"/>
  <c r="AF544" i="52"/>
  <c r="AG544" i="52"/>
  <c r="Z545" i="52"/>
  <c r="AA545" i="52"/>
  <c r="AB545" i="52"/>
  <c r="AC545" i="52"/>
  <c r="AD545" i="52"/>
  <c r="AE545" i="52"/>
  <c r="AF545" i="52"/>
  <c r="AG545" i="52"/>
  <c r="Z546" i="52"/>
  <c r="AA546" i="52"/>
  <c r="AB546" i="52"/>
  <c r="AC546" i="52"/>
  <c r="AD546" i="52"/>
  <c r="AE546" i="52"/>
  <c r="AF546" i="52"/>
  <c r="AG546" i="52"/>
  <c r="X547" i="52"/>
  <c r="Z547" i="52"/>
  <c r="AA547" i="52"/>
  <c r="AB547" i="52"/>
  <c r="AC547" i="52"/>
  <c r="AD547" i="52"/>
  <c r="AE547" i="52"/>
  <c r="AF547" i="52"/>
  <c r="AG547" i="52"/>
  <c r="Z548" i="52"/>
  <c r="AA548" i="52"/>
  <c r="AB548" i="52"/>
  <c r="AC548" i="52"/>
  <c r="AD548" i="52"/>
  <c r="AE548" i="52"/>
  <c r="AF548" i="52"/>
  <c r="AG548" i="52"/>
  <c r="X549" i="52"/>
  <c r="Z549" i="52"/>
  <c r="AA549" i="52"/>
  <c r="AB549" i="52"/>
  <c r="AC549" i="52"/>
  <c r="AD549" i="52"/>
  <c r="AE549" i="52"/>
  <c r="AF549" i="52"/>
  <c r="AG549" i="52"/>
  <c r="Z550" i="52"/>
  <c r="AA550" i="52"/>
  <c r="AB550" i="52"/>
  <c r="AC550" i="52"/>
  <c r="AD550" i="52"/>
  <c r="AE550" i="52"/>
  <c r="AF550" i="52"/>
  <c r="AG550" i="52"/>
  <c r="X551" i="52"/>
  <c r="Z551" i="52"/>
  <c r="AA551" i="52"/>
  <c r="AB551" i="52"/>
  <c r="AC551" i="52"/>
  <c r="AD551" i="52"/>
  <c r="AE551" i="52"/>
  <c r="AF551" i="52"/>
  <c r="AG551" i="52"/>
  <c r="Z552" i="52"/>
  <c r="AA552" i="52"/>
  <c r="AB552" i="52"/>
  <c r="AC552" i="52"/>
  <c r="AD552" i="52"/>
  <c r="AE552" i="52"/>
  <c r="AF552" i="52"/>
  <c r="AG552" i="52"/>
  <c r="Z553" i="52"/>
  <c r="AA553" i="52"/>
  <c r="AB553" i="52"/>
  <c r="AC553" i="52"/>
  <c r="AD553" i="52"/>
  <c r="AE553" i="52"/>
  <c r="AF553" i="52"/>
  <c r="AG553" i="52"/>
  <c r="X554" i="52"/>
  <c r="Z554" i="52"/>
  <c r="AA554" i="52"/>
  <c r="AB554" i="52"/>
  <c r="AC554" i="52"/>
  <c r="AD554" i="52"/>
  <c r="AE554" i="52"/>
  <c r="AF554" i="52"/>
  <c r="AG554" i="52"/>
  <c r="X555" i="52"/>
  <c r="Z555" i="52"/>
  <c r="AA555" i="52"/>
  <c r="AB555" i="52"/>
  <c r="AC555" i="52"/>
  <c r="AD555" i="52"/>
  <c r="AE555" i="52"/>
  <c r="AF555" i="52"/>
  <c r="AG555" i="52"/>
  <c r="X556" i="52"/>
  <c r="Z556" i="52"/>
  <c r="AA556" i="52"/>
  <c r="AB556" i="52"/>
  <c r="AC556" i="52"/>
  <c r="AD556" i="52"/>
  <c r="AE556" i="52"/>
  <c r="AF556" i="52"/>
  <c r="AG556" i="52"/>
  <c r="X557" i="52"/>
  <c r="Z557" i="52"/>
  <c r="AA557" i="52"/>
  <c r="AB557" i="52"/>
  <c r="AC557" i="52"/>
  <c r="AD557" i="52"/>
  <c r="AE557" i="52"/>
  <c r="AF557" i="52"/>
  <c r="AG557" i="52"/>
  <c r="Z558" i="52"/>
  <c r="AA558" i="52"/>
  <c r="AB558" i="52"/>
  <c r="AC558" i="52"/>
  <c r="AD558" i="52"/>
  <c r="AE558" i="52"/>
  <c r="AF558" i="52"/>
  <c r="AG558" i="52"/>
  <c r="X559" i="52"/>
  <c r="Z559" i="52"/>
  <c r="AA559" i="52"/>
  <c r="AB559" i="52"/>
  <c r="AC559" i="52"/>
  <c r="AD559" i="52"/>
  <c r="AE559" i="52"/>
  <c r="AF559" i="52"/>
  <c r="AG559" i="52"/>
  <c r="Z560" i="52"/>
  <c r="AA560" i="52"/>
  <c r="AB560" i="52"/>
  <c r="AC560" i="52"/>
  <c r="AD560" i="52"/>
  <c r="AE560" i="52"/>
  <c r="AF560" i="52"/>
  <c r="AG560" i="52"/>
  <c r="Z561" i="52"/>
  <c r="AA561" i="52"/>
  <c r="AB561" i="52"/>
  <c r="AC561" i="52"/>
  <c r="AD561" i="52"/>
  <c r="AE561" i="52"/>
  <c r="AF561" i="52"/>
  <c r="AG561" i="52"/>
  <c r="X562" i="52"/>
  <c r="Z562" i="52"/>
  <c r="AA562" i="52"/>
  <c r="AB562" i="52"/>
  <c r="AC562" i="52"/>
  <c r="AD562" i="52"/>
  <c r="AE562" i="52"/>
  <c r="AF562" i="52"/>
  <c r="AG562" i="52"/>
  <c r="X563" i="52"/>
  <c r="Z563" i="52"/>
  <c r="AA563" i="52"/>
  <c r="AB563" i="52"/>
  <c r="AC563" i="52"/>
  <c r="AD563" i="52"/>
  <c r="AE563" i="52"/>
  <c r="AF563" i="52"/>
  <c r="AG563" i="52"/>
  <c r="X564" i="52"/>
  <c r="Z564" i="52"/>
  <c r="AA564" i="52"/>
  <c r="AB564" i="52"/>
  <c r="AC564" i="52"/>
  <c r="AD564" i="52"/>
  <c r="AE564" i="52"/>
  <c r="AF564" i="52"/>
  <c r="AG564" i="52"/>
  <c r="Z565" i="52"/>
  <c r="AA565" i="52"/>
  <c r="AB565" i="52"/>
  <c r="AC565" i="52"/>
  <c r="AD565" i="52"/>
  <c r="AE565" i="52"/>
  <c r="AF565" i="52"/>
  <c r="AG565" i="52"/>
  <c r="Z566" i="52"/>
  <c r="AA566" i="52"/>
  <c r="AB566" i="52"/>
  <c r="AC566" i="52"/>
  <c r="AD566" i="52"/>
  <c r="AE566" i="52"/>
  <c r="AF566" i="52"/>
  <c r="AG566" i="52"/>
  <c r="Z567" i="52"/>
  <c r="AA567" i="52"/>
  <c r="AB567" i="52"/>
  <c r="AC567" i="52"/>
  <c r="AD567" i="52"/>
  <c r="AE567" i="52"/>
  <c r="AF567" i="52"/>
  <c r="AG567" i="52"/>
  <c r="Z568" i="52"/>
  <c r="AA568" i="52"/>
  <c r="AB568" i="52"/>
  <c r="AC568" i="52"/>
  <c r="AD568" i="52"/>
  <c r="AE568" i="52"/>
  <c r="AF568" i="52"/>
  <c r="AG568" i="52"/>
  <c r="Z569" i="52"/>
  <c r="AA569" i="52"/>
  <c r="AB569" i="52"/>
  <c r="AC569" i="52"/>
  <c r="AD569" i="52"/>
  <c r="AE569" i="52"/>
  <c r="AF569" i="52"/>
  <c r="AG569" i="52"/>
  <c r="X570" i="52"/>
  <c r="Z570" i="52"/>
  <c r="AA570" i="52"/>
  <c r="AB570" i="52"/>
  <c r="AC570" i="52"/>
  <c r="AD570" i="52"/>
  <c r="AE570" i="52"/>
  <c r="AF570" i="52"/>
  <c r="AG570" i="52"/>
  <c r="Z571" i="52"/>
  <c r="AA571" i="52"/>
  <c r="AB571" i="52"/>
  <c r="AC571" i="52"/>
  <c r="AD571" i="52"/>
  <c r="AE571" i="52"/>
  <c r="AF571" i="52"/>
  <c r="AG571" i="52"/>
  <c r="X572" i="52"/>
  <c r="Z572" i="52"/>
  <c r="AA572" i="52"/>
  <c r="AB572" i="52"/>
  <c r="AC572" i="52"/>
  <c r="AD572" i="52"/>
  <c r="AE572" i="52"/>
  <c r="AF572" i="52"/>
  <c r="AG572" i="52"/>
  <c r="X573" i="52"/>
  <c r="Z573" i="52"/>
  <c r="AA573" i="52"/>
  <c r="AB573" i="52"/>
  <c r="AC573" i="52"/>
  <c r="AD573" i="52"/>
  <c r="AE573" i="52"/>
  <c r="AF573" i="52"/>
  <c r="AG573" i="52"/>
  <c r="Z574" i="52"/>
  <c r="AA574" i="52"/>
  <c r="AB574" i="52"/>
  <c r="AC574" i="52"/>
  <c r="AD574" i="52"/>
  <c r="AE574" i="52"/>
  <c r="AF574" i="52"/>
  <c r="AG574" i="52"/>
  <c r="X575" i="52"/>
  <c r="Z575" i="52"/>
  <c r="AA575" i="52"/>
  <c r="AB575" i="52"/>
  <c r="AC575" i="52"/>
  <c r="AD575" i="52"/>
  <c r="AE575" i="52"/>
  <c r="AF575" i="52"/>
  <c r="AG575" i="52"/>
  <c r="Z576" i="52"/>
  <c r="AA576" i="52"/>
  <c r="AB576" i="52"/>
  <c r="AC576" i="52"/>
  <c r="AD576" i="52"/>
  <c r="AE576" i="52"/>
  <c r="AF576" i="52"/>
  <c r="AG576" i="52"/>
  <c r="Z577" i="52"/>
  <c r="AA577" i="52"/>
  <c r="AB577" i="52"/>
  <c r="AC577" i="52"/>
  <c r="AD577" i="52"/>
  <c r="AE577" i="52"/>
  <c r="AF577" i="52"/>
  <c r="AG577" i="52"/>
  <c r="Z578" i="52"/>
  <c r="AA578" i="52"/>
  <c r="AB578" i="52"/>
  <c r="AC578" i="52"/>
  <c r="AD578" i="52"/>
  <c r="AE578" i="52"/>
  <c r="AF578" i="52"/>
  <c r="AG578" i="52"/>
  <c r="X579" i="52"/>
  <c r="Z579" i="52"/>
  <c r="AA579" i="52"/>
  <c r="AB579" i="52"/>
  <c r="AC579" i="52"/>
  <c r="AD579" i="52"/>
  <c r="AE579" i="52"/>
  <c r="AF579" i="52"/>
  <c r="AG579" i="52"/>
  <c r="Z580" i="52"/>
  <c r="AA580" i="52"/>
  <c r="AB580" i="52"/>
  <c r="AC580" i="52"/>
  <c r="AD580" i="52"/>
  <c r="AE580" i="52"/>
  <c r="AF580" i="52"/>
  <c r="AG580" i="52"/>
  <c r="X581" i="52"/>
  <c r="Z581" i="52"/>
  <c r="AA581" i="52"/>
  <c r="AB581" i="52"/>
  <c r="AC581" i="52"/>
  <c r="AD581" i="52"/>
  <c r="AE581" i="52"/>
  <c r="AF581" i="52"/>
  <c r="AG581" i="52"/>
  <c r="Z582" i="52"/>
  <c r="AA582" i="52"/>
  <c r="AB582" i="52"/>
  <c r="AC582" i="52"/>
  <c r="AD582" i="52"/>
  <c r="AE582" i="52"/>
  <c r="AF582" i="52"/>
  <c r="AG582" i="52"/>
  <c r="X583" i="52"/>
  <c r="Z583" i="52"/>
  <c r="AA583" i="52"/>
  <c r="AB583" i="52"/>
  <c r="AC583" i="52"/>
  <c r="AD583" i="52"/>
  <c r="AE583" i="52"/>
  <c r="AF583" i="52"/>
  <c r="AG583" i="52"/>
  <c r="Z584" i="52"/>
  <c r="AA584" i="52"/>
  <c r="AB584" i="52"/>
  <c r="AC584" i="52"/>
  <c r="AD584" i="52"/>
  <c r="AE584" i="52"/>
  <c r="AF584" i="52"/>
  <c r="AG584" i="52"/>
  <c r="Z585" i="52"/>
  <c r="AA585" i="52"/>
  <c r="AB585" i="52"/>
  <c r="AC585" i="52"/>
  <c r="AD585" i="52"/>
  <c r="AE585" i="52"/>
  <c r="AF585" i="52"/>
  <c r="AG585" i="52"/>
  <c r="X586" i="52"/>
  <c r="Z586" i="52"/>
  <c r="AA586" i="52"/>
  <c r="AB586" i="52"/>
  <c r="AC586" i="52"/>
  <c r="AD586" i="52"/>
  <c r="AE586" i="52"/>
  <c r="AF586" i="52"/>
  <c r="AG586" i="52"/>
  <c r="X587" i="52"/>
  <c r="Z587" i="52"/>
  <c r="AA587" i="52"/>
  <c r="AB587" i="52"/>
  <c r="AC587" i="52"/>
  <c r="AD587" i="52"/>
  <c r="AE587" i="52"/>
  <c r="AF587" i="52"/>
  <c r="AG587" i="52"/>
  <c r="X588" i="52"/>
  <c r="Z588" i="52"/>
  <c r="AA588" i="52"/>
  <c r="AB588" i="52"/>
  <c r="AC588" i="52"/>
  <c r="AD588" i="52"/>
  <c r="AE588" i="52"/>
  <c r="AF588" i="52"/>
  <c r="AG588" i="52"/>
  <c r="X589" i="52"/>
  <c r="Z589" i="52"/>
  <c r="AA589" i="52"/>
  <c r="AB589" i="52"/>
  <c r="AC589" i="52"/>
  <c r="AD589" i="52"/>
  <c r="AE589" i="52"/>
  <c r="AF589" i="52"/>
  <c r="AG589" i="52"/>
  <c r="Z590" i="52"/>
  <c r="AA590" i="52"/>
  <c r="AB590" i="52"/>
  <c r="AC590" i="52"/>
  <c r="AD590" i="52"/>
  <c r="AE590" i="52"/>
  <c r="AF590" i="52"/>
  <c r="AG590" i="52"/>
  <c r="X591" i="52"/>
  <c r="Z591" i="52"/>
  <c r="AA591" i="52"/>
  <c r="AB591" i="52"/>
  <c r="AC591" i="52"/>
  <c r="AD591" i="52"/>
  <c r="AE591" i="52"/>
  <c r="AF591" i="52"/>
  <c r="AG591" i="52"/>
  <c r="Z592" i="52"/>
  <c r="AA592" i="52"/>
  <c r="AB592" i="52"/>
  <c r="AC592" i="52"/>
  <c r="AD592" i="52"/>
  <c r="AE592" i="52"/>
  <c r="AF592" i="52"/>
  <c r="AG592" i="52"/>
  <c r="Z593" i="52"/>
  <c r="AA593" i="52"/>
  <c r="AB593" i="52"/>
  <c r="AC593" i="52"/>
  <c r="AD593" i="52"/>
  <c r="AE593" i="52"/>
  <c r="AF593" i="52"/>
  <c r="AG593" i="52"/>
  <c r="X594" i="52"/>
  <c r="Z594" i="52"/>
  <c r="AA594" i="52"/>
  <c r="AB594" i="52"/>
  <c r="AC594" i="52"/>
  <c r="AD594" i="52"/>
  <c r="AE594" i="52"/>
  <c r="AF594" i="52"/>
  <c r="AG594" i="52"/>
  <c r="X595" i="52"/>
  <c r="Z595" i="52"/>
  <c r="AA595" i="52"/>
  <c r="AB595" i="52"/>
  <c r="AC595" i="52"/>
  <c r="AD595" i="52"/>
  <c r="AE595" i="52"/>
  <c r="AF595" i="52"/>
  <c r="AG595" i="52"/>
  <c r="X596" i="52"/>
  <c r="Z596" i="52"/>
  <c r="AA596" i="52"/>
  <c r="AB596" i="52"/>
  <c r="AC596" i="52"/>
  <c r="AD596" i="52"/>
  <c r="AE596" i="52"/>
  <c r="AF596" i="52"/>
  <c r="AG596" i="52"/>
  <c r="Z597" i="52"/>
  <c r="AA597" i="52"/>
  <c r="AB597" i="52"/>
  <c r="AC597" i="52"/>
  <c r="AD597" i="52"/>
  <c r="AE597" i="52"/>
  <c r="AF597" i="52"/>
  <c r="AG597" i="52"/>
  <c r="Z598" i="52"/>
  <c r="AA598" i="52"/>
  <c r="AB598" i="52"/>
  <c r="AC598" i="52"/>
  <c r="AD598" i="52"/>
  <c r="AE598" i="52"/>
  <c r="AF598" i="52"/>
  <c r="AG598" i="52"/>
  <c r="Z599" i="52"/>
  <c r="AA599" i="52"/>
  <c r="AB599" i="52"/>
  <c r="AC599" i="52"/>
  <c r="AD599" i="52"/>
  <c r="AE599" i="52"/>
  <c r="AF599" i="52"/>
  <c r="AG599" i="52"/>
  <c r="Z600" i="52"/>
  <c r="AA600" i="52"/>
  <c r="AB600" i="52"/>
  <c r="AC600" i="52"/>
  <c r="AD600" i="52"/>
  <c r="AE600" i="52"/>
  <c r="AF600" i="52"/>
  <c r="AG600" i="52"/>
  <c r="Z601" i="52"/>
  <c r="AA601" i="52"/>
  <c r="AB601" i="52"/>
  <c r="AC601" i="52"/>
  <c r="AD601" i="52"/>
  <c r="AE601" i="52"/>
  <c r="AF601" i="52"/>
  <c r="AG601" i="52"/>
  <c r="Z17" i="52"/>
  <c r="AA17" i="52"/>
  <c r="AB17" i="52"/>
  <c r="AC17" i="52"/>
  <c r="AD17" i="52"/>
  <c r="AE17" i="52"/>
  <c r="AF17" i="52"/>
  <c r="AG17" i="52"/>
  <c r="AA16" i="52"/>
  <c r="W18" i="52"/>
  <c r="W19" i="52"/>
  <c r="W20" i="52"/>
  <c r="W21" i="52"/>
  <c r="W22" i="52"/>
  <c r="W23" i="52"/>
  <c r="W24" i="52"/>
  <c r="W25" i="52"/>
  <c r="W26" i="52"/>
  <c r="W27" i="52"/>
  <c r="W28" i="52"/>
  <c r="W29" i="52"/>
  <c r="W30" i="52"/>
  <c r="W31" i="52"/>
  <c r="W32" i="52"/>
  <c r="W33" i="52"/>
  <c r="W34" i="52"/>
  <c r="W35" i="52"/>
  <c r="W36" i="52"/>
  <c r="W37" i="52"/>
  <c r="W38" i="52"/>
  <c r="W39" i="52"/>
  <c r="W40" i="52"/>
  <c r="W41" i="52"/>
  <c r="W42" i="52"/>
  <c r="W43" i="52"/>
  <c r="W44" i="52"/>
  <c r="W45" i="52"/>
  <c r="W46" i="52"/>
  <c r="W47" i="52"/>
  <c r="W48" i="52"/>
  <c r="W49" i="52"/>
  <c r="W50" i="52"/>
  <c r="W51" i="52"/>
  <c r="W52" i="52"/>
  <c r="W53" i="52"/>
  <c r="W54" i="52"/>
  <c r="W55" i="52"/>
  <c r="W56" i="52"/>
  <c r="W57" i="52"/>
  <c r="W58" i="52"/>
  <c r="W59" i="52"/>
  <c r="W60" i="52"/>
  <c r="W61" i="52"/>
  <c r="W62" i="52"/>
  <c r="W63" i="52"/>
  <c r="W64" i="52"/>
  <c r="W65" i="52"/>
  <c r="W66" i="52"/>
  <c r="W67" i="52"/>
  <c r="W68" i="52"/>
  <c r="W69" i="52"/>
  <c r="W70" i="52"/>
  <c r="W71" i="52"/>
  <c r="W72" i="52"/>
  <c r="W73" i="52"/>
  <c r="W74" i="52"/>
  <c r="W75" i="52"/>
  <c r="W76" i="52"/>
  <c r="W77" i="52"/>
  <c r="W78" i="52"/>
  <c r="W79" i="52"/>
  <c r="W80" i="52"/>
  <c r="W81" i="52"/>
  <c r="W82" i="52"/>
  <c r="W83" i="52"/>
  <c r="W84" i="52"/>
  <c r="W85" i="52"/>
  <c r="W86" i="52"/>
  <c r="W87" i="52"/>
  <c r="W88" i="52"/>
  <c r="W89" i="52"/>
  <c r="W90" i="52"/>
  <c r="W91" i="52"/>
  <c r="W92" i="52"/>
  <c r="W93" i="52"/>
  <c r="W94" i="52"/>
  <c r="W95" i="52"/>
  <c r="W96" i="52"/>
  <c r="W97" i="52"/>
  <c r="W98" i="52"/>
  <c r="W99" i="52"/>
  <c r="W100" i="52"/>
  <c r="W101" i="52"/>
  <c r="W102" i="52"/>
  <c r="W103" i="52"/>
  <c r="W104" i="52"/>
  <c r="W105" i="52"/>
  <c r="W106" i="52"/>
  <c r="W107" i="52"/>
  <c r="W108" i="52"/>
  <c r="W109" i="52"/>
  <c r="W110" i="52"/>
  <c r="W111" i="52"/>
  <c r="W112" i="52"/>
  <c r="W113" i="52"/>
  <c r="W114" i="52"/>
  <c r="W115" i="52"/>
  <c r="W116" i="52"/>
  <c r="W117" i="52"/>
  <c r="W118" i="52"/>
  <c r="W119" i="52"/>
  <c r="W120" i="52"/>
  <c r="W121" i="52"/>
  <c r="W122" i="52"/>
  <c r="W123" i="52"/>
  <c r="W124" i="52"/>
  <c r="W125" i="52"/>
  <c r="W126" i="52"/>
  <c r="W127" i="52"/>
  <c r="W128" i="52"/>
  <c r="W129" i="52"/>
  <c r="W130" i="52"/>
  <c r="W131" i="52"/>
  <c r="W132" i="52"/>
  <c r="W133" i="52"/>
  <c r="W134" i="52"/>
  <c r="W135" i="52"/>
  <c r="W136" i="52"/>
  <c r="W137" i="52"/>
  <c r="W138" i="52"/>
  <c r="W139" i="52"/>
  <c r="W140" i="52"/>
  <c r="W141" i="52"/>
  <c r="W142" i="52"/>
  <c r="W143" i="52"/>
  <c r="W144" i="52"/>
  <c r="W145" i="52"/>
  <c r="W146" i="52"/>
  <c r="W147" i="52"/>
  <c r="W148" i="52"/>
  <c r="W149" i="52"/>
  <c r="W150" i="52"/>
  <c r="W151" i="52"/>
  <c r="W152" i="52"/>
  <c r="W153" i="52"/>
  <c r="W154" i="52"/>
  <c r="W155" i="52"/>
  <c r="W156" i="52"/>
  <c r="W157" i="52"/>
  <c r="W158" i="52"/>
  <c r="W159" i="52"/>
  <c r="W160" i="52"/>
  <c r="W161" i="52"/>
  <c r="W162" i="52"/>
  <c r="W163" i="52"/>
  <c r="W164" i="52"/>
  <c r="W165" i="52"/>
  <c r="W166" i="52"/>
  <c r="W167" i="52"/>
  <c r="W168" i="52"/>
  <c r="W169" i="52"/>
  <c r="W170" i="52"/>
  <c r="W171" i="52"/>
  <c r="W172" i="52"/>
  <c r="W173" i="52"/>
  <c r="W174" i="52"/>
  <c r="W175" i="52"/>
  <c r="W176" i="52"/>
  <c r="W177" i="52"/>
  <c r="W178" i="52"/>
  <c r="W179" i="52"/>
  <c r="W180" i="52"/>
  <c r="W181" i="52"/>
  <c r="W182" i="52"/>
  <c r="W183" i="52"/>
  <c r="W184" i="52"/>
  <c r="W185" i="52"/>
  <c r="W186" i="52"/>
  <c r="W187" i="52"/>
  <c r="W188" i="52"/>
  <c r="W189" i="52"/>
  <c r="W190" i="52"/>
  <c r="W191" i="52"/>
  <c r="W192" i="52"/>
  <c r="W193" i="52"/>
  <c r="W194" i="52"/>
  <c r="W195" i="52"/>
  <c r="W196" i="52"/>
  <c r="W197" i="52"/>
  <c r="W198" i="52"/>
  <c r="W199" i="52"/>
  <c r="W200" i="52"/>
  <c r="W201" i="52"/>
  <c r="W202" i="52"/>
  <c r="W203" i="52"/>
  <c r="W204" i="52"/>
  <c r="W205" i="52"/>
  <c r="W206" i="52"/>
  <c r="W207" i="52"/>
  <c r="W208" i="52"/>
  <c r="W209" i="52"/>
  <c r="W210" i="52"/>
  <c r="W211" i="52"/>
  <c r="W212" i="52"/>
  <c r="W213" i="52"/>
  <c r="W214" i="52"/>
  <c r="W215" i="52"/>
  <c r="W216" i="52"/>
  <c r="W217" i="52"/>
  <c r="W218" i="52"/>
  <c r="W219" i="52"/>
  <c r="W220" i="52"/>
  <c r="W221" i="52"/>
  <c r="W222" i="52"/>
  <c r="W223" i="52"/>
  <c r="W224" i="52"/>
  <c r="W225" i="52"/>
  <c r="W226" i="52"/>
  <c r="W227" i="52"/>
  <c r="W228" i="52"/>
  <c r="W229" i="52"/>
  <c r="W230" i="52"/>
  <c r="W231" i="52"/>
  <c r="W232" i="52"/>
  <c r="W233" i="52"/>
  <c r="W234" i="52"/>
  <c r="W235" i="52"/>
  <c r="W236" i="52"/>
  <c r="W237" i="52"/>
  <c r="W238" i="52"/>
  <c r="W239" i="52"/>
  <c r="W240" i="52"/>
  <c r="W241" i="52"/>
  <c r="W242" i="52"/>
  <c r="W243" i="52"/>
  <c r="W244" i="52"/>
  <c r="W245" i="52"/>
  <c r="W246" i="52"/>
  <c r="W247" i="52"/>
  <c r="W248" i="52"/>
  <c r="W249" i="52"/>
  <c r="W250" i="52"/>
  <c r="W251" i="52"/>
  <c r="W252" i="52"/>
  <c r="W253" i="52"/>
  <c r="W254" i="52"/>
  <c r="W255" i="52"/>
  <c r="W256" i="52"/>
  <c r="W257" i="52"/>
  <c r="W258" i="52"/>
  <c r="W259" i="52"/>
  <c r="W260" i="52"/>
  <c r="W261" i="52"/>
  <c r="W262" i="52"/>
  <c r="W263" i="52"/>
  <c r="W264" i="52"/>
  <c r="W265" i="52"/>
  <c r="W266" i="52"/>
  <c r="W267" i="52"/>
  <c r="W268" i="52"/>
  <c r="W269" i="52"/>
  <c r="W270" i="52"/>
  <c r="W271" i="52"/>
  <c r="W272" i="52"/>
  <c r="W273" i="52"/>
  <c r="W274" i="52"/>
  <c r="W275" i="52"/>
  <c r="W276" i="52"/>
  <c r="W277" i="52"/>
  <c r="W278" i="52"/>
  <c r="W279" i="52"/>
  <c r="W280" i="52"/>
  <c r="W281" i="52"/>
  <c r="W282" i="52"/>
  <c r="W283" i="52"/>
  <c r="W284" i="52"/>
  <c r="W285" i="52"/>
  <c r="W286" i="52"/>
  <c r="W287" i="52"/>
  <c r="W288" i="52"/>
  <c r="W289" i="52"/>
  <c r="W290" i="52"/>
  <c r="W291" i="52"/>
  <c r="W292" i="52"/>
  <c r="W293" i="52"/>
  <c r="W294" i="52"/>
  <c r="W295" i="52"/>
  <c r="W296" i="52"/>
  <c r="W297" i="52"/>
  <c r="W298" i="52"/>
  <c r="W299" i="52"/>
  <c r="W300" i="52"/>
  <c r="W301" i="52"/>
  <c r="W302" i="52"/>
  <c r="W303" i="52"/>
  <c r="W304" i="52"/>
  <c r="W305" i="52"/>
  <c r="W306" i="52"/>
  <c r="W307" i="52"/>
  <c r="W308" i="52"/>
  <c r="W309" i="52"/>
  <c r="W310" i="52"/>
  <c r="W311" i="52"/>
  <c r="W312" i="52"/>
  <c r="W313" i="52"/>
  <c r="W314" i="52"/>
  <c r="W315" i="52"/>
  <c r="W316" i="52"/>
  <c r="W317" i="52"/>
  <c r="W318" i="52"/>
  <c r="W319" i="52"/>
  <c r="W320" i="52"/>
  <c r="W321" i="52"/>
  <c r="W322" i="52"/>
  <c r="W323" i="52"/>
  <c r="W324" i="52"/>
  <c r="W325" i="52"/>
  <c r="W326" i="52"/>
  <c r="W327" i="52"/>
  <c r="W328" i="52"/>
  <c r="W329" i="52"/>
  <c r="W330" i="52"/>
  <c r="W331" i="52"/>
  <c r="W332" i="52"/>
  <c r="W333" i="52"/>
  <c r="W334" i="52"/>
  <c r="W335" i="52"/>
  <c r="W336" i="52"/>
  <c r="W337" i="52"/>
  <c r="W338" i="52"/>
  <c r="W339" i="52"/>
  <c r="W340" i="52"/>
  <c r="W341" i="52"/>
  <c r="W342" i="52"/>
  <c r="W343" i="52"/>
  <c r="W344" i="52"/>
  <c r="W345" i="52"/>
  <c r="W346" i="52"/>
  <c r="W347" i="52"/>
  <c r="W348" i="52"/>
  <c r="W349" i="52"/>
  <c r="W350" i="52"/>
  <c r="W351" i="52"/>
  <c r="W352" i="52"/>
  <c r="W353" i="52"/>
  <c r="W354" i="52"/>
  <c r="W355" i="52"/>
  <c r="W356" i="52"/>
  <c r="W357" i="52"/>
  <c r="W358" i="52"/>
  <c r="W359" i="52"/>
  <c r="W360" i="52"/>
  <c r="W361" i="52"/>
  <c r="W362" i="52"/>
  <c r="W363" i="52"/>
  <c r="W364" i="52"/>
  <c r="W365" i="52"/>
  <c r="W366" i="52"/>
  <c r="W367" i="52"/>
  <c r="W368" i="52"/>
  <c r="W369" i="52"/>
  <c r="W370" i="52"/>
  <c r="W371" i="52"/>
  <c r="W372" i="52"/>
  <c r="W373" i="52"/>
  <c r="W374" i="52"/>
  <c r="W375" i="52"/>
  <c r="W376" i="52"/>
  <c r="W377" i="52"/>
  <c r="W378" i="52"/>
  <c r="W379" i="52"/>
  <c r="W380" i="52"/>
  <c r="W381" i="52"/>
  <c r="W382" i="52"/>
  <c r="W383" i="52"/>
  <c r="W384" i="52"/>
  <c r="W385" i="52"/>
  <c r="W386" i="52"/>
  <c r="W387" i="52"/>
  <c r="W388" i="52"/>
  <c r="W389" i="52"/>
  <c r="W390" i="52"/>
  <c r="W391" i="52"/>
  <c r="W392" i="52"/>
  <c r="W393" i="52"/>
  <c r="W394" i="52"/>
  <c r="W395" i="52"/>
  <c r="W396" i="52"/>
  <c r="W397" i="52"/>
  <c r="W398" i="52"/>
  <c r="W399" i="52"/>
  <c r="W400" i="52"/>
  <c r="W401" i="52"/>
  <c r="W402" i="52"/>
  <c r="W403" i="52"/>
  <c r="W404" i="52"/>
  <c r="W405" i="52"/>
  <c r="W406" i="52"/>
  <c r="W407" i="52"/>
  <c r="W408" i="52"/>
  <c r="W409" i="52"/>
  <c r="W410" i="52"/>
  <c r="W411" i="52"/>
  <c r="W412" i="52"/>
  <c r="W413" i="52"/>
  <c r="W414" i="52"/>
  <c r="W415" i="52"/>
  <c r="W416" i="52"/>
  <c r="W417" i="52"/>
  <c r="W418" i="52"/>
  <c r="W419" i="52"/>
  <c r="W420" i="52"/>
  <c r="W421" i="52"/>
  <c r="W422" i="52"/>
  <c r="W423" i="52"/>
  <c r="W424" i="52"/>
  <c r="W425" i="52"/>
  <c r="W426" i="52"/>
  <c r="W427" i="52"/>
  <c r="W428" i="52"/>
  <c r="W429" i="52"/>
  <c r="W430" i="52"/>
  <c r="W431" i="52"/>
  <c r="W432" i="52"/>
  <c r="W433" i="52"/>
  <c r="W434" i="52"/>
  <c r="W435" i="52"/>
  <c r="W436" i="52"/>
  <c r="W437" i="52"/>
  <c r="W438" i="52"/>
  <c r="W439" i="52"/>
  <c r="W440" i="52"/>
  <c r="W441" i="52"/>
  <c r="W442" i="52"/>
  <c r="W443" i="52"/>
  <c r="W444" i="52"/>
  <c r="W445" i="52"/>
  <c r="W446" i="52"/>
  <c r="W447" i="52"/>
  <c r="W448" i="52"/>
  <c r="W449" i="52"/>
  <c r="W450" i="52"/>
  <c r="W451" i="52"/>
  <c r="W452" i="52"/>
  <c r="W453" i="52"/>
  <c r="W454" i="52"/>
  <c r="W455" i="52"/>
  <c r="W456" i="52"/>
  <c r="W457" i="52"/>
  <c r="W458" i="52"/>
  <c r="W459" i="52"/>
  <c r="W460" i="52"/>
  <c r="W461" i="52"/>
  <c r="W462" i="52"/>
  <c r="W463" i="52"/>
  <c r="W464" i="52"/>
  <c r="W465" i="52"/>
  <c r="W466" i="52"/>
  <c r="W467" i="52"/>
  <c r="W468" i="52"/>
  <c r="W469" i="52"/>
  <c r="W470" i="52"/>
  <c r="W471" i="52"/>
  <c r="W472" i="52"/>
  <c r="W473" i="52"/>
  <c r="W474" i="52"/>
  <c r="W475" i="52"/>
  <c r="W476" i="52"/>
  <c r="W477" i="52"/>
  <c r="W478" i="52"/>
  <c r="W479" i="52"/>
  <c r="W480" i="52"/>
  <c r="W481" i="52"/>
  <c r="W482" i="52"/>
  <c r="W483" i="52"/>
  <c r="W484" i="52"/>
  <c r="W485" i="52"/>
  <c r="W486" i="52"/>
  <c r="W487" i="52"/>
  <c r="W488" i="52"/>
  <c r="W489" i="52"/>
  <c r="W490" i="52"/>
  <c r="W491" i="52"/>
  <c r="W492" i="52"/>
  <c r="W493" i="52"/>
  <c r="W494" i="52"/>
  <c r="W495" i="52"/>
  <c r="W496" i="52"/>
  <c r="W497" i="52"/>
  <c r="W498" i="52"/>
  <c r="W499" i="52"/>
  <c r="W500" i="52"/>
  <c r="W501" i="52"/>
  <c r="W502" i="52"/>
  <c r="W503" i="52"/>
  <c r="W504" i="52"/>
  <c r="W505" i="52"/>
  <c r="W506" i="52"/>
  <c r="W507" i="52"/>
  <c r="W508" i="52"/>
  <c r="W509" i="52"/>
  <c r="W510" i="52"/>
  <c r="W511" i="52"/>
  <c r="W512" i="52"/>
  <c r="W513" i="52"/>
  <c r="W514" i="52"/>
  <c r="W515" i="52"/>
  <c r="W516" i="52"/>
  <c r="W517" i="52"/>
  <c r="W518" i="52"/>
  <c r="W519" i="52"/>
  <c r="W520" i="52"/>
  <c r="W521" i="52"/>
  <c r="W522" i="52"/>
  <c r="W523" i="52"/>
  <c r="W524" i="52"/>
  <c r="W525" i="52"/>
  <c r="W526" i="52"/>
  <c r="W527" i="52"/>
  <c r="W528" i="52"/>
  <c r="W529" i="52"/>
  <c r="W530" i="52"/>
  <c r="W531" i="52"/>
  <c r="W532" i="52"/>
  <c r="W533" i="52"/>
  <c r="W534" i="52"/>
  <c r="W535" i="52"/>
  <c r="W536" i="52"/>
  <c r="W537" i="52"/>
  <c r="W538" i="52"/>
  <c r="W539" i="52"/>
  <c r="W540" i="52"/>
  <c r="W541" i="52"/>
  <c r="W542" i="52"/>
  <c r="W543" i="52"/>
  <c r="W544" i="52"/>
  <c r="W545" i="52"/>
  <c r="W546" i="52"/>
  <c r="W547" i="52"/>
  <c r="W548" i="52"/>
  <c r="W549" i="52"/>
  <c r="W550" i="52"/>
  <c r="W551" i="52"/>
  <c r="W552" i="52"/>
  <c r="W553" i="52"/>
  <c r="W554" i="52"/>
  <c r="W555" i="52"/>
  <c r="W556" i="52"/>
  <c r="W557" i="52"/>
  <c r="W558" i="52"/>
  <c r="W559" i="52"/>
  <c r="W560" i="52"/>
  <c r="W561" i="52"/>
  <c r="W562" i="52"/>
  <c r="W563" i="52"/>
  <c r="W564" i="52"/>
  <c r="W565" i="52"/>
  <c r="W566" i="52"/>
  <c r="W567" i="52"/>
  <c r="W568" i="52"/>
  <c r="W569" i="52"/>
  <c r="W570" i="52"/>
  <c r="W571" i="52"/>
  <c r="W572" i="52"/>
  <c r="W573" i="52"/>
  <c r="W574" i="52"/>
  <c r="W575" i="52"/>
  <c r="W576" i="52"/>
  <c r="W577" i="52"/>
  <c r="W578" i="52"/>
  <c r="W579" i="52"/>
  <c r="W580" i="52"/>
  <c r="W581" i="52"/>
  <c r="W582" i="52"/>
  <c r="W583" i="52"/>
  <c r="W584" i="52"/>
  <c r="W585" i="52"/>
  <c r="W586" i="52"/>
  <c r="W587" i="52"/>
  <c r="W588" i="52"/>
  <c r="W589" i="52"/>
  <c r="W590" i="52"/>
  <c r="W591" i="52"/>
  <c r="W592" i="52"/>
  <c r="W593" i="52"/>
  <c r="W594" i="52"/>
  <c r="W595" i="52"/>
  <c r="W596" i="52"/>
  <c r="W597" i="52"/>
  <c r="W598" i="52"/>
  <c r="W599" i="52"/>
  <c r="W600" i="52"/>
  <c r="W601" i="52"/>
  <c r="W17" i="52"/>
  <c r="D513" i="24" l="1"/>
  <c r="D582" i="24"/>
  <c r="D542" i="24"/>
  <c r="D447" i="24"/>
  <c r="F431" i="24"/>
  <c r="B427" i="52"/>
  <c r="V427" i="52" s="1"/>
  <c r="B399" i="52"/>
  <c r="V399" i="52" s="1"/>
  <c r="B598" i="52"/>
  <c r="V598" i="52" s="1"/>
  <c r="H472" i="24"/>
  <c r="L418" i="24"/>
  <c r="B395" i="52"/>
  <c r="V395" i="52" s="1"/>
  <c r="H358" i="24"/>
  <c r="H581" i="24"/>
  <c r="C561" i="24"/>
  <c r="C541" i="24"/>
  <c r="G469" i="24"/>
  <c r="I364" i="24"/>
  <c r="D530" i="24"/>
  <c r="K458" i="24"/>
  <c r="D580" i="24"/>
  <c r="C559" i="24"/>
  <c r="A511" i="24"/>
  <c r="E407" i="24"/>
  <c r="I414" i="24"/>
  <c r="C272" i="24"/>
  <c r="A495" i="24"/>
  <c r="H313" i="24"/>
  <c r="B495" i="52"/>
  <c r="V495" i="52" s="1"/>
  <c r="D463" i="24"/>
  <c r="J444" i="24"/>
  <c r="H518" i="24"/>
  <c r="B482" i="24"/>
  <c r="B456" i="24"/>
  <c r="I390" i="24"/>
  <c r="C549" i="24"/>
  <c r="C533" i="24"/>
  <c r="D505" i="24"/>
  <c r="H478" i="24"/>
  <c r="C441" i="24"/>
  <c r="B367" i="52"/>
  <c r="V367" i="52" s="1"/>
  <c r="B466" i="24"/>
  <c r="A388" i="24"/>
  <c r="H565" i="24"/>
  <c r="D572" i="24"/>
  <c r="D548" i="24"/>
  <c r="H529" i="24"/>
  <c r="A503" i="24"/>
  <c r="H375" i="24"/>
  <c r="I273" i="24"/>
  <c r="D479" i="24"/>
  <c r="D501" i="24"/>
  <c r="B431" i="52"/>
  <c r="V431" i="52" s="1"/>
  <c r="B363" i="52"/>
  <c r="V363" i="52" s="1"/>
  <c r="G574" i="24"/>
  <c r="A386" i="24"/>
  <c r="C567" i="24"/>
  <c r="D517" i="24"/>
  <c r="E433" i="24"/>
  <c r="E369" i="24"/>
  <c r="H510" i="24"/>
  <c r="B450" i="24"/>
  <c r="I328" i="24"/>
  <c r="X270" i="52"/>
  <c r="X46" i="52"/>
  <c r="H533" i="24"/>
  <c r="X18" i="52"/>
  <c r="X558" i="52"/>
  <c r="X430" i="52"/>
  <c r="X310" i="52"/>
  <c r="X542" i="52"/>
  <c r="X414" i="52"/>
  <c r="D550" i="24"/>
  <c r="X174" i="52"/>
  <c r="Y262" i="52"/>
  <c r="B262" i="52" s="1"/>
  <c r="V262" i="52" s="1"/>
  <c r="X502" i="52"/>
  <c r="X374" i="52"/>
  <c r="X142" i="52"/>
  <c r="Y529" i="52"/>
  <c r="J515" i="24" s="1"/>
  <c r="X582" i="52"/>
  <c r="X454" i="52"/>
  <c r="X286" i="52"/>
  <c r="X110" i="52"/>
  <c r="Y334" i="52"/>
  <c r="B463" i="52"/>
  <c r="V463" i="52" s="1"/>
  <c r="X78" i="52"/>
  <c r="Y406" i="52"/>
  <c r="B392" i="24" s="1"/>
  <c r="B591" i="52"/>
  <c r="V591" i="52" s="1"/>
  <c r="X496" i="52"/>
  <c r="X200" i="52"/>
  <c r="Y80" i="52"/>
  <c r="C66" i="24" s="1"/>
  <c r="X600" i="52"/>
  <c r="X472" i="52"/>
  <c r="X176" i="52"/>
  <c r="X560" i="52"/>
  <c r="X601" i="52"/>
  <c r="Y313" i="52"/>
  <c r="B313" i="52" s="1"/>
  <c r="V313" i="52" s="1"/>
  <c r="L495" i="24"/>
  <c r="X425" i="52"/>
  <c r="Y481" i="52"/>
  <c r="X433" i="52"/>
  <c r="X561" i="52"/>
  <c r="X553" i="52"/>
  <c r="X473" i="52"/>
  <c r="E383" i="24"/>
  <c r="X368" i="52"/>
  <c r="L542" i="24"/>
  <c r="X432" i="52"/>
  <c r="X408" i="52"/>
  <c r="Y208" i="52"/>
  <c r="C194" i="24" s="1"/>
  <c r="Y577" i="52"/>
  <c r="J563" i="24" s="1"/>
  <c r="Y505" i="52"/>
  <c r="H491" i="24" s="1"/>
  <c r="Y144" i="52"/>
  <c r="B130" i="24" s="1"/>
  <c r="X152" i="52"/>
  <c r="X128" i="52"/>
  <c r="X104" i="52"/>
  <c r="Y536" i="52"/>
  <c r="H522" i="24" s="1"/>
  <c r="Y184" i="52"/>
  <c r="H170" i="24" s="1"/>
  <c r="Y120" i="52"/>
  <c r="E106" i="24" s="1"/>
  <c r="Y56" i="52"/>
  <c r="B42" i="24" s="1"/>
  <c r="L556" i="24"/>
  <c r="X480" i="52"/>
  <c r="X112" i="52"/>
  <c r="X88" i="52"/>
  <c r="X64" i="52"/>
  <c r="X40" i="52"/>
  <c r="Y504" i="52"/>
  <c r="K490" i="24" s="1"/>
  <c r="Y168" i="52"/>
  <c r="B154" i="24" s="1"/>
  <c r="X440" i="52"/>
  <c r="X416" i="52"/>
  <c r="X376" i="52"/>
  <c r="X160" i="52"/>
  <c r="X136" i="52"/>
  <c r="Y384" i="52"/>
  <c r="E370" i="24" s="1"/>
  <c r="Y192" i="52"/>
  <c r="I178" i="24" s="1"/>
  <c r="X568" i="52"/>
  <c r="X544" i="52"/>
  <c r="X464" i="52"/>
  <c r="X48" i="52"/>
  <c r="X24" i="52"/>
  <c r="Y216" i="52"/>
  <c r="A202" i="24" s="1"/>
  <c r="X592" i="52"/>
  <c r="X400" i="52"/>
  <c r="X96" i="52"/>
  <c r="X72" i="52"/>
  <c r="Y528" i="52"/>
  <c r="H514" i="24" s="1"/>
  <c r="X448" i="52"/>
  <c r="Y512" i="52"/>
  <c r="H498" i="24" s="1"/>
  <c r="Y494" i="52"/>
  <c r="H480" i="24" s="1"/>
  <c r="X576" i="52"/>
  <c r="F471" i="24"/>
  <c r="X32" i="52"/>
  <c r="Y526" i="52"/>
  <c r="B512" i="24" s="1"/>
  <c r="X342" i="52"/>
  <c r="Y518" i="52"/>
  <c r="J504" i="24" s="1"/>
  <c r="Y422" i="52"/>
  <c r="Y409" i="52"/>
  <c r="C395" i="24" s="1"/>
  <c r="Y398" i="52"/>
  <c r="B398" i="52" s="1"/>
  <c r="V398" i="52" s="1"/>
  <c r="Y353" i="52"/>
  <c r="F339" i="24" s="1"/>
  <c r="Y225" i="52"/>
  <c r="E211" i="24" s="1"/>
  <c r="X590" i="52"/>
  <c r="X462" i="52"/>
  <c r="X318" i="52"/>
  <c r="X238" i="52"/>
  <c r="X598" i="52"/>
  <c r="L582" i="24"/>
  <c r="X569" i="52"/>
  <c r="X550" i="52"/>
  <c r="X521" i="52"/>
  <c r="X510" i="52"/>
  <c r="X470" i="52"/>
  <c r="X441" i="52"/>
  <c r="X401" i="52"/>
  <c r="X393" i="52"/>
  <c r="X382" i="52"/>
  <c r="X294" i="52"/>
  <c r="X249" i="52"/>
  <c r="X214" i="52"/>
  <c r="X182" i="52"/>
  <c r="X150" i="52"/>
  <c r="X118" i="52"/>
  <c r="X86" i="52"/>
  <c r="X54" i="52"/>
  <c r="X22" i="52"/>
  <c r="Y537" i="52"/>
  <c r="K523" i="24" s="1"/>
  <c r="Y465" i="52"/>
  <c r="K451" i="24" s="1"/>
  <c r="Y457" i="52"/>
  <c r="K443" i="24" s="1"/>
  <c r="Y385" i="52"/>
  <c r="Y585" i="52"/>
  <c r="B585" i="52" s="1"/>
  <c r="V585" i="52" s="1"/>
  <c r="Y361" i="52"/>
  <c r="B347" i="24" s="1"/>
  <c r="X566" i="52"/>
  <c r="X497" i="52"/>
  <c r="J482" i="24"/>
  <c r="X489" i="52"/>
  <c r="X478" i="52"/>
  <c r="X438" i="52"/>
  <c r="X390" i="52"/>
  <c r="X369" i="52"/>
  <c r="X350" i="52"/>
  <c r="X326" i="52"/>
  <c r="X246" i="52"/>
  <c r="X222" i="52"/>
  <c r="X190" i="52"/>
  <c r="X158" i="52"/>
  <c r="X126" i="52"/>
  <c r="X94" i="52"/>
  <c r="X62" i="52"/>
  <c r="X30" i="52"/>
  <c r="Y593" i="52"/>
  <c r="G579" i="24" s="1"/>
  <c r="Y534" i="52"/>
  <c r="E520" i="24" s="1"/>
  <c r="Y513" i="52"/>
  <c r="A499" i="24" s="1"/>
  <c r="Y417" i="52"/>
  <c r="X449" i="52"/>
  <c r="X302" i="52"/>
  <c r="X278" i="52"/>
  <c r="X254" i="52"/>
  <c r="Y545" i="52"/>
  <c r="E531" i="24" s="1"/>
  <c r="Y358" i="52"/>
  <c r="G344" i="24" s="1"/>
  <c r="Y289" i="52"/>
  <c r="B275" i="24" s="1"/>
  <c r="X574" i="52"/>
  <c r="X486" i="52"/>
  <c r="X446" i="52"/>
  <c r="X377" i="52"/>
  <c r="X230" i="52"/>
  <c r="X198" i="52"/>
  <c r="X166" i="52"/>
  <c r="X134" i="52"/>
  <c r="X102" i="52"/>
  <c r="X70" i="52"/>
  <c r="X38" i="52"/>
  <c r="X366" i="52"/>
  <c r="B576" i="52"/>
  <c r="V576" i="52" s="1"/>
  <c r="D562" i="24"/>
  <c r="G562" i="24"/>
  <c r="L562" i="24"/>
  <c r="B568" i="52"/>
  <c r="V568" i="52" s="1"/>
  <c r="D554" i="24"/>
  <c r="G554" i="24"/>
  <c r="L554" i="24"/>
  <c r="B560" i="52"/>
  <c r="V560" i="52" s="1"/>
  <c r="L546" i="24"/>
  <c r="D546" i="24"/>
  <c r="G546" i="24"/>
  <c r="B589" i="52"/>
  <c r="V589" i="52" s="1"/>
  <c r="K575" i="24"/>
  <c r="C575" i="24"/>
  <c r="H575" i="24"/>
  <c r="C494" i="24"/>
  <c r="H494" i="24"/>
  <c r="B486" i="24"/>
  <c r="C486" i="24"/>
  <c r="C462" i="24"/>
  <c r="H462" i="24"/>
  <c r="A509" i="24"/>
  <c r="D509" i="24"/>
  <c r="I509" i="24"/>
  <c r="B523" i="52"/>
  <c r="V523" i="52" s="1"/>
  <c r="B554" i="52"/>
  <c r="V554" i="52" s="1"/>
  <c r="G540" i="24"/>
  <c r="L540" i="24"/>
  <c r="D540" i="24"/>
  <c r="B538" i="52"/>
  <c r="V538" i="52" s="1"/>
  <c r="G524" i="24"/>
  <c r="L524" i="24"/>
  <c r="D524" i="24"/>
  <c r="B492" i="24"/>
  <c r="J492" i="24"/>
  <c r="I412" i="24"/>
  <c r="A412" i="24"/>
  <c r="A396" i="24"/>
  <c r="L396" i="24"/>
  <c r="B592" i="52"/>
  <c r="V592" i="52" s="1"/>
  <c r="D569" i="24"/>
  <c r="B572" i="52"/>
  <c r="V572" i="52" s="1"/>
  <c r="B561" i="52"/>
  <c r="V561" i="52" s="1"/>
  <c r="B553" i="52"/>
  <c r="V553" i="52" s="1"/>
  <c r="B541" i="52"/>
  <c r="V541" i="52" s="1"/>
  <c r="J516" i="24"/>
  <c r="J508" i="24"/>
  <c r="G497" i="24"/>
  <c r="D485" i="24"/>
  <c r="D477" i="24"/>
  <c r="B454" i="24"/>
  <c r="C446" i="24"/>
  <c r="B424" i="24"/>
  <c r="B419" i="52"/>
  <c r="V419" i="52" s="1"/>
  <c r="L572" i="24"/>
  <c r="H561" i="24"/>
  <c r="K527" i="24"/>
  <c r="C454" i="24"/>
  <c r="E417" i="24"/>
  <c r="B601" i="52"/>
  <c r="V601" i="52" s="1"/>
  <c r="D577" i="24"/>
  <c r="B582" i="52"/>
  <c r="V582" i="52" s="1"/>
  <c r="B570" i="52"/>
  <c r="V570" i="52" s="1"/>
  <c r="D537" i="24"/>
  <c r="B540" i="52"/>
  <c r="V540" i="52" s="1"/>
  <c r="K484" i="24"/>
  <c r="B476" i="24"/>
  <c r="D453" i="24"/>
  <c r="D445" i="24"/>
  <c r="A422" i="24"/>
  <c r="H383" i="24"/>
  <c r="B387" i="52"/>
  <c r="V387" i="52" s="1"/>
  <c r="G582" i="24"/>
  <c r="L578" i="24"/>
  <c r="G572" i="24"/>
  <c r="K565" i="24"/>
  <c r="G556" i="24"/>
  <c r="K549" i="24"/>
  <c r="G542" i="24"/>
  <c r="K537" i="24"/>
  <c r="H527" i="24"/>
  <c r="L511" i="24"/>
  <c r="L503" i="24"/>
  <c r="G453" i="24"/>
  <c r="L441" i="24"/>
  <c r="B600" i="52"/>
  <c r="V600" i="52" s="1"/>
  <c r="B590" i="52"/>
  <c r="V590" i="52" s="1"/>
  <c r="B581" i="52"/>
  <c r="V581" i="52" s="1"/>
  <c r="B569" i="52"/>
  <c r="V569" i="52" s="1"/>
  <c r="D545" i="24"/>
  <c r="B550" i="52"/>
  <c r="V550" i="52" s="1"/>
  <c r="G505" i="24"/>
  <c r="K452" i="24"/>
  <c r="B444" i="24"/>
  <c r="I382" i="24"/>
  <c r="G360" i="24"/>
  <c r="B559" i="52"/>
  <c r="V559" i="52" s="1"/>
  <c r="G578" i="24"/>
  <c r="L574" i="24"/>
  <c r="K559" i="24"/>
  <c r="D556" i="24"/>
  <c r="H549" i="24"/>
  <c r="K545" i="24"/>
  <c r="H537" i="24"/>
  <c r="L530" i="24"/>
  <c r="C527" i="24"/>
  <c r="J466" i="24"/>
  <c r="H452" i="24"/>
  <c r="D565" i="24"/>
  <c r="B558" i="52"/>
  <c r="V558" i="52" s="1"/>
  <c r="B549" i="52"/>
  <c r="V549" i="52" s="1"/>
  <c r="G513" i="24"/>
  <c r="G473" i="24"/>
  <c r="I420" i="24"/>
  <c r="K303" i="24"/>
  <c r="B491" i="52"/>
  <c r="V491" i="52" s="1"/>
  <c r="K581" i="24"/>
  <c r="D578" i="24"/>
  <c r="K569" i="24"/>
  <c r="C565" i="24"/>
  <c r="H559" i="24"/>
  <c r="H545" i="24"/>
  <c r="K541" i="24"/>
  <c r="C537" i="24"/>
  <c r="G530" i="24"/>
  <c r="L526" i="24"/>
  <c r="I517" i="24"/>
  <c r="I501" i="24"/>
  <c r="J450" i="24"/>
  <c r="B596" i="52"/>
  <c r="V596" i="52" s="1"/>
  <c r="B588" i="52"/>
  <c r="V588" i="52" s="1"/>
  <c r="B566" i="52"/>
  <c r="V566" i="52" s="1"/>
  <c r="B557" i="52"/>
  <c r="V557" i="52" s="1"/>
  <c r="D533" i="24"/>
  <c r="B460" i="24"/>
  <c r="G441" i="24"/>
  <c r="E399" i="24"/>
  <c r="I380" i="24"/>
  <c r="D349" i="24"/>
  <c r="L302" i="24"/>
  <c r="B527" i="52"/>
  <c r="V527" i="52" s="1"/>
  <c r="K577" i="24"/>
  <c r="D574" i="24"/>
  <c r="H569" i="24"/>
  <c r="L548" i="24"/>
  <c r="C545" i="24"/>
  <c r="H541" i="24"/>
  <c r="K535" i="24"/>
  <c r="G526" i="24"/>
  <c r="F477" i="24"/>
  <c r="H399" i="24"/>
  <c r="K349" i="24"/>
  <c r="D581" i="24"/>
  <c r="D573" i="24"/>
  <c r="B564" i="52"/>
  <c r="V564" i="52" s="1"/>
  <c r="B556" i="52"/>
  <c r="V556" i="52" s="1"/>
  <c r="A501" i="24"/>
  <c r="G471" i="24"/>
  <c r="D440" i="24"/>
  <c r="A428" i="24"/>
  <c r="I398" i="24"/>
  <c r="B587" i="52"/>
  <c r="V587" i="52" s="1"/>
  <c r="B459" i="52"/>
  <c r="V459" i="52" s="1"/>
  <c r="L586" i="24"/>
  <c r="C581" i="24"/>
  <c r="H577" i="24"/>
  <c r="K573" i="24"/>
  <c r="C569" i="24"/>
  <c r="L558" i="24"/>
  <c r="G548" i="24"/>
  <c r="K543" i="24"/>
  <c r="H535" i="24"/>
  <c r="K529" i="24"/>
  <c r="D526" i="24"/>
  <c r="E516" i="24"/>
  <c r="J476" i="24"/>
  <c r="L428" i="24"/>
  <c r="B594" i="52"/>
  <c r="V594" i="52" s="1"/>
  <c r="B586" i="52"/>
  <c r="V586" i="52" s="1"/>
  <c r="D561" i="24"/>
  <c r="D549" i="24"/>
  <c r="D541" i="24"/>
  <c r="B544" i="52"/>
  <c r="V544" i="52" s="1"/>
  <c r="E518" i="24"/>
  <c r="E510" i="24"/>
  <c r="K488" i="24"/>
  <c r="D469" i="24"/>
  <c r="C448" i="24"/>
  <c r="E427" i="24"/>
  <c r="A324" i="24"/>
  <c r="G330" i="24"/>
  <c r="G586" i="24"/>
  <c r="L580" i="24"/>
  <c r="C577" i="24"/>
  <c r="H573" i="24"/>
  <c r="K567" i="24"/>
  <c r="G558" i="24"/>
  <c r="L550" i="24"/>
  <c r="H543" i="24"/>
  <c r="C535" i="24"/>
  <c r="E508" i="24"/>
  <c r="I497" i="24"/>
  <c r="G485" i="24"/>
  <c r="L473" i="24"/>
  <c r="J460" i="24"/>
  <c r="H446" i="24"/>
  <c r="D422" i="24"/>
  <c r="B573" i="52"/>
  <c r="V573" i="52" s="1"/>
  <c r="B562" i="52"/>
  <c r="V562" i="52" s="1"/>
  <c r="D529" i="24"/>
  <c r="A517" i="24"/>
  <c r="C478" i="24"/>
  <c r="B451" i="52"/>
  <c r="V451" i="52" s="1"/>
  <c r="E385" i="24"/>
  <c r="K335" i="24"/>
  <c r="H321" i="24"/>
  <c r="B555" i="52"/>
  <c r="V555" i="52" s="1"/>
  <c r="D586" i="24"/>
  <c r="G580" i="24"/>
  <c r="C573" i="24"/>
  <c r="H567" i="24"/>
  <c r="K561" i="24"/>
  <c r="D558" i="24"/>
  <c r="G550" i="24"/>
  <c r="C543" i="24"/>
  <c r="K533" i="24"/>
  <c r="C529" i="24"/>
  <c r="I513" i="24"/>
  <c r="I505" i="24"/>
  <c r="D497" i="24"/>
  <c r="H484" i="24"/>
  <c r="D473" i="24"/>
  <c r="F445" i="24"/>
  <c r="B584" i="52"/>
  <c r="V584" i="52" s="1"/>
  <c r="H570" i="24"/>
  <c r="A570" i="24"/>
  <c r="I570" i="24"/>
  <c r="B570" i="24"/>
  <c r="J570" i="24"/>
  <c r="D570" i="24"/>
  <c r="C570" i="24"/>
  <c r="K570" i="24"/>
  <c r="L570" i="24"/>
  <c r="E570" i="24"/>
  <c r="G570" i="24"/>
  <c r="F570" i="24"/>
  <c r="B546" i="52"/>
  <c r="V546" i="52" s="1"/>
  <c r="H532" i="24"/>
  <c r="A532" i="24"/>
  <c r="I532" i="24"/>
  <c r="B532" i="24"/>
  <c r="J532" i="24"/>
  <c r="C532" i="24"/>
  <c r="K532" i="24"/>
  <c r="L532" i="24"/>
  <c r="D532" i="24"/>
  <c r="E532" i="24"/>
  <c r="F532" i="24"/>
  <c r="G532" i="24"/>
  <c r="B516" i="52"/>
  <c r="V516" i="52" s="1"/>
  <c r="D502" i="24"/>
  <c r="L502" i="24"/>
  <c r="F502" i="24"/>
  <c r="G502" i="24"/>
  <c r="A502" i="24"/>
  <c r="I502" i="24"/>
  <c r="B502" i="24"/>
  <c r="C502" i="24"/>
  <c r="H502" i="24"/>
  <c r="E502" i="24"/>
  <c r="J502" i="24"/>
  <c r="K502" i="24"/>
  <c r="B478" i="52"/>
  <c r="V478" i="52" s="1"/>
  <c r="D464" i="24"/>
  <c r="L464" i="24"/>
  <c r="E464" i="24"/>
  <c r="F464" i="24"/>
  <c r="G464" i="24"/>
  <c r="A464" i="24"/>
  <c r="I464" i="24"/>
  <c r="B464" i="24"/>
  <c r="C464" i="24"/>
  <c r="H464" i="24"/>
  <c r="J464" i="24"/>
  <c r="K464" i="24"/>
  <c r="B456" i="52"/>
  <c r="V456" i="52" s="1"/>
  <c r="D442" i="24"/>
  <c r="L442" i="24"/>
  <c r="E442" i="24"/>
  <c r="F442" i="24"/>
  <c r="G442" i="24"/>
  <c r="A442" i="24"/>
  <c r="I442" i="24"/>
  <c r="B442" i="24"/>
  <c r="K442" i="24"/>
  <c r="C442" i="24"/>
  <c r="H442" i="24"/>
  <c r="J442" i="24"/>
  <c r="B418" i="52"/>
  <c r="V418" i="52" s="1"/>
  <c r="E404" i="24"/>
  <c r="F404" i="24"/>
  <c r="G404" i="24"/>
  <c r="H404" i="24"/>
  <c r="B404" i="24"/>
  <c r="J404" i="24"/>
  <c r="C404" i="24"/>
  <c r="K404" i="24"/>
  <c r="D404" i="24"/>
  <c r="A404" i="24"/>
  <c r="I404" i="24"/>
  <c r="L404" i="24"/>
  <c r="B388" i="52"/>
  <c r="V388" i="52" s="1"/>
  <c r="E374" i="24"/>
  <c r="F374" i="24"/>
  <c r="G374" i="24"/>
  <c r="H374" i="24"/>
  <c r="B374" i="24"/>
  <c r="J374" i="24"/>
  <c r="C374" i="24"/>
  <c r="K374" i="24"/>
  <c r="A374" i="24"/>
  <c r="D374" i="24"/>
  <c r="L374" i="24"/>
  <c r="I374" i="24"/>
  <c r="B597" i="52"/>
  <c r="V597" i="52" s="1"/>
  <c r="D583" i="24"/>
  <c r="L583" i="24"/>
  <c r="E583" i="24"/>
  <c r="F583" i="24"/>
  <c r="H583" i="24"/>
  <c r="G583" i="24"/>
  <c r="A583" i="24"/>
  <c r="I583" i="24"/>
  <c r="C583" i="24"/>
  <c r="B583" i="24"/>
  <c r="J583" i="24"/>
  <c r="K583" i="24"/>
  <c r="D553" i="24"/>
  <c r="L553" i="24"/>
  <c r="E553" i="24"/>
  <c r="F553" i="24"/>
  <c r="G553" i="24"/>
  <c r="H553" i="24"/>
  <c r="A553" i="24"/>
  <c r="I553" i="24"/>
  <c r="K553" i="24"/>
  <c r="B553" i="24"/>
  <c r="J553" i="24"/>
  <c r="B567" i="52"/>
  <c r="V567" i="52" s="1"/>
  <c r="C553" i="24"/>
  <c r="B469" i="52"/>
  <c r="V469" i="52" s="1"/>
  <c r="H455" i="24"/>
  <c r="A455" i="24"/>
  <c r="I455" i="24"/>
  <c r="B455" i="24"/>
  <c r="J455" i="24"/>
  <c r="C455" i="24"/>
  <c r="K455" i="24"/>
  <c r="E455" i="24"/>
  <c r="D455" i="24"/>
  <c r="F455" i="24"/>
  <c r="G455" i="24"/>
  <c r="L455" i="24"/>
  <c r="A425" i="24"/>
  <c r="I425" i="24"/>
  <c r="B425" i="24"/>
  <c r="J425" i="24"/>
  <c r="C425" i="24"/>
  <c r="K425" i="24"/>
  <c r="D425" i="24"/>
  <c r="L425" i="24"/>
  <c r="G425" i="24"/>
  <c r="E425" i="24"/>
  <c r="H425" i="24"/>
  <c r="F425" i="24"/>
  <c r="B439" i="52"/>
  <c r="V439" i="52" s="1"/>
  <c r="B574" i="52"/>
  <c r="V574" i="52" s="1"/>
  <c r="H560" i="24"/>
  <c r="A560" i="24"/>
  <c r="I560" i="24"/>
  <c r="B560" i="24"/>
  <c r="J560" i="24"/>
  <c r="D560" i="24"/>
  <c r="C560" i="24"/>
  <c r="K560" i="24"/>
  <c r="L560" i="24"/>
  <c r="E560" i="24"/>
  <c r="G560" i="24"/>
  <c r="F560" i="24"/>
  <c r="B514" i="52"/>
  <c r="V514" i="52" s="1"/>
  <c r="D500" i="24"/>
  <c r="L500" i="24"/>
  <c r="F500" i="24"/>
  <c r="G500" i="24"/>
  <c r="A500" i="24"/>
  <c r="I500" i="24"/>
  <c r="H500" i="24"/>
  <c r="J500" i="24"/>
  <c r="K500" i="24"/>
  <c r="B500" i="24"/>
  <c r="C500" i="24"/>
  <c r="E500" i="24"/>
  <c r="B484" i="52"/>
  <c r="V484" i="52" s="1"/>
  <c r="D470" i="24"/>
  <c r="L470" i="24"/>
  <c r="E470" i="24"/>
  <c r="F470" i="24"/>
  <c r="G470" i="24"/>
  <c r="A470" i="24"/>
  <c r="I470" i="24"/>
  <c r="H470" i="24"/>
  <c r="J470" i="24"/>
  <c r="K470" i="24"/>
  <c r="B470" i="24"/>
  <c r="C470" i="24"/>
  <c r="B424" i="52"/>
  <c r="V424" i="52" s="1"/>
  <c r="E410" i="24"/>
  <c r="F410" i="24"/>
  <c r="G410" i="24"/>
  <c r="H410" i="24"/>
  <c r="B410" i="24"/>
  <c r="J410" i="24"/>
  <c r="C410" i="24"/>
  <c r="K410" i="24"/>
  <c r="I410" i="24"/>
  <c r="L410" i="24"/>
  <c r="A410" i="24"/>
  <c r="D410" i="24"/>
  <c r="B356" i="52"/>
  <c r="V356" i="52" s="1"/>
  <c r="B342" i="24"/>
  <c r="J342" i="24"/>
  <c r="C342" i="24"/>
  <c r="K342" i="24"/>
  <c r="E342" i="24"/>
  <c r="F342" i="24"/>
  <c r="A342" i="24"/>
  <c r="D342" i="24"/>
  <c r="G342" i="24"/>
  <c r="I342" i="24"/>
  <c r="L342" i="24"/>
  <c r="H342" i="24"/>
  <c r="B340" i="52"/>
  <c r="V340" i="52" s="1"/>
  <c r="H326" i="24"/>
  <c r="B326" i="24"/>
  <c r="J326" i="24"/>
  <c r="C326" i="24"/>
  <c r="K326" i="24"/>
  <c r="E326" i="24"/>
  <c r="F326" i="24"/>
  <c r="A326" i="24"/>
  <c r="D326" i="24"/>
  <c r="G326" i="24"/>
  <c r="I326" i="24"/>
  <c r="L326" i="24"/>
  <c r="B324" i="52"/>
  <c r="V324" i="52" s="1"/>
  <c r="H310" i="24"/>
  <c r="A310" i="24"/>
  <c r="I310" i="24"/>
  <c r="B310" i="24"/>
  <c r="J310" i="24"/>
  <c r="C310" i="24"/>
  <c r="K310" i="24"/>
  <c r="E310" i="24"/>
  <c r="F310" i="24"/>
  <c r="D310" i="24"/>
  <c r="G310" i="24"/>
  <c r="L310" i="24"/>
  <c r="B308" i="52"/>
  <c r="V308" i="52" s="1"/>
  <c r="B294" i="24"/>
  <c r="J294" i="24"/>
  <c r="D294" i="24"/>
  <c r="L294" i="24"/>
  <c r="F294" i="24"/>
  <c r="A294" i="24"/>
  <c r="C294" i="24"/>
  <c r="E294" i="24"/>
  <c r="G294" i="24"/>
  <c r="I294" i="24"/>
  <c r="K294" i="24"/>
  <c r="H294" i="24"/>
  <c r="B292" i="52"/>
  <c r="V292" i="52" s="1"/>
  <c r="B278" i="24"/>
  <c r="J278" i="24"/>
  <c r="D278" i="24"/>
  <c r="L278" i="24"/>
  <c r="F278" i="24"/>
  <c r="A278" i="24"/>
  <c r="C278" i="24"/>
  <c r="E278" i="24"/>
  <c r="G278" i="24"/>
  <c r="I278" i="24"/>
  <c r="K278" i="24"/>
  <c r="H278" i="24"/>
  <c r="B276" i="52"/>
  <c r="V276" i="52" s="1"/>
  <c r="B262" i="24"/>
  <c r="J262" i="24"/>
  <c r="D262" i="24"/>
  <c r="L262" i="24"/>
  <c r="F262" i="24"/>
  <c r="G262" i="24"/>
  <c r="I262" i="24"/>
  <c r="K262" i="24"/>
  <c r="C262" i="24"/>
  <c r="E262" i="24"/>
  <c r="A262" i="24"/>
  <c r="H262" i="24"/>
  <c r="B260" i="52"/>
  <c r="V260" i="52" s="1"/>
  <c r="B246" i="24"/>
  <c r="J246" i="24"/>
  <c r="C246" i="24"/>
  <c r="K246" i="24"/>
  <c r="D246" i="24"/>
  <c r="L246" i="24"/>
  <c r="F246" i="24"/>
  <c r="G246" i="24"/>
  <c r="A246" i="24"/>
  <c r="H246" i="24"/>
  <c r="I246" i="24"/>
  <c r="E246" i="24"/>
  <c r="B236" i="52"/>
  <c r="V236" i="52" s="1"/>
  <c r="E222" i="24"/>
  <c r="H222" i="24"/>
  <c r="A222" i="24"/>
  <c r="K222" i="24"/>
  <c r="B222" i="24"/>
  <c r="L222" i="24"/>
  <c r="C222" i="24"/>
  <c r="D222" i="24"/>
  <c r="G222" i="24"/>
  <c r="I222" i="24"/>
  <c r="J222" i="24"/>
  <c r="F222" i="24"/>
  <c r="B228" i="52"/>
  <c r="V228" i="52" s="1"/>
  <c r="E214" i="24"/>
  <c r="H214" i="24"/>
  <c r="A214" i="24"/>
  <c r="K214" i="24"/>
  <c r="B214" i="24"/>
  <c r="L214" i="24"/>
  <c r="C214" i="24"/>
  <c r="D214" i="24"/>
  <c r="G214" i="24"/>
  <c r="I214" i="24"/>
  <c r="F214" i="24"/>
  <c r="J214" i="24"/>
  <c r="B212" i="52"/>
  <c r="V212" i="52" s="1"/>
  <c r="E198" i="24"/>
  <c r="H198" i="24"/>
  <c r="A198" i="24"/>
  <c r="I198" i="24"/>
  <c r="D198" i="24"/>
  <c r="F198" i="24"/>
  <c r="G198" i="24"/>
  <c r="J198" i="24"/>
  <c r="L198" i="24"/>
  <c r="B198" i="24"/>
  <c r="C198" i="24"/>
  <c r="K198" i="24"/>
  <c r="B204" i="52"/>
  <c r="V204" i="52" s="1"/>
  <c r="E190" i="24"/>
  <c r="H190" i="24"/>
  <c r="A190" i="24"/>
  <c r="I190" i="24"/>
  <c r="K190" i="24"/>
  <c r="L190" i="24"/>
  <c r="B190" i="24"/>
  <c r="C190" i="24"/>
  <c r="F190" i="24"/>
  <c r="G190" i="24"/>
  <c r="J190" i="24"/>
  <c r="D190" i="24"/>
  <c r="B196" i="52"/>
  <c r="V196" i="52" s="1"/>
  <c r="E182" i="24"/>
  <c r="H182" i="24"/>
  <c r="A182" i="24"/>
  <c r="I182" i="24"/>
  <c r="D182" i="24"/>
  <c r="F182" i="24"/>
  <c r="G182" i="24"/>
  <c r="J182" i="24"/>
  <c r="L182" i="24"/>
  <c r="B182" i="24"/>
  <c r="C182" i="24"/>
  <c r="K182" i="24"/>
  <c r="B180" i="52"/>
  <c r="V180" i="52" s="1"/>
  <c r="F166" i="24"/>
  <c r="G166" i="24"/>
  <c r="H166" i="24"/>
  <c r="A166" i="24"/>
  <c r="I166" i="24"/>
  <c r="B166" i="24"/>
  <c r="J166" i="24"/>
  <c r="L166" i="24"/>
  <c r="C166" i="24"/>
  <c r="D166" i="24"/>
  <c r="K166" i="24"/>
  <c r="E166" i="24"/>
  <c r="B172" i="52"/>
  <c r="V172" i="52" s="1"/>
  <c r="F158" i="24"/>
  <c r="G158" i="24"/>
  <c r="H158" i="24"/>
  <c r="A158" i="24"/>
  <c r="I158" i="24"/>
  <c r="B158" i="24"/>
  <c r="J158" i="24"/>
  <c r="C158" i="24"/>
  <c r="D158" i="24"/>
  <c r="L158" i="24"/>
  <c r="E158" i="24"/>
  <c r="K158" i="24"/>
  <c r="B164" i="52"/>
  <c r="V164" i="52" s="1"/>
  <c r="F150" i="24"/>
  <c r="G150" i="24"/>
  <c r="H150" i="24"/>
  <c r="A150" i="24"/>
  <c r="I150" i="24"/>
  <c r="B150" i="24"/>
  <c r="J150" i="24"/>
  <c r="K150" i="24"/>
  <c r="L150" i="24"/>
  <c r="C150" i="24"/>
  <c r="D150" i="24"/>
  <c r="E150" i="24"/>
  <c r="B156" i="52"/>
  <c r="V156" i="52" s="1"/>
  <c r="F142" i="24"/>
  <c r="G142" i="24"/>
  <c r="H142" i="24"/>
  <c r="A142" i="24"/>
  <c r="I142" i="24"/>
  <c r="B142" i="24"/>
  <c r="J142" i="24"/>
  <c r="C142" i="24"/>
  <c r="D142" i="24"/>
  <c r="L142" i="24"/>
  <c r="K142" i="24"/>
  <c r="E142" i="24"/>
  <c r="B148" i="52"/>
  <c r="V148" i="52" s="1"/>
  <c r="E134" i="24"/>
  <c r="F134" i="24"/>
  <c r="A134" i="24"/>
  <c r="B134" i="24"/>
  <c r="D134" i="24"/>
  <c r="G134" i="24"/>
  <c r="H134" i="24"/>
  <c r="I134" i="24"/>
  <c r="J134" i="24"/>
  <c r="K134" i="24"/>
  <c r="L134" i="24"/>
  <c r="C134" i="24"/>
  <c r="B140" i="52"/>
  <c r="V140" i="52" s="1"/>
  <c r="E126" i="24"/>
  <c r="F126" i="24"/>
  <c r="G126" i="24"/>
  <c r="H126" i="24"/>
  <c r="A126" i="24"/>
  <c r="I126" i="24"/>
  <c r="B126" i="24"/>
  <c r="J126" i="24"/>
  <c r="D126" i="24"/>
  <c r="K126" i="24"/>
  <c r="L126" i="24"/>
  <c r="C126" i="24"/>
  <c r="B132" i="52"/>
  <c r="V132" i="52" s="1"/>
  <c r="E118" i="24"/>
  <c r="F118" i="24"/>
  <c r="G118" i="24"/>
  <c r="H118" i="24"/>
  <c r="A118" i="24"/>
  <c r="I118" i="24"/>
  <c r="B118" i="24"/>
  <c r="J118" i="24"/>
  <c r="D118" i="24"/>
  <c r="K118" i="24"/>
  <c r="L118" i="24"/>
  <c r="C118" i="24"/>
  <c r="B124" i="52"/>
  <c r="V124" i="52" s="1"/>
  <c r="E110" i="24"/>
  <c r="F110" i="24"/>
  <c r="G110" i="24"/>
  <c r="H110" i="24"/>
  <c r="A110" i="24"/>
  <c r="I110" i="24"/>
  <c r="B110" i="24"/>
  <c r="J110" i="24"/>
  <c r="D110" i="24"/>
  <c r="K110" i="24"/>
  <c r="L110" i="24"/>
  <c r="C110" i="24"/>
  <c r="B108" i="52"/>
  <c r="V108" i="52" s="1"/>
  <c r="E94" i="24"/>
  <c r="F94" i="24"/>
  <c r="G94" i="24"/>
  <c r="H94" i="24"/>
  <c r="A94" i="24"/>
  <c r="I94" i="24"/>
  <c r="B94" i="24"/>
  <c r="J94" i="24"/>
  <c r="D94" i="24"/>
  <c r="K94" i="24"/>
  <c r="L94" i="24"/>
  <c r="C94" i="24"/>
  <c r="B92" i="52"/>
  <c r="V92" i="52" s="1"/>
  <c r="C78" i="24"/>
  <c r="K78" i="24"/>
  <c r="D78" i="24"/>
  <c r="L78" i="24"/>
  <c r="E78" i="24"/>
  <c r="F78" i="24"/>
  <c r="G78" i="24"/>
  <c r="H78" i="24"/>
  <c r="I78" i="24"/>
  <c r="J78" i="24"/>
  <c r="A78" i="24"/>
  <c r="B78" i="24"/>
  <c r="B84" i="52"/>
  <c r="V84" i="52" s="1"/>
  <c r="C70" i="24"/>
  <c r="K70" i="24"/>
  <c r="D70" i="24"/>
  <c r="L70" i="24"/>
  <c r="E70" i="24"/>
  <c r="F70" i="24"/>
  <c r="G70" i="24"/>
  <c r="H70" i="24"/>
  <c r="I70" i="24"/>
  <c r="J70" i="24"/>
  <c r="B70" i="24"/>
  <c r="A70" i="24"/>
  <c r="B76" i="52"/>
  <c r="V76" i="52" s="1"/>
  <c r="C62" i="24"/>
  <c r="K62" i="24"/>
  <c r="D62" i="24"/>
  <c r="L62" i="24"/>
  <c r="E62" i="24"/>
  <c r="F62" i="24"/>
  <c r="G62" i="24"/>
  <c r="H62" i="24"/>
  <c r="I62" i="24"/>
  <c r="J62" i="24"/>
  <c r="A62" i="24"/>
  <c r="B62" i="24"/>
  <c r="B60" i="52"/>
  <c r="V60" i="52" s="1"/>
  <c r="F46" i="24"/>
  <c r="G46" i="24"/>
  <c r="B46" i="24"/>
  <c r="J46" i="24"/>
  <c r="C46" i="24"/>
  <c r="K46" i="24"/>
  <c r="A46" i="24"/>
  <c r="D46" i="24"/>
  <c r="E46" i="24"/>
  <c r="H46" i="24"/>
  <c r="I46" i="24"/>
  <c r="L46" i="24"/>
  <c r="B52" i="52"/>
  <c r="V52" i="52" s="1"/>
  <c r="F38" i="24"/>
  <c r="G38" i="24"/>
  <c r="B38" i="24"/>
  <c r="J38" i="24"/>
  <c r="C38" i="24"/>
  <c r="K38" i="24"/>
  <c r="A38" i="24"/>
  <c r="D38" i="24"/>
  <c r="E38" i="24"/>
  <c r="H38" i="24"/>
  <c r="I38" i="24"/>
  <c r="L38" i="24"/>
  <c r="B36" i="52"/>
  <c r="V36" i="52" s="1"/>
  <c r="F22" i="24"/>
  <c r="G22" i="24"/>
  <c r="B22" i="24"/>
  <c r="J22" i="24"/>
  <c r="C22" i="24"/>
  <c r="K22" i="24"/>
  <c r="A22" i="24"/>
  <c r="D22" i="24"/>
  <c r="E22" i="24"/>
  <c r="H22" i="24"/>
  <c r="I22" i="24"/>
  <c r="L22" i="24"/>
  <c r="B28" i="52"/>
  <c r="V28" i="52" s="1"/>
  <c r="E14" i="24"/>
  <c r="F14" i="24"/>
  <c r="G14" i="24"/>
  <c r="H14" i="24"/>
  <c r="B14" i="24"/>
  <c r="J14" i="24"/>
  <c r="C14" i="24"/>
  <c r="K14" i="24"/>
  <c r="A14" i="24"/>
  <c r="D14" i="24"/>
  <c r="I14" i="24"/>
  <c r="L14" i="24"/>
  <c r="B20" i="52"/>
  <c r="V20" i="52" s="1"/>
  <c r="E6" i="24"/>
  <c r="F6" i="24"/>
  <c r="G6" i="24"/>
  <c r="H6" i="24"/>
  <c r="B6" i="24"/>
  <c r="J6" i="24"/>
  <c r="C6" i="24"/>
  <c r="K6" i="24"/>
  <c r="A6" i="24"/>
  <c r="D6" i="24"/>
  <c r="I6" i="24"/>
  <c r="L6" i="24"/>
  <c r="B565" i="52"/>
  <c r="V565" i="52" s="1"/>
  <c r="D551" i="24"/>
  <c r="L551" i="24"/>
  <c r="E551" i="24"/>
  <c r="F551" i="24"/>
  <c r="G551" i="24"/>
  <c r="H551" i="24"/>
  <c r="A551" i="24"/>
  <c r="I551" i="24"/>
  <c r="C551" i="24"/>
  <c r="K551" i="24"/>
  <c r="B551" i="24"/>
  <c r="J551" i="24"/>
  <c r="H521" i="24"/>
  <c r="B521" i="24"/>
  <c r="J521" i="24"/>
  <c r="C521" i="24"/>
  <c r="K521" i="24"/>
  <c r="E521" i="24"/>
  <c r="L521" i="24"/>
  <c r="D521" i="24"/>
  <c r="A521" i="24"/>
  <c r="F521" i="24"/>
  <c r="G521" i="24"/>
  <c r="B535" i="52"/>
  <c r="V535" i="52" s="1"/>
  <c r="I521" i="24"/>
  <c r="B437" i="52"/>
  <c r="V437" i="52" s="1"/>
  <c r="A423" i="24"/>
  <c r="I423" i="24"/>
  <c r="B423" i="24"/>
  <c r="J423" i="24"/>
  <c r="C423" i="24"/>
  <c r="K423" i="24"/>
  <c r="D423" i="24"/>
  <c r="L423" i="24"/>
  <c r="G423" i="24"/>
  <c r="E423" i="24"/>
  <c r="F423" i="24"/>
  <c r="H423" i="24"/>
  <c r="A393" i="24"/>
  <c r="I393" i="24"/>
  <c r="B393" i="24"/>
  <c r="J393" i="24"/>
  <c r="C393" i="24"/>
  <c r="K393" i="24"/>
  <c r="D393" i="24"/>
  <c r="L393" i="24"/>
  <c r="F393" i="24"/>
  <c r="G393" i="24"/>
  <c r="H393" i="24"/>
  <c r="B407" i="52"/>
  <c r="V407" i="52" s="1"/>
  <c r="E393" i="24"/>
  <c r="B552" i="52"/>
  <c r="V552" i="52" s="1"/>
  <c r="H538" i="24"/>
  <c r="A538" i="24"/>
  <c r="I538" i="24"/>
  <c r="B538" i="24"/>
  <c r="J538" i="24"/>
  <c r="L538" i="24"/>
  <c r="C538" i="24"/>
  <c r="K538" i="24"/>
  <c r="D538" i="24"/>
  <c r="E538" i="24"/>
  <c r="F538" i="24"/>
  <c r="G538" i="24"/>
  <c r="B446" i="52"/>
  <c r="V446" i="52" s="1"/>
  <c r="E432" i="24"/>
  <c r="F432" i="24"/>
  <c r="G432" i="24"/>
  <c r="H432" i="24"/>
  <c r="C432" i="24"/>
  <c r="K432" i="24"/>
  <c r="A432" i="24"/>
  <c r="B432" i="24"/>
  <c r="D432" i="24"/>
  <c r="J432" i="24"/>
  <c r="I432" i="24"/>
  <c r="L432" i="24"/>
  <c r="B386" i="52"/>
  <c r="V386" i="52" s="1"/>
  <c r="E372" i="24"/>
  <c r="F372" i="24"/>
  <c r="G372" i="24"/>
  <c r="H372" i="24"/>
  <c r="B372" i="24"/>
  <c r="J372" i="24"/>
  <c r="C372" i="24"/>
  <c r="K372" i="24"/>
  <c r="D372" i="24"/>
  <c r="I372" i="24"/>
  <c r="L372" i="24"/>
  <c r="A372" i="24"/>
  <c r="B348" i="52"/>
  <c r="V348" i="52" s="1"/>
  <c r="H334" i="24"/>
  <c r="B334" i="24"/>
  <c r="J334" i="24"/>
  <c r="C334" i="24"/>
  <c r="K334" i="24"/>
  <c r="E334" i="24"/>
  <c r="F334" i="24"/>
  <c r="L334" i="24"/>
  <c r="D334" i="24"/>
  <c r="G334" i="24"/>
  <c r="A334" i="24"/>
  <c r="I334" i="24"/>
  <c r="B332" i="52"/>
  <c r="V332" i="52" s="1"/>
  <c r="H318" i="24"/>
  <c r="A318" i="24"/>
  <c r="I318" i="24"/>
  <c r="B318" i="24"/>
  <c r="J318" i="24"/>
  <c r="C318" i="24"/>
  <c r="K318" i="24"/>
  <c r="E318" i="24"/>
  <c r="F318" i="24"/>
  <c r="D318" i="24"/>
  <c r="G318" i="24"/>
  <c r="L318" i="24"/>
  <c r="B284" i="52"/>
  <c r="V284" i="52" s="1"/>
  <c r="B270" i="24"/>
  <c r="J270" i="24"/>
  <c r="D270" i="24"/>
  <c r="L270" i="24"/>
  <c r="F270" i="24"/>
  <c r="H270" i="24"/>
  <c r="I270" i="24"/>
  <c r="K270" i="24"/>
  <c r="C270" i="24"/>
  <c r="E270" i="24"/>
  <c r="A270" i="24"/>
  <c r="G270" i="24"/>
  <c r="B268" i="52"/>
  <c r="V268" i="52" s="1"/>
  <c r="B254" i="24"/>
  <c r="J254" i="24"/>
  <c r="C254" i="24"/>
  <c r="K254" i="24"/>
  <c r="D254" i="24"/>
  <c r="L254" i="24"/>
  <c r="F254" i="24"/>
  <c r="G254" i="24"/>
  <c r="E254" i="24"/>
  <c r="H254" i="24"/>
  <c r="I254" i="24"/>
  <c r="A254" i="24"/>
  <c r="B244" i="52"/>
  <c r="V244" i="52" s="1"/>
  <c r="B230" i="24"/>
  <c r="J230" i="24"/>
  <c r="C230" i="24"/>
  <c r="K230" i="24"/>
  <c r="D230" i="24"/>
  <c r="L230" i="24"/>
  <c r="F230" i="24"/>
  <c r="G230" i="24"/>
  <c r="A230" i="24"/>
  <c r="H230" i="24"/>
  <c r="I230" i="24"/>
  <c r="E230" i="24"/>
  <c r="B220" i="52"/>
  <c r="V220" i="52" s="1"/>
  <c r="E206" i="24"/>
  <c r="H206" i="24"/>
  <c r="A206" i="24"/>
  <c r="I206" i="24"/>
  <c r="K206" i="24"/>
  <c r="L206" i="24"/>
  <c r="B206" i="24"/>
  <c r="C206" i="24"/>
  <c r="F206" i="24"/>
  <c r="G206" i="24"/>
  <c r="D206" i="24"/>
  <c r="J206" i="24"/>
  <c r="B116" i="52"/>
  <c r="V116" i="52" s="1"/>
  <c r="E102" i="24"/>
  <c r="F102" i="24"/>
  <c r="G102" i="24"/>
  <c r="H102" i="24"/>
  <c r="A102" i="24"/>
  <c r="I102" i="24"/>
  <c r="B102" i="24"/>
  <c r="J102" i="24"/>
  <c r="D102" i="24"/>
  <c r="K102" i="24"/>
  <c r="L102" i="24"/>
  <c r="C102" i="24"/>
  <c r="B100" i="52"/>
  <c r="V100" i="52" s="1"/>
  <c r="C86" i="24"/>
  <c r="K86" i="24"/>
  <c r="D86" i="24"/>
  <c r="L86" i="24"/>
  <c r="E86" i="24"/>
  <c r="F86" i="24"/>
  <c r="G86" i="24"/>
  <c r="H86" i="24"/>
  <c r="I86" i="24"/>
  <c r="J86" i="24"/>
  <c r="A86" i="24"/>
  <c r="B86" i="24"/>
  <c r="B68" i="52"/>
  <c r="V68" i="52" s="1"/>
  <c r="F54" i="24"/>
  <c r="G54" i="24"/>
  <c r="B54" i="24"/>
  <c r="J54" i="24"/>
  <c r="C54" i="24"/>
  <c r="K54" i="24"/>
  <c r="A54" i="24"/>
  <c r="D54" i="24"/>
  <c r="E54" i="24"/>
  <c r="H54" i="24"/>
  <c r="I54" i="24"/>
  <c r="L54" i="24"/>
  <c r="B580" i="52"/>
  <c r="V580" i="52" s="1"/>
  <c r="H566" i="24"/>
  <c r="A566" i="24"/>
  <c r="I566" i="24"/>
  <c r="B566" i="24"/>
  <c r="J566" i="24"/>
  <c r="C566" i="24"/>
  <c r="K566" i="24"/>
  <c r="L566" i="24"/>
  <c r="D566" i="24"/>
  <c r="E566" i="24"/>
  <c r="G566" i="24"/>
  <c r="F566" i="24"/>
  <c r="B542" i="52"/>
  <c r="V542" i="52" s="1"/>
  <c r="H528" i="24"/>
  <c r="A528" i="24"/>
  <c r="I528" i="24"/>
  <c r="B528" i="24"/>
  <c r="J528" i="24"/>
  <c r="D528" i="24"/>
  <c r="C528" i="24"/>
  <c r="K528" i="24"/>
  <c r="L528" i="24"/>
  <c r="E528" i="24"/>
  <c r="G528" i="24"/>
  <c r="F528" i="24"/>
  <c r="B520" i="52"/>
  <c r="V520" i="52" s="1"/>
  <c r="D506" i="24"/>
  <c r="L506" i="24"/>
  <c r="F506" i="24"/>
  <c r="G506" i="24"/>
  <c r="A506" i="24"/>
  <c r="I506" i="24"/>
  <c r="B506" i="24"/>
  <c r="C506" i="24"/>
  <c r="E506" i="24"/>
  <c r="H506" i="24"/>
  <c r="J506" i="24"/>
  <c r="K506" i="24"/>
  <c r="B482" i="52"/>
  <c r="V482" i="52" s="1"/>
  <c r="D468" i="24"/>
  <c r="L468" i="24"/>
  <c r="E468" i="24"/>
  <c r="F468" i="24"/>
  <c r="G468" i="24"/>
  <c r="A468" i="24"/>
  <c r="I468" i="24"/>
  <c r="J468" i="24"/>
  <c r="K468" i="24"/>
  <c r="B468" i="24"/>
  <c r="C468" i="24"/>
  <c r="H468" i="24"/>
  <c r="B452" i="52"/>
  <c r="V452" i="52" s="1"/>
  <c r="E438" i="24"/>
  <c r="F438" i="24"/>
  <c r="G438" i="24"/>
  <c r="H438" i="24"/>
  <c r="C438" i="24"/>
  <c r="K438" i="24"/>
  <c r="J438" i="24"/>
  <c r="L438" i="24"/>
  <c r="B438" i="24"/>
  <c r="I438" i="24"/>
  <c r="A438" i="24"/>
  <c r="D438" i="24"/>
  <c r="B414" i="52"/>
  <c r="V414" i="52" s="1"/>
  <c r="E400" i="24"/>
  <c r="F400" i="24"/>
  <c r="G400" i="24"/>
  <c r="H400" i="24"/>
  <c r="B400" i="24"/>
  <c r="J400" i="24"/>
  <c r="C400" i="24"/>
  <c r="K400" i="24"/>
  <c r="A400" i="24"/>
  <c r="D400" i="24"/>
  <c r="I400" i="24"/>
  <c r="L400" i="24"/>
  <c r="B392" i="52"/>
  <c r="V392" i="52" s="1"/>
  <c r="E378" i="24"/>
  <c r="F378" i="24"/>
  <c r="G378" i="24"/>
  <c r="H378" i="24"/>
  <c r="B378" i="24"/>
  <c r="J378" i="24"/>
  <c r="C378" i="24"/>
  <c r="K378" i="24"/>
  <c r="I378" i="24"/>
  <c r="L378" i="24"/>
  <c r="A378" i="24"/>
  <c r="D378" i="24"/>
  <c r="B44" i="52"/>
  <c r="V44" i="52" s="1"/>
  <c r="F30" i="24"/>
  <c r="G30" i="24"/>
  <c r="B30" i="24"/>
  <c r="J30" i="24"/>
  <c r="C30" i="24"/>
  <c r="K30" i="24"/>
  <c r="A30" i="24"/>
  <c r="D30" i="24"/>
  <c r="E30" i="24"/>
  <c r="H30" i="24"/>
  <c r="I30" i="24"/>
  <c r="L30" i="24"/>
  <c r="B533" i="52"/>
  <c r="V533" i="52" s="1"/>
  <c r="H519" i="24"/>
  <c r="B519" i="24"/>
  <c r="J519" i="24"/>
  <c r="C519" i="24"/>
  <c r="K519" i="24"/>
  <c r="E519" i="24"/>
  <c r="D519" i="24"/>
  <c r="F519" i="24"/>
  <c r="G519" i="24"/>
  <c r="I519" i="24"/>
  <c r="L519" i="24"/>
  <c r="A519" i="24"/>
  <c r="H489" i="24"/>
  <c r="A489" i="24"/>
  <c r="I489" i="24"/>
  <c r="B489" i="24"/>
  <c r="J489" i="24"/>
  <c r="C489" i="24"/>
  <c r="K489" i="24"/>
  <c r="E489" i="24"/>
  <c r="D489" i="24"/>
  <c r="F489" i="24"/>
  <c r="G489" i="24"/>
  <c r="B503" i="52"/>
  <c r="V503" i="52" s="1"/>
  <c r="L489" i="24"/>
  <c r="B405" i="52"/>
  <c r="V405" i="52" s="1"/>
  <c r="A391" i="24"/>
  <c r="I391" i="24"/>
  <c r="B391" i="24"/>
  <c r="J391" i="24"/>
  <c r="C391" i="24"/>
  <c r="K391" i="24"/>
  <c r="D391" i="24"/>
  <c r="L391" i="24"/>
  <c r="F391" i="24"/>
  <c r="G391" i="24"/>
  <c r="E391" i="24"/>
  <c r="H391" i="24"/>
  <c r="F361" i="24"/>
  <c r="G361" i="24"/>
  <c r="A361" i="24"/>
  <c r="I361" i="24"/>
  <c r="B361" i="24"/>
  <c r="J361" i="24"/>
  <c r="L361" i="24"/>
  <c r="C361" i="24"/>
  <c r="E361" i="24"/>
  <c r="H361" i="24"/>
  <c r="D361" i="24"/>
  <c r="K361" i="24"/>
  <c r="B375" i="52"/>
  <c r="V375" i="52" s="1"/>
  <c r="B345" i="52"/>
  <c r="V345" i="52" s="1"/>
  <c r="D331" i="24"/>
  <c r="L331" i="24"/>
  <c r="F331" i="24"/>
  <c r="G331" i="24"/>
  <c r="A331" i="24"/>
  <c r="I331" i="24"/>
  <c r="B331" i="24"/>
  <c r="J331" i="24"/>
  <c r="E331" i="24"/>
  <c r="H331" i="24"/>
  <c r="K331" i="24"/>
  <c r="C331" i="24"/>
  <c r="B329" i="52"/>
  <c r="V329" i="52" s="1"/>
  <c r="D315" i="24"/>
  <c r="L315" i="24"/>
  <c r="E315" i="24"/>
  <c r="F315" i="24"/>
  <c r="G315" i="24"/>
  <c r="A315" i="24"/>
  <c r="I315" i="24"/>
  <c r="B315" i="24"/>
  <c r="J315" i="24"/>
  <c r="C315" i="24"/>
  <c r="H315" i="24"/>
  <c r="K315" i="24"/>
  <c r="B321" i="52"/>
  <c r="V321" i="52" s="1"/>
  <c r="D307" i="24"/>
  <c r="L307" i="24"/>
  <c r="E307" i="24"/>
  <c r="F307" i="24"/>
  <c r="G307" i="24"/>
  <c r="A307" i="24"/>
  <c r="I307" i="24"/>
  <c r="B307" i="24"/>
  <c r="J307" i="24"/>
  <c r="C307" i="24"/>
  <c r="H307" i="24"/>
  <c r="K307" i="24"/>
  <c r="B305" i="52"/>
  <c r="V305" i="52" s="1"/>
  <c r="F291" i="24"/>
  <c r="H291" i="24"/>
  <c r="B291" i="24"/>
  <c r="J291" i="24"/>
  <c r="L291" i="24"/>
  <c r="A291" i="24"/>
  <c r="C291" i="24"/>
  <c r="D291" i="24"/>
  <c r="G291" i="24"/>
  <c r="I291" i="24"/>
  <c r="E291" i="24"/>
  <c r="K291" i="24"/>
  <c r="B297" i="52"/>
  <c r="V297" i="52" s="1"/>
  <c r="F283" i="24"/>
  <c r="H283" i="24"/>
  <c r="B283" i="24"/>
  <c r="J283" i="24"/>
  <c r="E283" i="24"/>
  <c r="G283" i="24"/>
  <c r="I283" i="24"/>
  <c r="K283" i="24"/>
  <c r="A283" i="24"/>
  <c r="C283" i="24"/>
  <c r="D283" i="24"/>
  <c r="L283" i="24"/>
  <c r="B281" i="52"/>
  <c r="V281" i="52" s="1"/>
  <c r="F267" i="24"/>
  <c r="H267" i="24"/>
  <c r="B267" i="24"/>
  <c r="J267" i="24"/>
  <c r="E267" i="24"/>
  <c r="G267" i="24"/>
  <c r="I267" i="24"/>
  <c r="K267" i="24"/>
  <c r="A267" i="24"/>
  <c r="C267" i="24"/>
  <c r="D267" i="24"/>
  <c r="L267" i="24"/>
  <c r="B265" i="52"/>
  <c r="V265" i="52" s="1"/>
  <c r="F251" i="24"/>
  <c r="G251" i="24"/>
  <c r="H251" i="24"/>
  <c r="B251" i="24"/>
  <c r="J251" i="24"/>
  <c r="C251" i="24"/>
  <c r="K251" i="24"/>
  <c r="A251" i="24"/>
  <c r="D251" i="24"/>
  <c r="E251" i="24"/>
  <c r="L251" i="24"/>
  <c r="I251" i="24"/>
  <c r="B257" i="52"/>
  <c r="V257" i="52" s="1"/>
  <c r="F243" i="24"/>
  <c r="G243" i="24"/>
  <c r="H243" i="24"/>
  <c r="B243" i="24"/>
  <c r="J243" i="24"/>
  <c r="C243" i="24"/>
  <c r="K243" i="24"/>
  <c r="I243" i="24"/>
  <c r="L243" i="24"/>
  <c r="A243" i="24"/>
  <c r="D243" i="24"/>
  <c r="E243" i="24"/>
  <c r="B241" i="52"/>
  <c r="V241" i="52" s="1"/>
  <c r="F227" i="24"/>
  <c r="G227" i="24"/>
  <c r="H227" i="24"/>
  <c r="B227" i="24"/>
  <c r="J227" i="24"/>
  <c r="C227" i="24"/>
  <c r="K227" i="24"/>
  <c r="I227" i="24"/>
  <c r="L227" i="24"/>
  <c r="A227" i="24"/>
  <c r="D227" i="24"/>
  <c r="E227" i="24"/>
  <c r="B233" i="52"/>
  <c r="V233" i="52" s="1"/>
  <c r="A219" i="24"/>
  <c r="I219" i="24"/>
  <c r="D219" i="24"/>
  <c r="L219" i="24"/>
  <c r="E219" i="24"/>
  <c r="F219" i="24"/>
  <c r="G219" i="24"/>
  <c r="H219" i="24"/>
  <c r="K219" i="24"/>
  <c r="B219" i="24"/>
  <c r="C219" i="24"/>
  <c r="J219" i="24"/>
  <c r="B217" i="52"/>
  <c r="V217" i="52" s="1"/>
  <c r="A203" i="24"/>
  <c r="I203" i="24"/>
  <c r="D203" i="24"/>
  <c r="L203" i="24"/>
  <c r="E203" i="24"/>
  <c r="H203" i="24"/>
  <c r="J203" i="24"/>
  <c r="K203" i="24"/>
  <c r="C203" i="24"/>
  <c r="F203" i="24"/>
  <c r="G203" i="24"/>
  <c r="B203" i="24"/>
  <c r="B209" i="52"/>
  <c r="V209" i="52" s="1"/>
  <c r="A195" i="24"/>
  <c r="I195" i="24"/>
  <c r="D195" i="24"/>
  <c r="L195" i="24"/>
  <c r="E195" i="24"/>
  <c r="B195" i="24"/>
  <c r="C195" i="24"/>
  <c r="F195" i="24"/>
  <c r="G195" i="24"/>
  <c r="J195" i="24"/>
  <c r="K195" i="24"/>
  <c r="H195" i="24"/>
  <c r="B201" i="52"/>
  <c r="V201" i="52" s="1"/>
  <c r="A187" i="24"/>
  <c r="I187" i="24"/>
  <c r="D187" i="24"/>
  <c r="L187" i="24"/>
  <c r="E187" i="24"/>
  <c r="H187" i="24"/>
  <c r="J187" i="24"/>
  <c r="K187" i="24"/>
  <c r="C187" i="24"/>
  <c r="F187" i="24"/>
  <c r="B187" i="24"/>
  <c r="G187" i="24"/>
  <c r="B193" i="52"/>
  <c r="V193" i="52" s="1"/>
  <c r="A179" i="24"/>
  <c r="I179" i="24"/>
  <c r="D179" i="24"/>
  <c r="L179" i="24"/>
  <c r="E179" i="24"/>
  <c r="B179" i="24"/>
  <c r="C179" i="24"/>
  <c r="F179" i="24"/>
  <c r="G179" i="24"/>
  <c r="J179" i="24"/>
  <c r="K179" i="24"/>
  <c r="H179" i="24"/>
  <c r="B185" i="52"/>
  <c r="V185" i="52" s="1"/>
  <c r="B171" i="24"/>
  <c r="J171" i="24"/>
  <c r="C171" i="24"/>
  <c r="K171" i="24"/>
  <c r="D171" i="24"/>
  <c r="L171" i="24"/>
  <c r="E171" i="24"/>
  <c r="F171" i="24"/>
  <c r="G171" i="24"/>
  <c r="H171" i="24"/>
  <c r="I171" i="24"/>
  <c r="A171" i="24"/>
  <c r="B177" i="52"/>
  <c r="V177" i="52" s="1"/>
  <c r="B163" i="24"/>
  <c r="J163" i="24"/>
  <c r="C163" i="24"/>
  <c r="K163" i="24"/>
  <c r="D163" i="24"/>
  <c r="L163" i="24"/>
  <c r="E163" i="24"/>
  <c r="F163" i="24"/>
  <c r="G163" i="24"/>
  <c r="H163" i="24"/>
  <c r="A163" i="24"/>
  <c r="I163" i="24"/>
  <c r="B169" i="52"/>
  <c r="V169" i="52" s="1"/>
  <c r="B155" i="24"/>
  <c r="J155" i="24"/>
  <c r="C155" i="24"/>
  <c r="K155" i="24"/>
  <c r="D155" i="24"/>
  <c r="L155" i="24"/>
  <c r="E155" i="24"/>
  <c r="F155" i="24"/>
  <c r="G155" i="24"/>
  <c r="H155" i="24"/>
  <c r="A155" i="24"/>
  <c r="I155" i="24"/>
  <c r="B161" i="52"/>
  <c r="V161" i="52" s="1"/>
  <c r="B147" i="24"/>
  <c r="J147" i="24"/>
  <c r="C147" i="24"/>
  <c r="K147" i="24"/>
  <c r="D147" i="24"/>
  <c r="L147" i="24"/>
  <c r="E147" i="24"/>
  <c r="F147" i="24"/>
  <c r="A147" i="24"/>
  <c r="G147" i="24"/>
  <c r="H147" i="24"/>
  <c r="I147" i="24"/>
  <c r="B153" i="52"/>
  <c r="V153" i="52" s="1"/>
  <c r="B139" i="24"/>
  <c r="J139" i="24"/>
  <c r="C139" i="24"/>
  <c r="K139" i="24"/>
  <c r="D139" i="24"/>
  <c r="L139" i="24"/>
  <c r="E139" i="24"/>
  <c r="F139" i="24"/>
  <c r="G139" i="24"/>
  <c r="H139" i="24"/>
  <c r="I139" i="24"/>
  <c r="A139" i="24"/>
  <c r="B145" i="52"/>
  <c r="V145" i="52" s="1"/>
  <c r="A131" i="24"/>
  <c r="I131" i="24"/>
  <c r="B131" i="24"/>
  <c r="J131" i="24"/>
  <c r="C131" i="24"/>
  <c r="K131" i="24"/>
  <c r="D131" i="24"/>
  <c r="L131" i="24"/>
  <c r="E131" i="24"/>
  <c r="F131" i="24"/>
  <c r="H131" i="24"/>
  <c r="G131" i="24"/>
  <c r="B137" i="52"/>
  <c r="V137" i="52" s="1"/>
  <c r="A123" i="24"/>
  <c r="I123" i="24"/>
  <c r="B123" i="24"/>
  <c r="J123" i="24"/>
  <c r="C123" i="24"/>
  <c r="K123" i="24"/>
  <c r="D123" i="24"/>
  <c r="L123" i="24"/>
  <c r="E123" i="24"/>
  <c r="F123" i="24"/>
  <c r="H123" i="24"/>
  <c r="G123" i="24"/>
  <c r="B129" i="52"/>
  <c r="V129" i="52" s="1"/>
  <c r="A115" i="24"/>
  <c r="I115" i="24"/>
  <c r="B115" i="24"/>
  <c r="J115" i="24"/>
  <c r="C115" i="24"/>
  <c r="K115" i="24"/>
  <c r="D115" i="24"/>
  <c r="L115" i="24"/>
  <c r="E115" i="24"/>
  <c r="F115" i="24"/>
  <c r="H115" i="24"/>
  <c r="G115" i="24"/>
  <c r="B121" i="52"/>
  <c r="V121" i="52" s="1"/>
  <c r="A107" i="24"/>
  <c r="I107" i="24"/>
  <c r="B107" i="24"/>
  <c r="J107" i="24"/>
  <c r="C107" i="24"/>
  <c r="K107" i="24"/>
  <c r="D107" i="24"/>
  <c r="L107" i="24"/>
  <c r="E107" i="24"/>
  <c r="F107" i="24"/>
  <c r="H107" i="24"/>
  <c r="G107" i="24"/>
  <c r="B113" i="52"/>
  <c r="V113" i="52" s="1"/>
  <c r="A99" i="24"/>
  <c r="I99" i="24"/>
  <c r="B99" i="24"/>
  <c r="J99" i="24"/>
  <c r="C99" i="24"/>
  <c r="K99" i="24"/>
  <c r="D99" i="24"/>
  <c r="L99" i="24"/>
  <c r="E99" i="24"/>
  <c r="F99" i="24"/>
  <c r="H99" i="24"/>
  <c r="G99" i="24"/>
  <c r="B105" i="52"/>
  <c r="V105" i="52" s="1"/>
  <c r="G91" i="24"/>
  <c r="H91" i="24"/>
  <c r="A91" i="24"/>
  <c r="B91" i="24"/>
  <c r="C91" i="24"/>
  <c r="D91" i="24"/>
  <c r="I91" i="24"/>
  <c r="J91" i="24"/>
  <c r="K91" i="24"/>
  <c r="L91" i="24"/>
  <c r="F91" i="24"/>
  <c r="E91" i="24"/>
  <c r="B97" i="52"/>
  <c r="V97" i="52" s="1"/>
  <c r="G83" i="24"/>
  <c r="H83" i="24"/>
  <c r="A83" i="24"/>
  <c r="I83" i="24"/>
  <c r="B83" i="24"/>
  <c r="J83" i="24"/>
  <c r="C83" i="24"/>
  <c r="K83" i="24"/>
  <c r="D83" i="24"/>
  <c r="L83" i="24"/>
  <c r="E83" i="24"/>
  <c r="F83" i="24"/>
  <c r="B89" i="52"/>
  <c r="V89" i="52" s="1"/>
  <c r="G75" i="24"/>
  <c r="H75" i="24"/>
  <c r="A75" i="24"/>
  <c r="I75" i="24"/>
  <c r="B75" i="24"/>
  <c r="J75" i="24"/>
  <c r="C75" i="24"/>
  <c r="K75" i="24"/>
  <c r="D75" i="24"/>
  <c r="L75" i="24"/>
  <c r="E75" i="24"/>
  <c r="F75" i="24"/>
  <c r="B81" i="52"/>
  <c r="V81" i="52" s="1"/>
  <c r="G67" i="24"/>
  <c r="H67" i="24"/>
  <c r="A67" i="24"/>
  <c r="I67" i="24"/>
  <c r="B67" i="24"/>
  <c r="J67" i="24"/>
  <c r="C67" i="24"/>
  <c r="K67" i="24"/>
  <c r="D67" i="24"/>
  <c r="L67" i="24"/>
  <c r="F67" i="24"/>
  <c r="E67" i="24"/>
  <c r="B73" i="52"/>
  <c r="V73" i="52" s="1"/>
  <c r="B59" i="24"/>
  <c r="C59" i="24"/>
  <c r="F59" i="24"/>
  <c r="G59" i="24"/>
  <c r="E59" i="24"/>
  <c r="H59" i="24"/>
  <c r="I59" i="24"/>
  <c r="J59" i="24"/>
  <c r="K59" i="24"/>
  <c r="L59" i="24"/>
  <c r="D59" i="24"/>
  <c r="A59" i="24"/>
  <c r="B65" i="52"/>
  <c r="V65" i="52" s="1"/>
  <c r="B51" i="24"/>
  <c r="J51" i="24"/>
  <c r="C51" i="24"/>
  <c r="K51" i="24"/>
  <c r="F51" i="24"/>
  <c r="G51" i="24"/>
  <c r="E51" i="24"/>
  <c r="H51" i="24"/>
  <c r="I51" i="24"/>
  <c r="L51" i="24"/>
  <c r="A51" i="24"/>
  <c r="D51" i="24"/>
  <c r="B57" i="52"/>
  <c r="V57" i="52" s="1"/>
  <c r="B43" i="24"/>
  <c r="J43" i="24"/>
  <c r="C43" i="24"/>
  <c r="K43" i="24"/>
  <c r="F43" i="24"/>
  <c r="G43" i="24"/>
  <c r="E43" i="24"/>
  <c r="H43" i="24"/>
  <c r="I43" i="24"/>
  <c r="L43" i="24"/>
  <c r="A43" i="24"/>
  <c r="D43" i="24"/>
  <c r="B49" i="52"/>
  <c r="V49" i="52" s="1"/>
  <c r="B35" i="24"/>
  <c r="J35" i="24"/>
  <c r="C35" i="24"/>
  <c r="K35" i="24"/>
  <c r="F35" i="24"/>
  <c r="G35" i="24"/>
  <c r="E35" i="24"/>
  <c r="H35" i="24"/>
  <c r="I35" i="24"/>
  <c r="L35" i="24"/>
  <c r="A35" i="24"/>
  <c r="D35" i="24"/>
  <c r="B41" i="52"/>
  <c r="V41" i="52" s="1"/>
  <c r="B27" i="24"/>
  <c r="J27" i="24"/>
  <c r="C27" i="24"/>
  <c r="K27" i="24"/>
  <c r="F27" i="24"/>
  <c r="G27" i="24"/>
  <c r="E27" i="24"/>
  <c r="H27" i="24"/>
  <c r="I27" i="24"/>
  <c r="L27" i="24"/>
  <c r="A27" i="24"/>
  <c r="D27" i="24"/>
  <c r="B33" i="52"/>
  <c r="V33" i="52" s="1"/>
  <c r="A19" i="24"/>
  <c r="B19" i="24"/>
  <c r="J19" i="24"/>
  <c r="C19" i="24"/>
  <c r="K19" i="24"/>
  <c r="D19" i="24"/>
  <c r="F19" i="24"/>
  <c r="G19" i="24"/>
  <c r="E19" i="24"/>
  <c r="H19" i="24"/>
  <c r="I19" i="24"/>
  <c r="L19" i="24"/>
  <c r="B25" i="52"/>
  <c r="V25" i="52" s="1"/>
  <c r="A11" i="24"/>
  <c r="I11" i="24"/>
  <c r="B11" i="24"/>
  <c r="J11" i="24"/>
  <c r="C11" i="24"/>
  <c r="K11" i="24"/>
  <c r="D11" i="24"/>
  <c r="L11" i="24"/>
  <c r="F11" i="24"/>
  <c r="G11" i="24"/>
  <c r="E11" i="24"/>
  <c r="H11" i="24"/>
  <c r="B578" i="52"/>
  <c r="V578" i="52" s="1"/>
  <c r="H564" i="24"/>
  <c r="A564" i="24"/>
  <c r="I564" i="24"/>
  <c r="B564" i="24"/>
  <c r="J564" i="24"/>
  <c r="C564" i="24"/>
  <c r="K564" i="24"/>
  <c r="L564" i="24"/>
  <c r="D564" i="24"/>
  <c r="E564" i="24"/>
  <c r="F564" i="24"/>
  <c r="G564" i="24"/>
  <c r="B548" i="52"/>
  <c r="V548" i="52" s="1"/>
  <c r="H534" i="24"/>
  <c r="A534" i="24"/>
  <c r="I534" i="24"/>
  <c r="B534" i="24"/>
  <c r="J534" i="24"/>
  <c r="C534" i="24"/>
  <c r="K534" i="24"/>
  <c r="D534" i="24"/>
  <c r="L534" i="24"/>
  <c r="E534" i="24"/>
  <c r="G534" i="24"/>
  <c r="F534" i="24"/>
  <c r="B510" i="52"/>
  <c r="V510" i="52" s="1"/>
  <c r="D496" i="24"/>
  <c r="L496" i="24"/>
  <c r="F496" i="24"/>
  <c r="G496" i="24"/>
  <c r="A496" i="24"/>
  <c r="I496" i="24"/>
  <c r="H496" i="24"/>
  <c r="J496" i="24"/>
  <c r="K496" i="24"/>
  <c r="B496" i="24"/>
  <c r="C496" i="24"/>
  <c r="E496" i="24"/>
  <c r="B488" i="52"/>
  <c r="V488" i="52" s="1"/>
  <c r="D474" i="24"/>
  <c r="L474" i="24"/>
  <c r="E474" i="24"/>
  <c r="F474" i="24"/>
  <c r="G474" i="24"/>
  <c r="A474" i="24"/>
  <c r="I474" i="24"/>
  <c r="B474" i="24"/>
  <c r="C474" i="24"/>
  <c r="H474" i="24"/>
  <c r="K474" i="24"/>
  <c r="J474" i="24"/>
  <c r="B450" i="52"/>
  <c r="V450" i="52" s="1"/>
  <c r="E436" i="24"/>
  <c r="F436" i="24"/>
  <c r="G436" i="24"/>
  <c r="H436" i="24"/>
  <c r="C436" i="24"/>
  <c r="K436" i="24"/>
  <c r="L436" i="24"/>
  <c r="A436" i="24"/>
  <c r="D436" i="24"/>
  <c r="B436" i="24"/>
  <c r="I436" i="24"/>
  <c r="J436" i="24"/>
  <c r="B420" i="52"/>
  <c r="V420" i="52" s="1"/>
  <c r="E406" i="24"/>
  <c r="F406" i="24"/>
  <c r="G406" i="24"/>
  <c r="H406" i="24"/>
  <c r="B406" i="24"/>
  <c r="J406" i="24"/>
  <c r="C406" i="24"/>
  <c r="K406" i="24"/>
  <c r="A406" i="24"/>
  <c r="D406" i="24"/>
  <c r="L406" i="24"/>
  <c r="I406" i="24"/>
  <c r="B382" i="52"/>
  <c r="V382" i="52" s="1"/>
  <c r="E368" i="24"/>
  <c r="F368" i="24"/>
  <c r="G368" i="24"/>
  <c r="H368" i="24"/>
  <c r="B368" i="24"/>
  <c r="J368" i="24"/>
  <c r="C368" i="24"/>
  <c r="K368" i="24"/>
  <c r="A368" i="24"/>
  <c r="D368" i="24"/>
  <c r="I368" i="24"/>
  <c r="L368" i="24"/>
  <c r="B360" i="52"/>
  <c r="V360" i="52" s="1"/>
  <c r="B346" i="24"/>
  <c r="J346" i="24"/>
  <c r="C346" i="24"/>
  <c r="K346" i="24"/>
  <c r="E346" i="24"/>
  <c r="F346" i="24"/>
  <c r="A346" i="24"/>
  <c r="D346" i="24"/>
  <c r="G346" i="24"/>
  <c r="I346" i="24"/>
  <c r="L346" i="24"/>
  <c r="H346" i="24"/>
  <c r="B188" i="52"/>
  <c r="V188" i="52" s="1"/>
  <c r="F174" i="24"/>
  <c r="G174" i="24"/>
  <c r="H174" i="24"/>
  <c r="A174" i="24"/>
  <c r="I174" i="24"/>
  <c r="B174" i="24"/>
  <c r="J174" i="24"/>
  <c r="D174" i="24"/>
  <c r="L174" i="24"/>
  <c r="K174" i="24"/>
  <c r="C174" i="24"/>
  <c r="E174" i="24"/>
  <c r="D585" i="24"/>
  <c r="L585" i="24"/>
  <c r="E585" i="24"/>
  <c r="F585" i="24"/>
  <c r="G585" i="24"/>
  <c r="H585" i="24"/>
  <c r="A585" i="24"/>
  <c r="I585" i="24"/>
  <c r="K585" i="24"/>
  <c r="B585" i="24"/>
  <c r="J585" i="24"/>
  <c r="B599" i="52"/>
  <c r="V599" i="52" s="1"/>
  <c r="C585" i="24"/>
  <c r="B501" i="52"/>
  <c r="V501" i="52" s="1"/>
  <c r="H487" i="24"/>
  <c r="A487" i="24"/>
  <c r="I487" i="24"/>
  <c r="B487" i="24"/>
  <c r="J487" i="24"/>
  <c r="C487" i="24"/>
  <c r="K487" i="24"/>
  <c r="E487" i="24"/>
  <c r="F487" i="24"/>
  <c r="D487" i="24"/>
  <c r="G487" i="24"/>
  <c r="L487" i="24"/>
  <c r="H457" i="24"/>
  <c r="A457" i="24"/>
  <c r="I457" i="24"/>
  <c r="B457" i="24"/>
  <c r="J457" i="24"/>
  <c r="C457" i="24"/>
  <c r="K457" i="24"/>
  <c r="E457" i="24"/>
  <c r="D457" i="24"/>
  <c r="F457" i="24"/>
  <c r="G457" i="24"/>
  <c r="B471" i="52"/>
  <c r="V471" i="52" s="1"/>
  <c r="L457" i="24"/>
  <c r="B373" i="52"/>
  <c r="V373" i="52" s="1"/>
  <c r="F359" i="24"/>
  <c r="G359" i="24"/>
  <c r="A359" i="24"/>
  <c r="I359" i="24"/>
  <c r="B359" i="24"/>
  <c r="J359" i="24"/>
  <c r="D359" i="24"/>
  <c r="E359" i="24"/>
  <c r="H359" i="24"/>
  <c r="K359" i="24"/>
  <c r="C359" i="24"/>
  <c r="L359" i="24"/>
  <c r="B521" i="52"/>
  <c r="V521" i="52" s="1"/>
  <c r="H507" i="24"/>
  <c r="B507" i="24"/>
  <c r="J507" i="24"/>
  <c r="C507" i="24"/>
  <c r="K507" i="24"/>
  <c r="E507" i="24"/>
  <c r="B489" i="52"/>
  <c r="V489" i="52" s="1"/>
  <c r="H475" i="24"/>
  <c r="A475" i="24"/>
  <c r="I475" i="24"/>
  <c r="B475" i="24"/>
  <c r="J475" i="24"/>
  <c r="C475" i="24"/>
  <c r="K475" i="24"/>
  <c r="E475" i="24"/>
  <c r="B473" i="52"/>
  <c r="V473" i="52" s="1"/>
  <c r="H459" i="24"/>
  <c r="A459" i="24"/>
  <c r="I459" i="24"/>
  <c r="B459" i="24"/>
  <c r="J459" i="24"/>
  <c r="C459" i="24"/>
  <c r="K459" i="24"/>
  <c r="E459" i="24"/>
  <c r="B433" i="52"/>
  <c r="V433" i="52" s="1"/>
  <c r="A419" i="24"/>
  <c r="I419" i="24"/>
  <c r="B419" i="24"/>
  <c r="J419" i="24"/>
  <c r="C419" i="24"/>
  <c r="K419" i="24"/>
  <c r="D419" i="24"/>
  <c r="L419" i="24"/>
  <c r="G419" i="24"/>
  <c r="E419" i="24"/>
  <c r="F419" i="24"/>
  <c r="H419" i="24"/>
  <c r="B417" i="52"/>
  <c r="V417" i="52" s="1"/>
  <c r="A403" i="24"/>
  <c r="I403" i="24"/>
  <c r="B403" i="24"/>
  <c r="J403" i="24"/>
  <c r="C403" i="24"/>
  <c r="K403" i="24"/>
  <c r="D403" i="24"/>
  <c r="L403" i="24"/>
  <c r="F403" i="24"/>
  <c r="G403" i="24"/>
  <c r="E403" i="24"/>
  <c r="H403" i="24"/>
  <c r="B401" i="52"/>
  <c r="V401" i="52" s="1"/>
  <c r="A387" i="24"/>
  <c r="I387" i="24"/>
  <c r="B387" i="24"/>
  <c r="J387" i="24"/>
  <c r="C387" i="24"/>
  <c r="K387" i="24"/>
  <c r="D387" i="24"/>
  <c r="L387" i="24"/>
  <c r="F387" i="24"/>
  <c r="G387" i="24"/>
  <c r="E387" i="24"/>
  <c r="H387" i="24"/>
  <c r="B377" i="52"/>
  <c r="V377" i="52" s="1"/>
  <c r="F363" i="24"/>
  <c r="G363" i="24"/>
  <c r="A363" i="24"/>
  <c r="I363" i="24"/>
  <c r="B363" i="24"/>
  <c r="J363" i="24"/>
  <c r="D363" i="24"/>
  <c r="E363" i="24"/>
  <c r="H363" i="24"/>
  <c r="K363" i="24"/>
  <c r="C363" i="24"/>
  <c r="B334" i="52"/>
  <c r="V334" i="52" s="1"/>
  <c r="H320" i="24"/>
  <c r="A320" i="24"/>
  <c r="I320" i="24"/>
  <c r="B320" i="24"/>
  <c r="J320" i="24"/>
  <c r="C320" i="24"/>
  <c r="K320" i="24"/>
  <c r="E320" i="24"/>
  <c r="F320" i="24"/>
  <c r="D320" i="24"/>
  <c r="G320" i="24"/>
  <c r="L320" i="24"/>
  <c r="B270" i="52"/>
  <c r="V270" i="52" s="1"/>
  <c r="B256" i="24"/>
  <c r="J256" i="24"/>
  <c r="D256" i="24"/>
  <c r="L256" i="24"/>
  <c r="F256" i="24"/>
  <c r="G256" i="24"/>
  <c r="A256" i="24"/>
  <c r="C256" i="24"/>
  <c r="E256" i="24"/>
  <c r="H256" i="24"/>
  <c r="K256" i="24"/>
  <c r="I256" i="24"/>
  <c r="B252" i="52"/>
  <c r="V252" i="52" s="1"/>
  <c r="B238" i="24"/>
  <c r="J238" i="24"/>
  <c r="C238" i="24"/>
  <c r="K238" i="24"/>
  <c r="D238" i="24"/>
  <c r="L238" i="24"/>
  <c r="F238" i="24"/>
  <c r="G238" i="24"/>
  <c r="E238" i="24"/>
  <c r="H238" i="24"/>
  <c r="I238" i="24"/>
  <c r="A238" i="24"/>
  <c r="B234" i="52"/>
  <c r="V234" i="52" s="1"/>
  <c r="E220" i="24"/>
  <c r="H220" i="24"/>
  <c r="C220" i="24"/>
  <c r="D220" i="24"/>
  <c r="F220" i="24"/>
  <c r="G220" i="24"/>
  <c r="J220" i="24"/>
  <c r="A220" i="24"/>
  <c r="K220" i="24"/>
  <c r="I220" i="24"/>
  <c r="L220" i="24"/>
  <c r="B220" i="24"/>
  <c r="H202" i="24"/>
  <c r="D202" i="24"/>
  <c r="B200" i="52"/>
  <c r="V200" i="52" s="1"/>
  <c r="E186" i="24"/>
  <c r="H186" i="24"/>
  <c r="A186" i="24"/>
  <c r="I186" i="24"/>
  <c r="G186" i="24"/>
  <c r="J186" i="24"/>
  <c r="K186" i="24"/>
  <c r="L186" i="24"/>
  <c r="C186" i="24"/>
  <c r="D186" i="24"/>
  <c r="F186" i="24"/>
  <c r="B186" i="24"/>
  <c r="B152" i="52"/>
  <c r="V152" i="52" s="1"/>
  <c r="F138" i="24"/>
  <c r="G138" i="24"/>
  <c r="H138" i="24"/>
  <c r="A138" i="24"/>
  <c r="I138" i="24"/>
  <c r="B138" i="24"/>
  <c r="J138" i="24"/>
  <c r="D138" i="24"/>
  <c r="E138" i="24"/>
  <c r="K138" i="24"/>
  <c r="C138" i="24"/>
  <c r="L138" i="24"/>
  <c r="B136" i="52"/>
  <c r="V136" i="52" s="1"/>
  <c r="E122" i="24"/>
  <c r="F122" i="24"/>
  <c r="G122" i="24"/>
  <c r="H122" i="24"/>
  <c r="A122" i="24"/>
  <c r="I122" i="24"/>
  <c r="B122" i="24"/>
  <c r="J122" i="24"/>
  <c r="C122" i="24"/>
  <c r="D122" i="24"/>
  <c r="K122" i="24"/>
  <c r="L122" i="24"/>
  <c r="B104" i="52"/>
  <c r="V104" i="52" s="1"/>
  <c r="C90" i="24"/>
  <c r="K90" i="24"/>
  <c r="D90" i="24"/>
  <c r="L90" i="24"/>
  <c r="E90" i="24"/>
  <c r="F90" i="24"/>
  <c r="G90" i="24"/>
  <c r="H90" i="24"/>
  <c r="A90" i="24"/>
  <c r="B90" i="24"/>
  <c r="I90" i="24"/>
  <c r="J90" i="24"/>
  <c r="B88" i="52"/>
  <c r="V88" i="52" s="1"/>
  <c r="C74" i="24"/>
  <c r="K74" i="24"/>
  <c r="D74" i="24"/>
  <c r="L74" i="24"/>
  <c r="E74" i="24"/>
  <c r="F74" i="24"/>
  <c r="G74" i="24"/>
  <c r="H74" i="24"/>
  <c r="A74" i="24"/>
  <c r="B74" i="24"/>
  <c r="I74" i="24"/>
  <c r="J74" i="24"/>
  <c r="B72" i="52"/>
  <c r="V72" i="52" s="1"/>
  <c r="F58" i="24"/>
  <c r="G58" i="24"/>
  <c r="B58" i="24"/>
  <c r="J58" i="24"/>
  <c r="C58" i="24"/>
  <c r="K58" i="24"/>
  <c r="A58" i="24"/>
  <c r="D58" i="24"/>
  <c r="E58" i="24"/>
  <c r="H58" i="24"/>
  <c r="I58" i="24"/>
  <c r="L58" i="24"/>
  <c r="B40" i="52"/>
  <c r="V40" i="52" s="1"/>
  <c r="F26" i="24"/>
  <c r="G26" i="24"/>
  <c r="B26" i="24"/>
  <c r="J26" i="24"/>
  <c r="C26" i="24"/>
  <c r="K26" i="24"/>
  <c r="A26" i="24"/>
  <c r="D26" i="24"/>
  <c r="E26" i="24"/>
  <c r="H26" i="24"/>
  <c r="I26" i="24"/>
  <c r="L26" i="24"/>
  <c r="B24" i="52"/>
  <c r="V24" i="52" s="1"/>
  <c r="E10" i="24"/>
  <c r="F10" i="24"/>
  <c r="G10" i="24"/>
  <c r="H10" i="24"/>
  <c r="B10" i="24"/>
  <c r="J10" i="24"/>
  <c r="C10" i="24"/>
  <c r="K10" i="24"/>
  <c r="A10" i="24"/>
  <c r="D10" i="24"/>
  <c r="I10" i="24"/>
  <c r="L10" i="24"/>
  <c r="G568" i="24"/>
  <c r="K547" i="24"/>
  <c r="K539" i="24"/>
  <c r="G536" i="24"/>
  <c r="A507" i="24"/>
  <c r="B488" i="24"/>
  <c r="G475" i="24"/>
  <c r="B472" i="24"/>
  <c r="G459" i="24"/>
  <c r="K448" i="24"/>
  <c r="X584" i="52"/>
  <c r="X552" i="52"/>
  <c r="X520" i="52"/>
  <c r="X488" i="52"/>
  <c r="X456" i="52"/>
  <c r="X424" i="52"/>
  <c r="X392" i="52"/>
  <c r="X360" i="52"/>
  <c r="X324" i="52"/>
  <c r="X297" i="52"/>
  <c r="X260" i="52"/>
  <c r="X233" i="52"/>
  <c r="G522" i="24"/>
  <c r="B512" i="52"/>
  <c r="V512" i="52" s="1"/>
  <c r="D498" i="24"/>
  <c r="L498" i="24"/>
  <c r="F498" i="24"/>
  <c r="G498" i="24"/>
  <c r="A498" i="24"/>
  <c r="I498" i="24"/>
  <c r="B496" i="52"/>
  <c r="V496" i="52" s="1"/>
  <c r="D482" i="24"/>
  <c r="L482" i="24"/>
  <c r="E482" i="24"/>
  <c r="F482" i="24"/>
  <c r="G482" i="24"/>
  <c r="A482" i="24"/>
  <c r="I482" i="24"/>
  <c r="B480" i="52"/>
  <c r="V480" i="52" s="1"/>
  <c r="D466" i="24"/>
  <c r="L466" i="24"/>
  <c r="E466" i="24"/>
  <c r="F466" i="24"/>
  <c r="G466" i="24"/>
  <c r="A466" i="24"/>
  <c r="I466" i="24"/>
  <c r="B472" i="52"/>
  <c r="V472" i="52" s="1"/>
  <c r="D458" i="24"/>
  <c r="L458" i="24"/>
  <c r="E458" i="24"/>
  <c r="F458" i="24"/>
  <c r="G458" i="24"/>
  <c r="A458" i="24"/>
  <c r="I458" i="24"/>
  <c r="B464" i="52"/>
  <c r="V464" i="52" s="1"/>
  <c r="D450" i="24"/>
  <c r="L450" i="24"/>
  <c r="E450" i="24"/>
  <c r="F450" i="24"/>
  <c r="G450" i="24"/>
  <c r="A450" i="24"/>
  <c r="I450" i="24"/>
  <c r="B448" i="52"/>
  <c r="V448" i="52" s="1"/>
  <c r="E434" i="24"/>
  <c r="F434" i="24"/>
  <c r="G434" i="24"/>
  <c r="H434" i="24"/>
  <c r="C434" i="24"/>
  <c r="K434" i="24"/>
  <c r="A434" i="24"/>
  <c r="B434" i="24"/>
  <c r="I434" i="24"/>
  <c r="B440" i="52"/>
  <c r="V440" i="52" s="1"/>
  <c r="E426" i="24"/>
  <c r="F426" i="24"/>
  <c r="G426" i="24"/>
  <c r="H426" i="24"/>
  <c r="C426" i="24"/>
  <c r="K426" i="24"/>
  <c r="D426" i="24"/>
  <c r="I426" i="24"/>
  <c r="J426" i="24"/>
  <c r="L426" i="24"/>
  <c r="B432" i="52"/>
  <c r="V432" i="52" s="1"/>
  <c r="E418" i="24"/>
  <c r="F418" i="24"/>
  <c r="G418" i="24"/>
  <c r="H418" i="24"/>
  <c r="C418" i="24"/>
  <c r="K418" i="24"/>
  <c r="A418" i="24"/>
  <c r="B418" i="24"/>
  <c r="I418" i="24"/>
  <c r="B416" i="52"/>
  <c r="V416" i="52" s="1"/>
  <c r="E402" i="24"/>
  <c r="F402" i="24"/>
  <c r="G402" i="24"/>
  <c r="H402" i="24"/>
  <c r="B402" i="24"/>
  <c r="J402" i="24"/>
  <c r="C402" i="24"/>
  <c r="K402" i="24"/>
  <c r="I402" i="24"/>
  <c r="L402" i="24"/>
  <c r="B408" i="52"/>
  <c r="V408" i="52" s="1"/>
  <c r="E394" i="24"/>
  <c r="F394" i="24"/>
  <c r="G394" i="24"/>
  <c r="H394" i="24"/>
  <c r="B394" i="24"/>
  <c r="J394" i="24"/>
  <c r="C394" i="24"/>
  <c r="K394" i="24"/>
  <c r="I394" i="24"/>
  <c r="L394" i="24"/>
  <c r="B400" i="52"/>
  <c r="V400" i="52" s="1"/>
  <c r="E386" i="24"/>
  <c r="F386" i="24"/>
  <c r="G386" i="24"/>
  <c r="H386" i="24"/>
  <c r="B386" i="24"/>
  <c r="J386" i="24"/>
  <c r="C386" i="24"/>
  <c r="K386" i="24"/>
  <c r="I386" i="24"/>
  <c r="L386" i="24"/>
  <c r="B376" i="52"/>
  <c r="V376" i="52" s="1"/>
  <c r="B362" i="24"/>
  <c r="J362" i="24"/>
  <c r="C362" i="24"/>
  <c r="K362" i="24"/>
  <c r="E362" i="24"/>
  <c r="F362" i="24"/>
  <c r="A362" i="24"/>
  <c r="D362" i="24"/>
  <c r="G362" i="24"/>
  <c r="I362" i="24"/>
  <c r="L362" i="24"/>
  <c r="H362" i="24"/>
  <c r="B368" i="52"/>
  <c r="V368" i="52" s="1"/>
  <c r="B354" i="24"/>
  <c r="J354" i="24"/>
  <c r="C354" i="24"/>
  <c r="K354" i="24"/>
  <c r="E354" i="24"/>
  <c r="F354" i="24"/>
  <c r="A354" i="24"/>
  <c r="D354" i="24"/>
  <c r="G354" i="24"/>
  <c r="I354" i="24"/>
  <c r="L354" i="24"/>
  <c r="B351" i="52"/>
  <c r="V351" i="52" s="1"/>
  <c r="D337" i="24"/>
  <c r="L337" i="24"/>
  <c r="F337" i="24"/>
  <c r="G337" i="24"/>
  <c r="A337" i="24"/>
  <c r="I337" i="24"/>
  <c r="B337" i="24"/>
  <c r="J337" i="24"/>
  <c r="C337" i="24"/>
  <c r="E337" i="24"/>
  <c r="K337" i="24"/>
  <c r="B342" i="52"/>
  <c r="V342" i="52" s="1"/>
  <c r="H328" i="24"/>
  <c r="B328" i="24"/>
  <c r="J328" i="24"/>
  <c r="C328" i="24"/>
  <c r="K328" i="24"/>
  <c r="E328" i="24"/>
  <c r="F328" i="24"/>
  <c r="A328" i="24"/>
  <c r="D328" i="24"/>
  <c r="G328" i="24"/>
  <c r="L328" i="24"/>
  <c r="B333" i="52"/>
  <c r="V333" i="52" s="1"/>
  <c r="D319" i="24"/>
  <c r="L319" i="24"/>
  <c r="E319" i="24"/>
  <c r="F319" i="24"/>
  <c r="G319" i="24"/>
  <c r="A319" i="24"/>
  <c r="I319" i="24"/>
  <c r="B319" i="24"/>
  <c r="J319" i="24"/>
  <c r="C319" i="24"/>
  <c r="H319" i="24"/>
  <c r="K319" i="24"/>
  <c r="B315" i="52"/>
  <c r="V315" i="52" s="1"/>
  <c r="D301" i="24"/>
  <c r="L301" i="24"/>
  <c r="E301" i="24"/>
  <c r="F301" i="24"/>
  <c r="G301" i="24"/>
  <c r="A301" i="24"/>
  <c r="I301" i="24"/>
  <c r="B301" i="24"/>
  <c r="J301" i="24"/>
  <c r="H301" i="24"/>
  <c r="K301" i="24"/>
  <c r="C301" i="24"/>
  <c r="B306" i="52"/>
  <c r="V306" i="52" s="1"/>
  <c r="B292" i="24"/>
  <c r="J292" i="24"/>
  <c r="D292" i="24"/>
  <c r="L292" i="24"/>
  <c r="F292" i="24"/>
  <c r="A292" i="24"/>
  <c r="C292" i="24"/>
  <c r="E292" i="24"/>
  <c r="H292" i="24"/>
  <c r="I292" i="24"/>
  <c r="G292" i="24"/>
  <c r="K292" i="24"/>
  <c r="B287" i="52"/>
  <c r="V287" i="52" s="1"/>
  <c r="F273" i="24"/>
  <c r="H273" i="24"/>
  <c r="B273" i="24"/>
  <c r="J273" i="24"/>
  <c r="K273" i="24"/>
  <c r="L273" i="24"/>
  <c r="A273" i="24"/>
  <c r="C273" i="24"/>
  <c r="E273" i="24"/>
  <c r="G273" i="24"/>
  <c r="D273" i="24"/>
  <c r="B278" i="52"/>
  <c r="V278" i="52" s="1"/>
  <c r="B264" i="24"/>
  <c r="J264" i="24"/>
  <c r="D264" i="24"/>
  <c r="L264" i="24"/>
  <c r="F264" i="24"/>
  <c r="G264" i="24"/>
  <c r="A264" i="24"/>
  <c r="C264" i="24"/>
  <c r="E264" i="24"/>
  <c r="H264" i="24"/>
  <c r="K264" i="24"/>
  <c r="I264" i="24"/>
  <c r="B269" i="52"/>
  <c r="V269" i="52" s="1"/>
  <c r="F255" i="24"/>
  <c r="G255" i="24"/>
  <c r="H255" i="24"/>
  <c r="B255" i="24"/>
  <c r="J255" i="24"/>
  <c r="C255" i="24"/>
  <c r="K255" i="24"/>
  <c r="A255" i="24"/>
  <c r="E255" i="24"/>
  <c r="I255" i="24"/>
  <c r="D255" i="24"/>
  <c r="L255" i="24"/>
  <c r="B251" i="52"/>
  <c r="V251" i="52" s="1"/>
  <c r="F237" i="24"/>
  <c r="G237" i="24"/>
  <c r="H237" i="24"/>
  <c r="B237" i="24"/>
  <c r="J237" i="24"/>
  <c r="C237" i="24"/>
  <c r="K237" i="24"/>
  <c r="A237" i="24"/>
  <c r="D237" i="24"/>
  <c r="I237" i="24"/>
  <c r="L237" i="24"/>
  <c r="E237" i="24"/>
  <c r="B242" i="52"/>
  <c r="V242" i="52" s="1"/>
  <c r="B228" i="24"/>
  <c r="J228" i="24"/>
  <c r="C228" i="24"/>
  <c r="K228" i="24"/>
  <c r="D228" i="24"/>
  <c r="L228" i="24"/>
  <c r="F228" i="24"/>
  <c r="G228" i="24"/>
  <c r="A228" i="24"/>
  <c r="E228" i="24"/>
  <c r="I228" i="24"/>
  <c r="H228" i="24"/>
  <c r="B223" i="52"/>
  <c r="V223" i="52" s="1"/>
  <c r="A209" i="24"/>
  <c r="I209" i="24"/>
  <c r="D209" i="24"/>
  <c r="L209" i="24"/>
  <c r="E209" i="24"/>
  <c r="B209" i="24"/>
  <c r="C209" i="24"/>
  <c r="F209" i="24"/>
  <c r="H209" i="24"/>
  <c r="J209" i="24"/>
  <c r="G209" i="24"/>
  <c r="K209" i="24"/>
  <c r="B215" i="52"/>
  <c r="V215" i="52" s="1"/>
  <c r="A201" i="24"/>
  <c r="I201" i="24"/>
  <c r="D201" i="24"/>
  <c r="L201" i="24"/>
  <c r="E201" i="24"/>
  <c r="G201" i="24"/>
  <c r="H201" i="24"/>
  <c r="J201" i="24"/>
  <c r="K201" i="24"/>
  <c r="B201" i="24"/>
  <c r="C201" i="24"/>
  <c r="F201" i="24"/>
  <c r="B207" i="52"/>
  <c r="V207" i="52" s="1"/>
  <c r="A193" i="24"/>
  <c r="I193" i="24"/>
  <c r="D193" i="24"/>
  <c r="L193" i="24"/>
  <c r="E193" i="24"/>
  <c r="B193" i="24"/>
  <c r="C193" i="24"/>
  <c r="F193" i="24"/>
  <c r="H193" i="24"/>
  <c r="J193" i="24"/>
  <c r="G193" i="24"/>
  <c r="K193" i="24"/>
  <c r="B199" i="52"/>
  <c r="V199" i="52" s="1"/>
  <c r="A185" i="24"/>
  <c r="I185" i="24"/>
  <c r="D185" i="24"/>
  <c r="L185" i="24"/>
  <c r="E185" i="24"/>
  <c r="G185" i="24"/>
  <c r="H185" i="24"/>
  <c r="J185" i="24"/>
  <c r="K185" i="24"/>
  <c r="B185" i="24"/>
  <c r="C185" i="24"/>
  <c r="F185" i="24"/>
  <c r="B191" i="52"/>
  <c r="V191" i="52" s="1"/>
  <c r="A177" i="24"/>
  <c r="I177" i="24"/>
  <c r="D177" i="24"/>
  <c r="L177" i="24"/>
  <c r="E177" i="24"/>
  <c r="B177" i="24"/>
  <c r="C177" i="24"/>
  <c r="F177" i="24"/>
  <c r="H177" i="24"/>
  <c r="J177" i="24"/>
  <c r="K177" i="24"/>
  <c r="G177" i="24"/>
  <c r="B183" i="52"/>
  <c r="V183" i="52" s="1"/>
  <c r="B169" i="24"/>
  <c r="J169" i="24"/>
  <c r="C169" i="24"/>
  <c r="K169" i="24"/>
  <c r="D169" i="24"/>
  <c r="L169" i="24"/>
  <c r="E169" i="24"/>
  <c r="F169" i="24"/>
  <c r="H169" i="24"/>
  <c r="I169" i="24"/>
  <c r="A169" i="24"/>
  <c r="G169" i="24"/>
  <c r="B175" i="52"/>
  <c r="V175" i="52" s="1"/>
  <c r="B161" i="24"/>
  <c r="J161" i="24"/>
  <c r="C161" i="24"/>
  <c r="K161" i="24"/>
  <c r="D161" i="24"/>
  <c r="L161" i="24"/>
  <c r="E161" i="24"/>
  <c r="F161" i="24"/>
  <c r="H161" i="24"/>
  <c r="I161" i="24"/>
  <c r="A161" i="24"/>
  <c r="G161" i="24"/>
  <c r="B167" i="52"/>
  <c r="V167" i="52" s="1"/>
  <c r="B153" i="24"/>
  <c r="J153" i="24"/>
  <c r="C153" i="24"/>
  <c r="K153" i="24"/>
  <c r="D153" i="24"/>
  <c r="L153" i="24"/>
  <c r="E153" i="24"/>
  <c r="F153" i="24"/>
  <c r="H153" i="24"/>
  <c r="I153" i="24"/>
  <c r="A153" i="24"/>
  <c r="G153" i="24"/>
  <c r="B159" i="52"/>
  <c r="V159" i="52" s="1"/>
  <c r="B145" i="24"/>
  <c r="J145" i="24"/>
  <c r="C145" i="24"/>
  <c r="K145" i="24"/>
  <c r="D145" i="24"/>
  <c r="L145" i="24"/>
  <c r="E145" i="24"/>
  <c r="F145" i="24"/>
  <c r="G145" i="24"/>
  <c r="H145" i="24"/>
  <c r="I145" i="24"/>
  <c r="A145" i="24"/>
  <c r="B151" i="52"/>
  <c r="V151" i="52" s="1"/>
  <c r="B137" i="24"/>
  <c r="J137" i="24"/>
  <c r="C137" i="24"/>
  <c r="K137" i="24"/>
  <c r="D137" i="24"/>
  <c r="L137" i="24"/>
  <c r="E137" i="24"/>
  <c r="F137" i="24"/>
  <c r="H137" i="24"/>
  <c r="I137" i="24"/>
  <c r="A137" i="24"/>
  <c r="G137" i="24"/>
  <c r="B143" i="52"/>
  <c r="V143" i="52" s="1"/>
  <c r="A129" i="24"/>
  <c r="I129" i="24"/>
  <c r="B129" i="24"/>
  <c r="J129" i="24"/>
  <c r="C129" i="24"/>
  <c r="K129" i="24"/>
  <c r="D129" i="24"/>
  <c r="L129" i="24"/>
  <c r="E129" i="24"/>
  <c r="F129" i="24"/>
  <c r="G129" i="24"/>
  <c r="H129" i="24"/>
  <c r="B135" i="52"/>
  <c r="V135" i="52" s="1"/>
  <c r="A121" i="24"/>
  <c r="I121" i="24"/>
  <c r="B121" i="24"/>
  <c r="J121" i="24"/>
  <c r="C121" i="24"/>
  <c r="K121" i="24"/>
  <c r="D121" i="24"/>
  <c r="L121" i="24"/>
  <c r="E121" i="24"/>
  <c r="F121" i="24"/>
  <c r="G121" i="24"/>
  <c r="H121" i="24"/>
  <c r="B127" i="52"/>
  <c r="V127" i="52" s="1"/>
  <c r="A113" i="24"/>
  <c r="I113" i="24"/>
  <c r="B113" i="24"/>
  <c r="J113" i="24"/>
  <c r="C113" i="24"/>
  <c r="K113" i="24"/>
  <c r="D113" i="24"/>
  <c r="L113" i="24"/>
  <c r="E113" i="24"/>
  <c r="F113" i="24"/>
  <c r="G113" i="24"/>
  <c r="H113" i="24"/>
  <c r="B119" i="52"/>
  <c r="V119" i="52" s="1"/>
  <c r="A105" i="24"/>
  <c r="I105" i="24"/>
  <c r="B105" i="24"/>
  <c r="J105" i="24"/>
  <c r="C105" i="24"/>
  <c r="K105" i="24"/>
  <c r="D105" i="24"/>
  <c r="L105" i="24"/>
  <c r="E105" i="24"/>
  <c r="F105" i="24"/>
  <c r="G105" i="24"/>
  <c r="H105" i="24"/>
  <c r="B111" i="52"/>
  <c r="V111" i="52" s="1"/>
  <c r="A97" i="24"/>
  <c r="I97" i="24"/>
  <c r="B97" i="24"/>
  <c r="J97" i="24"/>
  <c r="C97" i="24"/>
  <c r="K97" i="24"/>
  <c r="D97" i="24"/>
  <c r="L97" i="24"/>
  <c r="E97" i="24"/>
  <c r="F97" i="24"/>
  <c r="G97" i="24"/>
  <c r="H97" i="24"/>
  <c r="B103" i="52"/>
  <c r="V103" i="52" s="1"/>
  <c r="G89" i="24"/>
  <c r="H89" i="24"/>
  <c r="A89" i="24"/>
  <c r="I89" i="24"/>
  <c r="B89" i="24"/>
  <c r="J89" i="24"/>
  <c r="C89" i="24"/>
  <c r="K89" i="24"/>
  <c r="D89" i="24"/>
  <c r="L89" i="24"/>
  <c r="E89" i="24"/>
  <c r="F89" i="24"/>
  <c r="B95" i="52"/>
  <c r="V95" i="52" s="1"/>
  <c r="G81" i="24"/>
  <c r="H81" i="24"/>
  <c r="A81" i="24"/>
  <c r="I81" i="24"/>
  <c r="B81" i="24"/>
  <c r="J81" i="24"/>
  <c r="C81" i="24"/>
  <c r="K81" i="24"/>
  <c r="D81" i="24"/>
  <c r="L81" i="24"/>
  <c r="E81" i="24"/>
  <c r="F81" i="24"/>
  <c r="B87" i="52"/>
  <c r="V87" i="52" s="1"/>
  <c r="G73" i="24"/>
  <c r="H73" i="24"/>
  <c r="A73" i="24"/>
  <c r="I73" i="24"/>
  <c r="B73" i="24"/>
  <c r="J73" i="24"/>
  <c r="C73" i="24"/>
  <c r="K73" i="24"/>
  <c r="D73" i="24"/>
  <c r="L73" i="24"/>
  <c r="E73" i="24"/>
  <c r="F73" i="24"/>
  <c r="B79" i="52"/>
  <c r="V79" i="52" s="1"/>
  <c r="G65" i="24"/>
  <c r="H65" i="24"/>
  <c r="A65" i="24"/>
  <c r="I65" i="24"/>
  <c r="B65" i="24"/>
  <c r="J65" i="24"/>
  <c r="C65" i="24"/>
  <c r="K65" i="24"/>
  <c r="D65" i="24"/>
  <c r="L65" i="24"/>
  <c r="E65" i="24"/>
  <c r="F65" i="24"/>
  <c r="B71" i="52"/>
  <c r="V71" i="52" s="1"/>
  <c r="B57" i="24"/>
  <c r="J57" i="24"/>
  <c r="C57" i="24"/>
  <c r="K57" i="24"/>
  <c r="F57" i="24"/>
  <c r="G57" i="24"/>
  <c r="A57" i="24"/>
  <c r="D57" i="24"/>
  <c r="E57" i="24"/>
  <c r="H57" i="24"/>
  <c r="I57" i="24"/>
  <c r="L57" i="24"/>
  <c r="B63" i="52"/>
  <c r="V63" i="52" s="1"/>
  <c r="B49" i="24"/>
  <c r="J49" i="24"/>
  <c r="C49" i="24"/>
  <c r="K49" i="24"/>
  <c r="F49" i="24"/>
  <c r="G49" i="24"/>
  <c r="A49" i="24"/>
  <c r="D49" i="24"/>
  <c r="E49" i="24"/>
  <c r="H49" i="24"/>
  <c r="I49" i="24"/>
  <c r="L49" i="24"/>
  <c r="B55" i="52"/>
  <c r="V55" i="52" s="1"/>
  <c r="B41" i="24"/>
  <c r="J41" i="24"/>
  <c r="C41" i="24"/>
  <c r="K41" i="24"/>
  <c r="F41" i="24"/>
  <c r="G41" i="24"/>
  <c r="A41" i="24"/>
  <c r="D41" i="24"/>
  <c r="E41" i="24"/>
  <c r="H41" i="24"/>
  <c r="I41" i="24"/>
  <c r="L41" i="24"/>
  <c r="B47" i="52"/>
  <c r="V47" i="52" s="1"/>
  <c r="B33" i="24"/>
  <c r="J33" i="24"/>
  <c r="C33" i="24"/>
  <c r="K33" i="24"/>
  <c r="F33" i="24"/>
  <c r="G33" i="24"/>
  <c r="A33" i="24"/>
  <c r="D33" i="24"/>
  <c r="E33" i="24"/>
  <c r="H33" i="24"/>
  <c r="I33" i="24"/>
  <c r="L33" i="24"/>
  <c r="B39" i="52"/>
  <c r="V39" i="52" s="1"/>
  <c r="B25" i="24"/>
  <c r="J25" i="24"/>
  <c r="C25" i="24"/>
  <c r="K25" i="24"/>
  <c r="F25" i="24"/>
  <c r="G25" i="24"/>
  <c r="A25" i="24"/>
  <c r="D25" i="24"/>
  <c r="E25" i="24"/>
  <c r="H25" i="24"/>
  <c r="I25" i="24"/>
  <c r="L25" i="24"/>
  <c r="B31" i="52"/>
  <c r="V31" i="52" s="1"/>
  <c r="A17" i="24"/>
  <c r="I17" i="24"/>
  <c r="B17" i="24"/>
  <c r="J17" i="24"/>
  <c r="C17" i="24"/>
  <c r="K17" i="24"/>
  <c r="D17" i="24"/>
  <c r="L17" i="24"/>
  <c r="F17" i="24"/>
  <c r="G17" i="24"/>
  <c r="E17" i="24"/>
  <c r="H17" i="24"/>
  <c r="B23" i="52"/>
  <c r="V23" i="52" s="1"/>
  <c r="A9" i="24"/>
  <c r="I9" i="24"/>
  <c r="B9" i="24"/>
  <c r="J9" i="24"/>
  <c r="C9" i="24"/>
  <c r="K9" i="24"/>
  <c r="D9" i="24"/>
  <c r="L9" i="24"/>
  <c r="F9" i="24"/>
  <c r="G9" i="24"/>
  <c r="E9" i="24"/>
  <c r="H9" i="24"/>
  <c r="J587" i="24"/>
  <c r="B587" i="24"/>
  <c r="F586" i="24"/>
  <c r="F584" i="24"/>
  <c r="F582" i="24"/>
  <c r="J581" i="24"/>
  <c r="B581" i="24"/>
  <c r="F580" i="24"/>
  <c r="F578" i="24"/>
  <c r="J577" i="24"/>
  <c r="B577" i="24"/>
  <c r="F576" i="24"/>
  <c r="J575" i="24"/>
  <c r="B575" i="24"/>
  <c r="F574" i="24"/>
  <c r="J573" i="24"/>
  <c r="B573" i="24"/>
  <c r="F572" i="24"/>
  <c r="J571" i="24"/>
  <c r="J569" i="24"/>
  <c r="B569" i="24"/>
  <c r="F568" i="24"/>
  <c r="J567" i="24"/>
  <c r="B567" i="24"/>
  <c r="J565" i="24"/>
  <c r="B565" i="24"/>
  <c r="F562" i="24"/>
  <c r="J561" i="24"/>
  <c r="B561" i="24"/>
  <c r="J559" i="24"/>
  <c r="B559" i="24"/>
  <c r="F558" i="24"/>
  <c r="F556" i="24"/>
  <c r="J555" i="24"/>
  <c r="B555" i="24"/>
  <c r="F554" i="24"/>
  <c r="F552" i="24"/>
  <c r="F550" i="24"/>
  <c r="J549" i="24"/>
  <c r="B549" i="24"/>
  <c r="F548" i="24"/>
  <c r="J547" i="24"/>
  <c r="B547" i="24"/>
  <c r="F546" i="24"/>
  <c r="J545" i="24"/>
  <c r="B545" i="24"/>
  <c r="F544" i="24"/>
  <c r="J543" i="24"/>
  <c r="B543" i="24"/>
  <c r="F542" i="24"/>
  <c r="J541" i="24"/>
  <c r="B541" i="24"/>
  <c r="F540" i="24"/>
  <c r="J539" i="24"/>
  <c r="B539" i="24"/>
  <c r="J537" i="24"/>
  <c r="B537" i="24"/>
  <c r="F536" i="24"/>
  <c r="J535" i="24"/>
  <c r="B535" i="24"/>
  <c r="J533" i="24"/>
  <c r="B533" i="24"/>
  <c r="F530" i="24"/>
  <c r="J529" i="24"/>
  <c r="B529" i="24"/>
  <c r="J527" i="24"/>
  <c r="B527" i="24"/>
  <c r="F526" i="24"/>
  <c r="F524" i="24"/>
  <c r="K518" i="24"/>
  <c r="G517" i="24"/>
  <c r="C516" i="24"/>
  <c r="K510" i="24"/>
  <c r="G509" i="24"/>
  <c r="C508" i="24"/>
  <c r="G501" i="24"/>
  <c r="K498" i="24"/>
  <c r="K494" i="24"/>
  <c r="C484" i="24"/>
  <c r="H482" i="24"/>
  <c r="J480" i="24"/>
  <c r="K478" i="24"/>
  <c r="F475" i="24"/>
  <c r="L471" i="24"/>
  <c r="H466" i="24"/>
  <c r="K462" i="24"/>
  <c r="F459" i="24"/>
  <c r="C452" i="24"/>
  <c r="H450" i="24"/>
  <c r="J448" i="24"/>
  <c r="K446" i="24"/>
  <c r="J418" i="24"/>
  <c r="L412" i="24"/>
  <c r="L363" i="24"/>
  <c r="B497" i="52"/>
  <c r="V497" i="52" s="1"/>
  <c r="H483" i="24"/>
  <c r="A483" i="24"/>
  <c r="I483" i="24"/>
  <c r="B483" i="24"/>
  <c r="J483" i="24"/>
  <c r="C483" i="24"/>
  <c r="K483" i="24"/>
  <c r="E483" i="24"/>
  <c r="B481" i="52"/>
  <c r="V481" i="52" s="1"/>
  <c r="H467" i="24"/>
  <c r="A467" i="24"/>
  <c r="I467" i="24"/>
  <c r="B467" i="24"/>
  <c r="J467" i="24"/>
  <c r="C467" i="24"/>
  <c r="K467" i="24"/>
  <c r="E467" i="24"/>
  <c r="B449" i="52"/>
  <c r="V449" i="52" s="1"/>
  <c r="A435" i="24"/>
  <c r="I435" i="24"/>
  <c r="B435" i="24"/>
  <c r="J435" i="24"/>
  <c r="C435" i="24"/>
  <c r="K435" i="24"/>
  <c r="D435" i="24"/>
  <c r="L435" i="24"/>
  <c r="G435" i="24"/>
  <c r="E435" i="24"/>
  <c r="F435" i="24"/>
  <c r="H435" i="24"/>
  <c r="B425" i="52"/>
  <c r="V425" i="52" s="1"/>
  <c r="A411" i="24"/>
  <c r="I411" i="24"/>
  <c r="B411" i="24"/>
  <c r="J411" i="24"/>
  <c r="C411" i="24"/>
  <c r="K411" i="24"/>
  <c r="D411" i="24"/>
  <c r="L411" i="24"/>
  <c r="F411" i="24"/>
  <c r="G411" i="24"/>
  <c r="E411" i="24"/>
  <c r="H411" i="24"/>
  <c r="J395" i="24"/>
  <c r="H395" i="24"/>
  <c r="B393" i="52"/>
  <c r="V393" i="52" s="1"/>
  <c r="A379" i="24"/>
  <c r="I379" i="24"/>
  <c r="B379" i="24"/>
  <c r="J379" i="24"/>
  <c r="C379" i="24"/>
  <c r="K379" i="24"/>
  <c r="D379" i="24"/>
  <c r="L379" i="24"/>
  <c r="F379" i="24"/>
  <c r="G379" i="24"/>
  <c r="E379" i="24"/>
  <c r="H379" i="24"/>
  <c r="B385" i="52"/>
  <c r="V385" i="52" s="1"/>
  <c r="A371" i="24"/>
  <c r="I371" i="24"/>
  <c r="B371" i="24"/>
  <c r="J371" i="24"/>
  <c r="C371" i="24"/>
  <c r="K371" i="24"/>
  <c r="D371" i="24"/>
  <c r="L371" i="24"/>
  <c r="F371" i="24"/>
  <c r="G371" i="24"/>
  <c r="E371" i="24"/>
  <c r="H371" i="24"/>
  <c r="B369" i="52"/>
  <c r="V369" i="52" s="1"/>
  <c r="F355" i="24"/>
  <c r="G355" i="24"/>
  <c r="A355" i="24"/>
  <c r="I355" i="24"/>
  <c r="B355" i="24"/>
  <c r="J355" i="24"/>
  <c r="D355" i="24"/>
  <c r="E355" i="24"/>
  <c r="H355" i="24"/>
  <c r="K355" i="24"/>
  <c r="L355" i="24"/>
  <c r="B298" i="52"/>
  <c r="V298" i="52" s="1"/>
  <c r="B284" i="24"/>
  <c r="J284" i="24"/>
  <c r="D284" i="24"/>
  <c r="L284" i="24"/>
  <c r="F284" i="24"/>
  <c r="G284" i="24"/>
  <c r="H284" i="24"/>
  <c r="I284" i="24"/>
  <c r="K284" i="24"/>
  <c r="A284" i="24"/>
  <c r="C284" i="24"/>
  <c r="E284" i="24"/>
  <c r="B279" i="52"/>
  <c r="V279" i="52" s="1"/>
  <c r="F265" i="24"/>
  <c r="H265" i="24"/>
  <c r="B265" i="24"/>
  <c r="J265" i="24"/>
  <c r="D265" i="24"/>
  <c r="E265" i="24"/>
  <c r="G265" i="24"/>
  <c r="I265" i="24"/>
  <c r="L265" i="24"/>
  <c r="A265" i="24"/>
  <c r="K265" i="24"/>
  <c r="C265" i="24"/>
  <c r="B261" i="52"/>
  <c r="V261" i="52" s="1"/>
  <c r="F247" i="24"/>
  <c r="G247" i="24"/>
  <c r="H247" i="24"/>
  <c r="B247" i="24"/>
  <c r="J247" i="24"/>
  <c r="C247" i="24"/>
  <c r="K247" i="24"/>
  <c r="D247" i="24"/>
  <c r="E247" i="24"/>
  <c r="I247" i="24"/>
  <c r="L247" i="24"/>
  <c r="A247" i="24"/>
  <c r="B243" i="52"/>
  <c r="V243" i="52" s="1"/>
  <c r="F229" i="24"/>
  <c r="G229" i="24"/>
  <c r="H229" i="24"/>
  <c r="B229" i="24"/>
  <c r="J229" i="24"/>
  <c r="C229" i="24"/>
  <c r="K229" i="24"/>
  <c r="E229" i="24"/>
  <c r="I229" i="24"/>
  <c r="L229" i="24"/>
  <c r="A229" i="24"/>
  <c r="D229" i="24"/>
  <c r="B176" i="52"/>
  <c r="V176" i="52" s="1"/>
  <c r="F162" i="24"/>
  <c r="G162" i="24"/>
  <c r="H162" i="24"/>
  <c r="A162" i="24"/>
  <c r="I162" i="24"/>
  <c r="B162" i="24"/>
  <c r="J162" i="24"/>
  <c r="E162" i="24"/>
  <c r="K162" i="24"/>
  <c r="C162" i="24"/>
  <c r="D162" i="24"/>
  <c r="L162" i="24"/>
  <c r="B160" i="52"/>
  <c r="V160" i="52" s="1"/>
  <c r="F146" i="24"/>
  <c r="G146" i="24"/>
  <c r="H146" i="24"/>
  <c r="A146" i="24"/>
  <c r="I146" i="24"/>
  <c r="B146" i="24"/>
  <c r="J146" i="24"/>
  <c r="E146" i="24"/>
  <c r="K146" i="24"/>
  <c r="C146" i="24"/>
  <c r="D146" i="24"/>
  <c r="L146" i="24"/>
  <c r="B128" i="52"/>
  <c r="V128" i="52" s="1"/>
  <c r="E114" i="24"/>
  <c r="F114" i="24"/>
  <c r="G114" i="24"/>
  <c r="H114" i="24"/>
  <c r="A114" i="24"/>
  <c r="I114" i="24"/>
  <c r="B114" i="24"/>
  <c r="J114" i="24"/>
  <c r="C114" i="24"/>
  <c r="D114" i="24"/>
  <c r="K114" i="24"/>
  <c r="L114" i="24"/>
  <c r="B112" i="52"/>
  <c r="V112" i="52" s="1"/>
  <c r="E98" i="24"/>
  <c r="F98" i="24"/>
  <c r="G98" i="24"/>
  <c r="H98" i="24"/>
  <c r="A98" i="24"/>
  <c r="I98" i="24"/>
  <c r="B98" i="24"/>
  <c r="J98" i="24"/>
  <c r="C98" i="24"/>
  <c r="D98" i="24"/>
  <c r="K98" i="24"/>
  <c r="L98" i="24"/>
  <c r="B96" i="52"/>
  <c r="V96" i="52" s="1"/>
  <c r="C82" i="24"/>
  <c r="K82" i="24"/>
  <c r="D82" i="24"/>
  <c r="L82" i="24"/>
  <c r="E82" i="24"/>
  <c r="F82" i="24"/>
  <c r="G82" i="24"/>
  <c r="H82" i="24"/>
  <c r="A82" i="24"/>
  <c r="B82" i="24"/>
  <c r="I82" i="24"/>
  <c r="J82" i="24"/>
  <c r="B64" i="52"/>
  <c r="V64" i="52" s="1"/>
  <c r="F50" i="24"/>
  <c r="G50" i="24"/>
  <c r="B50" i="24"/>
  <c r="J50" i="24"/>
  <c r="C50" i="24"/>
  <c r="K50" i="24"/>
  <c r="A50" i="24"/>
  <c r="D50" i="24"/>
  <c r="E50" i="24"/>
  <c r="H50" i="24"/>
  <c r="I50" i="24"/>
  <c r="L50" i="24"/>
  <c r="B48" i="52"/>
  <c r="V48" i="52" s="1"/>
  <c r="F34" i="24"/>
  <c r="G34" i="24"/>
  <c r="B34" i="24"/>
  <c r="J34" i="24"/>
  <c r="C34" i="24"/>
  <c r="K34" i="24"/>
  <c r="A34" i="24"/>
  <c r="D34" i="24"/>
  <c r="E34" i="24"/>
  <c r="H34" i="24"/>
  <c r="I34" i="24"/>
  <c r="L34" i="24"/>
  <c r="B32" i="52"/>
  <c r="V32" i="52" s="1"/>
  <c r="E18" i="24"/>
  <c r="F18" i="24"/>
  <c r="G18" i="24"/>
  <c r="H18" i="24"/>
  <c r="B18" i="24"/>
  <c r="J18" i="24"/>
  <c r="C18" i="24"/>
  <c r="K18" i="24"/>
  <c r="A18" i="24"/>
  <c r="D18" i="24"/>
  <c r="I18" i="24"/>
  <c r="L18" i="24"/>
  <c r="K587" i="24"/>
  <c r="C587" i="24"/>
  <c r="G584" i="24"/>
  <c r="G576" i="24"/>
  <c r="K555" i="24"/>
  <c r="C555" i="24"/>
  <c r="G552" i="24"/>
  <c r="C547" i="24"/>
  <c r="G544" i="24"/>
  <c r="C539" i="24"/>
  <c r="X599" i="52"/>
  <c r="X567" i="52"/>
  <c r="X535" i="52"/>
  <c r="X503" i="52"/>
  <c r="X471" i="52"/>
  <c r="X439" i="52"/>
  <c r="X407" i="52"/>
  <c r="X375" i="52"/>
  <c r="X332" i="52"/>
  <c r="X305" i="52"/>
  <c r="X268" i="52"/>
  <c r="X241" i="52"/>
  <c r="H513" i="24"/>
  <c r="B513" i="24"/>
  <c r="J513" i="24"/>
  <c r="C513" i="24"/>
  <c r="K513" i="24"/>
  <c r="E513" i="24"/>
  <c r="H505" i="24"/>
  <c r="B505" i="24"/>
  <c r="J505" i="24"/>
  <c r="C505" i="24"/>
  <c r="K505" i="24"/>
  <c r="E505" i="24"/>
  <c r="H497" i="24"/>
  <c r="B497" i="24"/>
  <c r="J497" i="24"/>
  <c r="C497" i="24"/>
  <c r="K497" i="24"/>
  <c r="E497" i="24"/>
  <c r="H481" i="24"/>
  <c r="A481" i="24"/>
  <c r="I481" i="24"/>
  <c r="B481" i="24"/>
  <c r="J481" i="24"/>
  <c r="C481" i="24"/>
  <c r="K481" i="24"/>
  <c r="E481" i="24"/>
  <c r="H473" i="24"/>
  <c r="A473" i="24"/>
  <c r="I473" i="24"/>
  <c r="B473" i="24"/>
  <c r="J473" i="24"/>
  <c r="C473" i="24"/>
  <c r="K473" i="24"/>
  <c r="E473" i="24"/>
  <c r="H465" i="24"/>
  <c r="A465" i="24"/>
  <c r="I465" i="24"/>
  <c r="B465" i="24"/>
  <c r="J465" i="24"/>
  <c r="C465" i="24"/>
  <c r="K465" i="24"/>
  <c r="E465" i="24"/>
  <c r="H449" i="24"/>
  <c r="A449" i="24"/>
  <c r="I449" i="24"/>
  <c r="B449" i="24"/>
  <c r="J449" i="24"/>
  <c r="C449" i="24"/>
  <c r="K449" i="24"/>
  <c r="E449" i="24"/>
  <c r="B441" i="24"/>
  <c r="D441" i="24"/>
  <c r="H441" i="24"/>
  <c r="I441" i="24"/>
  <c r="J441" i="24"/>
  <c r="A441" i="24"/>
  <c r="K441" i="24"/>
  <c r="E441" i="24"/>
  <c r="A433" i="24"/>
  <c r="I433" i="24"/>
  <c r="B433" i="24"/>
  <c r="J433" i="24"/>
  <c r="C433" i="24"/>
  <c r="K433" i="24"/>
  <c r="D433" i="24"/>
  <c r="L433" i="24"/>
  <c r="G433" i="24"/>
  <c r="F433" i="24"/>
  <c r="H433" i="24"/>
  <c r="A417" i="24"/>
  <c r="I417" i="24"/>
  <c r="B417" i="24"/>
  <c r="J417" i="24"/>
  <c r="C417" i="24"/>
  <c r="K417" i="24"/>
  <c r="D417" i="24"/>
  <c r="L417" i="24"/>
  <c r="G417" i="24"/>
  <c r="F417" i="24"/>
  <c r="H417" i="24"/>
  <c r="A409" i="24"/>
  <c r="I409" i="24"/>
  <c r="B409" i="24"/>
  <c r="J409" i="24"/>
  <c r="C409" i="24"/>
  <c r="K409" i="24"/>
  <c r="D409" i="24"/>
  <c r="L409" i="24"/>
  <c r="F409" i="24"/>
  <c r="G409" i="24"/>
  <c r="H409" i="24"/>
  <c r="A401" i="24"/>
  <c r="I401" i="24"/>
  <c r="B401" i="24"/>
  <c r="J401" i="24"/>
  <c r="C401" i="24"/>
  <c r="K401" i="24"/>
  <c r="D401" i="24"/>
  <c r="L401" i="24"/>
  <c r="F401" i="24"/>
  <c r="G401" i="24"/>
  <c r="H401" i="24"/>
  <c r="A385" i="24"/>
  <c r="I385" i="24"/>
  <c r="B385" i="24"/>
  <c r="J385" i="24"/>
  <c r="C385" i="24"/>
  <c r="K385" i="24"/>
  <c r="D385" i="24"/>
  <c r="L385" i="24"/>
  <c r="F385" i="24"/>
  <c r="G385" i="24"/>
  <c r="H385" i="24"/>
  <c r="A377" i="24"/>
  <c r="I377" i="24"/>
  <c r="B377" i="24"/>
  <c r="J377" i="24"/>
  <c r="C377" i="24"/>
  <c r="K377" i="24"/>
  <c r="D377" i="24"/>
  <c r="L377" i="24"/>
  <c r="F377" i="24"/>
  <c r="G377" i="24"/>
  <c r="H377" i="24"/>
  <c r="A369" i="24"/>
  <c r="I369" i="24"/>
  <c r="B369" i="24"/>
  <c r="J369" i="24"/>
  <c r="C369" i="24"/>
  <c r="K369" i="24"/>
  <c r="D369" i="24"/>
  <c r="L369" i="24"/>
  <c r="F369" i="24"/>
  <c r="G369" i="24"/>
  <c r="H369" i="24"/>
  <c r="F353" i="24"/>
  <c r="G353" i="24"/>
  <c r="A353" i="24"/>
  <c r="I353" i="24"/>
  <c r="B353" i="24"/>
  <c r="J353" i="24"/>
  <c r="L353" i="24"/>
  <c r="C353" i="24"/>
  <c r="E353" i="24"/>
  <c r="H353" i="24"/>
  <c r="K353" i="24"/>
  <c r="F345" i="24"/>
  <c r="G345" i="24"/>
  <c r="A345" i="24"/>
  <c r="I345" i="24"/>
  <c r="B345" i="24"/>
  <c r="J345" i="24"/>
  <c r="L345" i="24"/>
  <c r="C345" i="24"/>
  <c r="E345" i="24"/>
  <c r="H345" i="24"/>
  <c r="D345" i="24"/>
  <c r="K345" i="24"/>
  <c r="B350" i="52"/>
  <c r="V350" i="52" s="1"/>
  <c r="H336" i="24"/>
  <c r="B336" i="24"/>
  <c r="J336" i="24"/>
  <c r="C336" i="24"/>
  <c r="K336" i="24"/>
  <c r="E336" i="24"/>
  <c r="F336" i="24"/>
  <c r="I336" i="24"/>
  <c r="L336" i="24"/>
  <c r="A336" i="24"/>
  <c r="D336" i="24"/>
  <c r="G336" i="24"/>
  <c r="B341" i="52"/>
  <c r="V341" i="52" s="1"/>
  <c r="D327" i="24"/>
  <c r="L327" i="24"/>
  <c r="F327" i="24"/>
  <c r="G327" i="24"/>
  <c r="A327" i="24"/>
  <c r="I327" i="24"/>
  <c r="B327" i="24"/>
  <c r="J327" i="24"/>
  <c r="K327" i="24"/>
  <c r="C327" i="24"/>
  <c r="E327" i="24"/>
  <c r="H327" i="24"/>
  <c r="B323" i="52"/>
  <c r="V323" i="52" s="1"/>
  <c r="D309" i="24"/>
  <c r="L309" i="24"/>
  <c r="E309" i="24"/>
  <c r="F309" i="24"/>
  <c r="G309" i="24"/>
  <c r="A309" i="24"/>
  <c r="I309" i="24"/>
  <c r="B309" i="24"/>
  <c r="J309" i="24"/>
  <c r="H309" i="24"/>
  <c r="K309" i="24"/>
  <c r="C309" i="24"/>
  <c r="B314" i="52"/>
  <c r="V314" i="52" s="1"/>
  <c r="H300" i="24"/>
  <c r="A300" i="24"/>
  <c r="I300" i="24"/>
  <c r="B300" i="24"/>
  <c r="J300" i="24"/>
  <c r="C300" i="24"/>
  <c r="K300" i="24"/>
  <c r="E300" i="24"/>
  <c r="F300" i="24"/>
  <c r="G300" i="24"/>
  <c r="L300" i="24"/>
  <c r="B295" i="52"/>
  <c r="V295" i="52" s="1"/>
  <c r="F281" i="24"/>
  <c r="H281" i="24"/>
  <c r="B281" i="24"/>
  <c r="J281" i="24"/>
  <c r="D281" i="24"/>
  <c r="E281" i="24"/>
  <c r="G281" i="24"/>
  <c r="I281" i="24"/>
  <c r="L281" i="24"/>
  <c r="A281" i="24"/>
  <c r="C281" i="24"/>
  <c r="K281" i="24"/>
  <c r="B286" i="52"/>
  <c r="V286" i="52" s="1"/>
  <c r="B272" i="24"/>
  <c r="J272" i="24"/>
  <c r="D272" i="24"/>
  <c r="L272" i="24"/>
  <c r="F272" i="24"/>
  <c r="I272" i="24"/>
  <c r="K272" i="24"/>
  <c r="A272" i="24"/>
  <c r="E272" i="24"/>
  <c r="G272" i="24"/>
  <c r="H272" i="24"/>
  <c r="B277" i="52"/>
  <c r="V277" i="52" s="1"/>
  <c r="F263" i="24"/>
  <c r="H263" i="24"/>
  <c r="B263" i="24"/>
  <c r="J263" i="24"/>
  <c r="C263" i="24"/>
  <c r="K263" i="24"/>
  <c r="A263" i="24"/>
  <c r="D263" i="24"/>
  <c r="G263" i="24"/>
  <c r="I263" i="24"/>
  <c r="L263" i="24"/>
  <c r="E263" i="24"/>
  <c r="B259" i="52"/>
  <c r="V259" i="52" s="1"/>
  <c r="F245" i="24"/>
  <c r="G245" i="24"/>
  <c r="H245" i="24"/>
  <c r="B245" i="24"/>
  <c r="J245" i="24"/>
  <c r="C245" i="24"/>
  <c r="K245" i="24"/>
  <c r="E245" i="24"/>
  <c r="I245" i="24"/>
  <c r="L245" i="24"/>
  <c r="A245" i="24"/>
  <c r="D245" i="24"/>
  <c r="B250" i="52"/>
  <c r="V250" i="52" s="1"/>
  <c r="B236" i="24"/>
  <c r="J236" i="24"/>
  <c r="C236" i="24"/>
  <c r="K236" i="24"/>
  <c r="D236" i="24"/>
  <c r="L236" i="24"/>
  <c r="F236" i="24"/>
  <c r="G236" i="24"/>
  <c r="H236" i="24"/>
  <c r="I236" i="24"/>
  <c r="A236" i="24"/>
  <c r="E236" i="24"/>
  <c r="B231" i="52"/>
  <c r="V231" i="52" s="1"/>
  <c r="A217" i="24"/>
  <c r="I217" i="24"/>
  <c r="D217" i="24"/>
  <c r="L217" i="24"/>
  <c r="G217" i="24"/>
  <c r="H217" i="24"/>
  <c r="J217" i="24"/>
  <c r="K217" i="24"/>
  <c r="C217" i="24"/>
  <c r="E217" i="24"/>
  <c r="B217" i="24"/>
  <c r="F217" i="24"/>
  <c r="B222" i="52"/>
  <c r="V222" i="52" s="1"/>
  <c r="E208" i="24"/>
  <c r="H208" i="24"/>
  <c r="A208" i="24"/>
  <c r="I208" i="24"/>
  <c r="L208" i="24"/>
  <c r="B208" i="24"/>
  <c r="C208" i="24"/>
  <c r="D208" i="24"/>
  <c r="G208" i="24"/>
  <c r="J208" i="24"/>
  <c r="F208" i="24"/>
  <c r="K208" i="24"/>
  <c r="B214" i="52"/>
  <c r="V214" i="52" s="1"/>
  <c r="E200" i="24"/>
  <c r="H200" i="24"/>
  <c r="A200" i="24"/>
  <c r="I200" i="24"/>
  <c r="F200" i="24"/>
  <c r="G200" i="24"/>
  <c r="J200" i="24"/>
  <c r="K200" i="24"/>
  <c r="B200" i="24"/>
  <c r="C200" i="24"/>
  <c r="L200" i="24"/>
  <c r="D200" i="24"/>
  <c r="B206" i="52"/>
  <c r="V206" i="52" s="1"/>
  <c r="E192" i="24"/>
  <c r="H192" i="24"/>
  <c r="A192" i="24"/>
  <c r="I192" i="24"/>
  <c r="L192" i="24"/>
  <c r="B192" i="24"/>
  <c r="C192" i="24"/>
  <c r="D192" i="24"/>
  <c r="G192" i="24"/>
  <c r="J192" i="24"/>
  <c r="F192" i="24"/>
  <c r="K192" i="24"/>
  <c r="B198" i="52"/>
  <c r="V198" i="52" s="1"/>
  <c r="E184" i="24"/>
  <c r="H184" i="24"/>
  <c r="A184" i="24"/>
  <c r="I184" i="24"/>
  <c r="F184" i="24"/>
  <c r="G184" i="24"/>
  <c r="J184" i="24"/>
  <c r="K184" i="24"/>
  <c r="B184" i="24"/>
  <c r="C184" i="24"/>
  <c r="D184" i="24"/>
  <c r="L184" i="24"/>
  <c r="B190" i="52"/>
  <c r="V190" i="52" s="1"/>
  <c r="G176" i="24"/>
  <c r="H176" i="24"/>
  <c r="B176" i="24"/>
  <c r="J176" i="24"/>
  <c r="A176" i="24"/>
  <c r="E176" i="24"/>
  <c r="F176" i="24"/>
  <c r="L176" i="24"/>
  <c r="D176" i="24"/>
  <c r="I176" i="24"/>
  <c r="C176" i="24"/>
  <c r="K176" i="24"/>
  <c r="B182" i="52"/>
  <c r="V182" i="52" s="1"/>
  <c r="F168" i="24"/>
  <c r="G168" i="24"/>
  <c r="H168" i="24"/>
  <c r="A168" i="24"/>
  <c r="I168" i="24"/>
  <c r="B168" i="24"/>
  <c r="J168" i="24"/>
  <c r="K168" i="24"/>
  <c r="L168" i="24"/>
  <c r="C168" i="24"/>
  <c r="D168" i="24"/>
  <c r="E168" i="24"/>
  <c r="B174" i="52"/>
  <c r="V174" i="52" s="1"/>
  <c r="F160" i="24"/>
  <c r="G160" i="24"/>
  <c r="H160" i="24"/>
  <c r="A160" i="24"/>
  <c r="I160" i="24"/>
  <c r="B160" i="24"/>
  <c r="J160" i="24"/>
  <c r="C160" i="24"/>
  <c r="K160" i="24"/>
  <c r="L160" i="24"/>
  <c r="D160" i="24"/>
  <c r="E160" i="24"/>
  <c r="B166" i="52"/>
  <c r="V166" i="52" s="1"/>
  <c r="F152" i="24"/>
  <c r="G152" i="24"/>
  <c r="H152" i="24"/>
  <c r="A152" i="24"/>
  <c r="I152" i="24"/>
  <c r="B152" i="24"/>
  <c r="J152" i="24"/>
  <c r="E152" i="24"/>
  <c r="K152" i="24"/>
  <c r="L152" i="24"/>
  <c r="C152" i="24"/>
  <c r="D152" i="24"/>
  <c r="B158" i="52"/>
  <c r="V158" i="52" s="1"/>
  <c r="F144" i="24"/>
  <c r="G144" i="24"/>
  <c r="H144" i="24"/>
  <c r="A144" i="24"/>
  <c r="I144" i="24"/>
  <c r="B144" i="24"/>
  <c r="J144" i="24"/>
  <c r="C144" i="24"/>
  <c r="K144" i="24"/>
  <c r="L144" i="24"/>
  <c r="E144" i="24"/>
  <c r="D144" i="24"/>
  <c r="B150" i="52"/>
  <c r="V150" i="52" s="1"/>
  <c r="F136" i="24"/>
  <c r="G136" i="24"/>
  <c r="H136" i="24"/>
  <c r="A136" i="24"/>
  <c r="I136" i="24"/>
  <c r="B136" i="24"/>
  <c r="J136" i="24"/>
  <c r="E136" i="24"/>
  <c r="K136" i="24"/>
  <c r="L136" i="24"/>
  <c r="C136" i="24"/>
  <c r="D136" i="24"/>
  <c r="B142" i="52"/>
  <c r="V142" i="52" s="1"/>
  <c r="E128" i="24"/>
  <c r="F128" i="24"/>
  <c r="G128" i="24"/>
  <c r="H128" i="24"/>
  <c r="A128" i="24"/>
  <c r="I128" i="24"/>
  <c r="B128" i="24"/>
  <c r="J128" i="24"/>
  <c r="L128" i="24"/>
  <c r="D128" i="24"/>
  <c r="K128" i="24"/>
  <c r="C128" i="24"/>
  <c r="B134" i="52"/>
  <c r="V134" i="52" s="1"/>
  <c r="E120" i="24"/>
  <c r="F120" i="24"/>
  <c r="G120" i="24"/>
  <c r="H120" i="24"/>
  <c r="A120" i="24"/>
  <c r="I120" i="24"/>
  <c r="B120" i="24"/>
  <c r="J120" i="24"/>
  <c r="L120" i="24"/>
  <c r="K120" i="24"/>
  <c r="C120" i="24"/>
  <c r="D120" i="24"/>
  <c r="B126" i="52"/>
  <c r="V126" i="52" s="1"/>
  <c r="E112" i="24"/>
  <c r="F112" i="24"/>
  <c r="G112" i="24"/>
  <c r="H112" i="24"/>
  <c r="A112" i="24"/>
  <c r="I112" i="24"/>
  <c r="B112" i="24"/>
  <c r="J112" i="24"/>
  <c r="L112" i="24"/>
  <c r="C112" i="24"/>
  <c r="D112" i="24"/>
  <c r="K112" i="24"/>
  <c r="B118" i="52"/>
  <c r="V118" i="52" s="1"/>
  <c r="E104" i="24"/>
  <c r="F104" i="24"/>
  <c r="G104" i="24"/>
  <c r="H104" i="24"/>
  <c r="A104" i="24"/>
  <c r="I104" i="24"/>
  <c r="B104" i="24"/>
  <c r="J104" i="24"/>
  <c r="L104" i="24"/>
  <c r="D104" i="24"/>
  <c r="K104" i="24"/>
  <c r="C104" i="24"/>
  <c r="B110" i="52"/>
  <c r="V110" i="52" s="1"/>
  <c r="E96" i="24"/>
  <c r="F96" i="24"/>
  <c r="G96" i="24"/>
  <c r="H96" i="24"/>
  <c r="A96" i="24"/>
  <c r="I96" i="24"/>
  <c r="B96" i="24"/>
  <c r="J96" i="24"/>
  <c r="L96" i="24"/>
  <c r="K96" i="24"/>
  <c r="C96" i="24"/>
  <c r="D96" i="24"/>
  <c r="B102" i="52"/>
  <c r="V102" i="52" s="1"/>
  <c r="C88" i="24"/>
  <c r="K88" i="24"/>
  <c r="D88" i="24"/>
  <c r="L88" i="24"/>
  <c r="E88" i="24"/>
  <c r="F88" i="24"/>
  <c r="G88" i="24"/>
  <c r="H88" i="24"/>
  <c r="A88" i="24"/>
  <c r="B88" i="24"/>
  <c r="I88" i="24"/>
  <c r="J88" i="24"/>
  <c r="B94" i="52"/>
  <c r="V94" i="52" s="1"/>
  <c r="C80" i="24"/>
  <c r="K80" i="24"/>
  <c r="D80" i="24"/>
  <c r="L80" i="24"/>
  <c r="E80" i="24"/>
  <c r="F80" i="24"/>
  <c r="G80" i="24"/>
  <c r="H80" i="24"/>
  <c r="A80" i="24"/>
  <c r="B80" i="24"/>
  <c r="J80" i="24"/>
  <c r="I80" i="24"/>
  <c r="B86" i="52"/>
  <c r="V86" i="52" s="1"/>
  <c r="C72" i="24"/>
  <c r="K72" i="24"/>
  <c r="D72" i="24"/>
  <c r="L72" i="24"/>
  <c r="E72" i="24"/>
  <c r="F72" i="24"/>
  <c r="G72" i="24"/>
  <c r="H72" i="24"/>
  <c r="A72" i="24"/>
  <c r="B72" i="24"/>
  <c r="I72" i="24"/>
  <c r="J72" i="24"/>
  <c r="B78" i="52"/>
  <c r="V78" i="52" s="1"/>
  <c r="C64" i="24"/>
  <c r="K64" i="24"/>
  <c r="D64" i="24"/>
  <c r="L64" i="24"/>
  <c r="E64" i="24"/>
  <c r="F64" i="24"/>
  <c r="G64" i="24"/>
  <c r="H64" i="24"/>
  <c r="A64" i="24"/>
  <c r="B64" i="24"/>
  <c r="I64" i="24"/>
  <c r="J64" i="24"/>
  <c r="B70" i="52"/>
  <c r="V70" i="52" s="1"/>
  <c r="F56" i="24"/>
  <c r="G56" i="24"/>
  <c r="B56" i="24"/>
  <c r="J56" i="24"/>
  <c r="C56" i="24"/>
  <c r="K56" i="24"/>
  <c r="I56" i="24"/>
  <c r="L56" i="24"/>
  <c r="A56" i="24"/>
  <c r="D56" i="24"/>
  <c r="E56" i="24"/>
  <c r="H56" i="24"/>
  <c r="B62" i="52"/>
  <c r="V62" i="52" s="1"/>
  <c r="F48" i="24"/>
  <c r="G48" i="24"/>
  <c r="B48" i="24"/>
  <c r="J48" i="24"/>
  <c r="C48" i="24"/>
  <c r="K48" i="24"/>
  <c r="I48" i="24"/>
  <c r="L48" i="24"/>
  <c r="A48" i="24"/>
  <c r="D48" i="24"/>
  <c r="E48" i="24"/>
  <c r="H48" i="24"/>
  <c r="B54" i="52"/>
  <c r="V54" i="52" s="1"/>
  <c r="F40" i="24"/>
  <c r="G40" i="24"/>
  <c r="B40" i="24"/>
  <c r="J40" i="24"/>
  <c r="C40" i="24"/>
  <c r="K40" i="24"/>
  <c r="I40" i="24"/>
  <c r="L40" i="24"/>
  <c r="A40" i="24"/>
  <c r="D40" i="24"/>
  <c r="E40" i="24"/>
  <c r="H40" i="24"/>
  <c r="B46" i="52"/>
  <c r="V46" i="52" s="1"/>
  <c r="F32" i="24"/>
  <c r="G32" i="24"/>
  <c r="B32" i="24"/>
  <c r="J32" i="24"/>
  <c r="C32" i="24"/>
  <c r="K32" i="24"/>
  <c r="I32" i="24"/>
  <c r="L32" i="24"/>
  <c r="A32" i="24"/>
  <c r="D32" i="24"/>
  <c r="E32" i="24"/>
  <c r="H32" i="24"/>
  <c r="B38" i="52"/>
  <c r="V38" i="52" s="1"/>
  <c r="F24" i="24"/>
  <c r="G24" i="24"/>
  <c r="B24" i="24"/>
  <c r="J24" i="24"/>
  <c r="C24" i="24"/>
  <c r="K24" i="24"/>
  <c r="I24" i="24"/>
  <c r="L24" i="24"/>
  <c r="A24" i="24"/>
  <c r="D24" i="24"/>
  <c r="E24" i="24"/>
  <c r="H24" i="24"/>
  <c r="B30" i="52"/>
  <c r="V30" i="52" s="1"/>
  <c r="E16" i="24"/>
  <c r="F16" i="24"/>
  <c r="G16" i="24"/>
  <c r="H16" i="24"/>
  <c r="B16" i="24"/>
  <c r="J16" i="24"/>
  <c r="C16" i="24"/>
  <c r="K16" i="24"/>
  <c r="I16" i="24"/>
  <c r="L16" i="24"/>
  <c r="A16" i="24"/>
  <c r="D16" i="24"/>
  <c r="B22" i="52"/>
  <c r="V22" i="52" s="1"/>
  <c r="E8" i="24"/>
  <c r="F8" i="24"/>
  <c r="G8" i="24"/>
  <c r="H8" i="24"/>
  <c r="B8" i="24"/>
  <c r="J8" i="24"/>
  <c r="C8" i="24"/>
  <c r="K8" i="24"/>
  <c r="I8" i="24"/>
  <c r="L8" i="24"/>
  <c r="A8" i="24"/>
  <c r="D8" i="24"/>
  <c r="B579" i="52"/>
  <c r="V579" i="52" s="1"/>
  <c r="B547" i="52"/>
  <c r="V547" i="52" s="1"/>
  <c r="B515" i="52"/>
  <c r="V515" i="52" s="1"/>
  <c r="B483" i="52"/>
  <c r="V483" i="52" s="1"/>
  <c r="I587" i="24"/>
  <c r="A587" i="24"/>
  <c r="E586" i="24"/>
  <c r="E584" i="24"/>
  <c r="E582" i="24"/>
  <c r="I581" i="24"/>
  <c r="A581" i="24"/>
  <c r="E580" i="24"/>
  <c r="E578" i="24"/>
  <c r="I577" i="24"/>
  <c r="A577" i="24"/>
  <c r="E576" i="24"/>
  <c r="I575" i="24"/>
  <c r="A575" i="24"/>
  <c r="E574" i="24"/>
  <c r="I573" i="24"/>
  <c r="A573" i="24"/>
  <c r="E572" i="24"/>
  <c r="I569" i="24"/>
  <c r="A569" i="24"/>
  <c r="E568" i="24"/>
  <c r="I567" i="24"/>
  <c r="A567" i="24"/>
  <c r="I565" i="24"/>
  <c r="A565" i="24"/>
  <c r="E562" i="24"/>
  <c r="I561" i="24"/>
  <c r="A561" i="24"/>
  <c r="I559" i="24"/>
  <c r="A559" i="24"/>
  <c r="E558" i="24"/>
  <c r="E556" i="24"/>
  <c r="I555" i="24"/>
  <c r="A555" i="24"/>
  <c r="E554" i="24"/>
  <c r="E552" i="24"/>
  <c r="E550" i="24"/>
  <c r="I549" i="24"/>
  <c r="A549" i="24"/>
  <c r="E548" i="24"/>
  <c r="I547" i="24"/>
  <c r="A547" i="24"/>
  <c r="E546" i="24"/>
  <c r="I545" i="24"/>
  <c r="A545" i="24"/>
  <c r="E544" i="24"/>
  <c r="I543" i="24"/>
  <c r="A543" i="24"/>
  <c r="E542" i="24"/>
  <c r="I541" i="24"/>
  <c r="A541" i="24"/>
  <c r="E540" i="24"/>
  <c r="I539" i="24"/>
  <c r="A539" i="24"/>
  <c r="I537" i="24"/>
  <c r="A537" i="24"/>
  <c r="E536" i="24"/>
  <c r="I535" i="24"/>
  <c r="A535" i="24"/>
  <c r="I533" i="24"/>
  <c r="A533" i="24"/>
  <c r="E530" i="24"/>
  <c r="I529" i="24"/>
  <c r="A529" i="24"/>
  <c r="I527" i="24"/>
  <c r="A527" i="24"/>
  <c r="E526" i="24"/>
  <c r="E524" i="24"/>
  <c r="J518" i="24"/>
  <c r="F517" i="24"/>
  <c r="B516" i="24"/>
  <c r="F513" i="24"/>
  <c r="J510" i="24"/>
  <c r="F509" i="24"/>
  <c r="B508" i="24"/>
  <c r="F505" i="24"/>
  <c r="F501" i="24"/>
  <c r="J498" i="24"/>
  <c r="F497" i="24"/>
  <c r="J494" i="24"/>
  <c r="K492" i="24"/>
  <c r="L485" i="24"/>
  <c r="B484" i="24"/>
  <c r="C482" i="24"/>
  <c r="J478" i="24"/>
  <c r="K476" i="24"/>
  <c r="D475" i="24"/>
  <c r="F473" i="24"/>
  <c r="L469" i="24"/>
  <c r="C466" i="24"/>
  <c r="J462" i="24"/>
  <c r="K460" i="24"/>
  <c r="D459" i="24"/>
  <c r="L453" i="24"/>
  <c r="B452" i="24"/>
  <c r="C450" i="24"/>
  <c r="H448" i="24"/>
  <c r="J446" i="24"/>
  <c r="K444" i="24"/>
  <c r="F441" i="24"/>
  <c r="H427" i="24"/>
  <c r="I422" i="24"/>
  <c r="D418" i="24"/>
  <c r="E377" i="24"/>
  <c r="B307" i="52"/>
  <c r="V307" i="52" s="1"/>
  <c r="F293" i="24"/>
  <c r="H293" i="24"/>
  <c r="B293" i="24"/>
  <c r="J293" i="24"/>
  <c r="A293" i="24"/>
  <c r="C293" i="24"/>
  <c r="D293" i="24"/>
  <c r="E293" i="24"/>
  <c r="I293" i="24"/>
  <c r="K293" i="24"/>
  <c r="L293" i="24"/>
  <c r="G293" i="24"/>
  <c r="B470" i="52"/>
  <c r="V470" i="52" s="1"/>
  <c r="D456" i="24"/>
  <c r="L456" i="24"/>
  <c r="E456" i="24"/>
  <c r="F456" i="24"/>
  <c r="G456" i="24"/>
  <c r="A456" i="24"/>
  <c r="I456" i="24"/>
  <c r="B430" i="52"/>
  <c r="V430" i="52" s="1"/>
  <c r="E416" i="24"/>
  <c r="F416" i="24"/>
  <c r="G416" i="24"/>
  <c r="H416" i="24"/>
  <c r="C416" i="24"/>
  <c r="K416" i="24"/>
  <c r="A416" i="24"/>
  <c r="B416" i="24"/>
  <c r="D416" i="24"/>
  <c r="J416" i="24"/>
  <c r="B390" i="52"/>
  <c r="V390" i="52" s="1"/>
  <c r="E376" i="24"/>
  <c r="F376" i="24"/>
  <c r="G376" i="24"/>
  <c r="H376" i="24"/>
  <c r="B376" i="24"/>
  <c r="J376" i="24"/>
  <c r="C376" i="24"/>
  <c r="K376" i="24"/>
  <c r="A376" i="24"/>
  <c r="D376" i="24"/>
  <c r="I376" i="24"/>
  <c r="L376" i="24"/>
  <c r="B366" i="52"/>
  <c r="V366" i="52" s="1"/>
  <c r="B352" i="24"/>
  <c r="J352" i="24"/>
  <c r="C352" i="24"/>
  <c r="K352" i="24"/>
  <c r="E352" i="24"/>
  <c r="F352" i="24"/>
  <c r="H352" i="24"/>
  <c r="I352" i="24"/>
  <c r="L352" i="24"/>
  <c r="A352" i="24"/>
  <c r="D352" i="24"/>
  <c r="G352" i="24"/>
  <c r="B267" i="52"/>
  <c r="V267" i="52" s="1"/>
  <c r="F253" i="24"/>
  <c r="G253" i="24"/>
  <c r="H253" i="24"/>
  <c r="B253" i="24"/>
  <c r="J253" i="24"/>
  <c r="C253" i="24"/>
  <c r="K253" i="24"/>
  <c r="A253" i="24"/>
  <c r="D253" i="24"/>
  <c r="I253" i="24"/>
  <c r="L253" i="24"/>
  <c r="E253" i="24"/>
  <c r="B239" i="52"/>
  <c r="V239" i="52" s="1"/>
  <c r="F225" i="24"/>
  <c r="G225" i="24"/>
  <c r="H225" i="24"/>
  <c r="B225" i="24"/>
  <c r="J225" i="24"/>
  <c r="C225" i="24"/>
  <c r="K225" i="24"/>
  <c r="L225" i="24"/>
  <c r="D225" i="24"/>
  <c r="E225" i="24"/>
  <c r="A225" i="24"/>
  <c r="B205" i="52"/>
  <c r="V205" i="52" s="1"/>
  <c r="A191" i="24"/>
  <c r="I191" i="24"/>
  <c r="D191" i="24"/>
  <c r="L191" i="24"/>
  <c r="E191" i="24"/>
  <c r="K191" i="24"/>
  <c r="B191" i="24"/>
  <c r="C191" i="24"/>
  <c r="G191" i="24"/>
  <c r="H191" i="24"/>
  <c r="F191" i="24"/>
  <c r="J191" i="24"/>
  <c r="B173" i="52"/>
  <c r="V173" i="52" s="1"/>
  <c r="B159" i="24"/>
  <c r="J159" i="24"/>
  <c r="C159" i="24"/>
  <c r="K159" i="24"/>
  <c r="D159" i="24"/>
  <c r="L159" i="24"/>
  <c r="E159" i="24"/>
  <c r="F159" i="24"/>
  <c r="I159" i="24"/>
  <c r="A159" i="24"/>
  <c r="H159" i="24"/>
  <c r="G159" i="24"/>
  <c r="B133" i="52"/>
  <c r="V133" i="52" s="1"/>
  <c r="A119" i="24"/>
  <c r="I119" i="24"/>
  <c r="B119" i="24"/>
  <c r="J119" i="24"/>
  <c r="C119" i="24"/>
  <c r="K119" i="24"/>
  <c r="D119" i="24"/>
  <c r="L119" i="24"/>
  <c r="E119" i="24"/>
  <c r="F119" i="24"/>
  <c r="G119" i="24"/>
  <c r="H119" i="24"/>
  <c r="B101" i="52"/>
  <c r="V101" i="52" s="1"/>
  <c r="G87" i="24"/>
  <c r="H87" i="24"/>
  <c r="A87" i="24"/>
  <c r="I87" i="24"/>
  <c r="B87" i="24"/>
  <c r="J87" i="24"/>
  <c r="C87" i="24"/>
  <c r="K87" i="24"/>
  <c r="D87" i="24"/>
  <c r="L87" i="24"/>
  <c r="E87" i="24"/>
  <c r="F87" i="24"/>
  <c r="B69" i="52"/>
  <c r="V69" i="52" s="1"/>
  <c r="B55" i="24"/>
  <c r="J55" i="24"/>
  <c r="C55" i="24"/>
  <c r="K55" i="24"/>
  <c r="F55" i="24"/>
  <c r="G55" i="24"/>
  <c r="E55" i="24"/>
  <c r="H55" i="24"/>
  <c r="I55" i="24"/>
  <c r="L55" i="24"/>
  <c r="A55" i="24"/>
  <c r="D55" i="24"/>
  <c r="B37" i="52"/>
  <c r="V37" i="52" s="1"/>
  <c r="B23" i="24"/>
  <c r="J23" i="24"/>
  <c r="C23" i="24"/>
  <c r="K23" i="24"/>
  <c r="F23" i="24"/>
  <c r="G23" i="24"/>
  <c r="E23" i="24"/>
  <c r="H23" i="24"/>
  <c r="I23" i="24"/>
  <c r="L23" i="24"/>
  <c r="A23" i="24"/>
  <c r="D23" i="24"/>
  <c r="L576" i="24"/>
  <c r="D568" i="24"/>
  <c r="H555" i="24"/>
  <c r="L544" i="24"/>
  <c r="H539" i="24"/>
  <c r="L536" i="24"/>
  <c r="B325" i="52"/>
  <c r="V325" i="52" s="1"/>
  <c r="D311" i="24"/>
  <c r="L311" i="24"/>
  <c r="E311" i="24"/>
  <c r="F311" i="24"/>
  <c r="G311" i="24"/>
  <c r="A311" i="24"/>
  <c r="I311" i="24"/>
  <c r="B311" i="24"/>
  <c r="J311" i="24"/>
  <c r="C311" i="24"/>
  <c r="H311" i="24"/>
  <c r="K311" i="24"/>
  <c r="G520" i="24"/>
  <c r="B494" i="52"/>
  <c r="V494" i="52" s="1"/>
  <c r="F480" i="24"/>
  <c r="B462" i="52"/>
  <c r="V462" i="52" s="1"/>
  <c r="D448" i="24"/>
  <c r="L448" i="24"/>
  <c r="E448" i="24"/>
  <c r="F448" i="24"/>
  <c r="G448" i="24"/>
  <c r="A448" i="24"/>
  <c r="I448" i="24"/>
  <c r="B358" i="52"/>
  <c r="V358" i="52" s="1"/>
  <c r="I344" i="24"/>
  <c r="B303" i="52"/>
  <c r="V303" i="52" s="1"/>
  <c r="F289" i="24"/>
  <c r="H289" i="24"/>
  <c r="B289" i="24"/>
  <c r="J289" i="24"/>
  <c r="K289" i="24"/>
  <c r="L289" i="24"/>
  <c r="A289" i="24"/>
  <c r="C289" i="24"/>
  <c r="E289" i="24"/>
  <c r="G289" i="24"/>
  <c r="I289" i="24"/>
  <c r="B258" i="52"/>
  <c r="V258" i="52" s="1"/>
  <c r="B244" i="24"/>
  <c r="J244" i="24"/>
  <c r="C244" i="24"/>
  <c r="K244" i="24"/>
  <c r="D244" i="24"/>
  <c r="L244" i="24"/>
  <c r="F244" i="24"/>
  <c r="G244" i="24"/>
  <c r="A244" i="24"/>
  <c r="E244" i="24"/>
  <c r="I244" i="24"/>
  <c r="B221" i="52"/>
  <c r="V221" i="52" s="1"/>
  <c r="A207" i="24"/>
  <c r="I207" i="24"/>
  <c r="D207" i="24"/>
  <c r="L207" i="24"/>
  <c r="E207" i="24"/>
  <c r="K207" i="24"/>
  <c r="B207" i="24"/>
  <c r="C207" i="24"/>
  <c r="G207" i="24"/>
  <c r="H207" i="24"/>
  <c r="J207" i="24"/>
  <c r="F207" i="24"/>
  <c r="B189" i="52"/>
  <c r="V189" i="52" s="1"/>
  <c r="B175" i="24"/>
  <c r="J175" i="24"/>
  <c r="C175" i="24"/>
  <c r="K175" i="24"/>
  <c r="D175" i="24"/>
  <c r="L175" i="24"/>
  <c r="E175" i="24"/>
  <c r="F175" i="24"/>
  <c r="A175" i="24"/>
  <c r="G175" i="24"/>
  <c r="H175" i="24"/>
  <c r="I175" i="24"/>
  <c r="B149" i="52"/>
  <c r="V149" i="52" s="1"/>
  <c r="B135" i="24"/>
  <c r="J135" i="24"/>
  <c r="C135" i="24"/>
  <c r="K135" i="24"/>
  <c r="D135" i="24"/>
  <c r="L135" i="24"/>
  <c r="E135" i="24"/>
  <c r="F135" i="24"/>
  <c r="A135" i="24"/>
  <c r="I135" i="24"/>
  <c r="G135" i="24"/>
  <c r="H135" i="24"/>
  <c r="B117" i="52"/>
  <c r="V117" i="52" s="1"/>
  <c r="A103" i="24"/>
  <c r="I103" i="24"/>
  <c r="B103" i="24"/>
  <c r="J103" i="24"/>
  <c r="C103" i="24"/>
  <c r="K103" i="24"/>
  <c r="D103" i="24"/>
  <c r="L103" i="24"/>
  <c r="E103" i="24"/>
  <c r="F103" i="24"/>
  <c r="G103" i="24"/>
  <c r="H103" i="24"/>
  <c r="B77" i="52"/>
  <c r="V77" i="52" s="1"/>
  <c r="G63" i="24"/>
  <c r="H63" i="24"/>
  <c r="A63" i="24"/>
  <c r="I63" i="24"/>
  <c r="B63" i="24"/>
  <c r="J63" i="24"/>
  <c r="C63" i="24"/>
  <c r="K63" i="24"/>
  <c r="D63" i="24"/>
  <c r="L63" i="24"/>
  <c r="E63" i="24"/>
  <c r="F63" i="24"/>
  <c r="B45" i="52"/>
  <c r="V45" i="52" s="1"/>
  <c r="B31" i="24"/>
  <c r="J31" i="24"/>
  <c r="C31" i="24"/>
  <c r="K31" i="24"/>
  <c r="F31" i="24"/>
  <c r="G31" i="24"/>
  <c r="E31" i="24"/>
  <c r="H31" i="24"/>
  <c r="I31" i="24"/>
  <c r="L31" i="24"/>
  <c r="A31" i="24"/>
  <c r="D31" i="24"/>
  <c r="H587" i="24"/>
  <c r="D584" i="24"/>
  <c r="D576" i="24"/>
  <c r="L552" i="24"/>
  <c r="H547" i="24"/>
  <c r="D544" i="24"/>
  <c r="X597" i="52"/>
  <c r="X565" i="52"/>
  <c r="X533" i="52"/>
  <c r="X501" i="52"/>
  <c r="X469" i="52"/>
  <c r="X437" i="52"/>
  <c r="X405" i="52"/>
  <c r="X373" i="52"/>
  <c r="X348" i="52"/>
  <c r="X321" i="52"/>
  <c r="X284" i="52"/>
  <c r="X257" i="52"/>
  <c r="X220" i="52"/>
  <c r="X212" i="52"/>
  <c r="X204" i="52"/>
  <c r="X196" i="52"/>
  <c r="X188" i="52"/>
  <c r="X180" i="52"/>
  <c r="X172" i="52"/>
  <c r="X164" i="52"/>
  <c r="X156" i="52"/>
  <c r="X148" i="52"/>
  <c r="X140" i="52"/>
  <c r="X132" i="52"/>
  <c r="X124" i="52"/>
  <c r="X116" i="52"/>
  <c r="X108" i="52"/>
  <c r="X100" i="52"/>
  <c r="X92" i="52"/>
  <c r="X84" i="52"/>
  <c r="X76" i="52"/>
  <c r="X68" i="52"/>
  <c r="X60" i="52"/>
  <c r="X52" i="52"/>
  <c r="X44" i="52"/>
  <c r="X36" i="52"/>
  <c r="X28" i="52"/>
  <c r="X20" i="52"/>
  <c r="B525" i="52"/>
  <c r="V525" i="52" s="1"/>
  <c r="H511" i="24"/>
  <c r="B511" i="24"/>
  <c r="J511" i="24"/>
  <c r="C511" i="24"/>
  <c r="K511" i="24"/>
  <c r="E511" i="24"/>
  <c r="B517" i="52"/>
  <c r="V517" i="52" s="1"/>
  <c r="H503" i="24"/>
  <c r="B503" i="24"/>
  <c r="J503" i="24"/>
  <c r="C503" i="24"/>
  <c r="K503" i="24"/>
  <c r="E503" i="24"/>
  <c r="B509" i="52"/>
  <c r="V509" i="52" s="1"/>
  <c r="H495" i="24"/>
  <c r="B495" i="24"/>
  <c r="J495" i="24"/>
  <c r="C495" i="24"/>
  <c r="K495" i="24"/>
  <c r="E495" i="24"/>
  <c r="B493" i="52"/>
  <c r="V493" i="52" s="1"/>
  <c r="H479" i="24"/>
  <c r="A479" i="24"/>
  <c r="I479" i="24"/>
  <c r="B479" i="24"/>
  <c r="J479" i="24"/>
  <c r="C479" i="24"/>
  <c r="K479" i="24"/>
  <c r="E479" i="24"/>
  <c r="B485" i="52"/>
  <c r="V485" i="52" s="1"/>
  <c r="H471" i="24"/>
  <c r="A471" i="24"/>
  <c r="I471" i="24"/>
  <c r="B471" i="24"/>
  <c r="J471" i="24"/>
  <c r="C471" i="24"/>
  <c r="K471" i="24"/>
  <c r="E471" i="24"/>
  <c r="B477" i="52"/>
  <c r="V477" i="52" s="1"/>
  <c r="H463" i="24"/>
  <c r="A463" i="24"/>
  <c r="I463" i="24"/>
  <c r="B463" i="24"/>
  <c r="J463" i="24"/>
  <c r="C463" i="24"/>
  <c r="K463" i="24"/>
  <c r="E463" i="24"/>
  <c r="B461" i="52"/>
  <c r="V461" i="52" s="1"/>
  <c r="H447" i="24"/>
  <c r="A447" i="24"/>
  <c r="I447" i="24"/>
  <c r="B447" i="24"/>
  <c r="J447" i="24"/>
  <c r="C447" i="24"/>
  <c r="K447" i="24"/>
  <c r="E447" i="24"/>
  <c r="B453" i="52"/>
  <c r="V453" i="52" s="1"/>
  <c r="A439" i="24"/>
  <c r="I439" i="24"/>
  <c r="B439" i="24"/>
  <c r="J439" i="24"/>
  <c r="C439" i="24"/>
  <c r="K439" i="24"/>
  <c r="D439" i="24"/>
  <c r="L439" i="24"/>
  <c r="G439" i="24"/>
  <c r="E439" i="24"/>
  <c r="F439" i="24"/>
  <c r="B445" i="52"/>
  <c r="V445" i="52" s="1"/>
  <c r="A431" i="24"/>
  <c r="I431" i="24"/>
  <c r="B431" i="24"/>
  <c r="J431" i="24"/>
  <c r="C431" i="24"/>
  <c r="K431" i="24"/>
  <c r="D431" i="24"/>
  <c r="L431" i="24"/>
  <c r="G431" i="24"/>
  <c r="H431" i="24"/>
  <c r="B429" i="52"/>
  <c r="V429" i="52" s="1"/>
  <c r="A415" i="24"/>
  <c r="I415" i="24"/>
  <c r="B415" i="24"/>
  <c r="J415" i="24"/>
  <c r="C415" i="24"/>
  <c r="K415" i="24"/>
  <c r="D415" i="24"/>
  <c r="L415" i="24"/>
  <c r="G415" i="24"/>
  <c r="H415" i="24"/>
  <c r="B421" i="52"/>
  <c r="V421" i="52" s="1"/>
  <c r="A407" i="24"/>
  <c r="I407" i="24"/>
  <c r="B407" i="24"/>
  <c r="J407" i="24"/>
  <c r="C407" i="24"/>
  <c r="K407" i="24"/>
  <c r="D407" i="24"/>
  <c r="L407" i="24"/>
  <c r="F407" i="24"/>
  <c r="G407" i="24"/>
  <c r="B413" i="52"/>
  <c r="V413" i="52" s="1"/>
  <c r="A399" i="24"/>
  <c r="I399" i="24"/>
  <c r="B399" i="24"/>
  <c r="J399" i="24"/>
  <c r="C399" i="24"/>
  <c r="K399" i="24"/>
  <c r="D399" i="24"/>
  <c r="L399" i="24"/>
  <c r="F399" i="24"/>
  <c r="G399" i="24"/>
  <c r="B397" i="52"/>
  <c r="V397" i="52" s="1"/>
  <c r="A383" i="24"/>
  <c r="I383" i="24"/>
  <c r="B383" i="24"/>
  <c r="J383" i="24"/>
  <c r="C383" i="24"/>
  <c r="K383" i="24"/>
  <c r="D383" i="24"/>
  <c r="L383" i="24"/>
  <c r="F383" i="24"/>
  <c r="G383" i="24"/>
  <c r="B389" i="52"/>
  <c r="V389" i="52" s="1"/>
  <c r="A375" i="24"/>
  <c r="I375" i="24"/>
  <c r="B375" i="24"/>
  <c r="J375" i="24"/>
  <c r="C375" i="24"/>
  <c r="K375" i="24"/>
  <c r="D375" i="24"/>
  <c r="L375" i="24"/>
  <c r="F375" i="24"/>
  <c r="G375" i="24"/>
  <c r="B381" i="52"/>
  <c r="V381" i="52" s="1"/>
  <c r="A367" i="24"/>
  <c r="I367" i="24"/>
  <c r="B367" i="24"/>
  <c r="J367" i="24"/>
  <c r="C367" i="24"/>
  <c r="K367" i="24"/>
  <c r="D367" i="24"/>
  <c r="L367" i="24"/>
  <c r="F367" i="24"/>
  <c r="G367" i="24"/>
  <c r="B365" i="52"/>
  <c r="V365" i="52" s="1"/>
  <c r="F351" i="24"/>
  <c r="G351" i="24"/>
  <c r="A351" i="24"/>
  <c r="I351" i="24"/>
  <c r="B351" i="24"/>
  <c r="J351" i="24"/>
  <c r="D351" i="24"/>
  <c r="E351" i="24"/>
  <c r="H351" i="24"/>
  <c r="K351" i="24"/>
  <c r="C351" i="24"/>
  <c r="L351" i="24"/>
  <c r="B357" i="52"/>
  <c r="V357" i="52" s="1"/>
  <c r="F343" i="24"/>
  <c r="G343" i="24"/>
  <c r="A343" i="24"/>
  <c r="I343" i="24"/>
  <c r="B343" i="24"/>
  <c r="J343" i="24"/>
  <c r="D343" i="24"/>
  <c r="E343" i="24"/>
  <c r="H343" i="24"/>
  <c r="K343" i="24"/>
  <c r="C343" i="24"/>
  <c r="B339" i="52"/>
  <c r="V339" i="52" s="1"/>
  <c r="D325" i="24"/>
  <c r="L325" i="24"/>
  <c r="F325" i="24"/>
  <c r="G325" i="24"/>
  <c r="A325" i="24"/>
  <c r="I325" i="24"/>
  <c r="B325" i="24"/>
  <c r="J325" i="24"/>
  <c r="E325" i="24"/>
  <c r="H325" i="24"/>
  <c r="C325" i="24"/>
  <c r="K325" i="24"/>
  <c r="B330" i="52"/>
  <c r="V330" i="52" s="1"/>
  <c r="H316" i="24"/>
  <c r="A316" i="24"/>
  <c r="I316" i="24"/>
  <c r="B316" i="24"/>
  <c r="J316" i="24"/>
  <c r="C316" i="24"/>
  <c r="K316" i="24"/>
  <c r="E316" i="24"/>
  <c r="F316" i="24"/>
  <c r="G316" i="24"/>
  <c r="L316" i="24"/>
  <c r="D316" i="24"/>
  <c r="B311" i="52"/>
  <c r="V311" i="52" s="1"/>
  <c r="B297" i="24"/>
  <c r="D297" i="24"/>
  <c r="L297" i="24"/>
  <c r="E297" i="24"/>
  <c r="F297" i="24"/>
  <c r="G297" i="24"/>
  <c r="I297" i="24"/>
  <c r="A297" i="24"/>
  <c r="J297" i="24"/>
  <c r="C297" i="24"/>
  <c r="K297" i="24"/>
  <c r="H297" i="24"/>
  <c r="B302" i="52"/>
  <c r="V302" i="52" s="1"/>
  <c r="B288" i="24"/>
  <c r="J288" i="24"/>
  <c r="D288" i="24"/>
  <c r="L288" i="24"/>
  <c r="F288" i="24"/>
  <c r="I288" i="24"/>
  <c r="K288" i="24"/>
  <c r="A288" i="24"/>
  <c r="E288" i="24"/>
  <c r="G288" i="24"/>
  <c r="C288" i="24"/>
  <c r="H288" i="24"/>
  <c r="B293" i="52"/>
  <c r="V293" i="52" s="1"/>
  <c r="F279" i="24"/>
  <c r="H279" i="24"/>
  <c r="B279" i="24"/>
  <c r="J279" i="24"/>
  <c r="C279" i="24"/>
  <c r="D279" i="24"/>
  <c r="E279" i="24"/>
  <c r="G279" i="24"/>
  <c r="K279" i="24"/>
  <c r="L279" i="24"/>
  <c r="A279" i="24"/>
  <c r="I279" i="24"/>
  <c r="B275" i="52"/>
  <c r="V275" i="52" s="1"/>
  <c r="F261" i="24"/>
  <c r="H261" i="24"/>
  <c r="B261" i="24"/>
  <c r="J261" i="24"/>
  <c r="C261" i="24"/>
  <c r="K261" i="24"/>
  <c r="E261" i="24"/>
  <c r="G261" i="24"/>
  <c r="I261" i="24"/>
  <c r="L261" i="24"/>
  <c r="A261" i="24"/>
  <c r="D261" i="24"/>
  <c r="B266" i="52"/>
  <c r="V266" i="52" s="1"/>
  <c r="B252" i="24"/>
  <c r="J252" i="24"/>
  <c r="C252" i="24"/>
  <c r="K252" i="24"/>
  <c r="D252" i="24"/>
  <c r="L252" i="24"/>
  <c r="F252" i="24"/>
  <c r="G252" i="24"/>
  <c r="H252" i="24"/>
  <c r="I252" i="24"/>
  <c r="A252" i="24"/>
  <c r="E252" i="24"/>
  <c r="B247" i="52"/>
  <c r="V247" i="52" s="1"/>
  <c r="F233" i="24"/>
  <c r="G233" i="24"/>
  <c r="H233" i="24"/>
  <c r="B233" i="24"/>
  <c r="J233" i="24"/>
  <c r="C233" i="24"/>
  <c r="K233" i="24"/>
  <c r="A233" i="24"/>
  <c r="D233" i="24"/>
  <c r="E233" i="24"/>
  <c r="I233" i="24"/>
  <c r="L233" i="24"/>
  <c r="B238" i="52"/>
  <c r="V238" i="52" s="1"/>
  <c r="E224" i="24"/>
  <c r="H224" i="24"/>
  <c r="J224" i="24"/>
  <c r="A224" i="24"/>
  <c r="K224" i="24"/>
  <c r="B224" i="24"/>
  <c r="L224" i="24"/>
  <c r="D224" i="24"/>
  <c r="F224" i="24"/>
  <c r="C224" i="24"/>
  <c r="G224" i="24"/>
  <c r="I224" i="24"/>
  <c r="B229" i="52"/>
  <c r="V229" i="52" s="1"/>
  <c r="A215" i="24"/>
  <c r="I215" i="24"/>
  <c r="D215" i="24"/>
  <c r="L215" i="24"/>
  <c r="J215" i="24"/>
  <c r="K215" i="24"/>
  <c r="B215" i="24"/>
  <c r="C215" i="24"/>
  <c r="F215" i="24"/>
  <c r="G215" i="24"/>
  <c r="H215" i="24"/>
  <c r="E215" i="24"/>
  <c r="B352" i="52"/>
  <c r="V352" i="52" s="1"/>
  <c r="H338" i="24"/>
  <c r="B338" i="24"/>
  <c r="J338" i="24"/>
  <c r="C338" i="24"/>
  <c r="K338" i="24"/>
  <c r="E338" i="24"/>
  <c r="F338" i="24"/>
  <c r="G338" i="24"/>
  <c r="I338" i="24"/>
  <c r="L338" i="24"/>
  <c r="A338" i="24"/>
  <c r="B344" i="52"/>
  <c r="V344" i="52" s="1"/>
  <c r="H330" i="24"/>
  <c r="B330" i="24"/>
  <c r="J330" i="24"/>
  <c r="C330" i="24"/>
  <c r="K330" i="24"/>
  <c r="E330" i="24"/>
  <c r="F330" i="24"/>
  <c r="A330" i="24"/>
  <c r="D330" i="24"/>
  <c r="I330" i="24"/>
  <c r="L330" i="24"/>
  <c r="B336" i="52"/>
  <c r="V336" i="52" s="1"/>
  <c r="H322" i="24"/>
  <c r="B322" i="24"/>
  <c r="J322" i="24"/>
  <c r="C322" i="24"/>
  <c r="K322" i="24"/>
  <c r="E322" i="24"/>
  <c r="F322" i="24"/>
  <c r="G322" i="24"/>
  <c r="I322" i="24"/>
  <c r="L322" i="24"/>
  <c r="A322" i="24"/>
  <c r="D322" i="24"/>
  <c r="B328" i="52"/>
  <c r="V328" i="52" s="1"/>
  <c r="H314" i="24"/>
  <c r="A314" i="24"/>
  <c r="I314" i="24"/>
  <c r="B314" i="24"/>
  <c r="J314" i="24"/>
  <c r="C314" i="24"/>
  <c r="K314" i="24"/>
  <c r="E314" i="24"/>
  <c r="F314" i="24"/>
  <c r="L314" i="24"/>
  <c r="D314" i="24"/>
  <c r="B320" i="52"/>
  <c r="V320" i="52" s="1"/>
  <c r="H306" i="24"/>
  <c r="A306" i="24"/>
  <c r="I306" i="24"/>
  <c r="B306" i="24"/>
  <c r="J306" i="24"/>
  <c r="C306" i="24"/>
  <c r="K306" i="24"/>
  <c r="E306" i="24"/>
  <c r="F306" i="24"/>
  <c r="L306" i="24"/>
  <c r="D306" i="24"/>
  <c r="G306" i="24"/>
  <c r="B312" i="52"/>
  <c r="V312" i="52" s="1"/>
  <c r="H298" i="24"/>
  <c r="A298" i="24"/>
  <c r="I298" i="24"/>
  <c r="B298" i="24"/>
  <c r="J298" i="24"/>
  <c r="C298" i="24"/>
  <c r="K298" i="24"/>
  <c r="E298" i="24"/>
  <c r="F298" i="24"/>
  <c r="L298" i="24"/>
  <c r="D298" i="24"/>
  <c r="G298" i="24"/>
  <c r="B304" i="52"/>
  <c r="V304" i="52" s="1"/>
  <c r="B290" i="24"/>
  <c r="J290" i="24"/>
  <c r="D290" i="24"/>
  <c r="L290" i="24"/>
  <c r="F290" i="24"/>
  <c r="K290" i="24"/>
  <c r="A290" i="24"/>
  <c r="C290" i="24"/>
  <c r="G290" i="24"/>
  <c r="H290" i="24"/>
  <c r="E290" i="24"/>
  <c r="B296" i="52"/>
  <c r="V296" i="52" s="1"/>
  <c r="B282" i="24"/>
  <c r="J282" i="24"/>
  <c r="D282" i="24"/>
  <c r="L282" i="24"/>
  <c r="F282" i="24"/>
  <c r="E282" i="24"/>
  <c r="G282" i="24"/>
  <c r="H282" i="24"/>
  <c r="I282" i="24"/>
  <c r="A282" i="24"/>
  <c r="K282" i="24"/>
  <c r="C282" i="24"/>
  <c r="B288" i="52"/>
  <c r="V288" i="52" s="1"/>
  <c r="B274" i="24"/>
  <c r="J274" i="24"/>
  <c r="D274" i="24"/>
  <c r="L274" i="24"/>
  <c r="F274" i="24"/>
  <c r="K274" i="24"/>
  <c r="A274" i="24"/>
  <c r="C274" i="24"/>
  <c r="G274" i="24"/>
  <c r="H274" i="24"/>
  <c r="E274" i="24"/>
  <c r="I274" i="24"/>
  <c r="B280" i="52"/>
  <c r="V280" i="52" s="1"/>
  <c r="B266" i="24"/>
  <c r="J266" i="24"/>
  <c r="D266" i="24"/>
  <c r="L266" i="24"/>
  <c r="F266" i="24"/>
  <c r="E266" i="24"/>
  <c r="G266" i="24"/>
  <c r="H266" i="24"/>
  <c r="I266" i="24"/>
  <c r="A266" i="24"/>
  <c r="C266" i="24"/>
  <c r="K266" i="24"/>
  <c r="B272" i="52"/>
  <c r="V272" i="52" s="1"/>
  <c r="B258" i="24"/>
  <c r="J258" i="24"/>
  <c r="D258" i="24"/>
  <c r="L258" i="24"/>
  <c r="F258" i="24"/>
  <c r="G258" i="24"/>
  <c r="I258" i="24"/>
  <c r="K258" i="24"/>
  <c r="C258" i="24"/>
  <c r="E258" i="24"/>
  <c r="H258" i="24"/>
  <c r="A258" i="24"/>
  <c r="B264" i="52"/>
  <c r="V264" i="52" s="1"/>
  <c r="B250" i="24"/>
  <c r="J250" i="24"/>
  <c r="C250" i="24"/>
  <c r="K250" i="24"/>
  <c r="D250" i="24"/>
  <c r="L250" i="24"/>
  <c r="F250" i="24"/>
  <c r="G250" i="24"/>
  <c r="I250" i="24"/>
  <c r="A250" i="24"/>
  <c r="E250" i="24"/>
  <c r="H250" i="24"/>
  <c r="B256" i="52"/>
  <c r="V256" i="52" s="1"/>
  <c r="B242" i="24"/>
  <c r="J242" i="24"/>
  <c r="C242" i="24"/>
  <c r="K242" i="24"/>
  <c r="D242" i="24"/>
  <c r="L242" i="24"/>
  <c r="F242" i="24"/>
  <c r="G242" i="24"/>
  <c r="A242" i="24"/>
  <c r="E242" i="24"/>
  <c r="H242" i="24"/>
  <c r="I242" i="24"/>
  <c r="B248" i="52"/>
  <c r="V248" i="52" s="1"/>
  <c r="B234" i="24"/>
  <c r="J234" i="24"/>
  <c r="C234" i="24"/>
  <c r="K234" i="24"/>
  <c r="D234" i="24"/>
  <c r="L234" i="24"/>
  <c r="F234" i="24"/>
  <c r="G234" i="24"/>
  <c r="I234" i="24"/>
  <c r="A234" i="24"/>
  <c r="E234" i="24"/>
  <c r="H234" i="24"/>
  <c r="B240" i="52"/>
  <c r="V240" i="52" s="1"/>
  <c r="B226" i="24"/>
  <c r="J226" i="24"/>
  <c r="C226" i="24"/>
  <c r="K226" i="24"/>
  <c r="D226" i="24"/>
  <c r="L226" i="24"/>
  <c r="F226" i="24"/>
  <c r="G226" i="24"/>
  <c r="A226" i="24"/>
  <c r="E226" i="24"/>
  <c r="H226" i="24"/>
  <c r="I226" i="24"/>
  <c r="B232" i="52"/>
  <c r="V232" i="52" s="1"/>
  <c r="E218" i="24"/>
  <c r="H218" i="24"/>
  <c r="F218" i="24"/>
  <c r="G218" i="24"/>
  <c r="I218" i="24"/>
  <c r="J218" i="24"/>
  <c r="B218" i="24"/>
  <c r="L218" i="24"/>
  <c r="C218" i="24"/>
  <c r="A218" i="24"/>
  <c r="D218" i="24"/>
  <c r="K218" i="24"/>
  <c r="B224" i="52"/>
  <c r="V224" i="52" s="1"/>
  <c r="E210" i="24"/>
  <c r="H210" i="24"/>
  <c r="A210" i="24"/>
  <c r="I210" i="24"/>
  <c r="B210" i="24"/>
  <c r="C210" i="24"/>
  <c r="D210" i="24"/>
  <c r="F210" i="24"/>
  <c r="J210" i="24"/>
  <c r="K210" i="24"/>
  <c r="G210" i="24"/>
  <c r="L210" i="24"/>
  <c r="G587" i="24"/>
  <c r="K586" i="24"/>
  <c r="C586" i="24"/>
  <c r="K584" i="24"/>
  <c r="C584" i="24"/>
  <c r="K582" i="24"/>
  <c r="C582" i="24"/>
  <c r="G581" i="24"/>
  <c r="K580" i="24"/>
  <c r="C580" i="24"/>
  <c r="K578" i="24"/>
  <c r="C578" i="24"/>
  <c r="G577" i="24"/>
  <c r="K576" i="24"/>
  <c r="C576" i="24"/>
  <c r="G575" i="24"/>
  <c r="K574" i="24"/>
  <c r="C574" i="24"/>
  <c r="G573" i="24"/>
  <c r="K572" i="24"/>
  <c r="C572" i="24"/>
  <c r="G569" i="24"/>
  <c r="K568" i="24"/>
  <c r="C568" i="24"/>
  <c r="G567" i="24"/>
  <c r="G565" i="24"/>
  <c r="K562" i="24"/>
  <c r="C562" i="24"/>
  <c r="G561" i="24"/>
  <c r="G559" i="24"/>
  <c r="K558" i="24"/>
  <c r="C558" i="24"/>
  <c r="K556" i="24"/>
  <c r="C556" i="24"/>
  <c r="G555" i="24"/>
  <c r="K554" i="24"/>
  <c r="C554" i="24"/>
  <c r="K552" i="24"/>
  <c r="C552" i="24"/>
  <c r="K550" i="24"/>
  <c r="C550" i="24"/>
  <c r="G549" i="24"/>
  <c r="K548" i="24"/>
  <c r="C548" i="24"/>
  <c r="G547" i="24"/>
  <c r="K546" i="24"/>
  <c r="C546" i="24"/>
  <c r="G545" i="24"/>
  <c r="K544" i="24"/>
  <c r="C544" i="24"/>
  <c r="G543" i="24"/>
  <c r="K542" i="24"/>
  <c r="C542" i="24"/>
  <c r="G541" i="24"/>
  <c r="K540" i="24"/>
  <c r="C540" i="24"/>
  <c r="G539" i="24"/>
  <c r="G537" i="24"/>
  <c r="K536" i="24"/>
  <c r="C536" i="24"/>
  <c r="G535" i="24"/>
  <c r="G533" i="24"/>
  <c r="K530" i="24"/>
  <c r="C530" i="24"/>
  <c r="G529" i="24"/>
  <c r="G527" i="24"/>
  <c r="K526" i="24"/>
  <c r="C526" i="24"/>
  <c r="K524" i="24"/>
  <c r="C524" i="24"/>
  <c r="E522" i="24"/>
  <c r="E514" i="24"/>
  <c r="A513" i="24"/>
  <c r="I511" i="24"/>
  <c r="I507" i="24"/>
  <c r="A505" i="24"/>
  <c r="I503" i="24"/>
  <c r="E498" i="24"/>
  <c r="A497" i="24"/>
  <c r="I495" i="24"/>
  <c r="H492" i="24"/>
  <c r="F485" i="24"/>
  <c r="G483" i="24"/>
  <c r="L481" i="24"/>
  <c r="H476" i="24"/>
  <c r="K472" i="24"/>
  <c r="D471" i="24"/>
  <c r="F469" i="24"/>
  <c r="G467" i="24"/>
  <c r="L465" i="24"/>
  <c r="H460" i="24"/>
  <c r="J458" i="24"/>
  <c r="K456" i="24"/>
  <c r="F453" i="24"/>
  <c r="G451" i="24"/>
  <c r="L449" i="24"/>
  <c r="B448" i="24"/>
  <c r="H444" i="24"/>
  <c r="E431" i="24"/>
  <c r="B426" i="24"/>
  <c r="L416" i="24"/>
  <c r="I396" i="24"/>
  <c r="L388" i="24"/>
  <c r="E375" i="24"/>
  <c r="H367" i="24"/>
  <c r="L343" i="24"/>
  <c r="D300" i="24"/>
  <c r="B343" i="52"/>
  <c r="V343" i="52" s="1"/>
  <c r="D329" i="24"/>
  <c r="L329" i="24"/>
  <c r="F329" i="24"/>
  <c r="G329" i="24"/>
  <c r="A329" i="24"/>
  <c r="I329" i="24"/>
  <c r="B329" i="24"/>
  <c r="J329" i="24"/>
  <c r="H329" i="24"/>
  <c r="K329" i="24"/>
  <c r="C329" i="24"/>
  <c r="E329" i="24"/>
  <c r="B502" i="52"/>
  <c r="V502" i="52" s="1"/>
  <c r="D488" i="24"/>
  <c r="L488" i="24"/>
  <c r="E488" i="24"/>
  <c r="F488" i="24"/>
  <c r="G488" i="24"/>
  <c r="A488" i="24"/>
  <c r="I488" i="24"/>
  <c r="B454" i="52"/>
  <c r="V454" i="52" s="1"/>
  <c r="E440" i="24"/>
  <c r="F440" i="24"/>
  <c r="G440" i="24"/>
  <c r="H440" i="24"/>
  <c r="C440" i="24"/>
  <c r="K440" i="24"/>
  <c r="I440" i="24"/>
  <c r="J440" i="24"/>
  <c r="L440" i="24"/>
  <c r="A440" i="24"/>
  <c r="B422" i="52"/>
  <c r="V422" i="52" s="1"/>
  <c r="E408" i="24"/>
  <c r="F408" i="24"/>
  <c r="G408" i="24"/>
  <c r="H408" i="24"/>
  <c r="B408" i="24"/>
  <c r="J408" i="24"/>
  <c r="C408" i="24"/>
  <c r="K408" i="24"/>
  <c r="A408" i="24"/>
  <c r="D408" i="24"/>
  <c r="I408" i="24"/>
  <c r="L408" i="24"/>
  <c r="B374" i="52"/>
  <c r="V374" i="52" s="1"/>
  <c r="B360" i="24"/>
  <c r="J360" i="24"/>
  <c r="C360" i="24"/>
  <c r="K360" i="24"/>
  <c r="E360" i="24"/>
  <c r="F360" i="24"/>
  <c r="H360" i="24"/>
  <c r="I360" i="24"/>
  <c r="L360" i="24"/>
  <c r="A360" i="24"/>
  <c r="D360" i="24"/>
  <c r="B322" i="52"/>
  <c r="V322" i="52" s="1"/>
  <c r="H308" i="24"/>
  <c r="A308" i="24"/>
  <c r="I308" i="24"/>
  <c r="B308" i="24"/>
  <c r="J308" i="24"/>
  <c r="C308" i="24"/>
  <c r="K308" i="24"/>
  <c r="E308" i="24"/>
  <c r="F308" i="24"/>
  <c r="G308" i="24"/>
  <c r="L308" i="24"/>
  <c r="D308" i="24"/>
  <c r="B285" i="52"/>
  <c r="V285" i="52" s="1"/>
  <c r="F271" i="24"/>
  <c r="H271" i="24"/>
  <c r="B271" i="24"/>
  <c r="J271" i="24"/>
  <c r="I271" i="24"/>
  <c r="K271" i="24"/>
  <c r="L271" i="24"/>
  <c r="A271" i="24"/>
  <c r="D271" i="24"/>
  <c r="E271" i="24"/>
  <c r="C271" i="24"/>
  <c r="G271" i="24"/>
  <c r="B249" i="52"/>
  <c r="V249" i="52" s="1"/>
  <c r="F235" i="24"/>
  <c r="G235" i="24"/>
  <c r="H235" i="24"/>
  <c r="B235" i="24"/>
  <c r="J235" i="24"/>
  <c r="C235" i="24"/>
  <c r="K235" i="24"/>
  <c r="A235" i="24"/>
  <c r="D235" i="24"/>
  <c r="E235" i="24"/>
  <c r="L235" i="24"/>
  <c r="I235" i="24"/>
  <c r="B213" i="52"/>
  <c r="V213" i="52" s="1"/>
  <c r="A199" i="24"/>
  <c r="I199" i="24"/>
  <c r="D199" i="24"/>
  <c r="L199" i="24"/>
  <c r="E199" i="24"/>
  <c r="F199" i="24"/>
  <c r="G199" i="24"/>
  <c r="H199" i="24"/>
  <c r="J199" i="24"/>
  <c r="B199" i="24"/>
  <c r="C199" i="24"/>
  <c r="K199" i="24"/>
  <c r="B181" i="52"/>
  <c r="V181" i="52" s="1"/>
  <c r="B167" i="24"/>
  <c r="J167" i="24"/>
  <c r="C167" i="24"/>
  <c r="K167" i="24"/>
  <c r="D167" i="24"/>
  <c r="L167" i="24"/>
  <c r="E167" i="24"/>
  <c r="F167" i="24"/>
  <c r="A167" i="24"/>
  <c r="I167" i="24"/>
  <c r="G167" i="24"/>
  <c r="H167" i="24"/>
  <c r="B157" i="52"/>
  <c r="V157" i="52" s="1"/>
  <c r="B143" i="24"/>
  <c r="J143" i="24"/>
  <c r="C143" i="24"/>
  <c r="K143" i="24"/>
  <c r="D143" i="24"/>
  <c r="L143" i="24"/>
  <c r="E143" i="24"/>
  <c r="F143" i="24"/>
  <c r="H143" i="24"/>
  <c r="I143" i="24"/>
  <c r="A143" i="24"/>
  <c r="G143" i="24"/>
  <c r="B125" i="52"/>
  <c r="V125" i="52" s="1"/>
  <c r="A111" i="24"/>
  <c r="I111" i="24"/>
  <c r="B111" i="24"/>
  <c r="J111" i="24"/>
  <c r="C111" i="24"/>
  <c r="K111" i="24"/>
  <c r="D111" i="24"/>
  <c r="L111" i="24"/>
  <c r="E111" i="24"/>
  <c r="F111" i="24"/>
  <c r="G111" i="24"/>
  <c r="H111" i="24"/>
  <c r="B93" i="52"/>
  <c r="V93" i="52" s="1"/>
  <c r="G79" i="24"/>
  <c r="H79" i="24"/>
  <c r="A79" i="24"/>
  <c r="I79" i="24"/>
  <c r="B79" i="24"/>
  <c r="J79" i="24"/>
  <c r="C79" i="24"/>
  <c r="K79" i="24"/>
  <c r="D79" i="24"/>
  <c r="L79" i="24"/>
  <c r="E79" i="24"/>
  <c r="F79" i="24"/>
  <c r="B61" i="52"/>
  <c r="V61" i="52" s="1"/>
  <c r="B47" i="24"/>
  <c r="J47" i="24"/>
  <c r="C47" i="24"/>
  <c r="K47" i="24"/>
  <c r="F47" i="24"/>
  <c r="G47" i="24"/>
  <c r="E47" i="24"/>
  <c r="H47" i="24"/>
  <c r="I47" i="24"/>
  <c r="L47" i="24"/>
  <c r="A47" i="24"/>
  <c r="D47" i="24"/>
  <c r="B29" i="52"/>
  <c r="V29" i="52" s="1"/>
  <c r="A15" i="24"/>
  <c r="I15" i="24"/>
  <c r="B15" i="24"/>
  <c r="J15" i="24"/>
  <c r="C15" i="24"/>
  <c r="K15" i="24"/>
  <c r="D15" i="24"/>
  <c r="L15" i="24"/>
  <c r="F15" i="24"/>
  <c r="G15" i="24"/>
  <c r="E15" i="24"/>
  <c r="H15" i="24"/>
  <c r="L584" i="24"/>
  <c r="L568" i="24"/>
  <c r="D552" i="24"/>
  <c r="D536" i="24"/>
  <c r="L507" i="24"/>
  <c r="L483" i="24"/>
  <c r="C480" i="24"/>
  <c r="L467" i="24"/>
  <c r="X580" i="52"/>
  <c r="X548" i="52"/>
  <c r="X516" i="52"/>
  <c r="X484" i="52"/>
  <c r="X452" i="52"/>
  <c r="X420" i="52"/>
  <c r="X388" i="52"/>
  <c r="X356" i="52"/>
  <c r="X329" i="52"/>
  <c r="X292" i="52"/>
  <c r="X265" i="52"/>
  <c r="X228" i="52"/>
  <c r="B532" i="52"/>
  <c r="V532" i="52" s="1"/>
  <c r="D518" i="24"/>
  <c r="L518" i="24"/>
  <c r="F518" i="24"/>
  <c r="G518" i="24"/>
  <c r="A518" i="24"/>
  <c r="I518" i="24"/>
  <c r="B524" i="52"/>
  <c r="V524" i="52" s="1"/>
  <c r="D510" i="24"/>
  <c r="L510" i="24"/>
  <c r="F510" i="24"/>
  <c r="G510" i="24"/>
  <c r="A510" i="24"/>
  <c r="I510" i="24"/>
  <c r="B508" i="52"/>
  <c r="V508" i="52" s="1"/>
  <c r="D494" i="24"/>
  <c r="L494" i="24"/>
  <c r="E494" i="24"/>
  <c r="F494" i="24"/>
  <c r="G494" i="24"/>
  <c r="A494" i="24"/>
  <c r="I494" i="24"/>
  <c r="B500" i="52"/>
  <c r="V500" i="52" s="1"/>
  <c r="D486" i="24"/>
  <c r="L486" i="24"/>
  <c r="E486" i="24"/>
  <c r="F486" i="24"/>
  <c r="G486" i="24"/>
  <c r="A486" i="24"/>
  <c r="I486" i="24"/>
  <c r="B492" i="52"/>
  <c r="V492" i="52" s="1"/>
  <c r="D478" i="24"/>
  <c r="L478" i="24"/>
  <c r="E478" i="24"/>
  <c r="F478" i="24"/>
  <c r="G478" i="24"/>
  <c r="A478" i="24"/>
  <c r="I478" i="24"/>
  <c r="B476" i="52"/>
  <c r="V476" i="52" s="1"/>
  <c r="D462" i="24"/>
  <c r="L462" i="24"/>
  <c r="E462" i="24"/>
  <c r="F462" i="24"/>
  <c r="G462" i="24"/>
  <c r="A462" i="24"/>
  <c r="I462" i="24"/>
  <c r="B468" i="52"/>
  <c r="V468" i="52" s="1"/>
  <c r="D454" i="24"/>
  <c r="L454" i="24"/>
  <c r="E454" i="24"/>
  <c r="F454" i="24"/>
  <c r="G454" i="24"/>
  <c r="A454" i="24"/>
  <c r="I454" i="24"/>
  <c r="B460" i="52"/>
  <c r="V460" i="52" s="1"/>
  <c r="D446" i="24"/>
  <c r="L446" i="24"/>
  <c r="E446" i="24"/>
  <c r="F446" i="24"/>
  <c r="G446" i="24"/>
  <c r="A446" i="24"/>
  <c r="I446" i="24"/>
  <c r="B444" i="52"/>
  <c r="V444" i="52" s="1"/>
  <c r="E430" i="24"/>
  <c r="F430" i="24"/>
  <c r="G430" i="24"/>
  <c r="H430" i="24"/>
  <c r="C430" i="24"/>
  <c r="K430" i="24"/>
  <c r="A430" i="24"/>
  <c r="B430" i="24"/>
  <c r="D430" i="24"/>
  <c r="I430" i="24"/>
  <c r="L430" i="24"/>
  <c r="B436" i="52"/>
  <c r="V436" i="52" s="1"/>
  <c r="E422" i="24"/>
  <c r="F422" i="24"/>
  <c r="G422" i="24"/>
  <c r="H422" i="24"/>
  <c r="C422" i="24"/>
  <c r="K422" i="24"/>
  <c r="J422" i="24"/>
  <c r="L422" i="24"/>
  <c r="B422" i="24"/>
  <c r="B428" i="52"/>
  <c r="V428" i="52" s="1"/>
  <c r="E414" i="24"/>
  <c r="F414" i="24"/>
  <c r="G414" i="24"/>
  <c r="H414" i="24"/>
  <c r="B414" i="24"/>
  <c r="J414" i="24"/>
  <c r="C414" i="24"/>
  <c r="K414" i="24"/>
  <c r="A414" i="24"/>
  <c r="D414" i="24"/>
  <c r="L414" i="24"/>
  <c r="B412" i="52"/>
  <c r="V412" i="52" s="1"/>
  <c r="E398" i="24"/>
  <c r="F398" i="24"/>
  <c r="G398" i="24"/>
  <c r="H398" i="24"/>
  <c r="B398" i="24"/>
  <c r="J398" i="24"/>
  <c r="C398" i="24"/>
  <c r="K398" i="24"/>
  <c r="A398" i="24"/>
  <c r="D398" i="24"/>
  <c r="L398" i="24"/>
  <c r="B404" i="52"/>
  <c r="V404" i="52" s="1"/>
  <c r="E390" i="24"/>
  <c r="F390" i="24"/>
  <c r="G390" i="24"/>
  <c r="H390" i="24"/>
  <c r="B390" i="24"/>
  <c r="J390" i="24"/>
  <c r="C390" i="24"/>
  <c r="K390" i="24"/>
  <c r="A390" i="24"/>
  <c r="D390" i="24"/>
  <c r="L390" i="24"/>
  <c r="B396" i="52"/>
  <c r="V396" i="52" s="1"/>
  <c r="E382" i="24"/>
  <c r="F382" i="24"/>
  <c r="G382" i="24"/>
  <c r="H382" i="24"/>
  <c r="B382" i="24"/>
  <c r="J382" i="24"/>
  <c r="C382" i="24"/>
  <c r="K382" i="24"/>
  <c r="A382" i="24"/>
  <c r="D382" i="24"/>
  <c r="L382" i="24"/>
  <c r="B380" i="52"/>
  <c r="V380" i="52" s="1"/>
  <c r="E366" i="24"/>
  <c r="F366" i="24"/>
  <c r="G366" i="24"/>
  <c r="H366" i="24"/>
  <c r="B366" i="24"/>
  <c r="J366" i="24"/>
  <c r="C366" i="24"/>
  <c r="K366" i="24"/>
  <c r="A366" i="24"/>
  <c r="D366" i="24"/>
  <c r="L366" i="24"/>
  <c r="B372" i="52"/>
  <c r="V372" i="52" s="1"/>
  <c r="B358" i="24"/>
  <c r="J358" i="24"/>
  <c r="C358" i="24"/>
  <c r="K358" i="24"/>
  <c r="E358" i="24"/>
  <c r="F358" i="24"/>
  <c r="A358" i="24"/>
  <c r="D358" i="24"/>
  <c r="G358" i="24"/>
  <c r="I358" i="24"/>
  <c r="L358" i="24"/>
  <c r="B364" i="52"/>
  <c r="V364" i="52" s="1"/>
  <c r="B350" i="24"/>
  <c r="J350" i="24"/>
  <c r="C350" i="24"/>
  <c r="K350" i="24"/>
  <c r="E350" i="24"/>
  <c r="F350" i="24"/>
  <c r="A350" i="24"/>
  <c r="D350" i="24"/>
  <c r="G350" i="24"/>
  <c r="I350" i="24"/>
  <c r="L350" i="24"/>
  <c r="H350" i="24"/>
  <c r="B347" i="52"/>
  <c r="V347" i="52" s="1"/>
  <c r="D333" i="24"/>
  <c r="L333" i="24"/>
  <c r="F333" i="24"/>
  <c r="G333" i="24"/>
  <c r="A333" i="24"/>
  <c r="I333" i="24"/>
  <c r="B333" i="24"/>
  <c r="J333" i="24"/>
  <c r="C333" i="24"/>
  <c r="E333" i="24"/>
  <c r="H333" i="24"/>
  <c r="K333" i="24"/>
  <c r="B338" i="52"/>
  <c r="V338" i="52" s="1"/>
  <c r="H324" i="24"/>
  <c r="B324" i="24"/>
  <c r="J324" i="24"/>
  <c r="C324" i="24"/>
  <c r="K324" i="24"/>
  <c r="E324" i="24"/>
  <c r="F324" i="24"/>
  <c r="D324" i="24"/>
  <c r="G324" i="24"/>
  <c r="I324" i="24"/>
  <c r="L324" i="24"/>
  <c r="B319" i="52"/>
  <c r="V319" i="52" s="1"/>
  <c r="D305" i="24"/>
  <c r="L305" i="24"/>
  <c r="E305" i="24"/>
  <c r="F305" i="24"/>
  <c r="G305" i="24"/>
  <c r="A305" i="24"/>
  <c r="I305" i="24"/>
  <c r="B305" i="24"/>
  <c r="J305" i="24"/>
  <c r="C305" i="24"/>
  <c r="K305" i="24"/>
  <c r="H305" i="24"/>
  <c r="B310" i="52"/>
  <c r="V310" i="52" s="1"/>
  <c r="B296" i="24"/>
  <c r="J296" i="24"/>
  <c r="D296" i="24"/>
  <c r="L296" i="24"/>
  <c r="F296" i="24"/>
  <c r="C296" i="24"/>
  <c r="E296" i="24"/>
  <c r="G296" i="24"/>
  <c r="H296" i="24"/>
  <c r="K296" i="24"/>
  <c r="A296" i="24"/>
  <c r="I296" i="24"/>
  <c r="B301" i="52"/>
  <c r="V301" i="52" s="1"/>
  <c r="F287" i="24"/>
  <c r="H287" i="24"/>
  <c r="B287" i="24"/>
  <c r="J287" i="24"/>
  <c r="I287" i="24"/>
  <c r="K287" i="24"/>
  <c r="L287" i="24"/>
  <c r="A287" i="24"/>
  <c r="D287" i="24"/>
  <c r="E287" i="24"/>
  <c r="C287" i="24"/>
  <c r="G287" i="24"/>
  <c r="B283" i="52"/>
  <c r="V283" i="52" s="1"/>
  <c r="F269" i="24"/>
  <c r="H269" i="24"/>
  <c r="B269" i="24"/>
  <c r="J269" i="24"/>
  <c r="G269" i="24"/>
  <c r="I269" i="24"/>
  <c r="K269" i="24"/>
  <c r="L269" i="24"/>
  <c r="C269" i="24"/>
  <c r="D269" i="24"/>
  <c r="A269" i="24"/>
  <c r="E269" i="24"/>
  <c r="B274" i="52"/>
  <c r="V274" i="52" s="1"/>
  <c r="B260" i="24"/>
  <c r="J260" i="24"/>
  <c r="D260" i="24"/>
  <c r="L260" i="24"/>
  <c r="F260" i="24"/>
  <c r="G260" i="24"/>
  <c r="A260" i="24"/>
  <c r="C260" i="24"/>
  <c r="E260" i="24"/>
  <c r="H260" i="24"/>
  <c r="K260" i="24"/>
  <c r="I260" i="24"/>
  <c r="B255" i="52"/>
  <c r="V255" i="52" s="1"/>
  <c r="F241" i="24"/>
  <c r="G241" i="24"/>
  <c r="H241" i="24"/>
  <c r="B241" i="24"/>
  <c r="J241" i="24"/>
  <c r="C241" i="24"/>
  <c r="K241" i="24"/>
  <c r="L241" i="24"/>
  <c r="D241" i="24"/>
  <c r="E241" i="24"/>
  <c r="A241" i="24"/>
  <c r="I241" i="24"/>
  <c r="B246" i="52"/>
  <c r="V246" i="52" s="1"/>
  <c r="B232" i="24"/>
  <c r="J232" i="24"/>
  <c r="C232" i="24"/>
  <c r="K232" i="24"/>
  <c r="D232" i="24"/>
  <c r="L232" i="24"/>
  <c r="F232" i="24"/>
  <c r="G232" i="24"/>
  <c r="E232" i="24"/>
  <c r="H232" i="24"/>
  <c r="A232" i="24"/>
  <c r="I232" i="24"/>
  <c r="B237" i="52"/>
  <c r="V237" i="52" s="1"/>
  <c r="A223" i="24"/>
  <c r="I223" i="24"/>
  <c r="D223" i="24"/>
  <c r="L223" i="24"/>
  <c r="K223" i="24"/>
  <c r="B223" i="24"/>
  <c r="C223" i="24"/>
  <c r="F223" i="24"/>
  <c r="G223" i="24"/>
  <c r="J223" i="24"/>
  <c r="E223" i="24"/>
  <c r="H223" i="24"/>
  <c r="B219" i="52"/>
  <c r="V219" i="52" s="1"/>
  <c r="A205" i="24"/>
  <c r="I205" i="24"/>
  <c r="D205" i="24"/>
  <c r="L205" i="24"/>
  <c r="E205" i="24"/>
  <c r="J205" i="24"/>
  <c r="K205" i="24"/>
  <c r="B205" i="24"/>
  <c r="F205" i="24"/>
  <c r="G205" i="24"/>
  <c r="C205" i="24"/>
  <c r="H205" i="24"/>
  <c r="B211" i="52"/>
  <c r="V211" i="52" s="1"/>
  <c r="A197" i="24"/>
  <c r="I197" i="24"/>
  <c r="D197" i="24"/>
  <c r="L197" i="24"/>
  <c r="E197" i="24"/>
  <c r="C197" i="24"/>
  <c r="F197" i="24"/>
  <c r="G197" i="24"/>
  <c r="H197" i="24"/>
  <c r="K197" i="24"/>
  <c r="B197" i="24"/>
  <c r="J197" i="24"/>
  <c r="B203" i="52"/>
  <c r="V203" i="52" s="1"/>
  <c r="A189" i="24"/>
  <c r="I189" i="24"/>
  <c r="D189" i="24"/>
  <c r="L189" i="24"/>
  <c r="E189" i="24"/>
  <c r="J189" i="24"/>
  <c r="K189" i="24"/>
  <c r="B189" i="24"/>
  <c r="F189" i="24"/>
  <c r="G189" i="24"/>
  <c r="C189" i="24"/>
  <c r="H189" i="24"/>
  <c r="B195" i="52"/>
  <c r="V195" i="52" s="1"/>
  <c r="A181" i="24"/>
  <c r="I181" i="24"/>
  <c r="D181" i="24"/>
  <c r="L181" i="24"/>
  <c r="E181" i="24"/>
  <c r="C181" i="24"/>
  <c r="F181" i="24"/>
  <c r="G181" i="24"/>
  <c r="H181" i="24"/>
  <c r="K181" i="24"/>
  <c r="B181" i="24"/>
  <c r="J181" i="24"/>
  <c r="B187" i="52"/>
  <c r="V187" i="52" s="1"/>
  <c r="B173" i="24"/>
  <c r="J173" i="24"/>
  <c r="C173" i="24"/>
  <c r="K173" i="24"/>
  <c r="D173" i="24"/>
  <c r="L173" i="24"/>
  <c r="E173" i="24"/>
  <c r="F173" i="24"/>
  <c r="A173" i="24"/>
  <c r="G173" i="24"/>
  <c r="I173" i="24"/>
  <c r="H173" i="24"/>
  <c r="B179" i="52"/>
  <c r="V179" i="52" s="1"/>
  <c r="B165" i="24"/>
  <c r="J165" i="24"/>
  <c r="C165" i="24"/>
  <c r="K165" i="24"/>
  <c r="D165" i="24"/>
  <c r="L165" i="24"/>
  <c r="E165" i="24"/>
  <c r="F165" i="24"/>
  <c r="A165" i="24"/>
  <c r="G165" i="24"/>
  <c r="H165" i="24"/>
  <c r="I165" i="24"/>
  <c r="B171" i="52"/>
  <c r="V171" i="52" s="1"/>
  <c r="B157" i="24"/>
  <c r="J157" i="24"/>
  <c r="C157" i="24"/>
  <c r="K157" i="24"/>
  <c r="D157" i="24"/>
  <c r="L157" i="24"/>
  <c r="E157" i="24"/>
  <c r="F157" i="24"/>
  <c r="A157" i="24"/>
  <c r="G157" i="24"/>
  <c r="H157" i="24"/>
  <c r="I157" i="24"/>
  <c r="B163" i="52"/>
  <c r="V163" i="52" s="1"/>
  <c r="B149" i="24"/>
  <c r="J149" i="24"/>
  <c r="C149" i="24"/>
  <c r="K149" i="24"/>
  <c r="D149" i="24"/>
  <c r="L149" i="24"/>
  <c r="E149" i="24"/>
  <c r="F149" i="24"/>
  <c r="A149" i="24"/>
  <c r="G149" i="24"/>
  <c r="H149" i="24"/>
  <c r="I149" i="24"/>
  <c r="B155" i="52"/>
  <c r="V155" i="52" s="1"/>
  <c r="B141" i="24"/>
  <c r="J141" i="24"/>
  <c r="C141" i="24"/>
  <c r="K141" i="24"/>
  <c r="D141" i="24"/>
  <c r="L141" i="24"/>
  <c r="E141" i="24"/>
  <c r="F141" i="24"/>
  <c r="I141" i="24"/>
  <c r="A141" i="24"/>
  <c r="G141" i="24"/>
  <c r="H141" i="24"/>
  <c r="B147" i="52"/>
  <c r="V147" i="52" s="1"/>
  <c r="A133" i="24"/>
  <c r="I133" i="24"/>
  <c r="B133" i="24"/>
  <c r="J133" i="24"/>
  <c r="C133" i="24"/>
  <c r="K133" i="24"/>
  <c r="D133" i="24"/>
  <c r="L133" i="24"/>
  <c r="E133" i="24"/>
  <c r="F133" i="24"/>
  <c r="G133" i="24"/>
  <c r="H133" i="24"/>
  <c r="B139" i="52"/>
  <c r="V139" i="52" s="1"/>
  <c r="A125" i="24"/>
  <c r="I125" i="24"/>
  <c r="B125" i="24"/>
  <c r="J125" i="24"/>
  <c r="C125" i="24"/>
  <c r="K125" i="24"/>
  <c r="D125" i="24"/>
  <c r="L125" i="24"/>
  <c r="E125" i="24"/>
  <c r="F125" i="24"/>
  <c r="H125" i="24"/>
  <c r="G125" i="24"/>
  <c r="B131" i="52"/>
  <c r="V131" i="52" s="1"/>
  <c r="A117" i="24"/>
  <c r="I117" i="24"/>
  <c r="B117" i="24"/>
  <c r="J117" i="24"/>
  <c r="C117" i="24"/>
  <c r="K117" i="24"/>
  <c r="D117" i="24"/>
  <c r="L117" i="24"/>
  <c r="E117" i="24"/>
  <c r="F117" i="24"/>
  <c r="H117" i="24"/>
  <c r="G117" i="24"/>
  <c r="B123" i="52"/>
  <c r="V123" i="52" s="1"/>
  <c r="A109" i="24"/>
  <c r="I109" i="24"/>
  <c r="B109" i="24"/>
  <c r="J109" i="24"/>
  <c r="C109" i="24"/>
  <c r="K109" i="24"/>
  <c r="D109" i="24"/>
  <c r="L109" i="24"/>
  <c r="E109" i="24"/>
  <c r="F109" i="24"/>
  <c r="G109" i="24"/>
  <c r="H109" i="24"/>
  <c r="B115" i="52"/>
  <c r="V115" i="52" s="1"/>
  <c r="A101" i="24"/>
  <c r="I101" i="24"/>
  <c r="B101" i="24"/>
  <c r="J101" i="24"/>
  <c r="C101" i="24"/>
  <c r="K101" i="24"/>
  <c r="D101" i="24"/>
  <c r="L101" i="24"/>
  <c r="E101" i="24"/>
  <c r="F101" i="24"/>
  <c r="G101" i="24"/>
  <c r="H101" i="24"/>
  <c r="B107" i="52"/>
  <c r="V107" i="52" s="1"/>
  <c r="A93" i="24"/>
  <c r="I93" i="24"/>
  <c r="B93" i="24"/>
  <c r="J93" i="24"/>
  <c r="C93" i="24"/>
  <c r="K93" i="24"/>
  <c r="D93" i="24"/>
  <c r="L93" i="24"/>
  <c r="E93" i="24"/>
  <c r="F93" i="24"/>
  <c r="G93" i="24"/>
  <c r="H93" i="24"/>
  <c r="B99" i="52"/>
  <c r="V99" i="52" s="1"/>
  <c r="G85" i="24"/>
  <c r="H85" i="24"/>
  <c r="A85" i="24"/>
  <c r="I85" i="24"/>
  <c r="B85" i="24"/>
  <c r="J85" i="24"/>
  <c r="C85" i="24"/>
  <c r="K85" i="24"/>
  <c r="D85" i="24"/>
  <c r="L85" i="24"/>
  <c r="E85" i="24"/>
  <c r="F85" i="24"/>
  <c r="B91" i="52"/>
  <c r="V91" i="52" s="1"/>
  <c r="G77" i="24"/>
  <c r="H77" i="24"/>
  <c r="A77" i="24"/>
  <c r="I77" i="24"/>
  <c r="B77" i="24"/>
  <c r="J77" i="24"/>
  <c r="C77" i="24"/>
  <c r="K77" i="24"/>
  <c r="D77" i="24"/>
  <c r="L77" i="24"/>
  <c r="E77" i="24"/>
  <c r="F77" i="24"/>
  <c r="B83" i="52"/>
  <c r="V83" i="52" s="1"/>
  <c r="G69" i="24"/>
  <c r="H69" i="24"/>
  <c r="A69" i="24"/>
  <c r="I69" i="24"/>
  <c r="B69" i="24"/>
  <c r="J69" i="24"/>
  <c r="C69" i="24"/>
  <c r="K69" i="24"/>
  <c r="D69" i="24"/>
  <c r="L69" i="24"/>
  <c r="E69" i="24"/>
  <c r="F69" i="24"/>
  <c r="B75" i="52"/>
  <c r="V75" i="52" s="1"/>
  <c r="G61" i="24"/>
  <c r="H61" i="24"/>
  <c r="A61" i="24"/>
  <c r="I61" i="24"/>
  <c r="B61" i="24"/>
  <c r="J61" i="24"/>
  <c r="C61" i="24"/>
  <c r="K61" i="24"/>
  <c r="D61" i="24"/>
  <c r="L61" i="24"/>
  <c r="E61" i="24"/>
  <c r="F61" i="24"/>
  <c r="B67" i="52"/>
  <c r="V67" i="52" s="1"/>
  <c r="B53" i="24"/>
  <c r="J53" i="24"/>
  <c r="C53" i="24"/>
  <c r="K53" i="24"/>
  <c r="F53" i="24"/>
  <c r="G53" i="24"/>
  <c r="A53" i="24"/>
  <c r="D53" i="24"/>
  <c r="E53" i="24"/>
  <c r="H53" i="24"/>
  <c r="L53" i="24"/>
  <c r="I53" i="24"/>
  <c r="B59" i="52"/>
  <c r="V59" i="52" s="1"/>
  <c r="B45" i="24"/>
  <c r="J45" i="24"/>
  <c r="C45" i="24"/>
  <c r="K45" i="24"/>
  <c r="F45" i="24"/>
  <c r="G45" i="24"/>
  <c r="A45" i="24"/>
  <c r="D45" i="24"/>
  <c r="E45" i="24"/>
  <c r="H45" i="24"/>
  <c r="I45" i="24"/>
  <c r="L45" i="24"/>
  <c r="B51" i="52"/>
  <c r="V51" i="52" s="1"/>
  <c r="B37" i="24"/>
  <c r="J37" i="24"/>
  <c r="C37" i="24"/>
  <c r="K37" i="24"/>
  <c r="F37" i="24"/>
  <c r="G37" i="24"/>
  <c r="A37" i="24"/>
  <c r="D37" i="24"/>
  <c r="E37" i="24"/>
  <c r="H37" i="24"/>
  <c r="L37" i="24"/>
  <c r="I37" i="24"/>
  <c r="B43" i="52"/>
  <c r="V43" i="52" s="1"/>
  <c r="B29" i="24"/>
  <c r="J29" i="24"/>
  <c r="C29" i="24"/>
  <c r="K29" i="24"/>
  <c r="F29" i="24"/>
  <c r="G29" i="24"/>
  <c r="A29" i="24"/>
  <c r="D29" i="24"/>
  <c r="E29" i="24"/>
  <c r="H29" i="24"/>
  <c r="I29" i="24"/>
  <c r="L29" i="24"/>
  <c r="B35" i="52"/>
  <c r="V35" i="52" s="1"/>
  <c r="B21" i="24"/>
  <c r="J21" i="24"/>
  <c r="C21" i="24"/>
  <c r="K21" i="24"/>
  <c r="F21" i="24"/>
  <c r="G21" i="24"/>
  <c r="A21" i="24"/>
  <c r="D21" i="24"/>
  <c r="E21" i="24"/>
  <c r="H21" i="24"/>
  <c r="I21" i="24"/>
  <c r="L21" i="24"/>
  <c r="B27" i="52"/>
  <c r="V27" i="52" s="1"/>
  <c r="A13" i="24"/>
  <c r="I13" i="24"/>
  <c r="B13" i="24"/>
  <c r="J13" i="24"/>
  <c r="C13" i="24"/>
  <c r="K13" i="24"/>
  <c r="D13" i="24"/>
  <c r="L13" i="24"/>
  <c r="F13" i="24"/>
  <c r="G13" i="24"/>
  <c r="H13" i="24"/>
  <c r="E13" i="24"/>
  <c r="B19" i="52"/>
  <c r="V19" i="52" s="1"/>
  <c r="A5" i="24"/>
  <c r="I5" i="24"/>
  <c r="B5" i="24"/>
  <c r="J5" i="24"/>
  <c r="C5" i="24"/>
  <c r="K5" i="24"/>
  <c r="D5" i="24"/>
  <c r="L5" i="24"/>
  <c r="F5" i="24"/>
  <c r="G5" i="24"/>
  <c r="E5" i="24"/>
  <c r="H5" i="24"/>
  <c r="B583" i="52"/>
  <c r="V583" i="52" s="1"/>
  <c r="B551" i="52"/>
  <c r="V551" i="52" s="1"/>
  <c r="B519" i="52"/>
  <c r="V519" i="52" s="1"/>
  <c r="B487" i="52"/>
  <c r="V487" i="52" s="1"/>
  <c r="B455" i="52"/>
  <c r="V455" i="52" s="1"/>
  <c r="B423" i="52"/>
  <c r="V423" i="52" s="1"/>
  <c r="B391" i="52"/>
  <c r="V391" i="52" s="1"/>
  <c r="B359" i="52"/>
  <c r="V359" i="52" s="1"/>
  <c r="F587" i="24"/>
  <c r="J586" i="24"/>
  <c r="B586" i="24"/>
  <c r="J584" i="24"/>
  <c r="B584" i="24"/>
  <c r="J582" i="24"/>
  <c r="B582" i="24"/>
  <c r="F581" i="24"/>
  <c r="J580" i="24"/>
  <c r="B580" i="24"/>
  <c r="J578" i="24"/>
  <c r="B578" i="24"/>
  <c r="F577" i="24"/>
  <c r="J576" i="24"/>
  <c r="B576" i="24"/>
  <c r="F575" i="24"/>
  <c r="J574" i="24"/>
  <c r="B574" i="24"/>
  <c r="F573" i="24"/>
  <c r="J572" i="24"/>
  <c r="B572" i="24"/>
  <c r="F569" i="24"/>
  <c r="J568" i="24"/>
  <c r="B568" i="24"/>
  <c r="F567" i="24"/>
  <c r="F565" i="24"/>
  <c r="J562" i="24"/>
  <c r="B562" i="24"/>
  <c r="F561" i="24"/>
  <c r="F559" i="24"/>
  <c r="J558" i="24"/>
  <c r="B558" i="24"/>
  <c r="J556" i="24"/>
  <c r="B556" i="24"/>
  <c r="F555" i="24"/>
  <c r="J554" i="24"/>
  <c r="B554" i="24"/>
  <c r="J552" i="24"/>
  <c r="B552" i="24"/>
  <c r="J550" i="24"/>
  <c r="B550" i="24"/>
  <c r="F549" i="24"/>
  <c r="J548" i="24"/>
  <c r="B548" i="24"/>
  <c r="F547" i="24"/>
  <c r="J546" i="24"/>
  <c r="B546" i="24"/>
  <c r="F545" i="24"/>
  <c r="J544" i="24"/>
  <c r="B544" i="24"/>
  <c r="F543" i="24"/>
  <c r="J542" i="24"/>
  <c r="B542" i="24"/>
  <c r="F541" i="24"/>
  <c r="J540" i="24"/>
  <c r="B540" i="24"/>
  <c r="F539" i="24"/>
  <c r="F537" i="24"/>
  <c r="J536" i="24"/>
  <c r="B536" i="24"/>
  <c r="F535" i="24"/>
  <c r="F533" i="24"/>
  <c r="J530" i="24"/>
  <c r="B530" i="24"/>
  <c r="F529" i="24"/>
  <c r="F527" i="24"/>
  <c r="J526" i="24"/>
  <c r="B526" i="24"/>
  <c r="J524" i="24"/>
  <c r="B524" i="24"/>
  <c r="C518" i="24"/>
  <c r="K516" i="24"/>
  <c r="G511" i="24"/>
  <c r="C510" i="24"/>
  <c r="K508" i="24"/>
  <c r="G507" i="24"/>
  <c r="G503" i="24"/>
  <c r="C498" i="24"/>
  <c r="G495" i="24"/>
  <c r="B494" i="24"/>
  <c r="C492" i="24"/>
  <c r="J488" i="24"/>
  <c r="K486" i="24"/>
  <c r="F483" i="24"/>
  <c r="G481" i="24"/>
  <c r="L479" i="24"/>
  <c r="B478" i="24"/>
  <c r="C476" i="24"/>
  <c r="J472" i="24"/>
  <c r="F467" i="24"/>
  <c r="G465" i="24"/>
  <c r="L463" i="24"/>
  <c r="B462" i="24"/>
  <c r="C460" i="24"/>
  <c r="H458" i="24"/>
  <c r="J456" i="24"/>
  <c r="K454" i="24"/>
  <c r="G449" i="24"/>
  <c r="L447" i="24"/>
  <c r="B446" i="24"/>
  <c r="C444" i="24"/>
  <c r="B440" i="24"/>
  <c r="L434" i="24"/>
  <c r="J430" i="24"/>
  <c r="A426" i="24"/>
  <c r="J420" i="24"/>
  <c r="I416" i="24"/>
  <c r="D402" i="24"/>
  <c r="I388" i="24"/>
  <c r="L380" i="24"/>
  <c r="E367" i="24"/>
  <c r="C355" i="24"/>
  <c r="I290" i="24"/>
  <c r="H244" i="24"/>
  <c r="B316" i="52"/>
  <c r="V316" i="52" s="1"/>
  <c r="H302" i="24"/>
  <c r="A302" i="24"/>
  <c r="I302" i="24"/>
  <c r="B302" i="24"/>
  <c r="J302" i="24"/>
  <c r="C302" i="24"/>
  <c r="K302" i="24"/>
  <c r="E302" i="24"/>
  <c r="F302" i="24"/>
  <c r="D302" i="24"/>
  <c r="G302" i="24"/>
  <c r="X236" i="52"/>
  <c r="Y571" i="52"/>
  <c r="Y539" i="52"/>
  <c r="H517" i="24"/>
  <c r="B517" i="24"/>
  <c r="J517" i="24"/>
  <c r="C517" i="24"/>
  <c r="K517" i="24"/>
  <c r="E517" i="24"/>
  <c r="H509" i="24"/>
  <c r="B509" i="24"/>
  <c r="J509" i="24"/>
  <c r="C509" i="24"/>
  <c r="K509" i="24"/>
  <c r="E509" i="24"/>
  <c r="H501" i="24"/>
  <c r="B501" i="24"/>
  <c r="J501" i="24"/>
  <c r="C501" i="24"/>
  <c r="K501" i="24"/>
  <c r="E501" i="24"/>
  <c r="Y507" i="52"/>
  <c r="H485" i="24"/>
  <c r="A485" i="24"/>
  <c r="I485" i="24"/>
  <c r="B485" i="24"/>
  <c r="J485" i="24"/>
  <c r="C485" i="24"/>
  <c r="K485" i="24"/>
  <c r="E485" i="24"/>
  <c r="H477" i="24"/>
  <c r="A477" i="24"/>
  <c r="I477" i="24"/>
  <c r="B477" i="24"/>
  <c r="J477" i="24"/>
  <c r="C477" i="24"/>
  <c r="K477" i="24"/>
  <c r="E477" i="24"/>
  <c r="H469" i="24"/>
  <c r="A469" i="24"/>
  <c r="I469" i="24"/>
  <c r="B469" i="24"/>
  <c r="J469" i="24"/>
  <c r="C469" i="24"/>
  <c r="K469" i="24"/>
  <c r="E469" i="24"/>
  <c r="Y475" i="52"/>
  <c r="H453" i="24"/>
  <c r="A453" i="24"/>
  <c r="I453" i="24"/>
  <c r="B453" i="24"/>
  <c r="J453" i="24"/>
  <c r="C453" i="24"/>
  <c r="K453" i="24"/>
  <c r="E453" i="24"/>
  <c r="H445" i="24"/>
  <c r="A445" i="24"/>
  <c r="I445" i="24"/>
  <c r="B445" i="24"/>
  <c r="J445" i="24"/>
  <c r="C445" i="24"/>
  <c r="K445" i="24"/>
  <c r="E445" i="24"/>
  <c r="A437" i="24"/>
  <c r="I437" i="24"/>
  <c r="B437" i="24"/>
  <c r="J437" i="24"/>
  <c r="C437" i="24"/>
  <c r="K437" i="24"/>
  <c r="D437" i="24"/>
  <c r="L437" i="24"/>
  <c r="G437" i="24"/>
  <c r="E437" i="24"/>
  <c r="F437" i="24"/>
  <c r="H437" i="24"/>
  <c r="Y443" i="52"/>
  <c r="A421" i="24"/>
  <c r="I421" i="24"/>
  <c r="B421" i="24"/>
  <c r="J421" i="24"/>
  <c r="C421" i="24"/>
  <c r="K421" i="24"/>
  <c r="D421" i="24"/>
  <c r="L421" i="24"/>
  <c r="G421" i="24"/>
  <c r="E421" i="24"/>
  <c r="F421" i="24"/>
  <c r="H421" i="24"/>
  <c r="A413" i="24"/>
  <c r="I413" i="24"/>
  <c r="B413" i="24"/>
  <c r="J413" i="24"/>
  <c r="C413" i="24"/>
  <c r="K413" i="24"/>
  <c r="D413" i="24"/>
  <c r="L413" i="24"/>
  <c r="F413" i="24"/>
  <c r="G413" i="24"/>
  <c r="E413" i="24"/>
  <c r="H413" i="24"/>
  <c r="A405" i="24"/>
  <c r="I405" i="24"/>
  <c r="B405" i="24"/>
  <c r="J405" i="24"/>
  <c r="C405" i="24"/>
  <c r="K405" i="24"/>
  <c r="D405" i="24"/>
  <c r="L405" i="24"/>
  <c r="F405" i="24"/>
  <c r="G405" i="24"/>
  <c r="E405" i="24"/>
  <c r="H405" i="24"/>
  <c r="Y411" i="52"/>
  <c r="A389" i="24"/>
  <c r="I389" i="24"/>
  <c r="B389" i="24"/>
  <c r="J389" i="24"/>
  <c r="C389" i="24"/>
  <c r="K389" i="24"/>
  <c r="D389" i="24"/>
  <c r="L389" i="24"/>
  <c r="F389" i="24"/>
  <c r="G389" i="24"/>
  <c r="E389" i="24"/>
  <c r="H389" i="24"/>
  <c r="A381" i="24"/>
  <c r="I381" i="24"/>
  <c r="B381" i="24"/>
  <c r="J381" i="24"/>
  <c r="C381" i="24"/>
  <c r="K381" i="24"/>
  <c r="D381" i="24"/>
  <c r="L381" i="24"/>
  <c r="F381" i="24"/>
  <c r="G381" i="24"/>
  <c r="E381" i="24"/>
  <c r="H381" i="24"/>
  <c r="A373" i="24"/>
  <c r="I373" i="24"/>
  <c r="B373" i="24"/>
  <c r="J373" i="24"/>
  <c r="C373" i="24"/>
  <c r="K373" i="24"/>
  <c r="D373" i="24"/>
  <c r="L373" i="24"/>
  <c r="F373" i="24"/>
  <c r="G373" i="24"/>
  <c r="E373" i="24"/>
  <c r="H373" i="24"/>
  <c r="Y379" i="52"/>
  <c r="F357" i="24"/>
  <c r="G357" i="24"/>
  <c r="A357" i="24"/>
  <c r="I357" i="24"/>
  <c r="B357" i="24"/>
  <c r="J357" i="24"/>
  <c r="L357" i="24"/>
  <c r="C357" i="24"/>
  <c r="E357" i="24"/>
  <c r="H357" i="24"/>
  <c r="D357" i="24"/>
  <c r="K357" i="24"/>
  <c r="F349" i="24"/>
  <c r="G349" i="24"/>
  <c r="A349" i="24"/>
  <c r="I349" i="24"/>
  <c r="B349" i="24"/>
  <c r="J349" i="24"/>
  <c r="L349" i="24"/>
  <c r="C349" i="24"/>
  <c r="E349" i="24"/>
  <c r="H349" i="24"/>
  <c r="B355" i="52"/>
  <c r="V355" i="52" s="1"/>
  <c r="D341" i="24"/>
  <c r="F341" i="24"/>
  <c r="G341" i="24"/>
  <c r="A341" i="24"/>
  <c r="I341" i="24"/>
  <c r="B341" i="24"/>
  <c r="J341" i="24"/>
  <c r="L341" i="24"/>
  <c r="E341" i="24"/>
  <c r="H341" i="24"/>
  <c r="C341" i="24"/>
  <c r="K341" i="24"/>
  <c r="B346" i="52"/>
  <c r="V346" i="52" s="1"/>
  <c r="H332" i="24"/>
  <c r="B332" i="24"/>
  <c r="J332" i="24"/>
  <c r="C332" i="24"/>
  <c r="K332" i="24"/>
  <c r="E332" i="24"/>
  <c r="F332" i="24"/>
  <c r="A332" i="24"/>
  <c r="G332" i="24"/>
  <c r="I332" i="24"/>
  <c r="D332" i="24"/>
  <c r="L332" i="24"/>
  <c r="Y337" i="52"/>
  <c r="B327" i="52"/>
  <c r="V327" i="52" s="1"/>
  <c r="D313" i="24"/>
  <c r="L313" i="24"/>
  <c r="E313" i="24"/>
  <c r="F313" i="24"/>
  <c r="G313" i="24"/>
  <c r="A313" i="24"/>
  <c r="I313" i="24"/>
  <c r="B313" i="24"/>
  <c r="J313" i="24"/>
  <c r="C313" i="24"/>
  <c r="K313" i="24"/>
  <c r="B318" i="52"/>
  <c r="V318" i="52" s="1"/>
  <c r="H304" i="24"/>
  <c r="A304" i="24"/>
  <c r="I304" i="24"/>
  <c r="B304" i="24"/>
  <c r="J304" i="24"/>
  <c r="C304" i="24"/>
  <c r="K304" i="24"/>
  <c r="E304" i="24"/>
  <c r="F304" i="24"/>
  <c r="D304" i="24"/>
  <c r="G304" i="24"/>
  <c r="L304" i="24"/>
  <c r="B309" i="52"/>
  <c r="V309" i="52" s="1"/>
  <c r="F295" i="24"/>
  <c r="H295" i="24"/>
  <c r="B295" i="24"/>
  <c r="J295" i="24"/>
  <c r="C295" i="24"/>
  <c r="D295" i="24"/>
  <c r="E295" i="24"/>
  <c r="G295" i="24"/>
  <c r="K295" i="24"/>
  <c r="L295" i="24"/>
  <c r="I295" i="24"/>
  <c r="A295" i="24"/>
  <c r="Y300" i="52"/>
  <c r="B291" i="52"/>
  <c r="V291" i="52" s="1"/>
  <c r="F277" i="24"/>
  <c r="H277" i="24"/>
  <c r="B277" i="24"/>
  <c r="J277" i="24"/>
  <c r="A277" i="24"/>
  <c r="C277" i="24"/>
  <c r="D277" i="24"/>
  <c r="E277" i="24"/>
  <c r="I277" i="24"/>
  <c r="K277" i="24"/>
  <c r="G277" i="24"/>
  <c r="L277" i="24"/>
  <c r="B282" i="52"/>
  <c r="V282" i="52" s="1"/>
  <c r="B268" i="24"/>
  <c r="J268" i="24"/>
  <c r="D268" i="24"/>
  <c r="L268" i="24"/>
  <c r="F268" i="24"/>
  <c r="G268" i="24"/>
  <c r="H268" i="24"/>
  <c r="I268" i="24"/>
  <c r="K268" i="24"/>
  <c r="A268" i="24"/>
  <c r="C268" i="24"/>
  <c r="E268" i="24"/>
  <c r="Y273" i="52"/>
  <c r="B263" i="52"/>
  <c r="V263" i="52" s="1"/>
  <c r="F249" i="24"/>
  <c r="G249" i="24"/>
  <c r="H249" i="24"/>
  <c r="B249" i="24"/>
  <c r="J249" i="24"/>
  <c r="C249" i="24"/>
  <c r="K249" i="24"/>
  <c r="A249" i="24"/>
  <c r="D249" i="24"/>
  <c r="E249" i="24"/>
  <c r="I249" i="24"/>
  <c r="L249" i="24"/>
  <c r="B254" i="52"/>
  <c r="V254" i="52" s="1"/>
  <c r="B240" i="24"/>
  <c r="J240" i="24"/>
  <c r="C240" i="24"/>
  <c r="K240" i="24"/>
  <c r="D240" i="24"/>
  <c r="L240" i="24"/>
  <c r="F240" i="24"/>
  <c r="G240" i="24"/>
  <c r="A240" i="24"/>
  <c r="E240" i="24"/>
  <c r="H240" i="24"/>
  <c r="I240" i="24"/>
  <c r="B245" i="52"/>
  <c r="V245" i="52" s="1"/>
  <c r="F231" i="24"/>
  <c r="G231" i="24"/>
  <c r="H231" i="24"/>
  <c r="B231" i="24"/>
  <c r="J231" i="24"/>
  <c r="C231" i="24"/>
  <c r="K231" i="24"/>
  <c r="D231" i="24"/>
  <c r="E231" i="24"/>
  <c r="I231" i="24"/>
  <c r="L231" i="24"/>
  <c r="A231" i="24"/>
  <c r="B227" i="52"/>
  <c r="V227" i="52" s="1"/>
  <c r="A213" i="24"/>
  <c r="I213" i="24"/>
  <c r="D213" i="24"/>
  <c r="L213" i="24"/>
  <c r="B213" i="24"/>
  <c r="C213" i="24"/>
  <c r="E213" i="24"/>
  <c r="F213" i="24"/>
  <c r="H213" i="24"/>
  <c r="J213" i="24"/>
  <c r="G213" i="24"/>
  <c r="K213" i="24"/>
  <c r="B218" i="52"/>
  <c r="V218" i="52" s="1"/>
  <c r="E204" i="24"/>
  <c r="H204" i="24"/>
  <c r="A204" i="24"/>
  <c r="I204" i="24"/>
  <c r="J204" i="24"/>
  <c r="K204" i="24"/>
  <c r="L204" i="24"/>
  <c r="B204" i="24"/>
  <c r="D204" i="24"/>
  <c r="F204" i="24"/>
  <c r="C204" i="24"/>
  <c r="G204" i="24"/>
  <c r="B210" i="52"/>
  <c r="V210" i="52" s="1"/>
  <c r="E196" i="24"/>
  <c r="H196" i="24"/>
  <c r="A196" i="24"/>
  <c r="I196" i="24"/>
  <c r="C196" i="24"/>
  <c r="D196" i="24"/>
  <c r="F196" i="24"/>
  <c r="G196" i="24"/>
  <c r="K196" i="24"/>
  <c r="L196" i="24"/>
  <c r="J196" i="24"/>
  <c r="B196" i="24"/>
  <c r="B202" i="52"/>
  <c r="V202" i="52" s="1"/>
  <c r="E188" i="24"/>
  <c r="H188" i="24"/>
  <c r="A188" i="24"/>
  <c r="I188" i="24"/>
  <c r="J188" i="24"/>
  <c r="K188" i="24"/>
  <c r="L188" i="24"/>
  <c r="B188" i="24"/>
  <c r="D188" i="24"/>
  <c r="F188" i="24"/>
  <c r="C188" i="24"/>
  <c r="G188" i="24"/>
  <c r="B194" i="52"/>
  <c r="V194" i="52" s="1"/>
  <c r="E180" i="24"/>
  <c r="H180" i="24"/>
  <c r="A180" i="24"/>
  <c r="I180" i="24"/>
  <c r="C180" i="24"/>
  <c r="D180" i="24"/>
  <c r="F180" i="24"/>
  <c r="G180" i="24"/>
  <c r="K180" i="24"/>
  <c r="L180" i="24"/>
  <c r="B180" i="24"/>
  <c r="J180" i="24"/>
  <c r="B186" i="52"/>
  <c r="V186" i="52" s="1"/>
  <c r="F172" i="24"/>
  <c r="G172" i="24"/>
  <c r="H172" i="24"/>
  <c r="A172" i="24"/>
  <c r="I172" i="24"/>
  <c r="B172" i="24"/>
  <c r="J172" i="24"/>
  <c r="D172" i="24"/>
  <c r="E172" i="24"/>
  <c r="C172" i="24"/>
  <c r="K172" i="24"/>
  <c r="L172" i="24"/>
  <c r="B178" i="52"/>
  <c r="V178" i="52" s="1"/>
  <c r="F164" i="24"/>
  <c r="G164" i="24"/>
  <c r="H164" i="24"/>
  <c r="A164" i="24"/>
  <c r="I164" i="24"/>
  <c r="B164" i="24"/>
  <c r="J164" i="24"/>
  <c r="D164" i="24"/>
  <c r="E164" i="24"/>
  <c r="K164" i="24"/>
  <c r="L164" i="24"/>
  <c r="C164" i="24"/>
  <c r="B170" i="52"/>
  <c r="V170" i="52" s="1"/>
  <c r="F156" i="24"/>
  <c r="G156" i="24"/>
  <c r="H156" i="24"/>
  <c r="A156" i="24"/>
  <c r="I156" i="24"/>
  <c r="B156" i="24"/>
  <c r="J156" i="24"/>
  <c r="D156" i="24"/>
  <c r="E156" i="24"/>
  <c r="C156" i="24"/>
  <c r="K156" i="24"/>
  <c r="L156" i="24"/>
  <c r="B162" i="52"/>
  <c r="V162" i="52" s="1"/>
  <c r="F148" i="24"/>
  <c r="G148" i="24"/>
  <c r="H148" i="24"/>
  <c r="A148" i="24"/>
  <c r="I148" i="24"/>
  <c r="B148" i="24"/>
  <c r="J148" i="24"/>
  <c r="L148" i="24"/>
  <c r="D148" i="24"/>
  <c r="E148" i="24"/>
  <c r="C148" i="24"/>
  <c r="K148" i="24"/>
  <c r="B154" i="52"/>
  <c r="V154" i="52" s="1"/>
  <c r="F140" i="24"/>
  <c r="G140" i="24"/>
  <c r="H140" i="24"/>
  <c r="A140" i="24"/>
  <c r="I140" i="24"/>
  <c r="B140" i="24"/>
  <c r="J140" i="24"/>
  <c r="C140" i="24"/>
  <c r="D140" i="24"/>
  <c r="E140" i="24"/>
  <c r="K140" i="24"/>
  <c r="L140" i="24"/>
  <c r="B146" i="52"/>
  <c r="V146" i="52" s="1"/>
  <c r="E132" i="24"/>
  <c r="F132" i="24"/>
  <c r="G132" i="24"/>
  <c r="H132" i="24"/>
  <c r="A132" i="24"/>
  <c r="I132" i="24"/>
  <c r="B132" i="24"/>
  <c r="J132" i="24"/>
  <c r="C132" i="24"/>
  <c r="D132" i="24"/>
  <c r="K132" i="24"/>
  <c r="L132" i="24"/>
  <c r="B138" i="52"/>
  <c r="V138" i="52" s="1"/>
  <c r="E124" i="24"/>
  <c r="F124" i="24"/>
  <c r="G124" i="24"/>
  <c r="H124" i="24"/>
  <c r="A124" i="24"/>
  <c r="I124" i="24"/>
  <c r="B124" i="24"/>
  <c r="J124" i="24"/>
  <c r="C124" i="24"/>
  <c r="D124" i="24"/>
  <c r="K124" i="24"/>
  <c r="L124" i="24"/>
  <c r="B130" i="52"/>
  <c r="V130" i="52" s="1"/>
  <c r="E116" i="24"/>
  <c r="F116" i="24"/>
  <c r="G116" i="24"/>
  <c r="H116" i="24"/>
  <c r="A116" i="24"/>
  <c r="I116" i="24"/>
  <c r="B116" i="24"/>
  <c r="J116" i="24"/>
  <c r="C116" i="24"/>
  <c r="D116" i="24"/>
  <c r="K116" i="24"/>
  <c r="L116" i="24"/>
  <c r="B122" i="52"/>
  <c r="V122" i="52" s="1"/>
  <c r="E108" i="24"/>
  <c r="F108" i="24"/>
  <c r="G108" i="24"/>
  <c r="H108" i="24"/>
  <c r="A108" i="24"/>
  <c r="I108" i="24"/>
  <c r="B108" i="24"/>
  <c r="J108" i="24"/>
  <c r="C108" i="24"/>
  <c r="D108" i="24"/>
  <c r="K108" i="24"/>
  <c r="L108" i="24"/>
  <c r="B114" i="52"/>
  <c r="V114" i="52" s="1"/>
  <c r="E100" i="24"/>
  <c r="F100" i="24"/>
  <c r="G100" i="24"/>
  <c r="H100" i="24"/>
  <c r="A100" i="24"/>
  <c r="I100" i="24"/>
  <c r="B100" i="24"/>
  <c r="J100" i="24"/>
  <c r="C100" i="24"/>
  <c r="D100" i="24"/>
  <c r="K100" i="24"/>
  <c r="L100" i="24"/>
  <c r="B106" i="52"/>
  <c r="V106" i="52" s="1"/>
  <c r="E92" i="24"/>
  <c r="F92" i="24"/>
  <c r="G92" i="24"/>
  <c r="H92" i="24"/>
  <c r="A92" i="24"/>
  <c r="I92" i="24"/>
  <c r="B92" i="24"/>
  <c r="J92" i="24"/>
  <c r="C92" i="24"/>
  <c r="D92" i="24"/>
  <c r="K92" i="24"/>
  <c r="L92" i="24"/>
  <c r="B98" i="52"/>
  <c r="V98" i="52" s="1"/>
  <c r="C84" i="24"/>
  <c r="K84" i="24"/>
  <c r="D84" i="24"/>
  <c r="L84" i="24"/>
  <c r="E84" i="24"/>
  <c r="F84" i="24"/>
  <c r="G84" i="24"/>
  <c r="H84" i="24"/>
  <c r="A84" i="24"/>
  <c r="B84" i="24"/>
  <c r="I84" i="24"/>
  <c r="J84" i="24"/>
  <c r="B90" i="52"/>
  <c r="V90" i="52" s="1"/>
  <c r="C76" i="24"/>
  <c r="K76" i="24"/>
  <c r="D76" i="24"/>
  <c r="L76" i="24"/>
  <c r="E76" i="24"/>
  <c r="F76" i="24"/>
  <c r="G76" i="24"/>
  <c r="H76" i="24"/>
  <c r="A76" i="24"/>
  <c r="B76" i="24"/>
  <c r="I76" i="24"/>
  <c r="J76" i="24"/>
  <c r="B82" i="52"/>
  <c r="V82" i="52" s="1"/>
  <c r="C68" i="24"/>
  <c r="K68" i="24"/>
  <c r="D68" i="24"/>
  <c r="L68" i="24"/>
  <c r="E68" i="24"/>
  <c r="F68" i="24"/>
  <c r="G68" i="24"/>
  <c r="H68" i="24"/>
  <c r="A68" i="24"/>
  <c r="B68" i="24"/>
  <c r="I68" i="24"/>
  <c r="J68" i="24"/>
  <c r="B74" i="52"/>
  <c r="V74" i="52" s="1"/>
  <c r="C60" i="24"/>
  <c r="K60" i="24"/>
  <c r="D60" i="24"/>
  <c r="L60" i="24"/>
  <c r="E60" i="24"/>
  <c r="F60" i="24"/>
  <c r="G60" i="24"/>
  <c r="H60" i="24"/>
  <c r="A60" i="24"/>
  <c r="B60" i="24"/>
  <c r="I60" i="24"/>
  <c r="J60" i="24"/>
  <c r="B66" i="52"/>
  <c r="V66" i="52" s="1"/>
  <c r="F52" i="24"/>
  <c r="G52" i="24"/>
  <c r="B52" i="24"/>
  <c r="J52" i="24"/>
  <c r="C52" i="24"/>
  <c r="K52" i="24"/>
  <c r="I52" i="24"/>
  <c r="L52" i="24"/>
  <c r="A52" i="24"/>
  <c r="D52" i="24"/>
  <c r="E52" i="24"/>
  <c r="H52" i="24"/>
  <c r="B58" i="52"/>
  <c r="V58" i="52" s="1"/>
  <c r="F44" i="24"/>
  <c r="G44" i="24"/>
  <c r="B44" i="24"/>
  <c r="J44" i="24"/>
  <c r="C44" i="24"/>
  <c r="K44" i="24"/>
  <c r="I44" i="24"/>
  <c r="L44" i="24"/>
  <c r="A44" i="24"/>
  <c r="D44" i="24"/>
  <c r="E44" i="24"/>
  <c r="H44" i="24"/>
  <c r="B50" i="52"/>
  <c r="V50" i="52" s="1"/>
  <c r="F36" i="24"/>
  <c r="G36" i="24"/>
  <c r="B36" i="24"/>
  <c r="J36" i="24"/>
  <c r="C36" i="24"/>
  <c r="K36" i="24"/>
  <c r="I36" i="24"/>
  <c r="L36" i="24"/>
  <c r="A36" i="24"/>
  <c r="D36" i="24"/>
  <c r="E36" i="24"/>
  <c r="H36" i="24"/>
  <c r="B42" i="52"/>
  <c r="V42" i="52" s="1"/>
  <c r="F28" i="24"/>
  <c r="G28" i="24"/>
  <c r="B28" i="24"/>
  <c r="J28" i="24"/>
  <c r="C28" i="24"/>
  <c r="K28" i="24"/>
  <c r="I28" i="24"/>
  <c r="L28" i="24"/>
  <c r="A28" i="24"/>
  <c r="D28" i="24"/>
  <c r="E28" i="24"/>
  <c r="H28" i="24"/>
  <c r="B34" i="52"/>
  <c r="V34" i="52" s="1"/>
  <c r="F20" i="24"/>
  <c r="G20" i="24"/>
  <c r="B20" i="24"/>
  <c r="J20" i="24"/>
  <c r="C20" i="24"/>
  <c r="K20" i="24"/>
  <c r="I20" i="24"/>
  <c r="L20" i="24"/>
  <c r="A20" i="24"/>
  <c r="D20" i="24"/>
  <c r="E20" i="24"/>
  <c r="H20" i="24"/>
  <c r="B26" i="52"/>
  <c r="V26" i="52" s="1"/>
  <c r="E12" i="24"/>
  <c r="F12" i="24"/>
  <c r="G12" i="24"/>
  <c r="H12" i="24"/>
  <c r="B12" i="24"/>
  <c r="J12" i="24"/>
  <c r="C12" i="24"/>
  <c r="K12" i="24"/>
  <c r="A12" i="24"/>
  <c r="D12" i="24"/>
  <c r="I12" i="24"/>
  <c r="L12" i="24"/>
  <c r="B595" i="52"/>
  <c r="V595" i="52" s="1"/>
  <c r="B563" i="52"/>
  <c r="V563" i="52" s="1"/>
  <c r="B531" i="52"/>
  <c r="V531" i="52" s="1"/>
  <c r="B499" i="52"/>
  <c r="V499" i="52" s="1"/>
  <c r="B467" i="52"/>
  <c r="V467" i="52" s="1"/>
  <c r="B435" i="52"/>
  <c r="V435" i="52" s="1"/>
  <c r="B403" i="52"/>
  <c r="V403" i="52" s="1"/>
  <c r="B371" i="52"/>
  <c r="V371" i="52" s="1"/>
  <c r="E587" i="24"/>
  <c r="I586" i="24"/>
  <c r="A586" i="24"/>
  <c r="I584" i="24"/>
  <c r="A584" i="24"/>
  <c r="I582" i="24"/>
  <c r="A582" i="24"/>
  <c r="E581" i="24"/>
  <c r="I580" i="24"/>
  <c r="A580" i="24"/>
  <c r="I578" i="24"/>
  <c r="A578" i="24"/>
  <c r="E577" i="24"/>
  <c r="I576" i="24"/>
  <c r="A576" i="24"/>
  <c r="E575" i="24"/>
  <c r="I574" i="24"/>
  <c r="A574" i="24"/>
  <c r="E573" i="24"/>
  <c r="I572" i="24"/>
  <c r="A572" i="24"/>
  <c r="E569" i="24"/>
  <c r="I568" i="24"/>
  <c r="A568" i="24"/>
  <c r="E567" i="24"/>
  <c r="E565" i="24"/>
  <c r="I562" i="24"/>
  <c r="A562" i="24"/>
  <c r="E561" i="24"/>
  <c r="E559" i="24"/>
  <c r="I558" i="24"/>
  <c r="A558" i="24"/>
  <c r="I556" i="24"/>
  <c r="A556" i="24"/>
  <c r="E555" i="24"/>
  <c r="I554" i="24"/>
  <c r="A554" i="24"/>
  <c r="I552" i="24"/>
  <c r="A552" i="24"/>
  <c r="I550" i="24"/>
  <c r="A550" i="24"/>
  <c r="E549" i="24"/>
  <c r="I548" i="24"/>
  <c r="A548" i="24"/>
  <c r="E547" i="24"/>
  <c r="I546" i="24"/>
  <c r="A546" i="24"/>
  <c r="E545" i="24"/>
  <c r="I544" i="24"/>
  <c r="A544" i="24"/>
  <c r="E543" i="24"/>
  <c r="I542" i="24"/>
  <c r="A542" i="24"/>
  <c r="E541" i="24"/>
  <c r="I540" i="24"/>
  <c r="A540" i="24"/>
  <c r="E539" i="24"/>
  <c r="E537" i="24"/>
  <c r="I536" i="24"/>
  <c r="A536" i="24"/>
  <c r="E535" i="24"/>
  <c r="E533" i="24"/>
  <c r="I530" i="24"/>
  <c r="A530" i="24"/>
  <c r="E529" i="24"/>
  <c r="E527" i="24"/>
  <c r="I526" i="24"/>
  <c r="A526" i="24"/>
  <c r="I524" i="24"/>
  <c r="A524" i="24"/>
  <c r="B518" i="24"/>
  <c r="F511" i="24"/>
  <c r="B510" i="24"/>
  <c r="F507" i="24"/>
  <c r="F503" i="24"/>
  <c r="B498" i="24"/>
  <c r="F495" i="24"/>
  <c r="H488" i="24"/>
  <c r="J486" i="24"/>
  <c r="D483" i="24"/>
  <c r="F481" i="24"/>
  <c r="G479" i="24"/>
  <c r="L477" i="24"/>
  <c r="D467" i="24"/>
  <c r="F465" i="24"/>
  <c r="G463" i="24"/>
  <c r="C458" i="24"/>
  <c r="H456" i="24"/>
  <c r="J454" i="24"/>
  <c r="F449" i="24"/>
  <c r="G447" i="24"/>
  <c r="L445" i="24"/>
  <c r="H439" i="24"/>
  <c r="J434" i="24"/>
  <c r="F415" i="24"/>
  <c r="E409" i="24"/>
  <c r="A402" i="24"/>
  <c r="D394" i="24"/>
  <c r="I366" i="24"/>
  <c r="H354" i="24"/>
  <c r="D338" i="24"/>
  <c r="D289" i="24"/>
  <c r="I225" i="24"/>
  <c r="B441" i="52"/>
  <c r="V441" i="52" s="1"/>
  <c r="A427" i="24"/>
  <c r="I427" i="24"/>
  <c r="B427" i="24"/>
  <c r="J427" i="24"/>
  <c r="C427" i="24"/>
  <c r="K427" i="24"/>
  <c r="D427" i="24"/>
  <c r="L427" i="24"/>
  <c r="G427" i="24"/>
  <c r="F427" i="24"/>
  <c r="B486" i="52"/>
  <c r="V486" i="52" s="1"/>
  <c r="D472" i="24"/>
  <c r="L472" i="24"/>
  <c r="E472" i="24"/>
  <c r="F472" i="24"/>
  <c r="G472" i="24"/>
  <c r="A472" i="24"/>
  <c r="I472" i="24"/>
  <c r="B438" i="52"/>
  <c r="V438" i="52" s="1"/>
  <c r="E424" i="24"/>
  <c r="F424" i="24"/>
  <c r="G424" i="24"/>
  <c r="H424" i="24"/>
  <c r="C424" i="24"/>
  <c r="K424" i="24"/>
  <c r="I424" i="24"/>
  <c r="J424" i="24"/>
  <c r="L424" i="24"/>
  <c r="A424" i="24"/>
  <c r="B349" i="52"/>
  <c r="V349" i="52" s="1"/>
  <c r="D335" i="24"/>
  <c r="L335" i="24"/>
  <c r="F335" i="24"/>
  <c r="G335" i="24"/>
  <c r="A335" i="24"/>
  <c r="I335" i="24"/>
  <c r="B335" i="24"/>
  <c r="J335" i="24"/>
  <c r="C335" i="24"/>
  <c r="E335" i="24"/>
  <c r="H335" i="24"/>
  <c r="B331" i="52"/>
  <c r="V331" i="52" s="1"/>
  <c r="D317" i="24"/>
  <c r="L317" i="24"/>
  <c r="E317" i="24"/>
  <c r="F317" i="24"/>
  <c r="G317" i="24"/>
  <c r="A317" i="24"/>
  <c r="I317" i="24"/>
  <c r="B317" i="24"/>
  <c r="J317" i="24"/>
  <c r="H317" i="24"/>
  <c r="K317" i="24"/>
  <c r="C317" i="24"/>
  <c r="B294" i="52"/>
  <c r="V294" i="52" s="1"/>
  <c r="B280" i="24"/>
  <c r="J280" i="24"/>
  <c r="D280" i="24"/>
  <c r="L280" i="24"/>
  <c r="F280" i="24"/>
  <c r="C280" i="24"/>
  <c r="E280" i="24"/>
  <c r="G280" i="24"/>
  <c r="H280" i="24"/>
  <c r="K280" i="24"/>
  <c r="A280" i="24"/>
  <c r="I280" i="24"/>
  <c r="B230" i="52"/>
  <c r="V230" i="52" s="1"/>
  <c r="E216" i="24"/>
  <c r="H216" i="24"/>
  <c r="I216" i="24"/>
  <c r="J216" i="24"/>
  <c r="A216" i="24"/>
  <c r="K216" i="24"/>
  <c r="B216" i="24"/>
  <c r="L216" i="24"/>
  <c r="D216" i="24"/>
  <c r="F216" i="24"/>
  <c r="C216" i="24"/>
  <c r="G216" i="24"/>
  <c r="B197" i="52"/>
  <c r="V197" i="52" s="1"/>
  <c r="A183" i="24"/>
  <c r="I183" i="24"/>
  <c r="D183" i="24"/>
  <c r="L183" i="24"/>
  <c r="E183" i="24"/>
  <c r="F183" i="24"/>
  <c r="G183" i="24"/>
  <c r="H183" i="24"/>
  <c r="J183" i="24"/>
  <c r="B183" i="24"/>
  <c r="K183" i="24"/>
  <c r="C183" i="24"/>
  <c r="B165" i="52"/>
  <c r="V165" i="52" s="1"/>
  <c r="B151" i="24"/>
  <c r="J151" i="24"/>
  <c r="C151" i="24"/>
  <c r="K151" i="24"/>
  <c r="D151" i="24"/>
  <c r="L151" i="24"/>
  <c r="E151" i="24"/>
  <c r="F151" i="24"/>
  <c r="A151" i="24"/>
  <c r="I151" i="24"/>
  <c r="G151" i="24"/>
  <c r="H151" i="24"/>
  <c r="B141" i="52"/>
  <c r="V141" i="52" s="1"/>
  <c r="A127" i="24"/>
  <c r="I127" i="24"/>
  <c r="B127" i="24"/>
  <c r="J127" i="24"/>
  <c r="C127" i="24"/>
  <c r="K127" i="24"/>
  <c r="D127" i="24"/>
  <c r="L127" i="24"/>
  <c r="E127" i="24"/>
  <c r="F127" i="24"/>
  <c r="G127" i="24"/>
  <c r="H127" i="24"/>
  <c r="B109" i="52"/>
  <c r="V109" i="52" s="1"/>
  <c r="A95" i="24"/>
  <c r="I95" i="24"/>
  <c r="B95" i="24"/>
  <c r="J95" i="24"/>
  <c r="C95" i="24"/>
  <c r="K95" i="24"/>
  <c r="D95" i="24"/>
  <c r="L95" i="24"/>
  <c r="E95" i="24"/>
  <c r="F95" i="24"/>
  <c r="G95" i="24"/>
  <c r="H95" i="24"/>
  <c r="B85" i="52"/>
  <c r="V85" i="52" s="1"/>
  <c r="G71" i="24"/>
  <c r="H71" i="24"/>
  <c r="A71" i="24"/>
  <c r="I71" i="24"/>
  <c r="B71" i="24"/>
  <c r="J71" i="24"/>
  <c r="C71" i="24"/>
  <c r="K71" i="24"/>
  <c r="D71" i="24"/>
  <c r="L71" i="24"/>
  <c r="E71" i="24"/>
  <c r="F71" i="24"/>
  <c r="B53" i="52"/>
  <c r="V53" i="52" s="1"/>
  <c r="B39" i="24"/>
  <c r="J39" i="24"/>
  <c r="C39" i="24"/>
  <c r="K39" i="24"/>
  <c r="F39" i="24"/>
  <c r="G39" i="24"/>
  <c r="E39" i="24"/>
  <c r="H39" i="24"/>
  <c r="I39" i="24"/>
  <c r="L39" i="24"/>
  <c r="A39" i="24"/>
  <c r="D39" i="24"/>
  <c r="B21" i="52"/>
  <c r="V21" i="52" s="1"/>
  <c r="A7" i="24"/>
  <c r="I7" i="24"/>
  <c r="B7" i="24"/>
  <c r="J7" i="24"/>
  <c r="C7" i="24"/>
  <c r="K7" i="24"/>
  <c r="D7" i="24"/>
  <c r="L7" i="24"/>
  <c r="F7" i="24"/>
  <c r="G7" i="24"/>
  <c r="E7" i="24"/>
  <c r="H7" i="24"/>
  <c r="X578" i="52"/>
  <c r="X546" i="52"/>
  <c r="X514" i="52"/>
  <c r="X482" i="52"/>
  <c r="X450" i="52"/>
  <c r="X418" i="52"/>
  <c r="X386" i="52"/>
  <c r="X345" i="52"/>
  <c r="X308" i="52"/>
  <c r="X281" i="52"/>
  <c r="X244" i="52"/>
  <c r="X217" i="52"/>
  <c r="X209" i="52"/>
  <c r="X201" i="52"/>
  <c r="X193" i="52"/>
  <c r="X185" i="52"/>
  <c r="X177" i="52"/>
  <c r="X169" i="52"/>
  <c r="X161" i="52"/>
  <c r="X153" i="52"/>
  <c r="X145" i="52"/>
  <c r="X137" i="52"/>
  <c r="X129" i="52"/>
  <c r="X121" i="52"/>
  <c r="X113" i="52"/>
  <c r="X105" i="52"/>
  <c r="X97" i="52"/>
  <c r="X89" i="52"/>
  <c r="X81" i="52"/>
  <c r="X73" i="52"/>
  <c r="X65" i="52"/>
  <c r="X57" i="52"/>
  <c r="X49" i="52"/>
  <c r="X41" i="52"/>
  <c r="X33" i="52"/>
  <c r="X25" i="52"/>
  <c r="B18" i="52"/>
  <c r="V18" i="52" s="1"/>
  <c r="E4" i="24"/>
  <c r="F4" i="24"/>
  <c r="G4" i="24"/>
  <c r="H4" i="24"/>
  <c r="B4" i="24"/>
  <c r="J4" i="24"/>
  <c r="C4" i="24"/>
  <c r="K4" i="24"/>
  <c r="A4" i="24"/>
  <c r="D4" i="24"/>
  <c r="I4" i="24"/>
  <c r="L4" i="24"/>
  <c r="B530" i="52"/>
  <c r="V530" i="52" s="1"/>
  <c r="D516" i="24"/>
  <c r="L516" i="24"/>
  <c r="F516" i="24"/>
  <c r="G516" i="24"/>
  <c r="A516" i="24"/>
  <c r="I516" i="24"/>
  <c r="B522" i="52"/>
  <c r="V522" i="52" s="1"/>
  <c r="D508" i="24"/>
  <c r="L508" i="24"/>
  <c r="F508" i="24"/>
  <c r="G508" i="24"/>
  <c r="A508" i="24"/>
  <c r="I508" i="24"/>
  <c r="B506" i="52"/>
  <c r="V506" i="52" s="1"/>
  <c r="D492" i="24"/>
  <c r="L492" i="24"/>
  <c r="E492" i="24"/>
  <c r="F492" i="24"/>
  <c r="G492" i="24"/>
  <c r="A492" i="24"/>
  <c r="I492" i="24"/>
  <c r="B498" i="52"/>
  <c r="V498" i="52" s="1"/>
  <c r="D484" i="24"/>
  <c r="L484" i="24"/>
  <c r="E484" i="24"/>
  <c r="F484" i="24"/>
  <c r="G484" i="24"/>
  <c r="A484" i="24"/>
  <c r="I484" i="24"/>
  <c r="B490" i="52"/>
  <c r="V490" i="52" s="1"/>
  <c r="D476" i="24"/>
  <c r="L476" i="24"/>
  <c r="E476" i="24"/>
  <c r="F476" i="24"/>
  <c r="G476" i="24"/>
  <c r="A476" i="24"/>
  <c r="I476" i="24"/>
  <c r="B474" i="52"/>
  <c r="V474" i="52" s="1"/>
  <c r="D460" i="24"/>
  <c r="L460" i="24"/>
  <c r="E460" i="24"/>
  <c r="F460" i="24"/>
  <c r="G460" i="24"/>
  <c r="A460" i="24"/>
  <c r="I460" i="24"/>
  <c r="B466" i="52"/>
  <c r="V466" i="52" s="1"/>
  <c r="D452" i="24"/>
  <c r="L452" i="24"/>
  <c r="E452" i="24"/>
  <c r="F452" i="24"/>
  <c r="G452" i="24"/>
  <c r="A452" i="24"/>
  <c r="I452" i="24"/>
  <c r="B458" i="52"/>
  <c r="V458" i="52" s="1"/>
  <c r="D444" i="24"/>
  <c r="L444" i="24"/>
  <c r="E444" i="24"/>
  <c r="F444" i="24"/>
  <c r="G444" i="24"/>
  <c r="A444" i="24"/>
  <c r="I444" i="24"/>
  <c r="B442" i="52"/>
  <c r="V442" i="52" s="1"/>
  <c r="E428" i="24"/>
  <c r="F428" i="24"/>
  <c r="G428" i="24"/>
  <c r="H428" i="24"/>
  <c r="C428" i="24"/>
  <c r="K428" i="24"/>
  <c r="B428" i="24"/>
  <c r="D428" i="24"/>
  <c r="I428" i="24"/>
  <c r="J428" i="24"/>
  <c r="B434" i="52"/>
  <c r="V434" i="52" s="1"/>
  <c r="E420" i="24"/>
  <c r="F420" i="24"/>
  <c r="G420" i="24"/>
  <c r="H420" i="24"/>
  <c r="C420" i="24"/>
  <c r="K420" i="24"/>
  <c r="L420" i="24"/>
  <c r="A420" i="24"/>
  <c r="D420" i="24"/>
  <c r="B426" i="52"/>
  <c r="V426" i="52" s="1"/>
  <c r="E412" i="24"/>
  <c r="F412" i="24"/>
  <c r="G412" i="24"/>
  <c r="H412" i="24"/>
  <c r="B412" i="24"/>
  <c r="J412" i="24"/>
  <c r="C412" i="24"/>
  <c r="K412" i="24"/>
  <c r="D412" i="24"/>
  <c r="B410" i="52"/>
  <c r="V410" i="52" s="1"/>
  <c r="E396" i="24"/>
  <c r="F396" i="24"/>
  <c r="G396" i="24"/>
  <c r="H396" i="24"/>
  <c r="B396" i="24"/>
  <c r="J396" i="24"/>
  <c r="C396" i="24"/>
  <c r="K396" i="24"/>
  <c r="D396" i="24"/>
  <c r="B402" i="52"/>
  <c r="V402" i="52" s="1"/>
  <c r="E388" i="24"/>
  <c r="F388" i="24"/>
  <c r="G388" i="24"/>
  <c r="H388" i="24"/>
  <c r="B388" i="24"/>
  <c r="J388" i="24"/>
  <c r="C388" i="24"/>
  <c r="K388" i="24"/>
  <c r="D388" i="24"/>
  <c r="B394" i="52"/>
  <c r="V394" i="52" s="1"/>
  <c r="E380" i="24"/>
  <c r="F380" i="24"/>
  <c r="G380" i="24"/>
  <c r="H380" i="24"/>
  <c r="B380" i="24"/>
  <c r="J380" i="24"/>
  <c r="C380" i="24"/>
  <c r="K380" i="24"/>
  <c r="D380" i="24"/>
  <c r="B378" i="52"/>
  <c r="V378" i="52" s="1"/>
  <c r="C364" i="24"/>
  <c r="E364" i="24"/>
  <c r="F364" i="24"/>
  <c r="G364" i="24"/>
  <c r="H364" i="24"/>
  <c r="A364" i="24"/>
  <c r="J364" i="24"/>
  <c r="B364" i="24"/>
  <c r="K364" i="24"/>
  <c r="D364" i="24"/>
  <c r="B370" i="52"/>
  <c r="V370" i="52" s="1"/>
  <c r="B356" i="24"/>
  <c r="J356" i="24"/>
  <c r="C356" i="24"/>
  <c r="K356" i="24"/>
  <c r="E356" i="24"/>
  <c r="F356" i="24"/>
  <c r="H356" i="24"/>
  <c r="I356" i="24"/>
  <c r="L356" i="24"/>
  <c r="A356" i="24"/>
  <c r="D356" i="24"/>
  <c r="G356" i="24"/>
  <c r="B362" i="52"/>
  <c r="V362" i="52" s="1"/>
  <c r="B348" i="24"/>
  <c r="J348" i="24"/>
  <c r="C348" i="24"/>
  <c r="K348" i="24"/>
  <c r="E348" i="24"/>
  <c r="F348" i="24"/>
  <c r="H348" i="24"/>
  <c r="I348" i="24"/>
  <c r="L348" i="24"/>
  <c r="A348" i="24"/>
  <c r="D348" i="24"/>
  <c r="G348" i="24"/>
  <c r="B354" i="52"/>
  <c r="V354" i="52" s="1"/>
  <c r="H340" i="24"/>
  <c r="B340" i="24"/>
  <c r="J340" i="24"/>
  <c r="C340" i="24"/>
  <c r="K340" i="24"/>
  <c r="E340" i="24"/>
  <c r="F340" i="24"/>
  <c r="D340" i="24"/>
  <c r="G340" i="24"/>
  <c r="I340" i="24"/>
  <c r="L340" i="24"/>
  <c r="A340" i="24"/>
  <c r="B335" i="52"/>
  <c r="V335" i="52" s="1"/>
  <c r="D321" i="24"/>
  <c r="L321" i="24"/>
  <c r="E321" i="24"/>
  <c r="F321" i="24"/>
  <c r="G321" i="24"/>
  <c r="A321" i="24"/>
  <c r="I321" i="24"/>
  <c r="B321" i="24"/>
  <c r="J321" i="24"/>
  <c r="C321" i="24"/>
  <c r="K321" i="24"/>
  <c r="B326" i="52"/>
  <c r="V326" i="52" s="1"/>
  <c r="H312" i="24"/>
  <c r="A312" i="24"/>
  <c r="I312" i="24"/>
  <c r="B312" i="24"/>
  <c r="J312" i="24"/>
  <c r="C312" i="24"/>
  <c r="K312" i="24"/>
  <c r="E312" i="24"/>
  <c r="F312" i="24"/>
  <c r="D312" i="24"/>
  <c r="G312" i="24"/>
  <c r="L312" i="24"/>
  <c r="B317" i="52"/>
  <c r="V317" i="52" s="1"/>
  <c r="D303" i="24"/>
  <c r="L303" i="24"/>
  <c r="E303" i="24"/>
  <c r="F303" i="24"/>
  <c r="G303" i="24"/>
  <c r="A303" i="24"/>
  <c r="I303" i="24"/>
  <c r="B303" i="24"/>
  <c r="J303" i="24"/>
  <c r="C303" i="24"/>
  <c r="H303" i="24"/>
  <c r="B299" i="52"/>
  <c r="V299" i="52" s="1"/>
  <c r="F285" i="24"/>
  <c r="H285" i="24"/>
  <c r="B285" i="24"/>
  <c r="J285" i="24"/>
  <c r="G285" i="24"/>
  <c r="I285" i="24"/>
  <c r="K285" i="24"/>
  <c r="L285" i="24"/>
  <c r="C285" i="24"/>
  <c r="D285" i="24"/>
  <c r="E285" i="24"/>
  <c r="B290" i="52"/>
  <c r="V290" i="52" s="1"/>
  <c r="B276" i="24"/>
  <c r="J276" i="24"/>
  <c r="D276" i="24"/>
  <c r="L276" i="24"/>
  <c r="F276" i="24"/>
  <c r="A276" i="24"/>
  <c r="C276" i="24"/>
  <c r="E276" i="24"/>
  <c r="H276" i="24"/>
  <c r="I276" i="24"/>
  <c r="K276" i="24"/>
  <c r="G276" i="24"/>
  <c r="B271" i="52"/>
  <c r="V271" i="52" s="1"/>
  <c r="F257" i="24"/>
  <c r="H257" i="24"/>
  <c r="B257" i="24"/>
  <c r="J257" i="24"/>
  <c r="C257" i="24"/>
  <c r="K257" i="24"/>
  <c r="E257" i="24"/>
  <c r="G257" i="24"/>
  <c r="I257" i="24"/>
  <c r="L257" i="24"/>
  <c r="A257" i="24"/>
  <c r="D257" i="24"/>
  <c r="B253" i="52"/>
  <c r="V253" i="52" s="1"/>
  <c r="F239" i="24"/>
  <c r="G239" i="24"/>
  <c r="H239" i="24"/>
  <c r="B239" i="24"/>
  <c r="J239" i="24"/>
  <c r="C239" i="24"/>
  <c r="K239" i="24"/>
  <c r="A239" i="24"/>
  <c r="E239" i="24"/>
  <c r="I239" i="24"/>
  <c r="D239" i="24"/>
  <c r="L239" i="24"/>
  <c r="B235" i="52"/>
  <c r="V235" i="52" s="1"/>
  <c r="A221" i="24"/>
  <c r="I221" i="24"/>
  <c r="D221" i="24"/>
  <c r="L221" i="24"/>
  <c r="B221" i="24"/>
  <c r="C221" i="24"/>
  <c r="E221" i="24"/>
  <c r="F221" i="24"/>
  <c r="H221" i="24"/>
  <c r="J221" i="24"/>
  <c r="G221" i="24"/>
  <c r="K221" i="24"/>
  <c r="B226" i="52"/>
  <c r="V226" i="52" s="1"/>
  <c r="E212" i="24"/>
  <c r="H212" i="24"/>
  <c r="A212" i="24"/>
  <c r="C212" i="24"/>
  <c r="D212" i="24"/>
  <c r="F212" i="24"/>
  <c r="G212" i="24"/>
  <c r="J212" i="24"/>
  <c r="K212" i="24"/>
  <c r="B212" i="24"/>
  <c r="I212" i="24"/>
  <c r="L212" i="24"/>
  <c r="B575" i="52"/>
  <c r="V575" i="52" s="1"/>
  <c r="B543" i="52"/>
  <c r="V543" i="52" s="1"/>
  <c r="B511" i="52"/>
  <c r="V511" i="52" s="1"/>
  <c r="B479" i="52"/>
  <c r="V479" i="52" s="1"/>
  <c r="B447" i="52"/>
  <c r="V447" i="52" s="1"/>
  <c r="B415" i="52"/>
  <c r="V415" i="52" s="1"/>
  <c r="B383" i="52"/>
  <c r="V383" i="52" s="1"/>
  <c r="L587" i="24"/>
  <c r="D587" i="24"/>
  <c r="H586" i="24"/>
  <c r="H584" i="24"/>
  <c r="H582" i="24"/>
  <c r="L581" i="24"/>
  <c r="H580" i="24"/>
  <c r="H578" i="24"/>
  <c r="L577" i="24"/>
  <c r="H576" i="24"/>
  <c r="L575" i="24"/>
  <c r="D575" i="24"/>
  <c r="H574" i="24"/>
  <c r="L573" i="24"/>
  <c r="H572" i="24"/>
  <c r="L571" i="24"/>
  <c r="L569" i="24"/>
  <c r="H568" i="24"/>
  <c r="L567" i="24"/>
  <c r="D567" i="24"/>
  <c r="L565" i="24"/>
  <c r="H562" i="24"/>
  <c r="L561" i="24"/>
  <c r="L559" i="24"/>
  <c r="D559" i="24"/>
  <c r="H558" i="24"/>
  <c r="H556" i="24"/>
  <c r="L555" i="24"/>
  <c r="D555" i="24"/>
  <c r="H554" i="24"/>
  <c r="H552" i="24"/>
  <c r="H550" i="24"/>
  <c r="L549" i="24"/>
  <c r="H548" i="24"/>
  <c r="L547" i="24"/>
  <c r="D547" i="24"/>
  <c r="H546" i="24"/>
  <c r="L545" i="24"/>
  <c r="H544" i="24"/>
  <c r="L543" i="24"/>
  <c r="D543" i="24"/>
  <c r="H542" i="24"/>
  <c r="L541" i="24"/>
  <c r="H540" i="24"/>
  <c r="L539" i="24"/>
  <c r="D539" i="24"/>
  <c r="L537" i="24"/>
  <c r="H536" i="24"/>
  <c r="L535" i="24"/>
  <c r="D535" i="24"/>
  <c r="L533" i="24"/>
  <c r="H530" i="24"/>
  <c r="L529" i="24"/>
  <c r="L527" i="24"/>
  <c r="D527" i="24"/>
  <c r="H526" i="24"/>
  <c r="H524" i="24"/>
  <c r="L517" i="24"/>
  <c r="H516" i="24"/>
  <c r="L513" i="24"/>
  <c r="D511" i="24"/>
  <c r="L509" i="24"/>
  <c r="H508" i="24"/>
  <c r="D507" i="24"/>
  <c r="L505" i="24"/>
  <c r="D503" i="24"/>
  <c r="L501" i="24"/>
  <c r="L497" i="24"/>
  <c r="D495" i="24"/>
  <c r="C488" i="24"/>
  <c r="H486" i="24"/>
  <c r="J484" i="24"/>
  <c r="K482" i="24"/>
  <c r="D481" i="24"/>
  <c r="F479" i="24"/>
  <c r="G477" i="24"/>
  <c r="L475" i="24"/>
  <c r="C472" i="24"/>
  <c r="K466" i="24"/>
  <c r="D465" i="24"/>
  <c r="F463" i="24"/>
  <c r="L459" i="24"/>
  <c r="B458" i="24"/>
  <c r="C456" i="24"/>
  <c r="H454" i="24"/>
  <c r="J452" i="24"/>
  <c r="K450" i="24"/>
  <c r="D449" i="24"/>
  <c r="F447" i="24"/>
  <c r="G445" i="24"/>
  <c r="D434" i="24"/>
  <c r="D424" i="24"/>
  <c r="B420" i="24"/>
  <c r="E415" i="24"/>
  <c r="H407" i="24"/>
  <c r="E401" i="24"/>
  <c r="A394" i="24"/>
  <c r="D386" i="24"/>
  <c r="A380" i="24"/>
  <c r="L364" i="24"/>
  <c r="D353" i="24"/>
  <c r="H337" i="24"/>
  <c r="G314" i="24"/>
  <c r="A285" i="24"/>
  <c r="X352" i="52"/>
  <c r="X344" i="52"/>
  <c r="X336" i="52"/>
  <c r="X328" i="52"/>
  <c r="X320" i="52"/>
  <c r="X312" i="52"/>
  <c r="X304" i="52"/>
  <c r="X296" i="52"/>
  <c r="X288" i="52"/>
  <c r="X280" i="52"/>
  <c r="X272" i="52"/>
  <c r="X264" i="52"/>
  <c r="X256" i="52"/>
  <c r="X248" i="52"/>
  <c r="X240" i="52"/>
  <c r="X232" i="52"/>
  <c r="X224" i="52"/>
  <c r="AG16" i="52"/>
  <c r="AF16" i="52"/>
  <c r="AE16" i="52"/>
  <c r="AD16" i="52"/>
  <c r="AC16" i="52"/>
  <c r="AB16" i="52"/>
  <c r="Z16" i="52"/>
  <c r="C6" i="52"/>
  <c r="C5" i="52"/>
  <c r="A4" i="29"/>
  <c r="B4" i="29"/>
  <c r="C4" i="29"/>
  <c r="D4" i="29"/>
  <c r="E4" i="29"/>
  <c r="F4" i="29"/>
  <c r="G4" i="29"/>
  <c r="H4" i="29"/>
  <c r="I4" i="29"/>
  <c r="J4" i="29"/>
  <c r="K4" i="29"/>
  <c r="A5" i="29"/>
  <c r="B5" i="29"/>
  <c r="C5" i="29"/>
  <c r="D5" i="29"/>
  <c r="E5" i="29"/>
  <c r="F5" i="29"/>
  <c r="G5" i="29"/>
  <c r="H5" i="29"/>
  <c r="I5" i="29"/>
  <c r="J5" i="29"/>
  <c r="K5" i="29"/>
  <c r="A6" i="29"/>
  <c r="B6" i="29"/>
  <c r="C6" i="29"/>
  <c r="D6" i="29"/>
  <c r="E6" i="29"/>
  <c r="F6" i="29"/>
  <c r="G6" i="29"/>
  <c r="H6" i="29"/>
  <c r="I6" i="29"/>
  <c r="J6" i="29"/>
  <c r="K6" i="29"/>
  <c r="A7" i="29"/>
  <c r="B7" i="29"/>
  <c r="C7" i="29"/>
  <c r="D7" i="29"/>
  <c r="E7" i="29"/>
  <c r="F7" i="29"/>
  <c r="G7" i="29"/>
  <c r="H7" i="29"/>
  <c r="I7" i="29"/>
  <c r="J7" i="29"/>
  <c r="K7" i="29"/>
  <c r="A8" i="29"/>
  <c r="B8" i="29"/>
  <c r="C8" i="29"/>
  <c r="D8" i="29"/>
  <c r="E8" i="29"/>
  <c r="F8" i="29"/>
  <c r="G8" i="29"/>
  <c r="H8" i="29"/>
  <c r="I8" i="29"/>
  <c r="J8" i="29"/>
  <c r="K8" i="29"/>
  <c r="A9" i="29"/>
  <c r="B9" i="29"/>
  <c r="C9" i="29"/>
  <c r="D9" i="29"/>
  <c r="E9" i="29"/>
  <c r="F9" i="29"/>
  <c r="G9" i="29"/>
  <c r="H9" i="29"/>
  <c r="I9" i="29"/>
  <c r="J9" i="29"/>
  <c r="K9" i="29"/>
  <c r="A10" i="29"/>
  <c r="B10" i="29"/>
  <c r="C10" i="29"/>
  <c r="D10" i="29"/>
  <c r="E10" i="29"/>
  <c r="F10" i="29"/>
  <c r="G10" i="29"/>
  <c r="H10" i="29"/>
  <c r="I10" i="29"/>
  <c r="J10" i="29"/>
  <c r="K10" i="29"/>
  <c r="A11" i="29"/>
  <c r="B11" i="29"/>
  <c r="C11" i="29"/>
  <c r="D11" i="29"/>
  <c r="E11" i="29"/>
  <c r="F11" i="29"/>
  <c r="G11" i="29"/>
  <c r="H11" i="29"/>
  <c r="I11" i="29"/>
  <c r="J11" i="29"/>
  <c r="K11" i="29"/>
  <c r="A12" i="29"/>
  <c r="B12" i="29"/>
  <c r="C12" i="29"/>
  <c r="D12" i="29"/>
  <c r="E12" i="29"/>
  <c r="F12" i="29"/>
  <c r="G12" i="29"/>
  <c r="H12" i="29"/>
  <c r="I12" i="29"/>
  <c r="J12" i="29"/>
  <c r="K12" i="29"/>
  <c r="A13" i="29"/>
  <c r="B13" i="29"/>
  <c r="C13" i="29"/>
  <c r="D13" i="29"/>
  <c r="E13" i="29"/>
  <c r="F13" i="29"/>
  <c r="G13" i="29"/>
  <c r="H13" i="29"/>
  <c r="I13" i="29"/>
  <c r="J13" i="29"/>
  <c r="K13" i="29"/>
  <c r="A14" i="29"/>
  <c r="B14" i="29"/>
  <c r="C14" i="29"/>
  <c r="D14" i="29"/>
  <c r="E14" i="29"/>
  <c r="F14" i="29"/>
  <c r="G14" i="29"/>
  <c r="H14" i="29"/>
  <c r="I14" i="29"/>
  <c r="J14" i="29"/>
  <c r="K14" i="29"/>
  <c r="A15" i="29"/>
  <c r="B15" i="29"/>
  <c r="C15" i="29"/>
  <c r="D15" i="29"/>
  <c r="E15" i="29"/>
  <c r="F15" i="29"/>
  <c r="G15" i="29"/>
  <c r="H15" i="29"/>
  <c r="I15" i="29"/>
  <c r="J15" i="29"/>
  <c r="K15" i="29"/>
  <c r="A16" i="29"/>
  <c r="B16" i="29"/>
  <c r="C16" i="29"/>
  <c r="D16" i="29"/>
  <c r="E16" i="29"/>
  <c r="F16" i="29"/>
  <c r="G16" i="29"/>
  <c r="H16" i="29"/>
  <c r="I16" i="29"/>
  <c r="J16" i="29"/>
  <c r="K16" i="29"/>
  <c r="A17" i="29"/>
  <c r="B17" i="29"/>
  <c r="C17" i="29"/>
  <c r="D17" i="29"/>
  <c r="E17" i="29"/>
  <c r="F17" i="29"/>
  <c r="G17" i="29"/>
  <c r="H17" i="29"/>
  <c r="I17" i="29"/>
  <c r="J17" i="29"/>
  <c r="K17" i="29"/>
  <c r="A18" i="29"/>
  <c r="B18" i="29"/>
  <c r="C18" i="29"/>
  <c r="D18" i="29"/>
  <c r="E18" i="29"/>
  <c r="F18" i="29"/>
  <c r="G18" i="29"/>
  <c r="H18" i="29"/>
  <c r="I18" i="29"/>
  <c r="J18" i="29"/>
  <c r="K18" i="29"/>
  <c r="A19" i="29"/>
  <c r="B19" i="29"/>
  <c r="C19" i="29"/>
  <c r="D19" i="29"/>
  <c r="E19" i="29"/>
  <c r="F19" i="29"/>
  <c r="G19" i="29"/>
  <c r="H19" i="29"/>
  <c r="I19" i="29"/>
  <c r="J19" i="29"/>
  <c r="K19" i="29"/>
  <c r="A20" i="29"/>
  <c r="B20" i="29"/>
  <c r="C20" i="29"/>
  <c r="D20" i="29"/>
  <c r="E20" i="29"/>
  <c r="F20" i="29"/>
  <c r="G20" i="29"/>
  <c r="H20" i="29"/>
  <c r="I20" i="29"/>
  <c r="J20" i="29"/>
  <c r="K20" i="29"/>
  <c r="A21" i="29"/>
  <c r="B21" i="29"/>
  <c r="C21" i="29"/>
  <c r="D21" i="29"/>
  <c r="E21" i="29"/>
  <c r="F21" i="29"/>
  <c r="G21" i="29"/>
  <c r="H21" i="29"/>
  <c r="I21" i="29"/>
  <c r="J21" i="29"/>
  <c r="K21" i="29"/>
  <c r="A22" i="29"/>
  <c r="B22" i="29"/>
  <c r="C22" i="29"/>
  <c r="D22" i="29"/>
  <c r="E22" i="29"/>
  <c r="F22" i="29"/>
  <c r="G22" i="29"/>
  <c r="H22" i="29"/>
  <c r="I22" i="29"/>
  <c r="J22" i="29"/>
  <c r="K22" i="29"/>
  <c r="A23" i="29"/>
  <c r="B23" i="29"/>
  <c r="C23" i="29"/>
  <c r="D23" i="29"/>
  <c r="E23" i="29"/>
  <c r="F23" i="29"/>
  <c r="G23" i="29"/>
  <c r="H23" i="29"/>
  <c r="I23" i="29"/>
  <c r="J23" i="29"/>
  <c r="K23" i="29"/>
  <c r="A24" i="29"/>
  <c r="B24" i="29"/>
  <c r="C24" i="29"/>
  <c r="D24" i="29"/>
  <c r="E24" i="29"/>
  <c r="F24" i="29"/>
  <c r="G24" i="29"/>
  <c r="H24" i="29"/>
  <c r="I24" i="29"/>
  <c r="J24" i="29"/>
  <c r="K24" i="29"/>
  <c r="A25" i="29"/>
  <c r="B25" i="29"/>
  <c r="C25" i="29"/>
  <c r="D25" i="29"/>
  <c r="E25" i="29"/>
  <c r="F25" i="29"/>
  <c r="G25" i="29"/>
  <c r="H25" i="29"/>
  <c r="I25" i="29"/>
  <c r="J25" i="29"/>
  <c r="K25" i="29"/>
  <c r="A26" i="29"/>
  <c r="B26" i="29"/>
  <c r="C26" i="29"/>
  <c r="D26" i="29"/>
  <c r="E26" i="29"/>
  <c r="F26" i="29"/>
  <c r="G26" i="29"/>
  <c r="H26" i="29"/>
  <c r="I26" i="29"/>
  <c r="J26" i="29"/>
  <c r="K26" i="29"/>
  <c r="A27" i="29"/>
  <c r="B27" i="29"/>
  <c r="C27" i="29"/>
  <c r="D27" i="29"/>
  <c r="E27" i="29"/>
  <c r="F27" i="29"/>
  <c r="G27" i="29"/>
  <c r="H27" i="29"/>
  <c r="I27" i="29"/>
  <c r="J27" i="29"/>
  <c r="K27" i="29"/>
  <c r="A28" i="29"/>
  <c r="B28" i="29"/>
  <c r="C28" i="29"/>
  <c r="D28" i="29"/>
  <c r="E28" i="29"/>
  <c r="F28" i="29"/>
  <c r="G28" i="29"/>
  <c r="H28" i="29"/>
  <c r="I28" i="29"/>
  <c r="J28" i="29"/>
  <c r="K28" i="29"/>
  <c r="A29" i="29"/>
  <c r="B29" i="29"/>
  <c r="C29" i="29"/>
  <c r="D29" i="29"/>
  <c r="E29" i="29"/>
  <c r="F29" i="29"/>
  <c r="G29" i="29"/>
  <c r="H29" i="29"/>
  <c r="I29" i="29"/>
  <c r="J29" i="29"/>
  <c r="K29" i="29"/>
  <c r="A30" i="29"/>
  <c r="B30" i="29"/>
  <c r="C30" i="29"/>
  <c r="D30" i="29"/>
  <c r="E30" i="29"/>
  <c r="F30" i="29"/>
  <c r="G30" i="29"/>
  <c r="H30" i="29"/>
  <c r="I30" i="29"/>
  <c r="J30" i="29"/>
  <c r="K30" i="29"/>
  <c r="A31" i="29"/>
  <c r="B31" i="29"/>
  <c r="C31" i="29"/>
  <c r="D31" i="29"/>
  <c r="E31" i="29"/>
  <c r="F31" i="29"/>
  <c r="G31" i="29"/>
  <c r="H31" i="29"/>
  <c r="I31" i="29"/>
  <c r="J31" i="29"/>
  <c r="K31" i="29"/>
  <c r="A32" i="29"/>
  <c r="B32" i="29"/>
  <c r="C32" i="29"/>
  <c r="D32" i="29"/>
  <c r="E32" i="29"/>
  <c r="F32" i="29"/>
  <c r="G32" i="29"/>
  <c r="H32" i="29"/>
  <c r="I32" i="29"/>
  <c r="J32" i="29"/>
  <c r="K32" i="29"/>
  <c r="A33" i="29"/>
  <c r="B33" i="29"/>
  <c r="C33" i="29"/>
  <c r="D33" i="29"/>
  <c r="E33" i="29"/>
  <c r="F33" i="29"/>
  <c r="G33" i="29"/>
  <c r="H33" i="29"/>
  <c r="I33" i="29"/>
  <c r="J33" i="29"/>
  <c r="K33" i="29"/>
  <c r="A34" i="29"/>
  <c r="B34" i="29"/>
  <c r="C34" i="29"/>
  <c r="D34" i="29"/>
  <c r="E34" i="29"/>
  <c r="F34" i="29"/>
  <c r="G34" i="29"/>
  <c r="H34" i="29"/>
  <c r="I34" i="29"/>
  <c r="J34" i="29"/>
  <c r="K34" i="29"/>
  <c r="A35" i="29"/>
  <c r="B35" i="29"/>
  <c r="C35" i="29"/>
  <c r="D35" i="29"/>
  <c r="E35" i="29"/>
  <c r="F35" i="29"/>
  <c r="G35" i="29"/>
  <c r="H35" i="29"/>
  <c r="I35" i="29"/>
  <c r="J35" i="29"/>
  <c r="K35" i="29"/>
  <c r="A36" i="29"/>
  <c r="B36" i="29"/>
  <c r="C36" i="29"/>
  <c r="D36" i="29"/>
  <c r="E36" i="29"/>
  <c r="F36" i="29"/>
  <c r="G36" i="29"/>
  <c r="H36" i="29"/>
  <c r="I36" i="29"/>
  <c r="J36" i="29"/>
  <c r="K36" i="29"/>
  <c r="A37" i="29"/>
  <c r="B37" i="29"/>
  <c r="C37" i="29"/>
  <c r="D37" i="29"/>
  <c r="E37" i="29"/>
  <c r="F37" i="29"/>
  <c r="G37" i="29"/>
  <c r="H37" i="29"/>
  <c r="I37" i="29"/>
  <c r="J37" i="29"/>
  <c r="K37" i="29"/>
  <c r="A38" i="29"/>
  <c r="B38" i="29"/>
  <c r="C38" i="29"/>
  <c r="D38" i="29"/>
  <c r="E38" i="29"/>
  <c r="F38" i="29"/>
  <c r="G38" i="29"/>
  <c r="H38" i="29"/>
  <c r="I38" i="29"/>
  <c r="J38" i="29"/>
  <c r="K38" i="29"/>
  <c r="A39" i="29"/>
  <c r="B39" i="29"/>
  <c r="C39" i="29"/>
  <c r="D39" i="29"/>
  <c r="E39" i="29"/>
  <c r="F39" i="29"/>
  <c r="G39" i="29"/>
  <c r="H39" i="29"/>
  <c r="I39" i="29"/>
  <c r="J39" i="29"/>
  <c r="K39" i="29"/>
  <c r="A40" i="29"/>
  <c r="B40" i="29"/>
  <c r="C40" i="29"/>
  <c r="D40" i="29"/>
  <c r="E40" i="29"/>
  <c r="F40" i="29"/>
  <c r="G40" i="29"/>
  <c r="H40" i="29"/>
  <c r="I40" i="29"/>
  <c r="J40" i="29"/>
  <c r="K40" i="29"/>
  <c r="A41" i="29"/>
  <c r="B41" i="29"/>
  <c r="C41" i="29"/>
  <c r="D41" i="29"/>
  <c r="E41" i="29"/>
  <c r="F41" i="29"/>
  <c r="G41" i="29"/>
  <c r="H41" i="29"/>
  <c r="I41" i="29"/>
  <c r="J41" i="29"/>
  <c r="K41" i="29"/>
  <c r="A42" i="29"/>
  <c r="B42" i="29"/>
  <c r="C42" i="29"/>
  <c r="D42" i="29"/>
  <c r="E42" i="29"/>
  <c r="F42" i="29"/>
  <c r="G42" i="29"/>
  <c r="H42" i="29"/>
  <c r="I42" i="29"/>
  <c r="J42" i="29"/>
  <c r="K42" i="29"/>
  <c r="A43" i="29"/>
  <c r="B43" i="29"/>
  <c r="C43" i="29"/>
  <c r="D43" i="29"/>
  <c r="E43" i="29"/>
  <c r="F43" i="29"/>
  <c r="G43" i="29"/>
  <c r="H43" i="29"/>
  <c r="I43" i="29"/>
  <c r="J43" i="29"/>
  <c r="K43" i="29"/>
  <c r="A44" i="29"/>
  <c r="B44" i="29"/>
  <c r="C44" i="29"/>
  <c r="D44" i="29"/>
  <c r="E44" i="29"/>
  <c r="F44" i="29"/>
  <c r="G44" i="29"/>
  <c r="H44" i="29"/>
  <c r="I44" i="29"/>
  <c r="J44" i="29"/>
  <c r="K44" i="29"/>
  <c r="A45" i="29"/>
  <c r="B45" i="29"/>
  <c r="C45" i="29"/>
  <c r="D45" i="29"/>
  <c r="E45" i="29"/>
  <c r="F45" i="29"/>
  <c r="G45" i="29"/>
  <c r="H45" i="29"/>
  <c r="I45" i="29"/>
  <c r="J45" i="29"/>
  <c r="K45" i="29"/>
  <c r="A46" i="29"/>
  <c r="B46" i="29"/>
  <c r="C46" i="29"/>
  <c r="D46" i="29"/>
  <c r="E46" i="29"/>
  <c r="F46" i="29"/>
  <c r="G46" i="29"/>
  <c r="H46" i="29"/>
  <c r="I46" i="29"/>
  <c r="J46" i="29"/>
  <c r="K46" i="29"/>
  <c r="A47" i="29"/>
  <c r="B47" i="29"/>
  <c r="C47" i="29"/>
  <c r="D47" i="29"/>
  <c r="E47" i="29"/>
  <c r="F47" i="29"/>
  <c r="G47" i="29"/>
  <c r="H47" i="29"/>
  <c r="I47" i="29"/>
  <c r="J47" i="29"/>
  <c r="K47" i="29"/>
  <c r="A48" i="29"/>
  <c r="B48" i="29"/>
  <c r="C48" i="29"/>
  <c r="D48" i="29"/>
  <c r="E48" i="29"/>
  <c r="F48" i="29"/>
  <c r="G48" i="29"/>
  <c r="H48" i="29"/>
  <c r="I48" i="29"/>
  <c r="J48" i="29"/>
  <c r="K48" i="29"/>
  <c r="A49" i="29"/>
  <c r="B49" i="29"/>
  <c r="C49" i="29"/>
  <c r="D49" i="29"/>
  <c r="E49" i="29"/>
  <c r="F49" i="29"/>
  <c r="G49" i="29"/>
  <c r="H49" i="29"/>
  <c r="I49" i="29"/>
  <c r="J49" i="29"/>
  <c r="K49" i="29"/>
  <c r="A50" i="29"/>
  <c r="B50" i="29"/>
  <c r="C50" i="29"/>
  <c r="D50" i="29"/>
  <c r="E50" i="29"/>
  <c r="F50" i="29"/>
  <c r="G50" i="29"/>
  <c r="H50" i="29"/>
  <c r="I50" i="29"/>
  <c r="J50" i="29"/>
  <c r="K50" i="29"/>
  <c r="A51" i="29"/>
  <c r="B51" i="29"/>
  <c r="C51" i="29"/>
  <c r="D51" i="29"/>
  <c r="E51" i="29"/>
  <c r="F51" i="29"/>
  <c r="G51" i="29"/>
  <c r="H51" i="29"/>
  <c r="I51" i="29"/>
  <c r="J51" i="29"/>
  <c r="K51" i="29"/>
  <c r="A52" i="29"/>
  <c r="B52" i="29"/>
  <c r="C52" i="29"/>
  <c r="D52" i="29"/>
  <c r="E52" i="29"/>
  <c r="F52" i="29"/>
  <c r="G52" i="29"/>
  <c r="H52" i="29"/>
  <c r="I52" i="29"/>
  <c r="J52" i="29"/>
  <c r="K52" i="29"/>
  <c r="A53" i="29"/>
  <c r="B53" i="29"/>
  <c r="C53" i="29"/>
  <c r="D53" i="29"/>
  <c r="E53" i="29"/>
  <c r="F53" i="29"/>
  <c r="G53" i="29"/>
  <c r="H53" i="29"/>
  <c r="I53" i="29"/>
  <c r="J53" i="29"/>
  <c r="K53" i="29"/>
  <c r="A54" i="29"/>
  <c r="B54" i="29"/>
  <c r="C54" i="29"/>
  <c r="D54" i="29"/>
  <c r="E54" i="29"/>
  <c r="F54" i="29"/>
  <c r="G54" i="29"/>
  <c r="H54" i="29"/>
  <c r="I54" i="29"/>
  <c r="J54" i="29"/>
  <c r="K54" i="29"/>
  <c r="A55" i="29"/>
  <c r="B55" i="29"/>
  <c r="C55" i="29"/>
  <c r="D55" i="29"/>
  <c r="E55" i="29"/>
  <c r="F55" i="29"/>
  <c r="G55" i="29"/>
  <c r="H55" i="29"/>
  <c r="I55" i="29"/>
  <c r="J55" i="29"/>
  <c r="K55" i="29"/>
  <c r="A56" i="29"/>
  <c r="B56" i="29"/>
  <c r="C56" i="29"/>
  <c r="D56" i="29"/>
  <c r="E56" i="29"/>
  <c r="F56" i="29"/>
  <c r="G56" i="29"/>
  <c r="H56" i="29"/>
  <c r="I56" i="29"/>
  <c r="J56" i="29"/>
  <c r="K56" i="29"/>
  <c r="A57" i="29"/>
  <c r="B57" i="29"/>
  <c r="C57" i="29"/>
  <c r="D57" i="29"/>
  <c r="E57" i="29"/>
  <c r="F57" i="29"/>
  <c r="G57" i="29"/>
  <c r="H57" i="29"/>
  <c r="I57" i="29"/>
  <c r="J57" i="29"/>
  <c r="K57" i="29"/>
  <c r="A58" i="29"/>
  <c r="B58" i="29"/>
  <c r="C58" i="29"/>
  <c r="D58" i="29"/>
  <c r="E58" i="29"/>
  <c r="F58" i="29"/>
  <c r="G58" i="29"/>
  <c r="H58" i="29"/>
  <c r="I58" i="29"/>
  <c r="J58" i="29"/>
  <c r="K58" i="29"/>
  <c r="A59" i="29"/>
  <c r="B59" i="29"/>
  <c r="C59" i="29"/>
  <c r="D59" i="29"/>
  <c r="E59" i="29"/>
  <c r="F59" i="29"/>
  <c r="G59" i="29"/>
  <c r="H59" i="29"/>
  <c r="I59" i="29"/>
  <c r="J59" i="29"/>
  <c r="K59" i="29"/>
  <c r="A60" i="29"/>
  <c r="B60" i="29"/>
  <c r="C60" i="29"/>
  <c r="D60" i="29"/>
  <c r="E60" i="29"/>
  <c r="F60" i="29"/>
  <c r="G60" i="29"/>
  <c r="H60" i="29"/>
  <c r="I60" i="29"/>
  <c r="J60" i="29"/>
  <c r="K60" i="29"/>
  <c r="A61" i="29"/>
  <c r="B61" i="29"/>
  <c r="C61" i="29"/>
  <c r="D61" i="29"/>
  <c r="E61" i="29"/>
  <c r="F61" i="29"/>
  <c r="G61" i="29"/>
  <c r="H61" i="29"/>
  <c r="I61" i="29"/>
  <c r="J61" i="29"/>
  <c r="K61" i="29"/>
  <c r="A62" i="29"/>
  <c r="B62" i="29"/>
  <c r="C62" i="29"/>
  <c r="D62" i="29"/>
  <c r="E62" i="29"/>
  <c r="F62" i="29"/>
  <c r="G62" i="29"/>
  <c r="H62" i="29"/>
  <c r="I62" i="29"/>
  <c r="J62" i="29"/>
  <c r="K62" i="29"/>
  <c r="A63" i="29"/>
  <c r="B63" i="29"/>
  <c r="C63" i="29"/>
  <c r="D63" i="29"/>
  <c r="E63" i="29"/>
  <c r="F63" i="29"/>
  <c r="G63" i="29"/>
  <c r="H63" i="29"/>
  <c r="I63" i="29"/>
  <c r="J63" i="29"/>
  <c r="K63" i="29"/>
  <c r="A64" i="29"/>
  <c r="B64" i="29"/>
  <c r="C64" i="29"/>
  <c r="D64" i="29"/>
  <c r="E64" i="29"/>
  <c r="F64" i="29"/>
  <c r="G64" i="29"/>
  <c r="H64" i="29"/>
  <c r="I64" i="29"/>
  <c r="J64" i="29"/>
  <c r="K64" i="29"/>
  <c r="A65" i="29"/>
  <c r="B65" i="29"/>
  <c r="C65" i="29"/>
  <c r="D65" i="29"/>
  <c r="E65" i="29"/>
  <c r="F65" i="29"/>
  <c r="G65" i="29"/>
  <c r="H65" i="29"/>
  <c r="I65" i="29"/>
  <c r="J65" i="29"/>
  <c r="K65" i="29"/>
  <c r="A66" i="29"/>
  <c r="B66" i="29"/>
  <c r="C66" i="29"/>
  <c r="D66" i="29"/>
  <c r="E66" i="29"/>
  <c r="F66" i="29"/>
  <c r="G66" i="29"/>
  <c r="H66" i="29"/>
  <c r="I66" i="29"/>
  <c r="J66" i="29"/>
  <c r="K66" i="29"/>
  <c r="A67" i="29"/>
  <c r="B67" i="29"/>
  <c r="C67" i="29"/>
  <c r="D67" i="29"/>
  <c r="E67" i="29"/>
  <c r="F67" i="29"/>
  <c r="G67" i="29"/>
  <c r="H67" i="29"/>
  <c r="I67" i="29"/>
  <c r="J67" i="29"/>
  <c r="K67" i="29"/>
  <c r="A68" i="29"/>
  <c r="B68" i="29"/>
  <c r="C68" i="29"/>
  <c r="D68" i="29"/>
  <c r="E68" i="29"/>
  <c r="F68" i="29"/>
  <c r="G68" i="29"/>
  <c r="H68" i="29"/>
  <c r="I68" i="29"/>
  <c r="J68" i="29"/>
  <c r="K68" i="29"/>
  <c r="A69" i="29"/>
  <c r="B69" i="29"/>
  <c r="C69" i="29"/>
  <c r="D69" i="29"/>
  <c r="E69" i="29"/>
  <c r="F69" i="29"/>
  <c r="G69" i="29"/>
  <c r="H69" i="29"/>
  <c r="I69" i="29"/>
  <c r="J69" i="29"/>
  <c r="K69" i="29"/>
  <c r="A70" i="29"/>
  <c r="B70" i="29"/>
  <c r="C70" i="29"/>
  <c r="D70" i="29"/>
  <c r="E70" i="29"/>
  <c r="F70" i="29"/>
  <c r="G70" i="29"/>
  <c r="H70" i="29"/>
  <c r="I70" i="29"/>
  <c r="J70" i="29"/>
  <c r="K70" i="29"/>
  <c r="A71" i="29"/>
  <c r="B71" i="29"/>
  <c r="C71" i="29"/>
  <c r="D71" i="29"/>
  <c r="E71" i="29"/>
  <c r="F71" i="29"/>
  <c r="G71" i="29"/>
  <c r="H71" i="29"/>
  <c r="I71" i="29"/>
  <c r="J71" i="29"/>
  <c r="K71" i="29"/>
  <c r="A72" i="29"/>
  <c r="B72" i="29"/>
  <c r="C72" i="29"/>
  <c r="D72" i="29"/>
  <c r="E72" i="29"/>
  <c r="F72" i="29"/>
  <c r="G72" i="29"/>
  <c r="H72" i="29"/>
  <c r="I72" i="29"/>
  <c r="J72" i="29"/>
  <c r="K72" i="29"/>
  <c r="A73" i="29"/>
  <c r="B73" i="29"/>
  <c r="C73" i="29"/>
  <c r="D73" i="29"/>
  <c r="E73" i="29"/>
  <c r="F73" i="29"/>
  <c r="G73" i="29"/>
  <c r="H73" i="29"/>
  <c r="I73" i="29"/>
  <c r="J73" i="29"/>
  <c r="K73" i="29"/>
  <c r="A74" i="29"/>
  <c r="B74" i="29"/>
  <c r="C74" i="29"/>
  <c r="D74" i="29"/>
  <c r="E74" i="29"/>
  <c r="F74" i="29"/>
  <c r="G74" i="29"/>
  <c r="H74" i="29"/>
  <c r="I74" i="29"/>
  <c r="J74" i="29"/>
  <c r="K74" i="29"/>
  <c r="A75" i="29"/>
  <c r="B75" i="29"/>
  <c r="C75" i="29"/>
  <c r="D75" i="29"/>
  <c r="E75" i="29"/>
  <c r="F75" i="29"/>
  <c r="G75" i="29"/>
  <c r="H75" i="29"/>
  <c r="I75" i="29"/>
  <c r="J75" i="29"/>
  <c r="K75" i="29"/>
  <c r="A76" i="29"/>
  <c r="B76" i="29"/>
  <c r="C76" i="29"/>
  <c r="D76" i="29"/>
  <c r="E76" i="29"/>
  <c r="F76" i="29"/>
  <c r="G76" i="29"/>
  <c r="H76" i="29"/>
  <c r="I76" i="29"/>
  <c r="J76" i="29"/>
  <c r="K76" i="29"/>
  <c r="A77" i="29"/>
  <c r="B77" i="29"/>
  <c r="C77" i="29"/>
  <c r="D77" i="29"/>
  <c r="E77" i="29"/>
  <c r="F77" i="29"/>
  <c r="G77" i="29"/>
  <c r="H77" i="29"/>
  <c r="I77" i="29"/>
  <c r="J77" i="29"/>
  <c r="K77" i="29"/>
  <c r="A78" i="29"/>
  <c r="B78" i="29"/>
  <c r="C78" i="29"/>
  <c r="D78" i="29"/>
  <c r="E78" i="29"/>
  <c r="F78" i="29"/>
  <c r="G78" i="29"/>
  <c r="H78" i="29"/>
  <c r="I78" i="29"/>
  <c r="J78" i="29"/>
  <c r="K78" i="29"/>
  <c r="A79" i="29"/>
  <c r="B79" i="29"/>
  <c r="C79" i="29"/>
  <c r="D79" i="29"/>
  <c r="E79" i="29"/>
  <c r="F79" i="29"/>
  <c r="G79" i="29"/>
  <c r="H79" i="29"/>
  <c r="I79" i="29"/>
  <c r="J79" i="29"/>
  <c r="K79" i="29"/>
  <c r="A80" i="29"/>
  <c r="B80" i="29"/>
  <c r="C80" i="29"/>
  <c r="D80" i="29"/>
  <c r="E80" i="29"/>
  <c r="F80" i="29"/>
  <c r="G80" i="29"/>
  <c r="H80" i="29"/>
  <c r="I80" i="29"/>
  <c r="J80" i="29"/>
  <c r="K80" i="29"/>
  <c r="A81" i="29"/>
  <c r="B81" i="29"/>
  <c r="C81" i="29"/>
  <c r="D81" i="29"/>
  <c r="E81" i="29"/>
  <c r="F81" i="29"/>
  <c r="G81" i="29"/>
  <c r="H81" i="29"/>
  <c r="I81" i="29"/>
  <c r="J81" i="29"/>
  <c r="K81" i="29"/>
  <c r="A82" i="29"/>
  <c r="B82" i="29"/>
  <c r="C82" i="29"/>
  <c r="D82" i="29"/>
  <c r="E82" i="29"/>
  <c r="F82" i="29"/>
  <c r="G82" i="29"/>
  <c r="H82" i="29"/>
  <c r="I82" i="29"/>
  <c r="J82" i="29"/>
  <c r="K82" i="29"/>
  <c r="A83" i="29"/>
  <c r="B83" i="29"/>
  <c r="C83" i="29"/>
  <c r="D83" i="29"/>
  <c r="E83" i="29"/>
  <c r="F83" i="29"/>
  <c r="G83" i="29"/>
  <c r="H83" i="29"/>
  <c r="I83" i="29"/>
  <c r="J83" i="29"/>
  <c r="K83" i="29"/>
  <c r="A84" i="29"/>
  <c r="B84" i="29"/>
  <c r="C84" i="29"/>
  <c r="D84" i="29"/>
  <c r="E84" i="29"/>
  <c r="F84" i="29"/>
  <c r="G84" i="29"/>
  <c r="H84" i="29"/>
  <c r="I84" i="29"/>
  <c r="J84" i="29"/>
  <c r="K84" i="29"/>
  <c r="A85" i="29"/>
  <c r="B85" i="29"/>
  <c r="C85" i="29"/>
  <c r="D85" i="29"/>
  <c r="E85" i="29"/>
  <c r="F85" i="29"/>
  <c r="G85" i="29"/>
  <c r="H85" i="29"/>
  <c r="I85" i="29"/>
  <c r="J85" i="29"/>
  <c r="K85" i="29"/>
  <c r="A86" i="29"/>
  <c r="B86" i="29"/>
  <c r="C86" i="29"/>
  <c r="D86" i="29"/>
  <c r="E86" i="29"/>
  <c r="F86" i="29"/>
  <c r="G86" i="29"/>
  <c r="H86" i="29"/>
  <c r="I86" i="29"/>
  <c r="J86" i="29"/>
  <c r="K86" i="29"/>
  <c r="A87" i="29"/>
  <c r="B87" i="29"/>
  <c r="C87" i="29"/>
  <c r="D87" i="29"/>
  <c r="E87" i="29"/>
  <c r="F87" i="29"/>
  <c r="G87" i="29"/>
  <c r="H87" i="29"/>
  <c r="I87" i="29"/>
  <c r="J87" i="29"/>
  <c r="K87" i="29"/>
  <c r="A88" i="29"/>
  <c r="B88" i="29"/>
  <c r="C88" i="29"/>
  <c r="D88" i="29"/>
  <c r="E88" i="29"/>
  <c r="F88" i="29"/>
  <c r="G88" i="29"/>
  <c r="H88" i="29"/>
  <c r="I88" i="29"/>
  <c r="J88" i="29"/>
  <c r="K88" i="29"/>
  <c r="A89" i="29"/>
  <c r="B89" i="29"/>
  <c r="C89" i="29"/>
  <c r="D89" i="29"/>
  <c r="E89" i="29"/>
  <c r="F89" i="29"/>
  <c r="G89" i="29"/>
  <c r="H89" i="29"/>
  <c r="I89" i="29"/>
  <c r="J89" i="29"/>
  <c r="K89" i="29"/>
  <c r="A90" i="29"/>
  <c r="B90" i="29"/>
  <c r="C90" i="29"/>
  <c r="D90" i="29"/>
  <c r="E90" i="29"/>
  <c r="F90" i="29"/>
  <c r="G90" i="29"/>
  <c r="H90" i="29"/>
  <c r="I90" i="29"/>
  <c r="J90" i="29"/>
  <c r="K90" i="29"/>
  <c r="A91" i="29"/>
  <c r="B91" i="29"/>
  <c r="C91" i="29"/>
  <c r="D91" i="29"/>
  <c r="E91" i="29"/>
  <c r="F91" i="29"/>
  <c r="G91" i="29"/>
  <c r="H91" i="29"/>
  <c r="I91" i="29"/>
  <c r="J91" i="29"/>
  <c r="K91" i="29"/>
  <c r="A92" i="29"/>
  <c r="B92" i="29"/>
  <c r="C92" i="29"/>
  <c r="D92" i="29"/>
  <c r="E92" i="29"/>
  <c r="F92" i="29"/>
  <c r="G92" i="29"/>
  <c r="H92" i="29"/>
  <c r="I92" i="29"/>
  <c r="J92" i="29"/>
  <c r="K92" i="29"/>
  <c r="A93" i="29"/>
  <c r="B93" i="29"/>
  <c r="C93" i="29"/>
  <c r="D93" i="29"/>
  <c r="E93" i="29"/>
  <c r="F93" i="29"/>
  <c r="G93" i="29"/>
  <c r="H93" i="29"/>
  <c r="I93" i="29"/>
  <c r="J93" i="29"/>
  <c r="K93" i="29"/>
  <c r="A94" i="29"/>
  <c r="B94" i="29"/>
  <c r="C94" i="29"/>
  <c r="D94" i="29"/>
  <c r="E94" i="29"/>
  <c r="F94" i="29"/>
  <c r="G94" i="29"/>
  <c r="H94" i="29"/>
  <c r="I94" i="29"/>
  <c r="J94" i="29"/>
  <c r="K94" i="29"/>
  <c r="A95" i="29"/>
  <c r="B95" i="29"/>
  <c r="C95" i="29"/>
  <c r="D95" i="29"/>
  <c r="E95" i="29"/>
  <c r="F95" i="29"/>
  <c r="G95" i="29"/>
  <c r="H95" i="29"/>
  <c r="I95" i="29"/>
  <c r="J95" i="29"/>
  <c r="K95" i="29"/>
  <c r="A96" i="29"/>
  <c r="B96" i="29"/>
  <c r="C96" i="29"/>
  <c r="D96" i="29"/>
  <c r="E96" i="29"/>
  <c r="F96" i="29"/>
  <c r="G96" i="29"/>
  <c r="H96" i="29"/>
  <c r="I96" i="29"/>
  <c r="J96" i="29"/>
  <c r="K96" i="29"/>
  <c r="A97" i="29"/>
  <c r="B97" i="29"/>
  <c r="C97" i="29"/>
  <c r="D97" i="29"/>
  <c r="E97" i="29"/>
  <c r="F97" i="29"/>
  <c r="G97" i="29"/>
  <c r="H97" i="29"/>
  <c r="I97" i="29"/>
  <c r="J97" i="29"/>
  <c r="K97" i="29"/>
  <c r="A98" i="29"/>
  <c r="B98" i="29"/>
  <c r="C98" i="29"/>
  <c r="D98" i="29"/>
  <c r="E98" i="29"/>
  <c r="F98" i="29"/>
  <c r="G98" i="29"/>
  <c r="H98" i="29"/>
  <c r="I98" i="29"/>
  <c r="J98" i="29"/>
  <c r="K98" i="29"/>
  <c r="A99" i="29"/>
  <c r="B99" i="29"/>
  <c r="C99" i="29"/>
  <c r="D99" i="29"/>
  <c r="E99" i="29"/>
  <c r="F99" i="29"/>
  <c r="G99" i="29"/>
  <c r="H99" i="29"/>
  <c r="I99" i="29"/>
  <c r="J99" i="29"/>
  <c r="K99" i="29"/>
  <c r="A100" i="29"/>
  <c r="B100" i="29"/>
  <c r="C100" i="29"/>
  <c r="D100" i="29"/>
  <c r="E100" i="29"/>
  <c r="F100" i="29"/>
  <c r="G100" i="29"/>
  <c r="H100" i="29"/>
  <c r="I100" i="29"/>
  <c r="J100" i="29"/>
  <c r="K100" i="29"/>
  <c r="A101" i="29"/>
  <c r="B101" i="29"/>
  <c r="C101" i="29"/>
  <c r="D101" i="29"/>
  <c r="E101" i="29"/>
  <c r="F101" i="29"/>
  <c r="G101" i="29"/>
  <c r="H101" i="29"/>
  <c r="I101" i="29"/>
  <c r="J101" i="29"/>
  <c r="K101" i="29"/>
  <c r="A102" i="29"/>
  <c r="B102" i="29"/>
  <c r="C102" i="29"/>
  <c r="D102" i="29"/>
  <c r="E102" i="29"/>
  <c r="F102" i="29"/>
  <c r="G102" i="29"/>
  <c r="H102" i="29"/>
  <c r="I102" i="29"/>
  <c r="J102" i="29"/>
  <c r="K102" i="29"/>
  <c r="A103" i="29"/>
  <c r="B103" i="29"/>
  <c r="C103" i="29"/>
  <c r="D103" i="29"/>
  <c r="E103" i="29"/>
  <c r="F103" i="29"/>
  <c r="G103" i="29"/>
  <c r="H103" i="29"/>
  <c r="I103" i="29"/>
  <c r="J103" i="29"/>
  <c r="K103" i="29"/>
  <c r="A104" i="29"/>
  <c r="B104" i="29"/>
  <c r="C104" i="29"/>
  <c r="D104" i="29"/>
  <c r="E104" i="29"/>
  <c r="F104" i="29"/>
  <c r="G104" i="29"/>
  <c r="H104" i="29"/>
  <c r="I104" i="29"/>
  <c r="J104" i="29"/>
  <c r="K104" i="29"/>
  <c r="A105" i="29"/>
  <c r="B105" i="29"/>
  <c r="C105" i="29"/>
  <c r="D105" i="29"/>
  <c r="E105" i="29"/>
  <c r="F105" i="29"/>
  <c r="G105" i="29"/>
  <c r="H105" i="29"/>
  <c r="I105" i="29"/>
  <c r="J105" i="29"/>
  <c r="K105" i="29"/>
  <c r="A106" i="29"/>
  <c r="B106" i="29"/>
  <c r="C106" i="29"/>
  <c r="D106" i="29"/>
  <c r="E106" i="29"/>
  <c r="F106" i="29"/>
  <c r="G106" i="29"/>
  <c r="H106" i="29"/>
  <c r="I106" i="29"/>
  <c r="J106" i="29"/>
  <c r="K106" i="29"/>
  <c r="A107" i="29"/>
  <c r="B107" i="29"/>
  <c r="C107" i="29"/>
  <c r="D107" i="29"/>
  <c r="E107" i="29"/>
  <c r="F107" i="29"/>
  <c r="G107" i="29"/>
  <c r="H107" i="29"/>
  <c r="I107" i="29"/>
  <c r="J107" i="29"/>
  <c r="K107" i="29"/>
  <c r="A108" i="29"/>
  <c r="B108" i="29"/>
  <c r="C108" i="29"/>
  <c r="D108" i="29"/>
  <c r="E108" i="29"/>
  <c r="F108" i="29"/>
  <c r="G108" i="29"/>
  <c r="H108" i="29"/>
  <c r="I108" i="29"/>
  <c r="J108" i="29"/>
  <c r="K108" i="29"/>
  <c r="A109" i="29"/>
  <c r="B109" i="29"/>
  <c r="C109" i="29"/>
  <c r="D109" i="29"/>
  <c r="E109" i="29"/>
  <c r="F109" i="29"/>
  <c r="G109" i="29"/>
  <c r="H109" i="29"/>
  <c r="I109" i="29"/>
  <c r="J109" i="29"/>
  <c r="K109" i="29"/>
  <c r="A110" i="29"/>
  <c r="B110" i="29"/>
  <c r="C110" i="29"/>
  <c r="D110" i="29"/>
  <c r="E110" i="29"/>
  <c r="F110" i="29"/>
  <c r="G110" i="29"/>
  <c r="H110" i="29"/>
  <c r="I110" i="29"/>
  <c r="J110" i="29"/>
  <c r="K110" i="29"/>
  <c r="A111" i="29"/>
  <c r="B111" i="29"/>
  <c r="C111" i="29"/>
  <c r="D111" i="29"/>
  <c r="E111" i="29"/>
  <c r="F111" i="29"/>
  <c r="G111" i="29"/>
  <c r="H111" i="29"/>
  <c r="I111" i="29"/>
  <c r="J111" i="29"/>
  <c r="K111" i="29"/>
  <c r="A112" i="29"/>
  <c r="B112" i="29"/>
  <c r="C112" i="29"/>
  <c r="D112" i="29"/>
  <c r="E112" i="29"/>
  <c r="F112" i="29"/>
  <c r="G112" i="29"/>
  <c r="H112" i="29"/>
  <c r="I112" i="29"/>
  <c r="J112" i="29"/>
  <c r="K112" i="29"/>
  <c r="A113" i="29"/>
  <c r="B113" i="29"/>
  <c r="C113" i="29"/>
  <c r="D113" i="29"/>
  <c r="E113" i="29"/>
  <c r="F113" i="29"/>
  <c r="G113" i="29"/>
  <c r="H113" i="29"/>
  <c r="I113" i="29"/>
  <c r="J113" i="29"/>
  <c r="K113" i="29"/>
  <c r="A114" i="29"/>
  <c r="B114" i="29"/>
  <c r="C114" i="29"/>
  <c r="D114" i="29"/>
  <c r="E114" i="29"/>
  <c r="F114" i="29"/>
  <c r="G114" i="29"/>
  <c r="H114" i="29"/>
  <c r="I114" i="29"/>
  <c r="J114" i="29"/>
  <c r="K114" i="29"/>
  <c r="A115" i="29"/>
  <c r="B115" i="29"/>
  <c r="C115" i="29"/>
  <c r="D115" i="29"/>
  <c r="E115" i="29"/>
  <c r="F115" i="29"/>
  <c r="G115" i="29"/>
  <c r="H115" i="29"/>
  <c r="I115" i="29"/>
  <c r="J115" i="29"/>
  <c r="K115" i="29"/>
  <c r="A116" i="29"/>
  <c r="B116" i="29"/>
  <c r="C116" i="29"/>
  <c r="D116" i="29"/>
  <c r="E116" i="29"/>
  <c r="F116" i="29"/>
  <c r="G116" i="29"/>
  <c r="H116" i="29"/>
  <c r="I116" i="29"/>
  <c r="J116" i="29"/>
  <c r="K116" i="29"/>
  <c r="A117" i="29"/>
  <c r="B117" i="29"/>
  <c r="C117" i="29"/>
  <c r="D117" i="29"/>
  <c r="E117" i="29"/>
  <c r="F117" i="29"/>
  <c r="G117" i="29"/>
  <c r="H117" i="29"/>
  <c r="I117" i="29"/>
  <c r="J117" i="29"/>
  <c r="K117" i="29"/>
  <c r="A118" i="29"/>
  <c r="B118" i="29"/>
  <c r="C118" i="29"/>
  <c r="D118" i="29"/>
  <c r="E118" i="29"/>
  <c r="F118" i="29"/>
  <c r="G118" i="29"/>
  <c r="H118" i="29"/>
  <c r="I118" i="29"/>
  <c r="J118" i="29"/>
  <c r="K118" i="29"/>
  <c r="A119" i="29"/>
  <c r="B119" i="29"/>
  <c r="C119" i="29"/>
  <c r="D119" i="29"/>
  <c r="E119" i="29"/>
  <c r="F119" i="29"/>
  <c r="G119" i="29"/>
  <c r="H119" i="29"/>
  <c r="I119" i="29"/>
  <c r="J119" i="29"/>
  <c r="K119" i="29"/>
  <c r="A120" i="29"/>
  <c r="B120" i="29"/>
  <c r="C120" i="29"/>
  <c r="D120" i="29"/>
  <c r="E120" i="29"/>
  <c r="F120" i="29"/>
  <c r="G120" i="29"/>
  <c r="H120" i="29"/>
  <c r="I120" i="29"/>
  <c r="J120" i="29"/>
  <c r="K120" i="29"/>
  <c r="A121" i="29"/>
  <c r="B121" i="29"/>
  <c r="C121" i="29"/>
  <c r="D121" i="29"/>
  <c r="E121" i="29"/>
  <c r="F121" i="29"/>
  <c r="G121" i="29"/>
  <c r="H121" i="29"/>
  <c r="I121" i="29"/>
  <c r="J121" i="29"/>
  <c r="K121" i="29"/>
  <c r="A122" i="29"/>
  <c r="B122" i="29"/>
  <c r="C122" i="29"/>
  <c r="D122" i="29"/>
  <c r="E122" i="29"/>
  <c r="F122" i="29"/>
  <c r="G122" i="29"/>
  <c r="H122" i="29"/>
  <c r="I122" i="29"/>
  <c r="J122" i="29"/>
  <c r="K122" i="29"/>
  <c r="A123" i="29"/>
  <c r="B123" i="29"/>
  <c r="C123" i="29"/>
  <c r="D123" i="29"/>
  <c r="E123" i="29"/>
  <c r="F123" i="29"/>
  <c r="G123" i="29"/>
  <c r="H123" i="29"/>
  <c r="I123" i="29"/>
  <c r="J123" i="29"/>
  <c r="K123" i="29"/>
  <c r="A124" i="29"/>
  <c r="B124" i="29"/>
  <c r="C124" i="29"/>
  <c r="D124" i="29"/>
  <c r="E124" i="29"/>
  <c r="F124" i="29"/>
  <c r="G124" i="29"/>
  <c r="H124" i="29"/>
  <c r="I124" i="29"/>
  <c r="J124" i="29"/>
  <c r="K124" i="29"/>
  <c r="A125" i="29"/>
  <c r="B125" i="29"/>
  <c r="C125" i="29"/>
  <c r="D125" i="29"/>
  <c r="E125" i="29"/>
  <c r="F125" i="29"/>
  <c r="G125" i="29"/>
  <c r="H125" i="29"/>
  <c r="I125" i="29"/>
  <c r="J125" i="29"/>
  <c r="K125" i="29"/>
  <c r="A126" i="29"/>
  <c r="B126" i="29"/>
  <c r="C126" i="29"/>
  <c r="D126" i="29"/>
  <c r="E126" i="29"/>
  <c r="F126" i="29"/>
  <c r="G126" i="29"/>
  <c r="H126" i="29"/>
  <c r="I126" i="29"/>
  <c r="J126" i="29"/>
  <c r="K126" i="29"/>
  <c r="A127" i="29"/>
  <c r="B127" i="29"/>
  <c r="C127" i="29"/>
  <c r="D127" i="29"/>
  <c r="E127" i="29"/>
  <c r="F127" i="29"/>
  <c r="G127" i="29"/>
  <c r="H127" i="29"/>
  <c r="I127" i="29"/>
  <c r="J127" i="29"/>
  <c r="K127" i="29"/>
  <c r="A128" i="29"/>
  <c r="B128" i="29"/>
  <c r="C128" i="29"/>
  <c r="D128" i="29"/>
  <c r="E128" i="29"/>
  <c r="F128" i="29"/>
  <c r="G128" i="29"/>
  <c r="H128" i="29"/>
  <c r="I128" i="29"/>
  <c r="J128" i="29"/>
  <c r="K128" i="29"/>
  <c r="A129" i="29"/>
  <c r="B129" i="29"/>
  <c r="C129" i="29"/>
  <c r="D129" i="29"/>
  <c r="E129" i="29"/>
  <c r="F129" i="29"/>
  <c r="G129" i="29"/>
  <c r="H129" i="29"/>
  <c r="I129" i="29"/>
  <c r="J129" i="29"/>
  <c r="K129" i="29"/>
  <c r="A130" i="29"/>
  <c r="B130" i="29"/>
  <c r="C130" i="29"/>
  <c r="D130" i="29"/>
  <c r="E130" i="29"/>
  <c r="F130" i="29"/>
  <c r="G130" i="29"/>
  <c r="H130" i="29"/>
  <c r="I130" i="29"/>
  <c r="J130" i="29"/>
  <c r="K130" i="29"/>
  <c r="A131" i="29"/>
  <c r="B131" i="29"/>
  <c r="C131" i="29"/>
  <c r="D131" i="29"/>
  <c r="E131" i="29"/>
  <c r="F131" i="29"/>
  <c r="G131" i="29"/>
  <c r="H131" i="29"/>
  <c r="I131" i="29"/>
  <c r="J131" i="29"/>
  <c r="K131" i="29"/>
  <c r="A132" i="29"/>
  <c r="B132" i="29"/>
  <c r="C132" i="29"/>
  <c r="D132" i="29"/>
  <c r="E132" i="29"/>
  <c r="F132" i="29"/>
  <c r="G132" i="29"/>
  <c r="H132" i="29"/>
  <c r="I132" i="29"/>
  <c r="J132" i="29"/>
  <c r="K132" i="29"/>
  <c r="A133" i="29"/>
  <c r="B133" i="29"/>
  <c r="C133" i="29"/>
  <c r="D133" i="29"/>
  <c r="E133" i="29"/>
  <c r="F133" i="29"/>
  <c r="G133" i="29"/>
  <c r="H133" i="29"/>
  <c r="I133" i="29"/>
  <c r="J133" i="29"/>
  <c r="K133" i="29"/>
  <c r="A134" i="29"/>
  <c r="B134" i="29"/>
  <c r="C134" i="29"/>
  <c r="D134" i="29"/>
  <c r="E134" i="29"/>
  <c r="F134" i="29"/>
  <c r="G134" i="29"/>
  <c r="H134" i="29"/>
  <c r="I134" i="29"/>
  <c r="J134" i="29"/>
  <c r="K134" i="29"/>
  <c r="A135" i="29"/>
  <c r="B135" i="29"/>
  <c r="C135" i="29"/>
  <c r="D135" i="29"/>
  <c r="E135" i="29"/>
  <c r="F135" i="29"/>
  <c r="G135" i="29"/>
  <c r="H135" i="29"/>
  <c r="I135" i="29"/>
  <c r="J135" i="29"/>
  <c r="K135" i="29"/>
  <c r="A136" i="29"/>
  <c r="B136" i="29"/>
  <c r="C136" i="29"/>
  <c r="D136" i="29"/>
  <c r="E136" i="29"/>
  <c r="F136" i="29"/>
  <c r="G136" i="29"/>
  <c r="H136" i="29"/>
  <c r="I136" i="29"/>
  <c r="J136" i="29"/>
  <c r="K136" i="29"/>
  <c r="A137" i="29"/>
  <c r="B137" i="29"/>
  <c r="C137" i="29"/>
  <c r="D137" i="29"/>
  <c r="E137" i="29"/>
  <c r="F137" i="29"/>
  <c r="G137" i="29"/>
  <c r="H137" i="29"/>
  <c r="I137" i="29"/>
  <c r="J137" i="29"/>
  <c r="K137" i="29"/>
  <c r="A138" i="29"/>
  <c r="B138" i="29"/>
  <c r="C138" i="29"/>
  <c r="D138" i="29"/>
  <c r="E138" i="29"/>
  <c r="F138" i="29"/>
  <c r="G138" i="29"/>
  <c r="H138" i="29"/>
  <c r="I138" i="29"/>
  <c r="J138" i="29"/>
  <c r="K138" i="29"/>
  <c r="A139" i="29"/>
  <c r="B139" i="29"/>
  <c r="C139" i="29"/>
  <c r="D139" i="29"/>
  <c r="E139" i="29"/>
  <c r="F139" i="29"/>
  <c r="G139" i="29"/>
  <c r="H139" i="29"/>
  <c r="I139" i="29"/>
  <c r="J139" i="29"/>
  <c r="K139" i="29"/>
  <c r="A140" i="29"/>
  <c r="B140" i="29"/>
  <c r="C140" i="29"/>
  <c r="D140" i="29"/>
  <c r="E140" i="29"/>
  <c r="F140" i="29"/>
  <c r="G140" i="29"/>
  <c r="H140" i="29"/>
  <c r="I140" i="29"/>
  <c r="J140" i="29"/>
  <c r="K140" i="29"/>
  <c r="A141" i="29"/>
  <c r="B141" i="29"/>
  <c r="C141" i="29"/>
  <c r="D141" i="29"/>
  <c r="E141" i="29"/>
  <c r="F141" i="29"/>
  <c r="G141" i="29"/>
  <c r="H141" i="29"/>
  <c r="I141" i="29"/>
  <c r="J141" i="29"/>
  <c r="K141" i="29"/>
  <c r="A142" i="29"/>
  <c r="B142" i="29"/>
  <c r="C142" i="29"/>
  <c r="D142" i="29"/>
  <c r="E142" i="29"/>
  <c r="F142" i="29"/>
  <c r="G142" i="29"/>
  <c r="H142" i="29"/>
  <c r="I142" i="29"/>
  <c r="J142" i="29"/>
  <c r="K142" i="29"/>
  <c r="A143" i="29"/>
  <c r="B143" i="29"/>
  <c r="C143" i="29"/>
  <c r="D143" i="29"/>
  <c r="E143" i="29"/>
  <c r="F143" i="29"/>
  <c r="G143" i="29"/>
  <c r="H143" i="29"/>
  <c r="I143" i="29"/>
  <c r="J143" i="29"/>
  <c r="K143" i="29"/>
  <c r="A144" i="29"/>
  <c r="B144" i="29"/>
  <c r="C144" i="29"/>
  <c r="D144" i="29"/>
  <c r="E144" i="29"/>
  <c r="F144" i="29"/>
  <c r="G144" i="29"/>
  <c r="H144" i="29"/>
  <c r="I144" i="29"/>
  <c r="J144" i="29"/>
  <c r="K144" i="29"/>
  <c r="A145" i="29"/>
  <c r="B145" i="29"/>
  <c r="C145" i="29"/>
  <c r="D145" i="29"/>
  <c r="E145" i="29"/>
  <c r="F145" i="29"/>
  <c r="G145" i="29"/>
  <c r="H145" i="29"/>
  <c r="I145" i="29"/>
  <c r="J145" i="29"/>
  <c r="K145" i="29"/>
  <c r="A146" i="29"/>
  <c r="B146" i="29"/>
  <c r="C146" i="29"/>
  <c r="D146" i="29"/>
  <c r="E146" i="29"/>
  <c r="F146" i="29"/>
  <c r="G146" i="29"/>
  <c r="H146" i="29"/>
  <c r="I146" i="29"/>
  <c r="J146" i="29"/>
  <c r="K146" i="29"/>
  <c r="A147" i="29"/>
  <c r="B147" i="29"/>
  <c r="C147" i="29"/>
  <c r="D147" i="29"/>
  <c r="E147" i="29"/>
  <c r="F147" i="29"/>
  <c r="G147" i="29"/>
  <c r="H147" i="29"/>
  <c r="I147" i="29"/>
  <c r="J147" i="29"/>
  <c r="K147" i="29"/>
  <c r="A148" i="29"/>
  <c r="B148" i="29"/>
  <c r="C148" i="29"/>
  <c r="D148" i="29"/>
  <c r="E148" i="29"/>
  <c r="F148" i="29"/>
  <c r="G148" i="29"/>
  <c r="H148" i="29"/>
  <c r="I148" i="29"/>
  <c r="J148" i="29"/>
  <c r="K148" i="29"/>
  <c r="A149" i="29"/>
  <c r="B149" i="29"/>
  <c r="C149" i="29"/>
  <c r="D149" i="29"/>
  <c r="E149" i="29"/>
  <c r="F149" i="29"/>
  <c r="G149" i="29"/>
  <c r="H149" i="29"/>
  <c r="I149" i="29"/>
  <c r="J149" i="29"/>
  <c r="K149" i="29"/>
  <c r="A150" i="29"/>
  <c r="B150" i="29"/>
  <c r="C150" i="29"/>
  <c r="D150" i="29"/>
  <c r="E150" i="29"/>
  <c r="F150" i="29"/>
  <c r="G150" i="29"/>
  <c r="H150" i="29"/>
  <c r="I150" i="29"/>
  <c r="J150" i="29"/>
  <c r="K150" i="29"/>
  <c r="A151" i="29"/>
  <c r="B151" i="29"/>
  <c r="C151" i="29"/>
  <c r="D151" i="29"/>
  <c r="E151" i="29"/>
  <c r="F151" i="29"/>
  <c r="G151" i="29"/>
  <c r="H151" i="29"/>
  <c r="I151" i="29"/>
  <c r="J151" i="29"/>
  <c r="K151" i="29"/>
  <c r="A152" i="29"/>
  <c r="B152" i="29"/>
  <c r="C152" i="29"/>
  <c r="D152" i="29"/>
  <c r="E152" i="29"/>
  <c r="F152" i="29"/>
  <c r="G152" i="29"/>
  <c r="H152" i="29"/>
  <c r="I152" i="29"/>
  <c r="J152" i="29"/>
  <c r="K152" i="29"/>
  <c r="A153" i="29"/>
  <c r="B153" i="29"/>
  <c r="C153" i="29"/>
  <c r="D153" i="29"/>
  <c r="E153" i="29"/>
  <c r="F153" i="29"/>
  <c r="G153" i="29"/>
  <c r="H153" i="29"/>
  <c r="I153" i="29"/>
  <c r="J153" i="29"/>
  <c r="K153" i="29"/>
  <c r="A154" i="29"/>
  <c r="B154" i="29"/>
  <c r="C154" i="29"/>
  <c r="D154" i="29"/>
  <c r="E154" i="29"/>
  <c r="F154" i="29"/>
  <c r="G154" i="29"/>
  <c r="H154" i="29"/>
  <c r="I154" i="29"/>
  <c r="J154" i="29"/>
  <c r="K154" i="29"/>
  <c r="A155" i="29"/>
  <c r="B155" i="29"/>
  <c r="C155" i="29"/>
  <c r="D155" i="29"/>
  <c r="E155" i="29"/>
  <c r="F155" i="29"/>
  <c r="G155" i="29"/>
  <c r="H155" i="29"/>
  <c r="I155" i="29"/>
  <c r="J155" i="29"/>
  <c r="K155" i="29"/>
  <c r="A156" i="29"/>
  <c r="B156" i="29"/>
  <c r="C156" i="29"/>
  <c r="D156" i="29"/>
  <c r="E156" i="29"/>
  <c r="F156" i="29"/>
  <c r="G156" i="29"/>
  <c r="H156" i="29"/>
  <c r="I156" i="29"/>
  <c r="J156" i="29"/>
  <c r="K156" i="29"/>
  <c r="A157" i="29"/>
  <c r="B157" i="29"/>
  <c r="C157" i="29"/>
  <c r="D157" i="29"/>
  <c r="E157" i="29"/>
  <c r="F157" i="29"/>
  <c r="G157" i="29"/>
  <c r="H157" i="29"/>
  <c r="I157" i="29"/>
  <c r="J157" i="29"/>
  <c r="K157" i="29"/>
  <c r="A158" i="29"/>
  <c r="B158" i="29"/>
  <c r="C158" i="29"/>
  <c r="D158" i="29"/>
  <c r="E158" i="29"/>
  <c r="F158" i="29"/>
  <c r="G158" i="29"/>
  <c r="H158" i="29"/>
  <c r="I158" i="29"/>
  <c r="J158" i="29"/>
  <c r="K158" i="29"/>
  <c r="A159" i="29"/>
  <c r="B159" i="29"/>
  <c r="C159" i="29"/>
  <c r="D159" i="29"/>
  <c r="E159" i="29"/>
  <c r="F159" i="29"/>
  <c r="G159" i="29"/>
  <c r="H159" i="29"/>
  <c r="I159" i="29"/>
  <c r="J159" i="29"/>
  <c r="K159" i="29"/>
  <c r="A160" i="29"/>
  <c r="B160" i="29"/>
  <c r="C160" i="29"/>
  <c r="D160" i="29"/>
  <c r="E160" i="29"/>
  <c r="F160" i="29"/>
  <c r="G160" i="29"/>
  <c r="H160" i="29"/>
  <c r="I160" i="29"/>
  <c r="J160" i="29"/>
  <c r="K160" i="29"/>
  <c r="A161" i="29"/>
  <c r="B161" i="29"/>
  <c r="C161" i="29"/>
  <c r="D161" i="29"/>
  <c r="E161" i="29"/>
  <c r="F161" i="29"/>
  <c r="G161" i="29"/>
  <c r="H161" i="29"/>
  <c r="I161" i="29"/>
  <c r="J161" i="29"/>
  <c r="K161" i="29"/>
  <c r="A162" i="29"/>
  <c r="B162" i="29"/>
  <c r="C162" i="29"/>
  <c r="D162" i="29"/>
  <c r="E162" i="29"/>
  <c r="F162" i="29"/>
  <c r="G162" i="29"/>
  <c r="H162" i="29"/>
  <c r="I162" i="29"/>
  <c r="J162" i="29"/>
  <c r="K162" i="29"/>
  <c r="A163" i="29"/>
  <c r="B163" i="29"/>
  <c r="C163" i="29"/>
  <c r="D163" i="29"/>
  <c r="E163" i="29"/>
  <c r="F163" i="29"/>
  <c r="G163" i="29"/>
  <c r="H163" i="29"/>
  <c r="I163" i="29"/>
  <c r="J163" i="29"/>
  <c r="K163" i="29"/>
  <c r="A164" i="29"/>
  <c r="B164" i="29"/>
  <c r="C164" i="29"/>
  <c r="D164" i="29"/>
  <c r="E164" i="29"/>
  <c r="F164" i="29"/>
  <c r="G164" i="29"/>
  <c r="H164" i="29"/>
  <c r="I164" i="29"/>
  <c r="J164" i="29"/>
  <c r="K164" i="29"/>
  <c r="A165" i="29"/>
  <c r="B165" i="29"/>
  <c r="C165" i="29"/>
  <c r="D165" i="29"/>
  <c r="E165" i="29"/>
  <c r="F165" i="29"/>
  <c r="G165" i="29"/>
  <c r="H165" i="29"/>
  <c r="I165" i="29"/>
  <c r="J165" i="29"/>
  <c r="K165" i="29"/>
  <c r="A166" i="29"/>
  <c r="B166" i="29"/>
  <c r="C166" i="29"/>
  <c r="D166" i="29"/>
  <c r="E166" i="29"/>
  <c r="F166" i="29"/>
  <c r="G166" i="29"/>
  <c r="H166" i="29"/>
  <c r="I166" i="29"/>
  <c r="J166" i="29"/>
  <c r="K166" i="29"/>
  <c r="A167" i="29"/>
  <c r="B167" i="29"/>
  <c r="C167" i="29"/>
  <c r="D167" i="29"/>
  <c r="E167" i="29"/>
  <c r="F167" i="29"/>
  <c r="G167" i="29"/>
  <c r="H167" i="29"/>
  <c r="I167" i="29"/>
  <c r="J167" i="29"/>
  <c r="K167" i="29"/>
  <c r="A168" i="29"/>
  <c r="B168" i="29"/>
  <c r="C168" i="29"/>
  <c r="D168" i="29"/>
  <c r="E168" i="29"/>
  <c r="F168" i="29"/>
  <c r="G168" i="29"/>
  <c r="H168" i="29"/>
  <c r="I168" i="29"/>
  <c r="J168" i="29"/>
  <c r="K168" i="29"/>
  <c r="A169" i="29"/>
  <c r="B169" i="29"/>
  <c r="C169" i="29"/>
  <c r="D169" i="29"/>
  <c r="E169" i="29"/>
  <c r="F169" i="29"/>
  <c r="G169" i="29"/>
  <c r="H169" i="29"/>
  <c r="I169" i="29"/>
  <c r="J169" i="29"/>
  <c r="K169" i="29"/>
  <c r="A170" i="29"/>
  <c r="B170" i="29"/>
  <c r="C170" i="29"/>
  <c r="D170" i="29"/>
  <c r="E170" i="29"/>
  <c r="F170" i="29"/>
  <c r="G170" i="29"/>
  <c r="H170" i="29"/>
  <c r="I170" i="29"/>
  <c r="J170" i="29"/>
  <c r="K170" i="29"/>
  <c r="A171" i="29"/>
  <c r="B171" i="29"/>
  <c r="C171" i="29"/>
  <c r="D171" i="29"/>
  <c r="E171" i="29"/>
  <c r="F171" i="29"/>
  <c r="G171" i="29"/>
  <c r="H171" i="29"/>
  <c r="I171" i="29"/>
  <c r="J171" i="29"/>
  <c r="K171" i="29"/>
  <c r="A172" i="29"/>
  <c r="B172" i="29"/>
  <c r="C172" i="29"/>
  <c r="D172" i="29"/>
  <c r="E172" i="29"/>
  <c r="F172" i="29"/>
  <c r="G172" i="29"/>
  <c r="H172" i="29"/>
  <c r="I172" i="29"/>
  <c r="J172" i="29"/>
  <c r="K172" i="29"/>
  <c r="A173" i="29"/>
  <c r="B173" i="29"/>
  <c r="C173" i="29"/>
  <c r="D173" i="29"/>
  <c r="E173" i="29"/>
  <c r="F173" i="29"/>
  <c r="G173" i="29"/>
  <c r="H173" i="29"/>
  <c r="I173" i="29"/>
  <c r="J173" i="29"/>
  <c r="K173" i="29"/>
  <c r="A174" i="29"/>
  <c r="B174" i="29"/>
  <c r="C174" i="29"/>
  <c r="D174" i="29"/>
  <c r="E174" i="29"/>
  <c r="F174" i="29"/>
  <c r="G174" i="29"/>
  <c r="H174" i="29"/>
  <c r="I174" i="29"/>
  <c r="J174" i="29"/>
  <c r="K174" i="29"/>
  <c r="A175" i="29"/>
  <c r="B175" i="29"/>
  <c r="C175" i="29"/>
  <c r="D175" i="29"/>
  <c r="E175" i="29"/>
  <c r="F175" i="29"/>
  <c r="G175" i="29"/>
  <c r="H175" i="29"/>
  <c r="I175" i="29"/>
  <c r="J175" i="29"/>
  <c r="K175" i="29"/>
  <c r="A176" i="29"/>
  <c r="B176" i="29"/>
  <c r="C176" i="29"/>
  <c r="D176" i="29"/>
  <c r="E176" i="29"/>
  <c r="F176" i="29"/>
  <c r="G176" i="29"/>
  <c r="H176" i="29"/>
  <c r="I176" i="29"/>
  <c r="J176" i="29"/>
  <c r="K176" i="29"/>
  <c r="A177" i="29"/>
  <c r="B177" i="29"/>
  <c r="C177" i="29"/>
  <c r="D177" i="29"/>
  <c r="E177" i="29"/>
  <c r="F177" i="29"/>
  <c r="G177" i="29"/>
  <c r="H177" i="29"/>
  <c r="I177" i="29"/>
  <c r="J177" i="29"/>
  <c r="K177" i="29"/>
  <c r="A178" i="29"/>
  <c r="B178" i="29"/>
  <c r="C178" i="29"/>
  <c r="D178" i="29"/>
  <c r="E178" i="29"/>
  <c r="F178" i="29"/>
  <c r="G178" i="29"/>
  <c r="H178" i="29"/>
  <c r="I178" i="29"/>
  <c r="J178" i="29"/>
  <c r="K178" i="29"/>
  <c r="A179" i="29"/>
  <c r="B179" i="29"/>
  <c r="C179" i="29"/>
  <c r="D179" i="29"/>
  <c r="E179" i="29"/>
  <c r="F179" i="29"/>
  <c r="G179" i="29"/>
  <c r="H179" i="29"/>
  <c r="I179" i="29"/>
  <c r="J179" i="29"/>
  <c r="K179" i="29"/>
  <c r="A180" i="29"/>
  <c r="B180" i="29"/>
  <c r="C180" i="29"/>
  <c r="D180" i="29"/>
  <c r="E180" i="29"/>
  <c r="F180" i="29"/>
  <c r="G180" i="29"/>
  <c r="H180" i="29"/>
  <c r="I180" i="29"/>
  <c r="J180" i="29"/>
  <c r="K180" i="29"/>
  <c r="A181" i="29"/>
  <c r="B181" i="29"/>
  <c r="C181" i="29"/>
  <c r="D181" i="29"/>
  <c r="E181" i="29"/>
  <c r="F181" i="29"/>
  <c r="G181" i="29"/>
  <c r="H181" i="29"/>
  <c r="I181" i="29"/>
  <c r="J181" i="29"/>
  <c r="K181" i="29"/>
  <c r="A182" i="29"/>
  <c r="B182" i="29"/>
  <c r="C182" i="29"/>
  <c r="D182" i="29"/>
  <c r="E182" i="29"/>
  <c r="F182" i="29"/>
  <c r="G182" i="29"/>
  <c r="H182" i="29"/>
  <c r="I182" i="29"/>
  <c r="J182" i="29"/>
  <c r="K182" i="29"/>
  <c r="A183" i="29"/>
  <c r="B183" i="29"/>
  <c r="C183" i="29"/>
  <c r="D183" i="29"/>
  <c r="E183" i="29"/>
  <c r="F183" i="29"/>
  <c r="G183" i="29"/>
  <c r="H183" i="29"/>
  <c r="I183" i="29"/>
  <c r="J183" i="29"/>
  <c r="K183" i="29"/>
  <c r="A184" i="29"/>
  <c r="B184" i="29"/>
  <c r="C184" i="29"/>
  <c r="D184" i="29"/>
  <c r="E184" i="29"/>
  <c r="F184" i="29"/>
  <c r="G184" i="29"/>
  <c r="H184" i="29"/>
  <c r="I184" i="29"/>
  <c r="J184" i="29"/>
  <c r="K184" i="29"/>
  <c r="A185" i="29"/>
  <c r="B185" i="29"/>
  <c r="C185" i="29"/>
  <c r="D185" i="29"/>
  <c r="E185" i="29"/>
  <c r="F185" i="29"/>
  <c r="G185" i="29"/>
  <c r="H185" i="29"/>
  <c r="I185" i="29"/>
  <c r="J185" i="29"/>
  <c r="K185" i="29"/>
  <c r="A186" i="29"/>
  <c r="B186" i="29"/>
  <c r="C186" i="29"/>
  <c r="D186" i="29"/>
  <c r="E186" i="29"/>
  <c r="F186" i="29"/>
  <c r="G186" i="29"/>
  <c r="H186" i="29"/>
  <c r="I186" i="29"/>
  <c r="J186" i="29"/>
  <c r="K186" i="29"/>
  <c r="A187" i="29"/>
  <c r="B187" i="29"/>
  <c r="C187" i="29"/>
  <c r="D187" i="29"/>
  <c r="E187" i="29"/>
  <c r="F187" i="29"/>
  <c r="G187" i="29"/>
  <c r="H187" i="29"/>
  <c r="I187" i="29"/>
  <c r="J187" i="29"/>
  <c r="K187" i="29"/>
  <c r="A188" i="29"/>
  <c r="B188" i="29"/>
  <c r="C188" i="29"/>
  <c r="D188" i="29"/>
  <c r="E188" i="29"/>
  <c r="F188" i="29"/>
  <c r="G188" i="29"/>
  <c r="H188" i="29"/>
  <c r="I188" i="29"/>
  <c r="J188" i="29"/>
  <c r="K188" i="29"/>
  <c r="A189" i="29"/>
  <c r="B189" i="29"/>
  <c r="C189" i="29"/>
  <c r="D189" i="29"/>
  <c r="E189" i="29"/>
  <c r="F189" i="29"/>
  <c r="G189" i="29"/>
  <c r="H189" i="29"/>
  <c r="I189" i="29"/>
  <c r="J189" i="29"/>
  <c r="K189" i="29"/>
  <c r="A190" i="29"/>
  <c r="B190" i="29"/>
  <c r="C190" i="29"/>
  <c r="D190" i="29"/>
  <c r="E190" i="29"/>
  <c r="F190" i="29"/>
  <c r="G190" i="29"/>
  <c r="H190" i="29"/>
  <c r="I190" i="29"/>
  <c r="J190" i="29"/>
  <c r="K190" i="29"/>
  <c r="A191" i="29"/>
  <c r="B191" i="29"/>
  <c r="C191" i="29"/>
  <c r="D191" i="29"/>
  <c r="E191" i="29"/>
  <c r="F191" i="29"/>
  <c r="G191" i="29"/>
  <c r="H191" i="29"/>
  <c r="I191" i="29"/>
  <c r="J191" i="29"/>
  <c r="K191" i="29"/>
  <c r="A192" i="29"/>
  <c r="B192" i="29"/>
  <c r="C192" i="29"/>
  <c r="D192" i="29"/>
  <c r="E192" i="29"/>
  <c r="F192" i="29"/>
  <c r="G192" i="29"/>
  <c r="H192" i="29"/>
  <c r="I192" i="29"/>
  <c r="J192" i="29"/>
  <c r="K192" i="29"/>
  <c r="A193" i="29"/>
  <c r="B193" i="29"/>
  <c r="C193" i="29"/>
  <c r="D193" i="29"/>
  <c r="E193" i="29"/>
  <c r="F193" i="29"/>
  <c r="G193" i="29"/>
  <c r="H193" i="29"/>
  <c r="I193" i="29"/>
  <c r="J193" i="29"/>
  <c r="K193" i="29"/>
  <c r="A194" i="29"/>
  <c r="B194" i="29"/>
  <c r="C194" i="29"/>
  <c r="D194" i="29"/>
  <c r="E194" i="29"/>
  <c r="F194" i="29"/>
  <c r="G194" i="29"/>
  <c r="H194" i="29"/>
  <c r="I194" i="29"/>
  <c r="J194" i="29"/>
  <c r="K194" i="29"/>
  <c r="A195" i="29"/>
  <c r="B195" i="29"/>
  <c r="C195" i="29"/>
  <c r="D195" i="29"/>
  <c r="E195" i="29"/>
  <c r="F195" i="29"/>
  <c r="G195" i="29"/>
  <c r="H195" i="29"/>
  <c r="I195" i="29"/>
  <c r="J195" i="29"/>
  <c r="K195" i="29"/>
  <c r="A196" i="29"/>
  <c r="B196" i="29"/>
  <c r="C196" i="29"/>
  <c r="D196" i="29"/>
  <c r="E196" i="29"/>
  <c r="F196" i="29"/>
  <c r="G196" i="29"/>
  <c r="H196" i="29"/>
  <c r="I196" i="29"/>
  <c r="J196" i="29"/>
  <c r="K196" i="29"/>
  <c r="A197" i="29"/>
  <c r="B197" i="29"/>
  <c r="C197" i="29"/>
  <c r="D197" i="29"/>
  <c r="E197" i="29"/>
  <c r="F197" i="29"/>
  <c r="G197" i="29"/>
  <c r="H197" i="29"/>
  <c r="I197" i="29"/>
  <c r="J197" i="29"/>
  <c r="K197" i="29"/>
  <c r="A198" i="29"/>
  <c r="B198" i="29"/>
  <c r="C198" i="29"/>
  <c r="D198" i="29"/>
  <c r="E198" i="29"/>
  <c r="F198" i="29"/>
  <c r="G198" i="29"/>
  <c r="H198" i="29"/>
  <c r="I198" i="29"/>
  <c r="J198" i="29"/>
  <c r="K198" i="29"/>
  <c r="A199" i="29"/>
  <c r="B199" i="29"/>
  <c r="C199" i="29"/>
  <c r="D199" i="29"/>
  <c r="E199" i="29"/>
  <c r="F199" i="29"/>
  <c r="G199" i="29"/>
  <c r="H199" i="29"/>
  <c r="I199" i="29"/>
  <c r="J199" i="29"/>
  <c r="K199" i="29"/>
  <c r="A200" i="29"/>
  <c r="B200" i="29"/>
  <c r="C200" i="29"/>
  <c r="D200" i="29"/>
  <c r="E200" i="29"/>
  <c r="F200" i="29"/>
  <c r="G200" i="29"/>
  <c r="H200" i="29"/>
  <c r="I200" i="29"/>
  <c r="J200" i="29"/>
  <c r="K200" i="29"/>
  <c r="A201" i="29"/>
  <c r="B201" i="29"/>
  <c r="C201" i="29"/>
  <c r="D201" i="29"/>
  <c r="E201" i="29"/>
  <c r="F201" i="29"/>
  <c r="G201" i="29"/>
  <c r="H201" i="29"/>
  <c r="I201" i="29"/>
  <c r="J201" i="29"/>
  <c r="K201" i="29"/>
  <c r="A202" i="29"/>
  <c r="B202" i="29"/>
  <c r="C202" i="29"/>
  <c r="D202" i="29"/>
  <c r="E202" i="29"/>
  <c r="F202" i="29"/>
  <c r="G202" i="29"/>
  <c r="H202" i="29"/>
  <c r="I202" i="29"/>
  <c r="J202" i="29"/>
  <c r="K202" i="29"/>
  <c r="A203" i="29"/>
  <c r="B203" i="29"/>
  <c r="C203" i="29"/>
  <c r="D203" i="29"/>
  <c r="E203" i="29"/>
  <c r="F203" i="29"/>
  <c r="G203" i="29"/>
  <c r="H203" i="29"/>
  <c r="I203" i="29"/>
  <c r="J203" i="29"/>
  <c r="K203" i="29"/>
  <c r="A204" i="29"/>
  <c r="B204" i="29"/>
  <c r="C204" i="29"/>
  <c r="D204" i="29"/>
  <c r="E204" i="29"/>
  <c r="F204" i="29"/>
  <c r="G204" i="29"/>
  <c r="H204" i="29"/>
  <c r="I204" i="29"/>
  <c r="J204" i="29"/>
  <c r="K204" i="29"/>
  <c r="A205" i="29"/>
  <c r="B205" i="29"/>
  <c r="C205" i="29"/>
  <c r="D205" i="29"/>
  <c r="E205" i="29"/>
  <c r="F205" i="29"/>
  <c r="G205" i="29"/>
  <c r="H205" i="29"/>
  <c r="I205" i="29"/>
  <c r="J205" i="29"/>
  <c r="K205" i="29"/>
  <c r="A206" i="29"/>
  <c r="B206" i="29"/>
  <c r="C206" i="29"/>
  <c r="D206" i="29"/>
  <c r="E206" i="29"/>
  <c r="F206" i="29"/>
  <c r="G206" i="29"/>
  <c r="H206" i="29"/>
  <c r="I206" i="29"/>
  <c r="J206" i="29"/>
  <c r="K206" i="29"/>
  <c r="A207" i="29"/>
  <c r="B207" i="29"/>
  <c r="C207" i="29"/>
  <c r="D207" i="29"/>
  <c r="E207" i="29"/>
  <c r="F207" i="29"/>
  <c r="G207" i="29"/>
  <c r="H207" i="29"/>
  <c r="I207" i="29"/>
  <c r="J207" i="29"/>
  <c r="K207" i="29"/>
  <c r="A208" i="29"/>
  <c r="B208" i="29"/>
  <c r="C208" i="29"/>
  <c r="D208" i="29"/>
  <c r="E208" i="29"/>
  <c r="F208" i="29"/>
  <c r="G208" i="29"/>
  <c r="H208" i="29"/>
  <c r="I208" i="29"/>
  <c r="J208" i="29"/>
  <c r="K208" i="29"/>
  <c r="A209" i="29"/>
  <c r="B209" i="29"/>
  <c r="C209" i="29"/>
  <c r="D209" i="29"/>
  <c r="E209" i="29"/>
  <c r="F209" i="29"/>
  <c r="G209" i="29"/>
  <c r="H209" i="29"/>
  <c r="I209" i="29"/>
  <c r="J209" i="29"/>
  <c r="K209" i="29"/>
  <c r="A210" i="29"/>
  <c r="B210" i="29"/>
  <c r="C210" i="29"/>
  <c r="D210" i="29"/>
  <c r="E210" i="29"/>
  <c r="F210" i="29"/>
  <c r="G210" i="29"/>
  <c r="H210" i="29"/>
  <c r="I210" i="29"/>
  <c r="J210" i="29"/>
  <c r="K210" i="29"/>
  <c r="A211" i="29"/>
  <c r="B211" i="29"/>
  <c r="C211" i="29"/>
  <c r="D211" i="29"/>
  <c r="E211" i="29"/>
  <c r="F211" i="29"/>
  <c r="G211" i="29"/>
  <c r="H211" i="29"/>
  <c r="I211" i="29"/>
  <c r="J211" i="29"/>
  <c r="K211" i="29"/>
  <c r="A212" i="29"/>
  <c r="B212" i="29"/>
  <c r="C212" i="29"/>
  <c r="D212" i="29"/>
  <c r="E212" i="29"/>
  <c r="F212" i="29"/>
  <c r="G212" i="29"/>
  <c r="H212" i="29"/>
  <c r="I212" i="29"/>
  <c r="J212" i="29"/>
  <c r="K212" i="29"/>
  <c r="A213" i="29"/>
  <c r="B213" i="29"/>
  <c r="C213" i="29"/>
  <c r="D213" i="29"/>
  <c r="E213" i="29"/>
  <c r="F213" i="29"/>
  <c r="G213" i="29"/>
  <c r="H213" i="29"/>
  <c r="I213" i="29"/>
  <c r="J213" i="29"/>
  <c r="K213" i="29"/>
  <c r="A214" i="29"/>
  <c r="B214" i="29"/>
  <c r="C214" i="29"/>
  <c r="D214" i="29"/>
  <c r="E214" i="29"/>
  <c r="F214" i="29"/>
  <c r="G214" i="29"/>
  <c r="H214" i="29"/>
  <c r="I214" i="29"/>
  <c r="J214" i="29"/>
  <c r="K214" i="29"/>
  <c r="A215" i="29"/>
  <c r="B215" i="29"/>
  <c r="C215" i="29"/>
  <c r="D215" i="29"/>
  <c r="E215" i="29"/>
  <c r="F215" i="29"/>
  <c r="G215" i="29"/>
  <c r="H215" i="29"/>
  <c r="I215" i="29"/>
  <c r="J215" i="29"/>
  <c r="K215" i="29"/>
  <c r="A216" i="29"/>
  <c r="B216" i="29"/>
  <c r="C216" i="29"/>
  <c r="D216" i="29"/>
  <c r="E216" i="29"/>
  <c r="F216" i="29"/>
  <c r="G216" i="29"/>
  <c r="H216" i="29"/>
  <c r="I216" i="29"/>
  <c r="J216" i="29"/>
  <c r="K216" i="29"/>
  <c r="A217" i="29"/>
  <c r="B217" i="29"/>
  <c r="C217" i="29"/>
  <c r="D217" i="29"/>
  <c r="E217" i="29"/>
  <c r="F217" i="29"/>
  <c r="G217" i="29"/>
  <c r="H217" i="29"/>
  <c r="I217" i="29"/>
  <c r="J217" i="29"/>
  <c r="K217" i="29"/>
  <c r="A218" i="29"/>
  <c r="B218" i="29"/>
  <c r="C218" i="29"/>
  <c r="D218" i="29"/>
  <c r="E218" i="29"/>
  <c r="F218" i="29"/>
  <c r="G218" i="29"/>
  <c r="H218" i="29"/>
  <c r="I218" i="29"/>
  <c r="J218" i="29"/>
  <c r="K218" i="29"/>
  <c r="A219" i="29"/>
  <c r="B219" i="29"/>
  <c r="C219" i="29"/>
  <c r="D219" i="29"/>
  <c r="E219" i="29"/>
  <c r="F219" i="29"/>
  <c r="G219" i="29"/>
  <c r="H219" i="29"/>
  <c r="I219" i="29"/>
  <c r="J219" i="29"/>
  <c r="K219" i="29"/>
  <c r="A220" i="29"/>
  <c r="B220" i="29"/>
  <c r="C220" i="29"/>
  <c r="D220" i="29"/>
  <c r="E220" i="29"/>
  <c r="F220" i="29"/>
  <c r="G220" i="29"/>
  <c r="H220" i="29"/>
  <c r="I220" i="29"/>
  <c r="J220" i="29"/>
  <c r="K220" i="29"/>
  <c r="A221" i="29"/>
  <c r="B221" i="29"/>
  <c r="C221" i="29"/>
  <c r="D221" i="29"/>
  <c r="E221" i="29"/>
  <c r="F221" i="29"/>
  <c r="G221" i="29"/>
  <c r="H221" i="29"/>
  <c r="I221" i="29"/>
  <c r="J221" i="29"/>
  <c r="K221" i="29"/>
  <c r="A222" i="29"/>
  <c r="B222" i="29"/>
  <c r="C222" i="29"/>
  <c r="D222" i="29"/>
  <c r="E222" i="29"/>
  <c r="F222" i="29"/>
  <c r="G222" i="29"/>
  <c r="H222" i="29"/>
  <c r="I222" i="29"/>
  <c r="J222" i="29"/>
  <c r="K222" i="29"/>
  <c r="A223" i="29"/>
  <c r="B223" i="29"/>
  <c r="C223" i="29"/>
  <c r="D223" i="29"/>
  <c r="E223" i="29"/>
  <c r="F223" i="29"/>
  <c r="G223" i="29"/>
  <c r="H223" i="29"/>
  <c r="I223" i="29"/>
  <c r="J223" i="29"/>
  <c r="K223" i="29"/>
  <c r="A224" i="29"/>
  <c r="B224" i="29"/>
  <c r="C224" i="29"/>
  <c r="D224" i="29"/>
  <c r="E224" i="29"/>
  <c r="F224" i="29"/>
  <c r="G224" i="29"/>
  <c r="H224" i="29"/>
  <c r="I224" i="29"/>
  <c r="J224" i="29"/>
  <c r="K224" i="29"/>
  <c r="A225" i="29"/>
  <c r="B225" i="29"/>
  <c r="C225" i="29"/>
  <c r="D225" i="29"/>
  <c r="E225" i="29"/>
  <c r="F225" i="29"/>
  <c r="G225" i="29"/>
  <c r="H225" i="29"/>
  <c r="I225" i="29"/>
  <c r="J225" i="29"/>
  <c r="K225" i="29"/>
  <c r="A226" i="29"/>
  <c r="B226" i="29"/>
  <c r="C226" i="29"/>
  <c r="D226" i="29"/>
  <c r="E226" i="29"/>
  <c r="F226" i="29"/>
  <c r="G226" i="29"/>
  <c r="H226" i="29"/>
  <c r="I226" i="29"/>
  <c r="J226" i="29"/>
  <c r="K226" i="29"/>
  <c r="A227" i="29"/>
  <c r="B227" i="29"/>
  <c r="C227" i="29"/>
  <c r="D227" i="29"/>
  <c r="E227" i="29"/>
  <c r="F227" i="29"/>
  <c r="G227" i="29"/>
  <c r="H227" i="29"/>
  <c r="I227" i="29"/>
  <c r="J227" i="29"/>
  <c r="K227" i="29"/>
  <c r="A228" i="29"/>
  <c r="B228" i="29"/>
  <c r="C228" i="29"/>
  <c r="D228" i="29"/>
  <c r="E228" i="29"/>
  <c r="F228" i="29"/>
  <c r="G228" i="29"/>
  <c r="H228" i="29"/>
  <c r="I228" i="29"/>
  <c r="J228" i="29"/>
  <c r="K228" i="29"/>
  <c r="A229" i="29"/>
  <c r="B229" i="29"/>
  <c r="C229" i="29"/>
  <c r="D229" i="29"/>
  <c r="E229" i="29"/>
  <c r="F229" i="29"/>
  <c r="G229" i="29"/>
  <c r="H229" i="29"/>
  <c r="I229" i="29"/>
  <c r="J229" i="29"/>
  <c r="K229" i="29"/>
  <c r="A230" i="29"/>
  <c r="B230" i="29"/>
  <c r="C230" i="29"/>
  <c r="D230" i="29"/>
  <c r="E230" i="29"/>
  <c r="F230" i="29"/>
  <c r="G230" i="29"/>
  <c r="H230" i="29"/>
  <c r="I230" i="29"/>
  <c r="J230" i="29"/>
  <c r="K230" i="29"/>
  <c r="A231" i="29"/>
  <c r="B231" i="29"/>
  <c r="C231" i="29"/>
  <c r="D231" i="29"/>
  <c r="E231" i="29"/>
  <c r="F231" i="29"/>
  <c r="G231" i="29"/>
  <c r="H231" i="29"/>
  <c r="I231" i="29"/>
  <c r="J231" i="29"/>
  <c r="K231" i="29"/>
  <c r="A232" i="29"/>
  <c r="B232" i="29"/>
  <c r="C232" i="29"/>
  <c r="D232" i="29"/>
  <c r="E232" i="29"/>
  <c r="F232" i="29"/>
  <c r="G232" i="29"/>
  <c r="H232" i="29"/>
  <c r="I232" i="29"/>
  <c r="J232" i="29"/>
  <c r="K232" i="29"/>
  <c r="A233" i="29"/>
  <c r="B233" i="29"/>
  <c r="C233" i="29"/>
  <c r="D233" i="29"/>
  <c r="E233" i="29"/>
  <c r="F233" i="29"/>
  <c r="G233" i="29"/>
  <c r="H233" i="29"/>
  <c r="I233" i="29"/>
  <c r="J233" i="29"/>
  <c r="K233" i="29"/>
  <c r="A234" i="29"/>
  <c r="B234" i="29"/>
  <c r="C234" i="29"/>
  <c r="D234" i="29"/>
  <c r="E234" i="29"/>
  <c r="F234" i="29"/>
  <c r="G234" i="29"/>
  <c r="H234" i="29"/>
  <c r="I234" i="29"/>
  <c r="J234" i="29"/>
  <c r="K234" i="29"/>
  <c r="A235" i="29"/>
  <c r="B235" i="29"/>
  <c r="C235" i="29"/>
  <c r="D235" i="29"/>
  <c r="E235" i="29"/>
  <c r="F235" i="29"/>
  <c r="G235" i="29"/>
  <c r="H235" i="29"/>
  <c r="I235" i="29"/>
  <c r="J235" i="29"/>
  <c r="K235" i="29"/>
  <c r="A236" i="29"/>
  <c r="B236" i="29"/>
  <c r="C236" i="29"/>
  <c r="D236" i="29"/>
  <c r="E236" i="29"/>
  <c r="F236" i="29"/>
  <c r="G236" i="29"/>
  <c r="H236" i="29"/>
  <c r="I236" i="29"/>
  <c r="J236" i="29"/>
  <c r="K236" i="29"/>
  <c r="A237" i="29"/>
  <c r="B237" i="29"/>
  <c r="C237" i="29"/>
  <c r="D237" i="29"/>
  <c r="E237" i="29"/>
  <c r="F237" i="29"/>
  <c r="G237" i="29"/>
  <c r="H237" i="29"/>
  <c r="I237" i="29"/>
  <c r="J237" i="29"/>
  <c r="K237" i="29"/>
  <c r="A238" i="29"/>
  <c r="B238" i="29"/>
  <c r="C238" i="29"/>
  <c r="D238" i="29"/>
  <c r="E238" i="29"/>
  <c r="F238" i="29"/>
  <c r="G238" i="29"/>
  <c r="H238" i="29"/>
  <c r="I238" i="29"/>
  <c r="J238" i="29"/>
  <c r="K238" i="29"/>
  <c r="A239" i="29"/>
  <c r="B239" i="29"/>
  <c r="C239" i="29"/>
  <c r="D239" i="29"/>
  <c r="E239" i="29"/>
  <c r="F239" i="29"/>
  <c r="G239" i="29"/>
  <c r="H239" i="29"/>
  <c r="I239" i="29"/>
  <c r="J239" i="29"/>
  <c r="K239" i="29"/>
  <c r="A240" i="29"/>
  <c r="B240" i="29"/>
  <c r="C240" i="29"/>
  <c r="D240" i="29"/>
  <c r="E240" i="29"/>
  <c r="F240" i="29"/>
  <c r="G240" i="29"/>
  <c r="H240" i="29"/>
  <c r="I240" i="29"/>
  <c r="J240" i="29"/>
  <c r="K240" i="29"/>
  <c r="A241" i="29"/>
  <c r="B241" i="29"/>
  <c r="C241" i="29"/>
  <c r="D241" i="29"/>
  <c r="E241" i="29"/>
  <c r="F241" i="29"/>
  <c r="G241" i="29"/>
  <c r="H241" i="29"/>
  <c r="I241" i="29"/>
  <c r="J241" i="29"/>
  <c r="K241" i="29"/>
  <c r="A242" i="29"/>
  <c r="B242" i="29"/>
  <c r="C242" i="29"/>
  <c r="D242" i="29"/>
  <c r="E242" i="29"/>
  <c r="F242" i="29"/>
  <c r="G242" i="29"/>
  <c r="H242" i="29"/>
  <c r="I242" i="29"/>
  <c r="J242" i="29"/>
  <c r="K242" i="29"/>
  <c r="A243" i="29"/>
  <c r="B243" i="29"/>
  <c r="C243" i="29"/>
  <c r="D243" i="29"/>
  <c r="E243" i="29"/>
  <c r="F243" i="29"/>
  <c r="G243" i="29"/>
  <c r="H243" i="29"/>
  <c r="I243" i="29"/>
  <c r="J243" i="29"/>
  <c r="K243" i="29"/>
  <c r="A244" i="29"/>
  <c r="B244" i="29"/>
  <c r="C244" i="29"/>
  <c r="D244" i="29"/>
  <c r="E244" i="29"/>
  <c r="F244" i="29"/>
  <c r="G244" i="29"/>
  <c r="H244" i="29"/>
  <c r="I244" i="29"/>
  <c r="J244" i="29"/>
  <c r="K244" i="29"/>
  <c r="A245" i="29"/>
  <c r="B245" i="29"/>
  <c r="C245" i="29"/>
  <c r="D245" i="29"/>
  <c r="E245" i="29"/>
  <c r="F245" i="29"/>
  <c r="G245" i="29"/>
  <c r="H245" i="29"/>
  <c r="I245" i="29"/>
  <c r="J245" i="29"/>
  <c r="K245" i="29"/>
  <c r="A246" i="29"/>
  <c r="B246" i="29"/>
  <c r="C246" i="29"/>
  <c r="D246" i="29"/>
  <c r="E246" i="29"/>
  <c r="F246" i="29"/>
  <c r="G246" i="29"/>
  <c r="H246" i="29"/>
  <c r="I246" i="29"/>
  <c r="J246" i="29"/>
  <c r="K246" i="29"/>
  <c r="A247" i="29"/>
  <c r="B247" i="29"/>
  <c r="C247" i="29"/>
  <c r="D247" i="29"/>
  <c r="E247" i="29"/>
  <c r="F247" i="29"/>
  <c r="G247" i="29"/>
  <c r="H247" i="29"/>
  <c r="I247" i="29"/>
  <c r="J247" i="29"/>
  <c r="K247" i="29"/>
  <c r="A248" i="29"/>
  <c r="B248" i="29"/>
  <c r="C248" i="29"/>
  <c r="D248" i="29"/>
  <c r="E248" i="29"/>
  <c r="F248" i="29"/>
  <c r="G248" i="29"/>
  <c r="H248" i="29"/>
  <c r="I248" i="29"/>
  <c r="J248" i="29"/>
  <c r="K248" i="29"/>
  <c r="A249" i="29"/>
  <c r="B249" i="29"/>
  <c r="C249" i="29"/>
  <c r="D249" i="29"/>
  <c r="E249" i="29"/>
  <c r="F249" i="29"/>
  <c r="G249" i="29"/>
  <c r="H249" i="29"/>
  <c r="I249" i="29"/>
  <c r="J249" i="29"/>
  <c r="K249" i="29"/>
  <c r="A250" i="29"/>
  <c r="B250" i="29"/>
  <c r="C250" i="29"/>
  <c r="D250" i="29"/>
  <c r="E250" i="29"/>
  <c r="F250" i="29"/>
  <c r="G250" i="29"/>
  <c r="H250" i="29"/>
  <c r="I250" i="29"/>
  <c r="J250" i="29"/>
  <c r="K250" i="29"/>
  <c r="A251" i="29"/>
  <c r="B251" i="29"/>
  <c r="C251" i="29"/>
  <c r="D251" i="29"/>
  <c r="E251" i="29"/>
  <c r="F251" i="29"/>
  <c r="G251" i="29"/>
  <c r="H251" i="29"/>
  <c r="I251" i="29"/>
  <c r="J251" i="29"/>
  <c r="K251" i="29"/>
  <c r="A252" i="29"/>
  <c r="B252" i="29"/>
  <c r="C252" i="29"/>
  <c r="D252" i="29"/>
  <c r="E252" i="29"/>
  <c r="F252" i="29"/>
  <c r="G252" i="29"/>
  <c r="H252" i="29"/>
  <c r="I252" i="29"/>
  <c r="J252" i="29"/>
  <c r="K252" i="29"/>
  <c r="A253" i="29"/>
  <c r="B253" i="29"/>
  <c r="C253" i="29"/>
  <c r="D253" i="29"/>
  <c r="E253" i="29"/>
  <c r="F253" i="29"/>
  <c r="G253" i="29"/>
  <c r="H253" i="29"/>
  <c r="I253" i="29"/>
  <c r="J253" i="29"/>
  <c r="K253" i="29"/>
  <c r="A254" i="29"/>
  <c r="B254" i="29"/>
  <c r="C254" i="29"/>
  <c r="D254" i="29"/>
  <c r="E254" i="29"/>
  <c r="F254" i="29"/>
  <c r="G254" i="29"/>
  <c r="H254" i="29"/>
  <c r="I254" i="29"/>
  <c r="J254" i="29"/>
  <c r="K254" i="29"/>
  <c r="A255" i="29"/>
  <c r="B255" i="29"/>
  <c r="C255" i="29"/>
  <c r="D255" i="29"/>
  <c r="E255" i="29"/>
  <c r="F255" i="29"/>
  <c r="G255" i="29"/>
  <c r="H255" i="29"/>
  <c r="I255" i="29"/>
  <c r="J255" i="29"/>
  <c r="K255" i="29"/>
  <c r="A256" i="29"/>
  <c r="B256" i="29"/>
  <c r="C256" i="29"/>
  <c r="D256" i="29"/>
  <c r="E256" i="29"/>
  <c r="F256" i="29"/>
  <c r="G256" i="29"/>
  <c r="H256" i="29"/>
  <c r="I256" i="29"/>
  <c r="J256" i="29"/>
  <c r="K256" i="29"/>
  <c r="A257" i="29"/>
  <c r="B257" i="29"/>
  <c r="C257" i="29"/>
  <c r="D257" i="29"/>
  <c r="E257" i="29"/>
  <c r="F257" i="29"/>
  <c r="G257" i="29"/>
  <c r="H257" i="29"/>
  <c r="I257" i="29"/>
  <c r="J257" i="29"/>
  <c r="K257" i="29"/>
  <c r="A258" i="29"/>
  <c r="B258" i="29"/>
  <c r="C258" i="29"/>
  <c r="D258" i="29"/>
  <c r="E258" i="29"/>
  <c r="F258" i="29"/>
  <c r="G258" i="29"/>
  <c r="H258" i="29"/>
  <c r="I258" i="29"/>
  <c r="J258" i="29"/>
  <c r="K258" i="29"/>
  <c r="A259" i="29"/>
  <c r="B259" i="29"/>
  <c r="C259" i="29"/>
  <c r="D259" i="29"/>
  <c r="E259" i="29"/>
  <c r="F259" i="29"/>
  <c r="G259" i="29"/>
  <c r="H259" i="29"/>
  <c r="I259" i="29"/>
  <c r="J259" i="29"/>
  <c r="K259" i="29"/>
  <c r="A260" i="29"/>
  <c r="B260" i="29"/>
  <c r="C260" i="29"/>
  <c r="D260" i="29"/>
  <c r="E260" i="29"/>
  <c r="F260" i="29"/>
  <c r="G260" i="29"/>
  <c r="H260" i="29"/>
  <c r="I260" i="29"/>
  <c r="J260" i="29"/>
  <c r="K260" i="29"/>
  <c r="A261" i="29"/>
  <c r="B261" i="29"/>
  <c r="C261" i="29"/>
  <c r="D261" i="29"/>
  <c r="E261" i="29"/>
  <c r="F261" i="29"/>
  <c r="G261" i="29"/>
  <c r="H261" i="29"/>
  <c r="I261" i="29"/>
  <c r="J261" i="29"/>
  <c r="K261" i="29"/>
  <c r="A262" i="29"/>
  <c r="B262" i="29"/>
  <c r="C262" i="29"/>
  <c r="D262" i="29"/>
  <c r="E262" i="29"/>
  <c r="F262" i="29"/>
  <c r="G262" i="29"/>
  <c r="H262" i="29"/>
  <c r="I262" i="29"/>
  <c r="J262" i="29"/>
  <c r="K262" i="29"/>
  <c r="A263" i="29"/>
  <c r="B263" i="29"/>
  <c r="C263" i="29"/>
  <c r="D263" i="29"/>
  <c r="E263" i="29"/>
  <c r="F263" i="29"/>
  <c r="G263" i="29"/>
  <c r="H263" i="29"/>
  <c r="I263" i="29"/>
  <c r="J263" i="29"/>
  <c r="K263" i="29"/>
  <c r="A264" i="29"/>
  <c r="B264" i="29"/>
  <c r="C264" i="29"/>
  <c r="D264" i="29"/>
  <c r="E264" i="29"/>
  <c r="F264" i="29"/>
  <c r="G264" i="29"/>
  <c r="H264" i="29"/>
  <c r="I264" i="29"/>
  <c r="J264" i="29"/>
  <c r="K264" i="29"/>
  <c r="A265" i="29"/>
  <c r="B265" i="29"/>
  <c r="C265" i="29"/>
  <c r="D265" i="29"/>
  <c r="E265" i="29"/>
  <c r="F265" i="29"/>
  <c r="G265" i="29"/>
  <c r="H265" i="29"/>
  <c r="I265" i="29"/>
  <c r="J265" i="29"/>
  <c r="K265" i="29"/>
  <c r="A266" i="29"/>
  <c r="B266" i="29"/>
  <c r="C266" i="29"/>
  <c r="D266" i="29"/>
  <c r="E266" i="29"/>
  <c r="F266" i="29"/>
  <c r="G266" i="29"/>
  <c r="H266" i="29"/>
  <c r="I266" i="29"/>
  <c r="J266" i="29"/>
  <c r="K266" i="29"/>
  <c r="A267" i="29"/>
  <c r="B267" i="29"/>
  <c r="C267" i="29"/>
  <c r="D267" i="29"/>
  <c r="E267" i="29"/>
  <c r="F267" i="29"/>
  <c r="G267" i="29"/>
  <c r="H267" i="29"/>
  <c r="I267" i="29"/>
  <c r="J267" i="29"/>
  <c r="K267" i="29"/>
  <c r="A268" i="29"/>
  <c r="B268" i="29"/>
  <c r="C268" i="29"/>
  <c r="D268" i="29"/>
  <c r="E268" i="29"/>
  <c r="F268" i="29"/>
  <c r="G268" i="29"/>
  <c r="H268" i="29"/>
  <c r="I268" i="29"/>
  <c r="J268" i="29"/>
  <c r="K268" i="29"/>
  <c r="A269" i="29"/>
  <c r="B269" i="29"/>
  <c r="C269" i="29"/>
  <c r="D269" i="29"/>
  <c r="E269" i="29"/>
  <c r="F269" i="29"/>
  <c r="G269" i="29"/>
  <c r="H269" i="29"/>
  <c r="I269" i="29"/>
  <c r="J269" i="29"/>
  <c r="K269" i="29"/>
  <c r="A270" i="29"/>
  <c r="B270" i="29"/>
  <c r="C270" i="29"/>
  <c r="D270" i="29"/>
  <c r="E270" i="29"/>
  <c r="F270" i="29"/>
  <c r="G270" i="29"/>
  <c r="H270" i="29"/>
  <c r="I270" i="29"/>
  <c r="J270" i="29"/>
  <c r="K270" i="29"/>
  <c r="A271" i="29"/>
  <c r="B271" i="29"/>
  <c r="C271" i="29"/>
  <c r="D271" i="29"/>
  <c r="E271" i="29"/>
  <c r="F271" i="29"/>
  <c r="G271" i="29"/>
  <c r="H271" i="29"/>
  <c r="I271" i="29"/>
  <c r="J271" i="29"/>
  <c r="K271" i="29"/>
  <c r="A272" i="29"/>
  <c r="B272" i="29"/>
  <c r="C272" i="29"/>
  <c r="D272" i="29"/>
  <c r="E272" i="29"/>
  <c r="F272" i="29"/>
  <c r="G272" i="29"/>
  <c r="H272" i="29"/>
  <c r="I272" i="29"/>
  <c r="J272" i="29"/>
  <c r="K272" i="29"/>
  <c r="A273" i="29"/>
  <c r="B273" i="29"/>
  <c r="C273" i="29"/>
  <c r="D273" i="29"/>
  <c r="E273" i="29"/>
  <c r="F273" i="29"/>
  <c r="G273" i="29"/>
  <c r="H273" i="29"/>
  <c r="I273" i="29"/>
  <c r="J273" i="29"/>
  <c r="K273" i="29"/>
  <c r="A274" i="29"/>
  <c r="B274" i="29"/>
  <c r="C274" i="29"/>
  <c r="D274" i="29"/>
  <c r="E274" i="29"/>
  <c r="F274" i="29"/>
  <c r="G274" i="29"/>
  <c r="H274" i="29"/>
  <c r="I274" i="29"/>
  <c r="J274" i="29"/>
  <c r="K274" i="29"/>
  <c r="A275" i="29"/>
  <c r="B275" i="29"/>
  <c r="C275" i="29"/>
  <c r="D275" i="29"/>
  <c r="E275" i="29"/>
  <c r="F275" i="29"/>
  <c r="G275" i="29"/>
  <c r="H275" i="29"/>
  <c r="I275" i="29"/>
  <c r="J275" i="29"/>
  <c r="K275" i="29"/>
  <c r="A276" i="29"/>
  <c r="B276" i="29"/>
  <c r="C276" i="29"/>
  <c r="D276" i="29"/>
  <c r="E276" i="29"/>
  <c r="F276" i="29"/>
  <c r="G276" i="29"/>
  <c r="H276" i="29"/>
  <c r="I276" i="29"/>
  <c r="J276" i="29"/>
  <c r="K276" i="29"/>
  <c r="A277" i="29"/>
  <c r="B277" i="29"/>
  <c r="C277" i="29"/>
  <c r="D277" i="29"/>
  <c r="E277" i="29"/>
  <c r="F277" i="29"/>
  <c r="G277" i="29"/>
  <c r="H277" i="29"/>
  <c r="I277" i="29"/>
  <c r="J277" i="29"/>
  <c r="K277" i="29"/>
  <c r="A278" i="29"/>
  <c r="B278" i="29"/>
  <c r="C278" i="29"/>
  <c r="D278" i="29"/>
  <c r="E278" i="29"/>
  <c r="F278" i="29"/>
  <c r="G278" i="29"/>
  <c r="H278" i="29"/>
  <c r="I278" i="29"/>
  <c r="J278" i="29"/>
  <c r="K278" i="29"/>
  <c r="A279" i="29"/>
  <c r="B279" i="29"/>
  <c r="C279" i="29"/>
  <c r="D279" i="29"/>
  <c r="E279" i="29"/>
  <c r="F279" i="29"/>
  <c r="G279" i="29"/>
  <c r="H279" i="29"/>
  <c r="I279" i="29"/>
  <c r="J279" i="29"/>
  <c r="K279" i="29"/>
  <c r="A280" i="29"/>
  <c r="B280" i="29"/>
  <c r="C280" i="29"/>
  <c r="D280" i="29"/>
  <c r="E280" i="29"/>
  <c r="F280" i="29"/>
  <c r="G280" i="29"/>
  <c r="H280" i="29"/>
  <c r="I280" i="29"/>
  <c r="J280" i="29"/>
  <c r="K280" i="29"/>
  <c r="A281" i="29"/>
  <c r="B281" i="29"/>
  <c r="C281" i="29"/>
  <c r="D281" i="29"/>
  <c r="E281" i="29"/>
  <c r="F281" i="29"/>
  <c r="G281" i="29"/>
  <c r="H281" i="29"/>
  <c r="I281" i="29"/>
  <c r="J281" i="29"/>
  <c r="K281" i="29"/>
  <c r="A282" i="29"/>
  <c r="B282" i="29"/>
  <c r="C282" i="29"/>
  <c r="D282" i="29"/>
  <c r="E282" i="29"/>
  <c r="F282" i="29"/>
  <c r="G282" i="29"/>
  <c r="H282" i="29"/>
  <c r="I282" i="29"/>
  <c r="J282" i="29"/>
  <c r="K282" i="29"/>
  <c r="A283" i="29"/>
  <c r="B283" i="29"/>
  <c r="C283" i="29"/>
  <c r="D283" i="29"/>
  <c r="E283" i="29"/>
  <c r="F283" i="29"/>
  <c r="G283" i="29"/>
  <c r="H283" i="29"/>
  <c r="I283" i="29"/>
  <c r="J283" i="29"/>
  <c r="K283" i="29"/>
  <c r="A284" i="29"/>
  <c r="B284" i="29"/>
  <c r="C284" i="29"/>
  <c r="D284" i="29"/>
  <c r="E284" i="29"/>
  <c r="F284" i="29"/>
  <c r="G284" i="29"/>
  <c r="H284" i="29"/>
  <c r="I284" i="29"/>
  <c r="J284" i="29"/>
  <c r="K284" i="29"/>
  <c r="A285" i="29"/>
  <c r="B285" i="29"/>
  <c r="C285" i="29"/>
  <c r="D285" i="29"/>
  <c r="E285" i="29"/>
  <c r="F285" i="29"/>
  <c r="G285" i="29"/>
  <c r="H285" i="29"/>
  <c r="I285" i="29"/>
  <c r="J285" i="29"/>
  <c r="K285" i="29"/>
  <c r="A286" i="29"/>
  <c r="B286" i="29"/>
  <c r="C286" i="29"/>
  <c r="D286" i="29"/>
  <c r="E286" i="29"/>
  <c r="F286" i="29"/>
  <c r="G286" i="29"/>
  <c r="H286" i="29"/>
  <c r="I286" i="29"/>
  <c r="J286" i="29"/>
  <c r="K286" i="29"/>
  <c r="A287" i="29"/>
  <c r="B287" i="29"/>
  <c r="C287" i="29"/>
  <c r="D287" i="29"/>
  <c r="E287" i="29"/>
  <c r="F287" i="29"/>
  <c r="G287" i="29"/>
  <c r="H287" i="29"/>
  <c r="I287" i="29"/>
  <c r="J287" i="29"/>
  <c r="K287" i="29"/>
  <c r="A288" i="29"/>
  <c r="B288" i="29"/>
  <c r="C288" i="29"/>
  <c r="D288" i="29"/>
  <c r="E288" i="29"/>
  <c r="F288" i="29"/>
  <c r="G288" i="29"/>
  <c r="H288" i="29"/>
  <c r="I288" i="29"/>
  <c r="J288" i="29"/>
  <c r="K288" i="29"/>
  <c r="A289" i="29"/>
  <c r="B289" i="29"/>
  <c r="C289" i="29"/>
  <c r="D289" i="29"/>
  <c r="E289" i="29"/>
  <c r="F289" i="29"/>
  <c r="G289" i="29"/>
  <c r="H289" i="29"/>
  <c r="I289" i="29"/>
  <c r="J289" i="29"/>
  <c r="K289" i="29"/>
  <c r="A290" i="29"/>
  <c r="B290" i="29"/>
  <c r="C290" i="29"/>
  <c r="D290" i="29"/>
  <c r="E290" i="29"/>
  <c r="F290" i="29"/>
  <c r="G290" i="29"/>
  <c r="H290" i="29"/>
  <c r="I290" i="29"/>
  <c r="J290" i="29"/>
  <c r="K290" i="29"/>
  <c r="A291" i="29"/>
  <c r="B291" i="29"/>
  <c r="C291" i="29"/>
  <c r="D291" i="29"/>
  <c r="E291" i="29"/>
  <c r="F291" i="29"/>
  <c r="G291" i="29"/>
  <c r="H291" i="29"/>
  <c r="I291" i="29"/>
  <c r="J291" i="29"/>
  <c r="K291" i="29"/>
  <c r="A292" i="29"/>
  <c r="B292" i="29"/>
  <c r="C292" i="29"/>
  <c r="D292" i="29"/>
  <c r="E292" i="29"/>
  <c r="F292" i="29"/>
  <c r="G292" i="29"/>
  <c r="H292" i="29"/>
  <c r="I292" i="29"/>
  <c r="J292" i="29"/>
  <c r="K292" i="29"/>
  <c r="A293" i="29"/>
  <c r="B293" i="29"/>
  <c r="C293" i="29"/>
  <c r="D293" i="29"/>
  <c r="E293" i="29"/>
  <c r="F293" i="29"/>
  <c r="G293" i="29"/>
  <c r="H293" i="29"/>
  <c r="I293" i="29"/>
  <c r="J293" i="29"/>
  <c r="K293" i="29"/>
  <c r="A294" i="29"/>
  <c r="B294" i="29"/>
  <c r="C294" i="29"/>
  <c r="D294" i="29"/>
  <c r="E294" i="29"/>
  <c r="F294" i="29"/>
  <c r="G294" i="29"/>
  <c r="H294" i="29"/>
  <c r="I294" i="29"/>
  <c r="J294" i="29"/>
  <c r="K294" i="29"/>
  <c r="A295" i="29"/>
  <c r="B295" i="29"/>
  <c r="C295" i="29"/>
  <c r="D295" i="29"/>
  <c r="E295" i="29"/>
  <c r="F295" i="29"/>
  <c r="G295" i="29"/>
  <c r="H295" i="29"/>
  <c r="I295" i="29"/>
  <c r="J295" i="29"/>
  <c r="K295" i="29"/>
  <c r="A296" i="29"/>
  <c r="B296" i="29"/>
  <c r="C296" i="29"/>
  <c r="D296" i="29"/>
  <c r="E296" i="29"/>
  <c r="F296" i="29"/>
  <c r="G296" i="29"/>
  <c r="H296" i="29"/>
  <c r="I296" i="29"/>
  <c r="J296" i="29"/>
  <c r="K296" i="29"/>
  <c r="A297" i="29"/>
  <c r="B297" i="29"/>
  <c r="C297" i="29"/>
  <c r="D297" i="29"/>
  <c r="E297" i="29"/>
  <c r="F297" i="29"/>
  <c r="G297" i="29"/>
  <c r="H297" i="29"/>
  <c r="I297" i="29"/>
  <c r="J297" i="29"/>
  <c r="K297" i="29"/>
  <c r="A298" i="29"/>
  <c r="B298" i="29"/>
  <c r="C298" i="29"/>
  <c r="D298" i="29"/>
  <c r="E298" i="29"/>
  <c r="F298" i="29"/>
  <c r="G298" i="29"/>
  <c r="H298" i="29"/>
  <c r="I298" i="29"/>
  <c r="J298" i="29"/>
  <c r="K298" i="29"/>
  <c r="A299" i="29"/>
  <c r="B299" i="29"/>
  <c r="C299" i="29"/>
  <c r="D299" i="29"/>
  <c r="E299" i="29"/>
  <c r="F299" i="29"/>
  <c r="G299" i="29"/>
  <c r="H299" i="29"/>
  <c r="I299" i="29"/>
  <c r="J299" i="29"/>
  <c r="K299" i="29"/>
  <c r="A300" i="29"/>
  <c r="B300" i="29"/>
  <c r="C300" i="29"/>
  <c r="D300" i="29"/>
  <c r="E300" i="29"/>
  <c r="F300" i="29"/>
  <c r="G300" i="29"/>
  <c r="H300" i="29"/>
  <c r="I300" i="29"/>
  <c r="J300" i="29"/>
  <c r="K300" i="29"/>
  <c r="A301" i="29"/>
  <c r="B301" i="29"/>
  <c r="C301" i="29"/>
  <c r="D301" i="29"/>
  <c r="E301" i="29"/>
  <c r="F301" i="29"/>
  <c r="G301" i="29"/>
  <c r="H301" i="29"/>
  <c r="I301" i="29"/>
  <c r="J301" i="29"/>
  <c r="K301" i="29"/>
  <c r="A302" i="29"/>
  <c r="B302" i="29"/>
  <c r="C302" i="29"/>
  <c r="D302" i="29"/>
  <c r="E302" i="29"/>
  <c r="F302" i="29"/>
  <c r="G302" i="29"/>
  <c r="H302" i="29"/>
  <c r="I302" i="29"/>
  <c r="J302" i="29"/>
  <c r="K302" i="29"/>
  <c r="A303" i="29"/>
  <c r="B303" i="29"/>
  <c r="C303" i="29"/>
  <c r="D303" i="29"/>
  <c r="E303" i="29"/>
  <c r="F303" i="29"/>
  <c r="G303" i="29"/>
  <c r="H303" i="29"/>
  <c r="I303" i="29"/>
  <c r="J303" i="29"/>
  <c r="K303" i="29"/>
  <c r="A304" i="29"/>
  <c r="B304" i="29"/>
  <c r="C304" i="29"/>
  <c r="D304" i="29"/>
  <c r="E304" i="29"/>
  <c r="F304" i="29"/>
  <c r="G304" i="29"/>
  <c r="H304" i="29"/>
  <c r="I304" i="29"/>
  <c r="J304" i="29"/>
  <c r="K304" i="29"/>
  <c r="A305" i="29"/>
  <c r="B305" i="29"/>
  <c r="C305" i="29"/>
  <c r="D305" i="29"/>
  <c r="E305" i="29"/>
  <c r="F305" i="29"/>
  <c r="G305" i="29"/>
  <c r="H305" i="29"/>
  <c r="I305" i="29"/>
  <c r="J305" i="29"/>
  <c r="K305" i="29"/>
  <c r="A306" i="29"/>
  <c r="B306" i="29"/>
  <c r="C306" i="29"/>
  <c r="D306" i="29"/>
  <c r="E306" i="29"/>
  <c r="F306" i="29"/>
  <c r="G306" i="29"/>
  <c r="H306" i="29"/>
  <c r="I306" i="29"/>
  <c r="J306" i="29"/>
  <c r="K306" i="29"/>
  <c r="A307" i="29"/>
  <c r="B307" i="29"/>
  <c r="C307" i="29"/>
  <c r="D307" i="29"/>
  <c r="E307" i="29"/>
  <c r="F307" i="29"/>
  <c r="G307" i="29"/>
  <c r="H307" i="29"/>
  <c r="I307" i="29"/>
  <c r="J307" i="29"/>
  <c r="K307" i="29"/>
  <c r="A308" i="29"/>
  <c r="B308" i="29"/>
  <c r="C308" i="29"/>
  <c r="D308" i="29"/>
  <c r="E308" i="29"/>
  <c r="F308" i="29"/>
  <c r="G308" i="29"/>
  <c r="H308" i="29"/>
  <c r="I308" i="29"/>
  <c r="J308" i="29"/>
  <c r="K308" i="29"/>
  <c r="A309" i="29"/>
  <c r="B309" i="29"/>
  <c r="C309" i="29"/>
  <c r="D309" i="29"/>
  <c r="E309" i="29"/>
  <c r="F309" i="29"/>
  <c r="G309" i="29"/>
  <c r="H309" i="29"/>
  <c r="I309" i="29"/>
  <c r="J309" i="29"/>
  <c r="K309" i="29"/>
  <c r="A310" i="29"/>
  <c r="B310" i="29"/>
  <c r="C310" i="29"/>
  <c r="D310" i="29"/>
  <c r="E310" i="29"/>
  <c r="F310" i="29"/>
  <c r="G310" i="29"/>
  <c r="H310" i="29"/>
  <c r="I310" i="29"/>
  <c r="J310" i="29"/>
  <c r="K310" i="29"/>
  <c r="A311" i="29"/>
  <c r="B311" i="29"/>
  <c r="C311" i="29"/>
  <c r="D311" i="29"/>
  <c r="E311" i="29"/>
  <c r="F311" i="29"/>
  <c r="G311" i="29"/>
  <c r="H311" i="29"/>
  <c r="I311" i="29"/>
  <c r="J311" i="29"/>
  <c r="K311" i="29"/>
  <c r="A312" i="29"/>
  <c r="B312" i="29"/>
  <c r="C312" i="29"/>
  <c r="D312" i="29"/>
  <c r="E312" i="29"/>
  <c r="F312" i="29"/>
  <c r="G312" i="29"/>
  <c r="H312" i="29"/>
  <c r="I312" i="29"/>
  <c r="J312" i="29"/>
  <c r="K312" i="29"/>
  <c r="A313" i="29"/>
  <c r="B313" i="29"/>
  <c r="C313" i="29"/>
  <c r="D313" i="29"/>
  <c r="E313" i="29"/>
  <c r="F313" i="29"/>
  <c r="G313" i="29"/>
  <c r="H313" i="29"/>
  <c r="I313" i="29"/>
  <c r="J313" i="29"/>
  <c r="K313" i="29"/>
  <c r="A314" i="29"/>
  <c r="B314" i="29"/>
  <c r="C314" i="29"/>
  <c r="D314" i="29"/>
  <c r="E314" i="29"/>
  <c r="F314" i="29"/>
  <c r="G314" i="29"/>
  <c r="H314" i="29"/>
  <c r="I314" i="29"/>
  <c r="J314" i="29"/>
  <c r="K314" i="29"/>
  <c r="A315" i="29"/>
  <c r="B315" i="29"/>
  <c r="C315" i="29"/>
  <c r="D315" i="29"/>
  <c r="E315" i="29"/>
  <c r="F315" i="29"/>
  <c r="G315" i="29"/>
  <c r="H315" i="29"/>
  <c r="I315" i="29"/>
  <c r="J315" i="29"/>
  <c r="K315" i="29"/>
  <c r="A316" i="29"/>
  <c r="B316" i="29"/>
  <c r="C316" i="29"/>
  <c r="D316" i="29"/>
  <c r="E316" i="29"/>
  <c r="F316" i="29"/>
  <c r="G316" i="29"/>
  <c r="H316" i="29"/>
  <c r="I316" i="29"/>
  <c r="J316" i="29"/>
  <c r="K316" i="29"/>
  <c r="A317" i="29"/>
  <c r="B317" i="29"/>
  <c r="C317" i="29"/>
  <c r="D317" i="29"/>
  <c r="E317" i="29"/>
  <c r="F317" i="29"/>
  <c r="G317" i="29"/>
  <c r="H317" i="29"/>
  <c r="I317" i="29"/>
  <c r="J317" i="29"/>
  <c r="K317" i="29"/>
  <c r="A318" i="29"/>
  <c r="B318" i="29"/>
  <c r="C318" i="29"/>
  <c r="D318" i="29"/>
  <c r="E318" i="29"/>
  <c r="F318" i="29"/>
  <c r="G318" i="29"/>
  <c r="H318" i="29"/>
  <c r="I318" i="29"/>
  <c r="J318" i="29"/>
  <c r="K318" i="29"/>
  <c r="A319" i="29"/>
  <c r="B319" i="29"/>
  <c r="C319" i="29"/>
  <c r="D319" i="29"/>
  <c r="E319" i="29"/>
  <c r="F319" i="29"/>
  <c r="G319" i="29"/>
  <c r="H319" i="29"/>
  <c r="I319" i="29"/>
  <c r="J319" i="29"/>
  <c r="K319" i="29"/>
  <c r="A320" i="29"/>
  <c r="B320" i="29"/>
  <c r="C320" i="29"/>
  <c r="D320" i="29"/>
  <c r="E320" i="29"/>
  <c r="F320" i="29"/>
  <c r="G320" i="29"/>
  <c r="H320" i="29"/>
  <c r="I320" i="29"/>
  <c r="J320" i="29"/>
  <c r="K320" i="29"/>
  <c r="A321" i="29"/>
  <c r="B321" i="29"/>
  <c r="C321" i="29"/>
  <c r="D321" i="29"/>
  <c r="E321" i="29"/>
  <c r="F321" i="29"/>
  <c r="G321" i="29"/>
  <c r="H321" i="29"/>
  <c r="I321" i="29"/>
  <c r="J321" i="29"/>
  <c r="K321" i="29"/>
  <c r="A322" i="29"/>
  <c r="B322" i="29"/>
  <c r="C322" i="29"/>
  <c r="D322" i="29"/>
  <c r="E322" i="29"/>
  <c r="F322" i="29"/>
  <c r="G322" i="29"/>
  <c r="H322" i="29"/>
  <c r="I322" i="29"/>
  <c r="J322" i="29"/>
  <c r="K322" i="29"/>
  <c r="A323" i="29"/>
  <c r="B323" i="29"/>
  <c r="C323" i="29"/>
  <c r="D323" i="29"/>
  <c r="E323" i="29"/>
  <c r="F323" i="29"/>
  <c r="G323" i="29"/>
  <c r="H323" i="29"/>
  <c r="I323" i="29"/>
  <c r="J323" i="29"/>
  <c r="K323" i="29"/>
  <c r="A324" i="29"/>
  <c r="B324" i="29"/>
  <c r="C324" i="29"/>
  <c r="D324" i="29"/>
  <c r="E324" i="29"/>
  <c r="F324" i="29"/>
  <c r="G324" i="29"/>
  <c r="H324" i="29"/>
  <c r="I324" i="29"/>
  <c r="J324" i="29"/>
  <c r="K324" i="29"/>
  <c r="A325" i="29"/>
  <c r="B325" i="29"/>
  <c r="C325" i="29"/>
  <c r="D325" i="29"/>
  <c r="E325" i="29"/>
  <c r="F325" i="29"/>
  <c r="G325" i="29"/>
  <c r="H325" i="29"/>
  <c r="I325" i="29"/>
  <c r="J325" i="29"/>
  <c r="K325" i="29"/>
  <c r="A326" i="29"/>
  <c r="B326" i="29"/>
  <c r="C326" i="29"/>
  <c r="D326" i="29"/>
  <c r="E326" i="29"/>
  <c r="F326" i="29"/>
  <c r="G326" i="29"/>
  <c r="H326" i="29"/>
  <c r="I326" i="29"/>
  <c r="J326" i="29"/>
  <c r="K326" i="29"/>
  <c r="A327" i="29"/>
  <c r="B327" i="29"/>
  <c r="C327" i="29"/>
  <c r="D327" i="29"/>
  <c r="E327" i="29"/>
  <c r="F327" i="29"/>
  <c r="G327" i="29"/>
  <c r="H327" i="29"/>
  <c r="I327" i="29"/>
  <c r="J327" i="29"/>
  <c r="K327" i="29"/>
  <c r="A328" i="29"/>
  <c r="B328" i="29"/>
  <c r="C328" i="29"/>
  <c r="D328" i="29"/>
  <c r="E328" i="29"/>
  <c r="F328" i="29"/>
  <c r="G328" i="29"/>
  <c r="H328" i="29"/>
  <c r="I328" i="29"/>
  <c r="J328" i="29"/>
  <c r="K328" i="29"/>
  <c r="A329" i="29"/>
  <c r="B329" i="29"/>
  <c r="C329" i="29"/>
  <c r="D329" i="29"/>
  <c r="E329" i="29"/>
  <c r="F329" i="29"/>
  <c r="G329" i="29"/>
  <c r="H329" i="29"/>
  <c r="I329" i="29"/>
  <c r="J329" i="29"/>
  <c r="K329" i="29"/>
  <c r="A330" i="29"/>
  <c r="B330" i="29"/>
  <c r="C330" i="29"/>
  <c r="D330" i="29"/>
  <c r="E330" i="29"/>
  <c r="F330" i="29"/>
  <c r="G330" i="29"/>
  <c r="H330" i="29"/>
  <c r="I330" i="29"/>
  <c r="J330" i="29"/>
  <c r="K330" i="29"/>
  <c r="A331" i="29"/>
  <c r="B331" i="29"/>
  <c r="C331" i="29"/>
  <c r="D331" i="29"/>
  <c r="E331" i="29"/>
  <c r="F331" i="29"/>
  <c r="G331" i="29"/>
  <c r="H331" i="29"/>
  <c r="I331" i="29"/>
  <c r="J331" i="29"/>
  <c r="K331" i="29"/>
  <c r="A332" i="29"/>
  <c r="B332" i="29"/>
  <c r="C332" i="29"/>
  <c r="D332" i="29"/>
  <c r="E332" i="29"/>
  <c r="F332" i="29"/>
  <c r="G332" i="29"/>
  <c r="H332" i="29"/>
  <c r="I332" i="29"/>
  <c r="J332" i="29"/>
  <c r="K332" i="29"/>
  <c r="A333" i="29"/>
  <c r="B333" i="29"/>
  <c r="C333" i="29"/>
  <c r="D333" i="29"/>
  <c r="E333" i="29"/>
  <c r="F333" i="29"/>
  <c r="G333" i="29"/>
  <c r="H333" i="29"/>
  <c r="I333" i="29"/>
  <c r="J333" i="29"/>
  <c r="K333" i="29"/>
  <c r="A334" i="29"/>
  <c r="B334" i="29"/>
  <c r="C334" i="29"/>
  <c r="D334" i="29"/>
  <c r="E334" i="29"/>
  <c r="F334" i="29"/>
  <c r="G334" i="29"/>
  <c r="H334" i="29"/>
  <c r="I334" i="29"/>
  <c r="J334" i="29"/>
  <c r="K334" i="29"/>
  <c r="A335" i="29"/>
  <c r="B335" i="29"/>
  <c r="C335" i="29"/>
  <c r="D335" i="29"/>
  <c r="E335" i="29"/>
  <c r="F335" i="29"/>
  <c r="G335" i="29"/>
  <c r="H335" i="29"/>
  <c r="I335" i="29"/>
  <c r="J335" i="29"/>
  <c r="K335" i="29"/>
  <c r="A336" i="29"/>
  <c r="B336" i="29"/>
  <c r="C336" i="29"/>
  <c r="D336" i="29"/>
  <c r="E336" i="29"/>
  <c r="F336" i="29"/>
  <c r="G336" i="29"/>
  <c r="H336" i="29"/>
  <c r="I336" i="29"/>
  <c r="J336" i="29"/>
  <c r="K336" i="29"/>
  <c r="A337" i="29"/>
  <c r="B337" i="29"/>
  <c r="C337" i="29"/>
  <c r="D337" i="29"/>
  <c r="E337" i="29"/>
  <c r="F337" i="29"/>
  <c r="G337" i="29"/>
  <c r="H337" i="29"/>
  <c r="I337" i="29"/>
  <c r="J337" i="29"/>
  <c r="K337" i="29"/>
  <c r="A338" i="29"/>
  <c r="B338" i="29"/>
  <c r="C338" i="29"/>
  <c r="D338" i="29"/>
  <c r="E338" i="29"/>
  <c r="F338" i="29"/>
  <c r="G338" i="29"/>
  <c r="H338" i="29"/>
  <c r="I338" i="29"/>
  <c r="J338" i="29"/>
  <c r="K338" i="29"/>
  <c r="A339" i="29"/>
  <c r="B339" i="29"/>
  <c r="C339" i="29"/>
  <c r="D339" i="29"/>
  <c r="E339" i="29"/>
  <c r="F339" i="29"/>
  <c r="G339" i="29"/>
  <c r="H339" i="29"/>
  <c r="I339" i="29"/>
  <c r="J339" i="29"/>
  <c r="K339" i="29"/>
  <c r="A340" i="29"/>
  <c r="B340" i="29"/>
  <c r="C340" i="29"/>
  <c r="D340" i="29"/>
  <c r="E340" i="29"/>
  <c r="F340" i="29"/>
  <c r="G340" i="29"/>
  <c r="H340" i="29"/>
  <c r="I340" i="29"/>
  <c r="J340" i="29"/>
  <c r="K340" i="29"/>
  <c r="A341" i="29"/>
  <c r="B341" i="29"/>
  <c r="C341" i="29"/>
  <c r="D341" i="29"/>
  <c r="E341" i="29"/>
  <c r="F341" i="29"/>
  <c r="G341" i="29"/>
  <c r="H341" i="29"/>
  <c r="I341" i="29"/>
  <c r="J341" i="29"/>
  <c r="K341" i="29"/>
  <c r="A342" i="29"/>
  <c r="B342" i="29"/>
  <c r="C342" i="29"/>
  <c r="D342" i="29"/>
  <c r="E342" i="29"/>
  <c r="F342" i="29"/>
  <c r="G342" i="29"/>
  <c r="H342" i="29"/>
  <c r="I342" i="29"/>
  <c r="J342" i="29"/>
  <c r="K342" i="29"/>
  <c r="A343" i="29"/>
  <c r="B343" i="29"/>
  <c r="C343" i="29"/>
  <c r="D343" i="29"/>
  <c r="E343" i="29"/>
  <c r="F343" i="29"/>
  <c r="G343" i="29"/>
  <c r="H343" i="29"/>
  <c r="I343" i="29"/>
  <c r="J343" i="29"/>
  <c r="K343" i="29"/>
  <c r="A344" i="29"/>
  <c r="B344" i="29"/>
  <c r="C344" i="29"/>
  <c r="D344" i="29"/>
  <c r="E344" i="29"/>
  <c r="F344" i="29"/>
  <c r="G344" i="29"/>
  <c r="H344" i="29"/>
  <c r="I344" i="29"/>
  <c r="J344" i="29"/>
  <c r="K344" i="29"/>
  <c r="A345" i="29"/>
  <c r="B345" i="29"/>
  <c r="C345" i="29"/>
  <c r="D345" i="29"/>
  <c r="E345" i="29"/>
  <c r="F345" i="29"/>
  <c r="G345" i="29"/>
  <c r="H345" i="29"/>
  <c r="I345" i="29"/>
  <c r="J345" i="29"/>
  <c r="K345" i="29"/>
  <c r="A346" i="29"/>
  <c r="B346" i="29"/>
  <c r="C346" i="29"/>
  <c r="D346" i="29"/>
  <c r="E346" i="29"/>
  <c r="F346" i="29"/>
  <c r="G346" i="29"/>
  <c r="H346" i="29"/>
  <c r="I346" i="29"/>
  <c r="J346" i="29"/>
  <c r="K346" i="29"/>
  <c r="A347" i="29"/>
  <c r="B347" i="29"/>
  <c r="C347" i="29"/>
  <c r="D347" i="29"/>
  <c r="E347" i="29"/>
  <c r="F347" i="29"/>
  <c r="G347" i="29"/>
  <c r="H347" i="29"/>
  <c r="I347" i="29"/>
  <c r="J347" i="29"/>
  <c r="K347" i="29"/>
  <c r="A348" i="29"/>
  <c r="B348" i="29"/>
  <c r="C348" i="29"/>
  <c r="D348" i="29"/>
  <c r="E348" i="29"/>
  <c r="F348" i="29"/>
  <c r="G348" i="29"/>
  <c r="H348" i="29"/>
  <c r="I348" i="29"/>
  <c r="J348" i="29"/>
  <c r="K348" i="29"/>
  <c r="A349" i="29"/>
  <c r="B349" i="29"/>
  <c r="C349" i="29"/>
  <c r="D349" i="29"/>
  <c r="E349" i="29"/>
  <c r="F349" i="29"/>
  <c r="G349" i="29"/>
  <c r="H349" i="29"/>
  <c r="I349" i="29"/>
  <c r="J349" i="29"/>
  <c r="K349" i="29"/>
  <c r="A350" i="29"/>
  <c r="B350" i="29"/>
  <c r="C350" i="29"/>
  <c r="D350" i="29"/>
  <c r="E350" i="29"/>
  <c r="F350" i="29"/>
  <c r="G350" i="29"/>
  <c r="H350" i="29"/>
  <c r="I350" i="29"/>
  <c r="J350" i="29"/>
  <c r="K350" i="29"/>
  <c r="A351" i="29"/>
  <c r="B351" i="29"/>
  <c r="C351" i="29"/>
  <c r="D351" i="29"/>
  <c r="E351" i="29"/>
  <c r="F351" i="29"/>
  <c r="G351" i="29"/>
  <c r="H351" i="29"/>
  <c r="I351" i="29"/>
  <c r="J351" i="29"/>
  <c r="K351" i="29"/>
  <c r="A352" i="29"/>
  <c r="B352" i="29"/>
  <c r="C352" i="29"/>
  <c r="D352" i="29"/>
  <c r="E352" i="29"/>
  <c r="F352" i="29"/>
  <c r="G352" i="29"/>
  <c r="H352" i="29"/>
  <c r="I352" i="29"/>
  <c r="J352" i="29"/>
  <c r="K352" i="29"/>
  <c r="A353" i="29"/>
  <c r="B353" i="29"/>
  <c r="C353" i="29"/>
  <c r="D353" i="29"/>
  <c r="E353" i="29"/>
  <c r="F353" i="29"/>
  <c r="G353" i="29"/>
  <c r="H353" i="29"/>
  <c r="I353" i="29"/>
  <c r="J353" i="29"/>
  <c r="K353" i="29"/>
  <c r="A354" i="29"/>
  <c r="B354" i="29"/>
  <c r="C354" i="29"/>
  <c r="D354" i="29"/>
  <c r="E354" i="29"/>
  <c r="F354" i="29"/>
  <c r="G354" i="29"/>
  <c r="H354" i="29"/>
  <c r="I354" i="29"/>
  <c r="J354" i="29"/>
  <c r="K354" i="29"/>
  <c r="A355" i="29"/>
  <c r="B355" i="29"/>
  <c r="C355" i="29"/>
  <c r="D355" i="29"/>
  <c r="E355" i="29"/>
  <c r="F355" i="29"/>
  <c r="G355" i="29"/>
  <c r="H355" i="29"/>
  <c r="I355" i="29"/>
  <c r="J355" i="29"/>
  <c r="K355" i="29"/>
  <c r="A356" i="29"/>
  <c r="B356" i="29"/>
  <c r="C356" i="29"/>
  <c r="D356" i="29"/>
  <c r="E356" i="29"/>
  <c r="F356" i="29"/>
  <c r="G356" i="29"/>
  <c r="H356" i="29"/>
  <c r="I356" i="29"/>
  <c r="J356" i="29"/>
  <c r="K356" i="29"/>
  <c r="A357" i="29"/>
  <c r="B357" i="29"/>
  <c r="C357" i="29"/>
  <c r="D357" i="29"/>
  <c r="E357" i="29"/>
  <c r="F357" i="29"/>
  <c r="G357" i="29"/>
  <c r="H357" i="29"/>
  <c r="I357" i="29"/>
  <c r="J357" i="29"/>
  <c r="K357" i="29"/>
  <c r="A358" i="29"/>
  <c r="B358" i="29"/>
  <c r="C358" i="29"/>
  <c r="D358" i="29"/>
  <c r="E358" i="29"/>
  <c r="F358" i="29"/>
  <c r="G358" i="29"/>
  <c r="H358" i="29"/>
  <c r="I358" i="29"/>
  <c r="J358" i="29"/>
  <c r="K358" i="29"/>
  <c r="A359" i="29"/>
  <c r="B359" i="29"/>
  <c r="C359" i="29"/>
  <c r="D359" i="29"/>
  <c r="E359" i="29"/>
  <c r="F359" i="29"/>
  <c r="G359" i="29"/>
  <c r="H359" i="29"/>
  <c r="I359" i="29"/>
  <c r="J359" i="29"/>
  <c r="K359" i="29"/>
  <c r="A360" i="29"/>
  <c r="B360" i="29"/>
  <c r="C360" i="29"/>
  <c r="D360" i="29"/>
  <c r="E360" i="29"/>
  <c r="F360" i="29"/>
  <c r="G360" i="29"/>
  <c r="H360" i="29"/>
  <c r="I360" i="29"/>
  <c r="J360" i="29"/>
  <c r="K360" i="29"/>
  <c r="A361" i="29"/>
  <c r="B361" i="29"/>
  <c r="C361" i="29"/>
  <c r="D361" i="29"/>
  <c r="E361" i="29"/>
  <c r="F361" i="29"/>
  <c r="G361" i="29"/>
  <c r="H361" i="29"/>
  <c r="I361" i="29"/>
  <c r="J361" i="29"/>
  <c r="K361" i="29"/>
  <c r="A362" i="29"/>
  <c r="B362" i="29"/>
  <c r="C362" i="29"/>
  <c r="D362" i="29"/>
  <c r="E362" i="29"/>
  <c r="F362" i="29"/>
  <c r="G362" i="29"/>
  <c r="H362" i="29"/>
  <c r="I362" i="29"/>
  <c r="J362" i="29"/>
  <c r="K362" i="29"/>
  <c r="A363" i="29"/>
  <c r="B363" i="29"/>
  <c r="C363" i="29"/>
  <c r="D363" i="29"/>
  <c r="E363" i="29"/>
  <c r="F363" i="29"/>
  <c r="G363" i="29"/>
  <c r="H363" i="29"/>
  <c r="I363" i="29"/>
  <c r="J363" i="29"/>
  <c r="K363" i="29"/>
  <c r="A364" i="29"/>
  <c r="B364" i="29"/>
  <c r="C364" i="29"/>
  <c r="D364" i="29"/>
  <c r="E364" i="29"/>
  <c r="F364" i="29"/>
  <c r="G364" i="29"/>
  <c r="H364" i="29"/>
  <c r="I364" i="29"/>
  <c r="J364" i="29"/>
  <c r="K364" i="29"/>
  <c r="A365" i="29"/>
  <c r="B365" i="29"/>
  <c r="C365" i="29"/>
  <c r="D365" i="29"/>
  <c r="E365" i="29"/>
  <c r="F365" i="29"/>
  <c r="G365" i="29"/>
  <c r="H365" i="29"/>
  <c r="I365" i="29"/>
  <c r="J365" i="29"/>
  <c r="K365" i="29"/>
  <c r="A366" i="29"/>
  <c r="B366" i="29"/>
  <c r="C366" i="29"/>
  <c r="D366" i="29"/>
  <c r="E366" i="29"/>
  <c r="F366" i="29"/>
  <c r="G366" i="29"/>
  <c r="H366" i="29"/>
  <c r="I366" i="29"/>
  <c r="J366" i="29"/>
  <c r="K366" i="29"/>
  <c r="A367" i="29"/>
  <c r="B367" i="29"/>
  <c r="C367" i="29"/>
  <c r="D367" i="29"/>
  <c r="E367" i="29"/>
  <c r="F367" i="29"/>
  <c r="G367" i="29"/>
  <c r="H367" i="29"/>
  <c r="I367" i="29"/>
  <c r="J367" i="29"/>
  <c r="K367" i="29"/>
  <c r="A368" i="29"/>
  <c r="B368" i="29"/>
  <c r="C368" i="29"/>
  <c r="D368" i="29"/>
  <c r="E368" i="29"/>
  <c r="F368" i="29"/>
  <c r="G368" i="29"/>
  <c r="H368" i="29"/>
  <c r="I368" i="29"/>
  <c r="J368" i="29"/>
  <c r="K368" i="29"/>
  <c r="A369" i="29"/>
  <c r="B369" i="29"/>
  <c r="C369" i="29"/>
  <c r="D369" i="29"/>
  <c r="E369" i="29"/>
  <c r="F369" i="29"/>
  <c r="G369" i="29"/>
  <c r="H369" i="29"/>
  <c r="I369" i="29"/>
  <c r="J369" i="29"/>
  <c r="K369" i="29"/>
  <c r="A370" i="29"/>
  <c r="B370" i="29"/>
  <c r="C370" i="29"/>
  <c r="D370" i="29"/>
  <c r="E370" i="29"/>
  <c r="F370" i="29"/>
  <c r="G370" i="29"/>
  <c r="H370" i="29"/>
  <c r="I370" i="29"/>
  <c r="J370" i="29"/>
  <c r="K370" i="29"/>
  <c r="A371" i="29"/>
  <c r="B371" i="29"/>
  <c r="C371" i="29"/>
  <c r="D371" i="29"/>
  <c r="E371" i="29"/>
  <c r="F371" i="29"/>
  <c r="G371" i="29"/>
  <c r="H371" i="29"/>
  <c r="I371" i="29"/>
  <c r="J371" i="29"/>
  <c r="K371" i="29"/>
  <c r="A372" i="29"/>
  <c r="B372" i="29"/>
  <c r="C372" i="29"/>
  <c r="D372" i="29"/>
  <c r="E372" i="29"/>
  <c r="F372" i="29"/>
  <c r="G372" i="29"/>
  <c r="H372" i="29"/>
  <c r="I372" i="29"/>
  <c r="J372" i="29"/>
  <c r="K372" i="29"/>
  <c r="A373" i="29"/>
  <c r="B373" i="29"/>
  <c r="C373" i="29"/>
  <c r="D373" i="29"/>
  <c r="E373" i="29"/>
  <c r="F373" i="29"/>
  <c r="G373" i="29"/>
  <c r="H373" i="29"/>
  <c r="I373" i="29"/>
  <c r="J373" i="29"/>
  <c r="K373" i="29"/>
  <c r="A374" i="29"/>
  <c r="B374" i="29"/>
  <c r="C374" i="29"/>
  <c r="D374" i="29"/>
  <c r="E374" i="29"/>
  <c r="F374" i="29"/>
  <c r="G374" i="29"/>
  <c r="H374" i="29"/>
  <c r="I374" i="29"/>
  <c r="J374" i="29"/>
  <c r="K374" i="29"/>
  <c r="A375" i="29"/>
  <c r="B375" i="29"/>
  <c r="C375" i="29"/>
  <c r="D375" i="29"/>
  <c r="E375" i="29"/>
  <c r="F375" i="29"/>
  <c r="G375" i="29"/>
  <c r="H375" i="29"/>
  <c r="I375" i="29"/>
  <c r="J375" i="29"/>
  <c r="K375" i="29"/>
  <c r="A376" i="29"/>
  <c r="B376" i="29"/>
  <c r="C376" i="29"/>
  <c r="D376" i="29"/>
  <c r="E376" i="29"/>
  <c r="F376" i="29"/>
  <c r="G376" i="29"/>
  <c r="H376" i="29"/>
  <c r="I376" i="29"/>
  <c r="J376" i="29"/>
  <c r="K376" i="29"/>
  <c r="A377" i="29"/>
  <c r="B377" i="29"/>
  <c r="C377" i="29"/>
  <c r="D377" i="29"/>
  <c r="E377" i="29"/>
  <c r="F377" i="29"/>
  <c r="G377" i="29"/>
  <c r="H377" i="29"/>
  <c r="I377" i="29"/>
  <c r="J377" i="29"/>
  <c r="K377" i="29"/>
  <c r="A378" i="29"/>
  <c r="B378" i="29"/>
  <c r="C378" i="29"/>
  <c r="D378" i="29"/>
  <c r="E378" i="29"/>
  <c r="F378" i="29"/>
  <c r="G378" i="29"/>
  <c r="H378" i="29"/>
  <c r="I378" i="29"/>
  <c r="J378" i="29"/>
  <c r="K378" i="29"/>
  <c r="A379" i="29"/>
  <c r="B379" i="29"/>
  <c r="C379" i="29"/>
  <c r="D379" i="29"/>
  <c r="E379" i="29"/>
  <c r="F379" i="29"/>
  <c r="G379" i="29"/>
  <c r="H379" i="29"/>
  <c r="I379" i="29"/>
  <c r="J379" i="29"/>
  <c r="K379" i="29"/>
  <c r="A380" i="29"/>
  <c r="B380" i="29"/>
  <c r="C380" i="29"/>
  <c r="D380" i="29"/>
  <c r="E380" i="29"/>
  <c r="F380" i="29"/>
  <c r="G380" i="29"/>
  <c r="H380" i="29"/>
  <c r="I380" i="29"/>
  <c r="J380" i="29"/>
  <c r="K380" i="29"/>
  <c r="A381" i="29"/>
  <c r="B381" i="29"/>
  <c r="C381" i="29"/>
  <c r="D381" i="29"/>
  <c r="E381" i="29"/>
  <c r="F381" i="29"/>
  <c r="G381" i="29"/>
  <c r="H381" i="29"/>
  <c r="I381" i="29"/>
  <c r="J381" i="29"/>
  <c r="K381" i="29"/>
  <c r="A382" i="29"/>
  <c r="B382" i="29"/>
  <c r="C382" i="29"/>
  <c r="D382" i="29"/>
  <c r="E382" i="29"/>
  <c r="F382" i="29"/>
  <c r="G382" i="29"/>
  <c r="H382" i="29"/>
  <c r="I382" i="29"/>
  <c r="J382" i="29"/>
  <c r="K382" i="29"/>
  <c r="A383" i="29"/>
  <c r="B383" i="29"/>
  <c r="C383" i="29"/>
  <c r="D383" i="29"/>
  <c r="E383" i="29"/>
  <c r="F383" i="29"/>
  <c r="G383" i="29"/>
  <c r="H383" i="29"/>
  <c r="I383" i="29"/>
  <c r="J383" i="29"/>
  <c r="K383" i="29"/>
  <c r="A384" i="29"/>
  <c r="B384" i="29"/>
  <c r="C384" i="29"/>
  <c r="D384" i="29"/>
  <c r="E384" i="29"/>
  <c r="F384" i="29"/>
  <c r="G384" i="29"/>
  <c r="H384" i="29"/>
  <c r="I384" i="29"/>
  <c r="J384" i="29"/>
  <c r="K384" i="29"/>
  <c r="A385" i="29"/>
  <c r="B385" i="29"/>
  <c r="C385" i="29"/>
  <c r="D385" i="29"/>
  <c r="E385" i="29"/>
  <c r="F385" i="29"/>
  <c r="G385" i="29"/>
  <c r="H385" i="29"/>
  <c r="I385" i="29"/>
  <c r="J385" i="29"/>
  <c r="K385" i="29"/>
  <c r="A386" i="29"/>
  <c r="B386" i="29"/>
  <c r="C386" i="29"/>
  <c r="D386" i="29"/>
  <c r="E386" i="29"/>
  <c r="F386" i="29"/>
  <c r="G386" i="29"/>
  <c r="H386" i="29"/>
  <c r="I386" i="29"/>
  <c r="J386" i="29"/>
  <c r="K386" i="29"/>
  <c r="A387" i="29"/>
  <c r="B387" i="29"/>
  <c r="C387" i="29"/>
  <c r="D387" i="29"/>
  <c r="E387" i="29"/>
  <c r="F387" i="29"/>
  <c r="G387" i="29"/>
  <c r="H387" i="29"/>
  <c r="I387" i="29"/>
  <c r="J387" i="29"/>
  <c r="K387" i="29"/>
  <c r="A388" i="29"/>
  <c r="B388" i="29"/>
  <c r="C388" i="29"/>
  <c r="D388" i="29"/>
  <c r="E388" i="29"/>
  <c r="F388" i="29"/>
  <c r="G388" i="29"/>
  <c r="H388" i="29"/>
  <c r="I388" i="29"/>
  <c r="J388" i="29"/>
  <c r="K388" i="29"/>
  <c r="A389" i="29"/>
  <c r="B389" i="29"/>
  <c r="C389" i="29"/>
  <c r="D389" i="29"/>
  <c r="E389" i="29"/>
  <c r="F389" i="29"/>
  <c r="G389" i="29"/>
  <c r="H389" i="29"/>
  <c r="I389" i="29"/>
  <c r="J389" i="29"/>
  <c r="K389" i="29"/>
  <c r="A390" i="29"/>
  <c r="B390" i="29"/>
  <c r="C390" i="29"/>
  <c r="D390" i="29"/>
  <c r="E390" i="29"/>
  <c r="F390" i="29"/>
  <c r="G390" i="29"/>
  <c r="H390" i="29"/>
  <c r="I390" i="29"/>
  <c r="J390" i="29"/>
  <c r="K390" i="29"/>
  <c r="A391" i="29"/>
  <c r="B391" i="29"/>
  <c r="C391" i="29"/>
  <c r="D391" i="29"/>
  <c r="E391" i="29"/>
  <c r="F391" i="29"/>
  <c r="G391" i="29"/>
  <c r="H391" i="29"/>
  <c r="I391" i="29"/>
  <c r="J391" i="29"/>
  <c r="K391" i="29"/>
  <c r="A392" i="29"/>
  <c r="B392" i="29"/>
  <c r="C392" i="29"/>
  <c r="D392" i="29"/>
  <c r="E392" i="29"/>
  <c r="F392" i="29"/>
  <c r="G392" i="29"/>
  <c r="H392" i="29"/>
  <c r="I392" i="29"/>
  <c r="J392" i="29"/>
  <c r="K392" i="29"/>
  <c r="A393" i="29"/>
  <c r="B393" i="29"/>
  <c r="C393" i="29"/>
  <c r="D393" i="29"/>
  <c r="E393" i="29"/>
  <c r="F393" i="29"/>
  <c r="G393" i="29"/>
  <c r="H393" i="29"/>
  <c r="I393" i="29"/>
  <c r="J393" i="29"/>
  <c r="K393" i="29"/>
  <c r="A394" i="29"/>
  <c r="B394" i="29"/>
  <c r="C394" i="29"/>
  <c r="D394" i="29"/>
  <c r="E394" i="29"/>
  <c r="F394" i="29"/>
  <c r="G394" i="29"/>
  <c r="H394" i="29"/>
  <c r="I394" i="29"/>
  <c r="J394" i="29"/>
  <c r="K394" i="29"/>
  <c r="A395" i="29"/>
  <c r="B395" i="29"/>
  <c r="C395" i="29"/>
  <c r="D395" i="29"/>
  <c r="E395" i="29"/>
  <c r="F395" i="29"/>
  <c r="G395" i="29"/>
  <c r="H395" i="29"/>
  <c r="I395" i="29"/>
  <c r="J395" i="29"/>
  <c r="K395" i="29"/>
  <c r="A396" i="29"/>
  <c r="B396" i="29"/>
  <c r="C396" i="29"/>
  <c r="D396" i="29"/>
  <c r="E396" i="29"/>
  <c r="F396" i="29"/>
  <c r="G396" i="29"/>
  <c r="H396" i="29"/>
  <c r="I396" i="29"/>
  <c r="J396" i="29"/>
  <c r="K396" i="29"/>
  <c r="A397" i="29"/>
  <c r="B397" i="29"/>
  <c r="C397" i="29"/>
  <c r="D397" i="29"/>
  <c r="E397" i="29"/>
  <c r="F397" i="29"/>
  <c r="G397" i="29"/>
  <c r="H397" i="29"/>
  <c r="I397" i="29"/>
  <c r="J397" i="29"/>
  <c r="K397" i="29"/>
  <c r="A398" i="29"/>
  <c r="B398" i="29"/>
  <c r="C398" i="29"/>
  <c r="D398" i="29"/>
  <c r="E398" i="29"/>
  <c r="F398" i="29"/>
  <c r="G398" i="29"/>
  <c r="H398" i="29"/>
  <c r="I398" i="29"/>
  <c r="J398" i="29"/>
  <c r="K398" i="29"/>
  <c r="A399" i="29"/>
  <c r="B399" i="29"/>
  <c r="C399" i="29"/>
  <c r="D399" i="29"/>
  <c r="E399" i="29"/>
  <c r="F399" i="29"/>
  <c r="G399" i="29"/>
  <c r="H399" i="29"/>
  <c r="I399" i="29"/>
  <c r="J399" i="29"/>
  <c r="K399" i="29"/>
  <c r="A400" i="29"/>
  <c r="B400" i="29"/>
  <c r="C400" i="29"/>
  <c r="D400" i="29"/>
  <c r="E400" i="29"/>
  <c r="F400" i="29"/>
  <c r="G400" i="29"/>
  <c r="H400" i="29"/>
  <c r="I400" i="29"/>
  <c r="J400" i="29"/>
  <c r="K400" i="29"/>
  <c r="A401" i="29"/>
  <c r="B401" i="29"/>
  <c r="C401" i="29"/>
  <c r="D401" i="29"/>
  <c r="E401" i="29"/>
  <c r="F401" i="29"/>
  <c r="G401" i="29"/>
  <c r="H401" i="29"/>
  <c r="I401" i="29"/>
  <c r="J401" i="29"/>
  <c r="K401" i="29"/>
  <c r="A402" i="29"/>
  <c r="B402" i="29"/>
  <c r="C402" i="29"/>
  <c r="D402" i="29"/>
  <c r="E402" i="29"/>
  <c r="F402" i="29"/>
  <c r="G402" i="29"/>
  <c r="H402" i="29"/>
  <c r="I402" i="29"/>
  <c r="J402" i="29"/>
  <c r="K402" i="29"/>
  <c r="A403" i="29"/>
  <c r="B403" i="29"/>
  <c r="C403" i="29"/>
  <c r="D403" i="29"/>
  <c r="E403" i="29"/>
  <c r="F403" i="29"/>
  <c r="G403" i="29"/>
  <c r="H403" i="29"/>
  <c r="I403" i="29"/>
  <c r="J403" i="29"/>
  <c r="K403" i="29"/>
  <c r="A404" i="29"/>
  <c r="B404" i="29"/>
  <c r="C404" i="29"/>
  <c r="D404" i="29"/>
  <c r="E404" i="29"/>
  <c r="F404" i="29"/>
  <c r="G404" i="29"/>
  <c r="H404" i="29"/>
  <c r="I404" i="29"/>
  <c r="J404" i="29"/>
  <c r="K404" i="29"/>
  <c r="A405" i="29"/>
  <c r="B405" i="29"/>
  <c r="C405" i="29"/>
  <c r="D405" i="29"/>
  <c r="E405" i="29"/>
  <c r="F405" i="29"/>
  <c r="G405" i="29"/>
  <c r="H405" i="29"/>
  <c r="I405" i="29"/>
  <c r="J405" i="29"/>
  <c r="K405" i="29"/>
  <c r="A406" i="29"/>
  <c r="B406" i="29"/>
  <c r="C406" i="29"/>
  <c r="D406" i="29"/>
  <c r="E406" i="29"/>
  <c r="F406" i="29"/>
  <c r="G406" i="29"/>
  <c r="H406" i="29"/>
  <c r="I406" i="29"/>
  <c r="J406" i="29"/>
  <c r="K406" i="29"/>
  <c r="A407" i="29"/>
  <c r="B407" i="29"/>
  <c r="C407" i="29"/>
  <c r="D407" i="29"/>
  <c r="E407" i="29"/>
  <c r="F407" i="29"/>
  <c r="G407" i="29"/>
  <c r="H407" i="29"/>
  <c r="I407" i="29"/>
  <c r="J407" i="29"/>
  <c r="K407" i="29"/>
  <c r="A408" i="29"/>
  <c r="B408" i="29"/>
  <c r="C408" i="29"/>
  <c r="D408" i="29"/>
  <c r="E408" i="29"/>
  <c r="F408" i="29"/>
  <c r="G408" i="29"/>
  <c r="H408" i="29"/>
  <c r="I408" i="29"/>
  <c r="J408" i="29"/>
  <c r="K408" i="29"/>
  <c r="A409" i="29"/>
  <c r="B409" i="29"/>
  <c r="C409" i="29"/>
  <c r="D409" i="29"/>
  <c r="E409" i="29"/>
  <c r="F409" i="29"/>
  <c r="G409" i="29"/>
  <c r="H409" i="29"/>
  <c r="I409" i="29"/>
  <c r="J409" i="29"/>
  <c r="K409" i="29"/>
  <c r="A410" i="29"/>
  <c r="B410" i="29"/>
  <c r="C410" i="29"/>
  <c r="D410" i="29"/>
  <c r="E410" i="29"/>
  <c r="F410" i="29"/>
  <c r="G410" i="29"/>
  <c r="H410" i="29"/>
  <c r="I410" i="29"/>
  <c r="J410" i="29"/>
  <c r="K410" i="29"/>
  <c r="A411" i="29"/>
  <c r="B411" i="29"/>
  <c r="C411" i="29"/>
  <c r="D411" i="29"/>
  <c r="E411" i="29"/>
  <c r="F411" i="29"/>
  <c r="G411" i="29"/>
  <c r="H411" i="29"/>
  <c r="I411" i="29"/>
  <c r="J411" i="29"/>
  <c r="K411" i="29"/>
  <c r="A412" i="29"/>
  <c r="B412" i="29"/>
  <c r="C412" i="29"/>
  <c r="D412" i="29"/>
  <c r="E412" i="29"/>
  <c r="F412" i="29"/>
  <c r="G412" i="29"/>
  <c r="H412" i="29"/>
  <c r="I412" i="29"/>
  <c r="J412" i="29"/>
  <c r="K412" i="29"/>
  <c r="A413" i="29"/>
  <c r="B413" i="29"/>
  <c r="C413" i="29"/>
  <c r="D413" i="29"/>
  <c r="E413" i="29"/>
  <c r="F413" i="29"/>
  <c r="G413" i="29"/>
  <c r="H413" i="29"/>
  <c r="I413" i="29"/>
  <c r="J413" i="29"/>
  <c r="K413" i="29"/>
  <c r="A414" i="29"/>
  <c r="B414" i="29"/>
  <c r="C414" i="29"/>
  <c r="D414" i="29"/>
  <c r="E414" i="29"/>
  <c r="F414" i="29"/>
  <c r="G414" i="29"/>
  <c r="H414" i="29"/>
  <c r="I414" i="29"/>
  <c r="J414" i="29"/>
  <c r="K414" i="29"/>
  <c r="A415" i="29"/>
  <c r="B415" i="29"/>
  <c r="C415" i="29"/>
  <c r="D415" i="29"/>
  <c r="E415" i="29"/>
  <c r="F415" i="29"/>
  <c r="G415" i="29"/>
  <c r="H415" i="29"/>
  <c r="I415" i="29"/>
  <c r="J415" i="29"/>
  <c r="K415" i="29"/>
  <c r="A416" i="29"/>
  <c r="B416" i="29"/>
  <c r="C416" i="29"/>
  <c r="D416" i="29"/>
  <c r="E416" i="29"/>
  <c r="F416" i="29"/>
  <c r="G416" i="29"/>
  <c r="H416" i="29"/>
  <c r="I416" i="29"/>
  <c r="J416" i="29"/>
  <c r="K416" i="29"/>
  <c r="A417" i="29"/>
  <c r="B417" i="29"/>
  <c r="C417" i="29"/>
  <c r="D417" i="29"/>
  <c r="E417" i="29"/>
  <c r="F417" i="29"/>
  <c r="G417" i="29"/>
  <c r="H417" i="29"/>
  <c r="I417" i="29"/>
  <c r="J417" i="29"/>
  <c r="K417" i="29"/>
  <c r="A418" i="29"/>
  <c r="B418" i="29"/>
  <c r="C418" i="29"/>
  <c r="D418" i="29"/>
  <c r="E418" i="29"/>
  <c r="F418" i="29"/>
  <c r="G418" i="29"/>
  <c r="H418" i="29"/>
  <c r="I418" i="29"/>
  <c r="J418" i="29"/>
  <c r="K418" i="29"/>
  <c r="A419" i="29"/>
  <c r="B419" i="29"/>
  <c r="C419" i="29"/>
  <c r="D419" i="29"/>
  <c r="E419" i="29"/>
  <c r="F419" i="29"/>
  <c r="G419" i="29"/>
  <c r="H419" i="29"/>
  <c r="I419" i="29"/>
  <c r="J419" i="29"/>
  <c r="K419" i="29"/>
  <c r="A420" i="29"/>
  <c r="B420" i="29"/>
  <c r="C420" i="29"/>
  <c r="D420" i="29"/>
  <c r="E420" i="29"/>
  <c r="F420" i="29"/>
  <c r="G420" i="29"/>
  <c r="H420" i="29"/>
  <c r="I420" i="29"/>
  <c r="J420" i="29"/>
  <c r="K420" i="29"/>
  <c r="A421" i="29"/>
  <c r="B421" i="29"/>
  <c r="C421" i="29"/>
  <c r="D421" i="29"/>
  <c r="E421" i="29"/>
  <c r="F421" i="29"/>
  <c r="G421" i="29"/>
  <c r="H421" i="29"/>
  <c r="I421" i="29"/>
  <c r="J421" i="29"/>
  <c r="K421" i="29"/>
  <c r="A422" i="29"/>
  <c r="B422" i="29"/>
  <c r="C422" i="29"/>
  <c r="D422" i="29"/>
  <c r="E422" i="29"/>
  <c r="F422" i="29"/>
  <c r="G422" i="29"/>
  <c r="H422" i="29"/>
  <c r="I422" i="29"/>
  <c r="J422" i="29"/>
  <c r="K422" i="29"/>
  <c r="A423" i="29"/>
  <c r="B423" i="29"/>
  <c r="C423" i="29"/>
  <c r="D423" i="29"/>
  <c r="E423" i="29"/>
  <c r="F423" i="29"/>
  <c r="G423" i="29"/>
  <c r="H423" i="29"/>
  <c r="I423" i="29"/>
  <c r="J423" i="29"/>
  <c r="K423" i="29"/>
  <c r="A424" i="29"/>
  <c r="B424" i="29"/>
  <c r="C424" i="29"/>
  <c r="D424" i="29"/>
  <c r="E424" i="29"/>
  <c r="F424" i="29"/>
  <c r="G424" i="29"/>
  <c r="H424" i="29"/>
  <c r="I424" i="29"/>
  <c r="J424" i="29"/>
  <c r="K424" i="29"/>
  <c r="A425" i="29"/>
  <c r="B425" i="29"/>
  <c r="C425" i="29"/>
  <c r="D425" i="29"/>
  <c r="E425" i="29"/>
  <c r="F425" i="29"/>
  <c r="G425" i="29"/>
  <c r="H425" i="29"/>
  <c r="I425" i="29"/>
  <c r="J425" i="29"/>
  <c r="K425" i="29"/>
  <c r="A426" i="29"/>
  <c r="B426" i="29"/>
  <c r="C426" i="29"/>
  <c r="D426" i="29"/>
  <c r="E426" i="29"/>
  <c r="F426" i="29"/>
  <c r="G426" i="29"/>
  <c r="H426" i="29"/>
  <c r="I426" i="29"/>
  <c r="J426" i="29"/>
  <c r="K426" i="29"/>
  <c r="A427" i="29"/>
  <c r="B427" i="29"/>
  <c r="C427" i="29"/>
  <c r="D427" i="29"/>
  <c r="E427" i="29"/>
  <c r="F427" i="29"/>
  <c r="G427" i="29"/>
  <c r="H427" i="29"/>
  <c r="I427" i="29"/>
  <c r="J427" i="29"/>
  <c r="K427" i="29"/>
  <c r="A428" i="29"/>
  <c r="B428" i="29"/>
  <c r="C428" i="29"/>
  <c r="D428" i="29"/>
  <c r="E428" i="29"/>
  <c r="F428" i="29"/>
  <c r="G428" i="29"/>
  <c r="H428" i="29"/>
  <c r="I428" i="29"/>
  <c r="J428" i="29"/>
  <c r="K428" i="29"/>
  <c r="A429" i="29"/>
  <c r="B429" i="29"/>
  <c r="C429" i="29"/>
  <c r="D429" i="29"/>
  <c r="E429" i="29"/>
  <c r="F429" i="29"/>
  <c r="G429" i="29"/>
  <c r="H429" i="29"/>
  <c r="I429" i="29"/>
  <c r="J429" i="29"/>
  <c r="K429" i="29"/>
  <c r="A430" i="29"/>
  <c r="B430" i="29"/>
  <c r="C430" i="29"/>
  <c r="D430" i="29"/>
  <c r="E430" i="29"/>
  <c r="F430" i="29"/>
  <c r="G430" i="29"/>
  <c r="H430" i="29"/>
  <c r="I430" i="29"/>
  <c r="J430" i="29"/>
  <c r="K430" i="29"/>
  <c r="A431" i="29"/>
  <c r="B431" i="29"/>
  <c r="C431" i="29"/>
  <c r="D431" i="29"/>
  <c r="E431" i="29"/>
  <c r="F431" i="29"/>
  <c r="G431" i="29"/>
  <c r="H431" i="29"/>
  <c r="I431" i="29"/>
  <c r="J431" i="29"/>
  <c r="K431" i="29"/>
  <c r="A432" i="29"/>
  <c r="B432" i="29"/>
  <c r="C432" i="29"/>
  <c r="D432" i="29"/>
  <c r="E432" i="29"/>
  <c r="F432" i="29"/>
  <c r="G432" i="29"/>
  <c r="H432" i="29"/>
  <c r="I432" i="29"/>
  <c r="J432" i="29"/>
  <c r="K432" i="29"/>
  <c r="A433" i="29"/>
  <c r="B433" i="29"/>
  <c r="C433" i="29"/>
  <c r="D433" i="29"/>
  <c r="E433" i="29"/>
  <c r="F433" i="29"/>
  <c r="G433" i="29"/>
  <c r="H433" i="29"/>
  <c r="I433" i="29"/>
  <c r="J433" i="29"/>
  <c r="K433" i="29"/>
  <c r="A434" i="29"/>
  <c r="B434" i="29"/>
  <c r="C434" i="29"/>
  <c r="D434" i="29"/>
  <c r="E434" i="29"/>
  <c r="F434" i="29"/>
  <c r="G434" i="29"/>
  <c r="H434" i="29"/>
  <c r="I434" i="29"/>
  <c r="J434" i="29"/>
  <c r="K434" i="29"/>
  <c r="A435" i="29"/>
  <c r="B435" i="29"/>
  <c r="C435" i="29"/>
  <c r="D435" i="29"/>
  <c r="E435" i="29"/>
  <c r="F435" i="29"/>
  <c r="G435" i="29"/>
  <c r="H435" i="29"/>
  <c r="I435" i="29"/>
  <c r="J435" i="29"/>
  <c r="K435" i="29"/>
  <c r="A436" i="29"/>
  <c r="B436" i="29"/>
  <c r="C436" i="29"/>
  <c r="D436" i="29"/>
  <c r="E436" i="29"/>
  <c r="F436" i="29"/>
  <c r="G436" i="29"/>
  <c r="H436" i="29"/>
  <c r="I436" i="29"/>
  <c r="J436" i="29"/>
  <c r="K436" i="29"/>
  <c r="A437" i="29"/>
  <c r="B437" i="29"/>
  <c r="C437" i="29"/>
  <c r="D437" i="29"/>
  <c r="E437" i="29"/>
  <c r="F437" i="29"/>
  <c r="G437" i="29"/>
  <c r="H437" i="29"/>
  <c r="I437" i="29"/>
  <c r="J437" i="29"/>
  <c r="K437" i="29"/>
  <c r="A438" i="29"/>
  <c r="B438" i="29"/>
  <c r="C438" i="29"/>
  <c r="D438" i="29"/>
  <c r="E438" i="29"/>
  <c r="F438" i="29"/>
  <c r="G438" i="29"/>
  <c r="H438" i="29"/>
  <c r="I438" i="29"/>
  <c r="J438" i="29"/>
  <c r="K438" i="29"/>
  <c r="A439" i="29"/>
  <c r="B439" i="29"/>
  <c r="C439" i="29"/>
  <c r="D439" i="29"/>
  <c r="E439" i="29"/>
  <c r="F439" i="29"/>
  <c r="G439" i="29"/>
  <c r="H439" i="29"/>
  <c r="I439" i="29"/>
  <c r="J439" i="29"/>
  <c r="K439" i="29"/>
  <c r="A440" i="29"/>
  <c r="B440" i="29"/>
  <c r="C440" i="29"/>
  <c r="D440" i="29"/>
  <c r="E440" i="29"/>
  <c r="F440" i="29"/>
  <c r="G440" i="29"/>
  <c r="H440" i="29"/>
  <c r="I440" i="29"/>
  <c r="J440" i="29"/>
  <c r="K440" i="29"/>
  <c r="A441" i="29"/>
  <c r="B441" i="29"/>
  <c r="C441" i="29"/>
  <c r="D441" i="29"/>
  <c r="E441" i="29"/>
  <c r="F441" i="29"/>
  <c r="G441" i="29"/>
  <c r="H441" i="29"/>
  <c r="I441" i="29"/>
  <c r="J441" i="29"/>
  <c r="K441" i="29"/>
  <c r="A442" i="29"/>
  <c r="B442" i="29"/>
  <c r="C442" i="29"/>
  <c r="D442" i="29"/>
  <c r="E442" i="29"/>
  <c r="F442" i="29"/>
  <c r="G442" i="29"/>
  <c r="H442" i="29"/>
  <c r="I442" i="29"/>
  <c r="J442" i="29"/>
  <c r="K442" i="29"/>
  <c r="A443" i="29"/>
  <c r="B443" i="29"/>
  <c r="C443" i="29"/>
  <c r="D443" i="29"/>
  <c r="E443" i="29"/>
  <c r="F443" i="29"/>
  <c r="G443" i="29"/>
  <c r="H443" i="29"/>
  <c r="I443" i="29"/>
  <c r="J443" i="29"/>
  <c r="K443" i="29"/>
  <c r="A444" i="29"/>
  <c r="B444" i="29"/>
  <c r="C444" i="29"/>
  <c r="D444" i="29"/>
  <c r="E444" i="29"/>
  <c r="F444" i="29"/>
  <c r="G444" i="29"/>
  <c r="H444" i="29"/>
  <c r="I444" i="29"/>
  <c r="J444" i="29"/>
  <c r="K444" i="29"/>
  <c r="A445" i="29"/>
  <c r="B445" i="29"/>
  <c r="C445" i="29"/>
  <c r="D445" i="29"/>
  <c r="E445" i="29"/>
  <c r="F445" i="29"/>
  <c r="G445" i="29"/>
  <c r="H445" i="29"/>
  <c r="I445" i="29"/>
  <c r="J445" i="29"/>
  <c r="K445" i="29"/>
  <c r="A446" i="29"/>
  <c r="B446" i="29"/>
  <c r="C446" i="29"/>
  <c r="D446" i="29"/>
  <c r="E446" i="29"/>
  <c r="F446" i="29"/>
  <c r="G446" i="29"/>
  <c r="H446" i="29"/>
  <c r="I446" i="29"/>
  <c r="J446" i="29"/>
  <c r="K446" i="29"/>
  <c r="A447" i="29"/>
  <c r="B447" i="29"/>
  <c r="C447" i="29"/>
  <c r="D447" i="29"/>
  <c r="E447" i="29"/>
  <c r="F447" i="29"/>
  <c r="G447" i="29"/>
  <c r="H447" i="29"/>
  <c r="I447" i="29"/>
  <c r="J447" i="29"/>
  <c r="K447" i="29"/>
  <c r="A448" i="29"/>
  <c r="B448" i="29"/>
  <c r="C448" i="29"/>
  <c r="D448" i="29"/>
  <c r="E448" i="29"/>
  <c r="F448" i="29"/>
  <c r="G448" i="29"/>
  <c r="H448" i="29"/>
  <c r="I448" i="29"/>
  <c r="J448" i="29"/>
  <c r="K448" i="29"/>
  <c r="A449" i="29"/>
  <c r="B449" i="29"/>
  <c r="C449" i="29"/>
  <c r="D449" i="29"/>
  <c r="E449" i="29"/>
  <c r="F449" i="29"/>
  <c r="G449" i="29"/>
  <c r="H449" i="29"/>
  <c r="I449" i="29"/>
  <c r="J449" i="29"/>
  <c r="K449" i="29"/>
  <c r="A450" i="29"/>
  <c r="B450" i="29"/>
  <c r="C450" i="29"/>
  <c r="D450" i="29"/>
  <c r="E450" i="29"/>
  <c r="F450" i="29"/>
  <c r="G450" i="29"/>
  <c r="H450" i="29"/>
  <c r="I450" i="29"/>
  <c r="J450" i="29"/>
  <c r="K450" i="29"/>
  <c r="A451" i="29"/>
  <c r="B451" i="29"/>
  <c r="C451" i="29"/>
  <c r="D451" i="29"/>
  <c r="E451" i="29"/>
  <c r="F451" i="29"/>
  <c r="G451" i="29"/>
  <c r="H451" i="29"/>
  <c r="I451" i="29"/>
  <c r="J451" i="29"/>
  <c r="K451" i="29"/>
  <c r="A452" i="29"/>
  <c r="B452" i="29"/>
  <c r="C452" i="29"/>
  <c r="D452" i="29"/>
  <c r="E452" i="29"/>
  <c r="F452" i="29"/>
  <c r="G452" i="29"/>
  <c r="H452" i="29"/>
  <c r="I452" i="29"/>
  <c r="J452" i="29"/>
  <c r="K452" i="29"/>
  <c r="A453" i="29"/>
  <c r="B453" i="29"/>
  <c r="C453" i="29"/>
  <c r="D453" i="29"/>
  <c r="E453" i="29"/>
  <c r="F453" i="29"/>
  <c r="G453" i="29"/>
  <c r="H453" i="29"/>
  <c r="I453" i="29"/>
  <c r="J453" i="29"/>
  <c r="K453" i="29"/>
  <c r="A454" i="29"/>
  <c r="B454" i="29"/>
  <c r="C454" i="29"/>
  <c r="D454" i="29"/>
  <c r="E454" i="29"/>
  <c r="F454" i="29"/>
  <c r="G454" i="29"/>
  <c r="H454" i="29"/>
  <c r="I454" i="29"/>
  <c r="J454" i="29"/>
  <c r="K454" i="29"/>
  <c r="A455" i="29"/>
  <c r="B455" i="29"/>
  <c r="C455" i="29"/>
  <c r="D455" i="29"/>
  <c r="E455" i="29"/>
  <c r="F455" i="29"/>
  <c r="G455" i="29"/>
  <c r="H455" i="29"/>
  <c r="I455" i="29"/>
  <c r="J455" i="29"/>
  <c r="K455" i="29"/>
  <c r="A456" i="29"/>
  <c r="B456" i="29"/>
  <c r="C456" i="29"/>
  <c r="D456" i="29"/>
  <c r="E456" i="29"/>
  <c r="F456" i="29"/>
  <c r="G456" i="29"/>
  <c r="H456" i="29"/>
  <c r="I456" i="29"/>
  <c r="J456" i="29"/>
  <c r="K456" i="29"/>
  <c r="A457" i="29"/>
  <c r="B457" i="29"/>
  <c r="C457" i="29"/>
  <c r="D457" i="29"/>
  <c r="E457" i="29"/>
  <c r="F457" i="29"/>
  <c r="G457" i="29"/>
  <c r="H457" i="29"/>
  <c r="I457" i="29"/>
  <c r="J457" i="29"/>
  <c r="K457" i="29"/>
  <c r="A458" i="29"/>
  <c r="B458" i="29"/>
  <c r="C458" i="29"/>
  <c r="D458" i="29"/>
  <c r="E458" i="29"/>
  <c r="F458" i="29"/>
  <c r="G458" i="29"/>
  <c r="H458" i="29"/>
  <c r="I458" i="29"/>
  <c r="J458" i="29"/>
  <c r="K458" i="29"/>
  <c r="A459" i="29"/>
  <c r="B459" i="29"/>
  <c r="C459" i="29"/>
  <c r="D459" i="29"/>
  <c r="E459" i="29"/>
  <c r="F459" i="29"/>
  <c r="G459" i="29"/>
  <c r="H459" i="29"/>
  <c r="I459" i="29"/>
  <c r="J459" i="29"/>
  <c r="K459" i="29"/>
  <c r="A460" i="29"/>
  <c r="B460" i="29"/>
  <c r="C460" i="29"/>
  <c r="D460" i="29"/>
  <c r="E460" i="29"/>
  <c r="F460" i="29"/>
  <c r="G460" i="29"/>
  <c r="H460" i="29"/>
  <c r="I460" i="29"/>
  <c r="J460" i="29"/>
  <c r="K460" i="29"/>
  <c r="A461" i="29"/>
  <c r="B461" i="29"/>
  <c r="C461" i="29"/>
  <c r="D461" i="29"/>
  <c r="E461" i="29"/>
  <c r="F461" i="29"/>
  <c r="G461" i="29"/>
  <c r="H461" i="29"/>
  <c r="I461" i="29"/>
  <c r="J461" i="29"/>
  <c r="K461" i="29"/>
  <c r="A462" i="29"/>
  <c r="B462" i="29"/>
  <c r="C462" i="29"/>
  <c r="D462" i="29"/>
  <c r="E462" i="29"/>
  <c r="F462" i="29"/>
  <c r="G462" i="29"/>
  <c r="H462" i="29"/>
  <c r="I462" i="29"/>
  <c r="J462" i="29"/>
  <c r="K462" i="29"/>
  <c r="A463" i="29"/>
  <c r="B463" i="29"/>
  <c r="C463" i="29"/>
  <c r="D463" i="29"/>
  <c r="E463" i="29"/>
  <c r="F463" i="29"/>
  <c r="G463" i="29"/>
  <c r="H463" i="29"/>
  <c r="I463" i="29"/>
  <c r="J463" i="29"/>
  <c r="K463" i="29"/>
  <c r="A464" i="29"/>
  <c r="B464" i="29"/>
  <c r="C464" i="29"/>
  <c r="D464" i="29"/>
  <c r="E464" i="29"/>
  <c r="F464" i="29"/>
  <c r="G464" i="29"/>
  <c r="H464" i="29"/>
  <c r="I464" i="29"/>
  <c r="J464" i="29"/>
  <c r="K464" i="29"/>
  <c r="A465" i="29"/>
  <c r="B465" i="29"/>
  <c r="C465" i="29"/>
  <c r="D465" i="29"/>
  <c r="E465" i="29"/>
  <c r="F465" i="29"/>
  <c r="G465" i="29"/>
  <c r="H465" i="29"/>
  <c r="I465" i="29"/>
  <c r="J465" i="29"/>
  <c r="K465" i="29"/>
  <c r="A466" i="29"/>
  <c r="B466" i="29"/>
  <c r="C466" i="29"/>
  <c r="D466" i="29"/>
  <c r="E466" i="29"/>
  <c r="F466" i="29"/>
  <c r="G466" i="29"/>
  <c r="H466" i="29"/>
  <c r="I466" i="29"/>
  <c r="J466" i="29"/>
  <c r="K466" i="29"/>
  <c r="A467" i="29"/>
  <c r="B467" i="29"/>
  <c r="C467" i="29"/>
  <c r="D467" i="29"/>
  <c r="E467" i="29"/>
  <c r="F467" i="29"/>
  <c r="G467" i="29"/>
  <c r="H467" i="29"/>
  <c r="I467" i="29"/>
  <c r="J467" i="29"/>
  <c r="K467" i="29"/>
  <c r="A468" i="29"/>
  <c r="B468" i="29"/>
  <c r="C468" i="29"/>
  <c r="D468" i="29"/>
  <c r="E468" i="29"/>
  <c r="F468" i="29"/>
  <c r="G468" i="29"/>
  <c r="H468" i="29"/>
  <c r="I468" i="29"/>
  <c r="J468" i="29"/>
  <c r="K468" i="29"/>
  <c r="A469" i="29"/>
  <c r="B469" i="29"/>
  <c r="C469" i="29"/>
  <c r="D469" i="29"/>
  <c r="E469" i="29"/>
  <c r="F469" i="29"/>
  <c r="G469" i="29"/>
  <c r="H469" i="29"/>
  <c r="I469" i="29"/>
  <c r="J469" i="29"/>
  <c r="K469" i="29"/>
  <c r="A470" i="29"/>
  <c r="B470" i="29"/>
  <c r="C470" i="29"/>
  <c r="D470" i="29"/>
  <c r="E470" i="29"/>
  <c r="F470" i="29"/>
  <c r="G470" i="29"/>
  <c r="H470" i="29"/>
  <c r="I470" i="29"/>
  <c r="J470" i="29"/>
  <c r="K470" i="29"/>
  <c r="A471" i="29"/>
  <c r="B471" i="29"/>
  <c r="C471" i="29"/>
  <c r="D471" i="29"/>
  <c r="E471" i="29"/>
  <c r="F471" i="29"/>
  <c r="G471" i="29"/>
  <c r="H471" i="29"/>
  <c r="I471" i="29"/>
  <c r="J471" i="29"/>
  <c r="K471" i="29"/>
  <c r="A472" i="29"/>
  <c r="B472" i="29"/>
  <c r="C472" i="29"/>
  <c r="D472" i="29"/>
  <c r="E472" i="29"/>
  <c r="F472" i="29"/>
  <c r="G472" i="29"/>
  <c r="H472" i="29"/>
  <c r="I472" i="29"/>
  <c r="J472" i="29"/>
  <c r="K472" i="29"/>
  <c r="J451" i="24" l="1"/>
  <c r="D514" i="24"/>
  <c r="G194" i="24"/>
  <c r="I194" i="24"/>
  <c r="B515" i="24"/>
  <c r="C370" i="24"/>
  <c r="L392" i="24"/>
  <c r="B120" i="52"/>
  <c r="V120" i="52" s="1"/>
  <c r="F384" i="24"/>
  <c r="L515" i="24"/>
  <c r="H392" i="24"/>
  <c r="K491" i="24"/>
  <c r="L491" i="24"/>
  <c r="B522" i="24"/>
  <c r="I480" i="24"/>
  <c r="E395" i="24"/>
  <c r="B395" i="24"/>
  <c r="F522" i="24"/>
  <c r="C202" i="24"/>
  <c r="E202" i="24"/>
  <c r="H571" i="24"/>
  <c r="A480" i="24"/>
  <c r="J522" i="24"/>
  <c r="G395" i="24"/>
  <c r="I395" i="24"/>
  <c r="L522" i="24"/>
  <c r="L202" i="24"/>
  <c r="B216" i="52"/>
  <c r="V216" i="52" s="1"/>
  <c r="D571" i="24"/>
  <c r="E571" i="24"/>
  <c r="C522" i="24"/>
  <c r="G480" i="24"/>
  <c r="F395" i="24"/>
  <c r="A395" i="24"/>
  <c r="D522" i="24"/>
  <c r="K202" i="24"/>
  <c r="B536" i="52"/>
  <c r="V536" i="52" s="1"/>
  <c r="K571" i="24"/>
  <c r="J202" i="24"/>
  <c r="K522" i="24"/>
  <c r="F571" i="24"/>
  <c r="E480" i="24"/>
  <c r="A571" i="24"/>
  <c r="D395" i="24"/>
  <c r="K480" i="24"/>
  <c r="G202" i="24"/>
  <c r="B480" i="24"/>
  <c r="G571" i="24"/>
  <c r="L480" i="24"/>
  <c r="I571" i="24"/>
  <c r="K395" i="24"/>
  <c r="I522" i="24"/>
  <c r="F202" i="24"/>
  <c r="I202" i="24"/>
  <c r="L395" i="24"/>
  <c r="B409" i="52"/>
  <c r="V409" i="52" s="1"/>
  <c r="D480" i="24"/>
  <c r="C571" i="24"/>
  <c r="B571" i="24"/>
  <c r="A522" i="24"/>
  <c r="B202" i="24"/>
  <c r="I392" i="24"/>
  <c r="G392" i="24"/>
  <c r="H515" i="24"/>
  <c r="D392" i="24"/>
  <c r="F392" i="24"/>
  <c r="A563" i="24"/>
  <c r="G178" i="24"/>
  <c r="H339" i="24"/>
  <c r="B529" i="52"/>
  <c r="V529" i="52" s="1"/>
  <c r="D515" i="24"/>
  <c r="I515" i="24"/>
  <c r="A392" i="24"/>
  <c r="E392" i="24"/>
  <c r="A178" i="24"/>
  <c r="L339" i="24"/>
  <c r="H563" i="24"/>
  <c r="K392" i="24"/>
  <c r="B406" i="52"/>
  <c r="V406" i="52" s="1"/>
  <c r="E515" i="24"/>
  <c r="F515" i="24"/>
  <c r="C392" i="24"/>
  <c r="K515" i="24"/>
  <c r="C490" i="24"/>
  <c r="J392" i="24"/>
  <c r="A515" i="24"/>
  <c r="C515" i="24"/>
  <c r="I490" i="24"/>
  <c r="G515" i="24"/>
  <c r="J106" i="24"/>
  <c r="G384" i="24"/>
  <c r="B194" i="24"/>
  <c r="K370" i="24"/>
  <c r="B384" i="52"/>
  <c r="V384" i="52" s="1"/>
  <c r="D170" i="24"/>
  <c r="G170" i="24"/>
  <c r="L384" i="24"/>
  <c r="L194" i="24"/>
  <c r="A194" i="24"/>
  <c r="J370" i="24"/>
  <c r="E170" i="24"/>
  <c r="B184" i="52"/>
  <c r="V184" i="52" s="1"/>
  <c r="I384" i="24"/>
  <c r="K194" i="24"/>
  <c r="H194" i="24"/>
  <c r="B370" i="24"/>
  <c r="J170" i="24"/>
  <c r="K170" i="24"/>
  <c r="D384" i="24"/>
  <c r="J194" i="24"/>
  <c r="E194" i="24"/>
  <c r="D370" i="24"/>
  <c r="H370" i="24"/>
  <c r="B170" i="24"/>
  <c r="F170" i="24"/>
  <c r="C384" i="24"/>
  <c r="F194" i="24"/>
  <c r="B208" i="52"/>
  <c r="V208" i="52" s="1"/>
  <c r="G370" i="24"/>
  <c r="I170" i="24"/>
  <c r="J384" i="24"/>
  <c r="A370" i="24"/>
  <c r="D194" i="24"/>
  <c r="L370" i="24"/>
  <c r="F370" i="24"/>
  <c r="C170" i="24"/>
  <c r="A170" i="24"/>
  <c r="H384" i="24"/>
  <c r="I370" i="24"/>
  <c r="L170" i="24"/>
  <c r="E491" i="24"/>
  <c r="B505" i="52"/>
  <c r="V505" i="52" s="1"/>
  <c r="D491" i="24"/>
  <c r="F491" i="24"/>
  <c r="G491" i="24"/>
  <c r="C491" i="24"/>
  <c r="D211" i="24"/>
  <c r="E42" i="24"/>
  <c r="J491" i="24"/>
  <c r="F42" i="24"/>
  <c r="B491" i="24"/>
  <c r="I491" i="24"/>
  <c r="A491" i="24"/>
  <c r="I130" i="24"/>
  <c r="K512" i="24"/>
  <c r="F512" i="24"/>
  <c r="I299" i="24"/>
  <c r="K531" i="24"/>
  <c r="D579" i="24"/>
  <c r="A299" i="24"/>
  <c r="L512" i="24"/>
  <c r="A130" i="24"/>
  <c r="G299" i="24"/>
  <c r="D512" i="24"/>
  <c r="L130" i="24"/>
  <c r="H130" i="24"/>
  <c r="J531" i="24"/>
  <c r="L531" i="24"/>
  <c r="K299" i="24"/>
  <c r="F299" i="24"/>
  <c r="B526" i="52"/>
  <c r="V526" i="52" s="1"/>
  <c r="K130" i="24"/>
  <c r="G130" i="24"/>
  <c r="E512" i="24"/>
  <c r="L523" i="24"/>
  <c r="H299" i="24"/>
  <c r="E299" i="24"/>
  <c r="D130" i="24"/>
  <c r="F130" i="24"/>
  <c r="J512" i="24"/>
  <c r="C299" i="24"/>
  <c r="L299" i="24"/>
  <c r="I512" i="24"/>
  <c r="C130" i="24"/>
  <c r="E130" i="24"/>
  <c r="J299" i="24"/>
  <c r="D299" i="24"/>
  <c r="A512" i="24"/>
  <c r="J130" i="24"/>
  <c r="B144" i="52"/>
  <c r="V144" i="52" s="1"/>
  <c r="C512" i="24"/>
  <c r="H512" i="24"/>
  <c r="G531" i="24"/>
  <c r="B299" i="24"/>
  <c r="G512" i="24"/>
  <c r="H347" i="24"/>
  <c r="I347" i="24"/>
  <c r="F347" i="24"/>
  <c r="G499" i="24"/>
  <c r="J499" i="24"/>
  <c r="I275" i="24"/>
  <c r="H275" i="24"/>
  <c r="L443" i="24"/>
  <c r="F248" i="24"/>
  <c r="H66" i="24"/>
  <c r="B80" i="52"/>
  <c r="V80" i="52" s="1"/>
  <c r="B518" i="52"/>
  <c r="V518" i="52" s="1"/>
  <c r="L499" i="24"/>
  <c r="C443" i="24"/>
  <c r="L344" i="24"/>
  <c r="B344" i="24"/>
  <c r="A520" i="24"/>
  <c r="C451" i="24"/>
  <c r="L514" i="24"/>
  <c r="H344" i="24"/>
  <c r="F520" i="24"/>
  <c r="J514" i="24"/>
  <c r="B451" i="24"/>
  <c r="K514" i="24"/>
  <c r="B528" i="52"/>
  <c r="V528" i="52" s="1"/>
  <c r="C514" i="24"/>
  <c r="F344" i="24"/>
  <c r="L520" i="24"/>
  <c r="L451" i="24"/>
  <c r="I451" i="24"/>
  <c r="B514" i="24"/>
  <c r="E344" i="24"/>
  <c r="D520" i="24"/>
  <c r="A451" i="24"/>
  <c r="I514" i="24"/>
  <c r="K344" i="24"/>
  <c r="B534" i="52"/>
  <c r="V534" i="52" s="1"/>
  <c r="H451" i="24"/>
  <c r="A514" i="24"/>
  <c r="H520" i="24"/>
  <c r="D344" i="24"/>
  <c r="C344" i="24"/>
  <c r="E451" i="24"/>
  <c r="B465" i="52"/>
  <c r="V465" i="52" s="1"/>
  <c r="C520" i="24"/>
  <c r="G514" i="24"/>
  <c r="B520" i="24"/>
  <c r="D451" i="24"/>
  <c r="J520" i="24"/>
  <c r="F451" i="24"/>
  <c r="K520" i="24"/>
  <c r="A344" i="24"/>
  <c r="J344" i="24"/>
  <c r="I520" i="24"/>
  <c r="F514" i="24"/>
  <c r="D499" i="24"/>
  <c r="L248" i="24"/>
  <c r="I499" i="24"/>
  <c r="G66" i="24"/>
  <c r="B499" i="24"/>
  <c r="C504" i="24"/>
  <c r="G275" i="24"/>
  <c r="F275" i="24"/>
  <c r="J443" i="24"/>
  <c r="D248" i="24"/>
  <c r="I504" i="24"/>
  <c r="F499" i="24"/>
  <c r="K504" i="24"/>
  <c r="F66" i="24"/>
  <c r="H499" i="24"/>
  <c r="G443" i="24"/>
  <c r="D275" i="24"/>
  <c r="B289" i="52"/>
  <c r="V289" i="52" s="1"/>
  <c r="B443" i="24"/>
  <c r="I248" i="24"/>
  <c r="K248" i="24"/>
  <c r="A504" i="24"/>
  <c r="D443" i="24"/>
  <c r="E66" i="24"/>
  <c r="B513" i="52"/>
  <c r="V513" i="52" s="1"/>
  <c r="C275" i="24"/>
  <c r="I443" i="24"/>
  <c r="H504" i="24"/>
  <c r="A248" i="24"/>
  <c r="C248" i="24"/>
  <c r="G504" i="24"/>
  <c r="B504" i="24"/>
  <c r="J66" i="24"/>
  <c r="L66" i="24"/>
  <c r="A275" i="24"/>
  <c r="A443" i="24"/>
  <c r="H248" i="24"/>
  <c r="J248" i="24"/>
  <c r="F504" i="24"/>
  <c r="I66" i="24"/>
  <c r="D66" i="24"/>
  <c r="E499" i="24"/>
  <c r="L275" i="24"/>
  <c r="H443" i="24"/>
  <c r="E248" i="24"/>
  <c r="B248" i="24"/>
  <c r="L504" i="24"/>
  <c r="E504" i="24"/>
  <c r="B66" i="24"/>
  <c r="K66" i="24"/>
  <c r="K499" i="24"/>
  <c r="K275" i="24"/>
  <c r="J275" i="24"/>
  <c r="E443" i="24"/>
  <c r="B457" i="52"/>
  <c r="V457" i="52" s="1"/>
  <c r="G248" i="24"/>
  <c r="D504" i="24"/>
  <c r="A66" i="24"/>
  <c r="C499" i="24"/>
  <c r="F443" i="24"/>
  <c r="E275" i="24"/>
  <c r="J490" i="24"/>
  <c r="I563" i="24"/>
  <c r="K178" i="24"/>
  <c r="H178" i="24"/>
  <c r="C339" i="24"/>
  <c r="D339" i="24"/>
  <c r="A490" i="24"/>
  <c r="B106" i="24"/>
  <c r="E563" i="24"/>
  <c r="J178" i="24"/>
  <c r="E178" i="24"/>
  <c r="J339" i="24"/>
  <c r="B353" i="52"/>
  <c r="V353" i="52" s="1"/>
  <c r="G490" i="24"/>
  <c r="I106" i="24"/>
  <c r="F178" i="24"/>
  <c r="B192" i="52"/>
  <c r="V192" i="52" s="1"/>
  <c r="B339" i="24"/>
  <c r="F490" i="24"/>
  <c r="A106" i="24"/>
  <c r="B577" i="52"/>
  <c r="V577" i="52" s="1"/>
  <c r="B490" i="24"/>
  <c r="G563" i="24"/>
  <c r="D178" i="24"/>
  <c r="I339" i="24"/>
  <c r="E490" i="24"/>
  <c r="K106" i="24"/>
  <c r="H106" i="24"/>
  <c r="D563" i="24"/>
  <c r="F563" i="24"/>
  <c r="C178" i="24"/>
  <c r="A339" i="24"/>
  <c r="L490" i="24"/>
  <c r="L106" i="24"/>
  <c r="G106" i="24"/>
  <c r="L563" i="24"/>
  <c r="H490" i="24"/>
  <c r="B178" i="24"/>
  <c r="E339" i="24"/>
  <c r="G339" i="24"/>
  <c r="B563" i="24"/>
  <c r="D490" i="24"/>
  <c r="C563" i="24"/>
  <c r="D106" i="24"/>
  <c r="F106" i="24"/>
  <c r="K563" i="24"/>
  <c r="L178" i="24"/>
  <c r="K339" i="24"/>
  <c r="B504" i="52"/>
  <c r="V504" i="52" s="1"/>
  <c r="C106" i="24"/>
  <c r="L154" i="24"/>
  <c r="A154" i="24"/>
  <c r="K211" i="24"/>
  <c r="B545" i="52"/>
  <c r="V545" i="52" s="1"/>
  <c r="H211" i="24"/>
  <c r="L211" i="24"/>
  <c r="H42" i="24"/>
  <c r="G42" i="24"/>
  <c r="I154" i="24"/>
  <c r="J211" i="24"/>
  <c r="I211" i="24"/>
  <c r="D42" i="24"/>
  <c r="B56" i="52"/>
  <c r="V56" i="52" s="1"/>
  <c r="D154" i="24"/>
  <c r="H154" i="24"/>
  <c r="G211" i="24"/>
  <c r="A211" i="24"/>
  <c r="A42" i="24"/>
  <c r="C154" i="24"/>
  <c r="G154" i="24"/>
  <c r="F211" i="24"/>
  <c r="B225" i="52"/>
  <c r="V225" i="52" s="1"/>
  <c r="K42" i="24"/>
  <c r="K154" i="24"/>
  <c r="F154" i="24"/>
  <c r="C211" i="24"/>
  <c r="C42" i="24"/>
  <c r="E154" i="24"/>
  <c r="B168" i="52"/>
  <c r="V168" i="52" s="1"/>
  <c r="B211" i="24"/>
  <c r="L42" i="24"/>
  <c r="J42" i="24"/>
  <c r="J154" i="24"/>
  <c r="I42" i="24"/>
  <c r="L579" i="24"/>
  <c r="H579" i="24"/>
  <c r="I523" i="24"/>
  <c r="A531" i="24"/>
  <c r="A523" i="24"/>
  <c r="C347" i="24"/>
  <c r="A347" i="24"/>
  <c r="B593" i="52"/>
  <c r="V593" i="52" s="1"/>
  <c r="B384" i="24"/>
  <c r="G523" i="24"/>
  <c r="I531" i="24"/>
  <c r="C531" i="24"/>
  <c r="J523" i="24"/>
  <c r="B531" i="24"/>
  <c r="K347" i="24"/>
  <c r="G347" i="24"/>
  <c r="B523" i="24"/>
  <c r="E523" i="24"/>
  <c r="F579" i="24"/>
  <c r="H531" i="24"/>
  <c r="A579" i="24"/>
  <c r="E347" i="24"/>
  <c r="B361" i="52"/>
  <c r="V361" i="52" s="1"/>
  <c r="H523" i="24"/>
  <c r="F531" i="24"/>
  <c r="C579" i="24"/>
  <c r="B579" i="24"/>
  <c r="D347" i="24"/>
  <c r="B537" i="52"/>
  <c r="V537" i="52" s="1"/>
  <c r="I579" i="24"/>
  <c r="A384" i="24"/>
  <c r="E384" i="24"/>
  <c r="D523" i="24"/>
  <c r="E579" i="24"/>
  <c r="L347" i="24"/>
  <c r="J579" i="24"/>
  <c r="K579" i="24"/>
  <c r="J347" i="24"/>
  <c r="C523" i="24"/>
  <c r="D531" i="24"/>
  <c r="K384" i="24"/>
  <c r="F523" i="24"/>
  <c r="A429" i="24"/>
  <c r="I429" i="24"/>
  <c r="B429" i="24"/>
  <c r="J429" i="24"/>
  <c r="C429" i="24"/>
  <c r="K429" i="24"/>
  <c r="D429" i="24"/>
  <c r="L429" i="24"/>
  <c r="G429" i="24"/>
  <c r="E429" i="24"/>
  <c r="F429" i="24"/>
  <c r="H429" i="24"/>
  <c r="B443" i="52"/>
  <c r="V443" i="52" s="1"/>
  <c r="D525" i="24"/>
  <c r="L525" i="24"/>
  <c r="E525" i="24"/>
  <c r="F525" i="24"/>
  <c r="G525" i="24"/>
  <c r="B539" i="52"/>
  <c r="V539" i="52" s="1"/>
  <c r="H525" i="24"/>
  <c r="A525" i="24"/>
  <c r="I525" i="24"/>
  <c r="K525" i="24"/>
  <c r="B525" i="24"/>
  <c r="J525" i="24"/>
  <c r="C525" i="24"/>
  <c r="D557" i="24"/>
  <c r="L557" i="24"/>
  <c r="E557" i="24"/>
  <c r="F557" i="24"/>
  <c r="H557" i="24"/>
  <c r="G557" i="24"/>
  <c r="B571" i="52"/>
  <c r="V571" i="52" s="1"/>
  <c r="A557" i="24"/>
  <c r="I557" i="24"/>
  <c r="C557" i="24"/>
  <c r="K557" i="24"/>
  <c r="B557" i="24"/>
  <c r="J557" i="24"/>
  <c r="B273" i="52"/>
  <c r="V273" i="52" s="1"/>
  <c r="F259" i="24"/>
  <c r="H259" i="24"/>
  <c r="B259" i="24"/>
  <c r="J259" i="24"/>
  <c r="C259" i="24"/>
  <c r="K259" i="24"/>
  <c r="A259" i="24"/>
  <c r="D259" i="24"/>
  <c r="G259" i="24"/>
  <c r="I259" i="24"/>
  <c r="E259" i="24"/>
  <c r="L259" i="24"/>
  <c r="A397" i="24"/>
  <c r="I397" i="24"/>
  <c r="B397" i="24"/>
  <c r="J397" i="24"/>
  <c r="C397" i="24"/>
  <c r="K397" i="24"/>
  <c r="D397" i="24"/>
  <c r="L397" i="24"/>
  <c r="F397" i="24"/>
  <c r="G397" i="24"/>
  <c r="E397" i="24"/>
  <c r="H397" i="24"/>
  <c r="B411" i="52"/>
  <c r="V411" i="52" s="1"/>
  <c r="B337" i="52"/>
  <c r="V337" i="52" s="1"/>
  <c r="D323" i="24"/>
  <c r="L323" i="24"/>
  <c r="F323" i="24"/>
  <c r="G323" i="24"/>
  <c r="A323" i="24"/>
  <c r="I323" i="24"/>
  <c r="B323" i="24"/>
  <c r="J323" i="24"/>
  <c r="C323" i="24"/>
  <c r="H323" i="24"/>
  <c r="K323" i="24"/>
  <c r="E323" i="24"/>
  <c r="H461" i="24"/>
  <c r="A461" i="24"/>
  <c r="I461" i="24"/>
  <c r="B461" i="24"/>
  <c r="J461" i="24"/>
  <c r="C461" i="24"/>
  <c r="K461" i="24"/>
  <c r="E461" i="24"/>
  <c r="G461" i="24"/>
  <c r="L461" i="24"/>
  <c r="B475" i="52"/>
  <c r="V475" i="52" s="1"/>
  <c r="D461" i="24"/>
  <c r="F461" i="24"/>
  <c r="B300" i="52"/>
  <c r="V300" i="52" s="1"/>
  <c r="B286" i="24"/>
  <c r="J286" i="24"/>
  <c r="D286" i="24"/>
  <c r="L286" i="24"/>
  <c r="F286" i="24"/>
  <c r="H286" i="24"/>
  <c r="I286" i="24"/>
  <c r="K286" i="24"/>
  <c r="C286" i="24"/>
  <c r="E286" i="24"/>
  <c r="A286" i="24"/>
  <c r="G286" i="24"/>
  <c r="A365" i="24"/>
  <c r="I365" i="24"/>
  <c r="B365" i="24"/>
  <c r="J365" i="24"/>
  <c r="C365" i="24"/>
  <c r="K365" i="24"/>
  <c r="D365" i="24"/>
  <c r="L365" i="24"/>
  <c r="F365" i="24"/>
  <c r="G365" i="24"/>
  <c r="E365" i="24"/>
  <c r="H365" i="24"/>
  <c r="B379" i="52"/>
  <c r="V379" i="52" s="1"/>
  <c r="H493" i="24"/>
  <c r="A493" i="24"/>
  <c r="I493" i="24"/>
  <c r="B493" i="24"/>
  <c r="J493" i="24"/>
  <c r="C493" i="24"/>
  <c r="K493" i="24"/>
  <c r="E493" i="24"/>
  <c r="G493" i="24"/>
  <c r="L493" i="24"/>
  <c r="B507" i="52"/>
  <c r="V507" i="52" s="1"/>
  <c r="D493" i="24"/>
  <c r="F493" i="24"/>
  <c r="M2" i="29"/>
  <c r="AE601" i="51"/>
  <c r="AD601" i="51"/>
  <c r="AE600" i="51"/>
  <c r="AD600" i="51"/>
  <c r="B600" i="51" s="1"/>
  <c r="Q600" i="51" s="1"/>
  <c r="AE599" i="51"/>
  <c r="AD599" i="51"/>
  <c r="B599" i="51" s="1"/>
  <c r="Q599" i="51" s="1"/>
  <c r="AE598" i="51"/>
  <c r="AD598" i="51"/>
  <c r="AE597" i="51"/>
  <c r="AD597" i="51"/>
  <c r="AE596" i="51"/>
  <c r="AD596" i="51"/>
  <c r="B596" i="51" s="1"/>
  <c r="Q596" i="51" s="1"/>
  <c r="AE595" i="51"/>
  <c r="AD595" i="51"/>
  <c r="B595" i="51" s="1"/>
  <c r="Q595" i="51" s="1"/>
  <c r="AE594" i="51"/>
  <c r="AD594" i="51"/>
  <c r="B594" i="51" s="1"/>
  <c r="Q594" i="51" s="1"/>
  <c r="AE593" i="51"/>
  <c r="AD593" i="51"/>
  <c r="AE592" i="51"/>
  <c r="AD592" i="51"/>
  <c r="B592" i="51" s="1"/>
  <c r="Q592" i="51" s="1"/>
  <c r="AE591" i="51"/>
  <c r="AD591" i="51"/>
  <c r="B591" i="51" s="1"/>
  <c r="Q591" i="51" s="1"/>
  <c r="AE590" i="51"/>
  <c r="AD590" i="51"/>
  <c r="B590" i="51" s="1"/>
  <c r="Q590" i="51" s="1"/>
  <c r="AE589" i="51"/>
  <c r="AD589" i="51"/>
  <c r="AE588" i="51"/>
  <c r="AD588" i="51"/>
  <c r="B588" i="51" s="1"/>
  <c r="Q588" i="51" s="1"/>
  <c r="AE587" i="51"/>
  <c r="AD587" i="51"/>
  <c r="B587" i="51" s="1"/>
  <c r="Q587" i="51" s="1"/>
  <c r="AE586" i="51"/>
  <c r="AD586" i="51"/>
  <c r="B586" i="51" s="1"/>
  <c r="Q586" i="51" s="1"/>
  <c r="AE585" i="51"/>
  <c r="AD585" i="51"/>
  <c r="AE584" i="51"/>
  <c r="AD584" i="51"/>
  <c r="B584" i="51" s="1"/>
  <c r="Q584" i="51" s="1"/>
  <c r="AE583" i="51"/>
  <c r="AD583" i="51"/>
  <c r="B583" i="51" s="1"/>
  <c r="Q583" i="51" s="1"/>
  <c r="AE582" i="51"/>
  <c r="AD582" i="51"/>
  <c r="B582" i="51" s="1"/>
  <c r="Q582" i="51" s="1"/>
  <c r="AE581" i="51"/>
  <c r="AD581" i="51"/>
  <c r="AE580" i="51"/>
  <c r="AD580" i="51"/>
  <c r="B580" i="51" s="1"/>
  <c r="Q580" i="51" s="1"/>
  <c r="AE579" i="51"/>
  <c r="AD579" i="51"/>
  <c r="B579" i="51" s="1"/>
  <c r="Q579" i="51" s="1"/>
  <c r="AE578" i="51"/>
  <c r="AD578" i="51"/>
  <c r="B578" i="51" s="1"/>
  <c r="Q578" i="51" s="1"/>
  <c r="AE577" i="51"/>
  <c r="AD577" i="51"/>
  <c r="AE576" i="51"/>
  <c r="AD576" i="51"/>
  <c r="B576" i="51" s="1"/>
  <c r="Q576" i="51" s="1"/>
  <c r="AE575" i="51"/>
  <c r="AD575" i="51"/>
  <c r="B575" i="51" s="1"/>
  <c r="Q575" i="51" s="1"/>
  <c r="AE574" i="51"/>
  <c r="AD574" i="51"/>
  <c r="B574" i="51" s="1"/>
  <c r="Q574" i="51" s="1"/>
  <c r="AE573" i="51"/>
  <c r="AD573" i="51"/>
  <c r="AE572" i="51"/>
  <c r="AD572" i="51"/>
  <c r="B572" i="51" s="1"/>
  <c r="Q572" i="51" s="1"/>
  <c r="AE571" i="51"/>
  <c r="AD571" i="51"/>
  <c r="B571" i="51" s="1"/>
  <c r="Q571" i="51" s="1"/>
  <c r="AE570" i="51"/>
  <c r="AD570" i="51"/>
  <c r="B570" i="51" s="1"/>
  <c r="Q570" i="51" s="1"/>
  <c r="AE569" i="51"/>
  <c r="AD569" i="51"/>
  <c r="AE568" i="51"/>
  <c r="AD568" i="51"/>
  <c r="B568" i="51" s="1"/>
  <c r="Q568" i="51" s="1"/>
  <c r="AE567" i="51"/>
  <c r="AD567" i="51"/>
  <c r="B567" i="51" s="1"/>
  <c r="Q567" i="51" s="1"/>
  <c r="AE566" i="51"/>
  <c r="AD566" i="51"/>
  <c r="B566" i="51" s="1"/>
  <c r="Q566" i="51" s="1"/>
  <c r="AE565" i="51"/>
  <c r="AD565" i="51"/>
  <c r="AE564" i="51"/>
  <c r="AD564" i="51"/>
  <c r="B564" i="51" s="1"/>
  <c r="Q564" i="51" s="1"/>
  <c r="AE563" i="51"/>
  <c r="AD563" i="51"/>
  <c r="B563" i="51" s="1"/>
  <c r="Q563" i="51" s="1"/>
  <c r="AE562" i="51"/>
  <c r="AD562" i="51"/>
  <c r="B562" i="51" s="1"/>
  <c r="Q562" i="51" s="1"/>
  <c r="AE561" i="51"/>
  <c r="AD561" i="51"/>
  <c r="AE560" i="51"/>
  <c r="AD560" i="51"/>
  <c r="B560" i="51" s="1"/>
  <c r="Q560" i="51" s="1"/>
  <c r="AE559" i="51"/>
  <c r="AD559" i="51"/>
  <c r="B559" i="51" s="1"/>
  <c r="Q559" i="51" s="1"/>
  <c r="AE558" i="51"/>
  <c r="AD558" i="51"/>
  <c r="B558" i="51" s="1"/>
  <c r="Q558" i="51" s="1"/>
  <c r="AE557" i="51"/>
  <c r="AD557" i="51"/>
  <c r="AE556" i="51"/>
  <c r="AD556" i="51"/>
  <c r="B556" i="51" s="1"/>
  <c r="Q556" i="51" s="1"/>
  <c r="AE555" i="51"/>
  <c r="AD555" i="51"/>
  <c r="B555" i="51" s="1"/>
  <c r="Q555" i="51" s="1"/>
  <c r="AE554" i="51"/>
  <c r="AD554" i="51"/>
  <c r="B554" i="51" s="1"/>
  <c r="Q554" i="51" s="1"/>
  <c r="AE553" i="51"/>
  <c r="AD553" i="51"/>
  <c r="AE552" i="51"/>
  <c r="AD552" i="51"/>
  <c r="B552" i="51" s="1"/>
  <c r="Q552" i="51" s="1"/>
  <c r="AE551" i="51"/>
  <c r="AD551" i="51"/>
  <c r="B551" i="51" s="1"/>
  <c r="Q551" i="51" s="1"/>
  <c r="AE550" i="51"/>
  <c r="AD550" i="51"/>
  <c r="B550" i="51" s="1"/>
  <c r="Q550" i="51" s="1"/>
  <c r="AE549" i="51"/>
  <c r="AD549" i="51"/>
  <c r="AE548" i="51"/>
  <c r="AD548" i="51"/>
  <c r="B548" i="51" s="1"/>
  <c r="Q548" i="51" s="1"/>
  <c r="AE547" i="51"/>
  <c r="AD547" i="51"/>
  <c r="B547" i="51" s="1"/>
  <c r="Q547" i="51" s="1"/>
  <c r="AE546" i="51"/>
  <c r="AD546" i="51"/>
  <c r="B546" i="51" s="1"/>
  <c r="Q546" i="51" s="1"/>
  <c r="AE545" i="51"/>
  <c r="AD545" i="51"/>
  <c r="AE544" i="51"/>
  <c r="AD544" i="51"/>
  <c r="B544" i="51" s="1"/>
  <c r="Q544" i="51" s="1"/>
  <c r="AE543" i="51"/>
  <c r="AD543" i="51"/>
  <c r="B543" i="51" s="1"/>
  <c r="Q543" i="51" s="1"/>
  <c r="AE542" i="51"/>
  <c r="AD542" i="51"/>
  <c r="B542" i="51" s="1"/>
  <c r="Q542" i="51" s="1"/>
  <c r="AE541" i="51"/>
  <c r="AD541" i="51"/>
  <c r="AE540" i="51"/>
  <c r="AD540" i="51"/>
  <c r="B540" i="51" s="1"/>
  <c r="Q540" i="51" s="1"/>
  <c r="AE539" i="51"/>
  <c r="AD539" i="51"/>
  <c r="B539" i="51" s="1"/>
  <c r="Q539" i="51" s="1"/>
  <c r="AE538" i="51"/>
  <c r="AD538" i="51"/>
  <c r="B538" i="51" s="1"/>
  <c r="Q538" i="51" s="1"/>
  <c r="AE537" i="51"/>
  <c r="AD537" i="51"/>
  <c r="AE536" i="51"/>
  <c r="AD536" i="51"/>
  <c r="B536" i="51" s="1"/>
  <c r="Q536" i="51" s="1"/>
  <c r="AE535" i="51"/>
  <c r="AD535" i="51"/>
  <c r="B535" i="51" s="1"/>
  <c r="Q535" i="51" s="1"/>
  <c r="AE534" i="51"/>
  <c r="AD534" i="51"/>
  <c r="B534" i="51" s="1"/>
  <c r="Q534" i="51" s="1"/>
  <c r="AE533" i="51"/>
  <c r="AD533" i="51"/>
  <c r="AE532" i="51"/>
  <c r="AD532" i="51"/>
  <c r="B532" i="51" s="1"/>
  <c r="Q532" i="51" s="1"/>
  <c r="AE531" i="51"/>
  <c r="AD531" i="51"/>
  <c r="B531" i="51" s="1"/>
  <c r="Q531" i="51" s="1"/>
  <c r="AE530" i="51"/>
  <c r="AD530" i="51"/>
  <c r="B530" i="51" s="1"/>
  <c r="Q530" i="51" s="1"/>
  <c r="AE529" i="51"/>
  <c r="AD529" i="51"/>
  <c r="AE528" i="51"/>
  <c r="AD528" i="51"/>
  <c r="B528" i="51" s="1"/>
  <c r="Q528" i="51" s="1"/>
  <c r="AE527" i="51"/>
  <c r="AD527" i="51"/>
  <c r="B527" i="51" s="1"/>
  <c r="Q527" i="51" s="1"/>
  <c r="AE526" i="51"/>
  <c r="AD526" i="51"/>
  <c r="B526" i="51" s="1"/>
  <c r="Q526" i="51" s="1"/>
  <c r="AE525" i="51"/>
  <c r="AD525" i="51"/>
  <c r="AE524" i="51"/>
  <c r="AD524" i="51"/>
  <c r="B524" i="51" s="1"/>
  <c r="Q524" i="51" s="1"/>
  <c r="AE523" i="51"/>
  <c r="AD523" i="51"/>
  <c r="B523" i="51" s="1"/>
  <c r="Q523" i="51" s="1"/>
  <c r="AE522" i="51"/>
  <c r="AD522" i="51"/>
  <c r="B522" i="51" s="1"/>
  <c r="Q522" i="51" s="1"/>
  <c r="AE521" i="51"/>
  <c r="AD521" i="51"/>
  <c r="AE520" i="51"/>
  <c r="AD520" i="51"/>
  <c r="B520" i="51" s="1"/>
  <c r="Q520" i="51" s="1"/>
  <c r="AE519" i="51"/>
  <c r="AD519" i="51"/>
  <c r="B519" i="51" s="1"/>
  <c r="Q519" i="51" s="1"/>
  <c r="AE518" i="51"/>
  <c r="AD518" i="51"/>
  <c r="B518" i="51" s="1"/>
  <c r="Q518" i="51" s="1"/>
  <c r="AE517" i="51"/>
  <c r="AD517" i="51"/>
  <c r="AE516" i="51"/>
  <c r="AD516" i="51"/>
  <c r="B516" i="51" s="1"/>
  <c r="Q516" i="51" s="1"/>
  <c r="AE515" i="51"/>
  <c r="AD515" i="51"/>
  <c r="B515" i="51" s="1"/>
  <c r="Q515" i="51" s="1"/>
  <c r="AE514" i="51"/>
  <c r="AD514" i="51"/>
  <c r="B514" i="51" s="1"/>
  <c r="Q514" i="51" s="1"/>
  <c r="AE513" i="51"/>
  <c r="AD513" i="51"/>
  <c r="AE512" i="51"/>
  <c r="AD512" i="51"/>
  <c r="B512" i="51" s="1"/>
  <c r="Q512" i="51" s="1"/>
  <c r="AE511" i="51"/>
  <c r="AD511" i="51"/>
  <c r="B511" i="51" s="1"/>
  <c r="Q511" i="51" s="1"/>
  <c r="AE510" i="51"/>
  <c r="AD510" i="51"/>
  <c r="B510" i="51" s="1"/>
  <c r="Q510" i="51" s="1"/>
  <c r="AE509" i="51"/>
  <c r="AD509" i="51"/>
  <c r="AE508" i="51"/>
  <c r="AD508" i="51"/>
  <c r="B508" i="51" s="1"/>
  <c r="Q508" i="51" s="1"/>
  <c r="AE507" i="51"/>
  <c r="AD507" i="51"/>
  <c r="B507" i="51" s="1"/>
  <c r="Q507" i="51" s="1"/>
  <c r="AE506" i="51"/>
  <c r="AD506" i="51"/>
  <c r="B506" i="51" s="1"/>
  <c r="Q506" i="51" s="1"/>
  <c r="AE505" i="51"/>
  <c r="AD505" i="51"/>
  <c r="AE504" i="51"/>
  <c r="AD504" i="51"/>
  <c r="B504" i="51" s="1"/>
  <c r="Q504" i="51" s="1"/>
  <c r="AE503" i="51"/>
  <c r="AD503" i="51"/>
  <c r="B503" i="51" s="1"/>
  <c r="Q503" i="51" s="1"/>
  <c r="AE502" i="51"/>
  <c r="AD502" i="51"/>
  <c r="B502" i="51" s="1"/>
  <c r="Q502" i="51" s="1"/>
  <c r="AE501" i="51"/>
  <c r="AD501" i="51"/>
  <c r="AE500" i="51"/>
  <c r="AD500" i="51"/>
  <c r="B500" i="51" s="1"/>
  <c r="Q500" i="51" s="1"/>
  <c r="AE499" i="51"/>
  <c r="AD499" i="51"/>
  <c r="B499" i="51" s="1"/>
  <c r="Q499" i="51" s="1"/>
  <c r="AE498" i="51"/>
  <c r="AD498" i="51"/>
  <c r="B498" i="51" s="1"/>
  <c r="Q498" i="51" s="1"/>
  <c r="AE497" i="51"/>
  <c r="AD497" i="51"/>
  <c r="AE496" i="51"/>
  <c r="AD496" i="51"/>
  <c r="B496" i="51" s="1"/>
  <c r="Q496" i="51" s="1"/>
  <c r="AE495" i="51"/>
  <c r="AD495" i="51"/>
  <c r="B495" i="51" s="1"/>
  <c r="Q495" i="51" s="1"/>
  <c r="AE494" i="51"/>
  <c r="AD494" i="51"/>
  <c r="B494" i="51" s="1"/>
  <c r="Q494" i="51" s="1"/>
  <c r="AE493" i="51"/>
  <c r="AD493" i="51"/>
  <c r="AE492" i="51"/>
  <c r="AD492" i="51"/>
  <c r="B492" i="51" s="1"/>
  <c r="Q492" i="51" s="1"/>
  <c r="AE491" i="51"/>
  <c r="AD491" i="51"/>
  <c r="B491" i="51" s="1"/>
  <c r="Q491" i="51" s="1"/>
  <c r="AE490" i="51"/>
  <c r="AD490" i="51"/>
  <c r="B490" i="51" s="1"/>
  <c r="Q490" i="51" s="1"/>
  <c r="AE489" i="51"/>
  <c r="AD489" i="51"/>
  <c r="AE488" i="51"/>
  <c r="AD488" i="51"/>
  <c r="B488" i="51" s="1"/>
  <c r="Q488" i="51" s="1"/>
  <c r="AE487" i="51"/>
  <c r="AD487" i="51"/>
  <c r="B487" i="51" s="1"/>
  <c r="Q487" i="51" s="1"/>
  <c r="AE17" i="51"/>
  <c r="AD17" i="51"/>
  <c r="AC17" i="51"/>
  <c r="AB17" i="51"/>
  <c r="AA17" i="51"/>
  <c r="Z17" i="51"/>
  <c r="Y17" i="51"/>
  <c r="U17" i="51"/>
  <c r="AE16" i="51"/>
  <c r="AD16" i="51"/>
  <c r="AC16" i="51"/>
  <c r="AB16" i="51"/>
  <c r="AA16" i="51"/>
  <c r="Z16" i="51"/>
  <c r="Y16" i="51"/>
  <c r="AI16" i="48"/>
  <c r="AH16" i="48"/>
  <c r="AG16" i="48"/>
  <c r="AF16" i="48"/>
  <c r="AE16" i="48"/>
  <c r="AD16" i="48"/>
  <c r="AC16" i="48"/>
  <c r="AB16" i="48"/>
  <c r="AA16" i="48"/>
  <c r="B598" i="51" l="1"/>
  <c r="Q598" i="51" s="1"/>
  <c r="B489" i="51"/>
  <c r="Q489" i="51" s="1"/>
  <c r="B493" i="51"/>
  <c r="Q493" i="51" s="1"/>
  <c r="B497" i="51"/>
  <c r="Q497" i="51" s="1"/>
  <c r="B501" i="51"/>
  <c r="Q501" i="51" s="1"/>
  <c r="B505" i="51"/>
  <c r="Q505" i="51" s="1"/>
  <c r="B509" i="51"/>
  <c r="Q509" i="51" s="1"/>
  <c r="B513" i="51"/>
  <c r="Q513" i="51" s="1"/>
  <c r="B517" i="51"/>
  <c r="Q517" i="51" s="1"/>
  <c r="B521" i="51"/>
  <c r="Q521" i="51" s="1"/>
  <c r="B525" i="51"/>
  <c r="Q525" i="51" s="1"/>
  <c r="B529" i="51"/>
  <c r="Q529" i="51" s="1"/>
  <c r="B533" i="51"/>
  <c r="Q533" i="51" s="1"/>
  <c r="B537" i="51"/>
  <c r="Q537" i="51" s="1"/>
  <c r="B541" i="51"/>
  <c r="Q541" i="51" s="1"/>
  <c r="B545" i="51"/>
  <c r="Q545" i="51" s="1"/>
  <c r="B549" i="51"/>
  <c r="Q549" i="51" s="1"/>
  <c r="B553" i="51"/>
  <c r="Q553" i="51" s="1"/>
  <c r="B557" i="51"/>
  <c r="Q557" i="51" s="1"/>
  <c r="B561" i="51"/>
  <c r="Q561" i="51" s="1"/>
  <c r="B565" i="51"/>
  <c r="Q565" i="51" s="1"/>
  <c r="B569" i="51"/>
  <c r="Q569" i="51" s="1"/>
  <c r="B573" i="51"/>
  <c r="Q573" i="51" s="1"/>
  <c r="B577" i="51"/>
  <c r="Q577" i="51" s="1"/>
  <c r="B581" i="51"/>
  <c r="Q581" i="51" s="1"/>
  <c r="B585" i="51"/>
  <c r="Q585" i="51" s="1"/>
  <c r="B589" i="51"/>
  <c r="Q589" i="51" s="1"/>
  <c r="B593" i="51"/>
  <c r="Q593" i="51" s="1"/>
  <c r="B597" i="51"/>
  <c r="Q597" i="51" s="1"/>
  <c r="B601" i="51"/>
  <c r="Q601" i="51" s="1"/>
  <c r="G581" i="29"/>
  <c r="B573" i="29"/>
  <c r="B525" i="29"/>
  <c r="F533" i="29"/>
  <c r="K557" i="29"/>
  <c r="H479" i="29"/>
  <c r="B570" i="29"/>
  <c r="B482" i="29"/>
  <c r="B490" i="29"/>
  <c r="I498" i="29"/>
  <c r="K529" i="29"/>
  <c r="E543" i="29"/>
  <c r="A487" i="29"/>
  <c r="F522" i="29"/>
  <c r="K583" i="29"/>
  <c r="A541" i="29"/>
  <c r="C519" i="29"/>
  <c r="K537" i="29"/>
  <c r="H546" i="29"/>
  <c r="K521" i="29"/>
  <c r="C569" i="29"/>
  <c r="C527" i="29"/>
  <c r="A559" i="29"/>
  <c r="B503" i="29"/>
  <c r="E535" i="29"/>
  <c r="F585" i="29"/>
  <c r="E555" i="29"/>
  <c r="F555" i="29"/>
  <c r="G555" i="29"/>
  <c r="H555" i="29"/>
  <c r="A555" i="29"/>
  <c r="I555" i="29"/>
  <c r="B555" i="29"/>
  <c r="J555" i="29"/>
  <c r="C555" i="29"/>
  <c r="K555" i="29"/>
  <c r="D555" i="29"/>
  <c r="C545" i="29"/>
  <c r="K545" i="29"/>
  <c r="D545" i="29"/>
  <c r="E545" i="29"/>
  <c r="F545" i="29"/>
  <c r="G545" i="29"/>
  <c r="H545" i="29"/>
  <c r="A545" i="29"/>
  <c r="I545" i="29"/>
  <c r="J545" i="29"/>
  <c r="B545" i="29"/>
  <c r="F584" i="29"/>
  <c r="G584" i="29"/>
  <c r="H584" i="29"/>
  <c r="A584" i="29"/>
  <c r="I584" i="29"/>
  <c r="B584" i="29"/>
  <c r="J584" i="29"/>
  <c r="C584" i="29"/>
  <c r="K584" i="29"/>
  <c r="D584" i="29"/>
  <c r="E584" i="29"/>
  <c r="F576" i="29"/>
  <c r="G576" i="29"/>
  <c r="H576" i="29"/>
  <c r="A576" i="29"/>
  <c r="I576" i="29"/>
  <c r="B576" i="29"/>
  <c r="J576" i="29"/>
  <c r="C576" i="29"/>
  <c r="K576" i="29"/>
  <c r="D576" i="29"/>
  <c r="E576" i="29"/>
  <c r="F568" i="29"/>
  <c r="G568" i="29"/>
  <c r="H568" i="29"/>
  <c r="A568" i="29"/>
  <c r="I568" i="29"/>
  <c r="B568" i="29"/>
  <c r="J568" i="29"/>
  <c r="C568" i="29"/>
  <c r="K568" i="29"/>
  <c r="D568" i="29"/>
  <c r="E568" i="29"/>
  <c r="F560" i="29"/>
  <c r="G560" i="29"/>
  <c r="H560" i="29"/>
  <c r="A560" i="29"/>
  <c r="I560" i="29"/>
  <c r="B560" i="29"/>
  <c r="J560" i="29"/>
  <c r="C560" i="29"/>
  <c r="K560" i="29"/>
  <c r="D560" i="29"/>
  <c r="E560" i="29"/>
  <c r="F552" i="29"/>
  <c r="G552" i="29"/>
  <c r="H552" i="29"/>
  <c r="A552" i="29"/>
  <c r="I552" i="29"/>
  <c r="B552" i="29"/>
  <c r="J552" i="29"/>
  <c r="C552" i="29"/>
  <c r="K552" i="29"/>
  <c r="D552" i="29"/>
  <c r="E552" i="29"/>
  <c r="F544" i="29"/>
  <c r="G544" i="29"/>
  <c r="H544" i="29"/>
  <c r="A544" i="29"/>
  <c r="I544" i="29"/>
  <c r="B544" i="29"/>
  <c r="J544" i="29"/>
  <c r="C544" i="29"/>
  <c r="K544" i="29"/>
  <c r="D544" i="29"/>
  <c r="E544" i="29"/>
  <c r="F536" i="29"/>
  <c r="G536" i="29"/>
  <c r="H536" i="29"/>
  <c r="A536" i="29"/>
  <c r="I536" i="29"/>
  <c r="B536" i="29"/>
  <c r="J536" i="29"/>
  <c r="C536" i="29"/>
  <c r="K536" i="29"/>
  <c r="D536" i="29"/>
  <c r="E536" i="29"/>
  <c r="D528" i="29"/>
  <c r="E528" i="29"/>
  <c r="F528" i="29"/>
  <c r="G528" i="29"/>
  <c r="H528" i="29"/>
  <c r="A528" i="29"/>
  <c r="I528" i="29"/>
  <c r="B528" i="29"/>
  <c r="J528" i="29"/>
  <c r="C528" i="29"/>
  <c r="K528" i="29"/>
  <c r="D520" i="29"/>
  <c r="E520" i="29"/>
  <c r="F520" i="29"/>
  <c r="G520" i="29"/>
  <c r="H520" i="29"/>
  <c r="A520" i="29"/>
  <c r="I520" i="29"/>
  <c r="B520" i="29"/>
  <c r="J520" i="29"/>
  <c r="C520" i="29"/>
  <c r="K520" i="29"/>
  <c r="A575" i="29"/>
  <c r="I575" i="29"/>
  <c r="B575" i="29"/>
  <c r="J575" i="29"/>
  <c r="C575" i="29"/>
  <c r="K575" i="29"/>
  <c r="D575" i="29"/>
  <c r="E575" i="29"/>
  <c r="F575" i="29"/>
  <c r="G575" i="29"/>
  <c r="H575" i="29"/>
  <c r="G495" i="29"/>
  <c r="H495" i="29"/>
  <c r="A495" i="29"/>
  <c r="I495" i="29"/>
  <c r="B495" i="29"/>
  <c r="J495" i="29"/>
  <c r="C495" i="29"/>
  <c r="K495" i="29"/>
  <c r="D495" i="29"/>
  <c r="E495" i="29"/>
  <c r="F495" i="29"/>
  <c r="D574" i="29"/>
  <c r="E574" i="29"/>
  <c r="F574" i="29"/>
  <c r="G574" i="29"/>
  <c r="H574" i="29"/>
  <c r="A574" i="29"/>
  <c r="I574" i="29"/>
  <c r="B574" i="29"/>
  <c r="J574" i="29"/>
  <c r="C574" i="29"/>
  <c r="K574" i="29"/>
  <c r="B494" i="29"/>
  <c r="J494" i="29"/>
  <c r="C494" i="29"/>
  <c r="K494" i="29"/>
  <c r="D494" i="29"/>
  <c r="E494" i="29"/>
  <c r="F494" i="29"/>
  <c r="G494" i="29"/>
  <c r="H494" i="29"/>
  <c r="A494" i="29"/>
  <c r="I494" i="29"/>
  <c r="G565" i="29"/>
  <c r="H565" i="29"/>
  <c r="A565" i="29"/>
  <c r="I565" i="29"/>
  <c r="B565" i="29"/>
  <c r="J565" i="29"/>
  <c r="C565" i="29"/>
  <c r="K565" i="29"/>
  <c r="D565" i="29"/>
  <c r="E565" i="29"/>
  <c r="F565" i="29"/>
  <c r="B580" i="29"/>
  <c r="J580" i="29"/>
  <c r="C580" i="29"/>
  <c r="K580" i="29"/>
  <c r="D580" i="29"/>
  <c r="E580" i="29"/>
  <c r="F580" i="29"/>
  <c r="G580" i="29"/>
  <c r="H580" i="29"/>
  <c r="I580" i="29"/>
  <c r="A580" i="29"/>
  <c r="B572" i="29"/>
  <c r="J572" i="29"/>
  <c r="C572" i="29"/>
  <c r="K572" i="29"/>
  <c r="D572" i="29"/>
  <c r="E572" i="29"/>
  <c r="F572" i="29"/>
  <c r="G572" i="29"/>
  <c r="H572" i="29"/>
  <c r="I572" i="29"/>
  <c r="A572" i="29"/>
  <c r="B564" i="29"/>
  <c r="J564" i="29"/>
  <c r="C564" i="29"/>
  <c r="K564" i="29"/>
  <c r="D564" i="29"/>
  <c r="E564" i="29"/>
  <c r="F564" i="29"/>
  <c r="G564" i="29"/>
  <c r="H564" i="29"/>
  <c r="A564" i="29"/>
  <c r="I564" i="29"/>
  <c r="B556" i="29"/>
  <c r="J556" i="29"/>
  <c r="C556" i="29"/>
  <c r="K556" i="29"/>
  <c r="D556" i="29"/>
  <c r="E556" i="29"/>
  <c r="F556" i="29"/>
  <c r="G556" i="29"/>
  <c r="H556" i="29"/>
  <c r="A556" i="29"/>
  <c r="I556" i="29"/>
  <c r="B548" i="29"/>
  <c r="J548" i="29"/>
  <c r="C548" i="29"/>
  <c r="K548" i="29"/>
  <c r="D548" i="29"/>
  <c r="E548" i="29"/>
  <c r="F548" i="29"/>
  <c r="G548" i="29"/>
  <c r="H548" i="29"/>
  <c r="I548" i="29"/>
  <c r="A548" i="29"/>
  <c r="B540" i="29"/>
  <c r="J540" i="29"/>
  <c r="C540" i="29"/>
  <c r="K540" i="29"/>
  <c r="D540" i="29"/>
  <c r="E540" i="29"/>
  <c r="F540" i="29"/>
  <c r="G540" i="29"/>
  <c r="H540" i="29"/>
  <c r="A540" i="29"/>
  <c r="I540" i="29"/>
  <c r="H532" i="29"/>
  <c r="A532" i="29"/>
  <c r="I532" i="29"/>
  <c r="B532" i="29"/>
  <c r="J532" i="29"/>
  <c r="C532" i="29"/>
  <c r="K532" i="29"/>
  <c r="D532" i="29"/>
  <c r="E532" i="29"/>
  <c r="F532" i="29"/>
  <c r="G532" i="29"/>
  <c r="H524" i="29"/>
  <c r="A524" i="29"/>
  <c r="I524" i="29"/>
  <c r="B524" i="29"/>
  <c r="J524" i="29"/>
  <c r="C524" i="29"/>
  <c r="K524" i="29"/>
  <c r="D524" i="29"/>
  <c r="E524" i="29"/>
  <c r="F524" i="29"/>
  <c r="G524" i="29"/>
  <c r="V17" i="51"/>
  <c r="X17" i="51"/>
  <c r="X602" i="50"/>
  <c r="W602" i="50"/>
  <c r="V602" i="50"/>
  <c r="U602" i="50"/>
  <c r="R602" i="50"/>
  <c r="P602" i="50"/>
  <c r="X601" i="50"/>
  <c r="W601" i="50"/>
  <c r="V601" i="50"/>
  <c r="U601" i="50"/>
  <c r="R601" i="50"/>
  <c r="P601" i="50"/>
  <c r="X600" i="50"/>
  <c r="W600" i="50"/>
  <c r="V600" i="50"/>
  <c r="U600" i="50"/>
  <c r="R600" i="50"/>
  <c r="P600" i="50"/>
  <c r="X599" i="50"/>
  <c r="W599" i="50"/>
  <c r="V599" i="50"/>
  <c r="U599" i="50"/>
  <c r="R599" i="50"/>
  <c r="P599" i="50"/>
  <c r="X598" i="50"/>
  <c r="W598" i="50"/>
  <c r="V598" i="50"/>
  <c r="U598" i="50"/>
  <c r="R598" i="50"/>
  <c r="P598" i="50"/>
  <c r="X597" i="50"/>
  <c r="W597" i="50"/>
  <c r="V597" i="50"/>
  <c r="U597" i="50"/>
  <c r="R597" i="50"/>
  <c r="P597" i="50"/>
  <c r="X596" i="50"/>
  <c r="W596" i="50"/>
  <c r="V596" i="50"/>
  <c r="U596" i="50"/>
  <c r="R596" i="50"/>
  <c r="P596" i="50"/>
  <c r="X595" i="50"/>
  <c r="W595" i="50"/>
  <c r="V595" i="50"/>
  <c r="U595" i="50"/>
  <c r="R595" i="50"/>
  <c r="P595" i="50"/>
  <c r="X594" i="50"/>
  <c r="W594" i="50"/>
  <c r="V594" i="50"/>
  <c r="U594" i="50"/>
  <c r="R594" i="50"/>
  <c r="P594" i="50"/>
  <c r="X593" i="50"/>
  <c r="W593" i="50"/>
  <c r="V593" i="50"/>
  <c r="U593" i="50"/>
  <c r="R593" i="50"/>
  <c r="P593" i="50"/>
  <c r="X592" i="50"/>
  <c r="W592" i="50"/>
  <c r="V592" i="50"/>
  <c r="U592" i="50"/>
  <c r="R592" i="50"/>
  <c r="P592" i="50"/>
  <c r="X591" i="50"/>
  <c r="W591" i="50"/>
  <c r="V591" i="50"/>
  <c r="U591" i="50"/>
  <c r="R591" i="50"/>
  <c r="P591" i="50"/>
  <c r="X590" i="50"/>
  <c r="W590" i="50"/>
  <c r="V590" i="50"/>
  <c r="U590" i="50"/>
  <c r="R590" i="50"/>
  <c r="P590" i="50"/>
  <c r="X589" i="50"/>
  <c r="W589" i="50"/>
  <c r="V589" i="50"/>
  <c r="U589" i="50"/>
  <c r="R589" i="50"/>
  <c r="P589" i="50"/>
  <c r="X588" i="50"/>
  <c r="W588" i="50"/>
  <c r="V588" i="50"/>
  <c r="U588" i="50"/>
  <c r="R588" i="50"/>
  <c r="P588" i="50"/>
  <c r="X587" i="50"/>
  <c r="W587" i="50"/>
  <c r="V587" i="50"/>
  <c r="U587" i="50"/>
  <c r="R587" i="50"/>
  <c r="P587" i="50"/>
  <c r="X586" i="50"/>
  <c r="W586" i="50"/>
  <c r="V586" i="50"/>
  <c r="U586" i="50"/>
  <c r="R586" i="50"/>
  <c r="P586" i="50"/>
  <c r="X585" i="50"/>
  <c r="W585" i="50"/>
  <c r="V585" i="50"/>
  <c r="U585" i="50"/>
  <c r="R585" i="50"/>
  <c r="P585" i="50"/>
  <c r="X584" i="50"/>
  <c r="W584" i="50"/>
  <c r="V584" i="50"/>
  <c r="U584" i="50"/>
  <c r="R584" i="50"/>
  <c r="P584" i="50"/>
  <c r="X583" i="50"/>
  <c r="W583" i="50"/>
  <c r="V583" i="50"/>
  <c r="U583" i="50"/>
  <c r="R583" i="50"/>
  <c r="P583" i="50"/>
  <c r="X582" i="50"/>
  <c r="W582" i="50"/>
  <c r="V582" i="50"/>
  <c r="U582" i="50"/>
  <c r="R582" i="50"/>
  <c r="P582" i="50"/>
  <c r="X581" i="50"/>
  <c r="W581" i="50"/>
  <c r="V581" i="50"/>
  <c r="U581" i="50"/>
  <c r="R581" i="50"/>
  <c r="P581" i="50"/>
  <c r="X580" i="50"/>
  <c r="W580" i="50"/>
  <c r="V580" i="50"/>
  <c r="U580" i="50"/>
  <c r="R580" i="50"/>
  <c r="P580" i="50"/>
  <c r="X579" i="50"/>
  <c r="W579" i="50"/>
  <c r="V579" i="50"/>
  <c r="U579" i="50"/>
  <c r="R579" i="50"/>
  <c r="P579" i="50"/>
  <c r="X578" i="50"/>
  <c r="W578" i="50"/>
  <c r="V578" i="50"/>
  <c r="U578" i="50"/>
  <c r="B578" i="50" s="1"/>
  <c r="N578" i="50" s="1"/>
  <c r="R578" i="50"/>
  <c r="P578" i="50"/>
  <c r="X577" i="50"/>
  <c r="W577" i="50"/>
  <c r="V577" i="50"/>
  <c r="U577" i="50"/>
  <c r="R577" i="50"/>
  <c r="P577" i="50"/>
  <c r="X576" i="50"/>
  <c r="W576" i="50"/>
  <c r="V576" i="50"/>
  <c r="U576" i="50"/>
  <c r="R576" i="50"/>
  <c r="P576" i="50"/>
  <c r="X575" i="50"/>
  <c r="W575" i="50"/>
  <c r="V575" i="50"/>
  <c r="U575" i="50"/>
  <c r="R575" i="50"/>
  <c r="P575" i="50"/>
  <c r="X574" i="50"/>
  <c r="W574" i="50"/>
  <c r="V574" i="50"/>
  <c r="U574" i="50"/>
  <c r="R574" i="50"/>
  <c r="P574" i="50"/>
  <c r="X573" i="50"/>
  <c r="W573" i="50"/>
  <c r="V573" i="50"/>
  <c r="U573" i="50"/>
  <c r="R573" i="50"/>
  <c r="P573" i="50"/>
  <c r="X572" i="50"/>
  <c r="W572" i="50"/>
  <c r="V572" i="50"/>
  <c r="U572" i="50"/>
  <c r="R572" i="50"/>
  <c r="P572" i="50"/>
  <c r="X571" i="50"/>
  <c r="W571" i="50"/>
  <c r="V571" i="50"/>
  <c r="U571" i="50"/>
  <c r="R571" i="50"/>
  <c r="P571" i="50"/>
  <c r="X570" i="50"/>
  <c r="W570" i="50"/>
  <c r="V570" i="50"/>
  <c r="U570" i="50"/>
  <c r="R570" i="50"/>
  <c r="P570" i="50"/>
  <c r="X569" i="50"/>
  <c r="W569" i="50"/>
  <c r="V569" i="50"/>
  <c r="U569" i="50"/>
  <c r="R569" i="50"/>
  <c r="P569" i="50"/>
  <c r="X568" i="50"/>
  <c r="W568" i="50"/>
  <c r="V568" i="50"/>
  <c r="U568" i="50"/>
  <c r="R568" i="50"/>
  <c r="P568" i="50"/>
  <c r="X567" i="50"/>
  <c r="W567" i="50"/>
  <c r="V567" i="50"/>
  <c r="U567" i="50"/>
  <c r="R567" i="50"/>
  <c r="P567" i="50"/>
  <c r="X566" i="50"/>
  <c r="W566" i="50"/>
  <c r="V566" i="50"/>
  <c r="U566" i="50"/>
  <c r="R566" i="50"/>
  <c r="P566" i="50"/>
  <c r="X565" i="50"/>
  <c r="W565" i="50"/>
  <c r="V565" i="50"/>
  <c r="U565" i="50"/>
  <c r="R565" i="50"/>
  <c r="P565" i="50"/>
  <c r="X564" i="50"/>
  <c r="W564" i="50"/>
  <c r="V564" i="50"/>
  <c r="U564" i="50"/>
  <c r="R564" i="50"/>
  <c r="P564" i="50"/>
  <c r="X563" i="50"/>
  <c r="W563" i="50"/>
  <c r="V563" i="50"/>
  <c r="U563" i="50"/>
  <c r="R563" i="50"/>
  <c r="P563" i="50"/>
  <c r="X562" i="50"/>
  <c r="W562" i="50"/>
  <c r="V562" i="50"/>
  <c r="U562" i="50"/>
  <c r="R562" i="50"/>
  <c r="P562" i="50"/>
  <c r="X561" i="50"/>
  <c r="W561" i="50"/>
  <c r="V561" i="50"/>
  <c r="U561" i="50"/>
  <c r="R561" i="50"/>
  <c r="P561" i="50"/>
  <c r="X560" i="50"/>
  <c r="W560" i="50"/>
  <c r="V560" i="50"/>
  <c r="U560" i="50"/>
  <c r="R560" i="50"/>
  <c r="P560" i="50"/>
  <c r="X559" i="50"/>
  <c r="W559" i="50"/>
  <c r="V559" i="50"/>
  <c r="U559" i="50"/>
  <c r="R559" i="50"/>
  <c r="P559" i="50"/>
  <c r="X558" i="50"/>
  <c r="W558" i="50"/>
  <c r="V558" i="50"/>
  <c r="U558" i="50"/>
  <c r="R558" i="50"/>
  <c r="P558" i="50"/>
  <c r="X557" i="50"/>
  <c r="W557" i="50"/>
  <c r="V557" i="50"/>
  <c r="U557" i="50"/>
  <c r="R557" i="50"/>
  <c r="P557" i="50"/>
  <c r="X556" i="50"/>
  <c r="W556" i="50"/>
  <c r="V556" i="50"/>
  <c r="U556" i="50"/>
  <c r="R556" i="50"/>
  <c r="P556" i="50"/>
  <c r="X555" i="50"/>
  <c r="W555" i="50"/>
  <c r="V555" i="50"/>
  <c r="U555" i="50"/>
  <c r="R555" i="50"/>
  <c r="P555" i="50"/>
  <c r="X554" i="50"/>
  <c r="W554" i="50"/>
  <c r="V554" i="50"/>
  <c r="U554" i="50"/>
  <c r="R554" i="50"/>
  <c r="P554" i="50"/>
  <c r="X553" i="50"/>
  <c r="W553" i="50"/>
  <c r="V553" i="50"/>
  <c r="U553" i="50"/>
  <c r="R553" i="50"/>
  <c r="P553" i="50"/>
  <c r="X552" i="50"/>
  <c r="W552" i="50"/>
  <c r="V552" i="50"/>
  <c r="U552" i="50"/>
  <c r="R552" i="50"/>
  <c r="P552" i="50"/>
  <c r="X551" i="50"/>
  <c r="W551" i="50"/>
  <c r="V551" i="50"/>
  <c r="U551" i="50"/>
  <c r="R551" i="50"/>
  <c r="P551" i="50"/>
  <c r="X550" i="50"/>
  <c r="W550" i="50"/>
  <c r="V550" i="50"/>
  <c r="U550" i="50"/>
  <c r="R550" i="50"/>
  <c r="P550" i="50"/>
  <c r="X549" i="50"/>
  <c r="W549" i="50"/>
  <c r="V549" i="50"/>
  <c r="U549" i="50"/>
  <c r="R549" i="50"/>
  <c r="P549" i="50"/>
  <c r="X548" i="50"/>
  <c r="W548" i="50"/>
  <c r="V548" i="50"/>
  <c r="U548" i="50"/>
  <c r="R548" i="50"/>
  <c r="P548" i="50"/>
  <c r="X547" i="50"/>
  <c r="W547" i="50"/>
  <c r="V547" i="50"/>
  <c r="U547" i="50"/>
  <c r="R547" i="50"/>
  <c r="P547" i="50"/>
  <c r="X546" i="50"/>
  <c r="W546" i="50"/>
  <c r="V546" i="50"/>
  <c r="U546" i="50"/>
  <c r="R546" i="50"/>
  <c r="P546" i="50"/>
  <c r="X545" i="50"/>
  <c r="W545" i="50"/>
  <c r="V545" i="50"/>
  <c r="U545" i="50"/>
  <c r="R545" i="50"/>
  <c r="P545" i="50"/>
  <c r="X544" i="50"/>
  <c r="W544" i="50"/>
  <c r="V544" i="50"/>
  <c r="U544" i="50"/>
  <c r="R544" i="50"/>
  <c r="P544" i="50"/>
  <c r="X543" i="50"/>
  <c r="W543" i="50"/>
  <c r="V543" i="50"/>
  <c r="U543" i="50"/>
  <c r="R543" i="50"/>
  <c r="P543" i="50"/>
  <c r="X542" i="50"/>
  <c r="W542" i="50"/>
  <c r="V542" i="50"/>
  <c r="U542" i="50"/>
  <c r="R542" i="50"/>
  <c r="P542" i="50"/>
  <c r="X541" i="50"/>
  <c r="W541" i="50"/>
  <c r="V541" i="50"/>
  <c r="U541" i="50"/>
  <c r="R541" i="50"/>
  <c r="P541" i="50"/>
  <c r="X540" i="50"/>
  <c r="W540" i="50"/>
  <c r="V540" i="50"/>
  <c r="U540" i="50"/>
  <c r="R540" i="50"/>
  <c r="P540" i="50"/>
  <c r="X539" i="50"/>
  <c r="W539" i="50"/>
  <c r="V539" i="50"/>
  <c r="U539" i="50"/>
  <c r="R539" i="50"/>
  <c r="P539" i="50"/>
  <c r="X538" i="50"/>
  <c r="W538" i="50"/>
  <c r="V538" i="50"/>
  <c r="U538" i="50"/>
  <c r="R538" i="50"/>
  <c r="P538" i="50"/>
  <c r="X537" i="50"/>
  <c r="W537" i="50"/>
  <c r="V537" i="50"/>
  <c r="U537" i="50"/>
  <c r="R537" i="50"/>
  <c r="P537" i="50"/>
  <c r="X536" i="50"/>
  <c r="W536" i="50"/>
  <c r="V536" i="50"/>
  <c r="U536" i="50"/>
  <c r="R536" i="50"/>
  <c r="P536" i="50"/>
  <c r="X535" i="50"/>
  <c r="W535" i="50"/>
  <c r="V535" i="50"/>
  <c r="U535" i="50"/>
  <c r="R535" i="50"/>
  <c r="P535" i="50"/>
  <c r="X534" i="50"/>
  <c r="W534" i="50"/>
  <c r="V534" i="50"/>
  <c r="U534" i="50"/>
  <c r="R534" i="50"/>
  <c r="P534" i="50"/>
  <c r="X533" i="50"/>
  <c r="W533" i="50"/>
  <c r="V533" i="50"/>
  <c r="U533" i="50"/>
  <c r="R533" i="50"/>
  <c r="P533" i="50"/>
  <c r="X532" i="50"/>
  <c r="W532" i="50"/>
  <c r="V532" i="50"/>
  <c r="U532" i="50"/>
  <c r="R532" i="50"/>
  <c r="P532" i="50"/>
  <c r="X531" i="50"/>
  <c r="W531" i="50"/>
  <c r="V531" i="50"/>
  <c r="U531" i="50"/>
  <c r="R531" i="50"/>
  <c r="P531" i="50"/>
  <c r="X530" i="50"/>
  <c r="W530" i="50"/>
  <c r="V530" i="50"/>
  <c r="U530" i="50"/>
  <c r="R530" i="50"/>
  <c r="P530" i="50"/>
  <c r="X529" i="50"/>
  <c r="W529" i="50"/>
  <c r="V529" i="50"/>
  <c r="U529" i="50"/>
  <c r="R529" i="50"/>
  <c r="P529" i="50"/>
  <c r="X528" i="50"/>
  <c r="W528" i="50"/>
  <c r="V528" i="50"/>
  <c r="U528" i="50"/>
  <c r="R528" i="50"/>
  <c r="P528" i="50"/>
  <c r="X527" i="50"/>
  <c r="W527" i="50"/>
  <c r="V527" i="50"/>
  <c r="U527" i="50"/>
  <c r="R527" i="50"/>
  <c r="P527" i="50"/>
  <c r="X526" i="50"/>
  <c r="W526" i="50"/>
  <c r="V526" i="50"/>
  <c r="U526" i="50"/>
  <c r="R526" i="50"/>
  <c r="P526" i="50"/>
  <c r="X525" i="50"/>
  <c r="W525" i="50"/>
  <c r="V525" i="50"/>
  <c r="U525" i="50"/>
  <c r="R525" i="50"/>
  <c r="P525" i="50"/>
  <c r="X524" i="50"/>
  <c r="W524" i="50"/>
  <c r="V524" i="50"/>
  <c r="U524" i="50"/>
  <c r="R524" i="50"/>
  <c r="P524" i="50"/>
  <c r="X523" i="50"/>
  <c r="W523" i="50"/>
  <c r="V523" i="50"/>
  <c r="U523" i="50"/>
  <c r="R523" i="50"/>
  <c r="P523" i="50"/>
  <c r="X522" i="50"/>
  <c r="W522" i="50"/>
  <c r="V522" i="50"/>
  <c r="U522" i="50"/>
  <c r="R522" i="50"/>
  <c r="P522" i="50"/>
  <c r="X521" i="50"/>
  <c r="W521" i="50"/>
  <c r="V521" i="50"/>
  <c r="U521" i="50"/>
  <c r="R521" i="50"/>
  <c r="P521" i="50"/>
  <c r="X520" i="50"/>
  <c r="W520" i="50"/>
  <c r="V520" i="50"/>
  <c r="U520" i="50"/>
  <c r="R520" i="50"/>
  <c r="P520" i="50"/>
  <c r="X519" i="50"/>
  <c r="W519" i="50"/>
  <c r="V519" i="50"/>
  <c r="U519" i="50"/>
  <c r="R519" i="50"/>
  <c r="P519" i="50"/>
  <c r="X518" i="50"/>
  <c r="W518" i="50"/>
  <c r="V518" i="50"/>
  <c r="U518" i="50"/>
  <c r="R518" i="50"/>
  <c r="P518" i="50"/>
  <c r="X517" i="50"/>
  <c r="W517" i="50"/>
  <c r="V517" i="50"/>
  <c r="U517" i="50"/>
  <c r="R517" i="50"/>
  <c r="P517" i="50"/>
  <c r="X516" i="50"/>
  <c r="W516" i="50"/>
  <c r="V516" i="50"/>
  <c r="U516" i="50"/>
  <c r="R516" i="50"/>
  <c r="P516" i="50"/>
  <c r="X515" i="50"/>
  <c r="W515" i="50"/>
  <c r="V515" i="50"/>
  <c r="U515" i="50"/>
  <c r="R515" i="50"/>
  <c r="P515" i="50"/>
  <c r="X514" i="50"/>
  <c r="W514" i="50"/>
  <c r="V514" i="50"/>
  <c r="U514" i="50"/>
  <c r="R514" i="50"/>
  <c r="P514" i="50"/>
  <c r="X513" i="50"/>
  <c r="W513" i="50"/>
  <c r="V513" i="50"/>
  <c r="U513" i="50"/>
  <c r="R513" i="50"/>
  <c r="P513" i="50"/>
  <c r="X512" i="50"/>
  <c r="W512" i="50"/>
  <c r="V512" i="50"/>
  <c r="U512" i="50"/>
  <c r="R512" i="50"/>
  <c r="P512" i="50"/>
  <c r="X511" i="50"/>
  <c r="W511" i="50"/>
  <c r="V511" i="50"/>
  <c r="U511" i="50"/>
  <c r="R511" i="50"/>
  <c r="P511" i="50"/>
  <c r="X510" i="50"/>
  <c r="W510" i="50"/>
  <c r="V510" i="50"/>
  <c r="U510" i="50"/>
  <c r="R510" i="50"/>
  <c r="P510" i="50"/>
  <c r="X509" i="50"/>
  <c r="W509" i="50"/>
  <c r="V509" i="50"/>
  <c r="U509" i="50"/>
  <c r="R509" i="50"/>
  <c r="P509" i="50"/>
  <c r="X508" i="50"/>
  <c r="W508" i="50"/>
  <c r="V508" i="50"/>
  <c r="U508" i="50"/>
  <c r="R508" i="50"/>
  <c r="P508" i="50"/>
  <c r="X507" i="50"/>
  <c r="W507" i="50"/>
  <c r="V507" i="50"/>
  <c r="U507" i="50"/>
  <c r="R507" i="50"/>
  <c r="P507" i="50"/>
  <c r="X506" i="50"/>
  <c r="W506" i="50"/>
  <c r="V506" i="50"/>
  <c r="U506" i="50"/>
  <c r="R506" i="50"/>
  <c r="P506" i="50"/>
  <c r="X505" i="50"/>
  <c r="W505" i="50"/>
  <c r="V505" i="50"/>
  <c r="U505" i="50"/>
  <c r="R505" i="50"/>
  <c r="P505" i="50"/>
  <c r="X504" i="50"/>
  <c r="W504" i="50"/>
  <c r="V504" i="50"/>
  <c r="U504" i="50"/>
  <c r="R504" i="50"/>
  <c r="P504" i="50"/>
  <c r="X503" i="50"/>
  <c r="W503" i="50"/>
  <c r="V503" i="50"/>
  <c r="U503" i="50"/>
  <c r="R503" i="50"/>
  <c r="P503" i="50"/>
  <c r="X502" i="50"/>
  <c r="W502" i="50"/>
  <c r="V502" i="50"/>
  <c r="U502" i="50"/>
  <c r="R502" i="50"/>
  <c r="P502" i="50"/>
  <c r="X501" i="50"/>
  <c r="W501" i="50"/>
  <c r="V501" i="50"/>
  <c r="U501" i="50"/>
  <c r="R501" i="50"/>
  <c r="P501" i="50"/>
  <c r="X500" i="50"/>
  <c r="W500" i="50"/>
  <c r="V500" i="50"/>
  <c r="U500" i="50"/>
  <c r="R500" i="50"/>
  <c r="P500" i="50"/>
  <c r="X499" i="50"/>
  <c r="W499" i="50"/>
  <c r="V499" i="50"/>
  <c r="U499" i="50"/>
  <c r="R499" i="50"/>
  <c r="P499" i="50"/>
  <c r="X498" i="50"/>
  <c r="W498" i="50"/>
  <c r="V498" i="50"/>
  <c r="U498" i="50"/>
  <c r="R498" i="50"/>
  <c r="P498" i="50"/>
  <c r="X497" i="50"/>
  <c r="W497" i="50"/>
  <c r="V497" i="50"/>
  <c r="U497" i="50"/>
  <c r="R497" i="50"/>
  <c r="P497" i="50"/>
  <c r="X496" i="50"/>
  <c r="W496" i="50"/>
  <c r="V496" i="50"/>
  <c r="U496" i="50"/>
  <c r="R496" i="50"/>
  <c r="P496" i="50"/>
  <c r="X495" i="50"/>
  <c r="W495" i="50"/>
  <c r="V495" i="50"/>
  <c r="U495" i="50"/>
  <c r="R495" i="50"/>
  <c r="P495" i="50"/>
  <c r="X494" i="50"/>
  <c r="W494" i="50"/>
  <c r="V494" i="50"/>
  <c r="U494" i="50"/>
  <c r="R494" i="50"/>
  <c r="P494" i="50"/>
  <c r="X493" i="50"/>
  <c r="W493" i="50"/>
  <c r="V493" i="50"/>
  <c r="U493" i="50"/>
  <c r="R493" i="50"/>
  <c r="P493" i="50"/>
  <c r="X492" i="50"/>
  <c r="W492" i="50"/>
  <c r="V492" i="50"/>
  <c r="U492" i="50"/>
  <c r="R492" i="50"/>
  <c r="P492" i="50"/>
  <c r="X491" i="50"/>
  <c r="W491" i="50"/>
  <c r="V491" i="50"/>
  <c r="U491" i="50"/>
  <c r="R491" i="50"/>
  <c r="P491" i="50"/>
  <c r="X490" i="50"/>
  <c r="W490" i="50"/>
  <c r="V490" i="50"/>
  <c r="U490" i="50"/>
  <c r="R490" i="50"/>
  <c r="P490" i="50"/>
  <c r="X489" i="50"/>
  <c r="W489" i="50"/>
  <c r="V489" i="50"/>
  <c r="U489" i="50"/>
  <c r="R489" i="50"/>
  <c r="P489" i="50"/>
  <c r="X488" i="50"/>
  <c r="W488" i="50"/>
  <c r="V488" i="50"/>
  <c r="U488" i="50"/>
  <c r="R488" i="50"/>
  <c r="P488" i="50"/>
  <c r="X487" i="50"/>
  <c r="W487" i="50"/>
  <c r="V487" i="50"/>
  <c r="U487" i="50"/>
  <c r="R487" i="50"/>
  <c r="P487" i="50"/>
  <c r="X486" i="50"/>
  <c r="W486" i="50"/>
  <c r="V486" i="50"/>
  <c r="U486" i="50"/>
  <c r="R486" i="50"/>
  <c r="P486" i="50"/>
  <c r="X485" i="50"/>
  <c r="W485" i="50"/>
  <c r="V485" i="50"/>
  <c r="U485" i="50"/>
  <c r="R485" i="50"/>
  <c r="P485" i="50"/>
  <c r="X484" i="50"/>
  <c r="W484" i="50"/>
  <c r="V484" i="50"/>
  <c r="U484" i="50"/>
  <c r="R484" i="50"/>
  <c r="P484" i="50"/>
  <c r="X483" i="50"/>
  <c r="W483" i="50"/>
  <c r="V483" i="50"/>
  <c r="U483" i="50"/>
  <c r="R483" i="50"/>
  <c r="P483" i="50"/>
  <c r="X482" i="50"/>
  <c r="W482" i="50"/>
  <c r="V482" i="50"/>
  <c r="U482" i="50"/>
  <c r="R482" i="50"/>
  <c r="P482" i="50"/>
  <c r="X481" i="50"/>
  <c r="W481" i="50"/>
  <c r="V481" i="50"/>
  <c r="U481" i="50"/>
  <c r="R481" i="50"/>
  <c r="P481" i="50"/>
  <c r="X480" i="50"/>
  <c r="W480" i="50"/>
  <c r="V480" i="50"/>
  <c r="U480" i="50"/>
  <c r="R480" i="50"/>
  <c r="P480" i="50"/>
  <c r="X479" i="50"/>
  <c r="W479" i="50"/>
  <c r="V479" i="50"/>
  <c r="U479" i="50"/>
  <c r="R479" i="50"/>
  <c r="P479" i="50"/>
  <c r="X478" i="50"/>
  <c r="W478" i="50"/>
  <c r="V478" i="50"/>
  <c r="U478" i="50"/>
  <c r="R478" i="50"/>
  <c r="P478" i="50"/>
  <c r="X477" i="50"/>
  <c r="W477" i="50"/>
  <c r="V477" i="50"/>
  <c r="U477" i="50"/>
  <c r="R477" i="50"/>
  <c r="P477" i="50"/>
  <c r="X476" i="50"/>
  <c r="W476" i="50"/>
  <c r="V476" i="50"/>
  <c r="U476" i="50"/>
  <c r="R476" i="50"/>
  <c r="P476" i="50"/>
  <c r="X475" i="50"/>
  <c r="W475" i="50"/>
  <c r="V475" i="50"/>
  <c r="U475" i="50"/>
  <c r="R475" i="50"/>
  <c r="P475" i="50"/>
  <c r="X474" i="50"/>
  <c r="W474" i="50"/>
  <c r="V474" i="50"/>
  <c r="U474" i="50"/>
  <c r="R474" i="50"/>
  <c r="P474" i="50"/>
  <c r="X473" i="50"/>
  <c r="W473" i="50"/>
  <c r="V473" i="50"/>
  <c r="U473" i="50"/>
  <c r="R473" i="50"/>
  <c r="P473" i="50"/>
  <c r="X472" i="50"/>
  <c r="W472" i="50"/>
  <c r="V472" i="50"/>
  <c r="U472" i="50"/>
  <c r="R472" i="50"/>
  <c r="P472" i="50"/>
  <c r="X471" i="50"/>
  <c r="W471" i="50"/>
  <c r="V471" i="50"/>
  <c r="U471" i="50"/>
  <c r="R471" i="50"/>
  <c r="P471" i="50"/>
  <c r="X470" i="50"/>
  <c r="W470" i="50"/>
  <c r="V470" i="50"/>
  <c r="U470" i="50"/>
  <c r="R470" i="50"/>
  <c r="P470" i="50"/>
  <c r="X469" i="50"/>
  <c r="W469" i="50"/>
  <c r="V469" i="50"/>
  <c r="U469" i="50"/>
  <c r="R469" i="50"/>
  <c r="P469" i="50"/>
  <c r="X468" i="50"/>
  <c r="W468" i="50"/>
  <c r="V468" i="50"/>
  <c r="U468" i="50"/>
  <c r="R468" i="50"/>
  <c r="P468" i="50"/>
  <c r="X467" i="50"/>
  <c r="W467" i="50"/>
  <c r="V467" i="50"/>
  <c r="U467" i="50"/>
  <c r="R467" i="50"/>
  <c r="P467" i="50"/>
  <c r="X466" i="50"/>
  <c r="W466" i="50"/>
  <c r="V466" i="50"/>
  <c r="U466" i="50"/>
  <c r="R466" i="50"/>
  <c r="P466" i="50"/>
  <c r="X465" i="50"/>
  <c r="W465" i="50"/>
  <c r="V465" i="50"/>
  <c r="U465" i="50"/>
  <c r="R465" i="50"/>
  <c r="P465" i="50"/>
  <c r="X464" i="50"/>
  <c r="W464" i="50"/>
  <c r="V464" i="50"/>
  <c r="U464" i="50"/>
  <c r="R464" i="50"/>
  <c r="P464" i="50"/>
  <c r="X463" i="50"/>
  <c r="W463" i="50"/>
  <c r="V463" i="50"/>
  <c r="U463" i="50"/>
  <c r="R463" i="50"/>
  <c r="P463" i="50"/>
  <c r="X462" i="50"/>
  <c r="W462" i="50"/>
  <c r="V462" i="50"/>
  <c r="U462" i="50"/>
  <c r="R462" i="50"/>
  <c r="P462" i="50"/>
  <c r="X461" i="50"/>
  <c r="W461" i="50"/>
  <c r="V461" i="50"/>
  <c r="U461" i="50"/>
  <c r="R461" i="50"/>
  <c r="P461" i="50"/>
  <c r="X460" i="50"/>
  <c r="W460" i="50"/>
  <c r="V460" i="50"/>
  <c r="U460" i="50"/>
  <c r="R460" i="50"/>
  <c r="P460" i="50"/>
  <c r="X459" i="50"/>
  <c r="W459" i="50"/>
  <c r="V459" i="50"/>
  <c r="U459" i="50"/>
  <c r="R459" i="50"/>
  <c r="P459" i="50"/>
  <c r="X458" i="50"/>
  <c r="W458" i="50"/>
  <c r="V458" i="50"/>
  <c r="U458" i="50"/>
  <c r="R458" i="50"/>
  <c r="P458" i="50"/>
  <c r="X457" i="50"/>
  <c r="W457" i="50"/>
  <c r="V457" i="50"/>
  <c r="U457" i="50"/>
  <c r="R457" i="50"/>
  <c r="P457" i="50"/>
  <c r="X456" i="50"/>
  <c r="W456" i="50"/>
  <c r="V456" i="50"/>
  <c r="U456" i="50"/>
  <c r="R456" i="50"/>
  <c r="P456" i="50"/>
  <c r="X455" i="50"/>
  <c r="W455" i="50"/>
  <c r="V455" i="50"/>
  <c r="U455" i="50"/>
  <c r="R455" i="50"/>
  <c r="P455" i="50"/>
  <c r="X454" i="50"/>
  <c r="W454" i="50"/>
  <c r="V454" i="50"/>
  <c r="U454" i="50"/>
  <c r="R454" i="50"/>
  <c r="P454" i="50"/>
  <c r="X453" i="50"/>
  <c r="W453" i="50"/>
  <c r="V453" i="50"/>
  <c r="U453" i="50"/>
  <c r="R453" i="50"/>
  <c r="P453" i="50"/>
  <c r="X452" i="50"/>
  <c r="W452" i="50"/>
  <c r="V452" i="50"/>
  <c r="U452" i="50"/>
  <c r="R452" i="50"/>
  <c r="P452" i="50"/>
  <c r="X451" i="50"/>
  <c r="W451" i="50"/>
  <c r="V451" i="50"/>
  <c r="U451" i="50"/>
  <c r="R451" i="50"/>
  <c r="P451" i="50"/>
  <c r="X450" i="50"/>
  <c r="W450" i="50"/>
  <c r="V450" i="50"/>
  <c r="U450" i="50"/>
  <c r="R450" i="50"/>
  <c r="P450" i="50"/>
  <c r="X449" i="50"/>
  <c r="W449" i="50"/>
  <c r="V449" i="50"/>
  <c r="U449" i="50"/>
  <c r="R449" i="50"/>
  <c r="P449" i="50"/>
  <c r="X448" i="50"/>
  <c r="W448" i="50"/>
  <c r="V448" i="50"/>
  <c r="U448" i="50"/>
  <c r="R448" i="50"/>
  <c r="P448" i="50"/>
  <c r="X447" i="50"/>
  <c r="W447" i="50"/>
  <c r="V447" i="50"/>
  <c r="U447" i="50"/>
  <c r="R447" i="50"/>
  <c r="P447" i="50"/>
  <c r="X446" i="50"/>
  <c r="W446" i="50"/>
  <c r="V446" i="50"/>
  <c r="U446" i="50"/>
  <c r="R446" i="50"/>
  <c r="P446" i="50"/>
  <c r="X445" i="50"/>
  <c r="W445" i="50"/>
  <c r="V445" i="50"/>
  <c r="U445" i="50"/>
  <c r="R445" i="50"/>
  <c r="P445" i="50"/>
  <c r="X444" i="50"/>
  <c r="W444" i="50"/>
  <c r="V444" i="50"/>
  <c r="U444" i="50"/>
  <c r="R444" i="50"/>
  <c r="P444" i="50"/>
  <c r="X443" i="50"/>
  <c r="W443" i="50"/>
  <c r="V443" i="50"/>
  <c r="U443" i="50"/>
  <c r="R443" i="50"/>
  <c r="P443" i="50"/>
  <c r="X442" i="50"/>
  <c r="W442" i="50"/>
  <c r="V442" i="50"/>
  <c r="U442" i="50"/>
  <c r="R442" i="50"/>
  <c r="P442" i="50"/>
  <c r="X441" i="50"/>
  <c r="W441" i="50"/>
  <c r="V441" i="50"/>
  <c r="U441" i="50"/>
  <c r="R441" i="50"/>
  <c r="P441" i="50"/>
  <c r="X440" i="50"/>
  <c r="W440" i="50"/>
  <c r="V440" i="50"/>
  <c r="U440" i="50"/>
  <c r="R440" i="50"/>
  <c r="P440" i="50"/>
  <c r="X439" i="50"/>
  <c r="W439" i="50"/>
  <c r="V439" i="50"/>
  <c r="U439" i="50"/>
  <c r="R439" i="50"/>
  <c r="P439" i="50"/>
  <c r="X438" i="50"/>
  <c r="W438" i="50"/>
  <c r="V438" i="50"/>
  <c r="U438" i="50"/>
  <c r="R438" i="50"/>
  <c r="P438" i="50"/>
  <c r="X437" i="50"/>
  <c r="W437" i="50"/>
  <c r="V437" i="50"/>
  <c r="U437" i="50"/>
  <c r="R437" i="50"/>
  <c r="P437" i="50"/>
  <c r="X436" i="50"/>
  <c r="W436" i="50"/>
  <c r="V436" i="50"/>
  <c r="U436" i="50"/>
  <c r="R436" i="50"/>
  <c r="P436" i="50"/>
  <c r="X435" i="50"/>
  <c r="W435" i="50"/>
  <c r="V435" i="50"/>
  <c r="U435" i="50"/>
  <c r="R435" i="50"/>
  <c r="P435" i="50"/>
  <c r="X434" i="50"/>
  <c r="W434" i="50"/>
  <c r="V434" i="50"/>
  <c r="U434" i="50"/>
  <c r="R434" i="50"/>
  <c r="P434" i="50"/>
  <c r="X433" i="50"/>
  <c r="W433" i="50"/>
  <c r="V433" i="50"/>
  <c r="U433" i="50"/>
  <c r="R433" i="50"/>
  <c r="P433" i="50"/>
  <c r="X432" i="50"/>
  <c r="W432" i="50"/>
  <c r="V432" i="50"/>
  <c r="U432" i="50"/>
  <c r="R432" i="50"/>
  <c r="P432" i="50"/>
  <c r="X431" i="50"/>
  <c r="W431" i="50"/>
  <c r="V431" i="50"/>
  <c r="U431" i="50"/>
  <c r="R431" i="50"/>
  <c r="P431" i="50"/>
  <c r="X430" i="50"/>
  <c r="W430" i="50"/>
  <c r="V430" i="50"/>
  <c r="U430" i="50"/>
  <c r="R430" i="50"/>
  <c r="P430" i="50"/>
  <c r="X429" i="50"/>
  <c r="W429" i="50"/>
  <c r="V429" i="50"/>
  <c r="U429" i="50"/>
  <c r="R429" i="50"/>
  <c r="P429" i="50"/>
  <c r="X428" i="50"/>
  <c r="W428" i="50"/>
  <c r="V428" i="50"/>
  <c r="U428" i="50"/>
  <c r="R428" i="50"/>
  <c r="P428" i="50"/>
  <c r="X427" i="50"/>
  <c r="W427" i="50"/>
  <c r="V427" i="50"/>
  <c r="U427" i="50"/>
  <c r="R427" i="50"/>
  <c r="P427" i="50"/>
  <c r="X426" i="50"/>
  <c r="W426" i="50"/>
  <c r="V426" i="50"/>
  <c r="U426" i="50"/>
  <c r="R426" i="50"/>
  <c r="P426" i="50"/>
  <c r="X425" i="50"/>
  <c r="W425" i="50"/>
  <c r="V425" i="50"/>
  <c r="U425" i="50"/>
  <c r="R425" i="50"/>
  <c r="P425" i="50"/>
  <c r="X424" i="50"/>
  <c r="W424" i="50"/>
  <c r="V424" i="50"/>
  <c r="U424" i="50"/>
  <c r="R424" i="50"/>
  <c r="P424" i="50"/>
  <c r="X423" i="50"/>
  <c r="W423" i="50"/>
  <c r="V423" i="50"/>
  <c r="U423" i="50"/>
  <c r="R423" i="50"/>
  <c r="P423" i="50"/>
  <c r="X422" i="50"/>
  <c r="W422" i="50"/>
  <c r="V422" i="50"/>
  <c r="U422" i="50"/>
  <c r="R422" i="50"/>
  <c r="P422" i="50"/>
  <c r="X421" i="50"/>
  <c r="W421" i="50"/>
  <c r="V421" i="50"/>
  <c r="U421" i="50"/>
  <c r="R421" i="50"/>
  <c r="P421" i="50"/>
  <c r="X420" i="50"/>
  <c r="W420" i="50"/>
  <c r="V420" i="50"/>
  <c r="U420" i="50"/>
  <c r="R420" i="50"/>
  <c r="P420" i="50"/>
  <c r="X419" i="50"/>
  <c r="W419" i="50"/>
  <c r="V419" i="50"/>
  <c r="U419" i="50"/>
  <c r="R419" i="50"/>
  <c r="P419" i="50"/>
  <c r="X418" i="50"/>
  <c r="W418" i="50"/>
  <c r="V418" i="50"/>
  <c r="U418" i="50"/>
  <c r="R418" i="50"/>
  <c r="P418" i="50"/>
  <c r="X417" i="50"/>
  <c r="W417" i="50"/>
  <c r="V417" i="50"/>
  <c r="U417" i="50"/>
  <c r="R417" i="50"/>
  <c r="P417" i="50"/>
  <c r="X416" i="50"/>
  <c r="W416" i="50"/>
  <c r="V416" i="50"/>
  <c r="U416" i="50"/>
  <c r="R416" i="50"/>
  <c r="P416" i="50"/>
  <c r="X415" i="50"/>
  <c r="W415" i="50"/>
  <c r="V415" i="50"/>
  <c r="U415" i="50"/>
  <c r="R415" i="50"/>
  <c r="P415" i="50"/>
  <c r="X414" i="50"/>
  <c r="W414" i="50"/>
  <c r="V414" i="50"/>
  <c r="U414" i="50"/>
  <c r="R414" i="50"/>
  <c r="P414" i="50"/>
  <c r="X413" i="50"/>
  <c r="W413" i="50"/>
  <c r="V413" i="50"/>
  <c r="U413" i="50"/>
  <c r="R413" i="50"/>
  <c r="P413" i="50"/>
  <c r="X412" i="50"/>
  <c r="W412" i="50"/>
  <c r="V412" i="50"/>
  <c r="U412" i="50"/>
  <c r="R412" i="50"/>
  <c r="P412" i="50"/>
  <c r="X411" i="50"/>
  <c r="W411" i="50"/>
  <c r="V411" i="50"/>
  <c r="U411" i="50"/>
  <c r="R411" i="50"/>
  <c r="P411" i="50"/>
  <c r="X410" i="50"/>
  <c r="W410" i="50"/>
  <c r="V410" i="50"/>
  <c r="U410" i="50"/>
  <c r="R410" i="50"/>
  <c r="P410" i="50"/>
  <c r="X409" i="50"/>
  <c r="W409" i="50"/>
  <c r="V409" i="50"/>
  <c r="U409" i="50"/>
  <c r="R409" i="50"/>
  <c r="P409" i="50"/>
  <c r="X408" i="50"/>
  <c r="W408" i="50"/>
  <c r="V408" i="50"/>
  <c r="U408" i="50"/>
  <c r="R408" i="50"/>
  <c r="P408" i="50"/>
  <c r="X407" i="50"/>
  <c r="W407" i="50"/>
  <c r="V407" i="50"/>
  <c r="U407" i="50"/>
  <c r="R407" i="50"/>
  <c r="P407" i="50"/>
  <c r="X406" i="50"/>
  <c r="W406" i="50"/>
  <c r="V406" i="50"/>
  <c r="U406" i="50"/>
  <c r="R406" i="50"/>
  <c r="P406" i="50"/>
  <c r="X405" i="50"/>
  <c r="W405" i="50"/>
  <c r="V405" i="50"/>
  <c r="U405" i="50"/>
  <c r="R405" i="50"/>
  <c r="P405" i="50"/>
  <c r="X404" i="50"/>
  <c r="W404" i="50"/>
  <c r="V404" i="50"/>
  <c r="U404" i="50"/>
  <c r="R404" i="50"/>
  <c r="P404" i="50"/>
  <c r="X403" i="50"/>
  <c r="W403" i="50"/>
  <c r="V403" i="50"/>
  <c r="U403" i="50"/>
  <c r="R403" i="50"/>
  <c r="P403" i="50"/>
  <c r="X402" i="50"/>
  <c r="W402" i="50"/>
  <c r="V402" i="50"/>
  <c r="U402" i="50"/>
  <c r="R402" i="50"/>
  <c r="P402" i="50"/>
  <c r="X401" i="50"/>
  <c r="W401" i="50"/>
  <c r="V401" i="50"/>
  <c r="U401" i="50"/>
  <c r="R401" i="50"/>
  <c r="P401" i="50"/>
  <c r="X400" i="50"/>
  <c r="W400" i="50"/>
  <c r="V400" i="50"/>
  <c r="U400" i="50"/>
  <c r="R400" i="50"/>
  <c r="P400" i="50"/>
  <c r="X399" i="50"/>
  <c r="W399" i="50"/>
  <c r="V399" i="50"/>
  <c r="U399" i="50"/>
  <c r="R399" i="50"/>
  <c r="P399" i="50"/>
  <c r="X398" i="50"/>
  <c r="W398" i="50"/>
  <c r="V398" i="50"/>
  <c r="U398" i="50"/>
  <c r="R398" i="50"/>
  <c r="P398" i="50"/>
  <c r="X397" i="50"/>
  <c r="W397" i="50"/>
  <c r="V397" i="50"/>
  <c r="U397" i="50"/>
  <c r="R397" i="50"/>
  <c r="P397" i="50"/>
  <c r="X396" i="50"/>
  <c r="W396" i="50"/>
  <c r="V396" i="50"/>
  <c r="U396" i="50"/>
  <c r="R396" i="50"/>
  <c r="P396" i="50"/>
  <c r="X395" i="50"/>
  <c r="W395" i="50"/>
  <c r="V395" i="50"/>
  <c r="U395" i="50"/>
  <c r="R395" i="50"/>
  <c r="P395" i="50"/>
  <c r="X394" i="50"/>
  <c r="W394" i="50"/>
  <c r="V394" i="50"/>
  <c r="U394" i="50"/>
  <c r="R394" i="50"/>
  <c r="P394" i="50"/>
  <c r="X393" i="50"/>
  <c r="W393" i="50"/>
  <c r="V393" i="50"/>
  <c r="U393" i="50"/>
  <c r="R393" i="50"/>
  <c r="P393" i="50"/>
  <c r="X392" i="50"/>
  <c r="W392" i="50"/>
  <c r="V392" i="50"/>
  <c r="U392" i="50"/>
  <c r="R392" i="50"/>
  <c r="P392" i="50"/>
  <c r="X391" i="50"/>
  <c r="W391" i="50"/>
  <c r="V391" i="50"/>
  <c r="U391" i="50"/>
  <c r="R391" i="50"/>
  <c r="P391" i="50"/>
  <c r="X390" i="50"/>
  <c r="W390" i="50"/>
  <c r="V390" i="50"/>
  <c r="U390" i="50"/>
  <c r="R390" i="50"/>
  <c r="P390" i="50"/>
  <c r="X389" i="50"/>
  <c r="W389" i="50"/>
  <c r="V389" i="50"/>
  <c r="U389" i="50"/>
  <c r="R389" i="50"/>
  <c r="P389" i="50"/>
  <c r="X388" i="50"/>
  <c r="W388" i="50"/>
  <c r="V388" i="50"/>
  <c r="U388" i="50"/>
  <c r="R388" i="50"/>
  <c r="P388" i="50"/>
  <c r="X387" i="50"/>
  <c r="W387" i="50"/>
  <c r="V387" i="50"/>
  <c r="U387" i="50"/>
  <c r="R387" i="50"/>
  <c r="P387" i="50"/>
  <c r="X386" i="50"/>
  <c r="W386" i="50"/>
  <c r="V386" i="50"/>
  <c r="U386" i="50"/>
  <c r="R386" i="50"/>
  <c r="P386" i="50"/>
  <c r="X385" i="50"/>
  <c r="W385" i="50"/>
  <c r="V385" i="50"/>
  <c r="U385" i="50"/>
  <c r="R385" i="50"/>
  <c r="P385" i="50"/>
  <c r="X384" i="50"/>
  <c r="W384" i="50"/>
  <c r="V384" i="50"/>
  <c r="U384" i="50"/>
  <c r="R384" i="50"/>
  <c r="P384" i="50"/>
  <c r="X383" i="50"/>
  <c r="W383" i="50"/>
  <c r="V383" i="50"/>
  <c r="U383" i="50"/>
  <c r="R383" i="50"/>
  <c r="P383" i="50"/>
  <c r="X382" i="50"/>
  <c r="W382" i="50"/>
  <c r="V382" i="50"/>
  <c r="U382" i="50"/>
  <c r="R382" i="50"/>
  <c r="P382" i="50"/>
  <c r="X381" i="50"/>
  <c r="W381" i="50"/>
  <c r="V381" i="50"/>
  <c r="U381" i="50"/>
  <c r="R381" i="50"/>
  <c r="P381" i="50"/>
  <c r="X380" i="50"/>
  <c r="W380" i="50"/>
  <c r="V380" i="50"/>
  <c r="U380" i="50"/>
  <c r="R380" i="50"/>
  <c r="P380" i="50"/>
  <c r="X379" i="50"/>
  <c r="W379" i="50"/>
  <c r="V379" i="50"/>
  <c r="U379" i="50"/>
  <c r="R379" i="50"/>
  <c r="P379" i="50"/>
  <c r="X378" i="50"/>
  <c r="W378" i="50"/>
  <c r="V378" i="50"/>
  <c r="U378" i="50"/>
  <c r="R378" i="50"/>
  <c r="P378" i="50"/>
  <c r="X377" i="50"/>
  <c r="W377" i="50"/>
  <c r="V377" i="50"/>
  <c r="U377" i="50"/>
  <c r="R377" i="50"/>
  <c r="P377" i="50"/>
  <c r="X376" i="50"/>
  <c r="W376" i="50"/>
  <c r="V376" i="50"/>
  <c r="U376" i="50"/>
  <c r="R376" i="50"/>
  <c r="P376" i="50"/>
  <c r="X375" i="50"/>
  <c r="W375" i="50"/>
  <c r="V375" i="50"/>
  <c r="U375" i="50"/>
  <c r="R375" i="50"/>
  <c r="P375" i="50"/>
  <c r="X374" i="50"/>
  <c r="W374" i="50"/>
  <c r="V374" i="50"/>
  <c r="U374" i="50"/>
  <c r="R374" i="50"/>
  <c r="P374" i="50"/>
  <c r="X373" i="50"/>
  <c r="W373" i="50"/>
  <c r="V373" i="50"/>
  <c r="U373" i="50"/>
  <c r="R373" i="50"/>
  <c r="P373" i="50"/>
  <c r="X372" i="50"/>
  <c r="W372" i="50"/>
  <c r="V372" i="50"/>
  <c r="U372" i="50"/>
  <c r="R372" i="50"/>
  <c r="P372" i="50"/>
  <c r="X371" i="50"/>
  <c r="W371" i="50"/>
  <c r="V371" i="50"/>
  <c r="U371" i="50"/>
  <c r="R371" i="50"/>
  <c r="P371" i="50"/>
  <c r="X370" i="50"/>
  <c r="W370" i="50"/>
  <c r="V370" i="50"/>
  <c r="U370" i="50"/>
  <c r="R370" i="50"/>
  <c r="P370" i="50"/>
  <c r="X369" i="50"/>
  <c r="W369" i="50"/>
  <c r="V369" i="50"/>
  <c r="U369" i="50"/>
  <c r="R369" i="50"/>
  <c r="P369" i="50"/>
  <c r="X368" i="50"/>
  <c r="W368" i="50"/>
  <c r="V368" i="50"/>
  <c r="U368" i="50"/>
  <c r="R368" i="50"/>
  <c r="P368" i="50"/>
  <c r="X367" i="50"/>
  <c r="W367" i="50"/>
  <c r="V367" i="50"/>
  <c r="U367" i="50"/>
  <c r="R367" i="50"/>
  <c r="P367" i="50"/>
  <c r="X366" i="50"/>
  <c r="W366" i="50"/>
  <c r="V366" i="50"/>
  <c r="U366" i="50"/>
  <c r="R366" i="50"/>
  <c r="P366" i="50"/>
  <c r="X365" i="50"/>
  <c r="W365" i="50"/>
  <c r="V365" i="50"/>
  <c r="U365" i="50"/>
  <c r="R365" i="50"/>
  <c r="P365" i="50"/>
  <c r="X364" i="50"/>
  <c r="W364" i="50"/>
  <c r="V364" i="50"/>
  <c r="U364" i="50"/>
  <c r="R364" i="50"/>
  <c r="P364" i="50"/>
  <c r="X363" i="50"/>
  <c r="W363" i="50"/>
  <c r="V363" i="50"/>
  <c r="U363" i="50"/>
  <c r="R363" i="50"/>
  <c r="P363" i="50"/>
  <c r="X362" i="50"/>
  <c r="W362" i="50"/>
  <c r="V362" i="50"/>
  <c r="U362" i="50"/>
  <c r="R362" i="50"/>
  <c r="P362" i="50"/>
  <c r="X361" i="50"/>
  <c r="W361" i="50"/>
  <c r="V361" i="50"/>
  <c r="U361" i="50"/>
  <c r="R361" i="50"/>
  <c r="P361" i="50"/>
  <c r="X360" i="50"/>
  <c r="W360" i="50"/>
  <c r="V360" i="50"/>
  <c r="U360" i="50"/>
  <c r="R360" i="50"/>
  <c r="P360" i="50"/>
  <c r="X359" i="50"/>
  <c r="W359" i="50"/>
  <c r="V359" i="50"/>
  <c r="U359" i="50"/>
  <c r="R359" i="50"/>
  <c r="P359" i="50"/>
  <c r="X358" i="50"/>
  <c r="W358" i="50"/>
  <c r="V358" i="50"/>
  <c r="U358" i="50"/>
  <c r="R358" i="50"/>
  <c r="P358" i="50"/>
  <c r="X357" i="50"/>
  <c r="W357" i="50"/>
  <c r="V357" i="50"/>
  <c r="U357" i="50"/>
  <c r="R357" i="50"/>
  <c r="P357" i="50"/>
  <c r="X356" i="50"/>
  <c r="W356" i="50"/>
  <c r="V356" i="50"/>
  <c r="U356" i="50"/>
  <c r="R356" i="50"/>
  <c r="P356" i="50"/>
  <c r="X355" i="50"/>
  <c r="W355" i="50"/>
  <c r="V355" i="50"/>
  <c r="U355" i="50"/>
  <c r="R355" i="50"/>
  <c r="P355" i="50"/>
  <c r="X354" i="50"/>
  <c r="W354" i="50"/>
  <c r="V354" i="50"/>
  <c r="U354" i="50"/>
  <c r="R354" i="50"/>
  <c r="P354" i="50"/>
  <c r="X353" i="50"/>
  <c r="W353" i="50"/>
  <c r="V353" i="50"/>
  <c r="U353" i="50"/>
  <c r="R353" i="50"/>
  <c r="P353" i="50"/>
  <c r="X352" i="50"/>
  <c r="W352" i="50"/>
  <c r="V352" i="50"/>
  <c r="U352" i="50"/>
  <c r="R352" i="50"/>
  <c r="P352" i="50"/>
  <c r="X351" i="50"/>
  <c r="W351" i="50"/>
  <c r="V351" i="50"/>
  <c r="U351" i="50"/>
  <c r="R351" i="50"/>
  <c r="P351" i="50"/>
  <c r="X350" i="50"/>
  <c r="W350" i="50"/>
  <c r="V350" i="50"/>
  <c r="U350" i="50"/>
  <c r="R350" i="50"/>
  <c r="P350" i="50"/>
  <c r="X349" i="50"/>
  <c r="W349" i="50"/>
  <c r="V349" i="50"/>
  <c r="U349" i="50"/>
  <c r="R349" i="50"/>
  <c r="P349" i="50"/>
  <c r="X348" i="50"/>
  <c r="W348" i="50"/>
  <c r="V348" i="50"/>
  <c r="U348" i="50"/>
  <c r="R348" i="50"/>
  <c r="P348" i="50"/>
  <c r="X347" i="50"/>
  <c r="W347" i="50"/>
  <c r="V347" i="50"/>
  <c r="U347" i="50"/>
  <c r="R347" i="50"/>
  <c r="P347" i="50"/>
  <c r="X346" i="50"/>
  <c r="W346" i="50"/>
  <c r="V346" i="50"/>
  <c r="U346" i="50"/>
  <c r="R346" i="50"/>
  <c r="P346" i="50"/>
  <c r="X345" i="50"/>
  <c r="W345" i="50"/>
  <c r="V345" i="50"/>
  <c r="U345" i="50"/>
  <c r="R345" i="50"/>
  <c r="P345" i="50"/>
  <c r="X344" i="50"/>
  <c r="W344" i="50"/>
  <c r="V344" i="50"/>
  <c r="U344" i="50"/>
  <c r="R344" i="50"/>
  <c r="P344" i="50"/>
  <c r="X343" i="50"/>
  <c r="W343" i="50"/>
  <c r="V343" i="50"/>
  <c r="U343" i="50"/>
  <c r="R343" i="50"/>
  <c r="P343" i="50"/>
  <c r="X342" i="50"/>
  <c r="W342" i="50"/>
  <c r="V342" i="50"/>
  <c r="U342" i="50"/>
  <c r="R342" i="50"/>
  <c r="P342" i="50"/>
  <c r="X341" i="50"/>
  <c r="W341" i="50"/>
  <c r="V341" i="50"/>
  <c r="U341" i="50"/>
  <c r="R341" i="50"/>
  <c r="P341" i="50"/>
  <c r="X340" i="50"/>
  <c r="W340" i="50"/>
  <c r="V340" i="50"/>
  <c r="U340" i="50"/>
  <c r="R340" i="50"/>
  <c r="P340" i="50"/>
  <c r="X339" i="50"/>
  <c r="W339" i="50"/>
  <c r="V339" i="50"/>
  <c r="U339" i="50"/>
  <c r="R339" i="50"/>
  <c r="P339" i="50"/>
  <c r="X338" i="50"/>
  <c r="W338" i="50"/>
  <c r="V338" i="50"/>
  <c r="U338" i="50"/>
  <c r="R338" i="50"/>
  <c r="P338" i="50"/>
  <c r="X337" i="50"/>
  <c r="W337" i="50"/>
  <c r="V337" i="50"/>
  <c r="U337" i="50"/>
  <c r="R337" i="50"/>
  <c r="P337" i="50"/>
  <c r="X336" i="50"/>
  <c r="W336" i="50"/>
  <c r="V336" i="50"/>
  <c r="U336" i="50"/>
  <c r="R336" i="50"/>
  <c r="P336" i="50"/>
  <c r="X335" i="50"/>
  <c r="W335" i="50"/>
  <c r="V335" i="50"/>
  <c r="U335" i="50"/>
  <c r="R335" i="50"/>
  <c r="P335" i="50"/>
  <c r="X334" i="50"/>
  <c r="W334" i="50"/>
  <c r="V334" i="50"/>
  <c r="U334" i="50"/>
  <c r="R334" i="50"/>
  <c r="P334" i="50"/>
  <c r="X333" i="50"/>
  <c r="W333" i="50"/>
  <c r="V333" i="50"/>
  <c r="U333" i="50"/>
  <c r="R333" i="50"/>
  <c r="P333" i="50"/>
  <c r="X332" i="50"/>
  <c r="W332" i="50"/>
  <c r="V332" i="50"/>
  <c r="U332" i="50"/>
  <c r="R332" i="50"/>
  <c r="P332" i="50"/>
  <c r="X331" i="50"/>
  <c r="W331" i="50"/>
  <c r="V331" i="50"/>
  <c r="U331" i="50"/>
  <c r="R331" i="50"/>
  <c r="P331" i="50"/>
  <c r="X330" i="50"/>
  <c r="W330" i="50"/>
  <c r="V330" i="50"/>
  <c r="U330" i="50"/>
  <c r="R330" i="50"/>
  <c r="P330" i="50"/>
  <c r="X329" i="50"/>
  <c r="W329" i="50"/>
  <c r="V329" i="50"/>
  <c r="U329" i="50"/>
  <c r="R329" i="50"/>
  <c r="P329" i="50"/>
  <c r="X328" i="50"/>
  <c r="W328" i="50"/>
  <c r="V328" i="50"/>
  <c r="U328" i="50"/>
  <c r="R328" i="50"/>
  <c r="P328" i="50"/>
  <c r="X327" i="50"/>
  <c r="W327" i="50"/>
  <c r="V327" i="50"/>
  <c r="U327" i="50"/>
  <c r="R327" i="50"/>
  <c r="P327" i="50"/>
  <c r="X326" i="50"/>
  <c r="W326" i="50"/>
  <c r="V326" i="50"/>
  <c r="U326" i="50"/>
  <c r="R326" i="50"/>
  <c r="P326" i="50"/>
  <c r="X325" i="50"/>
  <c r="W325" i="50"/>
  <c r="V325" i="50"/>
  <c r="U325" i="50"/>
  <c r="R325" i="50"/>
  <c r="P325" i="50"/>
  <c r="X324" i="50"/>
  <c r="W324" i="50"/>
  <c r="V324" i="50"/>
  <c r="U324" i="50"/>
  <c r="R324" i="50"/>
  <c r="P324" i="50"/>
  <c r="X323" i="50"/>
  <c r="W323" i="50"/>
  <c r="V323" i="50"/>
  <c r="U323" i="50"/>
  <c r="R323" i="50"/>
  <c r="P323" i="50"/>
  <c r="X322" i="50"/>
  <c r="W322" i="50"/>
  <c r="V322" i="50"/>
  <c r="U322" i="50"/>
  <c r="R322" i="50"/>
  <c r="P322" i="50"/>
  <c r="X321" i="50"/>
  <c r="W321" i="50"/>
  <c r="V321" i="50"/>
  <c r="U321" i="50"/>
  <c r="R321" i="50"/>
  <c r="P321" i="50"/>
  <c r="X320" i="50"/>
  <c r="W320" i="50"/>
  <c r="V320" i="50"/>
  <c r="U320" i="50"/>
  <c r="R320" i="50"/>
  <c r="P320" i="50"/>
  <c r="X319" i="50"/>
  <c r="W319" i="50"/>
  <c r="V319" i="50"/>
  <c r="U319" i="50"/>
  <c r="R319" i="50"/>
  <c r="P319" i="50"/>
  <c r="X318" i="50"/>
  <c r="W318" i="50"/>
  <c r="V318" i="50"/>
  <c r="U318" i="50"/>
  <c r="R318" i="50"/>
  <c r="P318" i="50"/>
  <c r="X317" i="50"/>
  <c r="W317" i="50"/>
  <c r="V317" i="50"/>
  <c r="U317" i="50"/>
  <c r="R317" i="50"/>
  <c r="P317" i="50"/>
  <c r="X316" i="50"/>
  <c r="W316" i="50"/>
  <c r="V316" i="50"/>
  <c r="U316" i="50"/>
  <c r="R316" i="50"/>
  <c r="P316" i="50"/>
  <c r="X315" i="50"/>
  <c r="W315" i="50"/>
  <c r="V315" i="50"/>
  <c r="U315" i="50"/>
  <c r="R315" i="50"/>
  <c r="P315" i="50"/>
  <c r="X314" i="50"/>
  <c r="W314" i="50"/>
  <c r="V314" i="50"/>
  <c r="U314" i="50"/>
  <c r="R314" i="50"/>
  <c r="P314" i="50"/>
  <c r="X313" i="50"/>
  <c r="W313" i="50"/>
  <c r="V313" i="50"/>
  <c r="U313" i="50"/>
  <c r="R313" i="50"/>
  <c r="P313" i="50"/>
  <c r="X312" i="50"/>
  <c r="W312" i="50"/>
  <c r="V312" i="50"/>
  <c r="U312" i="50"/>
  <c r="R312" i="50"/>
  <c r="P312" i="50"/>
  <c r="X311" i="50"/>
  <c r="W311" i="50"/>
  <c r="V311" i="50"/>
  <c r="U311" i="50"/>
  <c r="R311" i="50"/>
  <c r="P311" i="50"/>
  <c r="X310" i="50"/>
  <c r="W310" i="50"/>
  <c r="V310" i="50"/>
  <c r="U310" i="50"/>
  <c r="R310" i="50"/>
  <c r="P310" i="50"/>
  <c r="X309" i="50"/>
  <c r="W309" i="50"/>
  <c r="V309" i="50"/>
  <c r="U309" i="50"/>
  <c r="R309" i="50"/>
  <c r="P309" i="50"/>
  <c r="X308" i="50"/>
  <c r="W308" i="50"/>
  <c r="V308" i="50"/>
  <c r="U308" i="50"/>
  <c r="R308" i="50"/>
  <c r="P308" i="50"/>
  <c r="X307" i="50"/>
  <c r="W307" i="50"/>
  <c r="V307" i="50"/>
  <c r="U307" i="50"/>
  <c r="R307" i="50"/>
  <c r="P307" i="50"/>
  <c r="X306" i="50"/>
  <c r="W306" i="50"/>
  <c r="V306" i="50"/>
  <c r="U306" i="50"/>
  <c r="R306" i="50"/>
  <c r="P306" i="50"/>
  <c r="X305" i="50"/>
  <c r="W305" i="50"/>
  <c r="V305" i="50"/>
  <c r="U305" i="50"/>
  <c r="R305" i="50"/>
  <c r="P305" i="50"/>
  <c r="X304" i="50"/>
  <c r="W304" i="50"/>
  <c r="V304" i="50"/>
  <c r="U304" i="50"/>
  <c r="R304" i="50"/>
  <c r="P304" i="50"/>
  <c r="X303" i="50"/>
  <c r="W303" i="50"/>
  <c r="V303" i="50"/>
  <c r="U303" i="50"/>
  <c r="R303" i="50"/>
  <c r="P303" i="50"/>
  <c r="X302" i="50"/>
  <c r="W302" i="50"/>
  <c r="V302" i="50"/>
  <c r="U302" i="50"/>
  <c r="R302" i="50"/>
  <c r="P302" i="50"/>
  <c r="X301" i="50"/>
  <c r="W301" i="50"/>
  <c r="V301" i="50"/>
  <c r="U301" i="50"/>
  <c r="R301" i="50"/>
  <c r="P301" i="50"/>
  <c r="X300" i="50"/>
  <c r="W300" i="50"/>
  <c r="V300" i="50"/>
  <c r="U300" i="50"/>
  <c r="R300" i="50"/>
  <c r="P300" i="50"/>
  <c r="X299" i="50"/>
  <c r="W299" i="50"/>
  <c r="V299" i="50"/>
  <c r="U299" i="50"/>
  <c r="R299" i="50"/>
  <c r="P299" i="50"/>
  <c r="X298" i="50"/>
  <c r="W298" i="50"/>
  <c r="V298" i="50"/>
  <c r="U298" i="50"/>
  <c r="R298" i="50"/>
  <c r="P298" i="50"/>
  <c r="X297" i="50"/>
  <c r="W297" i="50"/>
  <c r="V297" i="50"/>
  <c r="U297" i="50"/>
  <c r="R297" i="50"/>
  <c r="P297" i="50"/>
  <c r="X296" i="50"/>
  <c r="W296" i="50"/>
  <c r="V296" i="50"/>
  <c r="U296" i="50"/>
  <c r="R296" i="50"/>
  <c r="P296" i="50"/>
  <c r="X295" i="50"/>
  <c r="W295" i="50"/>
  <c r="V295" i="50"/>
  <c r="U295" i="50"/>
  <c r="R295" i="50"/>
  <c r="P295" i="50"/>
  <c r="X294" i="50"/>
  <c r="W294" i="50"/>
  <c r="V294" i="50"/>
  <c r="U294" i="50"/>
  <c r="R294" i="50"/>
  <c r="P294" i="50"/>
  <c r="X293" i="50"/>
  <c r="W293" i="50"/>
  <c r="V293" i="50"/>
  <c r="U293" i="50"/>
  <c r="R293" i="50"/>
  <c r="P293" i="50"/>
  <c r="X292" i="50"/>
  <c r="W292" i="50"/>
  <c r="V292" i="50"/>
  <c r="U292" i="50"/>
  <c r="R292" i="50"/>
  <c r="P292" i="50"/>
  <c r="X291" i="50"/>
  <c r="W291" i="50"/>
  <c r="V291" i="50"/>
  <c r="U291" i="50"/>
  <c r="R291" i="50"/>
  <c r="P291" i="50"/>
  <c r="X290" i="50"/>
  <c r="W290" i="50"/>
  <c r="V290" i="50"/>
  <c r="U290" i="50"/>
  <c r="R290" i="50"/>
  <c r="P290" i="50"/>
  <c r="X289" i="50"/>
  <c r="W289" i="50"/>
  <c r="V289" i="50"/>
  <c r="U289" i="50"/>
  <c r="R289" i="50"/>
  <c r="P289" i="50"/>
  <c r="X288" i="50"/>
  <c r="W288" i="50"/>
  <c r="V288" i="50"/>
  <c r="U288" i="50"/>
  <c r="R288" i="50"/>
  <c r="P288" i="50"/>
  <c r="X287" i="50"/>
  <c r="W287" i="50"/>
  <c r="V287" i="50"/>
  <c r="U287" i="50"/>
  <c r="R287" i="50"/>
  <c r="P287" i="50"/>
  <c r="X286" i="50"/>
  <c r="W286" i="50"/>
  <c r="V286" i="50"/>
  <c r="U286" i="50"/>
  <c r="R286" i="50"/>
  <c r="P286" i="50"/>
  <c r="X285" i="50"/>
  <c r="W285" i="50"/>
  <c r="V285" i="50"/>
  <c r="U285" i="50"/>
  <c r="R285" i="50"/>
  <c r="P285" i="50"/>
  <c r="X284" i="50"/>
  <c r="W284" i="50"/>
  <c r="V284" i="50"/>
  <c r="U284" i="50"/>
  <c r="R284" i="50"/>
  <c r="P284" i="50"/>
  <c r="X283" i="50"/>
  <c r="W283" i="50"/>
  <c r="V283" i="50"/>
  <c r="U283" i="50"/>
  <c r="R283" i="50"/>
  <c r="P283" i="50"/>
  <c r="X282" i="50"/>
  <c r="W282" i="50"/>
  <c r="V282" i="50"/>
  <c r="U282" i="50"/>
  <c r="R282" i="50"/>
  <c r="P282" i="50"/>
  <c r="X281" i="50"/>
  <c r="W281" i="50"/>
  <c r="V281" i="50"/>
  <c r="U281" i="50"/>
  <c r="R281" i="50"/>
  <c r="P281" i="50"/>
  <c r="X280" i="50"/>
  <c r="W280" i="50"/>
  <c r="V280" i="50"/>
  <c r="U280" i="50"/>
  <c r="R280" i="50"/>
  <c r="P280" i="50"/>
  <c r="X279" i="50"/>
  <c r="W279" i="50"/>
  <c r="V279" i="50"/>
  <c r="U279" i="50"/>
  <c r="R279" i="50"/>
  <c r="P279" i="50"/>
  <c r="X278" i="50"/>
  <c r="W278" i="50"/>
  <c r="V278" i="50"/>
  <c r="U278" i="50"/>
  <c r="R278" i="50"/>
  <c r="P278" i="50"/>
  <c r="X277" i="50"/>
  <c r="W277" i="50"/>
  <c r="V277" i="50"/>
  <c r="U277" i="50"/>
  <c r="R277" i="50"/>
  <c r="P277" i="50"/>
  <c r="X276" i="50"/>
  <c r="W276" i="50"/>
  <c r="V276" i="50"/>
  <c r="U276" i="50"/>
  <c r="R276" i="50"/>
  <c r="P276" i="50"/>
  <c r="X275" i="50"/>
  <c r="W275" i="50"/>
  <c r="V275" i="50"/>
  <c r="U275" i="50"/>
  <c r="R275" i="50"/>
  <c r="P275" i="50"/>
  <c r="X274" i="50"/>
  <c r="W274" i="50"/>
  <c r="V274" i="50"/>
  <c r="U274" i="50"/>
  <c r="R274" i="50"/>
  <c r="P274" i="50"/>
  <c r="X273" i="50"/>
  <c r="W273" i="50"/>
  <c r="V273" i="50"/>
  <c r="U273" i="50"/>
  <c r="R273" i="50"/>
  <c r="P273" i="50"/>
  <c r="X272" i="50"/>
  <c r="W272" i="50"/>
  <c r="V272" i="50"/>
  <c r="U272" i="50"/>
  <c r="R272" i="50"/>
  <c r="P272" i="50"/>
  <c r="X271" i="50"/>
  <c r="W271" i="50"/>
  <c r="V271" i="50"/>
  <c r="U271" i="50"/>
  <c r="R271" i="50"/>
  <c r="P271" i="50"/>
  <c r="X270" i="50"/>
  <c r="W270" i="50"/>
  <c r="V270" i="50"/>
  <c r="U270" i="50"/>
  <c r="R270" i="50"/>
  <c r="P270" i="50"/>
  <c r="X269" i="50"/>
  <c r="W269" i="50"/>
  <c r="V269" i="50"/>
  <c r="U269" i="50"/>
  <c r="R269" i="50"/>
  <c r="P269" i="50"/>
  <c r="X268" i="50"/>
  <c r="W268" i="50"/>
  <c r="V268" i="50"/>
  <c r="U268" i="50"/>
  <c r="R268" i="50"/>
  <c r="P268" i="50"/>
  <c r="X267" i="50"/>
  <c r="W267" i="50"/>
  <c r="V267" i="50"/>
  <c r="U267" i="50"/>
  <c r="R267" i="50"/>
  <c r="P267" i="50"/>
  <c r="X266" i="50"/>
  <c r="W266" i="50"/>
  <c r="V266" i="50"/>
  <c r="U266" i="50"/>
  <c r="R266" i="50"/>
  <c r="P266" i="50"/>
  <c r="X265" i="50"/>
  <c r="W265" i="50"/>
  <c r="V265" i="50"/>
  <c r="U265" i="50"/>
  <c r="R265" i="50"/>
  <c r="P265" i="50"/>
  <c r="X264" i="50"/>
  <c r="W264" i="50"/>
  <c r="V264" i="50"/>
  <c r="U264" i="50"/>
  <c r="R264" i="50"/>
  <c r="P264" i="50"/>
  <c r="X263" i="50"/>
  <c r="W263" i="50"/>
  <c r="V263" i="50"/>
  <c r="U263" i="50"/>
  <c r="R263" i="50"/>
  <c r="P263" i="50"/>
  <c r="X262" i="50"/>
  <c r="W262" i="50"/>
  <c r="V262" i="50"/>
  <c r="U262" i="50"/>
  <c r="R262" i="50"/>
  <c r="P262" i="50"/>
  <c r="X261" i="50"/>
  <c r="W261" i="50"/>
  <c r="V261" i="50"/>
  <c r="U261" i="50"/>
  <c r="R261" i="50"/>
  <c r="P261" i="50"/>
  <c r="X260" i="50"/>
  <c r="W260" i="50"/>
  <c r="V260" i="50"/>
  <c r="U260" i="50"/>
  <c r="R260" i="50"/>
  <c r="P260" i="50"/>
  <c r="X259" i="50"/>
  <c r="W259" i="50"/>
  <c r="V259" i="50"/>
  <c r="U259" i="50"/>
  <c r="R259" i="50"/>
  <c r="P259" i="50"/>
  <c r="X258" i="50"/>
  <c r="W258" i="50"/>
  <c r="V258" i="50"/>
  <c r="U258" i="50"/>
  <c r="R258" i="50"/>
  <c r="P258" i="50"/>
  <c r="X257" i="50"/>
  <c r="W257" i="50"/>
  <c r="V257" i="50"/>
  <c r="U257" i="50"/>
  <c r="R257" i="50"/>
  <c r="P257" i="50"/>
  <c r="X256" i="50"/>
  <c r="W256" i="50"/>
  <c r="V256" i="50"/>
  <c r="U256" i="50"/>
  <c r="R256" i="50"/>
  <c r="P256" i="50"/>
  <c r="X255" i="50"/>
  <c r="W255" i="50"/>
  <c r="V255" i="50"/>
  <c r="U255" i="50"/>
  <c r="R255" i="50"/>
  <c r="P255" i="50"/>
  <c r="X254" i="50"/>
  <c r="W254" i="50"/>
  <c r="V254" i="50"/>
  <c r="U254" i="50"/>
  <c r="R254" i="50"/>
  <c r="P254" i="50"/>
  <c r="X253" i="50"/>
  <c r="W253" i="50"/>
  <c r="V253" i="50"/>
  <c r="U253" i="50"/>
  <c r="R253" i="50"/>
  <c r="P253" i="50"/>
  <c r="X252" i="50"/>
  <c r="W252" i="50"/>
  <c r="V252" i="50"/>
  <c r="U252" i="50"/>
  <c r="R252" i="50"/>
  <c r="P252" i="50"/>
  <c r="X251" i="50"/>
  <c r="W251" i="50"/>
  <c r="V251" i="50"/>
  <c r="U251" i="50"/>
  <c r="R251" i="50"/>
  <c r="P251" i="50"/>
  <c r="X250" i="50"/>
  <c r="W250" i="50"/>
  <c r="V250" i="50"/>
  <c r="U250" i="50"/>
  <c r="R250" i="50"/>
  <c r="P250" i="50"/>
  <c r="X249" i="50"/>
  <c r="W249" i="50"/>
  <c r="V249" i="50"/>
  <c r="U249" i="50"/>
  <c r="R249" i="50"/>
  <c r="P249" i="50"/>
  <c r="X248" i="50"/>
  <c r="W248" i="50"/>
  <c r="V248" i="50"/>
  <c r="U248" i="50"/>
  <c r="R248" i="50"/>
  <c r="P248" i="50"/>
  <c r="X247" i="50"/>
  <c r="W247" i="50"/>
  <c r="V247" i="50"/>
  <c r="U247" i="50"/>
  <c r="R247" i="50"/>
  <c r="P247" i="50"/>
  <c r="X246" i="50"/>
  <c r="W246" i="50"/>
  <c r="V246" i="50"/>
  <c r="U246" i="50"/>
  <c r="R246" i="50"/>
  <c r="P246" i="50"/>
  <c r="X245" i="50"/>
  <c r="W245" i="50"/>
  <c r="V245" i="50"/>
  <c r="U245" i="50"/>
  <c r="R245" i="50"/>
  <c r="P245" i="50"/>
  <c r="X244" i="50"/>
  <c r="W244" i="50"/>
  <c r="V244" i="50"/>
  <c r="U244" i="50"/>
  <c r="R244" i="50"/>
  <c r="P244" i="50"/>
  <c r="X243" i="50"/>
  <c r="W243" i="50"/>
  <c r="V243" i="50"/>
  <c r="U243" i="50"/>
  <c r="R243" i="50"/>
  <c r="P243" i="50"/>
  <c r="X242" i="50"/>
  <c r="W242" i="50"/>
  <c r="V242" i="50"/>
  <c r="U242" i="50"/>
  <c r="R242" i="50"/>
  <c r="P242" i="50"/>
  <c r="X241" i="50"/>
  <c r="W241" i="50"/>
  <c r="V241" i="50"/>
  <c r="U241" i="50"/>
  <c r="R241" i="50"/>
  <c r="P241" i="50"/>
  <c r="X240" i="50"/>
  <c r="W240" i="50"/>
  <c r="V240" i="50"/>
  <c r="U240" i="50"/>
  <c r="R240" i="50"/>
  <c r="P240" i="50"/>
  <c r="X239" i="50"/>
  <c r="W239" i="50"/>
  <c r="V239" i="50"/>
  <c r="U239" i="50"/>
  <c r="R239" i="50"/>
  <c r="P239" i="50"/>
  <c r="X238" i="50"/>
  <c r="W238" i="50"/>
  <c r="V238" i="50"/>
  <c r="U238" i="50"/>
  <c r="R238" i="50"/>
  <c r="P238" i="50"/>
  <c r="X237" i="50"/>
  <c r="W237" i="50"/>
  <c r="V237" i="50"/>
  <c r="U237" i="50"/>
  <c r="R237" i="50"/>
  <c r="P237" i="50"/>
  <c r="X236" i="50"/>
  <c r="W236" i="50"/>
  <c r="V236" i="50"/>
  <c r="U236" i="50"/>
  <c r="R236" i="50"/>
  <c r="P236" i="50"/>
  <c r="X235" i="50"/>
  <c r="W235" i="50"/>
  <c r="V235" i="50"/>
  <c r="U235" i="50"/>
  <c r="R235" i="50"/>
  <c r="P235" i="50"/>
  <c r="X234" i="50"/>
  <c r="W234" i="50"/>
  <c r="V234" i="50"/>
  <c r="U234" i="50"/>
  <c r="R234" i="50"/>
  <c r="P234" i="50"/>
  <c r="X233" i="50"/>
  <c r="W233" i="50"/>
  <c r="V233" i="50"/>
  <c r="U233" i="50"/>
  <c r="R233" i="50"/>
  <c r="P233" i="50"/>
  <c r="X232" i="50"/>
  <c r="W232" i="50"/>
  <c r="V232" i="50"/>
  <c r="U232" i="50"/>
  <c r="R232" i="50"/>
  <c r="P232" i="50"/>
  <c r="X231" i="50"/>
  <c r="W231" i="50"/>
  <c r="V231" i="50"/>
  <c r="U231" i="50"/>
  <c r="R231" i="50"/>
  <c r="P231" i="50"/>
  <c r="X230" i="50"/>
  <c r="W230" i="50"/>
  <c r="V230" i="50"/>
  <c r="U230" i="50"/>
  <c r="R230" i="50"/>
  <c r="P230" i="50"/>
  <c r="X229" i="50"/>
  <c r="W229" i="50"/>
  <c r="V229" i="50"/>
  <c r="U229" i="50"/>
  <c r="R229" i="50"/>
  <c r="P229" i="50"/>
  <c r="X228" i="50"/>
  <c r="W228" i="50"/>
  <c r="V228" i="50"/>
  <c r="U228" i="50"/>
  <c r="R228" i="50"/>
  <c r="P228" i="50"/>
  <c r="X227" i="50"/>
  <c r="W227" i="50"/>
  <c r="V227" i="50"/>
  <c r="U227" i="50"/>
  <c r="R227" i="50"/>
  <c r="P227" i="50"/>
  <c r="X226" i="50"/>
  <c r="W226" i="50"/>
  <c r="V226" i="50"/>
  <c r="U226" i="50"/>
  <c r="R226" i="50"/>
  <c r="P226" i="50"/>
  <c r="X225" i="50"/>
  <c r="W225" i="50"/>
  <c r="V225" i="50"/>
  <c r="U225" i="50"/>
  <c r="R225" i="50"/>
  <c r="P225" i="50"/>
  <c r="X224" i="50"/>
  <c r="W224" i="50"/>
  <c r="V224" i="50"/>
  <c r="U224" i="50"/>
  <c r="R224" i="50"/>
  <c r="P224" i="50"/>
  <c r="X223" i="50"/>
  <c r="W223" i="50"/>
  <c r="V223" i="50"/>
  <c r="U223" i="50"/>
  <c r="R223" i="50"/>
  <c r="P223" i="50"/>
  <c r="X222" i="50"/>
  <c r="W222" i="50"/>
  <c r="V222" i="50"/>
  <c r="U222" i="50"/>
  <c r="R222" i="50"/>
  <c r="P222" i="50"/>
  <c r="X221" i="50"/>
  <c r="W221" i="50"/>
  <c r="V221" i="50"/>
  <c r="U221" i="50"/>
  <c r="R221" i="50"/>
  <c r="P221" i="50"/>
  <c r="X220" i="50"/>
  <c r="W220" i="50"/>
  <c r="V220" i="50"/>
  <c r="U220" i="50"/>
  <c r="R220" i="50"/>
  <c r="P220" i="50"/>
  <c r="X219" i="50"/>
  <c r="W219" i="50"/>
  <c r="V219" i="50"/>
  <c r="U219" i="50"/>
  <c r="R219" i="50"/>
  <c r="P219" i="50"/>
  <c r="X218" i="50"/>
  <c r="W218" i="50"/>
  <c r="V218" i="50"/>
  <c r="U218" i="50"/>
  <c r="R218" i="50"/>
  <c r="P218" i="50"/>
  <c r="X217" i="50"/>
  <c r="W217" i="50"/>
  <c r="V217" i="50"/>
  <c r="U217" i="50"/>
  <c r="R217" i="50"/>
  <c r="P217" i="50"/>
  <c r="X216" i="50"/>
  <c r="W216" i="50"/>
  <c r="V216" i="50"/>
  <c r="U216" i="50"/>
  <c r="R216" i="50"/>
  <c r="P216" i="50"/>
  <c r="X215" i="50"/>
  <c r="W215" i="50"/>
  <c r="V215" i="50"/>
  <c r="U215" i="50"/>
  <c r="R215" i="50"/>
  <c r="P215" i="50"/>
  <c r="X214" i="50"/>
  <c r="W214" i="50"/>
  <c r="V214" i="50"/>
  <c r="U214" i="50"/>
  <c r="R214" i="50"/>
  <c r="P214" i="50"/>
  <c r="X213" i="50"/>
  <c r="W213" i="50"/>
  <c r="V213" i="50"/>
  <c r="U213" i="50"/>
  <c r="R213" i="50"/>
  <c r="P213" i="50"/>
  <c r="X212" i="50"/>
  <c r="W212" i="50"/>
  <c r="V212" i="50"/>
  <c r="U212" i="50"/>
  <c r="R212" i="50"/>
  <c r="P212" i="50"/>
  <c r="X211" i="50"/>
  <c r="W211" i="50"/>
  <c r="V211" i="50"/>
  <c r="U211" i="50"/>
  <c r="R211" i="50"/>
  <c r="P211" i="50"/>
  <c r="X210" i="50"/>
  <c r="W210" i="50"/>
  <c r="V210" i="50"/>
  <c r="U210" i="50"/>
  <c r="R210" i="50"/>
  <c r="P210" i="50"/>
  <c r="X209" i="50"/>
  <c r="W209" i="50"/>
  <c r="V209" i="50"/>
  <c r="U209" i="50"/>
  <c r="R209" i="50"/>
  <c r="P209" i="50"/>
  <c r="X208" i="50"/>
  <c r="W208" i="50"/>
  <c r="V208" i="50"/>
  <c r="U208" i="50"/>
  <c r="R208" i="50"/>
  <c r="P208" i="50"/>
  <c r="X207" i="50"/>
  <c r="W207" i="50"/>
  <c r="V207" i="50"/>
  <c r="U207" i="50"/>
  <c r="R207" i="50"/>
  <c r="P207" i="50"/>
  <c r="X206" i="50"/>
  <c r="W206" i="50"/>
  <c r="V206" i="50"/>
  <c r="U206" i="50"/>
  <c r="R206" i="50"/>
  <c r="P206" i="50"/>
  <c r="X205" i="50"/>
  <c r="W205" i="50"/>
  <c r="V205" i="50"/>
  <c r="U205" i="50"/>
  <c r="R205" i="50"/>
  <c r="P205" i="50"/>
  <c r="X204" i="50"/>
  <c r="W204" i="50"/>
  <c r="V204" i="50"/>
  <c r="U204" i="50"/>
  <c r="R204" i="50"/>
  <c r="P204" i="50"/>
  <c r="X203" i="50"/>
  <c r="W203" i="50"/>
  <c r="V203" i="50"/>
  <c r="U203" i="50"/>
  <c r="R203" i="50"/>
  <c r="P203" i="50"/>
  <c r="X202" i="50"/>
  <c r="W202" i="50"/>
  <c r="V202" i="50"/>
  <c r="U202" i="50"/>
  <c r="R202" i="50"/>
  <c r="P202" i="50"/>
  <c r="X201" i="50"/>
  <c r="W201" i="50"/>
  <c r="V201" i="50"/>
  <c r="U201" i="50"/>
  <c r="R201" i="50"/>
  <c r="P201" i="50"/>
  <c r="X200" i="50"/>
  <c r="W200" i="50"/>
  <c r="V200" i="50"/>
  <c r="U200" i="50"/>
  <c r="R200" i="50"/>
  <c r="P200" i="50"/>
  <c r="X199" i="50"/>
  <c r="W199" i="50"/>
  <c r="V199" i="50"/>
  <c r="U199" i="50"/>
  <c r="R199" i="50"/>
  <c r="P199" i="50"/>
  <c r="X198" i="50"/>
  <c r="W198" i="50"/>
  <c r="V198" i="50"/>
  <c r="U198" i="50"/>
  <c r="R198" i="50"/>
  <c r="P198" i="50"/>
  <c r="X197" i="50"/>
  <c r="W197" i="50"/>
  <c r="V197" i="50"/>
  <c r="U197" i="50"/>
  <c r="R197" i="50"/>
  <c r="P197" i="50"/>
  <c r="X196" i="50"/>
  <c r="W196" i="50"/>
  <c r="V196" i="50"/>
  <c r="U196" i="50"/>
  <c r="R196" i="50"/>
  <c r="P196" i="50"/>
  <c r="X195" i="50"/>
  <c r="W195" i="50"/>
  <c r="V195" i="50"/>
  <c r="U195" i="50"/>
  <c r="R195" i="50"/>
  <c r="P195" i="50"/>
  <c r="X194" i="50"/>
  <c r="W194" i="50"/>
  <c r="V194" i="50"/>
  <c r="U194" i="50"/>
  <c r="R194" i="50"/>
  <c r="P194" i="50"/>
  <c r="X193" i="50"/>
  <c r="W193" i="50"/>
  <c r="V193" i="50"/>
  <c r="U193" i="50"/>
  <c r="R193" i="50"/>
  <c r="P193" i="50"/>
  <c r="X192" i="50"/>
  <c r="W192" i="50"/>
  <c r="V192" i="50"/>
  <c r="U192" i="50"/>
  <c r="R192" i="50"/>
  <c r="P192" i="50"/>
  <c r="X191" i="50"/>
  <c r="W191" i="50"/>
  <c r="V191" i="50"/>
  <c r="U191" i="50"/>
  <c r="R191" i="50"/>
  <c r="P191" i="50"/>
  <c r="X190" i="50"/>
  <c r="W190" i="50"/>
  <c r="V190" i="50"/>
  <c r="U190" i="50"/>
  <c r="R190" i="50"/>
  <c r="P190" i="50"/>
  <c r="X189" i="50"/>
  <c r="W189" i="50"/>
  <c r="V189" i="50"/>
  <c r="U189" i="50"/>
  <c r="R189" i="50"/>
  <c r="P189" i="50"/>
  <c r="X188" i="50"/>
  <c r="W188" i="50"/>
  <c r="V188" i="50"/>
  <c r="U188" i="50"/>
  <c r="R188" i="50"/>
  <c r="P188" i="50"/>
  <c r="X187" i="50"/>
  <c r="W187" i="50"/>
  <c r="V187" i="50"/>
  <c r="U187" i="50"/>
  <c r="R187" i="50"/>
  <c r="P187" i="50"/>
  <c r="X186" i="50"/>
  <c r="W186" i="50"/>
  <c r="V186" i="50"/>
  <c r="B186" i="50" s="1"/>
  <c r="N186" i="50" s="1"/>
  <c r="U186" i="50"/>
  <c r="R186" i="50"/>
  <c r="P186" i="50"/>
  <c r="X185" i="50"/>
  <c r="W185" i="50"/>
  <c r="V185" i="50"/>
  <c r="U185" i="50"/>
  <c r="B185" i="50" s="1"/>
  <c r="N185" i="50" s="1"/>
  <c r="R185" i="50"/>
  <c r="P185" i="50"/>
  <c r="X184" i="50"/>
  <c r="W184" i="50"/>
  <c r="V184" i="50"/>
  <c r="U184" i="50"/>
  <c r="R184" i="50"/>
  <c r="P184" i="50"/>
  <c r="X183" i="50"/>
  <c r="W183" i="50"/>
  <c r="V183" i="50"/>
  <c r="U183" i="50"/>
  <c r="R183" i="50"/>
  <c r="P183" i="50"/>
  <c r="X182" i="50"/>
  <c r="W182" i="50"/>
  <c r="V182" i="50"/>
  <c r="U182" i="50"/>
  <c r="R182" i="50"/>
  <c r="P182" i="50"/>
  <c r="X181" i="50"/>
  <c r="W181" i="50"/>
  <c r="V181" i="50"/>
  <c r="U181" i="50"/>
  <c r="R181" i="50"/>
  <c r="P181" i="50"/>
  <c r="X180" i="50"/>
  <c r="W180" i="50"/>
  <c r="V180" i="50"/>
  <c r="U180" i="50"/>
  <c r="R180" i="50"/>
  <c r="P180" i="50"/>
  <c r="X179" i="50"/>
  <c r="W179" i="50"/>
  <c r="V179" i="50"/>
  <c r="U179" i="50"/>
  <c r="R179" i="50"/>
  <c r="P179" i="50"/>
  <c r="X178" i="50"/>
  <c r="W178" i="50"/>
  <c r="V178" i="50"/>
  <c r="U178" i="50"/>
  <c r="R178" i="50"/>
  <c r="P178" i="50"/>
  <c r="X177" i="50"/>
  <c r="W177" i="50"/>
  <c r="V177" i="50"/>
  <c r="U177" i="50"/>
  <c r="R177" i="50"/>
  <c r="P177" i="50"/>
  <c r="X176" i="50"/>
  <c r="W176" i="50"/>
  <c r="V176" i="50"/>
  <c r="U176" i="50"/>
  <c r="R176" i="50"/>
  <c r="P176" i="50"/>
  <c r="X175" i="50"/>
  <c r="W175" i="50"/>
  <c r="V175" i="50"/>
  <c r="U175" i="50"/>
  <c r="R175" i="50"/>
  <c r="P175" i="50"/>
  <c r="X174" i="50"/>
  <c r="W174" i="50"/>
  <c r="V174" i="50"/>
  <c r="U174" i="50"/>
  <c r="R174" i="50"/>
  <c r="P174" i="50"/>
  <c r="X173" i="50"/>
  <c r="W173" i="50"/>
  <c r="V173" i="50"/>
  <c r="U173" i="50"/>
  <c r="R173" i="50"/>
  <c r="P173" i="50"/>
  <c r="X172" i="50"/>
  <c r="W172" i="50"/>
  <c r="V172" i="50"/>
  <c r="U172" i="50"/>
  <c r="R172" i="50"/>
  <c r="P172" i="50"/>
  <c r="X171" i="50"/>
  <c r="W171" i="50"/>
  <c r="V171" i="50"/>
  <c r="U171" i="50"/>
  <c r="R171" i="50"/>
  <c r="P171" i="50"/>
  <c r="X170" i="50"/>
  <c r="W170" i="50"/>
  <c r="V170" i="50"/>
  <c r="U170" i="50"/>
  <c r="R170" i="50"/>
  <c r="P170" i="50"/>
  <c r="X169" i="50"/>
  <c r="W169" i="50"/>
  <c r="V169" i="50"/>
  <c r="U169" i="50"/>
  <c r="R169" i="50"/>
  <c r="P169" i="50"/>
  <c r="X168" i="50"/>
  <c r="W168" i="50"/>
  <c r="V168" i="50"/>
  <c r="U168" i="50"/>
  <c r="R168" i="50"/>
  <c r="P168" i="50"/>
  <c r="X167" i="50"/>
  <c r="W167" i="50"/>
  <c r="V167" i="50"/>
  <c r="U167" i="50"/>
  <c r="R167" i="50"/>
  <c r="P167" i="50"/>
  <c r="X166" i="50"/>
  <c r="W166" i="50"/>
  <c r="V166" i="50"/>
  <c r="U166" i="50"/>
  <c r="R166" i="50"/>
  <c r="P166" i="50"/>
  <c r="X165" i="50"/>
  <c r="W165" i="50"/>
  <c r="V165" i="50"/>
  <c r="U165" i="50"/>
  <c r="R165" i="50"/>
  <c r="P165" i="50"/>
  <c r="X164" i="50"/>
  <c r="W164" i="50"/>
  <c r="V164" i="50"/>
  <c r="U164" i="50"/>
  <c r="R164" i="50"/>
  <c r="P164" i="50"/>
  <c r="X163" i="50"/>
  <c r="W163" i="50"/>
  <c r="V163" i="50"/>
  <c r="U163" i="50"/>
  <c r="R163" i="50"/>
  <c r="P163" i="50"/>
  <c r="X162" i="50"/>
  <c r="W162" i="50"/>
  <c r="V162" i="50"/>
  <c r="U162" i="50"/>
  <c r="R162" i="50"/>
  <c r="P162" i="50"/>
  <c r="X161" i="50"/>
  <c r="W161" i="50"/>
  <c r="V161" i="50"/>
  <c r="U161" i="50"/>
  <c r="R161" i="50"/>
  <c r="P161" i="50"/>
  <c r="X160" i="50"/>
  <c r="W160" i="50"/>
  <c r="V160" i="50"/>
  <c r="U160" i="50"/>
  <c r="R160" i="50"/>
  <c r="P160" i="50"/>
  <c r="X159" i="50"/>
  <c r="W159" i="50"/>
  <c r="V159" i="50"/>
  <c r="U159" i="50"/>
  <c r="R159" i="50"/>
  <c r="P159" i="50"/>
  <c r="X158" i="50"/>
  <c r="W158" i="50"/>
  <c r="V158" i="50"/>
  <c r="U158" i="50"/>
  <c r="R158" i="50"/>
  <c r="P158" i="50"/>
  <c r="X157" i="50"/>
  <c r="W157" i="50"/>
  <c r="V157" i="50"/>
  <c r="U157" i="50"/>
  <c r="R157" i="50"/>
  <c r="P157" i="50"/>
  <c r="X156" i="50"/>
  <c r="W156" i="50"/>
  <c r="V156" i="50"/>
  <c r="U156" i="50"/>
  <c r="R156" i="50"/>
  <c r="P156" i="50"/>
  <c r="X155" i="50"/>
  <c r="W155" i="50"/>
  <c r="V155" i="50"/>
  <c r="U155" i="50"/>
  <c r="R155" i="50"/>
  <c r="P155" i="50"/>
  <c r="X154" i="50"/>
  <c r="W154" i="50"/>
  <c r="V154" i="50"/>
  <c r="U154" i="50"/>
  <c r="R154" i="50"/>
  <c r="P154" i="50"/>
  <c r="X153" i="50"/>
  <c r="W153" i="50"/>
  <c r="V153" i="50"/>
  <c r="U153" i="50"/>
  <c r="R153" i="50"/>
  <c r="P153" i="50"/>
  <c r="X152" i="50"/>
  <c r="W152" i="50"/>
  <c r="V152" i="50"/>
  <c r="U152" i="50"/>
  <c r="R152" i="50"/>
  <c r="P152" i="50"/>
  <c r="X151" i="50"/>
  <c r="W151" i="50"/>
  <c r="V151" i="50"/>
  <c r="U151" i="50"/>
  <c r="R151" i="50"/>
  <c r="P151" i="50"/>
  <c r="X150" i="50"/>
  <c r="W150" i="50"/>
  <c r="V150" i="50"/>
  <c r="U150" i="50"/>
  <c r="R150" i="50"/>
  <c r="P150" i="50"/>
  <c r="X149" i="50"/>
  <c r="W149" i="50"/>
  <c r="V149" i="50"/>
  <c r="U149" i="50"/>
  <c r="R149" i="50"/>
  <c r="P149" i="50"/>
  <c r="X148" i="50"/>
  <c r="W148" i="50"/>
  <c r="V148" i="50"/>
  <c r="U148" i="50"/>
  <c r="R148" i="50"/>
  <c r="P148" i="50"/>
  <c r="X147" i="50"/>
  <c r="W147" i="50"/>
  <c r="V147" i="50"/>
  <c r="U147" i="50"/>
  <c r="R147" i="50"/>
  <c r="P147" i="50"/>
  <c r="X146" i="50"/>
  <c r="W146" i="50"/>
  <c r="V146" i="50"/>
  <c r="U146" i="50"/>
  <c r="R146" i="50"/>
  <c r="P146" i="50"/>
  <c r="X145" i="50"/>
  <c r="W145" i="50"/>
  <c r="V145" i="50"/>
  <c r="U145" i="50"/>
  <c r="R145" i="50"/>
  <c r="P145" i="50"/>
  <c r="X144" i="50"/>
  <c r="W144" i="50"/>
  <c r="V144" i="50"/>
  <c r="U144" i="50"/>
  <c r="R144" i="50"/>
  <c r="P144" i="50"/>
  <c r="X143" i="50"/>
  <c r="W143" i="50"/>
  <c r="V143" i="50"/>
  <c r="U143" i="50"/>
  <c r="R143" i="50"/>
  <c r="P143" i="50"/>
  <c r="X142" i="50"/>
  <c r="W142" i="50"/>
  <c r="V142" i="50"/>
  <c r="U142" i="50"/>
  <c r="R142" i="50"/>
  <c r="P142" i="50"/>
  <c r="X141" i="50"/>
  <c r="W141" i="50"/>
  <c r="V141" i="50"/>
  <c r="U141" i="50"/>
  <c r="R141" i="50"/>
  <c r="P141" i="50"/>
  <c r="X140" i="50"/>
  <c r="W140" i="50"/>
  <c r="V140" i="50"/>
  <c r="U140" i="50"/>
  <c r="R140" i="50"/>
  <c r="P140" i="50"/>
  <c r="X139" i="50"/>
  <c r="W139" i="50"/>
  <c r="V139" i="50"/>
  <c r="U139" i="50"/>
  <c r="R139" i="50"/>
  <c r="P139" i="50"/>
  <c r="X138" i="50"/>
  <c r="W138" i="50"/>
  <c r="V138" i="50"/>
  <c r="U138" i="50"/>
  <c r="R138" i="50"/>
  <c r="P138" i="50"/>
  <c r="X137" i="50"/>
  <c r="W137" i="50"/>
  <c r="V137" i="50"/>
  <c r="U137" i="50"/>
  <c r="R137" i="50"/>
  <c r="P137" i="50"/>
  <c r="X136" i="50"/>
  <c r="W136" i="50"/>
  <c r="V136" i="50"/>
  <c r="U136" i="50"/>
  <c r="R136" i="50"/>
  <c r="P136" i="50"/>
  <c r="X135" i="50"/>
  <c r="W135" i="50"/>
  <c r="V135" i="50"/>
  <c r="U135" i="50"/>
  <c r="R135" i="50"/>
  <c r="P135" i="50"/>
  <c r="X134" i="50"/>
  <c r="W134" i="50"/>
  <c r="V134" i="50"/>
  <c r="U134" i="50"/>
  <c r="R134" i="50"/>
  <c r="P134" i="50"/>
  <c r="X133" i="50"/>
  <c r="W133" i="50"/>
  <c r="V133" i="50"/>
  <c r="U133" i="50"/>
  <c r="R133" i="50"/>
  <c r="P133" i="50"/>
  <c r="X132" i="50"/>
  <c r="W132" i="50"/>
  <c r="V132" i="50"/>
  <c r="U132" i="50"/>
  <c r="R132" i="50"/>
  <c r="P132" i="50"/>
  <c r="X131" i="50"/>
  <c r="W131" i="50"/>
  <c r="V131" i="50"/>
  <c r="U131" i="50"/>
  <c r="R131" i="50"/>
  <c r="P131" i="50"/>
  <c r="X130" i="50"/>
  <c r="W130" i="50"/>
  <c r="V130" i="50"/>
  <c r="U130" i="50"/>
  <c r="R130" i="50"/>
  <c r="P130" i="50"/>
  <c r="X129" i="50"/>
  <c r="W129" i="50"/>
  <c r="V129" i="50"/>
  <c r="U129" i="50"/>
  <c r="R129" i="50"/>
  <c r="P129" i="50"/>
  <c r="X128" i="50"/>
  <c r="W128" i="50"/>
  <c r="V128" i="50"/>
  <c r="U128" i="50"/>
  <c r="R128" i="50"/>
  <c r="P128" i="50"/>
  <c r="X127" i="50"/>
  <c r="W127" i="50"/>
  <c r="V127" i="50"/>
  <c r="U127" i="50"/>
  <c r="R127" i="50"/>
  <c r="P127" i="50"/>
  <c r="X126" i="50"/>
  <c r="W126" i="50"/>
  <c r="V126" i="50"/>
  <c r="U126" i="50"/>
  <c r="R126" i="50"/>
  <c r="P126" i="50"/>
  <c r="X125" i="50"/>
  <c r="W125" i="50"/>
  <c r="V125" i="50"/>
  <c r="U125" i="50"/>
  <c r="R125" i="50"/>
  <c r="P125" i="50"/>
  <c r="X124" i="50"/>
  <c r="W124" i="50"/>
  <c r="V124" i="50"/>
  <c r="U124" i="50"/>
  <c r="R124" i="50"/>
  <c r="P124" i="50"/>
  <c r="X123" i="50"/>
  <c r="W123" i="50"/>
  <c r="V123" i="50"/>
  <c r="U123" i="50"/>
  <c r="R123" i="50"/>
  <c r="P123" i="50"/>
  <c r="X122" i="50"/>
  <c r="W122" i="50"/>
  <c r="V122" i="50"/>
  <c r="U122" i="50"/>
  <c r="R122" i="50"/>
  <c r="P122" i="50"/>
  <c r="X121" i="50"/>
  <c r="W121" i="50"/>
  <c r="V121" i="50"/>
  <c r="U121" i="50"/>
  <c r="R121" i="50"/>
  <c r="P121" i="50"/>
  <c r="X120" i="50"/>
  <c r="W120" i="50"/>
  <c r="V120" i="50"/>
  <c r="U120" i="50"/>
  <c r="R120" i="50"/>
  <c r="P120" i="50"/>
  <c r="X119" i="50"/>
  <c r="W119" i="50"/>
  <c r="V119" i="50"/>
  <c r="U119" i="50"/>
  <c r="R119" i="50"/>
  <c r="P119" i="50"/>
  <c r="X118" i="50"/>
  <c r="W118" i="50"/>
  <c r="V118" i="50"/>
  <c r="U118" i="50"/>
  <c r="R118" i="50"/>
  <c r="P118" i="50"/>
  <c r="X117" i="50"/>
  <c r="W117" i="50"/>
  <c r="V117" i="50"/>
  <c r="U117" i="50"/>
  <c r="R117" i="50"/>
  <c r="P117" i="50"/>
  <c r="X116" i="50"/>
  <c r="W116" i="50"/>
  <c r="V116" i="50"/>
  <c r="U116" i="50"/>
  <c r="R116" i="50"/>
  <c r="P116" i="50"/>
  <c r="X115" i="50"/>
  <c r="W115" i="50"/>
  <c r="V115" i="50"/>
  <c r="U115" i="50"/>
  <c r="R115" i="50"/>
  <c r="P115" i="50"/>
  <c r="X114" i="50"/>
  <c r="W114" i="50"/>
  <c r="V114" i="50"/>
  <c r="U114" i="50"/>
  <c r="R114" i="50"/>
  <c r="P114" i="50"/>
  <c r="X113" i="50"/>
  <c r="W113" i="50"/>
  <c r="V113" i="50"/>
  <c r="U113" i="50"/>
  <c r="R113" i="50"/>
  <c r="P113" i="50"/>
  <c r="X112" i="50"/>
  <c r="W112" i="50"/>
  <c r="V112" i="50"/>
  <c r="U112" i="50"/>
  <c r="R112" i="50"/>
  <c r="P112" i="50"/>
  <c r="X111" i="50"/>
  <c r="W111" i="50"/>
  <c r="V111" i="50"/>
  <c r="U111" i="50"/>
  <c r="R111" i="50"/>
  <c r="P111" i="50"/>
  <c r="X110" i="50"/>
  <c r="W110" i="50"/>
  <c r="V110" i="50"/>
  <c r="U110" i="50"/>
  <c r="R110" i="50"/>
  <c r="P110" i="50"/>
  <c r="X109" i="50"/>
  <c r="W109" i="50"/>
  <c r="V109" i="50"/>
  <c r="U109" i="50"/>
  <c r="R109" i="50"/>
  <c r="P109" i="50"/>
  <c r="X108" i="50"/>
  <c r="W108" i="50"/>
  <c r="V108" i="50"/>
  <c r="U108" i="50"/>
  <c r="R108" i="50"/>
  <c r="P108" i="50"/>
  <c r="X107" i="50"/>
  <c r="W107" i="50"/>
  <c r="V107" i="50"/>
  <c r="U107" i="50"/>
  <c r="R107" i="50"/>
  <c r="P107" i="50"/>
  <c r="X106" i="50"/>
  <c r="W106" i="50"/>
  <c r="V106" i="50"/>
  <c r="U106" i="50"/>
  <c r="R106" i="50"/>
  <c r="P106" i="50"/>
  <c r="X105" i="50"/>
  <c r="W105" i="50"/>
  <c r="V105" i="50"/>
  <c r="U105" i="50"/>
  <c r="R105" i="50"/>
  <c r="P105" i="50"/>
  <c r="X104" i="50"/>
  <c r="W104" i="50"/>
  <c r="V104" i="50"/>
  <c r="U104" i="50"/>
  <c r="R104" i="50"/>
  <c r="P104" i="50"/>
  <c r="X103" i="50"/>
  <c r="W103" i="50"/>
  <c r="V103" i="50"/>
  <c r="U103" i="50"/>
  <c r="R103" i="50"/>
  <c r="P103" i="50"/>
  <c r="X102" i="50"/>
  <c r="W102" i="50"/>
  <c r="V102" i="50"/>
  <c r="U102" i="50"/>
  <c r="R102" i="50"/>
  <c r="P102" i="50"/>
  <c r="X101" i="50"/>
  <c r="W101" i="50"/>
  <c r="V101" i="50"/>
  <c r="U101" i="50"/>
  <c r="R101" i="50"/>
  <c r="P101" i="50"/>
  <c r="X100" i="50"/>
  <c r="W100" i="50"/>
  <c r="V100" i="50"/>
  <c r="U100" i="50"/>
  <c r="R100" i="50"/>
  <c r="P100" i="50"/>
  <c r="X99" i="50"/>
  <c r="W99" i="50"/>
  <c r="V99" i="50"/>
  <c r="U99" i="50"/>
  <c r="R99" i="50"/>
  <c r="P99" i="50"/>
  <c r="X98" i="50"/>
  <c r="W98" i="50"/>
  <c r="V98" i="50"/>
  <c r="U98" i="50"/>
  <c r="R98" i="50"/>
  <c r="P98" i="50"/>
  <c r="X97" i="50"/>
  <c r="W97" i="50"/>
  <c r="V97" i="50"/>
  <c r="U97" i="50"/>
  <c r="R97" i="50"/>
  <c r="P97" i="50"/>
  <c r="X96" i="50"/>
  <c r="W96" i="50"/>
  <c r="V96" i="50"/>
  <c r="U96" i="50"/>
  <c r="R96" i="50"/>
  <c r="P96" i="50"/>
  <c r="X95" i="50"/>
  <c r="W95" i="50"/>
  <c r="V95" i="50"/>
  <c r="U95" i="50"/>
  <c r="R95" i="50"/>
  <c r="P95" i="50"/>
  <c r="X94" i="50"/>
  <c r="W94" i="50"/>
  <c r="V94" i="50"/>
  <c r="U94" i="50"/>
  <c r="R94" i="50"/>
  <c r="P94" i="50"/>
  <c r="X93" i="50"/>
  <c r="W93" i="50"/>
  <c r="V93" i="50"/>
  <c r="U93" i="50"/>
  <c r="R93" i="50"/>
  <c r="P93" i="50"/>
  <c r="X92" i="50"/>
  <c r="W92" i="50"/>
  <c r="V92" i="50"/>
  <c r="U92" i="50"/>
  <c r="R92" i="50"/>
  <c r="P92" i="50"/>
  <c r="X91" i="50"/>
  <c r="W91" i="50"/>
  <c r="V91" i="50"/>
  <c r="U91" i="50"/>
  <c r="R91" i="50"/>
  <c r="P91" i="50"/>
  <c r="X90" i="50"/>
  <c r="W90" i="50"/>
  <c r="V90" i="50"/>
  <c r="U90" i="50"/>
  <c r="R90" i="50"/>
  <c r="P90" i="50"/>
  <c r="X89" i="50"/>
  <c r="W89" i="50"/>
  <c r="V89" i="50"/>
  <c r="U89" i="50"/>
  <c r="R89" i="50"/>
  <c r="P89" i="50"/>
  <c r="X88" i="50"/>
  <c r="W88" i="50"/>
  <c r="V88" i="50"/>
  <c r="U88" i="50"/>
  <c r="R88" i="50"/>
  <c r="P88" i="50"/>
  <c r="X87" i="50"/>
  <c r="W87" i="50"/>
  <c r="V87" i="50"/>
  <c r="U87" i="50"/>
  <c r="R87" i="50"/>
  <c r="P87" i="50"/>
  <c r="X86" i="50"/>
  <c r="W86" i="50"/>
  <c r="V86" i="50"/>
  <c r="U86" i="50"/>
  <c r="R86" i="50"/>
  <c r="P86" i="50"/>
  <c r="X85" i="50"/>
  <c r="W85" i="50"/>
  <c r="V85" i="50"/>
  <c r="U85" i="50"/>
  <c r="R85" i="50"/>
  <c r="P85" i="50"/>
  <c r="X84" i="50"/>
  <c r="W84" i="50"/>
  <c r="V84" i="50"/>
  <c r="U84" i="50"/>
  <c r="R84" i="50"/>
  <c r="P84" i="50"/>
  <c r="X83" i="50"/>
  <c r="W83" i="50"/>
  <c r="V83" i="50"/>
  <c r="U83" i="50"/>
  <c r="R83" i="50"/>
  <c r="P83" i="50"/>
  <c r="X82" i="50"/>
  <c r="W82" i="50"/>
  <c r="V82" i="50"/>
  <c r="U82" i="50"/>
  <c r="R82" i="50"/>
  <c r="P82" i="50"/>
  <c r="X81" i="50"/>
  <c r="W81" i="50"/>
  <c r="V81" i="50"/>
  <c r="U81" i="50"/>
  <c r="R81" i="50"/>
  <c r="P81" i="50"/>
  <c r="X80" i="50"/>
  <c r="W80" i="50"/>
  <c r="V80" i="50"/>
  <c r="U80" i="50"/>
  <c r="R80" i="50"/>
  <c r="P80" i="50"/>
  <c r="X79" i="50"/>
  <c r="W79" i="50"/>
  <c r="V79" i="50"/>
  <c r="U79" i="50"/>
  <c r="R79" i="50"/>
  <c r="P79" i="50"/>
  <c r="X78" i="50"/>
  <c r="W78" i="50"/>
  <c r="V78" i="50"/>
  <c r="U78" i="50"/>
  <c r="R78" i="50"/>
  <c r="P78" i="50"/>
  <c r="X77" i="50"/>
  <c r="W77" i="50"/>
  <c r="V77" i="50"/>
  <c r="U77" i="50"/>
  <c r="R77" i="50"/>
  <c r="P77" i="50"/>
  <c r="X76" i="50"/>
  <c r="W76" i="50"/>
  <c r="V76" i="50"/>
  <c r="U76" i="50"/>
  <c r="R76" i="50"/>
  <c r="P76" i="50"/>
  <c r="X75" i="50"/>
  <c r="W75" i="50"/>
  <c r="V75" i="50"/>
  <c r="U75" i="50"/>
  <c r="R75" i="50"/>
  <c r="P75" i="50"/>
  <c r="X74" i="50"/>
  <c r="W74" i="50"/>
  <c r="V74" i="50"/>
  <c r="U74" i="50"/>
  <c r="R74" i="50"/>
  <c r="P74" i="50"/>
  <c r="X73" i="50"/>
  <c r="W73" i="50"/>
  <c r="V73" i="50"/>
  <c r="U73" i="50"/>
  <c r="R73" i="50"/>
  <c r="P73" i="50"/>
  <c r="X72" i="50"/>
  <c r="W72" i="50"/>
  <c r="V72" i="50"/>
  <c r="U72" i="50"/>
  <c r="R72" i="50"/>
  <c r="P72" i="50"/>
  <c r="X71" i="50"/>
  <c r="W71" i="50"/>
  <c r="V71" i="50"/>
  <c r="U71" i="50"/>
  <c r="R71" i="50"/>
  <c r="P71" i="50"/>
  <c r="X70" i="50"/>
  <c r="W70" i="50"/>
  <c r="V70" i="50"/>
  <c r="U70" i="50"/>
  <c r="R70" i="50"/>
  <c r="P70" i="50"/>
  <c r="X69" i="50"/>
  <c r="W69" i="50"/>
  <c r="V69" i="50"/>
  <c r="U69" i="50"/>
  <c r="R69" i="50"/>
  <c r="P69" i="50"/>
  <c r="X68" i="50"/>
  <c r="W68" i="50"/>
  <c r="V68" i="50"/>
  <c r="U68" i="50"/>
  <c r="R68" i="50"/>
  <c r="P68" i="50"/>
  <c r="X67" i="50"/>
  <c r="W67" i="50"/>
  <c r="V67" i="50"/>
  <c r="U67" i="50"/>
  <c r="R67" i="50"/>
  <c r="P67" i="50"/>
  <c r="X66" i="50"/>
  <c r="W66" i="50"/>
  <c r="V66" i="50"/>
  <c r="U66" i="50"/>
  <c r="R66" i="50"/>
  <c r="P66" i="50"/>
  <c r="X65" i="50"/>
  <c r="W65" i="50"/>
  <c r="V65" i="50"/>
  <c r="U65" i="50"/>
  <c r="R65" i="50"/>
  <c r="P65" i="50"/>
  <c r="X64" i="50"/>
  <c r="W64" i="50"/>
  <c r="V64" i="50"/>
  <c r="U64" i="50"/>
  <c r="R64" i="50"/>
  <c r="P64" i="50"/>
  <c r="X63" i="50"/>
  <c r="W63" i="50"/>
  <c r="V63" i="50"/>
  <c r="U63" i="50"/>
  <c r="R63" i="50"/>
  <c r="P63" i="50"/>
  <c r="X62" i="50"/>
  <c r="W62" i="50"/>
  <c r="V62" i="50"/>
  <c r="U62" i="50"/>
  <c r="R62" i="50"/>
  <c r="P62" i="50"/>
  <c r="X61" i="50"/>
  <c r="W61" i="50"/>
  <c r="V61" i="50"/>
  <c r="U61" i="50"/>
  <c r="R61" i="50"/>
  <c r="P61" i="50"/>
  <c r="X60" i="50"/>
  <c r="W60" i="50"/>
  <c r="V60" i="50"/>
  <c r="U60" i="50"/>
  <c r="R60" i="50"/>
  <c r="P60" i="50"/>
  <c r="X59" i="50"/>
  <c r="W59" i="50"/>
  <c r="V59" i="50"/>
  <c r="U59" i="50"/>
  <c r="R59" i="50"/>
  <c r="P59" i="50"/>
  <c r="X58" i="50"/>
  <c r="W58" i="50"/>
  <c r="V58" i="50"/>
  <c r="U58" i="50"/>
  <c r="R58" i="50"/>
  <c r="P58" i="50"/>
  <c r="X57" i="50"/>
  <c r="W57" i="50"/>
  <c r="V57" i="50"/>
  <c r="U57" i="50"/>
  <c r="R57" i="50"/>
  <c r="P57" i="50"/>
  <c r="X56" i="50"/>
  <c r="W56" i="50"/>
  <c r="V56" i="50"/>
  <c r="U56" i="50"/>
  <c r="R56" i="50"/>
  <c r="P56" i="50"/>
  <c r="X55" i="50"/>
  <c r="W55" i="50"/>
  <c r="V55" i="50"/>
  <c r="U55" i="50"/>
  <c r="R55" i="50"/>
  <c r="P55" i="50"/>
  <c r="X54" i="50"/>
  <c r="W54" i="50"/>
  <c r="V54" i="50"/>
  <c r="U54" i="50"/>
  <c r="R54" i="50"/>
  <c r="P54" i="50"/>
  <c r="X53" i="50"/>
  <c r="W53" i="50"/>
  <c r="V53" i="50"/>
  <c r="U53" i="50"/>
  <c r="R53" i="50"/>
  <c r="P53" i="50"/>
  <c r="X52" i="50"/>
  <c r="W52" i="50"/>
  <c r="V52" i="50"/>
  <c r="U52" i="50"/>
  <c r="R52" i="50"/>
  <c r="P52" i="50"/>
  <c r="X51" i="50"/>
  <c r="W51" i="50"/>
  <c r="V51" i="50"/>
  <c r="U51" i="50"/>
  <c r="R51" i="50"/>
  <c r="P51" i="50"/>
  <c r="X50" i="50"/>
  <c r="W50" i="50"/>
  <c r="V50" i="50"/>
  <c r="U50" i="50"/>
  <c r="R50" i="50"/>
  <c r="P50" i="50"/>
  <c r="X49" i="50"/>
  <c r="W49" i="50"/>
  <c r="V49" i="50"/>
  <c r="U49" i="50"/>
  <c r="R49" i="50"/>
  <c r="P49" i="50"/>
  <c r="X48" i="50"/>
  <c r="W48" i="50"/>
  <c r="V48" i="50"/>
  <c r="U48" i="50"/>
  <c r="R48" i="50"/>
  <c r="P48" i="50"/>
  <c r="X47" i="50"/>
  <c r="W47" i="50"/>
  <c r="V47" i="50"/>
  <c r="U47" i="50"/>
  <c r="R47" i="50"/>
  <c r="P47" i="50"/>
  <c r="X46" i="50"/>
  <c r="W46" i="50"/>
  <c r="V46" i="50"/>
  <c r="U46" i="50"/>
  <c r="R46" i="50"/>
  <c r="P46" i="50"/>
  <c r="X45" i="50"/>
  <c r="W45" i="50"/>
  <c r="V45" i="50"/>
  <c r="U45" i="50"/>
  <c r="R45" i="50"/>
  <c r="P45" i="50"/>
  <c r="X44" i="50"/>
  <c r="W44" i="50"/>
  <c r="V44" i="50"/>
  <c r="U44" i="50"/>
  <c r="R44" i="50"/>
  <c r="P44" i="50"/>
  <c r="X43" i="50"/>
  <c r="W43" i="50"/>
  <c r="V43" i="50"/>
  <c r="U43" i="50"/>
  <c r="R43" i="50"/>
  <c r="P43" i="50"/>
  <c r="X42" i="50"/>
  <c r="W42" i="50"/>
  <c r="V42" i="50"/>
  <c r="U42" i="50"/>
  <c r="R42" i="50"/>
  <c r="P42" i="50"/>
  <c r="X41" i="50"/>
  <c r="W41" i="50"/>
  <c r="V41" i="50"/>
  <c r="U41" i="50"/>
  <c r="R41" i="50"/>
  <c r="P41" i="50"/>
  <c r="X40" i="50"/>
  <c r="W40" i="50"/>
  <c r="V40" i="50"/>
  <c r="U40" i="50"/>
  <c r="R40" i="50"/>
  <c r="P40" i="50"/>
  <c r="X39" i="50"/>
  <c r="W39" i="50"/>
  <c r="V39" i="50"/>
  <c r="U39" i="50"/>
  <c r="R39" i="50"/>
  <c r="P39" i="50"/>
  <c r="X38" i="50"/>
  <c r="W38" i="50"/>
  <c r="V38" i="50"/>
  <c r="U38" i="50"/>
  <c r="R38" i="50"/>
  <c r="P38" i="50"/>
  <c r="X37" i="50"/>
  <c r="W37" i="50"/>
  <c r="V37" i="50"/>
  <c r="U37" i="50"/>
  <c r="R37" i="50"/>
  <c r="P37" i="50"/>
  <c r="X36" i="50"/>
  <c r="W36" i="50"/>
  <c r="V36" i="50"/>
  <c r="U36" i="50"/>
  <c r="R36" i="50"/>
  <c r="P36" i="50"/>
  <c r="X35" i="50"/>
  <c r="W35" i="50"/>
  <c r="V35" i="50"/>
  <c r="U35" i="50"/>
  <c r="R35" i="50"/>
  <c r="P35" i="50"/>
  <c r="X34" i="50"/>
  <c r="W34" i="50"/>
  <c r="V34" i="50"/>
  <c r="U34" i="50"/>
  <c r="R34" i="50"/>
  <c r="P34" i="50"/>
  <c r="X33" i="50"/>
  <c r="W33" i="50"/>
  <c r="V33" i="50"/>
  <c r="U33" i="50"/>
  <c r="R33" i="50"/>
  <c r="P33" i="50"/>
  <c r="X32" i="50"/>
  <c r="W32" i="50"/>
  <c r="V32" i="50"/>
  <c r="U32" i="50"/>
  <c r="R32" i="50"/>
  <c r="P32" i="50"/>
  <c r="X31" i="50"/>
  <c r="W31" i="50"/>
  <c r="V31" i="50"/>
  <c r="U31" i="50"/>
  <c r="R31" i="50"/>
  <c r="P31" i="50"/>
  <c r="X30" i="50"/>
  <c r="W30" i="50"/>
  <c r="V30" i="50"/>
  <c r="U30" i="50"/>
  <c r="R30" i="50"/>
  <c r="P30" i="50"/>
  <c r="X29" i="50"/>
  <c r="W29" i="50"/>
  <c r="V29" i="50"/>
  <c r="U29" i="50"/>
  <c r="R29" i="50"/>
  <c r="P29" i="50"/>
  <c r="X28" i="50"/>
  <c r="W28" i="50"/>
  <c r="V28" i="50"/>
  <c r="U28" i="50"/>
  <c r="R28" i="50"/>
  <c r="P28" i="50"/>
  <c r="X27" i="50"/>
  <c r="W27" i="50"/>
  <c r="V27" i="50"/>
  <c r="U27" i="50"/>
  <c r="R27" i="50"/>
  <c r="P27" i="50"/>
  <c r="X26" i="50"/>
  <c r="W26" i="50"/>
  <c r="V26" i="50"/>
  <c r="U26" i="50"/>
  <c r="R26" i="50"/>
  <c r="P26" i="50"/>
  <c r="X25" i="50"/>
  <c r="W25" i="50"/>
  <c r="V25" i="50"/>
  <c r="U25" i="50"/>
  <c r="R25" i="50"/>
  <c r="P25" i="50"/>
  <c r="X24" i="50"/>
  <c r="W24" i="50"/>
  <c r="V24" i="50"/>
  <c r="U24" i="50"/>
  <c r="R24" i="50"/>
  <c r="P24" i="50"/>
  <c r="X23" i="50"/>
  <c r="W23" i="50"/>
  <c r="V23" i="50"/>
  <c r="U23" i="50"/>
  <c r="R23" i="50"/>
  <c r="P23" i="50"/>
  <c r="X22" i="50"/>
  <c r="W22" i="50"/>
  <c r="V22" i="50"/>
  <c r="U22" i="50"/>
  <c r="R22" i="50"/>
  <c r="P22" i="50"/>
  <c r="X21" i="50"/>
  <c r="W21" i="50"/>
  <c r="V21" i="50"/>
  <c r="U21" i="50"/>
  <c r="R21" i="50"/>
  <c r="P21" i="50"/>
  <c r="X20" i="50"/>
  <c r="W20" i="50"/>
  <c r="V20" i="50"/>
  <c r="U20" i="50"/>
  <c r="R20" i="50"/>
  <c r="P20" i="50"/>
  <c r="X19" i="50"/>
  <c r="W19" i="50"/>
  <c r="V19" i="50"/>
  <c r="U19" i="50"/>
  <c r="R19" i="50"/>
  <c r="P19" i="50"/>
  <c r="X18" i="50"/>
  <c r="W18" i="50"/>
  <c r="V18" i="50"/>
  <c r="U18" i="50"/>
  <c r="R18" i="50"/>
  <c r="S27" i="49"/>
  <c r="S28" i="49"/>
  <c r="T29" i="49"/>
  <c r="T30" i="49"/>
  <c r="S31" i="49"/>
  <c r="T32" i="49"/>
  <c r="T33" i="49"/>
  <c r="T34" i="49"/>
  <c r="S35" i="49"/>
  <c r="S36" i="49"/>
  <c r="S37" i="49"/>
  <c r="T38" i="49"/>
  <c r="T39" i="49"/>
  <c r="T40" i="49"/>
  <c r="T41" i="49"/>
  <c r="T42" i="49"/>
  <c r="S43" i="49"/>
  <c r="S44" i="49"/>
  <c r="S45" i="49"/>
  <c r="T46" i="49"/>
  <c r="T47" i="49"/>
  <c r="S48" i="49"/>
  <c r="T49" i="49"/>
  <c r="T50" i="49"/>
  <c r="T51" i="49"/>
  <c r="S52" i="49"/>
  <c r="S53" i="49"/>
  <c r="T54" i="49"/>
  <c r="T55" i="49"/>
  <c r="T56" i="49"/>
  <c r="T57" i="49"/>
  <c r="T58" i="49"/>
  <c r="T59" i="49"/>
  <c r="S60" i="49"/>
  <c r="S61" i="49"/>
  <c r="S62" i="49"/>
  <c r="T63" i="49"/>
  <c r="T64" i="49"/>
  <c r="T65" i="49"/>
  <c r="T66" i="49"/>
  <c r="S67" i="49"/>
  <c r="S68" i="49"/>
  <c r="T69" i="49"/>
  <c r="T70" i="49"/>
  <c r="T71" i="49"/>
  <c r="T72" i="49"/>
  <c r="T73" i="49"/>
  <c r="T74" i="49"/>
  <c r="S75" i="49"/>
  <c r="S76" i="49"/>
  <c r="S77" i="49"/>
  <c r="T78" i="49"/>
  <c r="T79" i="49"/>
  <c r="S80" i="49"/>
  <c r="T81" i="49"/>
  <c r="T82" i="49"/>
  <c r="S83" i="49"/>
  <c r="T84" i="49"/>
  <c r="S85" i="49"/>
  <c r="T86" i="49"/>
  <c r="T87" i="49"/>
  <c r="T88" i="49"/>
  <c r="T89" i="49"/>
  <c r="T90" i="49"/>
  <c r="S91" i="49"/>
  <c r="T92" i="49"/>
  <c r="T93" i="49"/>
  <c r="T94" i="49"/>
  <c r="T95" i="49"/>
  <c r="T96" i="49"/>
  <c r="T97" i="49"/>
  <c r="T98" i="49"/>
  <c r="S99" i="49"/>
  <c r="S100" i="49"/>
  <c r="T101" i="49"/>
  <c r="T102" i="49"/>
  <c r="S103" i="49"/>
  <c r="T104" i="49"/>
  <c r="T105" i="49"/>
  <c r="T106" i="49"/>
  <c r="S107" i="49"/>
  <c r="T108" i="49"/>
  <c r="T109" i="49"/>
  <c r="T110" i="49"/>
  <c r="T111" i="49"/>
  <c r="T112" i="49"/>
  <c r="S113" i="49"/>
  <c r="T114" i="49"/>
  <c r="T115" i="49"/>
  <c r="T116" i="49"/>
  <c r="T117" i="49"/>
  <c r="T118" i="49"/>
  <c r="T119" i="49"/>
  <c r="T120" i="49"/>
  <c r="T121" i="49"/>
  <c r="T122" i="49"/>
  <c r="T123" i="49"/>
  <c r="T124" i="49"/>
  <c r="T125" i="49"/>
  <c r="T126" i="49"/>
  <c r="T127" i="49"/>
  <c r="T128" i="49"/>
  <c r="T129" i="49"/>
  <c r="T130" i="49"/>
  <c r="T131" i="49"/>
  <c r="T132" i="49"/>
  <c r="T133" i="49"/>
  <c r="T134" i="49"/>
  <c r="T135" i="49"/>
  <c r="T136" i="49"/>
  <c r="T137" i="49"/>
  <c r="T138" i="49"/>
  <c r="S139" i="49"/>
  <c r="T140" i="49"/>
  <c r="T141" i="49"/>
  <c r="T142" i="49"/>
  <c r="T143" i="49"/>
  <c r="T144" i="49"/>
  <c r="T145" i="49"/>
  <c r="T146" i="49"/>
  <c r="T147" i="49"/>
  <c r="T148" i="49"/>
  <c r="T149" i="49"/>
  <c r="T150" i="49"/>
  <c r="S151" i="49"/>
  <c r="S152" i="49"/>
  <c r="T153" i="49"/>
  <c r="T154" i="49"/>
  <c r="T155" i="49"/>
  <c r="T156" i="49"/>
  <c r="T157" i="49"/>
  <c r="T158" i="49"/>
  <c r="T159" i="49"/>
  <c r="T160" i="49"/>
  <c r="T161" i="49"/>
  <c r="T162" i="49"/>
  <c r="T163" i="49"/>
  <c r="S164" i="49"/>
  <c r="T165" i="49"/>
  <c r="T166" i="49"/>
  <c r="T167" i="49"/>
  <c r="T168" i="49"/>
  <c r="T169" i="49"/>
  <c r="T170" i="49"/>
  <c r="S171" i="49"/>
  <c r="T172" i="49"/>
  <c r="T173" i="49"/>
  <c r="T174" i="49"/>
  <c r="T175" i="49"/>
  <c r="T176" i="49"/>
  <c r="T177" i="49"/>
  <c r="S178" i="49"/>
  <c r="S179" i="49"/>
  <c r="T180" i="49"/>
  <c r="T181" i="49"/>
  <c r="T182" i="49"/>
  <c r="T183" i="49"/>
  <c r="T184" i="49"/>
  <c r="T185" i="49"/>
  <c r="T186" i="49"/>
  <c r="S187" i="49"/>
  <c r="T188" i="49"/>
  <c r="T189" i="49"/>
  <c r="T190" i="49"/>
  <c r="T191" i="49"/>
  <c r="T192" i="49"/>
  <c r="T193" i="49"/>
  <c r="T194" i="49"/>
  <c r="S195" i="49"/>
  <c r="T196" i="49"/>
  <c r="T197" i="49"/>
  <c r="T198" i="49"/>
  <c r="T199" i="49"/>
  <c r="T200" i="49"/>
  <c r="T201" i="49"/>
  <c r="T202" i="49"/>
  <c r="S203" i="49"/>
  <c r="T204" i="49"/>
  <c r="T205" i="49"/>
  <c r="T206" i="49"/>
  <c r="T207" i="49"/>
  <c r="T208" i="49"/>
  <c r="T209" i="49"/>
  <c r="T210" i="49"/>
  <c r="S211" i="49"/>
  <c r="T212" i="49"/>
  <c r="T213" i="49"/>
  <c r="T214" i="49"/>
  <c r="T215" i="49"/>
  <c r="S216" i="49"/>
  <c r="T217" i="49"/>
  <c r="T218" i="49"/>
  <c r="S219" i="49"/>
  <c r="T220" i="49"/>
  <c r="T221" i="49"/>
  <c r="T222" i="49"/>
  <c r="T223" i="49"/>
  <c r="T224" i="49"/>
  <c r="T225" i="49"/>
  <c r="T226" i="49"/>
  <c r="S227" i="49"/>
  <c r="T228" i="49"/>
  <c r="T229" i="49"/>
  <c r="T230" i="49"/>
  <c r="T231" i="49"/>
  <c r="T232" i="49"/>
  <c r="T233" i="49"/>
  <c r="T234" i="49"/>
  <c r="S235" i="49"/>
  <c r="T236" i="49"/>
  <c r="T237" i="49"/>
  <c r="T238" i="49"/>
  <c r="T239" i="49"/>
  <c r="T240" i="49"/>
  <c r="T241" i="49"/>
  <c r="T242" i="49"/>
  <c r="T243" i="49"/>
  <c r="T244" i="49"/>
  <c r="T245" i="49"/>
  <c r="T246" i="49"/>
  <c r="T247" i="49"/>
  <c r="T248" i="49"/>
  <c r="T249" i="49"/>
  <c r="T250" i="49"/>
  <c r="T251" i="49"/>
  <c r="T252" i="49"/>
  <c r="T253" i="49"/>
  <c r="T254" i="49"/>
  <c r="T255" i="49"/>
  <c r="T256" i="49"/>
  <c r="T257" i="49"/>
  <c r="T258" i="49"/>
  <c r="T259" i="49"/>
  <c r="T260" i="49"/>
  <c r="T261" i="49"/>
  <c r="T262" i="49"/>
  <c r="T263" i="49"/>
  <c r="T264" i="49"/>
  <c r="T265" i="49"/>
  <c r="T266" i="49"/>
  <c r="S267" i="49"/>
  <c r="T268" i="49"/>
  <c r="T269" i="49"/>
  <c r="T270" i="49"/>
  <c r="T271" i="49"/>
  <c r="T272" i="49"/>
  <c r="T273" i="49"/>
  <c r="T274" i="49"/>
  <c r="T275" i="49"/>
  <c r="T276" i="49"/>
  <c r="T277" i="49"/>
  <c r="T278" i="49"/>
  <c r="T279" i="49"/>
  <c r="T280" i="49"/>
  <c r="T281" i="49"/>
  <c r="T282" i="49"/>
  <c r="T283" i="49"/>
  <c r="T284" i="49"/>
  <c r="T285" i="49"/>
  <c r="S286" i="49"/>
  <c r="T287" i="49"/>
  <c r="T288" i="49"/>
  <c r="T289" i="49"/>
  <c r="T290" i="49"/>
  <c r="T291" i="49"/>
  <c r="T292" i="49"/>
  <c r="T293" i="49"/>
  <c r="T294" i="49"/>
  <c r="T295" i="49"/>
  <c r="T296" i="49"/>
  <c r="T297" i="49"/>
  <c r="T298" i="49"/>
  <c r="S299" i="49"/>
  <c r="T300" i="49"/>
  <c r="T301" i="49"/>
  <c r="T302" i="49"/>
  <c r="T303" i="49"/>
  <c r="T304" i="49"/>
  <c r="T305" i="49"/>
  <c r="T306" i="49"/>
  <c r="T307" i="49"/>
  <c r="T308" i="49"/>
  <c r="T309" i="49"/>
  <c r="T310" i="49"/>
  <c r="T311" i="49"/>
  <c r="T312" i="49"/>
  <c r="T313" i="49"/>
  <c r="T314" i="49"/>
  <c r="T315" i="49"/>
  <c r="T316" i="49"/>
  <c r="T317" i="49"/>
  <c r="T318" i="49"/>
  <c r="T319" i="49"/>
  <c r="T320" i="49"/>
  <c r="T321" i="49"/>
  <c r="T322" i="49"/>
  <c r="T323" i="49"/>
  <c r="T324" i="49"/>
  <c r="S325" i="49"/>
  <c r="T326" i="49"/>
  <c r="T327" i="49"/>
  <c r="T328" i="49"/>
  <c r="T329" i="49"/>
  <c r="T330" i="49"/>
  <c r="S331" i="49"/>
  <c r="T332" i="49"/>
  <c r="T333" i="49"/>
  <c r="T334" i="49"/>
  <c r="T335" i="49"/>
  <c r="T336" i="49"/>
  <c r="T337" i="49"/>
  <c r="T338" i="49"/>
  <c r="T339" i="49"/>
  <c r="T340" i="49"/>
  <c r="T341" i="49"/>
  <c r="T342" i="49"/>
  <c r="T343" i="49"/>
  <c r="T344" i="49"/>
  <c r="T345" i="49"/>
  <c r="T346" i="49"/>
  <c r="S347" i="49"/>
  <c r="T348" i="49"/>
  <c r="T349" i="49"/>
  <c r="T350" i="49"/>
  <c r="T351" i="49"/>
  <c r="T352" i="49"/>
  <c r="T353" i="49"/>
  <c r="T354" i="49"/>
  <c r="S355" i="49"/>
  <c r="T356" i="49"/>
  <c r="T357" i="49"/>
  <c r="T358" i="49"/>
  <c r="T359" i="49"/>
  <c r="T360" i="49"/>
  <c r="T361" i="49"/>
  <c r="T362" i="49"/>
  <c r="T363" i="49"/>
  <c r="T364" i="49"/>
  <c r="T365" i="49"/>
  <c r="T366" i="49"/>
  <c r="T367" i="49"/>
  <c r="T368" i="49"/>
  <c r="T369" i="49"/>
  <c r="T370" i="49"/>
  <c r="T371" i="49"/>
  <c r="T372" i="49"/>
  <c r="T373" i="49"/>
  <c r="T374" i="49"/>
  <c r="T375" i="49"/>
  <c r="T376" i="49"/>
  <c r="T377" i="49"/>
  <c r="T378" i="49"/>
  <c r="T379" i="49"/>
  <c r="T380" i="49"/>
  <c r="T381" i="49"/>
  <c r="T382" i="49"/>
  <c r="T383" i="49"/>
  <c r="T384" i="49"/>
  <c r="T385" i="49"/>
  <c r="T386" i="49"/>
  <c r="T387" i="49"/>
  <c r="T388" i="49"/>
  <c r="T389" i="49"/>
  <c r="T390" i="49"/>
  <c r="T391" i="49"/>
  <c r="T392" i="49"/>
  <c r="T393" i="49"/>
  <c r="T394" i="49"/>
  <c r="T395" i="49"/>
  <c r="T396" i="49"/>
  <c r="T397" i="49"/>
  <c r="T398" i="49"/>
  <c r="T399" i="49"/>
  <c r="T400" i="49"/>
  <c r="T401" i="49"/>
  <c r="T402" i="49"/>
  <c r="T403" i="49"/>
  <c r="T404" i="49"/>
  <c r="T405" i="49"/>
  <c r="T406" i="49"/>
  <c r="T407" i="49"/>
  <c r="T408" i="49"/>
  <c r="T409" i="49"/>
  <c r="T410" i="49"/>
  <c r="T411" i="49"/>
  <c r="T412" i="49"/>
  <c r="T413" i="49"/>
  <c r="T414" i="49"/>
  <c r="T415" i="49"/>
  <c r="T416" i="49"/>
  <c r="T417" i="49"/>
  <c r="T418" i="49"/>
  <c r="T419" i="49"/>
  <c r="T420" i="49"/>
  <c r="T421" i="49"/>
  <c r="T422" i="49"/>
  <c r="T423" i="49"/>
  <c r="T424" i="49"/>
  <c r="T425" i="49"/>
  <c r="T426" i="49"/>
  <c r="T427" i="49"/>
  <c r="T428" i="49"/>
  <c r="T429" i="49"/>
  <c r="T430" i="49"/>
  <c r="T431" i="49"/>
  <c r="T432" i="49"/>
  <c r="T433" i="49"/>
  <c r="T434" i="49"/>
  <c r="T435" i="49"/>
  <c r="T436" i="49"/>
  <c r="T437" i="49"/>
  <c r="T438" i="49"/>
  <c r="T439" i="49"/>
  <c r="T440" i="49"/>
  <c r="T441" i="49"/>
  <c r="T442" i="49"/>
  <c r="T443" i="49"/>
  <c r="T444" i="49"/>
  <c r="T445" i="49"/>
  <c r="T446" i="49"/>
  <c r="T447" i="49"/>
  <c r="T448" i="49"/>
  <c r="T449" i="49"/>
  <c r="T450" i="49"/>
  <c r="T451" i="49"/>
  <c r="T452" i="49"/>
  <c r="T453" i="49"/>
  <c r="T454" i="49"/>
  <c r="T455" i="49"/>
  <c r="T456" i="49"/>
  <c r="T457" i="49"/>
  <c r="T458" i="49"/>
  <c r="T459" i="49"/>
  <c r="T460" i="49"/>
  <c r="T461" i="49"/>
  <c r="T462" i="49"/>
  <c r="T463" i="49"/>
  <c r="T464" i="49"/>
  <c r="T465" i="49"/>
  <c r="T466" i="49"/>
  <c r="T467" i="49"/>
  <c r="T468" i="49"/>
  <c r="T469" i="49"/>
  <c r="T470" i="49"/>
  <c r="T471" i="49"/>
  <c r="T472" i="49"/>
  <c r="T473" i="49"/>
  <c r="T474" i="49"/>
  <c r="T475" i="49"/>
  <c r="T476" i="49"/>
  <c r="T477" i="49"/>
  <c r="T478" i="49"/>
  <c r="T479" i="49"/>
  <c r="T480" i="49"/>
  <c r="T481" i="49"/>
  <c r="T482" i="49"/>
  <c r="T483" i="49"/>
  <c r="T484" i="49"/>
  <c r="T485" i="49"/>
  <c r="T486" i="49"/>
  <c r="T487" i="49"/>
  <c r="T488" i="49"/>
  <c r="T489" i="49"/>
  <c r="T490" i="49"/>
  <c r="T491" i="49"/>
  <c r="T492" i="49"/>
  <c r="T493" i="49"/>
  <c r="T494" i="49"/>
  <c r="T495" i="49"/>
  <c r="T496" i="49"/>
  <c r="T497" i="49"/>
  <c r="T498" i="49"/>
  <c r="T499" i="49"/>
  <c r="T500" i="49"/>
  <c r="T501" i="49"/>
  <c r="T502" i="49"/>
  <c r="T503" i="49"/>
  <c r="T504" i="49"/>
  <c r="T505" i="49"/>
  <c r="T506" i="49"/>
  <c r="T507" i="49"/>
  <c r="T508" i="49"/>
  <c r="T509" i="49"/>
  <c r="T510" i="49"/>
  <c r="T511" i="49"/>
  <c r="T512" i="49"/>
  <c r="T513" i="49"/>
  <c r="T514" i="49"/>
  <c r="T515" i="49"/>
  <c r="T516" i="49"/>
  <c r="T517" i="49"/>
  <c r="T518" i="49"/>
  <c r="T519" i="49"/>
  <c r="T520" i="49"/>
  <c r="T521" i="49"/>
  <c r="T522" i="49"/>
  <c r="T523" i="49"/>
  <c r="T524" i="49"/>
  <c r="T525" i="49"/>
  <c r="T526" i="49"/>
  <c r="T527" i="49"/>
  <c r="T528" i="49"/>
  <c r="T529" i="49"/>
  <c r="T530" i="49"/>
  <c r="T531" i="49"/>
  <c r="T532" i="49"/>
  <c r="T533" i="49"/>
  <c r="T534" i="49"/>
  <c r="T535" i="49"/>
  <c r="T536" i="49"/>
  <c r="T537" i="49"/>
  <c r="T538" i="49"/>
  <c r="T539" i="49"/>
  <c r="T540" i="49"/>
  <c r="T541" i="49"/>
  <c r="T542" i="49"/>
  <c r="T543" i="49"/>
  <c r="T544" i="49"/>
  <c r="T545" i="49"/>
  <c r="T546" i="49"/>
  <c r="T547" i="49"/>
  <c r="T548" i="49"/>
  <c r="T549" i="49"/>
  <c r="T550" i="49"/>
  <c r="T551" i="49"/>
  <c r="T552" i="49"/>
  <c r="T553" i="49"/>
  <c r="T554" i="49"/>
  <c r="T555" i="49"/>
  <c r="T556" i="49"/>
  <c r="T557" i="49"/>
  <c r="T558" i="49"/>
  <c r="T559" i="49"/>
  <c r="T560" i="49"/>
  <c r="T561" i="49"/>
  <c r="T562" i="49"/>
  <c r="T563" i="49"/>
  <c r="T564" i="49"/>
  <c r="T565" i="49"/>
  <c r="T566" i="49"/>
  <c r="T567" i="49"/>
  <c r="T568" i="49"/>
  <c r="T569" i="49"/>
  <c r="T570" i="49"/>
  <c r="T571" i="49"/>
  <c r="T572" i="49"/>
  <c r="T573" i="49"/>
  <c r="T574" i="49"/>
  <c r="T575" i="49"/>
  <c r="T576" i="49"/>
  <c r="T577" i="49"/>
  <c r="T578" i="49"/>
  <c r="T579" i="49"/>
  <c r="T580" i="49"/>
  <c r="T581" i="49"/>
  <c r="T582" i="49"/>
  <c r="T583" i="49"/>
  <c r="T584" i="49"/>
  <c r="T585" i="49"/>
  <c r="T586" i="49"/>
  <c r="T587" i="49"/>
  <c r="T588" i="49"/>
  <c r="T589" i="49"/>
  <c r="T590" i="49"/>
  <c r="T591" i="49"/>
  <c r="S592" i="49"/>
  <c r="T593" i="49"/>
  <c r="T594" i="49"/>
  <c r="T595" i="49"/>
  <c r="T596" i="49"/>
  <c r="T597" i="49"/>
  <c r="T598" i="49"/>
  <c r="T599" i="49"/>
  <c r="T600" i="49"/>
  <c r="S601" i="49"/>
  <c r="T602" i="49"/>
  <c r="S51" i="49"/>
  <c r="P20" i="49"/>
  <c r="R20" i="49"/>
  <c r="U20" i="49"/>
  <c r="V20" i="49"/>
  <c r="W20" i="49"/>
  <c r="X20" i="49"/>
  <c r="Y20" i="49"/>
  <c r="P21" i="49"/>
  <c r="R21" i="49"/>
  <c r="U21" i="49"/>
  <c r="V21" i="49"/>
  <c r="W21" i="49"/>
  <c r="X21" i="49"/>
  <c r="Y21" i="49"/>
  <c r="P22" i="49"/>
  <c r="R22" i="49"/>
  <c r="U22" i="49"/>
  <c r="V22" i="49"/>
  <c r="W22" i="49"/>
  <c r="X22" i="49"/>
  <c r="Y22" i="49"/>
  <c r="P23" i="49"/>
  <c r="R23" i="49"/>
  <c r="U23" i="49"/>
  <c r="V23" i="49"/>
  <c r="W23" i="49"/>
  <c r="X23" i="49"/>
  <c r="Y23" i="49"/>
  <c r="P24" i="49"/>
  <c r="R24" i="49"/>
  <c r="U24" i="49"/>
  <c r="V24" i="49"/>
  <c r="W24" i="49"/>
  <c r="X24" i="49"/>
  <c r="Y24" i="49"/>
  <c r="P25" i="49"/>
  <c r="R25" i="49"/>
  <c r="U25" i="49"/>
  <c r="V25" i="49"/>
  <c r="W25" i="49"/>
  <c r="X25" i="49"/>
  <c r="Y25" i="49"/>
  <c r="P26" i="49"/>
  <c r="R26" i="49"/>
  <c r="U26" i="49"/>
  <c r="V26" i="49"/>
  <c r="W26" i="49"/>
  <c r="X26" i="49"/>
  <c r="Y26" i="49"/>
  <c r="P27" i="49"/>
  <c r="R27" i="49"/>
  <c r="U27" i="49"/>
  <c r="V27" i="49"/>
  <c r="W27" i="49"/>
  <c r="X27" i="49"/>
  <c r="Y27" i="49"/>
  <c r="P28" i="49"/>
  <c r="R28" i="49"/>
  <c r="U28" i="49"/>
  <c r="V28" i="49"/>
  <c r="W28" i="49"/>
  <c r="X28" i="49"/>
  <c r="Y28" i="49"/>
  <c r="P29" i="49"/>
  <c r="R29" i="49"/>
  <c r="U29" i="49"/>
  <c r="V29" i="49"/>
  <c r="W29" i="49"/>
  <c r="X29" i="49"/>
  <c r="Y29" i="49"/>
  <c r="P30" i="49"/>
  <c r="R30" i="49"/>
  <c r="S30" i="49"/>
  <c r="U30" i="49"/>
  <c r="V30" i="49"/>
  <c r="W30" i="49"/>
  <c r="X30" i="49"/>
  <c r="Y30" i="49"/>
  <c r="P31" i="49"/>
  <c r="R31" i="49"/>
  <c r="U31" i="49"/>
  <c r="V31" i="49"/>
  <c r="W31" i="49"/>
  <c r="X31" i="49"/>
  <c r="Y31" i="49"/>
  <c r="P32" i="49"/>
  <c r="R32" i="49"/>
  <c r="U32" i="49"/>
  <c r="V32" i="49"/>
  <c r="W32" i="49"/>
  <c r="X32" i="49"/>
  <c r="Y32" i="49"/>
  <c r="P33" i="49"/>
  <c r="R33" i="49"/>
  <c r="U33" i="49"/>
  <c r="V33" i="49"/>
  <c r="W33" i="49"/>
  <c r="X33" i="49"/>
  <c r="Y33" i="49"/>
  <c r="P34" i="49"/>
  <c r="R34" i="49"/>
  <c r="U34" i="49"/>
  <c r="V34" i="49"/>
  <c r="W34" i="49"/>
  <c r="X34" i="49"/>
  <c r="Y34" i="49"/>
  <c r="P35" i="49"/>
  <c r="R35" i="49"/>
  <c r="U35" i="49"/>
  <c r="V35" i="49"/>
  <c r="W35" i="49"/>
  <c r="X35" i="49"/>
  <c r="Y35" i="49"/>
  <c r="P36" i="49"/>
  <c r="R36" i="49"/>
  <c r="U36" i="49"/>
  <c r="V36" i="49"/>
  <c r="W36" i="49"/>
  <c r="X36" i="49"/>
  <c r="Y36" i="49"/>
  <c r="P37" i="49"/>
  <c r="R37" i="49"/>
  <c r="U37" i="49"/>
  <c r="V37" i="49"/>
  <c r="W37" i="49"/>
  <c r="X37" i="49"/>
  <c r="Y37" i="49"/>
  <c r="P38" i="49"/>
  <c r="R38" i="49"/>
  <c r="U38" i="49"/>
  <c r="V38" i="49"/>
  <c r="W38" i="49"/>
  <c r="X38" i="49"/>
  <c r="Y38" i="49"/>
  <c r="P39" i="49"/>
  <c r="R39" i="49"/>
  <c r="U39" i="49"/>
  <c r="V39" i="49"/>
  <c r="W39" i="49"/>
  <c r="X39" i="49"/>
  <c r="Y39" i="49"/>
  <c r="P40" i="49"/>
  <c r="R40" i="49"/>
  <c r="U40" i="49"/>
  <c r="V40" i="49"/>
  <c r="W40" i="49"/>
  <c r="X40" i="49"/>
  <c r="Y40" i="49"/>
  <c r="P41" i="49"/>
  <c r="R41" i="49"/>
  <c r="U41" i="49"/>
  <c r="V41" i="49"/>
  <c r="W41" i="49"/>
  <c r="X41" i="49"/>
  <c r="Y41" i="49"/>
  <c r="P42" i="49"/>
  <c r="R42" i="49"/>
  <c r="U42" i="49"/>
  <c r="V42" i="49"/>
  <c r="W42" i="49"/>
  <c r="X42" i="49"/>
  <c r="Y42" i="49"/>
  <c r="P43" i="49"/>
  <c r="R43" i="49"/>
  <c r="U43" i="49"/>
  <c r="V43" i="49"/>
  <c r="W43" i="49"/>
  <c r="X43" i="49"/>
  <c r="Y43" i="49"/>
  <c r="P44" i="49"/>
  <c r="R44" i="49"/>
  <c r="U44" i="49"/>
  <c r="V44" i="49"/>
  <c r="W44" i="49"/>
  <c r="X44" i="49"/>
  <c r="Y44" i="49"/>
  <c r="P45" i="49"/>
  <c r="R45" i="49"/>
  <c r="U45" i="49"/>
  <c r="V45" i="49"/>
  <c r="W45" i="49"/>
  <c r="X45" i="49"/>
  <c r="Y45" i="49"/>
  <c r="P46" i="49"/>
  <c r="R46" i="49"/>
  <c r="U46" i="49"/>
  <c r="V46" i="49"/>
  <c r="W46" i="49"/>
  <c r="X46" i="49"/>
  <c r="Y46" i="49"/>
  <c r="P47" i="49"/>
  <c r="R47" i="49"/>
  <c r="S47" i="49"/>
  <c r="U47" i="49"/>
  <c r="V47" i="49"/>
  <c r="W47" i="49"/>
  <c r="X47" i="49"/>
  <c r="Y47" i="49"/>
  <c r="P48" i="49"/>
  <c r="R48" i="49"/>
  <c r="U48" i="49"/>
  <c r="V48" i="49"/>
  <c r="W48" i="49"/>
  <c r="X48" i="49"/>
  <c r="Y48" i="49"/>
  <c r="P49" i="49"/>
  <c r="R49" i="49"/>
  <c r="U49" i="49"/>
  <c r="V49" i="49"/>
  <c r="W49" i="49"/>
  <c r="X49" i="49"/>
  <c r="Y49" i="49"/>
  <c r="P50" i="49"/>
  <c r="R50" i="49"/>
  <c r="U50" i="49"/>
  <c r="V50" i="49"/>
  <c r="W50" i="49"/>
  <c r="X50" i="49"/>
  <c r="Y50" i="49"/>
  <c r="P51" i="49"/>
  <c r="R51" i="49"/>
  <c r="U51" i="49"/>
  <c r="V51" i="49"/>
  <c r="W51" i="49"/>
  <c r="X51" i="49"/>
  <c r="Y51" i="49"/>
  <c r="P52" i="49"/>
  <c r="R52" i="49"/>
  <c r="U52" i="49"/>
  <c r="V52" i="49"/>
  <c r="W52" i="49"/>
  <c r="X52" i="49"/>
  <c r="Y52" i="49"/>
  <c r="P53" i="49"/>
  <c r="R53" i="49"/>
  <c r="U53" i="49"/>
  <c r="V53" i="49"/>
  <c r="W53" i="49"/>
  <c r="X53" i="49"/>
  <c r="Y53" i="49"/>
  <c r="P54" i="49"/>
  <c r="R54" i="49"/>
  <c r="U54" i="49"/>
  <c r="V54" i="49"/>
  <c r="W54" i="49"/>
  <c r="X54" i="49"/>
  <c r="Y54" i="49"/>
  <c r="P55" i="49"/>
  <c r="R55" i="49"/>
  <c r="U55" i="49"/>
  <c r="V55" i="49"/>
  <c r="W55" i="49"/>
  <c r="X55" i="49"/>
  <c r="Y55" i="49"/>
  <c r="P56" i="49"/>
  <c r="R56" i="49"/>
  <c r="U56" i="49"/>
  <c r="V56" i="49"/>
  <c r="W56" i="49"/>
  <c r="X56" i="49"/>
  <c r="Y56" i="49"/>
  <c r="P57" i="49"/>
  <c r="R57" i="49"/>
  <c r="U57" i="49"/>
  <c r="V57" i="49"/>
  <c r="W57" i="49"/>
  <c r="X57" i="49"/>
  <c r="Y57" i="49"/>
  <c r="P58" i="49"/>
  <c r="R58" i="49"/>
  <c r="U58" i="49"/>
  <c r="V58" i="49"/>
  <c r="W58" i="49"/>
  <c r="X58" i="49"/>
  <c r="Y58" i="49"/>
  <c r="P59" i="49"/>
  <c r="R59" i="49"/>
  <c r="U59" i="49"/>
  <c r="V59" i="49"/>
  <c r="W59" i="49"/>
  <c r="X59" i="49"/>
  <c r="Y59" i="49"/>
  <c r="P60" i="49"/>
  <c r="R60" i="49"/>
  <c r="U60" i="49"/>
  <c r="V60" i="49"/>
  <c r="W60" i="49"/>
  <c r="X60" i="49"/>
  <c r="Y60" i="49"/>
  <c r="P61" i="49"/>
  <c r="R61" i="49"/>
  <c r="U61" i="49"/>
  <c r="V61" i="49"/>
  <c r="W61" i="49"/>
  <c r="X61" i="49"/>
  <c r="Y61" i="49"/>
  <c r="P62" i="49"/>
  <c r="R62" i="49"/>
  <c r="U62" i="49"/>
  <c r="V62" i="49"/>
  <c r="W62" i="49"/>
  <c r="X62" i="49"/>
  <c r="Y62" i="49"/>
  <c r="P63" i="49"/>
  <c r="R63" i="49"/>
  <c r="S63" i="49"/>
  <c r="U63" i="49"/>
  <c r="V63" i="49"/>
  <c r="W63" i="49"/>
  <c r="X63" i="49"/>
  <c r="Y63" i="49"/>
  <c r="P64" i="49"/>
  <c r="R64" i="49"/>
  <c r="U64" i="49"/>
  <c r="V64" i="49"/>
  <c r="W64" i="49"/>
  <c r="X64" i="49"/>
  <c r="Y64" i="49"/>
  <c r="P65" i="49"/>
  <c r="R65" i="49"/>
  <c r="U65" i="49"/>
  <c r="V65" i="49"/>
  <c r="W65" i="49"/>
  <c r="X65" i="49"/>
  <c r="Y65" i="49"/>
  <c r="P66" i="49"/>
  <c r="R66" i="49"/>
  <c r="U66" i="49"/>
  <c r="V66" i="49"/>
  <c r="W66" i="49"/>
  <c r="X66" i="49"/>
  <c r="Y66" i="49"/>
  <c r="P67" i="49"/>
  <c r="R67" i="49"/>
  <c r="U67" i="49"/>
  <c r="V67" i="49"/>
  <c r="W67" i="49"/>
  <c r="X67" i="49"/>
  <c r="Y67" i="49"/>
  <c r="P68" i="49"/>
  <c r="R68" i="49"/>
  <c r="U68" i="49"/>
  <c r="V68" i="49"/>
  <c r="W68" i="49"/>
  <c r="X68" i="49"/>
  <c r="Y68" i="49"/>
  <c r="P69" i="49"/>
  <c r="R69" i="49"/>
  <c r="U69" i="49"/>
  <c r="V69" i="49"/>
  <c r="W69" i="49"/>
  <c r="X69" i="49"/>
  <c r="Y69" i="49"/>
  <c r="P70" i="49"/>
  <c r="R70" i="49"/>
  <c r="U70" i="49"/>
  <c r="V70" i="49"/>
  <c r="W70" i="49"/>
  <c r="X70" i="49"/>
  <c r="Y70" i="49"/>
  <c r="P71" i="49"/>
  <c r="R71" i="49"/>
  <c r="U71" i="49"/>
  <c r="V71" i="49"/>
  <c r="W71" i="49"/>
  <c r="X71" i="49"/>
  <c r="Y71" i="49"/>
  <c r="P72" i="49"/>
  <c r="R72" i="49"/>
  <c r="U72" i="49"/>
  <c r="V72" i="49"/>
  <c r="W72" i="49"/>
  <c r="X72" i="49"/>
  <c r="Y72" i="49"/>
  <c r="P73" i="49"/>
  <c r="R73" i="49"/>
  <c r="U73" i="49"/>
  <c r="V73" i="49"/>
  <c r="W73" i="49"/>
  <c r="X73" i="49"/>
  <c r="Y73" i="49"/>
  <c r="P74" i="49"/>
  <c r="R74" i="49"/>
  <c r="U74" i="49"/>
  <c r="V74" i="49"/>
  <c r="W74" i="49"/>
  <c r="X74" i="49"/>
  <c r="Y74" i="49"/>
  <c r="P75" i="49"/>
  <c r="R75" i="49"/>
  <c r="U75" i="49"/>
  <c r="V75" i="49"/>
  <c r="W75" i="49"/>
  <c r="X75" i="49"/>
  <c r="Y75" i="49"/>
  <c r="P76" i="49"/>
  <c r="R76" i="49"/>
  <c r="U76" i="49"/>
  <c r="V76" i="49"/>
  <c r="W76" i="49"/>
  <c r="X76" i="49"/>
  <c r="Y76" i="49"/>
  <c r="P77" i="49"/>
  <c r="R77" i="49"/>
  <c r="U77" i="49"/>
  <c r="V77" i="49"/>
  <c r="W77" i="49"/>
  <c r="X77" i="49"/>
  <c r="Y77" i="49"/>
  <c r="P78" i="49"/>
  <c r="R78" i="49"/>
  <c r="U78" i="49"/>
  <c r="V78" i="49"/>
  <c r="W78" i="49"/>
  <c r="X78" i="49"/>
  <c r="Y78" i="49"/>
  <c r="P79" i="49"/>
  <c r="R79" i="49"/>
  <c r="S79" i="49"/>
  <c r="U79" i="49"/>
  <c r="V79" i="49"/>
  <c r="W79" i="49"/>
  <c r="X79" i="49"/>
  <c r="Y79" i="49"/>
  <c r="P80" i="49"/>
  <c r="R80" i="49"/>
  <c r="U80" i="49"/>
  <c r="V80" i="49"/>
  <c r="W80" i="49"/>
  <c r="X80" i="49"/>
  <c r="Y80" i="49"/>
  <c r="P81" i="49"/>
  <c r="R81" i="49"/>
  <c r="U81" i="49"/>
  <c r="V81" i="49"/>
  <c r="W81" i="49"/>
  <c r="X81" i="49"/>
  <c r="Y81" i="49"/>
  <c r="P82" i="49"/>
  <c r="R82" i="49"/>
  <c r="U82" i="49"/>
  <c r="V82" i="49"/>
  <c r="W82" i="49"/>
  <c r="X82" i="49"/>
  <c r="Y82" i="49"/>
  <c r="P83" i="49"/>
  <c r="R83" i="49"/>
  <c r="U83" i="49"/>
  <c r="V83" i="49"/>
  <c r="W83" i="49"/>
  <c r="X83" i="49"/>
  <c r="Y83" i="49"/>
  <c r="P84" i="49"/>
  <c r="R84" i="49"/>
  <c r="U84" i="49"/>
  <c r="V84" i="49"/>
  <c r="W84" i="49"/>
  <c r="X84" i="49"/>
  <c r="Y84" i="49"/>
  <c r="P85" i="49"/>
  <c r="R85" i="49"/>
  <c r="U85" i="49"/>
  <c r="V85" i="49"/>
  <c r="W85" i="49"/>
  <c r="X85" i="49"/>
  <c r="Y85" i="49"/>
  <c r="P86" i="49"/>
  <c r="R86" i="49"/>
  <c r="U86" i="49"/>
  <c r="V86" i="49"/>
  <c r="W86" i="49"/>
  <c r="X86" i="49"/>
  <c r="Y86" i="49"/>
  <c r="P87" i="49"/>
  <c r="R87" i="49"/>
  <c r="U87" i="49"/>
  <c r="V87" i="49"/>
  <c r="W87" i="49"/>
  <c r="X87" i="49"/>
  <c r="Y87" i="49"/>
  <c r="P88" i="49"/>
  <c r="R88" i="49"/>
  <c r="U88" i="49"/>
  <c r="V88" i="49"/>
  <c r="W88" i="49"/>
  <c r="X88" i="49"/>
  <c r="Y88" i="49"/>
  <c r="P89" i="49"/>
  <c r="R89" i="49"/>
  <c r="U89" i="49"/>
  <c r="V89" i="49"/>
  <c r="W89" i="49"/>
  <c r="X89" i="49"/>
  <c r="Y89" i="49"/>
  <c r="P90" i="49"/>
  <c r="R90" i="49"/>
  <c r="S90" i="49"/>
  <c r="U90" i="49"/>
  <c r="V90" i="49"/>
  <c r="W90" i="49"/>
  <c r="X90" i="49"/>
  <c r="Y90" i="49"/>
  <c r="P91" i="49"/>
  <c r="R91" i="49"/>
  <c r="U91" i="49"/>
  <c r="V91" i="49"/>
  <c r="W91" i="49"/>
  <c r="X91" i="49"/>
  <c r="Y91" i="49"/>
  <c r="P92" i="49"/>
  <c r="R92" i="49"/>
  <c r="U92" i="49"/>
  <c r="V92" i="49"/>
  <c r="W92" i="49"/>
  <c r="X92" i="49"/>
  <c r="Y92" i="49"/>
  <c r="P93" i="49"/>
  <c r="R93" i="49"/>
  <c r="U93" i="49"/>
  <c r="V93" i="49"/>
  <c r="W93" i="49"/>
  <c r="X93" i="49"/>
  <c r="Y93" i="49"/>
  <c r="P94" i="49"/>
  <c r="R94" i="49"/>
  <c r="U94" i="49"/>
  <c r="V94" i="49"/>
  <c r="W94" i="49"/>
  <c r="X94" i="49"/>
  <c r="Y94" i="49"/>
  <c r="P95" i="49"/>
  <c r="R95" i="49"/>
  <c r="U95" i="49"/>
  <c r="V95" i="49"/>
  <c r="W95" i="49"/>
  <c r="X95" i="49"/>
  <c r="Y95" i="49"/>
  <c r="P96" i="49"/>
  <c r="R96" i="49"/>
  <c r="U96" i="49"/>
  <c r="V96" i="49"/>
  <c r="W96" i="49"/>
  <c r="X96" i="49"/>
  <c r="Y96" i="49"/>
  <c r="P97" i="49"/>
  <c r="R97" i="49"/>
  <c r="U97" i="49"/>
  <c r="V97" i="49"/>
  <c r="W97" i="49"/>
  <c r="X97" i="49"/>
  <c r="Y97" i="49"/>
  <c r="P98" i="49"/>
  <c r="R98" i="49"/>
  <c r="U98" i="49"/>
  <c r="V98" i="49"/>
  <c r="W98" i="49"/>
  <c r="X98" i="49"/>
  <c r="Y98" i="49"/>
  <c r="P99" i="49"/>
  <c r="R99" i="49"/>
  <c r="U99" i="49"/>
  <c r="V99" i="49"/>
  <c r="W99" i="49"/>
  <c r="X99" i="49"/>
  <c r="Y99" i="49"/>
  <c r="P100" i="49"/>
  <c r="R100" i="49"/>
  <c r="U100" i="49"/>
  <c r="V100" i="49"/>
  <c r="W100" i="49"/>
  <c r="X100" i="49"/>
  <c r="Y100" i="49"/>
  <c r="P101" i="49"/>
  <c r="R101" i="49"/>
  <c r="U101" i="49"/>
  <c r="V101" i="49"/>
  <c r="W101" i="49"/>
  <c r="X101" i="49"/>
  <c r="Y101" i="49"/>
  <c r="P102" i="49"/>
  <c r="R102" i="49"/>
  <c r="U102" i="49"/>
  <c r="V102" i="49"/>
  <c r="W102" i="49"/>
  <c r="X102" i="49"/>
  <c r="Y102" i="49"/>
  <c r="P103" i="49"/>
  <c r="R103" i="49"/>
  <c r="U103" i="49"/>
  <c r="V103" i="49"/>
  <c r="W103" i="49"/>
  <c r="X103" i="49"/>
  <c r="Y103" i="49"/>
  <c r="P104" i="49"/>
  <c r="R104" i="49"/>
  <c r="U104" i="49"/>
  <c r="V104" i="49"/>
  <c r="W104" i="49"/>
  <c r="X104" i="49"/>
  <c r="Y104" i="49"/>
  <c r="P105" i="49"/>
  <c r="R105" i="49"/>
  <c r="U105" i="49"/>
  <c r="V105" i="49"/>
  <c r="W105" i="49"/>
  <c r="X105" i="49"/>
  <c r="Y105" i="49"/>
  <c r="P106" i="49"/>
  <c r="R106" i="49"/>
  <c r="U106" i="49"/>
  <c r="V106" i="49"/>
  <c r="W106" i="49"/>
  <c r="X106" i="49"/>
  <c r="Y106" i="49"/>
  <c r="P107" i="49"/>
  <c r="R107" i="49"/>
  <c r="U107" i="49"/>
  <c r="V107" i="49"/>
  <c r="W107" i="49"/>
  <c r="X107" i="49"/>
  <c r="Y107" i="49"/>
  <c r="P108" i="49"/>
  <c r="R108" i="49"/>
  <c r="U108" i="49"/>
  <c r="V108" i="49"/>
  <c r="W108" i="49"/>
  <c r="X108" i="49"/>
  <c r="Y108" i="49"/>
  <c r="P109" i="49"/>
  <c r="R109" i="49"/>
  <c r="U109" i="49"/>
  <c r="V109" i="49"/>
  <c r="W109" i="49"/>
  <c r="X109" i="49"/>
  <c r="Y109" i="49"/>
  <c r="P110" i="49"/>
  <c r="R110" i="49"/>
  <c r="U110" i="49"/>
  <c r="V110" i="49"/>
  <c r="W110" i="49"/>
  <c r="X110" i="49"/>
  <c r="Y110" i="49"/>
  <c r="P111" i="49"/>
  <c r="R111" i="49"/>
  <c r="U111" i="49"/>
  <c r="V111" i="49"/>
  <c r="W111" i="49"/>
  <c r="X111" i="49"/>
  <c r="Y111" i="49"/>
  <c r="P112" i="49"/>
  <c r="R112" i="49"/>
  <c r="U112" i="49"/>
  <c r="V112" i="49"/>
  <c r="W112" i="49"/>
  <c r="X112" i="49"/>
  <c r="Y112" i="49"/>
  <c r="P113" i="49"/>
  <c r="R113" i="49"/>
  <c r="U113" i="49"/>
  <c r="V113" i="49"/>
  <c r="W113" i="49"/>
  <c r="X113" i="49"/>
  <c r="Y113" i="49"/>
  <c r="P114" i="49"/>
  <c r="R114" i="49"/>
  <c r="U114" i="49"/>
  <c r="V114" i="49"/>
  <c r="W114" i="49"/>
  <c r="X114" i="49"/>
  <c r="Y114" i="49"/>
  <c r="P115" i="49"/>
  <c r="R115" i="49"/>
  <c r="U115" i="49"/>
  <c r="V115" i="49"/>
  <c r="W115" i="49"/>
  <c r="X115" i="49"/>
  <c r="Y115" i="49"/>
  <c r="P116" i="49"/>
  <c r="R116" i="49"/>
  <c r="U116" i="49"/>
  <c r="V116" i="49"/>
  <c r="W116" i="49"/>
  <c r="X116" i="49"/>
  <c r="Y116" i="49"/>
  <c r="P117" i="49"/>
  <c r="R117" i="49"/>
  <c r="U117" i="49"/>
  <c r="V117" i="49"/>
  <c r="W117" i="49"/>
  <c r="X117" i="49"/>
  <c r="Y117" i="49"/>
  <c r="P118" i="49"/>
  <c r="R118" i="49"/>
  <c r="U118" i="49"/>
  <c r="V118" i="49"/>
  <c r="W118" i="49"/>
  <c r="X118" i="49"/>
  <c r="Y118" i="49"/>
  <c r="P119" i="49"/>
  <c r="R119" i="49"/>
  <c r="U119" i="49"/>
  <c r="V119" i="49"/>
  <c r="W119" i="49"/>
  <c r="X119" i="49"/>
  <c r="Y119" i="49"/>
  <c r="P120" i="49"/>
  <c r="R120" i="49"/>
  <c r="U120" i="49"/>
  <c r="V120" i="49"/>
  <c r="W120" i="49"/>
  <c r="X120" i="49"/>
  <c r="Y120" i="49"/>
  <c r="P121" i="49"/>
  <c r="R121" i="49"/>
  <c r="U121" i="49"/>
  <c r="V121" i="49"/>
  <c r="W121" i="49"/>
  <c r="X121" i="49"/>
  <c r="Y121" i="49"/>
  <c r="P122" i="49"/>
  <c r="R122" i="49"/>
  <c r="U122" i="49"/>
  <c r="V122" i="49"/>
  <c r="W122" i="49"/>
  <c r="X122" i="49"/>
  <c r="Y122" i="49"/>
  <c r="P123" i="49"/>
  <c r="R123" i="49"/>
  <c r="U123" i="49"/>
  <c r="V123" i="49"/>
  <c r="W123" i="49"/>
  <c r="X123" i="49"/>
  <c r="Y123" i="49"/>
  <c r="P124" i="49"/>
  <c r="R124" i="49"/>
  <c r="U124" i="49"/>
  <c r="V124" i="49"/>
  <c r="W124" i="49"/>
  <c r="X124" i="49"/>
  <c r="Y124" i="49"/>
  <c r="P125" i="49"/>
  <c r="R125" i="49"/>
  <c r="U125" i="49"/>
  <c r="V125" i="49"/>
  <c r="W125" i="49"/>
  <c r="X125" i="49"/>
  <c r="Y125" i="49"/>
  <c r="P126" i="49"/>
  <c r="R126" i="49"/>
  <c r="U126" i="49"/>
  <c r="V126" i="49"/>
  <c r="W126" i="49"/>
  <c r="X126" i="49"/>
  <c r="Y126" i="49"/>
  <c r="P127" i="49"/>
  <c r="R127" i="49"/>
  <c r="U127" i="49"/>
  <c r="V127" i="49"/>
  <c r="W127" i="49"/>
  <c r="X127" i="49"/>
  <c r="Y127" i="49"/>
  <c r="P128" i="49"/>
  <c r="R128" i="49"/>
  <c r="U128" i="49"/>
  <c r="V128" i="49"/>
  <c r="W128" i="49"/>
  <c r="X128" i="49"/>
  <c r="Y128" i="49"/>
  <c r="P129" i="49"/>
  <c r="R129" i="49"/>
  <c r="U129" i="49"/>
  <c r="V129" i="49"/>
  <c r="W129" i="49"/>
  <c r="X129" i="49"/>
  <c r="Y129" i="49"/>
  <c r="P130" i="49"/>
  <c r="R130" i="49"/>
  <c r="U130" i="49"/>
  <c r="V130" i="49"/>
  <c r="W130" i="49"/>
  <c r="X130" i="49"/>
  <c r="Y130" i="49"/>
  <c r="P131" i="49"/>
  <c r="R131" i="49"/>
  <c r="U131" i="49"/>
  <c r="V131" i="49"/>
  <c r="W131" i="49"/>
  <c r="X131" i="49"/>
  <c r="Y131" i="49"/>
  <c r="P132" i="49"/>
  <c r="R132" i="49"/>
  <c r="U132" i="49"/>
  <c r="V132" i="49"/>
  <c r="W132" i="49"/>
  <c r="X132" i="49"/>
  <c r="Y132" i="49"/>
  <c r="P133" i="49"/>
  <c r="R133" i="49"/>
  <c r="U133" i="49"/>
  <c r="V133" i="49"/>
  <c r="W133" i="49"/>
  <c r="X133" i="49"/>
  <c r="Y133" i="49"/>
  <c r="P134" i="49"/>
  <c r="R134" i="49"/>
  <c r="U134" i="49"/>
  <c r="V134" i="49"/>
  <c r="W134" i="49"/>
  <c r="X134" i="49"/>
  <c r="Y134" i="49"/>
  <c r="P135" i="49"/>
  <c r="R135" i="49"/>
  <c r="S135" i="49"/>
  <c r="U135" i="49"/>
  <c r="V135" i="49"/>
  <c r="W135" i="49"/>
  <c r="X135" i="49"/>
  <c r="Y135" i="49"/>
  <c r="P136" i="49"/>
  <c r="R136" i="49"/>
  <c r="U136" i="49"/>
  <c r="V136" i="49"/>
  <c r="W136" i="49"/>
  <c r="X136" i="49"/>
  <c r="Y136" i="49"/>
  <c r="P137" i="49"/>
  <c r="R137" i="49"/>
  <c r="U137" i="49"/>
  <c r="V137" i="49"/>
  <c r="W137" i="49"/>
  <c r="X137" i="49"/>
  <c r="Y137" i="49"/>
  <c r="P138" i="49"/>
  <c r="R138" i="49"/>
  <c r="U138" i="49"/>
  <c r="V138" i="49"/>
  <c r="W138" i="49"/>
  <c r="X138" i="49"/>
  <c r="Y138" i="49"/>
  <c r="P139" i="49"/>
  <c r="R139" i="49"/>
  <c r="U139" i="49"/>
  <c r="V139" i="49"/>
  <c r="W139" i="49"/>
  <c r="X139" i="49"/>
  <c r="Y139" i="49"/>
  <c r="P140" i="49"/>
  <c r="R140" i="49"/>
  <c r="U140" i="49"/>
  <c r="V140" i="49"/>
  <c r="W140" i="49"/>
  <c r="X140" i="49"/>
  <c r="Y140" i="49"/>
  <c r="P141" i="49"/>
  <c r="R141" i="49"/>
  <c r="U141" i="49"/>
  <c r="V141" i="49"/>
  <c r="W141" i="49"/>
  <c r="X141" i="49"/>
  <c r="Y141" i="49"/>
  <c r="P142" i="49"/>
  <c r="R142" i="49"/>
  <c r="U142" i="49"/>
  <c r="V142" i="49"/>
  <c r="W142" i="49"/>
  <c r="X142" i="49"/>
  <c r="Y142" i="49"/>
  <c r="P143" i="49"/>
  <c r="R143" i="49"/>
  <c r="U143" i="49"/>
  <c r="V143" i="49"/>
  <c r="W143" i="49"/>
  <c r="X143" i="49"/>
  <c r="Y143" i="49"/>
  <c r="P144" i="49"/>
  <c r="R144" i="49"/>
  <c r="U144" i="49"/>
  <c r="V144" i="49"/>
  <c r="W144" i="49"/>
  <c r="X144" i="49"/>
  <c r="Y144" i="49"/>
  <c r="P145" i="49"/>
  <c r="R145" i="49"/>
  <c r="U145" i="49"/>
  <c r="V145" i="49"/>
  <c r="W145" i="49"/>
  <c r="X145" i="49"/>
  <c r="Y145" i="49"/>
  <c r="P146" i="49"/>
  <c r="R146" i="49"/>
  <c r="U146" i="49"/>
  <c r="V146" i="49"/>
  <c r="W146" i="49"/>
  <c r="X146" i="49"/>
  <c r="Y146" i="49"/>
  <c r="P147" i="49"/>
  <c r="R147" i="49"/>
  <c r="U147" i="49"/>
  <c r="V147" i="49"/>
  <c r="W147" i="49"/>
  <c r="X147" i="49"/>
  <c r="Y147" i="49"/>
  <c r="P148" i="49"/>
  <c r="R148" i="49"/>
  <c r="U148" i="49"/>
  <c r="V148" i="49"/>
  <c r="W148" i="49"/>
  <c r="X148" i="49"/>
  <c r="Y148" i="49"/>
  <c r="P149" i="49"/>
  <c r="R149" i="49"/>
  <c r="U149" i="49"/>
  <c r="V149" i="49"/>
  <c r="W149" i="49"/>
  <c r="X149" i="49"/>
  <c r="Y149" i="49"/>
  <c r="P150" i="49"/>
  <c r="R150" i="49"/>
  <c r="U150" i="49"/>
  <c r="V150" i="49"/>
  <c r="W150" i="49"/>
  <c r="X150" i="49"/>
  <c r="Y150" i="49"/>
  <c r="P151" i="49"/>
  <c r="R151" i="49"/>
  <c r="U151" i="49"/>
  <c r="V151" i="49"/>
  <c r="W151" i="49"/>
  <c r="X151" i="49"/>
  <c r="Y151" i="49"/>
  <c r="P152" i="49"/>
  <c r="R152" i="49"/>
  <c r="U152" i="49"/>
  <c r="V152" i="49"/>
  <c r="W152" i="49"/>
  <c r="X152" i="49"/>
  <c r="Y152" i="49"/>
  <c r="P153" i="49"/>
  <c r="R153" i="49"/>
  <c r="U153" i="49"/>
  <c r="V153" i="49"/>
  <c r="W153" i="49"/>
  <c r="X153" i="49"/>
  <c r="Y153" i="49"/>
  <c r="P154" i="49"/>
  <c r="R154" i="49"/>
  <c r="U154" i="49"/>
  <c r="V154" i="49"/>
  <c r="W154" i="49"/>
  <c r="X154" i="49"/>
  <c r="Y154" i="49"/>
  <c r="P155" i="49"/>
  <c r="R155" i="49"/>
  <c r="U155" i="49"/>
  <c r="V155" i="49"/>
  <c r="W155" i="49"/>
  <c r="X155" i="49"/>
  <c r="Y155" i="49"/>
  <c r="P156" i="49"/>
  <c r="R156" i="49"/>
  <c r="U156" i="49"/>
  <c r="V156" i="49"/>
  <c r="W156" i="49"/>
  <c r="X156" i="49"/>
  <c r="Y156" i="49"/>
  <c r="P157" i="49"/>
  <c r="R157" i="49"/>
  <c r="U157" i="49"/>
  <c r="V157" i="49"/>
  <c r="W157" i="49"/>
  <c r="X157" i="49"/>
  <c r="Y157" i="49"/>
  <c r="P158" i="49"/>
  <c r="R158" i="49"/>
  <c r="U158" i="49"/>
  <c r="V158" i="49"/>
  <c r="W158" i="49"/>
  <c r="X158" i="49"/>
  <c r="Y158" i="49"/>
  <c r="P159" i="49"/>
  <c r="R159" i="49"/>
  <c r="U159" i="49"/>
  <c r="V159" i="49"/>
  <c r="W159" i="49"/>
  <c r="X159" i="49"/>
  <c r="Y159" i="49"/>
  <c r="P160" i="49"/>
  <c r="R160" i="49"/>
  <c r="U160" i="49"/>
  <c r="V160" i="49"/>
  <c r="W160" i="49"/>
  <c r="X160" i="49"/>
  <c r="Y160" i="49"/>
  <c r="P161" i="49"/>
  <c r="R161" i="49"/>
  <c r="U161" i="49"/>
  <c r="V161" i="49"/>
  <c r="W161" i="49"/>
  <c r="X161" i="49"/>
  <c r="Y161" i="49"/>
  <c r="P162" i="49"/>
  <c r="R162" i="49"/>
  <c r="U162" i="49"/>
  <c r="V162" i="49"/>
  <c r="W162" i="49"/>
  <c r="X162" i="49"/>
  <c r="Y162" i="49"/>
  <c r="P163" i="49"/>
  <c r="R163" i="49"/>
  <c r="U163" i="49"/>
  <c r="V163" i="49"/>
  <c r="W163" i="49"/>
  <c r="X163" i="49"/>
  <c r="Y163" i="49"/>
  <c r="P164" i="49"/>
  <c r="R164" i="49"/>
  <c r="U164" i="49"/>
  <c r="V164" i="49"/>
  <c r="W164" i="49"/>
  <c r="X164" i="49"/>
  <c r="Y164" i="49"/>
  <c r="P165" i="49"/>
  <c r="R165" i="49"/>
  <c r="U165" i="49"/>
  <c r="V165" i="49"/>
  <c r="W165" i="49"/>
  <c r="X165" i="49"/>
  <c r="Y165" i="49"/>
  <c r="P166" i="49"/>
  <c r="R166" i="49"/>
  <c r="U166" i="49"/>
  <c r="V166" i="49"/>
  <c r="W166" i="49"/>
  <c r="X166" i="49"/>
  <c r="Y166" i="49"/>
  <c r="P167" i="49"/>
  <c r="R167" i="49"/>
  <c r="U167" i="49"/>
  <c r="V167" i="49"/>
  <c r="W167" i="49"/>
  <c r="X167" i="49"/>
  <c r="Y167" i="49"/>
  <c r="P168" i="49"/>
  <c r="R168" i="49"/>
  <c r="U168" i="49"/>
  <c r="V168" i="49"/>
  <c r="W168" i="49"/>
  <c r="X168" i="49"/>
  <c r="Y168" i="49"/>
  <c r="P169" i="49"/>
  <c r="R169" i="49"/>
  <c r="U169" i="49"/>
  <c r="V169" i="49"/>
  <c r="W169" i="49"/>
  <c r="X169" i="49"/>
  <c r="Y169" i="49"/>
  <c r="P170" i="49"/>
  <c r="R170" i="49"/>
  <c r="U170" i="49"/>
  <c r="V170" i="49"/>
  <c r="W170" i="49"/>
  <c r="X170" i="49"/>
  <c r="Y170" i="49"/>
  <c r="P171" i="49"/>
  <c r="R171" i="49"/>
  <c r="U171" i="49"/>
  <c r="V171" i="49"/>
  <c r="W171" i="49"/>
  <c r="X171" i="49"/>
  <c r="Y171" i="49"/>
  <c r="P172" i="49"/>
  <c r="R172" i="49"/>
  <c r="U172" i="49"/>
  <c r="V172" i="49"/>
  <c r="W172" i="49"/>
  <c r="X172" i="49"/>
  <c r="Y172" i="49"/>
  <c r="P173" i="49"/>
  <c r="R173" i="49"/>
  <c r="U173" i="49"/>
  <c r="V173" i="49"/>
  <c r="W173" i="49"/>
  <c r="X173" i="49"/>
  <c r="Y173" i="49"/>
  <c r="P174" i="49"/>
  <c r="R174" i="49"/>
  <c r="U174" i="49"/>
  <c r="V174" i="49"/>
  <c r="W174" i="49"/>
  <c r="X174" i="49"/>
  <c r="Y174" i="49"/>
  <c r="P175" i="49"/>
  <c r="R175" i="49"/>
  <c r="U175" i="49"/>
  <c r="V175" i="49"/>
  <c r="W175" i="49"/>
  <c r="X175" i="49"/>
  <c r="Y175" i="49"/>
  <c r="P176" i="49"/>
  <c r="R176" i="49"/>
  <c r="U176" i="49"/>
  <c r="V176" i="49"/>
  <c r="W176" i="49"/>
  <c r="X176" i="49"/>
  <c r="Y176" i="49"/>
  <c r="P177" i="49"/>
  <c r="R177" i="49"/>
  <c r="U177" i="49"/>
  <c r="V177" i="49"/>
  <c r="W177" i="49"/>
  <c r="X177" i="49"/>
  <c r="Y177" i="49"/>
  <c r="P178" i="49"/>
  <c r="R178" i="49"/>
  <c r="U178" i="49"/>
  <c r="V178" i="49"/>
  <c r="W178" i="49"/>
  <c r="X178" i="49"/>
  <c r="Y178" i="49"/>
  <c r="P179" i="49"/>
  <c r="R179" i="49"/>
  <c r="U179" i="49"/>
  <c r="V179" i="49"/>
  <c r="W179" i="49"/>
  <c r="X179" i="49"/>
  <c r="Y179" i="49"/>
  <c r="P180" i="49"/>
  <c r="R180" i="49"/>
  <c r="U180" i="49"/>
  <c r="V180" i="49"/>
  <c r="W180" i="49"/>
  <c r="X180" i="49"/>
  <c r="Y180" i="49"/>
  <c r="P181" i="49"/>
  <c r="R181" i="49"/>
  <c r="U181" i="49"/>
  <c r="V181" i="49"/>
  <c r="W181" i="49"/>
  <c r="X181" i="49"/>
  <c r="Y181" i="49"/>
  <c r="P182" i="49"/>
  <c r="R182" i="49"/>
  <c r="U182" i="49"/>
  <c r="V182" i="49"/>
  <c r="W182" i="49"/>
  <c r="X182" i="49"/>
  <c r="Y182" i="49"/>
  <c r="P183" i="49"/>
  <c r="R183" i="49"/>
  <c r="S183" i="49"/>
  <c r="U183" i="49"/>
  <c r="V183" i="49"/>
  <c r="W183" i="49"/>
  <c r="X183" i="49"/>
  <c r="Y183" i="49"/>
  <c r="P184" i="49"/>
  <c r="R184" i="49"/>
  <c r="U184" i="49"/>
  <c r="V184" i="49"/>
  <c r="W184" i="49"/>
  <c r="X184" i="49"/>
  <c r="Y184" i="49"/>
  <c r="P185" i="49"/>
  <c r="R185" i="49"/>
  <c r="U185" i="49"/>
  <c r="V185" i="49"/>
  <c r="W185" i="49"/>
  <c r="X185" i="49"/>
  <c r="Y185" i="49"/>
  <c r="P186" i="49"/>
  <c r="R186" i="49"/>
  <c r="U186" i="49"/>
  <c r="V186" i="49"/>
  <c r="W186" i="49"/>
  <c r="X186" i="49"/>
  <c r="Y186" i="49"/>
  <c r="P187" i="49"/>
  <c r="R187" i="49"/>
  <c r="U187" i="49"/>
  <c r="V187" i="49"/>
  <c r="W187" i="49"/>
  <c r="X187" i="49"/>
  <c r="Y187" i="49"/>
  <c r="P188" i="49"/>
  <c r="R188" i="49"/>
  <c r="U188" i="49"/>
  <c r="V188" i="49"/>
  <c r="W188" i="49"/>
  <c r="X188" i="49"/>
  <c r="Y188" i="49"/>
  <c r="P189" i="49"/>
  <c r="R189" i="49"/>
  <c r="U189" i="49"/>
  <c r="V189" i="49"/>
  <c r="W189" i="49"/>
  <c r="X189" i="49"/>
  <c r="Y189" i="49"/>
  <c r="P190" i="49"/>
  <c r="R190" i="49"/>
  <c r="U190" i="49"/>
  <c r="V190" i="49"/>
  <c r="W190" i="49"/>
  <c r="X190" i="49"/>
  <c r="Y190" i="49"/>
  <c r="P191" i="49"/>
  <c r="R191" i="49"/>
  <c r="U191" i="49"/>
  <c r="V191" i="49"/>
  <c r="W191" i="49"/>
  <c r="X191" i="49"/>
  <c r="Y191" i="49"/>
  <c r="P192" i="49"/>
  <c r="R192" i="49"/>
  <c r="U192" i="49"/>
  <c r="V192" i="49"/>
  <c r="W192" i="49"/>
  <c r="X192" i="49"/>
  <c r="Y192" i="49"/>
  <c r="P193" i="49"/>
  <c r="R193" i="49"/>
  <c r="U193" i="49"/>
  <c r="V193" i="49"/>
  <c r="W193" i="49"/>
  <c r="X193" i="49"/>
  <c r="Y193" i="49"/>
  <c r="P194" i="49"/>
  <c r="R194" i="49"/>
  <c r="U194" i="49"/>
  <c r="V194" i="49"/>
  <c r="W194" i="49"/>
  <c r="X194" i="49"/>
  <c r="Y194" i="49"/>
  <c r="P195" i="49"/>
  <c r="R195" i="49"/>
  <c r="U195" i="49"/>
  <c r="V195" i="49"/>
  <c r="W195" i="49"/>
  <c r="X195" i="49"/>
  <c r="Y195" i="49"/>
  <c r="P196" i="49"/>
  <c r="R196" i="49"/>
  <c r="U196" i="49"/>
  <c r="V196" i="49"/>
  <c r="W196" i="49"/>
  <c r="X196" i="49"/>
  <c r="Y196" i="49"/>
  <c r="P197" i="49"/>
  <c r="R197" i="49"/>
  <c r="U197" i="49"/>
  <c r="V197" i="49"/>
  <c r="W197" i="49"/>
  <c r="X197" i="49"/>
  <c r="Y197" i="49"/>
  <c r="P198" i="49"/>
  <c r="R198" i="49"/>
  <c r="U198" i="49"/>
  <c r="V198" i="49"/>
  <c r="W198" i="49"/>
  <c r="X198" i="49"/>
  <c r="Y198" i="49"/>
  <c r="P199" i="49"/>
  <c r="R199" i="49"/>
  <c r="U199" i="49"/>
  <c r="V199" i="49"/>
  <c r="W199" i="49"/>
  <c r="X199" i="49"/>
  <c r="Y199" i="49"/>
  <c r="P200" i="49"/>
  <c r="R200" i="49"/>
  <c r="U200" i="49"/>
  <c r="V200" i="49"/>
  <c r="W200" i="49"/>
  <c r="X200" i="49"/>
  <c r="Y200" i="49"/>
  <c r="P201" i="49"/>
  <c r="R201" i="49"/>
  <c r="U201" i="49"/>
  <c r="V201" i="49"/>
  <c r="W201" i="49"/>
  <c r="X201" i="49"/>
  <c r="Y201" i="49"/>
  <c r="P202" i="49"/>
  <c r="R202" i="49"/>
  <c r="U202" i="49"/>
  <c r="V202" i="49"/>
  <c r="W202" i="49"/>
  <c r="X202" i="49"/>
  <c r="Y202" i="49"/>
  <c r="P203" i="49"/>
  <c r="R203" i="49"/>
  <c r="U203" i="49"/>
  <c r="V203" i="49"/>
  <c r="W203" i="49"/>
  <c r="X203" i="49"/>
  <c r="Y203" i="49"/>
  <c r="P204" i="49"/>
  <c r="R204" i="49"/>
  <c r="U204" i="49"/>
  <c r="V204" i="49"/>
  <c r="W204" i="49"/>
  <c r="X204" i="49"/>
  <c r="Y204" i="49"/>
  <c r="P205" i="49"/>
  <c r="R205" i="49"/>
  <c r="U205" i="49"/>
  <c r="V205" i="49"/>
  <c r="W205" i="49"/>
  <c r="X205" i="49"/>
  <c r="Y205" i="49"/>
  <c r="P206" i="49"/>
  <c r="R206" i="49"/>
  <c r="U206" i="49"/>
  <c r="V206" i="49"/>
  <c r="W206" i="49"/>
  <c r="X206" i="49"/>
  <c r="Y206" i="49"/>
  <c r="P207" i="49"/>
  <c r="R207" i="49"/>
  <c r="S207" i="49"/>
  <c r="U207" i="49"/>
  <c r="V207" i="49"/>
  <c r="W207" i="49"/>
  <c r="X207" i="49"/>
  <c r="Y207" i="49"/>
  <c r="P208" i="49"/>
  <c r="R208" i="49"/>
  <c r="U208" i="49"/>
  <c r="V208" i="49"/>
  <c r="W208" i="49"/>
  <c r="X208" i="49"/>
  <c r="Y208" i="49"/>
  <c r="P209" i="49"/>
  <c r="R209" i="49"/>
  <c r="U209" i="49"/>
  <c r="V209" i="49"/>
  <c r="W209" i="49"/>
  <c r="X209" i="49"/>
  <c r="Y209" i="49"/>
  <c r="P210" i="49"/>
  <c r="R210" i="49"/>
  <c r="U210" i="49"/>
  <c r="V210" i="49"/>
  <c r="W210" i="49"/>
  <c r="X210" i="49"/>
  <c r="Y210" i="49"/>
  <c r="P211" i="49"/>
  <c r="R211" i="49"/>
  <c r="U211" i="49"/>
  <c r="V211" i="49"/>
  <c r="W211" i="49"/>
  <c r="X211" i="49"/>
  <c r="Y211" i="49"/>
  <c r="P212" i="49"/>
  <c r="R212" i="49"/>
  <c r="U212" i="49"/>
  <c r="V212" i="49"/>
  <c r="W212" i="49"/>
  <c r="X212" i="49"/>
  <c r="Y212" i="49"/>
  <c r="P213" i="49"/>
  <c r="R213" i="49"/>
  <c r="U213" i="49"/>
  <c r="V213" i="49"/>
  <c r="W213" i="49"/>
  <c r="X213" i="49"/>
  <c r="Y213" i="49"/>
  <c r="P214" i="49"/>
  <c r="R214" i="49"/>
  <c r="U214" i="49"/>
  <c r="V214" i="49"/>
  <c r="W214" i="49"/>
  <c r="X214" i="49"/>
  <c r="Y214" i="49"/>
  <c r="P215" i="49"/>
  <c r="R215" i="49"/>
  <c r="U215" i="49"/>
  <c r="V215" i="49"/>
  <c r="W215" i="49"/>
  <c r="X215" i="49"/>
  <c r="Y215" i="49"/>
  <c r="P216" i="49"/>
  <c r="R216" i="49"/>
  <c r="U216" i="49"/>
  <c r="V216" i="49"/>
  <c r="W216" i="49"/>
  <c r="X216" i="49"/>
  <c r="Y216" i="49"/>
  <c r="P217" i="49"/>
  <c r="R217" i="49"/>
  <c r="U217" i="49"/>
  <c r="V217" i="49"/>
  <c r="W217" i="49"/>
  <c r="X217" i="49"/>
  <c r="Y217" i="49"/>
  <c r="P218" i="49"/>
  <c r="R218" i="49"/>
  <c r="U218" i="49"/>
  <c r="V218" i="49"/>
  <c r="W218" i="49"/>
  <c r="X218" i="49"/>
  <c r="Y218" i="49"/>
  <c r="P219" i="49"/>
  <c r="R219" i="49"/>
  <c r="U219" i="49"/>
  <c r="V219" i="49"/>
  <c r="W219" i="49"/>
  <c r="X219" i="49"/>
  <c r="Y219" i="49"/>
  <c r="P220" i="49"/>
  <c r="R220" i="49"/>
  <c r="U220" i="49"/>
  <c r="V220" i="49"/>
  <c r="W220" i="49"/>
  <c r="X220" i="49"/>
  <c r="Y220" i="49"/>
  <c r="P221" i="49"/>
  <c r="R221" i="49"/>
  <c r="U221" i="49"/>
  <c r="V221" i="49"/>
  <c r="W221" i="49"/>
  <c r="X221" i="49"/>
  <c r="Y221" i="49"/>
  <c r="P222" i="49"/>
  <c r="R222" i="49"/>
  <c r="U222" i="49"/>
  <c r="V222" i="49"/>
  <c r="W222" i="49"/>
  <c r="X222" i="49"/>
  <c r="Y222" i="49"/>
  <c r="P223" i="49"/>
  <c r="R223" i="49"/>
  <c r="S223" i="49"/>
  <c r="U223" i="49"/>
  <c r="V223" i="49"/>
  <c r="W223" i="49"/>
  <c r="X223" i="49"/>
  <c r="Y223" i="49"/>
  <c r="P224" i="49"/>
  <c r="R224" i="49"/>
  <c r="U224" i="49"/>
  <c r="V224" i="49"/>
  <c r="W224" i="49"/>
  <c r="X224" i="49"/>
  <c r="Y224" i="49"/>
  <c r="P225" i="49"/>
  <c r="R225" i="49"/>
  <c r="U225" i="49"/>
  <c r="V225" i="49"/>
  <c r="W225" i="49"/>
  <c r="X225" i="49"/>
  <c r="Y225" i="49"/>
  <c r="P226" i="49"/>
  <c r="R226" i="49"/>
  <c r="U226" i="49"/>
  <c r="V226" i="49"/>
  <c r="W226" i="49"/>
  <c r="X226" i="49"/>
  <c r="Y226" i="49"/>
  <c r="P227" i="49"/>
  <c r="R227" i="49"/>
  <c r="U227" i="49"/>
  <c r="V227" i="49"/>
  <c r="W227" i="49"/>
  <c r="X227" i="49"/>
  <c r="Y227" i="49"/>
  <c r="P228" i="49"/>
  <c r="R228" i="49"/>
  <c r="U228" i="49"/>
  <c r="V228" i="49"/>
  <c r="W228" i="49"/>
  <c r="X228" i="49"/>
  <c r="Y228" i="49"/>
  <c r="P229" i="49"/>
  <c r="R229" i="49"/>
  <c r="U229" i="49"/>
  <c r="V229" i="49"/>
  <c r="W229" i="49"/>
  <c r="X229" i="49"/>
  <c r="Y229" i="49"/>
  <c r="P230" i="49"/>
  <c r="R230" i="49"/>
  <c r="U230" i="49"/>
  <c r="V230" i="49"/>
  <c r="W230" i="49"/>
  <c r="X230" i="49"/>
  <c r="Y230" i="49"/>
  <c r="P231" i="49"/>
  <c r="R231" i="49"/>
  <c r="U231" i="49"/>
  <c r="V231" i="49"/>
  <c r="W231" i="49"/>
  <c r="X231" i="49"/>
  <c r="Y231" i="49"/>
  <c r="P232" i="49"/>
  <c r="R232" i="49"/>
  <c r="U232" i="49"/>
  <c r="V232" i="49"/>
  <c r="W232" i="49"/>
  <c r="X232" i="49"/>
  <c r="Y232" i="49"/>
  <c r="P233" i="49"/>
  <c r="R233" i="49"/>
  <c r="U233" i="49"/>
  <c r="V233" i="49"/>
  <c r="W233" i="49"/>
  <c r="X233" i="49"/>
  <c r="Y233" i="49"/>
  <c r="P234" i="49"/>
  <c r="R234" i="49"/>
  <c r="U234" i="49"/>
  <c r="V234" i="49"/>
  <c r="W234" i="49"/>
  <c r="X234" i="49"/>
  <c r="Y234" i="49"/>
  <c r="P235" i="49"/>
  <c r="R235" i="49"/>
  <c r="U235" i="49"/>
  <c r="V235" i="49"/>
  <c r="W235" i="49"/>
  <c r="X235" i="49"/>
  <c r="Y235" i="49"/>
  <c r="P236" i="49"/>
  <c r="R236" i="49"/>
  <c r="U236" i="49"/>
  <c r="V236" i="49"/>
  <c r="W236" i="49"/>
  <c r="X236" i="49"/>
  <c r="Y236" i="49"/>
  <c r="P237" i="49"/>
  <c r="R237" i="49"/>
  <c r="U237" i="49"/>
  <c r="V237" i="49"/>
  <c r="W237" i="49"/>
  <c r="X237" i="49"/>
  <c r="Y237" i="49"/>
  <c r="P238" i="49"/>
  <c r="R238" i="49"/>
  <c r="U238" i="49"/>
  <c r="V238" i="49"/>
  <c r="W238" i="49"/>
  <c r="X238" i="49"/>
  <c r="Y238" i="49"/>
  <c r="P239" i="49"/>
  <c r="R239" i="49"/>
  <c r="S239" i="49"/>
  <c r="U239" i="49"/>
  <c r="V239" i="49"/>
  <c r="W239" i="49"/>
  <c r="X239" i="49"/>
  <c r="Y239" i="49"/>
  <c r="P240" i="49"/>
  <c r="R240" i="49"/>
  <c r="U240" i="49"/>
  <c r="V240" i="49"/>
  <c r="W240" i="49"/>
  <c r="X240" i="49"/>
  <c r="Y240" i="49"/>
  <c r="P241" i="49"/>
  <c r="R241" i="49"/>
  <c r="U241" i="49"/>
  <c r="V241" i="49"/>
  <c r="W241" i="49"/>
  <c r="X241" i="49"/>
  <c r="Y241" i="49"/>
  <c r="P242" i="49"/>
  <c r="R242" i="49"/>
  <c r="U242" i="49"/>
  <c r="V242" i="49"/>
  <c r="W242" i="49"/>
  <c r="X242" i="49"/>
  <c r="Y242" i="49"/>
  <c r="P243" i="49"/>
  <c r="R243" i="49"/>
  <c r="U243" i="49"/>
  <c r="V243" i="49"/>
  <c r="W243" i="49"/>
  <c r="X243" i="49"/>
  <c r="Y243" i="49"/>
  <c r="P244" i="49"/>
  <c r="R244" i="49"/>
  <c r="U244" i="49"/>
  <c r="V244" i="49"/>
  <c r="W244" i="49"/>
  <c r="X244" i="49"/>
  <c r="Y244" i="49"/>
  <c r="P245" i="49"/>
  <c r="R245" i="49"/>
  <c r="U245" i="49"/>
  <c r="V245" i="49"/>
  <c r="W245" i="49"/>
  <c r="X245" i="49"/>
  <c r="Y245" i="49"/>
  <c r="P246" i="49"/>
  <c r="R246" i="49"/>
  <c r="U246" i="49"/>
  <c r="V246" i="49"/>
  <c r="W246" i="49"/>
  <c r="X246" i="49"/>
  <c r="Y246" i="49"/>
  <c r="P247" i="49"/>
  <c r="R247" i="49"/>
  <c r="U247" i="49"/>
  <c r="V247" i="49"/>
  <c r="W247" i="49"/>
  <c r="X247" i="49"/>
  <c r="Y247" i="49"/>
  <c r="P248" i="49"/>
  <c r="R248" i="49"/>
  <c r="U248" i="49"/>
  <c r="V248" i="49"/>
  <c r="W248" i="49"/>
  <c r="X248" i="49"/>
  <c r="Y248" i="49"/>
  <c r="P249" i="49"/>
  <c r="R249" i="49"/>
  <c r="U249" i="49"/>
  <c r="V249" i="49"/>
  <c r="W249" i="49"/>
  <c r="X249" i="49"/>
  <c r="Y249" i="49"/>
  <c r="P250" i="49"/>
  <c r="R250" i="49"/>
  <c r="U250" i="49"/>
  <c r="V250" i="49"/>
  <c r="W250" i="49"/>
  <c r="X250" i="49"/>
  <c r="Y250" i="49"/>
  <c r="P251" i="49"/>
  <c r="R251" i="49"/>
  <c r="U251" i="49"/>
  <c r="V251" i="49"/>
  <c r="W251" i="49"/>
  <c r="X251" i="49"/>
  <c r="Y251" i="49"/>
  <c r="P252" i="49"/>
  <c r="R252" i="49"/>
  <c r="U252" i="49"/>
  <c r="V252" i="49"/>
  <c r="W252" i="49"/>
  <c r="X252" i="49"/>
  <c r="Y252" i="49"/>
  <c r="P253" i="49"/>
  <c r="R253" i="49"/>
  <c r="U253" i="49"/>
  <c r="V253" i="49"/>
  <c r="W253" i="49"/>
  <c r="X253" i="49"/>
  <c r="Y253" i="49"/>
  <c r="P254" i="49"/>
  <c r="R254" i="49"/>
  <c r="U254" i="49"/>
  <c r="V254" i="49"/>
  <c r="W254" i="49"/>
  <c r="X254" i="49"/>
  <c r="Y254" i="49"/>
  <c r="P255" i="49"/>
  <c r="R255" i="49"/>
  <c r="S255" i="49"/>
  <c r="U255" i="49"/>
  <c r="V255" i="49"/>
  <c r="W255" i="49"/>
  <c r="X255" i="49"/>
  <c r="Y255" i="49"/>
  <c r="P256" i="49"/>
  <c r="R256" i="49"/>
  <c r="U256" i="49"/>
  <c r="V256" i="49"/>
  <c r="W256" i="49"/>
  <c r="X256" i="49"/>
  <c r="Y256" i="49"/>
  <c r="P257" i="49"/>
  <c r="R257" i="49"/>
  <c r="U257" i="49"/>
  <c r="V257" i="49"/>
  <c r="W257" i="49"/>
  <c r="X257" i="49"/>
  <c r="Y257" i="49"/>
  <c r="P258" i="49"/>
  <c r="R258" i="49"/>
  <c r="U258" i="49"/>
  <c r="V258" i="49"/>
  <c r="W258" i="49"/>
  <c r="X258" i="49"/>
  <c r="Y258" i="49"/>
  <c r="P259" i="49"/>
  <c r="R259" i="49"/>
  <c r="U259" i="49"/>
  <c r="V259" i="49"/>
  <c r="W259" i="49"/>
  <c r="X259" i="49"/>
  <c r="Y259" i="49"/>
  <c r="P260" i="49"/>
  <c r="R260" i="49"/>
  <c r="U260" i="49"/>
  <c r="V260" i="49"/>
  <c r="W260" i="49"/>
  <c r="X260" i="49"/>
  <c r="Y260" i="49"/>
  <c r="P261" i="49"/>
  <c r="R261" i="49"/>
  <c r="U261" i="49"/>
  <c r="V261" i="49"/>
  <c r="W261" i="49"/>
  <c r="X261" i="49"/>
  <c r="Y261" i="49"/>
  <c r="P262" i="49"/>
  <c r="R262" i="49"/>
  <c r="U262" i="49"/>
  <c r="V262" i="49"/>
  <c r="W262" i="49"/>
  <c r="X262" i="49"/>
  <c r="Y262" i="49"/>
  <c r="P263" i="49"/>
  <c r="R263" i="49"/>
  <c r="S263" i="49"/>
  <c r="U263" i="49"/>
  <c r="V263" i="49"/>
  <c r="W263" i="49"/>
  <c r="X263" i="49"/>
  <c r="Y263" i="49"/>
  <c r="P264" i="49"/>
  <c r="R264" i="49"/>
  <c r="U264" i="49"/>
  <c r="V264" i="49"/>
  <c r="W264" i="49"/>
  <c r="X264" i="49"/>
  <c r="Y264" i="49"/>
  <c r="P265" i="49"/>
  <c r="R265" i="49"/>
  <c r="U265" i="49"/>
  <c r="V265" i="49"/>
  <c r="W265" i="49"/>
  <c r="X265" i="49"/>
  <c r="Y265" i="49"/>
  <c r="P266" i="49"/>
  <c r="R266" i="49"/>
  <c r="U266" i="49"/>
  <c r="V266" i="49"/>
  <c r="W266" i="49"/>
  <c r="X266" i="49"/>
  <c r="Y266" i="49"/>
  <c r="P267" i="49"/>
  <c r="R267" i="49"/>
  <c r="U267" i="49"/>
  <c r="V267" i="49"/>
  <c r="W267" i="49"/>
  <c r="X267" i="49"/>
  <c r="Y267" i="49"/>
  <c r="P268" i="49"/>
  <c r="R268" i="49"/>
  <c r="U268" i="49"/>
  <c r="V268" i="49"/>
  <c r="W268" i="49"/>
  <c r="X268" i="49"/>
  <c r="Y268" i="49"/>
  <c r="P269" i="49"/>
  <c r="R269" i="49"/>
  <c r="U269" i="49"/>
  <c r="V269" i="49"/>
  <c r="W269" i="49"/>
  <c r="X269" i="49"/>
  <c r="Y269" i="49"/>
  <c r="P270" i="49"/>
  <c r="R270" i="49"/>
  <c r="U270" i="49"/>
  <c r="V270" i="49"/>
  <c r="W270" i="49"/>
  <c r="X270" i="49"/>
  <c r="Y270" i="49"/>
  <c r="P271" i="49"/>
  <c r="R271" i="49"/>
  <c r="U271" i="49"/>
  <c r="V271" i="49"/>
  <c r="W271" i="49"/>
  <c r="X271" i="49"/>
  <c r="Y271" i="49"/>
  <c r="P272" i="49"/>
  <c r="R272" i="49"/>
  <c r="U272" i="49"/>
  <c r="V272" i="49"/>
  <c r="W272" i="49"/>
  <c r="X272" i="49"/>
  <c r="Y272" i="49"/>
  <c r="P273" i="49"/>
  <c r="R273" i="49"/>
  <c r="U273" i="49"/>
  <c r="V273" i="49"/>
  <c r="W273" i="49"/>
  <c r="X273" i="49"/>
  <c r="Y273" i="49"/>
  <c r="P274" i="49"/>
  <c r="R274" i="49"/>
  <c r="U274" i="49"/>
  <c r="V274" i="49"/>
  <c r="W274" i="49"/>
  <c r="X274" i="49"/>
  <c r="Y274" i="49"/>
  <c r="P275" i="49"/>
  <c r="R275" i="49"/>
  <c r="U275" i="49"/>
  <c r="V275" i="49"/>
  <c r="W275" i="49"/>
  <c r="X275" i="49"/>
  <c r="Y275" i="49"/>
  <c r="P276" i="49"/>
  <c r="R276" i="49"/>
  <c r="U276" i="49"/>
  <c r="V276" i="49"/>
  <c r="W276" i="49"/>
  <c r="X276" i="49"/>
  <c r="Y276" i="49"/>
  <c r="P277" i="49"/>
  <c r="R277" i="49"/>
  <c r="U277" i="49"/>
  <c r="V277" i="49"/>
  <c r="W277" i="49"/>
  <c r="X277" i="49"/>
  <c r="Y277" i="49"/>
  <c r="P278" i="49"/>
  <c r="R278" i="49"/>
  <c r="U278" i="49"/>
  <c r="V278" i="49"/>
  <c r="W278" i="49"/>
  <c r="X278" i="49"/>
  <c r="Y278" i="49"/>
  <c r="P279" i="49"/>
  <c r="R279" i="49"/>
  <c r="U279" i="49"/>
  <c r="V279" i="49"/>
  <c r="W279" i="49"/>
  <c r="X279" i="49"/>
  <c r="Y279" i="49"/>
  <c r="P280" i="49"/>
  <c r="R280" i="49"/>
  <c r="U280" i="49"/>
  <c r="V280" i="49"/>
  <c r="W280" i="49"/>
  <c r="X280" i="49"/>
  <c r="Y280" i="49"/>
  <c r="P281" i="49"/>
  <c r="R281" i="49"/>
  <c r="U281" i="49"/>
  <c r="V281" i="49"/>
  <c r="W281" i="49"/>
  <c r="X281" i="49"/>
  <c r="Y281" i="49"/>
  <c r="P282" i="49"/>
  <c r="R282" i="49"/>
  <c r="U282" i="49"/>
  <c r="V282" i="49"/>
  <c r="W282" i="49"/>
  <c r="X282" i="49"/>
  <c r="Y282" i="49"/>
  <c r="P283" i="49"/>
  <c r="R283" i="49"/>
  <c r="U283" i="49"/>
  <c r="V283" i="49"/>
  <c r="W283" i="49"/>
  <c r="X283" i="49"/>
  <c r="Y283" i="49"/>
  <c r="P284" i="49"/>
  <c r="R284" i="49"/>
  <c r="U284" i="49"/>
  <c r="V284" i="49"/>
  <c r="W284" i="49"/>
  <c r="X284" i="49"/>
  <c r="Y284" i="49"/>
  <c r="P285" i="49"/>
  <c r="R285" i="49"/>
  <c r="U285" i="49"/>
  <c r="V285" i="49"/>
  <c r="W285" i="49"/>
  <c r="X285" i="49"/>
  <c r="Y285" i="49"/>
  <c r="P286" i="49"/>
  <c r="R286" i="49"/>
  <c r="U286" i="49"/>
  <c r="V286" i="49"/>
  <c r="W286" i="49"/>
  <c r="X286" i="49"/>
  <c r="Y286" i="49"/>
  <c r="P287" i="49"/>
  <c r="R287" i="49"/>
  <c r="S287" i="49"/>
  <c r="U287" i="49"/>
  <c r="V287" i="49"/>
  <c r="W287" i="49"/>
  <c r="X287" i="49"/>
  <c r="Y287" i="49"/>
  <c r="P288" i="49"/>
  <c r="R288" i="49"/>
  <c r="U288" i="49"/>
  <c r="V288" i="49"/>
  <c r="W288" i="49"/>
  <c r="X288" i="49"/>
  <c r="Y288" i="49"/>
  <c r="P289" i="49"/>
  <c r="R289" i="49"/>
  <c r="U289" i="49"/>
  <c r="V289" i="49"/>
  <c r="W289" i="49"/>
  <c r="X289" i="49"/>
  <c r="Y289" i="49"/>
  <c r="P290" i="49"/>
  <c r="R290" i="49"/>
  <c r="U290" i="49"/>
  <c r="V290" i="49"/>
  <c r="W290" i="49"/>
  <c r="X290" i="49"/>
  <c r="Y290" i="49"/>
  <c r="P291" i="49"/>
  <c r="R291" i="49"/>
  <c r="U291" i="49"/>
  <c r="V291" i="49"/>
  <c r="W291" i="49"/>
  <c r="X291" i="49"/>
  <c r="Y291" i="49"/>
  <c r="P292" i="49"/>
  <c r="R292" i="49"/>
  <c r="U292" i="49"/>
  <c r="V292" i="49"/>
  <c r="W292" i="49"/>
  <c r="X292" i="49"/>
  <c r="Y292" i="49"/>
  <c r="P293" i="49"/>
  <c r="R293" i="49"/>
  <c r="U293" i="49"/>
  <c r="V293" i="49"/>
  <c r="W293" i="49"/>
  <c r="X293" i="49"/>
  <c r="Y293" i="49"/>
  <c r="P294" i="49"/>
  <c r="R294" i="49"/>
  <c r="U294" i="49"/>
  <c r="V294" i="49"/>
  <c r="W294" i="49"/>
  <c r="X294" i="49"/>
  <c r="Y294" i="49"/>
  <c r="P295" i="49"/>
  <c r="R295" i="49"/>
  <c r="S295" i="49"/>
  <c r="U295" i="49"/>
  <c r="V295" i="49"/>
  <c r="W295" i="49"/>
  <c r="X295" i="49"/>
  <c r="Y295" i="49"/>
  <c r="P296" i="49"/>
  <c r="R296" i="49"/>
  <c r="U296" i="49"/>
  <c r="V296" i="49"/>
  <c r="W296" i="49"/>
  <c r="X296" i="49"/>
  <c r="Y296" i="49"/>
  <c r="P297" i="49"/>
  <c r="R297" i="49"/>
  <c r="U297" i="49"/>
  <c r="V297" i="49"/>
  <c r="W297" i="49"/>
  <c r="X297" i="49"/>
  <c r="Y297" i="49"/>
  <c r="P298" i="49"/>
  <c r="R298" i="49"/>
  <c r="U298" i="49"/>
  <c r="V298" i="49"/>
  <c r="W298" i="49"/>
  <c r="X298" i="49"/>
  <c r="Y298" i="49"/>
  <c r="P299" i="49"/>
  <c r="R299" i="49"/>
  <c r="U299" i="49"/>
  <c r="V299" i="49"/>
  <c r="W299" i="49"/>
  <c r="X299" i="49"/>
  <c r="Y299" i="49"/>
  <c r="P300" i="49"/>
  <c r="R300" i="49"/>
  <c r="U300" i="49"/>
  <c r="V300" i="49"/>
  <c r="W300" i="49"/>
  <c r="X300" i="49"/>
  <c r="Y300" i="49"/>
  <c r="P301" i="49"/>
  <c r="R301" i="49"/>
  <c r="U301" i="49"/>
  <c r="V301" i="49"/>
  <c r="W301" i="49"/>
  <c r="X301" i="49"/>
  <c r="Y301" i="49"/>
  <c r="P302" i="49"/>
  <c r="R302" i="49"/>
  <c r="U302" i="49"/>
  <c r="V302" i="49"/>
  <c r="W302" i="49"/>
  <c r="X302" i="49"/>
  <c r="Y302" i="49"/>
  <c r="P303" i="49"/>
  <c r="R303" i="49"/>
  <c r="S303" i="49"/>
  <c r="U303" i="49"/>
  <c r="V303" i="49"/>
  <c r="W303" i="49"/>
  <c r="X303" i="49"/>
  <c r="Y303" i="49"/>
  <c r="P304" i="49"/>
  <c r="R304" i="49"/>
  <c r="U304" i="49"/>
  <c r="V304" i="49"/>
  <c r="W304" i="49"/>
  <c r="X304" i="49"/>
  <c r="Y304" i="49"/>
  <c r="P305" i="49"/>
  <c r="R305" i="49"/>
  <c r="U305" i="49"/>
  <c r="V305" i="49"/>
  <c r="W305" i="49"/>
  <c r="X305" i="49"/>
  <c r="Y305" i="49"/>
  <c r="P306" i="49"/>
  <c r="R306" i="49"/>
  <c r="U306" i="49"/>
  <c r="V306" i="49"/>
  <c r="W306" i="49"/>
  <c r="X306" i="49"/>
  <c r="Y306" i="49"/>
  <c r="P307" i="49"/>
  <c r="R307" i="49"/>
  <c r="U307" i="49"/>
  <c r="V307" i="49"/>
  <c r="W307" i="49"/>
  <c r="X307" i="49"/>
  <c r="Y307" i="49"/>
  <c r="P308" i="49"/>
  <c r="R308" i="49"/>
  <c r="U308" i="49"/>
  <c r="V308" i="49"/>
  <c r="W308" i="49"/>
  <c r="X308" i="49"/>
  <c r="Y308" i="49"/>
  <c r="P309" i="49"/>
  <c r="R309" i="49"/>
  <c r="U309" i="49"/>
  <c r="V309" i="49"/>
  <c r="W309" i="49"/>
  <c r="X309" i="49"/>
  <c r="Y309" i="49"/>
  <c r="P310" i="49"/>
  <c r="R310" i="49"/>
  <c r="U310" i="49"/>
  <c r="V310" i="49"/>
  <c r="W310" i="49"/>
  <c r="X310" i="49"/>
  <c r="Y310" i="49"/>
  <c r="P311" i="49"/>
  <c r="R311" i="49"/>
  <c r="U311" i="49"/>
  <c r="V311" i="49"/>
  <c r="W311" i="49"/>
  <c r="X311" i="49"/>
  <c r="Y311" i="49"/>
  <c r="P312" i="49"/>
  <c r="R312" i="49"/>
  <c r="U312" i="49"/>
  <c r="V312" i="49"/>
  <c r="W312" i="49"/>
  <c r="X312" i="49"/>
  <c r="Y312" i="49"/>
  <c r="P313" i="49"/>
  <c r="R313" i="49"/>
  <c r="U313" i="49"/>
  <c r="V313" i="49"/>
  <c r="W313" i="49"/>
  <c r="X313" i="49"/>
  <c r="Y313" i="49"/>
  <c r="P314" i="49"/>
  <c r="R314" i="49"/>
  <c r="U314" i="49"/>
  <c r="V314" i="49"/>
  <c r="W314" i="49"/>
  <c r="X314" i="49"/>
  <c r="Y314" i="49"/>
  <c r="P315" i="49"/>
  <c r="R315" i="49"/>
  <c r="U315" i="49"/>
  <c r="V315" i="49"/>
  <c r="W315" i="49"/>
  <c r="X315" i="49"/>
  <c r="Y315" i="49"/>
  <c r="P316" i="49"/>
  <c r="R316" i="49"/>
  <c r="U316" i="49"/>
  <c r="V316" i="49"/>
  <c r="W316" i="49"/>
  <c r="X316" i="49"/>
  <c r="Y316" i="49"/>
  <c r="P317" i="49"/>
  <c r="R317" i="49"/>
  <c r="U317" i="49"/>
  <c r="V317" i="49"/>
  <c r="W317" i="49"/>
  <c r="X317" i="49"/>
  <c r="Y317" i="49"/>
  <c r="P318" i="49"/>
  <c r="R318" i="49"/>
  <c r="U318" i="49"/>
  <c r="V318" i="49"/>
  <c r="W318" i="49"/>
  <c r="X318" i="49"/>
  <c r="Y318" i="49"/>
  <c r="P319" i="49"/>
  <c r="R319" i="49"/>
  <c r="U319" i="49"/>
  <c r="V319" i="49"/>
  <c r="W319" i="49"/>
  <c r="X319" i="49"/>
  <c r="Y319" i="49"/>
  <c r="P320" i="49"/>
  <c r="R320" i="49"/>
  <c r="U320" i="49"/>
  <c r="V320" i="49"/>
  <c r="W320" i="49"/>
  <c r="X320" i="49"/>
  <c r="Y320" i="49"/>
  <c r="P321" i="49"/>
  <c r="R321" i="49"/>
  <c r="U321" i="49"/>
  <c r="V321" i="49"/>
  <c r="W321" i="49"/>
  <c r="X321" i="49"/>
  <c r="Y321" i="49"/>
  <c r="P322" i="49"/>
  <c r="R322" i="49"/>
  <c r="U322" i="49"/>
  <c r="V322" i="49"/>
  <c r="W322" i="49"/>
  <c r="X322" i="49"/>
  <c r="Y322" i="49"/>
  <c r="P323" i="49"/>
  <c r="R323" i="49"/>
  <c r="U323" i="49"/>
  <c r="V323" i="49"/>
  <c r="W323" i="49"/>
  <c r="X323" i="49"/>
  <c r="Y323" i="49"/>
  <c r="P324" i="49"/>
  <c r="R324" i="49"/>
  <c r="U324" i="49"/>
  <c r="V324" i="49"/>
  <c r="W324" i="49"/>
  <c r="X324" i="49"/>
  <c r="Y324" i="49"/>
  <c r="P325" i="49"/>
  <c r="R325" i="49"/>
  <c r="U325" i="49"/>
  <c r="V325" i="49"/>
  <c r="W325" i="49"/>
  <c r="X325" i="49"/>
  <c r="Y325" i="49"/>
  <c r="P326" i="49"/>
  <c r="R326" i="49"/>
  <c r="U326" i="49"/>
  <c r="V326" i="49"/>
  <c r="W326" i="49"/>
  <c r="X326" i="49"/>
  <c r="Y326" i="49"/>
  <c r="P327" i="49"/>
  <c r="R327" i="49"/>
  <c r="S327" i="49"/>
  <c r="U327" i="49"/>
  <c r="V327" i="49"/>
  <c r="W327" i="49"/>
  <c r="X327" i="49"/>
  <c r="Y327" i="49"/>
  <c r="P328" i="49"/>
  <c r="R328" i="49"/>
  <c r="U328" i="49"/>
  <c r="V328" i="49"/>
  <c r="W328" i="49"/>
  <c r="X328" i="49"/>
  <c r="Y328" i="49"/>
  <c r="P329" i="49"/>
  <c r="R329" i="49"/>
  <c r="U329" i="49"/>
  <c r="V329" i="49"/>
  <c r="W329" i="49"/>
  <c r="X329" i="49"/>
  <c r="Y329" i="49"/>
  <c r="P330" i="49"/>
  <c r="R330" i="49"/>
  <c r="U330" i="49"/>
  <c r="V330" i="49"/>
  <c r="W330" i="49"/>
  <c r="X330" i="49"/>
  <c r="Y330" i="49"/>
  <c r="P331" i="49"/>
  <c r="R331" i="49"/>
  <c r="U331" i="49"/>
  <c r="V331" i="49"/>
  <c r="W331" i="49"/>
  <c r="X331" i="49"/>
  <c r="Y331" i="49"/>
  <c r="P332" i="49"/>
  <c r="R332" i="49"/>
  <c r="U332" i="49"/>
  <c r="V332" i="49"/>
  <c r="W332" i="49"/>
  <c r="X332" i="49"/>
  <c r="Y332" i="49"/>
  <c r="P333" i="49"/>
  <c r="R333" i="49"/>
  <c r="U333" i="49"/>
  <c r="V333" i="49"/>
  <c r="W333" i="49"/>
  <c r="X333" i="49"/>
  <c r="Y333" i="49"/>
  <c r="P334" i="49"/>
  <c r="R334" i="49"/>
  <c r="U334" i="49"/>
  <c r="V334" i="49"/>
  <c r="W334" i="49"/>
  <c r="X334" i="49"/>
  <c r="Y334" i="49"/>
  <c r="P335" i="49"/>
  <c r="R335" i="49"/>
  <c r="S335" i="49"/>
  <c r="U335" i="49"/>
  <c r="V335" i="49"/>
  <c r="W335" i="49"/>
  <c r="X335" i="49"/>
  <c r="Y335" i="49"/>
  <c r="P336" i="49"/>
  <c r="R336" i="49"/>
  <c r="U336" i="49"/>
  <c r="V336" i="49"/>
  <c r="W336" i="49"/>
  <c r="X336" i="49"/>
  <c r="Y336" i="49"/>
  <c r="P337" i="49"/>
  <c r="R337" i="49"/>
  <c r="U337" i="49"/>
  <c r="V337" i="49"/>
  <c r="W337" i="49"/>
  <c r="X337" i="49"/>
  <c r="Y337" i="49"/>
  <c r="P338" i="49"/>
  <c r="R338" i="49"/>
  <c r="U338" i="49"/>
  <c r="V338" i="49"/>
  <c r="W338" i="49"/>
  <c r="X338" i="49"/>
  <c r="Y338" i="49"/>
  <c r="P339" i="49"/>
  <c r="R339" i="49"/>
  <c r="U339" i="49"/>
  <c r="V339" i="49"/>
  <c r="W339" i="49"/>
  <c r="X339" i="49"/>
  <c r="Y339" i="49"/>
  <c r="P340" i="49"/>
  <c r="R340" i="49"/>
  <c r="U340" i="49"/>
  <c r="V340" i="49"/>
  <c r="W340" i="49"/>
  <c r="X340" i="49"/>
  <c r="Y340" i="49"/>
  <c r="P341" i="49"/>
  <c r="R341" i="49"/>
  <c r="U341" i="49"/>
  <c r="V341" i="49"/>
  <c r="W341" i="49"/>
  <c r="X341" i="49"/>
  <c r="Y341" i="49"/>
  <c r="P342" i="49"/>
  <c r="R342" i="49"/>
  <c r="U342" i="49"/>
  <c r="V342" i="49"/>
  <c r="W342" i="49"/>
  <c r="X342" i="49"/>
  <c r="Y342" i="49"/>
  <c r="P343" i="49"/>
  <c r="R343" i="49"/>
  <c r="U343" i="49"/>
  <c r="V343" i="49"/>
  <c r="W343" i="49"/>
  <c r="X343" i="49"/>
  <c r="Y343" i="49"/>
  <c r="P344" i="49"/>
  <c r="R344" i="49"/>
  <c r="U344" i="49"/>
  <c r="V344" i="49"/>
  <c r="W344" i="49"/>
  <c r="X344" i="49"/>
  <c r="Y344" i="49"/>
  <c r="P345" i="49"/>
  <c r="R345" i="49"/>
  <c r="U345" i="49"/>
  <c r="V345" i="49"/>
  <c r="W345" i="49"/>
  <c r="X345" i="49"/>
  <c r="Y345" i="49"/>
  <c r="P346" i="49"/>
  <c r="R346" i="49"/>
  <c r="U346" i="49"/>
  <c r="V346" i="49"/>
  <c r="W346" i="49"/>
  <c r="X346" i="49"/>
  <c r="Y346" i="49"/>
  <c r="P347" i="49"/>
  <c r="R347" i="49"/>
  <c r="U347" i="49"/>
  <c r="V347" i="49"/>
  <c r="W347" i="49"/>
  <c r="X347" i="49"/>
  <c r="Y347" i="49"/>
  <c r="P348" i="49"/>
  <c r="R348" i="49"/>
  <c r="U348" i="49"/>
  <c r="V348" i="49"/>
  <c r="W348" i="49"/>
  <c r="X348" i="49"/>
  <c r="Y348" i="49"/>
  <c r="P349" i="49"/>
  <c r="R349" i="49"/>
  <c r="U349" i="49"/>
  <c r="V349" i="49"/>
  <c r="W349" i="49"/>
  <c r="X349" i="49"/>
  <c r="Y349" i="49"/>
  <c r="P350" i="49"/>
  <c r="R350" i="49"/>
  <c r="U350" i="49"/>
  <c r="V350" i="49"/>
  <c r="W350" i="49"/>
  <c r="X350" i="49"/>
  <c r="Y350" i="49"/>
  <c r="P351" i="49"/>
  <c r="R351" i="49"/>
  <c r="S351" i="49"/>
  <c r="U351" i="49"/>
  <c r="V351" i="49"/>
  <c r="W351" i="49"/>
  <c r="X351" i="49"/>
  <c r="Y351" i="49"/>
  <c r="P352" i="49"/>
  <c r="R352" i="49"/>
  <c r="U352" i="49"/>
  <c r="V352" i="49"/>
  <c r="W352" i="49"/>
  <c r="X352" i="49"/>
  <c r="Y352" i="49"/>
  <c r="P353" i="49"/>
  <c r="R353" i="49"/>
  <c r="U353" i="49"/>
  <c r="V353" i="49"/>
  <c r="W353" i="49"/>
  <c r="X353" i="49"/>
  <c r="Y353" i="49"/>
  <c r="P354" i="49"/>
  <c r="R354" i="49"/>
  <c r="U354" i="49"/>
  <c r="V354" i="49"/>
  <c r="W354" i="49"/>
  <c r="X354" i="49"/>
  <c r="Y354" i="49"/>
  <c r="P355" i="49"/>
  <c r="R355" i="49"/>
  <c r="U355" i="49"/>
  <c r="V355" i="49"/>
  <c r="W355" i="49"/>
  <c r="X355" i="49"/>
  <c r="Y355" i="49"/>
  <c r="P356" i="49"/>
  <c r="R356" i="49"/>
  <c r="U356" i="49"/>
  <c r="V356" i="49"/>
  <c r="W356" i="49"/>
  <c r="X356" i="49"/>
  <c r="Y356" i="49"/>
  <c r="P357" i="49"/>
  <c r="R357" i="49"/>
  <c r="U357" i="49"/>
  <c r="V357" i="49"/>
  <c r="W357" i="49"/>
  <c r="X357" i="49"/>
  <c r="Y357" i="49"/>
  <c r="P358" i="49"/>
  <c r="R358" i="49"/>
  <c r="U358" i="49"/>
  <c r="V358" i="49"/>
  <c r="W358" i="49"/>
  <c r="X358" i="49"/>
  <c r="Y358" i="49"/>
  <c r="P359" i="49"/>
  <c r="R359" i="49"/>
  <c r="U359" i="49"/>
  <c r="V359" i="49"/>
  <c r="W359" i="49"/>
  <c r="X359" i="49"/>
  <c r="Y359" i="49"/>
  <c r="P360" i="49"/>
  <c r="R360" i="49"/>
  <c r="U360" i="49"/>
  <c r="V360" i="49"/>
  <c r="W360" i="49"/>
  <c r="X360" i="49"/>
  <c r="Y360" i="49"/>
  <c r="P361" i="49"/>
  <c r="R361" i="49"/>
  <c r="U361" i="49"/>
  <c r="V361" i="49"/>
  <c r="W361" i="49"/>
  <c r="X361" i="49"/>
  <c r="Y361" i="49"/>
  <c r="P362" i="49"/>
  <c r="R362" i="49"/>
  <c r="U362" i="49"/>
  <c r="V362" i="49"/>
  <c r="W362" i="49"/>
  <c r="X362" i="49"/>
  <c r="Y362" i="49"/>
  <c r="P363" i="49"/>
  <c r="R363" i="49"/>
  <c r="U363" i="49"/>
  <c r="V363" i="49"/>
  <c r="W363" i="49"/>
  <c r="X363" i="49"/>
  <c r="Y363" i="49"/>
  <c r="P364" i="49"/>
  <c r="R364" i="49"/>
  <c r="U364" i="49"/>
  <c r="V364" i="49"/>
  <c r="W364" i="49"/>
  <c r="X364" i="49"/>
  <c r="Y364" i="49"/>
  <c r="P365" i="49"/>
  <c r="R365" i="49"/>
  <c r="U365" i="49"/>
  <c r="V365" i="49"/>
  <c r="W365" i="49"/>
  <c r="X365" i="49"/>
  <c r="Y365" i="49"/>
  <c r="P366" i="49"/>
  <c r="R366" i="49"/>
  <c r="U366" i="49"/>
  <c r="V366" i="49"/>
  <c r="W366" i="49"/>
  <c r="X366" i="49"/>
  <c r="Y366" i="49"/>
  <c r="P367" i="49"/>
  <c r="R367" i="49"/>
  <c r="U367" i="49"/>
  <c r="V367" i="49"/>
  <c r="W367" i="49"/>
  <c r="X367" i="49"/>
  <c r="Y367" i="49"/>
  <c r="P368" i="49"/>
  <c r="R368" i="49"/>
  <c r="U368" i="49"/>
  <c r="V368" i="49"/>
  <c r="W368" i="49"/>
  <c r="X368" i="49"/>
  <c r="Y368" i="49"/>
  <c r="P369" i="49"/>
  <c r="R369" i="49"/>
  <c r="U369" i="49"/>
  <c r="V369" i="49"/>
  <c r="W369" i="49"/>
  <c r="X369" i="49"/>
  <c r="Y369" i="49"/>
  <c r="P370" i="49"/>
  <c r="R370" i="49"/>
  <c r="U370" i="49"/>
  <c r="V370" i="49"/>
  <c r="W370" i="49"/>
  <c r="X370" i="49"/>
  <c r="Y370" i="49"/>
  <c r="P371" i="49"/>
  <c r="R371" i="49"/>
  <c r="U371" i="49"/>
  <c r="V371" i="49"/>
  <c r="W371" i="49"/>
  <c r="X371" i="49"/>
  <c r="Y371" i="49"/>
  <c r="P372" i="49"/>
  <c r="R372" i="49"/>
  <c r="U372" i="49"/>
  <c r="V372" i="49"/>
  <c r="W372" i="49"/>
  <c r="X372" i="49"/>
  <c r="Y372" i="49"/>
  <c r="P373" i="49"/>
  <c r="R373" i="49"/>
  <c r="U373" i="49"/>
  <c r="V373" i="49"/>
  <c r="W373" i="49"/>
  <c r="X373" i="49"/>
  <c r="Y373" i="49"/>
  <c r="P374" i="49"/>
  <c r="R374" i="49"/>
  <c r="U374" i="49"/>
  <c r="V374" i="49"/>
  <c r="W374" i="49"/>
  <c r="X374" i="49"/>
  <c r="Y374" i="49"/>
  <c r="P375" i="49"/>
  <c r="R375" i="49"/>
  <c r="U375" i="49"/>
  <c r="V375" i="49"/>
  <c r="W375" i="49"/>
  <c r="X375" i="49"/>
  <c r="Y375" i="49"/>
  <c r="P376" i="49"/>
  <c r="R376" i="49"/>
  <c r="U376" i="49"/>
  <c r="V376" i="49"/>
  <c r="W376" i="49"/>
  <c r="X376" i="49"/>
  <c r="Y376" i="49"/>
  <c r="P377" i="49"/>
  <c r="R377" i="49"/>
  <c r="U377" i="49"/>
  <c r="V377" i="49"/>
  <c r="W377" i="49"/>
  <c r="X377" i="49"/>
  <c r="Y377" i="49"/>
  <c r="P378" i="49"/>
  <c r="R378" i="49"/>
  <c r="U378" i="49"/>
  <c r="V378" i="49"/>
  <c r="W378" i="49"/>
  <c r="X378" i="49"/>
  <c r="Y378" i="49"/>
  <c r="P379" i="49"/>
  <c r="R379" i="49"/>
  <c r="U379" i="49"/>
  <c r="V379" i="49"/>
  <c r="W379" i="49"/>
  <c r="X379" i="49"/>
  <c r="Y379" i="49"/>
  <c r="P380" i="49"/>
  <c r="R380" i="49"/>
  <c r="U380" i="49"/>
  <c r="V380" i="49"/>
  <c r="W380" i="49"/>
  <c r="X380" i="49"/>
  <c r="Y380" i="49"/>
  <c r="P381" i="49"/>
  <c r="R381" i="49"/>
  <c r="U381" i="49"/>
  <c r="V381" i="49"/>
  <c r="W381" i="49"/>
  <c r="X381" i="49"/>
  <c r="Y381" i="49"/>
  <c r="P382" i="49"/>
  <c r="R382" i="49"/>
  <c r="U382" i="49"/>
  <c r="V382" i="49"/>
  <c r="W382" i="49"/>
  <c r="X382" i="49"/>
  <c r="Y382" i="49"/>
  <c r="P383" i="49"/>
  <c r="R383" i="49"/>
  <c r="U383" i="49"/>
  <c r="V383" i="49"/>
  <c r="W383" i="49"/>
  <c r="X383" i="49"/>
  <c r="Y383" i="49"/>
  <c r="P384" i="49"/>
  <c r="R384" i="49"/>
  <c r="U384" i="49"/>
  <c r="V384" i="49"/>
  <c r="W384" i="49"/>
  <c r="X384" i="49"/>
  <c r="Y384" i="49"/>
  <c r="P385" i="49"/>
  <c r="R385" i="49"/>
  <c r="U385" i="49"/>
  <c r="V385" i="49"/>
  <c r="W385" i="49"/>
  <c r="X385" i="49"/>
  <c r="Y385" i="49"/>
  <c r="P386" i="49"/>
  <c r="R386" i="49"/>
  <c r="U386" i="49"/>
  <c r="V386" i="49"/>
  <c r="W386" i="49"/>
  <c r="X386" i="49"/>
  <c r="Y386" i="49"/>
  <c r="P387" i="49"/>
  <c r="R387" i="49"/>
  <c r="U387" i="49"/>
  <c r="V387" i="49"/>
  <c r="W387" i="49"/>
  <c r="X387" i="49"/>
  <c r="Y387" i="49"/>
  <c r="P388" i="49"/>
  <c r="R388" i="49"/>
  <c r="U388" i="49"/>
  <c r="V388" i="49"/>
  <c r="W388" i="49"/>
  <c r="X388" i="49"/>
  <c r="Y388" i="49"/>
  <c r="P389" i="49"/>
  <c r="R389" i="49"/>
  <c r="U389" i="49"/>
  <c r="V389" i="49"/>
  <c r="W389" i="49"/>
  <c r="X389" i="49"/>
  <c r="Y389" i="49"/>
  <c r="P390" i="49"/>
  <c r="R390" i="49"/>
  <c r="U390" i="49"/>
  <c r="V390" i="49"/>
  <c r="W390" i="49"/>
  <c r="X390" i="49"/>
  <c r="Y390" i="49"/>
  <c r="P391" i="49"/>
  <c r="R391" i="49"/>
  <c r="U391" i="49"/>
  <c r="V391" i="49"/>
  <c r="W391" i="49"/>
  <c r="X391" i="49"/>
  <c r="Y391" i="49"/>
  <c r="P392" i="49"/>
  <c r="R392" i="49"/>
  <c r="U392" i="49"/>
  <c r="V392" i="49"/>
  <c r="W392" i="49"/>
  <c r="X392" i="49"/>
  <c r="Y392" i="49"/>
  <c r="P393" i="49"/>
  <c r="R393" i="49"/>
  <c r="U393" i="49"/>
  <c r="V393" i="49"/>
  <c r="W393" i="49"/>
  <c r="X393" i="49"/>
  <c r="Y393" i="49"/>
  <c r="P394" i="49"/>
  <c r="R394" i="49"/>
  <c r="U394" i="49"/>
  <c r="V394" i="49"/>
  <c r="W394" i="49"/>
  <c r="X394" i="49"/>
  <c r="Y394" i="49"/>
  <c r="P395" i="49"/>
  <c r="R395" i="49"/>
  <c r="U395" i="49"/>
  <c r="V395" i="49"/>
  <c r="W395" i="49"/>
  <c r="X395" i="49"/>
  <c r="Y395" i="49"/>
  <c r="P396" i="49"/>
  <c r="R396" i="49"/>
  <c r="U396" i="49"/>
  <c r="V396" i="49"/>
  <c r="W396" i="49"/>
  <c r="X396" i="49"/>
  <c r="Y396" i="49"/>
  <c r="P397" i="49"/>
  <c r="R397" i="49"/>
  <c r="U397" i="49"/>
  <c r="V397" i="49"/>
  <c r="W397" i="49"/>
  <c r="X397" i="49"/>
  <c r="Y397" i="49"/>
  <c r="P398" i="49"/>
  <c r="R398" i="49"/>
  <c r="U398" i="49"/>
  <c r="V398" i="49"/>
  <c r="W398" i="49"/>
  <c r="X398" i="49"/>
  <c r="Y398" i="49"/>
  <c r="P399" i="49"/>
  <c r="R399" i="49"/>
  <c r="U399" i="49"/>
  <c r="V399" i="49"/>
  <c r="W399" i="49"/>
  <c r="X399" i="49"/>
  <c r="Y399" i="49"/>
  <c r="P400" i="49"/>
  <c r="R400" i="49"/>
  <c r="U400" i="49"/>
  <c r="V400" i="49"/>
  <c r="W400" i="49"/>
  <c r="X400" i="49"/>
  <c r="Y400" i="49"/>
  <c r="P401" i="49"/>
  <c r="R401" i="49"/>
  <c r="U401" i="49"/>
  <c r="V401" i="49"/>
  <c r="W401" i="49"/>
  <c r="X401" i="49"/>
  <c r="Y401" i="49"/>
  <c r="P402" i="49"/>
  <c r="R402" i="49"/>
  <c r="U402" i="49"/>
  <c r="V402" i="49"/>
  <c r="W402" i="49"/>
  <c r="X402" i="49"/>
  <c r="Y402" i="49"/>
  <c r="P403" i="49"/>
  <c r="R403" i="49"/>
  <c r="U403" i="49"/>
  <c r="V403" i="49"/>
  <c r="W403" i="49"/>
  <c r="X403" i="49"/>
  <c r="Y403" i="49"/>
  <c r="P404" i="49"/>
  <c r="R404" i="49"/>
  <c r="U404" i="49"/>
  <c r="V404" i="49"/>
  <c r="W404" i="49"/>
  <c r="X404" i="49"/>
  <c r="Y404" i="49"/>
  <c r="P405" i="49"/>
  <c r="R405" i="49"/>
  <c r="U405" i="49"/>
  <c r="V405" i="49"/>
  <c r="W405" i="49"/>
  <c r="X405" i="49"/>
  <c r="Y405" i="49"/>
  <c r="P406" i="49"/>
  <c r="R406" i="49"/>
  <c r="U406" i="49"/>
  <c r="V406" i="49"/>
  <c r="W406" i="49"/>
  <c r="X406" i="49"/>
  <c r="Y406" i="49"/>
  <c r="P407" i="49"/>
  <c r="R407" i="49"/>
  <c r="U407" i="49"/>
  <c r="V407" i="49"/>
  <c r="W407" i="49"/>
  <c r="X407" i="49"/>
  <c r="Y407" i="49"/>
  <c r="P408" i="49"/>
  <c r="R408" i="49"/>
  <c r="U408" i="49"/>
  <c r="V408" i="49"/>
  <c r="W408" i="49"/>
  <c r="X408" i="49"/>
  <c r="Y408" i="49"/>
  <c r="P409" i="49"/>
  <c r="R409" i="49"/>
  <c r="U409" i="49"/>
  <c r="V409" i="49"/>
  <c r="W409" i="49"/>
  <c r="X409" i="49"/>
  <c r="Y409" i="49"/>
  <c r="P410" i="49"/>
  <c r="R410" i="49"/>
  <c r="U410" i="49"/>
  <c r="V410" i="49"/>
  <c r="W410" i="49"/>
  <c r="X410" i="49"/>
  <c r="Y410" i="49"/>
  <c r="P411" i="49"/>
  <c r="R411" i="49"/>
  <c r="U411" i="49"/>
  <c r="V411" i="49"/>
  <c r="W411" i="49"/>
  <c r="X411" i="49"/>
  <c r="Y411" i="49"/>
  <c r="P412" i="49"/>
  <c r="R412" i="49"/>
  <c r="U412" i="49"/>
  <c r="V412" i="49"/>
  <c r="W412" i="49"/>
  <c r="X412" i="49"/>
  <c r="Y412" i="49"/>
  <c r="P413" i="49"/>
  <c r="R413" i="49"/>
  <c r="U413" i="49"/>
  <c r="V413" i="49"/>
  <c r="W413" i="49"/>
  <c r="X413" i="49"/>
  <c r="Y413" i="49"/>
  <c r="P414" i="49"/>
  <c r="R414" i="49"/>
  <c r="U414" i="49"/>
  <c r="V414" i="49"/>
  <c r="W414" i="49"/>
  <c r="X414" i="49"/>
  <c r="Y414" i="49"/>
  <c r="P415" i="49"/>
  <c r="R415" i="49"/>
  <c r="U415" i="49"/>
  <c r="V415" i="49"/>
  <c r="W415" i="49"/>
  <c r="X415" i="49"/>
  <c r="Y415" i="49"/>
  <c r="P416" i="49"/>
  <c r="R416" i="49"/>
  <c r="U416" i="49"/>
  <c r="V416" i="49"/>
  <c r="W416" i="49"/>
  <c r="X416" i="49"/>
  <c r="Y416" i="49"/>
  <c r="P417" i="49"/>
  <c r="R417" i="49"/>
  <c r="U417" i="49"/>
  <c r="V417" i="49"/>
  <c r="W417" i="49"/>
  <c r="X417" i="49"/>
  <c r="Y417" i="49"/>
  <c r="P418" i="49"/>
  <c r="R418" i="49"/>
  <c r="U418" i="49"/>
  <c r="V418" i="49"/>
  <c r="W418" i="49"/>
  <c r="X418" i="49"/>
  <c r="Y418" i="49"/>
  <c r="P419" i="49"/>
  <c r="R419" i="49"/>
  <c r="U419" i="49"/>
  <c r="V419" i="49"/>
  <c r="W419" i="49"/>
  <c r="X419" i="49"/>
  <c r="Y419" i="49"/>
  <c r="P420" i="49"/>
  <c r="R420" i="49"/>
  <c r="U420" i="49"/>
  <c r="V420" i="49"/>
  <c r="W420" i="49"/>
  <c r="X420" i="49"/>
  <c r="Y420" i="49"/>
  <c r="P421" i="49"/>
  <c r="R421" i="49"/>
  <c r="U421" i="49"/>
  <c r="V421" i="49"/>
  <c r="W421" i="49"/>
  <c r="X421" i="49"/>
  <c r="Y421" i="49"/>
  <c r="P422" i="49"/>
  <c r="R422" i="49"/>
  <c r="U422" i="49"/>
  <c r="V422" i="49"/>
  <c r="W422" i="49"/>
  <c r="X422" i="49"/>
  <c r="Y422" i="49"/>
  <c r="P423" i="49"/>
  <c r="R423" i="49"/>
  <c r="U423" i="49"/>
  <c r="V423" i="49"/>
  <c r="W423" i="49"/>
  <c r="X423" i="49"/>
  <c r="Y423" i="49"/>
  <c r="P424" i="49"/>
  <c r="R424" i="49"/>
  <c r="U424" i="49"/>
  <c r="V424" i="49"/>
  <c r="W424" i="49"/>
  <c r="X424" i="49"/>
  <c r="Y424" i="49"/>
  <c r="P425" i="49"/>
  <c r="R425" i="49"/>
  <c r="U425" i="49"/>
  <c r="V425" i="49"/>
  <c r="W425" i="49"/>
  <c r="X425" i="49"/>
  <c r="Y425" i="49"/>
  <c r="P426" i="49"/>
  <c r="R426" i="49"/>
  <c r="U426" i="49"/>
  <c r="V426" i="49"/>
  <c r="W426" i="49"/>
  <c r="X426" i="49"/>
  <c r="Y426" i="49"/>
  <c r="P427" i="49"/>
  <c r="R427" i="49"/>
  <c r="U427" i="49"/>
  <c r="V427" i="49"/>
  <c r="W427" i="49"/>
  <c r="X427" i="49"/>
  <c r="Y427" i="49"/>
  <c r="P428" i="49"/>
  <c r="R428" i="49"/>
  <c r="U428" i="49"/>
  <c r="V428" i="49"/>
  <c r="W428" i="49"/>
  <c r="X428" i="49"/>
  <c r="Y428" i="49"/>
  <c r="P429" i="49"/>
  <c r="R429" i="49"/>
  <c r="U429" i="49"/>
  <c r="V429" i="49"/>
  <c r="W429" i="49"/>
  <c r="X429" i="49"/>
  <c r="Y429" i="49"/>
  <c r="P430" i="49"/>
  <c r="R430" i="49"/>
  <c r="U430" i="49"/>
  <c r="V430" i="49"/>
  <c r="W430" i="49"/>
  <c r="X430" i="49"/>
  <c r="Y430" i="49"/>
  <c r="P431" i="49"/>
  <c r="R431" i="49"/>
  <c r="S431" i="49"/>
  <c r="U431" i="49"/>
  <c r="V431" i="49"/>
  <c r="W431" i="49"/>
  <c r="X431" i="49"/>
  <c r="Y431" i="49"/>
  <c r="P432" i="49"/>
  <c r="R432" i="49"/>
  <c r="U432" i="49"/>
  <c r="V432" i="49"/>
  <c r="W432" i="49"/>
  <c r="X432" i="49"/>
  <c r="Y432" i="49"/>
  <c r="P433" i="49"/>
  <c r="R433" i="49"/>
  <c r="U433" i="49"/>
  <c r="V433" i="49"/>
  <c r="W433" i="49"/>
  <c r="X433" i="49"/>
  <c r="Y433" i="49"/>
  <c r="P434" i="49"/>
  <c r="R434" i="49"/>
  <c r="U434" i="49"/>
  <c r="V434" i="49"/>
  <c r="W434" i="49"/>
  <c r="X434" i="49"/>
  <c r="Y434" i="49"/>
  <c r="P435" i="49"/>
  <c r="R435" i="49"/>
  <c r="U435" i="49"/>
  <c r="V435" i="49"/>
  <c r="W435" i="49"/>
  <c r="X435" i="49"/>
  <c r="Y435" i="49"/>
  <c r="P436" i="49"/>
  <c r="R436" i="49"/>
  <c r="U436" i="49"/>
  <c r="V436" i="49"/>
  <c r="W436" i="49"/>
  <c r="X436" i="49"/>
  <c r="Y436" i="49"/>
  <c r="P437" i="49"/>
  <c r="R437" i="49"/>
  <c r="U437" i="49"/>
  <c r="V437" i="49"/>
  <c r="W437" i="49"/>
  <c r="X437" i="49"/>
  <c r="Y437" i="49"/>
  <c r="P438" i="49"/>
  <c r="R438" i="49"/>
  <c r="U438" i="49"/>
  <c r="V438" i="49"/>
  <c r="W438" i="49"/>
  <c r="X438" i="49"/>
  <c r="Y438" i="49"/>
  <c r="P439" i="49"/>
  <c r="R439" i="49"/>
  <c r="U439" i="49"/>
  <c r="V439" i="49"/>
  <c r="W439" i="49"/>
  <c r="X439" i="49"/>
  <c r="Y439" i="49"/>
  <c r="P440" i="49"/>
  <c r="R440" i="49"/>
  <c r="U440" i="49"/>
  <c r="V440" i="49"/>
  <c r="W440" i="49"/>
  <c r="X440" i="49"/>
  <c r="Y440" i="49"/>
  <c r="P441" i="49"/>
  <c r="R441" i="49"/>
  <c r="U441" i="49"/>
  <c r="V441" i="49"/>
  <c r="W441" i="49"/>
  <c r="X441" i="49"/>
  <c r="Y441" i="49"/>
  <c r="P442" i="49"/>
  <c r="R442" i="49"/>
  <c r="U442" i="49"/>
  <c r="V442" i="49"/>
  <c r="W442" i="49"/>
  <c r="X442" i="49"/>
  <c r="Y442" i="49"/>
  <c r="P443" i="49"/>
  <c r="R443" i="49"/>
  <c r="U443" i="49"/>
  <c r="V443" i="49"/>
  <c r="W443" i="49"/>
  <c r="X443" i="49"/>
  <c r="Y443" i="49"/>
  <c r="P444" i="49"/>
  <c r="R444" i="49"/>
  <c r="U444" i="49"/>
  <c r="V444" i="49"/>
  <c r="W444" i="49"/>
  <c r="X444" i="49"/>
  <c r="Y444" i="49"/>
  <c r="P445" i="49"/>
  <c r="R445" i="49"/>
  <c r="U445" i="49"/>
  <c r="V445" i="49"/>
  <c r="W445" i="49"/>
  <c r="X445" i="49"/>
  <c r="Y445" i="49"/>
  <c r="P446" i="49"/>
  <c r="R446" i="49"/>
  <c r="U446" i="49"/>
  <c r="V446" i="49"/>
  <c r="W446" i="49"/>
  <c r="X446" i="49"/>
  <c r="Y446" i="49"/>
  <c r="P447" i="49"/>
  <c r="R447" i="49"/>
  <c r="S447" i="49"/>
  <c r="U447" i="49"/>
  <c r="V447" i="49"/>
  <c r="W447" i="49"/>
  <c r="X447" i="49"/>
  <c r="Y447" i="49"/>
  <c r="P448" i="49"/>
  <c r="R448" i="49"/>
  <c r="U448" i="49"/>
  <c r="V448" i="49"/>
  <c r="W448" i="49"/>
  <c r="X448" i="49"/>
  <c r="Y448" i="49"/>
  <c r="P449" i="49"/>
  <c r="R449" i="49"/>
  <c r="U449" i="49"/>
  <c r="V449" i="49"/>
  <c r="W449" i="49"/>
  <c r="X449" i="49"/>
  <c r="Y449" i="49"/>
  <c r="P450" i="49"/>
  <c r="R450" i="49"/>
  <c r="U450" i="49"/>
  <c r="V450" i="49"/>
  <c r="W450" i="49"/>
  <c r="X450" i="49"/>
  <c r="Y450" i="49"/>
  <c r="P451" i="49"/>
  <c r="R451" i="49"/>
  <c r="U451" i="49"/>
  <c r="V451" i="49"/>
  <c r="W451" i="49"/>
  <c r="X451" i="49"/>
  <c r="Y451" i="49"/>
  <c r="P452" i="49"/>
  <c r="R452" i="49"/>
  <c r="U452" i="49"/>
  <c r="V452" i="49"/>
  <c r="W452" i="49"/>
  <c r="X452" i="49"/>
  <c r="Y452" i="49"/>
  <c r="P453" i="49"/>
  <c r="R453" i="49"/>
  <c r="U453" i="49"/>
  <c r="V453" i="49"/>
  <c r="W453" i="49"/>
  <c r="X453" i="49"/>
  <c r="Y453" i="49"/>
  <c r="P454" i="49"/>
  <c r="R454" i="49"/>
  <c r="U454" i="49"/>
  <c r="V454" i="49"/>
  <c r="W454" i="49"/>
  <c r="X454" i="49"/>
  <c r="Y454" i="49"/>
  <c r="P455" i="49"/>
  <c r="R455" i="49"/>
  <c r="U455" i="49"/>
  <c r="V455" i="49"/>
  <c r="W455" i="49"/>
  <c r="X455" i="49"/>
  <c r="Y455" i="49"/>
  <c r="P456" i="49"/>
  <c r="R456" i="49"/>
  <c r="U456" i="49"/>
  <c r="V456" i="49"/>
  <c r="W456" i="49"/>
  <c r="X456" i="49"/>
  <c r="Y456" i="49"/>
  <c r="P457" i="49"/>
  <c r="R457" i="49"/>
  <c r="U457" i="49"/>
  <c r="V457" i="49"/>
  <c r="W457" i="49"/>
  <c r="X457" i="49"/>
  <c r="Y457" i="49"/>
  <c r="P458" i="49"/>
  <c r="R458" i="49"/>
  <c r="U458" i="49"/>
  <c r="V458" i="49"/>
  <c r="W458" i="49"/>
  <c r="X458" i="49"/>
  <c r="Y458" i="49"/>
  <c r="P459" i="49"/>
  <c r="R459" i="49"/>
  <c r="U459" i="49"/>
  <c r="V459" i="49"/>
  <c r="W459" i="49"/>
  <c r="X459" i="49"/>
  <c r="Y459" i="49"/>
  <c r="P460" i="49"/>
  <c r="R460" i="49"/>
  <c r="U460" i="49"/>
  <c r="V460" i="49"/>
  <c r="W460" i="49"/>
  <c r="X460" i="49"/>
  <c r="Y460" i="49"/>
  <c r="P461" i="49"/>
  <c r="R461" i="49"/>
  <c r="U461" i="49"/>
  <c r="V461" i="49"/>
  <c r="W461" i="49"/>
  <c r="X461" i="49"/>
  <c r="Y461" i="49"/>
  <c r="P462" i="49"/>
  <c r="R462" i="49"/>
  <c r="U462" i="49"/>
  <c r="V462" i="49"/>
  <c r="W462" i="49"/>
  <c r="X462" i="49"/>
  <c r="Y462" i="49"/>
  <c r="P463" i="49"/>
  <c r="R463" i="49"/>
  <c r="U463" i="49"/>
  <c r="V463" i="49"/>
  <c r="W463" i="49"/>
  <c r="X463" i="49"/>
  <c r="Y463" i="49"/>
  <c r="P464" i="49"/>
  <c r="R464" i="49"/>
  <c r="U464" i="49"/>
  <c r="V464" i="49"/>
  <c r="W464" i="49"/>
  <c r="X464" i="49"/>
  <c r="Y464" i="49"/>
  <c r="P465" i="49"/>
  <c r="R465" i="49"/>
  <c r="U465" i="49"/>
  <c r="V465" i="49"/>
  <c r="W465" i="49"/>
  <c r="X465" i="49"/>
  <c r="Y465" i="49"/>
  <c r="P466" i="49"/>
  <c r="R466" i="49"/>
  <c r="U466" i="49"/>
  <c r="V466" i="49"/>
  <c r="W466" i="49"/>
  <c r="X466" i="49"/>
  <c r="Y466" i="49"/>
  <c r="P467" i="49"/>
  <c r="R467" i="49"/>
  <c r="U467" i="49"/>
  <c r="V467" i="49"/>
  <c r="W467" i="49"/>
  <c r="X467" i="49"/>
  <c r="Y467" i="49"/>
  <c r="P468" i="49"/>
  <c r="R468" i="49"/>
  <c r="U468" i="49"/>
  <c r="V468" i="49"/>
  <c r="W468" i="49"/>
  <c r="X468" i="49"/>
  <c r="Y468" i="49"/>
  <c r="P469" i="49"/>
  <c r="R469" i="49"/>
  <c r="U469" i="49"/>
  <c r="V469" i="49"/>
  <c r="W469" i="49"/>
  <c r="X469" i="49"/>
  <c r="Y469" i="49"/>
  <c r="P470" i="49"/>
  <c r="R470" i="49"/>
  <c r="U470" i="49"/>
  <c r="V470" i="49"/>
  <c r="W470" i="49"/>
  <c r="X470" i="49"/>
  <c r="Y470" i="49"/>
  <c r="P471" i="49"/>
  <c r="R471" i="49"/>
  <c r="U471" i="49"/>
  <c r="V471" i="49"/>
  <c r="W471" i="49"/>
  <c r="X471" i="49"/>
  <c r="Y471" i="49"/>
  <c r="P472" i="49"/>
  <c r="R472" i="49"/>
  <c r="U472" i="49"/>
  <c r="V472" i="49"/>
  <c r="W472" i="49"/>
  <c r="X472" i="49"/>
  <c r="Y472" i="49"/>
  <c r="P473" i="49"/>
  <c r="R473" i="49"/>
  <c r="U473" i="49"/>
  <c r="V473" i="49"/>
  <c r="W473" i="49"/>
  <c r="X473" i="49"/>
  <c r="Y473" i="49"/>
  <c r="P474" i="49"/>
  <c r="R474" i="49"/>
  <c r="U474" i="49"/>
  <c r="V474" i="49"/>
  <c r="W474" i="49"/>
  <c r="X474" i="49"/>
  <c r="Y474" i="49"/>
  <c r="P475" i="49"/>
  <c r="R475" i="49"/>
  <c r="U475" i="49"/>
  <c r="V475" i="49"/>
  <c r="W475" i="49"/>
  <c r="X475" i="49"/>
  <c r="Y475" i="49"/>
  <c r="P476" i="49"/>
  <c r="R476" i="49"/>
  <c r="U476" i="49"/>
  <c r="V476" i="49"/>
  <c r="W476" i="49"/>
  <c r="X476" i="49"/>
  <c r="Y476" i="49"/>
  <c r="P477" i="49"/>
  <c r="R477" i="49"/>
  <c r="U477" i="49"/>
  <c r="V477" i="49"/>
  <c r="W477" i="49"/>
  <c r="X477" i="49"/>
  <c r="Y477" i="49"/>
  <c r="P478" i="49"/>
  <c r="R478" i="49"/>
  <c r="U478" i="49"/>
  <c r="V478" i="49"/>
  <c r="W478" i="49"/>
  <c r="X478" i="49"/>
  <c r="Y478" i="49"/>
  <c r="P479" i="49"/>
  <c r="R479" i="49"/>
  <c r="U479" i="49"/>
  <c r="V479" i="49"/>
  <c r="W479" i="49"/>
  <c r="X479" i="49"/>
  <c r="Y479" i="49"/>
  <c r="P480" i="49"/>
  <c r="R480" i="49"/>
  <c r="U480" i="49"/>
  <c r="V480" i="49"/>
  <c r="W480" i="49"/>
  <c r="X480" i="49"/>
  <c r="Y480" i="49"/>
  <c r="P481" i="49"/>
  <c r="R481" i="49"/>
  <c r="U481" i="49"/>
  <c r="V481" i="49"/>
  <c r="W481" i="49"/>
  <c r="X481" i="49"/>
  <c r="Y481" i="49"/>
  <c r="P482" i="49"/>
  <c r="R482" i="49"/>
  <c r="U482" i="49"/>
  <c r="V482" i="49"/>
  <c r="W482" i="49"/>
  <c r="X482" i="49"/>
  <c r="Y482" i="49"/>
  <c r="P483" i="49"/>
  <c r="R483" i="49"/>
  <c r="U483" i="49"/>
  <c r="V483" i="49"/>
  <c r="W483" i="49"/>
  <c r="X483" i="49"/>
  <c r="Y483" i="49"/>
  <c r="P484" i="49"/>
  <c r="R484" i="49"/>
  <c r="U484" i="49"/>
  <c r="V484" i="49"/>
  <c r="W484" i="49"/>
  <c r="X484" i="49"/>
  <c r="Y484" i="49"/>
  <c r="P485" i="49"/>
  <c r="R485" i="49"/>
  <c r="U485" i="49"/>
  <c r="V485" i="49"/>
  <c r="W485" i="49"/>
  <c r="X485" i="49"/>
  <c r="Y485" i="49"/>
  <c r="P486" i="49"/>
  <c r="R486" i="49"/>
  <c r="U486" i="49"/>
  <c r="V486" i="49"/>
  <c r="W486" i="49"/>
  <c r="X486" i="49"/>
  <c r="Y486" i="49"/>
  <c r="P487" i="49"/>
  <c r="R487" i="49"/>
  <c r="U487" i="49"/>
  <c r="V487" i="49"/>
  <c r="W487" i="49"/>
  <c r="X487" i="49"/>
  <c r="Y487" i="49"/>
  <c r="P488" i="49"/>
  <c r="R488" i="49"/>
  <c r="U488" i="49"/>
  <c r="V488" i="49"/>
  <c r="W488" i="49"/>
  <c r="X488" i="49"/>
  <c r="Y488" i="49"/>
  <c r="P489" i="49"/>
  <c r="R489" i="49"/>
  <c r="U489" i="49"/>
  <c r="V489" i="49"/>
  <c r="W489" i="49"/>
  <c r="X489" i="49"/>
  <c r="Y489" i="49"/>
  <c r="P490" i="49"/>
  <c r="R490" i="49"/>
  <c r="U490" i="49"/>
  <c r="V490" i="49"/>
  <c r="W490" i="49"/>
  <c r="X490" i="49"/>
  <c r="Y490" i="49"/>
  <c r="P491" i="49"/>
  <c r="R491" i="49"/>
  <c r="U491" i="49"/>
  <c r="V491" i="49"/>
  <c r="W491" i="49"/>
  <c r="X491" i="49"/>
  <c r="Y491" i="49"/>
  <c r="P492" i="49"/>
  <c r="R492" i="49"/>
  <c r="U492" i="49"/>
  <c r="V492" i="49"/>
  <c r="W492" i="49"/>
  <c r="X492" i="49"/>
  <c r="Y492" i="49"/>
  <c r="P493" i="49"/>
  <c r="R493" i="49"/>
  <c r="U493" i="49"/>
  <c r="V493" i="49"/>
  <c r="W493" i="49"/>
  <c r="X493" i="49"/>
  <c r="Y493" i="49"/>
  <c r="P494" i="49"/>
  <c r="R494" i="49"/>
  <c r="U494" i="49"/>
  <c r="V494" i="49"/>
  <c r="W494" i="49"/>
  <c r="X494" i="49"/>
  <c r="Y494" i="49"/>
  <c r="P495" i="49"/>
  <c r="R495" i="49"/>
  <c r="U495" i="49"/>
  <c r="V495" i="49"/>
  <c r="W495" i="49"/>
  <c r="X495" i="49"/>
  <c r="Y495" i="49"/>
  <c r="P496" i="49"/>
  <c r="R496" i="49"/>
  <c r="U496" i="49"/>
  <c r="V496" i="49"/>
  <c r="W496" i="49"/>
  <c r="X496" i="49"/>
  <c r="Y496" i="49"/>
  <c r="P497" i="49"/>
  <c r="R497" i="49"/>
  <c r="U497" i="49"/>
  <c r="V497" i="49"/>
  <c r="W497" i="49"/>
  <c r="X497" i="49"/>
  <c r="Y497" i="49"/>
  <c r="P498" i="49"/>
  <c r="R498" i="49"/>
  <c r="U498" i="49"/>
  <c r="V498" i="49"/>
  <c r="W498" i="49"/>
  <c r="X498" i="49"/>
  <c r="Y498" i="49"/>
  <c r="P499" i="49"/>
  <c r="R499" i="49"/>
  <c r="U499" i="49"/>
  <c r="V499" i="49"/>
  <c r="W499" i="49"/>
  <c r="X499" i="49"/>
  <c r="Y499" i="49"/>
  <c r="P500" i="49"/>
  <c r="R500" i="49"/>
  <c r="U500" i="49"/>
  <c r="V500" i="49"/>
  <c r="W500" i="49"/>
  <c r="X500" i="49"/>
  <c r="Y500" i="49"/>
  <c r="P501" i="49"/>
  <c r="R501" i="49"/>
  <c r="U501" i="49"/>
  <c r="V501" i="49"/>
  <c r="W501" i="49"/>
  <c r="X501" i="49"/>
  <c r="Y501" i="49"/>
  <c r="P502" i="49"/>
  <c r="R502" i="49"/>
  <c r="U502" i="49"/>
  <c r="V502" i="49"/>
  <c r="W502" i="49"/>
  <c r="X502" i="49"/>
  <c r="Y502" i="49"/>
  <c r="P503" i="49"/>
  <c r="R503" i="49"/>
  <c r="U503" i="49"/>
  <c r="V503" i="49"/>
  <c r="W503" i="49"/>
  <c r="X503" i="49"/>
  <c r="Y503" i="49"/>
  <c r="P504" i="49"/>
  <c r="R504" i="49"/>
  <c r="U504" i="49"/>
  <c r="V504" i="49"/>
  <c r="W504" i="49"/>
  <c r="X504" i="49"/>
  <c r="Y504" i="49"/>
  <c r="P505" i="49"/>
  <c r="R505" i="49"/>
  <c r="U505" i="49"/>
  <c r="V505" i="49"/>
  <c r="W505" i="49"/>
  <c r="X505" i="49"/>
  <c r="Y505" i="49"/>
  <c r="P506" i="49"/>
  <c r="R506" i="49"/>
  <c r="U506" i="49"/>
  <c r="V506" i="49"/>
  <c r="W506" i="49"/>
  <c r="X506" i="49"/>
  <c r="Y506" i="49"/>
  <c r="P507" i="49"/>
  <c r="R507" i="49"/>
  <c r="U507" i="49"/>
  <c r="V507" i="49"/>
  <c r="W507" i="49"/>
  <c r="X507" i="49"/>
  <c r="Y507" i="49"/>
  <c r="P508" i="49"/>
  <c r="R508" i="49"/>
  <c r="U508" i="49"/>
  <c r="V508" i="49"/>
  <c r="W508" i="49"/>
  <c r="X508" i="49"/>
  <c r="Y508" i="49"/>
  <c r="P509" i="49"/>
  <c r="R509" i="49"/>
  <c r="U509" i="49"/>
  <c r="V509" i="49"/>
  <c r="W509" i="49"/>
  <c r="X509" i="49"/>
  <c r="Y509" i="49"/>
  <c r="P510" i="49"/>
  <c r="R510" i="49"/>
  <c r="U510" i="49"/>
  <c r="V510" i="49"/>
  <c r="W510" i="49"/>
  <c r="X510" i="49"/>
  <c r="Y510" i="49"/>
  <c r="P511" i="49"/>
  <c r="R511" i="49"/>
  <c r="U511" i="49"/>
  <c r="V511" i="49"/>
  <c r="W511" i="49"/>
  <c r="X511" i="49"/>
  <c r="Y511" i="49"/>
  <c r="P512" i="49"/>
  <c r="R512" i="49"/>
  <c r="U512" i="49"/>
  <c r="V512" i="49"/>
  <c r="W512" i="49"/>
  <c r="X512" i="49"/>
  <c r="Y512" i="49"/>
  <c r="P513" i="49"/>
  <c r="R513" i="49"/>
  <c r="U513" i="49"/>
  <c r="V513" i="49"/>
  <c r="W513" i="49"/>
  <c r="X513" i="49"/>
  <c r="Y513" i="49"/>
  <c r="P514" i="49"/>
  <c r="R514" i="49"/>
  <c r="U514" i="49"/>
  <c r="V514" i="49"/>
  <c r="W514" i="49"/>
  <c r="X514" i="49"/>
  <c r="Y514" i="49"/>
  <c r="P515" i="49"/>
  <c r="R515" i="49"/>
  <c r="U515" i="49"/>
  <c r="V515" i="49"/>
  <c r="W515" i="49"/>
  <c r="X515" i="49"/>
  <c r="Y515" i="49"/>
  <c r="P516" i="49"/>
  <c r="R516" i="49"/>
  <c r="U516" i="49"/>
  <c r="V516" i="49"/>
  <c r="W516" i="49"/>
  <c r="X516" i="49"/>
  <c r="Y516" i="49"/>
  <c r="P517" i="49"/>
  <c r="R517" i="49"/>
  <c r="U517" i="49"/>
  <c r="V517" i="49"/>
  <c r="W517" i="49"/>
  <c r="X517" i="49"/>
  <c r="Y517" i="49"/>
  <c r="P518" i="49"/>
  <c r="R518" i="49"/>
  <c r="U518" i="49"/>
  <c r="V518" i="49"/>
  <c r="W518" i="49"/>
  <c r="X518" i="49"/>
  <c r="Y518" i="49"/>
  <c r="P519" i="49"/>
  <c r="R519" i="49"/>
  <c r="U519" i="49"/>
  <c r="V519" i="49"/>
  <c r="W519" i="49"/>
  <c r="X519" i="49"/>
  <c r="Y519" i="49"/>
  <c r="P520" i="49"/>
  <c r="R520" i="49"/>
  <c r="U520" i="49"/>
  <c r="V520" i="49"/>
  <c r="W520" i="49"/>
  <c r="X520" i="49"/>
  <c r="Y520" i="49"/>
  <c r="P521" i="49"/>
  <c r="R521" i="49"/>
  <c r="U521" i="49"/>
  <c r="V521" i="49"/>
  <c r="W521" i="49"/>
  <c r="X521" i="49"/>
  <c r="Y521" i="49"/>
  <c r="P522" i="49"/>
  <c r="R522" i="49"/>
  <c r="U522" i="49"/>
  <c r="V522" i="49"/>
  <c r="W522" i="49"/>
  <c r="X522" i="49"/>
  <c r="Y522" i="49"/>
  <c r="P523" i="49"/>
  <c r="R523" i="49"/>
  <c r="U523" i="49"/>
  <c r="V523" i="49"/>
  <c r="W523" i="49"/>
  <c r="X523" i="49"/>
  <c r="Y523" i="49"/>
  <c r="P524" i="49"/>
  <c r="R524" i="49"/>
  <c r="U524" i="49"/>
  <c r="V524" i="49"/>
  <c r="W524" i="49"/>
  <c r="X524" i="49"/>
  <c r="Y524" i="49"/>
  <c r="P525" i="49"/>
  <c r="R525" i="49"/>
  <c r="U525" i="49"/>
  <c r="V525" i="49"/>
  <c r="W525" i="49"/>
  <c r="X525" i="49"/>
  <c r="Y525" i="49"/>
  <c r="P526" i="49"/>
  <c r="R526" i="49"/>
  <c r="U526" i="49"/>
  <c r="V526" i="49"/>
  <c r="W526" i="49"/>
  <c r="X526" i="49"/>
  <c r="Y526" i="49"/>
  <c r="P527" i="49"/>
  <c r="R527" i="49"/>
  <c r="U527" i="49"/>
  <c r="V527" i="49"/>
  <c r="W527" i="49"/>
  <c r="X527" i="49"/>
  <c r="Y527" i="49"/>
  <c r="P528" i="49"/>
  <c r="R528" i="49"/>
  <c r="U528" i="49"/>
  <c r="V528" i="49"/>
  <c r="W528" i="49"/>
  <c r="X528" i="49"/>
  <c r="Y528" i="49"/>
  <c r="P529" i="49"/>
  <c r="R529" i="49"/>
  <c r="U529" i="49"/>
  <c r="V529" i="49"/>
  <c r="W529" i="49"/>
  <c r="X529" i="49"/>
  <c r="Y529" i="49"/>
  <c r="P530" i="49"/>
  <c r="R530" i="49"/>
  <c r="U530" i="49"/>
  <c r="V530" i="49"/>
  <c r="W530" i="49"/>
  <c r="X530" i="49"/>
  <c r="Y530" i="49"/>
  <c r="P531" i="49"/>
  <c r="R531" i="49"/>
  <c r="U531" i="49"/>
  <c r="V531" i="49"/>
  <c r="W531" i="49"/>
  <c r="X531" i="49"/>
  <c r="Y531" i="49"/>
  <c r="P532" i="49"/>
  <c r="R532" i="49"/>
  <c r="U532" i="49"/>
  <c r="V532" i="49"/>
  <c r="W532" i="49"/>
  <c r="X532" i="49"/>
  <c r="Y532" i="49"/>
  <c r="P533" i="49"/>
  <c r="R533" i="49"/>
  <c r="U533" i="49"/>
  <c r="V533" i="49"/>
  <c r="W533" i="49"/>
  <c r="X533" i="49"/>
  <c r="Y533" i="49"/>
  <c r="P534" i="49"/>
  <c r="R534" i="49"/>
  <c r="U534" i="49"/>
  <c r="V534" i="49"/>
  <c r="W534" i="49"/>
  <c r="X534" i="49"/>
  <c r="Y534" i="49"/>
  <c r="P535" i="49"/>
  <c r="R535" i="49"/>
  <c r="U535" i="49"/>
  <c r="V535" i="49"/>
  <c r="W535" i="49"/>
  <c r="X535" i="49"/>
  <c r="Y535" i="49"/>
  <c r="P536" i="49"/>
  <c r="R536" i="49"/>
  <c r="U536" i="49"/>
  <c r="V536" i="49"/>
  <c r="W536" i="49"/>
  <c r="X536" i="49"/>
  <c r="Y536" i="49"/>
  <c r="P537" i="49"/>
  <c r="R537" i="49"/>
  <c r="U537" i="49"/>
  <c r="V537" i="49"/>
  <c r="W537" i="49"/>
  <c r="X537" i="49"/>
  <c r="Y537" i="49"/>
  <c r="P538" i="49"/>
  <c r="R538" i="49"/>
  <c r="U538" i="49"/>
  <c r="V538" i="49"/>
  <c r="W538" i="49"/>
  <c r="X538" i="49"/>
  <c r="Y538" i="49"/>
  <c r="P539" i="49"/>
  <c r="R539" i="49"/>
  <c r="U539" i="49"/>
  <c r="V539" i="49"/>
  <c r="W539" i="49"/>
  <c r="X539" i="49"/>
  <c r="Y539" i="49"/>
  <c r="P540" i="49"/>
  <c r="R540" i="49"/>
  <c r="U540" i="49"/>
  <c r="V540" i="49"/>
  <c r="W540" i="49"/>
  <c r="X540" i="49"/>
  <c r="Y540" i="49"/>
  <c r="P541" i="49"/>
  <c r="R541" i="49"/>
  <c r="U541" i="49"/>
  <c r="V541" i="49"/>
  <c r="W541" i="49"/>
  <c r="X541" i="49"/>
  <c r="Y541" i="49"/>
  <c r="P542" i="49"/>
  <c r="R542" i="49"/>
  <c r="U542" i="49"/>
  <c r="V542" i="49"/>
  <c r="W542" i="49"/>
  <c r="X542" i="49"/>
  <c r="Y542" i="49"/>
  <c r="P543" i="49"/>
  <c r="R543" i="49"/>
  <c r="U543" i="49"/>
  <c r="V543" i="49"/>
  <c r="W543" i="49"/>
  <c r="X543" i="49"/>
  <c r="Y543" i="49"/>
  <c r="P544" i="49"/>
  <c r="R544" i="49"/>
  <c r="U544" i="49"/>
  <c r="V544" i="49"/>
  <c r="W544" i="49"/>
  <c r="X544" i="49"/>
  <c r="Y544" i="49"/>
  <c r="P545" i="49"/>
  <c r="R545" i="49"/>
  <c r="U545" i="49"/>
  <c r="V545" i="49"/>
  <c r="W545" i="49"/>
  <c r="X545" i="49"/>
  <c r="Y545" i="49"/>
  <c r="P546" i="49"/>
  <c r="R546" i="49"/>
  <c r="U546" i="49"/>
  <c r="V546" i="49"/>
  <c r="W546" i="49"/>
  <c r="X546" i="49"/>
  <c r="Y546" i="49"/>
  <c r="P547" i="49"/>
  <c r="R547" i="49"/>
  <c r="U547" i="49"/>
  <c r="V547" i="49"/>
  <c r="W547" i="49"/>
  <c r="X547" i="49"/>
  <c r="Y547" i="49"/>
  <c r="P548" i="49"/>
  <c r="R548" i="49"/>
  <c r="U548" i="49"/>
  <c r="V548" i="49"/>
  <c r="W548" i="49"/>
  <c r="X548" i="49"/>
  <c r="Y548" i="49"/>
  <c r="P549" i="49"/>
  <c r="R549" i="49"/>
  <c r="U549" i="49"/>
  <c r="V549" i="49"/>
  <c r="W549" i="49"/>
  <c r="X549" i="49"/>
  <c r="Y549" i="49"/>
  <c r="P550" i="49"/>
  <c r="R550" i="49"/>
  <c r="U550" i="49"/>
  <c r="V550" i="49"/>
  <c r="W550" i="49"/>
  <c r="X550" i="49"/>
  <c r="Y550" i="49"/>
  <c r="P551" i="49"/>
  <c r="R551" i="49"/>
  <c r="U551" i="49"/>
  <c r="V551" i="49"/>
  <c r="W551" i="49"/>
  <c r="X551" i="49"/>
  <c r="Y551" i="49"/>
  <c r="P552" i="49"/>
  <c r="R552" i="49"/>
  <c r="U552" i="49"/>
  <c r="V552" i="49"/>
  <c r="W552" i="49"/>
  <c r="X552" i="49"/>
  <c r="Y552" i="49"/>
  <c r="P553" i="49"/>
  <c r="R553" i="49"/>
  <c r="U553" i="49"/>
  <c r="V553" i="49"/>
  <c r="W553" i="49"/>
  <c r="X553" i="49"/>
  <c r="Y553" i="49"/>
  <c r="P554" i="49"/>
  <c r="R554" i="49"/>
  <c r="U554" i="49"/>
  <c r="V554" i="49"/>
  <c r="W554" i="49"/>
  <c r="X554" i="49"/>
  <c r="Y554" i="49"/>
  <c r="P555" i="49"/>
  <c r="R555" i="49"/>
  <c r="U555" i="49"/>
  <c r="V555" i="49"/>
  <c r="W555" i="49"/>
  <c r="X555" i="49"/>
  <c r="Y555" i="49"/>
  <c r="P556" i="49"/>
  <c r="R556" i="49"/>
  <c r="U556" i="49"/>
  <c r="V556" i="49"/>
  <c r="W556" i="49"/>
  <c r="X556" i="49"/>
  <c r="Y556" i="49"/>
  <c r="P557" i="49"/>
  <c r="R557" i="49"/>
  <c r="U557" i="49"/>
  <c r="V557" i="49"/>
  <c r="W557" i="49"/>
  <c r="X557" i="49"/>
  <c r="Y557" i="49"/>
  <c r="P558" i="49"/>
  <c r="R558" i="49"/>
  <c r="U558" i="49"/>
  <c r="V558" i="49"/>
  <c r="W558" i="49"/>
  <c r="X558" i="49"/>
  <c r="Y558" i="49"/>
  <c r="P559" i="49"/>
  <c r="R559" i="49"/>
  <c r="U559" i="49"/>
  <c r="V559" i="49"/>
  <c r="W559" i="49"/>
  <c r="X559" i="49"/>
  <c r="Y559" i="49"/>
  <c r="P560" i="49"/>
  <c r="R560" i="49"/>
  <c r="U560" i="49"/>
  <c r="V560" i="49"/>
  <c r="W560" i="49"/>
  <c r="X560" i="49"/>
  <c r="Y560" i="49"/>
  <c r="P561" i="49"/>
  <c r="R561" i="49"/>
  <c r="U561" i="49"/>
  <c r="V561" i="49"/>
  <c r="W561" i="49"/>
  <c r="X561" i="49"/>
  <c r="Y561" i="49"/>
  <c r="P562" i="49"/>
  <c r="R562" i="49"/>
  <c r="U562" i="49"/>
  <c r="V562" i="49"/>
  <c r="W562" i="49"/>
  <c r="X562" i="49"/>
  <c r="Y562" i="49"/>
  <c r="P563" i="49"/>
  <c r="R563" i="49"/>
  <c r="U563" i="49"/>
  <c r="V563" i="49"/>
  <c r="W563" i="49"/>
  <c r="X563" i="49"/>
  <c r="Y563" i="49"/>
  <c r="P564" i="49"/>
  <c r="R564" i="49"/>
  <c r="U564" i="49"/>
  <c r="V564" i="49"/>
  <c r="W564" i="49"/>
  <c r="X564" i="49"/>
  <c r="Y564" i="49"/>
  <c r="P565" i="49"/>
  <c r="R565" i="49"/>
  <c r="U565" i="49"/>
  <c r="V565" i="49"/>
  <c r="W565" i="49"/>
  <c r="X565" i="49"/>
  <c r="Y565" i="49"/>
  <c r="P566" i="49"/>
  <c r="R566" i="49"/>
  <c r="U566" i="49"/>
  <c r="V566" i="49"/>
  <c r="W566" i="49"/>
  <c r="X566" i="49"/>
  <c r="Y566" i="49"/>
  <c r="P567" i="49"/>
  <c r="R567" i="49"/>
  <c r="U567" i="49"/>
  <c r="V567" i="49"/>
  <c r="W567" i="49"/>
  <c r="X567" i="49"/>
  <c r="Y567" i="49"/>
  <c r="P568" i="49"/>
  <c r="R568" i="49"/>
  <c r="U568" i="49"/>
  <c r="V568" i="49"/>
  <c r="W568" i="49"/>
  <c r="X568" i="49"/>
  <c r="Y568" i="49"/>
  <c r="P569" i="49"/>
  <c r="R569" i="49"/>
  <c r="U569" i="49"/>
  <c r="V569" i="49"/>
  <c r="W569" i="49"/>
  <c r="X569" i="49"/>
  <c r="Y569" i="49"/>
  <c r="P570" i="49"/>
  <c r="R570" i="49"/>
  <c r="U570" i="49"/>
  <c r="V570" i="49"/>
  <c r="W570" i="49"/>
  <c r="X570" i="49"/>
  <c r="Y570" i="49"/>
  <c r="P571" i="49"/>
  <c r="R571" i="49"/>
  <c r="U571" i="49"/>
  <c r="V571" i="49"/>
  <c r="W571" i="49"/>
  <c r="X571" i="49"/>
  <c r="Y571" i="49"/>
  <c r="P572" i="49"/>
  <c r="R572" i="49"/>
  <c r="U572" i="49"/>
  <c r="V572" i="49"/>
  <c r="W572" i="49"/>
  <c r="X572" i="49"/>
  <c r="Y572" i="49"/>
  <c r="P573" i="49"/>
  <c r="R573" i="49"/>
  <c r="U573" i="49"/>
  <c r="V573" i="49"/>
  <c r="W573" i="49"/>
  <c r="X573" i="49"/>
  <c r="Y573" i="49"/>
  <c r="P574" i="49"/>
  <c r="R574" i="49"/>
  <c r="U574" i="49"/>
  <c r="V574" i="49"/>
  <c r="W574" i="49"/>
  <c r="X574" i="49"/>
  <c r="Y574" i="49"/>
  <c r="P575" i="49"/>
  <c r="R575" i="49"/>
  <c r="U575" i="49"/>
  <c r="V575" i="49"/>
  <c r="W575" i="49"/>
  <c r="X575" i="49"/>
  <c r="Y575" i="49"/>
  <c r="P576" i="49"/>
  <c r="R576" i="49"/>
  <c r="U576" i="49"/>
  <c r="V576" i="49"/>
  <c r="W576" i="49"/>
  <c r="X576" i="49"/>
  <c r="Y576" i="49"/>
  <c r="P577" i="49"/>
  <c r="R577" i="49"/>
  <c r="U577" i="49"/>
  <c r="V577" i="49"/>
  <c r="W577" i="49"/>
  <c r="X577" i="49"/>
  <c r="Y577" i="49"/>
  <c r="P578" i="49"/>
  <c r="R578" i="49"/>
  <c r="U578" i="49"/>
  <c r="V578" i="49"/>
  <c r="W578" i="49"/>
  <c r="X578" i="49"/>
  <c r="Y578" i="49"/>
  <c r="P579" i="49"/>
  <c r="R579" i="49"/>
  <c r="U579" i="49"/>
  <c r="V579" i="49"/>
  <c r="W579" i="49"/>
  <c r="X579" i="49"/>
  <c r="Y579" i="49"/>
  <c r="P580" i="49"/>
  <c r="R580" i="49"/>
  <c r="U580" i="49"/>
  <c r="V580" i="49"/>
  <c r="W580" i="49"/>
  <c r="X580" i="49"/>
  <c r="Y580" i="49"/>
  <c r="P581" i="49"/>
  <c r="R581" i="49"/>
  <c r="U581" i="49"/>
  <c r="V581" i="49"/>
  <c r="W581" i="49"/>
  <c r="X581" i="49"/>
  <c r="Y581" i="49"/>
  <c r="P582" i="49"/>
  <c r="R582" i="49"/>
  <c r="U582" i="49"/>
  <c r="V582" i="49"/>
  <c r="W582" i="49"/>
  <c r="X582" i="49"/>
  <c r="Y582" i="49"/>
  <c r="P583" i="49"/>
  <c r="R583" i="49"/>
  <c r="U583" i="49"/>
  <c r="V583" i="49"/>
  <c r="W583" i="49"/>
  <c r="X583" i="49"/>
  <c r="Y583" i="49"/>
  <c r="P584" i="49"/>
  <c r="R584" i="49"/>
  <c r="U584" i="49"/>
  <c r="V584" i="49"/>
  <c r="W584" i="49"/>
  <c r="X584" i="49"/>
  <c r="Y584" i="49"/>
  <c r="P585" i="49"/>
  <c r="R585" i="49"/>
  <c r="U585" i="49"/>
  <c r="V585" i="49"/>
  <c r="W585" i="49"/>
  <c r="X585" i="49"/>
  <c r="Y585" i="49"/>
  <c r="P586" i="49"/>
  <c r="R586" i="49"/>
  <c r="U586" i="49"/>
  <c r="V586" i="49"/>
  <c r="W586" i="49"/>
  <c r="X586" i="49"/>
  <c r="Y586" i="49"/>
  <c r="P587" i="49"/>
  <c r="R587" i="49"/>
  <c r="U587" i="49"/>
  <c r="V587" i="49"/>
  <c r="W587" i="49"/>
  <c r="X587" i="49"/>
  <c r="Y587" i="49"/>
  <c r="P588" i="49"/>
  <c r="R588" i="49"/>
  <c r="U588" i="49"/>
  <c r="V588" i="49"/>
  <c r="W588" i="49"/>
  <c r="X588" i="49"/>
  <c r="Y588" i="49"/>
  <c r="P589" i="49"/>
  <c r="R589" i="49"/>
  <c r="U589" i="49"/>
  <c r="V589" i="49"/>
  <c r="W589" i="49"/>
  <c r="X589" i="49"/>
  <c r="Y589" i="49"/>
  <c r="P590" i="49"/>
  <c r="R590" i="49"/>
  <c r="U590" i="49"/>
  <c r="V590" i="49"/>
  <c r="W590" i="49"/>
  <c r="X590" i="49"/>
  <c r="Y590" i="49"/>
  <c r="P591" i="49"/>
  <c r="R591" i="49"/>
  <c r="U591" i="49"/>
  <c r="V591" i="49"/>
  <c r="W591" i="49"/>
  <c r="X591" i="49"/>
  <c r="Y591" i="49"/>
  <c r="P592" i="49"/>
  <c r="R592" i="49"/>
  <c r="U592" i="49"/>
  <c r="V592" i="49"/>
  <c r="W592" i="49"/>
  <c r="X592" i="49"/>
  <c r="Y592" i="49"/>
  <c r="P593" i="49"/>
  <c r="R593" i="49"/>
  <c r="U593" i="49"/>
  <c r="V593" i="49"/>
  <c r="W593" i="49"/>
  <c r="X593" i="49"/>
  <c r="Y593" i="49"/>
  <c r="P594" i="49"/>
  <c r="R594" i="49"/>
  <c r="U594" i="49"/>
  <c r="V594" i="49"/>
  <c r="W594" i="49"/>
  <c r="X594" i="49"/>
  <c r="Y594" i="49"/>
  <c r="P595" i="49"/>
  <c r="R595" i="49"/>
  <c r="U595" i="49"/>
  <c r="V595" i="49"/>
  <c r="W595" i="49"/>
  <c r="X595" i="49"/>
  <c r="Y595" i="49"/>
  <c r="P596" i="49"/>
  <c r="R596" i="49"/>
  <c r="U596" i="49"/>
  <c r="V596" i="49"/>
  <c r="W596" i="49"/>
  <c r="X596" i="49"/>
  <c r="Y596" i="49"/>
  <c r="P597" i="49"/>
  <c r="R597" i="49"/>
  <c r="U597" i="49"/>
  <c r="V597" i="49"/>
  <c r="W597" i="49"/>
  <c r="X597" i="49"/>
  <c r="Y597" i="49"/>
  <c r="P598" i="49"/>
  <c r="R598" i="49"/>
  <c r="U598" i="49"/>
  <c r="V598" i="49"/>
  <c r="W598" i="49"/>
  <c r="X598" i="49"/>
  <c r="Y598" i="49"/>
  <c r="P599" i="49"/>
  <c r="R599" i="49"/>
  <c r="U599" i="49"/>
  <c r="V599" i="49"/>
  <c r="W599" i="49"/>
  <c r="X599" i="49"/>
  <c r="Y599" i="49"/>
  <c r="P600" i="49"/>
  <c r="R600" i="49"/>
  <c r="U600" i="49"/>
  <c r="V600" i="49"/>
  <c r="W600" i="49"/>
  <c r="X600" i="49"/>
  <c r="Y600" i="49"/>
  <c r="P601" i="49"/>
  <c r="R601" i="49"/>
  <c r="U601" i="49"/>
  <c r="V601" i="49"/>
  <c r="W601" i="49"/>
  <c r="X601" i="49"/>
  <c r="Y601" i="49"/>
  <c r="P602" i="49"/>
  <c r="R602" i="49"/>
  <c r="U602" i="49"/>
  <c r="V602" i="49"/>
  <c r="W602" i="49"/>
  <c r="X602" i="49"/>
  <c r="Y602" i="49"/>
  <c r="R18" i="49"/>
  <c r="U19" i="49"/>
  <c r="V19" i="49"/>
  <c r="W19" i="49"/>
  <c r="X19" i="49"/>
  <c r="Y19" i="49"/>
  <c r="B38" i="47"/>
  <c r="B39" i="47"/>
  <c r="B414" i="50" l="1"/>
  <c r="N414" i="50" s="1"/>
  <c r="B418" i="50"/>
  <c r="N418" i="50" s="1"/>
  <c r="B428" i="50"/>
  <c r="N428" i="50" s="1"/>
  <c r="B574" i="50"/>
  <c r="N574" i="50" s="1"/>
  <c r="B582" i="50"/>
  <c r="N582" i="50" s="1"/>
  <c r="B24" i="50"/>
  <c r="N24" i="50" s="1"/>
  <c r="B32" i="50"/>
  <c r="N32" i="50" s="1"/>
  <c r="B588" i="50"/>
  <c r="N588" i="50" s="1"/>
  <c r="B291" i="50"/>
  <c r="N291" i="50" s="1"/>
  <c r="B498" i="50"/>
  <c r="N498" i="50" s="1"/>
  <c r="B504" i="50"/>
  <c r="N504" i="50" s="1"/>
  <c r="I573" i="29"/>
  <c r="B26" i="50"/>
  <c r="N26" i="50" s="1"/>
  <c r="B187" i="50"/>
  <c r="N187" i="50" s="1"/>
  <c r="B500" i="50"/>
  <c r="N500" i="50" s="1"/>
  <c r="B584" i="50"/>
  <c r="N584" i="50" s="1"/>
  <c r="B357" i="50"/>
  <c r="N357" i="50" s="1"/>
  <c r="B494" i="50"/>
  <c r="N494" i="50" s="1"/>
  <c r="B580" i="50"/>
  <c r="N580" i="50" s="1"/>
  <c r="B179" i="50"/>
  <c r="N179" i="50" s="1"/>
  <c r="B331" i="50"/>
  <c r="N331" i="50" s="1"/>
  <c r="B492" i="50"/>
  <c r="N492" i="50" s="1"/>
  <c r="B572" i="50"/>
  <c r="N572" i="50" s="1"/>
  <c r="B125" i="50"/>
  <c r="N125" i="50" s="1"/>
  <c r="B245" i="50"/>
  <c r="N245" i="50" s="1"/>
  <c r="B426" i="50"/>
  <c r="N426" i="50" s="1"/>
  <c r="B84" i="50"/>
  <c r="N84" i="50" s="1"/>
  <c r="B301" i="50"/>
  <c r="N301" i="50" s="1"/>
  <c r="B422" i="50"/>
  <c r="N422" i="50" s="1"/>
  <c r="B430" i="50"/>
  <c r="N430" i="50" s="1"/>
  <c r="B510" i="50"/>
  <c r="N510" i="50" s="1"/>
  <c r="B27" i="50"/>
  <c r="N27" i="50" s="1"/>
  <c r="B83" i="50"/>
  <c r="N83" i="50" s="1"/>
  <c r="B188" i="50"/>
  <c r="N188" i="50" s="1"/>
  <c r="B219" i="50"/>
  <c r="N219" i="50" s="1"/>
  <c r="B420" i="50"/>
  <c r="N420" i="50" s="1"/>
  <c r="B502" i="50"/>
  <c r="N502" i="50" s="1"/>
  <c r="B598" i="50"/>
  <c r="N598" i="50" s="1"/>
  <c r="A529" i="29"/>
  <c r="E573" i="29"/>
  <c r="E533" i="29"/>
  <c r="H529" i="29"/>
  <c r="F573" i="29"/>
  <c r="D522" i="29"/>
  <c r="F529" i="29"/>
  <c r="B529" i="29"/>
  <c r="G522" i="29"/>
  <c r="A573" i="29"/>
  <c r="J546" i="29"/>
  <c r="H573" i="29"/>
  <c r="C533" i="29"/>
  <c r="K570" i="29"/>
  <c r="F581" i="29"/>
  <c r="H570" i="29"/>
  <c r="K581" i="29"/>
  <c r="C581" i="29"/>
  <c r="E570" i="29"/>
  <c r="G519" i="29"/>
  <c r="B31" i="50"/>
  <c r="N31" i="50" s="1"/>
  <c r="K573" i="29"/>
  <c r="J533" i="29"/>
  <c r="D573" i="29"/>
  <c r="B30" i="50"/>
  <c r="N30" i="50" s="1"/>
  <c r="H527" i="29"/>
  <c r="C573" i="29"/>
  <c r="B533" i="29"/>
  <c r="J573" i="29"/>
  <c r="A533" i="29"/>
  <c r="G573" i="29"/>
  <c r="H533" i="29"/>
  <c r="I527" i="29"/>
  <c r="K541" i="29"/>
  <c r="J541" i="29"/>
  <c r="B541" i="29"/>
  <c r="E527" i="29"/>
  <c r="F537" i="29"/>
  <c r="D527" i="29"/>
  <c r="J581" i="29"/>
  <c r="I581" i="29"/>
  <c r="I482" i="29"/>
  <c r="A581" i="29"/>
  <c r="A525" i="29"/>
  <c r="B265" i="50"/>
  <c r="N265" i="50" s="1"/>
  <c r="B293" i="50"/>
  <c r="N293" i="50" s="1"/>
  <c r="B347" i="50"/>
  <c r="N347" i="50" s="1"/>
  <c r="B438" i="50"/>
  <c r="N438" i="50" s="1"/>
  <c r="B243" i="50"/>
  <c r="N243" i="50" s="1"/>
  <c r="B285" i="50"/>
  <c r="N285" i="50" s="1"/>
  <c r="B355" i="50"/>
  <c r="N355" i="50" s="1"/>
  <c r="B570" i="50"/>
  <c r="N570" i="50" s="1"/>
  <c r="B174" i="50"/>
  <c r="N174" i="50" s="1"/>
  <c r="B241" i="50"/>
  <c r="N241" i="50" s="1"/>
  <c r="B269" i="50"/>
  <c r="N269" i="50" s="1"/>
  <c r="B309" i="50"/>
  <c r="N309" i="50" s="1"/>
  <c r="B237" i="50"/>
  <c r="N237" i="50" s="1"/>
  <c r="B267" i="50"/>
  <c r="N267" i="50" s="1"/>
  <c r="B307" i="50"/>
  <c r="N307" i="50" s="1"/>
  <c r="B349" i="50"/>
  <c r="N349" i="50" s="1"/>
  <c r="I525" i="29"/>
  <c r="K527" i="29"/>
  <c r="B581" i="29"/>
  <c r="I541" i="29"/>
  <c r="B479" i="29"/>
  <c r="C546" i="29"/>
  <c r="I533" i="29"/>
  <c r="E522" i="29"/>
  <c r="H525" i="29"/>
  <c r="B546" i="29"/>
  <c r="B522" i="29"/>
  <c r="D525" i="29"/>
  <c r="G525" i="29"/>
  <c r="C570" i="29"/>
  <c r="G527" i="29"/>
  <c r="E581" i="29"/>
  <c r="H581" i="29"/>
  <c r="E529" i="29"/>
  <c r="D533" i="29"/>
  <c r="G533" i="29"/>
  <c r="A522" i="29"/>
  <c r="K525" i="29"/>
  <c r="F525" i="29"/>
  <c r="J570" i="29"/>
  <c r="D581" i="29"/>
  <c r="D529" i="29"/>
  <c r="K533" i="29"/>
  <c r="H522" i="29"/>
  <c r="C525" i="29"/>
  <c r="E525" i="29"/>
  <c r="J525" i="29"/>
  <c r="D546" i="29"/>
  <c r="S361" i="49"/>
  <c r="G479" i="29"/>
  <c r="S521" i="49"/>
  <c r="D479" i="29"/>
  <c r="K479" i="29"/>
  <c r="C557" i="29"/>
  <c r="J557" i="29"/>
  <c r="B557" i="29"/>
  <c r="F519" i="29"/>
  <c r="H519" i="29"/>
  <c r="S415" i="49"/>
  <c r="S407" i="49"/>
  <c r="S391" i="49"/>
  <c r="S367" i="49"/>
  <c r="S535" i="49"/>
  <c r="E519" i="29"/>
  <c r="D519" i="29"/>
  <c r="I557" i="29"/>
  <c r="J519" i="29"/>
  <c r="F557" i="29"/>
  <c r="A557" i="29"/>
  <c r="S408" i="49"/>
  <c r="B519" i="29"/>
  <c r="E557" i="29"/>
  <c r="H557" i="29"/>
  <c r="H585" i="29"/>
  <c r="I519" i="29"/>
  <c r="D557" i="29"/>
  <c r="G557" i="29"/>
  <c r="A519" i="29"/>
  <c r="G570" i="29"/>
  <c r="I570" i="29"/>
  <c r="J527" i="29"/>
  <c r="E541" i="29"/>
  <c r="H541" i="29"/>
  <c r="C529" i="29"/>
  <c r="C522" i="29"/>
  <c r="F570" i="29"/>
  <c r="A570" i="29"/>
  <c r="B527" i="29"/>
  <c r="D541" i="29"/>
  <c r="G541" i="29"/>
  <c r="J529" i="29"/>
  <c r="G546" i="29"/>
  <c r="J522" i="29"/>
  <c r="D570" i="29"/>
  <c r="F527" i="29"/>
  <c r="A527" i="29"/>
  <c r="C541" i="29"/>
  <c r="G529" i="29"/>
  <c r="I529" i="29"/>
  <c r="K546" i="29"/>
  <c r="I522" i="29"/>
  <c r="F541" i="29"/>
  <c r="I546" i="29"/>
  <c r="K522" i="29"/>
  <c r="E537" i="29"/>
  <c r="S543" i="49"/>
  <c r="F543" i="29"/>
  <c r="C479" i="29"/>
  <c r="C559" i="29"/>
  <c r="D490" i="29"/>
  <c r="J479" i="29"/>
  <c r="D482" i="29"/>
  <c r="S234" i="49"/>
  <c r="I490" i="29"/>
  <c r="G490" i="29"/>
  <c r="I479" i="29"/>
  <c r="G482" i="29"/>
  <c r="G583" i="29"/>
  <c r="F479" i="29"/>
  <c r="A479" i="29"/>
  <c r="A498" i="29"/>
  <c r="E479" i="29"/>
  <c r="A490" i="29"/>
  <c r="A482" i="29"/>
  <c r="E490" i="29"/>
  <c r="H490" i="29"/>
  <c r="E482" i="29"/>
  <c r="H482" i="29"/>
  <c r="C583" i="29"/>
  <c r="K490" i="29"/>
  <c r="F490" i="29"/>
  <c r="K482" i="29"/>
  <c r="F482" i="29"/>
  <c r="I583" i="29"/>
  <c r="C490" i="29"/>
  <c r="C482" i="29"/>
  <c r="J490" i="29"/>
  <c r="J482" i="29"/>
  <c r="E559" i="29"/>
  <c r="E498" i="29"/>
  <c r="H498" i="29"/>
  <c r="C543" i="29"/>
  <c r="D498" i="29"/>
  <c r="G498" i="29"/>
  <c r="A543" i="29"/>
  <c r="K498" i="29"/>
  <c r="F498" i="29"/>
  <c r="B569" i="29"/>
  <c r="C498" i="29"/>
  <c r="G569" i="29"/>
  <c r="J498" i="29"/>
  <c r="K569" i="29"/>
  <c r="B498" i="29"/>
  <c r="S520" i="49"/>
  <c r="E487" i="29"/>
  <c r="S496" i="49"/>
  <c r="S464" i="49"/>
  <c r="S280" i="49"/>
  <c r="H487" i="29"/>
  <c r="S584" i="49"/>
  <c r="S552" i="49"/>
  <c r="S440" i="49"/>
  <c r="S112" i="49"/>
  <c r="S248" i="49"/>
  <c r="S182" i="49"/>
  <c r="S126" i="49"/>
  <c r="H503" i="29"/>
  <c r="S374" i="49"/>
  <c r="S581" i="49"/>
  <c r="S486" i="49"/>
  <c r="S430" i="49"/>
  <c r="S390" i="49"/>
  <c r="S350" i="49"/>
  <c r="S190" i="49"/>
  <c r="S46" i="49"/>
  <c r="A503" i="29"/>
  <c r="S470" i="49"/>
  <c r="S422" i="49"/>
  <c r="S382" i="49"/>
  <c r="S342" i="49"/>
  <c r="S302" i="49"/>
  <c r="S262" i="49"/>
  <c r="S230" i="49"/>
  <c r="S134" i="49"/>
  <c r="S86" i="49"/>
  <c r="S38" i="49"/>
  <c r="G503" i="29"/>
  <c r="S526" i="49"/>
  <c r="S454" i="49"/>
  <c r="S414" i="49"/>
  <c r="S334" i="49"/>
  <c r="S294" i="49"/>
  <c r="S254" i="49"/>
  <c r="S222" i="49"/>
  <c r="S174" i="49"/>
  <c r="S118" i="49"/>
  <c r="S78" i="49"/>
  <c r="S366" i="49"/>
  <c r="S214" i="49"/>
  <c r="S166" i="49"/>
  <c r="S70" i="49"/>
  <c r="S326" i="49"/>
  <c r="S246" i="49"/>
  <c r="S158" i="49"/>
  <c r="S110" i="49"/>
  <c r="F503" i="29"/>
  <c r="S510" i="49"/>
  <c r="S438" i="49"/>
  <c r="S398" i="49"/>
  <c r="S358" i="49"/>
  <c r="S318" i="49"/>
  <c r="S278" i="49"/>
  <c r="S206" i="49"/>
  <c r="S150" i="49"/>
  <c r="S102" i="49"/>
  <c r="S54" i="49"/>
  <c r="E503" i="29"/>
  <c r="S310" i="49"/>
  <c r="S270" i="49"/>
  <c r="S238" i="49"/>
  <c r="S198" i="49"/>
  <c r="S142" i="49"/>
  <c r="S94" i="49"/>
  <c r="D503" i="29"/>
  <c r="S477" i="49"/>
  <c r="S253" i="49"/>
  <c r="S149" i="49"/>
  <c r="S573" i="49"/>
  <c r="S277" i="49"/>
  <c r="S181" i="49"/>
  <c r="S101" i="49"/>
  <c r="S69" i="49"/>
  <c r="S518" i="49"/>
  <c r="S421" i="49"/>
  <c r="S213" i="49"/>
  <c r="S517" i="49"/>
  <c r="S301" i="49"/>
  <c r="S93" i="49"/>
  <c r="S542" i="49"/>
  <c r="S445" i="49"/>
  <c r="S237" i="49"/>
  <c r="S125" i="49"/>
  <c r="S598" i="49"/>
  <c r="S541" i="49"/>
  <c r="S157" i="49"/>
  <c r="S590" i="49"/>
  <c r="K503" i="29"/>
  <c r="S565" i="49"/>
  <c r="S533" i="49"/>
  <c r="S357" i="49"/>
  <c r="S557" i="49"/>
  <c r="S501" i="49"/>
  <c r="S437" i="49"/>
  <c r="S413" i="49"/>
  <c r="S229" i="49"/>
  <c r="S205" i="49"/>
  <c r="S180" i="49"/>
  <c r="S117" i="49"/>
  <c r="D559" i="29"/>
  <c r="D487" i="29"/>
  <c r="G487" i="29"/>
  <c r="J583" i="29"/>
  <c r="S509" i="49"/>
  <c r="S597" i="49"/>
  <c r="S525" i="49"/>
  <c r="S461" i="49"/>
  <c r="S373" i="49"/>
  <c r="S269" i="49"/>
  <c r="S141" i="49"/>
  <c r="K559" i="29"/>
  <c r="K487" i="29"/>
  <c r="H583" i="29"/>
  <c r="B583" i="29"/>
  <c r="C521" i="29"/>
  <c r="S493" i="49"/>
  <c r="S349" i="49"/>
  <c r="S317" i="49"/>
  <c r="S293" i="49"/>
  <c r="S245" i="49"/>
  <c r="S197" i="49"/>
  <c r="C487" i="29"/>
  <c r="S549" i="49"/>
  <c r="S589" i="49"/>
  <c r="S453" i="49"/>
  <c r="S429" i="49"/>
  <c r="S221" i="49"/>
  <c r="S165" i="49"/>
  <c r="S109" i="49"/>
  <c r="J559" i="29"/>
  <c r="J487" i="29"/>
  <c r="F583" i="29"/>
  <c r="A583" i="29"/>
  <c r="A585" i="29"/>
  <c r="S469" i="49"/>
  <c r="S381" i="49"/>
  <c r="S485" i="49"/>
  <c r="S365" i="49"/>
  <c r="S341" i="49"/>
  <c r="S309" i="49"/>
  <c r="S285" i="49"/>
  <c r="S261" i="49"/>
  <c r="S189" i="49"/>
  <c r="S133" i="49"/>
  <c r="S29" i="49"/>
  <c r="H559" i="29"/>
  <c r="B559" i="29"/>
  <c r="B487" i="29"/>
  <c r="E583" i="29"/>
  <c r="G559" i="29"/>
  <c r="I559" i="29"/>
  <c r="I487" i="29"/>
  <c r="D583" i="29"/>
  <c r="F559" i="29"/>
  <c r="F487" i="29"/>
  <c r="C503" i="29"/>
  <c r="A569" i="29"/>
  <c r="D543" i="29"/>
  <c r="B37" i="36"/>
  <c r="H569" i="29"/>
  <c r="K543" i="29"/>
  <c r="S193" i="49"/>
  <c r="S137" i="49"/>
  <c r="F569" i="29"/>
  <c r="J543" i="29"/>
  <c r="S33" i="49"/>
  <c r="A337" i="36"/>
  <c r="E569" i="29"/>
  <c r="H543" i="29"/>
  <c r="B543" i="29"/>
  <c r="S233" i="49"/>
  <c r="J569" i="29"/>
  <c r="D569" i="29"/>
  <c r="G543" i="29"/>
  <c r="I543" i="29"/>
  <c r="I569" i="29"/>
  <c r="S583" i="49"/>
  <c r="S551" i="49"/>
  <c r="S527" i="49"/>
  <c r="S468" i="49"/>
  <c r="S452" i="49"/>
  <c r="S436" i="49"/>
  <c r="S420" i="49"/>
  <c r="S372" i="49"/>
  <c r="S356" i="49"/>
  <c r="S340" i="49"/>
  <c r="S311" i="49"/>
  <c r="S271" i="49"/>
  <c r="S116" i="49"/>
  <c r="S95" i="49"/>
  <c r="S71" i="49"/>
  <c r="S39" i="49"/>
  <c r="S220" i="49"/>
  <c r="S204" i="49"/>
  <c r="S172" i="49"/>
  <c r="S132" i="49"/>
  <c r="S599" i="49"/>
  <c r="S548" i="49"/>
  <c r="S503" i="49"/>
  <c r="S479" i="49"/>
  <c r="S463" i="49"/>
  <c r="S247" i="49"/>
  <c r="S215" i="49"/>
  <c r="S199" i="49"/>
  <c r="S188" i="49"/>
  <c r="S167" i="49"/>
  <c r="S143" i="49"/>
  <c r="S127" i="49"/>
  <c r="S111" i="49"/>
  <c r="S444" i="49"/>
  <c r="S284" i="49"/>
  <c r="S564" i="49"/>
  <c r="S476" i="49"/>
  <c r="S460" i="49"/>
  <c r="S428" i="49"/>
  <c r="S412" i="49"/>
  <c r="S348" i="49"/>
  <c r="S87" i="49"/>
  <c r="S55" i="49"/>
  <c r="I503" i="29"/>
  <c r="S559" i="49"/>
  <c r="S495" i="49"/>
  <c r="S471" i="49"/>
  <c r="S455" i="49"/>
  <c r="S439" i="49"/>
  <c r="S423" i="49"/>
  <c r="S375" i="49"/>
  <c r="S359" i="49"/>
  <c r="S343" i="49"/>
  <c r="S319" i="49"/>
  <c r="S279" i="49"/>
  <c r="S244" i="49"/>
  <c r="S228" i="49"/>
  <c r="S212" i="49"/>
  <c r="S196" i="49"/>
  <c r="S159" i="49"/>
  <c r="S119" i="49"/>
  <c r="S108" i="49"/>
  <c r="H447" i="36"/>
  <c r="S516" i="49"/>
  <c r="S492" i="49"/>
  <c r="S399" i="49"/>
  <c r="S191" i="49"/>
  <c r="S175" i="49"/>
  <c r="S591" i="49"/>
  <c r="S575" i="49"/>
  <c r="S556" i="49"/>
  <c r="S540" i="49"/>
  <c r="S404" i="49"/>
  <c r="S380" i="49"/>
  <c r="S364" i="49"/>
  <c r="S332" i="49"/>
  <c r="S236" i="49"/>
  <c r="S156" i="49"/>
  <c r="S124" i="49"/>
  <c r="H189" i="36"/>
  <c r="S484" i="49"/>
  <c r="S572" i="49"/>
  <c r="S500" i="49"/>
  <c r="S602" i="49"/>
  <c r="S588" i="49"/>
  <c r="S567" i="49"/>
  <c r="S532" i="49"/>
  <c r="S396" i="49"/>
  <c r="S324" i="49"/>
  <c r="S308" i="49"/>
  <c r="S292" i="49"/>
  <c r="S276" i="49"/>
  <c r="S260" i="49"/>
  <c r="S148" i="49"/>
  <c r="S84" i="49"/>
  <c r="B491" i="50"/>
  <c r="N491" i="50" s="1"/>
  <c r="S596" i="49"/>
  <c r="S580" i="49"/>
  <c r="S524" i="49"/>
  <c r="S508" i="49"/>
  <c r="S487" i="49"/>
  <c r="S316" i="49"/>
  <c r="S300" i="49"/>
  <c r="S268" i="49"/>
  <c r="S252" i="49"/>
  <c r="S140" i="49"/>
  <c r="S92" i="49"/>
  <c r="E131" i="36"/>
  <c r="B529" i="36"/>
  <c r="S494" i="49"/>
  <c r="S478" i="49"/>
  <c r="S446" i="49"/>
  <c r="G41" i="36"/>
  <c r="D531" i="36"/>
  <c r="B569" i="50"/>
  <c r="N569" i="50" s="1"/>
  <c r="S582" i="49"/>
  <c r="S566" i="49"/>
  <c r="G91" i="36"/>
  <c r="S550" i="49"/>
  <c r="S534" i="49"/>
  <c r="S502" i="49"/>
  <c r="S574" i="49"/>
  <c r="S558" i="49"/>
  <c r="S406" i="49"/>
  <c r="B429" i="50"/>
  <c r="N429" i="50" s="1"/>
  <c r="H567" i="36"/>
  <c r="E585" i="29"/>
  <c r="F546" i="29"/>
  <c r="A546" i="29"/>
  <c r="K519" i="29"/>
  <c r="I537" i="29"/>
  <c r="C537" i="29"/>
  <c r="J585" i="29"/>
  <c r="D585" i="29"/>
  <c r="E546" i="29"/>
  <c r="A537" i="29"/>
  <c r="C23" i="36"/>
  <c r="B585" i="29"/>
  <c r="K585" i="29"/>
  <c r="H537" i="29"/>
  <c r="I585" i="29"/>
  <c r="C585" i="29"/>
  <c r="G537" i="29"/>
  <c r="G585" i="29"/>
  <c r="B537" i="29"/>
  <c r="D537" i="29"/>
  <c r="F119" i="36"/>
  <c r="D409" i="36"/>
  <c r="F561" i="36"/>
  <c r="J537" i="29"/>
  <c r="S593" i="49"/>
  <c r="S569" i="49"/>
  <c r="S545" i="49"/>
  <c r="S505" i="49"/>
  <c r="S481" i="49"/>
  <c r="S441" i="49"/>
  <c r="S417" i="49"/>
  <c r="S305" i="49"/>
  <c r="S217" i="49"/>
  <c r="E273" i="36"/>
  <c r="A366" i="36"/>
  <c r="H483" i="36"/>
  <c r="G577" i="36"/>
  <c r="J521" i="29"/>
  <c r="S385" i="49"/>
  <c r="S345" i="49"/>
  <c r="S265" i="49"/>
  <c r="S241" i="49"/>
  <c r="S177" i="49"/>
  <c r="S161" i="49"/>
  <c r="S121" i="49"/>
  <c r="S49" i="49"/>
  <c r="F69" i="36"/>
  <c r="C375" i="36"/>
  <c r="C491" i="36"/>
  <c r="H521" i="29"/>
  <c r="B521" i="29"/>
  <c r="J503" i="29"/>
  <c r="S465" i="49"/>
  <c r="S401" i="49"/>
  <c r="S369" i="49"/>
  <c r="S329" i="49"/>
  <c r="S289" i="49"/>
  <c r="S201" i="49"/>
  <c r="S145" i="49"/>
  <c r="B21" i="50"/>
  <c r="N21" i="50" s="1"/>
  <c r="A297" i="36"/>
  <c r="A399" i="36"/>
  <c r="B533" i="50"/>
  <c r="N533" i="50" s="1"/>
  <c r="G521" i="29"/>
  <c r="I521" i="29"/>
  <c r="S553" i="49"/>
  <c r="S529" i="49"/>
  <c r="S577" i="49"/>
  <c r="S489" i="49"/>
  <c r="S449" i="49"/>
  <c r="S425" i="49"/>
  <c r="S313" i="49"/>
  <c r="S249" i="49"/>
  <c r="S225" i="49"/>
  <c r="S105" i="49"/>
  <c r="F521" i="29"/>
  <c r="A521" i="29"/>
  <c r="S513" i="49"/>
  <c r="S353" i="49"/>
  <c r="S273" i="49"/>
  <c r="S185" i="49"/>
  <c r="S129" i="49"/>
  <c r="S89" i="49"/>
  <c r="S41" i="49"/>
  <c r="E521" i="29"/>
  <c r="S585" i="49"/>
  <c r="S537" i="49"/>
  <c r="S497" i="49"/>
  <c r="S473" i="49"/>
  <c r="S409" i="49"/>
  <c r="A127" i="36"/>
  <c r="F233" i="36"/>
  <c r="D521" i="29"/>
  <c r="S561" i="49"/>
  <c r="S377" i="49"/>
  <c r="S297" i="49"/>
  <c r="S209" i="49"/>
  <c r="S169" i="49"/>
  <c r="S65" i="49"/>
  <c r="S433" i="49"/>
  <c r="S393" i="49"/>
  <c r="S337" i="49"/>
  <c r="S321" i="49"/>
  <c r="S281" i="49"/>
  <c r="S257" i="49"/>
  <c r="S153" i="49"/>
  <c r="S97" i="49"/>
  <c r="S360" i="49"/>
  <c r="S304" i="49"/>
  <c r="S184" i="49"/>
  <c r="S160" i="49"/>
  <c r="S136" i="49"/>
  <c r="S368" i="49"/>
  <c r="S336" i="49"/>
  <c r="S312" i="49"/>
  <c r="S192" i="49"/>
  <c r="S144" i="49"/>
  <c r="S88" i="49"/>
  <c r="S560" i="49"/>
  <c r="S528" i="49"/>
  <c r="S504" i="49"/>
  <c r="S472" i="49"/>
  <c r="S448" i="49"/>
  <c r="S416" i="49"/>
  <c r="S392" i="49"/>
  <c r="S256" i="49"/>
  <c r="S224" i="49"/>
  <c r="S168" i="49"/>
  <c r="S96" i="49"/>
  <c r="S376" i="49"/>
  <c r="S344" i="49"/>
  <c r="S320" i="49"/>
  <c r="S288" i="49"/>
  <c r="S200" i="49"/>
  <c r="S120" i="49"/>
  <c r="S64" i="49"/>
  <c r="S568" i="49"/>
  <c r="S536" i="49"/>
  <c r="S480" i="49"/>
  <c r="S456" i="49"/>
  <c r="S424" i="49"/>
  <c r="S264" i="49"/>
  <c r="S600" i="49"/>
  <c r="S512" i="49"/>
  <c r="S400" i="49"/>
  <c r="S352" i="49"/>
  <c r="S296" i="49"/>
  <c r="S232" i="49"/>
  <c r="S208" i="49"/>
  <c r="S176" i="49"/>
  <c r="S128" i="49"/>
  <c r="S576" i="49"/>
  <c r="S544" i="49"/>
  <c r="S488" i="49"/>
  <c r="S432" i="49"/>
  <c r="S384" i="49"/>
  <c r="S328" i="49"/>
  <c r="S272" i="49"/>
  <c r="S240" i="49"/>
  <c r="S104" i="49"/>
  <c r="S32" i="49"/>
  <c r="E403" i="36"/>
  <c r="A451" i="36"/>
  <c r="D21" i="36"/>
  <c r="I173" i="36"/>
  <c r="B376" i="50"/>
  <c r="N376" i="50" s="1"/>
  <c r="E411" i="36"/>
  <c r="B493" i="50"/>
  <c r="N493" i="50" s="1"/>
  <c r="D537" i="36"/>
  <c r="E139" i="36"/>
  <c r="G371" i="36"/>
  <c r="F431" i="36"/>
  <c r="D489" i="36"/>
  <c r="C157" i="36"/>
  <c r="B397" i="50"/>
  <c r="N397" i="50" s="1"/>
  <c r="F441" i="36"/>
  <c r="B531" i="50"/>
  <c r="N531" i="50" s="1"/>
  <c r="I569" i="36"/>
  <c r="K535" i="29"/>
  <c r="C535" i="29"/>
  <c r="D535" i="29"/>
  <c r="J535" i="29"/>
  <c r="H535" i="29"/>
  <c r="B535" i="29"/>
  <c r="G535" i="29"/>
  <c r="I535" i="29"/>
  <c r="F535" i="29"/>
  <c r="A535" i="29"/>
  <c r="C3" i="29"/>
  <c r="K3" i="29"/>
  <c r="D3" i="29"/>
  <c r="I3" i="29"/>
  <c r="E3" i="29"/>
  <c r="A3" i="29"/>
  <c r="F3" i="29"/>
  <c r="G3" i="29"/>
  <c r="H3" i="29"/>
  <c r="B3" i="29"/>
  <c r="J3" i="29"/>
  <c r="E517" i="29"/>
  <c r="F517" i="29"/>
  <c r="G517" i="29"/>
  <c r="H517" i="29"/>
  <c r="A517" i="29"/>
  <c r="I517" i="29"/>
  <c r="B517" i="29"/>
  <c r="J517" i="29"/>
  <c r="C517" i="29"/>
  <c r="K517" i="29"/>
  <c r="D517" i="29"/>
  <c r="D496" i="29"/>
  <c r="E496" i="29"/>
  <c r="F496" i="29"/>
  <c r="G496" i="29"/>
  <c r="H496" i="29"/>
  <c r="A496" i="29"/>
  <c r="I496" i="29"/>
  <c r="B496" i="29"/>
  <c r="J496" i="29"/>
  <c r="K496" i="29"/>
  <c r="C496" i="29"/>
  <c r="E501" i="29"/>
  <c r="F501" i="29"/>
  <c r="G501" i="29"/>
  <c r="H501" i="29"/>
  <c r="A501" i="29"/>
  <c r="I501" i="29"/>
  <c r="B501" i="29"/>
  <c r="J501" i="29"/>
  <c r="C501" i="29"/>
  <c r="K501" i="29"/>
  <c r="D501" i="29"/>
  <c r="B502" i="29"/>
  <c r="J502" i="29"/>
  <c r="C502" i="29"/>
  <c r="K502" i="29"/>
  <c r="D502" i="29"/>
  <c r="E502" i="29"/>
  <c r="F502" i="29"/>
  <c r="G502" i="29"/>
  <c r="H502" i="29"/>
  <c r="I502" i="29"/>
  <c r="A502" i="29"/>
  <c r="E579" i="29"/>
  <c r="F579" i="29"/>
  <c r="G579" i="29"/>
  <c r="H579" i="29"/>
  <c r="A579" i="29"/>
  <c r="I579" i="29"/>
  <c r="B579" i="29"/>
  <c r="J579" i="29"/>
  <c r="C579" i="29"/>
  <c r="K579" i="29"/>
  <c r="D579" i="29"/>
  <c r="H586" i="29"/>
  <c r="A586" i="29"/>
  <c r="I586" i="29"/>
  <c r="B586" i="29"/>
  <c r="J586" i="29"/>
  <c r="C586" i="29"/>
  <c r="K586" i="29"/>
  <c r="D586" i="29"/>
  <c r="E586" i="29"/>
  <c r="F586" i="29"/>
  <c r="G586" i="29"/>
  <c r="B526" i="29"/>
  <c r="J526" i="29"/>
  <c r="C526" i="29"/>
  <c r="K526" i="29"/>
  <c r="D526" i="29"/>
  <c r="E526" i="29"/>
  <c r="F526" i="29"/>
  <c r="G526" i="29"/>
  <c r="H526" i="29"/>
  <c r="A526" i="29"/>
  <c r="I526" i="29"/>
  <c r="B518" i="29"/>
  <c r="J518" i="29"/>
  <c r="C518" i="29"/>
  <c r="K518" i="29"/>
  <c r="D518" i="29"/>
  <c r="E518" i="29"/>
  <c r="F518" i="29"/>
  <c r="G518" i="29"/>
  <c r="H518" i="29"/>
  <c r="A518" i="29"/>
  <c r="I518" i="29"/>
  <c r="C515" i="29"/>
  <c r="K515" i="29"/>
  <c r="D515" i="29"/>
  <c r="E515" i="29"/>
  <c r="F515" i="29"/>
  <c r="G515" i="29"/>
  <c r="H515" i="29"/>
  <c r="A515" i="29"/>
  <c r="I515" i="29"/>
  <c r="B515" i="29"/>
  <c r="J515" i="29"/>
  <c r="H492" i="29"/>
  <c r="A492" i="29"/>
  <c r="I492" i="29"/>
  <c r="B492" i="29"/>
  <c r="J492" i="29"/>
  <c r="C492" i="29"/>
  <c r="K492" i="29"/>
  <c r="D492" i="29"/>
  <c r="E492" i="29"/>
  <c r="F492" i="29"/>
  <c r="G492" i="29"/>
  <c r="A497" i="29"/>
  <c r="I497" i="29"/>
  <c r="B497" i="29"/>
  <c r="J497" i="29"/>
  <c r="C497" i="29"/>
  <c r="K497" i="29"/>
  <c r="D497" i="29"/>
  <c r="E497" i="29"/>
  <c r="F497" i="29"/>
  <c r="G497" i="29"/>
  <c r="H497" i="29"/>
  <c r="C491" i="29"/>
  <c r="K491" i="29"/>
  <c r="D491" i="29"/>
  <c r="E491" i="29"/>
  <c r="F491" i="29"/>
  <c r="G491" i="29"/>
  <c r="H491" i="29"/>
  <c r="A491" i="29"/>
  <c r="I491" i="29"/>
  <c r="B491" i="29"/>
  <c r="J491" i="29"/>
  <c r="G549" i="29"/>
  <c r="H549" i="29"/>
  <c r="A549" i="29"/>
  <c r="I549" i="29"/>
  <c r="B549" i="29"/>
  <c r="J549" i="29"/>
  <c r="C549" i="29"/>
  <c r="K549" i="29"/>
  <c r="D549" i="29"/>
  <c r="E549" i="29"/>
  <c r="F549" i="29"/>
  <c r="E563" i="29"/>
  <c r="F563" i="29"/>
  <c r="G563" i="29"/>
  <c r="H563" i="29"/>
  <c r="A563" i="29"/>
  <c r="I563" i="29"/>
  <c r="B563" i="29"/>
  <c r="J563" i="29"/>
  <c r="C563" i="29"/>
  <c r="K563" i="29"/>
  <c r="D563" i="29"/>
  <c r="F474" i="29"/>
  <c r="G474" i="29"/>
  <c r="H474" i="29"/>
  <c r="A474" i="29"/>
  <c r="I474" i="29"/>
  <c r="B474" i="29"/>
  <c r="J474" i="29"/>
  <c r="C474" i="29"/>
  <c r="K474" i="29"/>
  <c r="D474" i="29"/>
  <c r="E474" i="29"/>
  <c r="C531" i="29"/>
  <c r="K531" i="29"/>
  <c r="D531" i="29"/>
  <c r="E531" i="29"/>
  <c r="F531" i="29"/>
  <c r="G531" i="29"/>
  <c r="H531" i="29"/>
  <c r="A531" i="29"/>
  <c r="I531" i="29"/>
  <c r="J531" i="29"/>
  <c r="B531" i="29"/>
  <c r="D558" i="29"/>
  <c r="E558" i="29"/>
  <c r="F558" i="29"/>
  <c r="G558" i="29"/>
  <c r="H558" i="29"/>
  <c r="A558" i="29"/>
  <c r="I558" i="29"/>
  <c r="B558" i="29"/>
  <c r="J558" i="29"/>
  <c r="C558" i="29"/>
  <c r="K558" i="29"/>
  <c r="D550" i="29"/>
  <c r="E550" i="29"/>
  <c r="F550" i="29"/>
  <c r="G550" i="29"/>
  <c r="H550" i="29"/>
  <c r="A550" i="29"/>
  <c r="I550" i="29"/>
  <c r="B550" i="29"/>
  <c r="J550" i="29"/>
  <c r="C550" i="29"/>
  <c r="K550" i="29"/>
  <c r="H516" i="29"/>
  <c r="A516" i="29"/>
  <c r="I516" i="29"/>
  <c r="B516" i="29"/>
  <c r="J516" i="29"/>
  <c r="C516" i="29"/>
  <c r="K516" i="29"/>
  <c r="D516" i="29"/>
  <c r="E516" i="29"/>
  <c r="F516" i="29"/>
  <c r="G516" i="29"/>
  <c r="A513" i="29"/>
  <c r="I513" i="29"/>
  <c r="B513" i="29"/>
  <c r="J513" i="29"/>
  <c r="C513" i="29"/>
  <c r="K513" i="29"/>
  <c r="D513" i="29"/>
  <c r="E513" i="29"/>
  <c r="F513" i="29"/>
  <c r="G513" i="29"/>
  <c r="H513" i="29"/>
  <c r="D488" i="29"/>
  <c r="E488" i="29"/>
  <c r="F488" i="29"/>
  <c r="G488" i="29"/>
  <c r="H488" i="29"/>
  <c r="A488" i="29"/>
  <c r="I488" i="29"/>
  <c r="B488" i="29"/>
  <c r="J488" i="29"/>
  <c r="C488" i="29"/>
  <c r="K488" i="29"/>
  <c r="E493" i="29"/>
  <c r="F493" i="29"/>
  <c r="G493" i="29"/>
  <c r="H493" i="29"/>
  <c r="A493" i="29"/>
  <c r="I493" i="29"/>
  <c r="B493" i="29"/>
  <c r="J493" i="29"/>
  <c r="C493" i="29"/>
  <c r="K493" i="29"/>
  <c r="D493" i="29"/>
  <c r="B486" i="29"/>
  <c r="J486" i="29"/>
  <c r="C486" i="29"/>
  <c r="K486" i="29"/>
  <c r="D486" i="29"/>
  <c r="E486" i="29"/>
  <c r="F486" i="29"/>
  <c r="G486" i="29"/>
  <c r="H486" i="29"/>
  <c r="A486" i="29"/>
  <c r="I486" i="29"/>
  <c r="C499" i="29"/>
  <c r="K499" i="29"/>
  <c r="D499" i="29"/>
  <c r="E499" i="29"/>
  <c r="F499" i="29"/>
  <c r="G499" i="29"/>
  <c r="H499" i="29"/>
  <c r="A499" i="29"/>
  <c r="I499" i="29"/>
  <c r="B499" i="29"/>
  <c r="J499" i="29"/>
  <c r="F530" i="29"/>
  <c r="G530" i="29"/>
  <c r="H530" i="29"/>
  <c r="A530" i="29"/>
  <c r="I530" i="29"/>
  <c r="B530" i="29"/>
  <c r="J530" i="29"/>
  <c r="C530" i="29"/>
  <c r="K530" i="29"/>
  <c r="D530" i="29"/>
  <c r="E530" i="29"/>
  <c r="F514" i="29"/>
  <c r="G514" i="29"/>
  <c r="H514" i="29"/>
  <c r="A514" i="29"/>
  <c r="I514" i="29"/>
  <c r="B514" i="29"/>
  <c r="J514" i="29"/>
  <c r="C514" i="29"/>
  <c r="K514" i="29"/>
  <c r="D514" i="29"/>
  <c r="E514" i="29"/>
  <c r="G511" i="29"/>
  <c r="H511" i="29"/>
  <c r="A511" i="29"/>
  <c r="I511" i="29"/>
  <c r="B511" i="29"/>
  <c r="J511" i="29"/>
  <c r="C511" i="29"/>
  <c r="K511" i="29"/>
  <c r="D511" i="29"/>
  <c r="E511" i="29"/>
  <c r="F511" i="29"/>
  <c r="H484" i="29"/>
  <c r="A484" i="29"/>
  <c r="I484" i="29"/>
  <c r="B484" i="29"/>
  <c r="J484" i="29"/>
  <c r="C484" i="29"/>
  <c r="K484" i="29"/>
  <c r="D484" i="29"/>
  <c r="E484" i="29"/>
  <c r="F484" i="29"/>
  <c r="G484" i="29"/>
  <c r="A489" i="29"/>
  <c r="I489" i="29"/>
  <c r="B489" i="29"/>
  <c r="J489" i="29"/>
  <c r="C489" i="29"/>
  <c r="K489" i="29"/>
  <c r="D489" i="29"/>
  <c r="E489" i="29"/>
  <c r="F489" i="29"/>
  <c r="G489" i="29"/>
  <c r="H489" i="29"/>
  <c r="C475" i="29"/>
  <c r="K475" i="29"/>
  <c r="D475" i="29"/>
  <c r="E475" i="29"/>
  <c r="F475" i="29"/>
  <c r="G475" i="29"/>
  <c r="H475" i="29"/>
  <c r="A475" i="29"/>
  <c r="I475" i="29"/>
  <c r="B475" i="29"/>
  <c r="J475" i="29"/>
  <c r="E547" i="29"/>
  <c r="F547" i="29"/>
  <c r="G547" i="29"/>
  <c r="H547" i="29"/>
  <c r="A547" i="29"/>
  <c r="I547" i="29"/>
  <c r="B547" i="29"/>
  <c r="J547" i="29"/>
  <c r="C547" i="29"/>
  <c r="K547" i="29"/>
  <c r="D547" i="29"/>
  <c r="D566" i="29"/>
  <c r="E566" i="29"/>
  <c r="F566" i="29"/>
  <c r="G566" i="29"/>
  <c r="H566" i="29"/>
  <c r="A566" i="29"/>
  <c r="I566" i="29"/>
  <c r="B566" i="29"/>
  <c r="J566" i="29"/>
  <c r="K566" i="29"/>
  <c r="C566" i="29"/>
  <c r="D512" i="29"/>
  <c r="E512" i="29"/>
  <c r="F512" i="29"/>
  <c r="G512" i="29"/>
  <c r="H512" i="29"/>
  <c r="A512" i="29"/>
  <c r="I512" i="29"/>
  <c r="B512" i="29"/>
  <c r="J512" i="29"/>
  <c r="C512" i="29"/>
  <c r="K512" i="29"/>
  <c r="E509" i="29"/>
  <c r="F509" i="29"/>
  <c r="G509" i="29"/>
  <c r="H509" i="29"/>
  <c r="A509" i="29"/>
  <c r="I509" i="29"/>
  <c r="B509" i="29"/>
  <c r="J509" i="29"/>
  <c r="C509" i="29"/>
  <c r="K509" i="29"/>
  <c r="D509" i="29"/>
  <c r="D480" i="29"/>
  <c r="E480" i="29"/>
  <c r="F480" i="29"/>
  <c r="G480" i="29"/>
  <c r="H480" i="29"/>
  <c r="A480" i="29"/>
  <c r="I480" i="29"/>
  <c r="B480" i="29"/>
  <c r="J480" i="29"/>
  <c r="C480" i="29"/>
  <c r="K480" i="29"/>
  <c r="E485" i="29"/>
  <c r="F485" i="29"/>
  <c r="G485" i="29"/>
  <c r="H485" i="29"/>
  <c r="A485" i="29"/>
  <c r="I485" i="29"/>
  <c r="B485" i="29"/>
  <c r="J485" i="29"/>
  <c r="C485" i="29"/>
  <c r="K485" i="29"/>
  <c r="D485" i="29"/>
  <c r="A551" i="29"/>
  <c r="I551" i="29"/>
  <c r="B551" i="29"/>
  <c r="J551" i="29"/>
  <c r="C551" i="29"/>
  <c r="K551" i="29"/>
  <c r="D551" i="29"/>
  <c r="E551" i="29"/>
  <c r="F551" i="29"/>
  <c r="G551" i="29"/>
  <c r="H551" i="29"/>
  <c r="D582" i="29"/>
  <c r="E582" i="29"/>
  <c r="F582" i="29"/>
  <c r="G582" i="29"/>
  <c r="H582" i="29"/>
  <c r="A582" i="29"/>
  <c r="I582" i="29"/>
  <c r="B582" i="29"/>
  <c r="J582" i="29"/>
  <c r="C582" i="29"/>
  <c r="K582" i="29"/>
  <c r="B510" i="29"/>
  <c r="J510" i="29"/>
  <c r="C510" i="29"/>
  <c r="K510" i="29"/>
  <c r="D510" i="29"/>
  <c r="E510" i="29"/>
  <c r="F510" i="29"/>
  <c r="G510" i="29"/>
  <c r="H510" i="29"/>
  <c r="A510" i="29"/>
  <c r="I510" i="29"/>
  <c r="C507" i="29"/>
  <c r="K507" i="29"/>
  <c r="D507" i="29"/>
  <c r="E507" i="29"/>
  <c r="F507" i="29"/>
  <c r="G507" i="29"/>
  <c r="H507" i="29"/>
  <c r="A507" i="29"/>
  <c r="I507" i="29"/>
  <c r="J507" i="29"/>
  <c r="B507" i="29"/>
  <c r="H476" i="29"/>
  <c r="A476" i="29"/>
  <c r="I476" i="29"/>
  <c r="B476" i="29"/>
  <c r="J476" i="29"/>
  <c r="C476" i="29"/>
  <c r="K476" i="29"/>
  <c r="D476" i="29"/>
  <c r="E476" i="29"/>
  <c r="F476" i="29"/>
  <c r="G476" i="29"/>
  <c r="A481" i="29"/>
  <c r="I481" i="29"/>
  <c r="B481" i="29"/>
  <c r="J481" i="29"/>
  <c r="C481" i="29"/>
  <c r="K481" i="29"/>
  <c r="D481" i="29"/>
  <c r="E481" i="29"/>
  <c r="F481" i="29"/>
  <c r="G481" i="29"/>
  <c r="H481" i="29"/>
  <c r="H538" i="29"/>
  <c r="A538" i="29"/>
  <c r="I538" i="29"/>
  <c r="B538" i="29"/>
  <c r="J538" i="29"/>
  <c r="C538" i="29"/>
  <c r="K538" i="29"/>
  <c r="D538" i="29"/>
  <c r="E538" i="29"/>
  <c r="F538" i="29"/>
  <c r="G538" i="29"/>
  <c r="C553" i="29"/>
  <c r="K553" i="29"/>
  <c r="D553" i="29"/>
  <c r="E553" i="29"/>
  <c r="F553" i="29"/>
  <c r="G553" i="29"/>
  <c r="H553" i="29"/>
  <c r="A553" i="29"/>
  <c r="I553" i="29"/>
  <c r="J553" i="29"/>
  <c r="B553" i="29"/>
  <c r="C561" i="29"/>
  <c r="K561" i="29"/>
  <c r="D561" i="29"/>
  <c r="E561" i="29"/>
  <c r="F561" i="29"/>
  <c r="G561" i="29"/>
  <c r="H561" i="29"/>
  <c r="A561" i="29"/>
  <c r="I561" i="29"/>
  <c r="B561" i="29"/>
  <c r="J561" i="29"/>
  <c r="C577" i="29"/>
  <c r="K577" i="29"/>
  <c r="D577" i="29"/>
  <c r="E577" i="29"/>
  <c r="F577" i="29"/>
  <c r="G577" i="29"/>
  <c r="H577" i="29"/>
  <c r="A577" i="29"/>
  <c r="I577" i="29"/>
  <c r="J577" i="29"/>
  <c r="B577" i="29"/>
  <c r="E587" i="29"/>
  <c r="F587" i="29"/>
  <c r="G587" i="29"/>
  <c r="H587" i="29"/>
  <c r="A587" i="29"/>
  <c r="I587" i="29"/>
  <c r="B587" i="29"/>
  <c r="J587" i="29"/>
  <c r="C587" i="29"/>
  <c r="K587" i="29"/>
  <c r="D587" i="29"/>
  <c r="C483" i="29"/>
  <c r="K483" i="29"/>
  <c r="D483" i="29"/>
  <c r="E483" i="29"/>
  <c r="F483" i="29"/>
  <c r="G483" i="29"/>
  <c r="H483" i="29"/>
  <c r="A483" i="29"/>
  <c r="I483" i="29"/>
  <c r="B483" i="29"/>
  <c r="J483" i="29"/>
  <c r="C523" i="29"/>
  <c r="K523" i="29"/>
  <c r="D523" i="29"/>
  <c r="E523" i="29"/>
  <c r="F523" i="29"/>
  <c r="G523" i="29"/>
  <c r="H523" i="29"/>
  <c r="A523" i="29"/>
  <c r="I523" i="29"/>
  <c r="B523" i="29"/>
  <c r="J523" i="29"/>
  <c r="B534" i="29"/>
  <c r="C534" i="29"/>
  <c r="D534" i="29"/>
  <c r="E534" i="29"/>
  <c r="F534" i="29"/>
  <c r="G534" i="29"/>
  <c r="A534" i="29"/>
  <c r="H534" i="29"/>
  <c r="I534" i="29"/>
  <c r="J534" i="29"/>
  <c r="K534" i="29"/>
  <c r="H508" i="29"/>
  <c r="A508" i="29"/>
  <c r="I508" i="29"/>
  <c r="B508" i="29"/>
  <c r="J508" i="29"/>
  <c r="C508" i="29"/>
  <c r="K508" i="29"/>
  <c r="D508" i="29"/>
  <c r="E508" i="29"/>
  <c r="F508" i="29"/>
  <c r="G508" i="29"/>
  <c r="D504" i="29"/>
  <c r="E504" i="29"/>
  <c r="F504" i="29"/>
  <c r="G504" i="29"/>
  <c r="H504" i="29"/>
  <c r="A504" i="29"/>
  <c r="I504" i="29"/>
  <c r="B504" i="29"/>
  <c r="J504" i="29"/>
  <c r="C504" i="29"/>
  <c r="K504" i="29"/>
  <c r="E477" i="29"/>
  <c r="F477" i="29"/>
  <c r="G477" i="29"/>
  <c r="H477" i="29"/>
  <c r="A477" i="29"/>
  <c r="I477" i="29"/>
  <c r="B477" i="29"/>
  <c r="J477" i="29"/>
  <c r="C477" i="29"/>
  <c r="K477" i="29"/>
  <c r="D477" i="29"/>
  <c r="E571" i="29"/>
  <c r="F571" i="29"/>
  <c r="G571" i="29"/>
  <c r="H571" i="29"/>
  <c r="A571" i="29"/>
  <c r="I571" i="29"/>
  <c r="B571" i="29"/>
  <c r="J571" i="29"/>
  <c r="C571" i="29"/>
  <c r="K571" i="29"/>
  <c r="D571" i="29"/>
  <c r="H578" i="29"/>
  <c r="A578" i="29"/>
  <c r="I578" i="29"/>
  <c r="B578" i="29"/>
  <c r="J578" i="29"/>
  <c r="C578" i="29"/>
  <c r="K578" i="29"/>
  <c r="D578" i="29"/>
  <c r="E578" i="29"/>
  <c r="F578" i="29"/>
  <c r="G578" i="29"/>
  <c r="B478" i="29"/>
  <c r="J478" i="29"/>
  <c r="C478" i="29"/>
  <c r="K478" i="29"/>
  <c r="D478" i="29"/>
  <c r="E478" i="29"/>
  <c r="F478" i="29"/>
  <c r="G478" i="29"/>
  <c r="H478" i="29"/>
  <c r="A478" i="29"/>
  <c r="I478" i="29"/>
  <c r="F506" i="29"/>
  <c r="G506" i="29"/>
  <c r="H506" i="29"/>
  <c r="A506" i="29"/>
  <c r="I506" i="29"/>
  <c r="B506" i="29"/>
  <c r="J506" i="29"/>
  <c r="C506" i="29"/>
  <c r="K506" i="29"/>
  <c r="D506" i="29"/>
  <c r="E506" i="29"/>
  <c r="H500" i="29"/>
  <c r="A500" i="29"/>
  <c r="I500" i="29"/>
  <c r="B500" i="29"/>
  <c r="J500" i="29"/>
  <c r="C500" i="29"/>
  <c r="K500" i="29"/>
  <c r="D500" i="29"/>
  <c r="E500" i="29"/>
  <c r="F500" i="29"/>
  <c r="G500" i="29"/>
  <c r="A505" i="29"/>
  <c r="I505" i="29"/>
  <c r="B505" i="29"/>
  <c r="J505" i="29"/>
  <c r="C505" i="29"/>
  <c r="K505" i="29"/>
  <c r="D505" i="29"/>
  <c r="E505" i="29"/>
  <c r="F505" i="29"/>
  <c r="G505" i="29"/>
  <c r="H505" i="29"/>
  <c r="A473" i="29"/>
  <c r="I473" i="29"/>
  <c r="B473" i="29"/>
  <c r="J473" i="29"/>
  <c r="C473" i="29"/>
  <c r="K473" i="29"/>
  <c r="D473" i="29"/>
  <c r="E473" i="29"/>
  <c r="F473" i="29"/>
  <c r="G473" i="29"/>
  <c r="H473" i="29"/>
  <c r="E539" i="29"/>
  <c r="F539" i="29"/>
  <c r="G539" i="29"/>
  <c r="H539" i="29"/>
  <c r="A539" i="29"/>
  <c r="I539" i="29"/>
  <c r="B539" i="29"/>
  <c r="J539" i="29"/>
  <c r="C539" i="29"/>
  <c r="K539" i="29"/>
  <c r="D539" i="29"/>
  <c r="H554" i="29"/>
  <c r="A554" i="29"/>
  <c r="I554" i="29"/>
  <c r="B554" i="29"/>
  <c r="J554" i="29"/>
  <c r="C554" i="29"/>
  <c r="K554" i="29"/>
  <c r="D554" i="29"/>
  <c r="E554" i="29"/>
  <c r="F554" i="29"/>
  <c r="G554" i="29"/>
  <c r="H562" i="29"/>
  <c r="A562" i="29"/>
  <c r="I562" i="29"/>
  <c r="B562" i="29"/>
  <c r="J562" i="29"/>
  <c r="C562" i="29"/>
  <c r="K562" i="29"/>
  <c r="D562" i="29"/>
  <c r="E562" i="29"/>
  <c r="F562" i="29"/>
  <c r="G562" i="29"/>
  <c r="A567" i="29"/>
  <c r="I567" i="29"/>
  <c r="B567" i="29"/>
  <c r="J567" i="29"/>
  <c r="C567" i="29"/>
  <c r="K567" i="29"/>
  <c r="D567" i="29"/>
  <c r="E567" i="29"/>
  <c r="F567" i="29"/>
  <c r="G567" i="29"/>
  <c r="H567" i="29"/>
  <c r="D542" i="29"/>
  <c r="E542" i="29"/>
  <c r="F542" i="29"/>
  <c r="G542" i="29"/>
  <c r="H542" i="29"/>
  <c r="A542" i="29"/>
  <c r="I542" i="29"/>
  <c r="B542" i="29"/>
  <c r="J542" i="29"/>
  <c r="K542" i="29"/>
  <c r="C542" i="29"/>
  <c r="S338" i="49"/>
  <c r="S242" i="49"/>
  <c r="S122" i="49"/>
  <c r="S130" i="49"/>
  <c r="S42" i="49"/>
  <c r="S162" i="49"/>
  <c r="S402" i="49"/>
  <c r="S594" i="49"/>
  <c r="S451" i="49"/>
  <c r="S443" i="49"/>
  <c r="S435" i="49"/>
  <c r="S427" i="49"/>
  <c r="S419" i="49"/>
  <c r="S411" i="49"/>
  <c r="S290" i="49"/>
  <c r="S450" i="49"/>
  <c r="S442" i="49"/>
  <c r="S434" i="49"/>
  <c r="S426" i="49"/>
  <c r="S418" i="49"/>
  <c r="S410" i="49"/>
  <c r="S298" i="49"/>
  <c r="S499" i="49"/>
  <c r="S491" i="49"/>
  <c r="S483" i="49"/>
  <c r="S475" i="49"/>
  <c r="S467" i="49"/>
  <c r="S458" i="49"/>
  <c r="S346" i="49"/>
  <c r="S250" i="49"/>
  <c r="S170" i="49"/>
  <c r="S138" i="49"/>
  <c r="S98" i="49"/>
  <c r="S74" i="49"/>
  <c r="S58" i="49"/>
  <c r="S459" i="49"/>
  <c r="S507" i="49"/>
  <c r="S498" i="49"/>
  <c r="S490" i="49"/>
  <c r="S482" i="49"/>
  <c r="S474" i="49"/>
  <c r="S466" i="49"/>
  <c r="S379" i="49"/>
  <c r="S371" i="49"/>
  <c r="S363" i="49"/>
  <c r="S354" i="49"/>
  <c r="S258" i="49"/>
  <c r="S146" i="49"/>
  <c r="S515" i="49"/>
  <c r="S387" i="49"/>
  <c r="S378" i="49"/>
  <c r="S370" i="49"/>
  <c r="S362" i="49"/>
  <c r="S314" i="49"/>
  <c r="S266" i="49"/>
  <c r="S523" i="49"/>
  <c r="S514" i="49"/>
  <c r="S386" i="49"/>
  <c r="S322" i="49"/>
  <c r="S274" i="49"/>
  <c r="S218" i="49"/>
  <c r="S106" i="49"/>
  <c r="S50" i="49"/>
  <c r="S587" i="49"/>
  <c r="S579" i="49"/>
  <c r="S571" i="49"/>
  <c r="S563" i="49"/>
  <c r="S555" i="49"/>
  <c r="S547" i="49"/>
  <c r="S539" i="49"/>
  <c r="S531" i="49"/>
  <c r="S522" i="49"/>
  <c r="S395" i="49"/>
  <c r="S282" i="49"/>
  <c r="S226" i="49"/>
  <c r="S186" i="49"/>
  <c r="S66" i="49"/>
  <c r="S283" i="49"/>
  <c r="S595" i="49"/>
  <c r="S586" i="49"/>
  <c r="S578" i="49"/>
  <c r="S570" i="49"/>
  <c r="S562" i="49"/>
  <c r="S554" i="49"/>
  <c r="S546" i="49"/>
  <c r="S538" i="49"/>
  <c r="S403" i="49"/>
  <c r="S394" i="49"/>
  <c r="S330" i="49"/>
  <c r="S194" i="49"/>
  <c r="S114" i="49"/>
  <c r="S82" i="49"/>
  <c r="S115" i="49"/>
  <c r="B17" i="51"/>
  <c r="Q17" i="51" s="1"/>
  <c r="A107" i="36"/>
  <c r="I107" i="36"/>
  <c r="B107" i="36"/>
  <c r="C107" i="36"/>
  <c r="E107" i="36"/>
  <c r="G107" i="36"/>
  <c r="H107" i="36"/>
  <c r="D107" i="36"/>
  <c r="F107" i="36"/>
  <c r="B123" i="50"/>
  <c r="N123" i="50" s="1"/>
  <c r="B23" i="36"/>
  <c r="A34" i="36"/>
  <c r="I34" i="36"/>
  <c r="B34" i="36"/>
  <c r="C34" i="36"/>
  <c r="E34" i="36"/>
  <c r="F34" i="36"/>
  <c r="H34" i="36"/>
  <c r="D34" i="36"/>
  <c r="G34" i="36"/>
  <c r="B50" i="50"/>
  <c r="N50" i="50" s="1"/>
  <c r="E54" i="36"/>
  <c r="F54" i="36"/>
  <c r="G54" i="36"/>
  <c r="A54" i="36"/>
  <c r="I54" i="36"/>
  <c r="B54" i="36"/>
  <c r="C54" i="36"/>
  <c r="D54" i="36"/>
  <c r="H54" i="36"/>
  <c r="B70" i="50"/>
  <c r="N70" i="50" s="1"/>
  <c r="D55" i="36"/>
  <c r="E55" i="36"/>
  <c r="F55" i="36"/>
  <c r="H55" i="36"/>
  <c r="A55" i="36"/>
  <c r="I55" i="36"/>
  <c r="B55" i="36"/>
  <c r="G55" i="36"/>
  <c r="C55" i="36"/>
  <c r="B71" i="50"/>
  <c r="N71" i="50" s="1"/>
  <c r="C56" i="36"/>
  <c r="D56" i="36"/>
  <c r="E56" i="36"/>
  <c r="G56" i="36"/>
  <c r="H56" i="36"/>
  <c r="B56" i="36"/>
  <c r="F56" i="36"/>
  <c r="I56" i="36"/>
  <c r="A56" i="36"/>
  <c r="B72" i="50"/>
  <c r="N72" i="50" s="1"/>
  <c r="D80" i="36"/>
  <c r="E80" i="36"/>
  <c r="F80" i="36"/>
  <c r="G80" i="36"/>
  <c r="H80" i="36"/>
  <c r="B80" i="36"/>
  <c r="C80" i="36"/>
  <c r="I80" i="36"/>
  <c r="A80" i="36"/>
  <c r="B96" i="50"/>
  <c r="N96" i="50" s="1"/>
  <c r="B82" i="36"/>
  <c r="C82" i="36"/>
  <c r="D82" i="36"/>
  <c r="E82" i="36"/>
  <c r="F82" i="36"/>
  <c r="H82" i="36"/>
  <c r="A82" i="36"/>
  <c r="I82" i="36"/>
  <c r="G82" i="36"/>
  <c r="B98" i="50"/>
  <c r="N98" i="50" s="1"/>
  <c r="A83" i="36"/>
  <c r="I83" i="36"/>
  <c r="B83" i="36"/>
  <c r="C83" i="36"/>
  <c r="D83" i="36"/>
  <c r="E83" i="36"/>
  <c r="G83" i="36"/>
  <c r="H83" i="36"/>
  <c r="F83" i="36"/>
  <c r="B99" i="50"/>
  <c r="N99" i="50" s="1"/>
  <c r="G85" i="36"/>
  <c r="H85" i="36"/>
  <c r="A85" i="36"/>
  <c r="I85" i="36"/>
  <c r="B85" i="36"/>
  <c r="C85" i="36"/>
  <c r="E85" i="36"/>
  <c r="F85" i="36"/>
  <c r="D85" i="36"/>
  <c r="B101" i="50"/>
  <c r="N101" i="50" s="1"/>
  <c r="F86" i="36"/>
  <c r="G86" i="36"/>
  <c r="H86" i="36"/>
  <c r="A86" i="36"/>
  <c r="I86" i="36"/>
  <c r="B86" i="36"/>
  <c r="D86" i="36"/>
  <c r="E86" i="36"/>
  <c r="C86" i="36"/>
  <c r="B102" i="50"/>
  <c r="N102" i="50" s="1"/>
  <c r="D176" i="36"/>
  <c r="E176" i="36"/>
  <c r="F176" i="36"/>
  <c r="G176" i="36"/>
  <c r="A176" i="36"/>
  <c r="B176" i="36"/>
  <c r="C176" i="36"/>
  <c r="H176" i="36"/>
  <c r="I176" i="36"/>
  <c r="B192" i="50"/>
  <c r="N192" i="50" s="1"/>
  <c r="A179" i="36"/>
  <c r="I179" i="36"/>
  <c r="B179" i="36"/>
  <c r="C179" i="36"/>
  <c r="D179" i="36"/>
  <c r="E179" i="36"/>
  <c r="F179" i="36"/>
  <c r="G179" i="36"/>
  <c r="H179" i="36"/>
  <c r="B195" i="50"/>
  <c r="N195" i="50" s="1"/>
  <c r="G181" i="36"/>
  <c r="H181" i="36"/>
  <c r="A181" i="36"/>
  <c r="I181" i="36"/>
  <c r="B181" i="36"/>
  <c r="C181" i="36"/>
  <c r="D181" i="36"/>
  <c r="E181" i="36"/>
  <c r="F181" i="36"/>
  <c r="B197" i="50"/>
  <c r="N197" i="50" s="1"/>
  <c r="E183" i="36"/>
  <c r="F183" i="36"/>
  <c r="G183" i="36"/>
  <c r="H183" i="36"/>
  <c r="A183" i="36"/>
  <c r="B183" i="36"/>
  <c r="C183" i="36"/>
  <c r="D183" i="36"/>
  <c r="I183" i="36"/>
  <c r="B199" i="50"/>
  <c r="N199" i="50" s="1"/>
  <c r="B239" i="36"/>
  <c r="E239" i="36"/>
  <c r="G239" i="36"/>
  <c r="H239" i="36"/>
  <c r="A239" i="36"/>
  <c r="C239" i="36"/>
  <c r="D239" i="36"/>
  <c r="F239" i="36"/>
  <c r="I239" i="36"/>
  <c r="B255" i="50"/>
  <c r="N255" i="50" s="1"/>
  <c r="G245" i="36"/>
  <c r="A245" i="36"/>
  <c r="I245" i="36"/>
  <c r="B245" i="36"/>
  <c r="H245" i="36"/>
  <c r="C245" i="36"/>
  <c r="D245" i="36"/>
  <c r="E245" i="36"/>
  <c r="F245" i="36"/>
  <c r="B261" i="50"/>
  <c r="N261" i="50" s="1"/>
  <c r="G36" i="36"/>
  <c r="H36" i="36"/>
  <c r="A36" i="36"/>
  <c r="I36" i="36"/>
  <c r="C36" i="36"/>
  <c r="D36" i="36"/>
  <c r="B36" i="36"/>
  <c r="F36" i="36"/>
  <c r="E36" i="36"/>
  <c r="B52" i="50"/>
  <c r="N52" i="50" s="1"/>
  <c r="B57" i="36"/>
  <c r="C57" i="36"/>
  <c r="D57" i="36"/>
  <c r="F57" i="36"/>
  <c r="G57" i="36"/>
  <c r="A57" i="36"/>
  <c r="E57" i="36"/>
  <c r="I57" i="36"/>
  <c r="H57" i="36"/>
  <c r="B73" i="50"/>
  <c r="N73" i="50" s="1"/>
  <c r="A58" i="36"/>
  <c r="I58" i="36"/>
  <c r="B58" i="36"/>
  <c r="C58" i="36"/>
  <c r="E58" i="36"/>
  <c r="F58" i="36"/>
  <c r="G58" i="36"/>
  <c r="H58" i="36"/>
  <c r="D58" i="36"/>
  <c r="B74" i="50"/>
  <c r="N74" i="50" s="1"/>
  <c r="G141" i="36"/>
  <c r="H141" i="36"/>
  <c r="A141" i="36"/>
  <c r="I141" i="36"/>
  <c r="B141" i="36"/>
  <c r="C141" i="36"/>
  <c r="D141" i="36"/>
  <c r="E141" i="36"/>
  <c r="F141" i="36"/>
  <c r="B157" i="50"/>
  <c r="N157" i="50" s="1"/>
  <c r="F142" i="36"/>
  <c r="G142" i="36"/>
  <c r="H142" i="36"/>
  <c r="A142" i="36"/>
  <c r="I142" i="36"/>
  <c r="B142" i="36"/>
  <c r="C142" i="36"/>
  <c r="D142" i="36"/>
  <c r="E142" i="36"/>
  <c r="B158" i="50"/>
  <c r="N158" i="50" s="1"/>
  <c r="E143" i="36"/>
  <c r="F143" i="36"/>
  <c r="G143" i="36"/>
  <c r="H143" i="36"/>
  <c r="I143" i="36"/>
  <c r="A143" i="36"/>
  <c r="B143" i="36"/>
  <c r="C143" i="36"/>
  <c r="D143" i="36"/>
  <c r="B159" i="50"/>
  <c r="N159" i="50" s="1"/>
  <c r="D144" i="36"/>
  <c r="E144" i="36"/>
  <c r="F144" i="36"/>
  <c r="G144" i="36"/>
  <c r="A144" i="36"/>
  <c r="B144" i="36"/>
  <c r="C144" i="36"/>
  <c r="H144" i="36"/>
  <c r="I144" i="36"/>
  <c r="B160" i="50"/>
  <c r="N160" i="50" s="1"/>
  <c r="B146" i="36"/>
  <c r="C146" i="36"/>
  <c r="D146" i="36"/>
  <c r="E146" i="36"/>
  <c r="A146" i="36"/>
  <c r="F146" i="36"/>
  <c r="G146" i="36"/>
  <c r="H146" i="36"/>
  <c r="I146" i="36"/>
  <c r="B162" i="50"/>
  <c r="N162" i="50" s="1"/>
  <c r="A147" i="36"/>
  <c r="I147" i="36"/>
  <c r="B147" i="36"/>
  <c r="C147" i="36"/>
  <c r="D147" i="36"/>
  <c r="E147" i="36"/>
  <c r="F147" i="36"/>
  <c r="G147" i="36"/>
  <c r="H147" i="36"/>
  <c r="B163" i="50"/>
  <c r="N163" i="50" s="1"/>
  <c r="F150" i="36"/>
  <c r="G150" i="36"/>
  <c r="H150" i="36"/>
  <c r="A150" i="36"/>
  <c r="I150" i="36"/>
  <c r="B150" i="36"/>
  <c r="C150" i="36"/>
  <c r="D150" i="36"/>
  <c r="E150" i="36"/>
  <c r="B166" i="50"/>
  <c r="N166" i="50" s="1"/>
  <c r="C281" i="36"/>
  <c r="E281" i="36"/>
  <c r="F281" i="36"/>
  <c r="D281" i="36"/>
  <c r="I281" i="36"/>
  <c r="A281" i="36"/>
  <c r="H281" i="36"/>
  <c r="B281" i="36"/>
  <c r="G281" i="36"/>
  <c r="B297" i="50"/>
  <c r="N297" i="50" s="1"/>
  <c r="B17" i="36"/>
  <c r="C17" i="36"/>
  <c r="D17" i="36"/>
  <c r="F17" i="36"/>
  <c r="G17" i="36"/>
  <c r="A17" i="36"/>
  <c r="H17" i="36"/>
  <c r="I17" i="36"/>
  <c r="E17" i="36"/>
  <c r="B33" i="50"/>
  <c r="N33" i="50" s="1"/>
  <c r="E38" i="36"/>
  <c r="F38" i="36"/>
  <c r="G38" i="36"/>
  <c r="A38" i="36"/>
  <c r="I38" i="36"/>
  <c r="B38" i="36"/>
  <c r="C38" i="36"/>
  <c r="D38" i="36"/>
  <c r="H38" i="36"/>
  <c r="B54" i="50"/>
  <c r="N54" i="50" s="1"/>
  <c r="C40" i="36"/>
  <c r="D40" i="36"/>
  <c r="E40" i="36"/>
  <c r="G40" i="36"/>
  <c r="H40" i="36"/>
  <c r="A40" i="36"/>
  <c r="B40" i="36"/>
  <c r="F40" i="36"/>
  <c r="I40" i="36"/>
  <c r="B56" i="50"/>
  <c r="N56" i="50" s="1"/>
  <c r="H59" i="36"/>
  <c r="A59" i="36"/>
  <c r="I59" i="36"/>
  <c r="B59" i="36"/>
  <c r="E59" i="36"/>
  <c r="C59" i="36"/>
  <c r="D59" i="36"/>
  <c r="F59" i="36"/>
  <c r="G59" i="36"/>
  <c r="B75" i="50"/>
  <c r="N75" i="50" s="1"/>
  <c r="G60" i="36"/>
  <c r="H60" i="36"/>
  <c r="A60" i="36"/>
  <c r="I60" i="36"/>
  <c r="D60" i="36"/>
  <c r="E60" i="36"/>
  <c r="F60" i="36"/>
  <c r="B60" i="36"/>
  <c r="C60" i="36"/>
  <c r="B76" i="50"/>
  <c r="N76" i="50" s="1"/>
  <c r="F61" i="36"/>
  <c r="G61" i="36"/>
  <c r="H61" i="36"/>
  <c r="C61" i="36"/>
  <c r="A61" i="36"/>
  <c r="B61" i="36"/>
  <c r="D61" i="36"/>
  <c r="I61" i="36"/>
  <c r="E61" i="36"/>
  <c r="B77" i="50"/>
  <c r="N77" i="50" s="1"/>
  <c r="D63" i="36"/>
  <c r="E63" i="36"/>
  <c r="F63" i="36"/>
  <c r="A63" i="36"/>
  <c r="I63" i="36"/>
  <c r="B63" i="36"/>
  <c r="G63" i="36"/>
  <c r="H63" i="36"/>
  <c r="C63" i="36"/>
  <c r="B79" i="50"/>
  <c r="N79" i="50" s="1"/>
  <c r="C64" i="36"/>
  <c r="D64" i="36"/>
  <c r="E64" i="36"/>
  <c r="H64" i="36"/>
  <c r="A64" i="36"/>
  <c r="B64" i="36"/>
  <c r="F64" i="36"/>
  <c r="G64" i="36"/>
  <c r="I64" i="36"/>
  <c r="B80" i="50"/>
  <c r="N80" i="50" s="1"/>
  <c r="G117" i="36"/>
  <c r="H117" i="36"/>
  <c r="A117" i="36"/>
  <c r="I117" i="36"/>
  <c r="C117" i="36"/>
  <c r="E117" i="36"/>
  <c r="B117" i="36"/>
  <c r="D117" i="36"/>
  <c r="F117" i="36"/>
  <c r="B133" i="50"/>
  <c r="N133" i="50" s="1"/>
  <c r="E151" i="36"/>
  <c r="F151" i="36"/>
  <c r="G151" i="36"/>
  <c r="H151" i="36"/>
  <c r="A151" i="36"/>
  <c r="B151" i="36"/>
  <c r="C151" i="36"/>
  <c r="D151" i="36"/>
  <c r="I151" i="36"/>
  <c r="B167" i="50"/>
  <c r="N167" i="50" s="1"/>
  <c r="A155" i="36"/>
  <c r="I155" i="36"/>
  <c r="B155" i="36"/>
  <c r="C155" i="36"/>
  <c r="D155" i="36"/>
  <c r="E155" i="36"/>
  <c r="F155" i="36"/>
  <c r="G155" i="36"/>
  <c r="H155" i="36"/>
  <c r="B171" i="50"/>
  <c r="N171" i="50" s="1"/>
  <c r="H156" i="36"/>
  <c r="A156" i="36"/>
  <c r="I156" i="36"/>
  <c r="B156" i="36"/>
  <c r="C156" i="36"/>
  <c r="D156" i="36"/>
  <c r="E156" i="36"/>
  <c r="F156" i="36"/>
  <c r="G156" i="36"/>
  <c r="B172" i="50"/>
  <c r="N172" i="50" s="1"/>
  <c r="D213" i="36"/>
  <c r="G213" i="36"/>
  <c r="H213" i="36"/>
  <c r="A213" i="36"/>
  <c r="I213" i="36"/>
  <c r="B213" i="36"/>
  <c r="C213" i="36"/>
  <c r="E213" i="36"/>
  <c r="F213" i="36"/>
  <c r="B229" i="50"/>
  <c r="N229" i="50" s="1"/>
  <c r="B323" i="36"/>
  <c r="E323" i="36"/>
  <c r="F323" i="36"/>
  <c r="G323" i="36"/>
  <c r="H323" i="36"/>
  <c r="A323" i="36"/>
  <c r="C323" i="36"/>
  <c r="D323" i="36"/>
  <c r="I323" i="36"/>
  <c r="B339" i="50"/>
  <c r="N339" i="50" s="1"/>
  <c r="H325" i="36"/>
  <c r="C325" i="36"/>
  <c r="D325" i="36"/>
  <c r="E325" i="36"/>
  <c r="F325" i="36"/>
  <c r="A325" i="36"/>
  <c r="B325" i="36"/>
  <c r="G325" i="36"/>
  <c r="I325" i="36"/>
  <c r="B341" i="50"/>
  <c r="N341" i="50" s="1"/>
  <c r="A18" i="36"/>
  <c r="I18" i="36"/>
  <c r="B18" i="36"/>
  <c r="C18" i="36"/>
  <c r="E18" i="36"/>
  <c r="F18" i="36"/>
  <c r="D18" i="36"/>
  <c r="G18" i="36"/>
  <c r="H18" i="36"/>
  <c r="B34" i="50"/>
  <c r="N34" i="50" s="1"/>
  <c r="H19" i="36"/>
  <c r="A19" i="36"/>
  <c r="I19" i="36"/>
  <c r="B19" i="36"/>
  <c r="D19" i="36"/>
  <c r="E19" i="36"/>
  <c r="C19" i="36"/>
  <c r="F19" i="36"/>
  <c r="G19" i="36"/>
  <c r="B35" i="50"/>
  <c r="N35" i="50" s="1"/>
  <c r="G20" i="36"/>
  <c r="H20" i="36"/>
  <c r="A20" i="36"/>
  <c r="I20" i="36"/>
  <c r="C20" i="36"/>
  <c r="D20" i="36"/>
  <c r="F20" i="36"/>
  <c r="B20" i="36"/>
  <c r="E20" i="36"/>
  <c r="B36" i="50"/>
  <c r="N36" i="50" s="1"/>
  <c r="B65" i="36"/>
  <c r="C65" i="36"/>
  <c r="D65" i="36"/>
  <c r="G65" i="36"/>
  <c r="H65" i="36"/>
  <c r="I65" i="36"/>
  <c r="E65" i="36"/>
  <c r="F65" i="36"/>
  <c r="A65" i="36"/>
  <c r="B81" i="50"/>
  <c r="N81" i="50" s="1"/>
  <c r="G93" i="36"/>
  <c r="H93" i="36"/>
  <c r="A93" i="36"/>
  <c r="I93" i="36"/>
  <c r="B93" i="36"/>
  <c r="C93" i="36"/>
  <c r="E93" i="36"/>
  <c r="F93" i="36"/>
  <c r="D93" i="36"/>
  <c r="B109" i="50"/>
  <c r="N109" i="50" s="1"/>
  <c r="D139" i="36"/>
  <c r="F187" i="36"/>
  <c r="G187" i="36"/>
  <c r="H187" i="36"/>
  <c r="A187" i="36"/>
  <c r="I187" i="36"/>
  <c r="B187" i="36"/>
  <c r="C187" i="36"/>
  <c r="D187" i="36"/>
  <c r="E187" i="36"/>
  <c r="B203" i="50"/>
  <c r="N203" i="50" s="1"/>
  <c r="H217" i="36"/>
  <c r="C217" i="36"/>
  <c r="D217" i="36"/>
  <c r="E217" i="36"/>
  <c r="F217" i="36"/>
  <c r="A217" i="36"/>
  <c r="G217" i="36"/>
  <c r="I217" i="36"/>
  <c r="B217" i="36"/>
  <c r="B233" i="50"/>
  <c r="N233" i="50" s="1"/>
  <c r="H317" i="36"/>
  <c r="C317" i="36"/>
  <c r="D317" i="36"/>
  <c r="E317" i="36"/>
  <c r="F317" i="36"/>
  <c r="B317" i="36"/>
  <c r="G317" i="36"/>
  <c r="I317" i="36"/>
  <c r="A317" i="36"/>
  <c r="B333" i="50"/>
  <c r="N333" i="50" s="1"/>
  <c r="A42" i="36"/>
  <c r="I42" i="36"/>
  <c r="B42" i="36"/>
  <c r="C42" i="36"/>
  <c r="E42" i="36"/>
  <c r="F42" i="36"/>
  <c r="D42" i="36"/>
  <c r="G42" i="36"/>
  <c r="H42" i="36"/>
  <c r="B58" i="50"/>
  <c r="N58" i="50" s="1"/>
  <c r="H43" i="36"/>
  <c r="A43" i="36"/>
  <c r="I43" i="36"/>
  <c r="B43" i="36"/>
  <c r="D43" i="36"/>
  <c r="E43" i="36"/>
  <c r="C43" i="36"/>
  <c r="G43" i="36"/>
  <c r="F43" i="36"/>
  <c r="B59" i="50"/>
  <c r="N59" i="50" s="1"/>
  <c r="G44" i="36"/>
  <c r="H44" i="36"/>
  <c r="A44" i="36"/>
  <c r="I44" i="36"/>
  <c r="C44" i="36"/>
  <c r="D44" i="36"/>
  <c r="E44" i="36"/>
  <c r="F44" i="36"/>
  <c r="B44" i="36"/>
  <c r="B60" i="50"/>
  <c r="N60" i="50" s="1"/>
  <c r="F45" i="36"/>
  <c r="G45" i="36"/>
  <c r="H45" i="36"/>
  <c r="B45" i="36"/>
  <c r="C45" i="36"/>
  <c r="A45" i="36"/>
  <c r="D45" i="36"/>
  <c r="E45" i="36"/>
  <c r="I45" i="36"/>
  <c r="B61" i="50"/>
  <c r="N61" i="50" s="1"/>
  <c r="C121" i="36"/>
  <c r="D121" i="36"/>
  <c r="E121" i="36"/>
  <c r="G121" i="36"/>
  <c r="A121" i="36"/>
  <c r="F121" i="36"/>
  <c r="H121" i="36"/>
  <c r="I121" i="36"/>
  <c r="B121" i="36"/>
  <c r="B137" i="50"/>
  <c r="N137" i="50" s="1"/>
  <c r="H125" i="36"/>
  <c r="A125" i="36"/>
  <c r="I125" i="36"/>
  <c r="C125" i="36"/>
  <c r="B125" i="36"/>
  <c r="D125" i="36"/>
  <c r="E125" i="36"/>
  <c r="F125" i="36"/>
  <c r="G125" i="36"/>
  <c r="B141" i="50"/>
  <c r="N141" i="50" s="1"/>
  <c r="H209" i="36"/>
  <c r="C209" i="36"/>
  <c r="D209" i="36"/>
  <c r="E209" i="36"/>
  <c r="F209" i="36"/>
  <c r="I209" i="36"/>
  <c r="A209" i="36"/>
  <c r="B209" i="36"/>
  <c r="G209" i="36"/>
  <c r="B225" i="50"/>
  <c r="N225" i="50" s="1"/>
  <c r="C257" i="36"/>
  <c r="E257" i="36"/>
  <c r="F257" i="36"/>
  <c r="B257" i="36"/>
  <c r="H257" i="36"/>
  <c r="I257" i="36"/>
  <c r="A257" i="36"/>
  <c r="D257" i="36"/>
  <c r="G257" i="36"/>
  <c r="B273" i="50"/>
  <c r="N273" i="50" s="1"/>
  <c r="A259" i="36"/>
  <c r="I259" i="36"/>
  <c r="C259" i="36"/>
  <c r="D259" i="36"/>
  <c r="B259" i="36"/>
  <c r="E259" i="36"/>
  <c r="F259" i="36"/>
  <c r="G259" i="36"/>
  <c r="H259" i="36"/>
  <c r="B275" i="50"/>
  <c r="N275" i="50" s="1"/>
  <c r="G261" i="36"/>
  <c r="A261" i="36"/>
  <c r="I261" i="36"/>
  <c r="B261" i="36"/>
  <c r="E261" i="36"/>
  <c r="C261" i="36"/>
  <c r="D261" i="36"/>
  <c r="F261" i="36"/>
  <c r="H261" i="36"/>
  <c r="B277" i="50"/>
  <c r="N277" i="50" s="1"/>
  <c r="E22" i="36"/>
  <c r="F22" i="36"/>
  <c r="G22" i="36"/>
  <c r="A22" i="36"/>
  <c r="I22" i="36"/>
  <c r="B22" i="36"/>
  <c r="D22" i="36"/>
  <c r="H22" i="36"/>
  <c r="C22" i="36"/>
  <c r="B38" i="50"/>
  <c r="N38" i="50" s="1"/>
  <c r="E46" i="36"/>
  <c r="F46" i="36"/>
  <c r="G46" i="36"/>
  <c r="A46" i="36"/>
  <c r="I46" i="36"/>
  <c r="B46" i="36"/>
  <c r="H46" i="36"/>
  <c r="C46" i="36"/>
  <c r="D46" i="36"/>
  <c r="B62" i="50"/>
  <c r="N62" i="50" s="1"/>
  <c r="D47" i="36"/>
  <c r="E47" i="36"/>
  <c r="F47" i="36"/>
  <c r="H47" i="36"/>
  <c r="A47" i="36"/>
  <c r="I47" i="36"/>
  <c r="B47" i="36"/>
  <c r="C47" i="36"/>
  <c r="G47" i="36"/>
  <c r="B63" i="50"/>
  <c r="N63" i="50" s="1"/>
  <c r="C48" i="36"/>
  <c r="D48" i="36"/>
  <c r="E48" i="36"/>
  <c r="G48" i="36"/>
  <c r="H48" i="36"/>
  <c r="A48" i="36"/>
  <c r="F48" i="36"/>
  <c r="I48" i="36"/>
  <c r="B48" i="36"/>
  <c r="B64" i="50"/>
  <c r="N64" i="50" s="1"/>
  <c r="E70" i="36"/>
  <c r="F70" i="36"/>
  <c r="G70" i="36"/>
  <c r="B70" i="36"/>
  <c r="A70" i="36"/>
  <c r="C70" i="36"/>
  <c r="H70" i="36"/>
  <c r="I70" i="36"/>
  <c r="D70" i="36"/>
  <c r="B86" i="50"/>
  <c r="N86" i="50" s="1"/>
  <c r="D71" i="36"/>
  <c r="E71" i="36"/>
  <c r="F71" i="36"/>
  <c r="A71" i="36"/>
  <c r="I71" i="36"/>
  <c r="B71" i="36"/>
  <c r="C71" i="36"/>
  <c r="G71" i="36"/>
  <c r="H71" i="36"/>
  <c r="B87" i="50"/>
  <c r="N87" i="50" s="1"/>
  <c r="C72" i="36"/>
  <c r="D72" i="36"/>
  <c r="E72" i="36"/>
  <c r="H72" i="36"/>
  <c r="I72" i="36"/>
  <c r="A72" i="36"/>
  <c r="F72" i="36"/>
  <c r="G72" i="36"/>
  <c r="B72" i="36"/>
  <c r="B88" i="50"/>
  <c r="N88" i="50" s="1"/>
  <c r="B73" i="36"/>
  <c r="C73" i="36"/>
  <c r="D73" i="36"/>
  <c r="G73" i="36"/>
  <c r="A73" i="36"/>
  <c r="E73" i="36"/>
  <c r="F73" i="36"/>
  <c r="H73" i="36"/>
  <c r="I73" i="36"/>
  <c r="B89" i="50"/>
  <c r="N89" i="50" s="1"/>
  <c r="D91" i="36"/>
  <c r="C97" i="36"/>
  <c r="D97" i="36"/>
  <c r="E97" i="36"/>
  <c r="G97" i="36"/>
  <c r="A97" i="36"/>
  <c r="I97" i="36"/>
  <c r="B97" i="36"/>
  <c r="H97" i="36"/>
  <c r="F97" i="36"/>
  <c r="B113" i="50"/>
  <c r="N113" i="50" s="1"/>
  <c r="A99" i="36"/>
  <c r="I99" i="36"/>
  <c r="B99" i="36"/>
  <c r="C99" i="36"/>
  <c r="E99" i="36"/>
  <c r="G99" i="36"/>
  <c r="H99" i="36"/>
  <c r="D99" i="36"/>
  <c r="F99" i="36"/>
  <c r="B115" i="50"/>
  <c r="N115" i="50" s="1"/>
  <c r="F166" i="36"/>
  <c r="G166" i="36"/>
  <c r="H166" i="36"/>
  <c r="A166" i="36"/>
  <c r="I166" i="36"/>
  <c r="B166" i="36"/>
  <c r="C166" i="36"/>
  <c r="D166" i="36"/>
  <c r="E166" i="36"/>
  <c r="B182" i="50"/>
  <c r="N182" i="50" s="1"/>
  <c r="E167" i="36"/>
  <c r="F167" i="36"/>
  <c r="G167" i="36"/>
  <c r="H167" i="36"/>
  <c r="A167" i="36"/>
  <c r="B167" i="36"/>
  <c r="C167" i="36"/>
  <c r="D167" i="36"/>
  <c r="I167" i="36"/>
  <c r="B183" i="50"/>
  <c r="N183" i="50" s="1"/>
  <c r="F185" i="36"/>
  <c r="H185" i="36"/>
  <c r="I185" i="36"/>
  <c r="A185" i="36"/>
  <c r="B185" i="36"/>
  <c r="C185" i="36"/>
  <c r="D185" i="36"/>
  <c r="E185" i="36"/>
  <c r="G185" i="36"/>
  <c r="B201" i="50"/>
  <c r="N201" i="50" s="1"/>
  <c r="C24" i="36"/>
  <c r="D24" i="36"/>
  <c r="E24" i="36"/>
  <c r="G24" i="36"/>
  <c r="H24" i="36"/>
  <c r="A24" i="36"/>
  <c r="B24" i="36"/>
  <c r="I24" i="36"/>
  <c r="F24" i="36"/>
  <c r="B40" i="50"/>
  <c r="N40" i="50" s="1"/>
  <c r="B25" i="36"/>
  <c r="C25" i="36"/>
  <c r="D25" i="36"/>
  <c r="F25" i="36"/>
  <c r="G25" i="36"/>
  <c r="E25" i="36"/>
  <c r="H25" i="36"/>
  <c r="I25" i="36"/>
  <c r="A25" i="36"/>
  <c r="B41" i="50"/>
  <c r="N41" i="50" s="1"/>
  <c r="A26" i="36"/>
  <c r="I26" i="36"/>
  <c r="B26" i="36"/>
  <c r="C26" i="36"/>
  <c r="E26" i="36"/>
  <c r="F26" i="36"/>
  <c r="D26" i="36"/>
  <c r="G26" i="36"/>
  <c r="H26" i="36"/>
  <c r="B42" i="50"/>
  <c r="N42" i="50" s="1"/>
  <c r="H27" i="36"/>
  <c r="A27" i="36"/>
  <c r="I27" i="36"/>
  <c r="B27" i="36"/>
  <c r="D27" i="36"/>
  <c r="E27" i="36"/>
  <c r="G27" i="36"/>
  <c r="C27" i="36"/>
  <c r="F27" i="36"/>
  <c r="B43" i="50"/>
  <c r="N43" i="50" s="1"/>
  <c r="G28" i="36"/>
  <c r="H28" i="36"/>
  <c r="A28" i="36"/>
  <c r="I28" i="36"/>
  <c r="C28" i="36"/>
  <c r="D28" i="36"/>
  <c r="B28" i="36"/>
  <c r="E28" i="36"/>
  <c r="F28" i="36"/>
  <c r="B44" i="50"/>
  <c r="N44" i="50" s="1"/>
  <c r="F29" i="36"/>
  <c r="G29" i="36"/>
  <c r="H29" i="36"/>
  <c r="B29" i="36"/>
  <c r="C29" i="36"/>
  <c r="A29" i="36"/>
  <c r="E29" i="36"/>
  <c r="I29" i="36"/>
  <c r="D29" i="36"/>
  <c r="B45" i="50"/>
  <c r="N45" i="50" s="1"/>
  <c r="E30" i="36"/>
  <c r="F30" i="36"/>
  <c r="G30" i="36"/>
  <c r="A30" i="36"/>
  <c r="I30" i="36"/>
  <c r="B30" i="36"/>
  <c r="C30" i="36"/>
  <c r="D30" i="36"/>
  <c r="H30" i="36"/>
  <c r="B46" i="50"/>
  <c r="N46" i="50" s="1"/>
  <c r="D31" i="36"/>
  <c r="E31" i="36"/>
  <c r="F31" i="36"/>
  <c r="H31" i="36"/>
  <c r="A31" i="36"/>
  <c r="I31" i="36"/>
  <c r="B31" i="36"/>
  <c r="C31" i="36"/>
  <c r="G31" i="36"/>
  <c r="B47" i="50"/>
  <c r="N47" i="50" s="1"/>
  <c r="C32" i="36"/>
  <c r="D32" i="36"/>
  <c r="E32" i="36"/>
  <c r="G32" i="36"/>
  <c r="H32" i="36"/>
  <c r="F32" i="36"/>
  <c r="I32" i="36"/>
  <c r="A32" i="36"/>
  <c r="B32" i="36"/>
  <c r="B48" i="50"/>
  <c r="N48" i="50" s="1"/>
  <c r="B49" i="36"/>
  <c r="C49" i="36"/>
  <c r="D49" i="36"/>
  <c r="F49" i="36"/>
  <c r="G49" i="36"/>
  <c r="A49" i="36"/>
  <c r="E49" i="36"/>
  <c r="H49" i="36"/>
  <c r="I49" i="36"/>
  <c r="B65" i="50"/>
  <c r="N65" i="50" s="1"/>
  <c r="A50" i="36"/>
  <c r="I50" i="36"/>
  <c r="B50" i="36"/>
  <c r="C50" i="36"/>
  <c r="E50" i="36"/>
  <c r="F50" i="36"/>
  <c r="D50" i="36"/>
  <c r="H50" i="36"/>
  <c r="G50" i="36"/>
  <c r="B66" i="50"/>
  <c r="N66" i="50" s="1"/>
  <c r="H51" i="36"/>
  <c r="A51" i="36"/>
  <c r="I51" i="36"/>
  <c r="B51" i="36"/>
  <c r="D51" i="36"/>
  <c r="E51" i="36"/>
  <c r="F51" i="36"/>
  <c r="G51" i="36"/>
  <c r="C51" i="36"/>
  <c r="B67" i="50"/>
  <c r="N67" i="50" s="1"/>
  <c r="G52" i="36"/>
  <c r="H52" i="36"/>
  <c r="A52" i="36"/>
  <c r="I52" i="36"/>
  <c r="C52" i="36"/>
  <c r="D52" i="36"/>
  <c r="B52" i="36"/>
  <c r="E52" i="36"/>
  <c r="F52" i="36"/>
  <c r="B68" i="50"/>
  <c r="N68" i="50" s="1"/>
  <c r="H75" i="36"/>
  <c r="A75" i="36"/>
  <c r="I75" i="36"/>
  <c r="B75" i="36"/>
  <c r="E75" i="36"/>
  <c r="C75" i="36"/>
  <c r="D75" i="36"/>
  <c r="F75" i="36"/>
  <c r="G75" i="36"/>
  <c r="B91" i="50"/>
  <c r="N91" i="50" s="1"/>
  <c r="G101" i="36"/>
  <c r="H101" i="36"/>
  <c r="A101" i="36"/>
  <c r="I101" i="36"/>
  <c r="C101" i="36"/>
  <c r="E101" i="36"/>
  <c r="F101" i="36"/>
  <c r="D101" i="36"/>
  <c r="B101" i="36"/>
  <c r="B117" i="50"/>
  <c r="N117" i="50" s="1"/>
  <c r="C105" i="36"/>
  <c r="D105" i="36"/>
  <c r="E105" i="36"/>
  <c r="G105" i="36"/>
  <c r="A105" i="36"/>
  <c r="I105" i="36"/>
  <c r="B105" i="36"/>
  <c r="H105" i="36"/>
  <c r="F105" i="36"/>
  <c r="B121" i="50"/>
  <c r="N121" i="50" s="1"/>
  <c r="H193" i="36"/>
  <c r="A193" i="36"/>
  <c r="I193" i="36"/>
  <c r="B193" i="36"/>
  <c r="C193" i="36"/>
  <c r="D193" i="36"/>
  <c r="E193" i="36"/>
  <c r="F193" i="36"/>
  <c r="G193" i="36"/>
  <c r="B209" i="50"/>
  <c r="N209" i="50" s="1"/>
  <c r="F195" i="36"/>
  <c r="G195" i="36"/>
  <c r="H195" i="36"/>
  <c r="A195" i="36"/>
  <c r="I195" i="36"/>
  <c r="B195" i="36"/>
  <c r="C195" i="36"/>
  <c r="D195" i="36"/>
  <c r="E195" i="36"/>
  <c r="B211" i="50"/>
  <c r="N211" i="50" s="1"/>
  <c r="B199" i="36"/>
  <c r="D199" i="36"/>
  <c r="E199" i="36"/>
  <c r="F199" i="36"/>
  <c r="G199" i="36"/>
  <c r="H199" i="36"/>
  <c r="A199" i="36"/>
  <c r="I199" i="36"/>
  <c r="C199" i="36"/>
  <c r="B215" i="50"/>
  <c r="N215" i="50" s="1"/>
  <c r="H301" i="36"/>
  <c r="C301" i="36"/>
  <c r="D301" i="36"/>
  <c r="E301" i="36"/>
  <c r="F301" i="36"/>
  <c r="A301" i="36"/>
  <c r="B301" i="36"/>
  <c r="G301" i="36"/>
  <c r="I301" i="36"/>
  <c r="B317" i="50"/>
  <c r="N317" i="50" s="1"/>
  <c r="F303" i="36"/>
  <c r="A303" i="36"/>
  <c r="I303" i="36"/>
  <c r="B303" i="36"/>
  <c r="C303" i="36"/>
  <c r="D303" i="36"/>
  <c r="E303" i="36"/>
  <c r="G303" i="36"/>
  <c r="H303" i="36"/>
  <c r="B319" i="50"/>
  <c r="N319" i="50" s="1"/>
  <c r="H309" i="36"/>
  <c r="C309" i="36"/>
  <c r="D309" i="36"/>
  <c r="E309" i="36"/>
  <c r="F309" i="36"/>
  <c r="A309" i="36"/>
  <c r="B309" i="36"/>
  <c r="G309" i="36"/>
  <c r="I309" i="36"/>
  <c r="B325" i="50"/>
  <c r="N325" i="50" s="1"/>
  <c r="B33" i="36"/>
  <c r="C33" i="36"/>
  <c r="D33" i="36"/>
  <c r="F33" i="36"/>
  <c r="G33" i="36"/>
  <c r="A33" i="36"/>
  <c r="E33" i="36"/>
  <c r="H33" i="36"/>
  <c r="I33" i="36"/>
  <c r="B49" i="50"/>
  <c r="N49" i="50" s="1"/>
  <c r="F53" i="36"/>
  <c r="G53" i="36"/>
  <c r="H53" i="36"/>
  <c r="B53" i="36"/>
  <c r="C53" i="36"/>
  <c r="I53" i="36"/>
  <c r="D53" i="36"/>
  <c r="E53" i="36"/>
  <c r="A53" i="36"/>
  <c r="B69" i="50"/>
  <c r="N69" i="50" s="1"/>
  <c r="G76" i="36"/>
  <c r="H76" i="36"/>
  <c r="A76" i="36"/>
  <c r="I76" i="36"/>
  <c r="D76" i="36"/>
  <c r="E76" i="36"/>
  <c r="F76" i="36"/>
  <c r="B76" i="36"/>
  <c r="C76" i="36"/>
  <c r="B92" i="50"/>
  <c r="N92" i="50" s="1"/>
  <c r="E78" i="36"/>
  <c r="F78" i="36"/>
  <c r="B78" i="36"/>
  <c r="C78" i="36"/>
  <c r="D78" i="36"/>
  <c r="G78" i="36"/>
  <c r="H78" i="36"/>
  <c r="I78" i="36"/>
  <c r="A78" i="36"/>
  <c r="B94" i="50"/>
  <c r="N94" i="50" s="1"/>
  <c r="E95" i="36"/>
  <c r="F95" i="36"/>
  <c r="G95" i="36"/>
  <c r="A95" i="36"/>
  <c r="I95" i="36"/>
  <c r="C95" i="36"/>
  <c r="D95" i="36"/>
  <c r="B95" i="36"/>
  <c r="H95" i="36"/>
  <c r="B111" i="50"/>
  <c r="N111" i="50" s="1"/>
  <c r="H127" i="36"/>
  <c r="G133" i="36"/>
  <c r="H133" i="36"/>
  <c r="A133" i="36"/>
  <c r="I133" i="36"/>
  <c r="B133" i="36"/>
  <c r="C133" i="36"/>
  <c r="D133" i="36"/>
  <c r="E133" i="36"/>
  <c r="F133" i="36"/>
  <c r="B149" i="50"/>
  <c r="N149" i="50" s="1"/>
  <c r="E135" i="36"/>
  <c r="F135" i="36"/>
  <c r="G135" i="36"/>
  <c r="H135" i="36"/>
  <c r="A135" i="36"/>
  <c r="B135" i="36"/>
  <c r="C135" i="36"/>
  <c r="D135" i="36"/>
  <c r="I135" i="36"/>
  <c r="B151" i="50"/>
  <c r="N151" i="50" s="1"/>
  <c r="C137" i="36"/>
  <c r="D137" i="36"/>
  <c r="E137" i="36"/>
  <c r="F137" i="36"/>
  <c r="A137" i="36"/>
  <c r="B137" i="36"/>
  <c r="G137" i="36"/>
  <c r="H137" i="36"/>
  <c r="I137" i="36"/>
  <c r="B153" i="50"/>
  <c r="N153" i="50" s="1"/>
  <c r="F174" i="36"/>
  <c r="G174" i="36"/>
  <c r="H174" i="36"/>
  <c r="A174" i="36"/>
  <c r="I174" i="36"/>
  <c r="B174" i="36"/>
  <c r="C174" i="36"/>
  <c r="D174" i="36"/>
  <c r="E174" i="36"/>
  <c r="B190" i="50"/>
  <c r="N190" i="50" s="1"/>
  <c r="E175" i="36"/>
  <c r="F175" i="36"/>
  <c r="G175" i="36"/>
  <c r="H175" i="36"/>
  <c r="I175" i="36"/>
  <c r="A175" i="36"/>
  <c r="B175" i="36"/>
  <c r="C175" i="36"/>
  <c r="D175" i="36"/>
  <c r="B191" i="50"/>
  <c r="N191" i="50" s="1"/>
  <c r="G189" i="36"/>
  <c r="B313" i="50"/>
  <c r="N313" i="50" s="1"/>
  <c r="E447" i="36"/>
  <c r="D447" i="36"/>
  <c r="B191" i="36"/>
  <c r="C191" i="36"/>
  <c r="D191" i="36"/>
  <c r="E191" i="36"/>
  <c r="F191" i="36"/>
  <c r="G191" i="36"/>
  <c r="H191" i="36"/>
  <c r="A191" i="36"/>
  <c r="I191" i="36"/>
  <c r="D205" i="36"/>
  <c r="G205" i="36"/>
  <c r="H205" i="36"/>
  <c r="A205" i="36"/>
  <c r="I205" i="36"/>
  <c r="B205" i="36"/>
  <c r="C205" i="36"/>
  <c r="F205" i="36"/>
  <c r="E205" i="36"/>
  <c r="F211" i="36"/>
  <c r="A211" i="36"/>
  <c r="I211" i="36"/>
  <c r="B211" i="36"/>
  <c r="C211" i="36"/>
  <c r="D211" i="36"/>
  <c r="E211" i="36"/>
  <c r="G211" i="36"/>
  <c r="H211" i="36"/>
  <c r="F235" i="36"/>
  <c r="A235" i="36"/>
  <c r="I235" i="36"/>
  <c r="C235" i="36"/>
  <c r="D235" i="36"/>
  <c r="B235" i="36"/>
  <c r="E235" i="36"/>
  <c r="G235" i="36"/>
  <c r="H235" i="36"/>
  <c r="D237" i="36"/>
  <c r="G237" i="36"/>
  <c r="A237" i="36"/>
  <c r="I237" i="36"/>
  <c r="B237" i="36"/>
  <c r="C237" i="36"/>
  <c r="E237" i="36"/>
  <c r="F237" i="36"/>
  <c r="H237" i="36"/>
  <c r="E255" i="36"/>
  <c r="G255" i="36"/>
  <c r="H255" i="36"/>
  <c r="I255" i="36"/>
  <c r="A255" i="36"/>
  <c r="B255" i="36"/>
  <c r="C255" i="36"/>
  <c r="D255" i="36"/>
  <c r="F255" i="36"/>
  <c r="A299" i="36"/>
  <c r="I299" i="36"/>
  <c r="C299" i="36"/>
  <c r="D299" i="36"/>
  <c r="H299" i="36"/>
  <c r="B299" i="36"/>
  <c r="E299" i="36"/>
  <c r="F299" i="36"/>
  <c r="G299" i="36"/>
  <c r="F319" i="36"/>
  <c r="A319" i="36"/>
  <c r="I319" i="36"/>
  <c r="B319" i="36"/>
  <c r="C319" i="36"/>
  <c r="D319" i="36"/>
  <c r="G319" i="36"/>
  <c r="H319" i="36"/>
  <c r="E319" i="36"/>
  <c r="A343" i="36"/>
  <c r="I343" i="36"/>
  <c r="C343" i="36"/>
  <c r="D343" i="36"/>
  <c r="H343" i="36"/>
  <c r="B343" i="36"/>
  <c r="E343" i="36"/>
  <c r="F343" i="36"/>
  <c r="G343" i="36"/>
  <c r="G345" i="36"/>
  <c r="A345" i="36"/>
  <c r="I345" i="36"/>
  <c r="B345" i="36"/>
  <c r="D345" i="36"/>
  <c r="E345" i="36"/>
  <c r="F345" i="36"/>
  <c r="H345" i="36"/>
  <c r="C345" i="36"/>
  <c r="E347" i="36"/>
  <c r="G347" i="36"/>
  <c r="H347" i="36"/>
  <c r="A347" i="36"/>
  <c r="B347" i="36"/>
  <c r="C347" i="36"/>
  <c r="D347" i="36"/>
  <c r="F347" i="36"/>
  <c r="I347" i="36"/>
  <c r="E366" i="36"/>
  <c r="I366" i="36"/>
  <c r="D403" i="36"/>
  <c r="H412" i="36"/>
  <c r="A412" i="36"/>
  <c r="I412" i="36"/>
  <c r="C412" i="36"/>
  <c r="D412" i="36"/>
  <c r="E412" i="36"/>
  <c r="F412" i="36"/>
  <c r="B412" i="36"/>
  <c r="G412" i="36"/>
  <c r="A435" i="36"/>
  <c r="I435" i="36"/>
  <c r="B435" i="36"/>
  <c r="D435" i="36"/>
  <c r="E435" i="36"/>
  <c r="F435" i="36"/>
  <c r="G435" i="36"/>
  <c r="C435" i="36"/>
  <c r="H435" i="36"/>
  <c r="H490" i="36"/>
  <c r="A490" i="36"/>
  <c r="I490" i="36"/>
  <c r="B490" i="36"/>
  <c r="C490" i="36"/>
  <c r="D490" i="36"/>
  <c r="F490" i="36"/>
  <c r="E490" i="36"/>
  <c r="G490" i="36"/>
  <c r="C517" i="36"/>
  <c r="D561" i="36"/>
  <c r="H570" i="36"/>
  <c r="I570" i="36"/>
  <c r="F570" i="36"/>
  <c r="A570" i="36"/>
  <c r="B570" i="36"/>
  <c r="C570" i="36"/>
  <c r="D570" i="36"/>
  <c r="E570" i="36"/>
  <c r="G570" i="36"/>
  <c r="F572" i="36"/>
  <c r="G572" i="36"/>
  <c r="H572" i="36"/>
  <c r="A572" i="36"/>
  <c r="I572" i="36"/>
  <c r="B572" i="36"/>
  <c r="D572" i="36"/>
  <c r="C572" i="36"/>
  <c r="E572" i="36"/>
  <c r="D574" i="36"/>
  <c r="E574" i="36"/>
  <c r="B574" i="36"/>
  <c r="F574" i="36"/>
  <c r="G574" i="36"/>
  <c r="H574" i="36"/>
  <c r="A574" i="36"/>
  <c r="I574" i="36"/>
  <c r="C574" i="36"/>
  <c r="B576" i="36"/>
  <c r="C576" i="36"/>
  <c r="D576" i="36"/>
  <c r="E576" i="36"/>
  <c r="F576" i="36"/>
  <c r="H576" i="36"/>
  <c r="G576" i="36"/>
  <c r="A576" i="36"/>
  <c r="I576" i="36"/>
  <c r="B590" i="50"/>
  <c r="N590" i="50" s="1"/>
  <c r="C409" i="36"/>
  <c r="H409" i="36"/>
  <c r="B409" i="36"/>
  <c r="F414" i="36"/>
  <c r="G414" i="36"/>
  <c r="A414" i="36"/>
  <c r="I414" i="36"/>
  <c r="B414" i="36"/>
  <c r="C414" i="36"/>
  <c r="D414" i="36"/>
  <c r="E414" i="36"/>
  <c r="H414" i="36"/>
  <c r="D416" i="36"/>
  <c r="E416" i="36"/>
  <c r="G416" i="36"/>
  <c r="H416" i="36"/>
  <c r="A416" i="36"/>
  <c r="I416" i="36"/>
  <c r="B416" i="36"/>
  <c r="F416" i="36"/>
  <c r="C416" i="36"/>
  <c r="B418" i="36"/>
  <c r="C418" i="36"/>
  <c r="E418" i="36"/>
  <c r="F418" i="36"/>
  <c r="G418" i="36"/>
  <c r="H418" i="36"/>
  <c r="A418" i="36"/>
  <c r="D418" i="36"/>
  <c r="I418" i="36"/>
  <c r="H420" i="36"/>
  <c r="A420" i="36"/>
  <c r="I420" i="36"/>
  <c r="C420" i="36"/>
  <c r="D420" i="36"/>
  <c r="E420" i="36"/>
  <c r="F420" i="36"/>
  <c r="B420" i="36"/>
  <c r="G420" i="36"/>
  <c r="F422" i="36"/>
  <c r="G422" i="36"/>
  <c r="A422" i="36"/>
  <c r="I422" i="36"/>
  <c r="B422" i="36"/>
  <c r="C422" i="36"/>
  <c r="D422" i="36"/>
  <c r="H422" i="36"/>
  <c r="E422" i="36"/>
  <c r="D424" i="36"/>
  <c r="E424" i="36"/>
  <c r="G424" i="36"/>
  <c r="H424" i="36"/>
  <c r="A424" i="36"/>
  <c r="I424" i="36"/>
  <c r="B424" i="36"/>
  <c r="C424" i="36"/>
  <c r="F424" i="36"/>
  <c r="D441" i="36"/>
  <c r="F492" i="36"/>
  <c r="G492" i="36"/>
  <c r="H492" i="36"/>
  <c r="A492" i="36"/>
  <c r="I492" i="36"/>
  <c r="D492" i="36"/>
  <c r="B492" i="36"/>
  <c r="C492" i="36"/>
  <c r="E492" i="36"/>
  <c r="D494" i="36"/>
  <c r="E494" i="36"/>
  <c r="F494" i="36"/>
  <c r="G494" i="36"/>
  <c r="H494" i="36"/>
  <c r="B494" i="36"/>
  <c r="A494" i="36"/>
  <c r="I494" i="36"/>
  <c r="C494" i="36"/>
  <c r="B496" i="36"/>
  <c r="C496" i="36"/>
  <c r="H496" i="36"/>
  <c r="D496" i="36"/>
  <c r="E496" i="36"/>
  <c r="F496" i="36"/>
  <c r="G496" i="36"/>
  <c r="A496" i="36"/>
  <c r="I496" i="36"/>
  <c r="H498" i="36"/>
  <c r="F498" i="36"/>
  <c r="A498" i="36"/>
  <c r="I498" i="36"/>
  <c r="B498" i="36"/>
  <c r="C498" i="36"/>
  <c r="D498" i="36"/>
  <c r="E498" i="36"/>
  <c r="G498" i="36"/>
  <c r="H578" i="36"/>
  <c r="I578" i="36"/>
  <c r="F578" i="36"/>
  <c r="A578" i="36"/>
  <c r="B578" i="36"/>
  <c r="C578" i="36"/>
  <c r="D578" i="36"/>
  <c r="E578" i="36"/>
  <c r="G578" i="36"/>
  <c r="B253" i="50"/>
  <c r="N253" i="50" s="1"/>
  <c r="B221" i="50"/>
  <c r="N221" i="50" s="1"/>
  <c r="G489" i="36"/>
  <c r="F500" i="36"/>
  <c r="G500" i="36"/>
  <c r="D500" i="36"/>
  <c r="H500" i="36"/>
  <c r="A500" i="36"/>
  <c r="I500" i="36"/>
  <c r="B500" i="36"/>
  <c r="C500" i="36"/>
  <c r="E500" i="36"/>
  <c r="B531" i="36"/>
  <c r="F580" i="36"/>
  <c r="G580" i="36"/>
  <c r="H580" i="36"/>
  <c r="A580" i="36"/>
  <c r="I580" i="36"/>
  <c r="B580" i="36"/>
  <c r="D580" i="36"/>
  <c r="C580" i="36"/>
  <c r="E580" i="36"/>
  <c r="D582" i="36"/>
  <c r="E582" i="36"/>
  <c r="F582" i="36"/>
  <c r="G582" i="36"/>
  <c r="H582" i="36"/>
  <c r="A582" i="36"/>
  <c r="I582" i="36"/>
  <c r="B582" i="36"/>
  <c r="C582" i="36"/>
  <c r="B584" i="36"/>
  <c r="C584" i="36"/>
  <c r="D584" i="36"/>
  <c r="E584" i="36"/>
  <c r="H584" i="36"/>
  <c r="F584" i="36"/>
  <c r="G584" i="36"/>
  <c r="A584" i="36"/>
  <c r="I584" i="36"/>
  <c r="B596" i="50"/>
  <c r="N596" i="50" s="1"/>
  <c r="B516" i="50"/>
  <c r="N516" i="50" s="1"/>
  <c r="B508" i="50"/>
  <c r="N508" i="50" s="1"/>
  <c r="B436" i="50"/>
  <c r="N436" i="50" s="1"/>
  <c r="A243" i="36"/>
  <c r="I243" i="36"/>
  <c r="C243" i="36"/>
  <c r="D243" i="36"/>
  <c r="E243" i="36"/>
  <c r="F243" i="36"/>
  <c r="G243" i="36"/>
  <c r="H243" i="36"/>
  <c r="B243" i="36"/>
  <c r="A267" i="36"/>
  <c r="I267" i="36"/>
  <c r="C267" i="36"/>
  <c r="D267" i="36"/>
  <c r="B267" i="36"/>
  <c r="G267" i="36"/>
  <c r="H267" i="36"/>
  <c r="E267" i="36"/>
  <c r="F267" i="36"/>
  <c r="G277" i="36"/>
  <c r="A277" i="36"/>
  <c r="I277" i="36"/>
  <c r="B277" i="36"/>
  <c r="C277" i="36"/>
  <c r="F277" i="36"/>
  <c r="H277" i="36"/>
  <c r="D277" i="36"/>
  <c r="E277" i="36"/>
  <c r="G285" i="36"/>
  <c r="A285" i="36"/>
  <c r="I285" i="36"/>
  <c r="B285" i="36"/>
  <c r="F285" i="36"/>
  <c r="C285" i="36"/>
  <c r="D285" i="36"/>
  <c r="H285" i="36"/>
  <c r="E285" i="36"/>
  <c r="B307" i="36"/>
  <c r="E307" i="36"/>
  <c r="F307" i="36"/>
  <c r="G307" i="36"/>
  <c r="H307" i="36"/>
  <c r="I307" i="36"/>
  <c r="A307" i="36"/>
  <c r="C307" i="36"/>
  <c r="D307" i="36"/>
  <c r="A381" i="36"/>
  <c r="A413" i="36"/>
  <c r="H491" i="36"/>
  <c r="B491" i="36"/>
  <c r="B577" i="36"/>
  <c r="A586" i="36"/>
  <c r="D586" i="36"/>
  <c r="E586" i="36"/>
  <c r="B586" i="36"/>
  <c r="C586" i="36"/>
  <c r="F586" i="36"/>
  <c r="H586" i="36"/>
  <c r="I586" i="36"/>
  <c r="G586" i="36"/>
  <c r="B547" i="50"/>
  <c r="N547" i="50" s="1"/>
  <c r="B507" i="50"/>
  <c r="N507" i="50" s="1"/>
  <c r="B451" i="50"/>
  <c r="N451" i="50" s="1"/>
  <c r="B363" i="50"/>
  <c r="N363" i="50" s="1"/>
  <c r="B323" i="50"/>
  <c r="N323" i="50" s="1"/>
  <c r="B315" i="50"/>
  <c r="N315" i="50" s="1"/>
  <c r="B283" i="50"/>
  <c r="N283" i="50" s="1"/>
  <c r="B259" i="50"/>
  <c r="N259" i="50" s="1"/>
  <c r="B251" i="50"/>
  <c r="N251" i="50" s="1"/>
  <c r="B227" i="50"/>
  <c r="N227" i="50" s="1"/>
  <c r="A66" i="36"/>
  <c r="I66" i="36"/>
  <c r="B66" i="36"/>
  <c r="C66" i="36"/>
  <c r="F66" i="36"/>
  <c r="D66" i="36"/>
  <c r="E66" i="36"/>
  <c r="G66" i="36"/>
  <c r="H66" i="36"/>
  <c r="D88" i="36"/>
  <c r="E88" i="36"/>
  <c r="F88" i="36"/>
  <c r="G88" i="36"/>
  <c r="H88" i="36"/>
  <c r="B88" i="36"/>
  <c r="C88" i="36"/>
  <c r="A88" i="36"/>
  <c r="I88" i="36"/>
  <c r="C89" i="36"/>
  <c r="D89" i="36"/>
  <c r="E89" i="36"/>
  <c r="F89" i="36"/>
  <c r="G89" i="36"/>
  <c r="A89" i="36"/>
  <c r="I89" i="36"/>
  <c r="B89" i="36"/>
  <c r="H89" i="36"/>
  <c r="C129" i="36"/>
  <c r="D129" i="36"/>
  <c r="E129" i="36"/>
  <c r="F129" i="36"/>
  <c r="G129" i="36"/>
  <c r="H129" i="36"/>
  <c r="I129" i="36"/>
  <c r="A129" i="36"/>
  <c r="B129" i="36"/>
  <c r="F158" i="36"/>
  <c r="G158" i="36"/>
  <c r="H158" i="36"/>
  <c r="A158" i="36"/>
  <c r="I158" i="36"/>
  <c r="B158" i="36"/>
  <c r="C158" i="36"/>
  <c r="D158" i="36"/>
  <c r="E158" i="36"/>
  <c r="E159" i="36"/>
  <c r="F159" i="36"/>
  <c r="G159" i="36"/>
  <c r="H159" i="36"/>
  <c r="I159" i="36"/>
  <c r="A159" i="36"/>
  <c r="B159" i="36"/>
  <c r="C159" i="36"/>
  <c r="D159" i="36"/>
  <c r="D160" i="36"/>
  <c r="E160" i="36"/>
  <c r="F160" i="36"/>
  <c r="G160" i="36"/>
  <c r="A160" i="36"/>
  <c r="B160" i="36"/>
  <c r="C160" i="36"/>
  <c r="H160" i="36"/>
  <c r="I160" i="36"/>
  <c r="B162" i="36"/>
  <c r="C162" i="36"/>
  <c r="D162" i="36"/>
  <c r="E162" i="36"/>
  <c r="A162" i="36"/>
  <c r="F162" i="36"/>
  <c r="G162" i="36"/>
  <c r="H162" i="36"/>
  <c r="I162" i="36"/>
  <c r="F203" i="36"/>
  <c r="A203" i="36"/>
  <c r="I203" i="36"/>
  <c r="B203" i="36"/>
  <c r="C203" i="36"/>
  <c r="D203" i="36"/>
  <c r="E203" i="36"/>
  <c r="G203" i="36"/>
  <c r="H203" i="36"/>
  <c r="D221" i="36"/>
  <c r="G221" i="36"/>
  <c r="H221" i="36"/>
  <c r="A221" i="36"/>
  <c r="I221" i="36"/>
  <c r="B221" i="36"/>
  <c r="F221" i="36"/>
  <c r="C221" i="36"/>
  <c r="E221" i="36"/>
  <c r="G269" i="36"/>
  <c r="A269" i="36"/>
  <c r="I269" i="36"/>
  <c r="B269" i="36"/>
  <c r="C269" i="36"/>
  <c r="D269" i="36"/>
  <c r="E269" i="36"/>
  <c r="F269" i="36"/>
  <c r="H269" i="36"/>
  <c r="E287" i="36"/>
  <c r="G287" i="36"/>
  <c r="H287" i="36"/>
  <c r="B287" i="36"/>
  <c r="F287" i="36"/>
  <c r="I287" i="36"/>
  <c r="A287" i="36"/>
  <c r="C287" i="36"/>
  <c r="D287" i="36"/>
  <c r="B331" i="36"/>
  <c r="E331" i="36"/>
  <c r="F331" i="36"/>
  <c r="G331" i="36"/>
  <c r="H331" i="36"/>
  <c r="D331" i="36"/>
  <c r="I331" i="36"/>
  <c r="A331" i="36"/>
  <c r="C331" i="36"/>
  <c r="F398" i="36"/>
  <c r="G398" i="36"/>
  <c r="H398" i="36"/>
  <c r="A398" i="36"/>
  <c r="I398" i="36"/>
  <c r="B398" i="36"/>
  <c r="C398" i="36"/>
  <c r="D398" i="36"/>
  <c r="E398" i="36"/>
  <c r="D472" i="36"/>
  <c r="E472" i="36"/>
  <c r="G472" i="36"/>
  <c r="H472" i="36"/>
  <c r="A472" i="36"/>
  <c r="I472" i="36"/>
  <c r="B472" i="36"/>
  <c r="F472" i="36"/>
  <c r="C472" i="36"/>
  <c r="H474" i="36"/>
  <c r="A474" i="36"/>
  <c r="I474" i="36"/>
  <c r="B474" i="36"/>
  <c r="C474" i="36"/>
  <c r="F474" i="36"/>
  <c r="D474" i="36"/>
  <c r="E474" i="36"/>
  <c r="G474" i="36"/>
  <c r="B602" i="50"/>
  <c r="N602" i="50" s="1"/>
  <c r="B594" i="50"/>
  <c r="N594" i="50" s="1"/>
  <c r="B586" i="50"/>
  <c r="N586" i="50" s="1"/>
  <c r="B514" i="50"/>
  <c r="N514" i="50" s="1"/>
  <c r="B506" i="50"/>
  <c r="N506" i="50" s="1"/>
  <c r="B490" i="50"/>
  <c r="N490" i="50" s="1"/>
  <c r="B434" i="50"/>
  <c r="N434" i="50" s="1"/>
  <c r="B178" i="50"/>
  <c r="N178" i="50" s="1"/>
  <c r="B82" i="50"/>
  <c r="N82" i="50" s="1"/>
  <c r="H67" i="36"/>
  <c r="A67" i="36"/>
  <c r="I67" i="36"/>
  <c r="B67" i="36"/>
  <c r="E67" i="36"/>
  <c r="F67" i="36"/>
  <c r="G67" i="36"/>
  <c r="C67" i="36"/>
  <c r="D67" i="36"/>
  <c r="G68" i="36"/>
  <c r="H68" i="36"/>
  <c r="A68" i="36"/>
  <c r="I68" i="36"/>
  <c r="D68" i="36"/>
  <c r="B68" i="36"/>
  <c r="C68" i="36"/>
  <c r="E68" i="36"/>
  <c r="F68" i="36"/>
  <c r="G109" i="36"/>
  <c r="H109" i="36"/>
  <c r="A109" i="36"/>
  <c r="I109" i="36"/>
  <c r="C109" i="36"/>
  <c r="E109" i="36"/>
  <c r="F109" i="36"/>
  <c r="D109" i="36"/>
  <c r="B109" i="36"/>
  <c r="E111" i="36"/>
  <c r="F111" i="36"/>
  <c r="G111" i="36"/>
  <c r="A111" i="36"/>
  <c r="I111" i="36"/>
  <c r="C111" i="36"/>
  <c r="D111" i="36"/>
  <c r="B111" i="36"/>
  <c r="H111" i="36"/>
  <c r="C113" i="36"/>
  <c r="D113" i="36"/>
  <c r="E113" i="36"/>
  <c r="G113" i="36"/>
  <c r="I113" i="36"/>
  <c r="A113" i="36"/>
  <c r="B113" i="36"/>
  <c r="F113" i="36"/>
  <c r="H113" i="36"/>
  <c r="A163" i="36"/>
  <c r="I163" i="36"/>
  <c r="B163" i="36"/>
  <c r="C163" i="36"/>
  <c r="D163" i="36"/>
  <c r="E163" i="36"/>
  <c r="F163" i="36"/>
  <c r="G163" i="36"/>
  <c r="H163" i="36"/>
  <c r="B223" i="36"/>
  <c r="E223" i="36"/>
  <c r="F223" i="36"/>
  <c r="G223" i="36"/>
  <c r="H223" i="36"/>
  <c r="A223" i="36"/>
  <c r="C223" i="36"/>
  <c r="D223" i="36"/>
  <c r="I223" i="36"/>
  <c r="E247" i="36"/>
  <c r="G247" i="36"/>
  <c r="H247" i="36"/>
  <c r="C247" i="36"/>
  <c r="F247" i="36"/>
  <c r="I247" i="36"/>
  <c r="A247" i="36"/>
  <c r="B247" i="36"/>
  <c r="D247" i="36"/>
  <c r="E271" i="36"/>
  <c r="G271" i="36"/>
  <c r="H271" i="36"/>
  <c r="D271" i="36"/>
  <c r="A271" i="36"/>
  <c r="B271" i="36"/>
  <c r="C271" i="36"/>
  <c r="F271" i="36"/>
  <c r="I271" i="36"/>
  <c r="C289" i="36"/>
  <c r="E289" i="36"/>
  <c r="F289" i="36"/>
  <c r="I289" i="36"/>
  <c r="A289" i="36"/>
  <c r="B289" i="36"/>
  <c r="D289" i="36"/>
  <c r="G289" i="36"/>
  <c r="H289" i="36"/>
  <c r="F311" i="36"/>
  <c r="A311" i="36"/>
  <c r="I311" i="36"/>
  <c r="B311" i="36"/>
  <c r="C311" i="36"/>
  <c r="D311" i="36"/>
  <c r="E311" i="36"/>
  <c r="G311" i="36"/>
  <c r="H311" i="36"/>
  <c r="D313" i="36"/>
  <c r="G313" i="36"/>
  <c r="H313" i="36"/>
  <c r="A313" i="36"/>
  <c r="I313" i="36"/>
  <c r="B313" i="36"/>
  <c r="C313" i="36"/>
  <c r="E313" i="36"/>
  <c r="F313" i="36"/>
  <c r="B315" i="36"/>
  <c r="E315" i="36"/>
  <c r="F315" i="36"/>
  <c r="G315" i="36"/>
  <c r="H315" i="36"/>
  <c r="A315" i="36"/>
  <c r="C315" i="36"/>
  <c r="D315" i="36"/>
  <c r="I315" i="36"/>
  <c r="H333" i="36"/>
  <c r="C333" i="36"/>
  <c r="D333" i="36"/>
  <c r="E333" i="36"/>
  <c r="F333" i="36"/>
  <c r="I333" i="36"/>
  <c r="A333" i="36"/>
  <c r="B333" i="36"/>
  <c r="G333" i="36"/>
  <c r="A335" i="36"/>
  <c r="I335" i="36"/>
  <c r="C335" i="36"/>
  <c r="D335" i="36"/>
  <c r="E335" i="36"/>
  <c r="F335" i="36"/>
  <c r="G335" i="36"/>
  <c r="H335" i="36"/>
  <c r="B335" i="36"/>
  <c r="D400" i="36"/>
  <c r="E400" i="36"/>
  <c r="F400" i="36"/>
  <c r="G400" i="36"/>
  <c r="H400" i="36"/>
  <c r="A400" i="36"/>
  <c r="I400" i="36"/>
  <c r="B400" i="36"/>
  <c r="C400" i="36"/>
  <c r="B402" i="36"/>
  <c r="C402" i="36"/>
  <c r="D402" i="36"/>
  <c r="E402" i="36"/>
  <c r="F402" i="36"/>
  <c r="G402" i="36"/>
  <c r="H402" i="36"/>
  <c r="A402" i="36"/>
  <c r="I402" i="36"/>
  <c r="F476" i="36"/>
  <c r="D476" i="36"/>
  <c r="G476" i="36"/>
  <c r="H476" i="36"/>
  <c r="A476" i="36"/>
  <c r="I476" i="36"/>
  <c r="B476" i="36"/>
  <c r="C476" i="36"/>
  <c r="E476" i="36"/>
  <c r="H554" i="36"/>
  <c r="I554" i="36"/>
  <c r="A554" i="36"/>
  <c r="F554" i="36"/>
  <c r="B554" i="36"/>
  <c r="C554" i="36"/>
  <c r="D554" i="36"/>
  <c r="E554" i="36"/>
  <c r="G554" i="36"/>
  <c r="F556" i="36"/>
  <c r="G556" i="36"/>
  <c r="D556" i="36"/>
  <c r="H556" i="36"/>
  <c r="A556" i="36"/>
  <c r="I556" i="36"/>
  <c r="B556" i="36"/>
  <c r="C556" i="36"/>
  <c r="E556" i="36"/>
  <c r="D558" i="36"/>
  <c r="E558" i="36"/>
  <c r="F558" i="36"/>
  <c r="H558" i="36"/>
  <c r="G558" i="36"/>
  <c r="A558" i="36"/>
  <c r="I558" i="36"/>
  <c r="B558" i="36"/>
  <c r="C558" i="36"/>
  <c r="B560" i="36"/>
  <c r="H560" i="36"/>
  <c r="C560" i="36"/>
  <c r="D560" i="36"/>
  <c r="E560" i="36"/>
  <c r="F560" i="36"/>
  <c r="G560" i="36"/>
  <c r="I560" i="36"/>
  <c r="A560" i="36"/>
  <c r="B577" i="50"/>
  <c r="N577" i="50" s="1"/>
  <c r="B361" i="50"/>
  <c r="N361" i="50" s="1"/>
  <c r="B329" i="50"/>
  <c r="N329" i="50" s="1"/>
  <c r="B305" i="50"/>
  <c r="N305" i="50" s="1"/>
  <c r="B145" i="50"/>
  <c r="N145" i="50" s="1"/>
  <c r="B129" i="50"/>
  <c r="N129" i="50" s="1"/>
  <c r="B105" i="50"/>
  <c r="N105" i="50" s="1"/>
  <c r="B207" i="36"/>
  <c r="E207" i="36"/>
  <c r="F207" i="36"/>
  <c r="G207" i="36"/>
  <c r="H207" i="36"/>
  <c r="D207" i="36"/>
  <c r="A207" i="36"/>
  <c r="C207" i="36"/>
  <c r="I207" i="36"/>
  <c r="H225" i="36"/>
  <c r="C225" i="36"/>
  <c r="D225" i="36"/>
  <c r="E225" i="36"/>
  <c r="F225" i="36"/>
  <c r="A225" i="36"/>
  <c r="B225" i="36"/>
  <c r="G225" i="36"/>
  <c r="I225" i="36"/>
  <c r="F227" i="36"/>
  <c r="A227" i="36"/>
  <c r="I227" i="36"/>
  <c r="B227" i="36"/>
  <c r="C227" i="36"/>
  <c r="D227" i="36"/>
  <c r="E227" i="36"/>
  <c r="G227" i="36"/>
  <c r="H227" i="36"/>
  <c r="D229" i="36"/>
  <c r="G229" i="36"/>
  <c r="H229" i="36"/>
  <c r="A229" i="36"/>
  <c r="I229" i="36"/>
  <c r="B229" i="36"/>
  <c r="E229" i="36"/>
  <c r="F229" i="36"/>
  <c r="C229" i="36"/>
  <c r="B231" i="36"/>
  <c r="E231" i="36"/>
  <c r="G231" i="36"/>
  <c r="H231" i="36"/>
  <c r="C231" i="36"/>
  <c r="F231" i="36"/>
  <c r="I231" i="36"/>
  <c r="D231" i="36"/>
  <c r="A231" i="36"/>
  <c r="C249" i="36"/>
  <c r="E249" i="36"/>
  <c r="F249" i="36"/>
  <c r="A249" i="36"/>
  <c r="B249" i="36"/>
  <c r="D249" i="36"/>
  <c r="G249" i="36"/>
  <c r="H249" i="36"/>
  <c r="I249" i="36"/>
  <c r="A251" i="36"/>
  <c r="I251" i="36"/>
  <c r="C251" i="36"/>
  <c r="D251" i="36"/>
  <c r="F251" i="36"/>
  <c r="H251" i="36"/>
  <c r="B251" i="36"/>
  <c r="E251" i="36"/>
  <c r="G251" i="36"/>
  <c r="A291" i="36"/>
  <c r="I291" i="36"/>
  <c r="C291" i="36"/>
  <c r="D291" i="36"/>
  <c r="E291" i="36"/>
  <c r="H291" i="36"/>
  <c r="B291" i="36"/>
  <c r="F291" i="36"/>
  <c r="G291" i="36"/>
  <c r="G293" i="36"/>
  <c r="A293" i="36"/>
  <c r="I293" i="36"/>
  <c r="B293" i="36"/>
  <c r="D293" i="36"/>
  <c r="E293" i="36"/>
  <c r="F293" i="36"/>
  <c r="H293" i="36"/>
  <c r="C293" i="36"/>
  <c r="E295" i="36"/>
  <c r="G295" i="36"/>
  <c r="H295" i="36"/>
  <c r="F295" i="36"/>
  <c r="A295" i="36"/>
  <c r="B295" i="36"/>
  <c r="C295" i="36"/>
  <c r="D295" i="36"/>
  <c r="I295" i="36"/>
  <c r="H404" i="36"/>
  <c r="A404" i="36"/>
  <c r="I404" i="36"/>
  <c r="B404" i="36"/>
  <c r="C404" i="36"/>
  <c r="D404" i="36"/>
  <c r="E404" i="36"/>
  <c r="F404" i="36"/>
  <c r="G404" i="36"/>
  <c r="F406" i="36"/>
  <c r="G406" i="36"/>
  <c r="H406" i="36"/>
  <c r="A406" i="36"/>
  <c r="I406" i="36"/>
  <c r="B406" i="36"/>
  <c r="C406" i="36"/>
  <c r="D406" i="36"/>
  <c r="E406" i="36"/>
  <c r="D408" i="36"/>
  <c r="E408" i="36"/>
  <c r="F408" i="36"/>
  <c r="G408" i="36"/>
  <c r="H408" i="36"/>
  <c r="A408" i="36"/>
  <c r="I408" i="36"/>
  <c r="B408" i="36"/>
  <c r="C408" i="36"/>
  <c r="D478" i="36"/>
  <c r="E478" i="36"/>
  <c r="B478" i="36"/>
  <c r="F478" i="36"/>
  <c r="G478" i="36"/>
  <c r="H478" i="36"/>
  <c r="A478" i="36"/>
  <c r="I478" i="36"/>
  <c r="C478" i="36"/>
  <c r="B480" i="36"/>
  <c r="H480" i="36"/>
  <c r="C480" i="36"/>
  <c r="D480" i="36"/>
  <c r="E480" i="36"/>
  <c r="F480" i="36"/>
  <c r="G480" i="36"/>
  <c r="A480" i="36"/>
  <c r="I480" i="36"/>
  <c r="H482" i="36"/>
  <c r="A482" i="36"/>
  <c r="I482" i="36"/>
  <c r="F482" i="36"/>
  <c r="B482" i="36"/>
  <c r="C482" i="36"/>
  <c r="D482" i="36"/>
  <c r="E482" i="36"/>
  <c r="G482" i="36"/>
  <c r="H562" i="36"/>
  <c r="I562" i="36"/>
  <c r="A562" i="36"/>
  <c r="B562" i="36"/>
  <c r="C562" i="36"/>
  <c r="D562" i="36"/>
  <c r="E562" i="36"/>
  <c r="F562" i="36"/>
  <c r="G562" i="36"/>
  <c r="F564" i="36"/>
  <c r="G564" i="36"/>
  <c r="D564" i="36"/>
  <c r="H564" i="36"/>
  <c r="A564" i="36"/>
  <c r="I564" i="36"/>
  <c r="B564" i="36"/>
  <c r="C564" i="36"/>
  <c r="E564" i="36"/>
  <c r="D566" i="36"/>
  <c r="E566" i="36"/>
  <c r="F566" i="36"/>
  <c r="G566" i="36"/>
  <c r="H566" i="36"/>
  <c r="B566" i="36"/>
  <c r="A566" i="36"/>
  <c r="I566" i="36"/>
  <c r="C566" i="36"/>
  <c r="B600" i="50"/>
  <c r="N600" i="50" s="1"/>
  <c r="B592" i="50"/>
  <c r="N592" i="50" s="1"/>
  <c r="B576" i="50"/>
  <c r="N576" i="50" s="1"/>
  <c r="B512" i="50"/>
  <c r="N512" i="50" s="1"/>
  <c r="B496" i="50"/>
  <c r="N496" i="50" s="1"/>
  <c r="B488" i="50"/>
  <c r="N488" i="50" s="1"/>
  <c r="B440" i="50"/>
  <c r="N440" i="50" s="1"/>
  <c r="B432" i="50"/>
  <c r="N432" i="50" s="1"/>
  <c r="B424" i="50"/>
  <c r="N424" i="50" s="1"/>
  <c r="B416" i="50"/>
  <c r="N416" i="50" s="1"/>
  <c r="B176" i="50"/>
  <c r="N176" i="50" s="1"/>
  <c r="B104" i="50"/>
  <c r="N104" i="50" s="1"/>
  <c r="C169" i="36"/>
  <c r="D169" i="36"/>
  <c r="E169" i="36"/>
  <c r="F169" i="36"/>
  <c r="A169" i="36"/>
  <c r="B169" i="36"/>
  <c r="G169" i="36"/>
  <c r="H169" i="36"/>
  <c r="I169" i="36"/>
  <c r="B170" i="36"/>
  <c r="C170" i="36"/>
  <c r="D170" i="36"/>
  <c r="E170" i="36"/>
  <c r="F170" i="36"/>
  <c r="G170" i="36"/>
  <c r="H170" i="36"/>
  <c r="I170" i="36"/>
  <c r="A170" i="36"/>
  <c r="A171" i="36"/>
  <c r="I171" i="36"/>
  <c r="B171" i="36"/>
  <c r="C171" i="36"/>
  <c r="D171" i="36"/>
  <c r="E171" i="36"/>
  <c r="F171" i="36"/>
  <c r="G171" i="36"/>
  <c r="H171" i="36"/>
  <c r="H172" i="36"/>
  <c r="A172" i="36"/>
  <c r="I172" i="36"/>
  <c r="B172" i="36"/>
  <c r="C172" i="36"/>
  <c r="D172" i="36"/>
  <c r="E172" i="36"/>
  <c r="F172" i="36"/>
  <c r="G172" i="36"/>
  <c r="G253" i="36"/>
  <c r="A253" i="36"/>
  <c r="I253" i="36"/>
  <c r="B253" i="36"/>
  <c r="D253" i="36"/>
  <c r="E253" i="36"/>
  <c r="F253" i="36"/>
  <c r="H253" i="36"/>
  <c r="C253" i="36"/>
  <c r="A275" i="36"/>
  <c r="I275" i="36"/>
  <c r="C275" i="36"/>
  <c r="D275" i="36"/>
  <c r="G275" i="36"/>
  <c r="B275" i="36"/>
  <c r="E275" i="36"/>
  <c r="F275" i="36"/>
  <c r="H275" i="36"/>
  <c r="E339" i="36"/>
  <c r="G339" i="36"/>
  <c r="H339" i="36"/>
  <c r="F339" i="36"/>
  <c r="I339" i="36"/>
  <c r="A339" i="36"/>
  <c r="B339" i="36"/>
  <c r="C339" i="36"/>
  <c r="D339" i="36"/>
  <c r="C341" i="36"/>
  <c r="E341" i="36"/>
  <c r="F341" i="36"/>
  <c r="A341" i="36"/>
  <c r="B341" i="36"/>
  <c r="D341" i="36"/>
  <c r="G341" i="36"/>
  <c r="H341" i="36"/>
  <c r="I341" i="36"/>
  <c r="H399" i="36"/>
  <c r="B410" i="36"/>
  <c r="C410" i="36"/>
  <c r="E410" i="36"/>
  <c r="F410" i="36"/>
  <c r="G410" i="36"/>
  <c r="H410" i="36"/>
  <c r="A410" i="36"/>
  <c r="D410" i="36"/>
  <c r="I410" i="36"/>
  <c r="E431" i="36"/>
  <c r="B431" i="36"/>
  <c r="G431" i="36"/>
  <c r="E475" i="36"/>
  <c r="F484" i="36"/>
  <c r="G484" i="36"/>
  <c r="H484" i="36"/>
  <c r="A484" i="36"/>
  <c r="I484" i="36"/>
  <c r="D484" i="36"/>
  <c r="B484" i="36"/>
  <c r="C484" i="36"/>
  <c r="E484" i="36"/>
  <c r="D486" i="36"/>
  <c r="E486" i="36"/>
  <c r="F486" i="36"/>
  <c r="G486" i="36"/>
  <c r="H486" i="36"/>
  <c r="B486" i="36"/>
  <c r="A486" i="36"/>
  <c r="I486" i="36"/>
  <c r="C486" i="36"/>
  <c r="B488" i="36"/>
  <c r="C488" i="36"/>
  <c r="D488" i="36"/>
  <c r="E488" i="36"/>
  <c r="H488" i="36"/>
  <c r="F488" i="36"/>
  <c r="G488" i="36"/>
  <c r="I488" i="36"/>
  <c r="A488" i="36"/>
  <c r="B568" i="36"/>
  <c r="C568" i="36"/>
  <c r="H568" i="36"/>
  <c r="D568" i="36"/>
  <c r="E568" i="36"/>
  <c r="F568" i="36"/>
  <c r="G568" i="36"/>
  <c r="A568" i="36"/>
  <c r="I568" i="36"/>
  <c r="B447" i="50"/>
  <c r="N447" i="50" s="1"/>
  <c r="B359" i="50"/>
  <c r="N359" i="50" s="1"/>
  <c r="B351" i="50"/>
  <c r="N351" i="50" s="1"/>
  <c r="B335" i="50"/>
  <c r="N335" i="50" s="1"/>
  <c r="B327" i="50"/>
  <c r="N327" i="50" s="1"/>
  <c r="B311" i="50"/>
  <c r="N311" i="50" s="1"/>
  <c r="B303" i="50"/>
  <c r="N303" i="50" s="1"/>
  <c r="B287" i="50"/>
  <c r="N287" i="50" s="1"/>
  <c r="B271" i="50"/>
  <c r="N271" i="50" s="1"/>
  <c r="B263" i="50"/>
  <c r="N263" i="50" s="1"/>
  <c r="B247" i="50"/>
  <c r="N247" i="50" s="1"/>
  <c r="B239" i="50"/>
  <c r="N239" i="50" s="1"/>
  <c r="B223" i="50"/>
  <c r="N223" i="50" s="1"/>
  <c r="B207" i="50"/>
  <c r="N207" i="50" s="1"/>
  <c r="B175" i="50"/>
  <c r="N175" i="50" s="1"/>
  <c r="B127" i="50"/>
  <c r="N127" i="50" s="1"/>
  <c r="F16" i="36"/>
  <c r="G16" i="36"/>
  <c r="H16" i="36"/>
  <c r="A16" i="36"/>
  <c r="I16" i="36"/>
  <c r="E16" i="36"/>
  <c r="B16" i="36"/>
  <c r="C16" i="36"/>
  <c r="D16" i="36"/>
  <c r="F15" i="36"/>
  <c r="G15" i="36"/>
  <c r="H15" i="36"/>
  <c r="A15" i="36"/>
  <c r="I15" i="36"/>
  <c r="B15" i="36"/>
  <c r="C15" i="36"/>
  <c r="D15" i="36"/>
  <c r="E15" i="36"/>
  <c r="F14" i="36"/>
  <c r="G14" i="36"/>
  <c r="H14" i="36"/>
  <c r="A14" i="36"/>
  <c r="I14" i="36"/>
  <c r="B14" i="36"/>
  <c r="C14" i="36"/>
  <c r="D14" i="36"/>
  <c r="E14" i="36"/>
  <c r="F13" i="36"/>
  <c r="G13" i="36"/>
  <c r="H13" i="36"/>
  <c r="A13" i="36"/>
  <c r="I13" i="36"/>
  <c r="B13" i="36"/>
  <c r="C13" i="36"/>
  <c r="D13" i="36"/>
  <c r="E13" i="36"/>
  <c r="B29" i="50"/>
  <c r="N29" i="50" s="1"/>
  <c r="F12" i="36"/>
  <c r="G12" i="36"/>
  <c r="H12" i="36"/>
  <c r="A12" i="36"/>
  <c r="I12" i="36"/>
  <c r="B12" i="36"/>
  <c r="C12" i="36"/>
  <c r="D12" i="36"/>
  <c r="E12" i="36"/>
  <c r="B28" i="50"/>
  <c r="N28" i="50" s="1"/>
  <c r="F11" i="36"/>
  <c r="G11" i="36"/>
  <c r="H11" i="36"/>
  <c r="A11" i="36"/>
  <c r="I11" i="36"/>
  <c r="B11" i="36"/>
  <c r="C11" i="36"/>
  <c r="D11" i="36"/>
  <c r="E11" i="36"/>
  <c r="F10" i="36"/>
  <c r="G10" i="36"/>
  <c r="H10" i="36"/>
  <c r="A10" i="36"/>
  <c r="I10" i="36"/>
  <c r="B10" i="36"/>
  <c r="C10" i="36"/>
  <c r="D10" i="36"/>
  <c r="E10" i="36"/>
  <c r="F9" i="36"/>
  <c r="G9" i="36"/>
  <c r="H9" i="36"/>
  <c r="A9" i="36"/>
  <c r="I9" i="36"/>
  <c r="B9" i="36"/>
  <c r="C9" i="36"/>
  <c r="D9" i="36"/>
  <c r="E9" i="36"/>
  <c r="B25" i="50"/>
  <c r="N25" i="50" s="1"/>
  <c r="E8" i="36"/>
  <c r="F8" i="36"/>
  <c r="G8" i="36"/>
  <c r="H8" i="36"/>
  <c r="A8" i="36"/>
  <c r="I8" i="36"/>
  <c r="B8" i="36"/>
  <c r="C8" i="36"/>
  <c r="D8" i="36"/>
  <c r="F6" i="36"/>
  <c r="G6" i="36"/>
  <c r="H6" i="36"/>
  <c r="A6" i="36"/>
  <c r="I6" i="36"/>
  <c r="B6" i="36"/>
  <c r="C6" i="36"/>
  <c r="D6" i="36"/>
  <c r="E6" i="36"/>
  <c r="B22" i="50"/>
  <c r="N22" i="50" s="1"/>
  <c r="J582" i="34"/>
  <c r="J566" i="34"/>
  <c r="D573" i="34"/>
  <c r="F572" i="34"/>
  <c r="D579" i="34"/>
  <c r="D563" i="34"/>
  <c r="B586" i="34"/>
  <c r="B578" i="34"/>
  <c r="B570" i="34"/>
  <c r="B562" i="34"/>
  <c r="H577" i="34"/>
  <c r="D569" i="34"/>
  <c r="H561" i="34"/>
  <c r="B584" i="34"/>
  <c r="B568" i="34"/>
  <c r="B560" i="34"/>
  <c r="A583" i="34"/>
  <c r="I583" i="34"/>
  <c r="B583" i="34"/>
  <c r="J583" i="34"/>
  <c r="C583" i="34"/>
  <c r="E583" i="34"/>
  <c r="F583" i="34"/>
  <c r="G583" i="34"/>
  <c r="A575" i="34"/>
  <c r="I575" i="34"/>
  <c r="B575" i="34"/>
  <c r="J575" i="34"/>
  <c r="C575" i="34"/>
  <c r="E575" i="34"/>
  <c r="F575" i="34"/>
  <c r="G575" i="34"/>
  <c r="B583" i="49"/>
  <c r="N583" i="49" s="1"/>
  <c r="A567" i="34"/>
  <c r="I567" i="34"/>
  <c r="B567" i="34"/>
  <c r="J567" i="34"/>
  <c r="C567" i="34"/>
  <c r="E567" i="34"/>
  <c r="F567" i="34"/>
  <c r="G567" i="34"/>
  <c r="A559" i="34"/>
  <c r="I559" i="34"/>
  <c r="B559" i="34"/>
  <c r="J559" i="34"/>
  <c r="C559" i="34"/>
  <c r="D559" i="34"/>
  <c r="E559" i="34"/>
  <c r="F559" i="34"/>
  <c r="G559" i="34"/>
  <c r="H551" i="34"/>
  <c r="A551" i="34"/>
  <c r="I551" i="34"/>
  <c r="B551" i="34"/>
  <c r="J551" i="34"/>
  <c r="C551" i="34"/>
  <c r="D551" i="34"/>
  <c r="E551" i="34"/>
  <c r="F551" i="34"/>
  <c r="G551" i="34"/>
  <c r="D543" i="34"/>
  <c r="F543" i="34"/>
  <c r="H543" i="34"/>
  <c r="B543" i="34"/>
  <c r="J543" i="34"/>
  <c r="E543" i="34"/>
  <c r="G543" i="34"/>
  <c r="I543" i="34"/>
  <c r="A543" i="34"/>
  <c r="C543" i="34"/>
  <c r="D535" i="34"/>
  <c r="F535" i="34"/>
  <c r="H535" i="34"/>
  <c r="B535" i="34"/>
  <c r="J535" i="34"/>
  <c r="E535" i="34"/>
  <c r="G535" i="34"/>
  <c r="I535" i="34"/>
  <c r="A535" i="34"/>
  <c r="C535" i="34"/>
  <c r="D527" i="34"/>
  <c r="F527" i="34"/>
  <c r="H527" i="34"/>
  <c r="B527" i="34"/>
  <c r="J527" i="34"/>
  <c r="E527" i="34"/>
  <c r="G527" i="34"/>
  <c r="I527" i="34"/>
  <c r="A527" i="34"/>
  <c r="C527" i="34"/>
  <c r="D519" i="34"/>
  <c r="F519" i="34"/>
  <c r="H519" i="34"/>
  <c r="B519" i="34"/>
  <c r="J519" i="34"/>
  <c r="E519" i="34"/>
  <c r="G519" i="34"/>
  <c r="I519" i="34"/>
  <c r="A519" i="34"/>
  <c r="C519" i="34"/>
  <c r="D511" i="34"/>
  <c r="F511" i="34"/>
  <c r="H511" i="34"/>
  <c r="B511" i="34"/>
  <c r="J511" i="34"/>
  <c r="E511" i="34"/>
  <c r="G511" i="34"/>
  <c r="I511" i="34"/>
  <c r="A511" i="34"/>
  <c r="C511" i="34"/>
  <c r="B519" i="49"/>
  <c r="N519" i="49" s="1"/>
  <c r="D503" i="34"/>
  <c r="F503" i="34"/>
  <c r="H503" i="34"/>
  <c r="B503" i="34"/>
  <c r="J503" i="34"/>
  <c r="E503" i="34"/>
  <c r="G503" i="34"/>
  <c r="I503" i="34"/>
  <c r="A503" i="34"/>
  <c r="C503" i="34"/>
  <c r="B511" i="49"/>
  <c r="N511" i="49" s="1"/>
  <c r="D495" i="34"/>
  <c r="F495" i="34"/>
  <c r="H495" i="34"/>
  <c r="B495" i="34"/>
  <c r="J495" i="34"/>
  <c r="E495" i="34"/>
  <c r="G495" i="34"/>
  <c r="I495" i="34"/>
  <c r="A495" i="34"/>
  <c r="C495" i="34"/>
  <c r="B503" i="49"/>
  <c r="N503" i="49" s="1"/>
  <c r="D487" i="34"/>
  <c r="F487" i="34"/>
  <c r="H487" i="34"/>
  <c r="B487" i="34"/>
  <c r="J487" i="34"/>
  <c r="E487" i="34"/>
  <c r="G487" i="34"/>
  <c r="I487" i="34"/>
  <c r="A487" i="34"/>
  <c r="C487" i="34"/>
  <c r="D479" i="34"/>
  <c r="F479" i="34"/>
  <c r="H479" i="34"/>
  <c r="B479" i="34"/>
  <c r="J479" i="34"/>
  <c r="E479" i="34"/>
  <c r="G479" i="34"/>
  <c r="I479" i="34"/>
  <c r="A479" i="34"/>
  <c r="C479" i="34"/>
  <c r="D471" i="34"/>
  <c r="F471" i="34"/>
  <c r="H471" i="34"/>
  <c r="B471" i="34"/>
  <c r="J471" i="34"/>
  <c r="E471" i="34"/>
  <c r="G471" i="34"/>
  <c r="I471" i="34"/>
  <c r="A471" i="34"/>
  <c r="C471" i="34"/>
  <c r="D463" i="34"/>
  <c r="E463" i="34"/>
  <c r="F463" i="34"/>
  <c r="H463" i="34"/>
  <c r="A463" i="34"/>
  <c r="I463" i="34"/>
  <c r="B463" i="34"/>
  <c r="J463" i="34"/>
  <c r="C463" i="34"/>
  <c r="G463" i="34"/>
  <c r="G455" i="34"/>
  <c r="H455" i="34"/>
  <c r="B455" i="34"/>
  <c r="J455" i="34"/>
  <c r="D455" i="34"/>
  <c r="A455" i="34"/>
  <c r="E455" i="34"/>
  <c r="F455" i="34"/>
  <c r="I455" i="34"/>
  <c r="C455" i="34"/>
  <c r="G447" i="34"/>
  <c r="H447" i="34"/>
  <c r="B447" i="34"/>
  <c r="J447" i="34"/>
  <c r="D447" i="34"/>
  <c r="A447" i="34"/>
  <c r="E447" i="34"/>
  <c r="F447" i="34"/>
  <c r="I447" i="34"/>
  <c r="C447" i="34"/>
  <c r="G439" i="34"/>
  <c r="H439" i="34"/>
  <c r="B439" i="34"/>
  <c r="J439" i="34"/>
  <c r="D439" i="34"/>
  <c r="A439" i="34"/>
  <c r="E439" i="34"/>
  <c r="F439" i="34"/>
  <c r="I439" i="34"/>
  <c r="C439" i="34"/>
  <c r="G431" i="34"/>
  <c r="H431" i="34"/>
  <c r="B431" i="34"/>
  <c r="J431" i="34"/>
  <c r="D431" i="34"/>
  <c r="A431" i="34"/>
  <c r="E431" i="34"/>
  <c r="F431" i="34"/>
  <c r="I431" i="34"/>
  <c r="C431" i="34"/>
  <c r="G423" i="34"/>
  <c r="H423" i="34"/>
  <c r="B423" i="34"/>
  <c r="J423" i="34"/>
  <c r="D423" i="34"/>
  <c r="A423" i="34"/>
  <c r="E423" i="34"/>
  <c r="F423" i="34"/>
  <c r="I423" i="34"/>
  <c r="C423" i="34"/>
  <c r="G415" i="34"/>
  <c r="H415" i="34"/>
  <c r="B415" i="34"/>
  <c r="J415" i="34"/>
  <c r="D415" i="34"/>
  <c r="A415" i="34"/>
  <c r="E415" i="34"/>
  <c r="F415" i="34"/>
  <c r="I415" i="34"/>
  <c r="C415" i="34"/>
  <c r="G407" i="34"/>
  <c r="H407" i="34"/>
  <c r="B407" i="34"/>
  <c r="J407" i="34"/>
  <c r="D407" i="34"/>
  <c r="A407" i="34"/>
  <c r="E407" i="34"/>
  <c r="F407" i="34"/>
  <c r="I407" i="34"/>
  <c r="C407" i="34"/>
  <c r="G399" i="34"/>
  <c r="H399" i="34"/>
  <c r="B399" i="34"/>
  <c r="J399" i="34"/>
  <c r="D399" i="34"/>
  <c r="A399" i="34"/>
  <c r="E399" i="34"/>
  <c r="F399" i="34"/>
  <c r="I399" i="34"/>
  <c r="C399" i="34"/>
  <c r="G391" i="34"/>
  <c r="H391" i="34"/>
  <c r="B391" i="34"/>
  <c r="J391" i="34"/>
  <c r="D391" i="34"/>
  <c r="A391" i="34"/>
  <c r="E391" i="34"/>
  <c r="F391" i="34"/>
  <c r="I391" i="34"/>
  <c r="C391" i="34"/>
  <c r="G383" i="34"/>
  <c r="H383" i="34"/>
  <c r="B383" i="34"/>
  <c r="J383" i="34"/>
  <c r="D383" i="34"/>
  <c r="A383" i="34"/>
  <c r="E383" i="34"/>
  <c r="F383" i="34"/>
  <c r="I383" i="34"/>
  <c r="C383" i="34"/>
  <c r="G375" i="34"/>
  <c r="H375" i="34"/>
  <c r="B375" i="34"/>
  <c r="J375" i="34"/>
  <c r="D375" i="34"/>
  <c r="A375" i="34"/>
  <c r="E375" i="34"/>
  <c r="F375" i="34"/>
  <c r="I375" i="34"/>
  <c r="C375" i="34"/>
  <c r="G367" i="34"/>
  <c r="H367" i="34"/>
  <c r="B367" i="34"/>
  <c r="J367" i="34"/>
  <c r="D367" i="34"/>
  <c r="A367" i="34"/>
  <c r="E367" i="34"/>
  <c r="F367" i="34"/>
  <c r="I367" i="34"/>
  <c r="C367" i="34"/>
  <c r="C359" i="34"/>
  <c r="G359" i="34"/>
  <c r="H359" i="34"/>
  <c r="A359" i="34"/>
  <c r="J359" i="34"/>
  <c r="B359" i="34"/>
  <c r="D359" i="34"/>
  <c r="E359" i="34"/>
  <c r="F359" i="34"/>
  <c r="I359" i="34"/>
  <c r="F351" i="34"/>
  <c r="G351" i="34"/>
  <c r="A351" i="34"/>
  <c r="I351" i="34"/>
  <c r="C351" i="34"/>
  <c r="B351" i="34"/>
  <c r="D351" i="34"/>
  <c r="E351" i="34"/>
  <c r="H351" i="34"/>
  <c r="J351" i="34"/>
  <c r="F343" i="34"/>
  <c r="G343" i="34"/>
  <c r="A343" i="34"/>
  <c r="I343" i="34"/>
  <c r="C343" i="34"/>
  <c r="B343" i="34"/>
  <c r="D343" i="34"/>
  <c r="E343" i="34"/>
  <c r="H343" i="34"/>
  <c r="J343" i="34"/>
  <c r="A335" i="34"/>
  <c r="I335" i="34"/>
  <c r="C335" i="34"/>
  <c r="E335" i="34"/>
  <c r="G335" i="34"/>
  <c r="B335" i="34"/>
  <c r="F335" i="34"/>
  <c r="J335" i="34"/>
  <c r="D335" i="34"/>
  <c r="H335" i="34"/>
  <c r="A327" i="34"/>
  <c r="I327" i="34"/>
  <c r="C327" i="34"/>
  <c r="E327" i="34"/>
  <c r="G327" i="34"/>
  <c r="B327" i="34"/>
  <c r="F327" i="34"/>
  <c r="J327" i="34"/>
  <c r="D327" i="34"/>
  <c r="H327" i="34"/>
  <c r="B335" i="49"/>
  <c r="N335" i="49" s="1"/>
  <c r="A319" i="34"/>
  <c r="I319" i="34"/>
  <c r="C319" i="34"/>
  <c r="E319" i="34"/>
  <c r="G319" i="34"/>
  <c r="B319" i="34"/>
  <c r="F319" i="34"/>
  <c r="J319" i="34"/>
  <c r="D319" i="34"/>
  <c r="H319" i="34"/>
  <c r="A311" i="34"/>
  <c r="I311" i="34"/>
  <c r="C311" i="34"/>
  <c r="E311" i="34"/>
  <c r="G311" i="34"/>
  <c r="B311" i="34"/>
  <c r="F311" i="34"/>
  <c r="J311" i="34"/>
  <c r="D311" i="34"/>
  <c r="H311" i="34"/>
  <c r="A303" i="34"/>
  <c r="I303" i="34"/>
  <c r="C303" i="34"/>
  <c r="E303" i="34"/>
  <c r="G303" i="34"/>
  <c r="B303" i="34"/>
  <c r="F303" i="34"/>
  <c r="J303" i="34"/>
  <c r="D303" i="34"/>
  <c r="H303" i="34"/>
  <c r="A295" i="34"/>
  <c r="I295" i="34"/>
  <c r="C295" i="34"/>
  <c r="E295" i="34"/>
  <c r="G295" i="34"/>
  <c r="B295" i="34"/>
  <c r="F295" i="34"/>
  <c r="J295" i="34"/>
  <c r="D295" i="34"/>
  <c r="H295" i="34"/>
  <c r="A287" i="34"/>
  <c r="I287" i="34"/>
  <c r="C287" i="34"/>
  <c r="E287" i="34"/>
  <c r="G287" i="34"/>
  <c r="B287" i="34"/>
  <c r="F287" i="34"/>
  <c r="J287" i="34"/>
  <c r="D287" i="34"/>
  <c r="H287" i="34"/>
  <c r="A279" i="34"/>
  <c r="I279" i="34"/>
  <c r="C279" i="34"/>
  <c r="E279" i="34"/>
  <c r="G279" i="34"/>
  <c r="B279" i="34"/>
  <c r="F279" i="34"/>
  <c r="J279" i="34"/>
  <c r="D279" i="34"/>
  <c r="H279" i="34"/>
  <c r="A271" i="34"/>
  <c r="I271" i="34"/>
  <c r="C271" i="34"/>
  <c r="E271" i="34"/>
  <c r="G271" i="34"/>
  <c r="B271" i="34"/>
  <c r="F271" i="34"/>
  <c r="J271" i="34"/>
  <c r="D271" i="34"/>
  <c r="H271" i="34"/>
  <c r="A263" i="34"/>
  <c r="I263" i="34"/>
  <c r="C263" i="34"/>
  <c r="E263" i="34"/>
  <c r="G263" i="34"/>
  <c r="B263" i="34"/>
  <c r="F263" i="34"/>
  <c r="J263" i="34"/>
  <c r="D263" i="34"/>
  <c r="H263" i="34"/>
  <c r="A255" i="34"/>
  <c r="I255" i="34"/>
  <c r="C255" i="34"/>
  <c r="E255" i="34"/>
  <c r="G255" i="34"/>
  <c r="B255" i="34"/>
  <c r="F255" i="34"/>
  <c r="J255" i="34"/>
  <c r="D255" i="34"/>
  <c r="H255" i="34"/>
  <c r="A247" i="34"/>
  <c r="I247" i="34"/>
  <c r="C247" i="34"/>
  <c r="E247" i="34"/>
  <c r="G247" i="34"/>
  <c r="B247" i="34"/>
  <c r="F247" i="34"/>
  <c r="J247" i="34"/>
  <c r="D247" i="34"/>
  <c r="H247" i="34"/>
  <c r="A239" i="34"/>
  <c r="I239" i="34"/>
  <c r="C239" i="34"/>
  <c r="E239" i="34"/>
  <c r="G239" i="34"/>
  <c r="B239" i="34"/>
  <c r="F239" i="34"/>
  <c r="J239" i="34"/>
  <c r="D239" i="34"/>
  <c r="H239" i="34"/>
  <c r="A231" i="34"/>
  <c r="I231" i="34"/>
  <c r="C231" i="34"/>
  <c r="E231" i="34"/>
  <c r="G231" i="34"/>
  <c r="B231" i="34"/>
  <c r="F231" i="34"/>
  <c r="J231" i="34"/>
  <c r="H231" i="34"/>
  <c r="D231" i="34"/>
  <c r="A223" i="34"/>
  <c r="I223" i="34"/>
  <c r="C223" i="34"/>
  <c r="E223" i="34"/>
  <c r="G223" i="34"/>
  <c r="B223" i="34"/>
  <c r="F223" i="34"/>
  <c r="H223" i="34"/>
  <c r="J223" i="34"/>
  <c r="D223" i="34"/>
  <c r="B231" i="49"/>
  <c r="N231" i="49" s="1"/>
  <c r="A215" i="34"/>
  <c r="I215" i="34"/>
  <c r="C215" i="34"/>
  <c r="E215" i="34"/>
  <c r="G215" i="34"/>
  <c r="B215" i="34"/>
  <c r="F215" i="34"/>
  <c r="H215" i="34"/>
  <c r="J215" i="34"/>
  <c r="D215" i="34"/>
  <c r="A207" i="34"/>
  <c r="I207" i="34"/>
  <c r="C207" i="34"/>
  <c r="E207" i="34"/>
  <c r="G207" i="34"/>
  <c r="B207" i="34"/>
  <c r="D207" i="34"/>
  <c r="F207" i="34"/>
  <c r="H207" i="34"/>
  <c r="J207" i="34"/>
  <c r="C199" i="34"/>
  <c r="E199" i="34"/>
  <c r="G199" i="34"/>
  <c r="A199" i="34"/>
  <c r="I199" i="34"/>
  <c r="H199" i="34"/>
  <c r="D199" i="34"/>
  <c r="B199" i="34"/>
  <c r="F199" i="34"/>
  <c r="J199" i="34"/>
  <c r="B207" i="49"/>
  <c r="N207" i="49" s="1"/>
  <c r="C191" i="34"/>
  <c r="E191" i="34"/>
  <c r="G191" i="34"/>
  <c r="A191" i="34"/>
  <c r="I191" i="34"/>
  <c r="H191" i="34"/>
  <c r="D191" i="34"/>
  <c r="B191" i="34"/>
  <c r="F191" i="34"/>
  <c r="J191" i="34"/>
  <c r="C183" i="34"/>
  <c r="E183" i="34"/>
  <c r="G183" i="34"/>
  <c r="A183" i="34"/>
  <c r="I183" i="34"/>
  <c r="H183" i="34"/>
  <c r="D183" i="34"/>
  <c r="B183" i="34"/>
  <c r="F183" i="34"/>
  <c r="J183" i="34"/>
  <c r="C175" i="34"/>
  <c r="E175" i="34"/>
  <c r="G175" i="34"/>
  <c r="A175" i="34"/>
  <c r="I175" i="34"/>
  <c r="H175" i="34"/>
  <c r="D175" i="34"/>
  <c r="B175" i="34"/>
  <c r="F175" i="34"/>
  <c r="J175" i="34"/>
  <c r="F167" i="34"/>
  <c r="H167" i="34"/>
  <c r="B167" i="34"/>
  <c r="J167" i="34"/>
  <c r="D167" i="34"/>
  <c r="C167" i="34"/>
  <c r="G167" i="34"/>
  <c r="E167" i="34"/>
  <c r="A167" i="34"/>
  <c r="I167" i="34"/>
  <c r="B175" i="49"/>
  <c r="N175" i="49" s="1"/>
  <c r="F159" i="34"/>
  <c r="H159" i="34"/>
  <c r="B159" i="34"/>
  <c r="J159" i="34"/>
  <c r="D159" i="34"/>
  <c r="C159" i="34"/>
  <c r="G159" i="34"/>
  <c r="E159" i="34"/>
  <c r="A159" i="34"/>
  <c r="I159" i="34"/>
  <c r="F151" i="34"/>
  <c r="H151" i="34"/>
  <c r="B151" i="34"/>
  <c r="J151" i="34"/>
  <c r="D151" i="34"/>
  <c r="C151" i="34"/>
  <c r="G151" i="34"/>
  <c r="E151" i="34"/>
  <c r="I151" i="34"/>
  <c r="A151" i="34"/>
  <c r="F143" i="34"/>
  <c r="H143" i="34"/>
  <c r="B143" i="34"/>
  <c r="J143" i="34"/>
  <c r="D143" i="34"/>
  <c r="C143" i="34"/>
  <c r="G143" i="34"/>
  <c r="E143" i="34"/>
  <c r="A143" i="34"/>
  <c r="I143" i="34"/>
  <c r="E127" i="34"/>
  <c r="G127" i="34"/>
  <c r="A127" i="34"/>
  <c r="I127" i="34"/>
  <c r="C127" i="34"/>
  <c r="B127" i="34"/>
  <c r="F127" i="34"/>
  <c r="J127" i="34"/>
  <c r="D127" i="34"/>
  <c r="H127" i="34"/>
  <c r="E119" i="34"/>
  <c r="G119" i="34"/>
  <c r="A119" i="34"/>
  <c r="I119" i="34"/>
  <c r="C119" i="34"/>
  <c r="B119" i="34"/>
  <c r="F119" i="34"/>
  <c r="J119" i="34"/>
  <c r="D119" i="34"/>
  <c r="H119" i="34"/>
  <c r="E111" i="34"/>
  <c r="G111" i="34"/>
  <c r="A111" i="34"/>
  <c r="I111" i="34"/>
  <c r="C111" i="34"/>
  <c r="B111" i="34"/>
  <c r="F111" i="34"/>
  <c r="J111" i="34"/>
  <c r="D111" i="34"/>
  <c r="H111" i="34"/>
  <c r="E103" i="34"/>
  <c r="G103" i="34"/>
  <c r="A103" i="34"/>
  <c r="I103" i="34"/>
  <c r="C103" i="34"/>
  <c r="B103" i="34"/>
  <c r="F103" i="34"/>
  <c r="J103" i="34"/>
  <c r="D103" i="34"/>
  <c r="H103" i="34"/>
  <c r="E95" i="34"/>
  <c r="G95" i="34"/>
  <c r="A95" i="34"/>
  <c r="I95" i="34"/>
  <c r="C95" i="34"/>
  <c r="B95" i="34"/>
  <c r="F95" i="34"/>
  <c r="J95" i="34"/>
  <c r="D95" i="34"/>
  <c r="H95" i="34"/>
  <c r="E79" i="34"/>
  <c r="G79" i="34"/>
  <c r="A79" i="34"/>
  <c r="I79" i="34"/>
  <c r="C79" i="34"/>
  <c r="B79" i="34"/>
  <c r="F79" i="34"/>
  <c r="J79" i="34"/>
  <c r="D79" i="34"/>
  <c r="H79" i="34"/>
  <c r="H579" i="34"/>
  <c r="H563" i="34"/>
  <c r="F560" i="34"/>
  <c r="C582" i="34"/>
  <c r="D582" i="34"/>
  <c r="E582" i="34"/>
  <c r="G582" i="34"/>
  <c r="H582" i="34"/>
  <c r="A582" i="34"/>
  <c r="I582" i="34"/>
  <c r="C574" i="34"/>
  <c r="D574" i="34"/>
  <c r="E574" i="34"/>
  <c r="G574" i="34"/>
  <c r="H574" i="34"/>
  <c r="A574" i="34"/>
  <c r="I574" i="34"/>
  <c r="C566" i="34"/>
  <c r="D566" i="34"/>
  <c r="E566" i="34"/>
  <c r="G566" i="34"/>
  <c r="H566" i="34"/>
  <c r="A566" i="34"/>
  <c r="I566" i="34"/>
  <c r="B558" i="34"/>
  <c r="J558" i="34"/>
  <c r="C558" i="34"/>
  <c r="D558" i="34"/>
  <c r="E558" i="34"/>
  <c r="F558" i="34"/>
  <c r="G558" i="34"/>
  <c r="H558" i="34"/>
  <c r="A558" i="34"/>
  <c r="I558" i="34"/>
  <c r="B550" i="34"/>
  <c r="J550" i="34"/>
  <c r="C550" i="34"/>
  <c r="D550" i="34"/>
  <c r="E550" i="34"/>
  <c r="F550" i="34"/>
  <c r="G550" i="34"/>
  <c r="H550" i="34"/>
  <c r="A550" i="34"/>
  <c r="I550" i="34"/>
  <c r="F542" i="34"/>
  <c r="H542" i="34"/>
  <c r="B542" i="34"/>
  <c r="J542" i="34"/>
  <c r="D542" i="34"/>
  <c r="A542" i="34"/>
  <c r="C542" i="34"/>
  <c r="E542" i="34"/>
  <c r="G542" i="34"/>
  <c r="I542" i="34"/>
  <c r="F534" i="34"/>
  <c r="H534" i="34"/>
  <c r="B534" i="34"/>
  <c r="J534" i="34"/>
  <c r="D534" i="34"/>
  <c r="A534" i="34"/>
  <c r="C534" i="34"/>
  <c r="E534" i="34"/>
  <c r="G534" i="34"/>
  <c r="I534" i="34"/>
  <c r="F526" i="34"/>
  <c r="H526" i="34"/>
  <c r="B526" i="34"/>
  <c r="J526" i="34"/>
  <c r="D526" i="34"/>
  <c r="A526" i="34"/>
  <c r="C526" i="34"/>
  <c r="E526" i="34"/>
  <c r="G526" i="34"/>
  <c r="I526" i="34"/>
  <c r="F518" i="34"/>
  <c r="H518" i="34"/>
  <c r="B518" i="34"/>
  <c r="J518" i="34"/>
  <c r="D518" i="34"/>
  <c r="A518" i="34"/>
  <c r="C518" i="34"/>
  <c r="E518" i="34"/>
  <c r="G518" i="34"/>
  <c r="I518" i="34"/>
  <c r="F510" i="34"/>
  <c r="H510" i="34"/>
  <c r="B510" i="34"/>
  <c r="J510" i="34"/>
  <c r="D510" i="34"/>
  <c r="A510" i="34"/>
  <c r="C510" i="34"/>
  <c r="E510" i="34"/>
  <c r="G510" i="34"/>
  <c r="I510" i="34"/>
  <c r="F502" i="34"/>
  <c r="H502" i="34"/>
  <c r="B502" i="34"/>
  <c r="J502" i="34"/>
  <c r="D502" i="34"/>
  <c r="A502" i="34"/>
  <c r="C502" i="34"/>
  <c r="E502" i="34"/>
  <c r="G502" i="34"/>
  <c r="I502" i="34"/>
  <c r="F494" i="34"/>
  <c r="H494" i="34"/>
  <c r="B494" i="34"/>
  <c r="J494" i="34"/>
  <c r="D494" i="34"/>
  <c r="A494" i="34"/>
  <c r="C494" i="34"/>
  <c r="E494" i="34"/>
  <c r="G494" i="34"/>
  <c r="I494" i="34"/>
  <c r="F486" i="34"/>
  <c r="H486" i="34"/>
  <c r="B486" i="34"/>
  <c r="J486" i="34"/>
  <c r="D486" i="34"/>
  <c r="A486" i="34"/>
  <c r="C486" i="34"/>
  <c r="E486" i="34"/>
  <c r="G486" i="34"/>
  <c r="I486" i="34"/>
  <c r="F478" i="34"/>
  <c r="H478" i="34"/>
  <c r="B478" i="34"/>
  <c r="J478" i="34"/>
  <c r="D478" i="34"/>
  <c r="A478" i="34"/>
  <c r="C478" i="34"/>
  <c r="E478" i="34"/>
  <c r="G478" i="34"/>
  <c r="I478" i="34"/>
  <c r="F470" i="34"/>
  <c r="H470" i="34"/>
  <c r="B470" i="34"/>
  <c r="J470" i="34"/>
  <c r="D470" i="34"/>
  <c r="A470" i="34"/>
  <c r="C470" i="34"/>
  <c r="E470" i="34"/>
  <c r="G470" i="34"/>
  <c r="I470" i="34"/>
  <c r="F462" i="34"/>
  <c r="G462" i="34"/>
  <c r="H462" i="34"/>
  <c r="B462" i="34"/>
  <c r="J462" i="34"/>
  <c r="C462" i="34"/>
  <c r="D462" i="34"/>
  <c r="I462" i="34"/>
  <c r="A462" i="34"/>
  <c r="E462" i="34"/>
  <c r="A454" i="34"/>
  <c r="I454" i="34"/>
  <c r="B454" i="34"/>
  <c r="J454" i="34"/>
  <c r="D454" i="34"/>
  <c r="F454" i="34"/>
  <c r="G454" i="34"/>
  <c r="H454" i="34"/>
  <c r="C454" i="34"/>
  <c r="E454" i="34"/>
  <c r="A446" i="34"/>
  <c r="I446" i="34"/>
  <c r="B446" i="34"/>
  <c r="J446" i="34"/>
  <c r="D446" i="34"/>
  <c r="F446" i="34"/>
  <c r="G446" i="34"/>
  <c r="H446" i="34"/>
  <c r="C446" i="34"/>
  <c r="E446" i="34"/>
  <c r="A438" i="34"/>
  <c r="I438" i="34"/>
  <c r="B438" i="34"/>
  <c r="J438" i="34"/>
  <c r="D438" i="34"/>
  <c r="F438" i="34"/>
  <c r="G438" i="34"/>
  <c r="H438" i="34"/>
  <c r="C438" i="34"/>
  <c r="E438" i="34"/>
  <c r="A430" i="34"/>
  <c r="I430" i="34"/>
  <c r="B430" i="34"/>
  <c r="J430" i="34"/>
  <c r="D430" i="34"/>
  <c r="F430" i="34"/>
  <c r="G430" i="34"/>
  <c r="H430" i="34"/>
  <c r="C430" i="34"/>
  <c r="E430" i="34"/>
  <c r="A422" i="34"/>
  <c r="I422" i="34"/>
  <c r="B422" i="34"/>
  <c r="J422" i="34"/>
  <c r="D422" i="34"/>
  <c r="F422" i="34"/>
  <c r="G422" i="34"/>
  <c r="H422" i="34"/>
  <c r="C422" i="34"/>
  <c r="E422" i="34"/>
  <c r="A414" i="34"/>
  <c r="I414" i="34"/>
  <c r="B414" i="34"/>
  <c r="J414" i="34"/>
  <c r="D414" i="34"/>
  <c r="F414" i="34"/>
  <c r="G414" i="34"/>
  <c r="H414" i="34"/>
  <c r="C414" i="34"/>
  <c r="E414" i="34"/>
  <c r="A406" i="34"/>
  <c r="I406" i="34"/>
  <c r="B406" i="34"/>
  <c r="J406" i="34"/>
  <c r="D406" i="34"/>
  <c r="F406" i="34"/>
  <c r="G406" i="34"/>
  <c r="H406" i="34"/>
  <c r="C406" i="34"/>
  <c r="E406" i="34"/>
  <c r="A398" i="34"/>
  <c r="I398" i="34"/>
  <c r="B398" i="34"/>
  <c r="J398" i="34"/>
  <c r="D398" i="34"/>
  <c r="F398" i="34"/>
  <c r="G398" i="34"/>
  <c r="H398" i="34"/>
  <c r="C398" i="34"/>
  <c r="E398" i="34"/>
  <c r="A390" i="34"/>
  <c r="I390" i="34"/>
  <c r="B390" i="34"/>
  <c r="J390" i="34"/>
  <c r="D390" i="34"/>
  <c r="F390" i="34"/>
  <c r="G390" i="34"/>
  <c r="H390" i="34"/>
  <c r="C390" i="34"/>
  <c r="E390" i="34"/>
  <c r="A382" i="34"/>
  <c r="I382" i="34"/>
  <c r="B382" i="34"/>
  <c r="J382" i="34"/>
  <c r="D382" i="34"/>
  <c r="F382" i="34"/>
  <c r="G382" i="34"/>
  <c r="H382" i="34"/>
  <c r="C382" i="34"/>
  <c r="E382" i="34"/>
  <c r="A374" i="34"/>
  <c r="I374" i="34"/>
  <c r="B374" i="34"/>
  <c r="J374" i="34"/>
  <c r="D374" i="34"/>
  <c r="F374" i="34"/>
  <c r="G374" i="34"/>
  <c r="H374" i="34"/>
  <c r="C374" i="34"/>
  <c r="E374" i="34"/>
  <c r="A366" i="34"/>
  <c r="I366" i="34"/>
  <c r="B366" i="34"/>
  <c r="J366" i="34"/>
  <c r="D366" i="34"/>
  <c r="F366" i="34"/>
  <c r="G366" i="34"/>
  <c r="H366" i="34"/>
  <c r="C366" i="34"/>
  <c r="E366" i="34"/>
  <c r="E358" i="34"/>
  <c r="F358" i="34"/>
  <c r="H358" i="34"/>
  <c r="I358" i="34"/>
  <c r="B358" i="34"/>
  <c r="C358" i="34"/>
  <c r="D358" i="34"/>
  <c r="A358" i="34"/>
  <c r="G358" i="34"/>
  <c r="J358" i="34"/>
  <c r="H350" i="34"/>
  <c r="A350" i="34"/>
  <c r="I350" i="34"/>
  <c r="C350" i="34"/>
  <c r="E350" i="34"/>
  <c r="J350" i="34"/>
  <c r="B350" i="34"/>
  <c r="D350" i="34"/>
  <c r="F350" i="34"/>
  <c r="G350" i="34"/>
  <c r="C342" i="34"/>
  <c r="E342" i="34"/>
  <c r="A342" i="34"/>
  <c r="H342" i="34"/>
  <c r="I342" i="34"/>
  <c r="D342" i="34"/>
  <c r="J342" i="34"/>
  <c r="B342" i="34"/>
  <c r="F342" i="34"/>
  <c r="G342" i="34"/>
  <c r="C334" i="34"/>
  <c r="E334" i="34"/>
  <c r="G334" i="34"/>
  <c r="A334" i="34"/>
  <c r="I334" i="34"/>
  <c r="J334" i="34"/>
  <c r="D334" i="34"/>
  <c r="B334" i="34"/>
  <c r="F334" i="34"/>
  <c r="H334" i="34"/>
  <c r="C326" i="34"/>
  <c r="E326" i="34"/>
  <c r="G326" i="34"/>
  <c r="A326" i="34"/>
  <c r="I326" i="34"/>
  <c r="J326" i="34"/>
  <c r="D326" i="34"/>
  <c r="B326" i="34"/>
  <c r="F326" i="34"/>
  <c r="H326" i="34"/>
  <c r="B334" i="49"/>
  <c r="N334" i="49" s="1"/>
  <c r="C318" i="34"/>
  <c r="E318" i="34"/>
  <c r="G318" i="34"/>
  <c r="A318" i="34"/>
  <c r="I318" i="34"/>
  <c r="J318" i="34"/>
  <c r="D318" i="34"/>
  <c r="B318" i="34"/>
  <c r="F318" i="34"/>
  <c r="H318" i="34"/>
  <c r="C310" i="34"/>
  <c r="E310" i="34"/>
  <c r="G310" i="34"/>
  <c r="A310" i="34"/>
  <c r="I310" i="34"/>
  <c r="J310" i="34"/>
  <c r="D310" i="34"/>
  <c r="B310" i="34"/>
  <c r="F310" i="34"/>
  <c r="H310" i="34"/>
  <c r="C302" i="34"/>
  <c r="E302" i="34"/>
  <c r="G302" i="34"/>
  <c r="A302" i="34"/>
  <c r="I302" i="34"/>
  <c r="J302" i="34"/>
  <c r="D302" i="34"/>
  <c r="B302" i="34"/>
  <c r="F302" i="34"/>
  <c r="H302" i="34"/>
  <c r="C294" i="34"/>
  <c r="E294" i="34"/>
  <c r="G294" i="34"/>
  <c r="A294" i="34"/>
  <c r="I294" i="34"/>
  <c r="J294" i="34"/>
  <c r="D294" i="34"/>
  <c r="B294" i="34"/>
  <c r="F294" i="34"/>
  <c r="H294" i="34"/>
  <c r="C286" i="34"/>
  <c r="E286" i="34"/>
  <c r="G286" i="34"/>
  <c r="A286" i="34"/>
  <c r="I286" i="34"/>
  <c r="J286" i="34"/>
  <c r="D286" i="34"/>
  <c r="B286" i="34"/>
  <c r="F286" i="34"/>
  <c r="H286" i="34"/>
  <c r="C278" i="34"/>
  <c r="E278" i="34"/>
  <c r="G278" i="34"/>
  <c r="A278" i="34"/>
  <c r="I278" i="34"/>
  <c r="J278" i="34"/>
  <c r="D278" i="34"/>
  <c r="B278" i="34"/>
  <c r="F278" i="34"/>
  <c r="H278" i="34"/>
  <c r="C262" i="34"/>
  <c r="E262" i="34"/>
  <c r="G262" i="34"/>
  <c r="A262" i="34"/>
  <c r="I262" i="34"/>
  <c r="J262" i="34"/>
  <c r="D262" i="34"/>
  <c r="B262" i="34"/>
  <c r="F262" i="34"/>
  <c r="H262" i="34"/>
  <c r="C254" i="34"/>
  <c r="E254" i="34"/>
  <c r="G254" i="34"/>
  <c r="A254" i="34"/>
  <c r="I254" i="34"/>
  <c r="J254" i="34"/>
  <c r="D254" i="34"/>
  <c r="B254" i="34"/>
  <c r="F254" i="34"/>
  <c r="H254" i="34"/>
  <c r="C246" i="34"/>
  <c r="E246" i="34"/>
  <c r="G246" i="34"/>
  <c r="A246" i="34"/>
  <c r="I246" i="34"/>
  <c r="J246" i="34"/>
  <c r="D246" i="34"/>
  <c r="B246" i="34"/>
  <c r="F246" i="34"/>
  <c r="H246" i="34"/>
  <c r="C238" i="34"/>
  <c r="E238" i="34"/>
  <c r="G238" i="34"/>
  <c r="A238" i="34"/>
  <c r="I238" i="34"/>
  <c r="H238" i="34"/>
  <c r="D238" i="34"/>
  <c r="B238" i="34"/>
  <c r="J238" i="34"/>
  <c r="F238" i="34"/>
  <c r="C230" i="34"/>
  <c r="E230" i="34"/>
  <c r="G230" i="34"/>
  <c r="A230" i="34"/>
  <c r="I230" i="34"/>
  <c r="H230" i="34"/>
  <c r="D230" i="34"/>
  <c r="F230" i="34"/>
  <c r="J230" i="34"/>
  <c r="B230" i="34"/>
  <c r="C222" i="34"/>
  <c r="E222" i="34"/>
  <c r="G222" i="34"/>
  <c r="A222" i="34"/>
  <c r="I222" i="34"/>
  <c r="H222" i="34"/>
  <c r="J222" i="34"/>
  <c r="B222" i="34"/>
  <c r="D222" i="34"/>
  <c r="F222" i="34"/>
  <c r="C214" i="34"/>
  <c r="E214" i="34"/>
  <c r="G214" i="34"/>
  <c r="A214" i="34"/>
  <c r="I214" i="34"/>
  <c r="H214" i="34"/>
  <c r="J214" i="34"/>
  <c r="B214" i="34"/>
  <c r="D214" i="34"/>
  <c r="F214" i="34"/>
  <c r="A206" i="34"/>
  <c r="C206" i="34"/>
  <c r="B206" i="34"/>
  <c r="E206" i="34"/>
  <c r="G206" i="34"/>
  <c r="I206" i="34"/>
  <c r="F206" i="34"/>
  <c r="H206" i="34"/>
  <c r="J206" i="34"/>
  <c r="D206" i="34"/>
  <c r="E198" i="34"/>
  <c r="G198" i="34"/>
  <c r="A198" i="34"/>
  <c r="I198" i="34"/>
  <c r="C198" i="34"/>
  <c r="B198" i="34"/>
  <c r="F198" i="34"/>
  <c r="J198" i="34"/>
  <c r="D198" i="34"/>
  <c r="H198" i="34"/>
  <c r="E190" i="34"/>
  <c r="G190" i="34"/>
  <c r="A190" i="34"/>
  <c r="I190" i="34"/>
  <c r="C190" i="34"/>
  <c r="B190" i="34"/>
  <c r="F190" i="34"/>
  <c r="J190" i="34"/>
  <c r="H190" i="34"/>
  <c r="D190" i="34"/>
  <c r="E182" i="34"/>
  <c r="G182" i="34"/>
  <c r="A182" i="34"/>
  <c r="I182" i="34"/>
  <c r="C182" i="34"/>
  <c r="B182" i="34"/>
  <c r="F182" i="34"/>
  <c r="J182" i="34"/>
  <c r="D182" i="34"/>
  <c r="H182" i="34"/>
  <c r="E174" i="34"/>
  <c r="G174" i="34"/>
  <c r="A174" i="34"/>
  <c r="I174" i="34"/>
  <c r="C174" i="34"/>
  <c r="B174" i="34"/>
  <c r="F174" i="34"/>
  <c r="J174" i="34"/>
  <c r="H174" i="34"/>
  <c r="D174" i="34"/>
  <c r="H166" i="34"/>
  <c r="B166" i="34"/>
  <c r="J166" i="34"/>
  <c r="D166" i="34"/>
  <c r="F166" i="34"/>
  <c r="A166" i="34"/>
  <c r="E166" i="34"/>
  <c r="I166" i="34"/>
  <c r="G166" i="34"/>
  <c r="C166" i="34"/>
  <c r="B174" i="49"/>
  <c r="N174" i="49" s="1"/>
  <c r="H158" i="34"/>
  <c r="B158" i="34"/>
  <c r="J158" i="34"/>
  <c r="D158" i="34"/>
  <c r="F158" i="34"/>
  <c r="A158" i="34"/>
  <c r="E158" i="34"/>
  <c r="I158" i="34"/>
  <c r="G158" i="34"/>
  <c r="C158" i="34"/>
  <c r="F582" i="34"/>
  <c r="J572" i="34"/>
  <c r="H569" i="34"/>
  <c r="F566" i="34"/>
  <c r="E581" i="34"/>
  <c r="F581" i="34"/>
  <c r="G581" i="34"/>
  <c r="A581" i="34"/>
  <c r="I581" i="34"/>
  <c r="B581" i="34"/>
  <c r="J581" i="34"/>
  <c r="C581" i="34"/>
  <c r="E573" i="34"/>
  <c r="F573" i="34"/>
  <c r="G573" i="34"/>
  <c r="A573" i="34"/>
  <c r="I573" i="34"/>
  <c r="B573" i="34"/>
  <c r="J573" i="34"/>
  <c r="C573" i="34"/>
  <c r="B581" i="49"/>
  <c r="N581" i="49" s="1"/>
  <c r="E565" i="34"/>
  <c r="F565" i="34"/>
  <c r="G565" i="34"/>
  <c r="A565" i="34"/>
  <c r="I565" i="34"/>
  <c r="B565" i="34"/>
  <c r="J565" i="34"/>
  <c r="C565" i="34"/>
  <c r="D557" i="34"/>
  <c r="E557" i="34"/>
  <c r="F557" i="34"/>
  <c r="G557" i="34"/>
  <c r="H557" i="34"/>
  <c r="A557" i="34"/>
  <c r="I557" i="34"/>
  <c r="B557" i="34"/>
  <c r="J557" i="34"/>
  <c r="C557" i="34"/>
  <c r="D549" i="34"/>
  <c r="E549" i="34"/>
  <c r="F549" i="34"/>
  <c r="G549" i="34"/>
  <c r="H549" i="34"/>
  <c r="A549" i="34"/>
  <c r="I549" i="34"/>
  <c r="B549" i="34"/>
  <c r="J549" i="34"/>
  <c r="C549" i="34"/>
  <c r="H541" i="34"/>
  <c r="B541" i="34"/>
  <c r="J541" i="34"/>
  <c r="D541" i="34"/>
  <c r="F541" i="34"/>
  <c r="I541" i="34"/>
  <c r="A541" i="34"/>
  <c r="C541" i="34"/>
  <c r="E541" i="34"/>
  <c r="G541" i="34"/>
  <c r="H533" i="34"/>
  <c r="B533" i="34"/>
  <c r="J533" i="34"/>
  <c r="D533" i="34"/>
  <c r="F533" i="34"/>
  <c r="I533" i="34"/>
  <c r="A533" i="34"/>
  <c r="C533" i="34"/>
  <c r="E533" i="34"/>
  <c r="G533" i="34"/>
  <c r="H525" i="34"/>
  <c r="B525" i="34"/>
  <c r="J525" i="34"/>
  <c r="D525" i="34"/>
  <c r="F525" i="34"/>
  <c r="I525" i="34"/>
  <c r="A525" i="34"/>
  <c r="C525" i="34"/>
  <c r="E525" i="34"/>
  <c r="G525" i="34"/>
  <c r="H517" i="34"/>
  <c r="B517" i="34"/>
  <c r="J517" i="34"/>
  <c r="D517" i="34"/>
  <c r="F517" i="34"/>
  <c r="I517" i="34"/>
  <c r="A517" i="34"/>
  <c r="C517" i="34"/>
  <c r="E517" i="34"/>
  <c r="G517" i="34"/>
  <c r="H509" i="34"/>
  <c r="B509" i="34"/>
  <c r="J509" i="34"/>
  <c r="D509" i="34"/>
  <c r="F509" i="34"/>
  <c r="I509" i="34"/>
  <c r="A509" i="34"/>
  <c r="C509" i="34"/>
  <c r="E509" i="34"/>
  <c r="G509" i="34"/>
  <c r="H501" i="34"/>
  <c r="B501" i="34"/>
  <c r="J501" i="34"/>
  <c r="D501" i="34"/>
  <c r="F501" i="34"/>
  <c r="I501" i="34"/>
  <c r="A501" i="34"/>
  <c r="C501" i="34"/>
  <c r="E501" i="34"/>
  <c r="G501" i="34"/>
  <c r="H493" i="34"/>
  <c r="B493" i="34"/>
  <c r="J493" i="34"/>
  <c r="D493" i="34"/>
  <c r="F493" i="34"/>
  <c r="I493" i="34"/>
  <c r="A493" i="34"/>
  <c r="C493" i="34"/>
  <c r="E493" i="34"/>
  <c r="G493" i="34"/>
  <c r="H485" i="34"/>
  <c r="B485" i="34"/>
  <c r="J485" i="34"/>
  <c r="D485" i="34"/>
  <c r="F485" i="34"/>
  <c r="I485" i="34"/>
  <c r="A485" i="34"/>
  <c r="C485" i="34"/>
  <c r="E485" i="34"/>
  <c r="G485" i="34"/>
  <c r="H477" i="34"/>
  <c r="B477" i="34"/>
  <c r="J477" i="34"/>
  <c r="D477" i="34"/>
  <c r="F477" i="34"/>
  <c r="I477" i="34"/>
  <c r="A477" i="34"/>
  <c r="C477" i="34"/>
  <c r="E477" i="34"/>
  <c r="G477" i="34"/>
  <c r="H469" i="34"/>
  <c r="B469" i="34"/>
  <c r="J469" i="34"/>
  <c r="D469" i="34"/>
  <c r="F469" i="34"/>
  <c r="I469" i="34"/>
  <c r="A469" i="34"/>
  <c r="C469" i="34"/>
  <c r="E469" i="34"/>
  <c r="G469" i="34"/>
  <c r="H461" i="34"/>
  <c r="A461" i="34"/>
  <c r="I461" i="34"/>
  <c r="B461" i="34"/>
  <c r="J461" i="34"/>
  <c r="D461" i="34"/>
  <c r="E461" i="34"/>
  <c r="F461" i="34"/>
  <c r="C461" i="34"/>
  <c r="G461" i="34"/>
  <c r="C453" i="34"/>
  <c r="D453" i="34"/>
  <c r="F453" i="34"/>
  <c r="H453" i="34"/>
  <c r="A453" i="34"/>
  <c r="B453" i="34"/>
  <c r="E453" i="34"/>
  <c r="I453" i="34"/>
  <c r="J453" i="34"/>
  <c r="G453" i="34"/>
  <c r="C445" i="34"/>
  <c r="D445" i="34"/>
  <c r="F445" i="34"/>
  <c r="H445" i="34"/>
  <c r="A445" i="34"/>
  <c r="B445" i="34"/>
  <c r="E445" i="34"/>
  <c r="I445" i="34"/>
  <c r="J445" i="34"/>
  <c r="G445" i="34"/>
  <c r="C437" i="34"/>
  <c r="D437" i="34"/>
  <c r="F437" i="34"/>
  <c r="H437" i="34"/>
  <c r="A437" i="34"/>
  <c r="B437" i="34"/>
  <c r="E437" i="34"/>
  <c r="I437" i="34"/>
  <c r="J437" i="34"/>
  <c r="G437" i="34"/>
  <c r="C429" i="34"/>
  <c r="D429" i="34"/>
  <c r="F429" i="34"/>
  <c r="H429" i="34"/>
  <c r="A429" i="34"/>
  <c r="B429" i="34"/>
  <c r="E429" i="34"/>
  <c r="I429" i="34"/>
  <c r="J429" i="34"/>
  <c r="G429" i="34"/>
  <c r="C421" i="34"/>
  <c r="D421" i="34"/>
  <c r="F421" i="34"/>
  <c r="H421" i="34"/>
  <c r="A421" i="34"/>
  <c r="B421" i="34"/>
  <c r="E421" i="34"/>
  <c r="I421" i="34"/>
  <c r="J421" i="34"/>
  <c r="G421" i="34"/>
  <c r="C413" i="34"/>
  <c r="D413" i="34"/>
  <c r="F413" i="34"/>
  <c r="H413" i="34"/>
  <c r="A413" i="34"/>
  <c r="B413" i="34"/>
  <c r="E413" i="34"/>
  <c r="I413" i="34"/>
  <c r="J413" i="34"/>
  <c r="G413" i="34"/>
  <c r="B421" i="49"/>
  <c r="N421" i="49" s="1"/>
  <c r="C405" i="34"/>
  <c r="D405" i="34"/>
  <c r="F405" i="34"/>
  <c r="H405" i="34"/>
  <c r="A405" i="34"/>
  <c r="B405" i="34"/>
  <c r="E405" i="34"/>
  <c r="I405" i="34"/>
  <c r="J405" i="34"/>
  <c r="G405" i="34"/>
  <c r="B413" i="49"/>
  <c r="N413" i="49" s="1"/>
  <c r="C397" i="34"/>
  <c r="D397" i="34"/>
  <c r="F397" i="34"/>
  <c r="H397" i="34"/>
  <c r="A397" i="34"/>
  <c r="B397" i="34"/>
  <c r="E397" i="34"/>
  <c r="I397" i="34"/>
  <c r="J397" i="34"/>
  <c r="G397" i="34"/>
  <c r="B405" i="49"/>
  <c r="N405" i="49" s="1"/>
  <c r="C389" i="34"/>
  <c r="D389" i="34"/>
  <c r="F389" i="34"/>
  <c r="H389" i="34"/>
  <c r="A389" i="34"/>
  <c r="B389" i="34"/>
  <c r="E389" i="34"/>
  <c r="I389" i="34"/>
  <c r="J389" i="34"/>
  <c r="G389" i="34"/>
  <c r="B397" i="49"/>
  <c r="N397" i="49" s="1"/>
  <c r="C381" i="34"/>
  <c r="D381" i="34"/>
  <c r="F381" i="34"/>
  <c r="H381" i="34"/>
  <c r="A381" i="34"/>
  <c r="B381" i="34"/>
  <c r="E381" i="34"/>
  <c r="I381" i="34"/>
  <c r="J381" i="34"/>
  <c r="G381" i="34"/>
  <c r="C373" i="34"/>
  <c r="D373" i="34"/>
  <c r="F373" i="34"/>
  <c r="H373" i="34"/>
  <c r="A373" i="34"/>
  <c r="B373" i="34"/>
  <c r="E373" i="34"/>
  <c r="I373" i="34"/>
  <c r="J373" i="34"/>
  <c r="G373" i="34"/>
  <c r="C365" i="34"/>
  <c r="D365" i="34"/>
  <c r="F365" i="34"/>
  <c r="H365" i="34"/>
  <c r="A365" i="34"/>
  <c r="B365" i="34"/>
  <c r="E365" i="34"/>
  <c r="I365" i="34"/>
  <c r="J365" i="34"/>
  <c r="G365" i="34"/>
  <c r="E357" i="34"/>
  <c r="G357" i="34"/>
  <c r="F357" i="34"/>
  <c r="I357" i="34"/>
  <c r="J357" i="34"/>
  <c r="B357" i="34"/>
  <c r="C357" i="34"/>
  <c r="D357" i="34"/>
  <c r="A357" i="34"/>
  <c r="H357" i="34"/>
  <c r="B349" i="34"/>
  <c r="J349" i="34"/>
  <c r="C349" i="34"/>
  <c r="E349" i="34"/>
  <c r="G349" i="34"/>
  <c r="D349" i="34"/>
  <c r="F349" i="34"/>
  <c r="H349" i="34"/>
  <c r="I349" i="34"/>
  <c r="A349" i="34"/>
  <c r="E341" i="34"/>
  <c r="G341" i="34"/>
  <c r="A341" i="34"/>
  <c r="I341" i="34"/>
  <c r="C341" i="34"/>
  <c r="D341" i="34"/>
  <c r="F341" i="34"/>
  <c r="J341" i="34"/>
  <c r="B341" i="34"/>
  <c r="H341" i="34"/>
  <c r="E333" i="34"/>
  <c r="G333" i="34"/>
  <c r="A333" i="34"/>
  <c r="I333" i="34"/>
  <c r="C333" i="34"/>
  <c r="D333" i="34"/>
  <c r="F333" i="34"/>
  <c r="J333" i="34"/>
  <c r="H333" i="34"/>
  <c r="B333" i="34"/>
  <c r="E325" i="34"/>
  <c r="G325" i="34"/>
  <c r="A325" i="34"/>
  <c r="I325" i="34"/>
  <c r="C325" i="34"/>
  <c r="D325" i="34"/>
  <c r="F325" i="34"/>
  <c r="J325" i="34"/>
  <c r="B325" i="34"/>
  <c r="H325" i="34"/>
  <c r="E317" i="34"/>
  <c r="G317" i="34"/>
  <c r="A317" i="34"/>
  <c r="I317" i="34"/>
  <c r="C317" i="34"/>
  <c r="D317" i="34"/>
  <c r="F317" i="34"/>
  <c r="J317" i="34"/>
  <c r="H317" i="34"/>
  <c r="B317" i="34"/>
  <c r="E301" i="34"/>
  <c r="G301" i="34"/>
  <c r="A301" i="34"/>
  <c r="I301" i="34"/>
  <c r="C301" i="34"/>
  <c r="D301" i="34"/>
  <c r="F301" i="34"/>
  <c r="J301" i="34"/>
  <c r="H301" i="34"/>
  <c r="B301" i="34"/>
  <c r="E293" i="34"/>
  <c r="G293" i="34"/>
  <c r="A293" i="34"/>
  <c r="I293" i="34"/>
  <c r="C293" i="34"/>
  <c r="D293" i="34"/>
  <c r="F293" i="34"/>
  <c r="J293" i="34"/>
  <c r="B293" i="34"/>
  <c r="H293" i="34"/>
  <c r="E285" i="34"/>
  <c r="G285" i="34"/>
  <c r="A285" i="34"/>
  <c r="I285" i="34"/>
  <c r="C285" i="34"/>
  <c r="D285" i="34"/>
  <c r="F285" i="34"/>
  <c r="J285" i="34"/>
  <c r="H285" i="34"/>
  <c r="B285" i="34"/>
  <c r="E277" i="34"/>
  <c r="G277" i="34"/>
  <c r="A277" i="34"/>
  <c r="I277" i="34"/>
  <c r="C277" i="34"/>
  <c r="D277" i="34"/>
  <c r="F277" i="34"/>
  <c r="J277" i="34"/>
  <c r="B277" i="34"/>
  <c r="H277" i="34"/>
  <c r="E269" i="34"/>
  <c r="G269" i="34"/>
  <c r="A269" i="34"/>
  <c r="I269" i="34"/>
  <c r="C269" i="34"/>
  <c r="D269" i="34"/>
  <c r="F269" i="34"/>
  <c r="J269" i="34"/>
  <c r="H269" i="34"/>
  <c r="B269" i="34"/>
  <c r="E261" i="34"/>
  <c r="G261" i="34"/>
  <c r="A261" i="34"/>
  <c r="I261" i="34"/>
  <c r="C261" i="34"/>
  <c r="D261" i="34"/>
  <c r="F261" i="34"/>
  <c r="J261" i="34"/>
  <c r="B261" i="34"/>
  <c r="H261" i="34"/>
  <c r="E253" i="34"/>
  <c r="G253" i="34"/>
  <c r="A253" i="34"/>
  <c r="I253" i="34"/>
  <c r="C253" i="34"/>
  <c r="D253" i="34"/>
  <c r="F253" i="34"/>
  <c r="J253" i="34"/>
  <c r="H253" i="34"/>
  <c r="B253" i="34"/>
  <c r="E245" i="34"/>
  <c r="G245" i="34"/>
  <c r="A245" i="34"/>
  <c r="I245" i="34"/>
  <c r="C245" i="34"/>
  <c r="D245" i="34"/>
  <c r="F245" i="34"/>
  <c r="J245" i="34"/>
  <c r="B245" i="34"/>
  <c r="H245" i="34"/>
  <c r="E237" i="34"/>
  <c r="G237" i="34"/>
  <c r="A237" i="34"/>
  <c r="I237" i="34"/>
  <c r="C237" i="34"/>
  <c r="B237" i="34"/>
  <c r="F237" i="34"/>
  <c r="J237" i="34"/>
  <c r="D237" i="34"/>
  <c r="H237" i="34"/>
  <c r="E229" i="34"/>
  <c r="G229" i="34"/>
  <c r="A229" i="34"/>
  <c r="I229" i="34"/>
  <c r="C229" i="34"/>
  <c r="B229" i="34"/>
  <c r="F229" i="34"/>
  <c r="J229" i="34"/>
  <c r="D229" i="34"/>
  <c r="H229" i="34"/>
  <c r="E221" i="34"/>
  <c r="G221" i="34"/>
  <c r="A221" i="34"/>
  <c r="I221" i="34"/>
  <c r="C221" i="34"/>
  <c r="B221" i="34"/>
  <c r="D221" i="34"/>
  <c r="F221" i="34"/>
  <c r="J221" i="34"/>
  <c r="H221" i="34"/>
  <c r="E213" i="34"/>
  <c r="G213" i="34"/>
  <c r="A213" i="34"/>
  <c r="I213" i="34"/>
  <c r="C213" i="34"/>
  <c r="B213" i="34"/>
  <c r="D213" i="34"/>
  <c r="F213" i="34"/>
  <c r="J213" i="34"/>
  <c r="H213" i="34"/>
  <c r="G205" i="34"/>
  <c r="A205" i="34"/>
  <c r="I205" i="34"/>
  <c r="C205" i="34"/>
  <c r="E205" i="34"/>
  <c r="D205" i="34"/>
  <c r="H205" i="34"/>
  <c r="B205" i="34"/>
  <c r="F205" i="34"/>
  <c r="J205" i="34"/>
  <c r="G197" i="34"/>
  <c r="A197" i="34"/>
  <c r="I197" i="34"/>
  <c r="C197" i="34"/>
  <c r="E197" i="34"/>
  <c r="D197" i="34"/>
  <c r="H197" i="34"/>
  <c r="B197" i="34"/>
  <c r="F197" i="34"/>
  <c r="J197" i="34"/>
  <c r="G189" i="34"/>
  <c r="A189" i="34"/>
  <c r="I189" i="34"/>
  <c r="C189" i="34"/>
  <c r="E189" i="34"/>
  <c r="D189" i="34"/>
  <c r="H189" i="34"/>
  <c r="B189" i="34"/>
  <c r="F189" i="34"/>
  <c r="J189" i="34"/>
  <c r="G181" i="34"/>
  <c r="A181" i="34"/>
  <c r="I181" i="34"/>
  <c r="C181" i="34"/>
  <c r="E181" i="34"/>
  <c r="D181" i="34"/>
  <c r="H181" i="34"/>
  <c r="B181" i="34"/>
  <c r="F181" i="34"/>
  <c r="J181" i="34"/>
  <c r="G173" i="34"/>
  <c r="A173" i="34"/>
  <c r="I173" i="34"/>
  <c r="C173" i="34"/>
  <c r="E173" i="34"/>
  <c r="D173" i="34"/>
  <c r="H173" i="34"/>
  <c r="B173" i="34"/>
  <c r="F173" i="34"/>
  <c r="J173" i="34"/>
  <c r="B165" i="34"/>
  <c r="J165" i="34"/>
  <c r="D165" i="34"/>
  <c r="F165" i="34"/>
  <c r="H165" i="34"/>
  <c r="G165" i="34"/>
  <c r="C165" i="34"/>
  <c r="A165" i="34"/>
  <c r="I165" i="34"/>
  <c r="E165" i="34"/>
  <c r="B157" i="34"/>
  <c r="J157" i="34"/>
  <c r="D157" i="34"/>
  <c r="F157" i="34"/>
  <c r="H157" i="34"/>
  <c r="G157" i="34"/>
  <c r="C157" i="34"/>
  <c r="A157" i="34"/>
  <c r="I157" i="34"/>
  <c r="E157" i="34"/>
  <c r="B149" i="34"/>
  <c r="J149" i="34"/>
  <c r="D149" i="34"/>
  <c r="F149" i="34"/>
  <c r="H149" i="34"/>
  <c r="G149" i="34"/>
  <c r="C149" i="34"/>
  <c r="A149" i="34"/>
  <c r="I149" i="34"/>
  <c r="E149" i="34"/>
  <c r="B141" i="34"/>
  <c r="J141" i="34"/>
  <c r="D141" i="34"/>
  <c r="F141" i="34"/>
  <c r="H141" i="34"/>
  <c r="G141" i="34"/>
  <c r="C141" i="34"/>
  <c r="A141" i="34"/>
  <c r="I141" i="34"/>
  <c r="E141" i="34"/>
  <c r="A133" i="34"/>
  <c r="I133" i="34"/>
  <c r="C133" i="34"/>
  <c r="E133" i="34"/>
  <c r="G133" i="34"/>
  <c r="F133" i="34"/>
  <c r="J133" i="34"/>
  <c r="B133" i="34"/>
  <c r="H133" i="34"/>
  <c r="D133" i="34"/>
  <c r="A125" i="34"/>
  <c r="I125" i="34"/>
  <c r="C125" i="34"/>
  <c r="E125" i="34"/>
  <c r="G125" i="34"/>
  <c r="F125" i="34"/>
  <c r="J125" i="34"/>
  <c r="B125" i="34"/>
  <c r="H125" i="34"/>
  <c r="D125" i="34"/>
  <c r="A117" i="34"/>
  <c r="I117" i="34"/>
  <c r="C117" i="34"/>
  <c r="E117" i="34"/>
  <c r="G117" i="34"/>
  <c r="F117" i="34"/>
  <c r="J117" i="34"/>
  <c r="B117" i="34"/>
  <c r="H117" i="34"/>
  <c r="D117" i="34"/>
  <c r="A109" i="34"/>
  <c r="I109" i="34"/>
  <c r="C109" i="34"/>
  <c r="E109" i="34"/>
  <c r="G109" i="34"/>
  <c r="F109" i="34"/>
  <c r="J109" i="34"/>
  <c r="B109" i="34"/>
  <c r="H109" i="34"/>
  <c r="D109" i="34"/>
  <c r="A101" i="34"/>
  <c r="I101" i="34"/>
  <c r="C101" i="34"/>
  <c r="E101" i="34"/>
  <c r="G101" i="34"/>
  <c r="F101" i="34"/>
  <c r="J101" i="34"/>
  <c r="B101" i="34"/>
  <c r="H101" i="34"/>
  <c r="D101" i="34"/>
  <c r="A93" i="34"/>
  <c r="I93" i="34"/>
  <c r="C93" i="34"/>
  <c r="E93" i="34"/>
  <c r="G93" i="34"/>
  <c r="F93" i="34"/>
  <c r="J93" i="34"/>
  <c r="B93" i="34"/>
  <c r="H93" i="34"/>
  <c r="D93" i="34"/>
  <c r="A85" i="34"/>
  <c r="I85" i="34"/>
  <c r="C85" i="34"/>
  <c r="E85" i="34"/>
  <c r="G85" i="34"/>
  <c r="F85" i="34"/>
  <c r="J85" i="34"/>
  <c r="B85" i="34"/>
  <c r="H85" i="34"/>
  <c r="D85" i="34"/>
  <c r="A77" i="34"/>
  <c r="I77" i="34"/>
  <c r="C77" i="34"/>
  <c r="E77" i="34"/>
  <c r="G77" i="34"/>
  <c r="F77" i="34"/>
  <c r="J77" i="34"/>
  <c r="B77" i="34"/>
  <c r="H77" i="34"/>
  <c r="D77" i="34"/>
  <c r="H53" i="34"/>
  <c r="A53" i="34"/>
  <c r="I53" i="34"/>
  <c r="B53" i="34"/>
  <c r="J53" i="34"/>
  <c r="C53" i="34"/>
  <c r="D53" i="34"/>
  <c r="E53" i="34"/>
  <c r="F53" i="34"/>
  <c r="G53" i="34"/>
  <c r="H13" i="34"/>
  <c r="A13" i="34"/>
  <c r="I13" i="34"/>
  <c r="B13" i="34"/>
  <c r="J13" i="34"/>
  <c r="C13" i="34"/>
  <c r="D13" i="34"/>
  <c r="E13" i="34"/>
  <c r="F13" i="34"/>
  <c r="G13" i="34"/>
  <c r="B582" i="34"/>
  <c r="J578" i="34"/>
  <c r="H575" i="34"/>
  <c r="B566" i="34"/>
  <c r="J562" i="34"/>
  <c r="H559" i="34"/>
  <c r="G580" i="34"/>
  <c r="H580" i="34"/>
  <c r="A580" i="34"/>
  <c r="I580" i="34"/>
  <c r="C580" i="34"/>
  <c r="D580" i="34"/>
  <c r="E580" i="34"/>
  <c r="G572" i="34"/>
  <c r="H572" i="34"/>
  <c r="A572" i="34"/>
  <c r="I572" i="34"/>
  <c r="C572" i="34"/>
  <c r="D572" i="34"/>
  <c r="E572" i="34"/>
  <c r="G564" i="34"/>
  <c r="H564" i="34"/>
  <c r="A564" i="34"/>
  <c r="I564" i="34"/>
  <c r="C564" i="34"/>
  <c r="D564" i="34"/>
  <c r="E564" i="34"/>
  <c r="B572" i="49"/>
  <c r="N572" i="49" s="1"/>
  <c r="F556" i="34"/>
  <c r="G556" i="34"/>
  <c r="H556" i="34"/>
  <c r="A556" i="34"/>
  <c r="I556" i="34"/>
  <c r="B556" i="34"/>
  <c r="J556" i="34"/>
  <c r="C556" i="34"/>
  <c r="D556" i="34"/>
  <c r="E556" i="34"/>
  <c r="F548" i="34"/>
  <c r="G548" i="34"/>
  <c r="H548" i="34"/>
  <c r="A548" i="34"/>
  <c r="I548" i="34"/>
  <c r="B548" i="34"/>
  <c r="J548" i="34"/>
  <c r="C548" i="34"/>
  <c r="D548" i="34"/>
  <c r="E548" i="34"/>
  <c r="B540" i="34"/>
  <c r="J540" i="34"/>
  <c r="D540" i="34"/>
  <c r="F540" i="34"/>
  <c r="H540" i="34"/>
  <c r="C540" i="34"/>
  <c r="E540" i="34"/>
  <c r="G540" i="34"/>
  <c r="I540" i="34"/>
  <c r="A540" i="34"/>
  <c r="B532" i="34"/>
  <c r="J532" i="34"/>
  <c r="D532" i="34"/>
  <c r="F532" i="34"/>
  <c r="H532" i="34"/>
  <c r="C532" i="34"/>
  <c r="E532" i="34"/>
  <c r="G532" i="34"/>
  <c r="I532" i="34"/>
  <c r="A532" i="34"/>
  <c r="B524" i="34"/>
  <c r="J524" i="34"/>
  <c r="D524" i="34"/>
  <c r="F524" i="34"/>
  <c r="H524" i="34"/>
  <c r="C524" i="34"/>
  <c r="E524" i="34"/>
  <c r="G524" i="34"/>
  <c r="I524" i="34"/>
  <c r="A524" i="34"/>
  <c r="B516" i="34"/>
  <c r="J516" i="34"/>
  <c r="D516" i="34"/>
  <c r="F516" i="34"/>
  <c r="H516" i="34"/>
  <c r="C516" i="34"/>
  <c r="E516" i="34"/>
  <c r="G516" i="34"/>
  <c r="I516" i="34"/>
  <c r="A516" i="34"/>
  <c r="B508" i="34"/>
  <c r="J508" i="34"/>
  <c r="D508" i="34"/>
  <c r="F508" i="34"/>
  <c r="H508" i="34"/>
  <c r="C508" i="34"/>
  <c r="E508" i="34"/>
  <c r="G508" i="34"/>
  <c r="I508" i="34"/>
  <c r="A508" i="34"/>
  <c r="B500" i="34"/>
  <c r="J500" i="34"/>
  <c r="D500" i="34"/>
  <c r="F500" i="34"/>
  <c r="H500" i="34"/>
  <c r="C500" i="34"/>
  <c r="E500" i="34"/>
  <c r="G500" i="34"/>
  <c r="I500" i="34"/>
  <c r="A500" i="34"/>
  <c r="B492" i="34"/>
  <c r="J492" i="34"/>
  <c r="D492" i="34"/>
  <c r="F492" i="34"/>
  <c r="H492" i="34"/>
  <c r="C492" i="34"/>
  <c r="E492" i="34"/>
  <c r="G492" i="34"/>
  <c r="I492" i="34"/>
  <c r="A492" i="34"/>
  <c r="B484" i="34"/>
  <c r="J484" i="34"/>
  <c r="D484" i="34"/>
  <c r="F484" i="34"/>
  <c r="H484" i="34"/>
  <c r="C484" i="34"/>
  <c r="E484" i="34"/>
  <c r="G484" i="34"/>
  <c r="I484" i="34"/>
  <c r="A484" i="34"/>
  <c r="B476" i="34"/>
  <c r="J476" i="34"/>
  <c r="D476" i="34"/>
  <c r="F476" i="34"/>
  <c r="H476" i="34"/>
  <c r="C476" i="34"/>
  <c r="E476" i="34"/>
  <c r="G476" i="34"/>
  <c r="I476" i="34"/>
  <c r="A476" i="34"/>
  <c r="B468" i="34"/>
  <c r="J468" i="34"/>
  <c r="D468" i="34"/>
  <c r="F468" i="34"/>
  <c r="H468" i="34"/>
  <c r="C468" i="34"/>
  <c r="E468" i="34"/>
  <c r="G468" i="34"/>
  <c r="I468" i="34"/>
  <c r="A468" i="34"/>
  <c r="B460" i="34"/>
  <c r="J460" i="34"/>
  <c r="C460" i="34"/>
  <c r="D460" i="34"/>
  <c r="F460" i="34"/>
  <c r="G460" i="34"/>
  <c r="H460" i="34"/>
  <c r="A460" i="34"/>
  <c r="E460" i="34"/>
  <c r="I460" i="34"/>
  <c r="E452" i="34"/>
  <c r="F452" i="34"/>
  <c r="H452" i="34"/>
  <c r="B452" i="34"/>
  <c r="J452" i="34"/>
  <c r="C452" i="34"/>
  <c r="D452" i="34"/>
  <c r="G452" i="34"/>
  <c r="A452" i="34"/>
  <c r="I452" i="34"/>
  <c r="E444" i="34"/>
  <c r="F444" i="34"/>
  <c r="H444" i="34"/>
  <c r="B444" i="34"/>
  <c r="J444" i="34"/>
  <c r="C444" i="34"/>
  <c r="D444" i="34"/>
  <c r="G444" i="34"/>
  <c r="A444" i="34"/>
  <c r="I444" i="34"/>
  <c r="E436" i="34"/>
  <c r="F436" i="34"/>
  <c r="H436" i="34"/>
  <c r="B436" i="34"/>
  <c r="J436" i="34"/>
  <c r="C436" i="34"/>
  <c r="D436" i="34"/>
  <c r="G436" i="34"/>
  <c r="A436" i="34"/>
  <c r="I436" i="34"/>
  <c r="E428" i="34"/>
  <c r="F428" i="34"/>
  <c r="H428" i="34"/>
  <c r="B428" i="34"/>
  <c r="J428" i="34"/>
  <c r="C428" i="34"/>
  <c r="D428" i="34"/>
  <c r="G428" i="34"/>
  <c r="A428" i="34"/>
  <c r="I428" i="34"/>
  <c r="E420" i="34"/>
  <c r="F420" i="34"/>
  <c r="H420" i="34"/>
  <c r="B420" i="34"/>
  <c r="J420" i="34"/>
  <c r="C420" i="34"/>
  <c r="D420" i="34"/>
  <c r="G420" i="34"/>
  <c r="A420" i="34"/>
  <c r="I420" i="34"/>
  <c r="E412" i="34"/>
  <c r="F412" i="34"/>
  <c r="H412" i="34"/>
  <c r="B412" i="34"/>
  <c r="J412" i="34"/>
  <c r="C412" i="34"/>
  <c r="D412" i="34"/>
  <c r="G412" i="34"/>
  <c r="A412" i="34"/>
  <c r="I412" i="34"/>
  <c r="E404" i="34"/>
  <c r="F404" i="34"/>
  <c r="H404" i="34"/>
  <c r="B404" i="34"/>
  <c r="J404" i="34"/>
  <c r="C404" i="34"/>
  <c r="D404" i="34"/>
  <c r="G404" i="34"/>
  <c r="A404" i="34"/>
  <c r="I404" i="34"/>
  <c r="E396" i="34"/>
  <c r="F396" i="34"/>
  <c r="H396" i="34"/>
  <c r="B396" i="34"/>
  <c r="J396" i="34"/>
  <c r="C396" i="34"/>
  <c r="D396" i="34"/>
  <c r="G396" i="34"/>
  <c r="A396" i="34"/>
  <c r="I396" i="34"/>
  <c r="E388" i="34"/>
  <c r="F388" i="34"/>
  <c r="H388" i="34"/>
  <c r="B388" i="34"/>
  <c r="J388" i="34"/>
  <c r="C388" i="34"/>
  <c r="D388" i="34"/>
  <c r="G388" i="34"/>
  <c r="A388" i="34"/>
  <c r="I388" i="34"/>
  <c r="E380" i="34"/>
  <c r="F380" i="34"/>
  <c r="H380" i="34"/>
  <c r="B380" i="34"/>
  <c r="J380" i="34"/>
  <c r="C380" i="34"/>
  <c r="D380" i="34"/>
  <c r="G380" i="34"/>
  <c r="A380" i="34"/>
  <c r="I380" i="34"/>
  <c r="B388" i="49"/>
  <c r="N388" i="49" s="1"/>
  <c r="E372" i="34"/>
  <c r="F372" i="34"/>
  <c r="H372" i="34"/>
  <c r="B372" i="34"/>
  <c r="J372" i="34"/>
  <c r="C372" i="34"/>
  <c r="D372" i="34"/>
  <c r="G372" i="34"/>
  <c r="A372" i="34"/>
  <c r="I372" i="34"/>
  <c r="E364" i="34"/>
  <c r="F364" i="34"/>
  <c r="H364" i="34"/>
  <c r="B364" i="34"/>
  <c r="J364" i="34"/>
  <c r="C364" i="34"/>
  <c r="D364" i="34"/>
  <c r="G364" i="34"/>
  <c r="A364" i="34"/>
  <c r="I364" i="34"/>
  <c r="G356" i="34"/>
  <c r="A356" i="34"/>
  <c r="I356" i="34"/>
  <c r="E356" i="34"/>
  <c r="H356" i="34"/>
  <c r="J356" i="34"/>
  <c r="B356" i="34"/>
  <c r="C356" i="34"/>
  <c r="D356" i="34"/>
  <c r="F356" i="34"/>
  <c r="D348" i="34"/>
  <c r="E348" i="34"/>
  <c r="G348" i="34"/>
  <c r="A348" i="34"/>
  <c r="I348" i="34"/>
  <c r="B348" i="34"/>
  <c r="C348" i="34"/>
  <c r="F348" i="34"/>
  <c r="H348" i="34"/>
  <c r="J348" i="34"/>
  <c r="G340" i="34"/>
  <c r="A340" i="34"/>
  <c r="I340" i="34"/>
  <c r="C340" i="34"/>
  <c r="E340" i="34"/>
  <c r="D340" i="34"/>
  <c r="H340" i="34"/>
  <c r="B340" i="34"/>
  <c r="F340" i="34"/>
  <c r="J340" i="34"/>
  <c r="G332" i="34"/>
  <c r="A332" i="34"/>
  <c r="I332" i="34"/>
  <c r="C332" i="34"/>
  <c r="E332" i="34"/>
  <c r="D332" i="34"/>
  <c r="H332" i="34"/>
  <c r="B332" i="34"/>
  <c r="F332" i="34"/>
  <c r="J332" i="34"/>
  <c r="G324" i="34"/>
  <c r="A324" i="34"/>
  <c r="I324" i="34"/>
  <c r="C324" i="34"/>
  <c r="E324" i="34"/>
  <c r="D324" i="34"/>
  <c r="H324" i="34"/>
  <c r="B324" i="34"/>
  <c r="F324" i="34"/>
  <c r="J324" i="34"/>
  <c r="G316" i="34"/>
  <c r="A316" i="34"/>
  <c r="I316" i="34"/>
  <c r="C316" i="34"/>
  <c r="E316" i="34"/>
  <c r="D316" i="34"/>
  <c r="H316" i="34"/>
  <c r="B316" i="34"/>
  <c r="F316" i="34"/>
  <c r="J316" i="34"/>
  <c r="G308" i="34"/>
  <c r="A308" i="34"/>
  <c r="I308" i="34"/>
  <c r="C308" i="34"/>
  <c r="E308" i="34"/>
  <c r="D308" i="34"/>
  <c r="H308" i="34"/>
  <c r="B308" i="34"/>
  <c r="F308" i="34"/>
  <c r="J308" i="34"/>
  <c r="G300" i="34"/>
  <c r="A300" i="34"/>
  <c r="I300" i="34"/>
  <c r="C300" i="34"/>
  <c r="E300" i="34"/>
  <c r="D300" i="34"/>
  <c r="H300" i="34"/>
  <c r="B300" i="34"/>
  <c r="F300" i="34"/>
  <c r="J300" i="34"/>
  <c r="G292" i="34"/>
  <c r="A292" i="34"/>
  <c r="I292" i="34"/>
  <c r="C292" i="34"/>
  <c r="E292" i="34"/>
  <c r="D292" i="34"/>
  <c r="H292" i="34"/>
  <c r="B292" i="34"/>
  <c r="F292" i="34"/>
  <c r="J292" i="34"/>
  <c r="G284" i="34"/>
  <c r="A284" i="34"/>
  <c r="I284" i="34"/>
  <c r="C284" i="34"/>
  <c r="E284" i="34"/>
  <c r="D284" i="34"/>
  <c r="H284" i="34"/>
  <c r="B284" i="34"/>
  <c r="F284" i="34"/>
  <c r="J284" i="34"/>
  <c r="G276" i="34"/>
  <c r="A276" i="34"/>
  <c r="I276" i="34"/>
  <c r="C276" i="34"/>
  <c r="E276" i="34"/>
  <c r="D276" i="34"/>
  <c r="H276" i="34"/>
  <c r="B276" i="34"/>
  <c r="F276" i="34"/>
  <c r="J276" i="34"/>
  <c r="G268" i="34"/>
  <c r="A268" i="34"/>
  <c r="I268" i="34"/>
  <c r="C268" i="34"/>
  <c r="E268" i="34"/>
  <c r="D268" i="34"/>
  <c r="H268" i="34"/>
  <c r="B268" i="34"/>
  <c r="F268" i="34"/>
  <c r="J268" i="34"/>
  <c r="G260" i="34"/>
  <c r="A260" i="34"/>
  <c r="I260" i="34"/>
  <c r="C260" i="34"/>
  <c r="E260" i="34"/>
  <c r="D260" i="34"/>
  <c r="H260" i="34"/>
  <c r="B260" i="34"/>
  <c r="F260" i="34"/>
  <c r="J260" i="34"/>
  <c r="B268" i="49"/>
  <c r="N268" i="49" s="1"/>
  <c r="G252" i="34"/>
  <c r="A252" i="34"/>
  <c r="I252" i="34"/>
  <c r="C252" i="34"/>
  <c r="E252" i="34"/>
  <c r="D252" i="34"/>
  <c r="H252" i="34"/>
  <c r="B252" i="34"/>
  <c r="F252" i="34"/>
  <c r="J252" i="34"/>
  <c r="G244" i="34"/>
  <c r="A244" i="34"/>
  <c r="I244" i="34"/>
  <c r="C244" i="34"/>
  <c r="E244" i="34"/>
  <c r="D244" i="34"/>
  <c r="H244" i="34"/>
  <c r="B244" i="34"/>
  <c r="F244" i="34"/>
  <c r="J244" i="34"/>
  <c r="G236" i="34"/>
  <c r="A236" i="34"/>
  <c r="I236" i="34"/>
  <c r="C236" i="34"/>
  <c r="E236" i="34"/>
  <c r="D236" i="34"/>
  <c r="H236" i="34"/>
  <c r="J236" i="34"/>
  <c r="B236" i="34"/>
  <c r="F236" i="34"/>
  <c r="G228" i="34"/>
  <c r="A228" i="34"/>
  <c r="I228" i="34"/>
  <c r="C228" i="34"/>
  <c r="E228" i="34"/>
  <c r="D228" i="34"/>
  <c r="H228" i="34"/>
  <c r="F228" i="34"/>
  <c r="B228" i="34"/>
  <c r="J228" i="34"/>
  <c r="G220" i="34"/>
  <c r="A220" i="34"/>
  <c r="I220" i="34"/>
  <c r="C220" i="34"/>
  <c r="E220" i="34"/>
  <c r="D220" i="34"/>
  <c r="F220" i="34"/>
  <c r="H220" i="34"/>
  <c r="B220" i="34"/>
  <c r="J220" i="34"/>
  <c r="G212" i="34"/>
  <c r="A212" i="34"/>
  <c r="I212" i="34"/>
  <c r="C212" i="34"/>
  <c r="E212" i="34"/>
  <c r="D212" i="34"/>
  <c r="F212" i="34"/>
  <c r="H212" i="34"/>
  <c r="B212" i="34"/>
  <c r="J212" i="34"/>
  <c r="A204" i="34"/>
  <c r="I204" i="34"/>
  <c r="C204" i="34"/>
  <c r="E204" i="34"/>
  <c r="G204" i="34"/>
  <c r="F204" i="34"/>
  <c r="J204" i="34"/>
  <c r="B204" i="34"/>
  <c r="D204" i="34"/>
  <c r="H204" i="34"/>
  <c r="A196" i="34"/>
  <c r="I196" i="34"/>
  <c r="C196" i="34"/>
  <c r="E196" i="34"/>
  <c r="G196" i="34"/>
  <c r="F196" i="34"/>
  <c r="J196" i="34"/>
  <c r="B196" i="34"/>
  <c r="D196" i="34"/>
  <c r="H196" i="34"/>
  <c r="A188" i="34"/>
  <c r="I188" i="34"/>
  <c r="C188" i="34"/>
  <c r="E188" i="34"/>
  <c r="G188" i="34"/>
  <c r="F188" i="34"/>
  <c r="J188" i="34"/>
  <c r="B188" i="34"/>
  <c r="D188" i="34"/>
  <c r="H188" i="34"/>
  <c r="A180" i="34"/>
  <c r="I180" i="34"/>
  <c r="C180" i="34"/>
  <c r="E180" i="34"/>
  <c r="G180" i="34"/>
  <c r="F180" i="34"/>
  <c r="J180" i="34"/>
  <c r="B180" i="34"/>
  <c r="D180" i="34"/>
  <c r="H180" i="34"/>
  <c r="A172" i="34"/>
  <c r="I172" i="34"/>
  <c r="C172" i="34"/>
  <c r="E172" i="34"/>
  <c r="G172" i="34"/>
  <c r="F172" i="34"/>
  <c r="J172" i="34"/>
  <c r="B172" i="34"/>
  <c r="D172" i="34"/>
  <c r="H172" i="34"/>
  <c r="D164" i="34"/>
  <c r="F164" i="34"/>
  <c r="H164" i="34"/>
  <c r="B164" i="34"/>
  <c r="J164" i="34"/>
  <c r="A164" i="34"/>
  <c r="E164" i="34"/>
  <c r="I164" i="34"/>
  <c r="C164" i="34"/>
  <c r="G164" i="34"/>
  <c r="D156" i="34"/>
  <c r="F156" i="34"/>
  <c r="H156" i="34"/>
  <c r="B156" i="34"/>
  <c r="J156" i="34"/>
  <c r="A156" i="34"/>
  <c r="E156" i="34"/>
  <c r="I156" i="34"/>
  <c r="C156" i="34"/>
  <c r="G156" i="34"/>
  <c r="D140" i="34"/>
  <c r="F140" i="34"/>
  <c r="H140" i="34"/>
  <c r="B140" i="34"/>
  <c r="J140" i="34"/>
  <c r="A140" i="34"/>
  <c r="E140" i="34"/>
  <c r="I140" i="34"/>
  <c r="C140" i="34"/>
  <c r="G140" i="34"/>
  <c r="C132" i="34"/>
  <c r="E132" i="34"/>
  <c r="G132" i="34"/>
  <c r="A132" i="34"/>
  <c r="I132" i="34"/>
  <c r="D132" i="34"/>
  <c r="H132" i="34"/>
  <c r="J132" i="34"/>
  <c r="B132" i="34"/>
  <c r="F132" i="34"/>
  <c r="J584" i="34"/>
  <c r="H581" i="34"/>
  <c r="F578" i="34"/>
  <c r="D575" i="34"/>
  <c r="B572" i="34"/>
  <c r="J568" i="34"/>
  <c r="H565" i="34"/>
  <c r="F562" i="34"/>
  <c r="A579" i="34"/>
  <c r="I579" i="34"/>
  <c r="B579" i="34"/>
  <c r="J579" i="34"/>
  <c r="C579" i="34"/>
  <c r="E579" i="34"/>
  <c r="F579" i="34"/>
  <c r="G579" i="34"/>
  <c r="A571" i="34"/>
  <c r="I571" i="34"/>
  <c r="B571" i="34"/>
  <c r="J571" i="34"/>
  <c r="C571" i="34"/>
  <c r="E571" i="34"/>
  <c r="F571" i="34"/>
  <c r="G571" i="34"/>
  <c r="A563" i="34"/>
  <c r="I563" i="34"/>
  <c r="B563" i="34"/>
  <c r="J563" i="34"/>
  <c r="C563" i="34"/>
  <c r="E563" i="34"/>
  <c r="F563" i="34"/>
  <c r="G563" i="34"/>
  <c r="H555" i="34"/>
  <c r="A555" i="34"/>
  <c r="I555" i="34"/>
  <c r="B555" i="34"/>
  <c r="J555" i="34"/>
  <c r="C555" i="34"/>
  <c r="D555" i="34"/>
  <c r="E555" i="34"/>
  <c r="F555" i="34"/>
  <c r="G555" i="34"/>
  <c r="H547" i="34"/>
  <c r="A547" i="34"/>
  <c r="I547" i="34"/>
  <c r="B547" i="34"/>
  <c r="J547" i="34"/>
  <c r="C547" i="34"/>
  <c r="D547" i="34"/>
  <c r="E547" i="34"/>
  <c r="F547" i="34"/>
  <c r="G547" i="34"/>
  <c r="D539" i="34"/>
  <c r="F539" i="34"/>
  <c r="H539" i="34"/>
  <c r="B539" i="34"/>
  <c r="J539" i="34"/>
  <c r="A539" i="34"/>
  <c r="C539" i="34"/>
  <c r="E539" i="34"/>
  <c r="G539" i="34"/>
  <c r="I539" i="34"/>
  <c r="D531" i="34"/>
  <c r="F531" i="34"/>
  <c r="H531" i="34"/>
  <c r="B531" i="34"/>
  <c r="J531" i="34"/>
  <c r="A531" i="34"/>
  <c r="C531" i="34"/>
  <c r="E531" i="34"/>
  <c r="G531" i="34"/>
  <c r="I531" i="34"/>
  <c r="D523" i="34"/>
  <c r="F523" i="34"/>
  <c r="H523" i="34"/>
  <c r="B523" i="34"/>
  <c r="J523" i="34"/>
  <c r="A523" i="34"/>
  <c r="C523" i="34"/>
  <c r="E523" i="34"/>
  <c r="G523" i="34"/>
  <c r="I523" i="34"/>
  <c r="B531" i="49"/>
  <c r="N531" i="49" s="1"/>
  <c r="D515" i="34"/>
  <c r="F515" i="34"/>
  <c r="H515" i="34"/>
  <c r="B515" i="34"/>
  <c r="J515" i="34"/>
  <c r="A515" i="34"/>
  <c r="C515" i="34"/>
  <c r="E515" i="34"/>
  <c r="G515" i="34"/>
  <c r="I515" i="34"/>
  <c r="D507" i="34"/>
  <c r="F507" i="34"/>
  <c r="H507" i="34"/>
  <c r="B507" i="34"/>
  <c r="J507" i="34"/>
  <c r="A507" i="34"/>
  <c r="C507" i="34"/>
  <c r="E507" i="34"/>
  <c r="G507" i="34"/>
  <c r="I507" i="34"/>
  <c r="D499" i="34"/>
  <c r="F499" i="34"/>
  <c r="H499" i="34"/>
  <c r="B499" i="34"/>
  <c r="J499" i="34"/>
  <c r="A499" i="34"/>
  <c r="C499" i="34"/>
  <c r="E499" i="34"/>
  <c r="G499" i="34"/>
  <c r="I499" i="34"/>
  <c r="D491" i="34"/>
  <c r="F491" i="34"/>
  <c r="H491" i="34"/>
  <c r="B491" i="34"/>
  <c r="J491" i="34"/>
  <c r="A491" i="34"/>
  <c r="C491" i="34"/>
  <c r="E491" i="34"/>
  <c r="G491" i="34"/>
  <c r="I491" i="34"/>
  <c r="D483" i="34"/>
  <c r="F483" i="34"/>
  <c r="H483" i="34"/>
  <c r="B483" i="34"/>
  <c r="J483" i="34"/>
  <c r="A483" i="34"/>
  <c r="C483" i="34"/>
  <c r="E483" i="34"/>
  <c r="G483" i="34"/>
  <c r="I483" i="34"/>
  <c r="D475" i="34"/>
  <c r="F475" i="34"/>
  <c r="H475" i="34"/>
  <c r="B475" i="34"/>
  <c r="J475" i="34"/>
  <c r="A475" i="34"/>
  <c r="C475" i="34"/>
  <c r="E475" i="34"/>
  <c r="G475" i="34"/>
  <c r="I475" i="34"/>
  <c r="D467" i="34"/>
  <c r="F467" i="34"/>
  <c r="H467" i="34"/>
  <c r="A467" i="34"/>
  <c r="B467" i="34"/>
  <c r="J467" i="34"/>
  <c r="C467" i="34"/>
  <c r="E467" i="34"/>
  <c r="G467" i="34"/>
  <c r="I467" i="34"/>
  <c r="D459" i="34"/>
  <c r="E459" i="34"/>
  <c r="F459" i="34"/>
  <c r="H459" i="34"/>
  <c r="A459" i="34"/>
  <c r="I459" i="34"/>
  <c r="B459" i="34"/>
  <c r="J459" i="34"/>
  <c r="G459" i="34"/>
  <c r="C459" i="34"/>
  <c r="G451" i="34"/>
  <c r="H451" i="34"/>
  <c r="B451" i="34"/>
  <c r="J451" i="34"/>
  <c r="D451" i="34"/>
  <c r="E451" i="34"/>
  <c r="F451" i="34"/>
  <c r="I451" i="34"/>
  <c r="A451" i="34"/>
  <c r="C451" i="34"/>
  <c r="G443" i="34"/>
  <c r="H443" i="34"/>
  <c r="B443" i="34"/>
  <c r="J443" i="34"/>
  <c r="D443" i="34"/>
  <c r="E443" i="34"/>
  <c r="F443" i="34"/>
  <c r="I443" i="34"/>
  <c r="A443" i="34"/>
  <c r="C443" i="34"/>
  <c r="G435" i="34"/>
  <c r="H435" i="34"/>
  <c r="B435" i="34"/>
  <c r="J435" i="34"/>
  <c r="D435" i="34"/>
  <c r="E435" i="34"/>
  <c r="F435" i="34"/>
  <c r="I435" i="34"/>
  <c r="A435" i="34"/>
  <c r="C435" i="34"/>
  <c r="G427" i="34"/>
  <c r="H427" i="34"/>
  <c r="B427" i="34"/>
  <c r="J427" i="34"/>
  <c r="D427" i="34"/>
  <c r="E427" i="34"/>
  <c r="F427" i="34"/>
  <c r="I427" i="34"/>
  <c r="A427" i="34"/>
  <c r="C427" i="34"/>
  <c r="G419" i="34"/>
  <c r="H419" i="34"/>
  <c r="B419" i="34"/>
  <c r="J419" i="34"/>
  <c r="D419" i="34"/>
  <c r="E419" i="34"/>
  <c r="F419" i="34"/>
  <c r="I419" i="34"/>
  <c r="A419" i="34"/>
  <c r="C419" i="34"/>
  <c r="G411" i="34"/>
  <c r="H411" i="34"/>
  <c r="B411" i="34"/>
  <c r="J411" i="34"/>
  <c r="D411" i="34"/>
  <c r="E411" i="34"/>
  <c r="F411" i="34"/>
  <c r="I411" i="34"/>
  <c r="A411" i="34"/>
  <c r="C411" i="34"/>
  <c r="G403" i="34"/>
  <c r="H403" i="34"/>
  <c r="B403" i="34"/>
  <c r="J403" i="34"/>
  <c r="D403" i="34"/>
  <c r="E403" i="34"/>
  <c r="F403" i="34"/>
  <c r="I403" i="34"/>
  <c r="A403" i="34"/>
  <c r="C403" i="34"/>
  <c r="G395" i="34"/>
  <c r="H395" i="34"/>
  <c r="B395" i="34"/>
  <c r="J395" i="34"/>
  <c r="D395" i="34"/>
  <c r="E395" i="34"/>
  <c r="F395" i="34"/>
  <c r="I395" i="34"/>
  <c r="A395" i="34"/>
  <c r="C395" i="34"/>
  <c r="G387" i="34"/>
  <c r="H387" i="34"/>
  <c r="B387" i="34"/>
  <c r="J387" i="34"/>
  <c r="D387" i="34"/>
  <c r="E387" i="34"/>
  <c r="F387" i="34"/>
  <c r="I387" i="34"/>
  <c r="A387" i="34"/>
  <c r="C387" i="34"/>
  <c r="G379" i="34"/>
  <c r="H379" i="34"/>
  <c r="B379" i="34"/>
  <c r="J379" i="34"/>
  <c r="D379" i="34"/>
  <c r="E379" i="34"/>
  <c r="F379" i="34"/>
  <c r="I379" i="34"/>
  <c r="A379" i="34"/>
  <c r="C379" i="34"/>
  <c r="G371" i="34"/>
  <c r="H371" i="34"/>
  <c r="B371" i="34"/>
  <c r="J371" i="34"/>
  <c r="D371" i="34"/>
  <c r="E371" i="34"/>
  <c r="F371" i="34"/>
  <c r="I371" i="34"/>
  <c r="A371" i="34"/>
  <c r="C371" i="34"/>
  <c r="G363" i="34"/>
  <c r="H363" i="34"/>
  <c r="B363" i="34"/>
  <c r="J363" i="34"/>
  <c r="D363" i="34"/>
  <c r="E363" i="34"/>
  <c r="F363" i="34"/>
  <c r="I363" i="34"/>
  <c r="A363" i="34"/>
  <c r="C363" i="34"/>
  <c r="A355" i="34"/>
  <c r="I355" i="34"/>
  <c r="C355" i="34"/>
  <c r="E355" i="34"/>
  <c r="G355" i="34"/>
  <c r="H355" i="34"/>
  <c r="J355" i="34"/>
  <c r="B355" i="34"/>
  <c r="D355" i="34"/>
  <c r="F355" i="34"/>
  <c r="F347" i="34"/>
  <c r="G347" i="34"/>
  <c r="A347" i="34"/>
  <c r="I347" i="34"/>
  <c r="C347" i="34"/>
  <c r="H347" i="34"/>
  <c r="J347" i="34"/>
  <c r="B347" i="34"/>
  <c r="D347" i="34"/>
  <c r="E347" i="34"/>
  <c r="A323" i="34"/>
  <c r="I323" i="34"/>
  <c r="C323" i="34"/>
  <c r="E323" i="34"/>
  <c r="G323" i="34"/>
  <c r="H323" i="34"/>
  <c r="J323" i="34"/>
  <c r="B323" i="34"/>
  <c r="D323" i="34"/>
  <c r="F323" i="34"/>
  <c r="A307" i="34"/>
  <c r="I307" i="34"/>
  <c r="C307" i="34"/>
  <c r="E307" i="34"/>
  <c r="G307" i="34"/>
  <c r="H307" i="34"/>
  <c r="J307" i="34"/>
  <c r="B307" i="34"/>
  <c r="D307" i="34"/>
  <c r="F307" i="34"/>
  <c r="A299" i="34"/>
  <c r="I299" i="34"/>
  <c r="C299" i="34"/>
  <c r="E299" i="34"/>
  <c r="G299" i="34"/>
  <c r="H299" i="34"/>
  <c r="J299" i="34"/>
  <c r="B299" i="34"/>
  <c r="D299" i="34"/>
  <c r="F299" i="34"/>
  <c r="A291" i="34"/>
  <c r="I291" i="34"/>
  <c r="C291" i="34"/>
  <c r="E291" i="34"/>
  <c r="G291" i="34"/>
  <c r="H291" i="34"/>
  <c r="J291" i="34"/>
  <c r="B291" i="34"/>
  <c r="D291" i="34"/>
  <c r="F291" i="34"/>
  <c r="A275" i="34"/>
  <c r="I275" i="34"/>
  <c r="C275" i="34"/>
  <c r="E275" i="34"/>
  <c r="G275" i="34"/>
  <c r="H275" i="34"/>
  <c r="J275" i="34"/>
  <c r="B275" i="34"/>
  <c r="D275" i="34"/>
  <c r="F275" i="34"/>
  <c r="A267" i="34"/>
  <c r="I267" i="34"/>
  <c r="C267" i="34"/>
  <c r="E267" i="34"/>
  <c r="G267" i="34"/>
  <c r="H267" i="34"/>
  <c r="J267" i="34"/>
  <c r="B267" i="34"/>
  <c r="D267" i="34"/>
  <c r="F267" i="34"/>
  <c r="A259" i="34"/>
  <c r="I259" i="34"/>
  <c r="C259" i="34"/>
  <c r="E259" i="34"/>
  <c r="G259" i="34"/>
  <c r="H259" i="34"/>
  <c r="J259" i="34"/>
  <c r="B259" i="34"/>
  <c r="D259" i="34"/>
  <c r="F259" i="34"/>
  <c r="A243" i="34"/>
  <c r="I243" i="34"/>
  <c r="C243" i="34"/>
  <c r="E243" i="34"/>
  <c r="G243" i="34"/>
  <c r="H243" i="34"/>
  <c r="J243" i="34"/>
  <c r="B243" i="34"/>
  <c r="D243" i="34"/>
  <c r="F243" i="34"/>
  <c r="A235" i="34"/>
  <c r="I235" i="34"/>
  <c r="C235" i="34"/>
  <c r="E235" i="34"/>
  <c r="G235" i="34"/>
  <c r="F235" i="34"/>
  <c r="J235" i="34"/>
  <c r="B235" i="34"/>
  <c r="H235" i="34"/>
  <c r="D235" i="34"/>
  <c r="A227" i="34"/>
  <c r="I227" i="34"/>
  <c r="C227" i="34"/>
  <c r="E227" i="34"/>
  <c r="G227" i="34"/>
  <c r="F227" i="34"/>
  <c r="J227" i="34"/>
  <c r="B227" i="34"/>
  <c r="D227" i="34"/>
  <c r="H227" i="34"/>
  <c r="F147" i="34"/>
  <c r="H147" i="34"/>
  <c r="B147" i="34"/>
  <c r="J147" i="34"/>
  <c r="D147" i="34"/>
  <c r="C147" i="34"/>
  <c r="G147" i="34"/>
  <c r="E147" i="34"/>
  <c r="A147" i="34"/>
  <c r="I147" i="34"/>
  <c r="B155" i="49"/>
  <c r="N155" i="49" s="1"/>
  <c r="F139" i="34"/>
  <c r="H139" i="34"/>
  <c r="B139" i="34"/>
  <c r="J139" i="34"/>
  <c r="D139" i="34"/>
  <c r="C139" i="34"/>
  <c r="G139" i="34"/>
  <c r="E139" i="34"/>
  <c r="A139" i="34"/>
  <c r="I139" i="34"/>
  <c r="E131" i="34"/>
  <c r="G131" i="34"/>
  <c r="A131" i="34"/>
  <c r="I131" i="34"/>
  <c r="C131" i="34"/>
  <c r="J131" i="34"/>
  <c r="B131" i="34"/>
  <c r="F131" i="34"/>
  <c r="D131" i="34"/>
  <c r="H131" i="34"/>
  <c r="E115" i="34"/>
  <c r="G115" i="34"/>
  <c r="A115" i="34"/>
  <c r="I115" i="34"/>
  <c r="C115" i="34"/>
  <c r="J115" i="34"/>
  <c r="B115" i="34"/>
  <c r="F115" i="34"/>
  <c r="D115" i="34"/>
  <c r="H115" i="34"/>
  <c r="E107" i="34"/>
  <c r="G107" i="34"/>
  <c r="A107" i="34"/>
  <c r="I107" i="34"/>
  <c r="C107" i="34"/>
  <c r="J107" i="34"/>
  <c r="B107" i="34"/>
  <c r="F107" i="34"/>
  <c r="D107" i="34"/>
  <c r="H107" i="34"/>
  <c r="E99" i="34"/>
  <c r="G99" i="34"/>
  <c r="A99" i="34"/>
  <c r="I99" i="34"/>
  <c r="C99" i="34"/>
  <c r="J99" i="34"/>
  <c r="B99" i="34"/>
  <c r="F99" i="34"/>
  <c r="D99" i="34"/>
  <c r="H99" i="34"/>
  <c r="F584" i="34"/>
  <c r="D581" i="34"/>
  <c r="J574" i="34"/>
  <c r="H571" i="34"/>
  <c r="F568" i="34"/>
  <c r="D565" i="34"/>
  <c r="C586" i="34"/>
  <c r="D586" i="34"/>
  <c r="E586" i="34"/>
  <c r="G586" i="34"/>
  <c r="H586" i="34"/>
  <c r="A586" i="34"/>
  <c r="I586" i="34"/>
  <c r="C578" i="34"/>
  <c r="D578" i="34"/>
  <c r="E578" i="34"/>
  <c r="G578" i="34"/>
  <c r="H578" i="34"/>
  <c r="A578" i="34"/>
  <c r="I578" i="34"/>
  <c r="C570" i="34"/>
  <c r="D570" i="34"/>
  <c r="E570" i="34"/>
  <c r="G570" i="34"/>
  <c r="H570" i="34"/>
  <c r="A570" i="34"/>
  <c r="I570" i="34"/>
  <c r="C562" i="34"/>
  <c r="D562" i="34"/>
  <c r="E562" i="34"/>
  <c r="G562" i="34"/>
  <c r="H562" i="34"/>
  <c r="A562" i="34"/>
  <c r="I562" i="34"/>
  <c r="B554" i="34"/>
  <c r="J554" i="34"/>
  <c r="C554" i="34"/>
  <c r="D554" i="34"/>
  <c r="E554" i="34"/>
  <c r="F554" i="34"/>
  <c r="G554" i="34"/>
  <c r="H554" i="34"/>
  <c r="A554" i="34"/>
  <c r="I554" i="34"/>
  <c r="B546" i="34"/>
  <c r="J546" i="34"/>
  <c r="C546" i="34"/>
  <c r="D546" i="34"/>
  <c r="E546" i="34"/>
  <c r="F546" i="34"/>
  <c r="G546" i="34"/>
  <c r="H546" i="34"/>
  <c r="A546" i="34"/>
  <c r="I546" i="34"/>
  <c r="F538" i="34"/>
  <c r="H538" i="34"/>
  <c r="B538" i="34"/>
  <c r="J538" i="34"/>
  <c r="D538" i="34"/>
  <c r="G538" i="34"/>
  <c r="I538" i="34"/>
  <c r="A538" i="34"/>
  <c r="C538" i="34"/>
  <c r="E538" i="34"/>
  <c r="F530" i="34"/>
  <c r="H530" i="34"/>
  <c r="B530" i="34"/>
  <c r="J530" i="34"/>
  <c r="D530" i="34"/>
  <c r="G530" i="34"/>
  <c r="I530" i="34"/>
  <c r="A530" i="34"/>
  <c r="C530" i="34"/>
  <c r="E530" i="34"/>
  <c r="F522" i="34"/>
  <c r="H522" i="34"/>
  <c r="B522" i="34"/>
  <c r="J522" i="34"/>
  <c r="D522" i="34"/>
  <c r="G522" i="34"/>
  <c r="I522" i="34"/>
  <c r="A522" i="34"/>
  <c r="C522" i="34"/>
  <c r="E522" i="34"/>
  <c r="F514" i="34"/>
  <c r="H514" i="34"/>
  <c r="B514" i="34"/>
  <c r="J514" i="34"/>
  <c r="D514" i="34"/>
  <c r="G514" i="34"/>
  <c r="I514" i="34"/>
  <c r="A514" i="34"/>
  <c r="C514" i="34"/>
  <c r="E514" i="34"/>
  <c r="F506" i="34"/>
  <c r="H506" i="34"/>
  <c r="B506" i="34"/>
  <c r="J506" i="34"/>
  <c r="D506" i="34"/>
  <c r="G506" i="34"/>
  <c r="I506" i="34"/>
  <c r="A506" i="34"/>
  <c r="C506" i="34"/>
  <c r="E506" i="34"/>
  <c r="F498" i="34"/>
  <c r="H498" i="34"/>
  <c r="B498" i="34"/>
  <c r="J498" i="34"/>
  <c r="D498" i="34"/>
  <c r="G498" i="34"/>
  <c r="I498" i="34"/>
  <c r="A498" i="34"/>
  <c r="C498" i="34"/>
  <c r="E498" i="34"/>
  <c r="B506" i="49"/>
  <c r="N506" i="49" s="1"/>
  <c r="F490" i="34"/>
  <c r="H490" i="34"/>
  <c r="B490" i="34"/>
  <c r="J490" i="34"/>
  <c r="D490" i="34"/>
  <c r="G490" i="34"/>
  <c r="I490" i="34"/>
  <c r="A490" i="34"/>
  <c r="C490" i="34"/>
  <c r="E490" i="34"/>
  <c r="F482" i="34"/>
  <c r="H482" i="34"/>
  <c r="B482" i="34"/>
  <c r="J482" i="34"/>
  <c r="D482" i="34"/>
  <c r="G482" i="34"/>
  <c r="I482" i="34"/>
  <c r="A482" i="34"/>
  <c r="C482" i="34"/>
  <c r="E482" i="34"/>
  <c r="F474" i="34"/>
  <c r="H474" i="34"/>
  <c r="B474" i="34"/>
  <c r="J474" i="34"/>
  <c r="D474" i="34"/>
  <c r="G474" i="34"/>
  <c r="I474" i="34"/>
  <c r="A474" i="34"/>
  <c r="C474" i="34"/>
  <c r="E474" i="34"/>
  <c r="F466" i="34"/>
  <c r="G466" i="34"/>
  <c r="H466" i="34"/>
  <c r="B466" i="34"/>
  <c r="J466" i="34"/>
  <c r="C466" i="34"/>
  <c r="D466" i="34"/>
  <c r="A466" i="34"/>
  <c r="E466" i="34"/>
  <c r="I466" i="34"/>
  <c r="F458" i="34"/>
  <c r="G458" i="34"/>
  <c r="H458" i="34"/>
  <c r="B458" i="34"/>
  <c r="J458" i="34"/>
  <c r="C458" i="34"/>
  <c r="D458" i="34"/>
  <c r="A458" i="34"/>
  <c r="E458" i="34"/>
  <c r="I458" i="34"/>
  <c r="B466" i="49"/>
  <c r="N466" i="49" s="1"/>
  <c r="A450" i="34"/>
  <c r="I450" i="34"/>
  <c r="B450" i="34"/>
  <c r="J450" i="34"/>
  <c r="D450" i="34"/>
  <c r="F450" i="34"/>
  <c r="C450" i="34"/>
  <c r="G450" i="34"/>
  <c r="H450" i="34"/>
  <c r="E450" i="34"/>
  <c r="A442" i="34"/>
  <c r="I442" i="34"/>
  <c r="B442" i="34"/>
  <c r="J442" i="34"/>
  <c r="D442" i="34"/>
  <c r="F442" i="34"/>
  <c r="C442" i="34"/>
  <c r="G442" i="34"/>
  <c r="H442" i="34"/>
  <c r="E442" i="34"/>
  <c r="A434" i="34"/>
  <c r="I434" i="34"/>
  <c r="B434" i="34"/>
  <c r="J434" i="34"/>
  <c r="D434" i="34"/>
  <c r="F434" i="34"/>
  <c r="C434" i="34"/>
  <c r="G434" i="34"/>
  <c r="H434" i="34"/>
  <c r="E434" i="34"/>
  <c r="A426" i="34"/>
  <c r="I426" i="34"/>
  <c r="B426" i="34"/>
  <c r="J426" i="34"/>
  <c r="D426" i="34"/>
  <c r="F426" i="34"/>
  <c r="C426" i="34"/>
  <c r="G426" i="34"/>
  <c r="H426" i="34"/>
  <c r="E426" i="34"/>
  <c r="A418" i="34"/>
  <c r="I418" i="34"/>
  <c r="B418" i="34"/>
  <c r="J418" i="34"/>
  <c r="D418" i="34"/>
  <c r="F418" i="34"/>
  <c r="C418" i="34"/>
  <c r="G418" i="34"/>
  <c r="H418" i="34"/>
  <c r="E418" i="34"/>
  <c r="A410" i="34"/>
  <c r="I410" i="34"/>
  <c r="B410" i="34"/>
  <c r="J410" i="34"/>
  <c r="D410" i="34"/>
  <c r="F410" i="34"/>
  <c r="C410" i="34"/>
  <c r="G410" i="34"/>
  <c r="H410" i="34"/>
  <c r="E410" i="34"/>
  <c r="A402" i="34"/>
  <c r="I402" i="34"/>
  <c r="B402" i="34"/>
  <c r="J402" i="34"/>
  <c r="D402" i="34"/>
  <c r="F402" i="34"/>
  <c r="C402" i="34"/>
  <c r="G402" i="34"/>
  <c r="H402" i="34"/>
  <c r="E402" i="34"/>
  <c r="A394" i="34"/>
  <c r="I394" i="34"/>
  <c r="B394" i="34"/>
  <c r="J394" i="34"/>
  <c r="D394" i="34"/>
  <c r="F394" i="34"/>
  <c r="C394" i="34"/>
  <c r="G394" i="34"/>
  <c r="H394" i="34"/>
  <c r="E394" i="34"/>
  <c r="A386" i="34"/>
  <c r="I386" i="34"/>
  <c r="B386" i="34"/>
  <c r="J386" i="34"/>
  <c r="D386" i="34"/>
  <c r="F386" i="34"/>
  <c r="C386" i="34"/>
  <c r="G386" i="34"/>
  <c r="H386" i="34"/>
  <c r="E386" i="34"/>
  <c r="A378" i="34"/>
  <c r="I378" i="34"/>
  <c r="B378" i="34"/>
  <c r="J378" i="34"/>
  <c r="D378" i="34"/>
  <c r="F378" i="34"/>
  <c r="C378" i="34"/>
  <c r="G378" i="34"/>
  <c r="H378" i="34"/>
  <c r="E378" i="34"/>
  <c r="A370" i="34"/>
  <c r="I370" i="34"/>
  <c r="B370" i="34"/>
  <c r="J370" i="34"/>
  <c r="D370" i="34"/>
  <c r="F370" i="34"/>
  <c r="C370" i="34"/>
  <c r="G370" i="34"/>
  <c r="H370" i="34"/>
  <c r="E370" i="34"/>
  <c r="A362" i="34"/>
  <c r="I362" i="34"/>
  <c r="B362" i="34"/>
  <c r="J362" i="34"/>
  <c r="D362" i="34"/>
  <c r="F362" i="34"/>
  <c r="C362" i="34"/>
  <c r="E362" i="34"/>
  <c r="G362" i="34"/>
  <c r="H362" i="34"/>
  <c r="A354" i="34"/>
  <c r="I354" i="34"/>
  <c r="C354" i="34"/>
  <c r="E354" i="34"/>
  <c r="B354" i="34"/>
  <c r="F354" i="34"/>
  <c r="G354" i="34"/>
  <c r="H354" i="34"/>
  <c r="J354" i="34"/>
  <c r="D354" i="34"/>
  <c r="H346" i="34"/>
  <c r="A346" i="34"/>
  <c r="I346" i="34"/>
  <c r="C346" i="34"/>
  <c r="E346" i="34"/>
  <c r="B346" i="34"/>
  <c r="D346" i="34"/>
  <c r="F346" i="34"/>
  <c r="G346" i="34"/>
  <c r="J346" i="34"/>
  <c r="C338" i="34"/>
  <c r="E338" i="34"/>
  <c r="G338" i="34"/>
  <c r="A338" i="34"/>
  <c r="I338" i="34"/>
  <c r="B338" i="34"/>
  <c r="D338" i="34"/>
  <c r="H338" i="34"/>
  <c r="F338" i="34"/>
  <c r="J338" i="34"/>
  <c r="C330" i="34"/>
  <c r="E330" i="34"/>
  <c r="G330" i="34"/>
  <c r="A330" i="34"/>
  <c r="I330" i="34"/>
  <c r="B330" i="34"/>
  <c r="D330" i="34"/>
  <c r="H330" i="34"/>
  <c r="F330" i="34"/>
  <c r="J330" i="34"/>
  <c r="C322" i="34"/>
  <c r="E322" i="34"/>
  <c r="G322" i="34"/>
  <c r="A322" i="34"/>
  <c r="I322" i="34"/>
  <c r="B322" i="34"/>
  <c r="D322" i="34"/>
  <c r="H322" i="34"/>
  <c r="F322" i="34"/>
  <c r="J322" i="34"/>
  <c r="C314" i="34"/>
  <c r="E314" i="34"/>
  <c r="G314" i="34"/>
  <c r="A314" i="34"/>
  <c r="I314" i="34"/>
  <c r="B314" i="34"/>
  <c r="D314" i="34"/>
  <c r="H314" i="34"/>
  <c r="F314" i="34"/>
  <c r="J314" i="34"/>
  <c r="C306" i="34"/>
  <c r="E306" i="34"/>
  <c r="G306" i="34"/>
  <c r="A306" i="34"/>
  <c r="I306" i="34"/>
  <c r="B306" i="34"/>
  <c r="D306" i="34"/>
  <c r="H306" i="34"/>
  <c r="F306" i="34"/>
  <c r="J306" i="34"/>
  <c r="C298" i="34"/>
  <c r="E298" i="34"/>
  <c r="G298" i="34"/>
  <c r="A298" i="34"/>
  <c r="I298" i="34"/>
  <c r="B298" i="34"/>
  <c r="D298" i="34"/>
  <c r="H298" i="34"/>
  <c r="F298" i="34"/>
  <c r="J298" i="34"/>
  <c r="C290" i="34"/>
  <c r="E290" i="34"/>
  <c r="G290" i="34"/>
  <c r="A290" i="34"/>
  <c r="I290" i="34"/>
  <c r="B290" i="34"/>
  <c r="D290" i="34"/>
  <c r="H290" i="34"/>
  <c r="F290" i="34"/>
  <c r="J290" i="34"/>
  <c r="C282" i="34"/>
  <c r="E282" i="34"/>
  <c r="G282" i="34"/>
  <c r="A282" i="34"/>
  <c r="I282" i="34"/>
  <c r="B282" i="34"/>
  <c r="D282" i="34"/>
  <c r="H282" i="34"/>
  <c r="F282" i="34"/>
  <c r="J282" i="34"/>
  <c r="C274" i="34"/>
  <c r="E274" i="34"/>
  <c r="G274" i="34"/>
  <c r="A274" i="34"/>
  <c r="I274" i="34"/>
  <c r="B274" i="34"/>
  <c r="D274" i="34"/>
  <c r="H274" i="34"/>
  <c r="F274" i="34"/>
  <c r="J274" i="34"/>
  <c r="C266" i="34"/>
  <c r="E266" i="34"/>
  <c r="G266" i="34"/>
  <c r="A266" i="34"/>
  <c r="I266" i="34"/>
  <c r="B266" i="34"/>
  <c r="D266" i="34"/>
  <c r="H266" i="34"/>
  <c r="F266" i="34"/>
  <c r="J266" i="34"/>
  <c r="C258" i="34"/>
  <c r="E258" i="34"/>
  <c r="G258" i="34"/>
  <c r="A258" i="34"/>
  <c r="I258" i="34"/>
  <c r="B258" i="34"/>
  <c r="D258" i="34"/>
  <c r="H258" i="34"/>
  <c r="F258" i="34"/>
  <c r="J258" i="34"/>
  <c r="C250" i="34"/>
  <c r="E250" i="34"/>
  <c r="G250" i="34"/>
  <c r="A250" i="34"/>
  <c r="I250" i="34"/>
  <c r="B250" i="34"/>
  <c r="D250" i="34"/>
  <c r="H250" i="34"/>
  <c r="F250" i="34"/>
  <c r="J250" i="34"/>
  <c r="C242" i="34"/>
  <c r="E242" i="34"/>
  <c r="G242" i="34"/>
  <c r="A242" i="34"/>
  <c r="I242" i="34"/>
  <c r="B242" i="34"/>
  <c r="D242" i="34"/>
  <c r="H242" i="34"/>
  <c r="F242" i="34"/>
  <c r="J242" i="34"/>
  <c r="C234" i="34"/>
  <c r="E234" i="34"/>
  <c r="G234" i="34"/>
  <c r="A234" i="34"/>
  <c r="I234" i="34"/>
  <c r="D234" i="34"/>
  <c r="H234" i="34"/>
  <c r="B234" i="34"/>
  <c r="J234" i="34"/>
  <c r="F234" i="34"/>
  <c r="C226" i="34"/>
  <c r="E226" i="34"/>
  <c r="G226" i="34"/>
  <c r="A226" i="34"/>
  <c r="I226" i="34"/>
  <c r="D226" i="34"/>
  <c r="H226" i="34"/>
  <c r="B226" i="34"/>
  <c r="F226" i="34"/>
  <c r="J226" i="34"/>
  <c r="C218" i="34"/>
  <c r="E218" i="34"/>
  <c r="G218" i="34"/>
  <c r="A218" i="34"/>
  <c r="I218" i="34"/>
  <c r="B218" i="34"/>
  <c r="D218" i="34"/>
  <c r="H218" i="34"/>
  <c r="J218" i="34"/>
  <c r="F218" i="34"/>
  <c r="C210" i="34"/>
  <c r="E210" i="34"/>
  <c r="G210" i="34"/>
  <c r="A210" i="34"/>
  <c r="I210" i="34"/>
  <c r="B210" i="34"/>
  <c r="D210" i="34"/>
  <c r="F210" i="34"/>
  <c r="H210" i="34"/>
  <c r="J210" i="34"/>
  <c r="E202" i="34"/>
  <c r="G202" i="34"/>
  <c r="A202" i="34"/>
  <c r="I202" i="34"/>
  <c r="C202" i="34"/>
  <c r="J202" i="34"/>
  <c r="B202" i="34"/>
  <c r="F202" i="34"/>
  <c r="D202" i="34"/>
  <c r="H202" i="34"/>
  <c r="B210" i="49"/>
  <c r="N210" i="49" s="1"/>
  <c r="E194" i="34"/>
  <c r="G194" i="34"/>
  <c r="A194" i="34"/>
  <c r="I194" i="34"/>
  <c r="C194" i="34"/>
  <c r="J194" i="34"/>
  <c r="B194" i="34"/>
  <c r="F194" i="34"/>
  <c r="D194" i="34"/>
  <c r="H194" i="34"/>
  <c r="E186" i="34"/>
  <c r="G186" i="34"/>
  <c r="A186" i="34"/>
  <c r="I186" i="34"/>
  <c r="C186" i="34"/>
  <c r="J186" i="34"/>
  <c r="B186" i="34"/>
  <c r="F186" i="34"/>
  <c r="D186" i="34"/>
  <c r="H186" i="34"/>
  <c r="E178" i="34"/>
  <c r="G178" i="34"/>
  <c r="A178" i="34"/>
  <c r="I178" i="34"/>
  <c r="C178" i="34"/>
  <c r="J178" i="34"/>
  <c r="B178" i="34"/>
  <c r="F178" i="34"/>
  <c r="D178" i="34"/>
  <c r="H178" i="34"/>
  <c r="H170" i="34"/>
  <c r="B170" i="34"/>
  <c r="J170" i="34"/>
  <c r="D170" i="34"/>
  <c r="F170" i="34"/>
  <c r="E170" i="34"/>
  <c r="I170" i="34"/>
  <c r="A170" i="34"/>
  <c r="G170" i="34"/>
  <c r="C170" i="34"/>
  <c r="J580" i="34"/>
  <c r="F574" i="34"/>
  <c r="D571" i="34"/>
  <c r="J564" i="34"/>
  <c r="E577" i="34"/>
  <c r="F577" i="34"/>
  <c r="G577" i="34"/>
  <c r="A577" i="34"/>
  <c r="I577" i="34"/>
  <c r="B577" i="34"/>
  <c r="J577" i="34"/>
  <c r="C577" i="34"/>
  <c r="E569" i="34"/>
  <c r="F569" i="34"/>
  <c r="G569" i="34"/>
  <c r="A569" i="34"/>
  <c r="I569" i="34"/>
  <c r="B569" i="34"/>
  <c r="J569" i="34"/>
  <c r="C569" i="34"/>
  <c r="E561" i="34"/>
  <c r="F561" i="34"/>
  <c r="G561" i="34"/>
  <c r="A561" i="34"/>
  <c r="I561" i="34"/>
  <c r="B561" i="34"/>
  <c r="J561" i="34"/>
  <c r="C561" i="34"/>
  <c r="D553" i="34"/>
  <c r="E553" i="34"/>
  <c r="F553" i="34"/>
  <c r="G553" i="34"/>
  <c r="H553" i="34"/>
  <c r="A553" i="34"/>
  <c r="I553" i="34"/>
  <c r="B553" i="34"/>
  <c r="J553" i="34"/>
  <c r="C553" i="34"/>
  <c r="D545" i="34"/>
  <c r="E545" i="34"/>
  <c r="F545" i="34"/>
  <c r="G545" i="34"/>
  <c r="H545" i="34"/>
  <c r="A545" i="34"/>
  <c r="I545" i="34"/>
  <c r="B545" i="34"/>
  <c r="J545" i="34"/>
  <c r="C545" i="34"/>
  <c r="H537" i="34"/>
  <c r="B537" i="34"/>
  <c r="J537" i="34"/>
  <c r="D537" i="34"/>
  <c r="F537" i="34"/>
  <c r="A537" i="34"/>
  <c r="C537" i="34"/>
  <c r="E537" i="34"/>
  <c r="G537" i="34"/>
  <c r="I537" i="34"/>
  <c r="H529" i="34"/>
  <c r="B529" i="34"/>
  <c r="J529" i="34"/>
  <c r="D529" i="34"/>
  <c r="F529" i="34"/>
  <c r="A529" i="34"/>
  <c r="C529" i="34"/>
  <c r="E529" i="34"/>
  <c r="G529" i="34"/>
  <c r="I529" i="34"/>
  <c r="H521" i="34"/>
  <c r="B521" i="34"/>
  <c r="J521" i="34"/>
  <c r="D521" i="34"/>
  <c r="F521" i="34"/>
  <c r="A521" i="34"/>
  <c r="C521" i="34"/>
  <c r="E521" i="34"/>
  <c r="G521" i="34"/>
  <c r="I521" i="34"/>
  <c r="H513" i="34"/>
  <c r="B513" i="34"/>
  <c r="J513" i="34"/>
  <c r="D513" i="34"/>
  <c r="F513" i="34"/>
  <c r="A513" i="34"/>
  <c r="C513" i="34"/>
  <c r="E513" i="34"/>
  <c r="G513" i="34"/>
  <c r="I513" i="34"/>
  <c r="H505" i="34"/>
  <c r="B505" i="34"/>
  <c r="J505" i="34"/>
  <c r="D505" i="34"/>
  <c r="F505" i="34"/>
  <c r="A505" i="34"/>
  <c r="C505" i="34"/>
  <c r="E505" i="34"/>
  <c r="G505" i="34"/>
  <c r="I505" i="34"/>
  <c r="H497" i="34"/>
  <c r="B497" i="34"/>
  <c r="J497" i="34"/>
  <c r="D497" i="34"/>
  <c r="F497" i="34"/>
  <c r="A497" i="34"/>
  <c r="C497" i="34"/>
  <c r="E497" i="34"/>
  <c r="G497" i="34"/>
  <c r="I497" i="34"/>
  <c r="H489" i="34"/>
  <c r="B489" i="34"/>
  <c r="J489" i="34"/>
  <c r="D489" i="34"/>
  <c r="F489" i="34"/>
  <c r="A489" i="34"/>
  <c r="C489" i="34"/>
  <c r="E489" i="34"/>
  <c r="G489" i="34"/>
  <c r="I489" i="34"/>
  <c r="H481" i="34"/>
  <c r="B481" i="34"/>
  <c r="J481" i="34"/>
  <c r="D481" i="34"/>
  <c r="F481" i="34"/>
  <c r="A481" i="34"/>
  <c r="C481" i="34"/>
  <c r="E481" i="34"/>
  <c r="G481" i="34"/>
  <c r="I481" i="34"/>
  <c r="H473" i="34"/>
  <c r="B473" i="34"/>
  <c r="J473" i="34"/>
  <c r="D473" i="34"/>
  <c r="F473" i="34"/>
  <c r="A473" i="34"/>
  <c r="C473" i="34"/>
  <c r="E473" i="34"/>
  <c r="G473" i="34"/>
  <c r="I473" i="34"/>
  <c r="H465" i="34"/>
  <c r="A465" i="34"/>
  <c r="I465" i="34"/>
  <c r="B465" i="34"/>
  <c r="J465" i="34"/>
  <c r="D465" i="34"/>
  <c r="E465" i="34"/>
  <c r="F465" i="34"/>
  <c r="C465" i="34"/>
  <c r="G465" i="34"/>
  <c r="C457" i="34"/>
  <c r="D457" i="34"/>
  <c r="F457" i="34"/>
  <c r="H457" i="34"/>
  <c r="I457" i="34"/>
  <c r="J457" i="34"/>
  <c r="A457" i="34"/>
  <c r="B457" i="34"/>
  <c r="E457" i="34"/>
  <c r="G457" i="34"/>
  <c r="C449" i="34"/>
  <c r="D449" i="34"/>
  <c r="F449" i="34"/>
  <c r="H449" i="34"/>
  <c r="I449" i="34"/>
  <c r="J449" i="34"/>
  <c r="A449" i="34"/>
  <c r="B449" i="34"/>
  <c r="E449" i="34"/>
  <c r="G449" i="34"/>
  <c r="C441" i="34"/>
  <c r="D441" i="34"/>
  <c r="F441" i="34"/>
  <c r="H441" i="34"/>
  <c r="I441" i="34"/>
  <c r="J441" i="34"/>
  <c r="A441" i="34"/>
  <c r="B441" i="34"/>
  <c r="E441" i="34"/>
  <c r="G441" i="34"/>
  <c r="C433" i="34"/>
  <c r="D433" i="34"/>
  <c r="F433" i="34"/>
  <c r="H433" i="34"/>
  <c r="I433" i="34"/>
  <c r="J433" i="34"/>
  <c r="A433" i="34"/>
  <c r="B433" i="34"/>
  <c r="E433" i="34"/>
  <c r="G433" i="34"/>
  <c r="C425" i="34"/>
  <c r="D425" i="34"/>
  <c r="F425" i="34"/>
  <c r="H425" i="34"/>
  <c r="I425" i="34"/>
  <c r="J425" i="34"/>
  <c r="A425" i="34"/>
  <c r="B425" i="34"/>
  <c r="E425" i="34"/>
  <c r="G425" i="34"/>
  <c r="B433" i="49"/>
  <c r="N433" i="49" s="1"/>
  <c r="C417" i="34"/>
  <c r="D417" i="34"/>
  <c r="F417" i="34"/>
  <c r="H417" i="34"/>
  <c r="I417" i="34"/>
  <c r="J417" i="34"/>
  <c r="A417" i="34"/>
  <c r="B417" i="34"/>
  <c r="E417" i="34"/>
  <c r="G417" i="34"/>
  <c r="C409" i="34"/>
  <c r="D409" i="34"/>
  <c r="F409" i="34"/>
  <c r="H409" i="34"/>
  <c r="I409" i="34"/>
  <c r="J409" i="34"/>
  <c r="A409" i="34"/>
  <c r="B409" i="34"/>
  <c r="E409" i="34"/>
  <c r="G409" i="34"/>
  <c r="C401" i="34"/>
  <c r="D401" i="34"/>
  <c r="F401" i="34"/>
  <c r="H401" i="34"/>
  <c r="I401" i="34"/>
  <c r="J401" i="34"/>
  <c r="A401" i="34"/>
  <c r="B401" i="34"/>
  <c r="E401" i="34"/>
  <c r="G401" i="34"/>
  <c r="C393" i="34"/>
  <c r="D393" i="34"/>
  <c r="F393" i="34"/>
  <c r="H393" i="34"/>
  <c r="I393" i="34"/>
  <c r="J393" i="34"/>
  <c r="A393" i="34"/>
  <c r="B393" i="34"/>
  <c r="E393" i="34"/>
  <c r="G393" i="34"/>
  <c r="C385" i="34"/>
  <c r="D385" i="34"/>
  <c r="F385" i="34"/>
  <c r="H385" i="34"/>
  <c r="I385" i="34"/>
  <c r="J385" i="34"/>
  <c r="A385" i="34"/>
  <c r="B385" i="34"/>
  <c r="E385" i="34"/>
  <c r="G385" i="34"/>
  <c r="C377" i="34"/>
  <c r="D377" i="34"/>
  <c r="F377" i="34"/>
  <c r="H377" i="34"/>
  <c r="I377" i="34"/>
  <c r="J377" i="34"/>
  <c r="A377" i="34"/>
  <c r="B377" i="34"/>
  <c r="E377" i="34"/>
  <c r="G377" i="34"/>
  <c r="C369" i="34"/>
  <c r="D369" i="34"/>
  <c r="F369" i="34"/>
  <c r="H369" i="34"/>
  <c r="I369" i="34"/>
  <c r="J369" i="34"/>
  <c r="A369" i="34"/>
  <c r="B369" i="34"/>
  <c r="E369" i="34"/>
  <c r="G369" i="34"/>
  <c r="C361" i="34"/>
  <c r="D361" i="34"/>
  <c r="F361" i="34"/>
  <c r="H361" i="34"/>
  <c r="G361" i="34"/>
  <c r="I361" i="34"/>
  <c r="J361" i="34"/>
  <c r="A361" i="34"/>
  <c r="B361" i="34"/>
  <c r="E361" i="34"/>
  <c r="B353" i="34"/>
  <c r="J353" i="34"/>
  <c r="C353" i="34"/>
  <c r="E353" i="34"/>
  <c r="G353" i="34"/>
  <c r="A353" i="34"/>
  <c r="D353" i="34"/>
  <c r="F353" i="34"/>
  <c r="H353" i="34"/>
  <c r="I353" i="34"/>
  <c r="B345" i="34"/>
  <c r="J345" i="34"/>
  <c r="C345" i="34"/>
  <c r="E345" i="34"/>
  <c r="G345" i="34"/>
  <c r="A345" i="34"/>
  <c r="D345" i="34"/>
  <c r="F345" i="34"/>
  <c r="H345" i="34"/>
  <c r="I345" i="34"/>
  <c r="E337" i="34"/>
  <c r="G337" i="34"/>
  <c r="A337" i="34"/>
  <c r="I337" i="34"/>
  <c r="C337" i="34"/>
  <c r="B337" i="34"/>
  <c r="F337" i="34"/>
  <c r="D337" i="34"/>
  <c r="H337" i="34"/>
  <c r="J337" i="34"/>
  <c r="E329" i="34"/>
  <c r="G329" i="34"/>
  <c r="A329" i="34"/>
  <c r="I329" i="34"/>
  <c r="C329" i="34"/>
  <c r="B329" i="34"/>
  <c r="F329" i="34"/>
  <c r="D329" i="34"/>
  <c r="H329" i="34"/>
  <c r="J329" i="34"/>
  <c r="E321" i="34"/>
  <c r="G321" i="34"/>
  <c r="A321" i="34"/>
  <c r="I321" i="34"/>
  <c r="C321" i="34"/>
  <c r="B321" i="34"/>
  <c r="F321" i="34"/>
  <c r="D321" i="34"/>
  <c r="H321" i="34"/>
  <c r="J321" i="34"/>
  <c r="E313" i="34"/>
  <c r="G313" i="34"/>
  <c r="A313" i="34"/>
  <c r="I313" i="34"/>
  <c r="C313" i="34"/>
  <c r="B313" i="34"/>
  <c r="F313" i="34"/>
  <c r="D313" i="34"/>
  <c r="H313" i="34"/>
  <c r="J313" i="34"/>
  <c r="E305" i="34"/>
  <c r="G305" i="34"/>
  <c r="A305" i="34"/>
  <c r="I305" i="34"/>
  <c r="C305" i="34"/>
  <c r="B305" i="34"/>
  <c r="F305" i="34"/>
  <c r="D305" i="34"/>
  <c r="H305" i="34"/>
  <c r="J305" i="34"/>
  <c r="E297" i="34"/>
  <c r="G297" i="34"/>
  <c r="A297" i="34"/>
  <c r="I297" i="34"/>
  <c r="C297" i="34"/>
  <c r="B297" i="34"/>
  <c r="F297" i="34"/>
  <c r="D297" i="34"/>
  <c r="H297" i="34"/>
  <c r="J297" i="34"/>
  <c r="E289" i="34"/>
  <c r="G289" i="34"/>
  <c r="A289" i="34"/>
  <c r="I289" i="34"/>
  <c r="C289" i="34"/>
  <c r="B289" i="34"/>
  <c r="F289" i="34"/>
  <c r="D289" i="34"/>
  <c r="H289" i="34"/>
  <c r="J289" i="34"/>
  <c r="E281" i="34"/>
  <c r="G281" i="34"/>
  <c r="A281" i="34"/>
  <c r="I281" i="34"/>
  <c r="C281" i="34"/>
  <c r="B281" i="34"/>
  <c r="F281" i="34"/>
  <c r="D281" i="34"/>
  <c r="H281" i="34"/>
  <c r="J281" i="34"/>
  <c r="E273" i="34"/>
  <c r="G273" i="34"/>
  <c r="A273" i="34"/>
  <c r="I273" i="34"/>
  <c r="C273" i="34"/>
  <c r="B273" i="34"/>
  <c r="F273" i="34"/>
  <c r="D273" i="34"/>
  <c r="H273" i="34"/>
  <c r="J273" i="34"/>
  <c r="E265" i="34"/>
  <c r="G265" i="34"/>
  <c r="A265" i="34"/>
  <c r="I265" i="34"/>
  <c r="C265" i="34"/>
  <c r="B265" i="34"/>
  <c r="F265" i="34"/>
  <c r="D265" i="34"/>
  <c r="H265" i="34"/>
  <c r="J265" i="34"/>
  <c r="E257" i="34"/>
  <c r="G257" i="34"/>
  <c r="A257" i="34"/>
  <c r="I257" i="34"/>
  <c r="C257" i="34"/>
  <c r="B257" i="34"/>
  <c r="F257" i="34"/>
  <c r="D257" i="34"/>
  <c r="H257" i="34"/>
  <c r="J257" i="34"/>
  <c r="E249" i="34"/>
  <c r="G249" i="34"/>
  <c r="A249" i="34"/>
  <c r="I249" i="34"/>
  <c r="C249" i="34"/>
  <c r="B249" i="34"/>
  <c r="F249" i="34"/>
  <c r="D249" i="34"/>
  <c r="H249" i="34"/>
  <c r="J249" i="34"/>
  <c r="A241" i="34"/>
  <c r="E241" i="34"/>
  <c r="G241" i="34"/>
  <c r="I241" i="34"/>
  <c r="C241" i="34"/>
  <c r="B241" i="34"/>
  <c r="F241" i="34"/>
  <c r="D241" i="34"/>
  <c r="H241" i="34"/>
  <c r="J241" i="34"/>
  <c r="E233" i="34"/>
  <c r="G233" i="34"/>
  <c r="A233" i="34"/>
  <c r="I233" i="34"/>
  <c r="C233" i="34"/>
  <c r="J233" i="34"/>
  <c r="B233" i="34"/>
  <c r="F233" i="34"/>
  <c r="H233" i="34"/>
  <c r="D233" i="34"/>
  <c r="E225" i="34"/>
  <c r="G225" i="34"/>
  <c r="A225" i="34"/>
  <c r="I225" i="34"/>
  <c r="C225" i="34"/>
  <c r="J225" i="34"/>
  <c r="B225" i="34"/>
  <c r="D225" i="34"/>
  <c r="F225" i="34"/>
  <c r="H225" i="34"/>
  <c r="E217" i="34"/>
  <c r="G217" i="34"/>
  <c r="A217" i="34"/>
  <c r="I217" i="34"/>
  <c r="C217" i="34"/>
  <c r="J217" i="34"/>
  <c r="B217" i="34"/>
  <c r="D217" i="34"/>
  <c r="F217" i="34"/>
  <c r="H217" i="34"/>
  <c r="E209" i="34"/>
  <c r="G209" i="34"/>
  <c r="A209" i="34"/>
  <c r="I209" i="34"/>
  <c r="C209" i="34"/>
  <c r="H209" i="34"/>
  <c r="J209" i="34"/>
  <c r="B209" i="34"/>
  <c r="D209" i="34"/>
  <c r="F209" i="34"/>
  <c r="G201" i="34"/>
  <c r="A201" i="34"/>
  <c r="I201" i="34"/>
  <c r="C201" i="34"/>
  <c r="E201" i="34"/>
  <c r="D201" i="34"/>
  <c r="H201" i="34"/>
  <c r="B201" i="34"/>
  <c r="F201" i="34"/>
  <c r="J201" i="34"/>
  <c r="G193" i="34"/>
  <c r="A193" i="34"/>
  <c r="I193" i="34"/>
  <c r="C193" i="34"/>
  <c r="E193" i="34"/>
  <c r="D193" i="34"/>
  <c r="H193" i="34"/>
  <c r="J193" i="34"/>
  <c r="B193" i="34"/>
  <c r="F193" i="34"/>
  <c r="G185" i="34"/>
  <c r="A185" i="34"/>
  <c r="I185" i="34"/>
  <c r="C185" i="34"/>
  <c r="E185" i="34"/>
  <c r="D185" i="34"/>
  <c r="H185" i="34"/>
  <c r="B185" i="34"/>
  <c r="F185" i="34"/>
  <c r="J185" i="34"/>
  <c r="G177" i="34"/>
  <c r="A177" i="34"/>
  <c r="I177" i="34"/>
  <c r="C177" i="34"/>
  <c r="E177" i="34"/>
  <c r="D177" i="34"/>
  <c r="H177" i="34"/>
  <c r="J177" i="34"/>
  <c r="B177" i="34"/>
  <c r="F177" i="34"/>
  <c r="B169" i="34"/>
  <c r="J169" i="34"/>
  <c r="D169" i="34"/>
  <c r="F169" i="34"/>
  <c r="H169" i="34"/>
  <c r="C169" i="34"/>
  <c r="G169" i="34"/>
  <c r="I169" i="34"/>
  <c r="A169" i="34"/>
  <c r="E169" i="34"/>
  <c r="B177" i="49"/>
  <c r="N177" i="49" s="1"/>
  <c r="B161" i="34"/>
  <c r="J161" i="34"/>
  <c r="D161" i="34"/>
  <c r="F161" i="34"/>
  <c r="H161" i="34"/>
  <c r="C161" i="34"/>
  <c r="G161" i="34"/>
  <c r="A161" i="34"/>
  <c r="I161" i="34"/>
  <c r="E161" i="34"/>
  <c r="B153" i="34"/>
  <c r="J153" i="34"/>
  <c r="D153" i="34"/>
  <c r="F153" i="34"/>
  <c r="H153" i="34"/>
  <c r="C153" i="34"/>
  <c r="G153" i="34"/>
  <c r="I153" i="34"/>
  <c r="A153" i="34"/>
  <c r="E153" i="34"/>
  <c r="B145" i="34"/>
  <c r="J145" i="34"/>
  <c r="D145" i="34"/>
  <c r="F145" i="34"/>
  <c r="H145" i="34"/>
  <c r="C145" i="34"/>
  <c r="G145" i="34"/>
  <c r="A145" i="34"/>
  <c r="I145" i="34"/>
  <c r="E145" i="34"/>
  <c r="A137" i="34"/>
  <c r="C137" i="34"/>
  <c r="E137" i="34"/>
  <c r="J137" i="34"/>
  <c r="B137" i="34"/>
  <c r="F137" i="34"/>
  <c r="H137" i="34"/>
  <c r="G137" i="34"/>
  <c r="I137" i="34"/>
  <c r="D137" i="34"/>
  <c r="A129" i="34"/>
  <c r="I129" i="34"/>
  <c r="C129" i="34"/>
  <c r="E129" i="34"/>
  <c r="G129" i="34"/>
  <c r="B129" i="34"/>
  <c r="F129" i="34"/>
  <c r="J129" i="34"/>
  <c r="H129" i="34"/>
  <c r="D129" i="34"/>
  <c r="A121" i="34"/>
  <c r="I121" i="34"/>
  <c r="C121" i="34"/>
  <c r="E121" i="34"/>
  <c r="G121" i="34"/>
  <c r="B121" i="34"/>
  <c r="F121" i="34"/>
  <c r="J121" i="34"/>
  <c r="H121" i="34"/>
  <c r="D121" i="34"/>
  <c r="A113" i="34"/>
  <c r="I113" i="34"/>
  <c r="C113" i="34"/>
  <c r="E113" i="34"/>
  <c r="G113" i="34"/>
  <c r="B113" i="34"/>
  <c r="F113" i="34"/>
  <c r="J113" i="34"/>
  <c r="H113" i="34"/>
  <c r="D113" i="34"/>
  <c r="A105" i="34"/>
  <c r="I105" i="34"/>
  <c r="C105" i="34"/>
  <c r="E105" i="34"/>
  <c r="G105" i="34"/>
  <c r="B105" i="34"/>
  <c r="F105" i="34"/>
  <c r="J105" i="34"/>
  <c r="H105" i="34"/>
  <c r="D105" i="34"/>
  <c r="A89" i="34"/>
  <c r="I89" i="34"/>
  <c r="C89" i="34"/>
  <c r="E89" i="34"/>
  <c r="G89" i="34"/>
  <c r="B89" i="34"/>
  <c r="F89" i="34"/>
  <c r="J89" i="34"/>
  <c r="H89" i="34"/>
  <c r="D89" i="34"/>
  <c r="A81" i="34"/>
  <c r="I81" i="34"/>
  <c r="C81" i="34"/>
  <c r="E81" i="34"/>
  <c r="G81" i="34"/>
  <c r="B81" i="34"/>
  <c r="F81" i="34"/>
  <c r="J81" i="34"/>
  <c r="H81" i="34"/>
  <c r="D81" i="34"/>
  <c r="A73" i="34"/>
  <c r="I73" i="34"/>
  <c r="C73" i="34"/>
  <c r="E73" i="34"/>
  <c r="G73" i="34"/>
  <c r="B73" i="34"/>
  <c r="F73" i="34"/>
  <c r="J73" i="34"/>
  <c r="H73" i="34"/>
  <c r="D73" i="34"/>
  <c r="B81" i="49"/>
  <c r="N81" i="49" s="1"/>
  <c r="H65" i="34"/>
  <c r="A65" i="34"/>
  <c r="I65" i="34"/>
  <c r="B65" i="34"/>
  <c r="J65" i="34"/>
  <c r="C65" i="34"/>
  <c r="E65" i="34"/>
  <c r="F65" i="34"/>
  <c r="G65" i="34"/>
  <c r="D65" i="34"/>
  <c r="B73" i="49"/>
  <c r="N73" i="49" s="1"/>
  <c r="H57" i="34"/>
  <c r="A57" i="34"/>
  <c r="I57" i="34"/>
  <c r="B57" i="34"/>
  <c r="J57" i="34"/>
  <c r="C57" i="34"/>
  <c r="D57" i="34"/>
  <c r="E57" i="34"/>
  <c r="F57" i="34"/>
  <c r="G57" i="34"/>
  <c r="H49" i="34"/>
  <c r="A49" i="34"/>
  <c r="I49" i="34"/>
  <c r="B49" i="34"/>
  <c r="J49" i="34"/>
  <c r="C49" i="34"/>
  <c r="D49" i="34"/>
  <c r="E49" i="34"/>
  <c r="F49" i="34"/>
  <c r="G49" i="34"/>
  <c r="B57" i="49"/>
  <c r="N57" i="49" s="1"/>
  <c r="H41" i="34"/>
  <c r="A41" i="34"/>
  <c r="I41" i="34"/>
  <c r="B41" i="34"/>
  <c r="J41" i="34"/>
  <c r="C41" i="34"/>
  <c r="D41" i="34"/>
  <c r="E41" i="34"/>
  <c r="F41" i="34"/>
  <c r="G41" i="34"/>
  <c r="H33" i="34"/>
  <c r="A33" i="34"/>
  <c r="I33" i="34"/>
  <c r="B33" i="34"/>
  <c r="J33" i="34"/>
  <c r="C33" i="34"/>
  <c r="D33" i="34"/>
  <c r="E33" i="34"/>
  <c r="F33" i="34"/>
  <c r="G33" i="34"/>
  <c r="B41" i="49"/>
  <c r="N41" i="49" s="1"/>
  <c r="H25" i="34"/>
  <c r="A25" i="34"/>
  <c r="I25" i="34"/>
  <c r="B25" i="34"/>
  <c r="J25" i="34"/>
  <c r="C25" i="34"/>
  <c r="D25" i="34"/>
  <c r="E25" i="34"/>
  <c r="F25" i="34"/>
  <c r="G25" i="34"/>
  <c r="H17" i="34"/>
  <c r="A17" i="34"/>
  <c r="I17" i="34"/>
  <c r="B17" i="34"/>
  <c r="J17" i="34"/>
  <c r="C17" i="34"/>
  <c r="D17" i="34"/>
  <c r="E17" i="34"/>
  <c r="F17" i="34"/>
  <c r="G17" i="34"/>
  <c r="J586" i="34"/>
  <c r="H583" i="34"/>
  <c r="F580" i="34"/>
  <c r="D577" i="34"/>
  <c r="B574" i="34"/>
  <c r="J570" i="34"/>
  <c r="H567" i="34"/>
  <c r="F564" i="34"/>
  <c r="D561" i="34"/>
  <c r="G584" i="34"/>
  <c r="H584" i="34"/>
  <c r="A584" i="34"/>
  <c r="I584" i="34"/>
  <c r="C584" i="34"/>
  <c r="D584" i="34"/>
  <c r="E584" i="34"/>
  <c r="G568" i="34"/>
  <c r="H568" i="34"/>
  <c r="A568" i="34"/>
  <c r="I568" i="34"/>
  <c r="C568" i="34"/>
  <c r="D568" i="34"/>
  <c r="E568" i="34"/>
  <c r="G560" i="34"/>
  <c r="H560" i="34"/>
  <c r="A560" i="34"/>
  <c r="I560" i="34"/>
  <c r="C560" i="34"/>
  <c r="D560" i="34"/>
  <c r="E560" i="34"/>
  <c r="F552" i="34"/>
  <c r="G552" i="34"/>
  <c r="H552" i="34"/>
  <c r="A552" i="34"/>
  <c r="I552" i="34"/>
  <c r="B552" i="34"/>
  <c r="J552" i="34"/>
  <c r="C552" i="34"/>
  <c r="D552" i="34"/>
  <c r="E552" i="34"/>
  <c r="F544" i="34"/>
  <c r="G544" i="34"/>
  <c r="H544" i="34"/>
  <c r="A544" i="34"/>
  <c r="I544" i="34"/>
  <c r="B544" i="34"/>
  <c r="J544" i="34"/>
  <c r="C544" i="34"/>
  <c r="D544" i="34"/>
  <c r="E544" i="34"/>
  <c r="B536" i="34"/>
  <c r="J536" i="34"/>
  <c r="D536" i="34"/>
  <c r="F536" i="34"/>
  <c r="H536" i="34"/>
  <c r="A536" i="34"/>
  <c r="C536" i="34"/>
  <c r="E536" i="34"/>
  <c r="G536" i="34"/>
  <c r="I536" i="34"/>
  <c r="B528" i="34"/>
  <c r="J528" i="34"/>
  <c r="D528" i="34"/>
  <c r="F528" i="34"/>
  <c r="H528" i="34"/>
  <c r="A528" i="34"/>
  <c r="C528" i="34"/>
  <c r="E528" i="34"/>
  <c r="G528" i="34"/>
  <c r="I528" i="34"/>
  <c r="B520" i="34"/>
  <c r="J520" i="34"/>
  <c r="D520" i="34"/>
  <c r="F520" i="34"/>
  <c r="H520" i="34"/>
  <c r="A520" i="34"/>
  <c r="C520" i="34"/>
  <c r="E520" i="34"/>
  <c r="G520" i="34"/>
  <c r="I520" i="34"/>
  <c r="B512" i="34"/>
  <c r="J512" i="34"/>
  <c r="D512" i="34"/>
  <c r="F512" i="34"/>
  <c r="H512" i="34"/>
  <c r="A512" i="34"/>
  <c r="C512" i="34"/>
  <c r="E512" i="34"/>
  <c r="G512" i="34"/>
  <c r="I512" i="34"/>
  <c r="B504" i="34"/>
  <c r="J504" i="34"/>
  <c r="D504" i="34"/>
  <c r="F504" i="34"/>
  <c r="H504" i="34"/>
  <c r="A504" i="34"/>
  <c r="C504" i="34"/>
  <c r="E504" i="34"/>
  <c r="G504" i="34"/>
  <c r="I504" i="34"/>
  <c r="B496" i="34"/>
  <c r="J496" i="34"/>
  <c r="D496" i="34"/>
  <c r="F496" i="34"/>
  <c r="H496" i="34"/>
  <c r="A496" i="34"/>
  <c r="C496" i="34"/>
  <c r="E496" i="34"/>
  <c r="G496" i="34"/>
  <c r="I496" i="34"/>
  <c r="B488" i="34"/>
  <c r="J488" i="34"/>
  <c r="D488" i="34"/>
  <c r="F488" i="34"/>
  <c r="H488" i="34"/>
  <c r="A488" i="34"/>
  <c r="C488" i="34"/>
  <c r="E488" i="34"/>
  <c r="G488" i="34"/>
  <c r="I488" i="34"/>
  <c r="B480" i="34"/>
  <c r="J480" i="34"/>
  <c r="D480" i="34"/>
  <c r="F480" i="34"/>
  <c r="H480" i="34"/>
  <c r="A480" i="34"/>
  <c r="C480" i="34"/>
  <c r="E480" i="34"/>
  <c r="G480" i="34"/>
  <c r="I480" i="34"/>
  <c r="B472" i="34"/>
  <c r="J472" i="34"/>
  <c r="D472" i="34"/>
  <c r="F472" i="34"/>
  <c r="H472" i="34"/>
  <c r="A472" i="34"/>
  <c r="C472" i="34"/>
  <c r="E472" i="34"/>
  <c r="G472" i="34"/>
  <c r="I472" i="34"/>
  <c r="B464" i="34"/>
  <c r="J464" i="34"/>
  <c r="C464" i="34"/>
  <c r="D464" i="34"/>
  <c r="F464" i="34"/>
  <c r="G464" i="34"/>
  <c r="H464" i="34"/>
  <c r="A464" i="34"/>
  <c r="E464" i="34"/>
  <c r="I464" i="34"/>
  <c r="E456" i="34"/>
  <c r="F456" i="34"/>
  <c r="H456" i="34"/>
  <c r="B456" i="34"/>
  <c r="J456" i="34"/>
  <c r="C456" i="34"/>
  <c r="D456" i="34"/>
  <c r="G456" i="34"/>
  <c r="A456" i="34"/>
  <c r="I456" i="34"/>
  <c r="E448" i="34"/>
  <c r="F448" i="34"/>
  <c r="H448" i="34"/>
  <c r="B448" i="34"/>
  <c r="J448" i="34"/>
  <c r="C448" i="34"/>
  <c r="D448" i="34"/>
  <c r="G448" i="34"/>
  <c r="I448" i="34"/>
  <c r="A448" i="34"/>
  <c r="E440" i="34"/>
  <c r="F440" i="34"/>
  <c r="H440" i="34"/>
  <c r="B440" i="34"/>
  <c r="J440" i="34"/>
  <c r="C440" i="34"/>
  <c r="D440" i="34"/>
  <c r="G440" i="34"/>
  <c r="A440" i="34"/>
  <c r="I440" i="34"/>
  <c r="E432" i="34"/>
  <c r="F432" i="34"/>
  <c r="H432" i="34"/>
  <c r="B432" i="34"/>
  <c r="J432" i="34"/>
  <c r="C432" i="34"/>
  <c r="D432" i="34"/>
  <c r="G432" i="34"/>
  <c r="A432" i="34"/>
  <c r="I432" i="34"/>
  <c r="E424" i="34"/>
  <c r="F424" i="34"/>
  <c r="H424" i="34"/>
  <c r="B424" i="34"/>
  <c r="J424" i="34"/>
  <c r="C424" i="34"/>
  <c r="D424" i="34"/>
  <c r="G424" i="34"/>
  <c r="A424" i="34"/>
  <c r="I424" i="34"/>
  <c r="E416" i="34"/>
  <c r="F416" i="34"/>
  <c r="H416" i="34"/>
  <c r="B416" i="34"/>
  <c r="J416" i="34"/>
  <c r="C416" i="34"/>
  <c r="D416" i="34"/>
  <c r="G416" i="34"/>
  <c r="I416" i="34"/>
  <c r="A416" i="34"/>
  <c r="E408" i="34"/>
  <c r="F408" i="34"/>
  <c r="H408" i="34"/>
  <c r="B408" i="34"/>
  <c r="J408" i="34"/>
  <c r="C408" i="34"/>
  <c r="D408" i="34"/>
  <c r="G408" i="34"/>
  <c r="A408" i="34"/>
  <c r="I408" i="34"/>
  <c r="E400" i="34"/>
  <c r="F400" i="34"/>
  <c r="H400" i="34"/>
  <c r="B400" i="34"/>
  <c r="J400" i="34"/>
  <c r="C400" i="34"/>
  <c r="D400" i="34"/>
  <c r="G400" i="34"/>
  <c r="A400" i="34"/>
  <c r="I400" i="34"/>
  <c r="E392" i="34"/>
  <c r="F392" i="34"/>
  <c r="H392" i="34"/>
  <c r="B392" i="34"/>
  <c r="J392" i="34"/>
  <c r="C392" i="34"/>
  <c r="D392" i="34"/>
  <c r="G392" i="34"/>
  <c r="A392" i="34"/>
  <c r="I392" i="34"/>
  <c r="E384" i="34"/>
  <c r="F384" i="34"/>
  <c r="H384" i="34"/>
  <c r="B384" i="34"/>
  <c r="J384" i="34"/>
  <c r="C384" i="34"/>
  <c r="D384" i="34"/>
  <c r="G384" i="34"/>
  <c r="I384" i="34"/>
  <c r="A384" i="34"/>
  <c r="B392" i="49"/>
  <c r="N392" i="49" s="1"/>
  <c r="E376" i="34"/>
  <c r="F376" i="34"/>
  <c r="H376" i="34"/>
  <c r="B376" i="34"/>
  <c r="J376" i="34"/>
  <c r="C376" i="34"/>
  <c r="D376" i="34"/>
  <c r="G376" i="34"/>
  <c r="A376" i="34"/>
  <c r="I376" i="34"/>
  <c r="E368" i="34"/>
  <c r="F368" i="34"/>
  <c r="H368" i="34"/>
  <c r="B368" i="34"/>
  <c r="J368" i="34"/>
  <c r="C368" i="34"/>
  <c r="D368" i="34"/>
  <c r="G368" i="34"/>
  <c r="A368" i="34"/>
  <c r="I368" i="34"/>
  <c r="E360" i="34"/>
  <c r="F360" i="34"/>
  <c r="H360" i="34"/>
  <c r="B360" i="34"/>
  <c r="J360" i="34"/>
  <c r="A360" i="34"/>
  <c r="C360" i="34"/>
  <c r="D360" i="34"/>
  <c r="G360" i="34"/>
  <c r="I360" i="34"/>
  <c r="D352" i="34"/>
  <c r="E352" i="34"/>
  <c r="G352" i="34"/>
  <c r="A352" i="34"/>
  <c r="I352" i="34"/>
  <c r="F352" i="34"/>
  <c r="H352" i="34"/>
  <c r="J352" i="34"/>
  <c r="B352" i="34"/>
  <c r="C352" i="34"/>
  <c r="D344" i="34"/>
  <c r="E344" i="34"/>
  <c r="G344" i="34"/>
  <c r="A344" i="34"/>
  <c r="I344" i="34"/>
  <c r="F344" i="34"/>
  <c r="H344" i="34"/>
  <c r="J344" i="34"/>
  <c r="B344" i="34"/>
  <c r="C344" i="34"/>
  <c r="G336" i="34"/>
  <c r="A336" i="34"/>
  <c r="I336" i="34"/>
  <c r="C336" i="34"/>
  <c r="E336" i="34"/>
  <c r="F336" i="34"/>
  <c r="H336" i="34"/>
  <c r="J336" i="34"/>
  <c r="B336" i="34"/>
  <c r="D336" i="34"/>
  <c r="G328" i="34"/>
  <c r="A328" i="34"/>
  <c r="I328" i="34"/>
  <c r="C328" i="34"/>
  <c r="E328" i="34"/>
  <c r="F328" i="34"/>
  <c r="H328" i="34"/>
  <c r="B328" i="34"/>
  <c r="D328" i="34"/>
  <c r="J328" i="34"/>
  <c r="G320" i="34"/>
  <c r="A320" i="34"/>
  <c r="I320" i="34"/>
  <c r="C320" i="34"/>
  <c r="E320" i="34"/>
  <c r="F320" i="34"/>
  <c r="H320" i="34"/>
  <c r="J320" i="34"/>
  <c r="B320" i="34"/>
  <c r="D320" i="34"/>
  <c r="G312" i="34"/>
  <c r="A312" i="34"/>
  <c r="I312" i="34"/>
  <c r="C312" i="34"/>
  <c r="E312" i="34"/>
  <c r="F312" i="34"/>
  <c r="H312" i="34"/>
  <c r="B312" i="34"/>
  <c r="D312" i="34"/>
  <c r="J312" i="34"/>
  <c r="G304" i="34"/>
  <c r="A304" i="34"/>
  <c r="I304" i="34"/>
  <c r="C304" i="34"/>
  <c r="E304" i="34"/>
  <c r="F304" i="34"/>
  <c r="H304" i="34"/>
  <c r="J304" i="34"/>
  <c r="B304" i="34"/>
  <c r="D304" i="34"/>
  <c r="G296" i="34"/>
  <c r="A296" i="34"/>
  <c r="I296" i="34"/>
  <c r="C296" i="34"/>
  <c r="E296" i="34"/>
  <c r="F296" i="34"/>
  <c r="H296" i="34"/>
  <c r="B296" i="34"/>
  <c r="D296" i="34"/>
  <c r="J296" i="34"/>
  <c r="G288" i="34"/>
  <c r="A288" i="34"/>
  <c r="I288" i="34"/>
  <c r="C288" i="34"/>
  <c r="E288" i="34"/>
  <c r="F288" i="34"/>
  <c r="H288" i="34"/>
  <c r="J288" i="34"/>
  <c r="B288" i="34"/>
  <c r="D288" i="34"/>
  <c r="G280" i="34"/>
  <c r="A280" i="34"/>
  <c r="I280" i="34"/>
  <c r="C280" i="34"/>
  <c r="E280" i="34"/>
  <c r="F280" i="34"/>
  <c r="H280" i="34"/>
  <c r="B280" i="34"/>
  <c r="D280" i="34"/>
  <c r="J280" i="34"/>
  <c r="G272" i="34"/>
  <c r="A272" i="34"/>
  <c r="I272" i="34"/>
  <c r="C272" i="34"/>
  <c r="E272" i="34"/>
  <c r="F272" i="34"/>
  <c r="H272" i="34"/>
  <c r="J272" i="34"/>
  <c r="B272" i="34"/>
  <c r="D272" i="34"/>
  <c r="G264" i="34"/>
  <c r="A264" i="34"/>
  <c r="I264" i="34"/>
  <c r="C264" i="34"/>
  <c r="E264" i="34"/>
  <c r="F264" i="34"/>
  <c r="H264" i="34"/>
  <c r="B264" i="34"/>
  <c r="D264" i="34"/>
  <c r="J264" i="34"/>
  <c r="G256" i="34"/>
  <c r="A256" i="34"/>
  <c r="I256" i="34"/>
  <c r="C256" i="34"/>
  <c r="E256" i="34"/>
  <c r="F256" i="34"/>
  <c r="H256" i="34"/>
  <c r="J256" i="34"/>
  <c r="B256" i="34"/>
  <c r="D256" i="34"/>
  <c r="G248" i="34"/>
  <c r="A248" i="34"/>
  <c r="I248" i="34"/>
  <c r="C248" i="34"/>
  <c r="E248" i="34"/>
  <c r="F248" i="34"/>
  <c r="H248" i="34"/>
  <c r="B248" i="34"/>
  <c r="D248" i="34"/>
  <c r="J248" i="34"/>
  <c r="G240" i="34"/>
  <c r="A240" i="34"/>
  <c r="C240" i="34"/>
  <c r="E240" i="34"/>
  <c r="D240" i="34"/>
  <c r="H240" i="34"/>
  <c r="J240" i="34"/>
  <c r="B240" i="34"/>
  <c r="F240" i="34"/>
  <c r="I240" i="34"/>
  <c r="G232" i="34"/>
  <c r="A232" i="34"/>
  <c r="I232" i="34"/>
  <c r="C232" i="34"/>
  <c r="E232" i="34"/>
  <c r="D232" i="34"/>
  <c r="H232" i="34"/>
  <c r="F232" i="34"/>
  <c r="B232" i="34"/>
  <c r="J232" i="34"/>
  <c r="G224" i="34"/>
  <c r="A224" i="34"/>
  <c r="I224" i="34"/>
  <c r="C224" i="34"/>
  <c r="E224" i="34"/>
  <c r="D224" i="34"/>
  <c r="F224" i="34"/>
  <c r="H224" i="34"/>
  <c r="J224" i="34"/>
  <c r="B224" i="34"/>
  <c r="G216" i="34"/>
  <c r="A216" i="34"/>
  <c r="I216" i="34"/>
  <c r="C216" i="34"/>
  <c r="E216" i="34"/>
  <c r="D216" i="34"/>
  <c r="F216" i="34"/>
  <c r="H216" i="34"/>
  <c r="B216" i="34"/>
  <c r="J216" i="34"/>
  <c r="G208" i="34"/>
  <c r="A208" i="34"/>
  <c r="I208" i="34"/>
  <c r="C208" i="34"/>
  <c r="E208" i="34"/>
  <c r="B208" i="34"/>
  <c r="D208" i="34"/>
  <c r="F208" i="34"/>
  <c r="H208" i="34"/>
  <c r="J208" i="34"/>
  <c r="A192" i="34"/>
  <c r="I192" i="34"/>
  <c r="C192" i="34"/>
  <c r="E192" i="34"/>
  <c r="G192" i="34"/>
  <c r="B192" i="34"/>
  <c r="F192" i="34"/>
  <c r="J192" i="34"/>
  <c r="D192" i="34"/>
  <c r="H192" i="34"/>
  <c r="A184" i="34"/>
  <c r="I184" i="34"/>
  <c r="C184" i="34"/>
  <c r="E184" i="34"/>
  <c r="G184" i="34"/>
  <c r="B184" i="34"/>
  <c r="F184" i="34"/>
  <c r="J184" i="34"/>
  <c r="D184" i="34"/>
  <c r="H184" i="34"/>
  <c r="A176" i="34"/>
  <c r="I176" i="34"/>
  <c r="C176" i="34"/>
  <c r="E176" i="34"/>
  <c r="G176" i="34"/>
  <c r="B176" i="34"/>
  <c r="F176" i="34"/>
  <c r="J176" i="34"/>
  <c r="D176" i="34"/>
  <c r="H176" i="34"/>
  <c r="D168" i="34"/>
  <c r="F168" i="34"/>
  <c r="H168" i="34"/>
  <c r="B168" i="34"/>
  <c r="J168" i="34"/>
  <c r="I168" i="34"/>
  <c r="A168" i="34"/>
  <c r="E168" i="34"/>
  <c r="C168" i="34"/>
  <c r="G168" i="34"/>
  <c r="B176" i="49"/>
  <c r="N176" i="49" s="1"/>
  <c r="D160" i="34"/>
  <c r="F160" i="34"/>
  <c r="H160" i="34"/>
  <c r="B160" i="34"/>
  <c r="J160" i="34"/>
  <c r="I160" i="34"/>
  <c r="A160" i="34"/>
  <c r="E160" i="34"/>
  <c r="C160" i="34"/>
  <c r="G160" i="34"/>
  <c r="D152" i="34"/>
  <c r="F152" i="34"/>
  <c r="H152" i="34"/>
  <c r="B152" i="34"/>
  <c r="J152" i="34"/>
  <c r="I152" i="34"/>
  <c r="A152" i="34"/>
  <c r="E152" i="34"/>
  <c r="C152" i="34"/>
  <c r="G152" i="34"/>
  <c r="D144" i="34"/>
  <c r="F144" i="34"/>
  <c r="H144" i="34"/>
  <c r="B144" i="34"/>
  <c r="J144" i="34"/>
  <c r="I144" i="34"/>
  <c r="A144" i="34"/>
  <c r="E144" i="34"/>
  <c r="C144" i="34"/>
  <c r="G144" i="34"/>
  <c r="F586" i="34"/>
  <c r="D583" i="34"/>
  <c r="B580" i="34"/>
  <c r="H573" i="34"/>
  <c r="F570" i="34"/>
  <c r="D567" i="34"/>
  <c r="B564" i="34"/>
  <c r="J560" i="34"/>
  <c r="C128" i="34"/>
  <c r="E128" i="34"/>
  <c r="G128" i="34"/>
  <c r="A128" i="34"/>
  <c r="I128" i="34"/>
  <c r="H128" i="34"/>
  <c r="D128" i="34"/>
  <c r="B128" i="34"/>
  <c r="J128" i="34"/>
  <c r="F128" i="34"/>
  <c r="C120" i="34"/>
  <c r="E120" i="34"/>
  <c r="G120" i="34"/>
  <c r="A120" i="34"/>
  <c r="I120" i="34"/>
  <c r="H120" i="34"/>
  <c r="D120" i="34"/>
  <c r="B120" i="34"/>
  <c r="J120" i="34"/>
  <c r="F120" i="34"/>
  <c r="C112" i="34"/>
  <c r="E112" i="34"/>
  <c r="G112" i="34"/>
  <c r="A112" i="34"/>
  <c r="I112" i="34"/>
  <c r="H112" i="34"/>
  <c r="D112" i="34"/>
  <c r="B112" i="34"/>
  <c r="J112" i="34"/>
  <c r="F112" i="34"/>
  <c r="C104" i="34"/>
  <c r="E104" i="34"/>
  <c r="G104" i="34"/>
  <c r="A104" i="34"/>
  <c r="I104" i="34"/>
  <c r="H104" i="34"/>
  <c r="D104" i="34"/>
  <c r="B104" i="34"/>
  <c r="J104" i="34"/>
  <c r="F104" i="34"/>
  <c r="C96" i="34"/>
  <c r="E96" i="34"/>
  <c r="G96" i="34"/>
  <c r="A96" i="34"/>
  <c r="I96" i="34"/>
  <c r="H96" i="34"/>
  <c r="D96" i="34"/>
  <c r="B96" i="34"/>
  <c r="J96" i="34"/>
  <c r="F96" i="34"/>
  <c r="C88" i="34"/>
  <c r="E88" i="34"/>
  <c r="G88" i="34"/>
  <c r="A88" i="34"/>
  <c r="I88" i="34"/>
  <c r="H88" i="34"/>
  <c r="D88" i="34"/>
  <c r="B88" i="34"/>
  <c r="J88" i="34"/>
  <c r="F88" i="34"/>
  <c r="C80" i="34"/>
  <c r="E80" i="34"/>
  <c r="G80" i="34"/>
  <c r="A80" i="34"/>
  <c r="I80" i="34"/>
  <c r="H80" i="34"/>
  <c r="D80" i="34"/>
  <c r="B80" i="34"/>
  <c r="J80" i="34"/>
  <c r="F80" i="34"/>
  <c r="B88" i="49"/>
  <c r="N88" i="49" s="1"/>
  <c r="C72" i="34"/>
  <c r="E72" i="34"/>
  <c r="G72" i="34"/>
  <c r="A72" i="34"/>
  <c r="I72" i="34"/>
  <c r="H72" i="34"/>
  <c r="D72" i="34"/>
  <c r="B72" i="34"/>
  <c r="J72" i="34"/>
  <c r="F72" i="34"/>
  <c r="B72" i="49"/>
  <c r="N72" i="49" s="1"/>
  <c r="B56" i="34"/>
  <c r="J56" i="34"/>
  <c r="C56" i="34"/>
  <c r="D56" i="34"/>
  <c r="E56" i="34"/>
  <c r="F56" i="34"/>
  <c r="G56" i="34"/>
  <c r="H56" i="34"/>
  <c r="A56" i="34"/>
  <c r="I56" i="34"/>
  <c r="B48" i="34"/>
  <c r="J48" i="34"/>
  <c r="C48" i="34"/>
  <c r="D48" i="34"/>
  <c r="E48" i="34"/>
  <c r="F48" i="34"/>
  <c r="G48" i="34"/>
  <c r="H48" i="34"/>
  <c r="A48" i="34"/>
  <c r="I48" i="34"/>
  <c r="B56" i="49"/>
  <c r="N56" i="49" s="1"/>
  <c r="B40" i="34"/>
  <c r="J40" i="34"/>
  <c r="C40" i="34"/>
  <c r="D40" i="34"/>
  <c r="E40" i="34"/>
  <c r="F40" i="34"/>
  <c r="G40" i="34"/>
  <c r="H40" i="34"/>
  <c r="A40" i="34"/>
  <c r="I40" i="34"/>
  <c r="B40" i="49"/>
  <c r="N40" i="49" s="1"/>
  <c r="B24" i="34"/>
  <c r="J24" i="34"/>
  <c r="C24" i="34"/>
  <c r="D24" i="34"/>
  <c r="E24" i="34"/>
  <c r="F24" i="34"/>
  <c r="G24" i="34"/>
  <c r="H24" i="34"/>
  <c r="A24" i="34"/>
  <c r="I24" i="34"/>
  <c r="B16" i="34"/>
  <c r="J16" i="34"/>
  <c r="C16" i="34"/>
  <c r="D16" i="34"/>
  <c r="E16" i="34"/>
  <c r="F16" i="34"/>
  <c r="G16" i="34"/>
  <c r="H16" i="34"/>
  <c r="A16" i="34"/>
  <c r="I16" i="34"/>
  <c r="E71" i="34"/>
  <c r="G71" i="34"/>
  <c r="A71" i="34"/>
  <c r="I71" i="34"/>
  <c r="C71" i="34"/>
  <c r="B71" i="34"/>
  <c r="F71" i="34"/>
  <c r="J71" i="34"/>
  <c r="D71" i="34"/>
  <c r="H71" i="34"/>
  <c r="D63" i="34"/>
  <c r="E63" i="34"/>
  <c r="F63" i="34"/>
  <c r="G63" i="34"/>
  <c r="H63" i="34"/>
  <c r="A63" i="34"/>
  <c r="I63" i="34"/>
  <c r="B63" i="34"/>
  <c r="J63" i="34"/>
  <c r="C63" i="34"/>
  <c r="D55" i="34"/>
  <c r="E55" i="34"/>
  <c r="F55" i="34"/>
  <c r="G55" i="34"/>
  <c r="H55" i="34"/>
  <c r="A55" i="34"/>
  <c r="I55" i="34"/>
  <c r="B55" i="34"/>
  <c r="J55" i="34"/>
  <c r="C55" i="34"/>
  <c r="D47" i="34"/>
  <c r="E47" i="34"/>
  <c r="F47" i="34"/>
  <c r="G47" i="34"/>
  <c r="H47" i="34"/>
  <c r="A47" i="34"/>
  <c r="I47" i="34"/>
  <c r="B47" i="34"/>
  <c r="J47" i="34"/>
  <c r="C47" i="34"/>
  <c r="B55" i="49"/>
  <c r="N55" i="49" s="1"/>
  <c r="D39" i="34"/>
  <c r="E39" i="34"/>
  <c r="F39" i="34"/>
  <c r="G39" i="34"/>
  <c r="H39" i="34"/>
  <c r="A39" i="34"/>
  <c r="I39" i="34"/>
  <c r="B39" i="34"/>
  <c r="J39" i="34"/>
  <c r="C39" i="34"/>
  <c r="D31" i="34"/>
  <c r="E31" i="34"/>
  <c r="F31" i="34"/>
  <c r="G31" i="34"/>
  <c r="H31" i="34"/>
  <c r="A31" i="34"/>
  <c r="I31" i="34"/>
  <c r="B31" i="34"/>
  <c r="J31" i="34"/>
  <c r="C31" i="34"/>
  <c r="B39" i="49"/>
  <c r="N39" i="49" s="1"/>
  <c r="D23" i="34"/>
  <c r="E23" i="34"/>
  <c r="F23" i="34"/>
  <c r="G23" i="34"/>
  <c r="H23" i="34"/>
  <c r="A23" i="34"/>
  <c r="I23" i="34"/>
  <c r="B23" i="34"/>
  <c r="J23" i="34"/>
  <c r="C23" i="34"/>
  <c r="H150" i="34"/>
  <c r="B150" i="34"/>
  <c r="J150" i="34"/>
  <c r="D150" i="34"/>
  <c r="F150" i="34"/>
  <c r="A150" i="34"/>
  <c r="E150" i="34"/>
  <c r="I150" i="34"/>
  <c r="G150" i="34"/>
  <c r="C150" i="34"/>
  <c r="H142" i="34"/>
  <c r="B142" i="34"/>
  <c r="J142" i="34"/>
  <c r="D142" i="34"/>
  <c r="F142" i="34"/>
  <c r="A142" i="34"/>
  <c r="E142" i="34"/>
  <c r="I142" i="34"/>
  <c r="G142" i="34"/>
  <c r="C142" i="34"/>
  <c r="G134" i="34"/>
  <c r="A134" i="34"/>
  <c r="I134" i="34"/>
  <c r="C134" i="34"/>
  <c r="E134" i="34"/>
  <c r="D134" i="34"/>
  <c r="H134" i="34"/>
  <c r="F134" i="34"/>
  <c r="J134" i="34"/>
  <c r="B134" i="34"/>
  <c r="G126" i="34"/>
  <c r="A126" i="34"/>
  <c r="I126" i="34"/>
  <c r="C126" i="34"/>
  <c r="E126" i="34"/>
  <c r="D126" i="34"/>
  <c r="H126" i="34"/>
  <c r="F126" i="34"/>
  <c r="J126" i="34"/>
  <c r="B126" i="34"/>
  <c r="G118" i="34"/>
  <c r="A118" i="34"/>
  <c r="I118" i="34"/>
  <c r="C118" i="34"/>
  <c r="E118" i="34"/>
  <c r="D118" i="34"/>
  <c r="H118" i="34"/>
  <c r="F118" i="34"/>
  <c r="J118" i="34"/>
  <c r="B118" i="34"/>
  <c r="G110" i="34"/>
  <c r="A110" i="34"/>
  <c r="I110" i="34"/>
  <c r="C110" i="34"/>
  <c r="E110" i="34"/>
  <c r="D110" i="34"/>
  <c r="H110" i="34"/>
  <c r="F110" i="34"/>
  <c r="J110" i="34"/>
  <c r="B110" i="34"/>
  <c r="G102" i="34"/>
  <c r="A102" i="34"/>
  <c r="I102" i="34"/>
  <c r="C102" i="34"/>
  <c r="E102" i="34"/>
  <c r="D102" i="34"/>
  <c r="H102" i="34"/>
  <c r="F102" i="34"/>
  <c r="J102" i="34"/>
  <c r="B102" i="34"/>
  <c r="G94" i="34"/>
  <c r="A94" i="34"/>
  <c r="I94" i="34"/>
  <c r="C94" i="34"/>
  <c r="E94" i="34"/>
  <c r="D94" i="34"/>
  <c r="H94" i="34"/>
  <c r="F94" i="34"/>
  <c r="J94" i="34"/>
  <c r="B94" i="34"/>
  <c r="B102" i="49"/>
  <c r="N102" i="49" s="1"/>
  <c r="G86" i="34"/>
  <c r="A86" i="34"/>
  <c r="I86" i="34"/>
  <c r="C86" i="34"/>
  <c r="E86" i="34"/>
  <c r="D86" i="34"/>
  <c r="H86" i="34"/>
  <c r="F86" i="34"/>
  <c r="J86" i="34"/>
  <c r="B86" i="34"/>
  <c r="G78" i="34"/>
  <c r="A78" i="34"/>
  <c r="I78" i="34"/>
  <c r="C78" i="34"/>
  <c r="E78" i="34"/>
  <c r="D78" i="34"/>
  <c r="H78" i="34"/>
  <c r="F78" i="34"/>
  <c r="J78" i="34"/>
  <c r="B78" i="34"/>
  <c r="F70" i="34"/>
  <c r="G70" i="34"/>
  <c r="H70" i="34"/>
  <c r="A70" i="34"/>
  <c r="I70" i="34"/>
  <c r="C70" i="34"/>
  <c r="D70" i="34"/>
  <c r="E70" i="34"/>
  <c r="B70" i="34"/>
  <c r="J70" i="34"/>
  <c r="F62" i="34"/>
  <c r="G62" i="34"/>
  <c r="H62" i="34"/>
  <c r="A62" i="34"/>
  <c r="I62" i="34"/>
  <c r="B62" i="34"/>
  <c r="J62" i="34"/>
  <c r="C62" i="34"/>
  <c r="D62" i="34"/>
  <c r="E62" i="34"/>
  <c r="F54" i="34"/>
  <c r="G54" i="34"/>
  <c r="H54" i="34"/>
  <c r="A54" i="34"/>
  <c r="I54" i="34"/>
  <c r="B54" i="34"/>
  <c r="J54" i="34"/>
  <c r="C54" i="34"/>
  <c r="D54" i="34"/>
  <c r="E54" i="34"/>
  <c r="F38" i="34"/>
  <c r="G38" i="34"/>
  <c r="H38" i="34"/>
  <c r="A38" i="34"/>
  <c r="I38" i="34"/>
  <c r="B38" i="34"/>
  <c r="J38" i="34"/>
  <c r="C38" i="34"/>
  <c r="D38" i="34"/>
  <c r="E38" i="34"/>
  <c r="F30" i="34"/>
  <c r="G30" i="34"/>
  <c r="H30" i="34"/>
  <c r="A30" i="34"/>
  <c r="I30" i="34"/>
  <c r="B30" i="34"/>
  <c r="J30" i="34"/>
  <c r="C30" i="34"/>
  <c r="D30" i="34"/>
  <c r="E30" i="34"/>
  <c r="F22" i="34"/>
  <c r="G22" i="34"/>
  <c r="H22" i="34"/>
  <c r="A22" i="34"/>
  <c r="I22" i="34"/>
  <c r="B22" i="34"/>
  <c r="J22" i="34"/>
  <c r="C22" i="34"/>
  <c r="D22" i="34"/>
  <c r="E22" i="34"/>
  <c r="F14" i="34"/>
  <c r="G14" i="34"/>
  <c r="H14" i="34"/>
  <c r="A14" i="34"/>
  <c r="I14" i="34"/>
  <c r="B14" i="34"/>
  <c r="J14" i="34"/>
  <c r="C14" i="34"/>
  <c r="D14" i="34"/>
  <c r="E14" i="34"/>
  <c r="C124" i="34"/>
  <c r="E124" i="34"/>
  <c r="G124" i="34"/>
  <c r="A124" i="34"/>
  <c r="I124" i="34"/>
  <c r="D124" i="34"/>
  <c r="H124" i="34"/>
  <c r="B124" i="34"/>
  <c r="J124" i="34"/>
  <c r="F124" i="34"/>
  <c r="C116" i="34"/>
  <c r="E116" i="34"/>
  <c r="G116" i="34"/>
  <c r="A116" i="34"/>
  <c r="I116" i="34"/>
  <c r="D116" i="34"/>
  <c r="H116" i="34"/>
  <c r="J116" i="34"/>
  <c r="B116" i="34"/>
  <c r="F116" i="34"/>
  <c r="C108" i="34"/>
  <c r="E108" i="34"/>
  <c r="G108" i="34"/>
  <c r="A108" i="34"/>
  <c r="I108" i="34"/>
  <c r="D108" i="34"/>
  <c r="H108" i="34"/>
  <c r="B108" i="34"/>
  <c r="J108" i="34"/>
  <c r="F108" i="34"/>
  <c r="C100" i="34"/>
  <c r="E100" i="34"/>
  <c r="G100" i="34"/>
  <c r="A100" i="34"/>
  <c r="I100" i="34"/>
  <c r="D100" i="34"/>
  <c r="H100" i="34"/>
  <c r="J100" i="34"/>
  <c r="B100" i="34"/>
  <c r="F100" i="34"/>
  <c r="C92" i="34"/>
  <c r="E92" i="34"/>
  <c r="G92" i="34"/>
  <c r="A92" i="34"/>
  <c r="I92" i="34"/>
  <c r="D92" i="34"/>
  <c r="H92" i="34"/>
  <c r="B92" i="34"/>
  <c r="J92" i="34"/>
  <c r="F92" i="34"/>
  <c r="C76" i="34"/>
  <c r="E76" i="34"/>
  <c r="G76" i="34"/>
  <c r="A76" i="34"/>
  <c r="I76" i="34"/>
  <c r="D76" i="34"/>
  <c r="H76" i="34"/>
  <c r="B76" i="34"/>
  <c r="J76" i="34"/>
  <c r="F76" i="34"/>
  <c r="B68" i="34"/>
  <c r="J68" i="34"/>
  <c r="C68" i="34"/>
  <c r="D68" i="34"/>
  <c r="E68" i="34"/>
  <c r="G68" i="34"/>
  <c r="H68" i="34"/>
  <c r="A68" i="34"/>
  <c r="I68" i="34"/>
  <c r="F68" i="34"/>
  <c r="D43" i="34"/>
  <c r="E43" i="34"/>
  <c r="F43" i="34"/>
  <c r="G43" i="34"/>
  <c r="H43" i="34"/>
  <c r="A43" i="34"/>
  <c r="I43" i="34"/>
  <c r="B43" i="34"/>
  <c r="J43" i="34"/>
  <c r="C43" i="34"/>
  <c r="D35" i="34"/>
  <c r="E35" i="34"/>
  <c r="F35" i="34"/>
  <c r="G35" i="34"/>
  <c r="H35" i="34"/>
  <c r="A35" i="34"/>
  <c r="I35" i="34"/>
  <c r="B35" i="34"/>
  <c r="J35" i="34"/>
  <c r="C35" i="34"/>
  <c r="H154" i="34"/>
  <c r="B154" i="34"/>
  <c r="J154" i="34"/>
  <c r="D154" i="34"/>
  <c r="F154" i="34"/>
  <c r="E154" i="34"/>
  <c r="I154" i="34"/>
  <c r="A154" i="34"/>
  <c r="G154" i="34"/>
  <c r="C154" i="34"/>
  <c r="H146" i="34"/>
  <c r="B146" i="34"/>
  <c r="J146" i="34"/>
  <c r="D146" i="34"/>
  <c r="F146" i="34"/>
  <c r="E146" i="34"/>
  <c r="I146" i="34"/>
  <c r="A146" i="34"/>
  <c r="G146" i="34"/>
  <c r="C146" i="34"/>
  <c r="B154" i="49"/>
  <c r="N154" i="49" s="1"/>
  <c r="H138" i="34"/>
  <c r="B138" i="34"/>
  <c r="J138" i="34"/>
  <c r="D138" i="34"/>
  <c r="F138" i="34"/>
  <c r="E138" i="34"/>
  <c r="I138" i="34"/>
  <c r="A138" i="34"/>
  <c r="G138" i="34"/>
  <c r="C138" i="34"/>
  <c r="G130" i="34"/>
  <c r="A130" i="34"/>
  <c r="I130" i="34"/>
  <c r="C130" i="34"/>
  <c r="E130" i="34"/>
  <c r="D130" i="34"/>
  <c r="H130" i="34"/>
  <c r="F130" i="34"/>
  <c r="B130" i="34"/>
  <c r="J130" i="34"/>
  <c r="G122" i="34"/>
  <c r="A122" i="34"/>
  <c r="I122" i="34"/>
  <c r="C122" i="34"/>
  <c r="E122" i="34"/>
  <c r="D122" i="34"/>
  <c r="H122" i="34"/>
  <c r="F122" i="34"/>
  <c r="B122" i="34"/>
  <c r="J122" i="34"/>
  <c r="G114" i="34"/>
  <c r="A114" i="34"/>
  <c r="I114" i="34"/>
  <c r="C114" i="34"/>
  <c r="E114" i="34"/>
  <c r="D114" i="34"/>
  <c r="H114" i="34"/>
  <c r="F114" i="34"/>
  <c r="B114" i="34"/>
  <c r="J114" i="34"/>
  <c r="G106" i="34"/>
  <c r="A106" i="34"/>
  <c r="I106" i="34"/>
  <c r="C106" i="34"/>
  <c r="E106" i="34"/>
  <c r="D106" i="34"/>
  <c r="H106" i="34"/>
  <c r="F106" i="34"/>
  <c r="B106" i="34"/>
  <c r="J106" i="34"/>
  <c r="G98" i="34"/>
  <c r="A98" i="34"/>
  <c r="I98" i="34"/>
  <c r="C98" i="34"/>
  <c r="E98" i="34"/>
  <c r="D98" i="34"/>
  <c r="H98" i="34"/>
  <c r="F98" i="34"/>
  <c r="B98" i="34"/>
  <c r="J98" i="34"/>
  <c r="G90" i="34"/>
  <c r="A90" i="34"/>
  <c r="I90" i="34"/>
  <c r="C90" i="34"/>
  <c r="E90" i="34"/>
  <c r="D90" i="34"/>
  <c r="H90" i="34"/>
  <c r="F90" i="34"/>
  <c r="B90" i="34"/>
  <c r="J90" i="34"/>
  <c r="G82" i="34"/>
  <c r="A82" i="34"/>
  <c r="I82" i="34"/>
  <c r="C82" i="34"/>
  <c r="E82" i="34"/>
  <c r="D82" i="34"/>
  <c r="H82" i="34"/>
  <c r="F82" i="34"/>
  <c r="B82" i="34"/>
  <c r="J82" i="34"/>
  <c r="G74" i="34"/>
  <c r="A74" i="34"/>
  <c r="I74" i="34"/>
  <c r="C74" i="34"/>
  <c r="E74" i="34"/>
  <c r="D74" i="34"/>
  <c r="H74" i="34"/>
  <c r="F74" i="34"/>
  <c r="B74" i="34"/>
  <c r="J74" i="34"/>
  <c r="F66" i="34"/>
  <c r="G66" i="34"/>
  <c r="H66" i="34"/>
  <c r="A66" i="34"/>
  <c r="I66" i="34"/>
  <c r="C66" i="34"/>
  <c r="D66" i="34"/>
  <c r="E66" i="34"/>
  <c r="J66" i="34"/>
  <c r="B66" i="34"/>
  <c r="F58" i="34"/>
  <c r="G58" i="34"/>
  <c r="H58" i="34"/>
  <c r="A58" i="34"/>
  <c r="I58" i="34"/>
  <c r="B58" i="34"/>
  <c r="J58" i="34"/>
  <c r="C58" i="34"/>
  <c r="D58" i="34"/>
  <c r="E58" i="34"/>
  <c r="F50" i="34"/>
  <c r="G50" i="34"/>
  <c r="H50" i="34"/>
  <c r="A50" i="34"/>
  <c r="I50" i="34"/>
  <c r="B50" i="34"/>
  <c r="J50" i="34"/>
  <c r="C50" i="34"/>
  <c r="D50" i="34"/>
  <c r="E50" i="34"/>
  <c r="F42" i="34"/>
  <c r="G42" i="34"/>
  <c r="H42" i="34"/>
  <c r="A42" i="34"/>
  <c r="I42" i="34"/>
  <c r="B42" i="34"/>
  <c r="J42" i="34"/>
  <c r="C42" i="34"/>
  <c r="D42" i="34"/>
  <c r="E42" i="34"/>
  <c r="F34" i="34"/>
  <c r="G34" i="34"/>
  <c r="H34" i="34"/>
  <c r="A34" i="34"/>
  <c r="I34" i="34"/>
  <c r="B34" i="34"/>
  <c r="J34" i="34"/>
  <c r="C34" i="34"/>
  <c r="D34" i="34"/>
  <c r="E34" i="34"/>
  <c r="F26" i="34"/>
  <c r="G26" i="34"/>
  <c r="H26" i="34"/>
  <c r="A26" i="34"/>
  <c r="I26" i="34"/>
  <c r="B26" i="34"/>
  <c r="J26" i="34"/>
  <c r="C26" i="34"/>
  <c r="D26" i="34"/>
  <c r="E26" i="34"/>
  <c r="F18" i="34"/>
  <c r="G18" i="34"/>
  <c r="H18" i="34"/>
  <c r="A18" i="34"/>
  <c r="I18" i="34"/>
  <c r="B18" i="34"/>
  <c r="J18" i="34"/>
  <c r="C18" i="34"/>
  <c r="D18" i="34"/>
  <c r="E18" i="34"/>
  <c r="B602" i="49"/>
  <c r="N602" i="49" s="1"/>
  <c r="B600" i="49"/>
  <c r="N600" i="49" s="1"/>
  <c r="B599" i="49"/>
  <c r="N599" i="49" s="1"/>
  <c r="B598" i="49"/>
  <c r="N598" i="49" s="1"/>
  <c r="B597" i="49"/>
  <c r="N597" i="49" s="1"/>
  <c r="B596" i="49"/>
  <c r="N596" i="49" s="1"/>
  <c r="B595" i="49"/>
  <c r="N595" i="49" s="1"/>
  <c r="B594" i="49"/>
  <c r="N594" i="49" s="1"/>
  <c r="B593" i="49"/>
  <c r="N593" i="49" s="1"/>
  <c r="B591" i="49"/>
  <c r="N591" i="49" s="1"/>
  <c r="B590" i="49"/>
  <c r="N590" i="49" s="1"/>
  <c r="B589" i="49"/>
  <c r="N589" i="49" s="1"/>
  <c r="B588" i="49"/>
  <c r="N588" i="49" s="1"/>
  <c r="B587" i="49"/>
  <c r="N587" i="49" s="1"/>
  <c r="B586" i="49"/>
  <c r="N586" i="49" s="1"/>
  <c r="B585" i="49"/>
  <c r="N585" i="49" s="1"/>
  <c r="B584" i="49"/>
  <c r="N584" i="49" s="1"/>
  <c r="B582" i="49"/>
  <c r="N582" i="49" s="1"/>
  <c r="B580" i="49"/>
  <c r="N580" i="49" s="1"/>
  <c r="B579" i="49"/>
  <c r="N579" i="49" s="1"/>
  <c r="B578" i="49"/>
  <c r="N578" i="49" s="1"/>
  <c r="B577" i="49"/>
  <c r="N577" i="49" s="1"/>
  <c r="B576" i="49"/>
  <c r="N576" i="49" s="1"/>
  <c r="B575" i="49"/>
  <c r="N575" i="49" s="1"/>
  <c r="B574" i="49"/>
  <c r="N574" i="49" s="1"/>
  <c r="B573" i="49"/>
  <c r="N573" i="49" s="1"/>
  <c r="B571" i="49"/>
  <c r="N571" i="49" s="1"/>
  <c r="B570" i="49"/>
  <c r="N570" i="49" s="1"/>
  <c r="B569" i="49"/>
  <c r="N569" i="49" s="1"/>
  <c r="B568" i="49"/>
  <c r="N568" i="49" s="1"/>
  <c r="B567" i="49"/>
  <c r="N567" i="49" s="1"/>
  <c r="B566" i="49"/>
  <c r="N566" i="49" s="1"/>
  <c r="B565" i="49"/>
  <c r="N565" i="49" s="1"/>
  <c r="B564" i="49"/>
  <c r="N564" i="49" s="1"/>
  <c r="B563" i="49"/>
  <c r="N563" i="49" s="1"/>
  <c r="B562" i="49"/>
  <c r="N562" i="49" s="1"/>
  <c r="B561" i="49"/>
  <c r="N561" i="49" s="1"/>
  <c r="B560" i="49"/>
  <c r="N560" i="49" s="1"/>
  <c r="B559" i="49"/>
  <c r="N559" i="49" s="1"/>
  <c r="B558" i="49"/>
  <c r="N558" i="49" s="1"/>
  <c r="B557" i="49"/>
  <c r="N557" i="49" s="1"/>
  <c r="B556" i="49"/>
  <c r="N556" i="49" s="1"/>
  <c r="B555" i="49"/>
  <c r="N555" i="49" s="1"/>
  <c r="B554" i="49"/>
  <c r="N554" i="49" s="1"/>
  <c r="B553" i="49"/>
  <c r="N553" i="49" s="1"/>
  <c r="B552" i="49"/>
  <c r="N552" i="49" s="1"/>
  <c r="B551" i="49"/>
  <c r="N551" i="49" s="1"/>
  <c r="B550" i="49"/>
  <c r="N550" i="49" s="1"/>
  <c r="B549" i="49"/>
  <c r="N549" i="49" s="1"/>
  <c r="B548" i="49"/>
  <c r="N548" i="49" s="1"/>
  <c r="B547" i="49"/>
  <c r="N547" i="49" s="1"/>
  <c r="B546" i="49"/>
  <c r="N546" i="49" s="1"/>
  <c r="B545" i="49"/>
  <c r="N545" i="49" s="1"/>
  <c r="B544" i="49"/>
  <c r="N544" i="49" s="1"/>
  <c r="B543" i="49"/>
  <c r="N543" i="49" s="1"/>
  <c r="B542" i="49"/>
  <c r="N542" i="49" s="1"/>
  <c r="B541" i="49"/>
  <c r="N541" i="49" s="1"/>
  <c r="B540" i="49"/>
  <c r="N540" i="49" s="1"/>
  <c r="B539" i="49"/>
  <c r="N539" i="49" s="1"/>
  <c r="B538" i="49"/>
  <c r="N538" i="49" s="1"/>
  <c r="B536" i="49"/>
  <c r="N536" i="49" s="1"/>
  <c r="B535" i="49"/>
  <c r="N535" i="49" s="1"/>
  <c r="B534" i="49"/>
  <c r="N534" i="49" s="1"/>
  <c r="B533" i="49"/>
  <c r="N533" i="49" s="1"/>
  <c r="B532" i="49"/>
  <c r="N532" i="49" s="1"/>
  <c r="B530" i="49"/>
  <c r="N530" i="49" s="1"/>
  <c r="B529" i="49"/>
  <c r="N529" i="49" s="1"/>
  <c r="B528" i="49"/>
  <c r="N528" i="49" s="1"/>
  <c r="B527" i="49"/>
  <c r="N527" i="49" s="1"/>
  <c r="B526" i="49"/>
  <c r="N526" i="49" s="1"/>
  <c r="B525" i="49"/>
  <c r="N525" i="49" s="1"/>
  <c r="B524" i="49"/>
  <c r="N524" i="49" s="1"/>
  <c r="B523" i="49"/>
  <c r="N523" i="49" s="1"/>
  <c r="B522" i="49"/>
  <c r="N522" i="49" s="1"/>
  <c r="B521" i="49"/>
  <c r="N521" i="49" s="1"/>
  <c r="B520" i="49"/>
  <c r="N520" i="49" s="1"/>
  <c r="S519" i="49"/>
  <c r="B518" i="49"/>
  <c r="N518" i="49" s="1"/>
  <c r="B517" i="49"/>
  <c r="N517" i="49" s="1"/>
  <c r="B516" i="49"/>
  <c r="N516" i="49" s="1"/>
  <c r="B515" i="49"/>
  <c r="N515" i="49" s="1"/>
  <c r="B514" i="49"/>
  <c r="N514" i="49" s="1"/>
  <c r="B513" i="49"/>
  <c r="N513" i="49" s="1"/>
  <c r="B512" i="49"/>
  <c r="N512" i="49" s="1"/>
  <c r="S511" i="49"/>
  <c r="B510" i="49"/>
  <c r="N510" i="49" s="1"/>
  <c r="B509" i="49"/>
  <c r="N509" i="49" s="1"/>
  <c r="B508" i="49"/>
  <c r="N508" i="49" s="1"/>
  <c r="B507" i="49"/>
  <c r="N507" i="49" s="1"/>
  <c r="S506" i="49"/>
  <c r="B505" i="49"/>
  <c r="N505" i="49" s="1"/>
  <c r="B504" i="49"/>
  <c r="N504" i="49" s="1"/>
  <c r="B502" i="49"/>
  <c r="N502" i="49" s="1"/>
  <c r="B501" i="49"/>
  <c r="N501" i="49" s="1"/>
  <c r="B500" i="49"/>
  <c r="N500" i="49" s="1"/>
  <c r="B499" i="49"/>
  <c r="N499" i="49" s="1"/>
  <c r="B498" i="49"/>
  <c r="N498" i="49" s="1"/>
  <c r="B497" i="49"/>
  <c r="N497" i="49" s="1"/>
  <c r="B496" i="49"/>
  <c r="N496" i="49" s="1"/>
  <c r="B495" i="49"/>
  <c r="N495" i="49" s="1"/>
  <c r="B494" i="49"/>
  <c r="N494" i="49" s="1"/>
  <c r="B493" i="49"/>
  <c r="N493" i="49" s="1"/>
  <c r="B492" i="49"/>
  <c r="N492" i="49" s="1"/>
  <c r="B491" i="49"/>
  <c r="N491" i="49" s="1"/>
  <c r="B490" i="49"/>
  <c r="N490" i="49" s="1"/>
  <c r="B489" i="49"/>
  <c r="N489" i="49" s="1"/>
  <c r="B488" i="49"/>
  <c r="N488" i="49" s="1"/>
  <c r="B487" i="49"/>
  <c r="N487" i="49" s="1"/>
  <c r="B486" i="49"/>
  <c r="N486" i="49" s="1"/>
  <c r="B485" i="49"/>
  <c r="N485" i="49" s="1"/>
  <c r="B484" i="49"/>
  <c r="N484" i="49" s="1"/>
  <c r="B483" i="49"/>
  <c r="N483" i="49" s="1"/>
  <c r="B482" i="49"/>
  <c r="N482" i="49" s="1"/>
  <c r="B481" i="49"/>
  <c r="N481" i="49" s="1"/>
  <c r="B480" i="49"/>
  <c r="N480" i="49" s="1"/>
  <c r="B479" i="49"/>
  <c r="N479" i="49" s="1"/>
  <c r="B478" i="49"/>
  <c r="N478" i="49" s="1"/>
  <c r="B477" i="49"/>
  <c r="N477" i="49" s="1"/>
  <c r="B476" i="49"/>
  <c r="N476" i="49" s="1"/>
  <c r="B475" i="49"/>
  <c r="N475" i="49" s="1"/>
  <c r="B474" i="49"/>
  <c r="N474" i="49" s="1"/>
  <c r="B473" i="49"/>
  <c r="N473" i="49" s="1"/>
  <c r="B472" i="49"/>
  <c r="N472" i="49" s="1"/>
  <c r="B471" i="49"/>
  <c r="N471" i="49" s="1"/>
  <c r="B470" i="49"/>
  <c r="N470" i="49" s="1"/>
  <c r="B469" i="49"/>
  <c r="N469" i="49" s="1"/>
  <c r="B468" i="49"/>
  <c r="N468" i="49" s="1"/>
  <c r="B467" i="49"/>
  <c r="N467" i="49" s="1"/>
  <c r="B465" i="49"/>
  <c r="N465" i="49" s="1"/>
  <c r="B464" i="49"/>
  <c r="N464" i="49" s="1"/>
  <c r="B463" i="49"/>
  <c r="N463" i="49" s="1"/>
  <c r="B462" i="49"/>
  <c r="N462" i="49" s="1"/>
  <c r="S462" i="49"/>
  <c r="B461" i="49"/>
  <c r="N461" i="49" s="1"/>
  <c r="B460" i="49"/>
  <c r="N460" i="49" s="1"/>
  <c r="B459" i="49"/>
  <c r="N459" i="49" s="1"/>
  <c r="B458" i="49"/>
  <c r="N458" i="49" s="1"/>
  <c r="B457" i="49"/>
  <c r="N457" i="49" s="1"/>
  <c r="B456" i="49"/>
  <c r="N456" i="49" s="1"/>
  <c r="B455" i="49"/>
  <c r="N455" i="49" s="1"/>
  <c r="B454" i="49"/>
  <c r="N454" i="49" s="1"/>
  <c r="B453" i="49"/>
  <c r="N453" i="49" s="1"/>
  <c r="B452" i="49"/>
  <c r="N452" i="49" s="1"/>
  <c r="B451" i="49"/>
  <c r="N451" i="49" s="1"/>
  <c r="B450" i="49"/>
  <c r="N450" i="49" s="1"/>
  <c r="B449" i="49"/>
  <c r="N449" i="49" s="1"/>
  <c r="B448" i="49"/>
  <c r="N448" i="49" s="1"/>
  <c r="B447" i="49"/>
  <c r="N447" i="49" s="1"/>
  <c r="B446" i="49"/>
  <c r="N446" i="49" s="1"/>
  <c r="B445" i="49"/>
  <c r="N445" i="49" s="1"/>
  <c r="B444" i="49"/>
  <c r="N444" i="49" s="1"/>
  <c r="B443" i="49"/>
  <c r="N443" i="49" s="1"/>
  <c r="B442" i="49"/>
  <c r="N442" i="49" s="1"/>
  <c r="B441" i="49"/>
  <c r="N441" i="49" s="1"/>
  <c r="B440" i="49"/>
  <c r="N440" i="49" s="1"/>
  <c r="B439" i="49"/>
  <c r="N439" i="49" s="1"/>
  <c r="B438" i="49"/>
  <c r="N438" i="49" s="1"/>
  <c r="B437" i="49"/>
  <c r="N437" i="49" s="1"/>
  <c r="B436" i="49"/>
  <c r="N436" i="49" s="1"/>
  <c r="B435" i="49"/>
  <c r="N435" i="49" s="1"/>
  <c r="B434" i="49"/>
  <c r="N434" i="49" s="1"/>
  <c r="B432" i="49"/>
  <c r="N432" i="49" s="1"/>
  <c r="B431" i="49"/>
  <c r="N431" i="49" s="1"/>
  <c r="B430" i="49"/>
  <c r="N430" i="49" s="1"/>
  <c r="B429" i="49"/>
  <c r="N429" i="49" s="1"/>
  <c r="B428" i="49"/>
  <c r="N428" i="49" s="1"/>
  <c r="B427" i="49"/>
  <c r="N427" i="49" s="1"/>
  <c r="B426" i="49"/>
  <c r="N426" i="49" s="1"/>
  <c r="B425" i="49"/>
  <c r="N425" i="49" s="1"/>
  <c r="B424" i="49"/>
  <c r="N424" i="49" s="1"/>
  <c r="B423" i="49"/>
  <c r="N423" i="49" s="1"/>
  <c r="B422" i="49"/>
  <c r="N422" i="49" s="1"/>
  <c r="B420" i="49"/>
  <c r="N420" i="49" s="1"/>
  <c r="B419" i="49"/>
  <c r="N419" i="49" s="1"/>
  <c r="B418" i="49"/>
  <c r="N418" i="49" s="1"/>
  <c r="B417" i="49"/>
  <c r="N417" i="49" s="1"/>
  <c r="B416" i="49"/>
  <c r="N416" i="49" s="1"/>
  <c r="B415" i="49"/>
  <c r="N415" i="49" s="1"/>
  <c r="B414" i="49"/>
  <c r="N414" i="49" s="1"/>
  <c r="B412" i="49"/>
  <c r="N412" i="49" s="1"/>
  <c r="B411" i="49"/>
  <c r="N411" i="49" s="1"/>
  <c r="B410" i="49"/>
  <c r="N410" i="49" s="1"/>
  <c r="B409" i="49"/>
  <c r="N409" i="49" s="1"/>
  <c r="B408" i="49"/>
  <c r="N408" i="49" s="1"/>
  <c r="B407" i="49"/>
  <c r="N407" i="49" s="1"/>
  <c r="B406" i="49"/>
  <c r="N406" i="49" s="1"/>
  <c r="S405" i="49"/>
  <c r="B404" i="49"/>
  <c r="N404" i="49" s="1"/>
  <c r="B403" i="49"/>
  <c r="N403" i="49" s="1"/>
  <c r="B402" i="49"/>
  <c r="N402" i="49" s="1"/>
  <c r="B401" i="49"/>
  <c r="N401" i="49" s="1"/>
  <c r="B400" i="49"/>
  <c r="N400" i="49" s="1"/>
  <c r="B399" i="49"/>
  <c r="N399" i="49" s="1"/>
  <c r="B398" i="49"/>
  <c r="N398" i="49" s="1"/>
  <c r="S397" i="49"/>
  <c r="B396" i="49"/>
  <c r="N396" i="49" s="1"/>
  <c r="B395" i="49"/>
  <c r="N395" i="49" s="1"/>
  <c r="B394" i="49"/>
  <c r="N394" i="49" s="1"/>
  <c r="B393" i="49"/>
  <c r="N393" i="49" s="1"/>
  <c r="B391" i="49"/>
  <c r="N391" i="49" s="1"/>
  <c r="B390" i="49"/>
  <c r="N390" i="49" s="1"/>
  <c r="B389" i="49"/>
  <c r="N389" i="49" s="1"/>
  <c r="S388" i="49"/>
  <c r="B387" i="49"/>
  <c r="N387" i="49" s="1"/>
  <c r="B386" i="49"/>
  <c r="N386" i="49" s="1"/>
  <c r="B385" i="49"/>
  <c r="N385" i="49" s="1"/>
  <c r="B384" i="49"/>
  <c r="N384" i="49" s="1"/>
  <c r="B383" i="49"/>
  <c r="N383" i="49" s="1"/>
  <c r="B382" i="49"/>
  <c r="N382" i="49" s="1"/>
  <c r="B381" i="49"/>
  <c r="N381" i="49" s="1"/>
  <c r="B380" i="49"/>
  <c r="N380" i="49" s="1"/>
  <c r="B379" i="49"/>
  <c r="N379" i="49" s="1"/>
  <c r="B378" i="49"/>
  <c r="N378" i="49" s="1"/>
  <c r="B377" i="49"/>
  <c r="N377" i="49" s="1"/>
  <c r="B376" i="49"/>
  <c r="N376" i="49" s="1"/>
  <c r="B375" i="49"/>
  <c r="N375" i="49" s="1"/>
  <c r="B374" i="49"/>
  <c r="N374" i="49" s="1"/>
  <c r="B373" i="49"/>
  <c r="N373" i="49" s="1"/>
  <c r="B372" i="49"/>
  <c r="N372" i="49" s="1"/>
  <c r="B371" i="49"/>
  <c r="N371" i="49" s="1"/>
  <c r="B370" i="49"/>
  <c r="N370" i="49" s="1"/>
  <c r="B369" i="49"/>
  <c r="N369" i="49" s="1"/>
  <c r="B368" i="49"/>
  <c r="N368" i="49" s="1"/>
  <c r="B367" i="49"/>
  <c r="N367" i="49" s="1"/>
  <c r="B366" i="49"/>
  <c r="N366" i="49" s="1"/>
  <c r="B365" i="49"/>
  <c r="N365" i="49" s="1"/>
  <c r="B364" i="49"/>
  <c r="N364" i="49" s="1"/>
  <c r="B363" i="49"/>
  <c r="N363" i="49" s="1"/>
  <c r="B362" i="49"/>
  <c r="N362" i="49" s="1"/>
  <c r="B361" i="49"/>
  <c r="N361" i="49" s="1"/>
  <c r="B360" i="49"/>
  <c r="N360" i="49" s="1"/>
  <c r="B359" i="49"/>
  <c r="N359" i="49" s="1"/>
  <c r="B358" i="49"/>
  <c r="N358" i="49" s="1"/>
  <c r="B357" i="49"/>
  <c r="N357" i="49" s="1"/>
  <c r="B356" i="49"/>
  <c r="N356" i="49" s="1"/>
  <c r="B354" i="49"/>
  <c r="N354" i="49" s="1"/>
  <c r="B353" i="49"/>
  <c r="N353" i="49" s="1"/>
  <c r="B352" i="49"/>
  <c r="N352" i="49" s="1"/>
  <c r="B351" i="49"/>
  <c r="N351" i="49" s="1"/>
  <c r="B350" i="49"/>
  <c r="N350" i="49" s="1"/>
  <c r="B349" i="49"/>
  <c r="N349" i="49" s="1"/>
  <c r="B348" i="49"/>
  <c r="N348" i="49" s="1"/>
  <c r="B346" i="49"/>
  <c r="N346" i="49" s="1"/>
  <c r="B345" i="49"/>
  <c r="N345" i="49" s="1"/>
  <c r="B344" i="49"/>
  <c r="N344" i="49" s="1"/>
  <c r="B343" i="49"/>
  <c r="N343" i="49" s="1"/>
  <c r="B342" i="49"/>
  <c r="N342" i="49" s="1"/>
  <c r="B341" i="49"/>
  <c r="N341" i="49" s="1"/>
  <c r="B340" i="49"/>
  <c r="N340" i="49" s="1"/>
  <c r="B339" i="49"/>
  <c r="N339" i="49" s="1"/>
  <c r="S339" i="49"/>
  <c r="B338" i="49"/>
  <c r="N338" i="49" s="1"/>
  <c r="B337" i="49"/>
  <c r="N337" i="49" s="1"/>
  <c r="B336" i="49"/>
  <c r="N336" i="49" s="1"/>
  <c r="B333" i="49"/>
  <c r="N333" i="49" s="1"/>
  <c r="B332" i="49"/>
  <c r="N332" i="49" s="1"/>
  <c r="B330" i="49"/>
  <c r="N330" i="49" s="1"/>
  <c r="B329" i="49"/>
  <c r="N329" i="49" s="1"/>
  <c r="B328" i="49"/>
  <c r="N328" i="49" s="1"/>
  <c r="B327" i="49"/>
  <c r="N327" i="49" s="1"/>
  <c r="B326" i="49"/>
  <c r="N326" i="49" s="1"/>
  <c r="T325" i="49"/>
  <c r="B324" i="49"/>
  <c r="N324" i="49" s="1"/>
  <c r="B323" i="49"/>
  <c r="N323" i="49" s="1"/>
  <c r="B322" i="49"/>
  <c r="N322" i="49" s="1"/>
  <c r="B321" i="49"/>
  <c r="N321" i="49" s="1"/>
  <c r="B320" i="49"/>
  <c r="N320" i="49" s="1"/>
  <c r="B319" i="49"/>
  <c r="N319" i="49" s="1"/>
  <c r="B318" i="49"/>
  <c r="N318" i="49" s="1"/>
  <c r="B317" i="49"/>
  <c r="N317" i="49" s="1"/>
  <c r="B316" i="49"/>
  <c r="N316" i="49" s="1"/>
  <c r="B315" i="49"/>
  <c r="N315" i="49" s="1"/>
  <c r="B314" i="49"/>
  <c r="N314" i="49" s="1"/>
  <c r="B313" i="49"/>
  <c r="N313" i="49" s="1"/>
  <c r="B312" i="49"/>
  <c r="N312" i="49" s="1"/>
  <c r="B311" i="49"/>
  <c r="N311" i="49" s="1"/>
  <c r="B310" i="49"/>
  <c r="N310" i="49" s="1"/>
  <c r="B309" i="49"/>
  <c r="N309" i="49" s="1"/>
  <c r="B308" i="49"/>
  <c r="N308" i="49" s="1"/>
  <c r="B307" i="49"/>
  <c r="N307" i="49" s="1"/>
  <c r="B306" i="49"/>
  <c r="N306" i="49" s="1"/>
  <c r="B305" i="49"/>
  <c r="N305" i="49" s="1"/>
  <c r="B304" i="49"/>
  <c r="N304" i="49" s="1"/>
  <c r="B303" i="49"/>
  <c r="N303" i="49" s="1"/>
  <c r="B302" i="49"/>
  <c r="N302" i="49" s="1"/>
  <c r="B301" i="49"/>
  <c r="N301" i="49" s="1"/>
  <c r="B300" i="49"/>
  <c r="N300" i="49" s="1"/>
  <c r="B298" i="49"/>
  <c r="N298" i="49" s="1"/>
  <c r="B297" i="49"/>
  <c r="N297" i="49" s="1"/>
  <c r="B296" i="49"/>
  <c r="N296" i="49" s="1"/>
  <c r="B295" i="49"/>
  <c r="N295" i="49" s="1"/>
  <c r="B294" i="49"/>
  <c r="N294" i="49" s="1"/>
  <c r="B293" i="49"/>
  <c r="N293" i="49" s="1"/>
  <c r="B292" i="49"/>
  <c r="N292" i="49" s="1"/>
  <c r="B291" i="49"/>
  <c r="N291" i="49" s="1"/>
  <c r="B290" i="49"/>
  <c r="N290" i="49" s="1"/>
  <c r="B289" i="49"/>
  <c r="N289" i="49" s="1"/>
  <c r="B288" i="49"/>
  <c r="N288" i="49" s="1"/>
  <c r="B287" i="49"/>
  <c r="N287" i="49" s="1"/>
  <c r="B285" i="49"/>
  <c r="N285" i="49" s="1"/>
  <c r="B284" i="49"/>
  <c r="N284" i="49" s="1"/>
  <c r="B283" i="49"/>
  <c r="N283" i="49" s="1"/>
  <c r="B282" i="49"/>
  <c r="N282" i="49" s="1"/>
  <c r="B281" i="49"/>
  <c r="N281" i="49" s="1"/>
  <c r="B280" i="49"/>
  <c r="N280" i="49" s="1"/>
  <c r="B279" i="49"/>
  <c r="N279" i="49" s="1"/>
  <c r="B278" i="49"/>
  <c r="N278" i="49" s="1"/>
  <c r="B277" i="49"/>
  <c r="N277" i="49" s="1"/>
  <c r="B276" i="49"/>
  <c r="N276" i="49" s="1"/>
  <c r="B275" i="49"/>
  <c r="N275" i="49" s="1"/>
  <c r="B274" i="49"/>
  <c r="N274" i="49" s="1"/>
  <c r="B273" i="49"/>
  <c r="N273" i="49" s="1"/>
  <c r="B272" i="49"/>
  <c r="N272" i="49" s="1"/>
  <c r="B271" i="49"/>
  <c r="N271" i="49" s="1"/>
  <c r="B270" i="49"/>
  <c r="N270" i="49" s="1"/>
  <c r="B269" i="49"/>
  <c r="N269" i="49" s="1"/>
  <c r="B266" i="49"/>
  <c r="N266" i="49" s="1"/>
  <c r="B265" i="49"/>
  <c r="N265" i="49" s="1"/>
  <c r="B264" i="49"/>
  <c r="N264" i="49" s="1"/>
  <c r="B263" i="49"/>
  <c r="N263" i="49" s="1"/>
  <c r="B262" i="49"/>
  <c r="N262" i="49" s="1"/>
  <c r="B261" i="49"/>
  <c r="N261" i="49" s="1"/>
  <c r="B260" i="49"/>
  <c r="N260" i="49" s="1"/>
  <c r="B259" i="49"/>
  <c r="N259" i="49" s="1"/>
  <c r="B258" i="49"/>
  <c r="N258" i="49" s="1"/>
  <c r="B257" i="49"/>
  <c r="N257" i="49" s="1"/>
  <c r="B256" i="49"/>
  <c r="N256" i="49" s="1"/>
  <c r="B255" i="49"/>
  <c r="N255" i="49" s="1"/>
  <c r="B254" i="49"/>
  <c r="N254" i="49" s="1"/>
  <c r="B253" i="49"/>
  <c r="N253" i="49" s="1"/>
  <c r="B252" i="49"/>
  <c r="N252" i="49" s="1"/>
  <c r="B251" i="49"/>
  <c r="N251" i="49" s="1"/>
  <c r="B250" i="49"/>
  <c r="N250" i="49" s="1"/>
  <c r="B249" i="49"/>
  <c r="N249" i="49" s="1"/>
  <c r="B248" i="49"/>
  <c r="N248" i="49" s="1"/>
  <c r="B247" i="49"/>
  <c r="N247" i="49" s="1"/>
  <c r="B246" i="49"/>
  <c r="N246" i="49" s="1"/>
  <c r="B245" i="49"/>
  <c r="N245" i="49" s="1"/>
  <c r="B244" i="49"/>
  <c r="N244" i="49" s="1"/>
  <c r="B243" i="49"/>
  <c r="N243" i="49" s="1"/>
  <c r="B242" i="49"/>
  <c r="N242" i="49" s="1"/>
  <c r="B241" i="49"/>
  <c r="N241" i="49" s="1"/>
  <c r="B240" i="49"/>
  <c r="N240" i="49" s="1"/>
  <c r="B239" i="49"/>
  <c r="N239" i="49" s="1"/>
  <c r="B238" i="49"/>
  <c r="N238" i="49" s="1"/>
  <c r="B237" i="49"/>
  <c r="N237" i="49" s="1"/>
  <c r="B236" i="49"/>
  <c r="N236" i="49" s="1"/>
  <c r="B234" i="49"/>
  <c r="N234" i="49" s="1"/>
  <c r="B233" i="49"/>
  <c r="N233" i="49" s="1"/>
  <c r="B232" i="49"/>
  <c r="N232" i="49" s="1"/>
  <c r="S231" i="49"/>
  <c r="B230" i="49"/>
  <c r="N230" i="49" s="1"/>
  <c r="B229" i="49"/>
  <c r="N229" i="49" s="1"/>
  <c r="B228" i="49"/>
  <c r="N228" i="49" s="1"/>
  <c r="B226" i="49"/>
  <c r="N226" i="49" s="1"/>
  <c r="B225" i="49"/>
  <c r="N225" i="49" s="1"/>
  <c r="B224" i="49"/>
  <c r="N224" i="49" s="1"/>
  <c r="B223" i="49"/>
  <c r="N223" i="49" s="1"/>
  <c r="B222" i="49"/>
  <c r="N222" i="49" s="1"/>
  <c r="B221" i="49"/>
  <c r="N221" i="49" s="1"/>
  <c r="B220" i="49"/>
  <c r="N220" i="49" s="1"/>
  <c r="B218" i="49"/>
  <c r="N218" i="49" s="1"/>
  <c r="B217" i="49"/>
  <c r="N217" i="49" s="1"/>
  <c r="B215" i="49"/>
  <c r="N215" i="49" s="1"/>
  <c r="B214" i="49"/>
  <c r="N214" i="49" s="1"/>
  <c r="B213" i="49"/>
  <c r="N213" i="49" s="1"/>
  <c r="B212" i="49"/>
  <c r="N212" i="49" s="1"/>
  <c r="B209" i="49"/>
  <c r="N209" i="49" s="1"/>
  <c r="B208" i="49"/>
  <c r="N208" i="49" s="1"/>
  <c r="B206" i="49"/>
  <c r="N206" i="49" s="1"/>
  <c r="B205" i="49"/>
  <c r="N205" i="49" s="1"/>
  <c r="B204" i="49"/>
  <c r="N204" i="49" s="1"/>
  <c r="B202" i="49"/>
  <c r="N202" i="49" s="1"/>
  <c r="B201" i="49"/>
  <c r="N201" i="49" s="1"/>
  <c r="B200" i="49"/>
  <c r="N200" i="49" s="1"/>
  <c r="B199" i="49"/>
  <c r="N199" i="49" s="1"/>
  <c r="B198" i="49"/>
  <c r="N198" i="49" s="1"/>
  <c r="B197" i="49"/>
  <c r="N197" i="49" s="1"/>
  <c r="B196" i="49"/>
  <c r="N196" i="49" s="1"/>
  <c r="B194" i="49"/>
  <c r="N194" i="49" s="1"/>
  <c r="B193" i="49"/>
  <c r="N193" i="49" s="1"/>
  <c r="B192" i="49"/>
  <c r="N192" i="49" s="1"/>
  <c r="B191" i="49"/>
  <c r="N191" i="49" s="1"/>
  <c r="B190" i="49"/>
  <c r="N190" i="49" s="1"/>
  <c r="B189" i="49"/>
  <c r="N189" i="49" s="1"/>
  <c r="B188" i="49"/>
  <c r="N188" i="49" s="1"/>
  <c r="B186" i="49"/>
  <c r="N186" i="49" s="1"/>
  <c r="B185" i="49"/>
  <c r="N185" i="49" s="1"/>
  <c r="B184" i="49"/>
  <c r="N184" i="49" s="1"/>
  <c r="B183" i="49"/>
  <c r="N183" i="49" s="1"/>
  <c r="B182" i="49"/>
  <c r="N182" i="49" s="1"/>
  <c r="B181" i="49"/>
  <c r="N181" i="49" s="1"/>
  <c r="B180" i="49"/>
  <c r="N180" i="49" s="1"/>
  <c r="T178" i="49"/>
  <c r="B173" i="49"/>
  <c r="N173" i="49" s="1"/>
  <c r="B172" i="49"/>
  <c r="N172" i="49" s="1"/>
  <c r="B170" i="49"/>
  <c r="N170" i="49" s="1"/>
  <c r="B169" i="49"/>
  <c r="N169" i="49" s="1"/>
  <c r="B168" i="49"/>
  <c r="N168" i="49" s="1"/>
  <c r="B167" i="49"/>
  <c r="N167" i="49" s="1"/>
  <c r="B166" i="49"/>
  <c r="N166" i="49" s="1"/>
  <c r="B165" i="49"/>
  <c r="N165" i="49" s="1"/>
  <c r="B163" i="49"/>
  <c r="N163" i="49" s="1"/>
  <c r="B162" i="49"/>
  <c r="N162" i="49" s="1"/>
  <c r="B161" i="49"/>
  <c r="N161" i="49" s="1"/>
  <c r="B160" i="49"/>
  <c r="N160" i="49" s="1"/>
  <c r="B159" i="49"/>
  <c r="N159" i="49" s="1"/>
  <c r="B158" i="49"/>
  <c r="N158" i="49" s="1"/>
  <c r="B157" i="49"/>
  <c r="N157" i="49" s="1"/>
  <c r="B156" i="49"/>
  <c r="N156" i="49" s="1"/>
  <c r="S154" i="49"/>
  <c r="B153" i="49"/>
  <c r="N153" i="49" s="1"/>
  <c r="B150" i="49"/>
  <c r="N150" i="49" s="1"/>
  <c r="B149" i="49"/>
  <c r="N149" i="49" s="1"/>
  <c r="B148" i="49"/>
  <c r="N148" i="49" s="1"/>
  <c r="B147" i="49"/>
  <c r="N147" i="49" s="1"/>
  <c r="B146" i="49"/>
  <c r="N146" i="49" s="1"/>
  <c r="B145" i="49"/>
  <c r="N145" i="49" s="1"/>
  <c r="B144" i="49"/>
  <c r="N144" i="49" s="1"/>
  <c r="B143" i="49"/>
  <c r="N143" i="49" s="1"/>
  <c r="B142" i="49"/>
  <c r="N142" i="49" s="1"/>
  <c r="B141" i="49"/>
  <c r="N141" i="49" s="1"/>
  <c r="B140" i="49"/>
  <c r="N140" i="49" s="1"/>
  <c r="B138" i="49"/>
  <c r="N138" i="49" s="1"/>
  <c r="B137" i="49"/>
  <c r="N137" i="49" s="1"/>
  <c r="B136" i="49"/>
  <c r="N136" i="49" s="1"/>
  <c r="B135" i="49"/>
  <c r="N135" i="49" s="1"/>
  <c r="B134" i="49"/>
  <c r="N134" i="49" s="1"/>
  <c r="B133" i="49"/>
  <c r="N133" i="49" s="1"/>
  <c r="B132" i="49"/>
  <c r="N132" i="49" s="1"/>
  <c r="B131" i="49"/>
  <c r="N131" i="49" s="1"/>
  <c r="B130" i="49"/>
  <c r="N130" i="49" s="1"/>
  <c r="B129" i="49"/>
  <c r="N129" i="49" s="1"/>
  <c r="B128" i="49"/>
  <c r="N128" i="49" s="1"/>
  <c r="B127" i="49"/>
  <c r="N127" i="49" s="1"/>
  <c r="B126" i="49"/>
  <c r="N126" i="49" s="1"/>
  <c r="B125" i="49"/>
  <c r="N125" i="49" s="1"/>
  <c r="B124" i="49"/>
  <c r="N124" i="49" s="1"/>
  <c r="B123" i="49"/>
  <c r="N123" i="49" s="1"/>
  <c r="B122" i="49"/>
  <c r="N122" i="49" s="1"/>
  <c r="B121" i="49"/>
  <c r="N121" i="49" s="1"/>
  <c r="B120" i="49"/>
  <c r="N120" i="49" s="1"/>
  <c r="B119" i="49"/>
  <c r="N119" i="49" s="1"/>
  <c r="B118" i="49"/>
  <c r="N118" i="49" s="1"/>
  <c r="B117" i="49"/>
  <c r="N117" i="49" s="1"/>
  <c r="B116" i="49"/>
  <c r="N116" i="49" s="1"/>
  <c r="B115" i="49"/>
  <c r="N115" i="49" s="1"/>
  <c r="B114" i="49"/>
  <c r="N114" i="49" s="1"/>
  <c r="B112" i="49"/>
  <c r="N112" i="49" s="1"/>
  <c r="B111" i="49"/>
  <c r="N111" i="49" s="1"/>
  <c r="B110" i="49"/>
  <c r="N110" i="49" s="1"/>
  <c r="B109" i="49"/>
  <c r="N109" i="49" s="1"/>
  <c r="B108" i="49"/>
  <c r="N108" i="49" s="1"/>
  <c r="B106" i="49"/>
  <c r="N106" i="49" s="1"/>
  <c r="B105" i="49"/>
  <c r="N105" i="49" s="1"/>
  <c r="B104" i="49"/>
  <c r="N104" i="49" s="1"/>
  <c r="B101" i="49"/>
  <c r="N101" i="49" s="1"/>
  <c r="B98" i="49"/>
  <c r="N98" i="49" s="1"/>
  <c r="B97" i="49"/>
  <c r="N97" i="49" s="1"/>
  <c r="B96" i="49"/>
  <c r="N96" i="49" s="1"/>
  <c r="B95" i="49"/>
  <c r="N95" i="49" s="1"/>
  <c r="B94" i="49"/>
  <c r="N94" i="49" s="1"/>
  <c r="B93" i="49"/>
  <c r="N93" i="49" s="1"/>
  <c r="B92" i="49"/>
  <c r="N92" i="49" s="1"/>
  <c r="B90" i="49"/>
  <c r="N90" i="49" s="1"/>
  <c r="B89" i="49"/>
  <c r="N89" i="49" s="1"/>
  <c r="B87" i="49"/>
  <c r="N87" i="49" s="1"/>
  <c r="B86" i="49"/>
  <c r="N86" i="49" s="1"/>
  <c r="B84" i="49"/>
  <c r="N84" i="49" s="1"/>
  <c r="B82" i="49"/>
  <c r="N82" i="49" s="1"/>
  <c r="S81" i="49"/>
  <c r="B79" i="49"/>
  <c r="N79" i="49" s="1"/>
  <c r="B78" i="49"/>
  <c r="N78" i="49" s="1"/>
  <c r="B74" i="49"/>
  <c r="N74" i="49" s="1"/>
  <c r="S73" i="49"/>
  <c r="B71" i="49"/>
  <c r="N71" i="49" s="1"/>
  <c r="B70" i="49"/>
  <c r="N70" i="49" s="1"/>
  <c r="B69" i="49"/>
  <c r="N69" i="49" s="1"/>
  <c r="B66" i="49"/>
  <c r="N66" i="49" s="1"/>
  <c r="B65" i="49"/>
  <c r="N65" i="49" s="1"/>
  <c r="B64" i="49"/>
  <c r="N64" i="49" s="1"/>
  <c r="B63" i="49"/>
  <c r="N63" i="49" s="1"/>
  <c r="B59" i="49"/>
  <c r="N59" i="49" s="1"/>
  <c r="B58" i="49"/>
  <c r="N58" i="49" s="1"/>
  <c r="S57" i="49"/>
  <c r="B54" i="49"/>
  <c r="N54" i="49" s="1"/>
  <c r="B51" i="49"/>
  <c r="N51" i="49" s="1"/>
  <c r="B50" i="49"/>
  <c r="N50" i="49" s="1"/>
  <c r="B49" i="49"/>
  <c r="N49" i="49" s="1"/>
  <c r="B47" i="49"/>
  <c r="N47" i="49" s="1"/>
  <c r="B46" i="49"/>
  <c r="N46" i="49" s="1"/>
  <c r="B42" i="49"/>
  <c r="N42" i="49" s="1"/>
  <c r="B38" i="49"/>
  <c r="N38" i="49" s="1"/>
  <c r="T36" i="49"/>
  <c r="B34" i="49"/>
  <c r="N34" i="49" s="1"/>
  <c r="B33" i="49"/>
  <c r="N33" i="49" s="1"/>
  <c r="B32" i="49"/>
  <c r="N32" i="49" s="1"/>
  <c r="B30" i="49"/>
  <c r="N30" i="49" s="1"/>
  <c r="B29" i="49"/>
  <c r="N29" i="49" s="1"/>
  <c r="B537" i="49"/>
  <c r="N537" i="49" s="1"/>
  <c r="T601" i="49"/>
  <c r="T592" i="49"/>
  <c r="S530" i="49"/>
  <c r="S457" i="49"/>
  <c r="S389" i="49"/>
  <c r="S383" i="49"/>
  <c r="T355" i="49"/>
  <c r="T347" i="49"/>
  <c r="S333" i="49"/>
  <c r="T331" i="49"/>
  <c r="S323" i="49"/>
  <c r="S315" i="49"/>
  <c r="S307" i="49"/>
  <c r="S306" i="49"/>
  <c r="T299" i="49"/>
  <c r="S291" i="49"/>
  <c r="T286" i="49"/>
  <c r="S275" i="49"/>
  <c r="T267" i="49"/>
  <c r="S259" i="49"/>
  <c r="S251" i="49"/>
  <c r="S243" i="49"/>
  <c r="T235" i="49"/>
  <c r="T227" i="49"/>
  <c r="T219" i="49"/>
  <c r="T216" i="49"/>
  <c r="T211" i="49"/>
  <c r="S210" i="49"/>
  <c r="T203" i="49"/>
  <c r="S202" i="49"/>
  <c r="T195" i="49"/>
  <c r="T187" i="49"/>
  <c r="T179" i="49"/>
  <c r="S173" i="49"/>
  <c r="T171" i="49"/>
  <c r="T164" i="49"/>
  <c r="S163" i="49"/>
  <c r="S155" i="49"/>
  <c r="T152" i="49"/>
  <c r="T151" i="49"/>
  <c r="S147" i="49"/>
  <c r="T139" i="49"/>
  <c r="S131" i="49"/>
  <c r="S123" i="49"/>
  <c r="T113" i="49"/>
  <c r="T107" i="49"/>
  <c r="T103" i="49"/>
  <c r="T100" i="49"/>
  <c r="T99" i="49"/>
  <c r="T91" i="49"/>
  <c r="T85" i="49"/>
  <c r="T83" i="49"/>
  <c r="T80" i="49"/>
  <c r="T77" i="49"/>
  <c r="T76" i="49"/>
  <c r="T75" i="49"/>
  <c r="S72" i="49"/>
  <c r="T68" i="49"/>
  <c r="T67" i="49"/>
  <c r="T62" i="49"/>
  <c r="T61" i="49"/>
  <c r="T60" i="49"/>
  <c r="S59" i="49"/>
  <c r="S56" i="49"/>
  <c r="T53" i="49"/>
  <c r="T52" i="49"/>
  <c r="T48" i="49"/>
  <c r="T45" i="49"/>
  <c r="T44" i="49"/>
  <c r="T43" i="49"/>
  <c r="S40" i="49"/>
  <c r="T37" i="49"/>
  <c r="T35" i="49"/>
  <c r="S34" i="49"/>
  <c r="T31" i="49"/>
  <c r="T28" i="49"/>
  <c r="T27" i="49"/>
  <c r="R19" i="49"/>
  <c r="P19" i="49"/>
  <c r="U18" i="49"/>
  <c r="V18" i="49"/>
  <c r="W18" i="49"/>
  <c r="X18" i="49"/>
  <c r="Y18" i="49"/>
  <c r="A69" i="36" l="1"/>
  <c r="H569" i="36"/>
  <c r="D411" i="36"/>
  <c r="A569" i="36"/>
  <c r="F41" i="36"/>
  <c r="A21" i="36"/>
  <c r="I515" i="36"/>
  <c r="G569" i="36"/>
  <c r="I69" i="36"/>
  <c r="C21" i="36"/>
  <c r="D41" i="36"/>
  <c r="B411" i="36"/>
  <c r="F569" i="36"/>
  <c r="E69" i="36"/>
  <c r="B21" i="36"/>
  <c r="B57" i="50"/>
  <c r="N57" i="50" s="1"/>
  <c r="C41" i="36"/>
  <c r="B427" i="50"/>
  <c r="N427" i="50" s="1"/>
  <c r="I411" i="36"/>
  <c r="E569" i="36"/>
  <c r="D69" i="36"/>
  <c r="H21" i="36"/>
  <c r="A41" i="36"/>
  <c r="B41" i="36"/>
  <c r="H411" i="36"/>
  <c r="A411" i="36"/>
  <c r="B585" i="50"/>
  <c r="N585" i="50" s="1"/>
  <c r="D569" i="36"/>
  <c r="C69" i="36"/>
  <c r="B37" i="50"/>
  <c r="N37" i="50" s="1"/>
  <c r="G21" i="36"/>
  <c r="H41" i="36"/>
  <c r="C411" i="36"/>
  <c r="C569" i="36"/>
  <c r="H69" i="36"/>
  <c r="I21" i="36"/>
  <c r="F21" i="36"/>
  <c r="E41" i="36"/>
  <c r="G411" i="36"/>
  <c r="B569" i="36"/>
  <c r="B85" i="50"/>
  <c r="N85" i="50" s="1"/>
  <c r="G69" i="36"/>
  <c r="E21" i="36"/>
  <c r="I41" i="36"/>
  <c r="F411" i="36"/>
  <c r="B69" i="36"/>
  <c r="B119" i="36"/>
  <c r="C131" i="36"/>
  <c r="I157" i="36"/>
  <c r="I553" i="36"/>
  <c r="C537" i="36"/>
  <c r="F567" i="36"/>
  <c r="D431" i="36"/>
  <c r="I491" i="36"/>
  <c r="I409" i="36"/>
  <c r="B382" i="50"/>
  <c r="N382" i="50" s="1"/>
  <c r="H366" i="36"/>
  <c r="C431" i="36"/>
  <c r="B399" i="36"/>
  <c r="A491" i="36"/>
  <c r="A409" i="36"/>
  <c r="G366" i="36"/>
  <c r="I431" i="36"/>
  <c r="F399" i="36"/>
  <c r="E491" i="36"/>
  <c r="G409" i="36"/>
  <c r="D366" i="36"/>
  <c r="A431" i="36"/>
  <c r="E360" i="36"/>
  <c r="F491" i="36"/>
  <c r="G491" i="36"/>
  <c r="F409" i="36"/>
  <c r="F366" i="36"/>
  <c r="B366" i="36"/>
  <c r="H431" i="36"/>
  <c r="B425" i="50"/>
  <c r="N425" i="50" s="1"/>
  <c r="D491" i="36"/>
  <c r="G451" i="36"/>
  <c r="E409" i="36"/>
  <c r="C366" i="36"/>
  <c r="E5" i="36"/>
  <c r="B583" i="50"/>
  <c r="N583" i="50" s="1"/>
  <c r="B553" i="36"/>
  <c r="E537" i="36"/>
  <c r="I567" i="36"/>
  <c r="D119" i="36"/>
  <c r="E119" i="36"/>
  <c r="B157" i="36"/>
  <c r="D131" i="36"/>
  <c r="H553" i="36"/>
  <c r="A553" i="36"/>
  <c r="G537" i="36"/>
  <c r="G567" i="36"/>
  <c r="H119" i="36"/>
  <c r="A157" i="36"/>
  <c r="B131" i="36"/>
  <c r="F553" i="36"/>
  <c r="B537" i="36"/>
  <c r="E567" i="36"/>
  <c r="C119" i="36"/>
  <c r="B173" i="50"/>
  <c r="N173" i="50" s="1"/>
  <c r="H157" i="36"/>
  <c r="B147" i="50"/>
  <c r="N147" i="50" s="1"/>
  <c r="I131" i="36"/>
  <c r="E553" i="36"/>
  <c r="I537" i="36"/>
  <c r="D567" i="36"/>
  <c r="I119" i="36"/>
  <c r="F157" i="36"/>
  <c r="G157" i="36"/>
  <c r="H131" i="36"/>
  <c r="A131" i="36"/>
  <c r="D553" i="36"/>
  <c r="H537" i="36"/>
  <c r="A537" i="36"/>
  <c r="B567" i="36"/>
  <c r="C567" i="36"/>
  <c r="A119" i="36"/>
  <c r="E157" i="36"/>
  <c r="G131" i="36"/>
  <c r="C553" i="36"/>
  <c r="F537" i="36"/>
  <c r="A567" i="36"/>
  <c r="G119" i="36"/>
  <c r="D157" i="36"/>
  <c r="F131" i="36"/>
  <c r="G553" i="36"/>
  <c r="B553" i="50"/>
  <c r="N553" i="50" s="1"/>
  <c r="B135" i="50"/>
  <c r="N135" i="50" s="1"/>
  <c r="F337" i="36"/>
  <c r="A375" i="36"/>
  <c r="E297" i="36"/>
  <c r="A273" i="36"/>
  <c r="B249" i="50"/>
  <c r="N249" i="50" s="1"/>
  <c r="I529" i="36"/>
  <c r="C233" i="36"/>
  <c r="B53" i="50"/>
  <c r="N53" i="50" s="1"/>
  <c r="H375" i="36"/>
  <c r="G37" i="36"/>
  <c r="H475" i="36"/>
  <c r="I577" i="36"/>
  <c r="B441" i="36"/>
  <c r="C441" i="36"/>
  <c r="C403" i="36"/>
  <c r="F189" i="36"/>
  <c r="C139" i="36"/>
  <c r="I23" i="36"/>
  <c r="F475" i="36"/>
  <c r="G475" i="36"/>
  <c r="B457" i="50"/>
  <c r="N457" i="50" s="1"/>
  <c r="H577" i="36"/>
  <c r="A577" i="36"/>
  <c r="E441" i="36"/>
  <c r="B403" i="36"/>
  <c r="B205" i="50"/>
  <c r="N205" i="50" s="1"/>
  <c r="E189" i="36"/>
  <c r="B139" i="36"/>
  <c r="A23" i="36"/>
  <c r="D475" i="36"/>
  <c r="F577" i="36"/>
  <c r="I441" i="36"/>
  <c r="I403" i="36"/>
  <c r="C189" i="36"/>
  <c r="D189" i="36"/>
  <c r="B155" i="50"/>
  <c r="N155" i="50" s="1"/>
  <c r="I139" i="36"/>
  <c r="H23" i="36"/>
  <c r="C475" i="36"/>
  <c r="E577" i="36"/>
  <c r="A441" i="36"/>
  <c r="H403" i="36"/>
  <c r="A403" i="36"/>
  <c r="B189" i="36"/>
  <c r="H139" i="36"/>
  <c r="A139" i="36"/>
  <c r="F23" i="36"/>
  <c r="B475" i="36"/>
  <c r="B419" i="50"/>
  <c r="N419" i="50" s="1"/>
  <c r="D577" i="36"/>
  <c r="H441" i="36"/>
  <c r="G403" i="36"/>
  <c r="I189" i="36"/>
  <c r="G139" i="36"/>
  <c r="B39" i="50"/>
  <c r="N39" i="50" s="1"/>
  <c r="E23" i="36"/>
  <c r="I475" i="36"/>
  <c r="B593" i="50"/>
  <c r="N593" i="50" s="1"/>
  <c r="C577" i="36"/>
  <c r="G441" i="36"/>
  <c r="F403" i="36"/>
  <c r="A189" i="36"/>
  <c r="F139" i="36"/>
  <c r="G23" i="36"/>
  <c r="D23" i="36"/>
  <c r="A475" i="36"/>
  <c r="B381" i="36"/>
  <c r="C489" i="36"/>
  <c r="G561" i="36"/>
  <c r="B517" i="36"/>
  <c r="B463" i="50"/>
  <c r="N463" i="50" s="1"/>
  <c r="F447" i="36"/>
  <c r="E91" i="36"/>
  <c r="I381" i="36"/>
  <c r="B489" i="36"/>
  <c r="E561" i="36"/>
  <c r="A517" i="36"/>
  <c r="G447" i="36"/>
  <c r="C91" i="36"/>
  <c r="F381" i="36"/>
  <c r="I489" i="36"/>
  <c r="C561" i="36"/>
  <c r="I517" i="36"/>
  <c r="C447" i="36"/>
  <c r="B91" i="36"/>
  <c r="H381" i="36"/>
  <c r="C381" i="36"/>
  <c r="H489" i="36"/>
  <c r="A489" i="36"/>
  <c r="B561" i="36"/>
  <c r="H517" i="36"/>
  <c r="B447" i="36"/>
  <c r="B107" i="50"/>
  <c r="N107" i="50" s="1"/>
  <c r="I91" i="36"/>
  <c r="G381" i="36"/>
  <c r="F489" i="36"/>
  <c r="I561" i="36"/>
  <c r="G517" i="36"/>
  <c r="I447" i="36"/>
  <c r="F91" i="36"/>
  <c r="A91" i="36"/>
  <c r="E381" i="36"/>
  <c r="E489" i="36"/>
  <c r="D483" i="36"/>
  <c r="H561" i="36"/>
  <c r="A561" i="36"/>
  <c r="F517" i="36"/>
  <c r="A447" i="36"/>
  <c r="H91" i="36"/>
  <c r="B505" i="50"/>
  <c r="N505" i="50" s="1"/>
  <c r="D381" i="36"/>
  <c r="E483" i="36"/>
  <c r="D517" i="36"/>
  <c r="E517" i="36"/>
  <c r="B545" i="50"/>
  <c r="N545" i="50" s="1"/>
  <c r="G529" i="36"/>
  <c r="H337" i="36"/>
  <c r="G337" i="36"/>
  <c r="F297" i="36"/>
  <c r="B391" i="50"/>
  <c r="N391" i="50" s="1"/>
  <c r="I375" i="36"/>
  <c r="H37" i="36"/>
  <c r="B273" i="36"/>
  <c r="C273" i="36"/>
  <c r="E233" i="36"/>
  <c r="H529" i="36"/>
  <c r="A529" i="36"/>
  <c r="E337" i="36"/>
  <c r="D297" i="36"/>
  <c r="C297" i="36"/>
  <c r="G375" i="36"/>
  <c r="A37" i="36"/>
  <c r="F37" i="36"/>
  <c r="I273" i="36"/>
  <c r="B233" i="36"/>
  <c r="H233" i="36"/>
  <c r="F529" i="36"/>
  <c r="D337" i="36"/>
  <c r="B297" i="36"/>
  <c r="F375" i="36"/>
  <c r="I37" i="36"/>
  <c r="H273" i="36"/>
  <c r="I233" i="36"/>
  <c r="B189" i="50"/>
  <c r="N189" i="50" s="1"/>
  <c r="E529" i="36"/>
  <c r="C337" i="36"/>
  <c r="I297" i="36"/>
  <c r="E375" i="36"/>
  <c r="F371" i="36"/>
  <c r="E37" i="36"/>
  <c r="G273" i="36"/>
  <c r="G233" i="36"/>
  <c r="H173" i="36"/>
  <c r="D529" i="36"/>
  <c r="B337" i="36"/>
  <c r="H297" i="36"/>
  <c r="B375" i="36"/>
  <c r="D37" i="36"/>
  <c r="D273" i="36"/>
  <c r="D233" i="36"/>
  <c r="C529" i="36"/>
  <c r="I337" i="36"/>
  <c r="G297" i="36"/>
  <c r="D375" i="36"/>
  <c r="C37" i="36"/>
  <c r="F273" i="36"/>
  <c r="A233" i="36"/>
  <c r="B353" i="50"/>
  <c r="N353" i="50" s="1"/>
  <c r="B289" i="50"/>
  <c r="N289" i="50" s="1"/>
  <c r="F5" i="36"/>
  <c r="G5" i="36"/>
  <c r="B515" i="36"/>
  <c r="F360" i="36"/>
  <c r="B467" i="50"/>
  <c r="N467" i="50" s="1"/>
  <c r="C451" i="36"/>
  <c r="D5" i="36"/>
  <c r="A515" i="36"/>
  <c r="D360" i="36"/>
  <c r="F451" i="36"/>
  <c r="C5" i="36"/>
  <c r="E515" i="36"/>
  <c r="A360" i="36"/>
  <c r="E451" i="36"/>
  <c r="B5" i="36"/>
  <c r="H515" i="36"/>
  <c r="I360" i="36"/>
  <c r="D451" i="36"/>
  <c r="I5" i="36"/>
  <c r="F515" i="36"/>
  <c r="G515" i="36"/>
  <c r="C360" i="36"/>
  <c r="B451" i="36"/>
  <c r="A5" i="36"/>
  <c r="D515" i="36"/>
  <c r="B360" i="36"/>
  <c r="I451" i="36"/>
  <c r="H5" i="36"/>
  <c r="C515" i="36"/>
  <c r="G360" i="36"/>
  <c r="H360" i="36"/>
  <c r="H451" i="36"/>
  <c r="F413" i="36"/>
  <c r="C531" i="36"/>
  <c r="I127" i="36"/>
  <c r="E413" i="36"/>
  <c r="I531" i="36"/>
  <c r="F127" i="36"/>
  <c r="D413" i="36"/>
  <c r="A531" i="36"/>
  <c r="E127" i="36"/>
  <c r="C413" i="36"/>
  <c r="E531" i="36"/>
  <c r="B143" i="50"/>
  <c r="N143" i="50" s="1"/>
  <c r="D127" i="36"/>
  <c r="B413" i="36"/>
  <c r="H531" i="36"/>
  <c r="D477" i="36"/>
  <c r="C127" i="36"/>
  <c r="G127" i="36"/>
  <c r="H413" i="36"/>
  <c r="F531" i="36"/>
  <c r="G531" i="36"/>
  <c r="E477" i="36"/>
  <c r="B127" i="36"/>
  <c r="I413" i="36"/>
  <c r="G413" i="36"/>
  <c r="G399" i="36"/>
  <c r="F483" i="36"/>
  <c r="G483" i="36"/>
  <c r="I371" i="36"/>
  <c r="E371" i="36"/>
  <c r="A173" i="36"/>
  <c r="D399" i="36"/>
  <c r="E399" i="36"/>
  <c r="C483" i="36"/>
  <c r="D371" i="36"/>
  <c r="F173" i="36"/>
  <c r="G173" i="36"/>
  <c r="C399" i="36"/>
  <c r="B483" i="36"/>
  <c r="C371" i="36"/>
  <c r="E173" i="36"/>
  <c r="I483" i="36"/>
  <c r="B371" i="36"/>
  <c r="D173" i="36"/>
  <c r="I399" i="36"/>
  <c r="B499" i="50"/>
  <c r="N499" i="50" s="1"/>
  <c r="A483" i="36"/>
  <c r="A371" i="36"/>
  <c r="C173" i="36"/>
  <c r="B415" i="50"/>
  <c r="N415" i="50" s="1"/>
  <c r="H371" i="36"/>
  <c r="B173" i="36"/>
  <c r="B387" i="50"/>
  <c r="N387" i="50" s="1"/>
  <c r="B477" i="36"/>
  <c r="C477" i="36"/>
  <c r="I477" i="36"/>
  <c r="A477" i="36"/>
  <c r="H477" i="36"/>
  <c r="G477" i="36"/>
  <c r="F477" i="36"/>
  <c r="F438" i="36"/>
  <c r="G438" i="36"/>
  <c r="A438" i="36"/>
  <c r="I438" i="36"/>
  <c r="B438" i="36"/>
  <c r="C438" i="36"/>
  <c r="D438" i="36"/>
  <c r="E438" i="36"/>
  <c r="H438" i="36"/>
  <c r="B454" i="50"/>
  <c r="N454" i="50" s="1"/>
  <c r="B382" i="36"/>
  <c r="E382" i="36"/>
  <c r="A382" i="36"/>
  <c r="C382" i="36"/>
  <c r="D382" i="36"/>
  <c r="F382" i="36"/>
  <c r="G382" i="36"/>
  <c r="H382" i="36"/>
  <c r="I382" i="36"/>
  <c r="B398" i="50"/>
  <c r="N398" i="50" s="1"/>
  <c r="F548" i="36"/>
  <c r="G548" i="36"/>
  <c r="H548" i="36"/>
  <c r="A548" i="36"/>
  <c r="I548" i="36"/>
  <c r="B548" i="36"/>
  <c r="D548" i="36"/>
  <c r="C548" i="36"/>
  <c r="E548" i="36"/>
  <c r="B564" i="50"/>
  <c r="N564" i="50" s="1"/>
  <c r="D526" i="36"/>
  <c r="B526" i="36"/>
  <c r="E526" i="36"/>
  <c r="F526" i="36"/>
  <c r="H526" i="36"/>
  <c r="G526" i="36"/>
  <c r="A526" i="36"/>
  <c r="I526" i="36"/>
  <c r="C526" i="36"/>
  <c r="B542" i="50"/>
  <c r="N542" i="50" s="1"/>
  <c r="B520" i="36"/>
  <c r="C520" i="36"/>
  <c r="D520" i="36"/>
  <c r="E520" i="36"/>
  <c r="H520" i="36"/>
  <c r="F520" i="36"/>
  <c r="G520" i="36"/>
  <c r="A520" i="36"/>
  <c r="I520" i="36"/>
  <c r="B536" i="50"/>
  <c r="N536" i="50" s="1"/>
  <c r="H514" i="36"/>
  <c r="F514" i="36"/>
  <c r="A514" i="36"/>
  <c r="I514" i="36"/>
  <c r="B514" i="36"/>
  <c r="C514" i="36"/>
  <c r="D514" i="36"/>
  <c r="E514" i="36"/>
  <c r="G514" i="36"/>
  <c r="B530" i="50"/>
  <c r="N530" i="50" s="1"/>
  <c r="B544" i="36"/>
  <c r="C544" i="36"/>
  <c r="D544" i="36"/>
  <c r="F544" i="36"/>
  <c r="E544" i="36"/>
  <c r="H544" i="36"/>
  <c r="G544" i="36"/>
  <c r="A544" i="36"/>
  <c r="I544" i="36"/>
  <c r="B560" i="50"/>
  <c r="N560" i="50" s="1"/>
  <c r="H452" i="36"/>
  <c r="A452" i="36"/>
  <c r="I452" i="36"/>
  <c r="C452" i="36"/>
  <c r="D452" i="36"/>
  <c r="E452" i="36"/>
  <c r="F452" i="36"/>
  <c r="B452" i="36"/>
  <c r="G452" i="36"/>
  <c r="B468" i="50"/>
  <c r="N468" i="50" s="1"/>
  <c r="D440" i="36"/>
  <c r="E440" i="36"/>
  <c r="G440" i="36"/>
  <c r="H440" i="36"/>
  <c r="A440" i="36"/>
  <c r="I440" i="36"/>
  <c r="B440" i="36"/>
  <c r="F440" i="36"/>
  <c r="C440" i="36"/>
  <c r="B456" i="50"/>
  <c r="N456" i="50" s="1"/>
  <c r="B426" i="36"/>
  <c r="C426" i="36"/>
  <c r="E426" i="36"/>
  <c r="F426" i="36"/>
  <c r="G426" i="36"/>
  <c r="H426" i="36"/>
  <c r="D426" i="36"/>
  <c r="A426" i="36"/>
  <c r="I426" i="36"/>
  <c r="B442" i="50"/>
  <c r="N442" i="50" s="1"/>
  <c r="D448" i="36"/>
  <c r="E448" i="36"/>
  <c r="G448" i="36"/>
  <c r="H448" i="36"/>
  <c r="A448" i="36"/>
  <c r="I448" i="36"/>
  <c r="B448" i="36"/>
  <c r="F448" i="36"/>
  <c r="C448" i="36"/>
  <c r="B464" i="50"/>
  <c r="N464" i="50" s="1"/>
  <c r="F354" i="36"/>
  <c r="H354" i="36"/>
  <c r="A354" i="36"/>
  <c r="I354" i="36"/>
  <c r="B354" i="36"/>
  <c r="C354" i="36"/>
  <c r="D354" i="36"/>
  <c r="E354" i="36"/>
  <c r="G354" i="36"/>
  <c r="B370" i="50"/>
  <c r="N370" i="50" s="1"/>
  <c r="C365" i="36"/>
  <c r="E365" i="36"/>
  <c r="F365" i="36"/>
  <c r="B365" i="36"/>
  <c r="D365" i="36"/>
  <c r="G365" i="36"/>
  <c r="H365" i="36"/>
  <c r="I365" i="36"/>
  <c r="A365" i="36"/>
  <c r="B381" i="50"/>
  <c r="N381" i="50" s="1"/>
  <c r="D380" i="36"/>
  <c r="G380" i="36"/>
  <c r="H380" i="36"/>
  <c r="I380" i="36"/>
  <c r="A380" i="36"/>
  <c r="B380" i="36"/>
  <c r="C380" i="36"/>
  <c r="E380" i="36"/>
  <c r="F380" i="36"/>
  <c r="B396" i="50"/>
  <c r="N396" i="50" s="1"/>
  <c r="F470" i="36"/>
  <c r="G470" i="36"/>
  <c r="A470" i="36"/>
  <c r="I470" i="36"/>
  <c r="B470" i="36"/>
  <c r="C470" i="36"/>
  <c r="D470" i="36"/>
  <c r="E470" i="36"/>
  <c r="H470" i="36"/>
  <c r="B486" i="50"/>
  <c r="N486" i="50" s="1"/>
  <c r="H384" i="36"/>
  <c r="C384" i="36"/>
  <c r="D384" i="36"/>
  <c r="E384" i="36"/>
  <c r="F384" i="36"/>
  <c r="G384" i="36"/>
  <c r="I384" i="36"/>
  <c r="A384" i="36"/>
  <c r="B384" i="36"/>
  <c r="B400" i="50"/>
  <c r="N400" i="50" s="1"/>
  <c r="G194" i="36"/>
  <c r="H194" i="36"/>
  <c r="A194" i="36"/>
  <c r="I194" i="36"/>
  <c r="B194" i="36"/>
  <c r="C194" i="36"/>
  <c r="D194" i="36"/>
  <c r="E194" i="36"/>
  <c r="F194" i="36"/>
  <c r="B210" i="50"/>
  <c r="N210" i="50" s="1"/>
  <c r="A200" i="36"/>
  <c r="I200" i="36"/>
  <c r="C200" i="36"/>
  <c r="D200" i="36"/>
  <c r="E200" i="36"/>
  <c r="F200" i="36"/>
  <c r="G200" i="36"/>
  <c r="B200" i="36"/>
  <c r="H200" i="36"/>
  <c r="B216" i="50"/>
  <c r="N216" i="50" s="1"/>
  <c r="C222" i="36"/>
  <c r="F222" i="36"/>
  <c r="G222" i="36"/>
  <c r="H222" i="36"/>
  <c r="A222" i="36"/>
  <c r="I222" i="36"/>
  <c r="D222" i="36"/>
  <c r="E222" i="36"/>
  <c r="B222" i="36"/>
  <c r="B238" i="50"/>
  <c r="N238" i="50" s="1"/>
  <c r="B342" i="36"/>
  <c r="D342" i="36"/>
  <c r="E342" i="36"/>
  <c r="F342" i="36"/>
  <c r="G342" i="36"/>
  <c r="H342" i="36"/>
  <c r="I342" i="36"/>
  <c r="A342" i="36"/>
  <c r="C342" i="36"/>
  <c r="B358" i="50"/>
  <c r="N358" i="50" s="1"/>
  <c r="G326" i="36"/>
  <c r="B326" i="36"/>
  <c r="C326" i="36"/>
  <c r="D326" i="36"/>
  <c r="E326" i="36"/>
  <c r="H326" i="36"/>
  <c r="I326" i="36"/>
  <c r="A326" i="36"/>
  <c r="F326" i="36"/>
  <c r="B342" i="50"/>
  <c r="N342" i="50" s="1"/>
  <c r="G310" i="36"/>
  <c r="B310" i="36"/>
  <c r="C310" i="36"/>
  <c r="D310" i="36"/>
  <c r="E310" i="36"/>
  <c r="A310" i="36"/>
  <c r="F310" i="36"/>
  <c r="H310" i="36"/>
  <c r="I310" i="36"/>
  <c r="B326" i="50"/>
  <c r="N326" i="50" s="1"/>
  <c r="F294" i="36"/>
  <c r="H294" i="36"/>
  <c r="A294" i="36"/>
  <c r="I294" i="36"/>
  <c r="C294" i="36"/>
  <c r="G294" i="36"/>
  <c r="B294" i="36"/>
  <c r="D294" i="36"/>
  <c r="E294" i="36"/>
  <c r="B310" i="50"/>
  <c r="N310" i="50" s="1"/>
  <c r="F278" i="36"/>
  <c r="H278" i="36"/>
  <c r="A278" i="36"/>
  <c r="I278" i="36"/>
  <c r="E278" i="36"/>
  <c r="B278" i="36"/>
  <c r="C278" i="36"/>
  <c r="D278" i="36"/>
  <c r="G278" i="36"/>
  <c r="B294" i="50"/>
  <c r="N294" i="50" s="1"/>
  <c r="F262" i="36"/>
  <c r="H262" i="36"/>
  <c r="A262" i="36"/>
  <c r="I262" i="36"/>
  <c r="B262" i="36"/>
  <c r="C262" i="36"/>
  <c r="D262" i="36"/>
  <c r="E262" i="36"/>
  <c r="G262" i="36"/>
  <c r="B278" i="50"/>
  <c r="N278" i="50" s="1"/>
  <c r="E228" i="36"/>
  <c r="H228" i="36"/>
  <c r="A228" i="36"/>
  <c r="I228" i="36"/>
  <c r="B228" i="36"/>
  <c r="C228" i="36"/>
  <c r="G228" i="36"/>
  <c r="D228" i="36"/>
  <c r="F228" i="36"/>
  <c r="B244" i="50"/>
  <c r="N244" i="50" s="1"/>
  <c r="G234" i="36"/>
  <c r="B234" i="36"/>
  <c r="D234" i="36"/>
  <c r="E234" i="36"/>
  <c r="H234" i="36"/>
  <c r="A234" i="36"/>
  <c r="C234" i="36"/>
  <c r="F234" i="36"/>
  <c r="I234" i="36"/>
  <c r="B250" i="50"/>
  <c r="N250" i="50" s="1"/>
  <c r="F246" i="36"/>
  <c r="H246" i="36"/>
  <c r="A246" i="36"/>
  <c r="I246" i="36"/>
  <c r="C246" i="36"/>
  <c r="D246" i="36"/>
  <c r="E246" i="36"/>
  <c r="G246" i="36"/>
  <c r="B246" i="36"/>
  <c r="B262" i="50"/>
  <c r="N262" i="50" s="1"/>
  <c r="F182" i="36"/>
  <c r="G182" i="36"/>
  <c r="H182" i="36"/>
  <c r="A182" i="36"/>
  <c r="I182" i="36"/>
  <c r="B182" i="36"/>
  <c r="C182" i="36"/>
  <c r="D182" i="36"/>
  <c r="E182" i="36"/>
  <c r="B198" i="50"/>
  <c r="N198" i="50" s="1"/>
  <c r="D340" i="36"/>
  <c r="F340" i="36"/>
  <c r="G340" i="36"/>
  <c r="A340" i="36"/>
  <c r="B340" i="36"/>
  <c r="C340" i="36"/>
  <c r="E340" i="36"/>
  <c r="H340" i="36"/>
  <c r="I340" i="36"/>
  <c r="B356" i="50"/>
  <c r="N356" i="50" s="1"/>
  <c r="A324" i="36"/>
  <c r="I324" i="36"/>
  <c r="D324" i="36"/>
  <c r="E324" i="36"/>
  <c r="F324" i="36"/>
  <c r="G324" i="36"/>
  <c r="C324" i="36"/>
  <c r="H324" i="36"/>
  <c r="B324" i="36"/>
  <c r="B340" i="50"/>
  <c r="N340" i="50" s="1"/>
  <c r="A308" i="36"/>
  <c r="I308" i="36"/>
  <c r="D308" i="36"/>
  <c r="E308" i="36"/>
  <c r="F308" i="36"/>
  <c r="G308" i="36"/>
  <c r="B308" i="36"/>
  <c r="C308" i="36"/>
  <c r="H308" i="36"/>
  <c r="B324" i="50"/>
  <c r="N324" i="50" s="1"/>
  <c r="H292" i="36"/>
  <c r="B292" i="36"/>
  <c r="C292" i="36"/>
  <c r="G292" i="36"/>
  <c r="A292" i="36"/>
  <c r="D292" i="36"/>
  <c r="E292" i="36"/>
  <c r="F292" i="36"/>
  <c r="I292" i="36"/>
  <c r="B308" i="50"/>
  <c r="N308" i="50" s="1"/>
  <c r="H276" i="36"/>
  <c r="B276" i="36"/>
  <c r="C276" i="36"/>
  <c r="D276" i="36"/>
  <c r="E276" i="36"/>
  <c r="F276" i="36"/>
  <c r="G276" i="36"/>
  <c r="A276" i="36"/>
  <c r="I276" i="36"/>
  <c r="B292" i="50"/>
  <c r="N292" i="50" s="1"/>
  <c r="H260" i="36"/>
  <c r="B260" i="36"/>
  <c r="C260" i="36"/>
  <c r="A260" i="36"/>
  <c r="F260" i="36"/>
  <c r="G260" i="36"/>
  <c r="I260" i="36"/>
  <c r="D260" i="36"/>
  <c r="E260" i="36"/>
  <c r="B276" i="50"/>
  <c r="N276" i="50" s="1"/>
  <c r="E220" i="36"/>
  <c r="H220" i="36"/>
  <c r="A220" i="36"/>
  <c r="I220" i="36"/>
  <c r="B220" i="36"/>
  <c r="C220" i="36"/>
  <c r="D220" i="36"/>
  <c r="F220" i="36"/>
  <c r="G220" i="36"/>
  <c r="B236" i="50"/>
  <c r="N236" i="50" s="1"/>
  <c r="D128" i="36"/>
  <c r="E128" i="36"/>
  <c r="F128" i="36"/>
  <c r="G128" i="36"/>
  <c r="A128" i="36"/>
  <c r="B128" i="36"/>
  <c r="C128" i="36"/>
  <c r="H128" i="36"/>
  <c r="I128" i="36"/>
  <c r="B144" i="50"/>
  <c r="N144" i="50" s="1"/>
  <c r="F134" i="36"/>
  <c r="G134" i="36"/>
  <c r="H134" i="36"/>
  <c r="A134" i="36"/>
  <c r="I134" i="36"/>
  <c r="B134" i="36"/>
  <c r="C134" i="36"/>
  <c r="D134" i="36"/>
  <c r="E134" i="36"/>
  <c r="B150" i="50"/>
  <c r="N150" i="50" s="1"/>
  <c r="H140" i="36"/>
  <c r="A140" i="36"/>
  <c r="I140" i="36"/>
  <c r="B140" i="36"/>
  <c r="C140" i="36"/>
  <c r="D140" i="36"/>
  <c r="E140" i="36"/>
  <c r="F140" i="36"/>
  <c r="G140" i="36"/>
  <c r="B156" i="50"/>
  <c r="N156" i="50" s="1"/>
  <c r="B114" i="36"/>
  <c r="C114" i="36"/>
  <c r="D114" i="36"/>
  <c r="F114" i="36"/>
  <c r="E114" i="36"/>
  <c r="G114" i="36"/>
  <c r="H114" i="36"/>
  <c r="I114" i="36"/>
  <c r="A114" i="36"/>
  <c r="B130" i="50"/>
  <c r="N130" i="50" s="1"/>
  <c r="D104" i="36"/>
  <c r="E104" i="36"/>
  <c r="F104" i="36"/>
  <c r="H104" i="36"/>
  <c r="B104" i="36"/>
  <c r="C104" i="36"/>
  <c r="I104" i="36"/>
  <c r="A104" i="36"/>
  <c r="G104" i="36"/>
  <c r="B120" i="50"/>
  <c r="N120" i="50" s="1"/>
  <c r="B106" i="36"/>
  <c r="C106" i="36"/>
  <c r="D106" i="36"/>
  <c r="F106" i="36"/>
  <c r="H106" i="36"/>
  <c r="A106" i="36"/>
  <c r="I106" i="36"/>
  <c r="E106" i="36"/>
  <c r="G106" i="36"/>
  <c r="B122" i="50"/>
  <c r="N122" i="50" s="1"/>
  <c r="E541" i="36"/>
  <c r="F541" i="36"/>
  <c r="C541" i="36"/>
  <c r="G541" i="36"/>
  <c r="I541" i="36"/>
  <c r="H541" i="36"/>
  <c r="A541" i="36"/>
  <c r="B541" i="36"/>
  <c r="D541" i="36"/>
  <c r="B557" i="50"/>
  <c r="N557" i="50" s="1"/>
  <c r="E407" i="36"/>
  <c r="F407" i="36"/>
  <c r="G407" i="36"/>
  <c r="H407" i="36"/>
  <c r="A407" i="36"/>
  <c r="I407" i="36"/>
  <c r="B407" i="36"/>
  <c r="C407" i="36"/>
  <c r="D407" i="36"/>
  <c r="B423" i="50"/>
  <c r="N423" i="50" s="1"/>
  <c r="C417" i="36"/>
  <c r="D417" i="36"/>
  <c r="F417" i="36"/>
  <c r="G417" i="36"/>
  <c r="H417" i="36"/>
  <c r="A417" i="36"/>
  <c r="I417" i="36"/>
  <c r="B417" i="36"/>
  <c r="E417" i="36"/>
  <c r="B433" i="50"/>
  <c r="N433" i="50" s="1"/>
  <c r="G377" i="36"/>
  <c r="A377" i="36"/>
  <c r="I377" i="36"/>
  <c r="B377" i="36"/>
  <c r="C377" i="36"/>
  <c r="D377" i="36"/>
  <c r="E377" i="36"/>
  <c r="F377" i="36"/>
  <c r="H377" i="36"/>
  <c r="B393" i="50"/>
  <c r="N393" i="50" s="1"/>
  <c r="G555" i="36"/>
  <c r="H555" i="36"/>
  <c r="A555" i="36"/>
  <c r="I555" i="36"/>
  <c r="C555" i="36"/>
  <c r="B555" i="36"/>
  <c r="E555" i="36"/>
  <c r="D555" i="36"/>
  <c r="F555" i="36"/>
  <c r="B571" i="50"/>
  <c r="N571" i="50" s="1"/>
  <c r="G523" i="36"/>
  <c r="H523" i="36"/>
  <c r="E523" i="36"/>
  <c r="A523" i="36"/>
  <c r="I523" i="36"/>
  <c r="B523" i="36"/>
  <c r="C523" i="36"/>
  <c r="D523" i="36"/>
  <c r="F523" i="36"/>
  <c r="B539" i="50"/>
  <c r="N539" i="50" s="1"/>
  <c r="E485" i="36"/>
  <c r="F485" i="36"/>
  <c r="G485" i="36"/>
  <c r="C485" i="36"/>
  <c r="H485" i="36"/>
  <c r="A485" i="36"/>
  <c r="I485" i="36"/>
  <c r="B485" i="36"/>
  <c r="D485" i="36"/>
  <c r="B501" i="50"/>
  <c r="N501" i="50" s="1"/>
  <c r="C177" i="36"/>
  <c r="D177" i="36"/>
  <c r="E177" i="36"/>
  <c r="F177" i="36"/>
  <c r="G177" i="36"/>
  <c r="H177" i="36"/>
  <c r="I177" i="36"/>
  <c r="A177" i="36"/>
  <c r="B177" i="36"/>
  <c r="B193" i="50"/>
  <c r="N193" i="50" s="1"/>
  <c r="C495" i="36"/>
  <c r="A495" i="36"/>
  <c r="D495" i="36"/>
  <c r="E495" i="36"/>
  <c r="F495" i="36"/>
  <c r="I495" i="36"/>
  <c r="G495" i="36"/>
  <c r="H495" i="36"/>
  <c r="B495" i="36"/>
  <c r="B511" i="50"/>
  <c r="N511" i="50" s="1"/>
  <c r="D39" i="36"/>
  <c r="E39" i="36"/>
  <c r="F39" i="36"/>
  <c r="H39" i="36"/>
  <c r="A39" i="36"/>
  <c r="I39" i="36"/>
  <c r="G39" i="36"/>
  <c r="B39" i="36"/>
  <c r="C39" i="36"/>
  <c r="B55" i="50"/>
  <c r="N55" i="50" s="1"/>
  <c r="A443" i="36"/>
  <c r="I443" i="36"/>
  <c r="B443" i="36"/>
  <c r="D443" i="36"/>
  <c r="E443" i="36"/>
  <c r="F443" i="36"/>
  <c r="G443" i="36"/>
  <c r="C443" i="36"/>
  <c r="H443" i="36"/>
  <c r="B459" i="50"/>
  <c r="N459" i="50" s="1"/>
  <c r="C551" i="36"/>
  <c r="D551" i="36"/>
  <c r="A551" i="36"/>
  <c r="E551" i="36"/>
  <c r="F551" i="36"/>
  <c r="G551" i="36"/>
  <c r="I551" i="36"/>
  <c r="H551" i="36"/>
  <c r="B551" i="36"/>
  <c r="B567" i="50"/>
  <c r="N567" i="50" s="1"/>
  <c r="A545" i="36"/>
  <c r="I545" i="36"/>
  <c r="B545" i="36"/>
  <c r="G545" i="36"/>
  <c r="C545" i="36"/>
  <c r="D545" i="36"/>
  <c r="E545" i="36"/>
  <c r="F545" i="36"/>
  <c r="H545" i="36"/>
  <c r="B561" i="50"/>
  <c r="N561" i="50" s="1"/>
  <c r="C543" i="36"/>
  <c r="D543" i="36"/>
  <c r="I543" i="36"/>
  <c r="E543" i="36"/>
  <c r="F543" i="36"/>
  <c r="G543" i="36"/>
  <c r="H543" i="36"/>
  <c r="A543" i="36"/>
  <c r="B543" i="36"/>
  <c r="B559" i="50"/>
  <c r="N559" i="50" s="1"/>
  <c r="A351" i="36"/>
  <c r="I351" i="36"/>
  <c r="C351" i="36"/>
  <c r="D351" i="36"/>
  <c r="B351" i="36"/>
  <c r="E351" i="36"/>
  <c r="F351" i="36"/>
  <c r="G351" i="36"/>
  <c r="H351" i="36"/>
  <c r="B367" i="50"/>
  <c r="N367" i="50" s="1"/>
  <c r="E62" i="36"/>
  <c r="F62" i="36"/>
  <c r="G62" i="36"/>
  <c r="B62" i="36"/>
  <c r="C62" i="36"/>
  <c r="D62" i="36"/>
  <c r="H62" i="36"/>
  <c r="I62" i="36"/>
  <c r="A62" i="36"/>
  <c r="B78" i="50"/>
  <c r="N78" i="50" s="1"/>
  <c r="H100" i="36"/>
  <c r="A100" i="36"/>
  <c r="I100" i="36"/>
  <c r="B100" i="36"/>
  <c r="D100" i="36"/>
  <c r="F100" i="36"/>
  <c r="G100" i="36"/>
  <c r="C100" i="36"/>
  <c r="E100" i="36"/>
  <c r="B116" i="50"/>
  <c r="N116" i="50" s="1"/>
  <c r="E525" i="36"/>
  <c r="F525" i="36"/>
  <c r="G525" i="36"/>
  <c r="H525" i="36"/>
  <c r="C525" i="36"/>
  <c r="A525" i="36"/>
  <c r="I525" i="36"/>
  <c r="B525" i="36"/>
  <c r="D525" i="36"/>
  <c r="B541" i="50"/>
  <c r="N541" i="50" s="1"/>
  <c r="C535" i="36"/>
  <c r="D535" i="36"/>
  <c r="A535" i="36"/>
  <c r="E535" i="36"/>
  <c r="F535" i="36"/>
  <c r="G535" i="36"/>
  <c r="H535" i="36"/>
  <c r="I535" i="36"/>
  <c r="B535" i="36"/>
  <c r="B551" i="50"/>
  <c r="N551" i="50" s="1"/>
  <c r="E363" i="36"/>
  <c r="G363" i="36"/>
  <c r="H363" i="36"/>
  <c r="I363" i="36"/>
  <c r="A363" i="36"/>
  <c r="B363" i="36"/>
  <c r="C363" i="36"/>
  <c r="D363" i="36"/>
  <c r="F363" i="36"/>
  <c r="B379" i="50"/>
  <c r="N379" i="50" s="1"/>
  <c r="C161" i="36"/>
  <c r="D161" i="36"/>
  <c r="E161" i="36"/>
  <c r="F161" i="36"/>
  <c r="G161" i="36"/>
  <c r="H161" i="36"/>
  <c r="I161" i="36"/>
  <c r="A161" i="36"/>
  <c r="B161" i="36"/>
  <c r="B177" i="50"/>
  <c r="N177" i="50" s="1"/>
  <c r="A359" i="36"/>
  <c r="I359" i="36"/>
  <c r="C359" i="36"/>
  <c r="D359" i="36"/>
  <c r="F359" i="36"/>
  <c r="G359" i="36"/>
  <c r="H359" i="36"/>
  <c r="B359" i="36"/>
  <c r="E359" i="36"/>
  <c r="B375" i="50"/>
  <c r="N375" i="50" s="1"/>
  <c r="C473" i="36"/>
  <c r="D473" i="36"/>
  <c r="F473" i="36"/>
  <c r="G473" i="36"/>
  <c r="H473" i="36"/>
  <c r="A473" i="36"/>
  <c r="I473" i="36"/>
  <c r="E473" i="36"/>
  <c r="B473" i="36"/>
  <c r="B489" i="50"/>
  <c r="N489" i="50" s="1"/>
  <c r="E415" i="36"/>
  <c r="F415" i="36"/>
  <c r="H415" i="36"/>
  <c r="A415" i="36"/>
  <c r="I415" i="36"/>
  <c r="B415" i="36"/>
  <c r="C415" i="36"/>
  <c r="G415" i="36"/>
  <c r="D415" i="36"/>
  <c r="B431" i="50"/>
  <c r="N431" i="50" s="1"/>
  <c r="A79" i="36"/>
  <c r="E79" i="36"/>
  <c r="F79" i="36"/>
  <c r="G79" i="36"/>
  <c r="H79" i="36"/>
  <c r="I79" i="36"/>
  <c r="C79" i="36"/>
  <c r="D79" i="36"/>
  <c r="B79" i="36"/>
  <c r="B95" i="50"/>
  <c r="N95" i="50" s="1"/>
  <c r="C583" i="36"/>
  <c r="D583" i="36"/>
  <c r="I583" i="36"/>
  <c r="E583" i="36"/>
  <c r="F583" i="36"/>
  <c r="G583" i="36"/>
  <c r="A583" i="36"/>
  <c r="H583" i="36"/>
  <c r="B583" i="36"/>
  <c r="B599" i="50"/>
  <c r="N599" i="50" s="1"/>
  <c r="A513" i="36"/>
  <c r="I513" i="36"/>
  <c r="B513" i="36"/>
  <c r="C513" i="36"/>
  <c r="D513" i="36"/>
  <c r="E513" i="36"/>
  <c r="G513" i="36"/>
  <c r="F513" i="36"/>
  <c r="H513" i="36"/>
  <c r="B529" i="50"/>
  <c r="N529" i="50" s="1"/>
  <c r="A505" i="36"/>
  <c r="I505" i="36"/>
  <c r="B505" i="36"/>
  <c r="C505" i="36"/>
  <c r="D505" i="36"/>
  <c r="E505" i="36"/>
  <c r="G505" i="36"/>
  <c r="F505" i="36"/>
  <c r="H505" i="36"/>
  <c r="B521" i="50"/>
  <c r="N521" i="50" s="1"/>
  <c r="G499" i="36"/>
  <c r="H499" i="36"/>
  <c r="A499" i="36"/>
  <c r="I499" i="36"/>
  <c r="B499" i="36"/>
  <c r="E499" i="36"/>
  <c r="C499" i="36"/>
  <c r="D499" i="36"/>
  <c r="F499" i="36"/>
  <c r="B515" i="50"/>
  <c r="N515" i="50" s="1"/>
  <c r="D197" i="36"/>
  <c r="E197" i="36"/>
  <c r="F197" i="36"/>
  <c r="G197" i="36"/>
  <c r="H197" i="36"/>
  <c r="A197" i="36"/>
  <c r="I197" i="36"/>
  <c r="B197" i="36"/>
  <c r="C197" i="36"/>
  <c r="B213" i="50"/>
  <c r="N213" i="50" s="1"/>
  <c r="A123" i="36"/>
  <c r="B123" i="36"/>
  <c r="C123" i="36"/>
  <c r="E123" i="36"/>
  <c r="D123" i="36"/>
  <c r="F123" i="36"/>
  <c r="G123" i="36"/>
  <c r="H123" i="36"/>
  <c r="I123" i="36"/>
  <c r="B139" i="50"/>
  <c r="N139" i="50" s="1"/>
  <c r="A283" i="36"/>
  <c r="I283" i="36"/>
  <c r="C283" i="36"/>
  <c r="D283" i="36"/>
  <c r="E283" i="36"/>
  <c r="F283" i="36"/>
  <c r="G283" i="36"/>
  <c r="H283" i="36"/>
  <c r="B283" i="36"/>
  <c r="B299" i="50"/>
  <c r="N299" i="50" s="1"/>
  <c r="C241" i="36"/>
  <c r="E241" i="36"/>
  <c r="F241" i="36"/>
  <c r="G241" i="36"/>
  <c r="I241" i="36"/>
  <c r="A241" i="36"/>
  <c r="B241" i="36"/>
  <c r="D241" i="36"/>
  <c r="H241" i="36"/>
  <c r="B257" i="50"/>
  <c r="N257" i="50" s="1"/>
  <c r="C401" i="36"/>
  <c r="D401" i="36"/>
  <c r="E401" i="36"/>
  <c r="F401" i="36"/>
  <c r="G401" i="36"/>
  <c r="H401" i="36"/>
  <c r="A401" i="36"/>
  <c r="I401" i="36"/>
  <c r="B401" i="36"/>
  <c r="B417" i="50"/>
  <c r="N417" i="50" s="1"/>
  <c r="H538" i="36"/>
  <c r="I538" i="36"/>
  <c r="A538" i="36"/>
  <c r="B538" i="36"/>
  <c r="C538" i="36"/>
  <c r="D538" i="36"/>
  <c r="F538" i="36"/>
  <c r="E538" i="36"/>
  <c r="G538" i="36"/>
  <c r="B554" i="50"/>
  <c r="N554" i="50" s="1"/>
  <c r="F532" i="36"/>
  <c r="G532" i="36"/>
  <c r="H532" i="36"/>
  <c r="A532" i="36"/>
  <c r="I532" i="36"/>
  <c r="B532" i="36"/>
  <c r="D532" i="36"/>
  <c r="C532" i="36"/>
  <c r="E532" i="36"/>
  <c r="B548" i="50"/>
  <c r="N548" i="50" s="1"/>
  <c r="D510" i="36"/>
  <c r="E510" i="36"/>
  <c r="F510" i="36"/>
  <c r="G510" i="36"/>
  <c r="H510" i="36"/>
  <c r="B510" i="36"/>
  <c r="A510" i="36"/>
  <c r="I510" i="36"/>
  <c r="C510" i="36"/>
  <c r="B526" i="50"/>
  <c r="N526" i="50" s="1"/>
  <c r="B504" i="36"/>
  <c r="C504" i="36"/>
  <c r="D504" i="36"/>
  <c r="E504" i="36"/>
  <c r="H504" i="36"/>
  <c r="F504" i="36"/>
  <c r="G504" i="36"/>
  <c r="I504" i="36"/>
  <c r="A504" i="36"/>
  <c r="B520" i="50"/>
  <c r="N520" i="50" s="1"/>
  <c r="D550" i="36"/>
  <c r="E550" i="36"/>
  <c r="F550" i="36"/>
  <c r="G550" i="36"/>
  <c r="H550" i="36"/>
  <c r="A550" i="36"/>
  <c r="I550" i="36"/>
  <c r="B550" i="36"/>
  <c r="C550" i="36"/>
  <c r="B566" i="50"/>
  <c r="N566" i="50" s="1"/>
  <c r="B528" i="36"/>
  <c r="C528" i="36"/>
  <c r="D528" i="36"/>
  <c r="E528" i="36"/>
  <c r="F528" i="36"/>
  <c r="H528" i="36"/>
  <c r="G528" i="36"/>
  <c r="A528" i="36"/>
  <c r="I528" i="36"/>
  <c r="B544" i="50"/>
  <c r="N544" i="50" s="1"/>
  <c r="F462" i="36"/>
  <c r="G462" i="36"/>
  <c r="A462" i="36"/>
  <c r="I462" i="36"/>
  <c r="B462" i="36"/>
  <c r="C462" i="36"/>
  <c r="D462" i="36"/>
  <c r="H462" i="36"/>
  <c r="E462" i="36"/>
  <c r="B478" i="50"/>
  <c r="N478" i="50" s="1"/>
  <c r="B466" i="36"/>
  <c r="C466" i="36"/>
  <c r="E466" i="36"/>
  <c r="F466" i="36"/>
  <c r="G466" i="36"/>
  <c r="H466" i="36"/>
  <c r="D466" i="36"/>
  <c r="I466" i="36"/>
  <c r="A466" i="36"/>
  <c r="B482" i="50"/>
  <c r="N482" i="50" s="1"/>
  <c r="H460" i="36"/>
  <c r="A460" i="36"/>
  <c r="I460" i="36"/>
  <c r="C460" i="36"/>
  <c r="D460" i="36"/>
  <c r="E460" i="36"/>
  <c r="F460" i="36"/>
  <c r="B460" i="36"/>
  <c r="G460" i="36"/>
  <c r="B476" i="50"/>
  <c r="N476" i="50" s="1"/>
  <c r="B458" i="36"/>
  <c r="C458" i="36"/>
  <c r="E458" i="36"/>
  <c r="F458" i="36"/>
  <c r="G458" i="36"/>
  <c r="H458" i="36"/>
  <c r="D458" i="36"/>
  <c r="A458" i="36"/>
  <c r="I458" i="36"/>
  <c r="B474" i="50"/>
  <c r="N474" i="50" s="1"/>
  <c r="C357" i="36"/>
  <c r="E357" i="36"/>
  <c r="F357" i="36"/>
  <c r="A357" i="36"/>
  <c r="B357" i="36"/>
  <c r="D357" i="36"/>
  <c r="G357" i="36"/>
  <c r="H357" i="36"/>
  <c r="I357" i="36"/>
  <c r="B373" i="50"/>
  <c r="N373" i="50" s="1"/>
  <c r="F540" i="36"/>
  <c r="G540" i="36"/>
  <c r="H540" i="36"/>
  <c r="A540" i="36"/>
  <c r="I540" i="36"/>
  <c r="B540" i="36"/>
  <c r="D540" i="36"/>
  <c r="C540" i="36"/>
  <c r="E540" i="36"/>
  <c r="B556" i="50"/>
  <c r="N556" i="50" s="1"/>
  <c r="F454" i="36"/>
  <c r="G454" i="36"/>
  <c r="A454" i="36"/>
  <c r="I454" i="36"/>
  <c r="B454" i="36"/>
  <c r="C454" i="36"/>
  <c r="D454" i="36"/>
  <c r="H454" i="36"/>
  <c r="E454" i="36"/>
  <c r="B470" i="50"/>
  <c r="N470" i="50" s="1"/>
  <c r="B242" i="36"/>
  <c r="D242" i="36"/>
  <c r="E242" i="36"/>
  <c r="I242" i="36"/>
  <c r="A242" i="36"/>
  <c r="C242" i="36"/>
  <c r="F242" i="36"/>
  <c r="G242" i="36"/>
  <c r="H242" i="36"/>
  <c r="B258" i="50"/>
  <c r="N258" i="50" s="1"/>
  <c r="D248" i="36"/>
  <c r="F248" i="36"/>
  <c r="G248" i="36"/>
  <c r="H248" i="36"/>
  <c r="A248" i="36"/>
  <c r="B248" i="36"/>
  <c r="C248" i="36"/>
  <c r="E248" i="36"/>
  <c r="I248" i="36"/>
  <c r="B264" i="50"/>
  <c r="N264" i="50" s="1"/>
  <c r="D184" i="36"/>
  <c r="E184" i="36"/>
  <c r="F184" i="36"/>
  <c r="G184" i="36"/>
  <c r="H184" i="36"/>
  <c r="I184" i="36"/>
  <c r="A184" i="36"/>
  <c r="B184" i="36"/>
  <c r="C184" i="36"/>
  <c r="B200" i="50"/>
  <c r="N200" i="50" s="1"/>
  <c r="C206" i="36"/>
  <c r="F206" i="36"/>
  <c r="G206" i="36"/>
  <c r="H206" i="36"/>
  <c r="A206" i="36"/>
  <c r="I206" i="36"/>
  <c r="B206" i="36"/>
  <c r="D206" i="36"/>
  <c r="E206" i="36"/>
  <c r="B222" i="50"/>
  <c r="N222" i="50" s="1"/>
  <c r="F338" i="36"/>
  <c r="H338" i="36"/>
  <c r="A338" i="36"/>
  <c r="I338" i="36"/>
  <c r="C338" i="36"/>
  <c r="D338" i="36"/>
  <c r="E338" i="36"/>
  <c r="G338" i="36"/>
  <c r="B338" i="36"/>
  <c r="B354" i="50"/>
  <c r="N354" i="50" s="1"/>
  <c r="C322" i="36"/>
  <c r="F322" i="36"/>
  <c r="G322" i="36"/>
  <c r="H322" i="36"/>
  <c r="A322" i="36"/>
  <c r="I322" i="36"/>
  <c r="B322" i="36"/>
  <c r="D322" i="36"/>
  <c r="E322" i="36"/>
  <c r="B338" i="50"/>
  <c r="N338" i="50" s="1"/>
  <c r="C306" i="36"/>
  <c r="F306" i="36"/>
  <c r="G306" i="36"/>
  <c r="H306" i="36"/>
  <c r="A306" i="36"/>
  <c r="I306" i="36"/>
  <c r="B306" i="36"/>
  <c r="D306" i="36"/>
  <c r="E306" i="36"/>
  <c r="B322" i="50"/>
  <c r="N322" i="50" s="1"/>
  <c r="B290" i="36"/>
  <c r="D290" i="36"/>
  <c r="E290" i="36"/>
  <c r="F290" i="36"/>
  <c r="G290" i="36"/>
  <c r="H290" i="36"/>
  <c r="I290" i="36"/>
  <c r="A290" i="36"/>
  <c r="C290" i="36"/>
  <c r="B306" i="50"/>
  <c r="N306" i="50" s="1"/>
  <c r="B274" i="36"/>
  <c r="D274" i="36"/>
  <c r="E274" i="36"/>
  <c r="C274" i="36"/>
  <c r="H274" i="36"/>
  <c r="I274" i="36"/>
  <c r="F274" i="36"/>
  <c r="G274" i="36"/>
  <c r="A274" i="36"/>
  <c r="B290" i="50"/>
  <c r="N290" i="50" s="1"/>
  <c r="B258" i="36"/>
  <c r="D258" i="36"/>
  <c r="E258" i="36"/>
  <c r="G258" i="36"/>
  <c r="A258" i="36"/>
  <c r="C258" i="36"/>
  <c r="I258" i="36"/>
  <c r="F258" i="36"/>
  <c r="H258" i="36"/>
  <c r="B274" i="50"/>
  <c r="N274" i="50" s="1"/>
  <c r="E212" i="36"/>
  <c r="H212" i="36"/>
  <c r="A212" i="36"/>
  <c r="I212" i="36"/>
  <c r="B212" i="36"/>
  <c r="C212" i="36"/>
  <c r="D212" i="36"/>
  <c r="G212" i="36"/>
  <c r="F212" i="36"/>
  <c r="B228" i="50"/>
  <c r="N228" i="50" s="1"/>
  <c r="G218" i="36"/>
  <c r="B218" i="36"/>
  <c r="C218" i="36"/>
  <c r="D218" i="36"/>
  <c r="E218" i="36"/>
  <c r="A218" i="36"/>
  <c r="F218" i="36"/>
  <c r="H218" i="36"/>
  <c r="I218" i="36"/>
  <c r="B234" i="50"/>
  <c r="N234" i="50" s="1"/>
  <c r="C230" i="36"/>
  <c r="F230" i="36"/>
  <c r="G230" i="36"/>
  <c r="H230" i="36"/>
  <c r="A230" i="36"/>
  <c r="I230" i="36"/>
  <c r="B230" i="36"/>
  <c r="D230" i="36"/>
  <c r="E230" i="36"/>
  <c r="B246" i="50"/>
  <c r="N246" i="50" s="1"/>
  <c r="B394" i="36"/>
  <c r="C394" i="36"/>
  <c r="D394" i="36"/>
  <c r="E394" i="36"/>
  <c r="F394" i="36"/>
  <c r="G394" i="36"/>
  <c r="H394" i="36"/>
  <c r="I394" i="36"/>
  <c r="A394" i="36"/>
  <c r="B410" i="50"/>
  <c r="N410" i="50" s="1"/>
  <c r="H336" i="36"/>
  <c r="B336" i="36"/>
  <c r="C336" i="36"/>
  <c r="G336" i="36"/>
  <c r="I336" i="36"/>
  <c r="A336" i="36"/>
  <c r="D336" i="36"/>
  <c r="E336" i="36"/>
  <c r="F336" i="36"/>
  <c r="B352" i="50"/>
  <c r="N352" i="50" s="1"/>
  <c r="E320" i="36"/>
  <c r="H320" i="36"/>
  <c r="A320" i="36"/>
  <c r="I320" i="36"/>
  <c r="B320" i="36"/>
  <c r="C320" i="36"/>
  <c r="D320" i="36"/>
  <c r="F320" i="36"/>
  <c r="G320" i="36"/>
  <c r="B336" i="50"/>
  <c r="N336" i="50" s="1"/>
  <c r="E304" i="36"/>
  <c r="H304" i="36"/>
  <c r="A304" i="36"/>
  <c r="I304" i="36"/>
  <c r="B304" i="36"/>
  <c r="C304" i="36"/>
  <c r="D304" i="36"/>
  <c r="F304" i="36"/>
  <c r="G304" i="36"/>
  <c r="B320" i="50"/>
  <c r="N320" i="50" s="1"/>
  <c r="D288" i="36"/>
  <c r="F288" i="36"/>
  <c r="G288" i="36"/>
  <c r="E288" i="36"/>
  <c r="A288" i="36"/>
  <c r="B288" i="36"/>
  <c r="C288" i="36"/>
  <c r="H288" i="36"/>
  <c r="I288" i="36"/>
  <c r="B304" i="50"/>
  <c r="N304" i="50" s="1"/>
  <c r="D272" i="36"/>
  <c r="F272" i="36"/>
  <c r="G272" i="36"/>
  <c r="I272" i="36"/>
  <c r="A272" i="36"/>
  <c r="B272" i="36"/>
  <c r="C272" i="36"/>
  <c r="E272" i="36"/>
  <c r="H272" i="36"/>
  <c r="B288" i="50"/>
  <c r="N288" i="50" s="1"/>
  <c r="D256" i="36"/>
  <c r="F256" i="36"/>
  <c r="G256" i="36"/>
  <c r="C256" i="36"/>
  <c r="E256" i="36"/>
  <c r="H256" i="36"/>
  <c r="I256" i="36"/>
  <c r="A256" i="36"/>
  <c r="B256" i="36"/>
  <c r="B272" i="50"/>
  <c r="N272" i="50" s="1"/>
  <c r="E204" i="36"/>
  <c r="H204" i="36"/>
  <c r="A204" i="36"/>
  <c r="I204" i="36"/>
  <c r="B204" i="36"/>
  <c r="C204" i="36"/>
  <c r="D204" i="36"/>
  <c r="F204" i="36"/>
  <c r="G204" i="36"/>
  <c r="B220" i="50"/>
  <c r="N220" i="50" s="1"/>
  <c r="D112" i="36"/>
  <c r="E112" i="36"/>
  <c r="F112" i="36"/>
  <c r="H112" i="36"/>
  <c r="C112" i="36"/>
  <c r="A112" i="36"/>
  <c r="G112" i="36"/>
  <c r="I112" i="36"/>
  <c r="B112" i="36"/>
  <c r="B128" i="50"/>
  <c r="N128" i="50" s="1"/>
  <c r="F118" i="36"/>
  <c r="G118" i="36"/>
  <c r="H118" i="36"/>
  <c r="B118" i="36"/>
  <c r="A118" i="36"/>
  <c r="C118" i="36"/>
  <c r="D118" i="36"/>
  <c r="E118" i="36"/>
  <c r="I118" i="36"/>
  <c r="B134" i="50"/>
  <c r="N134" i="50" s="1"/>
  <c r="A124" i="36"/>
  <c r="I124" i="36"/>
  <c r="B124" i="36"/>
  <c r="D124" i="36"/>
  <c r="E124" i="36"/>
  <c r="G124" i="36"/>
  <c r="H124" i="36"/>
  <c r="C124" i="36"/>
  <c r="F124" i="36"/>
  <c r="B140" i="50"/>
  <c r="N140" i="50" s="1"/>
  <c r="G126" i="36"/>
  <c r="H126" i="36"/>
  <c r="B126" i="36"/>
  <c r="C126" i="36"/>
  <c r="D126" i="36"/>
  <c r="E126" i="36"/>
  <c r="F126" i="36"/>
  <c r="A126" i="36"/>
  <c r="I126" i="36"/>
  <c r="B142" i="50"/>
  <c r="N142" i="50" s="1"/>
  <c r="B98" i="36"/>
  <c r="C98" i="36"/>
  <c r="D98" i="36"/>
  <c r="F98" i="36"/>
  <c r="H98" i="36"/>
  <c r="A98" i="36"/>
  <c r="I98" i="36"/>
  <c r="G98" i="36"/>
  <c r="E98" i="36"/>
  <c r="B114" i="50"/>
  <c r="N114" i="50" s="1"/>
  <c r="B90" i="36"/>
  <c r="C90" i="36"/>
  <c r="D90" i="36"/>
  <c r="E90" i="36"/>
  <c r="F90" i="36"/>
  <c r="H90" i="36"/>
  <c r="A90" i="36"/>
  <c r="I90" i="36"/>
  <c r="G90" i="36"/>
  <c r="B106" i="50"/>
  <c r="N106" i="50" s="1"/>
  <c r="E509" i="36"/>
  <c r="F509" i="36"/>
  <c r="G509" i="36"/>
  <c r="H509" i="36"/>
  <c r="A509" i="36"/>
  <c r="I509" i="36"/>
  <c r="B509" i="36"/>
  <c r="C509" i="36"/>
  <c r="D509" i="36"/>
  <c r="B525" i="50"/>
  <c r="N525" i="50" s="1"/>
  <c r="C519" i="36"/>
  <c r="D519" i="36"/>
  <c r="I519" i="36"/>
  <c r="E519" i="36"/>
  <c r="F519" i="36"/>
  <c r="G519" i="36"/>
  <c r="A519" i="36"/>
  <c r="H519" i="36"/>
  <c r="B519" i="36"/>
  <c r="B535" i="50"/>
  <c r="N535" i="50" s="1"/>
  <c r="G385" i="36"/>
  <c r="B385" i="36"/>
  <c r="E385" i="36"/>
  <c r="F385" i="36"/>
  <c r="H385" i="36"/>
  <c r="I385" i="36"/>
  <c r="A385" i="36"/>
  <c r="C385" i="36"/>
  <c r="D385" i="36"/>
  <c r="B401" i="50"/>
  <c r="N401" i="50" s="1"/>
  <c r="H352" i="36"/>
  <c r="B352" i="36"/>
  <c r="C352" i="36"/>
  <c r="E352" i="36"/>
  <c r="F352" i="36"/>
  <c r="G352" i="36"/>
  <c r="I352" i="36"/>
  <c r="A352" i="36"/>
  <c r="D352" i="36"/>
  <c r="B368" i="50"/>
  <c r="N368" i="50" s="1"/>
  <c r="G507" i="36"/>
  <c r="E507" i="36"/>
  <c r="H507" i="36"/>
  <c r="A507" i="36"/>
  <c r="I507" i="36"/>
  <c r="B507" i="36"/>
  <c r="C507" i="36"/>
  <c r="D507" i="36"/>
  <c r="F507" i="36"/>
  <c r="B523" i="50"/>
  <c r="N523" i="50" s="1"/>
  <c r="G437" i="36"/>
  <c r="H437" i="36"/>
  <c r="B437" i="36"/>
  <c r="C437" i="36"/>
  <c r="D437" i="36"/>
  <c r="E437" i="36"/>
  <c r="I437" i="36"/>
  <c r="A437" i="36"/>
  <c r="F437" i="36"/>
  <c r="B453" i="50"/>
  <c r="N453" i="50" s="1"/>
  <c r="D364" i="36"/>
  <c r="F364" i="36"/>
  <c r="G364" i="36"/>
  <c r="A364" i="36"/>
  <c r="B364" i="36"/>
  <c r="C364" i="36"/>
  <c r="E364" i="36"/>
  <c r="H364" i="36"/>
  <c r="I364" i="36"/>
  <c r="B380" i="50"/>
  <c r="N380" i="50" s="1"/>
  <c r="D168" i="36"/>
  <c r="E168" i="36"/>
  <c r="F168" i="36"/>
  <c r="G168" i="36"/>
  <c r="H168" i="36"/>
  <c r="I168" i="36"/>
  <c r="A168" i="36"/>
  <c r="B168" i="36"/>
  <c r="C168" i="36"/>
  <c r="B184" i="50"/>
  <c r="N184" i="50" s="1"/>
  <c r="H148" i="36"/>
  <c r="A148" i="36"/>
  <c r="I148" i="36"/>
  <c r="B148" i="36"/>
  <c r="C148" i="36"/>
  <c r="D148" i="36"/>
  <c r="E148" i="36"/>
  <c r="F148" i="36"/>
  <c r="G148" i="36"/>
  <c r="B164" i="50"/>
  <c r="N164" i="50" s="1"/>
  <c r="G445" i="36"/>
  <c r="H445" i="36"/>
  <c r="B445" i="36"/>
  <c r="C445" i="36"/>
  <c r="D445" i="36"/>
  <c r="E445" i="36"/>
  <c r="A445" i="36"/>
  <c r="F445" i="36"/>
  <c r="I445" i="36"/>
  <c r="B461" i="50"/>
  <c r="N461" i="50" s="1"/>
  <c r="A391" i="36"/>
  <c r="D391" i="36"/>
  <c r="E391" i="36"/>
  <c r="F391" i="36"/>
  <c r="G391" i="36"/>
  <c r="H391" i="36"/>
  <c r="I391" i="36"/>
  <c r="B391" i="36"/>
  <c r="C391" i="36"/>
  <c r="B407" i="50"/>
  <c r="N407" i="50" s="1"/>
  <c r="E557" i="36"/>
  <c r="F557" i="36"/>
  <c r="G557" i="36"/>
  <c r="A557" i="36"/>
  <c r="H557" i="36"/>
  <c r="C557" i="36"/>
  <c r="I557" i="36"/>
  <c r="B557" i="36"/>
  <c r="D557" i="36"/>
  <c r="B573" i="50"/>
  <c r="N573" i="50" s="1"/>
  <c r="G397" i="36"/>
  <c r="H397" i="36"/>
  <c r="A397" i="36"/>
  <c r="I397" i="36"/>
  <c r="B397" i="36"/>
  <c r="C397" i="36"/>
  <c r="D397" i="36"/>
  <c r="E397" i="36"/>
  <c r="F397" i="36"/>
  <c r="B413" i="50"/>
  <c r="N413" i="50" s="1"/>
  <c r="G461" i="36"/>
  <c r="H461" i="36"/>
  <c r="B461" i="36"/>
  <c r="C461" i="36"/>
  <c r="D461" i="36"/>
  <c r="E461" i="36"/>
  <c r="A461" i="36"/>
  <c r="I461" i="36"/>
  <c r="F461" i="36"/>
  <c r="B477" i="50"/>
  <c r="N477" i="50" s="1"/>
  <c r="E103" i="36"/>
  <c r="F103" i="36"/>
  <c r="G103" i="36"/>
  <c r="A103" i="36"/>
  <c r="I103" i="36"/>
  <c r="C103" i="36"/>
  <c r="D103" i="36"/>
  <c r="B103" i="36"/>
  <c r="H103" i="36"/>
  <c r="B119" i="50"/>
  <c r="N119" i="50" s="1"/>
  <c r="C265" i="36"/>
  <c r="E265" i="36"/>
  <c r="F265" i="36"/>
  <c r="H265" i="36"/>
  <c r="A265" i="36"/>
  <c r="B265" i="36"/>
  <c r="D265" i="36"/>
  <c r="G265" i="36"/>
  <c r="I265" i="36"/>
  <c r="B281" i="50"/>
  <c r="N281" i="50" s="1"/>
  <c r="D502" i="36"/>
  <c r="E502" i="36"/>
  <c r="F502" i="36"/>
  <c r="G502" i="36"/>
  <c r="H502" i="36"/>
  <c r="B502" i="36"/>
  <c r="A502" i="36"/>
  <c r="I502" i="36"/>
  <c r="C502" i="36"/>
  <c r="B518" i="50"/>
  <c r="N518" i="50" s="1"/>
  <c r="G361" i="36"/>
  <c r="A361" i="36"/>
  <c r="I361" i="36"/>
  <c r="B361" i="36"/>
  <c r="C361" i="36"/>
  <c r="D361" i="36"/>
  <c r="E361" i="36"/>
  <c r="F361" i="36"/>
  <c r="H361" i="36"/>
  <c r="B377" i="50"/>
  <c r="N377" i="50" s="1"/>
  <c r="D372" i="36"/>
  <c r="F372" i="36"/>
  <c r="G372" i="36"/>
  <c r="C372" i="36"/>
  <c r="E372" i="36"/>
  <c r="H372" i="36"/>
  <c r="I372" i="36"/>
  <c r="A372" i="36"/>
  <c r="B372" i="36"/>
  <c r="B388" i="50"/>
  <c r="N388" i="50" s="1"/>
  <c r="D392" i="36"/>
  <c r="E392" i="36"/>
  <c r="F392" i="36"/>
  <c r="G392" i="36"/>
  <c r="H392" i="36"/>
  <c r="A392" i="36"/>
  <c r="I392" i="36"/>
  <c r="B392" i="36"/>
  <c r="C392" i="36"/>
  <c r="B408" i="50"/>
  <c r="N408" i="50" s="1"/>
  <c r="G353" i="36"/>
  <c r="A353" i="36"/>
  <c r="I353" i="36"/>
  <c r="B353" i="36"/>
  <c r="H353" i="36"/>
  <c r="C353" i="36"/>
  <c r="D353" i="36"/>
  <c r="E353" i="36"/>
  <c r="F353" i="36"/>
  <c r="B369" i="50"/>
  <c r="N369" i="50" s="1"/>
  <c r="F94" i="36"/>
  <c r="G94" i="36"/>
  <c r="H94" i="36"/>
  <c r="B94" i="36"/>
  <c r="D94" i="36"/>
  <c r="E94" i="36"/>
  <c r="C94" i="36"/>
  <c r="A94" i="36"/>
  <c r="I94" i="36"/>
  <c r="B110" i="50"/>
  <c r="N110" i="50" s="1"/>
  <c r="C487" i="36"/>
  <c r="I487" i="36"/>
  <c r="D487" i="36"/>
  <c r="A487" i="36"/>
  <c r="E487" i="36"/>
  <c r="F487" i="36"/>
  <c r="G487" i="36"/>
  <c r="H487" i="36"/>
  <c r="B487" i="36"/>
  <c r="B503" i="50"/>
  <c r="N503" i="50" s="1"/>
  <c r="A497" i="36"/>
  <c r="I497" i="36"/>
  <c r="B497" i="36"/>
  <c r="C497" i="36"/>
  <c r="D497" i="36"/>
  <c r="E497" i="36"/>
  <c r="G497" i="36"/>
  <c r="F497" i="36"/>
  <c r="H497" i="36"/>
  <c r="B513" i="50"/>
  <c r="N513" i="50" s="1"/>
  <c r="G369" i="36"/>
  <c r="A369" i="36"/>
  <c r="I369" i="36"/>
  <c r="B369" i="36"/>
  <c r="E369" i="36"/>
  <c r="F369" i="36"/>
  <c r="H369" i="36"/>
  <c r="C369" i="36"/>
  <c r="D369" i="36"/>
  <c r="B385" i="50"/>
  <c r="N385" i="50" s="1"/>
  <c r="E501" i="36"/>
  <c r="F501" i="36"/>
  <c r="G501" i="36"/>
  <c r="H501" i="36"/>
  <c r="A501" i="36"/>
  <c r="I501" i="36"/>
  <c r="C501" i="36"/>
  <c r="B501" i="36"/>
  <c r="D501" i="36"/>
  <c r="B517" i="50"/>
  <c r="N517" i="50" s="1"/>
  <c r="D152" i="36"/>
  <c r="E152" i="36"/>
  <c r="F152" i="36"/>
  <c r="G152" i="36"/>
  <c r="H152" i="36"/>
  <c r="I152" i="36"/>
  <c r="A152" i="36"/>
  <c r="B152" i="36"/>
  <c r="C152" i="36"/>
  <c r="B168" i="50"/>
  <c r="N168" i="50" s="1"/>
  <c r="A419" i="36"/>
  <c r="I419" i="36"/>
  <c r="B419" i="36"/>
  <c r="D419" i="36"/>
  <c r="E419" i="36"/>
  <c r="F419" i="36"/>
  <c r="G419" i="36"/>
  <c r="C419" i="36"/>
  <c r="H419" i="36"/>
  <c r="B435" i="50"/>
  <c r="N435" i="50" s="1"/>
  <c r="E573" i="36"/>
  <c r="F573" i="36"/>
  <c r="C573" i="36"/>
  <c r="G573" i="36"/>
  <c r="H573" i="36"/>
  <c r="I573" i="36"/>
  <c r="A573" i="36"/>
  <c r="B573" i="36"/>
  <c r="D573" i="36"/>
  <c r="B589" i="50"/>
  <c r="N589" i="50" s="1"/>
  <c r="A367" i="36"/>
  <c r="I367" i="36"/>
  <c r="C367" i="36"/>
  <c r="D367" i="36"/>
  <c r="B367" i="36"/>
  <c r="E367" i="36"/>
  <c r="F367" i="36"/>
  <c r="G367" i="36"/>
  <c r="H367" i="36"/>
  <c r="B383" i="50"/>
  <c r="N383" i="50" s="1"/>
  <c r="E533" i="36"/>
  <c r="C533" i="36"/>
  <c r="F533" i="36"/>
  <c r="G533" i="36"/>
  <c r="H533" i="36"/>
  <c r="I533" i="36"/>
  <c r="A533" i="36"/>
  <c r="B533" i="36"/>
  <c r="D533" i="36"/>
  <c r="B549" i="50"/>
  <c r="N549" i="50" s="1"/>
  <c r="D356" i="36"/>
  <c r="F356" i="36"/>
  <c r="G356" i="36"/>
  <c r="H356" i="36"/>
  <c r="I356" i="36"/>
  <c r="A356" i="36"/>
  <c r="B356" i="36"/>
  <c r="C356" i="36"/>
  <c r="E356" i="36"/>
  <c r="B372" i="50"/>
  <c r="N372" i="50" s="1"/>
  <c r="A585" i="36"/>
  <c r="I585" i="36"/>
  <c r="B585" i="36"/>
  <c r="D585" i="36"/>
  <c r="E585" i="36"/>
  <c r="F585" i="36"/>
  <c r="C585" i="36"/>
  <c r="H585" i="36"/>
  <c r="G585" i="36"/>
  <c r="B601" i="50"/>
  <c r="N601" i="50" s="1"/>
  <c r="F219" i="36"/>
  <c r="A219" i="36"/>
  <c r="I219" i="36"/>
  <c r="B219" i="36"/>
  <c r="C219" i="36"/>
  <c r="D219" i="36"/>
  <c r="E219" i="36"/>
  <c r="H219" i="36"/>
  <c r="G219" i="36"/>
  <c r="B235" i="50"/>
  <c r="N235" i="50" s="1"/>
  <c r="H35" i="36"/>
  <c r="A35" i="36"/>
  <c r="I35" i="36"/>
  <c r="B35" i="36"/>
  <c r="D35" i="36"/>
  <c r="E35" i="36"/>
  <c r="C35" i="36"/>
  <c r="F35" i="36"/>
  <c r="G35" i="36"/>
  <c r="B51" i="50"/>
  <c r="N51" i="50" s="1"/>
  <c r="B178" i="36"/>
  <c r="C178" i="36"/>
  <c r="D178" i="36"/>
  <c r="E178" i="36"/>
  <c r="A178" i="36"/>
  <c r="F178" i="36"/>
  <c r="G178" i="36"/>
  <c r="H178" i="36"/>
  <c r="I178" i="36"/>
  <c r="B194" i="50"/>
  <c r="N194" i="50" s="1"/>
  <c r="H522" i="36"/>
  <c r="A522" i="36"/>
  <c r="I522" i="36"/>
  <c r="B522" i="36"/>
  <c r="C522" i="36"/>
  <c r="D522" i="36"/>
  <c r="F522" i="36"/>
  <c r="E522" i="36"/>
  <c r="G522" i="36"/>
  <c r="B538" i="50"/>
  <c r="N538" i="50" s="1"/>
  <c r="F516" i="36"/>
  <c r="G516" i="36"/>
  <c r="H516" i="36"/>
  <c r="A516" i="36"/>
  <c r="I516" i="36"/>
  <c r="D516" i="36"/>
  <c r="B516" i="36"/>
  <c r="C516" i="36"/>
  <c r="E516" i="36"/>
  <c r="B532" i="50"/>
  <c r="N532" i="50" s="1"/>
  <c r="B552" i="36"/>
  <c r="C552" i="36"/>
  <c r="D552" i="36"/>
  <c r="F552" i="36"/>
  <c r="E552" i="36"/>
  <c r="H552" i="36"/>
  <c r="G552" i="36"/>
  <c r="I552" i="36"/>
  <c r="A552" i="36"/>
  <c r="B568" i="50"/>
  <c r="N568" i="50" s="1"/>
  <c r="H546" i="36"/>
  <c r="I546" i="36"/>
  <c r="A546" i="36"/>
  <c r="B546" i="36"/>
  <c r="D546" i="36"/>
  <c r="C546" i="36"/>
  <c r="F546" i="36"/>
  <c r="E546" i="36"/>
  <c r="G546" i="36"/>
  <c r="B562" i="50"/>
  <c r="N562" i="50" s="1"/>
  <c r="D534" i="36"/>
  <c r="E534" i="36"/>
  <c r="F534" i="36"/>
  <c r="G534" i="36"/>
  <c r="H534" i="36"/>
  <c r="B534" i="36"/>
  <c r="A534" i="36"/>
  <c r="I534" i="36"/>
  <c r="C534" i="36"/>
  <c r="B550" i="50"/>
  <c r="N550" i="50" s="1"/>
  <c r="B512" i="36"/>
  <c r="C512" i="36"/>
  <c r="D512" i="36"/>
  <c r="E512" i="36"/>
  <c r="H512" i="36"/>
  <c r="F512" i="36"/>
  <c r="G512" i="36"/>
  <c r="A512" i="36"/>
  <c r="I512" i="36"/>
  <c r="B528" i="50"/>
  <c r="N528" i="50" s="1"/>
  <c r="F446" i="36"/>
  <c r="G446" i="36"/>
  <c r="A446" i="36"/>
  <c r="I446" i="36"/>
  <c r="B446" i="36"/>
  <c r="C446" i="36"/>
  <c r="D446" i="36"/>
  <c r="E446" i="36"/>
  <c r="H446" i="36"/>
  <c r="B462" i="50"/>
  <c r="N462" i="50" s="1"/>
  <c r="B450" i="36"/>
  <c r="C450" i="36"/>
  <c r="E450" i="36"/>
  <c r="F450" i="36"/>
  <c r="G450" i="36"/>
  <c r="H450" i="36"/>
  <c r="A450" i="36"/>
  <c r="D450" i="36"/>
  <c r="I450" i="36"/>
  <c r="B466" i="50"/>
  <c r="N466" i="50" s="1"/>
  <c r="H444" i="36"/>
  <c r="A444" i="36"/>
  <c r="I444" i="36"/>
  <c r="C444" i="36"/>
  <c r="D444" i="36"/>
  <c r="E444" i="36"/>
  <c r="F444" i="36"/>
  <c r="B444" i="36"/>
  <c r="G444" i="36"/>
  <c r="B460" i="50"/>
  <c r="N460" i="50" s="1"/>
  <c r="B442" i="36"/>
  <c r="C442" i="36"/>
  <c r="E442" i="36"/>
  <c r="F442" i="36"/>
  <c r="G442" i="36"/>
  <c r="H442" i="36"/>
  <c r="A442" i="36"/>
  <c r="D442" i="36"/>
  <c r="I442" i="36"/>
  <c r="B458" i="50"/>
  <c r="N458" i="50" s="1"/>
  <c r="C349" i="36"/>
  <c r="E349" i="36"/>
  <c r="F349" i="36"/>
  <c r="G349" i="36"/>
  <c r="H349" i="36"/>
  <c r="I349" i="36"/>
  <c r="A349" i="36"/>
  <c r="B349" i="36"/>
  <c r="D349" i="36"/>
  <c r="B365" i="50"/>
  <c r="N365" i="50" s="1"/>
  <c r="F524" i="36"/>
  <c r="G524" i="36"/>
  <c r="H524" i="36"/>
  <c r="A524" i="36"/>
  <c r="I524" i="36"/>
  <c r="B524" i="36"/>
  <c r="C524" i="36"/>
  <c r="D524" i="36"/>
  <c r="E524" i="36"/>
  <c r="B540" i="50"/>
  <c r="N540" i="50" s="1"/>
  <c r="B390" i="36"/>
  <c r="E390" i="36"/>
  <c r="C390" i="36"/>
  <c r="D390" i="36"/>
  <c r="F390" i="36"/>
  <c r="G390" i="36"/>
  <c r="H390" i="36"/>
  <c r="I390" i="36"/>
  <c r="A390" i="36"/>
  <c r="B406" i="50"/>
  <c r="N406" i="50" s="1"/>
  <c r="G226" i="36"/>
  <c r="B226" i="36"/>
  <c r="C226" i="36"/>
  <c r="D226" i="36"/>
  <c r="E226" i="36"/>
  <c r="F226" i="36"/>
  <c r="I226" i="36"/>
  <c r="A226" i="36"/>
  <c r="H226" i="36"/>
  <c r="B242" i="50"/>
  <c r="N242" i="50" s="1"/>
  <c r="A232" i="36"/>
  <c r="I232" i="36"/>
  <c r="D232" i="36"/>
  <c r="F232" i="36"/>
  <c r="G232" i="36"/>
  <c r="B232" i="36"/>
  <c r="C232" i="36"/>
  <c r="E232" i="36"/>
  <c r="H232" i="36"/>
  <c r="B248" i="50"/>
  <c r="N248" i="50" s="1"/>
  <c r="C190" i="36"/>
  <c r="D190" i="36"/>
  <c r="E190" i="36"/>
  <c r="F190" i="36"/>
  <c r="G190" i="36"/>
  <c r="H190" i="36"/>
  <c r="A190" i="36"/>
  <c r="I190" i="36"/>
  <c r="B190" i="36"/>
  <c r="B206" i="50"/>
  <c r="N206" i="50" s="1"/>
  <c r="B334" i="36"/>
  <c r="D334" i="36"/>
  <c r="E334" i="36"/>
  <c r="A334" i="36"/>
  <c r="C334" i="36"/>
  <c r="F334" i="36"/>
  <c r="G334" i="36"/>
  <c r="H334" i="36"/>
  <c r="I334" i="36"/>
  <c r="B350" i="50"/>
  <c r="N350" i="50" s="1"/>
  <c r="G318" i="36"/>
  <c r="B318" i="36"/>
  <c r="C318" i="36"/>
  <c r="D318" i="36"/>
  <c r="E318" i="36"/>
  <c r="A318" i="36"/>
  <c r="F318" i="36"/>
  <c r="H318" i="36"/>
  <c r="I318" i="36"/>
  <c r="B334" i="50"/>
  <c r="N334" i="50" s="1"/>
  <c r="G302" i="36"/>
  <c r="B302" i="36"/>
  <c r="C302" i="36"/>
  <c r="D302" i="36"/>
  <c r="E302" i="36"/>
  <c r="I302" i="36"/>
  <c r="A302" i="36"/>
  <c r="F302" i="36"/>
  <c r="H302" i="36"/>
  <c r="B318" i="50"/>
  <c r="N318" i="50" s="1"/>
  <c r="F286" i="36"/>
  <c r="H286" i="36"/>
  <c r="A286" i="36"/>
  <c r="I286" i="36"/>
  <c r="C286" i="36"/>
  <c r="D286" i="36"/>
  <c r="E286" i="36"/>
  <c r="G286" i="36"/>
  <c r="B286" i="36"/>
  <c r="B302" i="50"/>
  <c r="N302" i="50" s="1"/>
  <c r="F270" i="36"/>
  <c r="H270" i="36"/>
  <c r="A270" i="36"/>
  <c r="I270" i="36"/>
  <c r="B270" i="36"/>
  <c r="E270" i="36"/>
  <c r="G270" i="36"/>
  <c r="D270" i="36"/>
  <c r="C270" i="36"/>
  <c r="B286" i="50"/>
  <c r="N286" i="50" s="1"/>
  <c r="F254" i="36"/>
  <c r="H254" i="36"/>
  <c r="A254" i="36"/>
  <c r="I254" i="36"/>
  <c r="D254" i="36"/>
  <c r="B254" i="36"/>
  <c r="C254" i="36"/>
  <c r="E254" i="36"/>
  <c r="G254" i="36"/>
  <c r="B270" i="50"/>
  <c r="N270" i="50" s="1"/>
  <c r="E196" i="36"/>
  <c r="F196" i="36"/>
  <c r="G196" i="36"/>
  <c r="H196" i="36"/>
  <c r="A196" i="36"/>
  <c r="I196" i="36"/>
  <c r="B196" i="36"/>
  <c r="C196" i="36"/>
  <c r="D196" i="36"/>
  <c r="B212" i="50"/>
  <c r="N212" i="50" s="1"/>
  <c r="G202" i="36"/>
  <c r="A202" i="36"/>
  <c r="I202" i="36"/>
  <c r="B202" i="36"/>
  <c r="C202" i="36"/>
  <c r="D202" i="36"/>
  <c r="E202" i="36"/>
  <c r="F202" i="36"/>
  <c r="H202" i="36"/>
  <c r="B218" i="50"/>
  <c r="N218" i="50" s="1"/>
  <c r="C214" i="36"/>
  <c r="F214" i="36"/>
  <c r="G214" i="36"/>
  <c r="H214" i="36"/>
  <c r="A214" i="36"/>
  <c r="I214" i="36"/>
  <c r="E214" i="36"/>
  <c r="B214" i="36"/>
  <c r="D214" i="36"/>
  <c r="B230" i="50"/>
  <c r="N230" i="50" s="1"/>
  <c r="F378" i="36"/>
  <c r="H378" i="36"/>
  <c r="A378" i="36"/>
  <c r="I378" i="36"/>
  <c r="B378" i="36"/>
  <c r="C378" i="36"/>
  <c r="D378" i="36"/>
  <c r="E378" i="36"/>
  <c r="G378" i="36"/>
  <c r="B394" i="50"/>
  <c r="N394" i="50" s="1"/>
  <c r="A332" i="36"/>
  <c r="I332" i="36"/>
  <c r="D332" i="36"/>
  <c r="E332" i="36"/>
  <c r="F332" i="36"/>
  <c r="G332" i="36"/>
  <c r="B332" i="36"/>
  <c r="C332" i="36"/>
  <c r="H332" i="36"/>
  <c r="B348" i="50"/>
  <c r="N348" i="50" s="1"/>
  <c r="A316" i="36"/>
  <c r="I316" i="36"/>
  <c r="D316" i="36"/>
  <c r="E316" i="36"/>
  <c r="F316" i="36"/>
  <c r="G316" i="36"/>
  <c r="B316" i="36"/>
  <c r="C316" i="36"/>
  <c r="H316" i="36"/>
  <c r="B332" i="50"/>
  <c r="N332" i="50" s="1"/>
  <c r="C300" i="36"/>
  <c r="I300" i="36"/>
  <c r="D300" i="36"/>
  <c r="E300" i="36"/>
  <c r="F300" i="36"/>
  <c r="G300" i="36"/>
  <c r="H300" i="36"/>
  <c r="A300" i="36"/>
  <c r="B300" i="36"/>
  <c r="B316" i="50"/>
  <c r="N316" i="50" s="1"/>
  <c r="H284" i="36"/>
  <c r="B284" i="36"/>
  <c r="C284" i="36"/>
  <c r="D284" i="36"/>
  <c r="G284" i="36"/>
  <c r="I284" i="36"/>
  <c r="A284" i="36"/>
  <c r="E284" i="36"/>
  <c r="F284" i="36"/>
  <c r="B300" i="50"/>
  <c r="N300" i="50" s="1"/>
  <c r="H268" i="36"/>
  <c r="B268" i="36"/>
  <c r="C268" i="36"/>
  <c r="F268" i="36"/>
  <c r="A268" i="36"/>
  <c r="D268" i="36"/>
  <c r="E268" i="36"/>
  <c r="G268" i="36"/>
  <c r="I268" i="36"/>
  <c r="B284" i="50"/>
  <c r="N284" i="50" s="1"/>
  <c r="H252" i="36"/>
  <c r="B252" i="36"/>
  <c r="C252" i="36"/>
  <c r="I252" i="36"/>
  <c r="A252" i="36"/>
  <c r="D252" i="36"/>
  <c r="E252" i="36"/>
  <c r="F252" i="36"/>
  <c r="G252" i="36"/>
  <c r="B268" i="50"/>
  <c r="N268" i="50" s="1"/>
  <c r="E188" i="36"/>
  <c r="F188" i="36"/>
  <c r="G188" i="36"/>
  <c r="H188" i="36"/>
  <c r="A188" i="36"/>
  <c r="I188" i="36"/>
  <c r="B188" i="36"/>
  <c r="C188" i="36"/>
  <c r="D188" i="36"/>
  <c r="B204" i="50"/>
  <c r="N204" i="50" s="1"/>
  <c r="D96" i="36"/>
  <c r="E96" i="36"/>
  <c r="F96" i="36"/>
  <c r="H96" i="36"/>
  <c r="B96" i="36"/>
  <c r="C96" i="36"/>
  <c r="A96" i="36"/>
  <c r="G96" i="36"/>
  <c r="I96" i="36"/>
  <c r="B112" i="50"/>
  <c r="N112" i="50" s="1"/>
  <c r="F102" i="36"/>
  <c r="G102" i="36"/>
  <c r="H102" i="36"/>
  <c r="B102" i="36"/>
  <c r="D102" i="36"/>
  <c r="E102" i="36"/>
  <c r="C102" i="36"/>
  <c r="I102" i="36"/>
  <c r="A102" i="36"/>
  <c r="B118" i="50"/>
  <c r="N118" i="50" s="1"/>
  <c r="H108" i="36"/>
  <c r="A108" i="36"/>
  <c r="I108" i="36"/>
  <c r="B108" i="36"/>
  <c r="D108" i="36"/>
  <c r="F108" i="36"/>
  <c r="G108" i="36"/>
  <c r="E108" i="36"/>
  <c r="C108" i="36"/>
  <c r="B124" i="50"/>
  <c r="N124" i="50" s="1"/>
  <c r="A192" i="36"/>
  <c r="I192" i="36"/>
  <c r="B192" i="36"/>
  <c r="C192" i="36"/>
  <c r="D192" i="36"/>
  <c r="E192" i="36"/>
  <c r="F192" i="36"/>
  <c r="G192" i="36"/>
  <c r="H192" i="36"/>
  <c r="B208" i="50"/>
  <c r="N208" i="50" s="1"/>
  <c r="D136" i="36"/>
  <c r="E136" i="36"/>
  <c r="F136" i="36"/>
  <c r="G136" i="36"/>
  <c r="H136" i="36"/>
  <c r="I136" i="36"/>
  <c r="A136" i="36"/>
  <c r="B136" i="36"/>
  <c r="C136" i="36"/>
  <c r="B152" i="50"/>
  <c r="N152" i="50" s="1"/>
  <c r="B138" i="36"/>
  <c r="C138" i="36"/>
  <c r="D138" i="36"/>
  <c r="E138" i="36"/>
  <c r="F138" i="36"/>
  <c r="G138" i="36"/>
  <c r="H138" i="36"/>
  <c r="I138" i="36"/>
  <c r="A138" i="36"/>
  <c r="B154" i="50"/>
  <c r="N154" i="50" s="1"/>
  <c r="F110" i="36"/>
  <c r="G110" i="36"/>
  <c r="H110" i="36"/>
  <c r="B110" i="36"/>
  <c r="D110" i="36"/>
  <c r="E110" i="36"/>
  <c r="A110" i="36"/>
  <c r="C110" i="36"/>
  <c r="I110" i="36"/>
  <c r="B126" i="50"/>
  <c r="N126" i="50" s="1"/>
  <c r="E471" i="36"/>
  <c r="F471" i="36"/>
  <c r="H471" i="36"/>
  <c r="A471" i="36"/>
  <c r="I471" i="36"/>
  <c r="B471" i="36"/>
  <c r="C471" i="36"/>
  <c r="D471" i="36"/>
  <c r="G471" i="36"/>
  <c r="B487" i="50"/>
  <c r="N487" i="50" s="1"/>
  <c r="A481" i="36"/>
  <c r="I481" i="36"/>
  <c r="B481" i="36"/>
  <c r="C481" i="36"/>
  <c r="D481" i="36"/>
  <c r="E481" i="36"/>
  <c r="G481" i="36"/>
  <c r="F481" i="36"/>
  <c r="H481" i="36"/>
  <c r="B497" i="50"/>
  <c r="N497" i="50" s="1"/>
  <c r="E581" i="36"/>
  <c r="F581" i="36"/>
  <c r="C581" i="36"/>
  <c r="G581" i="36"/>
  <c r="H581" i="36"/>
  <c r="I581" i="36"/>
  <c r="A581" i="36"/>
  <c r="B581" i="36"/>
  <c r="D581" i="36"/>
  <c r="B597" i="50"/>
  <c r="N597" i="50" s="1"/>
  <c r="A74" i="36"/>
  <c r="I74" i="36"/>
  <c r="B74" i="36"/>
  <c r="C74" i="36"/>
  <c r="F74" i="36"/>
  <c r="G74" i="36"/>
  <c r="H74" i="36"/>
  <c r="D74" i="36"/>
  <c r="E74" i="36"/>
  <c r="B90" i="50"/>
  <c r="N90" i="50" s="1"/>
  <c r="G421" i="36"/>
  <c r="H421" i="36"/>
  <c r="B421" i="36"/>
  <c r="C421" i="36"/>
  <c r="D421" i="36"/>
  <c r="E421" i="36"/>
  <c r="A421" i="36"/>
  <c r="F421" i="36"/>
  <c r="I421" i="36"/>
  <c r="B437" i="50"/>
  <c r="N437" i="50" s="1"/>
  <c r="G469" i="36"/>
  <c r="H469" i="36"/>
  <c r="B469" i="36"/>
  <c r="C469" i="36"/>
  <c r="D469" i="36"/>
  <c r="E469" i="36"/>
  <c r="I469" i="36"/>
  <c r="A469" i="36"/>
  <c r="F469" i="36"/>
  <c r="B485" i="50"/>
  <c r="N485" i="50" s="1"/>
  <c r="G149" i="36"/>
  <c r="H149" i="36"/>
  <c r="A149" i="36"/>
  <c r="I149" i="36"/>
  <c r="B149" i="36"/>
  <c r="C149" i="36"/>
  <c r="D149" i="36"/>
  <c r="E149" i="36"/>
  <c r="F149" i="36"/>
  <c r="B165" i="50"/>
  <c r="N165" i="50" s="1"/>
  <c r="H84" i="36"/>
  <c r="A84" i="36"/>
  <c r="I84" i="36"/>
  <c r="B84" i="36"/>
  <c r="C84" i="36"/>
  <c r="D84" i="36"/>
  <c r="F84" i="36"/>
  <c r="G84" i="36"/>
  <c r="E84" i="36"/>
  <c r="B100" i="50"/>
  <c r="N100" i="50" s="1"/>
  <c r="A395" i="36"/>
  <c r="I395" i="36"/>
  <c r="B395" i="36"/>
  <c r="C395" i="36"/>
  <c r="D395" i="36"/>
  <c r="E395" i="36"/>
  <c r="F395" i="36"/>
  <c r="G395" i="36"/>
  <c r="H395" i="36"/>
  <c r="B411" i="50"/>
  <c r="N411" i="50" s="1"/>
  <c r="G547" i="36"/>
  <c r="H547" i="36"/>
  <c r="E547" i="36"/>
  <c r="A547" i="36"/>
  <c r="I547" i="36"/>
  <c r="B547" i="36"/>
  <c r="C547" i="36"/>
  <c r="D547" i="36"/>
  <c r="F547" i="36"/>
  <c r="B563" i="50"/>
  <c r="N563" i="50" s="1"/>
  <c r="C511" i="36"/>
  <c r="A511" i="36"/>
  <c r="D511" i="36"/>
  <c r="I511" i="36"/>
  <c r="E511" i="36"/>
  <c r="F511" i="36"/>
  <c r="G511" i="36"/>
  <c r="H511" i="36"/>
  <c r="B511" i="36"/>
  <c r="B527" i="50"/>
  <c r="N527" i="50" s="1"/>
  <c r="D329" i="36"/>
  <c r="G329" i="36"/>
  <c r="H329" i="36"/>
  <c r="A329" i="36"/>
  <c r="I329" i="36"/>
  <c r="B329" i="36"/>
  <c r="C329" i="36"/>
  <c r="E329" i="36"/>
  <c r="F329" i="36"/>
  <c r="B345" i="50"/>
  <c r="N345" i="50" s="1"/>
  <c r="A459" i="36"/>
  <c r="I459" i="36"/>
  <c r="B459" i="36"/>
  <c r="D459" i="36"/>
  <c r="E459" i="36"/>
  <c r="F459" i="36"/>
  <c r="G459" i="36"/>
  <c r="C459" i="36"/>
  <c r="H459" i="36"/>
  <c r="B475" i="50"/>
  <c r="N475" i="50" s="1"/>
  <c r="H201" i="36"/>
  <c r="B201" i="36"/>
  <c r="C201" i="36"/>
  <c r="D201" i="36"/>
  <c r="E201" i="36"/>
  <c r="F201" i="36"/>
  <c r="A201" i="36"/>
  <c r="G201" i="36"/>
  <c r="I201" i="36"/>
  <c r="B217" i="50"/>
  <c r="N217" i="50" s="1"/>
  <c r="E387" i="36"/>
  <c r="H387" i="36"/>
  <c r="I387" i="36"/>
  <c r="A387" i="36"/>
  <c r="B387" i="36"/>
  <c r="C387" i="36"/>
  <c r="D387" i="36"/>
  <c r="F387" i="36"/>
  <c r="G387" i="36"/>
  <c r="B403" i="50"/>
  <c r="N403" i="50" s="1"/>
  <c r="A115" i="36"/>
  <c r="I115" i="36"/>
  <c r="B115" i="36"/>
  <c r="C115" i="36"/>
  <c r="E115" i="36"/>
  <c r="G115" i="36"/>
  <c r="H115" i="36"/>
  <c r="D115" i="36"/>
  <c r="F115" i="36"/>
  <c r="B131" i="50"/>
  <c r="N131" i="50" s="1"/>
  <c r="D321" i="36"/>
  <c r="G321" i="36"/>
  <c r="H321" i="36"/>
  <c r="A321" i="36"/>
  <c r="I321" i="36"/>
  <c r="B321" i="36"/>
  <c r="C321" i="36"/>
  <c r="E321" i="36"/>
  <c r="F321" i="36"/>
  <c r="B337" i="50"/>
  <c r="N337" i="50" s="1"/>
  <c r="B154" i="36"/>
  <c r="C154" i="36"/>
  <c r="D154" i="36"/>
  <c r="E154" i="36"/>
  <c r="F154" i="36"/>
  <c r="G154" i="36"/>
  <c r="H154" i="36"/>
  <c r="I154" i="36"/>
  <c r="A154" i="36"/>
  <c r="B170" i="50"/>
  <c r="N170" i="50" s="1"/>
  <c r="H132" i="36"/>
  <c r="A132" i="36"/>
  <c r="I132" i="36"/>
  <c r="B132" i="36"/>
  <c r="C132" i="36"/>
  <c r="D132" i="36"/>
  <c r="E132" i="36"/>
  <c r="F132" i="36"/>
  <c r="G132" i="36"/>
  <c r="B148" i="50"/>
  <c r="N148" i="50" s="1"/>
  <c r="G563" i="36"/>
  <c r="H563" i="36"/>
  <c r="A563" i="36"/>
  <c r="I563" i="36"/>
  <c r="B563" i="36"/>
  <c r="C563" i="36"/>
  <c r="E563" i="36"/>
  <c r="D563" i="36"/>
  <c r="F563" i="36"/>
  <c r="B579" i="50"/>
  <c r="N579" i="50" s="1"/>
  <c r="E455" i="36"/>
  <c r="F455" i="36"/>
  <c r="H455" i="36"/>
  <c r="A455" i="36"/>
  <c r="I455" i="36"/>
  <c r="B455" i="36"/>
  <c r="C455" i="36"/>
  <c r="G455" i="36"/>
  <c r="D455" i="36"/>
  <c r="B471" i="50"/>
  <c r="N471" i="50" s="1"/>
  <c r="C465" i="36"/>
  <c r="D465" i="36"/>
  <c r="F465" i="36"/>
  <c r="G465" i="36"/>
  <c r="H465" i="36"/>
  <c r="A465" i="36"/>
  <c r="I465" i="36"/>
  <c r="E465" i="36"/>
  <c r="B465" i="36"/>
  <c r="B481" i="50"/>
  <c r="N481" i="50" s="1"/>
  <c r="E565" i="36"/>
  <c r="C565" i="36"/>
  <c r="F565" i="36"/>
  <c r="G565" i="36"/>
  <c r="A565" i="36"/>
  <c r="H565" i="36"/>
  <c r="I565" i="36"/>
  <c r="B565" i="36"/>
  <c r="D565" i="36"/>
  <c r="B581" i="50"/>
  <c r="N581" i="50" s="1"/>
  <c r="C373" i="36"/>
  <c r="E373" i="36"/>
  <c r="F373" i="36"/>
  <c r="H373" i="36"/>
  <c r="I373" i="36"/>
  <c r="A373" i="36"/>
  <c r="B373" i="36"/>
  <c r="D373" i="36"/>
  <c r="G373" i="36"/>
  <c r="B389" i="50"/>
  <c r="N389" i="50" s="1"/>
  <c r="G165" i="36"/>
  <c r="H165" i="36"/>
  <c r="A165" i="36"/>
  <c r="I165" i="36"/>
  <c r="B165" i="36"/>
  <c r="C165" i="36"/>
  <c r="D165" i="36"/>
  <c r="E165" i="36"/>
  <c r="F165" i="36"/>
  <c r="B181" i="50"/>
  <c r="N181" i="50" s="1"/>
  <c r="H164" i="36"/>
  <c r="A164" i="36"/>
  <c r="I164" i="36"/>
  <c r="B164" i="36"/>
  <c r="C164" i="36"/>
  <c r="D164" i="36"/>
  <c r="E164" i="36"/>
  <c r="F164" i="36"/>
  <c r="G164" i="36"/>
  <c r="B180" i="50"/>
  <c r="N180" i="50" s="1"/>
  <c r="G405" i="36"/>
  <c r="H405" i="36"/>
  <c r="A405" i="36"/>
  <c r="I405" i="36"/>
  <c r="B405" i="36"/>
  <c r="C405" i="36"/>
  <c r="D405" i="36"/>
  <c r="E405" i="36"/>
  <c r="F405" i="36"/>
  <c r="B421" i="50"/>
  <c r="N421" i="50" s="1"/>
  <c r="G539" i="36"/>
  <c r="H539" i="36"/>
  <c r="E539" i="36"/>
  <c r="A539" i="36"/>
  <c r="I539" i="36"/>
  <c r="B539" i="36"/>
  <c r="C539" i="36"/>
  <c r="D539" i="36"/>
  <c r="F539" i="36"/>
  <c r="B555" i="50"/>
  <c r="N555" i="50" s="1"/>
  <c r="C575" i="36"/>
  <c r="D575" i="36"/>
  <c r="E575" i="36"/>
  <c r="F575" i="36"/>
  <c r="G575" i="36"/>
  <c r="A575" i="36"/>
  <c r="H575" i="36"/>
  <c r="I575" i="36"/>
  <c r="B575" i="36"/>
  <c r="B591" i="50"/>
  <c r="N591" i="50" s="1"/>
  <c r="F370" i="36"/>
  <c r="H370" i="36"/>
  <c r="A370" i="36"/>
  <c r="I370" i="36"/>
  <c r="B370" i="36"/>
  <c r="C370" i="36"/>
  <c r="D370" i="36"/>
  <c r="E370" i="36"/>
  <c r="G370" i="36"/>
  <c r="B386" i="50"/>
  <c r="N386" i="50" s="1"/>
  <c r="A521" i="36"/>
  <c r="I521" i="36"/>
  <c r="G521" i="36"/>
  <c r="B521" i="36"/>
  <c r="C521" i="36"/>
  <c r="D521" i="36"/>
  <c r="E521" i="36"/>
  <c r="F521" i="36"/>
  <c r="H521" i="36"/>
  <c r="B537" i="50"/>
  <c r="N537" i="50" s="1"/>
  <c r="C479" i="36"/>
  <c r="D479" i="36"/>
  <c r="E479" i="36"/>
  <c r="F479" i="36"/>
  <c r="I479" i="36"/>
  <c r="G479" i="36"/>
  <c r="H479" i="36"/>
  <c r="A479" i="36"/>
  <c r="B479" i="36"/>
  <c r="B495" i="50"/>
  <c r="N495" i="50" s="1"/>
  <c r="E463" i="36"/>
  <c r="F463" i="36"/>
  <c r="H463" i="36"/>
  <c r="A463" i="36"/>
  <c r="I463" i="36"/>
  <c r="B463" i="36"/>
  <c r="C463" i="36"/>
  <c r="D463" i="36"/>
  <c r="G463" i="36"/>
  <c r="B479" i="50"/>
  <c r="N479" i="50" s="1"/>
  <c r="C425" i="36"/>
  <c r="D425" i="36"/>
  <c r="F425" i="36"/>
  <c r="G425" i="36"/>
  <c r="H425" i="36"/>
  <c r="A425" i="36"/>
  <c r="I425" i="36"/>
  <c r="B425" i="36"/>
  <c r="E425" i="36"/>
  <c r="B441" i="50"/>
  <c r="N441" i="50" s="1"/>
  <c r="E263" i="36"/>
  <c r="G263" i="36"/>
  <c r="H263" i="36"/>
  <c r="A263" i="36"/>
  <c r="D263" i="36"/>
  <c r="F263" i="36"/>
  <c r="I263" i="36"/>
  <c r="B263" i="36"/>
  <c r="C263" i="36"/>
  <c r="B279" i="50"/>
  <c r="N279" i="50" s="1"/>
  <c r="E279" i="36"/>
  <c r="G279" i="36"/>
  <c r="H279" i="36"/>
  <c r="B279" i="36"/>
  <c r="C279" i="36"/>
  <c r="D279" i="36"/>
  <c r="F279" i="36"/>
  <c r="A279" i="36"/>
  <c r="I279" i="36"/>
  <c r="B295" i="50"/>
  <c r="N295" i="50" s="1"/>
  <c r="D388" i="36"/>
  <c r="G388" i="36"/>
  <c r="A388" i="36"/>
  <c r="B388" i="36"/>
  <c r="C388" i="36"/>
  <c r="E388" i="36"/>
  <c r="F388" i="36"/>
  <c r="H388" i="36"/>
  <c r="I388" i="36"/>
  <c r="B404" i="50"/>
  <c r="N404" i="50" s="1"/>
  <c r="H376" i="36"/>
  <c r="B376" i="36"/>
  <c r="C376" i="36"/>
  <c r="F376" i="36"/>
  <c r="G376" i="36"/>
  <c r="I376" i="36"/>
  <c r="A376" i="36"/>
  <c r="D376" i="36"/>
  <c r="E376" i="36"/>
  <c r="B392" i="50"/>
  <c r="N392" i="50" s="1"/>
  <c r="H506" i="36"/>
  <c r="A506" i="36"/>
  <c r="I506" i="36"/>
  <c r="F506" i="36"/>
  <c r="B506" i="36"/>
  <c r="C506" i="36"/>
  <c r="D506" i="36"/>
  <c r="E506" i="36"/>
  <c r="G506" i="36"/>
  <c r="B522" i="50"/>
  <c r="N522" i="50" s="1"/>
  <c r="D542" i="36"/>
  <c r="E542" i="36"/>
  <c r="F542" i="36"/>
  <c r="G542" i="36"/>
  <c r="H542" i="36"/>
  <c r="B542" i="36"/>
  <c r="A542" i="36"/>
  <c r="I542" i="36"/>
  <c r="C542" i="36"/>
  <c r="B558" i="50"/>
  <c r="N558" i="50" s="1"/>
  <c r="B536" i="36"/>
  <c r="C536" i="36"/>
  <c r="D536" i="36"/>
  <c r="E536" i="36"/>
  <c r="F536" i="36"/>
  <c r="H536" i="36"/>
  <c r="G536" i="36"/>
  <c r="A536" i="36"/>
  <c r="I536" i="36"/>
  <c r="B552" i="50"/>
  <c r="N552" i="50" s="1"/>
  <c r="H530" i="36"/>
  <c r="A530" i="36"/>
  <c r="I530" i="36"/>
  <c r="B530" i="36"/>
  <c r="C530" i="36"/>
  <c r="D530" i="36"/>
  <c r="F530" i="36"/>
  <c r="E530" i="36"/>
  <c r="G530" i="36"/>
  <c r="B546" i="50"/>
  <c r="N546" i="50" s="1"/>
  <c r="D518" i="36"/>
  <c r="E518" i="36"/>
  <c r="B518" i="36"/>
  <c r="F518" i="36"/>
  <c r="G518" i="36"/>
  <c r="H518" i="36"/>
  <c r="A518" i="36"/>
  <c r="I518" i="36"/>
  <c r="C518" i="36"/>
  <c r="B534" i="50"/>
  <c r="N534" i="50" s="1"/>
  <c r="H468" i="36"/>
  <c r="A468" i="36"/>
  <c r="I468" i="36"/>
  <c r="C468" i="36"/>
  <c r="D468" i="36"/>
  <c r="E468" i="36"/>
  <c r="F468" i="36"/>
  <c r="B468" i="36"/>
  <c r="G468" i="36"/>
  <c r="B484" i="50"/>
  <c r="N484" i="50" s="1"/>
  <c r="D456" i="36"/>
  <c r="E456" i="36"/>
  <c r="G456" i="36"/>
  <c r="H456" i="36"/>
  <c r="A456" i="36"/>
  <c r="I456" i="36"/>
  <c r="B456" i="36"/>
  <c r="C456" i="36"/>
  <c r="F456" i="36"/>
  <c r="B472" i="50"/>
  <c r="N472" i="50" s="1"/>
  <c r="B434" i="36"/>
  <c r="C434" i="36"/>
  <c r="E434" i="36"/>
  <c r="F434" i="36"/>
  <c r="G434" i="36"/>
  <c r="H434" i="36"/>
  <c r="D434" i="36"/>
  <c r="I434" i="36"/>
  <c r="A434" i="36"/>
  <c r="B450" i="50"/>
  <c r="N450" i="50" s="1"/>
  <c r="D464" i="36"/>
  <c r="E464" i="36"/>
  <c r="G464" i="36"/>
  <c r="H464" i="36"/>
  <c r="A464" i="36"/>
  <c r="I464" i="36"/>
  <c r="B464" i="36"/>
  <c r="C464" i="36"/>
  <c r="F464" i="36"/>
  <c r="B480" i="50"/>
  <c r="N480" i="50" s="1"/>
  <c r="D432" i="36"/>
  <c r="E432" i="36"/>
  <c r="G432" i="36"/>
  <c r="H432" i="36"/>
  <c r="A432" i="36"/>
  <c r="I432" i="36"/>
  <c r="B432" i="36"/>
  <c r="C432" i="36"/>
  <c r="F432" i="36"/>
  <c r="B448" i="50"/>
  <c r="N448" i="50" s="1"/>
  <c r="F362" i="36"/>
  <c r="H362" i="36"/>
  <c r="A362" i="36"/>
  <c r="I362" i="36"/>
  <c r="D362" i="36"/>
  <c r="E362" i="36"/>
  <c r="G362" i="36"/>
  <c r="B362" i="36"/>
  <c r="C362" i="36"/>
  <c r="B378" i="50"/>
  <c r="N378" i="50" s="1"/>
  <c r="H396" i="36"/>
  <c r="A396" i="36"/>
  <c r="I396" i="36"/>
  <c r="B396" i="36"/>
  <c r="C396" i="36"/>
  <c r="D396" i="36"/>
  <c r="E396" i="36"/>
  <c r="F396" i="36"/>
  <c r="G396" i="36"/>
  <c r="B412" i="50"/>
  <c r="N412" i="50" s="1"/>
  <c r="F508" i="36"/>
  <c r="G508" i="36"/>
  <c r="H508" i="36"/>
  <c r="A508" i="36"/>
  <c r="I508" i="36"/>
  <c r="D508" i="36"/>
  <c r="B508" i="36"/>
  <c r="C508" i="36"/>
  <c r="E508" i="36"/>
  <c r="B524" i="50"/>
  <c r="N524" i="50" s="1"/>
  <c r="B374" i="36"/>
  <c r="D374" i="36"/>
  <c r="E374" i="36"/>
  <c r="A374" i="36"/>
  <c r="C374" i="36"/>
  <c r="F374" i="36"/>
  <c r="G374" i="36"/>
  <c r="H374" i="36"/>
  <c r="I374" i="36"/>
  <c r="B390" i="50"/>
  <c r="N390" i="50" s="1"/>
  <c r="G210" i="36"/>
  <c r="B210" i="36"/>
  <c r="C210" i="36"/>
  <c r="D210" i="36"/>
  <c r="E210" i="36"/>
  <c r="F210" i="36"/>
  <c r="H210" i="36"/>
  <c r="I210" i="36"/>
  <c r="A210" i="36"/>
  <c r="B226" i="50"/>
  <c r="N226" i="50" s="1"/>
  <c r="A216" i="36"/>
  <c r="I216" i="36"/>
  <c r="D216" i="36"/>
  <c r="E216" i="36"/>
  <c r="F216" i="36"/>
  <c r="G216" i="36"/>
  <c r="B216" i="36"/>
  <c r="C216" i="36"/>
  <c r="H216" i="36"/>
  <c r="B232" i="50"/>
  <c r="N232" i="50" s="1"/>
  <c r="C238" i="36"/>
  <c r="F238" i="36"/>
  <c r="H238" i="36"/>
  <c r="A238" i="36"/>
  <c r="I238" i="36"/>
  <c r="D238" i="36"/>
  <c r="G238" i="36"/>
  <c r="E238" i="36"/>
  <c r="B238" i="36"/>
  <c r="B254" i="50"/>
  <c r="N254" i="50" s="1"/>
  <c r="F346" i="36"/>
  <c r="H346" i="36"/>
  <c r="A346" i="36"/>
  <c r="I346" i="36"/>
  <c r="G346" i="36"/>
  <c r="B346" i="36"/>
  <c r="C346" i="36"/>
  <c r="D346" i="36"/>
  <c r="E346" i="36"/>
  <c r="B362" i="50"/>
  <c r="N362" i="50" s="1"/>
  <c r="C330" i="36"/>
  <c r="F330" i="36"/>
  <c r="G330" i="36"/>
  <c r="H330" i="36"/>
  <c r="A330" i="36"/>
  <c r="I330" i="36"/>
  <c r="B330" i="36"/>
  <c r="D330" i="36"/>
  <c r="E330" i="36"/>
  <c r="B346" i="50"/>
  <c r="N346" i="50" s="1"/>
  <c r="C314" i="36"/>
  <c r="F314" i="36"/>
  <c r="G314" i="36"/>
  <c r="H314" i="36"/>
  <c r="A314" i="36"/>
  <c r="I314" i="36"/>
  <c r="B314" i="36"/>
  <c r="D314" i="36"/>
  <c r="E314" i="36"/>
  <c r="B330" i="50"/>
  <c r="N330" i="50" s="1"/>
  <c r="B298" i="36"/>
  <c r="D298" i="36"/>
  <c r="E298" i="36"/>
  <c r="F298" i="36"/>
  <c r="I298" i="36"/>
  <c r="A298" i="36"/>
  <c r="C298" i="36"/>
  <c r="G298" i="36"/>
  <c r="H298" i="36"/>
  <c r="B314" i="50"/>
  <c r="N314" i="50" s="1"/>
  <c r="B282" i="36"/>
  <c r="D282" i="36"/>
  <c r="E282" i="36"/>
  <c r="H282" i="36"/>
  <c r="A282" i="36"/>
  <c r="C282" i="36"/>
  <c r="F282" i="36"/>
  <c r="G282" i="36"/>
  <c r="I282" i="36"/>
  <c r="B298" i="50"/>
  <c r="N298" i="50" s="1"/>
  <c r="B266" i="36"/>
  <c r="D266" i="36"/>
  <c r="E266" i="36"/>
  <c r="C266" i="36"/>
  <c r="F266" i="36"/>
  <c r="G266" i="36"/>
  <c r="H266" i="36"/>
  <c r="I266" i="36"/>
  <c r="A266" i="36"/>
  <c r="B282" i="50"/>
  <c r="N282" i="50" s="1"/>
  <c r="H244" i="36"/>
  <c r="B244" i="36"/>
  <c r="C244" i="36"/>
  <c r="E244" i="36"/>
  <c r="G244" i="36"/>
  <c r="I244" i="36"/>
  <c r="A244" i="36"/>
  <c r="F244" i="36"/>
  <c r="D244" i="36"/>
  <c r="B260" i="50"/>
  <c r="N260" i="50" s="1"/>
  <c r="B250" i="36"/>
  <c r="D250" i="36"/>
  <c r="E250" i="36"/>
  <c r="A250" i="36"/>
  <c r="F250" i="36"/>
  <c r="G250" i="36"/>
  <c r="H250" i="36"/>
  <c r="I250" i="36"/>
  <c r="C250" i="36"/>
  <c r="B266" i="50"/>
  <c r="N266" i="50" s="1"/>
  <c r="G186" i="36"/>
  <c r="H186" i="36"/>
  <c r="A186" i="36"/>
  <c r="I186" i="36"/>
  <c r="B186" i="36"/>
  <c r="C186" i="36"/>
  <c r="D186" i="36"/>
  <c r="E186" i="36"/>
  <c r="F186" i="36"/>
  <c r="B202" i="50"/>
  <c r="N202" i="50" s="1"/>
  <c r="C198" i="36"/>
  <c r="E198" i="36"/>
  <c r="F198" i="36"/>
  <c r="G198" i="36"/>
  <c r="H198" i="36"/>
  <c r="A198" i="36"/>
  <c r="I198" i="36"/>
  <c r="B198" i="36"/>
  <c r="D198" i="36"/>
  <c r="B214" i="50"/>
  <c r="N214" i="50" s="1"/>
  <c r="H344" i="36"/>
  <c r="B344" i="36"/>
  <c r="C344" i="36"/>
  <c r="A344" i="36"/>
  <c r="D344" i="36"/>
  <c r="E344" i="36"/>
  <c r="F344" i="36"/>
  <c r="G344" i="36"/>
  <c r="I344" i="36"/>
  <c r="B360" i="50"/>
  <c r="N360" i="50" s="1"/>
  <c r="E328" i="36"/>
  <c r="H328" i="36"/>
  <c r="A328" i="36"/>
  <c r="I328" i="36"/>
  <c r="B328" i="36"/>
  <c r="C328" i="36"/>
  <c r="D328" i="36"/>
  <c r="F328" i="36"/>
  <c r="G328" i="36"/>
  <c r="B344" i="50"/>
  <c r="N344" i="50" s="1"/>
  <c r="E312" i="36"/>
  <c r="H312" i="36"/>
  <c r="A312" i="36"/>
  <c r="I312" i="36"/>
  <c r="B312" i="36"/>
  <c r="C312" i="36"/>
  <c r="F312" i="36"/>
  <c r="G312" i="36"/>
  <c r="D312" i="36"/>
  <c r="B328" i="50"/>
  <c r="N328" i="50" s="1"/>
  <c r="D296" i="36"/>
  <c r="F296" i="36"/>
  <c r="G296" i="36"/>
  <c r="B296" i="36"/>
  <c r="C296" i="36"/>
  <c r="E296" i="36"/>
  <c r="H296" i="36"/>
  <c r="A296" i="36"/>
  <c r="I296" i="36"/>
  <c r="B312" i="50"/>
  <c r="N312" i="50" s="1"/>
  <c r="D280" i="36"/>
  <c r="F280" i="36"/>
  <c r="G280" i="36"/>
  <c r="A280" i="36"/>
  <c r="E280" i="36"/>
  <c r="H280" i="36"/>
  <c r="I280" i="36"/>
  <c r="B280" i="36"/>
  <c r="C280" i="36"/>
  <c r="B296" i="50"/>
  <c r="N296" i="50" s="1"/>
  <c r="D264" i="36"/>
  <c r="F264" i="36"/>
  <c r="G264" i="36"/>
  <c r="C264" i="36"/>
  <c r="I264" i="36"/>
  <c r="A264" i="36"/>
  <c r="B264" i="36"/>
  <c r="E264" i="36"/>
  <c r="H264" i="36"/>
  <c r="B280" i="50"/>
  <c r="N280" i="50" s="1"/>
  <c r="E236" i="36"/>
  <c r="H236" i="36"/>
  <c r="B236" i="36"/>
  <c r="C236" i="36"/>
  <c r="F236" i="36"/>
  <c r="I236" i="36"/>
  <c r="A236" i="36"/>
  <c r="D236" i="36"/>
  <c r="G236" i="36"/>
  <c r="B252" i="50"/>
  <c r="N252" i="50" s="1"/>
  <c r="A240" i="36"/>
  <c r="D240" i="36"/>
  <c r="F240" i="36"/>
  <c r="G240" i="36"/>
  <c r="B240" i="36"/>
  <c r="E240" i="36"/>
  <c r="H240" i="36"/>
  <c r="I240" i="36"/>
  <c r="C240" i="36"/>
  <c r="B256" i="50"/>
  <c r="N256" i="50" s="1"/>
  <c r="A224" i="36"/>
  <c r="I224" i="36"/>
  <c r="D224" i="36"/>
  <c r="E224" i="36"/>
  <c r="F224" i="36"/>
  <c r="G224" i="36"/>
  <c r="B224" i="36"/>
  <c r="H224" i="36"/>
  <c r="C224" i="36"/>
  <c r="B240" i="50"/>
  <c r="N240" i="50" s="1"/>
  <c r="A208" i="36"/>
  <c r="I208" i="36"/>
  <c r="D208" i="36"/>
  <c r="E208" i="36"/>
  <c r="F208" i="36"/>
  <c r="G208" i="36"/>
  <c r="B208" i="36"/>
  <c r="C208" i="36"/>
  <c r="H208" i="36"/>
  <c r="B224" i="50"/>
  <c r="N224" i="50" s="1"/>
  <c r="H92" i="36"/>
  <c r="A92" i="36"/>
  <c r="I92" i="36"/>
  <c r="B92" i="36"/>
  <c r="C92" i="36"/>
  <c r="D92" i="36"/>
  <c r="F92" i="36"/>
  <c r="G92" i="36"/>
  <c r="E92" i="36"/>
  <c r="B108" i="50"/>
  <c r="N108" i="50" s="1"/>
  <c r="B130" i="36"/>
  <c r="C130" i="36"/>
  <c r="D130" i="36"/>
  <c r="E130" i="36"/>
  <c r="A130" i="36"/>
  <c r="F130" i="36"/>
  <c r="G130" i="36"/>
  <c r="H130" i="36"/>
  <c r="I130" i="36"/>
  <c r="B146" i="50"/>
  <c r="N146" i="50" s="1"/>
  <c r="D120" i="36"/>
  <c r="E120" i="36"/>
  <c r="F120" i="36"/>
  <c r="H120" i="36"/>
  <c r="A120" i="36"/>
  <c r="B120" i="36"/>
  <c r="C120" i="36"/>
  <c r="I120" i="36"/>
  <c r="G120" i="36"/>
  <c r="B136" i="50"/>
  <c r="N136" i="50" s="1"/>
  <c r="B122" i="36"/>
  <c r="C122" i="36"/>
  <c r="D122" i="36"/>
  <c r="F122" i="36"/>
  <c r="H122" i="36"/>
  <c r="A122" i="36"/>
  <c r="E122" i="36"/>
  <c r="G122" i="36"/>
  <c r="I122" i="36"/>
  <c r="B138" i="50"/>
  <c r="N138" i="50" s="1"/>
  <c r="E439" i="36"/>
  <c r="F439" i="36"/>
  <c r="H439" i="36"/>
  <c r="A439" i="36"/>
  <c r="I439" i="36"/>
  <c r="B439" i="36"/>
  <c r="C439" i="36"/>
  <c r="D439" i="36"/>
  <c r="G439" i="36"/>
  <c r="B455" i="50"/>
  <c r="N455" i="50" s="1"/>
  <c r="C449" i="36"/>
  <c r="D449" i="36"/>
  <c r="F449" i="36"/>
  <c r="G449" i="36"/>
  <c r="H449" i="36"/>
  <c r="A449" i="36"/>
  <c r="I449" i="36"/>
  <c r="B449" i="36"/>
  <c r="E449" i="36"/>
  <c r="B465" i="50"/>
  <c r="N465" i="50" s="1"/>
  <c r="H368" i="36"/>
  <c r="B368" i="36"/>
  <c r="C368" i="36"/>
  <c r="A368" i="36"/>
  <c r="D368" i="36"/>
  <c r="E368" i="36"/>
  <c r="F368" i="36"/>
  <c r="G368" i="36"/>
  <c r="I368" i="36"/>
  <c r="B384" i="50"/>
  <c r="N384" i="50" s="1"/>
  <c r="C559" i="36"/>
  <c r="D559" i="36"/>
  <c r="I559" i="36"/>
  <c r="E559" i="36"/>
  <c r="F559" i="36"/>
  <c r="G559" i="36"/>
  <c r="A559" i="36"/>
  <c r="H559" i="36"/>
  <c r="B559" i="36"/>
  <c r="B575" i="50"/>
  <c r="N575" i="50" s="1"/>
  <c r="D348" i="36"/>
  <c r="F348" i="36"/>
  <c r="G348" i="36"/>
  <c r="B348" i="36"/>
  <c r="C348" i="36"/>
  <c r="E348" i="36"/>
  <c r="H348" i="36"/>
  <c r="I348" i="36"/>
  <c r="A348" i="36"/>
  <c r="B364" i="50"/>
  <c r="N364" i="50" s="1"/>
  <c r="G571" i="36"/>
  <c r="H571" i="36"/>
  <c r="A571" i="36"/>
  <c r="I571" i="36"/>
  <c r="B571" i="36"/>
  <c r="C571" i="36"/>
  <c r="E571" i="36"/>
  <c r="D571" i="36"/>
  <c r="F571" i="36"/>
  <c r="B587" i="50"/>
  <c r="N587" i="50" s="1"/>
  <c r="E549" i="36"/>
  <c r="F549" i="36"/>
  <c r="C549" i="36"/>
  <c r="G549" i="36"/>
  <c r="A549" i="36"/>
  <c r="H549" i="36"/>
  <c r="I549" i="36"/>
  <c r="B549" i="36"/>
  <c r="D549" i="36"/>
  <c r="B565" i="50"/>
  <c r="N565" i="50" s="1"/>
  <c r="E493" i="36"/>
  <c r="F493" i="36"/>
  <c r="C493" i="36"/>
  <c r="G493" i="36"/>
  <c r="H493" i="36"/>
  <c r="A493" i="36"/>
  <c r="I493" i="36"/>
  <c r="B493" i="36"/>
  <c r="D493" i="36"/>
  <c r="B509" i="50"/>
  <c r="N509" i="50" s="1"/>
  <c r="C457" i="36"/>
  <c r="D457" i="36"/>
  <c r="F457" i="36"/>
  <c r="G457" i="36"/>
  <c r="H457" i="36"/>
  <c r="A457" i="36"/>
  <c r="I457" i="36"/>
  <c r="B457" i="36"/>
  <c r="E457" i="36"/>
  <c r="B473" i="50"/>
  <c r="N473" i="50" s="1"/>
  <c r="G429" i="36"/>
  <c r="H429" i="36"/>
  <c r="B429" i="36"/>
  <c r="C429" i="36"/>
  <c r="D429" i="36"/>
  <c r="E429" i="36"/>
  <c r="A429" i="36"/>
  <c r="I429" i="36"/>
  <c r="F429" i="36"/>
  <c r="B445" i="50"/>
  <c r="N445" i="50" s="1"/>
  <c r="E355" i="36"/>
  <c r="G355" i="36"/>
  <c r="H355" i="36"/>
  <c r="C355" i="36"/>
  <c r="D355" i="36"/>
  <c r="F355" i="36"/>
  <c r="I355" i="36"/>
  <c r="A355" i="36"/>
  <c r="B355" i="36"/>
  <c r="B371" i="50"/>
  <c r="N371" i="50" s="1"/>
  <c r="A383" i="36"/>
  <c r="I383" i="36"/>
  <c r="D383" i="36"/>
  <c r="B383" i="36"/>
  <c r="C383" i="36"/>
  <c r="E383" i="36"/>
  <c r="F383" i="36"/>
  <c r="G383" i="36"/>
  <c r="H383" i="36"/>
  <c r="B399" i="50"/>
  <c r="N399" i="50" s="1"/>
  <c r="F327" i="36"/>
  <c r="A327" i="36"/>
  <c r="I327" i="36"/>
  <c r="B327" i="36"/>
  <c r="C327" i="36"/>
  <c r="D327" i="36"/>
  <c r="E327" i="36"/>
  <c r="G327" i="36"/>
  <c r="H327" i="36"/>
  <c r="B343" i="50"/>
  <c r="N343" i="50" s="1"/>
  <c r="C153" i="36"/>
  <c r="D153" i="36"/>
  <c r="E153" i="36"/>
  <c r="F153" i="36"/>
  <c r="A153" i="36"/>
  <c r="B153" i="36"/>
  <c r="G153" i="36"/>
  <c r="H153" i="36"/>
  <c r="I153" i="36"/>
  <c r="B169" i="50"/>
  <c r="N169" i="50" s="1"/>
  <c r="A427" i="36"/>
  <c r="I427" i="36"/>
  <c r="B427" i="36"/>
  <c r="D427" i="36"/>
  <c r="E427" i="36"/>
  <c r="F427" i="36"/>
  <c r="G427" i="36"/>
  <c r="C427" i="36"/>
  <c r="H427" i="36"/>
  <c r="B443" i="50"/>
  <c r="N443" i="50" s="1"/>
  <c r="C81" i="36"/>
  <c r="D81" i="36"/>
  <c r="E81" i="36"/>
  <c r="F81" i="36"/>
  <c r="G81" i="36"/>
  <c r="A81" i="36"/>
  <c r="I81" i="36"/>
  <c r="B81" i="36"/>
  <c r="H81" i="36"/>
  <c r="B97" i="50"/>
  <c r="N97" i="50" s="1"/>
  <c r="B350" i="36"/>
  <c r="D350" i="36"/>
  <c r="E350" i="36"/>
  <c r="I350" i="36"/>
  <c r="A350" i="36"/>
  <c r="C350" i="36"/>
  <c r="F350" i="36"/>
  <c r="G350" i="36"/>
  <c r="H350" i="36"/>
  <c r="B366" i="50"/>
  <c r="N366" i="50" s="1"/>
  <c r="H436" i="36"/>
  <c r="A436" i="36"/>
  <c r="I436" i="36"/>
  <c r="C436" i="36"/>
  <c r="D436" i="36"/>
  <c r="E436" i="36"/>
  <c r="F436" i="36"/>
  <c r="B436" i="36"/>
  <c r="G436" i="36"/>
  <c r="B452" i="50"/>
  <c r="N452" i="50" s="1"/>
  <c r="F430" i="36"/>
  <c r="G430" i="36"/>
  <c r="A430" i="36"/>
  <c r="I430" i="36"/>
  <c r="B430" i="36"/>
  <c r="C430" i="36"/>
  <c r="D430" i="36"/>
  <c r="H430" i="36"/>
  <c r="E430" i="36"/>
  <c r="B446" i="50"/>
  <c r="N446" i="50" s="1"/>
  <c r="C503" i="36"/>
  <c r="I503" i="36"/>
  <c r="D503" i="36"/>
  <c r="A503" i="36"/>
  <c r="E503" i="36"/>
  <c r="F503" i="36"/>
  <c r="G503" i="36"/>
  <c r="H503" i="36"/>
  <c r="B503" i="36"/>
  <c r="B519" i="50"/>
  <c r="N519" i="50" s="1"/>
  <c r="H428" i="36"/>
  <c r="A428" i="36"/>
  <c r="I428" i="36"/>
  <c r="C428" i="36"/>
  <c r="D428" i="36"/>
  <c r="E428" i="36"/>
  <c r="F428" i="36"/>
  <c r="B428" i="36"/>
  <c r="G428" i="36"/>
  <c r="B444" i="50"/>
  <c r="N444" i="50" s="1"/>
  <c r="B358" i="36"/>
  <c r="D358" i="36"/>
  <c r="E358" i="36"/>
  <c r="A358" i="36"/>
  <c r="C358" i="36"/>
  <c r="F358" i="36"/>
  <c r="G358" i="36"/>
  <c r="H358" i="36"/>
  <c r="I358" i="36"/>
  <c r="B374" i="50"/>
  <c r="N374" i="50" s="1"/>
  <c r="F386" i="36"/>
  <c r="A386" i="36"/>
  <c r="I386" i="36"/>
  <c r="G386" i="36"/>
  <c r="H386" i="36"/>
  <c r="B386" i="36"/>
  <c r="C386" i="36"/>
  <c r="D386" i="36"/>
  <c r="E386" i="36"/>
  <c r="B402" i="50"/>
  <c r="N402" i="50" s="1"/>
  <c r="H116" i="36"/>
  <c r="A116" i="36"/>
  <c r="I116" i="36"/>
  <c r="B116" i="36"/>
  <c r="D116" i="36"/>
  <c r="C116" i="36"/>
  <c r="E116" i="36"/>
  <c r="F116" i="36"/>
  <c r="G116" i="36"/>
  <c r="B132" i="50"/>
  <c r="N132" i="50" s="1"/>
  <c r="E423" i="36"/>
  <c r="F423" i="36"/>
  <c r="H423" i="36"/>
  <c r="A423" i="36"/>
  <c r="I423" i="36"/>
  <c r="B423" i="36"/>
  <c r="C423" i="36"/>
  <c r="G423" i="36"/>
  <c r="D423" i="36"/>
  <c r="B439" i="50"/>
  <c r="N439" i="50" s="1"/>
  <c r="C433" i="36"/>
  <c r="D433" i="36"/>
  <c r="F433" i="36"/>
  <c r="G433" i="36"/>
  <c r="H433" i="36"/>
  <c r="A433" i="36"/>
  <c r="I433" i="36"/>
  <c r="E433" i="36"/>
  <c r="B433" i="36"/>
  <c r="B449" i="50"/>
  <c r="N449" i="50" s="1"/>
  <c r="H180" i="36"/>
  <c r="A180" i="36"/>
  <c r="I180" i="36"/>
  <c r="B180" i="36"/>
  <c r="C180" i="36"/>
  <c r="D180" i="36"/>
  <c r="E180" i="36"/>
  <c r="F180" i="36"/>
  <c r="G180" i="36"/>
  <c r="B196" i="50"/>
  <c r="N196" i="50" s="1"/>
  <c r="C393" i="36"/>
  <c r="D393" i="36"/>
  <c r="E393" i="36"/>
  <c r="F393" i="36"/>
  <c r="G393" i="36"/>
  <c r="H393" i="36"/>
  <c r="A393" i="36"/>
  <c r="I393" i="36"/>
  <c r="B393" i="36"/>
  <c r="B409" i="50"/>
  <c r="N409" i="50" s="1"/>
  <c r="C389" i="36"/>
  <c r="F389" i="36"/>
  <c r="A389" i="36"/>
  <c r="B389" i="36"/>
  <c r="D389" i="36"/>
  <c r="E389" i="36"/>
  <c r="G389" i="36"/>
  <c r="H389" i="36"/>
  <c r="I389" i="36"/>
  <c r="B405" i="50"/>
  <c r="N405" i="50" s="1"/>
  <c r="F77" i="36"/>
  <c r="G77" i="36"/>
  <c r="H77" i="36"/>
  <c r="C77" i="36"/>
  <c r="A77" i="36"/>
  <c r="B77" i="36"/>
  <c r="D77" i="36"/>
  <c r="I77" i="36"/>
  <c r="E77" i="36"/>
  <c r="B93" i="50"/>
  <c r="N93" i="50" s="1"/>
  <c r="C145" i="36"/>
  <c r="D145" i="36"/>
  <c r="E145" i="36"/>
  <c r="F145" i="36"/>
  <c r="G145" i="36"/>
  <c r="H145" i="36"/>
  <c r="I145" i="36"/>
  <c r="A145" i="36"/>
  <c r="B145" i="36"/>
  <c r="B161" i="50"/>
  <c r="N161" i="50" s="1"/>
  <c r="G453" i="36"/>
  <c r="H453" i="36"/>
  <c r="B453" i="36"/>
  <c r="C453" i="36"/>
  <c r="D453" i="36"/>
  <c r="E453" i="36"/>
  <c r="A453" i="36"/>
  <c r="F453" i="36"/>
  <c r="I453" i="36"/>
  <c r="B469" i="50"/>
  <c r="N469" i="50" s="1"/>
  <c r="C527" i="36"/>
  <c r="D527" i="36"/>
  <c r="I527" i="36"/>
  <c r="E527" i="36"/>
  <c r="F527" i="36"/>
  <c r="G527" i="36"/>
  <c r="A527" i="36"/>
  <c r="H527" i="36"/>
  <c r="B527" i="36"/>
  <c r="B543" i="50"/>
  <c r="N543" i="50" s="1"/>
  <c r="A467" i="36"/>
  <c r="I467" i="36"/>
  <c r="B467" i="36"/>
  <c r="D467" i="36"/>
  <c r="E467" i="36"/>
  <c r="F467" i="36"/>
  <c r="G467" i="36"/>
  <c r="C467" i="36"/>
  <c r="H467" i="36"/>
  <c r="B483" i="50"/>
  <c r="N483" i="50" s="1"/>
  <c r="E379" i="36"/>
  <c r="G379" i="36"/>
  <c r="H379" i="36"/>
  <c r="D379" i="36"/>
  <c r="F379" i="36"/>
  <c r="I379" i="36"/>
  <c r="A379" i="36"/>
  <c r="B379" i="36"/>
  <c r="C379" i="36"/>
  <c r="B395" i="50"/>
  <c r="N395" i="50" s="1"/>
  <c r="G579" i="36"/>
  <c r="H579" i="36"/>
  <c r="A579" i="36"/>
  <c r="I579" i="36"/>
  <c r="B579" i="36"/>
  <c r="E579" i="36"/>
  <c r="C579" i="36"/>
  <c r="D579" i="36"/>
  <c r="F579" i="36"/>
  <c r="B595" i="50"/>
  <c r="N595" i="50" s="1"/>
  <c r="D305" i="36"/>
  <c r="G305" i="36"/>
  <c r="H305" i="36"/>
  <c r="A305" i="36"/>
  <c r="I305" i="36"/>
  <c r="B305" i="36"/>
  <c r="E305" i="36"/>
  <c r="F305" i="36"/>
  <c r="C305" i="36"/>
  <c r="B321" i="50"/>
  <c r="N321" i="50" s="1"/>
  <c r="B215" i="36"/>
  <c r="E215" i="36"/>
  <c r="F215" i="36"/>
  <c r="G215" i="36"/>
  <c r="H215" i="36"/>
  <c r="C215" i="36"/>
  <c r="D215" i="36"/>
  <c r="I215" i="36"/>
  <c r="A215" i="36"/>
  <c r="B231" i="50"/>
  <c r="N231" i="50" s="1"/>
  <c r="E87" i="36"/>
  <c r="F87" i="36"/>
  <c r="G87" i="36"/>
  <c r="H87" i="36"/>
  <c r="A87" i="36"/>
  <c r="I87" i="36"/>
  <c r="C87" i="36"/>
  <c r="D87" i="36"/>
  <c r="B87" i="36"/>
  <c r="B103" i="50"/>
  <c r="N103" i="50" s="1"/>
  <c r="F7" i="36"/>
  <c r="G7" i="36"/>
  <c r="H7" i="36"/>
  <c r="A7" i="36"/>
  <c r="I7" i="36"/>
  <c r="B7" i="36"/>
  <c r="C7" i="36"/>
  <c r="D7" i="36"/>
  <c r="E7" i="36"/>
  <c r="B23" i="50"/>
  <c r="N23" i="50" s="1"/>
  <c r="B76" i="49"/>
  <c r="N76" i="49" s="1"/>
  <c r="B60" i="34"/>
  <c r="J60" i="34"/>
  <c r="C60" i="34"/>
  <c r="D60" i="34"/>
  <c r="E60" i="34"/>
  <c r="F60" i="34"/>
  <c r="G60" i="34"/>
  <c r="H60" i="34"/>
  <c r="A60" i="34"/>
  <c r="I60" i="34"/>
  <c r="B235" i="49"/>
  <c r="N235" i="49" s="1"/>
  <c r="A219" i="34"/>
  <c r="I219" i="34"/>
  <c r="C219" i="34"/>
  <c r="E219" i="34"/>
  <c r="G219" i="34"/>
  <c r="F219" i="34"/>
  <c r="H219" i="34"/>
  <c r="J219" i="34"/>
  <c r="B219" i="34"/>
  <c r="D219" i="34"/>
  <c r="B325" i="49"/>
  <c r="N325" i="49" s="1"/>
  <c r="E309" i="34"/>
  <c r="G309" i="34"/>
  <c r="A309" i="34"/>
  <c r="I309" i="34"/>
  <c r="C309" i="34"/>
  <c r="D309" i="34"/>
  <c r="F309" i="34"/>
  <c r="J309" i="34"/>
  <c r="B309" i="34"/>
  <c r="H309" i="34"/>
  <c r="B43" i="49"/>
  <c r="N43" i="49" s="1"/>
  <c r="D27" i="34"/>
  <c r="E27" i="34"/>
  <c r="F27" i="34"/>
  <c r="G27" i="34"/>
  <c r="H27" i="34"/>
  <c r="A27" i="34"/>
  <c r="I27" i="34"/>
  <c r="B27" i="34"/>
  <c r="J27" i="34"/>
  <c r="C27" i="34"/>
  <c r="B60" i="49"/>
  <c r="N60" i="49" s="1"/>
  <c r="B44" i="34"/>
  <c r="J44" i="34"/>
  <c r="C44" i="34"/>
  <c r="D44" i="34"/>
  <c r="E44" i="34"/>
  <c r="F44" i="34"/>
  <c r="G44" i="34"/>
  <c r="H44" i="34"/>
  <c r="A44" i="34"/>
  <c r="I44" i="34"/>
  <c r="B77" i="49"/>
  <c r="N77" i="49" s="1"/>
  <c r="H61" i="34"/>
  <c r="A61" i="34"/>
  <c r="I61" i="34"/>
  <c r="B61" i="34"/>
  <c r="J61" i="34"/>
  <c r="C61" i="34"/>
  <c r="D61" i="34"/>
  <c r="E61" i="34"/>
  <c r="F61" i="34"/>
  <c r="G61" i="34"/>
  <c r="B107" i="49"/>
  <c r="N107" i="49" s="1"/>
  <c r="E91" i="34"/>
  <c r="G91" i="34"/>
  <c r="A91" i="34"/>
  <c r="I91" i="34"/>
  <c r="C91" i="34"/>
  <c r="J91" i="34"/>
  <c r="B91" i="34"/>
  <c r="F91" i="34"/>
  <c r="D91" i="34"/>
  <c r="H91" i="34"/>
  <c r="B195" i="49"/>
  <c r="N195" i="49" s="1"/>
  <c r="C179" i="34"/>
  <c r="E179" i="34"/>
  <c r="G179" i="34"/>
  <c r="A179" i="34"/>
  <c r="I179" i="34"/>
  <c r="D179" i="34"/>
  <c r="H179" i="34"/>
  <c r="B179" i="34"/>
  <c r="F179" i="34"/>
  <c r="J179" i="34"/>
  <c r="B299" i="49"/>
  <c r="N299" i="49" s="1"/>
  <c r="A283" i="34"/>
  <c r="I283" i="34"/>
  <c r="C283" i="34"/>
  <c r="E283" i="34"/>
  <c r="G283" i="34"/>
  <c r="H283" i="34"/>
  <c r="J283" i="34"/>
  <c r="B283" i="34"/>
  <c r="D283" i="34"/>
  <c r="F283" i="34"/>
  <c r="B27" i="49"/>
  <c r="N27" i="49" s="1"/>
  <c r="D11" i="34"/>
  <c r="E11" i="34"/>
  <c r="F11" i="34"/>
  <c r="G11" i="34"/>
  <c r="H11" i="34"/>
  <c r="A11" i="34"/>
  <c r="I11" i="34"/>
  <c r="B11" i="34"/>
  <c r="J11" i="34"/>
  <c r="C11" i="34"/>
  <c r="B61" i="49"/>
  <c r="N61" i="49" s="1"/>
  <c r="H45" i="34"/>
  <c r="A45" i="34"/>
  <c r="I45" i="34"/>
  <c r="B45" i="34"/>
  <c r="J45" i="34"/>
  <c r="C45" i="34"/>
  <c r="D45" i="34"/>
  <c r="E45" i="34"/>
  <c r="F45" i="34"/>
  <c r="G45" i="34"/>
  <c r="B113" i="49"/>
  <c r="N113" i="49" s="1"/>
  <c r="A97" i="34"/>
  <c r="I97" i="34"/>
  <c r="C97" i="34"/>
  <c r="E97" i="34"/>
  <c r="G97" i="34"/>
  <c r="B97" i="34"/>
  <c r="F97" i="34"/>
  <c r="J97" i="34"/>
  <c r="H97" i="34"/>
  <c r="D97" i="34"/>
  <c r="B203" i="49"/>
  <c r="N203" i="49" s="1"/>
  <c r="C187" i="34"/>
  <c r="E187" i="34"/>
  <c r="G187" i="34"/>
  <c r="A187" i="34"/>
  <c r="I187" i="34"/>
  <c r="D187" i="34"/>
  <c r="H187" i="34"/>
  <c r="F187" i="34"/>
  <c r="J187" i="34"/>
  <c r="B187" i="34"/>
  <c r="B152" i="49"/>
  <c r="N152" i="49" s="1"/>
  <c r="C136" i="34"/>
  <c r="E136" i="34"/>
  <c r="G136" i="34"/>
  <c r="A136" i="34"/>
  <c r="I136" i="34"/>
  <c r="H136" i="34"/>
  <c r="D136" i="34"/>
  <c r="B136" i="34"/>
  <c r="J136" i="34"/>
  <c r="F136" i="34"/>
  <c r="B355" i="49"/>
  <c r="N355" i="49" s="1"/>
  <c r="A339" i="34"/>
  <c r="I339" i="34"/>
  <c r="C339" i="34"/>
  <c r="E339" i="34"/>
  <c r="G339" i="34"/>
  <c r="H339" i="34"/>
  <c r="J339" i="34"/>
  <c r="B339" i="34"/>
  <c r="D339" i="34"/>
  <c r="F339" i="34"/>
  <c r="B44" i="49"/>
  <c r="N44" i="49" s="1"/>
  <c r="B28" i="34"/>
  <c r="J28" i="34"/>
  <c r="C28" i="34"/>
  <c r="D28" i="34"/>
  <c r="E28" i="34"/>
  <c r="F28" i="34"/>
  <c r="G28" i="34"/>
  <c r="H28" i="34"/>
  <c r="A28" i="34"/>
  <c r="I28" i="34"/>
  <c r="B80" i="49"/>
  <c r="N80" i="49" s="1"/>
  <c r="B64" i="34"/>
  <c r="J64" i="34"/>
  <c r="C64" i="34"/>
  <c r="D64" i="34"/>
  <c r="E64" i="34"/>
  <c r="F64" i="34"/>
  <c r="G64" i="34"/>
  <c r="H64" i="34"/>
  <c r="A64" i="34"/>
  <c r="I64" i="34"/>
  <c r="B28" i="49"/>
  <c r="N28" i="49" s="1"/>
  <c r="B12" i="34"/>
  <c r="J12" i="34"/>
  <c r="C12" i="34"/>
  <c r="D12" i="34"/>
  <c r="E12" i="34"/>
  <c r="F12" i="34"/>
  <c r="G12" i="34"/>
  <c r="H12" i="34"/>
  <c r="A12" i="34"/>
  <c r="I12" i="34"/>
  <c r="B45" i="49"/>
  <c r="N45" i="49" s="1"/>
  <c r="H29" i="34"/>
  <c r="A29" i="34"/>
  <c r="I29" i="34"/>
  <c r="B29" i="34"/>
  <c r="J29" i="34"/>
  <c r="C29" i="34"/>
  <c r="D29" i="34"/>
  <c r="E29" i="34"/>
  <c r="F29" i="34"/>
  <c r="G29" i="34"/>
  <c r="B62" i="49"/>
  <c r="N62" i="49" s="1"/>
  <c r="F46" i="34"/>
  <c r="G46" i="34"/>
  <c r="H46" i="34"/>
  <c r="A46" i="34"/>
  <c r="I46" i="34"/>
  <c r="B46" i="34"/>
  <c r="J46" i="34"/>
  <c r="C46" i="34"/>
  <c r="D46" i="34"/>
  <c r="E46" i="34"/>
  <c r="B83" i="49"/>
  <c r="N83" i="49" s="1"/>
  <c r="D67" i="34"/>
  <c r="E67" i="34"/>
  <c r="F67" i="34"/>
  <c r="G67" i="34"/>
  <c r="A67" i="34"/>
  <c r="I67" i="34"/>
  <c r="B67" i="34"/>
  <c r="J67" i="34"/>
  <c r="C67" i="34"/>
  <c r="H67" i="34"/>
  <c r="B164" i="49"/>
  <c r="N164" i="49" s="1"/>
  <c r="D148" i="34"/>
  <c r="F148" i="34"/>
  <c r="H148" i="34"/>
  <c r="B148" i="34"/>
  <c r="J148" i="34"/>
  <c r="A148" i="34"/>
  <c r="E148" i="34"/>
  <c r="I148" i="34"/>
  <c r="C148" i="34"/>
  <c r="G148" i="34"/>
  <c r="B67" i="49"/>
  <c r="N67" i="49" s="1"/>
  <c r="D51" i="34"/>
  <c r="E51" i="34"/>
  <c r="F51" i="34"/>
  <c r="G51" i="34"/>
  <c r="H51" i="34"/>
  <c r="A51" i="34"/>
  <c r="I51" i="34"/>
  <c r="B51" i="34"/>
  <c r="J51" i="34"/>
  <c r="C51" i="34"/>
  <c r="B178" i="49"/>
  <c r="N178" i="49" s="1"/>
  <c r="H162" i="34"/>
  <c r="B162" i="34"/>
  <c r="J162" i="34"/>
  <c r="D162" i="34"/>
  <c r="F162" i="34"/>
  <c r="E162" i="34"/>
  <c r="I162" i="34"/>
  <c r="A162" i="34"/>
  <c r="G162" i="34"/>
  <c r="C162" i="34"/>
  <c r="B267" i="49"/>
  <c r="N267" i="49" s="1"/>
  <c r="A251" i="34"/>
  <c r="I251" i="34"/>
  <c r="C251" i="34"/>
  <c r="E251" i="34"/>
  <c r="G251" i="34"/>
  <c r="H251" i="34"/>
  <c r="J251" i="34"/>
  <c r="B251" i="34"/>
  <c r="D251" i="34"/>
  <c r="F251" i="34"/>
  <c r="B52" i="49"/>
  <c r="N52" i="49" s="1"/>
  <c r="B36" i="34"/>
  <c r="J36" i="34"/>
  <c r="C36" i="34"/>
  <c r="D36" i="34"/>
  <c r="E36" i="34"/>
  <c r="F36" i="34"/>
  <c r="G36" i="34"/>
  <c r="H36" i="34"/>
  <c r="A36" i="34"/>
  <c r="I36" i="34"/>
  <c r="B68" i="49"/>
  <c r="N68" i="49" s="1"/>
  <c r="B52" i="34"/>
  <c r="J52" i="34"/>
  <c r="C52" i="34"/>
  <c r="D52" i="34"/>
  <c r="E52" i="34"/>
  <c r="F52" i="34"/>
  <c r="G52" i="34"/>
  <c r="H52" i="34"/>
  <c r="A52" i="34"/>
  <c r="I52" i="34"/>
  <c r="B91" i="49"/>
  <c r="N91" i="49" s="1"/>
  <c r="E75" i="34"/>
  <c r="G75" i="34"/>
  <c r="A75" i="34"/>
  <c r="I75" i="34"/>
  <c r="C75" i="34"/>
  <c r="J75" i="34"/>
  <c r="B75" i="34"/>
  <c r="F75" i="34"/>
  <c r="D75" i="34"/>
  <c r="H75" i="34"/>
  <c r="B139" i="49"/>
  <c r="N139" i="49" s="1"/>
  <c r="E123" i="34"/>
  <c r="G123" i="34"/>
  <c r="A123" i="34"/>
  <c r="I123" i="34"/>
  <c r="C123" i="34"/>
  <c r="J123" i="34"/>
  <c r="B123" i="34"/>
  <c r="F123" i="34"/>
  <c r="D123" i="34"/>
  <c r="H123" i="34"/>
  <c r="B216" i="49"/>
  <c r="N216" i="49" s="1"/>
  <c r="A200" i="34"/>
  <c r="I200" i="34"/>
  <c r="C200" i="34"/>
  <c r="E200" i="34"/>
  <c r="G200" i="34"/>
  <c r="B200" i="34"/>
  <c r="F200" i="34"/>
  <c r="J200" i="34"/>
  <c r="D200" i="34"/>
  <c r="H200" i="34"/>
  <c r="B331" i="49"/>
  <c r="N331" i="49" s="1"/>
  <c r="A315" i="34"/>
  <c r="I315" i="34"/>
  <c r="C315" i="34"/>
  <c r="E315" i="34"/>
  <c r="G315" i="34"/>
  <c r="H315" i="34"/>
  <c r="J315" i="34"/>
  <c r="B315" i="34"/>
  <c r="D315" i="34"/>
  <c r="F315" i="34"/>
  <c r="B592" i="49"/>
  <c r="N592" i="49" s="1"/>
  <c r="G576" i="34"/>
  <c r="H576" i="34"/>
  <c r="A576" i="34"/>
  <c r="I576" i="34"/>
  <c r="C576" i="34"/>
  <c r="D576" i="34"/>
  <c r="E576" i="34"/>
  <c r="J576" i="34"/>
  <c r="B576" i="34"/>
  <c r="F576" i="34"/>
  <c r="B31" i="49"/>
  <c r="N31" i="49" s="1"/>
  <c r="D15" i="34"/>
  <c r="E15" i="34"/>
  <c r="F15" i="34"/>
  <c r="G15" i="34"/>
  <c r="H15" i="34"/>
  <c r="A15" i="34"/>
  <c r="I15" i="34"/>
  <c r="B15" i="34"/>
  <c r="J15" i="34"/>
  <c r="C15" i="34"/>
  <c r="B85" i="49"/>
  <c r="N85" i="49" s="1"/>
  <c r="H69" i="34"/>
  <c r="A69" i="34"/>
  <c r="I69" i="34"/>
  <c r="B69" i="34"/>
  <c r="J69" i="34"/>
  <c r="C69" i="34"/>
  <c r="E69" i="34"/>
  <c r="F69" i="34"/>
  <c r="G69" i="34"/>
  <c r="D69" i="34"/>
  <c r="B211" i="49"/>
  <c r="N211" i="49" s="1"/>
  <c r="C195" i="34"/>
  <c r="E195" i="34"/>
  <c r="G195" i="34"/>
  <c r="A195" i="34"/>
  <c r="I195" i="34"/>
  <c r="D195" i="34"/>
  <c r="H195" i="34"/>
  <c r="B195" i="34"/>
  <c r="F195" i="34"/>
  <c r="J195" i="34"/>
  <c r="B35" i="49"/>
  <c r="N35" i="49" s="1"/>
  <c r="D19" i="34"/>
  <c r="E19" i="34"/>
  <c r="F19" i="34"/>
  <c r="G19" i="34"/>
  <c r="H19" i="34"/>
  <c r="A19" i="34"/>
  <c r="I19" i="34"/>
  <c r="B19" i="34"/>
  <c r="J19" i="34"/>
  <c r="C19" i="34"/>
  <c r="B219" i="49"/>
  <c r="N219" i="49" s="1"/>
  <c r="C203" i="34"/>
  <c r="E203" i="34"/>
  <c r="G203" i="34"/>
  <c r="A203" i="34"/>
  <c r="I203" i="34"/>
  <c r="D203" i="34"/>
  <c r="H203" i="34"/>
  <c r="F203" i="34"/>
  <c r="J203" i="34"/>
  <c r="B203" i="34"/>
  <c r="B601" i="49"/>
  <c r="N601" i="49" s="1"/>
  <c r="E585" i="34"/>
  <c r="F585" i="34"/>
  <c r="G585" i="34"/>
  <c r="A585" i="34"/>
  <c r="I585" i="34"/>
  <c r="B585" i="34"/>
  <c r="J585" i="34"/>
  <c r="C585" i="34"/>
  <c r="D585" i="34"/>
  <c r="H585" i="34"/>
  <c r="B48" i="49"/>
  <c r="N48" i="49" s="1"/>
  <c r="B32" i="34"/>
  <c r="J32" i="34"/>
  <c r="C32" i="34"/>
  <c r="D32" i="34"/>
  <c r="E32" i="34"/>
  <c r="F32" i="34"/>
  <c r="G32" i="34"/>
  <c r="H32" i="34"/>
  <c r="A32" i="34"/>
  <c r="I32" i="34"/>
  <c r="B171" i="49"/>
  <c r="N171" i="49" s="1"/>
  <c r="F155" i="34"/>
  <c r="H155" i="34"/>
  <c r="B155" i="34"/>
  <c r="J155" i="34"/>
  <c r="D155" i="34"/>
  <c r="C155" i="34"/>
  <c r="G155" i="34"/>
  <c r="E155" i="34"/>
  <c r="A155" i="34"/>
  <c r="I155" i="34"/>
  <c r="B53" i="49"/>
  <c r="N53" i="49" s="1"/>
  <c r="H37" i="34"/>
  <c r="A37" i="34"/>
  <c r="I37" i="34"/>
  <c r="B37" i="34"/>
  <c r="J37" i="34"/>
  <c r="C37" i="34"/>
  <c r="D37" i="34"/>
  <c r="E37" i="34"/>
  <c r="F37" i="34"/>
  <c r="G37" i="34"/>
  <c r="B99" i="49"/>
  <c r="N99" i="49" s="1"/>
  <c r="E83" i="34"/>
  <c r="G83" i="34"/>
  <c r="A83" i="34"/>
  <c r="I83" i="34"/>
  <c r="C83" i="34"/>
  <c r="J83" i="34"/>
  <c r="B83" i="34"/>
  <c r="F83" i="34"/>
  <c r="D83" i="34"/>
  <c r="H83" i="34"/>
  <c r="B179" i="49"/>
  <c r="N179" i="49" s="1"/>
  <c r="F163" i="34"/>
  <c r="H163" i="34"/>
  <c r="B163" i="34"/>
  <c r="J163" i="34"/>
  <c r="D163" i="34"/>
  <c r="C163" i="34"/>
  <c r="G163" i="34"/>
  <c r="E163" i="34"/>
  <c r="A163" i="34"/>
  <c r="I163" i="34"/>
  <c r="B286" i="49"/>
  <c r="N286" i="49" s="1"/>
  <c r="C270" i="34"/>
  <c r="E270" i="34"/>
  <c r="G270" i="34"/>
  <c r="A270" i="34"/>
  <c r="I270" i="34"/>
  <c r="J270" i="34"/>
  <c r="D270" i="34"/>
  <c r="B270" i="34"/>
  <c r="F270" i="34"/>
  <c r="H270" i="34"/>
  <c r="B37" i="49"/>
  <c r="N37" i="49" s="1"/>
  <c r="H21" i="34"/>
  <c r="A21" i="34"/>
  <c r="I21" i="34"/>
  <c r="B21" i="34"/>
  <c r="J21" i="34"/>
  <c r="C21" i="34"/>
  <c r="D21" i="34"/>
  <c r="E21" i="34"/>
  <c r="F21" i="34"/>
  <c r="G21" i="34"/>
  <c r="B75" i="49"/>
  <c r="N75" i="49" s="1"/>
  <c r="D59" i="34"/>
  <c r="E59" i="34"/>
  <c r="F59" i="34"/>
  <c r="G59" i="34"/>
  <c r="H59" i="34"/>
  <c r="A59" i="34"/>
  <c r="I59" i="34"/>
  <c r="B59" i="34"/>
  <c r="J59" i="34"/>
  <c r="C59" i="34"/>
  <c r="B100" i="49"/>
  <c r="N100" i="49" s="1"/>
  <c r="C84" i="34"/>
  <c r="E84" i="34"/>
  <c r="G84" i="34"/>
  <c r="A84" i="34"/>
  <c r="I84" i="34"/>
  <c r="D84" i="34"/>
  <c r="H84" i="34"/>
  <c r="J84" i="34"/>
  <c r="B84" i="34"/>
  <c r="F84" i="34"/>
  <c r="B151" i="49"/>
  <c r="N151" i="49" s="1"/>
  <c r="E135" i="34"/>
  <c r="G135" i="34"/>
  <c r="A135" i="34"/>
  <c r="I135" i="34"/>
  <c r="C135" i="34"/>
  <c r="B135" i="34"/>
  <c r="F135" i="34"/>
  <c r="J135" i="34"/>
  <c r="D135" i="34"/>
  <c r="H135" i="34"/>
  <c r="B187" i="49"/>
  <c r="N187" i="49" s="1"/>
  <c r="F171" i="34"/>
  <c r="H171" i="34"/>
  <c r="B171" i="34"/>
  <c r="J171" i="34"/>
  <c r="D171" i="34"/>
  <c r="C171" i="34"/>
  <c r="G171" i="34"/>
  <c r="E171" i="34"/>
  <c r="A171" i="34"/>
  <c r="I171" i="34"/>
  <c r="B227" i="49"/>
  <c r="N227" i="49" s="1"/>
  <c r="A211" i="34"/>
  <c r="I211" i="34"/>
  <c r="C211" i="34"/>
  <c r="E211" i="34"/>
  <c r="G211" i="34"/>
  <c r="D211" i="34"/>
  <c r="F211" i="34"/>
  <c r="H211" i="34"/>
  <c r="J211" i="34"/>
  <c r="B211" i="34"/>
  <c r="B347" i="49"/>
  <c r="N347" i="49" s="1"/>
  <c r="A331" i="34"/>
  <c r="I331" i="34"/>
  <c r="C331" i="34"/>
  <c r="E331" i="34"/>
  <c r="G331" i="34"/>
  <c r="H331" i="34"/>
  <c r="J331" i="34"/>
  <c r="B331" i="34"/>
  <c r="D331" i="34"/>
  <c r="F331" i="34"/>
  <c r="B103" i="49"/>
  <c r="N103" i="49" s="1"/>
  <c r="E87" i="34"/>
  <c r="G87" i="34"/>
  <c r="A87" i="34"/>
  <c r="I87" i="34"/>
  <c r="C87" i="34"/>
  <c r="B87" i="34"/>
  <c r="F87" i="34"/>
  <c r="J87" i="34"/>
  <c r="D87" i="34"/>
  <c r="H87" i="34"/>
  <c r="B36" i="49"/>
  <c r="N36" i="49" s="1"/>
  <c r="B20" i="34"/>
  <c r="J20" i="34"/>
  <c r="C20" i="34"/>
  <c r="D20" i="34"/>
  <c r="E20" i="34"/>
  <c r="F20" i="34"/>
  <c r="G20" i="34"/>
  <c r="H20" i="34"/>
  <c r="A20" i="34"/>
  <c r="I20" i="34"/>
  <c r="T24" i="49" l="1"/>
  <c r="S24" i="49"/>
  <c r="S22" i="49"/>
  <c r="T22" i="49"/>
  <c r="T21" i="49"/>
  <c r="S21" i="49"/>
  <c r="T23" i="49"/>
  <c r="S23" i="49"/>
  <c r="S19" i="49"/>
  <c r="T19" i="49"/>
  <c r="T20" i="49"/>
  <c r="S20" i="49"/>
  <c r="T26" i="49"/>
  <c r="S26" i="49"/>
  <c r="T25" i="49"/>
  <c r="S25" i="49"/>
  <c r="X17" i="52"/>
  <c r="Y17" i="52"/>
  <c r="S19" i="46"/>
  <c r="T19" i="46"/>
  <c r="S20" i="46"/>
  <c r="T20" i="46"/>
  <c r="S21" i="46"/>
  <c r="T21" i="46"/>
  <c r="S22" i="46"/>
  <c r="T22" i="46"/>
  <c r="S23" i="46"/>
  <c r="T23" i="46"/>
  <c r="S24" i="46"/>
  <c r="T24" i="46"/>
  <c r="S25" i="46"/>
  <c r="T25" i="46"/>
  <c r="S26" i="46"/>
  <c r="T26" i="46"/>
  <c r="S27" i="46"/>
  <c r="T27" i="46"/>
  <c r="S28" i="46"/>
  <c r="T28" i="46"/>
  <c r="S29" i="46"/>
  <c r="T29" i="46"/>
  <c r="S30" i="46"/>
  <c r="T30" i="46"/>
  <c r="S31" i="46"/>
  <c r="T31" i="46"/>
  <c r="S32" i="46"/>
  <c r="T32" i="46"/>
  <c r="S33" i="46"/>
  <c r="T33" i="46"/>
  <c r="S34" i="46"/>
  <c r="T34" i="46"/>
  <c r="S35" i="46"/>
  <c r="T35" i="46"/>
  <c r="S36" i="46"/>
  <c r="T36" i="46"/>
  <c r="S37" i="46"/>
  <c r="T37" i="46"/>
  <c r="S38" i="46"/>
  <c r="T38" i="46"/>
  <c r="S39" i="46"/>
  <c r="T39" i="46"/>
  <c r="S40" i="46"/>
  <c r="T40" i="46"/>
  <c r="S41" i="46"/>
  <c r="T41" i="46"/>
  <c r="S42" i="46"/>
  <c r="T42" i="46"/>
  <c r="S43" i="46"/>
  <c r="T43" i="46"/>
  <c r="S44" i="46"/>
  <c r="T44" i="46"/>
  <c r="S45" i="46"/>
  <c r="T45" i="46"/>
  <c r="S46" i="46"/>
  <c r="T46" i="46"/>
  <c r="S47" i="46"/>
  <c r="T47" i="46"/>
  <c r="S48" i="46"/>
  <c r="T48" i="46"/>
  <c r="S49" i="46"/>
  <c r="T49" i="46"/>
  <c r="S50" i="46"/>
  <c r="T50" i="46"/>
  <c r="S51" i="46"/>
  <c r="T51" i="46"/>
  <c r="S52" i="46"/>
  <c r="T52" i="46"/>
  <c r="S53" i="46"/>
  <c r="T53" i="46"/>
  <c r="S54" i="46"/>
  <c r="T54" i="46"/>
  <c r="S55" i="46"/>
  <c r="T55" i="46"/>
  <c r="S56" i="46"/>
  <c r="T56" i="46"/>
  <c r="S57" i="46"/>
  <c r="T57" i="46"/>
  <c r="S58" i="46"/>
  <c r="T58" i="46"/>
  <c r="S59" i="46"/>
  <c r="T59" i="46"/>
  <c r="S60" i="46"/>
  <c r="T60" i="46"/>
  <c r="S61" i="46"/>
  <c r="T61" i="46"/>
  <c r="S62" i="46"/>
  <c r="T62" i="46"/>
  <c r="S63" i="46"/>
  <c r="T63" i="46"/>
  <c r="S64" i="46"/>
  <c r="T64" i="46"/>
  <c r="S65" i="46"/>
  <c r="T65" i="46"/>
  <c r="S66" i="46"/>
  <c r="T66" i="46"/>
  <c r="S67" i="46"/>
  <c r="T67" i="46"/>
  <c r="S68" i="46"/>
  <c r="T68" i="46"/>
  <c r="S69" i="46"/>
  <c r="T69" i="46"/>
  <c r="S70" i="46"/>
  <c r="T70" i="46"/>
  <c r="S71" i="46"/>
  <c r="T71" i="46"/>
  <c r="S72" i="46"/>
  <c r="T72" i="46"/>
  <c r="S73" i="46"/>
  <c r="T73" i="46"/>
  <c r="S74" i="46"/>
  <c r="T74" i="46"/>
  <c r="S75" i="46"/>
  <c r="T75" i="46"/>
  <c r="S76" i="46"/>
  <c r="T76" i="46"/>
  <c r="S77" i="46"/>
  <c r="T77" i="46"/>
  <c r="S78" i="46"/>
  <c r="T78" i="46"/>
  <c r="S79" i="46"/>
  <c r="T79" i="46"/>
  <c r="S80" i="46"/>
  <c r="T80" i="46"/>
  <c r="S81" i="46"/>
  <c r="T81" i="46"/>
  <c r="S82" i="46"/>
  <c r="T82" i="46"/>
  <c r="S83" i="46"/>
  <c r="T83" i="46"/>
  <c r="S84" i="46"/>
  <c r="T84" i="46"/>
  <c r="S85" i="46"/>
  <c r="T85" i="46"/>
  <c r="S86" i="46"/>
  <c r="T86" i="46"/>
  <c r="S87" i="46"/>
  <c r="T87" i="46"/>
  <c r="S88" i="46"/>
  <c r="T88" i="46"/>
  <c r="S89" i="46"/>
  <c r="T89" i="46"/>
  <c r="S90" i="46"/>
  <c r="T90" i="46"/>
  <c r="S91" i="46"/>
  <c r="T91" i="46"/>
  <c r="S92" i="46"/>
  <c r="T92" i="46"/>
  <c r="S93" i="46"/>
  <c r="T93" i="46"/>
  <c r="S94" i="46"/>
  <c r="T94" i="46"/>
  <c r="S95" i="46"/>
  <c r="T95" i="46"/>
  <c r="S96" i="46"/>
  <c r="T96" i="46"/>
  <c r="S97" i="46"/>
  <c r="T97" i="46"/>
  <c r="S98" i="46"/>
  <c r="T98" i="46"/>
  <c r="S99" i="46"/>
  <c r="T99" i="46"/>
  <c r="S100" i="46"/>
  <c r="T100" i="46"/>
  <c r="S101" i="46"/>
  <c r="T101" i="46"/>
  <c r="S102" i="46"/>
  <c r="T102" i="46"/>
  <c r="S103" i="46"/>
  <c r="T103" i="46"/>
  <c r="S104" i="46"/>
  <c r="T104" i="46"/>
  <c r="S105" i="46"/>
  <c r="T105" i="46"/>
  <c r="S106" i="46"/>
  <c r="T106" i="46"/>
  <c r="S107" i="46"/>
  <c r="T107" i="46"/>
  <c r="S108" i="46"/>
  <c r="T108" i="46"/>
  <c r="S109" i="46"/>
  <c r="T109" i="46"/>
  <c r="S110" i="46"/>
  <c r="T110" i="46"/>
  <c r="S111" i="46"/>
  <c r="T111" i="46"/>
  <c r="S112" i="46"/>
  <c r="T112" i="46"/>
  <c r="S113" i="46"/>
  <c r="T113" i="46"/>
  <c r="S114" i="46"/>
  <c r="T114" i="46"/>
  <c r="S115" i="46"/>
  <c r="T115" i="46"/>
  <c r="S116" i="46"/>
  <c r="T116" i="46"/>
  <c r="S117" i="46"/>
  <c r="T117" i="46"/>
  <c r="S118" i="46"/>
  <c r="T118" i="46"/>
  <c r="S119" i="46"/>
  <c r="T119" i="46"/>
  <c r="S120" i="46"/>
  <c r="T120" i="46"/>
  <c r="S121" i="46"/>
  <c r="T121" i="46"/>
  <c r="S122" i="46"/>
  <c r="T122" i="46"/>
  <c r="S123" i="46"/>
  <c r="T123" i="46"/>
  <c r="S124" i="46"/>
  <c r="T124" i="46"/>
  <c r="S125" i="46"/>
  <c r="T125" i="46"/>
  <c r="S126" i="46"/>
  <c r="T126" i="46"/>
  <c r="S127" i="46"/>
  <c r="T127" i="46"/>
  <c r="S128" i="46"/>
  <c r="T128" i="46"/>
  <c r="S129" i="46"/>
  <c r="T129" i="46"/>
  <c r="S130" i="46"/>
  <c r="T130" i="46"/>
  <c r="S131" i="46"/>
  <c r="T131" i="46"/>
  <c r="S132" i="46"/>
  <c r="T132" i="46"/>
  <c r="S133" i="46"/>
  <c r="T133" i="46"/>
  <c r="S134" i="46"/>
  <c r="T134" i="46"/>
  <c r="S135" i="46"/>
  <c r="T135" i="46"/>
  <c r="S136" i="46"/>
  <c r="T136" i="46"/>
  <c r="S18" i="46"/>
  <c r="T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7" i="46"/>
  <c r="T18" i="46"/>
  <c r="X18" i="46"/>
  <c r="Y18" i="46"/>
  <c r="Z18" i="46"/>
  <c r="X19" i="46"/>
  <c r="Y19" i="46"/>
  <c r="Z19" i="46"/>
  <c r="X20" i="46"/>
  <c r="Y20" i="46"/>
  <c r="Z20" i="46"/>
  <c r="X21" i="46"/>
  <c r="Y21" i="46"/>
  <c r="Z21" i="46"/>
  <c r="X22" i="46"/>
  <c r="Y22" i="46"/>
  <c r="Z22" i="46"/>
  <c r="X23" i="46"/>
  <c r="Y23" i="46"/>
  <c r="Z23" i="46"/>
  <c r="X24" i="46"/>
  <c r="Y24" i="46"/>
  <c r="Z24" i="46"/>
  <c r="X25" i="46"/>
  <c r="Y25" i="46"/>
  <c r="Z25" i="46"/>
  <c r="X26" i="46"/>
  <c r="Y26" i="46"/>
  <c r="Z26" i="46"/>
  <c r="X27" i="46"/>
  <c r="Y27" i="46"/>
  <c r="Z27" i="46"/>
  <c r="X28" i="46"/>
  <c r="Y28" i="46"/>
  <c r="Z28" i="46"/>
  <c r="X29" i="46"/>
  <c r="Y29" i="46"/>
  <c r="Z29" i="46"/>
  <c r="X30" i="46"/>
  <c r="Y30" i="46"/>
  <c r="Z30" i="46"/>
  <c r="X31" i="46"/>
  <c r="Y31" i="46"/>
  <c r="Z31" i="46"/>
  <c r="X32" i="46"/>
  <c r="Y32" i="46"/>
  <c r="Z32" i="46"/>
  <c r="X33" i="46"/>
  <c r="Y33" i="46"/>
  <c r="Z33" i="46"/>
  <c r="X34" i="46"/>
  <c r="Y34" i="46"/>
  <c r="Z34" i="46"/>
  <c r="X35" i="46"/>
  <c r="Y35" i="46"/>
  <c r="Z35" i="46"/>
  <c r="X36" i="46"/>
  <c r="Y36" i="46"/>
  <c r="Z36" i="46"/>
  <c r="X37" i="46"/>
  <c r="Y37" i="46"/>
  <c r="Z37" i="46"/>
  <c r="X38" i="46"/>
  <c r="Y38" i="46"/>
  <c r="Z38" i="46"/>
  <c r="X39" i="46"/>
  <c r="Y39" i="46"/>
  <c r="Z39" i="46"/>
  <c r="X40" i="46"/>
  <c r="Y40" i="46"/>
  <c r="Z40" i="46"/>
  <c r="X41" i="46"/>
  <c r="Y41" i="46"/>
  <c r="Z41" i="46"/>
  <c r="X42" i="46"/>
  <c r="Y42" i="46"/>
  <c r="Z42" i="46"/>
  <c r="X43" i="46"/>
  <c r="Y43" i="46"/>
  <c r="Z43" i="46"/>
  <c r="X44" i="46"/>
  <c r="Y44" i="46"/>
  <c r="Z44" i="46"/>
  <c r="X45" i="46"/>
  <c r="Y45" i="46"/>
  <c r="Z45" i="46"/>
  <c r="X46" i="46"/>
  <c r="Y46" i="46"/>
  <c r="Z46" i="46"/>
  <c r="X47" i="46"/>
  <c r="Y47" i="46"/>
  <c r="Z47" i="46"/>
  <c r="X48" i="46"/>
  <c r="Y48" i="46"/>
  <c r="Z48" i="46"/>
  <c r="X49" i="46"/>
  <c r="Y49" i="46"/>
  <c r="Z49" i="46"/>
  <c r="X50" i="46"/>
  <c r="Y50" i="46"/>
  <c r="Z50" i="46"/>
  <c r="X51" i="46"/>
  <c r="Y51" i="46"/>
  <c r="Z51" i="46"/>
  <c r="X52" i="46"/>
  <c r="Y52" i="46"/>
  <c r="Z52" i="46"/>
  <c r="X53" i="46"/>
  <c r="Y53" i="46"/>
  <c r="Z53" i="46"/>
  <c r="X54" i="46"/>
  <c r="Y54" i="46"/>
  <c r="Z54" i="46"/>
  <c r="X55" i="46"/>
  <c r="Y55" i="46"/>
  <c r="Z55" i="46"/>
  <c r="X56" i="46"/>
  <c r="Y56" i="46"/>
  <c r="Z56" i="46"/>
  <c r="X57" i="46"/>
  <c r="Y57" i="46"/>
  <c r="Z57" i="46"/>
  <c r="X58" i="46"/>
  <c r="Y58" i="46"/>
  <c r="Z58" i="46"/>
  <c r="X59" i="46"/>
  <c r="Y59" i="46"/>
  <c r="Z59" i="46"/>
  <c r="X60" i="46"/>
  <c r="Y60" i="46"/>
  <c r="Z60" i="46"/>
  <c r="X61" i="46"/>
  <c r="Y61" i="46"/>
  <c r="Z61" i="46"/>
  <c r="X62" i="46"/>
  <c r="Y62" i="46"/>
  <c r="Z62" i="46"/>
  <c r="X63" i="46"/>
  <c r="Y63" i="46"/>
  <c r="Z63" i="46"/>
  <c r="X64" i="46"/>
  <c r="Y64" i="46"/>
  <c r="Z64" i="46"/>
  <c r="X65" i="46"/>
  <c r="Y65" i="46"/>
  <c r="Z65" i="46"/>
  <c r="X66" i="46"/>
  <c r="Y66" i="46"/>
  <c r="Z66" i="46"/>
  <c r="X67" i="46"/>
  <c r="Y67" i="46"/>
  <c r="Z67" i="46"/>
  <c r="X68" i="46"/>
  <c r="Y68" i="46"/>
  <c r="Z68" i="46"/>
  <c r="X69" i="46"/>
  <c r="Y69" i="46"/>
  <c r="Z69" i="46"/>
  <c r="X70" i="46"/>
  <c r="Y70" i="46"/>
  <c r="Z70" i="46"/>
  <c r="X71" i="46"/>
  <c r="Y71" i="46"/>
  <c r="Z71" i="46"/>
  <c r="X72" i="46"/>
  <c r="Y72" i="46"/>
  <c r="Z72" i="46"/>
  <c r="X73" i="46"/>
  <c r="Y73" i="46"/>
  <c r="Z73" i="46"/>
  <c r="X74" i="46"/>
  <c r="Y74" i="46"/>
  <c r="Z74" i="46"/>
  <c r="X75" i="46"/>
  <c r="Y75" i="46"/>
  <c r="Z75" i="46"/>
  <c r="X76" i="46"/>
  <c r="Y76" i="46"/>
  <c r="Z76" i="46"/>
  <c r="X77" i="46"/>
  <c r="Y77" i="46"/>
  <c r="Z77" i="46"/>
  <c r="X78" i="46"/>
  <c r="Y78" i="46"/>
  <c r="Z78" i="46"/>
  <c r="X79" i="46"/>
  <c r="Y79" i="46"/>
  <c r="Z79" i="46"/>
  <c r="X80" i="46"/>
  <c r="Y80" i="46"/>
  <c r="Z80" i="46"/>
  <c r="X81" i="46"/>
  <c r="Y81" i="46"/>
  <c r="Z81" i="46"/>
  <c r="X82" i="46"/>
  <c r="Y82" i="46"/>
  <c r="Z82" i="46"/>
  <c r="X83" i="46"/>
  <c r="Y83" i="46"/>
  <c r="Z83" i="46"/>
  <c r="X84" i="46"/>
  <c r="Y84" i="46"/>
  <c r="Z84" i="46"/>
  <c r="X85" i="46"/>
  <c r="Y85" i="46"/>
  <c r="Z85" i="46"/>
  <c r="X86" i="46"/>
  <c r="Y86" i="46"/>
  <c r="Z86" i="46"/>
  <c r="X87" i="46"/>
  <c r="Y87" i="46"/>
  <c r="Z87" i="46"/>
  <c r="X88" i="46"/>
  <c r="Y88" i="46"/>
  <c r="Z88" i="46"/>
  <c r="X89" i="46"/>
  <c r="Y89" i="46"/>
  <c r="Z89" i="46"/>
  <c r="X90" i="46"/>
  <c r="Y90" i="46"/>
  <c r="Z90" i="46"/>
  <c r="X91" i="46"/>
  <c r="Y91" i="46"/>
  <c r="Z91" i="46"/>
  <c r="X92" i="46"/>
  <c r="Y92" i="46"/>
  <c r="Z92" i="46"/>
  <c r="X93" i="46"/>
  <c r="Y93" i="46"/>
  <c r="Z93" i="46"/>
  <c r="X94" i="46"/>
  <c r="Y94" i="46"/>
  <c r="Z94" i="46"/>
  <c r="X95" i="46"/>
  <c r="Y95" i="46"/>
  <c r="Z95" i="46"/>
  <c r="X96" i="46"/>
  <c r="Y96" i="46"/>
  <c r="Z96" i="46"/>
  <c r="X97" i="46"/>
  <c r="Y97" i="46"/>
  <c r="Z97" i="46"/>
  <c r="X98" i="46"/>
  <c r="Y98" i="46"/>
  <c r="Z98" i="46"/>
  <c r="X99" i="46"/>
  <c r="Y99" i="46"/>
  <c r="Z99" i="46"/>
  <c r="X100" i="46"/>
  <c r="Y100" i="46"/>
  <c r="Z100" i="46"/>
  <c r="X101" i="46"/>
  <c r="Y101" i="46"/>
  <c r="Z101" i="46"/>
  <c r="X102" i="46"/>
  <c r="Y102" i="46"/>
  <c r="Z102" i="46"/>
  <c r="X103" i="46"/>
  <c r="Y103" i="46"/>
  <c r="Z103" i="46"/>
  <c r="X104" i="46"/>
  <c r="Y104" i="46"/>
  <c r="Z104" i="46"/>
  <c r="X105" i="46"/>
  <c r="Y105" i="46"/>
  <c r="Z105" i="46"/>
  <c r="X106" i="46"/>
  <c r="Y106" i="46"/>
  <c r="Z106" i="46"/>
  <c r="X107" i="46"/>
  <c r="Y107" i="46"/>
  <c r="Z107" i="46"/>
  <c r="X108" i="46"/>
  <c r="Y108" i="46"/>
  <c r="Z108" i="46"/>
  <c r="X109" i="46"/>
  <c r="Y109" i="46"/>
  <c r="Z109" i="46"/>
  <c r="X110" i="46"/>
  <c r="Y110" i="46"/>
  <c r="Z110" i="46"/>
  <c r="X111" i="46"/>
  <c r="Y111" i="46"/>
  <c r="Z111" i="46"/>
  <c r="X112" i="46"/>
  <c r="Y112" i="46"/>
  <c r="Z112" i="46"/>
  <c r="X113" i="46"/>
  <c r="Y113" i="46"/>
  <c r="Z113" i="46"/>
  <c r="X114" i="46"/>
  <c r="Y114" i="46"/>
  <c r="Z114" i="46"/>
  <c r="X115" i="46"/>
  <c r="Y115" i="46"/>
  <c r="Z115" i="46"/>
  <c r="X116" i="46"/>
  <c r="Y116" i="46"/>
  <c r="Z116" i="46"/>
  <c r="X117" i="46"/>
  <c r="Y117" i="46"/>
  <c r="Z117" i="46"/>
  <c r="X118" i="46"/>
  <c r="Y118" i="46"/>
  <c r="Z118" i="46"/>
  <c r="X119" i="46"/>
  <c r="Y119" i="46"/>
  <c r="Z119" i="46"/>
  <c r="X120" i="46"/>
  <c r="Y120" i="46"/>
  <c r="Z120" i="46"/>
  <c r="X121" i="46"/>
  <c r="Y121" i="46"/>
  <c r="Z121" i="46"/>
  <c r="X122" i="46"/>
  <c r="Y122" i="46"/>
  <c r="Z122" i="46"/>
  <c r="X123" i="46"/>
  <c r="Y123" i="46"/>
  <c r="Z123" i="46"/>
  <c r="X124" i="46"/>
  <c r="Y124" i="46"/>
  <c r="Z124" i="46"/>
  <c r="X125" i="46"/>
  <c r="Y125" i="46"/>
  <c r="Z125" i="46"/>
  <c r="X126" i="46"/>
  <c r="Y126" i="46"/>
  <c r="Z126" i="46"/>
  <c r="X127" i="46"/>
  <c r="Y127" i="46"/>
  <c r="Z127" i="46"/>
  <c r="X128" i="46"/>
  <c r="Y128" i="46"/>
  <c r="Z128" i="46"/>
  <c r="X129" i="46"/>
  <c r="Y129" i="46"/>
  <c r="Z129" i="46"/>
  <c r="X130" i="46"/>
  <c r="Y130" i="46"/>
  <c r="Z130" i="46"/>
  <c r="X131" i="46"/>
  <c r="Y131" i="46"/>
  <c r="Z131" i="46"/>
  <c r="X132" i="46"/>
  <c r="Y132" i="46"/>
  <c r="Z132" i="46"/>
  <c r="X133" i="46"/>
  <c r="Y133" i="46"/>
  <c r="Z133" i="46"/>
  <c r="X134" i="46"/>
  <c r="Y134" i="46"/>
  <c r="Z134" i="46"/>
  <c r="X135" i="46"/>
  <c r="Y135" i="46"/>
  <c r="Z135" i="46"/>
  <c r="X136" i="46"/>
  <c r="Y136" i="46"/>
  <c r="Z136" i="46"/>
  <c r="X17" i="46"/>
  <c r="Y17" i="46"/>
  <c r="Z17" i="46"/>
  <c r="A38" i="47"/>
  <c r="C38" i="47" s="1"/>
  <c r="C39" i="47"/>
  <c r="A41" i="47"/>
  <c r="W15" i="46" l="1"/>
  <c r="B134" i="46"/>
  <c r="V134" i="46" s="1"/>
  <c r="B110" i="46"/>
  <c r="V110" i="46" s="1"/>
  <c r="B46" i="46"/>
  <c r="V46" i="46" s="1"/>
  <c r="B102" i="46"/>
  <c r="V102" i="46" s="1"/>
  <c r="B78" i="46"/>
  <c r="V78" i="46" s="1"/>
  <c r="B70" i="46"/>
  <c r="V70" i="46" s="1"/>
  <c r="B38" i="46"/>
  <c r="V38" i="46" s="1"/>
  <c r="B21" i="46"/>
  <c r="V21" i="46" s="1"/>
  <c r="B108" i="46"/>
  <c r="V108" i="46" s="1"/>
  <c r="B76" i="46"/>
  <c r="V76" i="46" s="1"/>
  <c r="B44" i="46"/>
  <c r="V44" i="46" s="1"/>
  <c r="B20" i="46"/>
  <c r="V20" i="46" s="1"/>
  <c r="B17" i="46"/>
  <c r="V17" i="46" s="1"/>
  <c r="B136" i="46"/>
  <c r="V136" i="46" s="1"/>
  <c r="B128" i="46"/>
  <c r="V128" i="46" s="1"/>
  <c r="B120" i="46"/>
  <c r="V120" i="46" s="1"/>
  <c r="B112" i="46"/>
  <c r="V112" i="46" s="1"/>
  <c r="B104" i="46"/>
  <c r="V104" i="46" s="1"/>
  <c r="B96" i="46"/>
  <c r="V96" i="46" s="1"/>
  <c r="B88" i="46"/>
  <c r="V88" i="46" s="1"/>
  <c r="B80" i="46"/>
  <c r="V80" i="46" s="1"/>
  <c r="B72" i="46"/>
  <c r="V72" i="46" s="1"/>
  <c r="B64" i="46"/>
  <c r="V64" i="46" s="1"/>
  <c r="B56" i="46"/>
  <c r="V56" i="46" s="1"/>
  <c r="B48" i="46"/>
  <c r="V48" i="46" s="1"/>
  <c r="B125" i="46"/>
  <c r="V125" i="46" s="1"/>
  <c r="B106" i="46"/>
  <c r="V106" i="46" s="1"/>
  <c r="B74" i="46"/>
  <c r="V74" i="46" s="1"/>
  <c r="B42" i="46"/>
  <c r="V42" i="46" s="1"/>
  <c r="B35" i="46"/>
  <c r="V35" i="46" s="1"/>
  <c r="B116" i="46"/>
  <c r="V116" i="46" s="1"/>
  <c r="B84" i="46"/>
  <c r="V84" i="46" s="1"/>
  <c r="B52" i="46"/>
  <c r="V52" i="46" s="1"/>
  <c r="B24" i="46"/>
  <c r="V24" i="46" s="1"/>
  <c r="B22" i="46"/>
  <c r="V22" i="46" s="1"/>
  <c r="B123" i="46"/>
  <c r="V123" i="46" s="1"/>
  <c r="B91" i="46"/>
  <c r="V91" i="46" s="1"/>
  <c r="B59" i="46"/>
  <c r="V59" i="46" s="1"/>
  <c r="E102" i="25"/>
  <c r="F102" i="25"/>
  <c r="G102" i="25"/>
  <c r="C102" i="25"/>
  <c r="D102" i="25"/>
  <c r="A102" i="25"/>
  <c r="B102" i="25"/>
  <c r="C78" i="25"/>
  <c r="B78" i="25"/>
  <c r="G78" i="25"/>
  <c r="E78" i="25"/>
  <c r="F78" i="25"/>
  <c r="A78" i="25"/>
  <c r="D78" i="25"/>
  <c r="C46" i="25"/>
  <c r="B46" i="25"/>
  <c r="G46" i="25"/>
  <c r="E46" i="25"/>
  <c r="A46" i="25"/>
  <c r="D46" i="25"/>
  <c r="F46" i="25"/>
  <c r="C22" i="25"/>
  <c r="B22" i="25"/>
  <c r="E22" i="25"/>
  <c r="F22" i="25"/>
  <c r="G22" i="25"/>
  <c r="A22" i="25"/>
  <c r="D22" i="25"/>
  <c r="B133" i="46"/>
  <c r="V133" i="46" s="1"/>
  <c r="B101" i="46"/>
  <c r="V101" i="46" s="1"/>
  <c r="B28" i="46"/>
  <c r="V28" i="46" s="1"/>
  <c r="D109" i="25"/>
  <c r="E109" i="25"/>
  <c r="F109" i="25"/>
  <c r="G109" i="25"/>
  <c r="B109" i="25"/>
  <c r="C109" i="25"/>
  <c r="A109" i="25"/>
  <c r="B77" i="25"/>
  <c r="A77" i="25"/>
  <c r="D77" i="25"/>
  <c r="E77" i="25"/>
  <c r="F77" i="25"/>
  <c r="G77" i="25"/>
  <c r="C77" i="25"/>
  <c r="B45" i="25"/>
  <c r="A45" i="25"/>
  <c r="D45" i="25"/>
  <c r="E45" i="25"/>
  <c r="F45" i="25"/>
  <c r="G45" i="25"/>
  <c r="C45" i="25"/>
  <c r="B21" i="25"/>
  <c r="A21" i="25"/>
  <c r="C21" i="25"/>
  <c r="F21" i="25"/>
  <c r="D21" i="25"/>
  <c r="E21" i="25"/>
  <c r="G21" i="25"/>
  <c r="B130" i="46"/>
  <c r="V130" i="46" s="1"/>
  <c r="B118" i="46"/>
  <c r="V118" i="46" s="1"/>
  <c r="B98" i="46"/>
  <c r="V98" i="46" s="1"/>
  <c r="B86" i="46"/>
  <c r="V86" i="46" s="1"/>
  <c r="C108" i="25"/>
  <c r="D108" i="25"/>
  <c r="E108" i="25"/>
  <c r="F108" i="25"/>
  <c r="A108" i="25"/>
  <c r="B108" i="25"/>
  <c r="G108" i="25"/>
  <c r="A92" i="25"/>
  <c r="E92" i="25"/>
  <c r="F92" i="25"/>
  <c r="G92" i="25"/>
  <c r="B92" i="25"/>
  <c r="C92" i="25"/>
  <c r="D92" i="25"/>
  <c r="A76" i="25"/>
  <c r="B76" i="25"/>
  <c r="C76" i="25"/>
  <c r="D76" i="25"/>
  <c r="E76" i="25"/>
  <c r="F76" i="25"/>
  <c r="G76" i="25"/>
  <c r="A60" i="25"/>
  <c r="E60" i="25"/>
  <c r="F60" i="25"/>
  <c r="G60" i="25"/>
  <c r="C60" i="25"/>
  <c r="D60" i="25"/>
  <c r="B60" i="25"/>
  <c r="A44" i="25"/>
  <c r="B44" i="25"/>
  <c r="C44" i="25"/>
  <c r="D44" i="25"/>
  <c r="G44" i="25"/>
  <c r="E44" i="25"/>
  <c r="F44" i="25"/>
  <c r="A28" i="25"/>
  <c r="E28" i="25"/>
  <c r="F28" i="25"/>
  <c r="G28" i="25"/>
  <c r="D28" i="25"/>
  <c r="B28" i="25"/>
  <c r="C28" i="25"/>
  <c r="A12" i="25"/>
  <c r="B12" i="25"/>
  <c r="E12" i="25"/>
  <c r="C12" i="25"/>
  <c r="D12" i="25"/>
  <c r="G12" i="25"/>
  <c r="F12" i="25"/>
  <c r="B115" i="46"/>
  <c r="V115" i="46" s="1"/>
  <c r="B93" i="46"/>
  <c r="V93" i="46" s="1"/>
  <c r="B61" i="46"/>
  <c r="V61" i="46" s="1"/>
  <c r="B51" i="46"/>
  <c r="V51" i="46" s="1"/>
  <c r="B37" i="46"/>
  <c r="V37" i="46" s="1"/>
  <c r="B107" i="25"/>
  <c r="C107" i="25"/>
  <c r="D107" i="25"/>
  <c r="E107" i="25"/>
  <c r="A107" i="25"/>
  <c r="F107" i="25"/>
  <c r="G107" i="25"/>
  <c r="G91" i="25"/>
  <c r="B91" i="25"/>
  <c r="C91" i="25"/>
  <c r="D91" i="25"/>
  <c r="E91" i="25"/>
  <c r="A91" i="25"/>
  <c r="F91" i="25"/>
  <c r="G75" i="25"/>
  <c r="F75" i="25"/>
  <c r="A75" i="25"/>
  <c r="D75" i="25"/>
  <c r="E75" i="25"/>
  <c r="B75" i="25"/>
  <c r="C75" i="25"/>
  <c r="G59" i="25"/>
  <c r="B59" i="25"/>
  <c r="C59" i="25"/>
  <c r="D59" i="25"/>
  <c r="E59" i="25"/>
  <c r="A59" i="25"/>
  <c r="F59" i="25"/>
  <c r="G43" i="25"/>
  <c r="F43" i="25"/>
  <c r="A43" i="25"/>
  <c r="B43" i="25"/>
  <c r="C43" i="25"/>
  <c r="D43" i="25"/>
  <c r="E43" i="25"/>
  <c r="G27" i="25"/>
  <c r="B27" i="25"/>
  <c r="C27" i="25"/>
  <c r="F27" i="25"/>
  <c r="D27" i="25"/>
  <c r="E27" i="25"/>
  <c r="A27" i="25"/>
  <c r="G11" i="25"/>
  <c r="F11" i="25"/>
  <c r="B11" i="25"/>
  <c r="A11" i="25"/>
  <c r="C11" i="25"/>
  <c r="D11" i="25"/>
  <c r="E11" i="25"/>
  <c r="B132" i="46"/>
  <c r="V132" i="46" s="1"/>
  <c r="B100" i="46"/>
  <c r="V100" i="46" s="1"/>
  <c r="B68" i="46"/>
  <c r="V68" i="46" s="1"/>
  <c r="B27" i="46"/>
  <c r="V27" i="46" s="1"/>
  <c r="A114" i="25"/>
  <c r="B114" i="25"/>
  <c r="C114" i="25"/>
  <c r="D114" i="25"/>
  <c r="E114" i="25"/>
  <c r="F114" i="25"/>
  <c r="G114" i="25"/>
  <c r="B121" i="46"/>
  <c r="V121" i="46" s="1"/>
  <c r="A106" i="25"/>
  <c r="B106" i="25"/>
  <c r="C106" i="25"/>
  <c r="D106" i="25"/>
  <c r="G106" i="25"/>
  <c r="E106" i="25"/>
  <c r="F106" i="25"/>
  <c r="G98" i="25"/>
  <c r="F98" i="25"/>
  <c r="E98" i="25"/>
  <c r="A98" i="25"/>
  <c r="B98" i="25"/>
  <c r="D98" i="25"/>
  <c r="C98" i="25"/>
  <c r="G90" i="25"/>
  <c r="F90" i="25"/>
  <c r="A90" i="25"/>
  <c r="B90" i="25"/>
  <c r="E90" i="25"/>
  <c r="C90" i="25"/>
  <c r="D90" i="25"/>
  <c r="G82" i="25"/>
  <c r="F82" i="25"/>
  <c r="A82" i="25"/>
  <c r="B82" i="25"/>
  <c r="C82" i="25"/>
  <c r="D82" i="25"/>
  <c r="E82" i="25"/>
  <c r="B89" i="46"/>
  <c r="V89" i="46" s="1"/>
  <c r="G74" i="25"/>
  <c r="F74" i="25"/>
  <c r="C74" i="25"/>
  <c r="D74" i="25"/>
  <c r="E74" i="25"/>
  <c r="A74" i="25"/>
  <c r="B74" i="25"/>
  <c r="G66" i="25"/>
  <c r="F66" i="25"/>
  <c r="E66" i="25"/>
  <c r="C66" i="25"/>
  <c r="D66" i="25"/>
  <c r="A66" i="25"/>
  <c r="B66" i="25"/>
  <c r="G58" i="25"/>
  <c r="F58" i="25"/>
  <c r="A58" i="25"/>
  <c r="B58" i="25"/>
  <c r="C58" i="25"/>
  <c r="D58" i="25"/>
  <c r="E58" i="25"/>
  <c r="G50" i="25"/>
  <c r="F50" i="25"/>
  <c r="A50" i="25"/>
  <c r="B50" i="25"/>
  <c r="C50" i="25"/>
  <c r="D50" i="25"/>
  <c r="E50" i="25"/>
  <c r="B57" i="46"/>
  <c r="V57" i="46" s="1"/>
  <c r="G42" i="25"/>
  <c r="F42" i="25"/>
  <c r="C42" i="25"/>
  <c r="D42" i="25"/>
  <c r="E42" i="25"/>
  <c r="A42" i="25"/>
  <c r="B42" i="25"/>
  <c r="G34" i="25"/>
  <c r="F34" i="25"/>
  <c r="E34" i="25"/>
  <c r="C34" i="25"/>
  <c r="A34" i="25"/>
  <c r="B34" i="25"/>
  <c r="D34" i="25"/>
  <c r="G26" i="25"/>
  <c r="F26" i="25"/>
  <c r="A26" i="25"/>
  <c r="B26" i="25"/>
  <c r="C26" i="25"/>
  <c r="D26" i="25"/>
  <c r="E26" i="25"/>
  <c r="G18" i="25"/>
  <c r="F18" i="25"/>
  <c r="A18" i="25"/>
  <c r="B18" i="25"/>
  <c r="E18" i="25"/>
  <c r="C18" i="25"/>
  <c r="D18" i="25"/>
  <c r="G10" i="25"/>
  <c r="F10" i="25"/>
  <c r="C10" i="25"/>
  <c r="D10" i="25"/>
  <c r="E10" i="25"/>
  <c r="A10" i="25"/>
  <c r="B10" i="25"/>
  <c r="B122" i="46"/>
  <c r="V122" i="46" s="1"/>
  <c r="B117" i="46"/>
  <c r="V117" i="46" s="1"/>
  <c r="B90" i="46"/>
  <c r="V90" i="46" s="1"/>
  <c r="B85" i="46"/>
  <c r="V85" i="46" s="1"/>
  <c r="B58" i="46"/>
  <c r="V58" i="46" s="1"/>
  <c r="B53" i="46"/>
  <c r="V53" i="46" s="1"/>
  <c r="A121" i="25"/>
  <c r="C121" i="25"/>
  <c r="D121" i="25"/>
  <c r="G121" i="25"/>
  <c r="E121" i="25"/>
  <c r="F121" i="25"/>
  <c r="B121" i="25"/>
  <c r="A113" i="25"/>
  <c r="B113" i="25"/>
  <c r="C113" i="25"/>
  <c r="F113" i="25"/>
  <c r="G113" i="25"/>
  <c r="D113" i="25"/>
  <c r="E113" i="25"/>
  <c r="A105" i="25"/>
  <c r="B105" i="25"/>
  <c r="C105" i="25"/>
  <c r="D105" i="25"/>
  <c r="E105" i="25"/>
  <c r="F105" i="25"/>
  <c r="G105" i="25"/>
  <c r="F97" i="25"/>
  <c r="E97" i="25"/>
  <c r="B97" i="25"/>
  <c r="C97" i="25"/>
  <c r="D97" i="25"/>
  <c r="G97" i="25"/>
  <c r="A97" i="25"/>
  <c r="F89" i="25"/>
  <c r="E89" i="25"/>
  <c r="D89" i="25"/>
  <c r="G89" i="25"/>
  <c r="A89" i="25"/>
  <c r="B89" i="25"/>
  <c r="C89" i="25"/>
  <c r="F81" i="25"/>
  <c r="E81" i="25"/>
  <c r="A81" i="25"/>
  <c r="D81" i="25"/>
  <c r="G81" i="25"/>
  <c r="B81" i="25"/>
  <c r="C81" i="25"/>
  <c r="F73" i="25"/>
  <c r="E73" i="25"/>
  <c r="A73" i="25"/>
  <c r="B73" i="25"/>
  <c r="C73" i="25"/>
  <c r="D73" i="25"/>
  <c r="G73" i="25"/>
  <c r="F65" i="25"/>
  <c r="E65" i="25"/>
  <c r="B65" i="25"/>
  <c r="C65" i="25"/>
  <c r="D65" i="25"/>
  <c r="G65" i="25"/>
  <c r="A65" i="25"/>
  <c r="F57" i="25"/>
  <c r="E57" i="25"/>
  <c r="D57" i="25"/>
  <c r="G57" i="25"/>
  <c r="B57" i="25"/>
  <c r="C57" i="25"/>
  <c r="A57" i="25"/>
  <c r="F49" i="25"/>
  <c r="E49" i="25"/>
  <c r="A49" i="25"/>
  <c r="B49" i="25"/>
  <c r="C49" i="25"/>
  <c r="D49" i="25"/>
  <c r="G49" i="25"/>
  <c r="F41" i="25"/>
  <c r="E41" i="25"/>
  <c r="A41" i="25"/>
  <c r="B41" i="25"/>
  <c r="C41" i="25"/>
  <c r="G41" i="25"/>
  <c r="D41" i="25"/>
  <c r="F33" i="25"/>
  <c r="E33" i="25"/>
  <c r="B33" i="25"/>
  <c r="C33" i="25"/>
  <c r="D33" i="25"/>
  <c r="G33" i="25"/>
  <c r="A33" i="25"/>
  <c r="F25" i="25"/>
  <c r="E25" i="25"/>
  <c r="D25" i="25"/>
  <c r="G25" i="25"/>
  <c r="B25" i="25"/>
  <c r="C25" i="25"/>
  <c r="A25" i="25"/>
  <c r="F17" i="25"/>
  <c r="E17" i="25"/>
  <c r="B17" i="25"/>
  <c r="A17" i="25"/>
  <c r="C17" i="25"/>
  <c r="D17" i="25"/>
  <c r="G17" i="25"/>
  <c r="F9" i="25"/>
  <c r="E9" i="25"/>
  <c r="A9" i="25"/>
  <c r="B9" i="25"/>
  <c r="D9" i="25"/>
  <c r="C9" i="25"/>
  <c r="G9" i="25"/>
  <c r="E110" i="25"/>
  <c r="F110" i="25"/>
  <c r="G110" i="25"/>
  <c r="A110" i="25"/>
  <c r="B110" i="25"/>
  <c r="C110" i="25"/>
  <c r="D110" i="25"/>
  <c r="C86" i="25"/>
  <c r="B86" i="25"/>
  <c r="E86" i="25"/>
  <c r="F86" i="25"/>
  <c r="G86" i="25"/>
  <c r="A86" i="25"/>
  <c r="D86" i="25"/>
  <c r="C62" i="25"/>
  <c r="B62" i="25"/>
  <c r="A62" i="25"/>
  <c r="D62" i="25"/>
  <c r="E62" i="25"/>
  <c r="F62" i="25"/>
  <c r="G62" i="25"/>
  <c r="C38" i="25"/>
  <c r="B38" i="25"/>
  <c r="A38" i="25"/>
  <c r="D38" i="25"/>
  <c r="G38" i="25"/>
  <c r="E38" i="25"/>
  <c r="F38" i="25"/>
  <c r="C14" i="25"/>
  <c r="B14" i="25"/>
  <c r="G14" i="25"/>
  <c r="A14" i="25"/>
  <c r="D14" i="25"/>
  <c r="E14" i="25"/>
  <c r="F14" i="25"/>
  <c r="B69" i="46"/>
  <c r="V69" i="46" s="1"/>
  <c r="D101" i="25"/>
  <c r="E101" i="25"/>
  <c r="F101" i="25"/>
  <c r="G101" i="25"/>
  <c r="A101" i="25"/>
  <c r="B101" i="25"/>
  <c r="C101" i="25"/>
  <c r="B85" i="25"/>
  <c r="A85" i="25"/>
  <c r="C85" i="25"/>
  <c r="D85" i="25"/>
  <c r="E85" i="25"/>
  <c r="F85" i="25"/>
  <c r="G85" i="25"/>
  <c r="B61" i="25"/>
  <c r="A61" i="25"/>
  <c r="C61" i="25"/>
  <c r="F61" i="25"/>
  <c r="D61" i="25"/>
  <c r="E61" i="25"/>
  <c r="G61" i="25"/>
  <c r="B37" i="25"/>
  <c r="A37" i="25"/>
  <c r="F37" i="25"/>
  <c r="G37" i="25"/>
  <c r="C37" i="25"/>
  <c r="D37" i="25"/>
  <c r="E37" i="25"/>
  <c r="B5" i="25"/>
  <c r="A5" i="25"/>
  <c r="F5" i="25"/>
  <c r="G5" i="25"/>
  <c r="C5" i="25"/>
  <c r="D5" i="25"/>
  <c r="E5" i="25"/>
  <c r="B54" i="46"/>
  <c r="V54" i="46" s="1"/>
  <c r="E118" i="25"/>
  <c r="F118" i="25"/>
  <c r="G118" i="25"/>
  <c r="C118" i="25"/>
  <c r="D118" i="25"/>
  <c r="A118" i="25"/>
  <c r="B118" i="25"/>
  <c r="C94" i="25"/>
  <c r="B94" i="25"/>
  <c r="A94" i="25"/>
  <c r="D94" i="25"/>
  <c r="E94" i="25"/>
  <c r="F94" i="25"/>
  <c r="G94" i="25"/>
  <c r="C70" i="25"/>
  <c r="B70" i="25"/>
  <c r="A70" i="25"/>
  <c r="D70" i="25"/>
  <c r="E70" i="25"/>
  <c r="F70" i="25"/>
  <c r="G70" i="25"/>
  <c r="C54" i="25"/>
  <c r="B54" i="25"/>
  <c r="E54" i="25"/>
  <c r="F54" i="25"/>
  <c r="G54" i="25"/>
  <c r="A54" i="25"/>
  <c r="D54" i="25"/>
  <c r="C30" i="25"/>
  <c r="B30" i="25"/>
  <c r="A30" i="25"/>
  <c r="G30" i="25"/>
  <c r="D30" i="25"/>
  <c r="E30" i="25"/>
  <c r="F30" i="25"/>
  <c r="C6" i="25"/>
  <c r="B6" i="25"/>
  <c r="A6" i="25"/>
  <c r="D6" i="25"/>
  <c r="E6" i="25"/>
  <c r="F6" i="25"/>
  <c r="G6" i="25"/>
  <c r="D117" i="25"/>
  <c r="E117" i="25"/>
  <c r="F117" i="25"/>
  <c r="G117" i="25"/>
  <c r="A117" i="25"/>
  <c r="C117" i="25"/>
  <c r="B117" i="25"/>
  <c r="B93" i="25"/>
  <c r="A93" i="25"/>
  <c r="C93" i="25"/>
  <c r="F93" i="25"/>
  <c r="G93" i="25"/>
  <c r="D93" i="25"/>
  <c r="E93" i="25"/>
  <c r="B69" i="25"/>
  <c r="A69" i="25"/>
  <c r="F69" i="25"/>
  <c r="G69" i="25"/>
  <c r="D69" i="25"/>
  <c r="E69" i="25"/>
  <c r="C69" i="25"/>
  <c r="B53" i="25"/>
  <c r="A53" i="25"/>
  <c r="C53" i="25"/>
  <c r="D53" i="25"/>
  <c r="E53" i="25"/>
  <c r="G53" i="25"/>
  <c r="F53" i="25"/>
  <c r="B29" i="25"/>
  <c r="A29" i="25"/>
  <c r="D29" i="25"/>
  <c r="C29" i="25"/>
  <c r="E29" i="25"/>
  <c r="F29" i="25"/>
  <c r="G29" i="25"/>
  <c r="B13" i="25"/>
  <c r="A13" i="25"/>
  <c r="D13" i="25"/>
  <c r="E13" i="25"/>
  <c r="F13" i="25"/>
  <c r="G13" i="25"/>
  <c r="C13" i="25"/>
  <c r="B66" i="46"/>
  <c r="V66" i="46" s="1"/>
  <c r="C116" i="25"/>
  <c r="D116" i="25"/>
  <c r="E116" i="25"/>
  <c r="F116" i="25"/>
  <c r="A116" i="25"/>
  <c r="B116" i="25"/>
  <c r="G116" i="25"/>
  <c r="A100" i="25"/>
  <c r="C100" i="25"/>
  <c r="D100" i="25"/>
  <c r="E100" i="25"/>
  <c r="F100" i="25"/>
  <c r="B100" i="25"/>
  <c r="G100" i="25"/>
  <c r="A84" i="25"/>
  <c r="G84" i="25"/>
  <c r="B84" i="25"/>
  <c r="E84" i="25"/>
  <c r="F84" i="25"/>
  <c r="C84" i="25"/>
  <c r="D84" i="25"/>
  <c r="A68" i="25"/>
  <c r="C68" i="25"/>
  <c r="D68" i="25"/>
  <c r="E68" i="25"/>
  <c r="F68" i="25"/>
  <c r="B68" i="25"/>
  <c r="G68" i="25"/>
  <c r="A52" i="25"/>
  <c r="G52" i="25"/>
  <c r="B52" i="25"/>
  <c r="E52" i="25"/>
  <c r="C52" i="25"/>
  <c r="D52" i="25"/>
  <c r="F52" i="25"/>
  <c r="A36" i="25"/>
  <c r="C36" i="25"/>
  <c r="D36" i="25"/>
  <c r="E36" i="25"/>
  <c r="F36" i="25"/>
  <c r="B36" i="25"/>
  <c r="G36" i="25"/>
  <c r="A20" i="25"/>
  <c r="G20" i="25"/>
  <c r="B20" i="25"/>
  <c r="C20" i="25"/>
  <c r="F20" i="25"/>
  <c r="D20" i="25"/>
  <c r="E20" i="25"/>
  <c r="B83" i="46"/>
  <c r="V83" i="46" s="1"/>
  <c r="B30" i="46"/>
  <c r="V30" i="46" s="1"/>
  <c r="B115" i="25"/>
  <c r="C115" i="25"/>
  <c r="D115" i="25"/>
  <c r="E115" i="25"/>
  <c r="A115" i="25"/>
  <c r="F115" i="25"/>
  <c r="G115" i="25"/>
  <c r="G99" i="25"/>
  <c r="A99" i="25"/>
  <c r="B99" i="25"/>
  <c r="C99" i="25"/>
  <c r="F99" i="25"/>
  <c r="D99" i="25"/>
  <c r="E99" i="25"/>
  <c r="G83" i="25"/>
  <c r="D83" i="25"/>
  <c r="E83" i="25"/>
  <c r="F83" i="25"/>
  <c r="A83" i="25"/>
  <c r="B83" i="25"/>
  <c r="C83" i="25"/>
  <c r="G67" i="25"/>
  <c r="A67" i="25"/>
  <c r="B67" i="25"/>
  <c r="C67" i="25"/>
  <c r="F67" i="25"/>
  <c r="D67" i="25"/>
  <c r="E67" i="25"/>
  <c r="G51" i="25"/>
  <c r="D51" i="25"/>
  <c r="E51" i="25"/>
  <c r="F51" i="25"/>
  <c r="B51" i="25"/>
  <c r="C51" i="25"/>
  <c r="A51" i="25"/>
  <c r="G35" i="25"/>
  <c r="A35" i="25"/>
  <c r="B35" i="25"/>
  <c r="C35" i="25"/>
  <c r="F35" i="25"/>
  <c r="D35" i="25"/>
  <c r="E35" i="25"/>
  <c r="G19" i="25"/>
  <c r="D19" i="25"/>
  <c r="E19" i="25"/>
  <c r="F19" i="25"/>
  <c r="B19" i="25"/>
  <c r="A19" i="25"/>
  <c r="C19" i="25"/>
  <c r="B124" i="46"/>
  <c r="V124" i="46" s="1"/>
  <c r="B114" i="46"/>
  <c r="V114" i="46" s="1"/>
  <c r="B107" i="46"/>
  <c r="V107" i="46" s="1"/>
  <c r="B92" i="46"/>
  <c r="V92" i="46" s="1"/>
  <c r="B82" i="46"/>
  <c r="V82" i="46" s="1"/>
  <c r="B75" i="46"/>
  <c r="V75" i="46" s="1"/>
  <c r="B60" i="46"/>
  <c r="V60" i="46" s="1"/>
  <c r="B50" i="46"/>
  <c r="V50" i="46" s="1"/>
  <c r="B43" i="46"/>
  <c r="V43" i="46" s="1"/>
  <c r="B29" i="46"/>
  <c r="V29" i="46" s="1"/>
  <c r="G120" i="25"/>
  <c r="A120" i="25"/>
  <c r="B120" i="25"/>
  <c r="E120" i="25"/>
  <c r="F120" i="25"/>
  <c r="C120" i="25"/>
  <c r="D120" i="25"/>
  <c r="G112" i="25"/>
  <c r="A112" i="25"/>
  <c r="B112" i="25"/>
  <c r="C112" i="25"/>
  <c r="D112" i="25"/>
  <c r="E112" i="25"/>
  <c r="F112" i="25"/>
  <c r="B119" i="46"/>
  <c r="V119" i="46" s="1"/>
  <c r="G104" i="25"/>
  <c r="A104" i="25"/>
  <c r="B104" i="25"/>
  <c r="E104" i="25"/>
  <c r="F104" i="25"/>
  <c r="C104" i="25"/>
  <c r="D104" i="25"/>
  <c r="B111" i="46"/>
  <c r="V111" i="46" s="1"/>
  <c r="E96" i="25"/>
  <c r="D96" i="25"/>
  <c r="A96" i="25"/>
  <c r="B96" i="25"/>
  <c r="G96" i="25"/>
  <c r="C96" i="25"/>
  <c r="F96" i="25"/>
  <c r="E88" i="25"/>
  <c r="D88" i="25"/>
  <c r="A88" i="25"/>
  <c r="B88" i="25"/>
  <c r="C88" i="25"/>
  <c r="F88" i="25"/>
  <c r="G88" i="25"/>
  <c r="E80" i="25"/>
  <c r="D80" i="25"/>
  <c r="C80" i="25"/>
  <c r="F80" i="25"/>
  <c r="G80" i="25"/>
  <c r="A80" i="25"/>
  <c r="B80" i="25"/>
  <c r="B87" i="46"/>
  <c r="V87" i="46" s="1"/>
  <c r="E72" i="25"/>
  <c r="D72" i="25"/>
  <c r="G72" i="25"/>
  <c r="C72" i="25"/>
  <c r="F72" i="25"/>
  <c r="A72" i="25"/>
  <c r="B72" i="25"/>
  <c r="B79" i="46"/>
  <c r="V79" i="46" s="1"/>
  <c r="E64" i="25"/>
  <c r="D64" i="25"/>
  <c r="A64" i="25"/>
  <c r="B64" i="25"/>
  <c r="C64" i="25"/>
  <c r="F64" i="25"/>
  <c r="G64" i="25"/>
  <c r="E56" i="25"/>
  <c r="D56" i="25"/>
  <c r="A56" i="25"/>
  <c r="B56" i="25"/>
  <c r="C56" i="25"/>
  <c r="F56" i="25"/>
  <c r="G56" i="25"/>
  <c r="E48" i="25"/>
  <c r="D48" i="25"/>
  <c r="C48" i="25"/>
  <c r="F48" i="25"/>
  <c r="G48" i="25"/>
  <c r="A48" i="25"/>
  <c r="B48" i="25"/>
  <c r="B55" i="46"/>
  <c r="V55" i="46" s="1"/>
  <c r="E40" i="25"/>
  <c r="D40" i="25"/>
  <c r="G40" i="25"/>
  <c r="C40" i="25"/>
  <c r="A40" i="25"/>
  <c r="B40" i="25"/>
  <c r="F40" i="25"/>
  <c r="B47" i="46"/>
  <c r="V47" i="46" s="1"/>
  <c r="E32" i="25"/>
  <c r="D32" i="25"/>
  <c r="A32" i="25"/>
  <c r="B32" i="25"/>
  <c r="G32" i="25"/>
  <c r="C32" i="25"/>
  <c r="F32" i="25"/>
  <c r="E24" i="25"/>
  <c r="D24" i="25"/>
  <c r="A24" i="25"/>
  <c r="B24" i="25"/>
  <c r="G24" i="25"/>
  <c r="C24" i="25"/>
  <c r="F24" i="25"/>
  <c r="B31" i="46"/>
  <c r="V31" i="46" s="1"/>
  <c r="E16" i="25"/>
  <c r="D16" i="25"/>
  <c r="C16" i="25"/>
  <c r="F16" i="25"/>
  <c r="G16" i="25"/>
  <c r="B16" i="25"/>
  <c r="A16" i="25"/>
  <c r="B23" i="46"/>
  <c r="V23" i="46" s="1"/>
  <c r="E8" i="25"/>
  <c r="D8" i="25"/>
  <c r="G8" i="25"/>
  <c r="A8" i="25"/>
  <c r="F8" i="25"/>
  <c r="B8" i="25"/>
  <c r="C8" i="25"/>
  <c r="B131" i="46"/>
  <c r="V131" i="46" s="1"/>
  <c r="B126" i="46"/>
  <c r="V126" i="46" s="1"/>
  <c r="B109" i="46"/>
  <c r="V109" i="46" s="1"/>
  <c r="B99" i="46"/>
  <c r="V99" i="46" s="1"/>
  <c r="B94" i="46"/>
  <c r="V94" i="46" s="1"/>
  <c r="B77" i="46"/>
  <c r="V77" i="46" s="1"/>
  <c r="B67" i="46"/>
  <c r="V67" i="46" s="1"/>
  <c r="B62" i="46"/>
  <c r="V62" i="46" s="1"/>
  <c r="B45" i="46"/>
  <c r="V45" i="46" s="1"/>
  <c r="B36" i="46"/>
  <c r="V36" i="46" s="1"/>
  <c r="B34" i="46"/>
  <c r="V34" i="46" s="1"/>
  <c r="B26" i="46"/>
  <c r="V26" i="46" s="1"/>
  <c r="F119" i="25"/>
  <c r="G119" i="25"/>
  <c r="A119" i="25"/>
  <c r="B119" i="25"/>
  <c r="C119" i="25"/>
  <c r="D119" i="25"/>
  <c r="E119" i="25"/>
  <c r="F111" i="25"/>
  <c r="G111" i="25"/>
  <c r="A111" i="25"/>
  <c r="D111" i="25"/>
  <c r="E111" i="25"/>
  <c r="B111" i="25"/>
  <c r="C111" i="25"/>
  <c r="F103" i="25"/>
  <c r="G103" i="25"/>
  <c r="A103" i="25"/>
  <c r="B103" i="25"/>
  <c r="C103" i="25"/>
  <c r="D103" i="25"/>
  <c r="E103" i="25"/>
  <c r="D95" i="25"/>
  <c r="C95" i="25"/>
  <c r="F95" i="25"/>
  <c r="G95" i="25"/>
  <c r="A95" i="25"/>
  <c r="B95" i="25"/>
  <c r="E95" i="25"/>
  <c r="D87" i="25"/>
  <c r="C87" i="25"/>
  <c r="A87" i="25"/>
  <c r="F87" i="25"/>
  <c r="G87" i="25"/>
  <c r="B87" i="25"/>
  <c r="E87" i="25"/>
  <c r="D79" i="25"/>
  <c r="C79" i="25"/>
  <c r="A79" i="25"/>
  <c r="B79" i="25"/>
  <c r="E79" i="25"/>
  <c r="F79" i="25"/>
  <c r="G79" i="25"/>
  <c r="D71" i="25"/>
  <c r="C71" i="25"/>
  <c r="B71" i="25"/>
  <c r="E71" i="25"/>
  <c r="F71" i="25"/>
  <c r="G71" i="25"/>
  <c r="A71" i="25"/>
  <c r="D63" i="25"/>
  <c r="C63" i="25"/>
  <c r="F63" i="25"/>
  <c r="G63" i="25"/>
  <c r="B63" i="25"/>
  <c r="E63" i="25"/>
  <c r="A63" i="25"/>
  <c r="D55" i="25"/>
  <c r="C55" i="25"/>
  <c r="A55" i="25"/>
  <c r="F55" i="25"/>
  <c r="B55" i="25"/>
  <c r="E55" i="25"/>
  <c r="G55" i="25"/>
  <c r="D47" i="25"/>
  <c r="C47" i="25"/>
  <c r="A47" i="25"/>
  <c r="B47" i="25"/>
  <c r="E47" i="25"/>
  <c r="F47" i="25"/>
  <c r="G47" i="25"/>
  <c r="D39" i="25"/>
  <c r="C39" i="25"/>
  <c r="B39" i="25"/>
  <c r="E39" i="25"/>
  <c r="F39" i="25"/>
  <c r="G39" i="25"/>
  <c r="A39" i="25"/>
  <c r="D31" i="25"/>
  <c r="C31" i="25"/>
  <c r="F31" i="25"/>
  <c r="G31" i="25"/>
  <c r="A31" i="25"/>
  <c r="B31" i="25"/>
  <c r="E31" i="25"/>
  <c r="D23" i="25"/>
  <c r="C23" i="25"/>
  <c r="B23" i="25"/>
  <c r="A23" i="25"/>
  <c r="E23" i="25"/>
  <c r="F23" i="25"/>
  <c r="G23" i="25"/>
  <c r="D15" i="25"/>
  <c r="C15" i="25"/>
  <c r="A15" i="25"/>
  <c r="F15" i="25"/>
  <c r="B15" i="25"/>
  <c r="E15" i="25"/>
  <c r="G15" i="25"/>
  <c r="D7" i="25"/>
  <c r="C7" i="25"/>
  <c r="B7" i="25"/>
  <c r="E7" i="25"/>
  <c r="F7" i="25"/>
  <c r="G7" i="25"/>
  <c r="A7" i="25"/>
  <c r="A4" i="25"/>
  <c r="B4" i="25"/>
  <c r="C4" i="25"/>
  <c r="D4" i="25"/>
  <c r="E4" i="25"/>
  <c r="F4" i="25"/>
  <c r="G4" i="25"/>
  <c r="B2" i="25"/>
  <c r="A2" i="25"/>
  <c r="E2" i="25"/>
  <c r="F2" i="25"/>
  <c r="G2" i="25"/>
  <c r="D2" i="25"/>
  <c r="C2" i="25"/>
  <c r="B18" i="46"/>
  <c r="V18" i="46" s="1"/>
  <c r="G3" i="25"/>
  <c r="A3" i="25"/>
  <c r="B3" i="25"/>
  <c r="C3" i="25"/>
  <c r="D3" i="25"/>
  <c r="E3" i="25"/>
  <c r="F3" i="25"/>
  <c r="C4" i="36"/>
  <c r="B20" i="50"/>
  <c r="N20" i="50" s="1"/>
  <c r="D4" i="36"/>
  <c r="F4" i="36"/>
  <c r="E4" i="36"/>
  <c r="G4" i="36"/>
  <c r="H4" i="36"/>
  <c r="A4" i="36"/>
  <c r="I4" i="36"/>
  <c r="B4" i="36"/>
  <c r="B23" i="49"/>
  <c r="N23" i="49" s="1"/>
  <c r="B7" i="34"/>
  <c r="D7" i="34"/>
  <c r="J7" i="34"/>
  <c r="E7" i="34"/>
  <c r="C7" i="34"/>
  <c r="F7" i="34"/>
  <c r="G7" i="34"/>
  <c r="H7" i="34"/>
  <c r="A7" i="34"/>
  <c r="I7" i="34"/>
  <c r="B3" i="24"/>
  <c r="E3" i="24"/>
  <c r="J3" i="24"/>
  <c r="H3" i="24"/>
  <c r="C3" i="24"/>
  <c r="B17" i="52"/>
  <c r="V17" i="52" s="1"/>
  <c r="K3" i="24"/>
  <c r="D3" i="24"/>
  <c r="L3" i="24"/>
  <c r="A3" i="24"/>
  <c r="F3" i="24"/>
  <c r="I3" i="24"/>
  <c r="G3" i="24"/>
  <c r="D3" i="36"/>
  <c r="B19" i="50"/>
  <c r="N19" i="50" s="1"/>
  <c r="E3" i="36"/>
  <c r="G3" i="36"/>
  <c r="H3" i="36"/>
  <c r="A3" i="36"/>
  <c r="F3" i="36"/>
  <c r="B3" i="36"/>
  <c r="C3" i="36"/>
  <c r="I3" i="36"/>
  <c r="I5" i="34"/>
  <c r="B5" i="34"/>
  <c r="J5" i="34"/>
  <c r="C5" i="34"/>
  <c r="D5" i="34"/>
  <c r="B21" i="49"/>
  <c r="N21" i="49" s="1"/>
  <c r="E5" i="34"/>
  <c r="H5" i="34"/>
  <c r="F5" i="34"/>
  <c r="A5" i="34"/>
  <c r="G5" i="34"/>
  <c r="F6" i="34"/>
  <c r="D6" i="34"/>
  <c r="J6" i="34"/>
  <c r="G6" i="34"/>
  <c r="E6" i="34"/>
  <c r="H6" i="34"/>
  <c r="A6" i="34"/>
  <c r="I6" i="34"/>
  <c r="B6" i="34"/>
  <c r="B22" i="49"/>
  <c r="N22" i="49" s="1"/>
  <c r="C6" i="34"/>
  <c r="A9" i="34"/>
  <c r="G9" i="34"/>
  <c r="I9" i="34"/>
  <c r="B9" i="34"/>
  <c r="J9" i="34"/>
  <c r="B25" i="49"/>
  <c r="N25" i="49" s="1"/>
  <c r="C9" i="34"/>
  <c r="D9" i="34"/>
  <c r="E9" i="34"/>
  <c r="H9" i="34"/>
  <c r="F9" i="34"/>
  <c r="E4" i="34"/>
  <c r="F4" i="34"/>
  <c r="G4" i="34"/>
  <c r="H4" i="34"/>
  <c r="B4" i="34"/>
  <c r="A4" i="34"/>
  <c r="B20" i="49"/>
  <c r="N20" i="49" s="1"/>
  <c r="J4" i="34"/>
  <c r="I4" i="34"/>
  <c r="C4" i="34"/>
  <c r="D4" i="34"/>
  <c r="F3" i="34"/>
  <c r="G3" i="34"/>
  <c r="D3" i="34"/>
  <c r="H3" i="34"/>
  <c r="A3" i="34"/>
  <c r="I3" i="34"/>
  <c r="B19" i="49"/>
  <c r="N19" i="49" s="1"/>
  <c r="B3" i="34"/>
  <c r="J3" i="34"/>
  <c r="E3" i="34"/>
  <c r="C3" i="34"/>
  <c r="G10" i="34"/>
  <c r="E10" i="34"/>
  <c r="H10" i="34"/>
  <c r="A10" i="34"/>
  <c r="B26" i="49"/>
  <c r="N26" i="49" s="1"/>
  <c r="I10" i="34"/>
  <c r="B10" i="34"/>
  <c r="J10" i="34"/>
  <c r="C10" i="34"/>
  <c r="F10" i="34"/>
  <c r="D10" i="34"/>
  <c r="C8" i="34"/>
  <c r="D8" i="34"/>
  <c r="E8" i="34"/>
  <c r="F8" i="34"/>
  <c r="G8" i="34"/>
  <c r="B24" i="49"/>
  <c r="N24" i="49" s="1"/>
  <c r="H8" i="34"/>
  <c r="B8" i="34"/>
  <c r="A8" i="34"/>
  <c r="J8" i="34"/>
  <c r="I8" i="34"/>
  <c r="B19" i="46"/>
  <c r="V19" i="46" s="1"/>
  <c r="B129" i="46"/>
  <c r="V129" i="46" s="1"/>
  <c r="B113" i="46"/>
  <c r="V113" i="46" s="1"/>
  <c r="B105" i="46"/>
  <c r="V105" i="46" s="1"/>
  <c r="B97" i="46"/>
  <c r="V97" i="46" s="1"/>
  <c r="B81" i="46"/>
  <c r="V81" i="46" s="1"/>
  <c r="B73" i="46"/>
  <c r="V73" i="46" s="1"/>
  <c r="B65" i="46"/>
  <c r="V65" i="46" s="1"/>
  <c r="B49" i="46"/>
  <c r="V49" i="46" s="1"/>
  <c r="B41" i="46"/>
  <c r="V41" i="46" s="1"/>
  <c r="B33" i="46"/>
  <c r="V33" i="46" s="1"/>
  <c r="B25" i="46"/>
  <c r="V25" i="46" s="1"/>
  <c r="B40" i="46"/>
  <c r="V40" i="46" s="1"/>
  <c r="B32" i="46"/>
  <c r="V32" i="46" s="1"/>
  <c r="B135" i="46"/>
  <c r="V135" i="46" s="1"/>
  <c r="B127" i="46"/>
  <c r="V127" i="46" s="1"/>
  <c r="B103" i="46"/>
  <c r="V103" i="46" s="1"/>
  <c r="B95" i="46"/>
  <c r="V95" i="46" s="1"/>
  <c r="B71" i="46"/>
  <c r="V71" i="46" s="1"/>
  <c r="B63" i="46"/>
  <c r="V63" i="46" s="1"/>
  <c r="B39" i="46"/>
  <c r="V39" i="46" s="1"/>
  <c r="V15" i="46" l="1"/>
  <c r="C15" i="46" s="1"/>
  <c r="T138" i="45"/>
  <c r="T139" i="45"/>
  <c r="T140" i="45"/>
  <c r="T141" i="45"/>
  <c r="T142" i="45"/>
  <c r="T143" i="45"/>
  <c r="T144" i="45"/>
  <c r="T145" i="45"/>
  <c r="T146" i="45"/>
  <c r="T147" i="45"/>
  <c r="T148" i="45"/>
  <c r="T149" i="45"/>
  <c r="T150" i="45"/>
  <c r="T151" i="45"/>
  <c r="T152" i="45"/>
  <c r="T153" i="45"/>
  <c r="T154" i="45"/>
  <c r="T155" i="45"/>
  <c r="T156" i="45"/>
  <c r="T157" i="45"/>
  <c r="T158" i="45"/>
  <c r="T159" i="45"/>
  <c r="T160" i="45"/>
  <c r="T161" i="45"/>
  <c r="T162" i="45"/>
  <c r="T163" i="45"/>
  <c r="T164" i="45"/>
  <c r="T165" i="45"/>
  <c r="T166" i="45"/>
  <c r="T167" i="45"/>
  <c r="T168" i="45"/>
  <c r="T169" i="45"/>
  <c r="T170" i="45"/>
  <c r="T171" i="45"/>
  <c r="T172" i="45"/>
  <c r="T173" i="45"/>
  <c r="T174" i="45"/>
  <c r="T175" i="45"/>
  <c r="T176" i="45"/>
  <c r="T177" i="45"/>
  <c r="T178" i="45"/>
  <c r="T179" i="45"/>
  <c r="T180" i="45"/>
  <c r="T181" i="45"/>
  <c r="T182" i="45"/>
  <c r="T183" i="45"/>
  <c r="T184" i="45"/>
  <c r="T185" i="45"/>
  <c r="T186" i="45"/>
  <c r="T187" i="45"/>
  <c r="T188" i="45"/>
  <c r="T189" i="45"/>
  <c r="T190" i="45"/>
  <c r="T191" i="45"/>
  <c r="T192" i="45"/>
  <c r="T193" i="45"/>
  <c r="T194" i="45"/>
  <c r="T195" i="45"/>
  <c r="T196" i="45"/>
  <c r="T197" i="45"/>
  <c r="T198" i="45"/>
  <c r="T199" i="45"/>
  <c r="T200" i="45"/>
  <c r="T201" i="45"/>
  <c r="T202" i="45"/>
  <c r="T203" i="45"/>
  <c r="T204" i="45"/>
  <c r="T205" i="45"/>
  <c r="T206" i="45"/>
  <c r="T207" i="45"/>
  <c r="T208" i="45"/>
  <c r="T209" i="45"/>
  <c r="T210" i="45"/>
  <c r="T211" i="45"/>
  <c r="T212" i="45"/>
  <c r="T213" i="45"/>
  <c r="T214" i="45"/>
  <c r="T215" i="45"/>
  <c r="T216" i="45"/>
  <c r="T217" i="45"/>
  <c r="T218" i="45"/>
  <c r="T219" i="45"/>
  <c r="T220" i="45"/>
  <c r="T221" i="45"/>
  <c r="T222" i="45"/>
  <c r="T223" i="45"/>
  <c r="T224" i="45"/>
  <c r="T225" i="45"/>
  <c r="T226" i="45"/>
  <c r="T227" i="45"/>
  <c r="T228" i="45"/>
  <c r="T229" i="45"/>
  <c r="T230" i="45"/>
  <c r="T231" i="45"/>
  <c r="T232" i="45"/>
  <c r="T233" i="45"/>
  <c r="T234" i="45"/>
  <c r="T235" i="45"/>
  <c r="T236" i="45"/>
  <c r="T237" i="45"/>
  <c r="T238" i="45"/>
  <c r="T239" i="45"/>
  <c r="T240" i="45"/>
  <c r="T241" i="45"/>
  <c r="T242" i="45"/>
  <c r="T243" i="45"/>
  <c r="T244" i="45"/>
  <c r="T245" i="45"/>
  <c r="T246" i="45"/>
  <c r="T247" i="45"/>
  <c r="T248" i="45"/>
  <c r="T249" i="45"/>
  <c r="T250" i="45"/>
  <c r="T251" i="45"/>
  <c r="T252" i="45"/>
  <c r="T253" i="45"/>
  <c r="T254" i="45"/>
  <c r="T255" i="45"/>
  <c r="T256" i="45"/>
  <c r="T257" i="45"/>
  <c r="T258" i="45"/>
  <c r="T259" i="45"/>
  <c r="T260" i="45"/>
  <c r="T261" i="45"/>
  <c r="T262" i="45"/>
  <c r="T263" i="45"/>
  <c r="T264" i="45"/>
  <c r="T265" i="45"/>
  <c r="T266" i="45"/>
  <c r="T267" i="45"/>
  <c r="T268" i="45"/>
  <c r="T269" i="45"/>
  <c r="T270" i="45"/>
  <c r="T271" i="45"/>
  <c r="T272" i="45"/>
  <c r="T273" i="45"/>
  <c r="T274" i="45"/>
  <c r="T275" i="45"/>
  <c r="T276" i="45"/>
  <c r="T277" i="45"/>
  <c r="T278" i="45"/>
  <c r="T279" i="45"/>
  <c r="T280" i="45"/>
  <c r="T281" i="45"/>
  <c r="T282" i="45"/>
  <c r="T283" i="45"/>
  <c r="T284" i="45"/>
  <c r="T285" i="45"/>
  <c r="T286" i="45"/>
  <c r="T287" i="45"/>
  <c r="T288" i="45"/>
  <c r="T289" i="45"/>
  <c r="T290" i="45"/>
  <c r="T291" i="45"/>
  <c r="T292" i="45"/>
  <c r="T293" i="45"/>
  <c r="T294" i="45"/>
  <c r="T295" i="45"/>
  <c r="T296" i="45"/>
  <c r="T297" i="45"/>
  <c r="T298" i="45"/>
  <c r="T299" i="45"/>
  <c r="T300" i="45"/>
  <c r="T301" i="45"/>
  <c r="T302" i="45"/>
  <c r="T303" i="45"/>
  <c r="T304" i="45"/>
  <c r="T305" i="45"/>
  <c r="T306" i="45"/>
  <c r="T307" i="45"/>
  <c r="T308" i="45"/>
  <c r="T309" i="45"/>
  <c r="T310" i="45"/>
  <c r="T311" i="45"/>
  <c r="T312" i="45"/>
  <c r="T313" i="45"/>
  <c r="T314" i="45"/>
  <c r="T315" i="45"/>
  <c r="T316" i="45"/>
  <c r="T317" i="45"/>
  <c r="T318" i="45"/>
  <c r="T319" i="45"/>
  <c r="T320" i="45"/>
  <c r="T321" i="45"/>
  <c r="T322" i="45"/>
  <c r="T323" i="45"/>
  <c r="T324" i="45"/>
  <c r="T325" i="45"/>
  <c r="T326" i="45"/>
  <c r="T327" i="45"/>
  <c r="T328" i="45"/>
  <c r="T329" i="45"/>
  <c r="T330" i="45"/>
  <c r="T331" i="45"/>
  <c r="T332" i="45"/>
  <c r="T333" i="45"/>
  <c r="T334" i="45"/>
  <c r="T335" i="45"/>
  <c r="T336" i="45"/>
  <c r="T337" i="45"/>
  <c r="T338" i="45"/>
  <c r="T339" i="45"/>
  <c r="T340" i="45"/>
  <c r="T341" i="45"/>
  <c r="T342" i="45"/>
  <c r="T343" i="45"/>
  <c r="T344" i="45"/>
  <c r="T345" i="45"/>
  <c r="T346" i="45"/>
  <c r="T347" i="45"/>
  <c r="T348" i="45"/>
  <c r="T349" i="45"/>
  <c r="T350" i="45"/>
  <c r="T351" i="45"/>
  <c r="T352" i="45"/>
  <c r="T353" i="45"/>
  <c r="T354" i="45"/>
  <c r="T355" i="45"/>
  <c r="T356" i="45"/>
  <c r="T357" i="45"/>
  <c r="T358" i="45"/>
  <c r="T359" i="45"/>
  <c r="T360" i="45"/>
  <c r="T361" i="45"/>
  <c r="T362" i="45"/>
  <c r="T363" i="45"/>
  <c r="T364" i="45"/>
  <c r="T365" i="45"/>
  <c r="T366" i="45"/>
  <c r="T367" i="45"/>
  <c r="T368" i="45"/>
  <c r="T369" i="45"/>
  <c r="T370" i="45"/>
  <c r="T371" i="45"/>
  <c r="T372" i="45"/>
  <c r="T373" i="45"/>
  <c r="T374" i="45"/>
  <c r="T375" i="45"/>
  <c r="T376" i="45"/>
  <c r="T377" i="45"/>
  <c r="T378" i="45"/>
  <c r="T379" i="45"/>
  <c r="T380" i="45"/>
  <c r="T381" i="45"/>
  <c r="T382" i="45"/>
  <c r="T383" i="45"/>
  <c r="T384" i="45"/>
  <c r="T385" i="45"/>
  <c r="T386" i="45"/>
  <c r="T387" i="45"/>
  <c r="T388" i="45"/>
  <c r="T389" i="45"/>
  <c r="T390" i="45"/>
  <c r="T391" i="45"/>
  <c r="T392" i="45"/>
  <c r="T393" i="45"/>
  <c r="T394" i="45"/>
  <c r="T395" i="45"/>
  <c r="T396" i="45"/>
  <c r="T397" i="45"/>
  <c r="T398" i="45"/>
  <c r="T399" i="45"/>
  <c r="T400" i="45"/>
  <c r="T401" i="45"/>
  <c r="T402" i="45"/>
  <c r="T403" i="45"/>
  <c r="T404" i="45"/>
  <c r="T405" i="45"/>
  <c r="T406" i="45"/>
  <c r="T407" i="45"/>
  <c r="T408" i="45"/>
  <c r="T409" i="45"/>
  <c r="T410" i="45"/>
  <c r="T411" i="45"/>
  <c r="T412" i="45"/>
  <c r="T413" i="45"/>
  <c r="T414" i="45"/>
  <c r="T415" i="45"/>
  <c r="T416" i="45"/>
  <c r="T417" i="45"/>
  <c r="T418" i="45"/>
  <c r="T419" i="45"/>
  <c r="T420" i="45"/>
  <c r="T421" i="45"/>
  <c r="T422" i="45"/>
  <c r="T423" i="45"/>
  <c r="T424" i="45"/>
  <c r="T425" i="45"/>
  <c r="T426" i="45"/>
  <c r="T427" i="45"/>
  <c r="T428" i="45"/>
  <c r="T429" i="45"/>
  <c r="T430" i="45"/>
  <c r="T431" i="45"/>
  <c r="T432" i="45"/>
  <c r="T433" i="45"/>
  <c r="T434" i="45"/>
  <c r="T435" i="45"/>
  <c r="T436" i="45"/>
  <c r="T437" i="45"/>
  <c r="T438" i="45"/>
  <c r="T439" i="45"/>
  <c r="T440" i="45"/>
  <c r="T441" i="45"/>
  <c r="T442" i="45"/>
  <c r="T443" i="45"/>
  <c r="T444" i="45"/>
  <c r="T445" i="45"/>
  <c r="T446" i="45"/>
  <c r="T447" i="45"/>
  <c r="T448" i="45"/>
  <c r="T449" i="45"/>
  <c r="T450" i="45"/>
  <c r="T451" i="45"/>
  <c r="T452" i="45"/>
  <c r="T453" i="45"/>
  <c r="T454" i="45"/>
  <c r="T455" i="45"/>
  <c r="T456" i="45"/>
  <c r="T457" i="45"/>
  <c r="T458" i="45"/>
  <c r="T459" i="45"/>
  <c r="T460" i="45"/>
  <c r="T461" i="45"/>
  <c r="T462" i="45"/>
  <c r="T463" i="45"/>
  <c r="T464" i="45"/>
  <c r="T465" i="45"/>
  <c r="T466" i="45"/>
  <c r="T467" i="45"/>
  <c r="T468" i="45"/>
  <c r="T469" i="45"/>
  <c r="T470" i="45"/>
  <c r="T471" i="45"/>
  <c r="T472" i="45"/>
  <c r="T473" i="45"/>
  <c r="T474" i="45"/>
  <c r="T475" i="45"/>
  <c r="T476" i="45"/>
  <c r="T477" i="45"/>
  <c r="T478" i="45"/>
  <c r="T479" i="45"/>
  <c r="T480" i="45"/>
  <c r="T481" i="45"/>
  <c r="T482" i="45"/>
  <c r="T483" i="45"/>
  <c r="T484" i="45"/>
  <c r="T485" i="45"/>
  <c r="T486" i="45"/>
  <c r="T487" i="45"/>
  <c r="T488" i="45"/>
  <c r="T489" i="45"/>
  <c r="T490" i="45"/>
  <c r="T491" i="45"/>
  <c r="T492" i="45"/>
  <c r="T493" i="45"/>
  <c r="T494" i="45"/>
  <c r="T495" i="45"/>
  <c r="T496" i="45"/>
  <c r="T497" i="45"/>
  <c r="T498" i="45"/>
  <c r="T499" i="45"/>
  <c r="T500" i="45"/>
  <c r="T501" i="45"/>
  <c r="T502" i="45"/>
  <c r="T503" i="45"/>
  <c r="T504" i="45"/>
  <c r="T505" i="45"/>
  <c r="T506" i="45"/>
  <c r="T507" i="45"/>
  <c r="T508" i="45"/>
  <c r="T509" i="45"/>
  <c r="T510" i="45"/>
  <c r="T511" i="45"/>
  <c r="T512" i="45"/>
  <c r="T513" i="45"/>
  <c r="T514" i="45"/>
  <c r="T515" i="45"/>
  <c r="T516" i="45"/>
  <c r="T517" i="45"/>
  <c r="T518" i="45"/>
  <c r="T519" i="45"/>
  <c r="T520" i="45"/>
  <c r="T521" i="45"/>
  <c r="T522" i="45"/>
  <c r="T523" i="45"/>
  <c r="T524" i="45"/>
  <c r="T525" i="45"/>
  <c r="T526" i="45"/>
  <c r="T527" i="45"/>
  <c r="T528" i="45"/>
  <c r="T529" i="45"/>
  <c r="T530" i="45"/>
  <c r="T531" i="45"/>
  <c r="T532" i="45"/>
  <c r="T533" i="45"/>
  <c r="T534" i="45"/>
  <c r="T535" i="45"/>
  <c r="T536" i="45"/>
  <c r="T537" i="45"/>
  <c r="T538" i="45"/>
  <c r="T539" i="45"/>
  <c r="T540" i="45"/>
  <c r="T541" i="45"/>
  <c r="T542" i="45"/>
  <c r="T543" i="45"/>
  <c r="T544" i="45"/>
  <c r="T545" i="45"/>
  <c r="T546" i="45"/>
  <c r="T547" i="45"/>
  <c r="T548" i="45"/>
  <c r="T549" i="45"/>
  <c r="T550" i="45"/>
  <c r="T551" i="45"/>
  <c r="T552" i="45"/>
  <c r="T553" i="45"/>
  <c r="T554" i="45"/>
  <c r="T555" i="45"/>
  <c r="T556" i="45"/>
  <c r="T557" i="45"/>
  <c r="T558" i="45"/>
  <c r="T559" i="45"/>
  <c r="T560" i="45"/>
  <c r="T561" i="45"/>
  <c r="T562" i="45"/>
  <c r="T563" i="45"/>
  <c r="T564" i="45"/>
  <c r="T565" i="45"/>
  <c r="T566" i="45"/>
  <c r="T567" i="45"/>
  <c r="T568" i="45"/>
  <c r="T569" i="45"/>
  <c r="T570" i="45"/>
  <c r="T571" i="45"/>
  <c r="T572" i="45"/>
  <c r="T573" i="45"/>
  <c r="T574" i="45"/>
  <c r="T575" i="45"/>
  <c r="T576" i="45"/>
  <c r="T577" i="45"/>
  <c r="T578" i="45"/>
  <c r="T579" i="45"/>
  <c r="T580" i="45"/>
  <c r="T581" i="45"/>
  <c r="T582" i="45"/>
  <c r="T583" i="45"/>
  <c r="T584" i="45"/>
  <c r="T585" i="45"/>
  <c r="T586" i="45"/>
  <c r="T587" i="45"/>
  <c r="T588" i="45"/>
  <c r="T589" i="45"/>
  <c r="T590" i="45"/>
  <c r="T591" i="45"/>
  <c r="T592" i="45"/>
  <c r="T593" i="45"/>
  <c r="T594" i="45"/>
  <c r="T595" i="45"/>
  <c r="T596" i="45"/>
  <c r="T597" i="45"/>
  <c r="T598" i="45"/>
  <c r="T599" i="45"/>
  <c r="T600" i="45"/>
  <c r="T601" i="45"/>
  <c r="T602" i="45"/>
  <c r="T603" i="45"/>
  <c r="T604" i="45"/>
  <c r="B15" i="46" l="1"/>
  <c r="Z18" i="45"/>
  <c r="Y18" i="45"/>
  <c r="V18" i="45"/>
  <c r="Y16" i="42"/>
  <c r="X16" i="42"/>
  <c r="Y15" i="42"/>
  <c r="Y12" i="42" s="1"/>
  <c r="X15" i="42"/>
  <c r="I32" i="40"/>
  <c r="I31" i="40"/>
  <c r="B16" i="42" l="1"/>
  <c r="E3" i="43"/>
  <c r="F2" i="43"/>
  <c r="G2" i="43"/>
  <c r="A2" i="43"/>
  <c r="B2" i="43"/>
  <c r="C2" i="43"/>
  <c r="E2" i="43"/>
  <c r="C13" i="42"/>
  <c r="B13" i="42"/>
  <c r="G14" i="47"/>
  <c r="G20" i="47"/>
  <c r="G26" i="47"/>
  <c r="G32" i="47"/>
  <c r="G36" i="47"/>
  <c r="G40" i="47"/>
  <c r="G46" i="47"/>
  <c r="G7" i="47"/>
  <c r="G11" i="47"/>
  <c r="G15" i="47"/>
  <c r="G21" i="47"/>
  <c r="G27" i="47"/>
  <c r="G31" i="47"/>
  <c r="G37" i="47"/>
  <c r="G43" i="47"/>
  <c r="G45" i="47"/>
  <c r="G47" i="47"/>
  <c r="G49" i="47"/>
  <c r="G51" i="47"/>
  <c r="G10" i="47"/>
  <c r="G16" i="47"/>
  <c r="G22" i="47"/>
  <c r="G24" i="47"/>
  <c r="G30" i="47"/>
  <c r="G34" i="47"/>
  <c r="G38" i="47"/>
  <c r="G44" i="47"/>
  <c r="G50" i="47"/>
  <c r="G17" i="47"/>
  <c r="G25" i="47"/>
  <c r="G33" i="47"/>
  <c r="G41" i="47"/>
  <c r="AB18" i="45"/>
  <c r="G12" i="47"/>
  <c r="G18" i="47"/>
  <c r="G28" i="47"/>
  <c r="G42" i="47"/>
  <c r="G48" i="47"/>
  <c r="G52" i="47"/>
  <c r="G9" i="47"/>
  <c r="G13" i="47"/>
  <c r="G19" i="47"/>
  <c r="G23" i="47"/>
  <c r="G29" i="47"/>
  <c r="G35" i="47"/>
  <c r="G39" i="47"/>
  <c r="G6" i="47"/>
  <c r="G8" i="47"/>
  <c r="G3" i="47"/>
  <c r="U15" i="42"/>
  <c r="G5" i="47"/>
  <c r="B7" i="43"/>
  <c r="C7" i="43"/>
  <c r="F7" i="43"/>
  <c r="G7" i="43"/>
  <c r="A7" i="43"/>
  <c r="F5" i="43"/>
  <c r="A5" i="43"/>
  <c r="B5" i="43"/>
  <c r="C5" i="43"/>
  <c r="G5" i="43"/>
  <c r="G4" i="43"/>
  <c r="A4" i="43"/>
  <c r="B4" i="43"/>
  <c r="C4" i="43"/>
  <c r="F4" i="43"/>
  <c r="F3" i="43"/>
  <c r="G3" i="43"/>
  <c r="C3" i="43"/>
  <c r="B3" i="43"/>
  <c r="A3" i="43"/>
  <c r="A6" i="43"/>
  <c r="B6" i="43"/>
  <c r="C6" i="43"/>
  <c r="G6" i="43"/>
  <c r="F6" i="43"/>
  <c r="T104" i="45"/>
  <c r="T130" i="45"/>
  <c r="B15" i="42"/>
  <c r="T45" i="45"/>
  <c r="T29" i="45"/>
  <c r="T48" i="45"/>
  <c r="T125" i="45"/>
  <c r="T88" i="45"/>
  <c r="T106" i="45"/>
  <c r="T117" i="45"/>
  <c r="T133" i="45"/>
  <c r="T30" i="45"/>
  <c r="T80" i="45"/>
  <c r="T131" i="45"/>
  <c r="T32" i="45"/>
  <c r="T81" i="45"/>
  <c r="T56" i="45"/>
  <c r="T105" i="45"/>
  <c r="T40" i="45"/>
  <c r="T123" i="45"/>
  <c r="T39" i="45"/>
  <c r="T109" i="45"/>
  <c r="T24" i="45"/>
  <c r="T64" i="45"/>
  <c r="T78" i="45"/>
  <c r="T85" i="45"/>
  <c r="T103" i="45"/>
  <c r="T129" i="45"/>
  <c r="T42" i="45"/>
  <c r="T50" i="45"/>
  <c r="T74" i="45"/>
  <c r="T110" i="45"/>
  <c r="T115" i="45"/>
  <c r="T71" i="45"/>
  <c r="T63" i="45"/>
  <c r="T90" i="45"/>
  <c r="T58" i="45"/>
  <c r="T34" i="45"/>
  <c r="T61" i="45"/>
  <c r="T72" i="45"/>
  <c r="T96" i="45"/>
  <c r="T20" i="45"/>
  <c r="T111" i="45"/>
  <c r="T60" i="45"/>
  <c r="T84" i="45"/>
  <c r="T33" i="45"/>
  <c r="T57" i="45"/>
  <c r="G2" i="47" l="1"/>
  <c r="U12" i="42"/>
  <c r="U10" i="42"/>
  <c r="U18" i="45"/>
  <c r="AA18" i="45"/>
  <c r="T18" i="50"/>
  <c r="T15" i="50" s="1"/>
  <c r="S18" i="50"/>
  <c r="V16" i="51"/>
  <c r="U16" i="51"/>
  <c r="X16" i="51"/>
  <c r="X14" i="51" s="1"/>
  <c r="G4" i="47"/>
  <c r="T18" i="49"/>
  <c r="T16" i="49" s="1"/>
  <c r="S18" i="49"/>
  <c r="Y16" i="48"/>
  <c r="W16" i="48"/>
  <c r="X16" i="48"/>
  <c r="Z16" i="48"/>
  <c r="Z14" i="48" s="1"/>
  <c r="Y16" i="52"/>
  <c r="Y14" i="52" s="1"/>
  <c r="X16" i="52"/>
  <c r="T35" i="45"/>
  <c r="T83" i="45"/>
  <c r="T126" i="45"/>
  <c r="T70" i="45"/>
  <c r="T66" i="45"/>
  <c r="T107" i="45"/>
  <c r="T91" i="45"/>
  <c r="T59" i="45"/>
  <c r="T37" i="45"/>
  <c r="T102" i="45"/>
  <c r="T22" i="45"/>
  <c r="T134" i="45"/>
  <c r="T93" i="45"/>
  <c r="T99" i="45"/>
  <c r="T41" i="45"/>
  <c r="T55" i="45"/>
  <c r="T77" i="45"/>
  <c r="T69" i="45"/>
  <c r="T97" i="45"/>
  <c r="T53" i="45"/>
  <c r="T95" i="45"/>
  <c r="T79" i="45"/>
  <c r="T28" i="45"/>
  <c r="T137" i="45"/>
  <c r="T98" i="45"/>
  <c r="T76" i="45"/>
  <c r="T44" i="45"/>
  <c r="T108" i="45"/>
  <c r="T92" i="45"/>
  <c r="T100" i="45"/>
  <c r="T135" i="45"/>
  <c r="T46" i="45"/>
  <c r="T75" i="45"/>
  <c r="T101" i="45"/>
  <c r="T23" i="45"/>
  <c r="T73" i="45"/>
  <c r="T132" i="45"/>
  <c r="T67" i="45"/>
  <c r="T113" i="45"/>
  <c r="T121" i="45"/>
  <c r="T124" i="45"/>
  <c r="T136" i="45"/>
  <c r="T43" i="45"/>
  <c r="T120" i="45"/>
  <c r="T27" i="45"/>
  <c r="T87" i="45"/>
  <c r="T38" i="45"/>
  <c r="T25" i="45"/>
  <c r="T94" i="45"/>
  <c r="T89" i="45"/>
  <c r="T62" i="45"/>
  <c r="T65" i="45"/>
  <c r="T51" i="45"/>
  <c r="T119" i="45"/>
  <c r="T128" i="45"/>
  <c r="T82" i="45"/>
  <c r="T118" i="45"/>
  <c r="T86" i="45"/>
  <c r="T52" i="45"/>
  <c r="T54" i="45"/>
  <c r="T21" i="45"/>
  <c r="T114" i="45"/>
  <c r="T26" i="45"/>
  <c r="T47" i="45"/>
  <c r="T36" i="45"/>
  <c r="T112" i="45"/>
  <c r="T127" i="45"/>
  <c r="T116" i="45"/>
  <c r="T49" i="45"/>
  <c r="T122" i="45"/>
  <c r="T68" i="45"/>
  <c r="T31" i="45"/>
  <c r="T19" i="45"/>
  <c r="B18" i="45" l="1"/>
  <c r="T18" i="45" s="1"/>
  <c r="T16" i="45" s="1"/>
  <c r="E2" i="22"/>
  <c r="F2" i="22"/>
  <c r="D2" i="22"/>
  <c r="B2" i="22"/>
  <c r="C2" i="22"/>
  <c r="A2" i="22"/>
  <c r="G2" i="22"/>
  <c r="H2" i="22"/>
  <c r="I2" i="22"/>
  <c r="J2" i="22"/>
  <c r="U16" i="45"/>
  <c r="B16" i="48"/>
  <c r="U16" i="48" s="1"/>
  <c r="U14" i="48" s="1"/>
  <c r="B14" i="48" s="1"/>
  <c r="G2" i="28"/>
  <c r="K2" i="28"/>
  <c r="F2" i="28"/>
  <c r="B2" i="28"/>
  <c r="H2" i="28"/>
  <c r="L2" i="28"/>
  <c r="E2" i="28"/>
  <c r="A2" i="28"/>
  <c r="I2" i="28"/>
  <c r="M2" i="28"/>
  <c r="D2" i="28"/>
  <c r="J2" i="28"/>
  <c r="C2" i="28"/>
  <c r="D2" i="29"/>
  <c r="B16" i="51"/>
  <c r="Q16" i="51" s="1"/>
  <c r="Q14" i="51" s="1"/>
  <c r="C2" i="29"/>
  <c r="K2" i="29"/>
  <c r="E2" i="29"/>
  <c r="H2" i="29"/>
  <c r="G2" i="29"/>
  <c r="A2" i="29"/>
  <c r="J2" i="29"/>
  <c r="B2" i="29"/>
  <c r="F2" i="29"/>
  <c r="I2" i="29"/>
  <c r="F2" i="36"/>
  <c r="C2" i="36"/>
  <c r="G2" i="36"/>
  <c r="H2" i="36"/>
  <c r="I2" i="36"/>
  <c r="D2" i="36"/>
  <c r="E2" i="36"/>
  <c r="B2" i="36"/>
  <c r="A2" i="36"/>
  <c r="B18" i="50"/>
  <c r="N18" i="50" s="1"/>
  <c r="N15" i="50" s="1"/>
  <c r="U14" i="50" s="1"/>
  <c r="C2" i="24"/>
  <c r="G2" i="24"/>
  <c r="B2" i="24"/>
  <c r="L2" i="24"/>
  <c r="A2" i="24"/>
  <c r="H2" i="24"/>
  <c r="I2" i="24"/>
  <c r="E2" i="24"/>
  <c r="J2" i="24"/>
  <c r="D2" i="24"/>
  <c r="K2" i="24"/>
  <c r="F2" i="24"/>
  <c r="B16" i="52"/>
  <c r="V16" i="52" s="1"/>
  <c r="V14" i="52" s="1"/>
  <c r="C14" i="52" s="1"/>
  <c r="H2" i="34"/>
  <c r="I2" i="34"/>
  <c r="B18" i="49"/>
  <c r="N18" i="49" s="1"/>
  <c r="N16" i="49" s="1"/>
  <c r="U15" i="49" s="1"/>
  <c r="D2" i="34"/>
  <c r="J2" i="34"/>
  <c r="G2" i="34"/>
  <c r="B2" i="34"/>
  <c r="C2" i="34"/>
  <c r="E2" i="34"/>
  <c r="A2" i="34"/>
  <c r="F2" i="34"/>
  <c r="C16" i="49" l="1"/>
  <c r="B16" i="49" s="1"/>
  <c r="C16" i="50"/>
  <c r="B16" i="50" s="1"/>
  <c r="V13" i="45"/>
  <c r="C16" i="45" s="1"/>
  <c r="B16" i="45"/>
  <c r="B14" i="52"/>
  <c r="C14" i="48"/>
  <c r="C14" i="51"/>
  <c r="B14" i="51"/>
</calcChain>
</file>

<file path=xl/comments1.xml><?xml version="1.0" encoding="utf-8"?>
<comments xmlns="http://schemas.openxmlformats.org/spreadsheetml/2006/main">
  <authors>
    <author>Autor</author>
  </authors>
  <commentList>
    <comment ref="H17" authorId="0" shapeId="0">
      <text>
        <r>
          <rPr>
            <b/>
            <sz val="9"/>
            <color indexed="81"/>
            <rFont val="Segoe UI"/>
            <family val="2"/>
          </rPr>
          <t xml:space="preserve">1. Die Gesamtanzahl der Behandlungstage ist sowohl für den Monat des Vorjahres als auch für den Monat des Kalenderjahres des Nachweises in zwei Zeilen anzugeben.
2. Für die Anzahl der Behandlungstage kann der Wert 0 angebenen werden, wenn dies  beispielsweise für eine neue oder temporär geschlossenen Bereich notwendig ist.
3. Aus den stations- und monatsbezogenen Werten in Tabelle B1.1. ergeben sich die quartalsbezogenen Werte für die differenzierten Einrichtungen nach § 2 Absatz 5 in Tabelle A3.1.
</t>
        </r>
      </text>
    </comment>
  </commentList>
</comments>
</file>

<file path=xl/comments2.xml><?xml version="1.0" encoding="utf-8"?>
<comments xmlns="http://schemas.openxmlformats.org/spreadsheetml/2006/main">
  <authors>
    <author>Autor</author>
  </authors>
  <commentList>
    <comment ref="G17" authorId="0" shapeId="0">
      <text>
        <r>
          <rPr>
            <b/>
            <sz val="9"/>
            <color indexed="81"/>
            <rFont val="Segoe UI"/>
            <family val="2"/>
          </rPr>
          <t xml:space="preserve">Die Stichtagserhebungen sind jeweils stationsbezogen an jedem Mittwoch einer ungeraden Kalenderwoche des Jahres für um 14.00 Uhr anwesenden Patientinnen und Patienten durchzuführen. Zum Nachweis der Vorgaben nach § 6 Abs.3 sind in dieser Tabelle sowohl die Stichtagserhebungen für den Bezugszeitraum des Vorjahres als auch die Behandlungstage für  das Kalenderjahr des Nachweises anzugeben. </t>
        </r>
      </text>
    </comment>
    <comment ref="H17" authorId="0" shapeId="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I17" authorId="0" shapeId="0">
      <text>
        <r>
          <rPr>
            <b/>
            <sz val="9"/>
            <color indexed="81"/>
            <rFont val="Segoe UI"/>
            <family val="2"/>
          </rPr>
          <t>Hier wird für die Station für jeden Monat die Anzahl der Patienten für den jeweiligen Behandlungsbereich je Stichtag des Nachweises für das Vorjahr und das Kalenderjahr jeweils in eine  Zeilen eingetragen (Zahlenwerte 0 bis 99.999). Aus den stationsbezogenen Werten in Tabelle B1.2. ergeben sich die Werte für die differenzierten Einrichtungen nach § 2 Absatz 5 in Tabelle A3.2.
Für die Anzahl der Patienten kann der Wert 0 angebenen werden, wenn dies  beispielsweise für eine neue oder temporär geschlossenen Bereich notwendig ist.
Die Gesamtanzahl der Behandlungstage ist sowohl für den Monat des Vorjahres als auch für den Monat des Kalenderjahres des Nachweises in zwei Zeilen anzugeben.</t>
        </r>
      </text>
    </comment>
  </commentList>
</comments>
</file>

<file path=xl/comments3.xml><?xml version="1.0" encoding="utf-8"?>
<comments xmlns="http://schemas.openxmlformats.org/spreadsheetml/2006/main">
  <authors>
    <author>Autor</author>
  </authors>
  <commentList>
    <comment ref="E17" authorId="0" shapeId="0">
      <text>
        <r>
          <rPr>
            <b/>
            <sz val="9"/>
            <color indexed="81"/>
            <rFont val="Segoe UI"/>
            <family val="2"/>
          </rPr>
          <t>In dieser Spalte ist für die betreffende Einrichtung in einer Zeile das Kalenderjahr des Vorjahres zu erfassen und in der zweiten Zeile das Kalenderjahr des Nachweises. Bsp.: Für das Erfassungsjahr 2020 kann hier nur das Kalenderjahr  2019 und das Kalenderjahr 2020 in jeweils einer Zeile eingetragen werden. Für 2020 sind für das Kalenderjahr des Vorjahres (2019) die Behandlungsbereiche der bisherigen Einstufung nach Psych-PV anzugeben.</t>
        </r>
      </text>
    </comment>
    <comment ref="G17" authorId="0" shapeId="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H17" authorId="0" shapeId="0">
      <text>
        <r>
          <rPr>
            <b/>
            <sz val="9"/>
            <color indexed="81"/>
            <rFont val="Segoe UI"/>
            <family val="2"/>
          </rPr>
          <t xml:space="preserve">Die monatsbezogene Anzahl der Behandlungstage ist für die Station sowohl für den Monat des Vorjahres als auch für den Monat des Kalenderjahres des Nachweises anzugeben. 
Die Behandlungstage eines Behandlungsbereiches werden aus der Anzahl der Behandlungstage einer Stationen multipliziert mit dem mittleren Anteil von Patienten des jeweiligen Behandlungsbereiches an allen Patienten der Stichtagserhebungen berechnet. 
Aus den stations- und monatsbezogen Werten werden Quartalsgesamtwerte der Behandlungstage je Behandlungsbereich der differenzierten Einrichtungen gemäß § 2 Abs. 5 in Tabelle A3.3 errechnet.
Liegt im Berichtsquartal die tatsächliche Anzahl der Behandlungstage in mindestens einem Behandlungsbereich um mehr als 2,5 Prozent über oder mehr als 2,5 Prozent unter der nach § 6 Absatz 3 ermittelten Anzahl der Behandlungstage des Vorjahres, erfolgt die Berechnung der abweichend von Absatz 3 auf der Basis der tatsächlichen Anzahl der Behandlungstage des Kalendermonats des laufenden Jahres. 
Für die Anzahl der Behandlungstage kann der Wert 0 angebenen werden, wenn dies  beispielsweise für eine neue oder temporär geschlossenen Bereich notwendig ist.
Zum Nachweis der Vorgaben nach § 6 Abs.3 sind in dieser Tabelle sowohl die Behandlungstage für den Bezugszeitraum des Vorjahres als auch die Behandlungstage für das Kalenderjahr des Nachweises anzugeben.
Aus den stations- und monatsbezogen Werten in Tabelle B1.3 ergeben sich die quartalsbezogenen Werte für die differenzierten Einrichtungen nach § 2 Absatz 5 in Tabelle A3.3. 
</t>
        </r>
      </text>
    </comment>
  </commentList>
</comments>
</file>

<file path=xl/comments4.xml><?xml version="1.0" encoding="utf-8"?>
<comments xmlns="http://schemas.openxmlformats.org/spreadsheetml/2006/main">
  <authors>
    <author>Autor</author>
  </authors>
  <commentList>
    <comment ref="G14" authorId="0" shapeId="0">
      <text>
        <r>
          <rPr>
            <b/>
            <sz val="9"/>
            <color indexed="81"/>
            <rFont val="Segoe UI"/>
            <family val="2"/>
          </rPr>
          <t>Hier ist die errechnete stations- und monatsbezogene Mindestpersonalausstattung in Vollkraftstunden einzutragen. Zur Berechnung der VKS-Mind siehe § 6 der Richtlinie und die zugehörigen Tragenden Gründe. Bei einer stations- und monatsbezogenen Umsetzung des Korridors nach § 6 Abs. 3 können die differenzierten Angaben vom einrichtungs- und quartalsbezogenen Gesamtwert abweichen. Dies ist dann der Fall, wenn für das Fachgebiet eine Berücksichtigung der Behandlungstage des Vorjahres erfolgt, aber für einzelne Stationen bei der Berechnung der Mindestpersonalausstattung die tatsächlichen Behandlungstage berücksichtigt werden.
Für die Personalausstattung kann der Wert 0 angebenen werden, wenn dies  beispielsweise für eine neue oder temporär geschlossenen Bereich notwendig ist.</t>
        </r>
      </text>
    </comment>
    <comment ref="H14" authorId="0" shapeId="0">
      <text>
        <r>
          <rPr>
            <b/>
            <sz val="9"/>
            <color indexed="81"/>
            <rFont val="Segoe UI"/>
            <family val="2"/>
          </rPr>
          <t>Hier ist die tatsächliche stations- und monatsbezogene Personalausstattung je Berufsgruppe in Vollkraftstunden einzutragen 
Für die Personalausstattung kann der Wert 0 angebenen werden, wenn dies  beispielsweise für eine neue oder temporär geschlossenen Bereich notwendig ist.</t>
        </r>
      </text>
    </comment>
    <comment ref="J14" authorId="0" shapeId="0">
      <text>
        <r>
          <rPr>
            <b/>
            <sz val="9"/>
            <color indexed="81"/>
            <rFont val="Segoe UI"/>
            <family val="2"/>
          </rPr>
          <t>Je Anrechnungstatbestand ist die Höhe der Anrechnungen in Vollkraftstunden anzugeben. Ggf. ist Null einzutragen. Bei der Anrechnung von Personal in den Spalten 5 bis 7 sind diese Anrechnungen in Tabelle B2.2 zu erläutern.</t>
        </r>
      </text>
    </comment>
    <comment ref="F15" authorId="0" shapeId="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List>
</comments>
</file>

<file path=xl/comments5.xml><?xml version="1.0" encoding="utf-8"?>
<comments xmlns="http://schemas.openxmlformats.org/spreadsheetml/2006/main">
  <authors>
    <author>Autor</author>
  </authors>
  <commentList>
    <comment ref="F15" authorId="0" shapeId="0">
      <text>
        <r>
          <rPr>
            <b/>
            <sz val="9"/>
            <color indexed="81"/>
            <rFont val="Segoe UI"/>
            <family val="2"/>
          </rPr>
          <t xml:space="preserve">Hier ist anzugeben, unter welchem Anrechnungstatbestand die Berücksichtigung erfolgt. 
1= Anrechnung Fachkräfte anderer Berufsgruppen nach PPP-RL in VKS (gemäß § 8 Abs. 3)
2= Anrechnung Fachkräfte Nicht-PPP-RL-Berufsgruppen in VKS (gemäß § 8 Abs. 5)
3= Anrechnung Fachkräfte ohne direktes Beschäftigungsverhältnis in VKS (gemäß § 8 Abs. 4)
</t>
        </r>
      </text>
    </comment>
    <comment ref="G15" authorId="0" shapeId="0">
      <text>
        <r>
          <rPr>
            <b/>
            <sz val="9"/>
            <color indexed="81"/>
            <rFont val="Segoe UI"/>
            <family val="2"/>
          </rPr>
          <t>Hier ist die tatsächliche Berufsgruppe der angerechneten Fachkraft einzutragen, z.B. Stationssekretärin. Hier können also sowohl nicht in der RL definierte Berufsgruppen (z.B. Stationssekretärin) als auch Berufsgruppen nach § 5 Abs. 1 und 2 eingetragen werden (Textfeld bzw. Buchstaben a-g). Dabei ist je Berufsgruppe eine Zeile zu verwenden.</t>
        </r>
      </text>
    </comment>
    <comment ref="H15" authorId="0" shapeId="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I15" authorId="0" shapeId="0">
      <text>
        <r>
          <rPr>
            <b/>
            <sz val="9"/>
            <color indexed="81"/>
            <rFont val="Segoe UI"/>
            <charset val="1"/>
          </rPr>
          <t xml:space="preserve">Wenn es keine Anrechnungen gab, ist hier der Wert Null einzutragen. </t>
        </r>
      </text>
    </comment>
  </commentList>
</comments>
</file>

<file path=xl/comments6.xml><?xml version="1.0" encoding="utf-8"?>
<comments xmlns="http://schemas.openxmlformats.org/spreadsheetml/2006/main">
  <authors>
    <author>Autor</author>
  </authors>
  <commentList>
    <comment ref="D16" authorId="0" shapeId="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E16" authorId="0" shapeId="0">
      <text>
        <r>
          <rPr>
            <b/>
            <sz val="9"/>
            <color indexed="81"/>
            <rFont val="Segoe UI"/>
            <family val="2"/>
          </rPr>
          <t xml:space="preserve">Geben Sie hier bitte die Teilgruppe mit zusätzlicher Qualifikation ergänzend zur Berufgruppe an. Die Berufsgruppe a) können sie beispielweise durch die Eingabe von 0,1,2,3 oder 4 ergänzen.
Für die Berufsgruppen d, e, f, oder h ergänzen Sie bitte die 0.
a) Arztinnen und Ärzte 
                                    a0) Gesamt 
                                    a1) Davon Fachärzte
                                    a2) Davon Fachärzte mit der Facharztbezeichnung Psychiatrie und Psychotherapie
                                    a3) Davon Fachärzte mit der Facharztbezeichnung Psychosomatik
                                    a4) Davon Fachärzte mit der Zusatzbezeichnung Psychotherapie
b) Pflegefachpersonen
                                     b0) Gesamt
                                     b1) Davon Pflegefachpersonen
                                     b2) Davon Pflegefachpersonen mit Weiterbildung/Bachelor Psychiatrische Pflege
                                     b3) Davon Altenpfleger
c) Psychologinnen und Psychologen 
                                     c0) Gesamt
                                     c1) Davon approbierte psycholog. Psychotherapeuten
                                     c2) Davon in Ausbildung zum Psychotherapeuten
                                     c3) Davon „Psychotherapeuten in Ausbildung während der Praktischen Tätigkeit“
d) Spezialtherapeutinnen und Spezialtherapeuten 
                                     d0) Gesamt
e) Bewegungstherapeutinnen und Bewegungstherapeuten, Physiotherapeutinnen und Physiotherapeuten
                                     e0) Gesamt
f) Sozialarbeiterinnen und Sozialarbeiter, Sozialpädagoginnen und Sozialpädagogen
                                     f0) Gesamt
h) Genesungsbegleiterinnen und Genesungsbegleiter 
                                     h0) Gesamt
</t>
        </r>
      </text>
    </comment>
    <comment ref="F16" authorId="0" shapeId="0">
      <text>
        <r>
          <rPr>
            <b/>
            <sz val="9"/>
            <color indexed="81"/>
            <rFont val="Segoe UI"/>
            <family val="2"/>
          </rPr>
          <t>Hier sind die Vollkräftestunden der betreffen Teilgruppe oder der gesamten Berufsgruppe pro Quartal und Fachabteilung anzugeben 
Für die Vollkräftestunden kann der Wert 0 angebenen werden, wenn dies  beispielsweise für eine neue oder temporär geschlossenen Bereich notwendig ist.</t>
        </r>
      </text>
    </comment>
  </commentList>
</comments>
</file>

<file path=xl/comments7.xml><?xml version="1.0" encoding="utf-8"?>
<comments xmlns="http://schemas.openxmlformats.org/spreadsheetml/2006/main">
  <authors>
    <author>Autor</author>
  </authors>
  <commentList>
    <comment ref="F15" authorId="0" shapeId="0">
      <text>
        <r>
          <rPr>
            <b/>
            <sz val="9"/>
            <color indexed="81"/>
            <rFont val="Segoe UI"/>
            <charset val="1"/>
          </rPr>
          <t>Für die Personalausstattung kann der Wert 0 angebenen werden, wenn dies  beispielsweise für eine neue oder temporär geschlossenen Bereich notwendig ist</t>
        </r>
      </text>
    </comment>
    <comment ref="G15" authorId="0" shapeId="0">
      <text>
        <r>
          <rPr>
            <b/>
            <sz val="9"/>
            <color indexed="81"/>
            <rFont val="Segoe UI"/>
            <charset val="1"/>
          </rPr>
          <t>Für die Personalausstattung kann der Wert 0 angebenen werden, wenn dies  beispielsweise für eine neue oder temporär geschlossenen Bereich notwendig ist</t>
        </r>
      </text>
    </comment>
    <comment ref="H15" authorId="0" shapeId="0">
      <text>
        <r>
          <rPr>
            <b/>
            <sz val="9"/>
            <color indexed="81"/>
            <rFont val="Segoe UI"/>
            <charset val="1"/>
          </rPr>
          <t>Für die Anzahl der Patienten kann der Wert 0 angebenen werden, wenn dies  beispielsweise für eine neue oder temporär geschlossenen Bereich notwendig ist.</t>
        </r>
      </text>
    </comment>
    <comment ref="I15" authorId="0" shapeId="0">
      <text>
        <r>
          <rPr>
            <b/>
            <sz val="9"/>
            <color indexed="81"/>
            <rFont val="Segoe UI"/>
            <charset val="1"/>
          </rPr>
          <t>Für die Anzahl der Patienten kann der Wert 0 angebenen werden, wenn dies  beispielsweise für eine neue oder temporär geschlossenen Bereich notwendig ist.</t>
        </r>
      </text>
    </comment>
    <comment ref="J15" authorId="0" shapeId="0">
      <text>
        <r>
          <rPr>
            <b/>
            <sz val="9"/>
            <color indexed="81"/>
            <rFont val="Segoe UI"/>
            <charset val="1"/>
          </rPr>
          <t>Für die Anzahl der Nächte kann der Wert 0 angebenen werden, wenn dies  beispielsweise für eine neue oder temporär geschlossenen Bereich notwendig ist.</t>
        </r>
      </text>
    </comment>
    <comment ref="K15" authorId="0" shapeId="0">
      <text>
        <r>
          <rPr>
            <b/>
            <sz val="9"/>
            <color indexed="81"/>
            <rFont val="Segoe UI"/>
            <charset val="1"/>
          </rPr>
          <t>Für die Anzahl der Nächte kann der Wert 0 angebenen werden, wenn dies  beispielsweise für eine neue oder temporär geschlossenen Bereich notwendig ist.</t>
        </r>
      </text>
    </comment>
  </commentList>
</comments>
</file>

<file path=xl/sharedStrings.xml><?xml version="1.0" encoding="utf-8"?>
<sst xmlns="http://schemas.openxmlformats.org/spreadsheetml/2006/main" count="691" uniqueCount="344">
  <si>
    <t xml:space="preserve">        </t>
  </si>
  <si>
    <t>&lt;&lt; Hinweise</t>
  </si>
  <si>
    <t xml:space="preserve">Dieser Nachweis ist in einen Teil A und einen Teil B gegliedert. </t>
  </si>
  <si>
    <t>Ausfüllhinweise</t>
  </si>
  <si>
    <t>Ja</t>
  </si>
  <si>
    <t>Nach § 2 Abs. 5 differenzierte Einrichtungen</t>
  </si>
  <si>
    <t>29 - Psychiatrie (Erwachsene)</t>
  </si>
  <si>
    <t>31 - Psychosomatik</t>
  </si>
  <si>
    <t>!!!</t>
  </si>
  <si>
    <t>4</t>
  </si>
  <si>
    <t>5</t>
  </si>
  <si>
    <t>6</t>
  </si>
  <si>
    <t>Anzahl Behandlungstage</t>
  </si>
  <si>
    <t>Monat</t>
  </si>
  <si>
    <t>A6</t>
  </si>
  <si>
    <t>A7</t>
  </si>
  <si>
    <t>Über welche nach § 2 Abs. 5 differenzierten Einrichtungen verfügt Ihr Standort?</t>
  </si>
  <si>
    <t>A1</t>
  </si>
  <si>
    <t>A2</t>
  </si>
  <si>
    <t>A4</t>
  </si>
  <si>
    <t>A5</t>
  </si>
  <si>
    <t>A9</t>
  </si>
  <si>
    <t>S1</t>
  </si>
  <si>
    <t>S2</t>
  </si>
  <si>
    <t>S4</t>
  </si>
  <si>
    <t>S5</t>
  </si>
  <si>
    <t>S6</t>
  </si>
  <si>
    <t>S9</t>
  </si>
  <si>
    <t>G1</t>
  </si>
  <si>
    <t>G2</t>
  </si>
  <si>
    <t>G4</t>
  </si>
  <si>
    <t>G5</t>
  </si>
  <si>
    <t>G6</t>
  </si>
  <si>
    <t>G9</t>
  </si>
  <si>
    <t>KJ1</t>
  </si>
  <si>
    <t>KJ2</t>
  </si>
  <si>
    <t>KJ3</t>
  </si>
  <si>
    <t>KJ5</t>
  </si>
  <si>
    <t>KJ6</t>
  </si>
  <si>
    <t>KJ7</t>
  </si>
  <si>
    <t>KJ9</t>
  </si>
  <si>
    <t>P1</t>
  </si>
  <si>
    <t>P2</t>
  </si>
  <si>
    <t>Psychosomatik</t>
  </si>
  <si>
    <t>Einrichtungen</t>
  </si>
  <si>
    <t>Leer</t>
  </si>
  <si>
    <t>Psychiatrie</t>
  </si>
  <si>
    <t>30 - Kinder- und Jugendpsychiatrie</t>
  </si>
  <si>
    <t>KJPsychiatrie</t>
  </si>
  <si>
    <t>a</t>
  </si>
  <si>
    <t>b</t>
  </si>
  <si>
    <t>c</t>
  </si>
  <si>
    <t>d</t>
  </si>
  <si>
    <t>e</t>
  </si>
  <si>
    <t>f</t>
  </si>
  <si>
    <t>g</t>
  </si>
  <si>
    <t>A5.3 Anrechnungstatbestand</t>
  </si>
  <si>
    <t>A6 Ausnahmetatbestände</t>
  </si>
  <si>
    <t>AT1: Kurzfristige krankheitsbedingte  Personalausfälle</t>
  </si>
  <si>
    <t>AT2: Kurzfristig stark erhöhte Anzahl von Behandlungstagen</t>
  </si>
  <si>
    <t xml:space="preserve">AT3: Gravierende strukturelle Veränderungen </t>
  </si>
  <si>
    <t>Einrichtungen2</t>
  </si>
  <si>
    <t>Anrechnungstatbestand</t>
  </si>
  <si>
    <t>Unterschriften</t>
  </si>
  <si>
    <t>Name</t>
  </si>
  <si>
    <t>Datum</t>
  </si>
  <si>
    <t>Ärztliche Leitung</t>
  </si>
  <si>
    <t>Pflegedirektion</t>
  </si>
  <si>
    <t>Geschäftsführung/Verwaltungsdirektion</t>
  </si>
  <si>
    <t>Anfangsdatum</t>
  </si>
  <si>
    <t>Enddatum</t>
  </si>
  <si>
    <t>Ausnahmetatbestand</t>
  </si>
  <si>
    <t>JN</t>
  </si>
  <si>
    <t>Bitte auswählen</t>
  </si>
  <si>
    <t>Nein</t>
  </si>
  <si>
    <t>davon</t>
  </si>
  <si>
    <t>Unterschriften &gt;&gt;</t>
  </si>
  <si>
    <t>Angerechnete Tätigkeiten
in VKS</t>
  </si>
  <si>
    <t>BGI</t>
  </si>
  <si>
    <t>BGII</t>
  </si>
  <si>
    <t>VJ</t>
  </si>
  <si>
    <t>KJ</t>
  </si>
  <si>
    <t>GELB hinterlegte Felder sind bitte auszufüllen.</t>
  </si>
  <si>
    <t>Teilgruppe mit zusätzlicher Qualifikation oder Anrechnung</t>
  </si>
  <si>
    <t>durchschnittliche Personalausstattung Pflegefachpersonen (VKS je Nacht)</t>
  </si>
  <si>
    <t>Anzahl Patientinnen und Patienten je Pflegefachperson 
(1 Pflegefachperson = 10 Stunden)</t>
  </si>
  <si>
    <t>&lt;&lt; B4</t>
  </si>
  <si>
    <t>B2.2 &gt;&gt;</t>
  </si>
  <si>
    <t>&lt;&lt; B1.3</t>
  </si>
  <si>
    <t>Jahr</t>
  </si>
  <si>
    <t>B1.3 &gt;&gt;</t>
  </si>
  <si>
    <t>Haupt-IK</t>
  </si>
  <si>
    <t>Standort-ID</t>
  </si>
  <si>
    <t>B1.1 &gt;&gt;</t>
  </si>
  <si>
    <t>&lt;&lt; B1.1</t>
  </si>
  <si>
    <t>&lt;&lt; B1.2</t>
  </si>
  <si>
    <t>B1.2 &gt;&gt;</t>
  </si>
  <si>
    <t>&lt;&lt; B5</t>
  </si>
  <si>
    <t>Anzahl Nächte 
&lt; 14 VKS je Nacht</t>
  </si>
  <si>
    <t>Anzahl Nächte 
&lt; 16 VKS je Nacht</t>
  </si>
  <si>
    <t>Anzahl Patientinnen und Patienten je Stichtag</t>
  </si>
  <si>
    <t>00 - Bitte eine Fachabteilung auswählen</t>
  </si>
  <si>
    <t>ID</t>
  </si>
  <si>
    <t>Einrichtung</t>
  </si>
  <si>
    <t>Anzahl 1</t>
  </si>
  <si>
    <t>Anzahl 2</t>
  </si>
  <si>
    <t>Stichtag</t>
  </si>
  <si>
    <t>Anzahl</t>
  </si>
  <si>
    <t>Fachabteilung</t>
  </si>
  <si>
    <t>VKS-
Mindestpersonal-ausstattung der
differenzierten
Einrichtung in VKS</t>
  </si>
  <si>
    <t>Anzahl1</t>
  </si>
  <si>
    <t>Anzahl2</t>
  </si>
  <si>
    <t>BG</t>
  </si>
  <si>
    <t>VKS1</t>
  </si>
  <si>
    <t>Umsetzunggrad</t>
  </si>
  <si>
    <t>VKS2</t>
  </si>
  <si>
    <t>VKS3</t>
  </si>
  <si>
    <t>VKS4</t>
  </si>
  <si>
    <t>VKS5</t>
  </si>
  <si>
    <t>TBG</t>
  </si>
  <si>
    <t>BGA</t>
  </si>
  <si>
    <t>AT</t>
  </si>
  <si>
    <t>RG</t>
  </si>
  <si>
    <t>Jahr der Leistungserbringung:</t>
  </si>
  <si>
    <t>Name der Klinik / Abteilung:</t>
  </si>
  <si>
    <t>Der Medizinische Dienst der Krankenversicherung (MDK) ist gemäß der Richtlinie nach § 137 Absatz 3 SGB V (MDK-QK-RL) berechtigt, die Richtigkeit der Angaben der Einrichtungen vor Ort zu überprüfen.</t>
  </si>
  <si>
    <t>Postleitzahl:</t>
  </si>
  <si>
    <t>Ort:</t>
  </si>
  <si>
    <t>Straße:</t>
  </si>
  <si>
    <t>Ansprechpartner für Rückfragen:</t>
  </si>
  <si>
    <t>Tel.:</t>
  </si>
  <si>
    <t>E-Mail:</t>
  </si>
  <si>
    <t>Institutionskennzeichen (Haupt-IK):</t>
  </si>
  <si>
    <t>Standort-ID:</t>
  </si>
  <si>
    <t>PLZ</t>
  </si>
  <si>
    <t>Straße</t>
  </si>
  <si>
    <t>Ort</t>
  </si>
  <si>
    <t>AP</t>
  </si>
  <si>
    <t>Tel</t>
  </si>
  <si>
    <t>Mail</t>
  </si>
  <si>
    <t>Fachabteilung1</t>
  </si>
  <si>
    <t>Fachabteilung2</t>
  </si>
  <si>
    <t>Fachabteilung3</t>
  </si>
  <si>
    <t>Unterschrift Verantwortlicher</t>
  </si>
  <si>
    <t>2</t>
  </si>
  <si>
    <t>BB</t>
  </si>
  <si>
    <t>AKH-S</t>
  </si>
  <si>
    <t>Angaben KH-Standort</t>
  </si>
  <si>
    <t>Angaben Stationen &gt;&gt;</t>
  </si>
  <si>
    <t xml:space="preserve">Ausfüllhinweis: </t>
  </si>
  <si>
    <t>B1.1</t>
  </si>
  <si>
    <t>AS</t>
  </si>
  <si>
    <t>Angaben Stationen</t>
  </si>
  <si>
    <t>&lt;&lt; Angaben KH-Standort</t>
  </si>
  <si>
    <t xml:space="preserve">Station (ID) lfd. Nr. </t>
  </si>
  <si>
    <t>Stationsbezeichnung</t>
  </si>
  <si>
    <t>1</t>
  </si>
  <si>
    <t>3</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</si>
  <si>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</si>
  <si>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</si>
  <si>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</si>
  <si>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</si>
  <si>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</si>
  <si>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</si>
  <si>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</si>
  <si>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</si>
  <si>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</si>
  <si>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</si>
  <si>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</si>
  <si>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</si>
  <si>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</si>
  <si>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</si>
  <si>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</si>
  <si>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</si>
  <si>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</si>
  <si>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</si>
  <si>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</si>
  <si>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</si>
  <si>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</si>
  <si>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</si>
  <si>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</si>
  <si>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</si>
  <si>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</si>
  <si>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</si>
  <si>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</si>
  <si>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</si>
  <si>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</si>
  <si>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</si>
  <si>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</si>
  <si>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</si>
  <si>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Bezeichnung</t>
  </si>
  <si>
    <t>Quartal</t>
  </si>
  <si>
    <t>Start- und Hinweisblatt</t>
  </si>
  <si>
    <t>Angaben KH-Standort &gt;&gt;</t>
  </si>
  <si>
    <t>BLAU hinterlegte Felder übernehmen Angaben, die an anderer Stelle bereits getroffen wurden.</t>
  </si>
  <si>
    <t>Hilfestellung</t>
  </si>
  <si>
    <t>Bei Fragen zur technischen Handhabung des Dokuments wenden Sie sich bitte an die Hotline des IQTIG unter verfahrenssupport@iqtig.org.</t>
  </si>
  <si>
    <t xml:space="preserve"> Monat </t>
  </si>
  <si>
    <t>&lt;&lt; Stationen</t>
  </si>
  <si>
    <t>Station</t>
  </si>
  <si>
    <t>VKS-Ist
Tatsächliche Personal- ausstattung der differenzierten Einrichtung in VKS</t>
  </si>
  <si>
    <t xml:space="preserve"> Nach § 2 Abs. 5 differenzierte Einrichtungen</t>
  </si>
  <si>
    <t xml:space="preserve">B4 </t>
  </si>
  <si>
    <t>Die Tabelle enthält Zusatzinformationen zur Qualifikation der tatsächlichen Personalausstattung.</t>
  </si>
  <si>
    <t>Stationen</t>
  </si>
  <si>
    <t xml:space="preserve"> Berufsgruppen</t>
  </si>
  <si>
    <t>B1.2</t>
  </si>
  <si>
    <t>Station (ID)</t>
  </si>
  <si>
    <t>Monate</t>
  </si>
  <si>
    <t>JZR</t>
  </si>
  <si>
    <t>B1.3</t>
  </si>
  <si>
    <t>B2.1</t>
  </si>
  <si>
    <t>B2.1 &gt;&gt;</t>
  </si>
  <si>
    <t>TG</t>
  </si>
  <si>
    <t>IST-TG</t>
  </si>
  <si>
    <t>B2.2</t>
  </si>
  <si>
    <t>&lt;&lt; B2.1</t>
  </si>
  <si>
    <t>B4 &gt;&gt;</t>
  </si>
  <si>
    <t>B5</t>
  </si>
  <si>
    <t>&lt;&lt; B2.2</t>
  </si>
  <si>
    <t>B5 &gt;&gt;</t>
  </si>
  <si>
    <t>DPAPP</t>
  </si>
  <si>
    <t>Bereitschaftsdienst</t>
  </si>
  <si>
    <t>Patientenbelegung</t>
  </si>
  <si>
    <t>APjPP</t>
  </si>
  <si>
    <t xml:space="preserve"> Station (ID)</t>
  </si>
  <si>
    <t>Tatsächliche Berufsgruppe der angerechneten Fachkraft</t>
  </si>
  <si>
    <t xml:space="preserve">                                               Hiermit wird die Richtigkeit der obigen Angaben (Teil B des Nachweises) bestätigt.</t>
  </si>
  <si>
    <t/>
  </si>
  <si>
    <t>39</t>
  </si>
  <si>
    <t>40</t>
  </si>
  <si>
    <t>41</t>
  </si>
  <si>
    <t>42</t>
  </si>
  <si>
    <t>43</t>
  </si>
  <si>
    <t>44</t>
  </si>
  <si>
    <t>45</t>
  </si>
  <si>
    <t>46</t>
  </si>
  <si>
    <t>47</t>
  </si>
  <si>
    <t>48</t>
  </si>
  <si>
    <t>49</t>
  </si>
  <si>
    <t>50</t>
  </si>
  <si>
    <t>51</t>
  </si>
  <si>
    <t xml:space="preserve"> Berufs-gruppen</t>
  </si>
  <si>
    <t>davon Bereitschafts-dienst in Höhe von</t>
  </si>
  <si>
    <t>durch-schnittliche Patienten-belegung</t>
  </si>
  <si>
    <t>Behandlungs-bereich</t>
  </si>
  <si>
    <t>MUSS-Angabe</t>
  </si>
  <si>
    <t>Indirekte Angabe</t>
  </si>
  <si>
    <t>Stationsbezeichnung (gebräuchliche Bezeichnung der jeweiligen Station, bspw. Akutstation oder Konzeptstation Depression oder Akuttagesklinik oder B6)</t>
  </si>
  <si>
    <t xml:space="preserve">Diese Tabelle enthält Angaben zur tatsächlichen Besetzung des Pflegedienstes im Nachtdienst. Die Angaben erfolgen stations- und monatsbezogen und umfassen die durchschnittliche Personalausstattung in Vollkräftestunden je Nacht, den Anteil der Personalausstattung für Bereitschaftsdienst und die durchschnittliche Anzahl der Patienten je Nacht. Außerdem ist die Anzahl der Patienten je Pflegekraft sowie die Anzahl der Nächte im Monat anzugeben, in denen weniger als 16 VKS oder weniger als 14 VKS durch Pflegekräfte geleistet wurden. </t>
  </si>
  <si>
    <t>Die Tabelle enthält für die betreffende Station monatsbezogen die berufsgruppenbezogenen Angaben zur Mindestpersonalausstattung, zur tatsächlichen Personalausstattung sowie zur Anrechnung und zum Umsetzungsgrad. Wählen Sie zuerst die Station ein. Tragen Sie sodann einen Monat ein und wählen die zum Einrichtungstyp passende Berufsgruppe aus. Hieraus berechnet sich der Umsetzungsgrad.</t>
  </si>
  <si>
    <t>VKS-Ist je Teilgruppe mit zusätzlicher Qualifikation
(Tatsächliche Personal- ausstattung der differenzierten Einrichtung in VKS)</t>
  </si>
  <si>
    <t xml:space="preserve">Teil A des Nachweises wird nach § 11 PPP-RL jährlich oder bei Nichterfüllung quartalsweise an die Landesverbände der Krankenkassen und der Ersatzkassen und die Landesaufsichtsbehörde übermittelt. Teil A und Teil B des Nachweises werden gemeinsam gemäß § 11 Absatz 12 bis zum 01.01.2024 quartalsweise zum Zwecke der Auswertung durch den G-BA an das IQTIG übermittelt, danach jährlich. 
</t>
  </si>
  <si>
    <t>Bei dem vorliegenden Dokument handelt es sich um Teil A.</t>
  </si>
  <si>
    <t>Bitte geben Sie keine personenbezogenen Daten an.</t>
  </si>
  <si>
    <t>GRÜN hinterlegte Felder markieren Felder, die nicht für alle Krankenhausstandorte zutreffen und nur gegebenenfalls ausgefüllt werden müssen.</t>
  </si>
  <si>
    <t>ggf. MUSS-Angabe</t>
  </si>
  <si>
    <t>Die Stichtagserhebungen sind jeweils stationsbezogen an jedem Mittwoch einer ungeraden Kalenderwoche des Jahres für um 14:00 Uhr anwesende Patientinnen und Patienten durchzuführen. Zum Nachweis der Vorgaben nach § 6 Absatz 3 sind in dieser Tabelle sowohl die Stichtagserhebungen für den Bezugszeitraum des Vorjahres als auch die Behandlungstage für aktuelle Kalenderjahr anzugeben.  Somit sind für jede Einrichtung und jeden Stichtag zwei Zeilen auszufüllen.
Aus den stationsbezogenen Werten in Tabelle B1.2 ergeben sich die Werte für die differenzierten Einrichtungen nach § 2 Absatz 5 in Tabelle A3.2.
Bitte beachten Sie, dass die Auswahloptionen der Spalte "Jahr" anhand der bisher getätigten Angaben gefüllt werden so dass Sie diese bitte manuell eintragen.
Sollten noch nicht alle Felder einer Zeile ausgefüllt sein, wird das Warnzeichen !!!  vor der betroffenen Zeile angezeigt.</t>
  </si>
  <si>
    <t>Sollten noch nicht alle Felder einer Zeile ausgefüllt sein, wird das Warnzeichen !!!  vor der betroffenen Zeile angezeigt.</t>
  </si>
  <si>
    <t>Spalte 5: Anrechnung Fachkräfte
anderer
 Berufsgruppen nach PPP-RL in VKS</t>
  </si>
  <si>
    <t>Spalte 6: Anrechnung Fachkräfte Nicht-PPP-RL Berufsgruppen in VKS</t>
  </si>
  <si>
    <t>Spalte 7: Anrechnung Fachkräfte ohne direktes Beschäftigungs-verhältnis in VKS</t>
  </si>
  <si>
    <t>Die Differenzierung erfolgt spezifisch für die Berufsgruppen.</t>
  </si>
  <si>
    <t>Nachweis für die Personalausstattung Psychiatrie und Psychosomatik-Richtlinie (PPP-RL):</t>
  </si>
  <si>
    <t>Anrechnung von Fachkräften im Tagdienst</t>
  </si>
  <si>
    <t>Qualifikation des therapeutischen Personals</t>
  </si>
  <si>
    <t>Tatsächliche Besetzung im Nachtdienst</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</si>
  <si>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</si>
  <si>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</si>
  <si>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</si>
  <si>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</si>
  <si>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</si>
  <si>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</si>
  <si>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</si>
  <si>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</si>
  <si>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</si>
  <si>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</si>
  <si>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</si>
  <si>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</si>
  <si>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</si>
  <si>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</si>
  <si>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</si>
  <si>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</si>
  <si>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</si>
  <si>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</si>
  <si>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</si>
  <si>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</si>
  <si>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</si>
  <si>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</si>
  <si>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</si>
  <si>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</si>
  <si>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</si>
  <si>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</si>
  <si>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</si>
  <si>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</si>
  <si>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</si>
  <si>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</si>
  <si>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</si>
  <si>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</si>
  <si>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</si>
  <si>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</si>
  <si>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</si>
  <si>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</si>
  <si>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</si>
  <si>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</si>
  <si>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</si>
  <si>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</si>
  <si>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</si>
  <si>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</si>
  <si>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</si>
  <si>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</si>
  <si>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</si>
  <si>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</si>
  <si>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</si>
  <si>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</si>
  <si>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</si>
  <si>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 xml:space="preserve">In diesem Tabellenblatt tragen Sie bitte die Stationen Ihres Krankenhausstandorts ein. Diese werden an anderen Stellen im Dokument technisch übernommen. Die technisch generierte ID-Nr. der Station dient allein der internen Identifikation der Stationen im Servicedokument. </t>
  </si>
  <si>
    <t>KJA</t>
  </si>
  <si>
    <t>BGIb</t>
  </si>
  <si>
    <t>BGIIb</t>
  </si>
  <si>
    <t>Bei dem vorliegenden Dokument handelt es sich um ein Servicedokument zur Erbringung des Nachweises „Erfüllung von Qualitätsanforderungen in der psychiatrischen, psychosomatischen und kinder- und jugendpsychiatrischen Versorgung“. Verwenden Sie dieses bitte für die Erfassungsjahre 2020 und 2021.
Speichern Sie das Dokument bitte auf Ihrem Computer und füllen Sie es aus. Füllen Sie bitte ein Exemplar je Standort aus. Für einen neuen Standort, erstellen Sie bitte eine Kopie des Dokuments. Füllen Sie das Dokument bitte der Reihenfolge der Tabellenblätter folgend aus, da Angaben aus früheren Blättern teils in späteren Blättern übernommen werden.
Nach der vollständigen Bearbeitung bestätigen Sie bitte die Richtigkeit der Angaben auf einem ausgedruckten das Unterschriftenblatt und übermitteln es mit der Nachweisdatei über das unter www.iqtig.org zugängliche Webportal.</t>
  </si>
  <si>
    <t>Gesamtbehandlungstage (stations- und monatsbezogen)</t>
  </si>
  <si>
    <t>Stichtagserhebung (stations- und monatsbezogen)</t>
  </si>
  <si>
    <t>Behandlungstage nach Behandlungsbereichen (stations- und monatsbezogen)</t>
  </si>
  <si>
    <t>Umsetzungsgrad der
Berufs-gruppen
in %</t>
  </si>
  <si>
    <t>Mindestvorgaben, Personalausstattung und Umsetzungsgrad</t>
  </si>
  <si>
    <t>Anrech. Fachk. anderer Berufsgruppen nach PPP-RL</t>
  </si>
  <si>
    <t>Anrech. Fachk. Nicht-PPP-RL Berufsgruppen</t>
  </si>
  <si>
    <t xml:space="preserve">Anrech. Fachk. ohne direktes Beschäftigungsverhältnis </t>
  </si>
  <si>
    <r>
      <t xml:space="preserve">Bei der Anrechnung von Personal in Tabelle B2.1 (Eintrag in Spalten 5 bis 7) sind diese Vollkraftstunden in der folgenden Tabelle zu erläutern. Tragen Sie in die Tabelle bitte die tatsächliche Berufsgruppe der angerechneten Fachkraft ein,  z.B. Stationssekretärin und verwenden Sie für jede Berufsgruppe eine Zeile.
</t>
    </r>
    <r>
      <rPr>
        <u/>
        <sz val="11"/>
        <color theme="1"/>
        <rFont val="Calibri"/>
        <family val="2"/>
        <scheme val="minor"/>
      </rPr>
      <t xml:space="preserve">Bitte beachten Sie, dass eine Anrechnung nicht ärztlichen Personals auf die Berufsgruppe a nicht zulässig ist. </t>
    </r>
    <r>
      <rPr>
        <sz val="11"/>
        <color theme="1"/>
        <rFont val="Calibri"/>
        <family val="2"/>
        <scheme val="minor"/>
      </rPr>
      <t xml:space="preserve">
Sollten noch nicht alle Felder einer Zeile ausgefüllt sein, wird das Warnzeichen !!!  vor der betroffenen Zeile angezeigt.</t>
    </r>
  </si>
  <si>
    <t>Anrechnungstatbestand
(siehe Tabelle B2.1
Spalten 5 bis 7)</t>
  </si>
  <si>
    <t>Berufsgruppe, bei der die Anrechnung erfolgt</t>
  </si>
  <si>
    <r>
      <rPr>
        <b/>
        <i/>
        <sz val="11"/>
        <color theme="1"/>
        <rFont val="Calibri"/>
        <family val="2"/>
        <scheme val="minor"/>
      </rPr>
      <t>Fehlende Angaben</t>
    </r>
    <r>
      <rPr>
        <sz val="11"/>
        <color theme="1"/>
        <rFont val="Calibri"/>
        <family val="2"/>
        <scheme val="minor"/>
      </rPr>
      <t xml:space="preserve"> in einer Zeile werden durch die Anzeige von drei Ausrufezeichen hervorgehoben.</t>
    </r>
  </si>
  <si>
    <t>Quartal der Leistungserbringung:</t>
  </si>
  <si>
    <r>
      <t xml:space="preserve">Das Servicedokument basiert auf der PPP-RL, welche in den Tragenden Gründen zum Beschluss vom 19. September 2019 bzw. der FAQ-Liste auf den Internetseiten des G-BA unter </t>
    </r>
    <r>
      <rPr>
        <u/>
        <sz val="11"/>
        <color theme="1"/>
        <rFont val="Calibri"/>
        <family val="2"/>
        <scheme val="minor"/>
      </rPr>
      <t>www.g-ba.de</t>
    </r>
    <r>
      <rPr>
        <sz val="11"/>
        <color theme="1"/>
        <rFont val="Calibri"/>
        <family val="2"/>
        <scheme val="minor"/>
      </rPr>
      <t xml:space="preserve"> erläutert wird. 
</t>
    </r>
  </si>
  <si>
    <t>Bei weiteren inhaltlichen Fragen wenden Sie sich bitte an den G-BA.</t>
  </si>
  <si>
    <t>Als Behandlungstage zählen der Aufnahmetag und jeder weitere Tag des Krankenhausaufenthaltes bzw. bei stationsäquivalenter Behandlung Tage mit direktem Patientenkontakt. Entlassungs- oder Verlegungstage, die nicht zugleich Aufnahmetag sind, werden nicht berücksichtigt. Zum Nachweis der Vorgaben nach § 6 Absatz 3 sind in dieser Tabelle sowohl die Behandlungstage für den Bezugszeitraum des Vorjahres als auch die Behandlungstage für das aktuelle Kalenderjahr anzugeben. Somit sind für jede Einrichtung und jede Station zwei Zeilen auszufüllen.
Sollten noch nicht alle Felder einer Zeile ausgefüllt sein, wird das Warnzeichen !!!  vor der betroffenen Zeile angezeigt.</t>
  </si>
  <si>
    <t>In dieser Tabelle werden für die betreffenden Stationen  die Anzahl der Behandlungstage je Behandlungsbereich erstens die Monate des Vorjahres und zweitens für die Monate das Kalenderjahr des Nachweises erfasst. Somit sind für jede Station und jeden Behandlungsbereich zwei Zeilen auszufüllen.
Die Behandlungstage eines Behandlungsbereiches werden aus der Anzahl der Behandlungstage (BT) einer Stationen multipliziert mit dem mittleren Anteil von Patientinnen und Patienten des jeweiligen Behandlungsbereiches an allen Patientinnen und Patienten der Stichtagserhebungen berechnet. Aus den stations- und monatsbezogenen Werten werden Quartalsgesamtwerte der Behandlungstage je Behandlungsbereich der differenzierten Einrichtungen gemäß § 2 Absatz 5 in Tabelle A3.3 errechnet.
Sollten noch nicht alle Felder einer Zeile ausgefüllt sein, wird das Warnzeichen !!!  vor der betroffenen Zeile angezeigt.</t>
  </si>
  <si>
    <t>Bitte tragen Sie hier die administrativen Daten Ihres Hauses ein. Diese werden in die folgenden Seiten des Servicedokuments an geeigneter Stelle übernommen. Für ein neues Quartal erstellen Sie bitte eine Kopie des Dokuments.</t>
  </si>
  <si>
    <t>Gesamtanzahl Behandlungstage</t>
  </si>
  <si>
    <t>Erläuterung:
Welche Regelaufgaben nach Anlage 4 sind betroffen?</t>
  </si>
  <si>
    <t>Bitte drucken und unterschreiben Sie dieses Tabellenblatt. Übermitteln Sie es sodann mit Ihren erfassten Daten an die Empfänger.
Im Falle des Empfängers IQTIG scannen Sie bitte das unterschriebene Unterschriftsblatt ein und übermitteln Sie dieses im PDF-Format über das Portal des IQTIG.</t>
  </si>
  <si>
    <r>
      <t xml:space="preserve">Wählen Sie hier die </t>
    </r>
    <r>
      <rPr>
        <u/>
        <sz val="11"/>
        <color theme="1"/>
        <rFont val="Calibri"/>
        <family val="2"/>
        <scheme val="minor"/>
      </rPr>
      <t xml:space="preserve">bis zu drei </t>
    </r>
    <r>
      <rPr>
        <sz val="11"/>
        <color theme="1"/>
        <rFont val="Calibri"/>
        <family val="2"/>
        <scheme val="minor"/>
      </rPr>
      <t>Einrichtungen aus, über die ihr Standort verfügt, die Mehrfachauswahl eines Einrichtungstyps ist nicht zulässig.</t>
    </r>
  </si>
  <si>
    <t>V 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</si>
</sst>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24"/>
      <color theme="1"/>
      <name val="Calibri"/>
      <family val="2"/>
      <scheme val="minor"/>
    </font>
    <font>
      <b/>
      <sz val="24"/>
      <color theme="1"/>
      <name val="Calibri"/>
      <family val="2"/>
      <scheme val="minor"/>
    </font>
    <font>
      <b/>
      <sz val="11"/>
      <color rgb="FFFF0000"/>
      <name val="Calibri"/>
      <family val="2"/>
      <scheme val="minor"/>
    </font>
    <font>
      <b/>
      <sz val="12"/>
      <color theme="1"/>
      <name val="Calibri"/>
      <family val="2"/>
      <scheme val="minor"/>
    </font>
    <font>
      <u/>
      <sz val="11"/>
      <color theme="10"/>
      <name val="Calibri"/>
      <family val="2"/>
      <scheme val="minor"/>
    </font>
    <font>
      <b/>
      <sz val="14"/>
      <color rgb="FFFF0000"/>
      <name val="Calibri"/>
      <family val="2"/>
      <scheme val="minor"/>
    </font>
    <font>
      <sz val="14"/>
      <color theme="0"/>
      <name val="Calibri"/>
      <family val="2"/>
      <scheme val="minor"/>
    </font>
    <font>
      <b/>
      <sz val="14"/>
      <color theme="1"/>
      <name val="Calibri"/>
      <family val="2"/>
      <scheme val="minor"/>
    </font>
    <font>
      <b/>
      <sz val="16"/>
      <color theme="1"/>
      <name val="Calibri"/>
      <family val="2"/>
      <scheme val="minor"/>
    </font>
    <font>
      <b/>
      <sz val="11"/>
      <color theme="0"/>
      <name val="Calibri"/>
      <family val="2"/>
      <scheme val="minor"/>
    </font>
    <font>
      <b/>
      <sz val="12"/>
      <color theme="0"/>
      <name val="Calibri"/>
      <family val="2"/>
      <scheme val="minor"/>
    </font>
    <font>
      <sz val="11"/>
      <color theme="0"/>
      <name val="Calibri"/>
      <family val="2"/>
      <scheme val="minor"/>
    </font>
    <font>
      <sz val="11"/>
      <color theme="0" tint="-4.9989318521683403E-2"/>
      <name val="Calibri"/>
      <family val="2"/>
      <scheme val="minor"/>
    </font>
    <font>
      <sz val="12"/>
      <color theme="0"/>
      <name val="Calibri"/>
      <family val="2"/>
      <scheme val="minor"/>
    </font>
    <font>
      <sz val="18"/>
      <color theme="1"/>
      <name val="Calibri"/>
      <family val="2"/>
      <scheme val="minor"/>
    </font>
    <font>
      <sz val="11"/>
      <color theme="0" tint="-0.249977111117893"/>
      <name val="Calibri"/>
      <family val="2"/>
      <scheme val="minor"/>
    </font>
    <font>
      <sz val="16"/>
      <color theme="0"/>
      <name val="Calibri"/>
      <family val="2"/>
      <scheme val="minor"/>
    </font>
    <font>
      <sz val="11"/>
      <color rgb="FFFF0000"/>
      <name val="Calibri"/>
      <family val="2"/>
      <scheme val="minor"/>
    </font>
    <font>
      <sz val="11"/>
      <color theme="1" tint="0.34998626667073579"/>
      <name val="Calibri"/>
      <family val="2"/>
      <scheme val="minor"/>
    </font>
    <font>
      <b/>
      <sz val="18"/>
      <name val="Calibri"/>
      <family val="2"/>
      <scheme val="minor"/>
    </font>
    <font>
      <sz val="18"/>
      <name val="Calibri"/>
      <family val="2"/>
      <scheme val="minor"/>
    </font>
    <font>
      <b/>
      <u/>
      <sz val="18"/>
      <color theme="1"/>
      <name val="Calibri"/>
      <family val="2"/>
      <scheme val="minor"/>
    </font>
    <font>
      <sz val="18"/>
      <color rgb="FFFF0000"/>
      <name val="Calibri"/>
      <family val="2"/>
      <scheme val="minor"/>
    </font>
    <font>
      <sz val="18"/>
      <color theme="0" tint="-0.249977111117893"/>
      <name val="Calibri"/>
      <family val="2"/>
      <scheme val="minor"/>
    </font>
    <font>
      <b/>
      <sz val="18"/>
      <color theme="1"/>
      <name val="Calibri"/>
      <family val="2"/>
      <scheme val="minor"/>
    </font>
    <font>
      <b/>
      <u/>
      <sz val="18"/>
      <name val="Calibri"/>
      <family val="2"/>
      <scheme val="minor"/>
    </font>
    <font>
      <b/>
      <u/>
      <sz val="20"/>
      <color theme="1"/>
      <name val="Calibri"/>
      <family val="2"/>
      <scheme val="minor"/>
    </font>
    <font>
      <b/>
      <u/>
      <sz val="18"/>
      <color theme="10"/>
      <name val="Calibri"/>
      <family val="2"/>
      <scheme val="minor"/>
    </font>
    <font>
      <sz val="18"/>
      <color theme="1" tint="0.34998626667073579"/>
      <name val="Calibri"/>
      <family val="2"/>
      <scheme val="minor"/>
    </font>
    <font>
      <sz val="13"/>
      <color theme="1"/>
      <name val="Calibri"/>
      <family val="2"/>
    </font>
    <font>
      <sz val="13"/>
      <color theme="1"/>
      <name val="Calibri"/>
      <family val="2"/>
      <scheme val="minor"/>
    </font>
    <font>
      <sz val="24"/>
      <color theme="0" tint="-0.249977111117893"/>
      <name val="Calibri"/>
      <family val="2"/>
      <scheme val="minor"/>
    </font>
    <font>
      <b/>
      <sz val="9"/>
      <color indexed="81"/>
      <name val="Segoe UI"/>
      <family val="2"/>
    </font>
    <font>
      <b/>
      <sz val="11"/>
      <color theme="0" tint="-4.9989318521683403E-2"/>
      <name val="Calibri"/>
      <family val="2"/>
      <scheme val="minor"/>
    </font>
    <font>
      <u/>
      <sz val="11"/>
      <color theme="1"/>
      <name val="Calibri"/>
      <family val="2"/>
      <scheme val="minor"/>
    </font>
    <font>
      <b/>
      <i/>
      <sz val="11"/>
      <color theme="1"/>
      <name val="Calibri"/>
      <family val="2"/>
      <scheme val="minor"/>
    </font>
    <font>
      <b/>
      <sz val="9"/>
      <color indexed="81"/>
      <name val="Segoe UI"/>
      <charset val="1"/>
    </font>
    <font>
      <sz val="9"/>
      <color theme="0" tint="-0.499984740745262"/>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tint="0.79998168889431442"/>
        <bgColor indexed="64"/>
      </patternFill>
    </fill>
  </fills>
  <borders count="2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double">
        <color theme="4"/>
      </top>
      <bottom style="thin">
        <color theme="4" tint="0.39997558519241921"/>
      </bottom>
      <diagonal/>
    </border>
    <border>
      <left/>
      <right style="thin">
        <color theme="4" tint="0.39997558519241921"/>
      </right>
      <top style="double">
        <color theme="4"/>
      </top>
      <bottom style="thin">
        <color theme="4" tint="0.39997558519241921"/>
      </bottom>
      <diagonal/>
    </border>
    <border>
      <left style="thin">
        <color theme="4" tint="0.39997558519241921"/>
      </left>
      <right/>
      <top style="thin">
        <color theme="4" tint="0.39997558519241921"/>
      </top>
      <bottom/>
      <diagonal/>
    </border>
    <border>
      <left style="dotted">
        <color rgb="FFFF0000"/>
      </left>
      <right/>
      <top style="dotted">
        <color rgb="FFFF0000"/>
      </top>
      <bottom style="dotted">
        <color rgb="FFFF0000"/>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8" fillId="0" borderId="0" applyNumberFormat="0" applyFill="0" applyBorder="0" applyAlignment="0" applyProtection="0"/>
  </cellStyleXfs>
  <cellXfs count="297">
    <xf numFmtId="0" fontId="0" fillId="0" borderId="0" xfId="0"/>
    <xf numFmtId="0" fontId="0" fillId="3" borderId="0" xfId="0" applyFill="1" applyBorder="1"/>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xf>
    <xf numFmtId="0" fontId="1" fillId="3" borderId="0" xfId="0" applyFont="1" applyFill="1" applyBorder="1"/>
    <xf numFmtId="0" fontId="19" fillId="3" borderId="0" xfId="0" applyFont="1" applyFill="1" applyBorder="1" applyProtection="1"/>
    <xf numFmtId="0" fontId="1" fillId="0" borderId="0" xfId="0" applyFont="1"/>
    <xf numFmtId="0" fontId="0" fillId="5" borderId="16" xfId="0" applyFont="1" applyFill="1" applyBorder="1"/>
    <xf numFmtId="0" fontId="0" fillId="0" borderId="16" xfId="0" applyFont="1" applyBorder="1"/>
    <xf numFmtId="0" fontId="0" fillId="5" borderId="17" xfId="0" applyFont="1" applyFill="1" applyBorder="1"/>
    <xf numFmtId="0" fontId="0" fillId="5" borderId="19" xfId="0" applyFont="1" applyFill="1" applyBorder="1"/>
    <xf numFmtId="0" fontId="0" fillId="0" borderId="19" xfId="0" applyFont="1" applyBorder="1"/>
    <xf numFmtId="0" fontId="13" fillId="6" borderId="0" xfId="0" applyFont="1" applyFill="1" applyBorder="1"/>
    <xf numFmtId="0" fontId="13" fillId="6" borderId="18" xfId="0" applyFont="1" applyFill="1" applyBorder="1"/>
    <xf numFmtId="0" fontId="0" fillId="5" borderId="20" xfId="0" applyFont="1" applyFill="1" applyBorder="1"/>
    <xf numFmtId="0" fontId="0" fillId="0" borderId="0" xfId="0" applyFont="1"/>
    <xf numFmtId="0" fontId="0" fillId="0" borderId="20" xfId="0" applyFont="1" applyBorder="1"/>
    <xf numFmtId="49" fontId="0" fillId="0" borderId="0" xfId="0" applyNumberFormat="1"/>
    <xf numFmtId="0" fontId="0" fillId="3" borderId="0" xfId="0" applyFill="1" applyBorder="1" applyProtection="1"/>
    <xf numFmtId="0" fontId="0" fillId="3" borderId="0" xfId="0" applyFont="1" applyFill="1" applyBorder="1" applyProtection="1"/>
    <xf numFmtId="0" fontId="4" fillId="3"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7" fillId="3" borderId="0" xfId="0" applyFont="1" applyFill="1" applyBorder="1" applyAlignment="1" applyProtection="1">
      <alignment horizontal="left" vertical="top"/>
    </xf>
    <xf numFmtId="0" fontId="0" fillId="3" borderId="7" xfId="0" applyFill="1" applyBorder="1" applyProtection="1"/>
    <xf numFmtId="0" fontId="0" fillId="3" borderId="8" xfId="0" applyFill="1" applyBorder="1" applyProtection="1"/>
    <xf numFmtId="1" fontId="0" fillId="0" borderId="0" xfId="0" applyNumberFormat="1"/>
    <xf numFmtId="0" fontId="14" fillId="7" borderId="12" xfId="0" applyFont="1" applyFill="1" applyBorder="1" applyAlignment="1" applyProtection="1">
      <alignment horizontal="center" vertical="center" wrapText="1"/>
    </xf>
    <xf numFmtId="0" fontId="21" fillId="3" borderId="0" xfId="0" applyFont="1" applyFill="1" applyBorder="1" applyProtection="1"/>
    <xf numFmtId="0" fontId="0" fillId="0" borderId="0" xfId="0" applyAlignment="1">
      <alignment horizontal="right"/>
    </xf>
    <xf numFmtId="0" fontId="5" fillId="3" borderId="0" xfId="0" applyFont="1" applyFill="1" applyBorder="1" applyAlignment="1" applyProtection="1">
      <alignment horizontal="left" vertical="center"/>
    </xf>
    <xf numFmtId="1" fontId="0" fillId="5" borderId="20" xfId="0" applyNumberFormat="1" applyFont="1" applyFill="1" applyBorder="1"/>
    <xf numFmtId="1" fontId="0" fillId="0" borderId="20" xfId="0" applyNumberFormat="1" applyFont="1" applyBorder="1"/>
    <xf numFmtId="0" fontId="22" fillId="3" borderId="0" xfId="0" applyFont="1" applyFill="1" applyBorder="1" applyProtection="1"/>
    <xf numFmtId="49" fontId="14" fillId="7" borderId="13" xfId="0" applyNumberFormat="1"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3" fillId="7" borderId="2"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23" fillId="2" borderId="2" xfId="0" applyFont="1" applyFill="1" applyBorder="1" applyAlignment="1" applyProtection="1">
      <alignment horizontal="left" vertical="center"/>
    </xf>
    <xf numFmtId="0" fontId="24" fillId="2" borderId="2" xfId="0" applyFont="1" applyFill="1" applyBorder="1" applyAlignment="1"/>
    <xf numFmtId="0" fontId="25" fillId="2" borderId="2" xfId="1" applyFont="1" applyFill="1" applyBorder="1" applyAlignment="1" applyProtection="1">
      <alignment horizontal="center" vertical="center"/>
      <protection locked="0"/>
    </xf>
    <xf numFmtId="0" fontId="26" fillId="3" borderId="0" xfId="0" applyFont="1" applyFill="1" applyBorder="1" applyProtection="1"/>
    <xf numFmtId="0" fontId="27" fillId="3" borderId="0" xfId="0" applyFont="1" applyFill="1" applyBorder="1" applyProtection="1"/>
    <xf numFmtId="0" fontId="18" fillId="3" borderId="0" xfId="0" applyFont="1" applyFill="1" applyBorder="1" applyProtection="1"/>
    <xf numFmtId="0" fontId="0" fillId="0" borderId="4" xfId="0" applyFill="1" applyBorder="1" applyProtection="1"/>
    <xf numFmtId="0" fontId="0" fillId="0" borderId="5" xfId="0" applyFill="1" applyBorder="1" applyProtection="1"/>
    <xf numFmtId="0" fontId="0" fillId="0" borderId="6" xfId="0" applyFill="1" applyBorder="1" applyProtection="1"/>
    <xf numFmtId="0" fontId="0" fillId="0" borderId="0" xfId="0" applyFill="1" applyBorder="1" applyProtection="1"/>
    <xf numFmtId="0" fontId="0" fillId="0" borderId="8" xfId="0" applyFill="1" applyBorder="1" applyProtection="1"/>
    <xf numFmtId="0" fontId="9" fillId="0" borderId="0" xfId="0" applyFont="1" applyFill="1" applyBorder="1" applyAlignment="1" applyProtection="1">
      <alignment horizontal="center" vertical="center"/>
    </xf>
    <xf numFmtId="0" fontId="2" fillId="0" borderId="0" xfId="0" applyFont="1" applyFill="1" applyBorder="1" applyProtection="1"/>
    <xf numFmtId="0" fontId="0" fillId="0" borderId="8" xfId="0" applyFill="1" applyBorder="1" applyAlignment="1" applyProtection="1">
      <alignment wrapText="1"/>
    </xf>
    <xf numFmtId="0" fontId="0" fillId="0" borderId="8" xfId="0" applyFill="1" applyBorder="1" applyAlignment="1" applyProtection="1"/>
    <xf numFmtId="0" fontId="0" fillId="0" borderId="0" xfId="0" applyFont="1" applyFill="1" applyBorder="1" applyProtection="1"/>
    <xf numFmtId="0" fontId="6" fillId="0" borderId="7" xfId="0" applyFont="1" applyFill="1" applyBorder="1" applyAlignment="1" applyProtection="1">
      <alignment horizontal="center" vertical="center"/>
    </xf>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0" fillId="3" borderId="2" xfId="0" applyFill="1" applyBorder="1" applyAlignment="1" applyProtection="1">
      <alignment horizontal="center" vertical="center"/>
    </xf>
    <xf numFmtId="0" fontId="0" fillId="2" borderId="4" xfId="0" applyFill="1" applyBorder="1" applyProtection="1"/>
    <xf numFmtId="0" fontId="0" fillId="2" borderId="5" xfId="0" applyFill="1" applyBorder="1" applyProtection="1"/>
    <xf numFmtId="0" fontId="28" fillId="2" borderId="1" xfId="0" applyFont="1" applyFill="1" applyBorder="1" applyAlignment="1" applyProtection="1">
      <alignment horizontal="center" vertical="center" wrapText="1"/>
    </xf>
    <xf numFmtId="0" fontId="28" fillId="2" borderId="2" xfId="0" applyFont="1" applyFill="1" applyBorder="1" applyAlignment="1" applyProtection="1">
      <alignment horizontal="left" vertical="center"/>
    </xf>
    <xf numFmtId="0" fontId="0" fillId="2" borderId="7" xfId="0" applyFill="1" applyBorder="1" applyProtection="1"/>
    <xf numFmtId="0" fontId="12" fillId="2" borderId="0" xfId="0" applyFont="1" applyFill="1" applyBorder="1" applyProtection="1"/>
    <xf numFmtId="0" fontId="0" fillId="2" borderId="0" xfId="0" applyFill="1" applyBorder="1" applyProtection="1"/>
    <xf numFmtId="0" fontId="23" fillId="2" borderId="2" xfId="0" applyFont="1" applyFill="1" applyBorder="1" applyAlignment="1" applyProtection="1">
      <alignment horizontal="center" vertical="center"/>
    </xf>
    <xf numFmtId="0" fontId="24" fillId="2" borderId="2" xfId="0" applyFont="1" applyFill="1" applyBorder="1" applyAlignment="1" applyProtection="1"/>
    <xf numFmtId="0" fontId="25" fillId="2" borderId="3" xfId="1" applyFont="1" applyFill="1" applyBorder="1" applyAlignment="1" applyProtection="1">
      <alignment horizontal="center" vertical="center"/>
      <protection locked="0"/>
    </xf>
    <xf numFmtId="0" fontId="18" fillId="3" borderId="2" xfId="0" applyFont="1" applyFill="1" applyBorder="1" applyAlignment="1" applyProtection="1">
      <alignment vertical="center"/>
    </xf>
    <xf numFmtId="0" fontId="0" fillId="2" borderId="6" xfId="0" applyFill="1" applyBorder="1" applyProtection="1"/>
    <xf numFmtId="0" fontId="0" fillId="2" borderId="8" xfId="0" applyFill="1" applyBorder="1" applyProtection="1"/>
    <xf numFmtId="0" fontId="0" fillId="2" borderId="8" xfId="0" applyFill="1" applyBorder="1" applyAlignment="1" applyProtection="1">
      <alignment wrapText="1"/>
    </xf>
    <xf numFmtId="0" fontId="21" fillId="2" borderId="7" xfId="0" applyFont="1" applyFill="1" applyBorder="1" applyAlignment="1" applyProtection="1">
      <alignment horizontal="center" vertical="center"/>
    </xf>
    <xf numFmtId="0" fontId="0" fillId="2" borderId="8" xfId="0" applyFill="1" applyBorder="1" applyAlignment="1" applyProtection="1"/>
    <xf numFmtId="0" fontId="0" fillId="2" borderId="11" xfId="0" applyFill="1" applyBorder="1" applyProtection="1"/>
    <xf numFmtId="0" fontId="23" fillId="2" borderId="1" xfId="0" applyFont="1" applyFill="1" applyBorder="1" applyAlignment="1" applyProtection="1">
      <alignment horizontal="left" vertical="center"/>
    </xf>
    <xf numFmtId="0" fontId="18" fillId="2" borderId="2" xfId="0" applyFont="1" applyFill="1" applyBorder="1" applyAlignment="1" applyProtection="1"/>
    <xf numFmtId="0" fontId="18" fillId="2" borderId="2" xfId="0" applyFont="1" applyFill="1" applyBorder="1" applyProtection="1"/>
    <xf numFmtId="0" fontId="24" fillId="2" borderId="2" xfId="0" applyFont="1" applyFill="1" applyBorder="1" applyAlignment="1" applyProtection="1">
      <alignment horizontal="left"/>
    </xf>
    <xf numFmtId="0" fontId="29" fillId="2" borderId="3" xfId="1" applyFont="1" applyFill="1" applyBorder="1" applyAlignment="1" applyProtection="1"/>
    <xf numFmtId="0" fontId="0" fillId="2" borderId="4" xfId="0" applyFill="1" applyBorder="1"/>
    <xf numFmtId="0" fontId="0" fillId="2" borderId="5" xfId="0" applyFill="1" applyBorder="1"/>
    <xf numFmtId="0" fontId="0" fillId="2" borderId="6" xfId="0" applyFill="1" applyBorder="1"/>
    <xf numFmtId="0" fontId="9" fillId="2" borderId="7" xfId="0" applyFont="1" applyFill="1" applyBorder="1" applyAlignment="1">
      <alignment horizontal="center" vertical="center"/>
    </xf>
    <xf numFmtId="0" fontId="0" fillId="2" borderId="0" xfId="0" applyFill="1" applyBorder="1"/>
    <xf numFmtId="0" fontId="1" fillId="2" borderId="0" xfId="0" applyFont="1" applyFill="1" applyBorder="1" applyAlignment="1">
      <alignment horizontal="left"/>
    </xf>
    <xf numFmtId="0" fontId="7" fillId="2" borderId="0" xfId="0" applyFont="1" applyFill="1" applyBorder="1" applyAlignment="1">
      <alignment horizontal="left" vertical="center"/>
    </xf>
    <xf numFmtId="0" fontId="9" fillId="2" borderId="0" xfId="0" applyFont="1" applyFill="1" applyBorder="1" applyAlignment="1">
      <alignment horizontal="center" vertical="center"/>
    </xf>
    <xf numFmtId="0" fontId="0" fillId="2" borderId="0" xfId="0" applyFill="1" applyBorder="1" applyAlignment="1">
      <alignment wrapText="1"/>
    </xf>
    <xf numFmtId="0" fontId="0" fillId="2" borderId="8" xfId="0" applyFill="1" applyBorder="1" applyAlignment="1">
      <alignment wrapText="1"/>
    </xf>
    <xf numFmtId="0" fontId="2" fillId="2" borderId="7" xfId="0" applyFont="1" applyFill="1" applyBorder="1"/>
    <xf numFmtId="0" fontId="7" fillId="2" borderId="0" xfId="0" applyFont="1" applyFill="1" applyBorder="1"/>
    <xf numFmtId="0" fontId="2" fillId="2" borderId="0" xfId="0" applyFont="1" applyFill="1" applyBorder="1" applyAlignment="1"/>
    <xf numFmtId="0" fontId="0" fillId="2" borderId="0" xfId="0" applyFill="1" applyBorder="1" applyAlignment="1"/>
    <xf numFmtId="0" fontId="2" fillId="2" borderId="0" xfId="0" applyFont="1" applyFill="1" applyBorder="1"/>
    <xf numFmtId="0" fontId="11" fillId="2" borderId="0" xfId="0" applyFont="1" applyFill="1" applyBorder="1"/>
    <xf numFmtId="0" fontId="0" fillId="2" borderId="8" xfId="0" applyFill="1" applyBorder="1"/>
    <xf numFmtId="0" fontId="0" fillId="2" borderId="8" xfId="0" applyFill="1" applyBorder="1" applyAlignment="1"/>
    <xf numFmtId="0" fontId="0" fillId="2" borderId="7" xfId="0" applyFill="1" applyBorder="1"/>
    <xf numFmtId="0" fontId="10" fillId="2" borderId="0" xfId="0" applyFont="1" applyFill="1" applyBorder="1" applyAlignment="1">
      <alignment horizontal="left" vertical="top" wrapText="1"/>
    </xf>
    <xf numFmtId="0" fontId="6" fillId="2" borderId="7" xfId="0" applyFont="1" applyFill="1" applyBorder="1" applyAlignment="1">
      <alignment horizontal="center" vertical="center"/>
    </xf>
    <xf numFmtId="0" fontId="0" fillId="2" borderId="9" xfId="0" applyFill="1" applyBorder="1"/>
    <xf numFmtId="0" fontId="0" fillId="2" borderId="10" xfId="0" applyFill="1" applyBorder="1"/>
    <xf numFmtId="0" fontId="0" fillId="2" borderId="2" xfId="0" applyFont="1" applyFill="1" applyBorder="1" applyProtection="1"/>
    <xf numFmtId="0" fontId="0" fillId="2" borderId="9" xfId="0" applyFill="1" applyBorder="1" applyProtection="1"/>
    <xf numFmtId="0" fontId="0" fillId="2" borderId="10" xfId="0" applyFill="1" applyBorder="1" applyProtection="1"/>
    <xf numFmtId="0" fontId="4" fillId="2" borderId="2" xfId="0" applyFont="1" applyFill="1" applyBorder="1" applyAlignment="1" applyProtection="1">
      <alignment horizontal="center" vertical="center"/>
    </xf>
    <xf numFmtId="0" fontId="18" fillId="3" borderId="7" xfId="0" applyFont="1" applyFill="1" applyBorder="1" applyProtection="1"/>
    <xf numFmtId="0" fontId="19" fillId="3" borderId="0" xfId="0" applyFont="1" applyFill="1" applyProtection="1"/>
    <xf numFmtId="0" fontId="13" fillId="2" borderId="0" xfId="0" applyFont="1" applyFill="1" applyBorder="1" applyAlignment="1" applyProtection="1">
      <alignment horizontal="left" vertical="center"/>
    </xf>
    <xf numFmtId="0" fontId="0" fillId="2" borderId="0" xfId="0" applyFill="1" applyBorder="1" applyAlignment="1" applyProtection="1"/>
    <xf numFmtId="0" fontId="0" fillId="3" borderId="7" xfId="0" applyFill="1" applyBorder="1" applyAlignment="1" applyProtection="1"/>
    <xf numFmtId="0" fontId="0" fillId="2" borderId="7" xfId="0" applyFont="1" applyFill="1" applyBorder="1" applyProtection="1"/>
    <xf numFmtId="0" fontId="19" fillId="3" borderId="7" xfId="0" applyFont="1" applyFill="1" applyBorder="1" applyProtection="1"/>
    <xf numFmtId="0" fontId="0" fillId="2" borderId="0" xfId="0" applyFont="1" applyFill="1" applyBorder="1" applyProtection="1"/>
    <xf numFmtId="0" fontId="0" fillId="2" borderId="10" xfId="0" applyFont="1" applyFill="1" applyBorder="1" applyProtection="1"/>
    <xf numFmtId="0" fontId="0" fillId="5" borderId="0" xfId="0" applyFont="1" applyFill="1" applyBorder="1"/>
    <xf numFmtId="0" fontId="13" fillId="6" borderId="21" xfId="0" applyFont="1" applyFill="1" applyBorder="1"/>
    <xf numFmtId="1" fontId="0" fillId="5" borderId="21" xfId="0" applyNumberFormat="1" applyFont="1" applyFill="1" applyBorder="1"/>
    <xf numFmtId="0" fontId="1" fillId="0" borderId="22" xfId="0" applyFont="1" applyBorder="1"/>
    <xf numFmtId="1" fontId="1" fillId="0" borderId="23" xfId="0" applyNumberFormat="1" applyFont="1" applyBorder="1"/>
    <xf numFmtId="0" fontId="13" fillId="6" borderId="24" xfId="0" applyFont="1" applyFill="1" applyBorder="1"/>
    <xf numFmtId="0" fontId="0" fillId="5" borderId="24" xfId="0" applyFont="1" applyFill="1" applyBorder="1"/>
    <xf numFmtId="0" fontId="4" fillId="2" borderId="6" xfId="0" applyFont="1" applyFill="1" applyBorder="1" applyAlignment="1" applyProtection="1">
      <alignment horizontal="center" vertical="center"/>
    </xf>
    <xf numFmtId="0" fontId="0" fillId="3" borderId="0" xfId="0" applyFont="1" applyFill="1" applyProtection="1"/>
    <xf numFmtId="1" fontId="0" fillId="5" borderId="17" xfId="0" applyNumberFormat="1" applyFont="1" applyFill="1" applyBorder="1"/>
    <xf numFmtId="1" fontId="0" fillId="0" borderId="17" xfId="0" applyNumberFormat="1" applyFont="1" applyBorder="1"/>
    <xf numFmtId="0" fontId="25" fillId="2" borderId="3" xfId="1" applyFont="1" applyFill="1" applyBorder="1" applyAlignment="1" applyProtection="1">
      <alignment horizontal="center" vertical="center" wrapText="1"/>
      <protection locked="0"/>
    </xf>
    <xf numFmtId="0" fontId="0" fillId="3" borderId="0" xfId="0" applyFont="1" applyFill="1" applyBorder="1" applyAlignment="1" applyProtection="1"/>
    <xf numFmtId="10" fontId="0" fillId="0" borderId="0" xfId="0" applyNumberFormat="1"/>
    <xf numFmtId="0" fontId="25" fillId="2" borderId="2" xfId="1" applyFont="1" applyFill="1" applyBorder="1" applyAlignment="1" applyProtection="1">
      <alignment horizontal="center" vertical="center"/>
    </xf>
    <xf numFmtId="0" fontId="30" fillId="2" borderId="2" xfId="1"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xf>
    <xf numFmtId="0" fontId="29" fillId="2" borderId="2" xfId="1" applyFont="1" applyFill="1" applyBorder="1" applyAlignment="1" applyProtection="1">
      <alignment horizontal="center" vertical="center"/>
      <protection locked="0"/>
    </xf>
    <xf numFmtId="0" fontId="31" fillId="2" borderId="3" xfId="1" applyFont="1" applyFill="1" applyBorder="1" applyAlignment="1" applyProtection="1"/>
    <xf numFmtId="0" fontId="32" fillId="3" borderId="0" xfId="0" applyFont="1" applyFill="1" applyBorder="1" applyProtection="1"/>
    <xf numFmtId="0" fontId="9" fillId="2" borderId="0" xfId="0" applyFont="1" applyFill="1" applyBorder="1" applyAlignment="1" applyProtection="1">
      <alignment horizontal="center" vertical="center"/>
    </xf>
    <xf numFmtId="0" fontId="16" fillId="2" borderId="0" xfId="0" applyFont="1" applyFill="1" applyBorder="1" applyAlignment="1" applyProtection="1">
      <alignment horizontal="center" wrapText="1"/>
    </xf>
    <xf numFmtId="0" fontId="17" fillId="2" borderId="0" xfId="0" applyFont="1" applyFill="1" applyBorder="1" applyAlignment="1" applyProtection="1">
      <alignment horizontal="left" vertical="center"/>
    </xf>
    <xf numFmtId="0" fontId="17" fillId="2" borderId="0" xfId="0" applyFont="1" applyFill="1" applyBorder="1" applyAlignment="1" applyProtection="1">
      <alignment horizontal="left" vertical="center" wrapText="1"/>
    </xf>
    <xf numFmtId="49" fontId="0" fillId="2" borderId="0" xfId="0" applyNumberFormat="1" applyFill="1" applyBorder="1" applyAlignment="1" applyProtection="1"/>
    <xf numFmtId="0" fontId="17" fillId="2" borderId="0" xfId="0" applyFont="1" applyFill="1" applyBorder="1" applyAlignment="1" applyProtection="1">
      <alignment vertical="center" wrapText="1"/>
    </xf>
    <xf numFmtId="49" fontId="3" fillId="2" borderId="0" xfId="0" applyNumberFormat="1" applyFont="1" applyFill="1" applyBorder="1" applyAlignment="1" applyProtection="1"/>
    <xf numFmtId="49" fontId="2" fillId="2" borderId="0" xfId="0" applyNumberFormat="1" applyFont="1" applyFill="1" applyBorder="1" applyAlignment="1" applyProtection="1"/>
    <xf numFmtId="0" fontId="20" fillId="4" borderId="12"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top" wrapText="1"/>
    </xf>
    <xf numFmtId="0" fontId="17" fillId="4"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xf>
    <xf numFmtId="1" fontId="0" fillId="2" borderId="0" xfId="0" applyNumberFormat="1" applyFill="1" applyBorder="1" applyAlignment="1" applyProtection="1"/>
    <xf numFmtId="49" fontId="0" fillId="3" borderId="0" xfId="0" applyNumberFormat="1" applyFill="1" applyBorder="1" applyProtection="1"/>
    <xf numFmtId="0" fontId="33" fillId="2" borderId="5" xfId="0" applyFont="1" applyFill="1" applyBorder="1" applyAlignment="1" applyProtection="1">
      <alignment horizontal="center" vertical="center"/>
    </xf>
    <xf numFmtId="0" fontId="34" fillId="2" borderId="0" xfId="0" applyFont="1" applyFill="1" applyBorder="1" applyAlignment="1" applyProtection="1">
      <alignment vertical="center"/>
    </xf>
    <xf numFmtId="0" fontId="6" fillId="2" borderId="7" xfId="0" applyFont="1" applyFill="1" applyBorder="1" applyAlignment="1" applyProtection="1">
      <alignment horizontal="center" vertical="center"/>
    </xf>
    <xf numFmtId="0" fontId="16" fillId="2" borderId="0" xfId="0" applyFont="1" applyFill="1" applyAlignment="1" applyProtection="1">
      <alignment vertical="top"/>
    </xf>
    <xf numFmtId="0" fontId="15" fillId="2" borderId="0" xfId="0" applyFont="1" applyFill="1" applyBorder="1" applyAlignment="1" applyProtection="1">
      <alignment vertical="center" wrapText="1"/>
    </xf>
    <xf numFmtId="49" fontId="14" fillId="7" borderId="4" xfId="0" applyNumberFormat="1" applyFont="1" applyFill="1" applyBorder="1" applyAlignment="1" applyProtection="1">
      <alignment horizontal="center" vertical="center" wrapText="1"/>
    </xf>
    <xf numFmtId="0" fontId="21" fillId="0" borderId="7" xfId="0" applyFont="1" applyFill="1" applyBorder="1" applyProtection="1"/>
    <xf numFmtId="0" fontId="35" fillId="3" borderId="0" xfId="0" applyFont="1" applyFill="1" applyBorder="1" applyAlignment="1" applyProtection="1">
      <alignment horizontal="center" vertical="center"/>
    </xf>
    <xf numFmtId="0" fontId="1" fillId="2" borderId="4" xfId="0" applyFont="1" applyFill="1" applyBorder="1" applyProtection="1"/>
    <xf numFmtId="0" fontId="7" fillId="9" borderId="5" xfId="0" applyFont="1" applyFill="1" applyBorder="1" applyAlignment="1" applyProtection="1">
      <alignment horizontal="center" vertical="center"/>
    </xf>
    <xf numFmtId="0" fontId="1" fillId="2" borderId="5" xfId="0" applyFont="1" applyFill="1" applyBorder="1" applyProtection="1"/>
    <xf numFmtId="0" fontId="4" fillId="2" borderId="5" xfId="0" applyFont="1" applyFill="1" applyBorder="1" applyAlignment="1" applyProtection="1">
      <alignment horizontal="center" vertical="center"/>
    </xf>
    <xf numFmtId="0" fontId="1" fillId="2" borderId="9" xfId="0" applyFont="1" applyFill="1" applyBorder="1" applyProtection="1"/>
    <xf numFmtId="0" fontId="7" fillId="9" borderId="10" xfId="0" applyFont="1" applyFill="1" applyBorder="1" applyAlignment="1" applyProtection="1">
      <alignment horizontal="center" vertical="center"/>
    </xf>
    <xf numFmtId="0" fontId="1" fillId="2" borderId="10" xfId="0" applyFont="1" applyFill="1" applyBorder="1" applyProtection="1"/>
    <xf numFmtId="0" fontId="4" fillId="2" borderId="10"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1" fillId="2" borderId="11" xfId="0" applyFont="1" applyFill="1" applyBorder="1" applyProtection="1"/>
    <xf numFmtId="0" fontId="25" fillId="2" borderId="2" xfId="1" applyFont="1" applyFill="1" applyBorder="1" applyAlignment="1" applyProtection="1">
      <alignment horizontal="center" vertical="center"/>
      <protection locked="0"/>
    </xf>
    <xf numFmtId="0" fontId="0" fillId="4" borderId="12" xfId="0" applyFill="1" applyBorder="1" applyAlignment="1" applyProtection="1">
      <alignment horizontal="center" vertical="center"/>
    </xf>
    <xf numFmtId="0" fontId="0" fillId="8" borderId="12" xfId="0" applyFill="1" applyBorder="1" applyAlignment="1" applyProtection="1">
      <alignment horizontal="center" vertical="center"/>
    </xf>
    <xf numFmtId="0" fontId="0" fillId="9" borderId="12" xfId="0" applyFill="1" applyBorder="1" applyAlignment="1" applyProtection="1">
      <alignment horizontal="center" vertical="center"/>
    </xf>
    <xf numFmtId="0" fontId="0" fillId="2" borderId="0" xfId="0" applyFill="1" applyBorder="1" applyAlignment="1" applyProtection="1">
      <alignment wrapText="1"/>
    </xf>
    <xf numFmtId="0" fontId="0" fillId="2" borderId="0" xfId="0" applyFill="1" applyAlignment="1" applyProtection="1">
      <alignment vertical="top" wrapText="1"/>
    </xf>
    <xf numFmtId="0" fontId="0" fillId="0" borderId="0" xfId="0" applyAlignment="1"/>
    <xf numFmtId="0" fontId="10" fillId="2" borderId="0" xfId="0" applyFont="1" applyFill="1" applyBorder="1" applyAlignment="1">
      <alignment horizontal="left" vertical="top"/>
    </xf>
    <xf numFmtId="0" fontId="12" fillId="2" borderId="0" xfId="0" applyFont="1" applyFill="1" applyBorder="1" applyAlignment="1">
      <alignment vertical="center"/>
    </xf>
    <xf numFmtId="0" fontId="0" fillId="2" borderId="0" xfId="0" applyFill="1" applyBorder="1" applyAlignment="1">
      <alignment vertical="center"/>
    </xf>
    <xf numFmtId="0" fontId="1" fillId="2" borderId="0" xfId="0" applyFont="1" applyFill="1" applyBorder="1" applyAlignment="1">
      <alignment horizontal="left" vertical="center"/>
    </xf>
    <xf numFmtId="0" fontId="3" fillId="2" borderId="0" xfId="0" applyFont="1" applyFill="1" applyBorder="1" applyAlignment="1">
      <alignment horizontal="left" vertical="center" wrapText="1"/>
    </xf>
    <xf numFmtId="0" fontId="0" fillId="2" borderId="0" xfId="0" applyFill="1" applyBorder="1" applyAlignment="1">
      <alignment vertical="center" wrapText="1"/>
    </xf>
    <xf numFmtId="0" fontId="0" fillId="2" borderId="0" xfId="0" applyFill="1" applyAlignment="1" applyProtection="1">
      <alignment vertical="top" wrapText="1"/>
    </xf>
    <xf numFmtId="0" fontId="0" fillId="2" borderId="11" xfId="0" applyFill="1" applyBorder="1" applyAlignment="1" applyProtection="1">
      <alignment wrapText="1"/>
    </xf>
    <xf numFmtId="1" fontId="0" fillId="3" borderId="0" xfId="0" applyNumberFormat="1" applyFont="1" applyFill="1" applyBorder="1" applyAlignment="1" applyProtection="1">
      <alignment horizontal="right"/>
    </xf>
    <xf numFmtId="1" fontId="18" fillId="3" borderId="0" xfId="0" applyNumberFormat="1" applyFont="1" applyFill="1" applyBorder="1" applyAlignment="1" applyProtection="1">
      <alignment horizontal="right"/>
    </xf>
    <xf numFmtId="0" fontId="7" fillId="2" borderId="7" xfId="0" applyFont="1" applyFill="1" applyBorder="1" applyAlignment="1" applyProtection="1">
      <alignment horizontal="center"/>
    </xf>
    <xf numFmtId="14" fontId="0" fillId="0" borderId="0" xfId="0" applyNumberFormat="1"/>
    <xf numFmtId="49" fontId="13" fillId="7" borderId="13" xfId="0" applyNumberFormat="1" applyFont="1" applyFill="1" applyBorder="1" applyAlignment="1" applyProtection="1">
      <alignment horizontal="center" vertical="center" wrapText="1"/>
    </xf>
    <xf numFmtId="0" fontId="13" fillId="7" borderId="4" xfId="0" applyFont="1" applyFill="1" applyBorder="1" applyAlignment="1" applyProtection="1">
      <alignment horizontal="center" vertical="center" wrapText="1"/>
    </xf>
    <xf numFmtId="49" fontId="0" fillId="3" borderId="12" xfId="0" applyNumberFormat="1" applyFont="1" applyFill="1" applyBorder="1" applyAlignment="1" applyProtection="1">
      <alignment horizontal="center"/>
    </xf>
    <xf numFmtId="0" fontId="0" fillId="8" borderId="1" xfId="0" applyFont="1" applyFill="1" applyBorder="1" applyAlignment="1" applyProtection="1">
      <alignment horizontal="left" vertical="top" wrapText="1"/>
      <protection locked="0"/>
    </xf>
    <xf numFmtId="49" fontId="0" fillId="4" borderId="12" xfId="0" applyNumberFormat="1" applyFont="1" applyFill="1" applyBorder="1" applyAlignment="1" applyProtection="1">
      <alignment vertical="center"/>
      <protection locked="0"/>
    </xf>
    <xf numFmtId="49" fontId="0" fillId="4" borderId="13" xfId="0" applyNumberFormat="1" applyFont="1" applyFill="1" applyBorder="1" applyAlignment="1" applyProtection="1">
      <alignment horizontal="left"/>
      <protection locked="0"/>
    </xf>
    <xf numFmtId="49" fontId="0" fillId="4" borderId="14" xfId="0" applyNumberFormat="1" applyFont="1" applyFill="1" applyBorder="1" applyAlignment="1" applyProtection="1">
      <alignment horizontal="left"/>
      <protection locked="0"/>
    </xf>
    <xf numFmtId="49" fontId="0" fillId="4" borderId="15" xfId="0" applyNumberFormat="1" applyFont="1" applyFill="1" applyBorder="1" applyAlignment="1" applyProtection="1">
      <alignment horizontal="left"/>
      <protection locked="0"/>
    </xf>
    <xf numFmtId="49" fontId="0" fillId="4" borderId="15" xfId="1" applyNumberFormat="1" applyFont="1" applyFill="1" applyBorder="1" applyAlignment="1" applyProtection="1">
      <alignment horizontal="left"/>
      <protection locked="0"/>
    </xf>
    <xf numFmtId="1" fontId="0" fillId="4" borderId="13" xfId="0" applyNumberFormat="1" applyFont="1" applyFill="1" applyBorder="1" applyAlignment="1" applyProtection="1">
      <alignment horizontal="left"/>
      <protection locked="0"/>
    </xf>
    <xf numFmtId="1" fontId="0" fillId="4" borderId="15" xfId="0" applyNumberFormat="1" applyFont="1" applyFill="1" applyBorder="1" applyAlignment="1" applyProtection="1">
      <alignment horizontal="left"/>
      <protection locked="0"/>
    </xf>
    <xf numFmtId="0" fontId="0" fillId="4" borderId="12" xfId="0" applyFont="1" applyFill="1" applyBorder="1" applyAlignment="1" applyProtection="1">
      <alignment vertical="center" wrapText="1"/>
      <protection locked="0"/>
    </xf>
    <xf numFmtId="0" fontId="0" fillId="8" borderId="12" xfId="0" applyFont="1" applyFill="1" applyBorder="1" applyAlignment="1" applyProtection="1">
      <alignment vertical="center" wrapText="1"/>
      <protection locked="0"/>
    </xf>
    <xf numFmtId="0" fontId="0" fillId="9" borderId="12" xfId="0" applyFont="1" applyFill="1" applyBorder="1" applyProtection="1"/>
    <xf numFmtId="1" fontId="0" fillId="8" borderId="12" xfId="0" applyNumberFormat="1" applyFont="1" applyFill="1" applyBorder="1" applyAlignment="1" applyProtection="1">
      <alignment horizontal="center" vertical="center"/>
      <protection locked="0"/>
    </xf>
    <xf numFmtId="0" fontId="0" fillId="9" borderId="12" xfId="0" applyFont="1" applyFill="1" applyBorder="1" applyAlignment="1" applyProtection="1">
      <alignment horizontal="left" vertical="center"/>
    </xf>
    <xf numFmtId="1" fontId="0" fillId="4" borderId="9" xfId="0" applyNumberFormat="1" applyFont="1" applyFill="1" applyBorder="1" applyAlignment="1" applyProtection="1">
      <alignment horizontal="center" vertical="center"/>
      <protection locked="0"/>
    </xf>
    <xf numFmtId="1" fontId="0" fillId="4" borderId="12" xfId="0" applyNumberFormat="1" applyFont="1" applyFill="1" applyBorder="1" applyAlignment="1" applyProtection="1">
      <alignment horizontal="center" vertical="center"/>
      <protection locked="0"/>
    </xf>
    <xf numFmtId="49" fontId="37" fillId="7" borderId="4" xfId="0" applyNumberFormat="1" applyFont="1" applyFill="1" applyBorder="1" applyAlignment="1" applyProtection="1">
      <alignment horizontal="center" vertical="center" wrapText="1"/>
    </xf>
    <xf numFmtId="49" fontId="37" fillId="7" borderId="12" xfId="0" applyNumberFormat="1" applyFont="1" applyFill="1" applyBorder="1" applyAlignment="1" applyProtection="1">
      <alignment horizontal="center" vertical="center" wrapText="1"/>
    </xf>
    <xf numFmtId="0" fontId="0" fillId="9" borderId="12" xfId="0" applyFont="1" applyFill="1" applyBorder="1" applyAlignment="1" applyProtection="1"/>
    <xf numFmtId="1" fontId="0" fillId="4" borderId="1" xfId="0" applyNumberFormat="1" applyFont="1" applyFill="1" applyBorder="1" applyAlignment="1" applyProtection="1">
      <alignment horizontal="center" vertical="center"/>
      <protection locked="0"/>
    </xf>
    <xf numFmtId="14" fontId="0" fillId="4" borderId="1" xfId="0" applyNumberFormat="1" applyFont="1" applyFill="1" applyBorder="1" applyAlignment="1" applyProtection="1">
      <alignment horizontal="center" vertical="center"/>
      <protection locked="0"/>
    </xf>
    <xf numFmtId="49" fontId="0" fillId="4" borderId="1" xfId="0" applyNumberFormat="1" applyFont="1" applyFill="1" applyBorder="1" applyAlignment="1" applyProtection="1">
      <alignment horizontal="center" vertical="center"/>
      <protection locked="0"/>
    </xf>
    <xf numFmtId="0" fontId="0" fillId="4" borderId="12" xfId="0" applyFont="1" applyFill="1" applyBorder="1" applyAlignment="1" applyProtection="1">
      <protection locked="0"/>
    </xf>
    <xf numFmtId="0" fontId="0" fillId="7" borderId="1" xfId="0" applyFont="1" applyFill="1" applyBorder="1" applyAlignment="1" applyProtection="1">
      <alignment horizontal="center" vertical="center"/>
    </xf>
    <xf numFmtId="0" fontId="0" fillId="7" borderId="3" xfId="0" applyFont="1" applyFill="1" applyBorder="1" applyAlignment="1" applyProtection="1">
      <alignment horizontal="center" vertical="center"/>
    </xf>
    <xf numFmtId="0" fontId="13" fillId="7" borderId="12" xfId="0" applyFont="1" applyFill="1" applyBorder="1" applyAlignment="1" applyProtection="1">
      <alignment horizontal="center" vertical="center" wrapText="1"/>
    </xf>
    <xf numFmtId="0" fontId="0" fillId="4" borderId="4" xfId="0" applyFont="1" applyFill="1" applyBorder="1" applyAlignment="1" applyProtection="1">
      <alignment horizontal="center" vertical="center"/>
      <protection locked="0"/>
    </xf>
    <xf numFmtId="0" fontId="0" fillId="4" borderId="1" xfId="0" applyFont="1" applyFill="1" applyBorder="1" applyAlignment="1" applyProtection="1">
      <alignment horizontal="center" vertical="center"/>
      <protection locked="0"/>
    </xf>
    <xf numFmtId="10" fontId="0" fillId="9" borderId="12" xfId="0" applyNumberFormat="1" applyFont="1" applyFill="1" applyBorder="1" applyAlignment="1" applyProtection="1">
      <alignment horizontal="center" vertical="center"/>
    </xf>
    <xf numFmtId="0" fontId="0" fillId="4" borderId="12" xfId="0" applyFont="1" applyFill="1" applyBorder="1" applyAlignment="1" applyProtection="1">
      <alignment horizontal="center" vertical="center"/>
      <protection locked="0"/>
    </xf>
    <xf numFmtId="49" fontId="13" fillId="7" borderId="12" xfId="0" applyNumberFormat="1" applyFont="1" applyFill="1" applyBorder="1" applyAlignment="1" applyProtection="1">
      <alignment horizontal="center" vertical="center" wrapText="1"/>
    </xf>
    <xf numFmtId="49" fontId="0" fillId="4" borderId="4" xfId="0" applyNumberFormat="1" applyFont="1" applyFill="1" applyBorder="1" applyAlignment="1" applyProtection="1">
      <alignment horizontal="left" vertical="center"/>
      <protection locked="0"/>
    </xf>
    <xf numFmtId="0" fontId="0" fillId="4" borderId="15" xfId="0" applyFont="1" applyFill="1" applyBorder="1" applyAlignment="1" applyProtection="1">
      <alignment horizontal="center" vertical="top" wrapText="1"/>
      <protection locked="0"/>
    </xf>
    <xf numFmtId="0" fontId="0" fillId="4" borderId="1" xfId="0" applyFont="1" applyFill="1" applyBorder="1" applyAlignment="1" applyProtection="1">
      <alignment vertical="top" wrapText="1"/>
      <protection locked="0"/>
    </xf>
    <xf numFmtId="0" fontId="0" fillId="4" borderId="12" xfId="0" applyFont="1" applyFill="1" applyBorder="1" applyAlignment="1" applyProtection="1">
      <alignment vertical="top" wrapText="1"/>
      <protection locked="0"/>
    </xf>
    <xf numFmtId="49" fontId="0" fillId="4" borderId="12" xfId="0" applyNumberFormat="1" applyFont="1" applyFill="1" applyBorder="1" applyAlignment="1" applyProtection="1">
      <alignment horizontal="left" vertical="center"/>
      <protection locked="0"/>
    </xf>
    <xf numFmtId="0" fontId="13" fillId="7" borderId="13" xfId="0" applyFont="1" applyFill="1" applyBorder="1" applyAlignment="1" applyProtection="1">
      <alignment horizontal="center" vertical="center" wrapText="1"/>
    </xf>
    <xf numFmtId="0" fontId="0" fillId="8" borderId="12" xfId="0" applyFont="1" applyFill="1" applyBorder="1" applyProtection="1">
      <protection locked="0"/>
    </xf>
    <xf numFmtId="0" fontId="13" fillId="7" borderId="12" xfId="0" applyFont="1" applyFill="1" applyBorder="1" applyAlignment="1" applyProtection="1">
      <alignment horizontal="center" vertical="center" wrapText="1"/>
    </xf>
    <xf numFmtId="2" fontId="0" fillId="4" borderId="12" xfId="0" applyNumberFormat="1" applyFont="1" applyFill="1" applyBorder="1" applyAlignment="1" applyProtection="1">
      <alignment horizontal="center" vertical="center"/>
      <protection locked="0"/>
    </xf>
    <xf numFmtId="0" fontId="25" fillId="2" borderId="3" xfId="1" applyFont="1" applyFill="1" applyBorder="1" applyAlignment="1" applyProtection="1">
      <alignment vertical="center"/>
    </xf>
    <xf numFmtId="49" fontId="13" fillId="7" borderId="4" xfId="0" applyNumberFormat="1" applyFont="1" applyFill="1" applyBorder="1" applyAlignment="1" applyProtection="1">
      <alignment horizontal="center" vertical="center" wrapText="1"/>
    </xf>
    <xf numFmtId="1" fontId="19" fillId="3" borderId="0" xfId="0" applyNumberFormat="1" applyFont="1" applyFill="1" applyBorder="1" applyAlignment="1" applyProtection="1">
      <alignment horizontal="right"/>
    </xf>
    <xf numFmtId="0" fontId="9" fillId="2" borderId="25" xfId="0" applyFont="1" applyFill="1" applyBorder="1" applyAlignment="1">
      <alignment horizontal="center" vertical="center"/>
    </xf>
    <xf numFmtId="0" fontId="0" fillId="2" borderId="26" xfId="0" applyFont="1" applyFill="1" applyBorder="1"/>
    <xf numFmtId="0" fontId="0" fillId="2" borderId="26" xfId="0" applyFill="1" applyBorder="1"/>
    <xf numFmtId="0" fontId="0" fillId="2" borderId="27" xfId="0" applyFill="1" applyBorder="1"/>
    <xf numFmtId="0" fontId="0" fillId="2" borderId="7" xfId="0" applyFill="1" applyBorder="1" applyAlignment="1">
      <alignment vertical="top"/>
    </xf>
    <xf numFmtId="0" fontId="0" fillId="2" borderId="0" xfId="0" applyFill="1" applyBorder="1" applyAlignment="1">
      <alignment vertical="top"/>
    </xf>
    <xf numFmtId="0" fontId="0" fillId="2" borderId="8" xfId="0" applyFill="1" applyBorder="1" applyAlignment="1">
      <alignment vertical="top"/>
    </xf>
    <xf numFmtId="0" fontId="0" fillId="3" borderId="0" xfId="0" applyFill="1" applyBorder="1" applyAlignment="1">
      <alignment vertical="top"/>
    </xf>
    <xf numFmtId="0" fontId="1" fillId="2" borderId="0" xfId="0" applyFont="1" applyFill="1" applyBorder="1" applyAlignment="1">
      <alignment horizontal="left" vertical="top"/>
    </xf>
    <xf numFmtId="0" fontId="0" fillId="3" borderId="0" xfId="0" applyFill="1" applyBorder="1" applyAlignment="1" applyProtection="1">
      <alignment vertical="top"/>
    </xf>
    <xf numFmtId="0" fontId="0" fillId="2" borderId="7" xfId="0" applyFill="1" applyBorder="1" applyAlignment="1" applyProtection="1">
      <alignment vertical="top"/>
    </xf>
    <xf numFmtId="0" fontId="0" fillId="2" borderId="0" xfId="0" applyFill="1" applyBorder="1" applyAlignment="1" applyProtection="1">
      <alignment vertical="top"/>
    </xf>
    <xf numFmtId="0" fontId="0" fillId="3" borderId="7" xfId="0" applyFill="1" applyBorder="1" applyAlignment="1" applyProtection="1">
      <alignment vertical="top"/>
    </xf>
    <xf numFmtId="0" fontId="0" fillId="3" borderId="0" xfId="0" applyFont="1" applyFill="1" applyBorder="1" applyAlignment="1" applyProtection="1">
      <alignment vertical="top"/>
    </xf>
    <xf numFmtId="0" fontId="19" fillId="3" borderId="0" xfId="0" applyFont="1" applyFill="1" applyBorder="1" applyAlignment="1" applyProtection="1">
      <alignment vertical="top"/>
    </xf>
    <xf numFmtId="0" fontId="1" fillId="0" borderId="0" xfId="0" applyFont="1" applyFill="1" applyBorder="1" applyProtection="1"/>
    <xf numFmtId="1" fontId="0" fillId="4" borderId="28" xfId="0" applyNumberFormat="1" applyFont="1" applyFill="1" applyBorder="1" applyAlignment="1" applyProtection="1">
      <alignment horizontal="left" vertical="center"/>
      <protection locked="0"/>
    </xf>
    <xf numFmtId="0" fontId="0" fillId="4" borderId="28" xfId="0" applyFont="1" applyFill="1" applyBorder="1" applyAlignment="1" applyProtection="1">
      <alignment horizontal="left" vertical="center"/>
      <protection locked="0"/>
    </xf>
    <xf numFmtId="0" fontId="13" fillId="7" borderId="12" xfId="0" applyFont="1" applyFill="1" applyBorder="1" applyAlignment="1" applyProtection="1">
      <alignment horizontal="center" vertical="center" wrapText="1"/>
    </xf>
    <xf numFmtId="0" fontId="0" fillId="2" borderId="0" xfId="0" applyFont="1" applyFill="1" applyBorder="1"/>
    <xf numFmtId="0" fontId="0" fillId="2" borderId="0" xfId="0" applyFont="1" applyFill="1" applyBorder="1" applyAlignment="1"/>
    <xf numFmtId="0" fontId="15" fillId="2" borderId="0" xfId="0" applyFont="1" applyFill="1" applyBorder="1" applyAlignment="1">
      <alignment horizontal="left" vertical="top" wrapText="1"/>
    </xf>
    <xf numFmtId="0" fontId="0" fillId="2" borderId="0" xfId="0" applyFont="1" applyFill="1" applyBorder="1" applyAlignment="1">
      <alignment vertical="top"/>
    </xf>
    <xf numFmtId="0" fontId="0" fillId="0" borderId="0" xfId="0" applyAlignment="1">
      <alignment wrapText="1"/>
    </xf>
    <xf numFmtId="0" fontId="41" fillId="2" borderId="11" xfId="0" applyFont="1" applyFill="1" applyBorder="1" applyAlignment="1">
      <alignment horizontal="center"/>
    </xf>
    <xf numFmtId="0" fontId="0" fillId="2" borderId="0" xfId="0" applyFont="1" applyFill="1" applyBorder="1" applyAlignment="1">
      <alignment wrapText="1"/>
    </xf>
    <xf numFmtId="0" fontId="0" fillId="0" borderId="0" xfId="0" applyFont="1" applyAlignment="1">
      <alignment wrapText="1"/>
    </xf>
    <xf numFmtId="0" fontId="25" fillId="0" borderId="2" xfId="1" applyFont="1" applyFill="1" applyBorder="1" applyAlignment="1" applyProtection="1">
      <alignment horizontal="center" vertical="center"/>
      <protection locked="0"/>
    </xf>
    <xf numFmtId="0" fontId="0" fillId="2" borderId="0" xfId="0" applyFill="1" applyBorder="1" applyAlignment="1">
      <alignment horizontal="left" wrapText="1"/>
    </xf>
    <xf numFmtId="0" fontId="0" fillId="0" borderId="0" xfId="0" applyAlignment="1">
      <alignment horizontal="left" wrapText="1"/>
    </xf>
    <xf numFmtId="0" fontId="0" fillId="0" borderId="8" xfId="0" applyFont="1" applyFill="1" applyBorder="1" applyAlignment="1" applyProtection="1">
      <alignment horizontal="left" vertical="top" wrapText="1"/>
    </xf>
    <xf numFmtId="0" fontId="25" fillId="2" borderId="2" xfId="1" quotePrefix="1" applyFont="1" applyFill="1" applyBorder="1" applyAlignment="1" applyProtection="1">
      <alignment horizontal="center" vertical="center"/>
      <protection locked="0"/>
    </xf>
    <xf numFmtId="0" fontId="25" fillId="2" borderId="3" xfId="1" quotePrefix="1" applyFont="1" applyFill="1" applyBorder="1" applyAlignment="1" applyProtection="1">
      <alignment horizontal="center" vertical="center"/>
      <protection locked="0"/>
    </xf>
    <xf numFmtId="0" fontId="0" fillId="0" borderId="0" xfId="0" applyFill="1" applyBorder="1" applyAlignment="1" applyProtection="1">
      <alignment wrapText="1"/>
    </xf>
    <xf numFmtId="0" fontId="0" fillId="0" borderId="0" xfId="0" applyAlignment="1">
      <alignment wrapText="1"/>
    </xf>
    <xf numFmtId="0" fontId="7" fillId="2" borderId="0" xfId="0" applyFont="1" applyFill="1" applyBorder="1" applyAlignment="1" applyProtection="1">
      <alignment horizontal="center"/>
    </xf>
    <xf numFmtId="0" fontId="0" fillId="0" borderId="0" xfId="0" applyFont="1" applyFill="1" applyBorder="1" applyAlignment="1" applyProtection="1">
      <alignment horizontal="left" vertical="top" wrapText="1"/>
    </xf>
    <xf numFmtId="0" fontId="0" fillId="0" borderId="0" xfId="0" applyAlignment="1"/>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0" fillId="0" borderId="0" xfId="0" applyBorder="1" applyAlignment="1">
      <alignment wrapText="1"/>
    </xf>
    <xf numFmtId="0" fontId="7" fillId="2" borderId="10" xfId="0" applyFont="1" applyFill="1" applyBorder="1" applyAlignment="1" applyProtection="1">
      <alignment horizontal="center"/>
    </xf>
    <xf numFmtId="0" fontId="0" fillId="2" borderId="0" xfId="0" applyFont="1" applyFill="1" applyBorder="1" applyAlignment="1" applyProtection="1">
      <alignment vertical="top" wrapText="1"/>
    </xf>
    <xf numFmtId="0" fontId="0" fillId="0" borderId="0" xfId="0" applyFont="1" applyAlignment="1">
      <alignment vertical="top" wrapText="1"/>
    </xf>
    <xf numFmtId="0" fontId="0" fillId="0" borderId="0" xfId="0" applyAlignment="1">
      <alignment vertical="top" wrapText="1"/>
    </xf>
    <xf numFmtId="0" fontId="0" fillId="2" borderId="0" xfId="0" applyFill="1" applyBorder="1" applyAlignment="1" applyProtection="1">
      <alignment vertical="top" wrapText="1"/>
    </xf>
    <xf numFmtId="0" fontId="0" fillId="2" borderId="0" xfId="0" applyFill="1" applyAlignment="1" applyProtection="1">
      <alignment vertical="top" wrapText="1"/>
    </xf>
    <xf numFmtId="0" fontId="7" fillId="9" borderId="5"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13" fillId="7" borderId="13" xfId="0" applyFont="1" applyFill="1" applyBorder="1" applyAlignment="1" applyProtection="1">
      <alignment horizontal="center" vertical="center" wrapText="1"/>
    </xf>
    <xf numFmtId="0" fontId="13" fillId="7" borderId="15" xfId="0" applyFont="1" applyFill="1" applyBorder="1" applyAlignment="1" applyProtection="1">
      <alignment horizontal="center" vertical="center" wrapText="1"/>
    </xf>
    <xf numFmtId="0" fontId="13" fillId="7" borderId="12" xfId="0" applyFont="1" applyFill="1" applyBorder="1" applyAlignment="1" applyProtection="1">
      <alignment horizontal="center" vertical="center" wrapText="1"/>
    </xf>
    <xf numFmtId="0" fontId="0" fillId="2" borderId="0" xfId="0" applyFill="1" applyBorder="1" applyAlignment="1" applyProtection="1">
      <alignment wrapText="1"/>
    </xf>
    <xf numFmtId="0" fontId="1" fillId="2" borderId="10" xfId="0" applyFont="1" applyFill="1" applyBorder="1" applyAlignment="1" applyProtection="1">
      <alignment horizontal="center"/>
    </xf>
    <xf numFmtId="0" fontId="1" fillId="2" borderId="11" xfId="0" applyFont="1" applyFill="1" applyBorder="1" applyAlignment="1" applyProtection="1">
      <alignment horizontal="center"/>
    </xf>
    <xf numFmtId="0" fontId="25" fillId="2" borderId="2" xfId="1" applyFont="1" applyFill="1" applyBorder="1" applyAlignment="1" applyProtection="1">
      <alignment horizontal="center" vertical="center"/>
      <protection locked="0"/>
    </xf>
    <xf numFmtId="0" fontId="12" fillId="3" borderId="1"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0" borderId="3" xfId="0" applyFont="1" applyBorder="1" applyAlignment="1" applyProtection="1">
      <alignment horizontal="left" vertical="center"/>
    </xf>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top"/>
    </xf>
    <xf numFmtId="0" fontId="0" fillId="2" borderId="0" xfId="0" applyFill="1" applyBorder="1" applyAlignment="1" applyProtection="1">
      <alignment horizontal="left" vertical="center" wrapText="1"/>
    </xf>
    <xf numFmtId="0" fontId="0" fillId="0" borderId="0" xfId="0" applyAlignment="1">
      <alignment horizontal="left" vertical="center" wrapText="1"/>
    </xf>
  </cellXfs>
  <cellStyles count="2">
    <cellStyle name="Link" xfId="1" builtinId="8"/>
    <cellStyle name="Standard" xfId="0" builtinId="0"/>
  </cellStyles>
  <dxfs count="123">
    <dxf>
      <font>
        <b val="0"/>
        <i val="0"/>
        <strike val="0"/>
        <condense val="0"/>
        <extend val="0"/>
        <outline val="0"/>
        <shadow val="0"/>
        <u val="none"/>
        <vertAlign val="baseline"/>
        <sz val="11"/>
        <color theme="1"/>
        <name val="Calibri"/>
        <scheme val="minor"/>
      </font>
      <numFmt numFmtId="1" formatCode="0"/>
      <border diagonalUp="0" diagonalDown="0">
        <left style="thin">
          <color theme="4" tint="0.39997558519241921"/>
        </left>
        <right style="thin">
          <color theme="4" tint="0.39997558519241921"/>
        </right>
        <top style="thin">
          <color theme="4" tint="0.39997558519241921"/>
        </top>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
      <numFmt numFmtId="1" formatCode="0"/>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bottom style="thin">
          <color theme="4" tint="0.39997558519241921"/>
        </bottom>
      </border>
    </dxf>
    <dxf>
      <font>
        <color theme="0" tint="-0.24994659260841701"/>
      </font>
    </dxf>
    <dxf>
      <fill>
        <patternFill>
          <fgColor indexed="64"/>
          <bgColor rgb="FFFFFFCC"/>
        </patternFill>
      </fill>
    </dxf>
    <dxf>
      <fill>
        <patternFill>
          <fgColor indexed="64"/>
          <bgColor rgb="FFFFFFCC"/>
        </patternFill>
      </fill>
    </dxf>
    <dxf>
      <fill>
        <patternFill>
          <fgColor indexed="64"/>
          <bgColor rgb="FFFFFFCC"/>
        </patternFill>
      </fill>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8" tint="0.79998168889431442"/>
      </font>
    </dxf>
    <dxf>
      <font>
        <color theme="0" tint="-0.24994659260841701"/>
      </font>
      <fill>
        <patternFill>
          <bgColor theme="0" tint="-0.24994659260841701"/>
        </patternFill>
      </fill>
    </dxf>
    <dxf>
      <font>
        <color theme="0"/>
      </font>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color theme="0" tint="-0.24994659260841701"/>
      </font>
      <fill>
        <patternFill>
          <bgColor theme="0" tint="-0.24994659260841701"/>
        </patternFill>
      </fill>
    </dxf>
    <dxf>
      <font>
        <color theme="8" tint="0.79998168889431442"/>
      </font>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8" tint="0.79998168889431442"/>
      </font>
    </dxf>
    <dxf>
      <font>
        <color theme="0" tint="-0.24994659260841701"/>
      </font>
      <fill>
        <patternFill>
          <bgColor theme="0" tint="-0.24994659260841701"/>
        </patternFill>
      </fill>
    </dxf>
    <dxf>
      <font>
        <color theme="0"/>
      </font>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bgColor theme="0" tint="-0.24994659260841701"/>
        </patternFill>
      </fill>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fgColor indexed="64"/>
          <bgColor theme="0" tint="-0.24994659260841701"/>
        </patternFill>
      </fill>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color theme="0" tint="-0.24994659260841701"/>
      </font>
      <fill>
        <patternFill>
          <bgColor theme="0" tint="-0.24994659260841701"/>
        </patternFill>
      </fill>
    </dxf>
    <dxf>
      <font>
        <color theme="8" tint="0.79998168889431442"/>
      </font>
    </dxf>
    <dxf>
      <font>
        <color theme="0" tint="-0.24994659260841701"/>
      </font>
      <fill>
        <patternFill>
          <bgColor theme="0" tint="-0.24994659260841701"/>
        </patternFill>
      </fill>
    </dxf>
    <dxf>
      <font>
        <color theme="8" tint="0.79998168889431442"/>
      </font>
    </dxf>
    <dxf>
      <font>
        <color theme="0" tint="-0.24994659260841701"/>
      </font>
      <fill>
        <patternFill>
          <bgColor theme="0" tint="-0.24994659260841701"/>
        </patternFill>
      </fill>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ables/table1.xml><?xml version="1.0" encoding="utf-8"?>
<table xmlns="http://schemas.openxmlformats.org/spreadsheetml/2006/main" id="1" name="Einrichtungen" displayName="Einrichtungen" ref="A1:A4" totalsRowShown="0">
  <autoFilter ref="A1:A4"/>
  <tableColumns count="1">
    <tableColumn id="1" name="Einrichtungen"/>
  </tableColumns>
  <tableStyleInfo name="TableStyleMedium2" showFirstColumn="0" showLastColumn="0" showRowStripes="1" showColumnStripes="0"/>
</table>
</file>

<file path=xl/tables/table10.xml><?xml version="1.0" encoding="utf-8"?>
<table xmlns="http://schemas.openxmlformats.org/spreadsheetml/2006/main" id="12" name="JN" displayName="JN" ref="A43:A46" totalsRowShown="0" dataDxfId="17">
  <autoFilter ref="A43:A46"/>
  <tableColumns count="1">
    <tableColumn id="1" name="JN" dataDxfId="16"/>
  </tableColumns>
  <tableStyleInfo name="TableStyleMedium2" showFirstColumn="0" showLastColumn="0" showRowStripes="1" showColumnStripes="0"/>
</table>
</file>

<file path=xl/tables/table11.xml><?xml version="1.0" encoding="utf-8"?>
<table xmlns="http://schemas.openxmlformats.org/spreadsheetml/2006/main" id="13" name="BGI" displayName="BGI" ref="A15:A21" totalsRowShown="0" headerRowDxfId="15" dataDxfId="13" headerRowBorderDxfId="14" tableBorderDxfId="12" totalsRowBorderDxfId="11">
  <autoFilter ref="A15:A21"/>
  <tableColumns count="1">
    <tableColumn id="1" name="BGI" dataDxfId="10"/>
  </tableColumns>
  <tableStyleInfo name="TableStyleMedium2" showFirstColumn="0" showLastColumn="0" showRowStripes="1" showColumnStripes="0"/>
</table>
</file>

<file path=xl/tables/table12.xml><?xml version="1.0" encoding="utf-8"?>
<table xmlns="http://schemas.openxmlformats.org/spreadsheetml/2006/main" id="14" name="BGII" displayName="BGII" ref="A23:A30" totalsRowShown="0" headerRowDxfId="9" dataDxfId="8" tableBorderDxfId="7">
  <autoFilter ref="A23:A30"/>
  <tableColumns count="1">
    <tableColumn id="1" name="BGII" dataDxfId="6"/>
  </tableColumns>
  <tableStyleInfo name="TableStyleMedium2" showFirstColumn="0" showLastColumn="0" showRowStripes="1" showColumnStripes="0"/>
</table>
</file>

<file path=xl/tables/table13.xml><?xml version="1.0" encoding="utf-8"?>
<table xmlns="http://schemas.openxmlformats.org/spreadsheetml/2006/main" id="15" name="KJ" displayName="KJ" ref="C40:C41" totalsRowShown="0">
  <autoFilter ref="C40:C41"/>
  <tableColumns count="1">
    <tableColumn id="1" name="KJ">
      <calculatedColumnFormula>'Angaben KH-Standort'!D13</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id="17" name="VJ" displayName="VJ" ref="C37:C39" totalsRowShown="0" headerRowDxfId="5" tableBorderDxfId="4">
  <autoFilter ref="C37:C39"/>
  <tableColumns count="1">
    <tableColumn id="1" name="VJ"/>
  </tableColumns>
  <tableStyleInfo name="TableStyleMedium2" showFirstColumn="0" showLastColumn="0" showRowStripes="1" showColumnStripes="0"/>
</table>
</file>

<file path=xl/tables/table15.xml><?xml version="1.0" encoding="utf-8"?>
<table xmlns="http://schemas.openxmlformats.org/spreadsheetml/2006/main" id="20" name="Stationen" displayName="Stationen" ref="G1:G101" totalsRowShown="0">
  <autoFilter ref="G1:G101"/>
  <tableColumns count="1">
    <tableColumn id="1" name="Stationen" dataDxfId="3">
      <calculatedColumnFormula>'Angaben Stationen'!U15</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id="23" name="Monate" displayName="Monate" ref="C22:C25" totalsRowShown="0" dataDxfId="2" tableBorderDxfId="1">
  <autoFilter ref="C22:C25"/>
  <tableColumns count="1">
    <tableColumn id="1" name="Monate" dataDxfId="0"/>
  </tableColumns>
  <tableStyleInfo name="TableStyleMedium2" showFirstColumn="0" showLastColumn="0" showRowStripes="1" showColumnStripes="0"/>
</table>
</file>

<file path=xl/tables/table17.xml><?xml version="1.0" encoding="utf-8"?>
<table xmlns="http://schemas.openxmlformats.org/spreadsheetml/2006/main" id="7" name="KJA" displayName="KJA" ref="C43:C44" totalsRowShown="0">
  <autoFilter ref="C43:C44"/>
  <tableColumns count="1">
    <tableColumn id="1" name="KJA"/>
  </tableColumns>
  <tableStyleInfo name="TableStyleMedium2" showFirstColumn="0" showLastColumn="0" showRowStripes="1" showColumnStripes="0"/>
</table>
</file>

<file path=xl/tables/table18.xml><?xml version="1.0" encoding="utf-8"?>
<table xmlns="http://schemas.openxmlformats.org/spreadsheetml/2006/main" id="16" name="BGIIb" displayName="BGIIb" ref="A56:A62" totalsRowShown="0">
  <autoFilter ref="A56:A62"/>
  <tableColumns count="1">
    <tableColumn id="1" name="BGIIb"/>
  </tableColumns>
  <tableStyleInfo name="TableStyleMedium2" showFirstColumn="0" showLastColumn="0" showRowStripes="1" showColumnStripes="0"/>
</table>
</file>

<file path=xl/tables/table19.xml><?xml version="1.0" encoding="utf-8"?>
<table xmlns="http://schemas.openxmlformats.org/spreadsheetml/2006/main" id="18" name="BGIb" displayName="BGIb" ref="A49:A54" totalsRowShown="0">
  <autoFilter ref="A49:A54"/>
  <tableColumns count="1">
    <tableColumn id="1" name="BGIb"/>
  </tableColumns>
  <tableStyleInfo name="TableStyleMedium2" showFirstColumn="0" showLastColumn="0" showRowStripes="1" showColumnStripes="0"/>
</table>
</file>

<file path=xl/tables/table2.xml><?xml version="1.0" encoding="utf-8"?>
<table xmlns="http://schemas.openxmlformats.org/spreadsheetml/2006/main" id="2" name="Einrichtungen2" displayName="Einrichtungen2" ref="A6:A10" totalsRowShown="0" tableBorderDxfId="28">
  <autoFilter ref="A6:A10"/>
  <tableColumns count="1">
    <tableColumn id="1" name="Einrichtungen2"/>
  </tableColumns>
  <tableStyleInfo name="TableStyleMedium2" showFirstColumn="0" showLastColumn="0" showRowStripes="1" showColumnStripes="0"/>
</table>
</file>

<file path=xl/tables/table3.xml><?xml version="1.0" encoding="utf-8"?>
<table xmlns="http://schemas.openxmlformats.org/spreadsheetml/2006/main" id="3" name="Leer" displayName="Leer" ref="A12:A13" totalsRowShown="0">
  <autoFilter ref="A12:A13"/>
  <tableColumns count="1">
    <tableColumn id="1" name="Leer"/>
  </tableColumns>
  <tableStyleInfo name="TableStyleMedium2" showFirstColumn="0" showLastColumn="0" showRowStripes="1" showColumnStripes="0"/>
</table>
</file>

<file path=xl/tables/table4.xml><?xml version="1.0" encoding="utf-8"?>
<table xmlns="http://schemas.openxmlformats.org/spreadsheetml/2006/main" id="4" name="Psychiatrie" displayName="Psychiatrie" ref="C1:C20" totalsRowShown="0">
  <autoFilter ref="C1:C20"/>
  <tableColumns count="1">
    <tableColumn id="1" name="Psychiatrie"/>
  </tableColumns>
  <tableStyleInfo name="TableStyleMedium2" showFirstColumn="0" showLastColumn="0" showRowStripes="1" showColumnStripes="0"/>
</table>
</file>

<file path=xl/tables/table5.xml><?xml version="1.0" encoding="utf-8"?>
<table xmlns="http://schemas.openxmlformats.org/spreadsheetml/2006/main" id="5" name="Anrechnungstatbestand" displayName="Anrechnungstatbestand" ref="F2:F5" totalsRowShown="0">
  <autoFilter ref="F2:F5"/>
  <tableColumns count="1">
    <tableColumn id="1" name="Anrechnungstatbestand"/>
  </tableColumns>
  <tableStyleInfo name="TableStyleMedium2" showFirstColumn="0" showLastColumn="0" showRowStripes="1" showColumnStripes="0"/>
</table>
</file>

<file path=xl/tables/table6.xml><?xml version="1.0" encoding="utf-8"?>
<table xmlns="http://schemas.openxmlformats.org/spreadsheetml/2006/main" id="6" name="Ausnahmetatbestand" displayName="Ausnahmetatbestand" ref="F8:F11" totalsRowShown="0">
  <autoFilter ref="F8:F11"/>
  <tableColumns count="1">
    <tableColumn id="1" name="Ausnahmetatbestand"/>
  </tableColumns>
  <tableStyleInfo name="TableStyleMedium2" showFirstColumn="0" showLastColumn="0" showRowStripes="1" showColumnStripes="0"/>
</table>
</file>

<file path=xl/tables/table7.xml><?xml version="1.0" encoding="utf-8"?>
<table xmlns="http://schemas.openxmlformats.org/spreadsheetml/2006/main" id="8" name="KJPsychiatrie" displayName="KJPsychiatrie" ref="D1:D8" totalsRowShown="0" headerRowDxfId="27" dataDxfId="25" headerRowBorderDxfId="26" tableBorderDxfId="24" totalsRowBorderDxfId="23">
  <autoFilter ref="D1:D8"/>
  <tableColumns count="1">
    <tableColumn id="1" name="KJPsychiatrie" dataDxfId="22"/>
  </tableColumns>
  <tableStyleInfo name="TableStyleMedium2" showFirstColumn="0" showLastColumn="0" showRowStripes="1" showColumnStripes="0"/>
</table>
</file>

<file path=xl/tables/table8.xml><?xml version="1.0" encoding="utf-8"?>
<table xmlns="http://schemas.openxmlformats.org/spreadsheetml/2006/main" id="9" name="Psychosomatik" displayName="Psychosomatik" ref="E1:E3" totalsRowShown="0" headerRowDxfId="21" dataDxfId="20" tableBorderDxfId="19">
  <autoFilter ref="E1:E3"/>
  <tableColumns count="1">
    <tableColumn id="1" name="Psychosomatik" dataDxfId="18"/>
  </tableColumns>
  <tableStyleInfo name="TableStyleMedium2" showFirstColumn="0" showLastColumn="0" showRowStripes="1" showColumnStripes="0"/>
</table>
</file>

<file path=xl/tables/table9.xml><?xml version="1.0" encoding="utf-8"?>
<table xmlns="http://schemas.openxmlformats.org/spreadsheetml/2006/main" id="11" name="Enddatum" displayName="Enddatum" ref="A40:A41" totalsRowShown="0">
  <autoFilter ref="A40:A41"/>
  <tableColumns count="1">
    <tableColumn id="1" name="Enddatum">
      <calculatedColumnFormula>"31.12." &amp; C41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Y33"/>
  <sheetViews>
    <sheetView showGridLines="0" tabSelected="1" zoomScaleNormal="100" workbookViewId="0">
      <selection activeCell="P3" sqref="P3:S3"/>
    </sheetView>
  </sheetViews>
  <sheetFormatPr baseColWidth="10" defaultColWidth="11.42578125" defaultRowHeight="15" x14ac:dyDescent="0.25"/>
  <cols>
    <col min="1" max="1" width="4.28515625" style="1" customWidth="1"/>
    <col min="2" max="19" width="11.42578125" style="1"/>
    <col min="20" max="20" width="11.42578125" style="1" customWidth="1"/>
    <col min="21" max="16384" width="11.42578125" style="1"/>
  </cols>
  <sheetData>
    <row r="1" spans="1:25" ht="15" customHeight="1" x14ac:dyDescent="0.25"/>
    <row r="2" spans="1:25" ht="15" customHeight="1" x14ac:dyDescent="0.25">
      <c r="A2" s="1" t="s">
        <v>0</v>
      </c>
    </row>
    <row r="3" spans="1:25" s="44" customFormat="1" ht="30" customHeight="1" x14ac:dyDescent="0.35">
      <c r="A3" s="37"/>
      <c r="B3" s="77"/>
      <c r="C3" s="39" t="s">
        <v>192</v>
      </c>
      <c r="D3" s="78"/>
      <c r="E3" s="78"/>
      <c r="F3" s="68"/>
      <c r="G3" s="40"/>
      <c r="H3" s="79"/>
      <c r="I3" s="79"/>
      <c r="J3" s="80"/>
      <c r="K3" s="80"/>
      <c r="L3" s="80"/>
      <c r="M3" s="80"/>
      <c r="N3" s="80"/>
      <c r="O3" s="80"/>
      <c r="P3" s="261" t="s">
        <v>193</v>
      </c>
      <c r="Q3" s="261"/>
      <c r="R3" s="261"/>
      <c r="S3" s="261"/>
      <c r="T3" s="81"/>
      <c r="U3" s="42"/>
      <c r="V3" s="43"/>
      <c r="W3" s="42"/>
      <c r="X3" s="42"/>
      <c r="Y3" s="42"/>
    </row>
    <row r="4" spans="1:25" ht="15" customHeight="1" x14ac:dyDescent="0.25">
      <c r="A4" s="2"/>
      <c r="B4" s="3"/>
      <c r="C4" s="4"/>
      <c r="D4" s="5"/>
      <c r="E4" s="5"/>
      <c r="F4" s="5"/>
    </row>
    <row r="5" spans="1:25" ht="15" customHeight="1" x14ac:dyDescent="0.25">
      <c r="B5" s="82"/>
      <c r="C5" s="83"/>
      <c r="D5" s="83"/>
      <c r="E5" s="83"/>
      <c r="F5" s="83"/>
      <c r="G5" s="83"/>
      <c r="H5" s="83"/>
      <c r="I5" s="83"/>
      <c r="J5" s="83"/>
      <c r="K5" s="83"/>
      <c r="L5" s="83"/>
      <c r="M5" s="83"/>
      <c r="N5" s="83"/>
      <c r="O5" s="83"/>
      <c r="P5" s="83"/>
      <c r="Q5" s="83"/>
      <c r="R5" s="83"/>
      <c r="S5" s="83"/>
      <c r="T5" s="84"/>
    </row>
    <row r="6" spans="1:25" ht="28.9" customHeight="1" x14ac:dyDescent="0.25">
      <c r="B6" s="85"/>
      <c r="C6" s="178" t="s">
        <v>263</v>
      </c>
      <c r="D6" s="179"/>
      <c r="E6" s="179"/>
      <c r="F6" s="180"/>
      <c r="G6" s="88"/>
      <c r="H6" s="179"/>
      <c r="I6" s="179"/>
      <c r="J6" s="179"/>
      <c r="K6" s="179"/>
      <c r="L6" s="179"/>
      <c r="M6" s="89"/>
      <c r="N6" s="181"/>
      <c r="O6" s="182"/>
      <c r="P6" s="182"/>
      <c r="Q6" s="182"/>
      <c r="R6" s="90"/>
      <c r="S6" s="90"/>
      <c r="T6" s="91"/>
    </row>
    <row r="7" spans="1:25" ht="15" customHeight="1" x14ac:dyDescent="0.25">
      <c r="B7" s="92"/>
      <c r="C7" s="259" t="s">
        <v>320</v>
      </c>
      <c r="D7" s="260"/>
      <c r="E7" s="260"/>
      <c r="F7" s="260"/>
      <c r="G7" s="260"/>
      <c r="H7" s="260"/>
      <c r="I7" s="260"/>
      <c r="J7" s="260"/>
      <c r="K7" s="260"/>
      <c r="L7" s="260"/>
      <c r="M7" s="260"/>
      <c r="N7" s="260"/>
      <c r="O7" s="260"/>
      <c r="P7" s="260"/>
      <c r="Q7" s="260"/>
      <c r="R7" s="176"/>
      <c r="S7" s="176"/>
      <c r="T7" s="91"/>
    </row>
    <row r="8" spans="1:25" ht="15" customHeight="1" x14ac:dyDescent="0.25">
      <c r="B8" s="92"/>
      <c r="C8" s="260"/>
      <c r="D8" s="260"/>
      <c r="E8" s="260"/>
      <c r="F8" s="260"/>
      <c r="G8" s="260"/>
      <c r="H8" s="260"/>
      <c r="I8" s="260"/>
      <c r="J8" s="260"/>
      <c r="K8" s="260"/>
      <c r="L8" s="260"/>
      <c r="M8" s="260"/>
      <c r="N8" s="260"/>
      <c r="O8" s="260"/>
      <c r="P8" s="260"/>
      <c r="Q8" s="260"/>
      <c r="R8" s="176"/>
      <c r="S8" s="176"/>
      <c r="T8" s="91"/>
    </row>
    <row r="9" spans="1:25" ht="15" customHeight="1" x14ac:dyDescent="0.25">
      <c r="B9" s="92"/>
      <c r="C9" s="260"/>
      <c r="D9" s="260"/>
      <c r="E9" s="260"/>
      <c r="F9" s="260"/>
      <c r="G9" s="260"/>
      <c r="H9" s="260"/>
      <c r="I9" s="260"/>
      <c r="J9" s="260"/>
      <c r="K9" s="260"/>
      <c r="L9" s="260"/>
      <c r="M9" s="260"/>
      <c r="N9" s="260"/>
      <c r="O9" s="260"/>
      <c r="P9" s="260"/>
      <c r="Q9" s="260"/>
      <c r="R9" s="176"/>
      <c r="S9" s="176"/>
      <c r="T9" s="91"/>
    </row>
    <row r="10" spans="1:25" ht="15" customHeight="1" x14ac:dyDescent="0.25">
      <c r="B10" s="92"/>
      <c r="C10" s="260"/>
      <c r="D10" s="260"/>
      <c r="E10" s="260"/>
      <c r="F10" s="260"/>
      <c r="G10" s="260"/>
      <c r="H10" s="260"/>
      <c r="I10" s="260"/>
      <c r="J10" s="260"/>
      <c r="K10" s="260"/>
      <c r="L10" s="260"/>
      <c r="M10" s="260"/>
      <c r="N10" s="260"/>
      <c r="O10" s="260"/>
      <c r="P10" s="260"/>
      <c r="Q10" s="260"/>
      <c r="R10" s="95"/>
      <c r="S10" s="95"/>
      <c r="T10" s="91"/>
    </row>
    <row r="11" spans="1:25" ht="15" customHeight="1" x14ac:dyDescent="0.25">
      <c r="B11" s="85"/>
      <c r="C11" s="260"/>
      <c r="D11" s="260"/>
      <c r="E11" s="260"/>
      <c r="F11" s="260"/>
      <c r="G11" s="260"/>
      <c r="H11" s="260"/>
      <c r="I11" s="260"/>
      <c r="J11" s="260"/>
      <c r="K11" s="260"/>
      <c r="L11" s="260"/>
      <c r="M11" s="260"/>
      <c r="N11" s="260"/>
      <c r="O11" s="260"/>
      <c r="P11" s="260"/>
      <c r="Q11" s="260"/>
      <c r="R11" s="95"/>
      <c r="S11" s="95"/>
      <c r="T11" s="91"/>
    </row>
    <row r="12" spans="1:25" ht="15" customHeight="1" x14ac:dyDescent="0.25">
      <c r="B12" s="92"/>
      <c r="C12" s="260"/>
      <c r="D12" s="260"/>
      <c r="E12" s="260"/>
      <c r="F12" s="260"/>
      <c r="G12" s="260"/>
      <c r="H12" s="260"/>
      <c r="I12" s="260"/>
      <c r="J12" s="260"/>
      <c r="K12" s="260"/>
      <c r="L12" s="260"/>
      <c r="M12" s="260"/>
      <c r="N12" s="260"/>
      <c r="O12" s="260"/>
      <c r="P12" s="260"/>
      <c r="Q12" s="260"/>
      <c r="R12" s="176"/>
      <c r="S12" s="176"/>
      <c r="T12" s="98"/>
    </row>
    <row r="13" spans="1:25" ht="15" customHeight="1" x14ac:dyDescent="0.25">
      <c r="B13" s="85"/>
      <c r="C13" s="93"/>
      <c r="D13" s="86"/>
      <c r="E13" s="86"/>
      <c r="F13" s="87"/>
      <c r="G13" s="94"/>
      <c r="H13" s="95"/>
      <c r="I13" s="95"/>
      <c r="J13" s="95"/>
      <c r="K13" s="86"/>
      <c r="L13" s="86"/>
      <c r="M13" s="96"/>
      <c r="N13" s="90"/>
      <c r="O13" s="90"/>
      <c r="P13" s="90"/>
      <c r="Q13" s="90"/>
      <c r="R13" s="176"/>
      <c r="S13" s="176"/>
      <c r="T13" s="99"/>
    </row>
    <row r="14" spans="1:25" ht="15" customHeight="1" x14ac:dyDescent="0.3">
      <c r="B14" s="85"/>
      <c r="C14" s="97" t="s">
        <v>2</v>
      </c>
      <c r="D14" s="176"/>
      <c r="E14" s="176"/>
      <c r="F14" s="176"/>
      <c r="G14" s="176"/>
      <c r="H14" s="176"/>
      <c r="I14" s="176"/>
      <c r="J14" s="176"/>
      <c r="K14" s="176"/>
      <c r="L14" s="176"/>
      <c r="M14" s="176"/>
      <c r="N14" s="176"/>
      <c r="O14" s="176"/>
      <c r="P14" s="176"/>
      <c r="Q14" s="176"/>
      <c r="R14" s="176"/>
      <c r="S14" s="176"/>
      <c r="T14" s="99"/>
    </row>
    <row r="15" spans="1:25" ht="15" customHeight="1" x14ac:dyDescent="0.25">
      <c r="B15" s="100"/>
      <c r="C15" s="259" t="s">
        <v>252</v>
      </c>
      <c r="D15" s="260"/>
      <c r="E15" s="260"/>
      <c r="F15" s="260"/>
      <c r="G15" s="260"/>
      <c r="H15" s="260"/>
      <c r="I15" s="260"/>
      <c r="J15" s="260"/>
      <c r="K15" s="260"/>
      <c r="L15" s="260"/>
      <c r="M15" s="260"/>
      <c r="N15" s="260"/>
      <c r="O15" s="260"/>
      <c r="P15" s="260"/>
      <c r="Q15" s="260"/>
      <c r="R15" s="176"/>
      <c r="S15" s="176"/>
      <c r="T15" s="98"/>
    </row>
    <row r="16" spans="1:25" ht="15" customHeight="1" x14ac:dyDescent="0.25">
      <c r="B16" s="100"/>
      <c r="C16" s="260"/>
      <c r="D16" s="260"/>
      <c r="E16" s="260"/>
      <c r="F16" s="260"/>
      <c r="G16" s="260"/>
      <c r="H16" s="260"/>
      <c r="I16" s="260"/>
      <c r="J16" s="260"/>
      <c r="K16" s="260"/>
      <c r="L16" s="260"/>
      <c r="M16" s="260"/>
      <c r="N16" s="260"/>
      <c r="O16" s="260"/>
      <c r="P16" s="260"/>
      <c r="Q16" s="260"/>
      <c r="R16" s="177"/>
      <c r="S16" s="177"/>
      <c r="T16" s="98"/>
    </row>
    <row r="17" spans="2:20" ht="15" customHeight="1" x14ac:dyDescent="0.25">
      <c r="B17" s="85"/>
      <c r="C17" s="260"/>
      <c r="D17" s="260"/>
      <c r="E17" s="260"/>
      <c r="F17" s="260"/>
      <c r="G17" s="260"/>
      <c r="H17" s="260"/>
      <c r="I17" s="260"/>
      <c r="J17" s="260"/>
      <c r="K17" s="260"/>
      <c r="L17" s="260"/>
      <c r="M17" s="260"/>
      <c r="N17" s="260"/>
      <c r="O17" s="260"/>
      <c r="P17" s="260"/>
      <c r="Q17" s="260"/>
      <c r="R17" s="177"/>
      <c r="S17" s="177"/>
      <c r="T17" s="98"/>
    </row>
    <row r="18" spans="2:20" ht="15" customHeight="1" x14ac:dyDescent="0.25">
      <c r="B18" s="100"/>
      <c r="C18" s="86"/>
      <c r="D18" s="86"/>
      <c r="E18" s="86"/>
      <c r="F18" s="87"/>
      <c r="G18" s="94"/>
      <c r="H18" s="95"/>
      <c r="I18" s="95"/>
      <c r="J18" s="95"/>
      <c r="K18" s="86"/>
      <c r="L18" s="96"/>
      <c r="M18" s="101"/>
      <c r="N18" s="101"/>
      <c r="O18" s="101"/>
      <c r="P18" s="101"/>
      <c r="Q18" s="101"/>
      <c r="R18" s="177"/>
      <c r="S18" s="177"/>
      <c r="T18" s="98"/>
    </row>
    <row r="19" spans="2:20" ht="15" customHeight="1" x14ac:dyDescent="0.3">
      <c r="B19" s="100"/>
      <c r="C19" s="97" t="s">
        <v>3</v>
      </c>
      <c r="D19" s="86"/>
      <c r="E19" s="86"/>
      <c r="F19" s="87"/>
      <c r="G19" s="94"/>
      <c r="H19" s="95"/>
      <c r="I19" s="95"/>
      <c r="J19" s="95"/>
      <c r="K19" s="86"/>
      <c r="L19" s="96"/>
      <c r="M19" s="101"/>
      <c r="N19" s="101"/>
      <c r="O19" s="101"/>
      <c r="P19" s="101"/>
      <c r="Q19" s="101"/>
      <c r="R19" s="177"/>
      <c r="S19" s="177"/>
      <c r="T19" s="98"/>
    </row>
    <row r="20" spans="2:20" ht="15" customHeight="1" x14ac:dyDescent="0.25">
      <c r="B20" s="100"/>
      <c r="C20" s="253" t="s">
        <v>253</v>
      </c>
      <c r="D20" s="253"/>
      <c r="E20" s="253"/>
      <c r="F20" s="87"/>
      <c r="G20" s="254"/>
      <c r="H20" s="254"/>
      <c r="I20" s="254"/>
      <c r="J20" s="254"/>
      <c r="K20" s="253"/>
      <c r="L20" s="253"/>
      <c r="M20" s="255"/>
      <c r="N20" s="255"/>
      <c r="O20" s="101"/>
      <c r="P20" s="101"/>
      <c r="Q20" s="101"/>
      <c r="R20" s="177"/>
      <c r="S20" s="177"/>
      <c r="T20" s="98"/>
    </row>
    <row r="21" spans="2:20" s="241" customFormat="1" ht="23.45" customHeight="1" x14ac:dyDescent="0.25">
      <c r="B21" s="238"/>
      <c r="C21" s="256" t="s">
        <v>254</v>
      </c>
      <c r="D21" s="256"/>
      <c r="E21" s="256"/>
      <c r="F21" s="242"/>
      <c r="G21" s="256"/>
      <c r="H21" s="256"/>
      <c r="I21" s="256"/>
      <c r="J21" s="256"/>
      <c r="K21" s="256"/>
      <c r="L21" s="256"/>
      <c r="M21" s="255"/>
      <c r="N21" s="255"/>
      <c r="O21" s="101"/>
      <c r="P21" s="101"/>
      <c r="Q21" s="101"/>
      <c r="R21" s="177"/>
      <c r="S21" s="239"/>
      <c r="T21" s="240"/>
    </row>
    <row r="22" spans="2:20" ht="15" customHeight="1" x14ac:dyDescent="0.25">
      <c r="B22" s="102"/>
      <c r="C22" s="253" t="s">
        <v>82</v>
      </c>
      <c r="D22" s="253"/>
      <c r="E22" s="253"/>
      <c r="F22" s="87"/>
      <c r="G22" s="254"/>
      <c r="H22" s="254"/>
      <c r="I22" s="254"/>
      <c r="J22" s="254"/>
      <c r="K22" s="253"/>
      <c r="L22" s="253"/>
      <c r="M22" s="255"/>
      <c r="N22" s="255"/>
      <c r="O22" s="101"/>
      <c r="P22" s="101"/>
      <c r="Q22" s="101"/>
      <c r="R22" s="177"/>
      <c r="S22" s="95"/>
      <c r="T22" s="98"/>
    </row>
    <row r="23" spans="2:20" ht="15" customHeight="1" x14ac:dyDescent="0.25">
      <c r="B23" s="100"/>
      <c r="C23" s="253" t="s">
        <v>194</v>
      </c>
      <c r="D23" s="253"/>
      <c r="E23" s="253"/>
      <c r="F23" s="253"/>
      <c r="G23" s="253"/>
      <c r="H23" s="253"/>
      <c r="I23" s="253"/>
      <c r="J23" s="253"/>
      <c r="K23" s="253"/>
      <c r="L23" s="253"/>
      <c r="M23" s="253"/>
      <c r="N23" s="253"/>
      <c r="O23" s="86"/>
      <c r="P23" s="86"/>
      <c r="Q23" s="86"/>
      <c r="R23" s="95"/>
      <c r="S23" s="95"/>
      <c r="T23" s="98"/>
    </row>
    <row r="24" spans="2:20" s="241" customFormat="1" ht="24" customHeight="1" x14ac:dyDescent="0.25">
      <c r="B24" s="238"/>
      <c r="C24" s="256" t="s">
        <v>255</v>
      </c>
      <c r="D24" s="256"/>
      <c r="E24" s="256"/>
      <c r="F24" s="256"/>
      <c r="G24" s="256"/>
      <c r="H24" s="256"/>
      <c r="I24" s="256"/>
      <c r="J24" s="256"/>
      <c r="K24" s="256"/>
      <c r="L24" s="256"/>
      <c r="M24" s="256"/>
      <c r="N24" s="256"/>
      <c r="O24" s="239"/>
      <c r="P24" s="239"/>
      <c r="Q24" s="239"/>
      <c r="R24" s="239"/>
      <c r="S24" s="239"/>
      <c r="T24" s="240"/>
    </row>
    <row r="25" spans="2:20" ht="13.9" customHeight="1" x14ac:dyDescent="0.25">
      <c r="B25" s="234" t="s">
        <v>8</v>
      </c>
      <c r="C25" s="235" t="s">
        <v>332</v>
      </c>
      <c r="D25" s="236"/>
      <c r="E25" s="236"/>
      <c r="F25" s="236"/>
      <c r="G25" s="236"/>
      <c r="H25" s="236"/>
      <c r="I25" s="236"/>
      <c r="J25" s="237"/>
      <c r="K25" s="86"/>
      <c r="L25" s="86"/>
      <c r="M25" s="86"/>
      <c r="N25" s="86"/>
      <c r="O25" s="86"/>
      <c r="P25" s="86"/>
      <c r="Q25" s="86"/>
      <c r="R25" s="95"/>
      <c r="S25" s="95"/>
      <c r="T25" s="98"/>
    </row>
    <row r="26" spans="2:20" ht="15" customHeight="1" x14ac:dyDescent="0.25">
      <c r="B26" s="85"/>
      <c r="C26" s="86"/>
      <c r="D26" s="86"/>
      <c r="E26" s="86"/>
      <c r="F26" s="86"/>
      <c r="G26" s="86"/>
      <c r="H26" s="86"/>
      <c r="I26" s="86"/>
      <c r="J26" s="86"/>
      <c r="K26" s="86"/>
      <c r="L26" s="86"/>
      <c r="M26" s="86"/>
      <c r="N26" s="86"/>
      <c r="O26" s="86"/>
      <c r="P26" s="86"/>
      <c r="Q26" s="86"/>
      <c r="R26" s="95"/>
      <c r="S26" s="95"/>
      <c r="T26" s="98"/>
    </row>
    <row r="27" spans="2:20" ht="15" customHeight="1" x14ac:dyDescent="0.3">
      <c r="B27" s="100"/>
      <c r="C27" s="97" t="s">
        <v>195</v>
      </c>
      <c r="D27" s="86"/>
      <c r="E27" s="86"/>
      <c r="F27" s="86"/>
      <c r="G27" s="86"/>
      <c r="H27" s="86"/>
      <c r="I27" s="86"/>
      <c r="J27" s="86"/>
      <c r="K27" s="86"/>
      <c r="L27" s="86"/>
      <c r="M27" s="86"/>
      <c r="N27" s="86"/>
      <c r="O27" s="86"/>
      <c r="P27" s="86"/>
      <c r="Q27" s="86"/>
      <c r="R27" s="95"/>
      <c r="S27" s="95"/>
      <c r="T27" s="98"/>
    </row>
    <row r="28" spans="2:20" x14ac:dyDescent="0.25">
      <c r="B28" s="100"/>
      <c r="C28" s="262" t="s">
        <v>334</v>
      </c>
      <c r="D28" s="262"/>
      <c r="E28" s="262"/>
      <c r="F28" s="262"/>
      <c r="G28" s="262"/>
      <c r="H28" s="262"/>
      <c r="I28" s="262"/>
      <c r="J28" s="262"/>
      <c r="K28" s="262"/>
      <c r="L28" s="262"/>
      <c r="M28" s="262"/>
      <c r="N28" s="262"/>
      <c r="O28" s="262"/>
      <c r="P28" s="262"/>
      <c r="Q28" s="262"/>
      <c r="R28" s="95"/>
      <c r="S28" s="95"/>
      <c r="T28" s="98"/>
    </row>
    <row r="29" spans="2:20" x14ac:dyDescent="0.25">
      <c r="B29" s="100"/>
      <c r="C29" s="263"/>
      <c r="D29" s="263"/>
      <c r="E29" s="263"/>
      <c r="F29" s="263"/>
      <c r="G29" s="263"/>
      <c r="H29" s="263"/>
      <c r="I29" s="263"/>
      <c r="J29" s="263"/>
      <c r="K29" s="263"/>
      <c r="L29" s="263"/>
      <c r="M29" s="263"/>
      <c r="N29" s="263"/>
      <c r="O29" s="263"/>
      <c r="P29" s="263"/>
      <c r="Q29" s="263"/>
      <c r="R29" s="95"/>
      <c r="S29" s="95"/>
      <c r="T29" s="98"/>
    </row>
    <row r="30" spans="2:20" x14ac:dyDescent="0.25">
      <c r="B30" s="100"/>
      <c r="C30" s="262" t="s">
        <v>335</v>
      </c>
      <c r="D30" s="262"/>
      <c r="E30" s="262"/>
      <c r="F30" s="262"/>
      <c r="G30" s="262"/>
      <c r="H30" s="262"/>
      <c r="I30" s="262"/>
      <c r="J30" s="262"/>
      <c r="K30" s="262"/>
      <c r="L30" s="262"/>
      <c r="M30" s="262"/>
      <c r="N30" s="262"/>
      <c r="O30" s="262"/>
      <c r="P30" s="262"/>
      <c r="Q30" s="262"/>
      <c r="R30" s="95"/>
      <c r="S30" s="95"/>
      <c r="T30" s="98"/>
    </row>
    <row r="31" spans="2:20" x14ac:dyDescent="0.25">
      <c r="B31" s="100"/>
      <c r="C31" s="86" t="s">
        <v>196</v>
      </c>
      <c r="D31" s="86"/>
      <c r="E31" s="86"/>
      <c r="F31" s="86"/>
      <c r="G31" s="86"/>
      <c r="H31" s="86"/>
      <c r="I31" s="86"/>
      <c r="J31" s="86"/>
      <c r="K31" s="86"/>
      <c r="L31" s="86"/>
      <c r="M31" s="86"/>
      <c r="N31" s="86"/>
      <c r="O31" s="86"/>
      <c r="P31" s="86"/>
      <c r="Q31" s="86"/>
      <c r="R31" s="95"/>
      <c r="S31" s="95"/>
      <c r="T31" s="98"/>
    </row>
    <row r="32" spans="2:20" ht="15" customHeight="1" x14ac:dyDescent="0.25">
      <c r="B32" s="103"/>
      <c r="C32" s="104"/>
      <c r="D32" s="104"/>
      <c r="E32" s="104"/>
      <c r="F32" s="104"/>
      <c r="G32" s="104"/>
      <c r="H32" s="104"/>
      <c r="I32" s="104"/>
      <c r="J32" s="104"/>
      <c r="K32" s="104"/>
      <c r="L32" s="104"/>
      <c r="M32" s="104"/>
      <c r="N32" s="104"/>
      <c r="O32" s="104"/>
      <c r="P32" s="104"/>
      <c r="Q32" s="104"/>
      <c r="R32" s="104"/>
      <c r="S32" s="104"/>
      <c r="T32" s="258" t="s">
        <v>343</v>
      </c>
    </row>
    <row r="33" ht="15" customHeight="1" x14ac:dyDescent="0.25"/>
  </sheetData>
  <sheetProtection algorithmName="SHA-512" hashValue="RWkNNXWIbopJhmJiCm4fR/E7Luj9lzHQS/nd8WvGQR2aoflltw2z8ONcWaRIzmWqakjap+CmW+gaxLk5ZbzGqA==" saltValue="54GOr6a2cNJoc/NsU8lQ+Q==" spinCount="100000" sheet="1" selectLockedCells="1"/>
  <mergeCells count="5">
    <mergeCell ref="C7:Q12"/>
    <mergeCell ref="C15:Q17"/>
    <mergeCell ref="P3:S3"/>
    <mergeCell ref="C30:Q30"/>
    <mergeCell ref="C28:Q29"/>
  </mergeCells>
  <hyperlinks>
    <hyperlink ref="P3" location="'Angaben KH-Standort'!A1" display="Angaben KH-Standort &gt;&gt;"/>
    <hyperlink ref="P3:S3" location="'Angaben KH-Standort'!D11" display="Angaben KH-Standort &gt;&gt;"/>
  </hyperlinks>
  <pageMargins left="0.25" right="0.25" top="0.75" bottom="0.75" header="0.3" footer="0.3"/>
  <pageSetup paperSize="9" scale="64" orientation="landscape" r:id="rId1"/>
  <colBreaks count="1" manualBreakCount="1">
    <brk id="2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pageSetUpPr fitToPage="1"/>
  </sheetPr>
  <dimension ref="A1:AH603"/>
  <sheetViews>
    <sheetView showGridLines="0" zoomScaleNormal="100" workbookViewId="0">
      <selection activeCell="D31" sqref="D31"/>
    </sheetView>
  </sheetViews>
  <sheetFormatPr baseColWidth="10" defaultColWidth="11.42578125" defaultRowHeight="15" x14ac:dyDescent="0.25"/>
  <cols>
    <col min="1" max="1" width="4.28515625" style="19" customWidth="1"/>
    <col min="2" max="2" width="11.42578125" style="19" customWidth="1"/>
    <col min="3" max="3" width="32.85546875" style="19" customWidth="1"/>
    <col min="4" max="5" width="11.42578125" style="19" customWidth="1"/>
    <col min="6" max="6" width="20.7109375" style="19" customWidth="1"/>
    <col min="7" max="7" width="13.5703125" style="19" customWidth="1"/>
    <col min="8" max="8" width="14.28515625" style="19" customWidth="1"/>
    <col min="9" max="9" width="20" style="19" customWidth="1"/>
    <col min="10" max="11" width="12.85546875" style="19" customWidth="1"/>
    <col min="12" max="12" width="17.140625" style="20" customWidth="1"/>
    <col min="13" max="13" width="11.42578125" style="6"/>
    <col min="14" max="14" width="8.7109375" style="20" customWidth="1"/>
    <col min="15" max="21" width="11.42578125" style="20"/>
    <col min="22" max="34" width="11.42578125" style="6"/>
    <col min="35" max="16384" width="11.42578125" style="19"/>
  </cols>
  <sheetData>
    <row r="1" spans="1:34" x14ac:dyDescent="0.25">
      <c r="L1" s="19"/>
      <c r="M1" s="19"/>
    </row>
    <row r="2" spans="1:34" x14ac:dyDescent="0.25">
      <c r="L2" s="19"/>
      <c r="M2" s="19"/>
    </row>
    <row r="3" spans="1:34" s="44" customFormat="1" ht="30" customHeight="1" x14ac:dyDescent="0.35">
      <c r="B3" s="38" t="s">
        <v>218</v>
      </c>
      <c r="C3" s="39" t="s">
        <v>266</v>
      </c>
      <c r="D3" s="68"/>
      <c r="E3" s="68"/>
      <c r="F3" s="68"/>
      <c r="G3" s="68"/>
      <c r="H3" s="68"/>
      <c r="I3" s="41" t="s">
        <v>86</v>
      </c>
      <c r="J3" s="289" t="s">
        <v>76</v>
      </c>
      <c r="K3" s="289"/>
      <c r="L3" s="231"/>
      <c r="M3" s="109"/>
      <c r="V3" s="43"/>
      <c r="W3" s="43"/>
      <c r="X3" s="43"/>
      <c r="Y3" s="43"/>
      <c r="Z3" s="43"/>
      <c r="AA3" s="43"/>
      <c r="AB3" s="43"/>
      <c r="AC3" s="43"/>
      <c r="AD3" s="43"/>
      <c r="AE3" s="43"/>
      <c r="AF3" s="43"/>
      <c r="AG3" s="43"/>
      <c r="AH3" s="43"/>
    </row>
    <row r="4" spans="1:34" ht="15" customHeight="1" x14ac:dyDescent="0.25">
      <c r="B4" s="21"/>
      <c r="C4" s="21"/>
      <c r="D4" s="21"/>
      <c r="E4" s="21"/>
      <c r="F4" s="21"/>
      <c r="G4" s="21"/>
      <c r="H4" s="21"/>
      <c r="I4" s="21"/>
      <c r="J4" s="21"/>
      <c r="K4" s="21"/>
      <c r="L4" s="21"/>
      <c r="M4" s="21"/>
      <c r="N4" s="21"/>
      <c r="O4" s="21"/>
      <c r="P4" s="21"/>
      <c r="Q4" s="21"/>
    </row>
    <row r="5" spans="1:34" ht="15" customHeight="1" x14ac:dyDescent="0.25">
      <c r="B5" s="160"/>
      <c r="C5" s="161" t="str">
        <f ca="1">"Haupt-IK: " &amp; CELL("inhalt",'Angaben KH-Standort'!D26)</f>
        <v xml:space="preserve">Haupt-IK: </v>
      </c>
      <c r="D5" s="162"/>
      <c r="E5" s="281" t="str">
        <f>IF('Angaben KH-Standort'!$D$13&lt;&gt;"","Jahr: " &amp; 'Angaben KH-Standort'!$D$13,"Kein Jahr angegeben")</f>
        <v>Kein Jahr angegeben</v>
      </c>
      <c r="F5" s="281"/>
      <c r="G5" s="163"/>
      <c r="H5" s="163"/>
      <c r="I5" s="163"/>
      <c r="J5" s="163"/>
      <c r="K5" s="163"/>
      <c r="L5" s="125"/>
      <c r="M5" s="21"/>
      <c r="N5" s="21"/>
      <c r="O5" s="21"/>
      <c r="P5" s="21"/>
      <c r="Q5" s="21"/>
    </row>
    <row r="6" spans="1:34" ht="15" customHeight="1" x14ac:dyDescent="0.25">
      <c r="B6" s="164"/>
      <c r="C6" s="165" t="str">
        <f ca="1" xml:space="preserve"> "Standort-ID: " &amp; CELL("inhalt",'Angaben KH-Standort'!D27)</f>
        <v xml:space="preserve">Standort-ID: </v>
      </c>
      <c r="D6" s="166"/>
      <c r="E6" s="282" t="str">
        <f>IF('Angaben KH-Standort'!$D$14&lt;&gt;"",'Angaben KH-Standort'!$D$14 &amp;". Quartal","Kein Quartal angegeben")</f>
        <v>Kein Quartal angegeben</v>
      </c>
      <c r="F6" s="282"/>
      <c r="G6" s="167"/>
      <c r="H6" s="167"/>
      <c r="I6" s="167"/>
      <c r="J6" s="167"/>
      <c r="K6" s="167"/>
      <c r="L6" s="168"/>
      <c r="M6" s="21"/>
      <c r="N6" s="21"/>
      <c r="O6" s="21"/>
      <c r="P6" s="21"/>
      <c r="Q6" s="21"/>
    </row>
    <row r="7" spans="1:34" s="20" customFormat="1" ht="15" customHeight="1" x14ac:dyDescent="0.25">
      <c r="A7" s="19"/>
      <c r="B7" s="21"/>
      <c r="C7" s="21"/>
      <c r="D7" s="21"/>
      <c r="E7" s="21"/>
      <c r="F7" s="21"/>
      <c r="G7" s="21"/>
      <c r="H7" s="21"/>
      <c r="I7" s="21"/>
      <c r="J7" s="21"/>
      <c r="K7" s="21"/>
      <c r="L7" s="21"/>
      <c r="M7" s="21"/>
      <c r="N7" s="21"/>
      <c r="O7" s="21"/>
      <c r="P7" s="21"/>
      <c r="Q7" s="21"/>
      <c r="V7" s="6"/>
      <c r="W7" s="6"/>
      <c r="X7" s="6"/>
      <c r="Y7" s="6"/>
      <c r="Z7" s="6"/>
      <c r="AA7" s="6"/>
      <c r="AB7" s="6"/>
      <c r="AC7" s="6"/>
      <c r="AD7" s="6"/>
      <c r="AE7" s="6"/>
      <c r="AF7" s="6"/>
      <c r="AG7" s="6"/>
      <c r="AH7" s="6"/>
    </row>
    <row r="8" spans="1:34" s="20" customFormat="1" ht="15" customHeight="1" x14ac:dyDescent="0.25">
      <c r="A8" s="19"/>
      <c r="B8" s="60"/>
      <c r="C8" s="61"/>
      <c r="D8" s="61"/>
      <c r="E8" s="61"/>
      <c r="F8" s="61"/>
      <c r="G8" s="61"/>
      <c r="H8" s="61"/>
      <c r="I8" s="61"/>
      <c r="J8" s="61"/>
      <c r="K8" s="61"/>
      <c r="L8" s="61"/>
      <c r="M8" s="24"/>
      <c r="S8" s="126"/>
      <c r="V8" s="6"/>
      <c r="W8" s="6"/>
      <c r="X8" s="6"/>
      <c r="Y8" s="6"/>
      <c r="Z8" s="6"/>
      <c r="AA8" s="6"/>
      <c r="AB8" s="6"/>
      <c r="AC8" s="6"/>
      <c r="AD8" s="6"/>
      <c r="AE8" s="6"/>
      <c r="AF8" s="6"/>
      <c r="AG8" s="6"/>
      <c r="AH8" s="6"/>
    </row>
    <row r="9" spans="1:34" s="20" customFormat="1" ht="15" customHeight="1" x14ac:dyDescent="0.35">
      <c r="A9" s="19"/>
      <c r="B9" s="64"/>
      <c r="C9" s="65" t="s">
        <v>149</v>
      </c>
      <c r="D9" s="111"/>
      <c r="E9" s="111"/>
      <c r="F9" s="111"/>
      <c r="G9" s="111"/>
      <c r="H9" s="111"/>
      <c r="I9" s="111"/>
      <c r="J9" s="111"/>
      <c r="K9" s="111"/>
      <c r="L9" s="112"/>
      <c r="M9" s="113"/>
      <c r="N9" s="130"/>
      <c r="O9" s="130"/>
      <c r="P9" s="130"/>
      <c r="V9" s="6"/>
      <c r="W9" s="6"/>
      <c r="X9" s="6"/>
      <c r="Y9" s="6"/>
      <c r="Z9" s="6"/>
      <c r="AA9" s="6"/>
      <c r="AB9" s="6"/>
      <c r="AC9" s="6"/>
      <c r="AD9" s="6"/>
      <c r="AE9" s="6"/>
      <c r="AF9" s="6"/>
      <c r="AG9" s="6"/>
      <c r="AH9" s="6"/>
    </row>
    <row r="10" spans="1:34" s="20" customFormat="1" ht="15" customHeight="1" x14ac:dyDescent="0.25">
      <c r="A10" s="19"/>
      <c r="B10" s="64"/>
      <c r="C10" s="286" t="s">
        <v>249</v>
      </c>
      <c r="D10" s="268"/>
      <c r="E10" s="268"/>
      <c r="F10" s="268"/>
      <c r="G10" s="268"/>
      <c r="H10" s="268"/>
      <c r="I10" s="268"/>
      <c r="J10" s="268"/>
      <c r="K10" s="66"/>
      <c r="L10" s="171" t="s">
        <v>246</v>
      </c>
      <c r="M10" s="24"/>
      <c r="V10" s="6"/>
      <c r="W10" s="6"/>
      <c r="X10" s="6"/>
      <c r="Y10" s="6"/>
      <c r="Z10" s="6"/>
      <c r="AA10" s="6"/>
      <c r="AB10" s="6"/>
      <c r="AC10" s="6"/>
      <c r="AD10" s="6"/>
      <c r="AE10" s="6"/>
      <c r="AF10" s="6"/>
      <c r="AG10" s="6"/>
      <c r="AH10" s="6"/>
    </row>
    <row r="11" spans="1:34" s="20" customFormat="1" ht="15" customHeight="1" x14ac:dyDescent="0.25">
      <c r="A11" s="19"/>
      <c r="B11" s="64"/>
      <c r="C11" s="268"/>
      <c r="D11" s="268"/>
      <c r="E11" s="268"/>
      <c r="F11" s="268"/>
      <c r="G11" s="268"/>
      <c r="H11" s="268"/>
      <c r="I11" s="268"/>
      <c r="J11" s="268"/>
      <c r="K11" s="66"/>
      <c r="L11" s="172" t="s">
        <v>256</v>
      </c>
      <c r="M11" s="24"/>
      <c r="P11" s="130"/>
      <c r="V11" s="6"/>
      <c r="W11" s="6"/>
      <c r="X11" s="6"/>
      <c r="Y11" s="6"/>
      <c r="Z11" s="6"/>
      <c r="AA11" s="6"/>
      <c r="AB11" s="6"/>
      <c r="AC11" s="6"/>
      <c r="AD11" s="6"/>
      <c r="AE11" s="6"/>
      <c r="AF11" s="6"/>
      <c r="AG11" s="6"/>
      <c r="AH11" s="6"/>
    </row>
    <row r="12" spans="1:34" s="20" customFormat="1" ht="15" customHeight="1" x14ac:dyDescent="0.25">
      <c r="A12" s="19"/>
      <c r="B12" s="64"/>
      <c r="C12" s="268"/>
      <c r="D12" s="268"/>
      <c r="E12" s="268"/>
      <c r="F12" s="268"/>
      <c r="G12" s="268"/>
      <c r="H12" s="268"/>
      <c r="I12" s="268"/>
      <c r="J12" s="268"/>
      <c r="K12" s="66"/>
      <c r="L12" s="173" t="s">
        <v>247</v>
      </c>
      <c r="M12" s="24"/>
      <c r="P12" s="130"/>
      <c r="V12" s="6"/>
      <c r="W12" s="6"/>
      <c r="X12" s="6"/>
      <c r="Y12" s="6"/>
      <c r="Z12" s="6"/>
      <c r="AA12" s="6"/>
      <c r="AB12" s="6"/>
      <c r="AC12" s="6"/>
      <c r="AD12" s="6"/>
      <c r="AE12" s="6"/>
      <c r="AF12" s="6"/>
      <c r="AG12" s="6"/>
      <c r="AH12" s="6"/>
    </row>
    <row r="13" spans="1:34" s="20" customFormat="1" ht="15" customHeight="1" x14ac:dyDescent="0.25">
      <c r="A13" s="19"/>
      <c r="B13" s="64"/>
      <c r="C13" s="268"/>
      <c r="D13" s="268"/>
      <c r="E13" s="268"/>
      <c r="F13" s="268"/>
      <c r="G13" s="268"/>
      <c r="H13" s="268"/>
      <c r="I13" s="268"/>
      <c r="J13" s="268"/>
      <c r="K13" s="66"/>
      <c r="L13" s="66"/>
      <c r="M13" s="24"/>
      <c r="P13" s="130"/>
      <c r="V13" s="6"/>
      <c r="W13" s="6"/>
      <c r="X13" s="6"/>
      <c r="Y13" s="6"/>
      <c r="Z13" s="6"/>
      <c r="AA13" s="6"/>
      <c r="AB13" s="6"/>
      <c r="AC13" s="6"/>
      <c r="AD13" s="6"/>
      <c r="AE13" s="6"/>
      <c r="AF13" s="6"/>
      <c r="AG13" s="6"/>
      <c r="AH13" s="6"/>
    </row>
    <row r="14" spans="1:34" s="20" customFormat="1" ht="15" customHeight="1" x14ac:dyDescent="0.25">
      <c r="A14" s="19"/>
      <c r="B14" s="187" t="str">
        <f>IF(Y14-V14&gt;0,"!!!","")</f>
        <v/>
      </c>
      <c r="C14" s="275" t="str">
        <f>IF(Y14-V14&gt;0,"Es fehlen noch MUSS-ANGABEN in den mit !!! gekennzeichneten Zeilen","")</f>
        <v/>
      </c>
      <c r="D14" s="275"/>
      <c r="E14" s="275"/>
      <c r="F14" s="275"/>
      <c r="G14" s="275"/>
      <c r="H14" s="275"/>
      <c r="I14" s="275"/>
      <c r="J14" s="275"/>
      <c r="K14" s="275"/>
      <c r="L14" s="66"/>
      <c r="M14" s="24"/>
      <c r="P14" s="130"/>
      <c r="V14" s="6">
        <f t="shared" ref="V14" si="0">SUM(V16:V601)</f>
        <v>0</v>
      </c>
      <c r="W14" s="6"/>
      <c r="X14" s="6"/>
      <c r="Y14" s="6">
        <f>SUM(Y16:Y601)</f>
        <v>0</v>
      </c>
      <c r="Z14" s="6"/>
      <c r="AA14" s="6"/>
      <c r="AB14" s="6"/>
      <c r="AC14" s="6"/>
      <c r="AD14" s="6"/>
      <c r="AE14" s="6"/>
      <c r="AF14" s="6"/>
      <c r="AG14" s="6"/>
      <c r="AH14" s="6"/>
    </row>
    <row r="15" spans="1:34" s="20" customFormat="1" ht="90" customHeight="1" x14ac:dyDescent="0.25">
      <c r="A15" s="19"/>
      <c r="B15" s="64"/>
      <c r="C15" s="35" t="s">
        <v>201</v>
      </c>
      <c r="D15" s="34" t="s">
        <v>207</v>
      </c>
      <c r="E15" s="157" t="s">
        <v>13</v>
      </c>
      <c r="F15" s="157" t="s">
        <v>84</v>
      </c>
      <c r="G15" s="35" t="s">
        <v>243</v>
      </c>
      <c r="H15" s="27" t="s">
        <v>244</v>
      </c>
      <c r="I15" s="27" t="s">
        <v>85</v>
      </c>
      <c r="J15" s="27" t="s">
        <v>99</v>
      </c>
      <c r="K15" s="27" t="s">
        <v>98</v>
      </c>
      <c r="L15" s="114"/>
      <c r="M15" s="115"/>
      <c r="V15" s="6"/>
      <c r="W15" s="6"/>
      <c r="X15" s="6"/>
      <c r="Y15" s="6"/>
      <c r="Z15" s="6"/>
      <c r="AA15" s="6"/>
      <c r="AB15" s="6"/>
      <c r="AC15" s="6"/>
      <c r="AD15" s="6"/>
      <c r="AE15" s="6"/>
      <c r="AF15" s="6"/>
      <c r="AG15" s="6"/>
      <c r="AH15" s="6"/>
    </row>
    <row r="16" spans="1:34" s="20" customFormat="1" ht="15" customHeight="1" x14ac:dyDescent="0.25">
      <c r="A16" s="19"/>
      <c r="B16" s="74" t="str">
        <f>IF(SUM(Y16:AG16)&lt;9,"!!!","")</f>
        <v>!!!</v>
      </c>
      <c r="C16" s="202" t="str">
        <f>IF($D16&lt;&gt;"",VLOOKUP(TEXT($D16,0),'Angaben Stationen'!$C$15:$D$114,2,0),"")</f>
        <v/>
      </c>
      <c r="D16" s="203"/>
      <c r="E16" s="210"/>
      <c r="F16" s="230"/>
      <c r="G16" s="230"/>
      <c r="H16" s="230"/>
      <c r="I16" s="220"/>
      <c r="J16" s="220"/>
      <c r="K16" s="220"/>
      <c r="L16" s="114"/>
      <c r="M16" s="115"/>
      <c r="V16" s="6">
        <f>IF(LEN(B16)&gt;0,0,1)</f>
        <v>0</v>
      </c>
      <c r="W16" s="6"/>
      <c r="X16" s="6" t="str">
        <f t="shared" ref="X16:X206" si="1">IF($C16&lt;&gt;"","Monate","")</f>
        <v/>
      </c>
      <c r="Y16" s="6">
        <f>VLOOKUP($C16,{"29 - Psychiatrie (Erwachsene)",1;"30 - Kinder- und Jugendpsychiatrie",1;"31 - Psychosomatik",1;"00 - Bitte eine Fachabteilung auswählen",0;"",0},2,0)</f>
        <v>0</v>
      </c>
      <c r="Z16" s="6">
        <f>IF(LEN($D16)&gt;0,1,0)</f>
        <v>0</v>
      </c>
      <c r="AA16" s="6">
        <f>IF(LEN($E16)&gt;0,1,0)</f>
        <v>0</v>
      </c>
      <c r="AB16" s="6">
        <f>IF(LEN($F16)&gt;0,1,0)</f>
        <v>0</v>
      </c>
      <c r="AC16" s="6">
        <f>IF(LEN($G16)&gt;0,1,0)</f>
        <v>0</v>
      </c>
      <c r="AD16" s="6">
        <f>IF(LEN($H16)&gt;0,1,0)</f>
        <v>0</v>
      </c>
      <c r="AE16" s="6">
        <f>IF(LEN($I16)&gt;0,1,0)</f>
        <v>0</v>
      </c>
      <c r="AF16" s="6">
        <f>IF(LEN($J16)&gt;0,1,0)</f>
        <v>0</v>
      </c>
      <c r="AG16" s="6">
        <f>IF(LEN($K16)&gt;0,1,0)</f>
        <v>0</v>
      </c>
      <c r="AH16" s="6"/>
    </row>
    <row r="17" spans="1:34" s="20" customFormat="1" ht="15" customHeight="1" x14ac:dyDescent="0.25">
      <c r="A17" s="19"/>
      <c r="B17" s="74" t="str">
        <f>IF(SUM(Y17:AG17)&lt;9,"!!!","")</f>
        <v>!!!</v>
      </c>
      <c r="C17" s="202" t="str">
        <f>IF($D17&lt;&gt;"",VLOOKUP(TEXT($D17,0),'Angaben Stationen'!$C$15:$D$114,2,0),"")</f>
        <v/>
      </c>
      <c r="D17" s="203"/>
      <c r="E17" s="210"/>
      <c r="F17" s="230"/>
      <c r="G17" s="230"/>
      <c r="H17" s="230"/>
      <c r="I17" s="220"/>
      <c r="J17" s="220"/>
      <c r="K17" s="220"/>
      <c r="L17" s="114"/>
      <c r="M17" s="115"/>
      <c r="V17" s="6">
        <f t="shared" ref="V17:V80" si="2">IF(LEN(B17)&gt;0,0,1)</f>
        <v>0</v>
      </c>
      <c r="W17" s="6" t="str">
        <f>IF($D16&lt;&gt;"","Stationen","Leer")</f>
        <v>Leer</v>
      </c>
      <c r="X17" s="6" t="str">
        <f t="shared" si="1"/>
        <v/>
      </c>
      <c r="Y17" s="6">
        <f>VLOOKUP($C17,{"29 - Psychiatrie (Erwachsene)",1;"30 - Kinder- und Jugendpsychiatrie",1;"31 - Psychosomatik",1;"00 - Bitte eine Fachabteilung auswählen",0;"",0},2,0)</f>
        <v>0</v>
      </c>
      <c r="Z17" s="6">
        <f>IF(LEN($D17)&gt;0,1,0)</f>
        <v>0</v>
      </c>
      <c r="AA17" s="6">
        <f>IF(LEN($E17)&gt;0,1,0)</f>
        <v>0</v>
      </c>
      <c r="AB17" s="6">
        <f>IF(LEN($F17)&gt;0,1,0)</f>
        <v>0</v>
      </c>
      <c r="AC17" s="6">
        <f>IF(LEN($G17)&gt;0,1,0)</f>
        <v>0</v>
      </c>
      <c r="AD17" s="6">
        <f>IF(LEN($H17)&gt;0,1,0)</f>
        <v>0</v>
      </c>
      <c r="AE17" s="6">
        <f>IF(LEN($I17)&gt;0,1,0)</f>
        <v>0</v>
      </c>
      <c r="AF17" s="6">
        <f>IF(LEN($J17)&gt;0,1,0)</f>
        <v>0</v>
      </c>
      <c r="AG17" s="6">
        <f>IF(LEN($K17)&gt;0,1,0)</f>
        <v>0</v>
      </c>
      <c r="AH17" s="6"/>
    </row>
    <row r="18" spans="1:34" s="20" customFormat="1" ht="15" customHeight="1" x14ac:dyDescent="0.25">
      <c r="A18" s="19"/>
      <c r="B18" s="74" t="str">
        <f t="shared" ref="B18:B81" si="3">IF(SUM(Y18:AG18)&lt;9,"!!!","")</f>
        <v>!!!</v>
      </c>
      <c r="C18" s="202" t="str">
        <f>IF($D18&lt;&gt;"",VLOOKUP(TEXT($D18,0),'Angaben Stationen'!$C$15:$D$114,2,0),"")</f>
        <v/>
      </c>
      <c r="D18" s="203"/>
      <c r="E18" s="210"/>
      <c r="F18" s="230"/>
      <c r="G18" s="230"/>
      <c r="H18" s="230"/>
      <c r="I18" s="220"/>
      <c r="J18" s="220"/>
      <c r="K18" s="220"/>
      <c r="L18" s="114"/>
      <c r="M18" s="115"/>
      <c r="V18" s="6">
        <f t="shared" si="2"/>
        <v>0</v>
      </c>
      <c r="W18" s="6" t="str">
        <f t="shared" ref="W18:W81" si="4">IF($D17&lt;&gt;"","Stationen","Leer")</f>
        <v>Leer</v>
      </c>
      <c r="X18" s="6" t="str">
        <f t="shared" si="1"/>
        <v/>
      </c>
      <c r="Y18" s="6">
        <f>VLOOKUP($C18,{"29 - Psychiatrie (Erwachsene)",1;"30 - Kinder- und Jugendpsychiatrie",1;"31 - Psychosomatik",1;0,0;"",0},2,0)</f>
        <v>0</v>
      </c>
      <c r="Z18" s="6">
        <f t="shared" ref="Z18:Z81" si="5">IF(LEN($D18)&gt;0,1,0)</f>
        <v>0</v>
      </c>
      <c r="AA18" s="6">
        <f t="shared" ref="AA18:AA81" si="6">IF(LEN($E18)&gt;0,1,0)</f>
        <v>0</v>
      </c>
      <c r="AB18" s="6">
        <f t="shared" ref="AB18:AB81" si="7">IF(LEN($F18)&gt;0,1,0)</f>
        <v>0</v>
      </c>
      <c r="AC18" s="6">
        <f t="shared" ref="AC18:AC81" si="8">IF(LEN($G18)&gt;0,1,0)</f>
        <v>0</v>
      </c>
      <c r="AD18" s="6">
        <f t="shared" ref="AD18:AD81" si="9">IF(LEN($H18)&gt;0,1,0)</f>
        <v>0</v>
      </c>
      <c r="AE18" s="6">
        <f t="shared" ref="AE18:AE81" si="10">IF(LEN($I18)&gt;0,1,0)</f>
        <v>0</v>
      </c>
      <c r="AF18" s="6">
        <f t="shared" ref="AF18:AF81" si="11">IF(LEN($J18)&gt;0,1,0)</f>
        <v>0</v>
      </c>
      <c r="AG18" s="6">
        <f t="shared" ref="AG18:AG81" si="12">IF(LEN($K18)&gt;0,1,0)</f>
        <v>0</v>
      </c>
      <c r="AH18" s="6"/>
    </row>
    <row r="19" spans="1:34" s="20" customFormat="1" ht="15" customHeight="1" x14ac:dyDescent="0.25">
      <c r="A19" s="19"/>
      <c r="B19" s="74" t="str">
        <f t="shared" si="3"/>
        <v>!!!</v>
      </c>
      <c r="C19" s="202" t="str">
        <f>IF($D19&lt;&gt;"",VLOOKUP(TEXT($D19,0),'Angaben Stationen'!$C$15:$D$114,2,0),"")</f>
        <v/>
      </c>
      <c r="D19" s="203"/>
      <c r="E19" s="210"/>
      <c r="F19" s="230"/>
      <c r="G19" s="230"/>
      <c r="H19" s="230"/>
      <c r="I19" s="220"/>
      <c r="J19" s="220"/>
      <c r="K19" s="220"/>
      <c r="L19" s="114"/>
      <c r="M19" s="115"/>
      <c r="V19" s="6">
        <f t="shared" si="2"/>
        <v>0</v>
      </c>
      <c r="W19" s="6" t="str">
        <f t="shared" si="4"/>
        <v>Leer</v>
      </c>
      <c r="X19" s="6" t="str">
        <f t="shared" si="1"/>
        <v/>
      </c>
      <c r="Y19" s="6">
        <f>VLOOKUP($C19,{"29 - Psychiatrie (Erwachsene)",1;"30 - Kinder- und Jugendpsychiatrie",1;"31 - Psychosomatik",1;0,0;"",0},2,0)</f>
        <v>0</v>
      </c>
      <c r="Z19" s="6">
        <f t="shared" si="5"/>
        <v>0</v>
      </c>
      <c r="AA19" s="6">
        <f t="shared" si="6"/>
        <v>0</v>
      </c>
      <c r="AB19" s="6">
        <f t="shared" si="7"/>
        <v>0</v>
      </c>
      <c r="AC19" s="6">
        <f t="shared" si="8"/>
        <v>0</v>
      </c>
      <c r="AD19" s="6">
        <f t="shared" si="9"/>
        <v>0</v>
      </c>
      <c r="AE19" s="6">
        <f t="shared" si="10"/>
        <v>0</v>
      </c>
      <c r="AF19" s="6">
        <f t="shared" si="11"/>
        <v>0</v>
      </c>
      <c r="AG19" s="6">
        <f t="shared" si="12"/>
        <v>0</v>
      </c>
      <c r="AH19" s="6"/>
    </row>
    <row r="20" spans="1:34" s="20" customFormat="1" ht="15" customHeight="1" x14ac:dyDescent="0.25">
      <c r="A20" s="19"/>
      <c r="B20" s="74" t="str">
        <f t="shared" si="3"/>
        <v>!!!</v>
      </c>
      <c r="C20" s="202" t="str">
        <f>IF($D20&lt;&gt;"",VLOOKUP(TEXT($D20,0),'Angaben Stationen'!$C$15:$D$114,2,0),"")</f>
        <v/>
      </c>
      <c r="D20" s="203"/>
      <c r="E20" s="210"/>
      <c r="F20" s="230"/>
      <c r="G20" s="230"/>
      <c r="H20" s="230"/>
      <c r="I20" s="220"/>
      <c r="J20" s="220"/>
      <c r="K20" s="220"/>
      <c r="L20" s="114"/>
      <c r="M20" s="115"/>
      <c r="V20" s="6">
        <f t="shared" si="2"/>
        <v>0</v>
      </c>
      <c r="W20" s="6" t="str">
        <f t="shared" si="4"/>
        <v>Leer</v>
      </c>
      <c r="X20" s="6" t="str">
        <f t="shared" si="1"/>
        <v/>
      </c>
      <c r="Y20" s="6">
        <f>VLOOKUP($C20,{"29 - Psychiatrie (Erwachsene)",1;"30 - Kinder- und Jugendpsychiatrie",1;"31 - Psychosomatik",1;0,0;"",0},2,0)</f>
        <v>0</v>
      </c>
      <c r="Z20" s="6">
        <f t="shared" si="5"/>
        <v>0</v>
      </c>
      <c r="AA20" s="6">
        <f t="shared" si="6"/>
        <v>0</v>
      </c>
      <c r="AB20" s="6">
        <f t="shared" si="7"/>
        <v>0</v>
      </c>
      <c r="AC20" s="6">
        <f t="shared" si="8"/>
        <v>0</v>
      </c>
      <c r="AD20" s="6">
        <f t="shared" si="9"/>
        <v>0</v>
      </c>
      <c r="AE20" s="6">
        <f t="shared" si="10"/>
        <v>0</v>
      </c>
      <c r="AF20" s="6">
        <f t="shared" si="11"/>
        <v>0</v>
      </c>
      <c r="AG20" s="6">
        <f t="shared" si="12"/>
        <v>0</v>
      </c>
      <c r="AH20" s="6"/>
    </row>
    <row r="21" spans="1:34" s="20" customFormat="1" ht="15" customHeight="1" x14ac:dyDescent="0.25">
      <c r="A21" s="19"/>
      <c r="B21" s="74" t="str">
        <f t="shared" si="3"/>
        <v>!!!</v>
      </c>
      <c r="C21" s="202" t="str">
        <f>IF($D21&lt;&gt;"",VLOOKUP(TEXT($D21,0),'Angaben Stationen'!$C$15:$D$114,2,0),"")</f>
        <v/>
      </c>
      <c r="D21" s="203"/>
      <c r="E21" s="210"/>
      <c r="F21" s="230"/>
      <c r="G21" s="230"/>
      <c r="H21" s="230"/>
      <c r="I21" s="220"/>
      <c r="J21" s="220"/>
      <c r="K21" s="220"/>
      <c r="L21" s="114"/>
      <c r="M21" s="115"/>
      <c r="V21" s="6">
        <f t="shared" si="2"/>
        <v>0</v>
      </c>
      <c r="W21" s="6" t="str">
        <f t="shared" si="4"/>
        <v>Leer</v>
      </c>
      <c r="X21" s="6" t="str">
        <f t="shared" si="1"/>
        <v/>
      </c>
      <c r="Y21" s="6">
        <f>VLOOKUP($C21,{"29 - Psychiatrie (Erwachsene)",1;"30 - Kinder- und Jugendpsychiatrie",1;"31 - Psychosomatik",1;0,0;"",0},2,0)</f>
        <v>0</v>
      </c>
      <c r="Z21" s="6">
        <f t="shared" si="5"/>
        <v>0</v>
      </c>
      <c r="AA21" s="6">
        <f t="shared" si="6"/>
        <v>0</v>
      </c>
      <c r="AB21" s="6">
        <f t="shared" si="7"/>
        <v>0</v>
      </c>
      <c r="AC21" s="6">
        <f t="shared" si="8"/>
        <v>0</v>
      </c>
      <c r="AD21" s="6">
        <f t="shared" si="9"/>
        <v>0</v>
      </c>
      <c r="AE21" s="6">
        <f t="shared" si="10"/>
        <v>0</v>
      </c>
      <c r="AF21" s="6">
        <f t="shared" si="11"/>
        <v>0</v>
      </c>
      <c r="AG21" s="6">
        <f t="shared" si="12"/>
        <v>0</v>
      </c>
      <c r="AH21" s="6"/>
    </row>
    <row r="22" spans="1:34" s="20" customFormat="1" ht="15" customHeight="1" x14ac:dyDescent="0.25">
      <c r="A22" s="19"/>
      <c r="B22" s="74" t="str">
        <f t="shared" si="3"/>
        <v>!!!</v>
      </c>
      <c r="C22" s="202" t="str">
        <f>IF($D22&lt;&gt;"",VLOOKUP(TEXT($D22,0),'Angaben Stationen'!$C$15:$D$114,2,0),"")</f>
        <v/>
      </c>
      <c r="D22" s="203"/>
      <c r="E22" s="210"/>
      <c r="F22" s="230"/>
      <c r="G22" s="230"/>
      <c r="H22" s="230"/>
      <c r="I22" s="220"/>
      <c r="J22" s="220"/>
      <c r="K22" s="220"/>
      <c r="L22" s="114"/>
      <c r="M22" s="115"/>
      <c r="V22" s="6">
        <f t="shared" si="2"/>
        <v>0</v>
      </c>
      <c r="W22" s="6" t="str">
        <f t="shared" si="4"/>
        <v>Leer</v>
      </c>
      <c r="X22" s="6" t="str">
        <f t="shared" si="1"/>
        <v/>
      </c>
      <c r="Y22" s="6">
        <f>VLOOKUP($C22,{"29 - Psychiatrie (Erwachsene)",1;"30 - Kinder- und Jugendpsychiatrie",1;"31 - Psychosomatik",1;0,0;"",0},2,0)</f>
        <v>0</v>
      </c>
      <c r="Z22" s="6">
        <f t="shared" si="5"/>
        <v>0</v>
      </c>
      <c r="AA22" s="6">
        <f t="shared" si="6"/>
        <v>0</v>
      </c>
      <c r="AB22" s="6">
        <f t="shared" si="7"/>
        <v>0</v>
      </c>
      <c r="AC22" s="6">
        <f t="shared" si="8"/>
        <v>0</v>
      </c>
      <c r="AD22" s="6">
        <f t="shared" si="9"/>
        <v>0</v>
      </c>
      <c r="AE22" s="6">
        <f t="shared" si="10"/>
        <v>0</v>
      </c>
      <c r="AF22" s="6">
        <f t="shared" si="11"/>
        <v>0</v>
      </c>
      <c r="AG22" s="6">
        <f t="shared" si="12"/>
        <v>0</v>
      </c>
      <c r="AH22" s="6"/>
    </row>
    <row r="23" spans="1:34" s="20" customFormat="1" ht="15" customHeight="1" x14ac:dyDescent="0.25">
      <c r="A23" s="19"/>
      <c r="B23" s="74" t="str">
        <f t="shared" si="3"/>
        <v>!!!</v>
      </c>
      <c r="C23" s="202" t="str">
        <f>IF($D23&lt;&gt;"",VLOOKUP(TEXT($D23,0),'Angaben Stationen'!$C$15:$D$114,2,0),"")</f>
        <v/>
      </c>
      <c r="D23" s="203"/>
      <c r="E23" s="210"/>
      <c r="F23" s="230"/>
      <c r="G23" s="230"/>
      <c r="H23" s="230"/>
      <c r="I23" s="220"/>
      <c r="J23" s="220"/>
      <c r="K23" s="220"/>
      <c r="L23" s="114"/>
      <c r="M23" s="115"/>
      <c r="V23" s="6">
        <f t="shared" si="2"/>
        <v>0</v>
      </c>
      <c r="W23" s="6" t="str">
        <f t="shared" si="4"/>
        <v>Leer</v>
      </c>
      <c r="X23" s="6" t="str">
        <f t="shared" si="1"/>
        <v/>
      </c>
      <c r="Y23" s="6">
        <f>VLOOKUP($C23,{"29 - Psychiatrie (Erwachsene)",1;"30 - Kinder- und Jugendpsychiatrie",1;"31 - Psychosomatik",1;0,0;"",0},2,0)</f>
        <v>0</v>
      </c>
      <c r="Z23" s="6">
        <f t="shared" si="5"/>
        <v>0</v>
      </c>
      <c r="AA23" s="6">
        <f t="shared" si="6"/>
        <v>0</v>
      </c>
      <c r="AB23" s="6">
        <f t="shared" si="7"/>
        <v>0</v>
      </c>
      <c r="AC23" s="6">
        <f t="shared" si="8"/>
        <v>0</v>
      </c>
      <c r="AD23" s="6">
        <f t="shared" si="9"/>
        <v>0</v>
      </c>
      <c r="AE23" s="6">
        <f t="shared" si="10"/>
        <v>0</v>
      </c>
      <c r="AF23" s="6">
        <f t="shared" si="11"/>
        <v>0</v>
      </c>
      <c r="AG23" s="6">
        <f t="shared" si="12"/>
        <v>0</v>
      </c>
      <c r="AH23" s="6"/>
    </row>
    <row r="24" spans="1:34" s="20" customFormat="1" ht="15" customHeight="1" x14ac:dyDescent="0.25">
      <c r="A24" s="19"/>
      <c r="B24" s="74" t="str">
        <f t="shared" si="3"/>
        <v>!!!</v>
      </c>
      <c r="C24" s="202" t="str">
        <f>IF($D24&lt;&gt;"",VLOOKUP(TEXT($D24,0),'Angaben Stationen'!$C$15:$D$114,2,0),"")</f>
        <v/>
      </c>
      <c r="D24" s="203"/>
      <c r="E24" s="210"/>
      <c r="F24" s="230"/>
      <c r="G24" s="230"/>
      <c r="H24" s="230"/>
      <c r="I24" s="220"/>
      <c r="J24" s="220"/>
      <c r="K24" s="220"/>
      <c r="L24" s="114"/>
      <c r="M24" s="115"/>
      <c r="V24" s="6">
        <f t="shared" si="2"/>
        <v>0</v>
      </c>
      <c r="W24" s="6" t="str">
        <f t="shared" si="4"/>
        <v>Leer</v>
      </c>
      <c r="X24" s="6" t="str">
        <f t="shared" si="1"/>
        <v/>
      </c>
      <c r="Y24" s="6">
        <f>VLOOKUP($C24,{"29 - Psychiatrie (Erwachsene)",1;"30 - Kinder- und Jugendpsychiatrie",1;"31 - Psychosomatik",1;0,0;"",0},2,0)</f>
        <v>0</v>
      </c>
      <c r="Z24" s="6">
        <f t="shared" si="5"/>
        <v>0</v>
      </c>
      <c r="AA24" s="6">
        <f t="shared" si="6"/>
        <v>0</v>
      </c>
      <c r="AB24" s="6">
        <f t="shared" si="7"/>
        <v>0</v>
      </c>
      <c r="AC24" s="6">
        <f t="shared" si="8"/>
        <v>0</v>
      </c>
      <c r="AD24" s="6">
        <f t="shared" si="9"/>
        <v>0</v>
      </c>
      <c r="AE24" s="6">
        <f t="shared" si="10"/>
        <v>0</v>
      </c>
      <c r="AF24" s="6">
        <f t="shared" si="11"/>
        <v>0</v>
      </c>
      <c r="AG24" s="6">
        <f t="shared" si="12"/>
        <v>0</v>
      </c>
      <c r="AH24" s="6"/>
    </row>
    <row r="25" spans="1:34" s="20" customFormat="1" ht="15" customHeight="1" x14ac:dyDescent="0.25">
      <c r="A25" s="19"/>
      <c r="B25" s="74" t="str">
        <f t="shared" si="3"/>
        <v>!!!</v>
      </c>
      <c r="C25" s="202" t="str">
        <f>IF($D25&lt;&gt;"",VLOOKUP(TEXT($D25,0),'Angaben Stationen'!$C$15:$D$114,2,0),"")</f>
        <v/>
      </c>
      <c r="D25" s="203"/>
      <c r="E25" s="210"/>
      <c r="F25" s="230"/>
      <c r="G25" s="230"/>
      <c r="H25" s="230"/>
      <c r="I25" s="220"/>
      <c r="J25" s="220"/>
      <c r="K25" s="220"/>
      <c r="L25" s="114"/>
      <c r="M25" s="115"/>
      <c r="V25" s="6">
        <f t="shared" si="2"/>
        <v>0</v>
      </c>
      <c r="W25" s="6" t="str">
        <f t="shared" si="4"/>
        <v>Leer</v>
      </c>
      <c r="X25" s="6" t="str">
        <f t="shared" si="1"/>
        <v/>
      </c>
      <c r="Y25" s="6">
        <f>VLOOKUP($C25,{"29 - Psychiatrie (Erwachsene)",1;"30 - Kinder- und Jugendpsychiatrie",1;"31 - Psychosomatik",1;0,0;"",0},2,0)</f>
        <v>0</v>
      </c>
      <c r="Z25" s="6">
        <f t="shared" si="5"/>
        <v>0</v>
      </c>
      <c r="AA25" s="6">
        <f t="shared" si="6"/>
        <v>0</v>
      </c>
      <c r="AB25" s="6">
        <f t="shared" si="7"/>
        <v>0</v>
      </c>
      <c r="AC25" s="6">
        <f t="shared" si="8"/>
        <v>0</v>
      </c>
      <c r="AD25" s="6">
        <f t="shared" si="9"/>
        <v>0</v>
      </c>
      <c r="AE25" s="6">
        <f t="shared" si="10"/>
        <v>0</v>
      </c>
      <c r="AF25" s="6">
        <f t="shared" si="11"/>
        <v>0</v>
      </c>
      <c r="AG25" s="6">
        <f t="shared" si="12"/>
        <v>0</v>
      </c>
      <c r="AH25" s="6"/>
    </row>
    <row r="26" spans="1:34" s="20" customFormat="1" ht="15" customHeight="1" x14ac:dyDescent="0.25">
      <c r="A26" s="19"/>
      <c r="B26" s="74" t="str">
        <f t="shared" si="3"/>
        <v>!!!</v>
      </c>
      <c r="C26" s="202" t="str">
        <f>IF($D26&lt;&gt;"",VLOOKUP(TEXT($D26,0),'Angaben Stationen'!$C$15:$D$114,2,0),"")</f>
        <v/>
      </c>
      <c r="D26" s="203"/>
      <c r="E26" s="210"/>
      <c r="F26" s="230"/>
      <c r="G26" s="230"/>
      <c r="H26" s="230"/>
      <c r="I26" s="220"/>
      <c r="J26" s="220"/>
      <c r="K26" s="220"/>
      <c r="L26" s="114"/>
      <c r="M26" s="115"/>
      <c r="V26" s="6">
        <f t="shared" si="2"/>
        <v>0</v>
      </c>
      <c r="W26" s="6" t="str">
        <f t="shared" si="4"/>
        <v>Leer</v>
      </c>
      <c r="X26" s="6" t="str">
        <f t="shared" si="1"/>
        <v/>
      </c>
      <c r="Y26" s="6">
        <f>VLOOKUP($C26,{"29 - Psychiatrie (Erwachsene)",1;"30 - Kinder- und Jugendpsychiatrie",1;"31 - Psychosomatik",1;0,0;"",0},2,0)</f>
        <v>0</v>
      </c>
      <c r="Z26" s="6">
        <f t="shared" si="5"/>
        <v>0</v>
      </c>
      <c r="AA26" s="6">
        <f t="shared" si="6"/>
        <v>0</v>
      </c>
      <c r="AB26" s="6">
        <f t="shared" si="7"/>
        <v>0</v>
      </c>
      <c r="AC26" s="6">
        <f t="shared" si="8"/>
        <v>0</v>
      </c>
      <c r="AD26" s="6">
        <f t="shared" si="9"/>
        <v>0</v>
      </c>
      <c r="AE26" s="6">
        <f t="shared" si="10"/>
        <v>0</v>
      </c>
      <c r="AF26" s="6">
        <f t="shared" si="11"/>
        <v>0</v>
      </c>
      <c r="AG26" s="6">
        <f t="shared" si="12"/>
        <v>0</v>
      </c>
      <c r="AH26" s="6"/>
    </row>
    <row r="27" spans="1:34" s="20" customFormat="1" ht="15" customHeight="1" x14ac:dyDescent="0.25">
      <c r="A27" s="19"/>
      <c r="B27" s="74" t="str">
        <f t="shared" si="3"/>
        <v>!!!</v>
      </c>
      <c r="C27" s="202" t="str">
        <f>IF($D27&lt;&gt;"",VLOOKUP(TEXT($D27,0),'Angaben Stationen'!$C$15:$D$114,2,0),"")</f>
        <v/>
      </c>
      <c r="D27" s="203"/>
      <c r="E27" s="210"/>
      <c r="F27" s="230"/>
      <c r="G27" s="230"/>
      <c r="H27" s="230"/>
      <c r="I27" s="220"/>
      <c r="J27" s="220"/>
      <c r="K27" s="220"/>
      <c r="L27" s="114"/>
      <c r="M27" s="115"/>
      <c r="V27" s="6">
        <f t="shared" si="2"/>
        <v>0</v>
      </c>
      <c r="W27" s="6" t="str">
        <f t="shared" si="4"/>
        <v>Leer</v>
      </c>
      <c r="X27" s="6" t="str">
        <f t="shared" si="1"/>
        <v/>
      </c>
      <c r="Y27" s="6">
        <f>VLOOKUP($C27,{"29 - Psychiatrie (Erwachsene)",1;"30 - Kinder- und Jugendpsychiatrie",1;"31 - Psychosomatik",1;0,0;"",0},2,0)</f>
        <v>0</v>
      </c>
      <c r="Z27" s="6">
        <f t="shared" si="5"/>
        <v>0</v>
      </c>
      <c r="AA27" s="6">
        <f t="shared" si="6"/>
        <v>0</v>
      </c>
      <c r="AB27" s="6">
        <f t="shared" si="7"/>
        <v>0</v>
      </c>
      <c r="AC27" s="6">
        <f t="shared" si="8"/>
        <v>0</v>
      </c>
      <c r="AD27" s="6">
        <f t="shared" si="9"/>
        <v>0</v>
      </c>
      <c r="AE27" s="6">
        <f t="shared" si="10"/>
        <v>0</v>
      </c>
      <c r="AF27" s="6">
        <f t="shared" si="11"/>
        <v>0</v>
      </c>
      <c r="AG27" s="6">
        <f t="shared" si="12"/>
        <v>0</v>
      </c>
      <c r="AH27" s="6"/>
    </row>
    <row r="28" spans="1:34" s="20" customFormat="1" ht="15" customHeight="1" x14ac:dyDescent="0.25">
      <c r="A28" s="19"/>
      <c r="B28" s="74" t="str">
        <f t="shared" si="3"/>
        <v>!!!</v>
      </c>
      <c r="C28" s="202" t="str">
        <f>IF($D28&lt;&gt;"",VLOOKUP(TEXT($D28,0),'Angaben Stationen'!$C$15:$D$114,2,0),"")</f>
        <v/>
      </c>
      <c r="D28" s="203"/>
      <c r="E28" s="210"/>
      <c r="F28" s="230"/>
      <c r="G28" s="230"/>
      <c r="H28" s="230"/>
      <c r="I28" s="220"/>
      <c r="J28" s="220"/>
      <c r="K28" s="220"/>
      <c r="L28" s="114"/>
      <c r="M28" s="115"/>
      <c r="V28" s="6">
        <f t="shared" si="2"/>
        <v>0</v>
      </c>
      <c r="W28" s="6" t="str">
        <f t="shared" si="4"/>
        <v>Leer</v>
      </c>
      <c r="X28" s="6" t="str">
        <f t="shared" si="1"/>
        <v/>
      </c>
      <c r="Y28" s="6">
        <f>VLOOKUP($C28,{"29 - Psychiatrie (Erwachsene)",1;"30 - Kinder- und Jugendpsychiatrie",1;"31 - Psychosomatik",1;0,0;"",0},2,0)</f>
        <v>0</v>
      </c>
      <c r="Z28" s="6">
        <f t="shared" si="5"/>
        <v>0</v>
      </c>
      <c r="AA28" s="6">
        <f t="shared" si="6"/>
        <v>0</v>
      </c>
      <c r="AB28" s="6">
        <f t="shared" si="7"/>
        <v>0</v>
      </c>
      <c r="AC28" s="6">
        <f t="shared" si="8"/>
        <v>0</v>
      </c>
      <c r="AD28" s="6">
        <f t="shared" si="9"/>
        <v>0</v>
      </c>
      <c r="AE28" s="6">
        <f t="shared" si="10"/>
        <v>0</v>
      </c>
      <c r="AF28" s="6">
        <f t="shared" si="11"/>
        <v>0</v>
      </c>
      <c r="AG28" s="6">
        <f t="shared" si="12"/>
        <v>0</v>
      </c>
      <c r="AH28" s="6"/>
    </row>
    <row r="29" spans="1:34" s="20" customFormat="1" ht="15" customHeight="1" x14ac:dyDescent="0.25">
      <c r="A29" s="19"/>
      <c r="B29" s="74" t="str">
        <f t="shared" si="3"/>
        <v>!!!</v>
      </c>
      <c r="C29" s="202" t="str">
        <f>IF($D29&lt;&gt;"",VLOOKUP(TEXT($D29,0),'Angaben Stationen'!$C$15:$D$114,2,0),"")</f>
        <v/>
      </c>
      <c r="D29" s="203"/>
      <c r="E29" s="210"/>
      <c r="F29" s="230"/>
      <c r="G29" s="230"/>
      <c r="H29" s="230"/>
      <c r="I29" s="220"/>
      <c r="J29" s="220"/>
      <c r="K29" s="220"/>
      <c r="L29" s="114"/>
      <c r="M29" s="115"/>
      <c r="V29" s="6">
        <f t="shared" si="2"/>
        <v>0</v>
      </c>
      <c r="W29" s="6" t="str">
        <f t="shared" si="4"/>
        <v>Leer</v>
      </c>
      <c r="X29" s="6" t="str">
        <f t="shared" si="1"/>
        <v/>
      </c>
      <c r="Y29" s="6">
        <f>VLOOKUP($C29,{"29 - Psychiatrie (Erwachsene)",1;"30 - Kinder- und Jugendpsychiatrie",1;"31 - Psychosomatik",1;0,0;"",0},2,0)</f>
        <v>0</v>
      </c>
      <c r="Z29" s="6">
        <f t="shared" si="5"/>
        <v>0</v>
      </c>
      <c r="AA29" s="6">
        <f t="shared" si="6"/>
        <v>0</v>
      </c>
      <c r="AB29" s="6">
        <f t="shared" si="7"/>
        <v>0</v>
      </c>
      <c r="AC29" s="6">
        <f t="shared" si="8"/>
        <v>0</v>
      </c>
      <c r="AD29" s="6">
        <f t="shared" si="9"/>
        <v>0</v>
      </c>
      <c r="AE29" s="6">
        <f t="shared" si="10"/>
        <v>0</v>
      </c>
      <c r="AF29" s="6">
        <f t="shared" si="11"/>
        <v>0</v>
      </c>
      <c r="AG29" s="6">
        <f t="shared" si="12"/>
        <v>0</v>
      </c>
      <c r="AH29" s="6"/>
    </row>
    <row r="30" spans="1:34" s="20" customFormat="1" ht="15" customHeight="1" x14ac:dyDescent="0.25">
      <c r="A30" s="19"/>
      <c r="B30" s="74" t="str">
        <f t="shared" si="3"/>
        <v>!!!</v>
      </c>
      <c r="C30" s="202" t="str">
        <f>IF($D30&lt;&gt;"",VLOOKUP(TEXT($D30,0),'Angaben Stationen'!$C$15:$D$114,2,0),"")</f>
        <v/>
      </c>
      <c r="D30" s="203"/>
      <c r="E30" s="210"/>
      <c r="F30" s="230"/>
      <c r="G30" s="230"/>
      <c r="H30" s="230"/>
      <c r="I30" s="220"/>
      <c r="J30" s="220"/>
      <c r="K30" s="220"/>
      <c r="L30" s="114"/>
      <c r="M30" s="115"/>
      <c r="V30" s="6">
        <f t="shared" si="2"/>
        <v>0</v>
      </c>
      <c r="W30" s="6" t="str">
        <f t="shared" si="4"/>
        <v>Leer</v>
      </c>
      <c r="X30" s="6" t="str">
        <f t="shared" si="1"/>
        <v/>
      </c>
      <c r="Y30" s="6">
        <f>VLOOKUP($C30,{"29 - Psychiatrie (Erwachsene)",1;"30 - Kinder- und Jugendpsychiatrie",1;"31 - Psychosomatik",1;0,0;"",0},2,0)</f>
        <v>0</v>
      </c>
      <c r="Z30" s="6">
        <f t="shared" si="5"/>
        <v>0</v>
      </c>
      <c r="AA30" s="6">
        <f t="shared" si="6"/>
        <v>0</v>
      </c>
      <c r="AB30" s="6">
        <f t="shared" si="7"/>
        <v>0</v>
      </c>
      <c r="AC30" s="6">
        <f t="shared" si="8"/>
        <v>0</v>
      </c>
      <c r="AD30" s="6">
        <f t="shared" si="9"/>
        <v>0</v>
      </c>
      <c r="AE30" s="6">
        <f t="shared" si="10"/>
        <v>0</v>
      </c>
      <c r="AF30" s="6">
        <f t="shared" si="11"/>
        <v>0</v>
      </c>
      <c r="AG30" s="6">
        <f t="shared" si="12"/>
        <v>0</v>
      </c>
      <c r="AH30" s="6"/>
    </row>
    <row r="31" spans="1:34" s="20" customFormat="1" ht="15" customHeight="1" x14ac:dyDescent="0.25">
      <c r="A31" s="19"/>
      <c r="B31" s="74" t="str">
        <f t="shared" si="3"/>
        <v>!!!</v>
      </c>
      <c r="C31" s="202" t="str">
        <f>IF($D31&lt;&gt;"",VLOOKUP(TEXT($D31,0),'Angaben Stationen'!$C$15:$D$114,2,0),"")</f>
        <v/>
      </c>
      <c r="D31" s="203"/>
      <c r="E31" s="210"/>
      <c r="F31" s="230"/>
      <c r="G31" s="230"/>
      <c r="H31" s="230"/>
      <c r="I31" s="220"/>
      <c r="J31" s="220"/>
      <c r="K31" s="220"/>
      <c r="L31" s="114"/>
      <c r="M31" s="115"/>
      <c r="V31" s="6">
        <f t="shared" si="2"/>
        <v>0</v>
      </c>
      <c r="W31" s="6" t="str">
        <f t="shared" si="4"/>
        <v>Leer</v>
      </c>
      <c r="X31" s="6" t="str">
        <f t="shared" si="1"/>
        <v/>
      </c>
      <c r="Y31" s="6">
        <f>VLOOKUP($C31,{"29 - Psychiatrie (Erwachsene)",1;"30 - Kinder- und Jugendpsychiatrie",1;"31 - Psychosomatik",1;0,0;"",0},2,0)</f>
        <v>0</v>
      </c>
      <c r="Z31" s="6">
        <f t="shared" si="5"/>
        <v>0</v>
      </c>
      <c r="AA31" s="6">
        <f t="shared" si="6"/>
        <v>0</v>
      </c>
      <c r="AB31" s="6">
        <f t="shared" si="7"/>
        <v>0</v>
      </c>
      <c r="AC31" s="6">
        <f t="shared" si="8"/>
        <v>0</v>
      </c>
      <c r="AD31" s="6">
        <f t="shared" si="9"/>
        <v>0</v>
      </c>
      <c r="AE31" s="6">
        <f t="shared" si="10"/>
        <v>0</v>
      </c>
      <c r="AF31" s="6">
        <f t="shared" si="11"/>
        <v>0</v>
      </c>
      <c r="AG31" s="6">
        <f t="shared" si="12"/>
        <v>0</v>
      </c>
      <c r="AH31" s="6"/>
    </row>
    <row r="32" spans="1:34" s="20" customFormat="1" ht="15" customHeight="1" x14ac:dyDescent="0.25">
      <c r="A32" s="19"/>
      <c r="B32" s="74" t="str">
        <f t="shared" si="3"/>
        <v>!!!</v>
      </c>
      <c r="C32" s="202" t="str">
        <f>IF($D32&lt;&gt;"",VLOOKUP(TEXT($D32,0),'Angaben Stationen'!$C$15:$D$114,2,0),"")</f>
        <v/>
      </c>
      <c r="D32" s="203"/>
      <c r="E32" s="210"/>
      <c r="F32" s="230"/>
      <c r="G32" s="230"/>
      <c r="H32" s="230"/>
      <c r="I32" s="220"/>
      <c r="J32" s="220"/>
      <c r="K32" s="220"/>
      <c r="L32" s="114"/>
      <c r="M32" s="115"/>
      <c r="V32" s="6">
        <f t="shared" si="2"/>
        <v>0</v>
      </c>
      <c r="W32" s="6" t="str">
        <f t="shared" si="4"/>
        <v>Leer</v>
      </c>
      <c r="X32" s="6" t="str">
        <f t="shared" si="1"/>
        <v/>
      </c>
      <c r="Y32" s="6">
        <f>VLOOKUP($C32,{"29 - Psychiatrie (Erwachsene)",1;"30 - Kinder- und Jugendpsychiatrie",1;"31 - Psychosomatik",1;0,0;"",0},2,0)</f>
        <v>0</v>
      </c>
      <c r="Z32" s="6">
        <f t="shared" si="5"/>
        <v>0</v>
      </c>
      <c r="AA32" s="6">
        <f t="shared" si="6"/>
        <v>0</v>
      </c>
      <c r="AB32" s="6">
        <f t="shared" si="7"/>
        <v>0</v>
      </c>
      <c r="AC32" s="6">
        <f t="shared" si="8"/>
        <v>0</v>
      </c>
      <c r="AD32" s="6">
        <f t="shared" si="9"/>
        <v>0</v>
      </c>
      <c r="AE32" s="6">
        <f t="shared" si="10"/>
        <v>0</v>
      </c>
      <c r="AF32" s="6">
        <f t="shared" si="11"/>
        <v>0</v>
      </c>
      <c r="AG32" s="6">
        <f t="shared" si="12"/>
        <v>0</v>
      </c>
      <c r="AH32" s="6"/>
    </row>
    <row r="33" spans="1:34" s="20" customFormat="1" ht="15" customHeight="1" x14ac:dyDescent="0.25">
      <c r="A33" s="19"/>
      <c r="B33" s="74" t="str">
        <f t="shared" si="3"/>
        <v>!!!</v>
      </c>
      <c r="C33" s="202" t="str">
        <f>IF($D33&lt;&gt;"",VLOOKUP(TEXT($D33,0),'Angaben Stationen'!$C$15:$D$114,2,0),"")</f>
        <v/>
      </c>
      <c r="D33" s="203"/>
      <c r="E33" s="210"/>
      <c r="F33" s="230"/>
      <c r="G33" s="230"/>
      <c r="H33" s="230"/>
      <c r="I33" s="220"/>
      <c r="J33" s="220"/>
      <c r="K33" s="220"/>
      <c r="L33" s="114"/>
      <c r="M33" s="115"/>
      <c r="V33" s="6">
        <f t="shared" si="2"/>
        <v>0</v>
      </c>
      <c r="W33" s="6" t="str">
        <f t="shared" si="4"/>
        <v>Leer</v>
      </c>
      <c r="X33" s="6" t="str">
        <f t="shared" si="1"/>
        <v/>
      </c>
      <c r="Y33" s="6">
        <f>VLOOKUP($C33,{"29 - Psychiatrie (Erwachsene)",1;"30 - Kinder- und Jugendpsychiatrie",1;"31 - Psychosomatik",1;0,0;"",0},2,0)</f>
        <v>0</v>
      </c>
      <c r="Z33" s="6">
        <f t="shared" si="5"/>
        <v>0</v>
      </c>
      <c r="AA33" s="6">
        <f t="shared" si="6"/>
        <v>0</v>
      </c>
      <c r="AB33" s="6">
        <f t="shared" si="7"/>
        <v>0</v>
      </c>
      <c r="AC33" s="6">
        <f t="shared" si="8"/>
        <v>0</v>
      </c>
      <c r="AD33" s="6">
        <f t="shared" si="9"/>
        <v>0</v>
      </c>
      <c r="AE33" s="6">
        <f t="shared" si="10"/>
        <v>0</v>
      </c>
      <c r="AF33" s="6">
        <f t="shared" si="11"/>
        <v>0</v>
      </c>
      <c r="AG33" s="6">
        <f t="shared" si="12"/>
        <v>0</v>
      </c>
      <c r="AH33" s="6"/>
    </row>
    <row r="34" spans="1:34" s="20" customFormat="1" ht="15" customHeight="1" x14ac:dyDescent="0.25">
      <c r="A34" s="19"/>
      <c r="B34" s="74" t="str">
        <f t="shared" si="3"/>
        <v>!!!</v>
      </c>
      <c r="C34" s="202" t="str">
        <f>IF($D34&lt;&gt;"",VLOOKUP(TEXT($D34,0),'Angaben Stationen'!$C$15:$D$114,2,0),"")</f>
        <v/>
      </c>
      <c r="D34" s="203"/>
      <c r="E34" s="210"/>
      <c r="F34" s="230"/>
      <c r="G34" s="230"/>
      <c r="H34" s="230"/>
      <c r="I34" s="220"/>
      <c r="J34" s="220"/>
      <c r="K34" s="220"/>
      <c r="L34" s="114"/>
      <c r="M34" s="115"/>
      <c r="V34" s="6">
        <f t="shared" si="2"/>
        <v>0</v>
      </c>
      <c r="W34" s="6" t="str">
        <f t="shared" si="4"/>
        <v>Leer</v>
      </c>
      <c r="X34" s="6" t="str">
        <f t="shared" si="1"/>
        <v/>
      </c>
      <c r="Y34" s="6">
        <f>VLOOKUP($C34,{"29 - Psychiatrie (Erwachsene)",1;"30 - Kinder- und Jugendpsychiatrie",1;"31 - Psychosomatik",1;0,0;"",0},2,0)</f>
        <v>0</v>
      </c>
      <c r="Z34" s="6">
        <f t="shared" si="5"/>
        <v>0</v>
      </c>
      <c r="AA34" s="6">
        <f t="shared" si="6"/>
        <v>0</v>
      </c>
      <c r="AB34" s="6">
        <f t="shared" si="7"/>
        <v>0</v>
      </c>
      <c r="AC34" s="6">
        <f t="shared" si="8"/>
        <v>0</v>
      </c>
      <c r="AD34" s="6">
        <f t="shared" si="9"/>
        <v>0</v>
      </c>
      <c r="AE34" s="6">
        <f t="shared" si="10"/>
        <v>0</v>
      </c>
      <c r="AF34" s="6">
        <f t="shared" si="11"/>
        <v>0</v>
      </c>
      <c r="AG34" s="6">
        <f t="shared" si="12"/>
        <v>0</v>
      </c>
      <c r="AH34" s="6"/>
    </row>
    <row r="35" spans="1:34" s="20" customFormat="1" ht="15" customHeight="1" x14ac:dyDescent="0.25">
      <c r="A35" s="19"/>
      <c r="B35" s="74" t="str">
        <f t="shared" si="3"/>
        <v>!!!</v>
      </c>
      <c r="C35" s="202" t="str">
        <f>IF($D35&lt;&gt;"",VLOOKUP(TEXT($D35,0),'Angaben Stationen'!$C$15:$D$114,2,0),"")</f>
        <v/>
      </c>
      <c r="D35" s="203"/>
      <c r="E35" s="210"/>
      <c r="F35" s="230"/>
      <c r="G35" s="230"/>
      <c r="H35" s="230"/>
      <c r="I35" s="220"/>
      <c r="J35" s="220"/>
      <c r="K35" s="220"/>
      <c r="L35" s="114"/>
      <c r="M35" s="115"/>
      <c r="V35" s="6">
        <f t="shared" si="2"/>
        <v>0</v>
      </c>
      <c r="W35" s="6" t="str">
        <f t="shared" si="4"/>
        <v>Leer</v>
      </c>
      <c r="X35" s="6" t="str">
        <f t="shared" si="1"/>
        <v/>
      </c>
      <c r="Y35" s="6">
        <f>VLOOKUP($C35,{"29 - Psychiatrie (Erwachsene)",1;"30 - Kinder- und Jugendpsychiatrie",1;"31 - Psychosomatik",1;0,0;"",0},2,0)</f>
        <v>0</v>
      </c>
      <c r="Z35" s="6">
        <f t="shared" si="5"/>
        <v>0</v>
      </c>
      <c r="AA35" s="6">
        <f t="shared" si="6"/>
        <v>0</v>
      </c>
      <c r="AB35" s="6">
        <f t="shared" si="7"/>
        <v>0</v>
      </c>
      <c r="AC35" s="6">
        <f t="shared" si="8"/>
        <v>0</v>
      </c>
      <c r="AD35" s="6">
        <f t="shared" si="9"/>
        <v>0</v>
      </c>
      <c r="AE35" s="6">
        <f t="shared" si="10"/>
        <v>0</v>
      </c>
      <c r="AF35" s="6">
        <f t="shared" si="11"/>
        <v>0</v>
      </c>
      <c r="AG35" s="6">
        <f t="shared" si="12"/>
        <v>0</v>
      </c>
      <c r="AH35" s="6"/>
    </row>
    <row r="36" spans="1:34" s="20" customFormat="1" ht="15" customHeight="1" x14ac:dyDescent="0.25">
      <c r="A36" s="19"/>
      <c r="B36" s="74" t="str">
        <f t="shared" si="3"/>
        <v>!!!</v>
      </c>
      <c r="C36" s="202" t="str">
        <f>IF($D36&lt;&gt;"",VLOOKUP(TEXT($D36,0),'Angaben Stationen'!$C$15:$D$114,2,0),"")</f>
        <v/>
      </c>
      <c r="D36" s="203"/>
      <c r="E36" s="210"/>
      <c r="F36" s="230"/>
      <c r="G36" s="230"/>
      <c r="H36" s="230"/>
      <c r="I36" s="220"/>
      <c r="J36" s="220"/>
      <c r="K36" s="220"/>
      <c r="L36" s="114"/>
      <c r="M36" s="115"/>
      <c r="V36" s="6">
        <f t="shared" si="2"/>
        <v>0</v>
      </c>
      <c r="W36" s="6" t="str">
        <f t="shared" si="4"/>
        <v>Leer</v>
      </c>
      <c r="X36" s="6" t="str">
        <f t="shared" si="1"/>
        <v/>
      </c>
      <c r="Y36" s="6">
        <f>VLOOKUP($C36,{"29 - Psychiatrie (Erwachsene)",1;"30 - Kinder- und Jugendpsychiatrie",1;"31 - Psychosomatik",1;0,0;"",0},2,0)</f>
        <v>0</v>
      </c>
      <c r="Z36" s="6">
        <f t="shared" si="5"/>
        <v>0</v>
      </c>
      <c r="AA36" s="6">
        <f t="shared" si="6"/>
        <v>0</v>
      </c>
      <c r="AB36" s="6">
        <f t="shared" si="7"/>
        <v>0</v>
      </c>
      <c r="AC36" s="6">
        <f t="shared" si="8"/>
        <v>0</v>
      </c>
      <c r="AD36" s="6">
        <f t="shared" si="9"/>
        <v>0</v>
      </c>
      <c r="AE36" s="6">
        <f t="shared" si="10"/>
        <v>0</v>
      </c>
      <c r="AF36" s="6">
        <f t="shared" si="11"/>
        <v>0</v>
      </c>
      <c r="AG36" s="6">
        <f t="shared" si="12"/>
        <v>0</v>
      </c>
      <c r="AH36" s="6"/>
    </row>
    <row r="37" spans="1:34" s="20" customFormat="1" ht="15" customHeight="1" x14ac:dyDescent="0.25">
      <c r="A37" s="19"/>
      <c r="B37" s="74" t="str">
        <f t="shared" si="3"/>
        <v>!!!</v>
      </c>
      <c r="C37" s="202" t="str">
        <f>IF($D37&lt;&gt;"",VLOOKUP(TEXT($D37,0),'Angaben Stationen'!$C$15:$D$114,2,0),"")</f>
        <v/>
      </c>
      <c r="D37" s="203"/>
      <c r="E37" s="210"/>
      <c r="F37" s="230"/>
      <c r="G37" s="230"/>
      <c r="H37" s="230"/>
      <c r="I37" s="220"/>
      <c r="J37" s="220"/>
      <c r="K37" s="220"/>
      <c r="L37" s="114"/>
      <c r="M37" s="115"/>
      <c r="V37" s="6">
        <f t="shared" si="2"/>
        <v>0</v>
      </c>
      <c r="W37" s="6" t="str">
        <f t="shared" si="4"/>
        <v>Leer</v>
      </c>
      <c r="X37" s="6" t="str">
        <f t="shared" si="1"/>
        <v/>
      </c>
      <c r="Y37" s="6">
        <f>VLOOKUP($C37,{"29 - Psychiatrie (Erwachsene)",1;"30 - Kinder- und Jugendpsychiatrie",1;"31 - Psychosomatik",1;0,0;"",0},2,0)</f>
        <v>0</v>
      </c>
      <c r="Z37" s="6">
        <f t="shared" si="5"/>
        <v>0</v>
      </c>
      <c r="AA37" s="6">
        <f t="shared" si="6"/>
        <v>0</v>
      </c>
      <c r="AB37" s="6">
        <f t="shared" si="7"/>
        <v>0</v>
      </c>
      <c r="AC37" s="6">
        <f t="shared" si="8"/>
        <v>0</v>
      </c>
      <c r="AD37" s="6">
        <f t="shared" si="9"/>
        <v>0</v>
      </c>
      <c r="AE37" s="6">
        <f t="shared" si="10"/>
        <v>0</v>
      </c>
      <c r="AF37" s="6">
        <f t="shared" si="11"/>
        <v>0</v>
      </c>
      <c r="AG37" s="6">
        <f t="shared" si="12"/>
        <v>0</v>
      </c>
      <c r="AH37" s="6"/>
    </row>
    <row r="38" spans="1:34" s="20" customFormat="1" ht="15" customHeight="1" x14ac:dyDescent="0.25">
      <c r="A38" s="19"/>
      <c r="B38" s="74" t="str">
        <f t="shared" si="3"/>
        <v>!!!</v>
      </c>
      <c r="C38" s="202" t="str">
        <f>IF($D38&lt;&gt;"",VLOOKUP(TEXT($D38,0),'Angaben Stationen'!$C$15:$D$114,2,0),"")</f>
        <v/>
      </c>
      <c r="D38" s="203"/>
      <c r="E38" s="210"/>
      <c r="F38" s="230"/>
      <c r="G38" s="230"/>
      <c r="H38" s="230"/>
      <c r="I38" s="220"/>
      <c r="J38" s="220"/>
      <c r="K38" s="220"/>
      <c r="L38" s="114"/>
      <c r="M38" s="115"/>
      <c r="V38" s="6">
        <f t="shared" si="2"/>
        <v>0</v>
      </c>
      <c r="W38" s="6" t="str">
        <f t="shared" si="4"/>
        <v>Leer</v>
      </c>
      <c r="X38" s="6" t="str">
        <f t="shared" si="1"/>
        <v/>
      </c>
      <c r="Y38" s="6">
        <f>VLOOKUP($C38,{"29 - Psychiatrie (Erwachsene)",1;"30 - Kinder- und Jugendpsychiatrie",1;"31 - Psychosomatik",1;0,0;"",0},2,0)</f>
        <v>0</v>
      </c>
      <c r="Z38" s="6">
        <f t="shared" si="5"/>
        <v>0</v>
      </c>
      <c r="AA38" s="6">
        <f t="shared" si="6"/>
        <v>0</v>
      </c>
      <c r="AB38" s="6">
        <f t="shared" si="7"/>
        <v>0</v>
      </c>
      <c r="AC38" s="6">
        <f t="shared" si="8"/>
        <v>0</v>
      </c>
      <c r="AD38" s="6">
        <f t="shared" si="9"/>
        <v>0</v>
      </c>
      <c r="AE38" s="6">
        <f t="shared" si="10"/>
        <v>0</v>
      </c>
      <c r="AF38" s="6">
        <f t="shared" si="11"/>
        <v>0</v>
      </c>
      <c r="AG38" s="6">
        <f t="shared" si="12"/>
        <v>0</v>
      </c>
      <c r="AH38" s="6"/>
    </row>
    <row r="39" spans="1:34" s="20" customFormat="1" ht="15" customHeight="1" x14ac:dyDescent="0.25">
      <c r="A39" s="19"/>
      <c r="B39" s="74" t="str">
        <f t="shared" si="3"/>
        <v>!!!</v>
      </c>
      <c r="C39" s="202" t="str">
        <f>IF($D39&lt;&gt;"",VLOOKUP(TEXT($D39,0),'Angaben Stationen'!$C$15:$D$114,2,0),"")</f>
        <v/>
      </c>
      <c r="D39" s="203"/>
      <c r="E39" s="210"/>
      <c r="F39" s="230"/>
      <c r="G39" s="230"/>
      <c r="H39" s="230"/>
      <c r="I39" s="220"/>
      <c r="J39" s="220"/>
      <c r="K39" s="220"/>
      <c r="L39" s="114"/>
      <c r="M39" s="115"/>
      <c r="V39" s="6">
        <f t="shared" si="2"/>
        <v>0</v>
      </c>
      <c r="W39" s="6" t="str">
        <f t="shared" si="4"/>
        <v>Leer</v>
      </c>
      <c r="X39" s="6" t="str">
        <f t="shared" si="1"/>
        <v/>
      </c>
      <c r="Y39" s="6">
        <f>VLOOKUP($C39,{"29 - Psychiatrie (Erwachsene)",1;"30 - Kinder- und Jugendpsychiatrie",1;"31 - Psychosomatik",1;0,0;"",0},2,0)</f>
        <v>0</v>
      </c>
      <c r="Z39" s="6">
        <f t="shared" si="5"/>
        <v>0</v>
      </c>
      <c r="AA39" s="6">
        <f t="shared" si="6"/>
        <v>0</v>
      </c>
      <c r="AB39" s="6">
        <f t="shared" si="7"/>
        <v>0</v>
      </c>
      <c r="AC39" s="6">
        <f t="shared" si="8"/>
        <v>0</v>
      </c>
      <c r="AD39" s="6">
        <f t="shared" si="9"/>
        <v>0</v>
      </c>
      <c r="AE39" s="6">
        <f t="shared" si="10"/>
        <v>0</v>
      </c>
      <c r="AF39" s="6">
        <f t="shared" si="11"/>
        <v>0</v>
      </c>
      <c r="AG39" s="6">
        <f t="shared" si="12"/>
        <v>0</v>
      </c>
      <c r="AH39" s="6"/>
    </row>
    <row r="40" spans="1:34" s="20" customFormat="1" ht="15" customHeight="1" x14ac:dyDescent="0.25">
      <c r="A40" s="19"/>
      <c r="B40" s="74" t="str">
        <f t="shared" si="3"/>
        <v>!!!</v>
      </c>
      <c r="C40" s="202" t="str">
        <f>IF($D40&lt;&gt;"",VLOOKUP(TEXT($D40,0),'Angaben Stationen'!$C$15:$D$114,2,0),"")</f>
        <v/>
      </c>
      <c r="D40" s="203"/>
      <c r="E40" s="210"/>
      <c r="F40" s="230"/>
      <c r="G40" s="230"/>
      <c r="H40" s="230"/>
      <c r="I40" s="220"/>
      <c r="J40" s="220"/>
      <c r="K40" s="220"/>
      <c r="L40" s="114"/>
      <c r="M40" s="115"/>
      <c r="V40" s="6">
        <f t="shared" si="2"/>
        <v>0</v>
      </c>
      <c r="W40" s="6" t="str">
        <f t="shared" si="4"/>
        <v>Leer</v>
      </c>
      <c r="X40" s="6" t="str">
        <f t="shared" si="1"/>
        <v/>
      </c>
      <c r="Y40" s="6">
        <f>VLOOKUP($C40,{"29 - Psychiatrie (Erwachsene)",1;"30 - Kinder- und Jugendpsychiatrie",1;"31 - Psychosomatik",1;0,0;"",0},2,0)</f>
        <v>0</v>
      </c>
      <c r="Z40" s="6">
        <f t="shared" si="5"/>
        <v>0</v>
      </c>
      <c r="AA40" s="6">
        <f t="shared" si="6"/>
        <v>0</v>
      </c>
      <c r="AB40" s="6">
        <f t="shared" si="7"/>
        <v>0</v>
      </c>
      <c r="AC40" s="6">
        <f t="shared" si="8"/>
        <v>0</v>
      </c>
      <c r="AD40" s="6">
        <f t="shared" si="9"/>
        <v>0</v>
      </c>
      <c r="AE40" s="6">
        <f t="shared" si="10"/>
        <v>0</v>
      </c>
      <c r="AF40" s="6">
        <f t="shared" si="11"/>
        <v>0</v>
      </c>
      <c r="AG40" s="6">
        <f t="shared" si="12"/>
        <v>0</v>
      </c>
      <c r="AH40" s="6"/>
    </row>
    <row r="41" spans="1:34" s="20" customFormat="1" ht="15" customHeight="1" x14ac:dyDescent="0.25">
      <c r="A41" s="19"/>
      <c r="B41" s="74" t="str">
        <f t="shared" si="3"/>
        <v>!!!</v>
      </c>
      <c r="C41" s="202" t="str">
        <f>IF($D41&lt;&gt;"",VLOOKUP(TEXT($D41,0),'Angaben Stationen'!$C$15:$D$114,2,0),"")</f>
        <v/>
      </c>
      <c r="D41" s="203"/>
      <c r="E41" s="210"/>
      <c r="F41" s="230"/>
      <c r="G41" s="230"/>
      <c r="H41" s="230"/>
      <c r="I41" s="220"/>
      <c r="J41" s="220"/>
      <c r="K41" s="220"/>
      <c r="L41" s="114"/>
      <c r="M41" s="115"/>
      <c r="V41" s="6">
        <f t="shared" si="2"/>
        <v>0</v>
      </c>
      <c r="W41" s="6" t="str">
        <f t="shared" si="4"/>
        <v>Leer</v>
      </c>
      <c r="X41" s="6" t="str">
        <f t="shared" si="1"/>
        <v/>
      </c>
      <c r="Y41" s="6">
        <f>VLOOKUP($C41,{"29 - Psychiatrie (Erwachsene)",1;"30 - Kinder- und Jugendpsychiatrie",1;"31 - Psychosomatik",1;0,0;"",0},2,0)</f>
        <v>0</v>
      </c>
      <c r="Z41" s="6">
        <f t="shared" si="5"/>
        <v>0</v>
      </c>
      <c r="AA41" s="6">
        <f t="shared" si="6"/>
        <v>0</v>
      </c>
      <c r="AB41" s="6">
        <f t="shared" si="7"/>
        <v>0</v>
      </c>
      <c r="AC41" s="6">
        <f t="shared" si="8"/>
        <v>0</v>
      </c>
      <c r="AD41" s="6">
        <f t="shared" si="9"/>
        <v>0</v>
      </c>
      <c r="AE41" s="6">
        <f t="shared" si="10"/>
        <v>0</v>
      </c>
      <c r="AF41" s="6">
        <f t="shared" si="11"/>
        <v>0</v>
      </c>
      <c r="AG41" s="6">
        <f t="shared" si="12"/>
        <v>0</v>
      </c>
      <c r="AH41" s="6"/>
    </row>
    <row r="42" spans="1:34" s="20" customFormat="1" ht="15" customHeight="1" x14ac:dyDescent="0.25">
      <c r="A42" s="19"/>
      <c r="B42" s="74" t="str">
        <f t="shared" si="3"/>
        <v>!!!</v>
      </c>
      <c r="C42" s="202" t="str">
        <f>IF($D42&lt;&gt;"",VLOOKUP(TEXT($D42,0),'Angaben Stationen'!$C$15:$D$114,2,0),"")</f>
        <v/>
      </c>
      <c r="D42" s="203"/>
      <c r="E42" s="210"/>
      <c r="F42" s="230"/>
      <c r="G42" s="230"/>
      <c r="H42" s="230"/>
      <c r="I42" s="220"/>
      <c r="J42" s="220"/>
      <c r="K42" s="220"/>
      <c r="L42" s="114"/>
      <c r="M42" s="115"/>
      <c r="V42" s="6">
        <f t="shared" si="2"/>
        <v>0</v>
      </c>
      <c r="W42" s="6" t="str">
        <f t="shared" si="4"/>
        <v>Leer</v>
      </c>
      <c r="X42" s="6" t="str">
        <f t="shared" si="1"/>
        <v/>
      </c>
      <c r="Y42" s="6">
        <f>VLOOKUP($C42,{"29 - Psychiatrie (Erwachsene)",1;"30 - Kinder- und Jugendpsychiatrie",1;"31 - Psychosomatik",1;0,0;"",0},2,0)</f>
        <v>0</v>
      </c>
      <c r="Z42" s="6">
        <f t="shared" si="5"/>
        <v>0</v>
      </c>
      <c r="AA42" s="6">
        <f t="shared" si="6"/>
        <v>0</v>
      </c>
      <c r="AB42" s="6">
        <f t="shared" si="7"/>
        <v>0</v>
      </c>
      <c r="AC42" s="6">
        <f t="shared" si="8"/>
        <v>0</v>
      </c>
      <c r="AD42" s="6">
        <f t="shared" si="9"/>
        <v>0</v>
      </c>
      <c r="AE42" s="6">
        <f t="shared" si="10"/>
        <v>0</v>
      </c>
      <c r="AF42" s="6">
        <f t="shared" si="11"/>
        <v>0</v>
      </c>
      <c r="AG42" s="6">
        <f t="shared" si="12"/>
        <v>0</v>
      </c>
      <c r="AH42" s="6"/>
    </row>
    <row r="43" spans="1:34" s="20" customFormat="1" ht="15" customHeight="1" x14ac:dyDescent="0.25">
      <c r="A43" s="19"/>
      <c r="B43" s="74" t="str">
        <f t="shared" si="3"/>
        <v>!!!</v>
      </c>
      <c r="C43" s="202" t="str">
        <f>IF($D43&lt;&gt;"",VLOOKUP(TEXT($D43,0),'Angaben Stationen'!$C$15:$D$114,2,0),"")</f>
        <v/>
      </c>
      <c r="D43" s="203"/>
      <c r="E43" s="210"/>
      <c r="F43" s="230"/>
      <c r="G43" s="230"/>
      <c r="H43" s="230"/>
      <c r="I43" s="220"/>
      <c r="J43" s="220"/>
      <c r="K43" s="220"/>
      <c r="L43" s="114"/>
      <c r="M43" s="115"/>
      <c r="V43" s="6">
        <f t="shared" si="2"/>
        <v>0</v>
      </c>
      <c r="W43" s="6" t="str">
        <f t="shared" si="4"/>
        <v>Leer</v>
      </c>
      <c r="X43" s="6" t="str">
        <f t="shared" si="1"/>
        <v/>
      </c>
      <c r="Y43" s="6">
        <f>VLOOKUP($C43,{"29 - Psychiatrie (Erwachsene)",1;"30 - Kinder- und Jugendpsychiatrie",1;"31 - Psychosomatik",1;0,0;"",0},2,0)</f>
        <v>0</v>
      </c>
      <c r="Z43" s="6">
        <f t="shared" si="5"/>
        <v>0</v>
      </c>
      <c r="AA43" s="6">
        <f t="shared" si="6"/>
        <v>0</v>
      </c>
      <c r="AB43" s="6">
        <f t="shared" si="7"/>
        <v>0</v>
      </c>
      <c r="AC43" s="6">
        <f t="shared" si="8"/>
        <v>0</v>
      </c>
      <c r="AD43" s="6">
        <f t="shared" si="9"/>
        <v>0</v>
      </c>
      <c r="AE43" s="6">
        <f t="shared" si="10"/>
        <v>0</v>
      </c>
      <c r="AF43" s="6">
        <f t="shared" si="11"/>
        <v>0</v>
      </c>
      <c r="AG43" s="6">
        <f t="shared" si="12"/>
        <v>0</v>
      </c>
      <c r="AH43" s="6"/>
    </row>
    <row r="44" spans="1:34" s="20" customFormat="1" ht="15" customHeight="1" x14ac:dyDescent="0.25">
      <c r="A44" s="19"/>
      <c r="B44" s="74" t="str">
        <f t="shared" si="3"/>
        <v>!!!</v>
      </c>
      <c r="C44" s="202" t="str">
        <f>IF($D44&lt;&gt;"",VLOOKUP(TEXT($D44,0),'Angaben Stationen'!$C$15:$D$114,2,0),"")</f>
        <v/>
      </c>
      <c r="D44" s="203"/>
      <c r="E44" s="210"/>
      <c r="F44" s="230"/>
      <c r="G44" s="230"/>
      <c r="H44" s="230"/>
      <c r="I44" s="220"/>
      <c r="J44" s="220"/>
      <c r="K44" s="220"/>
      <c r="L44" s="114"/>
      <c r="M44" s="115"/>
      <c r="V44" s="6">
        <f t="shared" si="2"/>
        <v>0</v>
      </c>
      <c r="W44" s="6" t="str">
        <f t="shared" si="4"/>
        <v>Leer</v>
      </c>
      <c r="X44" s="6" t="str">
        <f t="shared" si="1"/>
        <v/>
      </c>
      <c r="Y44" s="6">
        <f>VLOOKUP($C44,{"29 - Psychiatrie (Erwachsene)",1;"30 - Kinder- und Jugendpsychiatrie",1;"31 - Psychosomatik",1;0,0;"",0},2,0)</f>
        <v>0</v>
      </c>
      <c r="Z44" s="6">
        <f t="shared" si="5"/>
        <v>0</v>
      </c>
      <c r="AA44" s="6">
        <f t="shared" si="6"/>
        <v>0</v>
      </c>
      <c r="AB44" s="6">
        <f t="shared" si="7"/>
        <v>0</v>
      </c>
      <c r="AC44" s="6">
        <f t="shared" si="8"/>
        <v>0</v>
      </c>
      <c r="AD44" s="6">
        <f t="shared" si="9"/>
        <v>0</v>
      </c>
      <c r="AE44" s="6">
        <f t="shared" si="10"/>
        <v>0</v>
      </c>
      <c r="AF44" s="6">
        <f t="shared" si="11"/>
        <v>0</v>
      </c>
      <c r="AG44" s="6">
        <f t="shared" si="12"/>
        <v>0</v>
      </c>
      <c r="AH44" s="6"/>
    </row>
    <row r="45" spans="1:34" s="20" customFormat="1" ht="15" customHeight="1" x14ac:dyDescent="0.25">
      <c r="A45" s="19"/>
      <c r="B45" s="74" t="str">
        <f t="shared" si="3"/>
        <v>!!!</v>
      </c>
      <c r="C45" s="202" t="str">
        <f>IF($D45&lt;&gt;"",VLOOKUP(TEXT($D45,0),'Angaben Stationen'!$C$15:$D$114,2,0),"")</f>
        <v/>
      </c>
      <c r="D45" s="203"/>
      <c r="E45" s="210"/>
      <c r="F45" s="230"/>
      <c r="G45" s="230"/>
      <c r="H45" s="230"/>
      <c r="I45" s="220"/>
      <c r="J45" s="220"/>
      <c r="K45" s="220"/>
      <c r="L45" s="114"/>
      <c r="M45" s="115"/>
      <c r="V45" s="6">
        <f t="shared" si="2"/>
        <v>0</v>
      </c>
      <c r="W45" s="6" t="str">
        <f t="shared" si="4"/>
        <v>Leer</v>
      </c>
      <c r="X45" s="6" t="str">
        <f t="shared" si="1"/>
        <v/>
      </c>
      <c r="Y45" s="6">
        <f>VLOOKUP($C45,{"29 - Psychiatrie (Erwachsene)",1;"30 - Kinder- und Jugendpsychiatrie",1;"31 - Psychosomatik",1;0,0;"",0},2,0)</f>
        <v>0</v>
      </c>
      <c r="Z45" s="6">
        <f t="shared" si="5"/>
        <v>0</v>
      </c>
      <c r="AA45" s="6">
        <f t="shared" si="6"/>
        <v>0</v>
      </c>
      <c r="AB45" s="6">
        <f t="shared" si="7"/>
        <v>0</v>
      </c>
      <c r="AC45" s="6">
        <f t="shared" si="8"/>
        <v>0</v>
      </c>
      <c r="AD45" s="6">
        <f t="shared" si="9"/>
        <v>0</v>
      </c>
      <c r="AE45" s="6">
        <f t="shared" si="10"/>
        <v>0</v>
      </c>
      <c r="AF45" s="6">
        <f t="shared" si="11"/>
        <v>0</v>
      </c>
      <c r="AG45" s="6">
        <f t="shared" si="12"/>
        <v>0</v>
      </c>
      <c r="AH45" s="6"/>
    </row>
    <row r="46" spans="1:34" s="20" customFormat="1" ht="15" customHeight="1" x14ac:dyDescent="0.25">
      <c r="A46" s="19"/>
      <c r="B46" s="74" t="str">
        <f t="shared" si="3"/>
        <v>!!!</v>
      </c>
      <c r="C46" s="202" t="str">
        <f>IF($D46&lt;&gt;"",VLOOKUP(TEXT($D46,0),'Angaben Stationen'!$C$15:$D$114,2,0),"")</f>
        <v/>
      </c>
      <c r="D46" s="203"/>
      <c r="E46" s="210"/>
      <c r="F46" s="230"/>
      <c r="G46" s="230"/>
      <c r="H46" s="230"/>
      <c r="I46" s="220"/>
      <c r="J46" s="220"/>
      <c r="K46" s="220"/>
      <c r="L46" s="114"/>
      <c r="M46" s="115"/>
      <c r="V46" s="6">
        <f t="shared" si="2"/>
        <v>0</v>
      </c>
      <c r="W46" s="6" t="str">
        <f t="shared" si="4"/>
        <v>Leer</v>
      </c>
      <c r="X46" s="6" t="str">
        <f t="shared" si="1"/>
        <v/>
      </c>
      <c r="Y46" s="6">
        <f>VLOOKUP($C46,{"29 - Psychiatrie (Erwachsene)",1;"30 - Kinder- und Jugendpsychiatrie",1;"31 - Psychosomatik",1;0,0;"",0},2,0)</f>
        <v>0</v>
      </c>
      <c r="Z46" s="6">
        <f t="shared" si="5"/>
        <v>0</v>
      </c>
      <c r="AA46" s="6">
        <f t="shared" si="6"/>
        <v>0</v>
      </c>
      <c r="AB46" s="6">
        <f t="shared" si="7"/>
        <v>0</v>
      </c>
      <c r="AC46" s="6">
        <f t="shared" si="8"/>
        <v>0</v>
      </c>
      <c r="AD46" s="6">
        <f t="shared" si="9"/>
        <v>0</v>
      </c>
      <c r="AE46" s="6">
        <f t="shared" si="10"/>
        <v>0</v>
      </c>
      <c r="AF46" s="6">
        <f t="shared" si="11"/>
        <v>0</v>
      </c>
      <c r="AG46" s="6">
        <f t="shared" si="12"/>
        <v>0</v>
      </c>
      <c r="AH46" s="6"/>
    </row>
    <row r="47" spans="1:34" s="20" customFormat="1" ht="15" customHeight="1" x14ac:dyDescent="0.25">
      <c r="A47" s="19"/>
      <c r="B47" s="74" t="str">
        <f t="shared" si="3"/>
        <v>!!!</v>
      </c>
      <c r="C47" s="202" t="str">
        <f>IF($D47&lt;&gt;"",VLOOKUP(TEXT($D47,0),'Angaben Stationen'!$C$15:$D$114,2,0),"")</f>
        <v/>
      </c>
      <c r="D47" s="203"/>
      <c r="E47" s="210"/>
      <c r="F47" s="230"/>
      <c r="G47" s="230"/>
      <c r="H47" s="230"/>
      <c r="I47" s="220"/>
      <c r="J47" s="220"/>
      <c r="K47" s="220"/>
      <c r="L47" s="114"/>
      <c r="M47" s="115"/>
      <c r="V47" s="6">
        <f t="shared" si="2"/>
        <v>0</v>
      </c>
      <c r="W47" s="6" t="str">
        <f t="shared" si="4"/>
        <v>Leer</v>
      </c>
      <c r="X47" s="6" t="str">
        <f t="shared" si="1"/>
        <v/>
      </c>
      <c r="Y47" s="6">
        <f>VLOOKUP($C47,{"29 - Psychiatrie (Erwachsene)",1;"30 - Kinder- und Jugendpsychiatrie",1;"31 - Psychosomatik",1;0,0;"",0},2,0)</f>
        <v>0</v>
      </c>
      <c r="Z47" s="6">
        <f t="shared" si="5"/>
        <v>0</v>
      </c>
      <c r="AA47" s="6">
        <f t="shared" si="6"/>
        <v>0</v>
      </c>
      <c r="AB47" s="6">
        <f t="shared" si="7"/>
        <v>0</v>
      </c>
      <c r="AC47" s="6">
        <f t="shared" si="8"/>
        <v>0</v>
      </c>
      <c r="AD47" s="6">
        <f t="shared" si="9"/>
        <v>0</v>
      </c>
      <c r="AE47" s="6">
        <f t="shared" si="10"/>
        <v>0</v>
      </c>
      <c r="AF47" s="6">
        <f t="shared" si="11"/>
        <v>0</v>
      </c>
      <c r="AG47" s="6">
        <f t="shared" si="12"/>
        <v>0</v>
      </c>
      <c r="AH47" s="6"/>
    </row>
    <row r="48" spans="1:34" s="20" customFormat="1" ht="15" customHeight="1" x14ac:dyDescent="0.25">
      <c r="A48" s="19"/>
      <c r="B48" s="74" t="str">
        <f t="shared" si="3"/>
        <v>!!!</v>
      </c>
      <c r="C48" s="202" t="str">
        <f>IF($D48&lt;&gt;"",VLOOKUP(TEXT($D48,0),'Angaben Stationen'!$C$15:$D$114,2,0),"")</f>
        <v/>
      </c>
      <c r="D48" s="203"/>
      <c r="E48" s="210"/>
      <c r="F48" s="230"/>
      <c r="G48" s="230"/>
      <c r="H48" s="230"/>
      <c r="I48" s="220"/>
      <c r="J48" s="220"/>
      <c r="K48" s="220"/>
      <c r="L48" s="114"/>
      <c r="M48" s="115"/>
      <c r="V48" s="6">
        <f t="shared" si="2"/>
        <v>0</v>
      </c>
      <c r="W48" s="6" t="str">
        <f t="shared" si="4"/>
        <v>Leer</v>
      </c>
      <c r="X48" s="6" t="str">
        <f t="shared" si="1"/>
        <v/>
      </c>
      <c r="Y48" s="6">
        <f>VLOOKUP($C48,{"29 - Psychiatrie (Erwachsene)",1;"30 - Kinder- und Jugendpsychiatrie",1;"31 - Psychosomatik",1;0,0;"",0},2,0)</f>
        <v>0</v>
      </c>
      <c r="Z48" s="6">
        <f t="shared" si="5"/>
        <v>0</v>
      </c>
      <c r="AA48" s="6">
        <f t="shared" si="6"/>
        <v>0</v>
      </c>
      <c r="AB48" s="6">
        <f t="shared" si="7"/>
        <v>0</v>
      </c>
      <c r="AC48" s="6">
        <f t="shared" si="8"/>
        <v>0</v>
      </c>
      <c r="AD48" s="6">
        <f t="shared" si="9"/>
        <v>0</v>
      </c>
      <c r="AE48" s="6">
        <f t="shared" si="10"/>
        <v>0</v>
      </c>
      <c r="AF48" s="6">
        <f t="shared" si="11"/>
        <v>0</v>
      </c>
      <c r="AG48" s="6">
        <f t="shared" si="12"/>
        <v>0</v>
      </c>
      <c r="AH48" s="6"/>
    </row>
    <row r="49" spans="1:34" s="20" customFormat="1" ht="15" customHeight="1" x14ac:dyDescent="0.25">
      <c r="A49" s="19"/>
      <c r="B49" s="74" t="str">
        <f t="shared" si="3"/>
        <v>!!!</v>
      </c>
      <c r="C49" s="202" t="str">
        <f>IF($D49&lt;&gt;"",VLOOKUP(TEXT($D49,0),'Angaben Stationen'!$C$15:$D$114,2,0),"")</f>
        <v/>
      </c>
      <c r="D49" s="203"/>
      <c r="E49" s="210"/>
      <c r="F49" s="230"/>
      <c r="G49" s="230"/>
      <c r="H49" s="230"/>
      <c r="I49" s="220"/>
      <c r="J49" s="220"/>
      <c r="K49" s="220"/>
      <c r="L49" s="114"/>
      <c r="M49" s="115"/>
      <c r="V49" s="6">
        <f t="shared" si="2"/>
        <v>0</v>
      </c>
      <c r="W49" s="6" t="str">
        <f t="shared" si="4"/>
        <v>Leer</v>
      </c>
      <c r="X49" s="6" t="str">
        <f t="shared" si="1"/>
        <v/>
      </c>
      <c r="Y49" s="6">
        <f>VLOOKUP($C49,{"29 - Psychiatrie (Erwachsene)",1;"30 - Kinder- und Jugendpsychiatrie",1;"31 - Psychosomatik",1;0,0;"",0},2,0)</f>
        <v>0</v>
      </c>
      <c r="Z49" s="6">
        <f t="shared" si="5"/>
        <v>0</v>
      </c>
      <c r="AA49" s="6">
        <f t="shared" si="6"/>
        <v>0</v>
      </c>
      <c r="AB49" s="6">
        <f t="shared" si="7"/>
        <v>0</v>
      </c>
      <c r="AC49" s="6">
        <f t="shared" si="8"/>
        <v>0</v>
      </c>
      <c r="AD49" s="6">
        <f t="shared" si="9"/>
        <v>0</v>
      </c>
      <c r="AE49" s="6">
        <f t="shared" si="10"/>
        <v>0</v>
      </c>
      <c r="AF49" s="6">
        <f t="shared" si="11"/>
        <v>0</v>
      </c>
      <c r="AG49" s="6">
        <f t="shared" si="12"/>
        <v>0</v>
      </c>
      <c r="AH49" s="6"/>
    </row>
    <row r="50" spans="1:34" s="20" customFormat="1" ht="15" customHeight="1" x14ac:dyDescent="0.25">
      <c r="A50" s="19"/>
      <c r="B50" s="74" t="str">
        <f t="shared" si="3"/>
        <v>!!!</v>
      </c>
      <c r="C50" s="202" t="str">
        <f>IF($D50&lt;&gt;"",VLOOKUP(TEXT($D50,0),'Angaben Stationen'!$C$15:$D$114,2,0),"")</f>
        <v/>
      </c>
      <c r="D50" s="203"/>
      <c r="E50" s="210"/>
      <c r="F50" s="230"/>
      <c r="G50" s="230"/>
      <c r="H50" s="230"/>
      <c r="I50" s="220"/>
      <c r="J50" s="220"/>
      <c r="K50" s="220"/>
      <c r="L50" s="114"/>
      <c r="M50" s="115"/>
      <c r="V50" s="6">
        <f t="shared" si="2"/>
        <v>0</v>
      </c>
      <c r="W50" s="6" t="str">
        <f t="shared" si="4"/>
        <v>Leer</v>
      </c>
      <c r="X50" s="6" t="str">
        <f t="shared" si="1"/>
        <v/>
      </c>
      <c r="Y50" s="6">
        <f>VLOOKUP($C50,{"29 - Psychiatrie (Erwachsene)",1;"30 - Kinder- und Jugendpsychiatrie",1;"31 - Psychosomatik",1;0,0;"",0},2,0)</f>
        <v>0</v>
      </c>
      <c r="Z50" s="6">
        <f t="shared" si="5"/>
        <v>0</v>
      </c>
      <c r="AA50" s="6">
        <f t="shared" si="6"/>
        <v>0</v>
      </c>
      <c r="AB50" s="6">
        <f t="shared" si="7"/>
        <v>0</v>
      </c>
      <c r="AC50" s="6">
        <f t="shared" si="8"/>
        <v>0</v>
      </c>
      <c r="AD50" s="6">
        <f t="shared" si="9"/>
        <v>0</v>
      </c>
      <c r="AE50" s="6">
        <f t="shared" si="10"/>
        <v>0</v>
      </c>
      <c r="AF50" s="6">
        <f t="shared" si="11"/>
        <v>0</v>
      </c>
      <c r="AG50" s="6">
        <f t="shared" si="12"/>
        <v>0</v>
      </c>
      <c r="AH50" s="6"/>
    </row>
    <row r="51" spans="1:34" s="20" customFormat="1" ht="15" customHeight="1" x14ac:dyDescent="0.25">
      <c r="A51" s="19"/>
      <c r="B51" s="74" t="str">
        <f t="shared" si="3"/>
        <v>!!!</v>
      </c>
      <c r="C51" s="202" t="str">
        <f>IF($D51&lt;&gt;"",VLOOKUP(TEXT($D51,0),'Angaben Stationen'!$C$15:$D$114,2,0),"")</f>
        <v/>
      </c>
      <c r="D51" s="203"/>
      <c r="E51" s="210"/>
      <c r="F51" s="230"/>
      <c r="G51" s="230"/>
      <c r="H51" s="230"/>
      <c r="I51" s="220"/>
      <c r="J51" s="220"/>
      <c r="K51" s="220"/>
      <c r="L51" s="114"/>
      <c r="M51" s="115"/>
      <c r="V51" s="6">
        <f t="shared" si="2"/>
        <v>0</v>
      </c>
      <c r="W51" s="6" t="str">
        <f t="shared" si="4"/>
        <v>Leer</v>
      </c>
      <c r="X51" s="6" t="str">
        <f t="shared" si="1"/>
        <v/>
      </c>
      <c r="Y51" s="6">
        <f>VLOOKUP($C51,{"29 - Psychiatrie (Erwachsene)",1;"30 - Kinder- und Jugendpsychiatrie",1;"31 - Psychosomatik",1;0,0;"",0},2,0)</f>
        <v>0</v>
      </c>
      <c r="Z51" s="6">
        <f t="shared" si="5"/>
        <v>0</v>
      </c>
      <c r="AA51" s="6">
        <f t="shared" si="6"/>
        <v>0</v>
      </c>
      <c r="AB51" s="6">
        <f t="shared" si="7"/>
        <v>0</v>
      </c>
      <c r="AC51" s="6">
        <f t="shared" si="8"/>
        <v>0</v>
      </c>
      <c r="AD51" s="6">
        <f t="shared" si="9"/>
        <v>0</v>
      </c>
      <c r="AE51" s="6">
        <f t="shared" si="10"/>
        <v>0</v>
      </c>
      <c r="AF51" s="6">
        <f t="shared" si="11"/>
        <v>0</v>
      </c>
      <c r="AG51" s="6">
        <f t="shared" si="12"/>
        <v>0</v>
      </c>
      <c r="AH51" s="6"/>
    </row>
    <row r="52" spans="1:34" s="20" customFormat="1" ht="15" customHeight="1" x14ac:dyDescent="0.25">
      <c r="A52" s="19"/>
      <c r="B52" s="74" t="str">
        <f t="shared" si="3"/>
        <v>!!!</v>
      </c>
      <c r="C52" s="202" t="str">
        <f>IF($D52&lt;&gt;"",VLOOKUP(TEXT($D52,0),'Angaben Stationen'!$C$15:$D$114,2,0),"")</f>
        <v/>
      </c>
      <c r="D52" s="203"/>
      <c r="E52" s="210"/>
      <c r="F52" s="230"/>
      <c r="G52" s="230"/>
      <c r="H52" s="230"/>
      <c r="I52" s="220"/>
      <c r="J52" s="220"/>
      <c r="K52" s="220"/>
      <c r="L52" s="114"/>
      <c r="M52" s="115"/>
      <c r="V52" s="6">
        <f t="shared" si="2"/>
        <v>0</v>
      </c>
      <c r="W52" s="6" t="str">
        <f t="shared" si="4"/>
        <v>Leer</v>
      </c>
      <c r="X52" s="6" t="str">
        <f t="shared" si="1"/>
        <v/>
      </c>
      <c r="Y52" s="6">
        <f>VLOOKUP($C52,{"29 - Psychiatrie (Erwachsene)",1;"30 - Kinder- und Jugendpsychiatrie",1;"31 - Psychosomatik",1;0,0;"",0},2,0)</f>
        <v>0</v>
      </c>
      <c r="Z52" s="6">
        <f t="shared" si="5"/>
        <v>0</v>
      </c>
      <c r="AA52" s="6">
        <f t="shared" si="6"/>
        <v>0</v>
      </c>
      <c r="AB52" s="6">
        <f t="shared" si="7"/>
        <v>0</v>
      </c>
      <c r="AC52" s="6">
        <f t="shared" si="8"/>
        <v>0</v>
      </c>
      <c r="AD52" s="6">
        <f t="shared" si="9"/>
        <v>0</v>
      </c>
      <c r="AE52" s="6">
        <f t="shared" si="10"/>
        <v>0</v>
      </c>
      <c r="AF52" s="6">
        <f t="shared" si="11"/>
        <v>0</v>
      </c>
      <c r="AG52" s="6">
        <f t="shared" si="12"/>
        <v>0</v>
      </c>
      <c r="AH52" s="6"/>
    </row>
    <row r="53" spans="1:34" s="20" customFormat="1" ht="15" customHeight="1" x14ac:dyDescent="0.25">
      <c r="A53" s="19"/>
      <c r="B53" s="74" t="str">
        <f t="shared" si="3"/>
        <v>!!!</v>
      </c>
      <c r="C53" s="202" t="str">
        <f>IF($D53&lt;&gt;"",VLOOKUP(TEXT($D53,0),'Angaben Stationen'!$C$15:$D$114,2,0),"")</f>
        <v/>
      </c>
      <c r="D53" s="203"/>
      <c r="E53" s="210"/>
      <c r="F53" s="230"/>
      <c r="G53" s="230"/>
      <c r="H53" s="230"/>
      <c r="I53" s="220"/>
      <c r="J53" s="220"/>
      <c r="K53" s="220"/>
      <c r="L53" s="114"/>
      <c r="M53" s="115"/>
      <c r="V53" s="6">
        <f t="shared" si="2"/>
        <v>0</v>
      </c>
      <c r="W53" s="6" t="str">
        <f t="shared" si="4"/>
        <v>Leer</v>
      </c>
      <c r="X53" s="6" t="str">
        <f t="shared" si="1"/>
        <v/>
      </c>
      <c r="Y53" s="6">
        <f>VLOOKUP($C53,{"29 - Psychiatrie (Erwachsene)",1;"30 - Kinder- und Jugendpsychiatrie",1;"31 - Psychosomatik",1;0,0;"",0},2,0)</f>
        <v>0</v>
      </c>
      <c r="Z53" s="6">
        <f t="shared" si="5"/>
        <v>0</v>
      </c>
      <c r="AA53" s="6">
        <f t="shared" si="6"/>
        <v>0</v>
      </c>
      <c r="AB53" s="6">
        <f t="shared" si="7"/>
        <v>0</v>
      </c>
      <c r="AC53" s="6">
        <f t="shared" si="8"/>
        <v>0</v>
      </c>
      <c r="AD53" s="6">
        <f t="shared" si="9"/>
        <v>0</v>
      </c>
      <c r="AE53" s="6">
        <f t="shared" si="10"/>
        <v>0</v>
      </c>
      <c r="AF53" s="6">
        <f t="shared" si="11"/>
        <v>0</v>
      </c>
      <c r="AG53" s="6">
        <f t="shared" si="12"/>
        <v>0</v>
      </c>
      <c r="AH53" s="6"/>
    </row>
    <row r="54" spans="1:34" s="20" customFormat="1" ht="15" customHeight="1" x14ac:dyDescent="0.25">
      <c r="A54" s="19"/>
      <c r="B54" s="74" t="str">
        <f t="shared" si="3"/>
        <v>!!!</v>
      </c>
      <c r="C54" s="202" t="str">
        <f>IF($D54&lt;&gt;"",VLOOKUP(TEXT($D54,0),'Angaben Stationen'!$C$15:$D$114,2,0),"")</f>
        <v/>
      </c>
      <c r="D54" s="203"/>
      <c r="E54" s="210"/>
      <c r="F54" s="230"/>
      <c r="G54" s="230"/>
      <c r="H54" s="230"/>
      <c r="I54" s="220"/>
      <c r="J54" s="220"/>
      <c r="K54" s="220"/>
      <c r="L54" s="114"/>
      <c r="M54" s="115"/>
      <c r="V54" s="6">
        <f t="shared" si="2"/>
        <v>0</v>
      </c>
      <c r="W54" s="6" t="str">
        <f t="shared" si="4"/>
        <v>Leer</v>
      </c>
      <c r="X54" s="6" t="str">
        <f t="shared" si="1"/>
        <v/>
      </c>
      <c r="Y54" s="6">
        <f>VLOOKUP($C54,{"29 - Psychiatrie (Erwachsene)",1;"30 - Kinder- und Jugendpsychiatrie",1;"31 - Psychosomatik",1;0,0;"",0},2,0)</f>
        <v>0</v>
      </c>
      <c r="Z54" s="6">
        <f t="shared" si="5"/>
        <v>0</v>
      </c>
      <c r="AA54" s="6">
        <f t="shared" si="6"/>
        <v>0</v>
      </c>
      <c r="AB54" s="6">
        <f t="shared" si="7"/>
        <v>0</v>
      </c>
      <c r="AC54" s="6">
        <f t="shared" si="8"/>
        <v>0</v>
      </c>
      <c r="AD54" s="6">
        <f t="shared" si="9"/>
        <v>0</v>
      </c>
      <c r="AE54" s="6">
        <f t="shared" si="10"/>
        <v>0</v>
      </c>
      <c r="AF54" s="6">
        <f t="shared" si="11"/>
        <v>0</v>
      </c>
      <c r="AG54" s="6">
        <f t="shared" si="12"/>
        <v>0</v>
      </c>
      <c r="AH54" s="6"/>
    </row>
    <row r="55" spans="1:34" s="20" customFormat="1" ht="15" customHeight="1" x14ac:dyDescent="0.25">
      <c r="A55" s="19"/>
      <c r="B55" s="74" t="str">
        <f t="shared" si="3"/>
        <v>!!!</v>
      </c>
      <c r="C55" s="202" t="str">
        <f>IF($D55&lt;&gt;"",VLOOKUP(TEXT($D55,0),'Angaben Stationen'!$C$15:$D$114,2,0),"")</f>
        <v/>
      </c>
      <c r="D55" s="203"/>
      <c r="E55" s="210"/>
      <c r="F55" s="230"/>
      <c r="G55" s="230"/>
      <c r="H55" s="230"/>
      <c r="I55" s="220"/>
      <c r="J55" s="220"/>
      <c r="K55" s="220"/>
      <c r="L55" s="114"/>
      <c r="M55" s="115"/>
      <c r="V55" s="6">
        <f t="shared" si="2"/>
        <v>0</v>
      </c>
      <c r="W55" s="6" t="str">
        <f t="shared" si="4"/>
        <v>Leer</v>
      </c>
      <c r="X55" s="6" t="str">
        <f t="shared" si="1"/>
        <v/>
      </c>
      <c r="Y55" s="6">
        <f>VLOOKUP($C55,{"29 - Psychiatrie (Erwachsene)",1;"30 - Kinder- und Jugendpsychiatrie",1;"31 - Psychosomatik",1;0,0;"",0},2,0)</f>
        <v>0</v>
      </c>
      <c r="Z55" s="6">
        <f t="shared" si="5"/>
        <v>0</v>
      </c>
      <c r="AA55" s="6">
        <f t="shared" si="6"/>
        <v>0</v>
      </c>
      <c r="AB55" s="6">
        <f t="shared" si="7"/>
        <v>0</v>
      </c>
      <c r="AC55" s="6">
        <f t="shared" si="8"/>
        <v>0</v>
      </c>
      <c r="AD55" s="6">
        <f t="shared" si="9"/>
        <v>0</v>
      </c>
      <c r="AE55" s="6">
        <f t="shared" si="10"/>
        <v>0</v>
      </c>
      <c r="AF55" s="6">
        <f t="shared" si="11"/>
        <v>0</v>
      </c>
      <c r="AG55" s="6">
        <f t="shared" si="12"/>
        <v>0</v>
      </c>
      <c r="AH55" s="6"/>
    </row>
    <row r="56" spans="1:34" s="20" customFormat="1" ht="15" customHeight="1" x14ac:dyDescent="0.25">
      <c r="A56" s="19"/>
      <c r="B56" s="74" t="str">
        <f t="shared" si="3"/>
        <v>!!!</v>
      </c>
      <c r="C56" s="202" t="str">
        <f>IF($D56&lt;&gt;"",VLOOKUP(TEXT($D56,0),'Angaben Stationen'!$C$15:$D$114,2,0),"")</f>
        <v/>
      </c>
      <c r="D56" s="203"/>
      <c r="E56" s="210"/>
      <c r="F56" s="230"/>
      <c r="G56" s="230"/>
      <c r="H56" s="230"/>
      <c r="I56" s="220"/>
      <c r="J56" s="220"/>
      <c r="K56" s="220"/>
      <c r="L56" s="114"/>
      <c r="M56" s="115"/>
      <c r="V56" s="6">
        <f t="shared" si="2"/>
        <v>0</v>
      </c>
      <c r="W56" s="6" t="str">
        <f t="shared" si="4"/>
        <v>Leer</v>
      </c>
      <c r="X56" s="6" t="str">
        <f t="shared" si="1"/>
        <v/>
      </c>
      <c r="Y56" s="6">
        <f>VLOOKUP($C56,{"29 - Psychiatrie (Erwachsene)",1;"30 - Kinder- und Jugendpsychiatrie",1;"31 - Psychosomatik",1;0,0;"",0},2,0)</f>
        <v>0</v>
      </c>
      <c r="Z56" s="6">
        <f t="shared" si="5"/>
        <v>0</v>
      </c>
      <c r="AA56" s="6">
        <f t="shared" si="6"/>
        <v>0</v>
      </c>
      <c r="AB56" s="6">
        <f t="shared" si="7"/>
        <v>0</v>
      </c>
      <c r="AC56" s="6">
        <f t="shared" si="8"/>
        <v>0</v>
      </c>
      <c r="AD56" s="6">
        <f t="shared" si="9"/>
        <v>0</v>
      </c>
      <c r="AE56" s="6">
        <f t="shared" si="10"/>
        <v>0</v>
      </c>
      <c r="AF56" s="6">
        <f t="shared" si="11"/>
        <v>0</v>
      </c>
      <c r="AG56" s="6">
        <f t="shared" si="12"/>
        <v>0</v>
      </c>
      <c r="AH56" s="6"/>
    </row>
    <row r="57" spans="1:34" s="20" customFormat="1" ht="15" customHeight="1" x14ac:dyDescent="0.25">
      <c r="A57" s="19"/>
      <c r="B57" s="74" t="str">
        <f t="shared" si="3"/>
        <v>!!!</v>
      </c>
      <c r="C57" s="202" t="str">
        <f>IF($D57&lt;&gt;"",VLOOKUP(TEXT($D57,0),'Angaben Stationen'!$C$15:$D$114,2,0),"")</f>
        <v/>
      </c>
      <c r="D57" s="203"/>
      <c r="E57" s="210"/>
      <c r="F57" s="230"/>
      <c r="G57" s="230"/>
      <c r="H57" s="230"/>
      <c r="I57" s="220"/>
      <c r="J57" s="220"/>
      <c r="K57" s="220"/>
      <c r="L57" s="114"/>
      <c r="M57" s="115"/>
      <c r="V57" s="6">
        <f t="shared" si="2"/>
        <v>0</v>
      </c>
      <c r="W57" s="6" t="str">
        <f t="shared" si="4"/>
        <v>Leer</v>
      </c>
      <c r="X57" s="6" t="str">
        <f t="shared" si="1"/>
        <v/>
      </c>
      <c r="Y57" s="6">
        <f>VLOOKUP($C57,{"29 - Psychiatrie (Erwachsene)",1;"30 - Kinder- und Jugendpsychiatrie",1;"31 - Psychosomatik",1;0,0;"",0},2,0)</f>
        <v>0</v>
      </c>
      <c r="Z57" s="6">
        <f t="shared" si="5"/>
        <v>0</v>
      </c>
      <c r="AA57" s="6">
        <f t="shared" si="6"/>
        <v>0</v>
      </c>
      <c r="AB57" s="6">
        <f t="shared" si="7"/>
        <v>0</v>
      </c>
      <c r="AC57" s="6">
        <f t="shared" si="8"/>
        <v>0</v>
      </c>
      <c r="AD57" s="6">
        <f t="shared" si="9"/>
        <v>0</v>
      </c>
      <c r="AE57" s="6">
        <f t="shared" si="10"/>
        <v>0</v>
      </c>
      <c r="AF57" s="6">
        <f t="shared" si="11"/>
        <v>0</v>
      </c>
      <c r="AG57" s="6">
        <f t="shared" si="12"/>
        <v>0</v>
      </c>
      <c r="AH57" s="6"/>
    </row>
    <row r="58" spans="1:34" s="20" customFormat="1" ht="15" customHeight="1" x14ac:dyDescent="0.25">
      <c r="A58" s="19"/>
      <c r="B58" s="74" t="str">
        <f t="shared" si="3"/>
        <v>!!!</v>
      </c>
      <c r="C58" s="202" t="str">
        <f>IF($D58&lt;&gt;"",VLOOKUP(TEXT($D58,0),'Angaben Stationen'!$C$15:$D$114,2,0),"")</f>
        <v/>
      </c>
      <c r="D58" s="203"/>
      <c r="E58" s="210"/>
      <c r="F58" s="230"/>
      <c r="G58" s="230"/>
      <c r="H58" s="230"/>
      <c r="I58" s="220"/>
      <c r="J58" s="220"/>
      <c r="K58" s="220"/>
      <c r="L58" s="114"/>
      <c r="M58" s="115"/>
      <c r="V58" s="6">
        <f t="shared" si="2"/>
        <v>0</v>
      </c>
      <c r="W58" s="6" t="str">
        <f t="shared" si="4"/>
        <v>Leer</v>
      </c>
      <c r="X58" s="6" t="str">
        <f t="shared" si="1"/>
        <v/>
      </c>
      <c r="Y58" s="6">
        <f>VLOOKUP($C58,{"29 - Psychiatrie (Erwachsene)",1;"30 - Kinder- und Jugendpsychiatrie",1;"31 - Psychosomatik",1;0,0;"",0},2,0)</f>
        <v>0</v>
      </c>
      <c r="Z58" s="6">
        <f t="shared" si="5"/>
        <v>0</v>
      </c>
      <c r="AA58" s="6">
        <f t="shared" si="6"/>
        <v>0</v>
      </c>
      <c r="AB58" s="6">
        <f t="shared" si="7"/>
        <v>0</v>
      </c>
      <c r="AC58" s="6">
        <f t="shared" si="8"/>
        <v>0</v>
      </c>
      <c r="AD58" s="6">
        <f t="shared" si="9"/>
        <v>0</v>
      </c>
      <c r="AE58" s="6">
        <f t="shared" si="10"/>
        <v>0</v>
      </c>
      <c r="AF58" s="6">
        <f t="shared" si="11"/>
        <v>0</v>
      </c>
      <c r="AG58" s="6">
        <f t="shared" si="12"/>
        <v>0</v>
      </c>
      <c r="AH58" s="6"/>
    </row>
    <row r="59" spans="1:34" s="20" customFormat="1" ht="15" customHeight="1" x14ac:dyDescent="0.25">
      <c r="A59" s="19"/>
      <c r="B59" s="74" t="str">
        <f t="shared" si="3"/>
        <v>!!!</v>
      </c>
      <c r="C59" s="202" t="str">
        <f>IF($D59&lt;&gt;"",VLOOKUP(TEXT($D59,0),'Angaben Stationen'!$C$15:$D$114,2,0),"")</f>
        <v/>
      </c>
      <c r="D59" s="203"/>
      <c r="E59" s="210"/>
      <c r="F59" s="230"/>
      <c r="G59" s="230"/>
      <c r="H59" s="230"/>
      <c r="I59" s="220"/>
      <c r="J59" s="220"/>
      <c r="K59" s="220"/>
      <c r="L59" s="114"/>
      <c r="M59" s="115"/>
      <c r="V59" s="6">
        <f t="shared" si="2"/>
        <v>0</v>
      </c>
      <c r="W59" s="6" t="str">
        <f t="shared" si="4"/>
        <v>Leer</v>
      </c>
      <c r="X59" s="6" t="str">
        <f t="shared" si="1"/>
        <v/>
      </c>
      <c r="Y59" s="6">
        <f>VLOOKUP($C59,{"29 - Psychiatrie (Erwachsene)",1;"30 - Kinder- und Jugendpsychiatrie",1;"31 - Psychosomatik",1;0,0;"",0},2,0)</f>
        <v>0</v>
      </c>
      <c r="Z59" s="6">
        <f t="shared" si="5"/>
        <v>0</v>
      </c>
      <c r="AA59" s="6">
        <f t="shared" si="6"/>
        <v>0</v>
      </c>
      <c r="AB59" s="6">
        <f t="shared" si="7"/>
        <v>0</v>
      </c>
      <c r="AC59" s="6">
        <f t="shared" si="8"/>
        <v>0</v>
      </c>
      <c r="AD59" s="6">
        <f t="shared" si="9"/>
        <v>0</v>
      </c>
      <c r="AE59" s="6">
        <f t="shared" si="10"/>
        <v>0</v>
      </c>
      <c r="AF59" s="6">
        <f t="shared" si="11"/>
        <v>0</v>
      </c>
      <c r="AG59" s="6">
        <f t="shared" si="12"/>
        <v>0</v>
      </c>
      <c r="AH59" s="6"/>
    </row>
    <row r="60" spans="1:34" s="20" customFormat="1" ht="15" customHeight="1" x14ac:dyDescent="0.25">
      <c r="A60" s="19"/>
      <c r="B60" s="74" t="str">
        <f t="shared" si="3"/>
        <v>!!!</v>
      </c>
      <c r="C60" s="202" t="str">
        <f>IF($D60&lt;&gt;"",VLOOKUP(TEXT($D60,0),'Angaben Stationen'!$C$15:$D$114,2,0),"")</f>
        <v/>
      </c>
      <c r="D60" s="203"/>
      <c r="E60" s="210"/>
      <c r="F60" s="230"/>
      <c r="G60" s="230"/>
      <c r="H60" s="230"/>
      <c r="I60" s="220"/>
      <c r="J60" s="220"/>
      <c r="K60" s="220"/>
      <c r="L60" s="114"/>
      <c r="M60" s="115"/>
      <c r="V60" s="6">
        <f t="shared" si="2"/>
        <v>0</v>
      </c>
      <c r="W60" s="6" t="str">
        <f t="shared" si="4"/>
        <v>Leer</v>
      </c>
      <c r="X60" s="6" t="str">
        <f t="shared" si="1"/>
        <v/>
      </c>
      <c r="Y60" s="6">
        <f>VLOOKUP($C60,{"29 - Psychiatrie (Erwachsene)",1;"30 - Kinder- und Jugendpsychiatrie",1;"31 - Psychosomatik",1;0,0;"",0},2,0)</f>
        <v>0</v>
      </c>
      <c r="Z60" s="6">
        <f t="shared" si="5"/>
        <v>0</v>
      </c>
      <c r="AA60" s="6">
        <f t="shared" si="6"/>
        <v>0</v>
      </c>
      <c r="AB60" s="6">
        <f t="shared" si="7"/>
        <v>0</v>
      </c>
      <c r="AC60" s="6">
        <f t="shared" si="8"/>
        <v>0</v>
      </c>
      <c r="AD60" s="6">
        <f t="shared" si="9"/>
        <v>0</v>
      </c>
      <c r="AE60" s="6">
        <f t="shared" si="10"/>
        <v>0</v>
      </c>
      <c r="AF60" s="6">
        <f t="shared" si="11"/>
        <v>0</v>
      </c>
      <c r="AG60" s="6">
        <f t="shared" si="12"/>
        <v>0</v>
      </c>
      <c r="AH60" s="6"/>
    </row>
    <row r="61" spans="1:34" s="20" customFormat="1" ht="15" customHeight="1" x14ac:dyDescent="0.25">
      <c r="A61" s="19"/>
      <c r="B61" s="74" t="str">
        <f t="shared" si="3"/>
        <v>!!!</v>
      </c>
      <c r="C61" s="202" t="str">
        <f>IF($D61&lt;&gt;"",VLOOKUP(TEXT($D61,0),'Angaben Stationen'!$C$15:$D$114,2,0),"")</f>
        <v/>
      </c>
      <c r="D61" s="203"/>
      <c r="E61" s="210"/>
      <c r="F61" s="230"/>
      <c r="G61" s="230"/>
      <c r="H61" s="230"/>
      <c r="I61" s="220"/>
      <c r="J61" s="220"/>
      <c r="K61" s="220"/>
      <c r="L61" s="114"/>
      <c r="M61" s="115"/>
      <c r="V61" s="6">
        <f t="shared" si="2"/>
        <v>0</v>
      </c>
      <c r="W61" s="6" t="str">
        <f t="shared" si="4"/>
        <v>Leer</v>
      </c>
      <c r="X61" s="6" t="str">
        <f t="shared" si="1"/>
        <v/>
      </c>
      <c r="Y61" s="6">
        <f>VLOOKUP($C61,{"29 - Psychiatrie (Erwachsene)",1;"30 - Kinder- und Jugendpsychiatrie",1;"31 - Psychosomatik",1;0,0;"",0},2,0)</f>
        <v>0</v>
      </c>
      <c r="Z61" s="6">
        <f t="shared" si="5"/>
        <v>0</v>
      </c>
      <c r="AA61" s="6">
        <f t="shared" si="6"/>
        <v>0</v>
      </c>
      <c r="AB61" s="6">
        <f t="shared" si="7"/>
        <v>0</v>
      </c>
      <c r="AC61" s="6">
        <f t="shared" si="8"/>
        <v>0</v>
      </c>
      <c r="AD61" s="6">
        <f t="shared" si="9"/>
        <v>0</v>
      </c>
      <c r="AE61" s="6">
        <f t="shared" si="10"/>
        <v>0</v>
      </c>
      <c r="AF61" s="6">
        <f t="shared" si="11"/>
        <v>0</v>
      </c>
      <c r="AG61" s="6">
        <f t="shared" si="12"/>
        <v>0</v>
      </c>
      <c r="AH61" s="6"/>
    </row>
    <row r="62" spans="1:34" s="20" customFormat="1" ht="15" customHeight="1" x14ac:dyDescent="0.25">
      <c r="A62" s="19"/>
      <c r="B62" s="74" t="str">
        <f t="shared" si="3"/>
        <v>!!!</v>
      </c>
      <c r="C62" s="202" t="str">
        <f>IF($D62&lt;&gt;"",VLOOKUP(TEXT($D62,0),'Angaben Stationen'!$C$15:$D$114,2,0),"")</f>
        <v/>
      </c>
      <c r="D62" s="203"/>
      <c r="E62" s="210"/>
      <c r="F62" s="230"/>
      <c r="G62" s="230"/>
      <c r="H62" s="230"/>
      <c r="I62" s="220"/>
      <c r="J62" s="220"/>
      <c r="K62" s="220"/>
      <c r="L62" s="114"/>
      <c r="M62" s="115"/>
      <c r="V62" s="6">
        <f t="shared" si="2"/>
        <v>0</v>
      </c>
      <c r="W62" s="6" t="str">
        <f t="shared" si="4"/>
        <v>Leer</v>
      </c>
      <c r="X62" s="6" t="str">
        <f t="shared" si="1"/>
        <v/>
      </c>
      <c r="Y62" s="6">
        <f>VLOOKUP($C62,{"29 - Psychiatrie (Erwachsene)",1;"30 - Kinder- und Jugendpsychiatrie",1;"31 - Psychosomatik",1;0,0;"",0},2,0)</f>
        <v>0</v>
      </c>
      <c r="Z62" s="6">
        <f t="shared" si="5"/>
        <v>0</v>
      </c>
      <c r="AA62" s="6">
        <f t="shared" si="6"/>
        <v>0</v>
      </c>
      <c r="AB62" s="6">
        <f t="shared" si="7"/>
        <v>0</v>
      </c>
      <c r="AC62" s="6">
        <f t="shared" si="8"/>
        <v>0</v>
      </c>
      <c r="AD62" s="6">
        <f t="shared" si="9"/>
        <v>0</v>
      </c>
      <c r="AE62" s="6">
        <f t="shared" si="10"/>
        <v>0</v>
      </c>
      <c r="AF62" s="6">
        <f t="shared" si="11"/>
        <v>0</v>
      </c>
      <c r="AG62" s="6">
        <f t="shared" si="12"/>
        <v>0</v>
      </c>
      <c r="AH62" s="6"/>
    </row>
    <row r="63" spans="1:34" s="20" customFormat="1" ht="15" customHeight="1" x14ac:dyDescent="0.25">
      <c r="A63" s="19"/>
      <c r="B63" s="74" t="str">
        <f t="shared" si="3"/>
        <v>!!!</v>
      </c>
      <c r="C63" s="202" t="str">
        <f>IF($D63&lt;&gt;"",VLOOKUP(TEXT($D63,0),'Angaben Stationen'!$C$15:$D$114,2,0),"")</f>
        <v/>
      </c>
      <c r="D63" s="203"/>
      <c r="E63" s="210"/>
      <c r="F63" s="230"/>
      <c r="G63" s="230"/>
      <c r="H63" s="230"/>
      <c r="I63" s="220"/>
      <c r="J63" s="220"/>
      <c r="K63" s="220"/>
      <c r="L63" s="114"/>
      <c r="M63" s="115"/>
      <c r="V63" s="6">
        <f t="shared" si="2"/>
        <v>0</v>
      </c>
      <c r="W63" s="6" t="str">
        <f t="shared" si="4"/>
        <v>Leer</v>
      </c>
      <c r="X63" s="6" t="str">
        <f t="shared" si="1"/>
        <v/>
      </c>
      <c r="Y63" s="6">
        <f>VLOOKUP($C63,{"29 - Psychiatrie (Erwachsene)",1;"30 - Kinder- und Jugendpsychiatrie",1;"31 - Psychosomatik",1;0,0;"",0},2,0)</f>
        <v>0</v>
      </c>
      <c r="Z63" s="6">
        <f t="shared" si="5"/>
        <v>0</v>
      </c>
      <c r="AA63" s="6">
        <f t="shared" si="6"/>
        <v>0</v>
      </c>
      <c r="AB63" s="6">
        <f t="shared" si="7"/>
        <v>0</v>
      </c>
      <c r="AC63" s="6">
        <f t="shared" si="8"/>
        <v>0</v>
      </c>
      <c r="AD63" s="6">
        <f t="shared" si="9"/>
        <v>0</v>
      </c>
      <c r="AE63" s="6">
        <f t="shared" si="10"/>
        <v>0</v>
      </c>
      <c r="AF63" s="6">
        <f t="shared" si="11"/>
        <v>0</v>
      </c>
      <c r="AG63" s="6">
        <f t="shared" si="12"/>
        <v>0</v>
      </c>
      <c r="AH63" s="6"/>
    </row>
    <row r="64" spans="1:34" s="20" customFormat="1" ht="15" customHeight="1" x14ac:dyDescent="0.25">
      <c r="A64" s="19"/>
      <c r="B64" s="74" t="str">
        <f t="shared" si="3"/>
        <v>!!!</v>
      </c>
      <c r="C64" s="202" t="str">
        <f>IF($D64&lt;&gt;"",VLOOKUP(TEXT($D64,0),'Angaben Stationen'!$C$15:$D$114,2,0),"")</f>
        <v/>
      </c>
      <c r="D64" s="203"/>
      <c r="E64" s="210"/>
      <c r="F64" s="230"/>
      <c r="G64" s="230"/>
      <c r="H64" s="230"/>
      <c r="I64" s="220"/>
      <c r="J64" s="220"/>
      <c r="K64" s="220"/>
      <c r="L64" s="114"/>
      <c r="M64" s="115"/>
      <c r="V64" s="6">
        <f t="shared" si="2"/>
        <v>0</v>
      </c>
      <c r="W64" s="6" t="str">
        <f t="shared" si="4"/>
        <v>Leer</v>
      </c>
      <c r="X64" s="6" t="str">
        <f t="shared" si="1"/>
        <v/>
      </c>
      <c r="Y64" s="6">
        <f>VLOOKUP($C64,{"29 - Psychiatrie (Erwachsene)",1;"30 - Kinder- und Jugendpsychiatrie",1;"31 - Psychosomatik",1;0,0;"",0},2,0)</f>
        <v>0</v>
      </c>
      <c r="Z64" s="6">
        <f t="shared" si="5"/>
        <v>0</v>
      </c>
      <c r="AA64" s="6">
        <f t="shared" si="6"/>
        <v>0</v>
      </c>
      <c r="AB64" s="6">
        <f t="shared" si="7"/>
        <v>0</v>
      </c>
      <c r="AC64" s="6">
        <f t="shared" si="8"/>
        <v>0</v>
      </c>
      <c r="AD64" s="6">
        <f t="shared" si="9"/>
        <v>0</v>
      </c>
      <c r="AE64" s="6">
        <f t="shared" si="10"/>
        <v>0</v>
      </c>
      <c r="AF64" s="6">
        <f t="shared" si="11"/>
        <v>0</v>
      </c>
      <c r="AG64" s="6">
        <f t="shared" si="12"/>
        <v>0</v>
      </c>
      <c r="AH64" s="6"/>
    </row>
    <row r="65" spans="1:34" s="20" customFormat="1" ht="15" customHeight="1" x14ac:dyDescent="0.25">
      <c r="A65" s="19"/>
      <c r="B65" s="74" t="str">
        <f t="shared" si="3"/>
        <v>!!!</v>
      </c>
      <c r="C65" s="202" t="str">
        <f>IF($D65&lt;&gt;"",VLOOKUP(TEXT($D65,0),'Angaben Stationen'!$C$15:$D$114,2,0),"")</f>
        <v/>
      </c>
      <c r="D65" s="203"/>
      <c r="E65" s="210"/>
      <c r="F65" s="230"/>
      <c r="G65" s="230"/>
      <c r="H65" s="230"/>
      <c r="I65" s="220"/>
      <c r="J65" s="220"/>
      <c r="K65" s="220"/>
      <c r="L65" s="114"/>
      <c r="M65" s="115"/>
      <c r="V65" s="6">
        <f t="shared" si="2"/>
        <v>0</v>
      </c>
      <c r="W65" s="6" t="str">
        <f t="shared" si="4"/>
        <v>Leer</v>
      </c>
      <c r="X65" s="6" t="str">
        <f t="shared" si="1"/>
        <v/>
      </c>
      <c r="Y65" s="6">
        <f>VLOOKUP($C65,{"29 - Psychiatrie (Erwachsene)",1;"30 - Kinder- und Jugendpsychiatrie",1;"31 - Psychosomatik",1;0,0;"",0},2,0)</f>
        <v>0</v>
      </c>
      <c r="Z65" s="6">
        <f t="shared" si="5"/>
        <v>0</v>
      </c>
      <c r="AA65" s="6">
        <f t="shared" si="6"/>
        <v>0</v>
      </c>
      <c r="AB65" s="6">
        <f t="shared" si="7"/>
        <v>0</v>
      </c>
      <c r="AC65" s="6">
        <f t="shared" si="8"/>
        <v>0</v>
      </c>
      <c r="AD65" s="6">
        <f t="shared" si="9"/>
        <v>0</v>
      </c>
      <c r="AE65" s="6">
        <f t="shared" si="10"/>
        <v>0</v>
      </c>
      <c r="AF65" s="6">
        <f t="shared" si="11"/>
        <v>0</v>
      </c>
      <c r="AG65" s="6">
        <f t="shared" si="12"/>
        <v>0</v>
      </c>
      <c r="AH65" s="6"/>
    </row>
    <row r="66" spans="1:34" s="20" customFormat="1" ht="15" customHeight="1" x14ac:dyDescent="0.25">
      <c r="A66" s="19"/>
      <c r="B66" s="74" t="str">
        <f t="shared" si="3"/>
        <v>!!!</v>
      </c>
      <c r="C66" s="202" t="str">
        <f>IF($D66&lt;&gt;"",VLOOKUP(TEXT($D66,0),'Angaben Stationen'!$C$15:$D$114,2,0),"")</f>
        <v/>
      </c>
      <c r="D66" s="203"/>
      <c r="E66" s="210"/>
      <c r="F66" s="230"/>
      <c r="G66" s="230"/>
      <c r="H66" s="230"/>
      <c r="I66" s="220"/>
      <c r="J66" s="220"/>
      <c r="K66" s="220"/>
      <c r="L66" s="114"/>
      <c r="M66" s="115"/>
      <c r="V66" s="6">
        <f t="shared" si="2"/>
        <v>0</v>
      </c>
      <c r="W66" s="6" t="str">
        <f t="shared" si="4"/>
        <v>Leer</v>
      </c>
      <c r="X66" s="6" t="str">
        <f t="shared" si="1"/>
        <v/>
      </c>
      <c r="Y66" s="6">
        <f>VLOOKUP($C66,{"29 - Psychiatrie (Erwachsene)",1;"30 - Kinder- und Jugendpsychiatrie",1;"31 - Psychosomatik",1;0,0;"",0},2,0)</f>
        <v>0</v>
      </c>
      <c r="Z66" s="6">
        <f t="shared" si="5"/>
        <v>0</v>
      </c>
      <c r="AA66" s="6">
        <f t="shared" si="6"/>
        <v>0</v>
      </c>
      <c r="AB66" s="6">
        <f t="shared" si="7"/>
        <v>0</v>
      </c>
      <c r="AC66" s="6">
        <f t="shared" si="8"/>
        <v>0</v>
      </c>
      <c r="AD66" s="6">
        <f t="shared" si="9"/>
        <v>0</v>
      </c>
      <c r="AE66" s="6">
        <f t="shared" si="10"/>
        <v>0</v>
      </c>
      <c r="AF66" s="6">
        <f t="shared" si="11"/>
        <v>0</v>
      </c>
      <c r="AG66" s="6">
        <f t="shared" si="12"/>
        <v>0</v>
      </c>
      <c r="AH66" s="6"/>
    </row>
    <row r="67" spans="1:34" s="20" customFormat="1" ht="15" customHeight="1" x14ac:dyDescent="0.25">
      <c r="A67" s="19"/>
      <c r="B67" s="74" t="str">
        <f t="shared" si="3"/>
        <v>!!!</v>
      </c>
      <c r="C67" s="202" t="str">
        <f>IF($D67&lt;&gt;"",VLOOKUP(TEXT($D67,0),'Angaben Stationen'!$C$15:$D$114,2,0),"")</f>
        <v/>
      </c>
      <c r="D67" s="203"/>
      <c r="E67" s="210"/>
      <c r="F67" s="230"/>
      <c r="G67" s="230"/>
      <c r="H67" s="230"/>
      <c r="I67" s="220"/>
      <c r="J67" s="220"/>
      <c r="K67" s="220"/>
      <c r="L67" s="114"/>
      <c r="M67" s="115"/>
      <c r="V67" s="6">
        <f t="shared" si="2"/>
        <v>0</v>
      </c>
      <c r="W67" s="6" t="str">
        <f t="shared" si="4"/>
        <v>Leer</v>
      </c>
      <c r="X67" s="6" t="str">
        <f t="shared" si="1"/>
        <v/>
      </c>
      <c r="Y67" s="6">
        <f>VLOOKUP($C67,{"29 - Psychiatrie (Erwachsene)",1;"30 - Kinder- und Jugendpsychiatrie",1;"31 - Psychosomatik",1;0,0;"",0},2,0)</f>
        <v>0</v>
      </c>
      <c r="Z67" s="6">
        <f t="shared" si="5"/>
        <v>0</v>
      </c>
      <c r="AA67" s="6">
        <f t="shared" si="6"/>
        <v>0</v>
      </c>
      <c r="AB67" s="6">
        <f t="shared" si="7"/>
        <v>0</v>
      </c>
      <c r="AC67" s="6">
        <f t="shared" si="8"/>
        <v>0</v>
      </c>
      <c r="AD67" s="6">
        <f t="shared" si="9"/>
        <v>0</v>
      </c>
      <c r="AE67" s="6">
        <f t="shared" si="10"/>
        <v>0</v>
      </c>
      <c r="AF67" s="6">
        <f t="shared" si="11"/>
        <v>0</v>
      </c>
      <c r="AG67" s="6">
        <f t="shared" si="12"/>
        <v>0</v>
      </c>
      <c r="AH67" s="6"/>
    </row>
    <row r="68" spans="1:34" s="20" customFormat="1" ht="15" customHeight="1" x14ac:dyDescent="0.25">
      <c r="A68" s="19"/>
      <c r="B68" s="74" t="str">
        <f t="shared" si="3"/>
        <v>!!!</v>
      </c>
      <c r="C68" s="202" t="str">
        <f>IF($D68&lt;&gt;"",VLOOKUP(TEXT($D68,0),'Angaben Stationen'!$C$15:$D$114,2,0),"")</f>
        <v/>
      </c>
      <c r="D68" s="203"/>
      <c r="E68" s="210"/>
      <c r="F68" s="230"/>
      <c r="G68" s="230"/>
      <c r="H68" s="230"/>
      <c r="I68" s="220"/>
      <c r="J68" s="220"/>
      <c r="K68" s="220"/>
      <c r="L68" s="114"/>
      <c r="M68" s="115"/>
      <c r="V68" s="6">
        <f t="shared" si="2"/>
        <v>0</v>
      </c>
      <c r="W68" s="6" t="str">
        <f t="shared" si="4"/>
        <v>Leer</v>
      </c>
      <c r="X68" s="6" t="str">
        <f t="shared" si="1"/>
        <v/>
      </c>
      <c r="Y68" s="6">
        <f>VLOOKUP($C68,{"29 - Psychiatrie (Erwachsene)",1;"30 - Kinder- und Jugendpsychiatrie",1;"31 - Psychosomatik",1;0,0;"",0},2,0)</f>
        <v>0</v>
      </c>
      <c r="Z68" s="6">
        <f t="shared" si="5"/>
        <v>0</v>
      </c>
      <c r="AA68" s="6">
        <f t="shared" si="6"/>
        <v>0</v>
      </c>
      <c r="AB68" s="6">
        <f t="shared" si="7"/>
        <v>0</v>
      </c>
      <c r="AC68" s="6">
        <f t="shared" si="8"/>
        <v>0</v>
      </c>
      <c r="AD68" s="6">
        <f t="shared" si="9"/>
        <v>0</v>
      </c>
      <c r="AE68" s="6">
        <f t="shared" si="10"/>
        <v>0</v>
      </c>
      <c r="AF68" s="6">
        <f t="shared" si="11"/>
        <v>0</v>
      </c>
      <c r="AG68" s="6">
        <f t="shared" si="12"/>
        <v>0</v>
      </c>
      <c r="AH68" s="6"/>
    </row>
    <row r="69" spans="1:34" s="20" customFormat="1" ht="15" customHeight="1" x14ac:dyDescent="0.25">
      <c r="A69" s="19"/>
      <c r="B69" s="74" t="str">
        <f t="shared" si="3"/>
        <v>!!!</v>
      </c>
      <c r="C69" s="202" t="str">
        <f>IF($D69&lt;&gt;"",VLOOKUP(TEXT($D69,0),'Angaben Stationen'!$C$15:$D$114,2,0),"")</f>
        <v/>
      </c>
      <c r="D69" s="203"/>
      <c r="E69" s="210"/>
      <c r="F69" s="230"/>
      <c r="G69" s="230"/>
      <c r="H69" s="230"/>
      <c r="I69" s="220"/>
      <c r="J69" s="220"/>
      <c r="K69" s="220"/>
      <c r="L69" s="114"/>
      <c r="M69" s="115"/>
      <c r="V69" s="6">
        <f t="shared" si="2"/>
        <v>0</v>
      </c>
      <c r="W69" s="6" t="str">
        <f t="shared" si="4"/>
        <v>Leer</v>
      </c>
      <c r="X69" s="6" t="str">
        <f t="shared" si="1"/>
        <v/>
      </c>
      <c r="Y69" s="6">
        <f>VLOOKUP($C69,{"29 - Psychiatrie (Erwachsene)",1;"30 - Kinder- und Jugendpsychiatrie",1;"31 - Psychosomatik",1;0,0;"",0},2,0)</f>
        <v>0</v>
      </c>
      <c r="Z69" s="6">
        <f t="shared" si="5"/>
        <v>0</v>
      </c>
      <c r="AA69" s="6">
        <f t="shared" si="6"/>
        <v>0</v>
      </c>
      <c r="AB69" s="6">
        <f t="shared" si="7"/>
        <v>0</v>
      </c>
      <c r="AC69" s="6">
        <f t="shared" si="8"/>
        <v>0</v>
      </c>
      <c r="AD69" s="6">
        <f t="shared" si="9"/>
        <v>0</v>
      </c>
      <c r="AE69" s="6">
        <f t="shared" si="10"/>
        <v>0</v>
      </c>
      <c r="AF69" s="6">
        <f t="shared" si="11"/>
        <v>0</v>
      </c>
      <c r="AG69" s="6">
        <f t="shared" si="12"/>
        <v>0</v>
      </c>
      <c r="AH69" s="6"/>
    </row>
    <row r="70" spans="1:34" s="20" customFormat="1" ht="15" customHeight="1" x14ac:dyDescent="0.25">
      <c r="A70" s="19"/>
      <c r="B70" s="74" t="str">
        <f t="shared" si="3"/>
        <v>!!!</v>
      </c>
      <c r="C70" s="202" t="str">
        <f>IF($D70&lt;&gt;"",VLOOKUP(TEXT($D70,0),'Angaben Stationen'!$C$15:$D$114,2,0),"")</f>
        <v/>
      </c>
      <c r="D70" s="203"/>
      <c r="E70" s="210"/>
      <c r="F70" s="230"/>
      <c r="G70" s="230"/>
      <c r="H70" s="230"/>
      <c r="I70" s="220"/>
      <c r="J70" s="220"/>
      <c r="K70" s="220"/>
      <c r="L70" s="114"/>
      <c r="M70" s="115"/>
      <c r="V70" s="6">
        <f t="shared" si="2"/>
        <v>0</v>
      </c>
      <c r="W70" s="6" t="str">
        <f t="shared" si="4"/>
        <v>Leer</v>
      </c>
      <c r="X70" s="6" t="str">
        <f t="shared" si="1"/>
        <v/>
      </c>
      <c r="Y70" s="6">
        <f>VLOOKUP($C70,{"29 - Psychiatrie (Erwachsene)",1;"30 - Kinder- und Jugendpsychiatrie",1;"31 - Psychosomatik",1;0,0;"",0},2,0)</f>
        <v>0</v>
      </c>
      <c r="Z70" s="6">
        <f t="shared" si="5"/>
        <v>0</v>
      </c>
      <c r="AA70" s="6">
        <f t="shared" si="6"/>
        <v>0</v>
      </c>
      <c r="AB70" s="6">
        <f t="shared" si="7"/>
        <v>0</v>
      </c>
      <c r="AC70" s="6">
        <f t="shared" si="8"/>
        <v>0</v>
      </c>
      <c r="AD70" s="6">
        <f t="shared" si="9"/>
        <v>0</v>
      </c>
      <c r="AE70" s="6">
        <f t="shared" si="10"/>
        <v>0</v>
      </c>
      <c r="AF70" s="6">
        <f t="shared" si="11"/>
        <v>0</v>
      </c>
      <c r="AG70" s="6">
        <f t="shared" si="12"/>
        <v>0</v>
      </c>
      <c r="AH70" s="6"/>
    </row>
    <row r="71" spans="1:34" s="20" customFormat="1" ht="15" customHeight="1" x14ac:dyDescent="0.25">
      <c r="A71" s="19"/>
      <c r="B71" s="74" t="str">
        <f t="shared" si="3"/>
        <v>!!!</v>
      </c>
      <c r="C71" s="202" t="str">
        <f>IF($D71&lt;&gt;"",VLOOKUP(TEXT($D71,0),'Angaben Stationen'!$C$15:$D$114,2,0),"")</f>
        <v/>
      </c>
      <c r="D71" s="203"/>
      <c r="E71" s="210"/>
      <c r="F71" s="230"/>
      <c r="G71" s="230"/>
      <c r="H71" s="230"/>
      <c r="I71" s="220"/>
      <c r="J71" s="220"/>
      <c r="K71" s="220"/>
      <c r="L71" s="114"/>
      <c r="M71" s="115"/>
      <c r="V71" s="6">
        <f t="shared" si="2"/>
        <v>0</v>
      </c>
      <c r="W71" s="6" t="str">
        <f t="shared" si="4"/>
        <v>Leer</v>
      </c>
      <c r="X71" s="6" t="str">
        <f t="shared" si="1"/>
        <v/>
      </c>
      <c r="Y71" s="6">
        <f>VLOOKUP($C71,{"29 - Psychiatrie (Erwachsene)",1;"30 - Kinder- und Jugendpsychiatrie",1;"31 - Psychosomatik",1;0,0;"",0},2,0)</f>
        <v>0</v>
      </c>
      <c r="Z71" s="6">
        <f t="shared" si="5"/>
        <v>0</v>
      </c>
      <c r="AA71" s="6">
        <f t="shared" si="6"/>
        <v>0</v>
      </c>
      <c r="AB71" s="6">
        <f t="shared" si="7"/>
        <v>0</v>
      </c>
      <c r="AC71" s="6">
        <f t="shared" si="8"/>
        <v>0</v>
      </c>
      <c r="AD71" s="6">
        <f t="shared" si="9"/>
        <v>0</v>
      </c>
      <c r="AE71" s="6">
        <f t="shared" si="10"/>
        <v>0</v>
      </c>
      <c r="AF71" s="6">
        <f t="shared" si="11"/>
        <v>0</v>
      </c>
      <c r="AG71" s="6">
        <f t="shared" si="12"/>
        <v>0</v>
      </c>
      <c r="AH71" s="6"/>
    </row>
    <row r="72" spans="1:34" s="20" customFormat="1" ht="15" customHeight="1" x14ac:dyDescent="0.25">
      <c r="A72" s="19"/>
      <c r="B72" s="74" t="str">
        <f t="shared" si="3"/>
        <v>!!!</v>
      </c>
      <c r="C72" s="202" t="str">
        <f>IF($D72&lt;&gt;"",VLOOKUP(TEXT($D72,0),'Angaben Stationen'!$C$15:$D$114,2,0),"")</f>
        <v/>
      </c>
      <c r="D72" s="203"/>
      <c r="E72" s="210"/>
      <c r="F72" s="230"/>
      <c r="G72" s="230"/>
      <c r="H72" s="230"/>
      <c r="I72" s="220"/>
      <c r="J72" s="220"/>
      <c r="K72" s="220"/>
      <c r="L72" s="114"/>
      <c r="M72" s="115"/>
      <c r="V72" s="6">
        <f t="shared" si="2"/>
        <v>0</v>
      </c>
      <c r="W72" s="6" t="str">
        <f t="shared" si="4"/>
        <v>Leer</v>
      </c>
      <c r="X72" s="6" t="str">
        <f t="shared" si="1"/>
        <v/>
      </c>
      <c r="Y72" s="6">
        <f>VLOOKUP($C72,{"29 - Psychiatrie (Erwachsene)",1;"30 - Kinder- und Jugendpsychiatrie",1;"31 - Psychosomatik",1;0,0;"",0},2,0)</f>
        <v>0</v>
      </c>
      <c r="Z72" s="6">
        <f t="shared" si="5"/>
        <v>0</v>
      </c>
      <c r="AA72" s="6">
        <f t="shared" si="6"/>
        <v>0</v>
      </c>
      <c r="AB72" s="6">
        <f t="shared" si="7"/>
        <v>0</v>
      </c>
      <c r="AC72" s="6">
        <f t="shared" si="8"/>
        <v>0</v>
      </c>
      <c r="AD72" s="6">
        <f t="shared" si="9"/>
        <v>0</v>
      </c>
      <c r="AE72" s="6">
        <f t="shared" si="10"/>
        <v>0</v>
      </c>
      <c r="AF72" s="6">
        <f t="shared" si="11"/>
        <v>0</v>
      </c>
      <c r="AG72" s="6">
        <f t="shared" si="12"/>
        <v>0</v>
      </c>
      <c r="AH72" s="6"/>
    </row>
    <row r="73" spans="1:34" s="20" customFormat="1" ht="15" customHeight="1" x14ac:dyDescent="0.25">
      <c r="A73" s="19"/>
      <c r="B73" s="74" t="str">
        <f t="shared" si="3"/>
        <v>!!!</v>
      </c>
      <c r="C73" s="202" t="str">
        <f>IF($D73&lt;&gt;"",VLOOKUP(TEXT($D73,0),'Angaben Stationen'!$C$15:$D$114,2,0),"")</f>
        <v/>
      </c>
      <c r="D73" s="203"/>
      <c r="E73" s="210"/>
      <c r="F73" s="230"/>
      <c r="G73" s="230"/>
      <c r="H73" s="230"/>
      <c r="I73" s="220"/>
      <c r="J73" s="220"/>
      <c r="K73" s="220"/>
      <c r="L73" s="114"/>
      <c r="M73" s="115"/>
      <c r="V73" s="6">
        <f t="shared" si="2"/>
        <v>0</v>
      </c>
      <c r="W73" s="6" t="str">
        <f t="shared" si="4"/>
        <v>Leer</v>
      </c>
      <c r="X73" s="6" t="str">
        <f t="shared" si="1"/>
        <v/>
      </c>
      <c r="Y73" s="6">
        <f>VLOOKUP($C73,{"29 - Psychiatrie (Erwachsene)",1;"30 - Kinder- und Jugendpsychiatrie",1;"31 - Psychosomatik",1;0,0;"",0},2,0)</f>
        <v>0</v>
      </c>
      <c r="Z73" s="6">
        <f t="shared" si="5"/>
        <v>0</v>
      </c>
      <c r="AA73" s="6">
        <f t="shared" si="6"/>
        <v>0</v>
      </c>
      <c r="AB73" s="6">
        <f t="shared" si="7"/>
        <v>0</v>
      </c>
      <c r="AC73" s="6">
        <f t="shared" si="8"/>
        <v>0</v>
      </c>
      <c r="AD73" s="6">
        <f t="shared" si="9"/>
        <v>0</v>
      </c>
      <c r="AE73" s="6">
        <f t="shared" si="10"/>
        <v>0</v>
      </c>
      <c r="AF73" s="6">
        <f t="shared" si="11"/>
        <v>0</v>
      </c>
      <c r="AG73" s="6">
        <f t="shared" si="12"/>
        <v>0</v>
      </c>
      <c r="AH73" s="6"/>
    </row>
    <row r="74" spans="1:34" s="20" customFormat="1" ht="15" customHeight="1" x14ac:dyDescent="0.25">
      <c r="A74" s="19"/>
      <c r="B74" s="74" t="str">
        <f t="shared" si="3"/>
        <v>!!!</v>
      </c>
      <c r="C74" s="202" t="str">
        <f>IF($D74&lt;&gt;"",VLOOKUP(TEXT($D74,0),'Angaben Stationen'!$C$15:$D$114,2,0),"")</f>
        <v/>
      </c>
      <c r="D74" s="203"/>
      <c r="E74" s="210"/>
      <c r="F74" s="230"/>
      <c r="G74" s="230"/>
      <c r="H74" s="230"/>
      <c r="I74" s="220"/>
      <c r="J74" s="220"/>
      <c r="K74" s="220"/>
      <c r="L74" s="114"/>
      <c r="M74" s="115"/>
      <c r="V74" s="6">
        <f t="shared" si="2"/>
        <v>0</v>
      </c>
      <c r="W74" s="6" t="str">
        <f t="shared" si="4"/>
        <v>Leer</v>
      </c>
      <c r="X74" s="6" t="str">
        <f t="shared" si="1"/>
        <v/>
      </c>
      <c r="Y74" s="6">
        <f>VLOOKUP($C74,{"29 - Psychiatrie (Erwachsene)",1;"30 - Kinder- und Jugendpsychiatrie",1;"31 - Psychosomatik",1;0,0;"",0},2,0)</f>
        <v>0</v>
      </c>
      <c r="Z74" s="6">
        <f t="shared" si="5"/>
        <v>0</v>
      </c>
      <c r="AA74" s="6">
        <f t="shared" si="6"/>
        <v>0</v>
      </c>
      <c r="AB74" s="6">
        <f t="shared" si="7"/>
        <v>0</v>
      </c>
      <c r="AC74" s="6">
        <f t="shared" si="8"/>
        <v>0</v>
      </c>
      <c r="AD74" s="6">
        <f t="shared" si="9"/>
        <v>0</v>
      </c>
      <c r="AE74" s="6">
        <f t="shared" si="10"/>
        <v>0</v>
      </c>
      <c r="AF74" s="6">
        <f t="shared" si="11"/>
        <v>0</v>
      </c>
      <c r="AG74" s="6">
        <f t="shared" si="12"/>
        <v>0</v>
      </c>
      <c r="AH74" s="6"/>
    </row>
    <row r="75" spans="1:34" s="20" customFormat="1" ht="15" customHeight="1" x14ac:dyDescent="0.25">
      <c r="A75" s="19"/>
      <c r="B75" s="74" t="str">
        <f t="shared" si="3"/>
        <v>!!!</v>
      </c>
      <c r="C75" s="202" t="str">
        <f>IF($D75&lt;&gt;"",VLOOKUP(TEXT($D75,0),'Angaben Stationen'!$C$15:$D$114,2,0),"")</f>
        <v/>
      </c>
      <c r="D75" s="203"/>
      <c r="E75" s="210"/>
      <c r="F75" s="230"/>
      <c r="G75" s="230"/>
      <c r="H75" s="230"/>
      <c r="I75" s="220"/>
      <c r="J75" s="220"/>
      <c r="K75" s="220"/>
      <c r="L75" s="114"/>
      <c r="M75" s="115"/>
      <c r="V75" s="6">
        <f t="shared" si="2"/>
        <v>0</v>
      </c>
      <c r="W75" s="6" t="str">
        <f t="shared" si="4"/>
        <v>Leer</v>
      </c>
      <c r="X75" s="6" t="str">
        <f t="shared" si="1"/>
        <v/>
      </c>
      <c r="Y75" s="6">
        <f>VLOOKUP($C75,{"29 - Psychiatrie (Erwachsene)",1;"30 - Kinder- und Jugendpsychiatrie",1;"31 - Psychosomatik",1;0,0;"",0},2,0)</f>
        <v>0</v>
      </c>
      <c r="Z75" s="6">
        <f t="shared" si="5"/>
        <v>0</v>
      </c>
      <c r="AA75" s="6">
        <f t="shared" si="6"/>
        <v>0</v>
      </c>
      <c r="AB75" s="6">
        <f t="shared" si="7"/>
        <v>0</v>
      </c>
      <c r="AC75" s="6">
        <f t="shared" si="8"/>
        <v>0</v>
      </c>
      <c r="AD75" s="6">
        <f t="shared" si="9"/>
        <v>0</v>
      </c>
      <c r="AE75" s="6">
        <f t="shared" si="10"/>
        <v>0</v>
      </c>
      <c r="AF75" s="6">
        <f t="shared" si="11"/>
        <v>0</v>
      </c>
      <c r="AG75" s="6">
        <f t="shared" si="12"/>
        <v>0</v>
      </c>
      <c r="AH75" s="6"/>
    </row>
    <row r="76" spans="1:34" s="20" customFormat="1" ht="15" customHeight="1" x14ac:dyDescent="0.25">
      <c r="A76" s="19"/>
      <c r="B76" s="74" t="str">
        <f t="shared" si="3"/>
        <v>!!!</v>
      </c>
      <c r="C76" s="202" t="str">
        <f>IF($D76&lt;&gt;"",VLOOKUP(TEXT($D76,0),'Angaben Stationen'!$C$15:$D$114,2,0),"")</f>
        <v/>
      </c>
      <c r="D76" s="203"/>
      <c r="E76" s="210"/>
      <c r="F76" s="230"/>
      <c r="G76" s="230"/>
      <c r="H76" s="230"/>
      <c r="I76" s="220"/>
      <c r="J76" s="220"/>
      <c r="K76" s="220"/>
      <c r="L76" s="114"/>
      <c r="M76" s="115"/>
      <c r="V76" s="6">
        <f t="shared" si="2"/>
        <v>0</v>
      </c>
      <c r="W76" s="6" t="str">
        <f t="shared" si="4"/>
        <v>Leer</v>
      </c>
      <c r="X76" s="6" t="str">
        <f t="shared" si="1"/>
        <v/>
      </c>
      <c r="Y76" s="6">
        <f>VLOOKUP($C76,{"29 - Psychiatrie (Erwachsene)",1;"30 - Kinder- und Jugendpsychiatrie",1;"31 - Psychosomatik",1;0,0;"",0},2,0)</f>
        <v>0</v>
      </c>
      <c r="Z76" s="6">
        <f t="shared" si="5"/>
        <v>0</v>
      </c>
      <c r="AA76" s="6">
        <f t="shared" si="6"/>
        <v>0</v>
      </c>
      <c r="AB76" s="6">
        <f t="shared" si="7"/>
        <v>0</v>
      </c>
      <c r="AC76" s="6">
        <f t="shared" si="8"/>
        <v>0</v>
      </c>
      <c r="AD76" s="6">
        <f t="shared" si="9"/>
        <v>0</v>
      </c>
      <c r="AE76" s="6">
        <f t="shared" si="10"/>
        <v>0</v>
      </c>
      <c r="AF76" s="6">
        <f t="shared" si="11"/>
        <v>0</v>
      </c>
      <c r="AG76" s="6">
        <f t="shared" si="12"/>
        <v>0</v>
      </c>
      <c r="AH76" s="6"/>
    </row>
    <row r="77" spans="1:34" s="20" customFormat="1" ht="15" customHeight="1" x14ac:dyDescent="0.25">
      <c r="A77" s="19"/>
      <c r="B77" s="74" t="str">
        <f t="shared" si="3"/>
        <v>!!!</v>
      </c>
      <c r="C77" s="202" t="str">
        <f>IF($D77&lt;&gt;"",VLOOKUP(TEXT($D77,0),'Angaben Stationen'!$C$15:$D$114,2,0),"")</f>
        <v/>
      </c>
      <c r="D77" s="203"/>
      <c r="E77" s="210"/>
      <c r="F77" s="230"/>
      <c r="G77" s="230"/>
      <c r="H77" s="230"/>
      <c r="I77" s="220"/>
      <c r="J77" s="220"/>
      <c r="K77" s="220"/>
      <c r="L77" s="114"/>
      <c r="M77" s="115"/>
      <c r="V77" s="6">
        <f t="shared" si="2"/>
        <v>0</v>
      </c>
      <c r="W77" s="6" t="str">
        <f t="shared" si="4"/>
        <v>Leer</v>
      </c>
      <c r="X77" s="6" t="str">
        <f t="shared" si="1"/>
        <v/>
      </c>
      <c r="Y77" s="6">
        <f>VLOOKUP($C77,{"29 - Psychiatrie (Erwachsene)",1;"30 - Kinder- und Jugendpsychiatrie",1;"31 - Psychosomatik",1;0,0;"",0},2,0)</f>
        <v>0</v>
      </c>
      <c r="Z77" s="6">
        <f t="shared" si="5"/>
        <v>0</v>
      </c>
      <c r="AA77" s="6">
        <f t="shared" si="6"/>
        <v>0</v>
      </c>
      <c r="AB77" s="6">
        <f t="shared" si="7"/>
        <v>0</v>
      </c>
      <c r="AC77" s="6">
        <f t="shared" si="8"/>
        <v>0</v>
      </c>
      <c r="AD77" s="6">
        <f t="shared" si="9"/>
        <v>0</v>
      </c>
      <c r="AE77" s="6">
        <f t="shared" si="10"/>
        <v>0</v>
      </c>
      <c r="AF77" s="6">
        <f t="shared" si="11"/>
        <v>0</v>
      </c>
      <c r="AG77" s="6">
        <f t="shared" si="12"/>
        <v>0</v>
      </c>
      <c r="AH77" s="6"/>
    </row>
    <row r="78" spans="1:34" s="20" customFormat="1" ht="15" customHeight="1" x14ac:dyDescent="0.25">
      <c r="A78" s="19"/>
      <c r="B78" s="74" t="str">
        <f t="shared" si="3"/>
        <v>!!!</v>
      </c>
      <c r="C78" s="202" t="str">
        <f>IF($D78&lt;&gt;"",VLOOKUP(TEXT($D78,0),'Angaben Stationen'!$C$15:$D$114,2,0),"")</f>
        <v/>
      </c>
      <c r="D78" s="203"/>
      <c r="E78" s="210"/>
      <c r="F78" s="230"/>
      <c r="G78" s="230"/>
      <c r="H78" s="230"/>
      <c r="I78" s="220"/>
      <c r="J78" s="220"/>
      <c r="K78" s="220"/>
      <c r="L78" s="114"/>
      <c r="M78" s="115"/>
      <c r="V78" s="6">
        <f t="shared" si="2"/>
        <v>0</v>
      </c>
      <c r="W78" s="6" t="str">
        <f t="shared" si="4"/>
        <v>Leer</v>
      </c>
      <c r="X78" s="6" t="str">
        <f t="shared" si="1"/>
        <v/>
      </c>
      <c r="Y78" s="6">
        <f>VLOOKUP($C78,{"29 - Psychiatrie (Erwachsene)",1;"30 - Kinder- und Jugendpsychiatrie",1;"31 - Psychosomatik",1;0,0;"",0},2,0)</f>
        <v>0</v>
      </c>
      <c r="Z78" s="6">
        <f t="shared" si="5"/>
        <v>0</v>
      </c>
      <c r="AA78" s="6">
        <f t="shared" si="6"/>
        <v>0</v>
      </c>
      <c r="AB78" s="6">
        <f t="shared" si="7"/>
        <v>0</v>
      </c>
      <c r="AC78" s="6">
        <f t="shared" si="8"/>
        <v>0</v>
      </c>
      <c r="AD78" s="6">
        <f t="shared" si="9"/>
        <v>0</v>
      </c>
      <c r="AE78" s="6">
        <f t="shared" si="10"/>
        <v>0</v>
      </c>
      <c r="AF78" s="6">
        <f t="shared" si="11"/>
        <v>0</v>
      </c>
      <c r="AG78" s="6">
        <f t="shared" si="12"/>
        <v>0</v>
      </c>
      <c r="AH78" s="6"/>
    </row>
    <row r="79" spans="1:34" s="20" customFormat="1" ht="15" customHeight="1" x14ac:dyDescent="0.25">
      <c r="A79" s="19"/>
      <c r="B79" s="74" t="str">
        <f t="shared" si="3"/>
        <v>!!!</v>
      </c>
      <c r="C79" s="202" t="str">
        <f>IF($D79&lt;&gt;"",VLOOKUP(TEXT($D79,0),'Angaben Stationen'!$C$15:$D$114,2,0),"")</f>
        <v/>
      </c>
      <c r="D79" s="203"/>
      <c r="E79" s="210"/>
      <c r="F79" s="230"/>
      <c r="G79" s="230"/>
      <c r="H79" s="230"/>
      <c r="I79" s="220"/>
      <c r="J79" s="220"/>
      <c r="K79" s="220"/>
      <c r="L79" s="114"/>
      <c r="M79" s="115"/>
      <c r="V79" s="6">
        <f t="shared" si="2"/>
        <v>0</v>
      </c>
      <c r="W79" s="6" t="str">
        <f t="shared" si="4"/>
        <v>Leer</v>
      </c>
      <c r="X79" s="6" t="str">
        <f t="shared" si="1"/>
        <v/>
      </c>
      <c r="Y79" s="6">
        <f>VLOOKUP($C79,{"29 - Psychiatrie (Erwachsene)",1;"30 - Kinder- und Jugendpsychiatrie",1;"31 - Psychosomatik",1;0,0;"",0},2,0)</f>
        <v>0</v>
      </c>
      <c r="Z79" s="6">
        <f t="shared" si="5"/>
        <v>0</v>
      </c>
      <c r="AA79" s="6">
        <f t="shared" si="6"/>
        <v>0</v>
      </c>
      <c r="AB79" s="6">
        <f t="shared" si="7"/>
        <v>0</v>
      </c>
      <c r="AC79" s="6">
        <f t="shared" si="8"/>
        <v>0</v>
      </c>
      <c r="AD79" s="6">
        <f t="shared" si="9"/>
        <v>0</v>
      </c>
      <c r="AE79" s="6">
        <f t="shared" si="10"/>
        <v>0</v>
      </c>
      <c r="AF79" s="6">
        <f t="shared" si="11"/>
        <v>0</v>
      </c>
      <c r="AG79" s="6">
        <f t="shared" si="12"/>
        <v>0</v>
      </c>
      <c r="AH79" s="6"/>
    </row>
    <row r="80" spans="1:34" s="20" customFormat="1" ht="15" customHeight="1" x14ac:dyDescent="0.25">
      <c r="A80" s="19"/>
      <c r="B80" s="74" t="str">
        <f t="shared" si="3"/>
        <v>!!!</v>
      </c>
      <c r="C80" s="202" t="str">
        <f>IF($D80&lt;&gt;"",VLOOKUP(TEXT($D80,0),'Angaben Stationen'!$C$15:$D$114,2,0),"")</f>
        <v/>
      </c>
      <c r="D80" s="203"/>
      <c r="E80" s="210"/>
      <c r="F80" s="230"/>
      <c r="G80" s="230"/>
      <c r="H80" s="230"/>
      <c r="I80" s="220"/>
      <c r="J80" s="220"/>
      <c r="K80" s="220"/>
      <c r="L80" s="114"/>
      <c r="M80" s="115"/>
      <c r="V80" s="6">
        <f t="shared" si="2"/>
        <v>0</v>
      </c>
      <c r="W80" s="6" t="str">
        <f t="shared" si="4"/>
        <v>Leer</v>
      </c>
      <c r="X80" s="6" t="str">
        <f t="shared" si="1"/>
        <v/>
      </c>
      <c r="Y80" s="6">
        <f>VLOOKUP($C80,{"29 - Psychiatrie (Erwachsene)",1;"30 - Kinder- und Jugendpsychiatrie",1;"31 - Psychosomatik",1;0,0;"",0},2,0)</f>
        <v>0</v>
      </c>
      <c r="Z80" s="6">
        <f t="shared" si="5"/>
        <v>0</v>
      </c>
      <c r="AA80" s="6">
        <f t="shared" si="6"/>
        <v>0</v>
      </c>
      <c r="AB80" s="6">
        <f t="shared" si="7"/>
        <v>0</v>
      </c>
      <c r="AC80" s="6">
        <f t="shared" si="8"/>
        <v>0</v>
      </c>
      <c r="AD80" s="6">
        <f t="shared" si="9"/>
        <v>0</v>
      </c>
      <c r="AE80" s="6">
        <f t="shared" si="10"/>
        <v>0</v>
      </c>
      <c r="AF80" s="6">
        <f t="shared" si="11"/>
        <v>0</v>
      </c>
      <c r="AG80" s="6">
        <f t="shared" si="12"/>
        <v>0</v>
      </c>
      <c r="AH80" s="6"/>
    </row>
    <row r="81" spans="1:34" s="20" customFormat="1" ht="15" customHeight="1" x14ac:dyDescent="0.25">
      <c r="A81" s="19"/>
      <c r="B81" s="74" t="str">
        <f t="shared" si="3"/>
        <v>!!!</v>
      </c>
      <c r="C81" s="202" t="str">
        <f>IF($D81&lt;&gt;"",VLOOKUP(TEXT($D81,0),'Angaben Stationen'!$C$15:$D$114,2,0),"")</f>
        <v/>
      </c>
      <c r="D81" s="203"/>
      <c r="E81" s="210"/>
      <c r="F81" s="230"/>
      <c r="G81" s="230"/>
      <c r="H81" s="230"/>
      <c r="I81" s="220"/>
      <c r="J81" s="220"/>
      <c r="K81" s="220"/>
      <c r="L81" s="114"/>
      <c r="M81" s="115"/>
      <c r="V81" s="6">
        <f t="shared" ref="V81:V144" si="13">IF(LEN(B81)&gt;0,0,1)</f>
        <v>0</v>
      </c>
      <c r="W81" s="6" t="str">
        <f t="shared" si="4"/>
        <v>Leer</v>
      </c>
      <c r="X81" s="6" t="str">
        <f t="shared" si="1"/>
        <v/>
      </c>
      <c r="Y81" s="6">
        <f>VLOOKUP($C81,{"29 - Psychiatrie (Erwachsene)",1;"30 - Kinder- und Jugendpsychiatrie",1;"31 - Psychosomatik",1;0,0;"",0},2,0)</f>
        <v>0</v>
      </c>
      <c r="Z81" s="6">
        <f t="shared" si="5"/>
        <v>0</v>
      </c>
      <c r="AA81" s="6">
        <f t="shared" si="6"/>
        <v>0</v>
      </c>
      <c r="AB81" s="6">
        <f t="shared" si="7"/>
        <v>0</v>
      </c>
      <c r="AC81" s="6">
        <f t="shared" si="8"/>
        <v>0</v>
      </c>
      <c r="AD81" s="6">
        <f t="shared" si="9"/>
        <v>0</v>
      </c>
      <c r="AE81" s="6">
        <f t="shared" si="10"/>
        <v>0</v>
      </c>
      <c r="AF81" s="6">
        <f t="shared" si="11"/>
        <v>0</v>
      </c>
      <c r="AG81" s="6">
        <f t="shared" si="12"/>
        <v>0</v>
      </c>
      <c r="AH81" s="6"/>
    </row>
    <row r="82" spans="1:34" s="20" customFormat="1" ht="15" customHeight="1" x14ac:dyDescent="0.25">
      <c r="A82" s="19"/>
      <c r="B82" s="74" t="str">
        <f t="shared" ref="B82:B145" si="14">IF(SUM(Y82:AG82)&lt;9,"!!!","")</f>
        <v>!!!</v>
      </c>
      <c r="C82" s="202" t="str">
        <f>IF($D82&lt;&gt;"",VLOOKUP(TEXT($D82,0),'Angaben Stationen'!$C$15:$D$114,2,0),"")</f>
        <v/>
      </c>
      <c r="D82" s="203"/>
      <c r="E82" s="210"/>
      <c r="F82" s="230"/>
      <c r="G82" s="230"/>
      <c r="H82" s="230"/>
      <c r="I82" s="220"/>
      <c r="J82" s="220"/>
      <c r="K82" s="220"/>
      <c r="L82" s="114"/>
      <c r="M82" s="115"/>
      <c r="V82" s="6">
        <f t="shared" si="13"/>
        <v>0</v>
      </c>
      <c r="W82" s="6" t="str">
        <f t="shared" ref="W82:W145" si="15">IF($D81&lt;&gt;"","Stationen","Leer")</f>
        <v>Leer</v>
      </c>
      <c r="X82" s="6" t="str">
        <f t="shared" si="1"/>
        <v/>
      </c>
      <c r="Y82" s="6">
        <f>VLOOKUP($C82,{"29 - Psychiatrie (Erwachsene)",1;"30 - Kinder- und Jugendpsychiatrie",1;"31 - Psychosomatik",1;0,0;"",0},2,0)</f>
        <v>0</v>
      </c>
      <c r="Z82" s="6">
        <f t="shared" ref="Z82:Z145" si="16">IF(LEN($D82)&gt;0,1,0)</f>
        <v>0</v>
      </c>
      <c r="AA82" s="6">
        <f t="shared" ref="AA82:AA145" si="17">IF(LEN($E82)&gt;0,1,0)</f>
        <v>0</v>
      </c>
      <c r="AB82" s="6">
        <f t="shared" ref="AB82:AB145" si="18">IF(LEN($F82)&gt;0,1,0)</f>
        <v>0</v>
      </c>
      <c r="AC82" s="6">
        <f t="shared" ref="AC82:AC145" si="19">IF(LEN($G82)&gt;0,1,0)</f>
        <v>0</v>
      </c>
      <c r="AD82" s="6">
        <f t="shared" ref="AD82:AD145" si="20">IF(LEN($H82)&gt;0,1,0)</f>
        <v>0</v>
      </c>
      <c r="AE82" s="6">
        <f t="shared" ref="AE82:AE145" si="21">IF(LEN($I82)&gt;0,1,0)</f>
        <v>0</v>
      </c>
      <c r="AF82" s="6">
        <f t="shared" ref="AF82:AF145" si="22">IF(LEN($J82)&gt;0,1,0)</f>
        <v>0</v>
      </c>
      <c r="AG82" s="6">
        <f t="shared" ref="AG82:AG145" si="23">IF(LEN($K82)&gt;0,1,0)</f>
        <v>0</v>
      </c>
      <c r="AH82" s="6"/>
    </row>
    <row r="83" spans="1:34" s="20" customFormat="1" ht="15" customHeight="1" x14ac:dyDescent="0.25">
      <c r="A83" s="19"/>
      <c r="B83" s="74" t="str">
        <f t="shared" si="14"/>
        <v>!!!</v>
      </c>
      <c r="C83" s="202" t="str">
        <f>IF($D83&lt;&gt;"",VLOOKUP(TEXT($D83,0),'Angaben Stationen'!$C$15:$D$114,2,0),"")</f>
        <v/>
      </c>
      <c r="D83" s="203"/>
      <c r="E83" s="210"/>
      <c r="F83" s="230"/>
      <c r="G83" s="230"/>
      <c r="H83" s="230"/>
      <c r="I83" s="220"/>
      <c r="J83" s="220"/>
      <c r="K83" s="220"/>
      <c r="L83" s="114"/>
      <c r="M83" s="115"/>
      <c r="V83" s="6">
        <f t="shared" si="13"/>
        <v>0</v>
      </c>
      <c r="W83" s="6" t="str">
        <f t="shared" si="15"/>
        <v>Leer</v>
      </c>
      <c r="X83" s="6" t="str">
        <f t="shared" si="1"/>
        <v/>
      </c>
      <c r="Y83" s="6">
        <f>VLOOKUP($C83,{"29 - Psychiatrie (Erwachsene)",1;"30 - Kinder- und Jugendpsychiatrie",1;"31 - Psychosomatik",1;0,0;"",0},2,0)</f>
        <v>0</v>
      </c>
      <c r="Z83" s="6">
        <f t="shared" si="16"/>
        <v>0</v>
      </c>
      <c r="AA83" s="6">
        <f t="shared" si="17"/>
        <v>0</v>
      </c>
      <c r="AB83" s="6">
        <f t="shared" si="18"/>
        <v>0</v>
      </c>
      <c r="AC83" s="6">
        <f t="shared" si="19"/>
        <v>0</v>
      </c>
      <c r="AD83" s="6">
        <f t="shared" si="20"/>
        <v>0</v>
      </c>
      <c r="AE83" s="6">
        <f t="shared" si="21"/>
        <v>0</v>
      </c>
      <c r="AF83" s="6">
        <f t="shared" si="22"/>
        <v>0</v>
      </c>
      <c r="AG83" s="6">
        <f t="shared" si="23"/>
        <v>0</v>
      </c>
      <c r="AH83" s="6"/>
    </row>
    <row r="84" spans="1:34" s="20" customFormat="1" ht="15" customHeight="1" x14ac:dyDescent="0.25">
      <c r="A84" s="19"/>
      <c r="B84" s="74" t="str">
        <f t="shared" si="14"/>
        <v>!!!</v>
      </c>
      <c r="C84" s="202" t="str">
        <f>IF($D84&lt;&gt;"",VLOOKUP(TEXT($D84,0),'Angaben Stationen'!$C$15:$D$114,2,0),"")</f>
        <v/>
      </c>
      <c r="D84" s="203"/>
      <c r="E84" s="210"/>
      <c r="F84" s="230"/>
      <c r="G84" s="230"/>
      <c r="H84" s="230"/>
      <c r="I84" s="220"/>
      <c r="J84" s="220"/>
      <c r="K84" s="220"/>
      <c r="L84" s="114"/>
      <c r="M84" s="115"/>
      <c r="V84" s="6">
        <f t="shared" si="13"/>
        <v>0</v>
      </c>
      <c r="W84" s="6" t="str">
        <f t="shared" si="15"/>
        <v>Leer</v>
      </c>
      <c r="X84" s="6" t="str">
        <f t="shared" si="1"/>
        <v/>
      </c>
      <c r="Y84" s="6">
        <f>VLOOKUP($C84,{"29 - Psychiatrie (Erwachsene)",1;"30 - Kinder- und Jugendpsychiatrie",1;"31 - Psychosomatik",1;0,0;"",0},2,0)</f>
        <v>0</v>
      </c>
      <c r="Z84" s="6">
        <f t="shared" si="16"/>
        <v>0</v>
      </c>
      <c r="AA84" s="6">
        <f t="shared" si="17"/>
        <v>0</v>
      </c>
      <c r="AB84" s="6">
        <f t="shared" si="18"/>
        <v>0</v>
      </c>
      <c r="AC84" s="6">
        <f t="shared" si="19"/>
        <v>0</v>
      </c>
      <c r="AD84" s="6">
        <f t="shared" si="20"/>
        <v>0</v>
      </c>
      <c r="AE84" s="6">
        <f t="shared" si="21"/>
        <v>0</v>
      </c>
      <c r="AF84" s="6">
        <f t="shared" si="22"/>
        <v>0</v>
      </c>
      <c r="AG84" s="6">
        <f t="shared" si="23"/>
        <v>0</v>
      </c>
      <c r="AH84" s="6"/>
    </row>
    <row r="85" spans="1:34" s="20" customFormat="1" ht="15" customHeight="1" x14ac:dyDescent="0.25">
      <c r="A85" s="19"/>
      <c r="B85" s="74" t="str">
        <f t="shared" si="14"/>
        <v>!!!</v>
      </c>
      <c r="C85" s="202" t="str">
        <f>IF($D85&lt;&gt;"",VLOOKUP(TEXT($D85,0),'Angaben Stationen'!$C$15:$D$114,2,0),"")</f>
        <v/>
      </c>
      <c r="D85" s="203"/>
      <c r="E85" s="210"/>
      <c r="F85" s="230"/>
      <c r="G85" s="230"/>
      <c r="H85" s="230"/>
      <c r="I85" s="220"/>
      <c r="J85" s="220"/>
      <c r="K85" s="220"/>
      <c r="L85" s="114"/>
      <c r="M85" s="115"/>
      <c r="V85" s="6">
        <f t="shared" si="13"/>
        <v>0</v>
      </c>
      <c r="W85" s="6" t="str">
        <f t="shared" si="15"/>
        <v>Leer</v>
      </c>
      <c r="X85" s="6" t="str">
        <f t="shared" si="1"/>
        <v/>
      </c>
      <c r="Y85" s="6">
        <f>VLOOKUP($C85,{"29 - Psychiatrie (Erwachsene)",1;"30 - Kinder- und Jugendpsychiatrie",1;"31 - Psychosomatik",1;0,0;"",0},2,0)</f>
        <v>0</v>
      </c>
      <c r="Z85" s="6">
        <f t="shared" si="16"/>
        <v>0</v>
      </c>
      <c r="AA85" s="6">
        <f t="shared" si="17"/>
        <v>0</v>
      </c>
      <c r="AB85" s="6">
        <f t="shared" si="18"/>
        <v>0</v>
      </c>
      <c r="AC85" s="6">
        <f t="shared" si="19"/>
        <v>0</v>
      </c>
      <c r="AD85" s="6">
        <f t="shared" si="20"/>
        <v>0</v>
      </c>
      <c r="AE85" s="6">
        <f t="shared" si="21"/>
        <v>0</v>
      </c>
      <c r="AF85" s="6">
        <f t="shared" si="22"/>
        <v>0</v>
      </c>
      <c r="AG85" s="6">
        <f t="shared" si="23"/>
        <v>0</v>
      </c>
      <c r="AH85" s="6"/>
    </row>
    <row r="86" spans="1:34" s="20" customFormat="1" ht="15" customHeight="1" x14ac:dyDescent="0.25">
      <c r="A86" s="19"/>
      <c r="B86" s="74" t="str">
        <f t="shared" si="14"/>
        <v>!!!</v>
      </c>
      <c r="C86" s="202" t="str">
        <f>IF($D86&lt;&gt;"",VLOOKUP(TEXT($D86,0),'Angaben Stationen'!$C$15:$D$114,2,0),"")</f>
        <v/>
      </c>
      <c r="D86" s="203"/>
      <c r="E86" s="210"/>
      <c r="F86" s="230"/>
      <c r="G86" s="230"/>
      <c r="H86" s="230"/>
      <c r="I86" s="220"/>
      <c r="J86" s="220"/>
      <c r="K86" s="220"/>
      <c r="L86" s="114"/>
      <c r="M86" s="115"/>
      <c r="V86" s="6">
        <f t="shared" si="13"/>
        <v>0</v>
      </c>
      <c r="W86" s="6" t="str">
        <f t="shared" si="15"/>
        <v>Leer</v>
      </c>
      <c r="X86" s="6" t="str">
        <f t="shared" si="1"/>
        <v/>
      </c>
      <c r="Y86" s="6">
        <f>VLOOKUP($C86,{"29 - Psychiatrie (Erwachsene)",1;"30 - Kinder- und Jugendpsychiatrie",1;"31 - Psychosomatik",1;0,0;"",0},2,0)</f>
        <v>0</v>
      </c>
      <c r="Z86" s="6">
        <f t="shared" si="16"/>
        <v>0</v>
      </c>
      <c r="AA86" s="6">
        <f t="shared" si="17"/>
        <v>0</v>
      </c>
      <c r="AB86" s="6">
        <f t="shared" si="18"/>
        <v>0</v>
      </c>
      <c r="AC86" s="6">
        <f t="shared" si="19"/>
        <v>0</v>
      </c>
      <c r="AD86" s="6">
        <f t="shared" si="20"/>
        <v>0</v>
      </c>
      <c r="AE86" s="6">
        <f t="shared" si="21"/>
        <v>0</v>
      </c>
      <c r="AF86" s="6">
        <f t="shared" si="22"/>
        <v>0</v>
      </c>
      <c r="AG86" s="6">
        <f t="shared" si="23"/>
        <v>0</v>
      </c>
      <c r="AH86" s="6"/>
    </row>
    <row r="87" spans="1:34" s="20" customFormat="1" ht="15" customHeight="1" x14ac:dyDescent="0.25">
      <c r="A87" s="19"/>
      <c r="B87" s="74" t="str">
        <f t="shared" si="14"/>
        <v>!!!</v>
      </c>
      <c r="C87" s="202" t="str">
        <f>IF($D87&lt;&gt;"",VLOOKUP(TEXT($D87,0),'Angaben Stationen'!$C$15:$D$114,2,0),"")</f>
        <v/>
      </c>
      <c r="D87" s="203"/>
      <c r="E87" s="210"/>
      <c r="F87" s="230"/>
      <c r="G87" s="230"/>
      <c r="H87" s="230"/>
      <c r="I87" s="220"/>
      <c r="J87" s="220"/>
      <c r="K87" s="220"/>
      <c r="L87" s="114"/>
      <c r="M87" s="115"/>
      <c r="V87" s="6">
        <f t="shared" si="13"/>
        <v>0</v>
      </c>
      <c r="W87" s="6" t="str">
        <f t="shared" si="15"/>
        <v>Leer</v>
      </c>
      <c r="X87" s="6" t="str">
        <f t="shared" si="1"/>
        <v/>
      </c>
      <c r="Y87" s="6">
        <f>VLOOKUP($C87,{"29 - Psychiatrie (Erwachsene)",1;"30 - Kinder- und Jugendpsychiatrie",1;"31 - Psychosomatik",1;0,0;"",0},2,0)</f>
        <v>0</v>
      </c>
      <c r="Z87" s="6">
        <f t="shared" si="16"/>
        <v>0</v>
      </c>
      <c r="AA87" s="6">
        <f t="shared" si="17"/>
        <v>0</v>
      </c>
      <c r="AB87" s="6">
        <f t="shared" si="18"/>
        <v>0</v>
      </c>
      <c r="AC87" s="6">
        <f t="shared" si="19"/>
        <v>0</v>
      </c>
      <c r="AD87" s="6">
        <f t="shared" si="20"/>
        <v>0</v>
      </c>
      <c r="AE87" s="6">
        <f t="shared" si="21"/>
        <v>0</v>
      </c>
      <c r="AF87" s="6">
        <f t="shared" si="22"/>
        <v>0</v>
      </c>
      <c r="AG87" s="6">
        <f t="shared" si="23"/>
        <v>0</v>
      </c>
      <c r="AH87" s="6"/>
    </row>
    <row r="88" spans="1:34" s="20" customFormat="1" ht="15" customHeight="1" x14ac:dyDescent="0.25">
      <c r="A88" s="19"/>
      <c r="B88" s="74" t="str">
        <f t="shared" si="14"/>
        <v>!!!</v>
      </c>
      <c r="C88" s="202" t="str">
        <f>IF($D88&lt;&gt;"",VLOOKUP(TEXT($D88,0),'Angaben Stationen'!$C$15:$D$114,2,0),"")</f>
        <v/>
      </c>
      <c r="D88" s="203"/>
      <c r="E88" s="210"/>
      <c r="F88" s="230"/>
      <c r="G88" s="230"/>
      <c r="H88" s="230"/>
      <c r="I88" s="220"/>
      <c r="J88" s="220"/>
      <c r="K88" s="220"/>
      <c r="L88" s="114"/>
      <c r="M88" s="115"/>
      <c r="V88" s="6">
        <f t="shared" si="13"/>
        <v>0</v>
      </c>
      <c r="W88" s="6" t="str">
        <f t="shared" si="15"/>
        <v>Leer</v>
      </c>
      <c r="X88" s="6" t="str">
        <f t="shared" si="1"/>
        <v/>
      </c>
      <c r="Y88" s="6">
        <f>VLOOKUP($C88,{"29 - Psychiatrie (Erwachsene)",1;"30 - Kinder- und Jugendpsychiatrie",1;"31 - Psychosomatik",1;0,0;"",0},2,0)</f>
        <v>0</v>
      </c>
      <c r="Z88" s="6">
        <f t="shared" si="16"/>
        <v>0</v>
      </c>
      <c r="AA88" s="6">
        <f t="shared" si="17"/>
        <v>0</v>
      </c>
      <c r="AB88" s="6">
        <f t="shared" si="18"/>
        <v>0</v>
      </c>
      <c r="AC88" s="6">
        <f t="shared" si="19"/>
        <v>0</v>
      </c>
      <c r="AD88" s="6">
        <f t="shared" si="20"/>
        <v>0</v>
      </c>
      <c r="AE88" s="6">
        <f t="shared" si="21"/>
        <v>0</v>
      </c>
      <c r="AF88" s="6">
        <f t="shared" si="22"/>
        <v>0</v>
      </c>
      <c r="AG88" s="6">
        <f t="shared" si="23"/>
        <v>0</v>
      </c>
      <c r="AH88" s="6"/>
    </row>
    <row r="89" spans="1:34" s="20" customFormat="1" ht="15" customHeight="1" x14ac:dyDescent="0.25">
      <c r="A89" s="19"/>
      <c r="B89" s="74" t="str">
        <f t="shared" si="14"/>
        <v>!!!</v>
      </c>
      <c r="C89" s="202" t="str">
        <f>IF($D89&lt;&gt;"",VLOOKUP(TEXT($D89,0),'Angaben Stationen'!$C$15:$D$114,2,0),"")</f>
        <v/>
      </c>
      <c r="D89" s="203"/>
      <c r="E89" s="210"/>
      <c r="F89" s="230"/>
      <c r="G89" s="230"/>
      <c r="H89" s="230"/>
      <c r="I89" s="220"/>
      <c r="J89" s="220"/>
      <c r="K89" s="220"/>
      <c r="L89" s="114"/>
      <c r="M89" s="115"/>
      <c r="V89" s="6">
        <f t="shared" si="13"/>
        <v>0</v>
      </c>
      <c r="W89" s="6" t="str">
        <f t="shared" si="15"/>
        <v>Leer</v>
      </c>
      <c r="X89" s="6" t="str">
        <f t="shared" si="1"/>
        <v/>
      </c>
      <c r="Y89" s="6">
        <f>VLOOKUP($C89,{"29 - Psychiatrie (Erwachsene)",1;"30 - Kinder- und Jugendpsychiatrie",1;"31 - Psychosomatik",1;0,0;"",0},2,0)</f>
        <v>0</v>
      </c>
      <c r="Z89" s="6">
        <f t="shared" si="16"/>
        <v>0</v>
      </c>
      <c r="AA89" s="6">
        <f t="shared" si="17"/>
        <v>0</v>
      </c>
      <c r="AB89" s="6">
        <f t="shared" si="18"/>
        <v>0</v>
      </c>
      <c r="AC89" s="6">
        <f t="shared" si="19"/>
        <v>0</v>
      </c>
      <c r="AD89" s="6">
        <f t="shared" si="20"/>
        <v>0</v>
      </c>
      <c r="AE89" s="6">
        <f t="shared" si="21"/>
        <v>0</v>
      </c>
      <c r="AF89" s="6">
        <f t="shared" si="22"/>
        <v>0</v>
      </c>
      <c r="AG89" s="6">
        <f t="shared" si="23"/>
        <v>0</v>
      </c>
      <c r="AH89" s="6"/>
    </row>
    <row r="90" spans="1:34" s="20" customFormat="1" ht="15" customHeight="1" x14ac:dyDescent="0.25">
      <c r="A90" s="19"/>
      <c r="B90" s="74" t="str">
        <f t="shared" si="14"/>
        <v>!!!</v>
      </c>
      <c r="C90" s="202" t="str">
        <f>IF($D90&lt;&gt;"",VLOOKUP(TEXT($D90,0),'Angaben Stationen'!$C$15:$D$114,2,0),"")</f>
        <v/>
      </c>
      <c r="D90" s="203"/>
      <c r="E90" s="210"/>
      <c r="F90" s="230"/>
      <c r="G90" s="230"/>
      <c r="H90" s="230"/>
      <c r="I90" s="220"/>
      <c r="J90" s="220"/>
      <c r="K90" s="220"/>
      <c r="L90" s="114"/>
      <c r="M90" s="115"/>
      <c r="V90" s="6">
        <f t="shared" si="13"/>
        <v>0</v>
      </c>
      <c r="W90" s="6" t="str">
        <f t="shared" si="15"/>
        <v>Leer</v>
      </c>
      <c r="X90" s="6" t="str">
        <f t="shared" si="1"/>
        <v/>
      </c>
      <c r="Y90" s="6">
        <f>VLOOKUP($C90,{"29 - Psychiatrie (Erwachsene)",1;"30 - Kinder- und Jugendpsychiatrie",1;"31 - Psychosomatik",1;0,0;"",0},2,0)</f>
        <v>0</v>
      </c>
      <c r="Z90" s="6">
        <f t="shared" si="16"/>
        <v>0</v>
      </c>
      <c r="AA90" s="6">
        <f t="shared" si="17"/>
        <v>0</v>
      </c>
      <c r="AB90" s="6">
        <f t="shared" si="18"/>
        <v>0</v>
      </c>
      <c r="AC90" s="6">
        <f t="shared" si="19"/>
        <v>0</v>
      </c>
      <c r="AD90" s="6">
        <f t="shared" si="20"/>
        <v>0</v>
      </c>
      <c r="AE90" s="6">
        <f t="shared" si="21"/>
        <v>0</v>
      </c>
      <c r="AF90" s="6">
        <f t="shared" si="22"/>
        <v>0</v>
      </c>
      <c r="AG90" s="6">
        <f t="shared" si="23"/>
        <v>0</v>
      </c>
      <c r="AH90" s="6"/>
    </row>
    <row r="91" spans="1:34" s="20" customFormat="1" ht="15" customHeight="1" x14ac:dyDescent="0.25">
      <c r="A91" s="19"/>
      <c r="B91" s="74" t="str">
        <f t="shared" si="14"/>
        <v>!!!</v>
      </c>
      <c r="C91" s="202" t="str">
        <f>IF($D91&lt;&gt;"",VLOOKUP(TEXT($D91,0),'Angaben Stationen'!$C$15:$D$114,2,0),"")</f>
        <v/>
      </c>
      <c r="D91" s="203"/>
      <c r="E91" s="210"/>
      <c r="F91" s="230"/>
      <c r="G91" s="230"/>
      <c r="H91" s="230"/>
      <c r="I91" s="220"/>
      <c r="J91" s="220"/>
      <c r="K91" s="220"/>
      <c r="L91" s="114"/>
      <c r="M91" s="115"/>
      <c r="V91" s="6">
        <f t="shared" si="13"/>
        <v>0</v>
      </c>
      <c r="W91" s="6" t="str">
        <f t="shared" si="15"/>
        <v>Leer</v>
      </c>
      <c r="X91" s="6" t="str">
        <f t="shared" si="1"/>
        <v/>
      </c>
      <c r="Y91" s="6">
        <f>VLOOKUP($C91,{"29 - Psychiatrie (Erwachsene)",1;"30 - Kinder- und Jugendpsychiatrie",1;"31 - Psychosomatik",1;0,0;"",0},2,0)</f>
        <v>0</v>
      </c>
      <c r="Z91" s="6">
        <f t="shared" si="16"/>
        <v>0</v>
      </c>
      <c r="AA91" s="6">
        <f t="shared" si="17"/>
        <v>0</v>
      </c>
      <c r="AB91" s="6">
        <f t="shared" si="18"/>
        <v>0</v>
      </c>
      <c r="AC91" s="6">
        <f t="shared" si="19"/>
        <v>0</v>
      </c>
      <c r="AD91" s="6">
        <f t="shared" si="20"/>
        <v>0</v>
      </c>
      <c r="AE91" s="6">
        <f t="shared" si="21"/>
        <v>0</v>
      </c>
      <c r="AF91" s="6">
        <f t="shared" si="22"/>
        <v>0</v>
      </c>
      <c r="AG91" s="6">
        <f t="shared" si="23"/>
        <v>0</v>
      </c>
      <c r="AH91" s="6"/>
    </row>
    <row r="92" spans="1:34" s="20" customFormat="1" ht="15" customHeight="1" x14ac:dyDescent="0.25">
      <c r="A92" s="19"/>
      <c r="B92" s="74" t="str">
        <f t="shared" si="14"/>
        <v>!!!</v>
      </c>
      <c r="C92" s="202" t="str">
        <f>IF($D92&lt;&gt;"",VLOOKUP(TEXT($D92,0),'Angaben Stationen'!$C$15:$D$114,2,0),"")</f>
        <v/>
      </c>
      <c r="D92" s="203"/>
      <c r="E92" s="210"/>
      <c r="F92" s="230"/>
      <c r="G92" s="230"/>
      <c r="H92" s="230"/>
      <c r="I92" s="220"/>
      <c r="J92" s="220"/>
      <c r="K92" s="220"/>
      <c r="L92" s="114"/>
      <c r="M92" s="115"/>
      <c r="V92" s="6">
        <f t="shared" si="13"/>
        <v>0</v>
      </c>
      <c r="W92" s="6" t="str">
        <f t="shared" si="15"/>
        <v>Leer</v>
      </c>
      <c r="X92" s="6" t="str">
        <f t="shared" si="1"/>
        <v/>
      </c>
      <c r="Y92" s="6">
        <f>VLOOKUP($C92,{"29 - Psychiatrie (Erwachsene)",1;"30 - Kinder- und Jugendpsychiatrie",1;"31 - Psychosomatik",1;0,0;"",0},2,0)</f>
        <v>0</v>
      </c>
      <c r="Z92" s="6">
        <f t="shared" si="16"/>
        <v>0</v>
      </c>
      <c r="AA92" s="6">
        <f t="shared" si="17"/>
        <v>0</v>
      </c>
      <c r="AB92" s="6">
        <f t="shared" si="18"/>
        <v>0</v>
      </c>
      <c r="AC92" s="6">
        <f t="shared" si="19"/>
        <v>0</v>
      </c>
      <c r="AD92" s="6">
        <f t="shared" si="20"/>
        <v>0</v>
      </c>
      <c r="AE92" s="6">
        <f t="shared" si="21"/>
        <v>0</v>
      </c>
      <c r="AF92" s="6">
        <f t="shared" si="22"/>
        <v>0</v>
      </c>
      <c r="AG92" s="6">
        <f t="shared" si="23"/>
        <v>0</v>
      </c>
      <c r="AH92" s="6"/>
    </row>
    <row r="93" spans="1:34" s="20" customFormat="1" ht="15" customHeight="1" x14ac:dyDescent="0.25">
      <c r="A93" s="19"/>
      <c r="B93" s="74" t="str">
        <f t="shared" si="14"/>
        <v>!!!</v>
      </c>
      <c r="C93" s="202" t="str">
        <f>IF($D93&lt;&gt;"",VLOOKUP(TEXT($D93,0),'Angaben Stationen'!$C$15:$D$114,2,0),"")</f>
        <v/>
      </c>
      <c r="D93" s="203"/>
      <c r="E93" s="210"/>
      <c r="F93" s="230"/>
      <c r="G93" s="230"/>
      <c r="H93" s="230"/>
      <c r="I93" s="220"/>
      <c r="J93" s="220"/>
      <c r="K93" s="220"/>
      <c r="L93" s="114"/>
      <c r="M93" s="115"/>
      <c r="V93" s="6">
        <f t="shared" si="13"/>
        <v>0</v>
      </c>
      <c r="W93" s="6" t="str">
        <f t="shared" si="15"/>
        <v>Leer</v>
      </c>
      <c r="X93" s="6" t="str">
        <f t="shared" si="1"/>
        <v/>
      </c>
      <c r="Y93" s="6">
        <f>VLOOKUP($C93,{"29 - Psychiatrie (Erwachsene)",1;"30 - Kinder- und Jugendpsychiatrie",1;"31 - Psychosomatik",1;0,0;"",0},2,0)</f>
        <v>0</v>
      </c>
      <c r="Z93" s="6">
        <f t="shared" si="16"/>
        <v>0</v>
      </c>
      <c r="AA93" s="6">
        <f t="shared" si="17"/>
        <v>0</v>
      </c>
      <c r="AB93" s="6">
        <f t="shared" si="18"/>
        <v>0</v>
      </c>
      <c r="AC93" s="6">
        <f t="shared" si="19"/>
        <v>0</v>
      </c>
      <c r="AD93" s="6">
        <f t="shared" si="20"/>
        <v>0</v>
      </c>
      <c r="AE93" s="6">
        <f t="shared" si="21"/>
        <v>0</v>
      </c>
      <c r="AF93" s="6">
        <f t="shared" si="22"/>
        <v>0</v>
      </c>
      <c r="AG93" s="6">
        <f t="shared" si="23"/>
        <v>0</v>
      </c>
      <c r="AH93" s="6"/>
    </row>
    <row r="94" spans="1:34" s="20" customFormat="1" ht="15" customHeight="1" x14ac:dyDescent="0.25">
      <c r="A94" s="19"/>
      <c r="B94" s="74" t="str">
        <f t="shared" si="14"/>
        <v>!!!</v>
      </c>
      <c r="C94" s="202" t="str">
        <f>IF($D94&lt;&gt;"",VLOOKUP(TEXT($D94,0),'Angaben Stationen'!$C$15:$D$114,2,0),"")</f>
        <v/>
      </c>
      <c r="D94" s="203"/>
      <c r="E94" s="210"/>
      <c r="F94" s="230"/>
      <c r="G94" s="230"/>
      <c r="H94" s="230"/>
      <c r="I94" s="220"/>
      <c r="J94" s="220"/>
      <c r="K94" s="220"/>
      <c r="L94" s="114"/>
      <c r="M94" s="115"/>
      <c r="V94" s="6">
        <f t="shared" si="13"/>
        <v>0</v>
      </c>
      <c r="W94" s="6" t="str">
        <f t="shared" si="15"/>
        <v>Leer</v>
      </c>
      <c r="X94" s="6" t="str">
        <f t="shared" si="1"/>
        <v/>
      </c>
      <c r="Y94" s="6">
        <f>VLOOKUP($C94,{"29 - Psychiatrie (Erwachsene)",1;"30 - Kinder- und Jugendpsychiatrie",1;"31 - Psychosomatik",1;0,0;"",0},2,0)</f>
        <v>0</v>
      </c>
      <c r="Z94" s="6">
        <f t="shared" si="16"/>
        <v>0</v>
      </c>
      <c r="AA94" s="6">
        <f t="shared" si="17"/>
        <v>0</v>
      </c>
      <c r="AB94" s="6">
        <f t="shared" si="18"/>
        <v>0</v>
      </c>
      <c r="AC94" s="6">
        <f t="shared" si="19"/>
        <v>0</v>
      </c>
      <c r="AD94" s="6">
        <f t="shared" si="20"/>
        <v>0</v>
      </c>
      <c r="AE94" s="6">
        <f t="shared" si="21"/>
        <v>0</v>
      </c>
      <c r="AF94" s="6">
        <f t="shared" si="22"/>
        <v>0</v>
      </c>
      <c r="AG94" s="6">
        <f t="shared" si="23"/>
        <v>0</v>
      </c>
      <c r="AH94" s="6"/>
    </row>
    <row r="95" spans="1:34" s="20" customFormat="1" ht="15" customHeight="1" x14ac:dyDescent="0.25">
      <c r="A95" s="19"/>
      <c r="B95" s="74" t="str">
        <f t="shared" si="14"/>
        <v>!!!</v>
      </c>
      <c r="C95" s="202" t="str">
        <f>IF($D95&lt;&gt;"",VLOOKUP(TEXT($D95,0),'Angaben Stationen'!$C$15:$D$114,2,0),"")</f>
        <v/>
      </c>
      <c r="D95" s="203"/>
      <c r="E95" s="210"/>
      <c r="F95" s="230"/>
      <c r="G95" s="230"/>
      <c r="H95" s="230"/>
      <c r="I95" s="220"/>
      <c r="J95" s="220"/>
      <c r="K95" s="220"/>
      <c r="L95" s="114"/>
      <c r="M95" s="115"/>
      <c r="V95" s="6">
        <f t="shared" si="13"/>
        <v>0</v>
      </c>
      <c r="W95" s="6" t="str">
        <f t="shared" si="15"/>
        <v>Leer</v>
      </c>
      <c r="X95" s="6" t="str">
        <f t="shared" si="1"/>
        <v/>
      </c>
      <c r="Y95" s="6">
        <f>VLOOKUP($C95,{"29 - Psychiatrie (Erwachsene)",1;"30 - Kinder- und Jugendpsychiatrie",1;"31 - Psychosomatik",1;0,0;"",0},2,0)</f>
        <v>0</v>
      </c>
      <c r="Z95" s="6">
        <f t="shared" si="16"/>
        <v>0</v>
      </c>
      <c r="AA95" s="6">
        <f t="shared" si="17"/>
        <v>0</v>
      </c>
      <c r="AB95" s="6">
        <f t="shared" si="18"/>
        <v>0</v>
      </c>
      <c r="AC95" s="6">
        <f t="shared" si="19"/>
        <v>0</v>
      </c>
      <c r="AD95" s="6">
        <f t="shared" si="20"/>
        <v>0</v>
      </c>
      <c r="AE95" s="6">
        <f t="shared" si="21"/>
        <v>0</v>
      </c>
      <c r="AF95" s="6">
        <f t="shared" si="22"/>
        <v>0</v>
      </c>
      <c r="AG95" s="6">
        <f t="shared" si="23"/>
        <v>0</v>
      </c>
      <c r="AH95" s="6"/>
    </row>
    <row r="96" spans="1:34" s="20" customFormat="1" ht="15" customHeight="1" x14ac:dyDescent="0.25">
      <c r="A96" s="19"/>
      <c r="B96" s="74" t="str">
        <f t="shared" si="14"/>
        <v>!!!</v>
      </c>
      <c r="C96" s="202" t="str">
        <f>IF($D96&lt;&gt;"",VLOOKUP(TEXT($D96,0),'Angaben Stationen'!$C$15:$D$114,2,0),"")</f>
        <v/>
      </c>
      <c r="D96" s="203"/>
      <c r="E96" s="210"/>
      <c r="F96" s="230"/>
      <c r="G96" s="230"/>
      <c r="H96" s="230"/>
      <c r="I96" s="220"/>
      <c r="J96" s="220"/>
      <c r="K96" s="220"/>
      <c r="L96" s="114"/>
      <c r="M96" s="115"/>
      <c r="V96" s="6">
        <f t="shared" si="13"/>
        <v>0</v>
      </c>
      <c r="W96" s="6" t="str">
        <f t="shared" si="15"/>
        <v>Leer</v>
      </c>
      <c r="X96" s="6" t="str">
        <f t="shared" si="1"/>
        <v/>
      </c>
      <c r="Y96" s="6">
        <f>VLOOKUP($C96,{"29 - Psychiatrie (Erwachsene)",1;"30 - Kinder- und Jugendpsychiatrie",1;"31 - Psychosomatik",1;0,0;"",0},2,0)</f>
        <v>0</v>
      </c>
      <c r="Z96" s="6">
        <f t="shared" si="16"/>
        <v>0</v>
      </c>
      <c r="AA96" s="6">
        <f t="shared" si="17"/>
        <v>0</v>
      </c>
      <c r="AB96" s="6">
        <f t="shared" si="18"/>
        <v>0</v>
      </c>
      <c r="AC96" s="6">
        <f t="shared" si="19"/>
        <v>0</v>
      </c>
      <c r="AD96" s="6">
        <f t="shared" si="20"/>
        <v>0</v>
      </c>
      <c r="AE96" s="6">
        <f t="shared" si="21"/>
        <v>0</v>
      </c>
      <c r="AF96" s="6">
        <f t="shared" si="22"/>
        <v>0</v>
      </c>
      <c r="AG96" s="6">
        <f t="shared" si="23"/>
        <v>0</v>
      </c>
      <c r="AH96" s="6"/>
    </row>
    <row r="97" spans="1:34" s="20" customFormat="1" ht="15" customHeight="1" x14ac:dyDescent="0.25">
      <c r="A97" s="19"/>
      <c r="B97" s="74" t="str">
        <f t="shared" si="14"/>
        <v>!!!</v>
      </c>
      <c r="C97" s="202" t="str">
        <f>IF($D97&lt;&gt;"",VLOOKUP(TEXT($D97,0),'Angaben Stationen'!$C$15:$D$114,2,0),"")</f>
        <v/>
      </c>
      <c r="D97" s="203"/>
      <c r="E97" s="210"/>
      <c r="F97" s="230"/>
      <c r="G97" s="230"/>
      <c r="H97" s="230"/>
      <c r="I97" s="220"/>
      <c r="J97" s="220"/>
      <c r="K97" s="220"/>
      <c r="L97" s="114"/>
      <c r="M97" s="115"/>
      <c r="V97" s="6">
        <f t="shared" si="13"/>
        <v>0</v>
      </c>
      <c r="W97" s="6" t="str">
        <f t="shared" si="15"/>
        <v>Leer</v>
      </c>
      <c r="X97" s="6" t="str">
        <f t="shared" si="1"/>
        <v/>
      </c>
      <c r="Y97" s="6">
        <f>VLOOKUP($C97,{"29 - Psychiatrie (Erwachsene)",1;"30 - Kinder- und Jugendpsychiatrie",1;"31 - Psychosomatik",1;0,0;"",0},2,0)</f>
        <v>0</v>
      </c>
      <c r="Z97" s="6">
        <f t="shared" si="16"/>
        <v>0</v>
      </c>
      <c r="AA97" s="6">
        <f t="shared" si="17"/>
        <v>0</v>
      </c>
      <c r="AB97" s="6">
        <f t="shared" si="18"/>
        <v>0</v>
      </c>
      <c r="AC97" s="6">
        <f t="shared" si="19"/>
        <v>0</v>
      </c>
      <c r="AD97" s="6">
        <f t="shared" si="20"/>
        <v>0</v>
      </c>
      <c r="AE97" s="6">
        <f t="shared" si="21"/>
        <v>0</v>
      </c>
      <c r="AF97" s="6">
        <f t="shared" si="22"/>
        <v>0</v>
      </c>
      <c r="AG97" s="6">
        <f t="shared" si="23"/>
        <v>0</v>
      </c>
      <c r="AH97" s="6"/>
    </row>
    <row r="98" spans="1:34" s="20" customFormat="1" ht="15" customHeight="1" x14ac:dyDescent="0.25">
      <c r="A98" s="19"/>
      <c r="B98" s="74" t="str">
        <f t="shared" si="14"/>
        <v>!!!</v>
      </c>
      <c r="C98" s="202" t="str">
        <f>IF($D98&lt;&gt;"",VLOOKUP(TEXT($D98,0),'Angaben Stationen'!$C$15:$D$114,2,0),"")</f>
        <v/>
      </c>
      <c r="D98" s="203"/>
      <c r="E98" s="210"/>
      <c r="F98" s="230"/>
      <c r="G98" s="230"/>
      <c r="H98" s="230"/>
      <c r="I98" s="220"/>
      <c r="J98" s="220"/>
      <c r="K98" s="220"/>
      <c r="L98" s="114"/>
      <c r="M98" s="115"/>
      <c r="V98" s="6">
        <f t="shared" si="13"/>
        <v>0</v>
      </c>
      <c r="W98" s="6" t="str">
        <f t="shared" si="15"/>
        <v>Leer</v>
      </c>
      <c r="X98" s="6" t="str">
        <f t="shared" si="1"/>
        <v/>
      </c>
      <c r="Y98" s="6">
        <f>VLOOKUP($C98,{"29 - Psychiatrie (Erwachsene)",1;"30 - Kinder- und Jugendpsychiatrie",1;"31 - Psychosomatik",1;0,0;"",0},2,0)</f>
        <v>0</v>
      </c>
      <c r="Z98" s="6">
        <f t="shared" si="16"/>
        <v>0</v>
      </c>
      <c r="AA98" s="6">
        <f t="shared" si="17"/>
        <v>0</v>
      </c>
      <c r="AB98" s="6">
        <f t="shared" si="18"/>
        <v>0</v>
      </c>
      <c r="AC98" s="6">
        <f t="shared" si="19"/>
        <v>0</v>
      </c>
      <c r="AD98" s="6">
        <f t="shared" si="20"/>
        <v>0</v>
      </c>
      <c r="AE98" s="6">
        <f t="shared" si="21"/>
        <v>0</v>
      </c>
      <c r="AF98" s="6">
        <f t="shared" si="22"/>
        <v>0</v>
      </c>
      <c r="AG98" s="6">
        <f t="shared" si="23"/>
        <v>0</v>
      </c>
      <c r="AH98" s="6"/>
    </row>
    <row r="99" spans="1:34" s="20" customFormat="1" ht="15" customHeight="1" x14ac:dyDescent="0.25">
      <c r="A99" s="19"/>
      <c r="B99" s="74" t="str">
        <f t="shared" si="14"/>
        <v>!!!</v>
      </c>
      <c r="C99" s="202" t="str">
        <f>IF($D99&lt;&gt;"",VLOOKUP(TEXT($D99,0),'Angaben Stationen'!$C$15:$D$114,2,0),"")</f>
        <v/>
      </c>
      <c r="D99" s="203"/>
      <c r="E99" s="210"/>
      <c r="F99" s="230"/>
      <c r="G99" s="230"/>
      <c r="H99" s="230"/>
      <c r="I99" s="220"/>
      <c r="J99" s="220"/>
      <c r="K99" s="220"/>
      <c r="L99" s="114"/>
      <c r="M99" s="115"/>
      <c r="V99" s="6">
        <f t="shared" si="13"/>
        <v>0</v>
      </c>
      <c r="W99" s="6" t="str">
        <f t="shared" si="15"/>
        <v>Leer</v>
      </c>
      <c r="X99" s="6" t="str">
        <f t="shared" si="1"/>
        <v/>
      </c>
      <c r="Y99" s="6">
        <f>VLOOKUP($C99,{"29 - Psychiatrie (Erwachsene)",1;"30 - Kinder- und Jugendpsychiatrie",1;"31 - Psychosomatik",1;0,0;"",0},2,0)</f>
        <v>0</v>
      </c>
      <c r="Z99" s="6">
        <f t="shared" si="16"/>
        <v>0</v>
      </c>
      <c r="AA99" s="6">
        <f t="shared" si="17"/>
        <v>0</v>
      </c>
      <c r="AB99" s="6">
        <f t="shared" si="18"/>
        <v>0</v>
      </c>
      <c r="AC99" s="6">
        <f t="shared" si="19"/>
        <v>0</v>
      </c>
      <c r="AD99" s="6">
        <f t="shared" si="20"/>
        <v>0</v>
      </c>
      <c r="AE99" s="6">
        <f t="shared" si="21"/>
        <v>0</v>
      </c>
      <c r="AF99" s="6">
        <f t="shared" si="22"/>
        <v>0</v>
      </c>
      <c r="AG99" s="6">
        <f t="shared" si="23"/>
        <v>0</v>
      </c>
      <c r="AH99" s="6"/>
    </row>
    <row r="100" spans="1:34" s="20" customFormat="1" ht="15" customHeight="1" x14ac:dyDescent="0.25">
      <c r="A100" s="19"/>
      <c r="B100" s="74" t="str">
        <f t="shared" si="14"/>
        <v>!!!</v>
      </c>
      <c r="C100" s="202" t="str">
        <f>IF($D100&lt;&gt;"",VLOOKUP(TEXT($D100,0),'Angaben Stationen'!$C$15:$D$114,2,0),"")</f>
        <v/>
      </c>
      <c r="D100" s="203"/>
      <c r="E100" s="210"/>
      <c r="F100" s="230"/>
      <c r="G100" s="230"/>
      <c r="H100" s="230"/>
      <c r="I100" s="220"/>
      <c r="J100" s="220"/>
      <c r="K100" s="220"/>
      <c r="L100" s="114"/>
      <c r="M100" s="115"/>
      <c r="V100" s="6">
        <f t="shared" si="13"/>
        <v>0</v>
      </c>
      <c r="W100" s="6" t="str">
        <f t="shared" si="15"/>
        <v>Leer</v>
      </c>
      <c r="X100" s="6" t="str">
        <f t="shared" si="1"/>
        <v/>
      </c>
      <c r="Y100" s="6">
        <f>VLOOKUP($C100,{"29 - Psychiatrie (Erwachsene)",1;"30 - Kinder- und Jugendpsychiatrie",1;"31 - Psychosomatik",1;0,0;"",0},2,0)</f>
        <v>0</v>
      </c>
      <c r="Z100" s="6">
        <f t="shared" si="16"/>
        <v>0</v>
      </c>
      <c r="AA100" s="6">
        <f t="shared" si="17"/>
        <v>0</v>
      </c>
      <c r="AB100" s="6">
        <f t="shared" si="18"/>
        <v>0</v>
      </c>
      <c r="AC100" s="6">
        <f t="shared" si="19"/>
        <v>0</v>
      </c>
      <c r="AD100" s="6">
        <f t="shared" si="20"/>
        <v>0</v>
      </c>
      <c r="AE100" s="6">
        <f t="shared" si="21"/>
        <v>0</v>
      </c>
      <c r="AF100" s="6">
        <f t="shared" si="22"/>
        <v>0</v>
      </c>
      <c r="AG100" s="6">
        <f t="shared" si="23"/>
        <v>0</v>
      </c>
      <c r="AH100" s="6"/>
    </row>
    <row r="101" spans="1:34" s="20" customFormat="1" ht="15" customHeight="1" x14ac:dyDescent="0.25">
      <c r="A101" s="19"/>
      <c r="B101" s="74" t="str">
        <f t="shared" si="14"/>
        <v>!!!</v>
      </c>
      <c r="C101" s="202" t="str">
        <f>IF($D101&lt;&gt;"",VLOOKUP(TEXT($D101,0),'Angaben Stationen'!$C$15:$D$114,2,0),"")</f>
        <v/>
      </c>
      <c r="D101" s="203"/>
      <c r="E101" s="210"/>
      <c r="F101" s="230"/>
      <c r="G101" s="230"/>
      <c r="H101" s="230"/>
      <c r="I101" s="220"/>
      <c r="J101" s="220"/>
      <c r="K101" s="220"/>
      <c r="L101" s="114"/>
      <c r="M101" s="115"/>
      <c r="V101" s="6">
        <f t="shared" si="13"/>
        <v>0</v>
      </c>
      <c r="W101" s="6" t="str">
        <f t="shared" si="15"/>
        <v>Leer</v>
      </c>
      <c r="X101" s="6" t="str">
        <f t="shared" si="1"/>
        <v/>
      </c>
      <c r="Y101" s="6">
        <f>VLOOKUP($C101,{"29 - Psychiatrie (Erwachsene)",1;"30 - Kinder- und Jugendpsychiatrie",1;"31 - Psychosomatik",1;0,0;"",0},2,0)</f>
        <v>0</v>
      </c>
      <c r="Z101" s="6">
        <f t="shared" si="16"/>
        <v>0</v>
      </c>
      <c r="AA101" s="6">
        <f t="shared" si="17"/>
        <v>0</v>
      </c>
      <c r="AB101" s="6">
        <f t="shared" si="18"/>
        <v>0</v>
      </c>
      <c r="AC101" s="6">
        <f t="shared" si="19"/>
        <v>0</v>
      </c>
      <c r="AD101" s="6">
        <f t="shared" si="20"/>
        <v>0</v>
      </c>
      <c r="AE101" s="6">
        <f t="shared" si="21"/>
        <v>0</v>
      </c>
      <c r="AF101" s="6">
        <f t="shared" si="22"/>
        <v>0</v>
      </c>
      <c r="AG101" s="6">
        <f t="shared" si="23"/>
        <v>0</v>
      </c>
      <c r="AH101" s="6"/>
    </row>
    <row r="102" spans="1:34" s="20" customFormat="1" ht="15" customHeight="1" x14ac:dyDescent="0.25">
      <c r="A102" s="19"/>
      <c r="B102" s="74" t="str">
        <f t="shared" si="14"/>
        <v>!!!</v>
      </c>
      <c r="C102" s="202" t="str">
        <f>IF($D102&lt;&gt;"",VLOOKUP(TEXT($D102,0),'Angaben Stationen'!$C$15:$D$114,2,0),"")</f>
        <v/>
      </c>
      <c r="D102" s="203"/>
      <c r="E102" s="210"/>
      <c r="F102" s="230"/>
      <c r="G102" s="230"/>
      <c r="H102" s="230"/>
      <c r="I102" s="220"/>
      <c r="J102" s="220"/>
      <c r="K102" s="220"/>
      <c r="L102" s="114"/>
      <c r="M102" s="115"/>
      <c r="V102" s="6">
        <f t="shared" si="13"/>
        <v>0</v>
      </c>
      <c r="W102" s="6" t="str">
        <f t="shared" si="15"/>
        <v>Leer</v>
      </c>
      <c r="X102" s="6" t="str">
        <f t="shared" si="1"/>
        <v/>
      </c>
      <c r="Y102" s="6">
        <f>VLOOKUP($C102,{"29 - Psychiatrie (Erwachsene)",1;"30 - Kinder- und Jugendpsychiatrie",1;"31 - Psychosomatik",1;0,0;"",0},2,0)</f>
        <v>0</v>
      </c>
      <c r="Z102" s="6">
        <f t="shared" si="16"/>
        <v>0</v>
      </c>
      <c r="AA102" s="6">
        <f t="shared" si="17"/>
        <v>0</v>
      </c>
      <c r="AB102" s="6">
        <f t="shared" si="18"/>
        <v>0</v>
      </c>
      <c r="AC102" s="6">
        <f t="shared" si="19"/>
        <v>0</v>
      </c>
      <c r="AD102" s="6">
        <f t="shared" si="20"/>
        <v>0</v>
      </c>
      <c r="AE102" s="6">
        <f t="shared" si="21"/>
        <v>0</v>
      </c>
      <c r="AF102" s="6">
        <f t="shared" si="22"/>
        <v>0</v>
      </c>
      <c r="AG102" s="6">
        <f t="shared" si="23"/>
        <v>0</v>
      </c>
      <c r="AH102" s="6"/>
    </row>
    <row r="103" spans="1:34" s="20" customFormat="1" ht="15" customHeight="1" x14ac:dyDescent="0.25">
      <c r="A103" s="19"/>
      <c r="B103" s="74" t="str">
        <f t="shared" si="14"/>
        <v>!!!</v>
      </c>
      <c r="C103" s="202" t="str">
        <f>IF($D103&lt;&gt;"",VLOOKUP(TEXT($D103,0),'Angaben Stationen'!$C$15:$D$114,2,0),"")</f>
        <v/>
      </c>
      <c r="D103" s="203"/>
      <c r="E103" s="210"/>
      <c r="F103" s="230"/>
      <c r="G103" s="230"/>
      <c r="H103" s="230"/>
      <c r="I103" s="220"/>
      <c r="J103" s="220"/>
      <c r="K103" s="220"/>
      <c r="L103" s="114"/>
      <c r="M103" s="115"/>
      <c r="V103" s="6">
        <f t="shared" si="13"/>
        <v>0</v>
      </c>
      <c r="W103" s="6" t="str">
        <f t="shared" si="15"/>
        <v>Leer</v>
      </c>
      <c r="X103" s="6" t="str">
        <f t="shared" si="1"/>
        <v/>
      </c>
      <c r="Y103" s="6">
        <f>VLOOKUP($C103,{"29 - Psychiatrie (Erwachsene)",1;"30 - Kinder- und Jugendpsychiatrie",1;"31 - Psychosomatik",1;0,0;"",0},2,0)</f>
        <v>0</v>
      </c>
      <c r="Z103" s="6">
        <f t="shared" si="16"/>
        <v>0</v>
      </c>
      <c r="AA103" s="6">
        <f t="shared" si="17"/>
        <v>0</v>
      </c>
      <c r="AB103" s="6">
        <f t="shared" si="18"/>
        <v>0</v>
      </c>
      <c r="AC103" s="6">
        <f t="shared" si="19"/>
        <v>0</v>
      </c>
      <c r="AD103" s="6">
        <f t="shared" si="20"/>
        <v>0</v>
      </c>
      <c r="AE103" s="6">
        <f t="shared" si="21"/>
        <v>0</v>
      </c>
      <c r="AF103" s="6">
        <f t="shared" si="22"/>
        <v>0</v>
      </c>
      <c r="AG103" s="6">
        <f t="shared" si="23"/>
        <v>0</v>
      </c>
      <c r="AH103" s="6"/>
    </row>
    <row r="104" spans="1:34" s="20" customFormat="1" ht="15" customHeight="1" x14ac:dyDescent="0.25">
      <c r="A104" s="19"/>
      <c r="B104" s="74" t="str">
        <f t="shared" si="14"/>
        <v>!!!</v>
      </c>
      <c r="C104" s="202" t="str">
        <f>IF($D104&lt;&gt;"",VLOOKUP(TEXT($D104,0),'Angaben Stationen'!$C$15:$D$114,2,0),"")</f>
        <v/>
      </c>
      <c r="D104" s="203"/>
      <c r="E104" s="210"/>
      <c r="F104" s="230"/>
      <c r="G104" s="230"/>
      <c r="H104" s="230"/>
      <c r="I104" s="220"/>
      <c r="J104" s="220"/>
      <c r="K104" s="220"/>
      <c r="L104" s="114"/>
      <c r="M104" s="115"/>
      <c r="V104" s="6">
        <f t="shared" si="13"/>
        <v>0</v>
      </c>
      <c r="W104" s="6" t="str">
        <f t="shared" si="15"/>
        <v>Leer</v>
      </c>
      <c r="X104" s="6" t="str">
        <f t="shared" si="1"/>
        <v/>
      </c>
      <c r="Y104" s="6">
        <f>VLOOKUP($C104,{"29 - Psychiatrie (Erwachsene)",1;"30 - Kinder- und Jugendpsychiatrie",1;"31 - Psychosomatik",1;0,0;"",0},2,0)</f>
        <v>0</v>
      </c>
      <c r="Z104" s="6">
        <f t="shared" si="16"/>
        <v>0</v>
      </c>
      <c r="AA104" s="6">
        <f t="shared" si="17"/>
        <v>0</v>
      </c>
      <c r="AB104" s="6">
        <f t="shared" si="18"/>
        <v>0</v>
      </c>
      <c r="AC104" s="6">
        <f t="shared" si="19"/>
        <v>0</v>
      </c>
      <c r="AD104" s="6">
        <f t="shared" si="20"/>
        <v>0</v>
      </c>
      <c r="AE104" s="6">
        <f t="shared" si="21"/>
        <v>0</v>
      </c>
      <c r="AF104" s="6">
        <f t="shared" si="22"/>
        <v>0</v>
      </c>
      <c r="AG104" s="6">
        <f t="shared" si="23"/>
        <v>0</v>
      </c>
      <c r="AH104" s="6"/>
    </row>
    <row r="105" spans="1:34" s="20" customFormat="1" ht="15" customHeight="1" x14ac:dyDescent="0.25">
      <c r="A105" s="19"/>
      <c r="B105" s="74" t="str">
        <f t="shared" si="14"/>
        <v>!!!</v>
      </c>
      <c r="C105" s="202" t="str">
        <f>IF($D105&lt;&gt;"",VLOOKUP(TEXT($D105,0),'Angaben Stationen'!$C$15:$D$114,2,0),"")</f>
        <v/>
      </c>
      <c r="D105" s="203"/>
      <c r="E105" s="210"/>
      <c r="F105" s="230"/>
      <c r="G105" s="230"/>
      <c r="H105" s="230"/>
      <c r="I105" s="220"/>
      <c r="J105" s="220"/>
      <c r="K105" s="220"/>
      <c r="L105" s="114"/>
      <c r="M105" s="115"/>
      <c r="V105" s="6">
        <f t="shared" si="13"/>
        <v>0</v>
      </c>
      <c r="W105" s="6" t="str">
        <f t="shared" si="15"/>
        <v>Leer</v>
      </c>
      <c r="X105" s="6" t="str">
        <f t="shared" si="1"/>
        <v/>
      </c>
      <c r="Y105" s="6">
        <f>VLOOKUP($C105,{"29 - Psychiatrie (Erwachsene)",1;"30 - Kinder- und Jugendpsychiatrie",1;"31 - Psychosomatik",1;0,0;"",0},2,0)</f>
        <v>0</v>
      </c>
      <c r="Z105" s="6">
        <f t="shared" si="16"/>
        <v>0</v>
      </c>
      <c r="AA105" s="6">
        <f t="shared" si="17"/>
        <v>0</v>
      </c>
      <c r="AB105" s="6">
        <f t="shared" si="18"/>
        <v>0</v>
      </c>
      <c r="AC105" s="6">
        <f t="shared" si="19"/>
        <v>0</v>
      </c>
      <c r="AD105" s="6">
        <f t="shared" si="20"/>
        <v>0</v>
      </c>
      <c r="AE105" s="6">
        <f t="shared" si="21"/>
        <v>0</v>
      </c>
      <c r="AF105" s="6">
        <f t="shared" si="22"/>
        <v>0</v>
      </c>
      <c r="AG105" s="6">
        <f t="shared" si="23"/>
        <v>0</v>
      </c>
      <c r="AH105" s="6"/>
    </row>
    <row r="106" spans="1:34" s="20" customFormat="1" ht="15" customHeight="1" x14ac:dyDescent="0.25">
      <c r="A106" s="19"/>
      <c r="B106" s="74" t="str">
        <f t="shared" si="14"/>
        <v>!!!</v>
      </c>
      <c r="C106" s="202" t="str">
        <f>IF($D106&lt;&gt;"",VLOOKUP(TEXT($D106,0),'Angaben Stationen'!$C$15:$D$114,2,0),"")</f>
        <v/>
      </c>
      <c r="D106" s="203"/>
      <c r="E106" s="210"/>
      <c r="F106" s="230"/>
      <c r="G106" s="230"/>
      <c r="H106" s="230"/>
      <c r="I106" s="220"/>
      <c r="J106" s="220"/>
      <c r="K106" s="220"/>
      <c r="L106" s="114"/>
      <c r="M106" s="115"/>
      <c r="V106" s="6">
        <f t="shared" si="13"/>
        <v>0</v>
      </c>
      <c r="W106" s="6" t="str">
        <f t="shared" si="15"/>
        <v>Leer</v>
      </c>
      <c r="X106" s="6" t="str">
        <f t="shared" si="1"/>
        <v/>
      </c>
      <c r="Y106" s="6">
        <f>VLOOKUP($C106,{"29 - Psychiatrie (Erwachsene)",1;"30 - Kinder- und Jugendpsychiatrie",1;"31 - Psychosomatik",1;0,0;"",0},2,0)</f>
        <v>0</v>
      </c>
      <c r="Z106" s="6">
        <f t="shared" si="16"/>
        <v>0</v>
      </c>
      <c r="AA106" s="6">
        <f t="shared" si="17"/>
        <v>0</v>
      </c>
      <c r="AB106" s="6">
        <f t="shared" si="18"/>
        <v>0</v>
      </c>
      <c r="AC106" s="6">
        <f t="shared" si="19"/>
        <v>0</v>
      </c>
      <c r="AD106" s="6">
        <f t="shared" si="20"/>
        <v>0</v>
      </c>
      <c r="AE106" s="6">
        <f t="shared" si="21"/>
        <v>0</v>
      </c>
      <c r="AF106" s="6">
        <f t="shared" si="22"/>
        <v>0</v>
      </c>
      <c r="AG106" s="6">
        <f t="shared" si="23"/>
        <v>0</v>
      </c>
      <c r="AH106" s="6"/>
    </row>
    <row r="107" spans="1:34" s="20" customFormat="1" ht="15" customHeight="1" x14ac:dyDescent="0.25">
      <c r="A107" s="19"/>
      <c r="B107" s="74" t="str">
        <f t="shared" si="14"/>
        <v>!!!</v>
      </c>
      <c r="C107" s="202" t="str">
        <f>IF($D107&lt;&gt;"",VLOOKUP(TEXT($D107,0),'Angaben Stationen'!$C$15:$D$114,2,0),"")</f>
        <v/>
      </c>
      <c r="D107" s="203"/>
      <c r="E107" s="210"/>
      <c r="F107" s="230"/>
      <c r="G107" s="230"/>
      <c r="H107" s="230"/>
      <c r="I107" s="220"/>
      <c r="J107" s="220"/>
      <c r="K107" s="220"/>
      <c r="L107" s="114"/>
      <c r="M107" s="115"/>
      <c r="V107" s="6">
        <f t="shared" si="13"/>
        <v>0</v>
      </c>
      <c r="W107" s="6" t="str">
        <f t="shared" si="15"/>
        <v>Leer</v>
      </c>
      <c r="X107" s="6" t="str">
        <f t="shared" si="1"/>
        <v/>
      </c>
      <c r="Y107" s="6">
        <f>VLOOKUP($C107,{"29 - Psychiatrie (Erwachsene)",1;"30 - Kinder- und Jugendpsychiatrie",1;"31 - Psychosomatik",1;0,0;"",0},2,0)</f>
        <v>0</v>
      </c>
      <c r="Z107" s="6">
        <f t="shared" si="16"/>
        <v>0</v>
      </c>
      <c r="AA107" s="6">
        <f t="shared" si="17"/>
        <v>0</v>
      </c>
      <c r="AB107" s="6">
        <f t="shared" si="18"/>
        <v>0</v>
      </c>
      <c r="AC107" s="6">
        <f t="shared" si="19"/>
        <v>0</v>
      </c>
      <c r="AD107" s="6">
        <f t="shared" si="20"/>
        <v>0</v>
      </c>
      <c r="AE107" s="6">
        <f t="shared" si="21"/>
        <v>0</v>
      </c>
      <c r="AF107" s="6">
        <f t="shared" si="22"/>
        <v>0</v>
      </c>
      <c r="AG107" s="6">
        <f t="shared" si="23"/>
        <v>0</v>
      </c>
      <c r="AH107" s="6"/>
    </row>
    <row r="108" spans="1:34" s="20" customFormat="1" ht="15" customHeight="1" x14ac:dyDescent="0.25">
      <c r="A108" s="19"/>
      <c r="B108" s="74" t="str">
        <f t="shared" si="14"/>
        <v>!!!</v>
      </c>
      <c r="C108" s="202" t="str">
        <f>IF($D108&lt;&gt;"",VLOOKUP(TEXT($D108,0),'Angaben Stationen'!$C$15:$D$114,2,0),"")</f>
        <v/>
      </c>
      <c r="D108" s="203"/>
      <c r="E108" s="210"/>
      <c r="F108" s="230"/>
      <c r="G108" s="230"/>
      <c r="H108" s="230"/>
      <c r="I108" s="220"/>
      <c r="J108" s="220"/>
      <c r="K108" s="220"/>
      <c r="L108" s="114"/>
      <c r="M108" s="115"/>
      <c r="V108" s="6">
        <f t="shared" si="13"/>
        <v>0</v>
      </c>
      <c r="W108" s="6" t="str">
        <f t="shared" si="15"/>
        <v>Leer</v>
      </c>
      <c r="X108" s="6" t="str">
        <f t="shared" si="1"/>
        <v/>
      </c>
      <c r="Y108" s="6">
        <f>VLOOKUP($C108,{"29 - Psychiatrie (Erwachsene)",1;"30 - Kinder- und Jugendpsychiatrie",1;"31 - Psychosomatik",1;0,0;"",0},2,0)</f>
        <v>0</v>
      </c>
      <c r="Z108" s="6">
        <f t="shared" si="16"/>
        <v>0</v>
      </c>
      <c r="AA108" s="6">
        <f t="shared" si="17"/>
        <v>0</v>
      </c>
      <c r="AB108" s="6">
        <f t="shared" si="18"/>
        <v>0</v>
      </c>
      <c r="AC108" s="6">
        <f t="shared" si="19"/>
        <v>0</v>
      </c>
      <c r="AD108" s="6">
        <f t="shared" si="20"/>
        <v>0</v>
      </c>
      <c r="AE108" s="6">
        <f t="shared" si="21"/>
        <v>0</v>
      </c>
      <c r="AF108" s="6">
        <f t="shared" si="22"/>
        <v>0</v>
      </c>
      <c r="AG108" s="6">
        <f t="shared" si="23"/>
        <v>0</v>
      </c>
      <c r="AH108" s="6"/>
    </row>
    <row r="109" spans="1:34" s="20" customFormat="1" ht="15" customHeight="1" x14ac:dyDescent="0.25">
      <c r="A109" s="19"/>
      <c r="B109" s="74" t="str">
        <f t="shared" si="14"/>
        <v>!!!</v>
      </c>
      <c r="C109" s="202" t="str">
        <f>IF($D109&lt;&gt;"",VLOOKUP(TEXT($D109,0),'Angaben Stationen'!$C$15:$D$114,2,0),"")</f>
        <v/>
      </c>
      <c r="D109" s="203"/>
      <c r="E109" s="210"/>
      <c r="F109" s="230"/>
      <c r="G109" s="230"/>
      <c r="H109" s="230"/>
      <c r="I109" s="220"/>
      <c r="J109" s="220"/>
      <c r="K109" s="220"/>
      <c r="L109" s="114"/>
      <c r="M109" s="115"/>
      <c r="V109" s="6">
        <f t="shared" si="13"/>
        <v>0</v>
      </c>
      <c r="W109" s="6" t="str">
        <f t="shared" si="15"/>
        <v>Leer</v>
      </c>
      <c r="X109" s="6" t="str">
        <f t="shared" si="1"/>
        <v/>
      </c>
      <c r="Y109" s="6">
        <f>VLOOKUP($C109,{"29 - Psychiatrie (Erwachsene)",1;"30 - Kinder- und Jugendpsychiatrie",1;"31 - Psychosomatik",1;0,0;"",0},2,0)</f>
        <v>0</v>
      </c>
      <c r="Z109" s="6">
        <f t="shared" si="16"/>
        <v>0</v>
      </c>
      <c r="AA109" s="6">
        <f t="shared" si="17"/>
        <v>0</v>
      </c>
      <c r="AB109" s="6">
        <f t="shared" si="18"/>
        <v>0</v>
      </c>
      <c r="AC109" s="6">
        <f t="shared" si="19"/>
        <v>0</v>
      </c>
      <c r="AD109" s="6">
        <f t="shared" si="20"/>
        <v>0</v>
      </c>
      <c r="AE109" s="6">
        <f t="shared" si="21"/>
        <v>0</v>
      </c>
      <c r="AF109" s="6">
        <f t="shared" si="22"/>
        <v>0</v>
      </c>
      <c r="AG109" s="6">
        <f t="shared" si="23"/>
        <v>0</v>
      </c>
      <c r="AH109" s="6"/>
    </row>
    <row r="110" spans="1:34" s="20" customFormat="1" ht="15" customHeight="1" x14ac:dyDescent="0.25">
      <c r="A110" s="19"/>
      <c r="B110" s="74" t="str">
        <f t="shared" si="14"/>
        <v>!!!</v>
      </c>
      <c r="C110" s="202" t="str">
        <f>IF($D110&lt;&gt;"",VLOOKUP(TEXT($D110,0),'Angaben Stationen'!$C$15:$D$114,2,0),"")</f>
        <v/>
      </c>
      <c r="D110" s="203"/>
      <c r="E110" s="210"/>
      <c r="F110" s="230"/>
      <c r="G110" s="230"/>
      <c r="H110" s="230"/>
      <c r="I110" s="220"/>
      <c r="J110" s="220"/>
      <c r="K110" s="220"/>
      <c r="L110" s="114"/>
      <c r="M110" s="115"/>
      <c r="V110" s="6">
        <f t="shared" si="13"/>
        <v>0</v>
      </c>
      <c r="W110" s="6" t="str">
        <f t="shared" si="15"/>
        <v>Leer</v>
      </c>
      <c r="X110" s="6" t="str">
        <f t="shared" si="1"/>
        <v/>
      </c>
      <c r="Y110" s="6">
        <f>VLOOKUP($C110,{"29 - Psychiatrie (Erwachsene)",1;"30 - Kinder- und Jugendpsychiatrie",1;"31 - Psychosomatik",1;0,0;"",0},2,0)</f>
        <v>0</v>
      </c>
      <c r="Z110" s="6">
        <f t="shared" si="16"/>
        <v>0</v>
      </c>
      <c r="AA110" s="6">
        <f t="shared" si="17"/>
        <v>0</v>
      </c>
      <c r="AB110" s="6">
        <f t="shared" si="18"/>
        <v>0</v>
      </c>
      <c r="AC110" s="6">
        <f t="shared" si="19"/>
        <v>0</v>
      </c>
      <c r="AD110" s="6">
        <f t="shared" si="20"/>
        <v>0</v>
      </c>
      <c r="AE110" s="6">
        <f t="shared" si="21"/>
        <v>0</v>
      </c>
      <c r="AF110" s="6">
        <f t="shared" si="22"/>
        <v>0</v>
      </c>
      <c r="AG110" s="6">
        <f t="shared" si="23"/>
        <v>0</v>
      </c>
      <c r="AH110" s="6"/>
    </row>
    <row r="111" spans="1:34" s="20" customFormat="1" ht="15" customHeight="1" x14ac:dyDescent="0.25">
      <c r="A111" s="19"/>
      <c r="B111" s="74" t="str">
        <f t="shared" si="14"/>
        <v>!!!</v>
      </c>
      <c r="C111" s="202" t="str">
        <f>IF($D111&lt;&gt;"",VLOOKUP(TEXT($D111,0),'Angaben Stationen'!$C$15:$D$114,2,0),"")</f>
        <v/>
      </c>
      <c r="D111" s="203"/>
      <c r="E111" s="210"/>
      <c r="F111" s="230"/>
      <c r="G111" s="230"/>
      <c r="H111" s="230"/>
      <c r="I111" s="220"/>
      <c r="J111" s="220"/>
      <c r="K111" s="220"/>
      <c r="L111" s="114"/>
      <c r="M111" s="115"/>
      <c r="V111" s="6">
        <f t="shared" si="13"/>
        <v>0</v>
      </c>
      <c r="W111" s="6" t="str">
        <f t="shared" si="15"/>
        <v>Leer</v>
      </c>
      <c r="X111" s="6" t="str">
        <f t="shared" si="1"/>
        <v/>
      </c>
      <c r="Y111" s="6">
        <f>VLOOKUP($C111,{"29 - Psychiatrie (Erwachsene)",1;"30 - Kinder- und Jugendpsychiatrie",1;"31 - Psychosomatik",1;0,0;"",0},2,0)</f>
        <v>0</v>
      </c>
      <c r="Z111" s="6">
        <f t="shared" si="16"/>
        <v>0</v>
      </c>
      <c r="AA111" s="6">
        <f t="shared" si="17"/>
        <v>0</v>
      </c>
      <c r="AB111" s="6">
        <f t="shared" si="18"/>
        <v>0</v>
      </c>
      <c r="AC111" s="6">
        <f t="shared" si="19"/>
        <v>0</v>
      </c>
      <c r="AD111" s="6">
        <f t="shared" si="20"/>
        <v>0</v>
      </c>
      <c r="AE111" s="6">
        <f t="shared" si="21"/>
        <v>0</v>
      </c>
      <c r="AF111" s="6">
        <f t="shared" si="22"/>
        <v>0</v>
      </c>
      <c r="AG111" s="6">
        <f t="shared" si="23"/>
        <v>0</v>
      </c>
      <c r="AH111" s="6"/>
    </row>
    <row r="112" spans="1:34" s="20" customFormat="1" ht="15" customHeight="1" x14ac:dyDescent="0.25">
      <c r="A112" s="19"/>
      <c r="B112" s="74" t="str">
        <f t="shared" si="14"/>
        <v>!!!</v>
      </c>
      <c r="C112" s="202" t="str">
        <f>IF($D112&lt;&gt;"",VLOOKUP(TEXT($D112,0),'Angaben Stationen'!$C$15:$D$114,2,0),"")</f>
        <v/>
      </c>
      <c r="D112" s="203"/>
      <c r="E112" s="210"/>
      <c r="F112" s="230"/>
      <c r="G112" s="230"/>
      <c r="H112" s="230"/>
      <c r="I112" s="220"/>
      <c r="J112" s="220"/>
      <c r="K112" s="220"/>
      <c r="L112" s="114"/>
      <c r="M112" s="115"/>
      <c r="V112" s="6">
        <f t="shared" si="13"/>
        <v>0</v>
      </c>
      <c r="W112" s="6" t="str">
        <f t="shared" si="15"/>
        <v>Leer</v>
      </c>
      <c r="X112" s="6" t="str">
        <f t="shared" si="1"/>
        <v/>
      </c>
      <c r="Y112" s="6">
        <f>VLOOKUP($C112,{"29 - Psychiatrie (Erwachsene)",1;"30 - Kinder- und Jugendpsychiatrie",1;"31 - Psychosomatik",1;0,0;"",0},2,0)</f>
        <v>0</v>
      </c>
      <c r="Z112" s="6">
        <f t="shared" si="16"/>
        <v>0</v>
      </c>
      <c r="AA112" s="6">
        <f t="shared" si="17"/>
        <v>0</v>
      </c>
      <c r="AB112" s="6">
        <f t="shared" si="18"/>
        <v>0</v>
      </c>
      <c r="AC112" s="6">
        <f t="shared" si="19"/>
        <v>0</v>
      </c>
      <c r="AD112" s="6">
        <f t="shared" si="20"/>
        <v>0</v>
      </c>
      <c r="AE112" s="6">
        <f t="shared" si="21"/>
        <v>0</v>
      </c>
      <c r="AF112" s="6">
        <f t="shared" si="22"/>
        <v>0</v>
      </c>
      <c r="AG112" s="6">
        <f t="shared" si="23"/>
        <v>0</v>
      </c>
      <c r="AH112" s="6"/>
    </row>
    <row r="113" spans="1:34" s="20" customFormat="1" ht="15" customHeight="1" x14ac:dyDescent="0.25">
      <c r="A113" s="19"/>
      <c r="B113" s="74" t="str">
        <f t="shared" si="14"/>
        <v>!!!</v>
      </c>
      <c r="C113" s="202" t="str">
        <f>IF($D113&lt;&gt;"",VLOOKUP(TEXT($D113,0),'Angaben Stationen'!$C$15:$D$114,2,0),"")</f>
        <v/>
      </c>
      <c r="D113" s="203"/>
      <c r="E113" s="210"/>
      <c r="F113" s="230"/>
      <c r="G113" s="230"/>
      <c r="H113" s="230"/>
      <c r="I113" s="220"/>
      <c r="J113" s="220"/>
      <c r="K113" s="220"/>
      <c r="L113" s="114"/>
      <c r="M113" s="115"/>
      <c r="V113" s="6">
        <f t="shared" si="13"/>
        <v>0</v>
      </c>
      <c r="W113" s="6" t="str">
        <f t="shared" si="15"/>
        <v>Leer</v>
      </c>
      <c r="X113" s="6" t="str">
        <f t="shared" si="1"/>
        <v/>
      </c>
      <c r="Y113" s="6">
        <f>VLOOKUP($C113,{"29 - Psychiatrie (Erwachsene)",1;"30 - Kinder- und Jugendpsychiatrie",1;"31 - Psychosomatik",1;0,0;"",0},2,0)</f>
        <v>0</v>
      </c>
      <c r="Z113" s="6">
        <f t="shared" si="16"/>
        <v>0</v>
      </c>
      <c r="AA113" s="6">
        <f t="shared" si="17"/>
        <v>0</v>
      </c>
      <c r="AB113" s="6">
        <f t="shared" si="18"/>
        <v>0</v>
      </c>
      <c r="AC113" s="6">
        <f t="shared" si="19"/>
        <v>0</v>
      </c>
      <c r="AD113" s="6">
        <f t="shared" si="20"/>
        <v>0</v>
      </c>
      <c r="AE113" s="6">
        <f t="shared" si="21"/>
        <v>0</v>
      </c>
      <c r="AF113" s="6">
        <f t="shared" si="22"/>
        <v>0</v>
      </c>
      <c r="AG113" s="6">
        <f t="shared" si="23"/>
        <v>0</v>
      </c>
      <c r="AH113" s="6"/>
    </row>
    <row r="114" spans="1:34" s="20" customFormat="1" ht="15" customHeight="1" x14ac:dyDescent="0.25">
      <c r="A114" s="19"/>
      <c r="B114" s="74" t="str">
        <f t="shared" si="14"/>
        <v>!!!</v>
      </c>
      <c r="C114" s="202" t="str">
        <f>IF($D114&lt;&gt;"",VLOOKUP(TEXT($D114,0),'Angaben Stationen'!$C$15:$D$114,2,0),"")</f>
        <v/>
      </c>
      <c r="D114" s="203"/>
      <c r="E114" s="210"/>
      <c r="F114" s="230"/>
      <c r="G114" s="230"/>
      <c r="H114" s="230"/>
      <c r="I114" s="220"/>
      <c r="J114" s="220"/>
      <c r="K114" s="220"/>
      <c r="L114" s="114"/>
      <c r="M114" s="115"/>
      <c r="V114" s="6">
        <f t="shared" si="13"/>
        <v>0</v>
      </c>
      <c r="W114" s="6" t="str">
        <f t="shared" si="15"/>
        <v>Leer</v>
      </c>
      <c r="X114" s="6" t="str">
        <f t="shared" si="1"/>
        <v/>
      </c>
      <c r="Y114" s="6">
        <f>VLOOKUP($C114,{"29 - Psychiatrie (Erwachsene)",1;"30 - Kinder- und Jugendpsychiatrie",1;"31 - Psychosomatik",1;0,0;"",0},2,0)</f>
        <v>0</v>
      </c>
      <c r="Z114" s="6">
        <f t="shared" si="16"/>
        <v>0</v>
      </c>
      <c r="AA114" s="6">
        <f t="shared" si="17"/>
        <v>0</v>
      </c>
      <c r="AB114" s="6">
        <f t="shared" si="18"/>
        <v>0</v>
      </c>
      <c r="AC114" s="6">
        <f t="shared" si="19"/>
        <v>0</v>
      </c>
      <c r="AD114" s="6">
        <f t="shared" si="20"/>
        <v>0</v>
      </c>
      <c r="AE114" s="6">
        <f t="shared" si="21"/>
        <v>0</v>
      </c>
      <c r="AF114" s="6">
        <f t="shared" si="22"/>
        <v>0</v>
      </c>
      <c r="AG114" s="6">
        <f t="shared" si="23"/>
        <v>0</v>
      </c>
      <c r="AH114" s="6"/>
    </row>
    <row r="115" spans="1:34" s="20" customFormat="1" ht="15" customHeight="1" x14ac:dyDescent="0.25">
      <c r="A115" s="19"/>
      <c r="B115" s="74" t="str">
        <f t="shared" si="14"/>
        <v>!!!</v>
      </c>
      <c r="C115" s="202" t="str">
        <f>IF($D115&lt;&gt;"",VLOOKUP(TEXT($D115,0),'Angaben Stationen'!$C$15:$D$114,2,0),"")</f>
        <v/>
      </c>
      <c r="D115" s="203"/>
      <c r="E115" s="210"/>
      <c r="F115" s="230"/>
      <c r="G115" s="230"/>
      <c r="H115" s="230"/>
      <c r="I115" s="220"/>
      <c r="J115" s="220"/>
      <c r="K115" s="220"/>
      <c r="L115" s="114"/>
      <c r="M115" s="115"/>
      <c r="V115" s="6">
        <f t="shared" si="13"/>
        <v>0</v>
      </c>
      <c r="W115" s="6" t="str">
        <f t="shared" si="15"/>
        <v>Leer</v>
      </c>
      <c r="X115" s="6" t="str">
        <f t="shared" si="1"/>
        <v/>
      </c>
      <c r="Y115" s="6">
        <f>VLOOKUP($C115,{"29 - Psychiatrie (Erwachsene)",1;"30 - Kinder- und Jugendpsychiatrie",1;"31 - Psychosomatik",1;0,0;"",0},2,0)</f>
        <v>0</v>
      </c>
      <c r="Z115" s="6">
        <f t="shared" si="16"/>
        <v>0</v>
      </c>
      <c r="AA115" s="6">
        <f t="shared" si="17"/>
        <v>0</v>
      </c>
      <c r="AB115" s="6">
        <f t="shared" si="18"/>
        <v>0</v>
      </c>
      <c r="AC115" s="6">
        <f t="shared" si="19"/>
        <v>0</v>
      </c>
      <c r="AD115" s="6">
        <f t="shared" si="20"/>
        <v>0</v>
      </c>
      <c r="AE115" s="6">
        <f t="shared" si="21"/>
        <v>0</v>
      </c>
      <c r="AF115" s="6">
        <f t="shared" si="22"/>
        <v>0</v>
      </c>
      <c r="AG115" s="6">
        <f t="shared" si="23"/>
        <v>0</v>
      </c>
      <c r="AH115" s="6"/>
    </row>
    <row r="116" spans="1:34" s="20" customFormat="1" ht="15" customHeight="1" x14ac:dyDescent="0.25">
      <c r="A116" s="19"/>
      <c r="B116" s="74" t="str">
        <f t="shared" si="14"/>
        <v>!!!</v>
      </c>
      <c r="C116" s="202" t="str">
        <f>IF($D116&lt;&gt;"",VLOOKUP(TEXT($D116,0),'Angaben Stationen'!$C$15:$D$114,2,0),"")</f>
        <v/>
      </c>
      <c r="D116" s="203"/>
      <c r="E116" s="210"/>
      <c r="F116" s="230"/>
      <c r="G116" s="230"/>
      <c r="H116" s="230"/>
      <c r="I116" s="220"/>
      <c r="J116" s="220"/>
      <c r="K116" s="220"/>
      <c r="L116" s="114"/>
      <c r="M116" s="115"/>
      <c r="V116" s="6">
        <f t="shared" si="13"/>
        <v>0</v>
      </c>
      <c r="W116" s="6" t="str">
        <f t="shared" si="15"/>
        <v>Leer</v>
      </c>
      <c r="X116" s="6" t="str">
        <f t="shared" si="1"/>
        <v/>
      </c>
      <c r="Y116" s="6">
        <f>VLOOKUP($C116,{"29 - Psychiatrie (Erwachsene)",1;"30 - Kinder- und Jugendpsychiatrie",1;"31 - Psychosomatik",1;0,0;"",0},2,0)</f>
        <v>0</v>
      </c>
      <c r="Z116" s="6">
        <f t="shared" si="16"/>
        <v>0</v>
      </c>
      <c r="AA116" s="6">
        <f t="shared" si="17"/>
        <v>0</v>
      </c>
      <c r="AB116" s="6">
        <f t="shared" si="18"/>
        <v>0</v>
      </c>
      <c r="AC116" s="6">
        <f t="shared" si="19"/>
        <v>0</v>
      </c>
      <c r="AD116" s="6">
        <f t="shared" si="20"/>
        <v>0</v>
      </c>
      <c r="AE116" s="6">
        <f t="shared" si="21"/>
        <v>0</v>
      </c>
      <c r="AF116" s="6">
        <f t="shared" si="22"/>
        <v>0</v>
      </c>
      <c r="AG116" s="6">
        <f t="shared" si="23"/>
        <v>0</v>
      </c>
      <c r="AH116" s="6"/>
    </row>
    <row r="117" spans="1:34" s="20" customFormat="1" ht="15" customHeight="1" x14ac:dyDescent="0.25">
      <c r="A117" s="19"/>
      <c r="B117" s="74" t="str">
        <f t="shared" si="14"/>
        <v>!!!</v>
      </c>
      <c r="C117" s="202" t="str">
        <f>IF($D117&lt;&gt;"",VLOOKUP(TEXT($D117,0),'Angaben Stationen'!$C$15:$D$114,2,0),"")</f>
        <v/>
      </c>
      <c r="D117" s="203"/>
      <c r="E117" s="210"/>
      <c r="F117" s="230"/>
      <c r="G117" s="230"/>
      <c r="H117" s="230"/>
      <c r="I117" s="220"/>
      <c r="J117" s="220"/>
      <c r="K117" s="220"/>
      <c r="L117" s="114"/>
      <c r="M117" s="115"/>
      <c r="V117" s="6">
        <f t="shared" si="13"/>
        <v>0</v>
      </c>
      <c r="W117" s="6" t="str">
        <f t="shared" si="15"/>
        <v>Leer</v>
      </c>
      <c r="X117" s="6" t="str">
        <f t="shared" si="1"/>
        <v/>
      </c>
      <c r="Y117" s="6">
        <f>VLOOKUP($C117,{"29 - Psychiatrie (Erwachsene)",1;"30 - Kinder- und Jugendpsychiatrie",1;"31 - Psychosomatik",1;0,0;"",0},2,0)</f>
        <v>0</v>
      </c>
      <c r="Z117" s="6">
        <f t="shared" si="16"/>
        <v>0</v>
      </c>
      <c r="AA117" s="6">
        <f t="shared" si="17"/>
        <v>0</v>
      </c>
      <c r="AB117" s="6">
        <f t="shared" si="18"/>
        <v>0</v>
      </c>
      <c r="AC117" s="6">
        <f t="shared" si="19"/>
        <v>0</v>
      </c>
      <c r="AD117" s="6">
        <f t="shared" si="20"/>
        <v>0</v>
      </c>
      <c r="AE117" s="6">
        <f t="shared" si="21"/>
        <v>0</v>
      </c>
      <c r="AF117" s="6">
        <f t="shared" si="22"/>
        <v>0</v>
      </c>
      <c r="AG117" s="6">
        <f t="shared" si="23"/>
        <v>0</v>
      </c>
      <c r="AH117" s="6"/>
    </row>
    <row r="118" spans="1:34" s="20" customFormat="1" ht="15" customHeight="1" x14ac:dyDescent="0.25">
      <c r="A118" s="19"/>
      <c r="B118" s="74" t="str">
        <f t="shared" si="14"/>
        <v>!!!</v>
      </c>
      <c r="C118" s="202" t="str">
        <f>IF($D118&lt;&gt;"",VLOOKUP(TEXT($D118,0),'Angaben Stationen'!$C$15:$D$114,2,0),"")</f>
        <v/>
      </c>
      <c r="D118" s="203"/>
      <c r="E118" s="210"/>
      <c r="F118" s="230"/>
      <c r="G118" s="230"/>
      <c r="H118" s="230"/>
      <c r="I118" s="220"/>
      <c r="J118" s="220"/>
      <c r="K118" s="220"/>
      <c r="L118" s="114"/>
      <c r="M118" s="115"/>
      <c r="V118" s="6">
        <f t="shared" si="13"/>
        <v>0</v>
      </c>
      <c r="W118" s="6" t="str">
        <f t="shared" si="15"/>
        <v>Leer</v>
      </c>
      <c r="X118" s="6" t="str">
        <f t="shared" si="1"/>
        <v/>
      </c>
      <c r="Y118" s="6">
        <f>VLOOKUP($C118,{"29 - Psychiatrie (Erwachsene)",1;"30 - Kinder- und Jugendpsychiatrie",1;"31 - Psychosomatik",1;0,0;"",0},2,0)</f>
        <v>0</v>
      </c>
      <c r="Z118" s="6">
        <f t="shared" si="16"/>
        <v>0</v>
      </c>
      <c r="AA118" s="6">
        <f t="shared" si="17"/>
        <v>0</v>
      </c>
      <c r="AB118" s="6">
        <f t="shared" si="18"/>
        <v>0</v>
      </c>
      <c r="AC118" s="6">
        <f t="shared" si="19"/>
        <v>0</v>
      </c>
      <c r="AD118" s="6">
        <f t="shared" si="20"/>
        <v>0</v>
      </c>
      <c r="AE118" s="6">
        <f t="shared" si="21"/>
        <v>0</v>
      </c>
      <c r="AF118" s="6">
        <f t="shared" si="22"/>
        <v>0</v>
      </c>
      <c r="AG118" s="6">
        <f t="shared" si="23"/>
        <v>0</v>
      </c>
      <c r="AH118" s="6"/>
    </row>
    <row r="119" spans="1:34" s="20" customFormat="1" ht="15" customHeight="1" x14ac:dyDescent="0.25">
      <c r="A119" s="19"/>
      <c r="B119" s="74" t="str">
        <f t="shared" si="14"/>
        <v>!!!</v>
      </c>
      <c r="C119" s="202" t="str">
        <f>IF($D119&lt;&gt;"",VLOOKUP(TEXT($D119,0),'Angaben Stationen'!$C$15:$D$114,2,0),"")</f>
        <v/>
      </c>
      <c r="D119" s="203"/>
      <c r="E119" s="210"/>
      <c r="F119" s="230"/>
      <c r="G119" s="230"/>
      <c r="H119" s="230"/>
      <c r="I119" s="220"/>
      <c r="J119" s="220"/>
      <c r="K119" s="220"/>
      <c r="L119" s="114"/>
      <c r="M119" s="115"/>
      <c r="V119" s="6">
        <f t="shared" si="13"/>
        <v>0</v>
      </c>
      <c r="W119" s="6" t="str">
        <f t="shared" si="15"/>
        <v>Leer</v>
      </c>
      <c r="X119" s="6" t="str">
        <f t="shared" si="1"/>
        <v/>
      </c>
      <c r="Y119" s="6">
        <f>VLOOKUP($C119,{"29 - Psychiatrie (Erwachsene)",1;"30 - Kinder- und Jugendpsychiatrie",1;"31 - Psychosomatik",1;0,0;"",0},2,0)</f>
        <v>0</v>
      </c>
      <c r="Z119" s="6">
        <f t="shared" si="16"/>
        <v>0</v>
      </c>
      <c r="AA119" s="6">
        <f t="shared" si="17"/>
        <v>0</v>
      </c>
      <c r="AB119" s="6">
        <f t="shared" si="18"/>
        <v>0</v>
      </c>
      <c r="AC119" s="6">
        <f t="shared" si="19"/>
        <v>0</v>
      </c>
      <c r="AD119" s="6">
        <f t="shared" si="20"/>
        <v>0</v>
      </c>
      <c r="AE119" s="6">
        <f t="shared" si="21"/>
        <v>0</v>
      </c>
      <c r="AF119" s="6">
        <f t="shared" si="22"/>
        <v>0</v>
      </c>
      <c r="AG119" s="6">
        <f t="shared" si="23"/>
        <v>0</v>
      </c>
      <c r="AH119" s="6"/>
    </row>
    <row r="120" spans="1:34" s="20" customFormat="1" ht="15" customHeight="1" x14ac:dyDescent="0.25">
      <c r="A120" s="19"/>
      <c r="B120" s="74" t="str">
        <f t="shared" si="14"/>
        <v>!!!</v>
      </c>
      <c r="C120" s="202" t="str">
        <f>IF($D120&lt;&gt;"",VLOOKUP(TEXT($D120,0),'Angaben Stationen'!$C$15:$D$114,2,0),"")</f>
        <v/>
      </c>
      <c r="D120" s="203"/>
      <c r="E120" s="210"/>
      <c r="F120" s="230"/>
      <c r="G120" s="230"/>
      <c r="H120" s="230"/>
      <c r="I120" s="220"/>
      <c r="J120" s="220"/>
      <c r="K120" s="220"/>
      <c r="L120" s="114"/>
      <c r="M120" s="115"/>
      <c r="V120" s="6">
        <f t="shared" si="13"/>
        <v>0</v>
      </c>
      <c r="W120" s="6" t="str">
        <f t="shared" si="15"/>
        <v>Leer</v>
      </c>
      <c r="X120" s="6" t="str">
        <f t="shared" si="1"/>
        <v/>
      </c>
      <c r="Y120" s="6">
        <f>VLOOKUP($C120,{"29 - Psychiatrie (Erwachsene)",1;"30 - Kinder- und Jugendpsychiatrie",1;"31 - Psychosomatik",1;0,0;"",0},2,0)</f>
        <v>0</v>
      </c>
      <c r="Z120" s="6">
        <f t="shared" si="16"/>
        <v>0</v>
      </c>
      <c r="AA120" s="6">
        <f t="shared" si="17"/>
        <v>0</v>
      </c>
      <c r="AB120" s="6">
        <f t="shared" si="18"/>
        <v>0</v>
      </c>
      <c r="AC120" s="6">
        <f t="shared" si="19"/>
        <v>0</v>
      </c>
      <c r="AD120" s="6">
        <f t="shared" si="20"/>
        <v>0</v>
      </c>
      <c r="AE120" s="6">
        <f t="shared" si="21"/>
        <v>0</v>
      </c>
      <c r="AF120" s="6">
        <f t="shared" si="22"/>
        <v>0</v>
      </c>
      <c r="AG120" s="6">
        <f t="shared" si="23"/>
        <v>0</v>
      </c>
      <c r="AH120" s="6"/>
    </row>
    <row r="121" spans="1:34" s="20" customFormat="1" ht="15" customHeight="1" x14ac:dyDescent="0.25">
      <c r="A121" s="19"/>
      <c r="B121" s="74" t="str">
        <f t="shared" si="14"/>
        <v>!!!</v>
      </c>
      <c r="C121" s="202" t="str">
        <f>IF($D121&lt;&gt;"",VLOOKUP(TEXT($D121,0),'Angaben Stationen'!$C$15:$D$114,2,0),"")</f>
        <v/>
      </c>
      <c r="D121" s="203"/>
      <c r="E121" s="210"/>
      <c r="F121" s="230"/>
      <c r="G121" s="230"/>
      <c r="H121" s="230"/>
      <c r="I121" s="220"/>
      <c r="J121" s="220"/>
      <c r="K121" s="220"/>
      <c r="L121" s="114"/>
      <c r="M121" s="115"/>
      <c r="V121" s="6">
        <f t="shared" si="13"/>
        <v>0</v>
      </c>
      <c r="W121" s="6" t="str">
        <f t="shared" si="15"/>
        <v>Leer</v>
      </c>
      <c r="X121" s="6" t="str">
        <f t="shared" si="1"/>
        <v/>
      </c>
      <c r="Y121" s="6">
        <f>VLOOKUP($C121,{"29 - Psychiatrie (Erwachsene)",1;"30 - Kinder- und Jugendpsychiatrie",1;"31 - Psychosomatik",1;0,0;"",0},2,0)</f>
        <v>0</v>
      </c>
      <c r="Z121" s="6">
        <f t="shared" si="16"/>
        <v>0</v>
      </c>
      <c r="AA121" s="6">
        <f t="shared" si="17"/>
        <v>0</v>
      </c>
      <c r="AB121" s="6">
        <f t="shared" si="18"/>
        <v>0</v>
      </c>
      <c r="AC121" s="6">
        <f t="shared" si="19"/>
        <v>0</v>
      </c>
      <c r="AD121" s="6">
        <f t="shared" si="20"/>
        <v>0</v>
      </c>
      <c r="AE121" s="6">
        <f t="shared" si="21"/>
        <v>0</v>
      </c>
      <c r="AF121" s="6">
        <f t="shared" si="22"/>
        <v>0</v>
      </c>
      <c r="AG121" s="6">
        <f t="shared" si="23"/>
        <v>0</v>
      </c>
      <c r="AH121" s="6"/>
    </row>
    <row r="122" spans="1:34" s="20" customFormat="1" ht="15" customHeight="1" x14ac:dyDescent="0.25">
      <c r="A122" s="19"/>
      <c r="B122" s="74" t="str">
        <f t="shared" si="14"/>
        <v>!!!</v>
      </c>
      <c r="C122" s="202" t="str">
        <f>IF($D122&lt;&gt;"",VLOOKUP(TEXT($D122,0),'Angaben Stationen'!$C$15:$D$114,2,0),"")</f>
        <v/>
      </c>
      <c r="D122" s="203"/>
      <c r="E122" s="210"/>
      <c r="F122" s="230"/>
      <c r="G122" s="230"/>
      <c r="H122" s="230"/>
      <c r="I122" s="220"/>
      <c r="J122" s="220"/>
      <c r="K122" s="220"/>
      <c r="L122" s="114"/>
      <c r="M122" s="115"/>
      <c r="V122" s="6">
        <f t="shared" si="13"/>
        <v>0</v>
      </c>
      <c r="W122" s="6" t="str">
        <f t="shared" si="15"/>
        <v>Leer</v>
      </c>
      <c r="X122" s="6" t="str">
        <f t="shared" si="1"/>
        <v/>
      </c>
      <c r="Y122" s="6">
        <f>VLOOKUP($C122,{"29 - Psychiatrie (Erwachsene)",1;"30 - Kinder- und Jugendpsychiatrie",1;"31 - Psychosomatik",1;0,0;"",0},2,0)</f>
        <v>0</v>
      </c>
      <c r="Z122" s="6">
        <f t="shared" si="16"/>
        <v>0</v>
      </c>
      <c r="AA122" s="6">
        <f t="shared" si="17"/>
        <v>0</v>
      </c>
      <c r="AB122" s="6">
        <f t="shared" si="18"/>
        <v>0</v>
      </c>
      <c r="AC122" s="6">
        <f t="shared" si="19"/>
        <v>0</v>
      </c>
      <c r="AD122" s="6">
        <f t="shared" si="20"/>
        <v>0</v>
      </c>
      <c r="AE122" s="6">
        <f t="shared" si="21"/>
        <v>0</v>
      </c>
      <c r="AF122" s="6">
        <f t="shared" si="22"/>
        <v>0</v>
      </c>
      <c r="AG122" s="6">
        <f t="shared" si="23"/>
        <v>0</v>
      </c>
      <c r="AH122" s="6"/>
    </row>
    <row r="123" spans="1:34" s="20" customFormat="1" ht="15" customHeight="1" x14ac:dyDescent="0.25">
      <c r="A123" s="19"/>
      <c r="B123" s="74" t="str">
        <f t="shared" si="14"/>
        <v>!!!</v>
      </c>
      <c r="C123" s="202" t="str">
        <f>IF($D123&lt;&gt;"",VLOOKUP(TEXT($D123,0),'Angaben Stationen'!$C$15:$D$114,2,0),"")</f>
        <v/>
      </c>
      <c r="D123" s="203"/>
      <c r="E123" s="210"/>
      <c r="F123" s="230"/>
      <c r="G123" s="230"/>
      <c r="H123" s="230"/>
      <c r="I123" s="220"/>
      <c r="J123" s="220"/>
      <c r="K123" s="220"/>
      <c r="L123" s="114"/>
      <c r="M123" s="115"/>
      <c r="V123" s="6">
        <f t="shared" si="13"/>
        <v>0</v>
      </c>
      <c r="W123" s="6" t="str">
        <f t="shared" si="15"/>
        <v>Leer</v>
      </c>
      <c r="X123" s="6" t="str">
        <f t="shared" si="1"/>
        <v/>
      </c>
      <c r="Y123" s="6">
        <f>VLOOKUP($C123,{"29 - Psychiatrie (Erwachsene)",1;"30 - Kinder- und Jugendpsychiatrie",1;"31 - Psychosomatik",1;0,0;"",0},2,0)</f>
        <v>0</v>
      </c>
      <c r="Z123" s="6">
        <f t="shared" si="16"/>
        <v>0</v>
      </c>
      <c r="AA123" s="6">
        <f t="shared" si="17"/>
        <v>0</v>
      </c>
      <c r="AB123" s="6">
        <f t="shared" si="18"/>
        <v>0</v>
      </c>
      <c r="AC123" s="6">
        <f t="shared" si="19"/>
        <v>0</v>
      </c>
      <c r="AD123" s="6">
        <f t="shared" si="20"/>
        <v>0</v>
      </c>
      <c r="AE123" s="6">
        <f t="shared" si="21"/>
        <v>0</v>
      </c>
      <c r="AF123" s="6">
        <f t="shared" si="22"/>
        <v>0</v>
      </c>
      <c r="AG123" s="6">
        <f t="shared" si="23"/>
        <v>0</v>
      </c>
      <c r="AH123" s="6"/>
    </row>
    <row r="124" spans="1:34" s="20" customFormat="1" ht="15" customHeight="1" x14ac:dyDescent="0.25">
      <c r="A124" s="19"/>
      <c r="B124" s="74" t="str">
        <f t="shared" si="14"/>
        <v>!!!</v>
      </c>
      <c r="C124" s="202" t="str">
        <f>IF($D124&lt;&gt;"",VLOOKUP(TEXT($D124,0),'Angaben Stationen'!$C$15:$D$114,2,0),"")</f>
        <v/>
      </c>
      <c r="D124" s="203"/>
      <c r="E124" s="210"/>
      <c r="F124" s="230"/>
      <c r="G124" s="230"/>
      <c r="H124" s="230"/>
      <c r="I124" s="220"/>
      <c r="J124" s="220"/>
      <c r="K124" s="220"/>
      <c r="L124" s="114"/>
      <c r="M124" s="115"/>
      <c r="V124" s="6">
        <f t="shared" si="13"/>
        <v>0</v>
      </c>
      <c r="W124" s="6" t="str">
        <f t="shared" si="15"/>
        <v>Leer</v>
      </c>
      <c r="X124" s="6" t="str">
        <f t="shared" si="1"/>
        <v/>
      </c>
      <c r="Y124" s="6">
        <f>VLOOKUP($C124,{"29 - Psychiatrie (Erwachsene)",1;"30 - Kinder- und Jugendpsychiatrie",1;"31 - Psychosomatik",1;0,0;"",0},2,0)</f>
        <v>0</v>
      </c>
      <c r="Z124" s="6">
        <f t="shared" si="16"/>
        <v>0</v>
      </c>
      <c r="AA124" s="6">
        <f t="shared" si="17"/>
        <v>0</v>
      </c>
      <c r="AB124" s="6">
        <f t="shared" si="18"/>
        <v>0</v>
      </c>
      <c r="AC124" s="6">
        <f t="shared" si="19"/>
        <v>0</v>
      </c>
      <c r="AD124" s="6">
        <f t="shared" si="20"/>
        <v>0</v>
      </c>
      <c r="AE124" s="6">
        <f t="shared" si="21"/>
        <v>0</v>
      </c>
      <c r="AF124" s="6">
        <f t="shared" si="22"/>
        <v>0</v>
      </c>
      <c r="AG124" s="6">
        <f t="shared" si="23"/>
        <v>0</v>
      </c>
      <c r="AH124" s="6"/>
    </row>
    <row r="125" spans="1:34" s="20" customFormat="1" ht="15" customHeight="1" x14ac:dyDescent="0.25">
      <c r="A125" s="19"/>
      <c r="B125" s="74" t="str">
        <f t="shared" si="14"/>
        <v>!!!</v>
      </c>
      <c r="C125" s="202" t="str">
        <f>IF($D125&lt;&gt;"",VLOOKUP(TEXT($D125,0),'Angaben Stationen'!$C$15:$D$114,2,0),"")</f>
        <v/>
      </c>
      <c r="D125" s="203"/>
      <c r="E125" s="210"/>
      <c r="F125" s="230"/>
      <c r="G125" s="230"/>
      <c r="H125" s="230"/>
      <c r="I125" s="220"/>
      <c r="J125" s="220"/>
      <c r="K125" s="220"/>
      <c r="L125" s="114"/>
      <c r="M125" s="115"/>
      <c r="V125" s="6">
        <f t="shared" si="13"/>
        <v>0</v>
      </c>
      <c r="W125" s="6" t="str">
        <f t="shared" si="15"/>
        <v>Leer</v>
      </c>
      <c r="X125" s="6" t="str">
        <f t="shared" si="1"/>
        <v/>
      </c>
      <c r="Y125" s="6">
        <f>VLOOKUP($C125,{"29 - Psychiatrie (Erwachsene)",1;"30 - Kinder- und Jugendpsychiatrie",1;"31 - Psychosomatik",1;0,0;"",0},2,0)</f>
        <v>0</v>
      </c>
      <c r="Z125" s="6">
        <f t="shared" si="16"/>
        <v>0</v>
      </c>
      <c r="AA125" s="6">
        <f t="shared" si="17"/>
        <v>0</v>
      </c>
      <c r="AB125" s="6">
        <f t="shared" si="18"/>
        <v>0</v>
      </c>
      <c r="AC125" s="6">
        <f t="shared" si="19"/>
        <v>0</v>
      </c>
      <c r="AD125" s="6">
        <f t="shared" si="20"/>
        <v>0</v>
      </c>
      <c r="AE125" s="6">
        <f t="shared" si="21"/>
        <v>0</v>
      </c>
      <c r="AF125" s="6">
        <f t="shared" si="22"/>
        <v>0</v>
      </c>
      <c r="AG125" s="6">
        <f t="shared" si="23"/>
        <v>0</v>
      </c>
      <c r="AH125" s="6"/>
    </row>
    <row r="126" spans="1:34" s="20" customFormat="1" ht="15" customHeight="1" x14ac:dyDescent="0.25">
      <c r="A126" s="19"/>
      <c r="B126" s="74" t="str">
        <f t="shared" si="14"/>
        <v>!!!</v>
      </c>
      <c r="C126" s="202" t="str">
        <f>IF($D126&lt;&gt;"",VLOOKUP(TEXT($D126,0),'Angaben Stationen'!$C$15:$D$114,2,0),"")</f>
        <v/>
      </c>
      <c r="D126" s="203"/>
      <c r="E126" s="210"/>
      <c r="F126" s="230"/>
      <c r="G126" s="230"/>
      <c r="H126" s="230"/>
      <c r="I126" s="220"/>
      <c r="J126" s="220"/>
      <c r="K126" s="220"/>
      <c r="L126" s="114"/>
      <c r="M126" s="115"/>
      <c r="V126" s="6">
        <f t="shared" si="13"/>
        <v>0</v>
      </c>
      <c r="W126" s="6" t="str">
        <f t="shared" si="15"/>
        <v>Leer</v>
      </c>
      <c r="X126" s="6" t="str">
        <f t="shared" si="1"/>
        <v/>
      </c>
      <c r="Y126" s="6">
        <f>VLOOKUP($C126,{"29 - Psychiatrie (Erwachsene)",1;"30 - Kinder- und Jugendpsychiatrie",1;"31 - Psychosomatik",1;0,0;"",0},2,0)</f>
        <v>0</v>
      </c>
      <c r="Z126" s="6">
        <f t="shared" si="16"/>
        <v>0</v>
      </c>
      <c r="AA126" s="6">
        <f t="shared" si="17"/>
        <v>0</v>
      </c>
      <c r="AB126" s="6">
        <f t="shared" si="18"/>
        <v>0</v>
      </c>
      <c r="AC126" s="6">
        <f t="shared" si="19"/>
        <v>0</v>
      </c>
      <c r="AD126" s="6">
        <f t="shared" si="20"/>
        <v>0</v>
      </c>
      <c r="AE126" s="6">
        <f t="shared" si="21"/>
        <v>0</v>
      </c>
      <c r="AF126" s="6">
        <f t="shared" si="22"/>
        <v>0</v>
      </c>
      <c r="AG126" s="6">
        <f t="shared" si="23"/>
        <v>0</v>
      </c>
      <c r="AH126" s="6"/>
    </row>
    <row r="127" spans="1:34" s="20" customFormat="1" ht="15" customHeight="1" x14ac:dyDescent="0.25">
      <c r="A127" s="19"/>
      <c r="B127" s="74" t="str">
        <f t="shared" si="14"/>
        <v>!!!</v>
      </c>
      <c r="C127" s="202" t="str">
        <f>IF($D127&lt;&gt;"",VLOOKUP(TEXT($D127,0),'Angaben Stationen'!$C$15:$D$114,2,0),"")</f>
        <v/>
      </c>
      <c r="D127" s="203"/>
      <c r="E127" s="210"/>
      <c r="F127" s="230"/>
      <c r="G127" s="230"/>
      <c r="H127" s="230"/>
      <c r="I127" s="220"/>
      <c r="J127" s="220"/>
      <c r="K127" s="220"/>
      <c r="L127" s="114"/>
      <c r="M127" s="115"/>
      <c r="V127" s="6">
        <f t="shared" si="13"/>
        <v>0</v>
      </c>
      <c r="W127" s="6" t="str">
        <f t="shared" si="15"/>
        <v>Leer</v>
      </c>
      <c r="X127" s="6" t="str">
        <f t="shared" si="1"/>
        <v/>
      </c>
      <c r="Y127" s="6">
        <f>VLOOKUP($C127,{"29 - Psychiatrie (Erwachsene)",1;"30 - Kinder- und Jugendpsychiatrie",1;"31 - Psychosomatik",1;0,0;"",0},2,0)</f>
        <v>0</v>
      </c>
      <c r="Z127" s="6">
        <f t="shared" si="16"/>
        <v>0</v>
      </c>
      <c r="AA127" s="6">
        <f t="shared" si="17"/>
        <v>0</v>
      </c>
      <c r="AB127" s="6">
        <f t="shared" si="18"/>
        <v>0</v>
      </c>
      <c r="AC127" s="6">
        <f t="shared" si="19"/>
        <v>0</v>
      </c>
      <c r="AD127" s="6">
        <f t="shared" si="20"/>
        <v>0</v>
      </c>
      <c r="AE127" s="6">
        <f t="shared" si="21"/>
        <v>0</v>
      </c>
      <c r="AF127" s="6">
        <f t="shared" si="22"/>
        <v>0</v>
      </c>
      <c r="AG127" s="6">
        <f t="shared" si="23"/>
        <v>0</v>
      </c>
      <c r="AH127" s="6"/>
    </row>
    <row r="128" spans="1:34" s="20" customFormat="1" ht="15" customHeight="1" x14ac:dyDescent="0.25">
      <c r="A128" s="19"/>
      <c r="B128" s="74" t="str">
        <f t="shared" si="14"/>
        <v>!!!</v>
      </c>
      <c r="C128" s="202" t="str">
        <f>IF($D128&lt;&gt;"",VLOOKUP(TEXT($D128,0),'Angaben Stationen'!$C$15:$D$114,2,0),"")</f>
        <v/>
      </c>
      <c r="D128" s="203"/>
      <c r="E128" s="210"/>
      <c r="F128" s="230"/>
      <c r="G128" s="230"/>
      <c r="H128" s="230"/>
      <c r="I128" s="220"/>
      <c r="J128" s="220"/>
      <c r="K128" s="220"/>
      <c r="L128" s="114"/>
      <c r="M128" s="115"/>
      <c r="V128" s="6">
        <f t="shared" si="13"/>
        <v>0</v>
      </c>
      <c r="W128" s="6" t="str">
        <f t="shared" si="15"/>
        <v>Leer</v>
      </c>
      <c r="X128" s="6" t="str">
        <f t="shared" si="1"/>
        <v/>
      </c>
      <c r="Y128" s="6">
        <f>VLOOKUP($C128,{"29 - Psychiatrie (Erwachsene)",1;"30 - Kinder- und Jugendpsychiatrie",1;"31 - Psychosomatik",1;0,0;"",0},2,0)</f>
        <v>0</v>
      </c>
      <c r="Z128" s="6">
        <f t="shared" si="16"/>
        <v>0</v>
      </c>
      <c r="AA128" s="6">
        <f t="shared" si="17"/>
        <v>0</v>
      </c>
      <c r="AB128" s="6">
        <f t="shared" si="18"/>
        <v>0</v>
      </c>
      <c r="AC128" s="6">
        <f t="shared" si="19"/>
        <v>0</v>
      </c>
      <c r="AD128" s="6">
        <f t="shared" si="20"/>
        <v>0</v>
      </c>
      <c r="AE128" s="6">
        <f t="shared" si="21"/>
        <v>0</v>
      </c>
      <c r="AF128" s="6">
        <f t="shared" si="22"/>
        <v>0</v>
      </c>
      <c r="AG128" s="6">
        <f t="shared" si="23"/>
        <v>0</v>
      </c>
      <c r="AH128" s="6"/>
    </row>
    <row r="129" spans="1:34" s="20" customFormat="1" ht="15" customHeight="1" x14ac:dyDescent="0.25">
      <c r="A129" s="19"/>
      <c r="B129" s="74" t="str">
        <f t="shared" si="14"/>
        <v>!!!</v>
      </c>
      <c r="C129" s="202" t="str">
        <f>IF($D129&lt;&gt;"",VLOOKUP(TEXT($D129,0),'Angaben Stationen'!$C$15:$D$114,2,0),"")</f>
        <v/>
      </c>
      <c r="D129" s="203"/>
      <c r="E129" s="210"/>
      <c r="F129" s="230"/>
      <c r="G129" s="230"/>
      <c r="H129" s="230"/>
      <c r="I129" s="220"/>
      <c r="J129" s="220"/>
      <c r="K129" s="220"/>
      <c r="L129" s="114"/>
      <c r="M129" s="115"/>
      <c r="V129" s="6">
        <f t="shared" si="13"/>
        <v>0</v>
      </c>
      <c r="W129" s="6" t="str">
        <f t="shared" si="15"/>
        <v>Leer</v>
      </c>
      <c r="X129" s="6" t="str">
        <f t="shared" si="1"/>
        <v/>
      </c>
      <c r="Y129" s="6">
        <f>VLOOKUP($C129,{"29 - Psychiatrie (Erwachsene)",1;"30 - Kinder- und Jugendpsychiatrie",1;"31 - Psychosomatik",1;0,0;"",0},2,0)</f>
        <v>0</v>
      </c>
      <c r="Z129" s="6">
        <f t="shared" si="16"/>
        <v>0</v>
      </c>
      <c r="AA129" s="6">
        <f t="shared" si="17"/>
        <v>0</v>
      </c>
      <c r="AB129" s="6">
        <f t="shared" si="18"/>
        <v>0</v>
      </c>
      <c r="AC129" s="6">
        <f t="shared" si="19"/>
        <v>0</v>
      </c>
      <c r="AD129" s="6">
        <f t="shared" si="20"/>
        <v>0</v>
      </c>
      <c r="AE129" s="6">
        <f t="shared" si="21"/>
        <v>0</v>
      </c>
      <c r="AF129" s="6">
        <f t="shared" si="22"/>
        <v>0</v>
      </c>
      <c r="AG129" s="6">
        <f t="shared" si="23"/>
        <v>0</v>
      </c>
      <c r="AH129" s="6"/>
    </row>
    <row r="130" spans="1:34" s="20" customFormat="1" ht="15" customHeight="1" x14ac:dyDescent="0.25">
      <c r="A130" s="19"/>
      <c r="B130" s="74" t="str">
        <f t="shared" si="14"/>
        <v>!!!</v>
      </c>
      <c r="C130" s="202" t="str">
        <f>IF($D130&lt;&gt;"",VLOOKUP(TEXT($D130,0),'Angaben Stationen'!$C$15:$D$114,2,0),"")</f>
        <v/>
      </c>
      <c r="D130" s="203"/>
      <c r="E130" s="210"/>
      <c r="F130" s="230"/>
      <c r="G130" s="230"/>
      <c r="H130" s="230"/>
      <c r="I130" s="220"/>
      <c r="J130" s="220"/>
      <c r="K130" s="220"/>
      <c r="L130" s="114"/>
      <c r="M130" s="115"/>
      <c r="V130" s="6">
        <f t="shared" si="13"/>
        <v>0</v>
      </c>
      <c r="W130" s="6" t="str">
        <f t="shared" si="15"/>
        <v>Leer</v>
      </c>
      <c r="X130" s="6" t="str">
        <f t="shared" si="1"/>
        <v/>
      </c>
      <c r="Y130" s="6">
        <f>VLOOKUP($C130,{"29 - Psychiatrie (Erwachsene)",1;"30 - Kinder- und Jugendpsychiatrie",1;"31 - Psychosomatik",1;0,0;"",0},2,0)</f>
        <v>0</v>
      </c>
      <c r="Z130" s="6">
        <f t="shared" si="16"/>
        <v>0</v>
      </c>
      <c r="AA130" s="6">
        <f t="shared" si="17"/>
        <v>0</v>
      </c>
      <c r="AB130" s="6">
        <f t="shared" si="18"/>
        <v>0</v>
      </c>
      <c r="AC130" s="6">
        <f t="shared" si="19"/>
        <v>0</v>
      </c>
      <c r="AD130" s="6">
        <f t="shared" si="20"/>
        <v>0</v>
      </c>
      <c r="AE130" s="6">
        <f t="shared" si="21"/>
        <v>0</v>
      </c>
      <c r="AF130" s="6">
        <f t="shared" si="22"/>
        <v>0</v>
      </c>
      <c r="AG130" s="6">
        <f t="shared" si="23"/>
        <v>0</v>
      </c>
      <c r="AH130" s="6"/>
    </row>
    <row r="131" spans="1:34" s="20" customFormat="1" ht="15" customHeight="1" x14ac:dyDescent="0.25">
      <c r="A131" s="19"/>
      <c r="B131" s="74" t="str">
        <f t="shared" si="14"/>
        <v>!!!</v>
      </c>
      <c r="C131" s="202" t="str">
        <f>IF($D131&lt;&gt;"",VLOOKUP(TEXT($D131,0),'Angaben Stationen'!$C$15:$D$114,2,0),"")</f>
        <v/>
      </c>
      <c r="D131" s="203"/>
      <c r="E131" s="210"/>
      <c r="F131" s="230"/>
      <c r="G131" s="230"/>
      <c r="H131" s="230"/>
      <c r="I131" s="220"/>
      <c r="J131" s="220"/>
      <c r="K131" s="220"/>
      <c r="L131" s="114"/>
      <c r="M131" s="115"/>
      <c r="V131" s="6">
        <f t="shared" si="13"/>
        <v>0</v>
      </c>
      <c r="W131" s="6" t="str">
        <f t="shared" si="15"/>
        <v>Leer</v>
      </c>
      <c r="X131" s="6" t="str">
        <f t="shared" si="1"/>
        <v/>
      </c>
      <c r="Y131" s="6">
        <f>VLOOKUP($C131,{"29 - Psychiatrie (Erwachsene)",1;"30 - Kinder- und Jugendpsychiatrie",1;"31 - Psychosomatik",1;0,0;"",0},2,0)</f>
        <v>0</v>
      </c>
      <c r="Z131" s="6">
        <f t="shared" si="16"/>
        <v>0</v>
      </c>
      <c r="AA131" s="6">
        <f t="shared" si="17"/>
        <v>0</v>
      </c>
      <c r="AB131" s="6">
        <f t="shared" si="18"/>
        <v>0</v>
      </c>
      <c r="AC131" s="6">
        <f t="shared" si="19"/>
        <v>0</v>
      </c>
      <c r="AD131" s="6">
        <f t="shared" si="20"/>
        <v>0</v>
      </c>
      <c r="AE131" s="6">
        <f t="shared" si="21"/>
        <v>0</v>
      </c>
      <c r="AF131" s="6">
        <f t="shared" si="22"/>
        <v>0</v>
      </c>
      <c r="AG131" s="6">
        <f t="shared" si="23"/>
        <v>0</v>
      </c>
      <c r="AH131" s="6"/>
    </row>
    <row r="132" spans="1:34" s="20" customFormat="1" ht="15" customHeight="1" x14ac:dyDescent="0.25">
      <c r="A132" s="19"/>
      <c r="B132" s="74" t="str">
        <f t="shared" si="14"/>
        <v>!!!</v>
      </c>
      <c r="C132" s="202" t="str">
        <f>IF($D132&lt;&gt;"",VLOOKUP(TEXT($D132,0),'Angaben Stationen'!$C$15:$D$114,2,0),"")</f>
        <v/>
      </c>
      <c r="D132" s="203"/>
      <c r="E132" s="210"/>
      <c r="F132" s="230"/>
      <c r="G132" s="230"/>
      <c r="H132" s="230"/>
      <c r="I132" s="220"/>
      <c r="J132" s="220"/>
      <c r="K132" s="220"/>
      <c r="L132" s="114"/>
      <c r="M132" s="115"/>
      <c r="V132" s="6">
        <f t="shared" si="13"/>
        <v>0</v>
      </c>
      <c r="W132" s="6" t="str">
        <f t="shared" si="15"/>
        <v>Leer</v>
      </c>
      <c r="X132" s="6" t="str">
        <f t="shared" si="1"/>
        <v/>
      </c>
      <c r="Y132" s="6">
        <f>VLOOKUP($C132,{"29 - Psychiatrie (Erwachsene)",1;"30 - Kinder- und Jugendpsychiatrie",1;"31 - Psychosomatik",1;0,0;"",0},2,0)</f>
        <v>0</v>
      </c>
      <c r="Z132" s="6">
        <f t="shared" si="16"/>
        <v>0</v>
      </c>
      <c r="AA132" s="6">
        <f t="shared" si="17"/>
        <v>0</v>
      </c>
      <c r="AB132" s="6">
        <f t="shared" si="18"/>
        <v>0</v>
      </c>
      <c r="AC132" s="6">
        <f t="shared" si="19"/>
        <v>0</v>
      </c>
      <c r="AD132" s="6">
        <f t="shared" si="20"/>
        <v>0</v>
      </c>
      <c r="AE132" s="6">
        <f t="shared" si="21"/>
        <v>0</v>
      </c>
      <c r="AF132" s="6">
        <f t="shared" si="22"/>
        <v>0</v>
      </c>
      <c r="AG132" s="6">
        <f t="shared" si="23"/>
        <v>0</v>
      </c>
      <c r="AH132" s="6"/>
    </row>
    <row r="133" spans="1:34" s="20" customFormat="1" ht="15" customHeight="1" x14ac:dyDescent="0.25">
      <c r="A133" s="19"/>
      <c r="B133" s="74" t="str">
        <f t="shared" si="14"/>
        <v>!!!</v>
      </c>
      <c r="C133" s="202" t="str">
        <f>IF($D133&lt;&gt;"",VLOOKUP(TEXT($D133,0),'Angaben Stationen'!$C$15:$D$114,2,0),"")</f>
        <v/>
      </c>
      <c r="D133" s="203"/>
      <c r="E133" s="210"/>
      <c r="F133" s="230"/>
      <c r="G133" s="230"/>
      <c r="H133" s="230"/>
      <c r="I133" s="220"/>
      <c r="J133" s="220"/>
      <c r="K133" s="220"/>
      <c r="L133" s="114"/>
      <c r="M133" s="115"/>
      <c r="V133" s="6">
        <f t="shared" si="13"/>
        <v>0</v>
      </c>
      <c r="W133" s="6" t="str">
        <f t="shared" si="15"/>
        <v>Leer</v>
      </c>
      <c r="X133" s="6" t="str">
        <f t="shared" si="1"/>
        <v/>
      </c>
      <c r="Y133" s="6">
        <f>VLOOKUP($C133,{"29 - Psychiatrie (Erwachsene)",1;"30 - Kinder- und Jugendpsychiatrie",1;"31 - Psychosomatik",1;0,0;"",0},2,0)</f>
        <v>0</v>
      </c>
      <c r="Z133" s="6">
        <f t="shared" si="16"/>
        <v>0</v>
      </c>
      <c r="AA133" s="6">
        <f t="shared" si="17"/>
        <v>0</v>
      </c>
      <c r="AB133" s="6">
        <f t="shared" si="18"/>
        <v>0</v>
      </c>
      <c r="AC133" s="6">
        <f t="shared" si="19"/>
        <v>0</v>
      </c>
      <c r="AD133" s="6">
        <f t="shared" si="20"/>
        <v>0</v>
      </c>
      <c r="AE133" s="6">
        <f t="shared" si="21"/>
        <v>0</v>
      </c>
      <c r="AF133" s="6">
        <f t="shared" si="22"/>
        <v>0</v>
      </c>
      <c r="AG133" s="6">
        <f t="shared" si="23"/>
        <v>0</v>
      </c>
      <c r="AH133" s="6"/>
    </row>
    <row r="134" spans="1:34" s="20" customFormat="1" ht="15" customHeight="1" x14ac:dyDescent="0.25">
      <c r="A134" s="19"/>
      <c r="B134" s="74" t="str">
        <f t="shared" si="14"/>
        <v>!!!</v>
      </c>
      <c r="C134" s="202" t="str">
        <f>IF($D134&lt;&gt;"",VLOOKUP(TEXT($D134,0),'Angaben Stationen'!$C$15:$D$114,2,0),"")</f>
        <v/>
      </c>
      <c r="D134" s="203"/>
      <c r="E134" s="210"/>
      <c r="F134" s="230"/>
      <c r="G134" s="230"/>
      <c r="H134" s="230"/>
      <c r="I134" s="220"/>
      <c r="J134" s="220"/>
      <c r="K134" s="220"/>
      <c r="L134" s="114"/>
      <c r="M134" s="115"/>
      <c r="V134" s="6">
        <f t="shared" si="13"/>
        <v>0</v>
      </c>
      <c r="W134" s="6" t="str">
        <f t="shared" si="15"/>
        <v>Leer</v>
      </c>
      <c r="X134" s="6" t="str">
        <f t="shared" si="1"/>
        <v/>
      </c>
      <c r="Y134" s="6">
        <f>VLOOKUP($C134,{"29 - Psychiatrie (Erwachsene)",1;"30 - Kinder- und Jugendpsychiatrie",1;"31 - Psychosomatik",1;0,0;"",0},2,0)</f>
        <v>0</v>
      </c>
      <c r="Z134" s="6">
        <f t="shared" si="16"/>
        <v>0</v>
      </c>
      <c r="AA134" s="6">
        <f t="shared" si="17"/>
        <v>0</v>
      </c>
      <c r="AB134" s="6">
        <f t="shared" si="18"/>
        <v>0</v>
      </c>
      <c r="AC134" s="6">
        <f t="shared" si="19"/>
        <v>0</v>
      </c>
      <c r="AD134" s="6">
        <f t="shared" si="20"/>
        <v>0</v>
      </c>
      <c r="AE134" s="6">
        <f t="shared" si="21"/>
        <v>0</v>
      </c>
      <c r="AF134" s="6">
        <f t="shared" si="22"/>
        <v>0</v>
      </c>
      <c r="AG134" s="6">
        <f t="shared" si="23"/>
        <v>0</v>
      </c>
      <c r="AH134" s="6"/>
    </row>
    <row r="135" spans="1:34" s="20" customFormat="1" ht="15" customHeight="1" x14ac:dyDescent="0.25">
      <c r="A135" s="19"/>
      <c r="B135" s="74" t="str">
        <f t="shared" si="14"/>
        <v>!!!</v>
      </c>
      <c r="C135" s="202" t="str">
        <f>IF($D135&lt;&gt;"",VLOOKUP(TEXT($D135,0),'Angaben Stationen'!$C$15:$D$114,2,0),"")</f>
        <v/>
      </c>
      <c r="D135" s="203"/>
      <c r="E135" s="210"/>
      <c r="F135" s="230"/>
      <c r="G135" s="230"/>
      <c r="H135" s="230"/>
      <c r="I135" s="220"/>
      <c r="J135" s="220"/>
      <c r="K135" s="220"/>
      <c r="L135" s="114"/>
      <c r="M135" s="115"/>
      <c r="V135" s="6">
        <f t="shared" si="13"/>
        <v>0</v>
      </c>
      <c r="W135" s="6" t="str">
        <f t="shared" si="15"/>
        <v>Leer</v>
      </c>
      <c r="X135" s="6" t="str">
        <f t="shared" si="1"/>
        <v/>
      </c>
      <c r="Y135" s="6">
        <f>VLOOKUP($C135,{"29 - Psychiatrie (Erwachsene)",1;"30 - Kinder- und Jugendpsychiatrie",1;"31 - Psychosomatik",1;0,0;"",0},2,0)</f>
        <v>0</v>
      </c>
      <c r="Z135" s="6">
        <f t="shared" si="16"/>
        <v>0</v>
      </c>
      <c r="AA135" s="6">
        <f t="shared" si="17"/>
        <v>0</v>
      </c>
      <c r="AB135" s="6">
        <f t="shared" si="18"/>
        <v>0</v>
      </c>
      <c r="AC135" s="6">
        <f t="shared" si="19"/>
        <v>0</v>
      </c>
      <c r="AD135" s="6">
        <f t="shared" si="20"/>
        <v>0</v>
      </c>
      <c r="AE135" s="6">
        <f t="shared" si="21"/>
        <v>0</v>
      </c>
      <c r="AF135" s="6">
        <f t="shared" si="22"/>
        <v>0</v>
      </c>
      <c r="AG135" s="6">
        <f t="shared" si="23"/>
        <v>0</v>
      </c>
      <c r="AH135" s="6"/>
    </row>
    <row r="136" spans="1:34" s="20" customFormat="1" ht="15" customHeight="1" x14ac:dyDescent="0.25">
      <c r="A136" s="19"/>
      <c r="B136" s="74" t="str">
        <f t="shared" si="14"/>
        <v>!!!</v>
      </c>
      <c r="C136" s="202" t="str">
        <f>IF($D136&lt;&gt;"",VLOOKUP(TEXT($D136,0),'Angaben Stationen'!$C$15:$D$114,2,0),"")</f>
        <v/>
      </c>
      <c r="D136" s="203"/>
      <c r="E136" s="210"/>
      <c r="F136" s="230"/>
      <c r="G136" s="230"/>
      <c r="H136" s="230"/>
      <c r="I136" s="220"/>
      <c r="J136" s="220"/>
      <c r="K136" s="220"/>
      <c r="L136" s="114"/>
      <c r="M136" s="115"/>
      <c r="V136" s="6">
        <f t="shared" si="13"/>
        <v>0</v>
      </c>
      <c r="W136" s="6" t="str">
        <f t="shared" si="15"/>
        <v>Leer</v>
      </c>
      <c r="X136" s="6" t="str">
        <f t="shared" si="1"/>
        <v/>
      </c>
      <c r="Y136" s="6">
        <f>VLOOKUP($C136,{"29 - Psychiatrie (Erwachsene)",1;"30 - Kinder- und Jugendpsychiatrie",1;"31 - Psychosomatik",1;0,0;"",0},2,0)</f>
        <v>0</v>
      </c>
      <c r="Z136" s="6">
        <f t="shared" si="16"/>
        <v>0</v>
      </c>
      <c r="AA136" s="6">
        <f t="shared" si="17"/>
        <v>0</v>
      </c>
      <c r="AB136" s="6">
        <f t="shared" si="18"/>
        <v>0</v>
      </c>
      <c r="AC136" s="6">
        <f t="shared" si="19"/>
        <v>0</v>
      </c>
      <c r="AD136" s="6">
        <f t="shared" si="20"/>
        <v>0</v>
      </c>
      <c r="AE136" s="6">
        <f t="shared" si="21"/>
        <v>0</v>
      </c>
      <c r="AF136" s="6">
        <f t="shared" si="22"/>
        <v>0</v>
      </c>
      <c r="AG136" s="6">
        <f t="shared" si="23"/>
        <v>0</v>
      </c>
      <c r="AH136" s="6"/>
    </row>
    <row r="137" spans="1:34" s="20" customFormat="1" ht="15" customHeight="1" x14ac:dyDescent="0.25">
      <c r="A137" s="19"/>
      <c r="B137" s="74" t="str">
        <f t="shared" si="14"/>
        <v>!!!</v>
      </c>
      <c r="C137" s="202" t="str">
        <f>IF($D137&lt;&gt;"",VLOOKUP(TEXT($D137,0),'Angaben Stationen'!$C$15:$D$114,2,0),"")</f>
        <v/>
      </c>
      <c r="D137" s="203"/>
      <c r="E137" s="210"/>
      <c r="F137" s="230"/>
      <c r="G137" s="230"/>
      <c r="H137" s="230"/>
      <c r="I137" s="220"/>
      <c r="J137" s="220"/>
      <c r="K137" s="220"/>
      <c r="L137" s="114"/>
      <c r="M137" s="115"/>
      <c r="V137" s="6">
        <f t="shared" si="13"/>
        <v>0</v>
      </c>
      <c r="W137" s="6" t="str">
        <f t="shared" si="15"/>
        <v>Leer</v>
      </c>
      <c r="X137" s="6" t="str">
        <f t="shared" si="1"/>
        <v/>
      </c>
      <c r="Y137" s="6">
        <f>VLOOKUP($C137,{"29 - Psychiatrie (Erwachsene)",1;"30 - Kinder- und Jugendpsychiatrie",1;"31 - Psychosomatik",1;0,0;"",0},2,0)</f>
        <v>0</v>
      </c>
      <c r="Z137" s="6">
        <f t="shared" si="16"/>
        <v>0</v>
      </c>
      <c r="AA137" s="6">
        <f t="shared" si="17"/>
        <v>0</v>
      </c>
      <c r="AB137" s="6">
        <f t="shared" si="18"/>
        <v>0</v>
      </c>
      <c r="AC137" s="6">
        <f t="shared" si="19"/>
        <v>0</v>
      </c>
      <c r="AD137" s="6">
        <f t="shared" si="20"/>
        <v>0</v>
      </c>
      <c r="AE137" s="6">
        <f t="shared" si="21"/>
        <v>0</v>
      </c>
      <c r="AF137" s="6">
        <f t="shared" si="22"/>
        <v>0</v>
      </c>
      <c r="AG137" s="6">
        <f t="shared" si="23"/>
        <v>0</v>
      </c>
      <c r="AH137" s="6"/>
    </row>
    <row r="138" spans="1:34" s="20" customFormat="1" ht="15" customHeight="1" x14ac:dyDescent="0.25">
      <c r="A138" s="19"/>
      <c r="B138" s="74" t="str">
        <f t="shared" si="14"/>
        <v>!!!</v>
      </c>
      <c r="C138" s="202" t="str">
        <f>IF($D138&lt;&gt;"",VLOOKUP(TEXT($D138,0),'Angaben Stationen'!$C$15:$D$114,2,0),"")</f>
        <v/>
      </c>
      <c r="D138" s="203"/>
      <c r="E138" s="210"/>
      <c r="F138" s="230"/>
      <c r="G138" s="230"/>
      <c r="H138" s="230"/>
      <c r="I138" s="220"/>
      <c r="J138" s="220"/>
      <c r="K138" s="220"/>
      <c r="L138" s="114"/>
      <c r="M138" s="115"/>
      <c r="V138" s="6">
        <f t="shared" si="13"/>
        <v>0</v>
      </c>
      <c r="W138" s="6" t="str">
        <f t="shared" si="15"/>
        <v>Leer</v>
      </c>
      <c r="X138" s="6" t="str">
        <f t="shared" si="1"/>
        <v/>
      </c>
      <c r="Y138" s="6">
        <f>VLOOKUP($C138,{"29 - Psychiatrie (Erwachsene)",1;"30 - Kinder- und Jugendpsychiatrie",1;"31 - Psychosomatik",1;0,0;"",0},2,0)</f>
        <v>0</v>
      </c>
      <c r="Z138" s="6">
        <f t="shared" si="16"/>
        <v>0</v>
      </c>
      <c r="AA138" s="6">
        <f t="shared" si="17"/>
        <v>0</v>
      </c>
      <c r="AB138" s="6">
        <f t="shared" si="18"/>
        <v>0</v>
      </c>
      <c r="AC138" s="6">
        <f t="shared" si="19"/>
        <v>0</v>
      </c>
      <c r="AD138" s="6">
        <f t="shared" si="20"/>
        <v>0</v>
      </c>
      <c r="AE138" s="6">
        <f t="shared" si="21"/>
        <v>0</v>
      </c>
      <c r="AF138" s="6">
        <f t="shared" si="22"/>
        <v>0</v>
      </c>
      <c r="AG138" s="6">
        <f t="shared" si="23"/>
        <v>0</v>
      </c>
      <c r="AH138" s="6"/>
    </row>
    <row r="139" spans="1:34" s="20" customFormat="1" ht="15" customHeight="1" x14ac:dyDescent="0.25">
      <c r="A139" s="19"/>
      <c r="B139" s="74" t="str">
        <f t="shared" si="14"/>
        <v>!!!</v>
      </c>
      <c r="C139" s="202" t="str">
        <f>IF($D139&lt;&gt;"",VLOOKUP(TEXT($D139,0),'Angaben Stationen'!$C$15:$D$114,2,0),"")</f>
        <v/>
      </c>
      <c r="D139" s="203"/>
      <c r="E139" s="210"/>
      <c r="F139" s="230"/>
      <c r="G139" s="230"/>
      <c r="H139" s="230"/>
      <c r="I139" s="220"/>
      <c r="J139" s="220"/>
      <c r="K139" s="220"/>
      <c r="L139" s="114"/>
      <c r="M139" s="115"/>
      <c r="V139" s="6">
        <f t="shared" si="13"/>
        <v>0</v>
      </c>
      <c r="W139" s="6" t="str">
        <f t="shared" si="15"/>
        <v>Leer</v>
      </c>
      <c r="X139" s="6" t="str">
        <f t="shared" si="1"/>
        <v/>
      </c>
      <c r="Y139" s="6">
        <f>VLOOKUP($C139,{"29 - Psychiatrie (Erwachsene)",1;"30 - Kinder- und Jugendpsychiatrie",1;"31 - Psychosomatik",1;0,0;"",0},2,0)</f>
        <v>0</v>
      </c>
      <c r="Z139" s="6">
        <f t="shared" si="16"/>
        <v>0</v>
      </c>
      <c r="AA139" s="6">
        <f t="shared" si="17"/>
        <v>0</v>
      </c>
      <c r="AB139" s="6">
        <f t="shared" si="18"/>
        <v>0</v>
      </c>
      <c r="AC139" s="6">
        <f t="shared" si="19"/>
        <v>0</v>
      </c>
      <c r="AD139" s="6">
        <f t="shared" si="20"/>
        <v>0</v>
      </c>
      <c r="AE139" s="6">
        <f t="shared" si="21"/>
        <v>0</v>
      </c>
      <c r="AF139" s="6">
        <f t="shared" si="22"/>
        <v>0</v>
      </c>
      <c r="AG139" s="6">
        <f t="shared" si="23"/>
        <v>0</v>
      </c>
      <c r="AH139" s="6"/>
    </row>
    <row r="140" spans="1:34" s="20" customFormat="1" ht="15" customHeight="1" x14ac:dyDescent="0.25">
      <c r="A140" s="19"/>
      <c r="B140" s="74" t="str">
        <f t="shared" si="14"/>
        <v>!!!</v>
      </c>
      <c r="C140" s="202" t="str">
        <f>IF($D140&lt;&gt;"",VLOOKUP(TEXT($D140,0),'Angaben Stationen'!$C$15:$D$114,2,0),"")</f>
        <v/>
      </c>
      <c r="D140" s="203"/>
      <c r="E140" s="210"/>
      <c r="F140" s="230"/>
      <c r="G140" s="230"/>
      <c r="H140" s="230"/>
      <c r="I140" s="220"/>
      <c r="J140" s="220"/>
      <c r="K140" s="220"/>
      <c r="L140" s="114"/>
      <c r="M140" s="115"/>
      <c r="V140" s="6">
        <f t="shared" si="13"/>
        <v>0</v>
      </c>
      <c r="W140" s="6" t="str">
        <f t="shared" si="15"/>
        <v>Leer</v>
      </c>
      <c r="X140" s="6" t="str">
        <f t="shared" si="1"/>
        <v/>
      </c>
      <c r="Y140" s="6">
        <f>VLOOKUP($C140,{"29 - Psychiatrie (Erwachsene)",1;"30 - Kinder- und Jugendpsychiatrie",1;"31 - Psychosomatik",1;0,0;"",0},2,0)</f>
        <v>0</v>
      </c>
      <c r="Z140" s="6">
        <f t="shared" si="16"/>
        <v>0</v>
      </c>
      <c r="AA140" s="6">
        <f t="shared" si="17"/>
        <v>0</v>
      </c>
      <c r="AB140" s="6">
        <f t="shared" si="18"/>
        <v>0</v>
      </c>
      <c r="AC140" s="6">
        <f t="shared" si="19"/>
        <v>0</v>
      </c>
      <c r="AD140" s="6">
        <f t="shared" si="20"/>
        <v>0</v>
      </c>
      <c r="AE140" s="6">
        <f t="shared" si="21"/>
        <v>0</v>
      </c>
      <c r="AF140" s="6">
        <f t="shared" si="22"/>
        <v>0</v>
      </c>
      <c r="AG140" s="6">
        <f t="shared" si="23"/>
        <v>0</v>
      </c>
      <c r="AH140" s="6"/>
    </row>
    <row r="141" spans="1:34" s="20" customFormat="1" ht="15" customHeight="1" x14ac:dyDescent="0.25">
      <c r="A141" s="19"/>
      <c r="B141" s="74" t="str">
        <f t="shared" si="14"/>
        <v>!!!</v>
      </c>
      <c r="C141" s="202" t="str">
        <f>IF($D141&lt;&gt;"",VLOOKUP(TEXT($D141,0),'Angaben Stationen'!$C$15:$D$114,2,0),"")</f>
        <v/>
      </c>
      <c r="D141" s="203"/>
      <c r="E141" s="210"/>
      <c r="F141" s="230"/>
      <c r="G141" s="230"/>
      <c r="H141" s="230"/>
      <c r="I141" s="220"/>
      <c r="J141" s="220"/>
      <c r="K141" s="220"/>
      <c r="L141" s="114"/>
      <c r="M141" s="115"/>
      <c r="V141" s="6">
        <f t="shared" si="13"/>
        <v>0</v>
      </c>
      <c r="W141" s="6" t="str">
        <f t="shared" si="15"/>
        <v>Leer</v>
      </c>
      <c r="X141" s="6" t="str">
        <f t="shared" si="1"/>
        <v/>
      </c>
      <c r="Y141" s="6">
        <f>VLOOKUP($C141,{"29 - Psychiatrie (Erwachsene)",1;"30 - Kinder- und Jugendpsychiatrie",1;"31 - Psychosomatik",1;0,0;"",0},2,0)</f>
        <v>0</v>
      </c>
      <c r="Z141" s="6">
        <f t="shared" si="16"/>
        <v>0</v>
      </c>
      <c r="AA141" s="6">
        <f t="shared" si="17"/>
        <v>0</v>
      </c>
      <c r="AB141" s="6">
        <f t="shared" si="18"/>
        <v>0</v>
      </c>
      <c r="AC141" s="6">
        <f t="shared" si="19"/>
        <v>0</v>
      </c>
      <c r="AD141" s="6">
        <f t="shared" si="20"/>
        <v>0</v>
      </c>
      <c r="AE141" s="6">
        <f t="shared" si="21"/>
        <v>0</v>
      </c>
      <c r="AF141" s="6">
        <f t="shared" si="22"/>
        <v>0</v>
      </c>
      <c r="AG141" s="6">
        <f t="shared" si="23"/>
        <v>0</v>
      </c>
      <c r="AH141" s="6"/>
    </row>
    <row r="142" spans="1:34" s="20" customFormat="1" ht="15" customHeight="1" x14ac:dyDescent="0.25">
      <c r="A142" s="19"/>
      <c r="B142" s="74" t="str">
        <f t="shared" si="14"/>
        <v>!!!</v>
      </c>
      <c r="C142" s="202" t="str">
        <f>IF($D142&lt;&gt;"",VLOOKUP(TEXT($D142,0),'Angaben Stationen'!$C$15:$D$114,2,0),"")</f>
        <v/>
      </c>
      <c r="D142" s="203"/>
      <c r="E142" s="210"/>
      <c r="F142" s="230"/>
      <c r="G142" s="230"/>
      <c r="H142" s="230"/>
      <c r="I142" s="220"/>
      <c r="J142" s="220"/>
      <c r="K142" s="220"/>
      <c r="L142" s="114"/>
      <c r="M142" s="115"/>
      <c r="V142" s="6">
        <f t="shared" si="13"/>
        <v>0</v>
      </c>
      <c r="W142" s="6" t="str">
        <f t="shared" si="15"/>
        <v>Leer</v>
      </c>
      <c r="X142" s="6" t="str">
        <f t="shared" si="1"/>
        <v/>
      </c>
      <c r="Y142" s="6">
        <f>VLOOKUP($C142,{"29 - Psychiatrie (Erwachsene)",1;"30 - Kinder- und Jugendpsychiatrie",1;"31 - Psychosomatik",1;0,0;"",0},2,0)</f>
        <v>0</v>
      </c>
      <c r="Z142" s="6">
        <f t="shared" si="16"/>
        <v>0</v>
      </c>
      <c r="AA142" s="6">
        <f t="shared" si="17"/>
        <v>0</v>
      </c>
      <c r="AB142" s="6">
        <f t="shared" si="18"/>
        <v>0</v>
      </c>
      <c r="AC142" s="6">
        <f t="shared" si="19"/>
        <v>0</v>
      </c>
      <c r="AD142" s="6">
        <f t="shared" si="20"/>
        <v>0</v>
      </c>
      <c r="AE142" s="6">
        <f t="shared" si="21"/>
        <v>0</v>
      </c>
      <c r="AF142" s="6">
        <f t="shared" si="22"/>
        <v>0</v>
      </c>
      <c r="AG142" s="6">
        <f t="shared" si="23"/>
        <v>0</v>
      </c>
      <c r="AH142" s="6"/>
    </row>
    <row r="143" spans="1:34" s="20" customFormat="1" ht="15" customHeight="1" x14ac:dyDescent="0.25">
      <c r="A143" s="19"/>
      <c r="B143" s="74" t="str">
        <f t="shared" si="14"/>
        <v>!!!</v>
      </c>
      <c r="C143" s="202" t="str">
        <f>IF($D143&lt;&gt;"",VLOOKUP(TEXT($D143,0),'Angaben Stationen'!$C$15:$D$114,2,0),"")</f>
        <v/>
      </c>
      <c r="D143" s="203"/>
      <c r="E143" s="210"/>
      <c r="F143" s="230"/>
      <c r="G143" s="230"/>
      <c r="H143" s="230"/>
      <c r="I143" s="220"/>
      <c r="J143" s="220"/>
      <c r="K143" s="220"/>
      <c r="L143" s="114"/>
      <c r="M143" s="115"/>
      <c r="V143" s="6">
        <f t="shared" si="13"/>
        <v>0</v>
      </c>
      <c r="W143" s="6" t="str">
        <f t="shared" si="15"/>
        <v>Leer</v>
      </c>
      <c r="X143" s="6" t="str">
        <f t="shared" si="1"/>
        <v/>
      </c>
      <c r="Y143" s="6">
        <f>VLOOKUP($C143,{"29 - Psychiatrie (Erwachsene)",1;"30 - Kinder- und Jugendpsychiatrie",1;"31 - Psychosomatik",1;0,0;"",0},2,0)</f>
        <v>0</v>
      </c>
      <c r="Z143" s="6">
        <f t="shared" si="16"/>
        <v>0</v>
      </c>
      <c r="AA143" s="6">
        <f t="shared" si="17"/>
        <v>0</v>
      </c>
      <c r="AB143" s="6">
        <f t="shared" si="18"/>
        <v>0</v>
      </c>
      <c r="AC143" s="6">
        <f t="shared" si="19"/>
        <v>0</v>
      </c>
      <c r="AD143" s="6">
        <f t="shared" si="20"/>
        <v>0</v>
      </c>
      <c r="AE143" s="6">
        <f t="shared" si="21"/>
        <v>0</v>
      </c>
      <c r="AF143" s="6">
        <f t="shared" si="22"/>
        <v>0</v>
      </c>
      <c r="AG143" s="6">
        <f t="shared" si="23"/>
        <v>0</v>
      </c>
      <c r="AH143" s="6"/>
    </row>
    <row r="144" spans="1:34" s="20" customFormat="1" ht="15" customHeight="1" x14ac:dyDescent="0.25">
      <c r="A144" s="19"/>
      <c r="B144" s="74" t="str">
        <f t="shared" si="14"/>
        <v>!!!</v>
      </c>
      <c r="C144" s="202" t="str">
        <f>IF($D144&lt;&gt;"",VLOOKUP(TEXT($D144,0),'Angaben Stationen'!$C$15:$D$114,2,0),"")</f>
        <v/>
      </c>
      <c r="D144" s="203"/>
      <c r="E144" s="210"/>
      <c r="F144" s="230"/>
      <c r="G144" s="230"/>
      <c r="H144" s="230"/>
      <c r="I144" s="220"/>
      <c r="J144" s="220"/>
      <c r="K144" s="220"/>
      <c r="L144" s="114"/>
      <c r="M144" s="115"/>
      <c r="V144" s="6">
        <f t="shared" si="13"/>
        <v>0</v>
      </c>
      <c r="W144" s="6" t="str">
        <f t="shared" si="15"/>
        <v>Leer</v>
      </c>
      <c r="X144" s="6" t="str">
        <f t="shared" si="1"/>
        <v/>
      </c>
      <c r="Y144" s="6">
        <f>VLOOKUP($C144,{"29 - Psychiatrie (Erwachsene)",1;"30 - Kinder- und Jugendpsychiatrie",1;"31 - Psychosomatik",1;0,0;"",0},2,0)</f>
        <v>0</v>
      </c>
      <c r="Z144" s="6">
        <f t="shared" si="16"/>
        <v>0</v>
      </c>
      <c r="AA144" s="6">
        <f t="shared" si="17"/>
        <v>0</v>
      </c>
      <c r="AB144" s="6">
        <f t="shared" si="18"/>
        <v>0</v>
      </c>
      <c r="AC144" s="6">
        <f t="shared" si="19"/>
        <v>0</v>
      </c>
      <c r="AD144" s="6">
        <f t="shared" si="20"/>
        <v>0</v>
      </c>
      <c r="AE144" s="6">
        <f t="shared" si="21"/>
        <v>0</v>
      </c>
      <c r="AF144" s="6">
        <f t="shared" si="22"/>
        <v>0</v>
      </c>
      <c r="AG144" s="6">
        <f t="shared" si="23"/>
        <v>0</v>
      </c>
      <c r="AH144" s="6"/>
    </row>
    <row r="145" spans="1:34" s="20" customFormat="1" ht="15" customHeight="1" x14ac:dyDescent="0.25">
      <c r="A145" s="19"/>
      <c r="B145" s="74" t="str">
        <f t="shared" si="14"/>
        <v>!!!</v>
      </c>
      <c r="C145" s="202" t="str">
        <f>IF($D145&lt;&gt;"",VLOOKUP(TEXT($D145,0),'Angaben Stationen'!$C$15:$D$114,2,0),"")</f>
        <v/>
      </c>
      <c r="D145" s="203"/>
      <c r="E145" s="210"/>
      <c r="F145" s="230"/>
      <c r="G145" s="230"/>
      <c r="H145" s="230"/>
      <c r="I145" s="220"/>
      <c r="J145" s="220"/>
      <c r="K145" s="220"/>
      <c r="L145" s="114"/>
      <c r="M145" s="115"/>
      <c r="V145" s="6">
        <f t="shared" ref="V145:V208" si="24">IF(LEN(B145)&gt;0,0,1)</f>
        <v>0</v>
      </c>
      <c r="W145" s="6" t="str">
        <f t="shared" si="15"/>
        <v>Leer</v>
      </c>
      <c r="X145" s="6" t="str">
        <f t="shared" si="1"/>
        <v/>
      </c>
      <c r="Y145" s="6">
        <f>VLOOKUP($C145,{"29 - Psychiatrie (Erwachsene)",1;"30 - Kinder- und Jugendpsychiatrie",1;"31 - Psychosomatik",1;0,0;"",0},2,0)</f>
        <v>0</v>
      </c>
      <c r="Z145" s="6">
        <f t="shared" si="16"/>
        <v>0</v>
      </c>
      <c r="AA145" s="6">
        <f t="shared" si="17"/>
        <v>0</v>
      </c>
      <c r="AB145" s="6">
        <f t="shared" si="18"/>
        <v>0</v>
      </c>
      <c r="AC145" s="6">
        <f t="shared" si="19"/>
        <v>0</v>
      </c>
      <c r="AD145" s="6">
        <f t="shared" si="20"/>
        <v>0</v>
      </c>
      <c r="AE145" s="6">
        <f t="shared" si="21"/>
        <v>0</v>
      </c>
      <c r="AF145" s="6">
        <f t="shared" si="22"/>
        <v>0</v>
      </c>
      <c r="AG145" s="6">
        <f t="shared" si="23"/>
        <v>0</v>
      </c>
      <c r="AH145" s="6"/>
    </row>
    <row r="146" spans="1:34" s="20" customFormat="1" ht="15" customHeight="1" x14ac:dyDescent="0.25">
      <c r="A146" s="19"/>
      <c r="B146" s="74" t="str">
        <f t="shared" ref="B146:B209" si="25">IF(SUM(Y146:AG146)&lt;9,"!!!","")</f>
        <v>!!!</v>
      </c>
      <c r="C146" s="202" t="str">
        <f>IF($D146&lt;&gt;"",VLOOKUP(TEXT($D146,0),'Angaben Stationen'!$C$15:$D$114,2,0),"")</f>
        <v/>
      </c>
      <c r="D146" s="203"/>
      <c r="E146" s="210"/>
      <c r="F146" s="230"/>
      <c r="G146" s="230"/>
      <c r="H146" s="230"/>
      <c r="I146" s="220"/>
      <c r="J146" s="220"/>
      <c r="K146" s="220"/>
      <c r="L146" s="114"/>
      <c r="M146" s="115"/>
      <c r="V146" s="6">
        <f t="shared" si="24"/>
        <v>0</v>
      </c>
      <c r="W146" s="6" t="str">
        <f t="shared" ref="W146:W209" si="26">IF($D145&lt;&gt;"","Stationen","Leer")</f>
        <v>Leer</v>
      </c>
      <c r="X146" s="6" t="str">
        <f t="shared" si="1"/>
        <v/>
      </c>
      <c r="Y146" s="6">
        <f>VLOOKUP($C146,{"29 - Psychiatrie (Erwachsene)",1;"30 - Kinder- und Jugendpsychiatrie",1;"31 - Psychosomatik",1;0,0;"",0},2,0)</f>
        <v>0</v>
      </c>
      <c r="Z146" s="6">
        <f t="shared" ref="Z146:Z209" si="27">IF(LEN($D146)&gt;0,1,0)</f>
        <v>0</v>
      </c>
      <c r="AA146" s="6">
        <f t="shared" ref="AA146:AA209" si="28">IF(LEN($E146)&gt;0,1,0)</f>
        <v>0</v>
      </c>
      <c r="AB146" s="6">
        <f t="shared" ref="AB146:AB209" si="29">IF(LEN($F146)&gt;0,1,0)</f>
        <v>0</v>
      </c>
      <c r="AC146" s="6">
        <f t="shared" ref="AC146:AC209" si="30">IF(LEN($G146)&gt;0,1,0)</f>
        <v>0</v>
      </c>
      <c r="AD146" s="6">
        <f t="shared" ref="AD146:AD209" si="31">IF(LEN($H146)&gt;0,1,0)</f>
        <v>0</v>
      </c>
      <c r="AE146" s="6">
        <f t="shared" ref="AE146:AE209" si="32">IF(LEN($I146)&gt;0,1,0)</f>
        <v>0</v>
      </c>
      <c r="AF146" s="6">
        <f t="shared" ref="AF146:AF209" si="33">IF(LEN($J146)&gt;0,1,0)</f>
        <v>0</v>
      </c>
      <c r="AG146" s="6">
        <f t="shared" ref="AG146:AG209" si="34">IF(LEN($K146)&gt;0,1,0)</f>
        <v>0</v>
      </c>
      <c r="AH146" s="6"/>
    </row>
    <row r="147" spans="1:34" s="20" customFormat="1" ht="15" customHeight="1" x14ac:dyDescent="0.25">
      <c r="A147" s="19"/>
      <c r="B147" s="74" t="str">
        <f t="shared" si="25"/>
        <v>!!!</v>
      </c>
      <c r="C147" s="202" t="str">
        <f>IF($D147&lt;&gt;"",VLOOKUP(TEXT($D147,0),'Angaben Stationen'!$C$15:$D$114,2,0),"")</f>
        <v/>
      </c>
      <c r="D147" s="203"/>
      <c r="E147" s="210"/>
      <c r="F147" s="230"/>
      <c r="G147" s="230"/>
      <c r="H147" s="230"/>
      <c r="I147" s="220"/>
      <c r="J147" s="220"/>
      <c r="K147" s="220"/>
      <c r="L147" s="114"/>
      <c r="M147" s="115"/>
      <c r="V147" s="6">
        <f t="shared" si="24"/>
        <v>0</v>
      </c>
      <c r="W147" s="6" t="str">
        <f t="shared" si="26"/>
        <v>Leer</v>
      </c>
      <c r="X147" s="6" t="str">
        <f t="shared" si="1"/>
        <v/>
      </c>
      <c r="Y147" s="6">
        <f>VLOOKUP($C147,{"29 - Psychiatrie (Erwachsene)",1;"30 - Kinder- und Jugendpsychiatrie",1;"31 - Psychosomatik",1;0,0;"",0},2,0)</f>
        <v>0</v>
      </c>
      <c r="Z147" s="6">
        <f t="shared" si="27"/>
        <v>0</v>
      </c>
      <c r="AA147" s="6">
        <f t="shared" si="28"/>
        <v>0</v>
      </c>
      <c r="AB147" s="6">
        <f t="shared" si="29"/>
        <v>0</v>
      </c>
      <c r="AC147" s="6">
        <f t="shared" si="30"/>
        <v>0</v>
      </c>
      <c r="AD147" s="6">
        <f t="shared" si="31"/>
        <v>0</v>
      </c>
      <c r="AE147" s="6">
        <f t="shared" si="32"/>
        <v>0</v>
      </c>
      <c r="AF147" s="6">
        <f t="shared" si="33"/>
        <v>0</v>
      </c>
      <c r="AG147" s="6">
        <f t="shared" si="34"/>
        <v>0</v>
      </c>
      <c r="AH147" s="6"/>
    </row>
    <row r="148" spans="1:34" s="20" customFormat="1" ht="15" customHeight="1" x14ac:dyDescent="0.25">
      <c r="A148" s="19"/>
      <c r="B148" s="74" t="str">
        <f t="shared" si="25"/>
        <v>!!!</v>
      </c>
      <c r="C148" s="202" t="str">
        <f>IF($D148&lt;&gt;"",VLOOKUP(TEXT($D148,0),'Angaben Stationen'!$C$15:$D$114,2,0),"")</f>
        <v/>
      </c>
      <c r="D148" s="203"/>
      <c r="E148" s="210"/>
      <c r="F148" s="230"/>
      <c r="G148" s="230"/>
      <c r="H148" s="230"/>
      <c r="I148" s="220"/>
      <c r="J148" s="220"/>
      <c r="K148" s="220"/>
      <c r="L148" s="114"/>
      <c r="M148" s="115"/>
      <c r="V148" s="6">
        <f t="shared" si="24"/>
        <v>0</v>
      </c>
      <c r="W148" s="6" t="str">
        <f t="shared" si="26"/>
        <v>Leer</v>
      </c>
      <c r="X148" s="6" t="str">
        <f t="shared" si="1"/>
        <v/>
      </c>
      <c r="Y148" s="6">
        <f>VLOOKUP($C148,{"29 - Psychiatrie (Erwachsene)",1;"30 - Kinder- und Jugendpsychiatrie",1;"31 - Psychosomatik",1;0,0;"",0},2,0)</f>
        <v>0</v>
      </c>
      <c r="Z148" s="6">
        <f t="shared" si="27"/>
        <v>0</v>
      </c>
      <c r="AA148" s="6">
        <f t="shared" si="28"/>
        <v>0</v>
      </c>
      <c r="AB148" s="6">
        <f t="shared" si="29"/>
        <v>0</v>
      </c>
      <c r="AC148" s="6">
        <f t="shared" si="30"/>
        <v>0</v>
      </c>
      <c r="AD148" s="6">
        <f t="shared" si="31"/>
        <v>0</v>
      </c>
      <c r="AE148" s="6">
        <f t="shared" si="32"/>
        <v>0</v>
      </c>
      <c r="AF148" s="6">
        <f t="shared" si="33"/>
        <v>0</v>
      </c>
      <c r="AG148" s="6">
        <f t="shared" si="34"/>
        <v>0</v>
      </c>
      <c r="AH148" s="6"/>
    </row>
    <row r="149" spans="1:34" s="20" customFormat="1" ht="15" customHeight="1" x14ac:dyDescent="0.25">
      <c r="A149" s="19"/>
      <c r="B149" s="74" t="str">
        <f t="shared" si="25"/>
        <v>!!!</v>
      </c>
      <c r="C149" s="202" t="str">
        <f>IF($D149&lt;&gt;"",VLOOKUP(TEXT($D149,0),'Angaben Stationen'!$C$15:$D$114,2,0),"")</f>
        <v/>
      </c>
      <c r="D149" s="203"/>
      <c r="E149" s="210"/>
      <c r="F149" s="230"/>
      <c r="G149" s="230"/>
      <c r="H149" s="230"/>
      <c r="I149" s="220"/>
      <c r="J149" s="220"/>
      <c r="K149" s="220"/>
      <c r="L149" s="114"/>
      <c r="M149" s="115"/>
      <c r="V149" s="6">
        <f t="shared" si="24"/>
        <v>0</v>
      </c>
      <c r="W149" s="6" t="str">
        <f t="shared" si="26"/>
        <v>Leer</v>
      </c>
      <c r="X149" s="6" t="str">
        <f t="shared" si="1"/>
        <v/>
      </c>
      <c r="Y149" s="6">
        <f>VLOOKUP($C149,{"29 - Psychiatrie (Erwachsene)",1;"30 - Kinder- und Jugendpsychiatrie",1;"31 - Psychosomatik",1;0,0;"",0},2,0)</f>
        <v>0</v>
      </c>
      <c r="Z149" s="6">
        <f t="shared" si="27"/>
        <v>0</v>
      </c>
      <c r="AA149" s="6">
        <f t="shared" si="28"/>
        <v>0</v>
      </c>
      <c r="AB149" s="6">
        <f t="shared" si="29"/>
        <v>0</v>
      </c>
      <c r="AC149" s="6">
        <f t="shared" si="30"/>
        <v>0</v>
      </c>
      <c r="AD149" s="6">
        <f t="shared" si="31"/>
        <v>0</v>
      </c>
      <c r="AE149" s="6">
        <f t="shared" si="32"/>
        <v>0</v>
      </c>
      <c r="AF149" s="6">
        <f t="shared" si="33"/>
        <v>0</v>
      </c>
      <c r="AG149" s="6">
        <f t="shared" si="34"/>
        <v>0</v>
      </c>
      <c r="AH149" s="6"/>
    </row>
    <row r="150" spans="1:34" s="20" customFormat="1" ht="15" customHeight="1" x14ac:dyDescent="0.25">
      <c r="A150" s="19"/>
      <c r="B150" s="74" t="str">
        <f t="shared" si="25"/>
        <v>!!!</v>
      </c>
      <c r="C150" s="202" t="str">
        <f>IF($D150&lt;&gt;"",VLOOKUP(TEXT($D150,0),'Angaben Stationen'!$C$15:$D$114,2,0),"")</f>
        <v/>
      </c>
      <c r="D150" s="203"/>
      <c r="E150" s="210"/>
      <c r="F150" s="230"/>
      <c r="G150" s="230"/>
      <c r="H150" s="230"/>
      <c r="I150" s="220"/>
      <c r="J150" s="220"/>
      <c r="K150" s="220"/>
      <c r="L150" s="114"/>
      <c r="M150" s="115"/>
      <c r="V150" s="6">
        <f t="shared" si="24"/>
        <v>0</v>
      </c>
      <c r="W150" s="6" t="str">
        <f t="shared" si="26"/>
        <v>Leer</v>
      </c>
      <c r="X150" s="6" t="str">
        <f t="shared" si="1"/>
        <v/>
      </c>
      <c r="Y150" s="6">
        <f>VLOOKUP($C150,{"29 - Psychiatrie (Erwachsene)",1;"30 - Kinder- und Jugendpsychiatrie",1;"31 - Psychosomatik",1;0,0;"",0},2,0)</f>
        <v>0</v>
      </c>
      <c r="Z150" s="6">
        <f t="shared" si="27"/>
        <v>0</v>
      </c>
      <c r="AA150" s="6">
        <f t="shared" si="28"/>
        <v>0</v>
      </c>
      <c r="AB150" s="6">
        <f t="shared" si="29"/>
        <v>0</v>
      </c>
      <c r="AC150" s="6">
        <f t="shared" si="30"/>
        <v>0</v>
      </c>
      <c r="AD150" s="6">
        <f t="shared" si="31"/>
        <v>0</v>
      </c>
      <c r="AE150" s="6">
        <f t="shared" si="32"/>
        <v>0</v>
      </c>
      <c r="AF150" s="6">
        <f t="shared" si="33"/>
        <v>0</v>
      </c>
      <c r="AG150" s="6">
        <f t="shared" si="34"/>
        <v>0</v>
      </c>
      <c r="AH150" s="6"/>
    </row>
    <row r="151" spans="1:34" s="20" customFormat="1" ht="15" customHeight="1" x14ac:dyDescent="0.25">
      <c r="A151" s="19"/>
      <c r="B151" s="74" t="str">
        <f t="shared" si="25"/>
        <v>!!!</v>
      </c>
      <c r="C151" s="202" t="str">
        <f>IF($D151&lt;&gt;"",VLOOKUP(TEXT($D151,0),'Angaben Stationen'!$C$15:$D$114,2,0),"")</f>
        <v/>
      </c>
      <c r="D151" s="203"/>
      <c r="E151" s="210"/>
      <c r="F151" s="230"/>
      <c r="G151" s="230"/>
      <c r="H151" s="230"/>
      <c r="I151" s="220"/>
      <c r="J151" s="220"/>
      <c r="K151" s="220"/>
      <c r="L151" s="114"/>
      <c r="M151" s="115"/>
      <c r="V151" s="6">
        <f t="shared" si="24"/>
        <v>0</v>
      </c>
      <c r="W151" s="6" t="str">
        <f t="shared" si="26"/>
        <v>Leer</v>
      </c>
      <c r="X151" s="6" t="str">
        <f t="shared" si="1"/>
        <v/>
      </c>
      <c r="Y151" s="6">
        <f>VLOOKUP($C151,{"29 - Psychiatrie (Erwachsene)",1;"30 - Kinder- und Jugendpsychiatrie",1;"31 - Psychosomatik",1;0,0;"",0},2,0)</f>
        <v>0</v>
      </c>
      <c r="Z151" s="6">
        <f t="shared" si="27"/>
        <v>0</v>
      </c>
      <c r="AA151" s="6">
        <f t="shared" si="28"/>
        <v>0</v>
      </c>
      <c r="AB151" s="6">
        <f t="shared" si="29"/>
        <v>0</v>
      </c>
      <c r="AC151" s="6">
        <f t="shared" si="30"/>
        <v>0</v>
      </c>
      <c r="AD151" s="6">
        <f t="shared" si="31"/>
        <v>0</v>
      </c>
      <c r="AE151" s="6">
        <f t="shared" si="32"/>
        <v>0</v>
      </c>
      <c r="AF151" s="6">
        <f t="shared" si="33"/>
        <v>0</v>
      </c>
      <c r="AG151" s="6">
        <f t="shared" si="34"/>
        <v>0</v>
      </c>
      <c r="AH151" s="6"/>
    </row>
    <row r="152" spans="1:34" s="20" customFormat="1" ht="15" customHeight="1" x14ac:dyDescent="0.25">
      <c r="A152" s="19"/>
      <c r="B152" s="74" t="str">
        <f t="shared" si="25"/>
        <v>!!!</v>
      </c>
      <c r="C152" s="202" t="str">
        <f>IF($D152&lt;&gt;"",VLOOKUP(TEXT($D152,0),'Angaben Stationen'!$C$15:$D$114,2,0),"")</f>
        <v/>
      </c>
      <c r="D152" s="203"/>
      <c r="E152" s="210"/>
      <c r="F152" s="230"/>
      <c r="G152" s="230"/>
      <c r="H152" s="230"/>
      <c r="I152" s="220"/>
      <c r="J152" s="220"/>
      <c r="K152" s="220"/>
      <c r="L152" s="114"/>
      <c r="M152" s="115"/>
      <c r="V152" s="6">
        <f t="shared" si="24"/>
        <v>0</v>
      </c>
      <c r="W152" s="6" t="str">
        <f t="shared" si="26"/>
        <v>Leer</v>
      </c>
      <c r="X152" s="6" t="str">
        <f t="shared" si="1"/>
        <v/>
      </c>
      <c r="Y152" s="6">
        <f>VLOOKUP($C152,{"29 - Psychiatrie (Erwachsene)",1;"30 - Kinder- und Jugendpsychiatrie",1;"31 - Psychosomatik",1;0,0;"",0},2,0)</f>
        <v>0</v>
      </c>
      <c r="Z152" s="6">
        <f t="shared" si="27"/>
        <v>0</v>
      </c>
      <c r="AA152" s="6">
        <f t="shared" si="28"/>
        <v>0</v>
      </c>
      <c r="AB152" s="6">
        <f t="shared" si="29"/>
        <v>0</v>
      </c>
      <c r="AC152" s="6">
        <f t="shared" si="30"/>
        <v>0</v>
      </c>
      <c r="AD152" s="6">
        <f t="shared" si="31"/>
        <v>0</v>
      </c>
      <c r="AE152" s="6">
        <f t="shared" si="32"/>
        <v>0</v>
      </c>
      <c r="AF152" s="6">
        <f t="shared" si="33"/>
        <v>0</v>
      </c>
      <c r="AG152" s="6">
        <f t="shared" si="34"/>
        <v>0</v>
      </c>
      <c r="AH152" s="6"/>
    </row>
    <row r="153" spans="1:34" s="20" customFormat="1" ht="15" customHeight="1" x14ac:dyDescent="0.25">
      <c r="A153" s="19"/>
      <c r="B153" s="74" t="str">
        <f t="shared" si="25"/>
        <v>!!!</v>
      </c>
      <c r="C153" s="202" t="str">
        <f>IF($D153&lt;&gt;"",VLOOKUP(TEXT($D153,0),'Angaben Stationen'!$C$15:$D$114,2,0),"")</f>
        <v/>
      </c>
      <c r="D153" s="203"/>
      <c r="E153" s="210"/>
      <c r="F153" s="230"/>
      <c r="G153" s="230"/>
      <c r="H153" s="230"/>
      <c r="I153" s="220"/>
      <c r="J153" s="220"/>
      <c r="K153" s="220"/>
      <c r="L153" s="114"/>
      <c r="M153" s="115"/>
      <c r="V153" s="6">
        <f t="shared" si="24"/>
        <v>0</v>
      </c>
      <c r="W153" s="6" t="str">
        <f t="shared" si="26"/>
        <v>Leer</v>
      </c>
      <c r="X153" s="6" t="str">
        <f t="shared" si="1"/>
        <v/>
      </c>
      <c r="Y153" s="6">
        <f>VLOOKUP($C153,{"29 - Psychiatrie (Erwachsene)",1;"30 - Kinder- und Jugendpsychiatrie",1;"31 - Psychosomatik",1;0,0;"",0},2,0)</f>
        <v>0</v>
      </c>
      <c r="Z153" s="6">
        <f t="shared" si="27"/>
        <v>0</v>
      </c>
      <c r="AA153" s="6">
        <f t="shared" si="28"/>
        <v>0</v>
      </c>
      <c r="AB153" s="6">
        <f t="shared" si="29"/>
        <v>0</v>
      </c>
      <c r="AC153" s="6">
        <f t="shared" si="30"/>
        <v>0</v>
      </c>
      <c r="AD153" s="6">
        <f t="shared" si="31"/>
        <v>0</v>
      </c>
      <c r="AE153" s="6">
        <f t="shared" si="32"/>
        <v>0</v>
      </c>
      <c r="AF153" s="6">
        <f t="shared" si="33"/>
        <v>0</v>
      </c>
      <c r="AG153" s="6">
        <f t="shared" si="34"/>
        <v>0</v>
      </c>
      <c r="AH153" s="6"/>
    </row>
    <row r="154" spans="1:34" s="20" customFormat="1" ht="15" customHeight="1" x14ac:dyDescent="0.25">
      <c r="A154" s="19"/>
      <c r="B154" s="74" t="str">
        <f t="shared" si="25"/>
        <v>!!!</v>
      </c>
      <c r="C154" s="202" t="str">
        <f>IF($D154&lt;&gt;"",VLOOKUP(TEXT($D154,0),'Angaben Stationen'!$C$15:$D$114,2,0),"")</f>
        <v/>
      </c>
      <c r="D154" s="203"/>
      <c r="E154" s="210"/>
      <c r="F154" s="230"/>
      <c r="G154" s="230"/>
      <c r="H154" s="230"/>
      <c r="I154" s="220"/>
      <c r="J154" s="220"/>
      <c r="K154" s="220"/>
      <c r="L154" s="114"/>
      <c r="M154" s="115"/>
      <c r="V154" s="6">
        <f t="shared" si="24"/>
        <v>0</v>
      </c>
      <c r="W154" s="6" t="str">
        <f t="shared" si="26"/>
        <v>Leer</v>
      </c>
      <c r="X154" s="6" t="str">
        <f t="shared" si="1"/>
        <v/>
      </c>
      <c r="Y154" s="6">
        <f>VLOOKUP($C154,{"29 - Psychiatrie (Erwachsene)",1;"30 - Kinder- und Jugendpsychiatrie",1;"31 - Psychosomatik",1;0,0;"",0},2,0)</f>
        <v>0</v>
      </c>
      <c r="Z154" s="6">
        <f t="shared" si="27"/>
        <v>0</v>
      </c>
      <c r="AA154" s="6">
        <f t="shared" si="28"/>
        <v>0</v>
      </c>
      <c r="AB154" s="6">
        <f t="shared" si="29"/>
        <v>0</v>
      </c>
      <c r="AC154" s="6">
        <f t="shared" si="30"/>
        <v>0</v>
      </c>
      <c r="AD154" s="6">
        <f t="shared" si="31"/>
        <v>0</v>
      </c>
      <c r="AE154" s="6">
        <f t="shared" si="32"/>
        <v>0</v>
      </c>
      <c r="AF154" s="6">
        <f t="shared" si="33"/>
        <v>0</v>
      </c>
      <c r="AG154" s="6">
        <f t="shared" si="34"/>
        <v>0</v>
      </c>
      <c r="AH154" s="6"/>
    </row>
    <row r="155" spans="1:34" s="20" customFormat="1" ht="15" customHeight="1" x14ac:dyDescent="0.25">
      <c r="A155" s="19"/>
      <c r="B155" s="74" t="str">
        <f t="shared" si="25"/>
        <v>!!!</v>
      </c>
      <c r="C155" s="202" t="str">
        <f>IF($D155&lt;&gt;"",VLOOKUP(TEXT($D155,0),'Angaben Stationen'!$C$15:$D$114,2,0),"")</f>
        <v/>
      </c>
      <c r="D155" s="203"/>
      <c r="E155" s="210"/>
      <c r="F155" s="230"/>
      <c r="G155" s="230"/>
      <c r="H155" s="230"/>
      <c r="I155" s="220"/>
      <c r="J155" s="220"/>
      <c r="K155" s="220"/>
      <c r="L155" s="114"/>
      <c r="M155" s="115"/>
      <c r="V155" s="6">
        <f t="shared" si="24"/>
        <v>0</v>
      </c>
      <c r="W155" s="6" t="str">
        <f t="shared" si="26"/>
        <v>Leer</v>
      </c>
      <c r="X155" s="6" t="str">
        <f t="shared" si="1"/>
        <v/>
      </c>
      <c r="Y155" s="6">
        <f>VLOOKUP($C155,{"29 - Psychiatrie (Erwachsene)",1;"30 - Kinder- und Jugendpsychiatrie",1;"31 - Psychosomatik",1;0,0;"",0},2,0)</f>
        <v>0</v>
      </c>
      <c r="Z155" s="6">
        <f t="shared" si="27"/>
        <v>0</v>
      </c>
      <c r="AA155" s="6">
        <f t="shared" si="28"/>
        <v>0</v>
      </c>
      <c r="AB155" s="6">
        <f t="shared" si="29"/>
        <v>0</v>
      </c>
      <c r="AC155" s="6">
        <f t="shared" si="30"/>
        <v>0</v>
      </c>
      <c r="AD155" s="6">
        <f t="shared" si="31"/>
        <v>0</v>
      </c>
      <c r="AE155" s="6">
        <f t="shared" si="32"/>
        <v>0</v>
      </c>
      <c r="AF155" s="6">
        <f t="shared" si="33"/>
        <v>0</v>
      </c>
      <c r="AG155" s="6">
        <f t="shared" si="34"/>
        <v>0</v>
      </c>
      <c r="AH155" s="6"/>
    </row>
    <row r="156" spans="1:34" s="20" customFormat="1" ht="15" customHeight="1" x14ac:dyDescent="0.25">
      <c r="A156" s="19"/>
      <c r="B156" s="74" t="str">
        <f t="shared" si="25"/>
        <v>!!!</v>
      </c>
      <c r="C156" s="202" t="str">
        <f>IF($D156&lt;&gt;"",VLOOKUP(TEXT($D156,0),'Angaben Stationen'!$C$15:$D$114,2,0),"")</f>
        <v/>
      </c>
      <c r="D156" s="203"/>
      <c r="E156" s="210"/>
      <c r="F156" s="230"/>
      <c r="G156" s="230"/>
      <c r="H156" s="230"/>
      <c r="I156" s="220"/>
      <c r="J156" s="220"/>
      <c r="K156" s="220"/>
      <c r="L156" s="114"/>
      <c r="M156" s="115"/>
      <c r="V156" s="6">
        <f t="shared" si="24"/>
        <v>0</v>
      </c>
      <c r="W156" s="6" t="str">
        <f t="shared" si="26"/>
        <v>Leer</v>
      </c>
      <c r="X156" s="6" t="str">
        <f t="shared" si="1"/>
        <v/>
      </c>
      <c r="Y156" s="6">
        <f>VLOOKUP($C156,{"29 - Psychiatrie (Erwachsene)",1;"30 - Kinder- und Jugendpsychiatrie",1;"31 - Psychosomatik",1;0,0;"",0},2,0)</f>
        <v>0</v>
      </c>
      <c r="Z156" s="6">
        <f t="shared" si="27"/>
        <v>0</v>
      </c>
      <c r="AA156" s="6">
        <f t="shared" si="28"/>
        <v>0</v>
      </c>
      <c r="AB156" s="6">
        <f t="shared" si="29"/>
        <v>0</v>
      </c>
      <c r="AC156" s="6">
        <f t="shared" si="30"/>
        <v>0</v>
      </c>
      <c r="AD156" s="6">
        <f t="shared" si="31"/>
        <v>0</v>
      </c>
      <c r="AE156" s="6">
        <f t="shared" si="32"/>
        <v>0</v>
      </c>
      <c r="AF156" s="6">
        <f t="shared" si="33"/>
        <v>0</v>
      </c>
      <c r="AG156" s="6">
        <f t="shared" si="34"/>
        <v>0</v>
      </c>
      <c r="AH156" s="6"/>
    </row>
    <row r="157" spans="1:34" s="20" customFormat="1" ht="15" customHeight="1" x14ac:dyDescent="0.25">
      <c r="A157" s="19"/>
      <c r="B157" s="74" t="str">
        <f t="shared" si="25"/>
        <v>!!!</v>
      </c>
      <c r="C157" s="202" t="str">
        <f>IF($D157&lt;&gt;"",VLOOKUP(TEXT($D157,0),'Angaben Stationen'!$C$15:$D$114,2,0),"")</f>
        <v/>
      </c>
      <c r="D157" s="203"/>
      <c r="E157" s="210"/>
      <c r="F157" s="230"/>
      <c r="G157" s="230"/>
      <c r="H157" s="230"/>
      <c r="I157" s="220"/>
      <c r="J157" s="220"/>
      <c r="K157" s="220"/>
      <c r="L157" s="114"/>
      <c r="M157" s="115"/>
      <c r="V157" s="6">
        <f t="shared" si="24"/>
        <v>0</v>
      </c>
      <c r="W157" s="6" t="str">
        <f t="shared" si="26"/>
        <v>Leer</v>
      </c>
      <c r="X157" s="6" t="str">
        <f t="shared" si="1"/>
        <v/>
      </c>
      <c r="Y157" s="6">
        <f>VLOOKUP($C157,{"29 - Psychiatrie (Erwachsene)",1;"30 - Kinder- und Jugendpsychiatrie",1;"31 - Psychosomatik",1;0,0;"",0},2,0)</f>
        <v>0</v>
      </c>
      <c r="Z157" s="6">
        <f t="shared" si="27"/>
        <v>0</v>
      </c>
      <c r="AA157" s="6">
        <f t="shared" si="28"/>
        <v>0</v>
      </c>
      <c r="AB157" s="6">
        <f t="shared" si="29"/>
        <v>0</v>
      </c>
      <c r="AC157" s="6">
        <f t="shared" si="30"/>
        <v>0</v>
      </c>
      <c r="AD157" s="6">
        <f t="shared" si="31"/>
        <v>0</v>
      </c>
      <c r="AE157" s="6">
        <f t="shared" si="32"/>
        <v>0</v>
      </c>
      <c r="AF157" s="6">
        <f t="shared" si="33"/>
        <v>0</v>
      </c>
      <c r="AG157" s="6">
        <f t="shared" si="34"/>
        <v>0</v>
      </c>
      <c r="AH157" s="6"/>
    </row>
    <row r="158" spans="1:34" s="20" customFormat="1" ht="15" customHeight="1" x14ac:dyDescent="0.25">
      <c r="A158" s="19"/>
      <c r="B158" s="74" t="str">
        <f t="shared" si="25"/>
        <v>!!!</v>
      </c>
      <c r="C158" s="202" t="str">
        <f>IF($D158&lt;&gt;"",VLOOKUP(TEXT($D158,0),'Angaben Stationen'!$C$15:$D$114,2,0),"")</f>
        <v/>
      </c>
      <c r="D158" s="203"/>
      <c r="E158" s="210"/>
      <c r="F158" s="230"/>
      <c r="G158" s="230"/>
      <c r="H158" s="230"/>
      <c r="I158" s="220"/>
      <c r="J158" s="220"/>
      <c r="K158" s="220"/>
      <c r="L158" s="114"/>
      <c r="M158" s="115"/>
      <c r="V158" s="6">
        <f t="shared" si="24"/>
        <v>0</v>
      </c>
      <c r="W158" s="6" t="str">
        <f t="shared" si="26"/>
        <v>Leer</v>
      </c>
      <c r="X158" s="6" t="str">
        <f t="shared" si="1"/>
        <v/>
      </c>
      <c r="Y158" s="6">
        <f>VLOOKUP($C158,{"29 - Psychiatrie (Erwachsene)",1;"30 - Kinder- und Jugendpsychiatrie",1;"31 - Psychosomatik",1;0,0;"",0},2,0)</f>
        <v>0</v>
      </c>
      <c r="Z158" s="6">
        <f t="shared" si="27"/>
        <v>0</v>
      </c>
      <c r="AA158" s="6">
        <f t="shared" si="28"/>
        <v>0</v>
      </c>
      <c r="AB158" s="6">
        <f t="shared" si="29"/>
        <v>0</v>
      </c>
      <c r="AC158" s="6">
        <f t="shared" si="30"/>
        <v>0</v>
      </c>
      <c r="AD158" s="6">
        <f t="shared" si="31"/>
        <v>0</v>
      </c>
      <c r="AE158" s="6">
        <f t="shared" si="32"/>
        <v>0</v>
      </c>
      <c r="AF158" s="6">
        <f t="shared" si="33"/>
        <v>0</v>
      </c>
      <c r="AG158" s="6">
        <f t="shared" si="34"/>
        <v>0</v>
      </c>
      <c r="AH158" s="6"/>
    </row>
    <row r="159" spans="1:34" s="20" customFormat="1" ht="15" customHeight="1" x14ac:dyDescent="0.25">
      <c r="A159" s="19"/>
      <c r="B159" s="74" t="str">
        <f t="shared" si="25"/>
        <v>!!!</v>
      </c>
      <c r="C159" s="202" t="str">
        <f>IF($D159&lt;&gt;"",VLOOKUP(TEXT($D159,0),'Angaben Stationen'!$C$15:$D$114,2,0),"")</f>
        <v/>
      </c>
      <c r="D159" s="203"/>
      <c r="E159" s="210"/>
      <c r="F159" s="230"/>
      <c r="G159" s="230"/>
      <c r="H159" s="230"/>
      <c r="I159" s="220"/>
      <c r="J159" s="220"/>
      <c r="K159" s="220"/>
      <c r="L159" s="114"/>
      <c r="M159" s="115"/>
      <c r="V159" s="6">
        <f t="shared" si="24"/>
        <v>0</v>
      </c>
      <c r="W159" s="6" t="str">
        <f t="shared" si="26"/>
        <v>Leer</v>
      </c>
      <c r="X159" s="6" t="str">
        <f t="shared" si="1"/>
        <v/>
      </c>
      <c r="Y159" s="6">
        <f>VLOOKUP($C159,{"29 - Psychiatrie (Erwachsene)",1;"30 - Kinder- und Jugendpsychiatrie",1;"31 - Psychosomatik",1;0,0;"",0},2,0)</f>
        <v>0</v>
      </c>
      <c r="Z159" s="6">
        <f t="shared" si="27"/>
        <v>0</v>
      </c>
      <c r="AA159" s="6">
        <f t="shared" si="28"/>
        <v>0</v>
      </c>
      <c r="AB159" s="6">
        <f t="shared" si="29"/>
        <v>0</v>
      </c>
      <c r="AC159" s="6">
        <f t="shared" si="30"/>
        <v>0</v>
      </c>
      <c r="AD159" s="6">
        <f t="shared" si="31"/>
        <v>0</v>
      </c>
      <c r="AE159" s="6">
        <f t="shared" si="32"/>
        <v>0</v>
      </c>
      <c r="AF159" s="6">
        <f t="shared" si="33"/>
        <v>0</v>
      </c>
      <c r="AG159" s="6">
        <f t="shared" si="34"/>
        <v>0</v>
      </c>
      <c r="AH159" s="6"/>
    </row>
    <row r="160" spans="1:34" s="20" customFormat="1" ht="15" customHeight="1" x14ac:dyDescent="0.25">
      <c r="A160" s="19"/>
      <c r="B160" s="74" t="str">
        <f t="shared" si="25"/>
        <v>!!!</v>
      </c>
      <c r="C160" s="202" t="str">
        <f>IF($D160&lt;&gt;"",VLOOKUP(TEXT($D160,0),'Angaben Stationen'!$C$15:$D$114,2,0),"")</f>
        <v/>
      </c>
      <c r="D160" s="203"/>
      <c r="E160" s="210"/>
      <c r="F160" s="230"/>
      <c r="G160" s="230"/>
      <c r="H160" s="230"/>
      <c r="I160" s="220"/>
      <c r="J160" s="220"/>
      <c r="K160" s="220"/>
      <c r="L160" s="114"/>
      <c r="M160" s="115"/>
      <c r="V160" s="6">
        <f t="shared" si="24"/>
        <v>0</v>
      </c>
      <c r="W160" s="6" t="str">
        <f t="shared" si="26"/>
        <v>Leer</v>
      </c>
      <c r="X160" s="6" t="str">
        <f t="shared" si="1"/>
        <v/>
      </c>
      <c r="Y160" s="6">
        <f>VLOOKUP($C160,{"29 - Psychiatrie (Erwachsene)",1;"30 - Kinder- und Jugendpsychiatrie",1;"31 - Psychosomatik",1;0,0;"",0},2,0)</f>
        <v>0</v>
      </c>
      <c r="Z160" s="6">
        <f t="shared" si="27"/>
        <v>0</v>
      </c>
      <c r="AA160" s="6">
        <f t="shared" si="28"/>
        <v>0</v>
      </c>
      <c r="AB160" s="6">
        <f t="shared" si="29"/>
        <v>0</v>
      </c>
      <c r="AC160" s="6">
        <f t="shared" si="30"/>
        <v>0</v>
      </c>
      <c r="AD160" s="6">
        <f t="shared" si="31"/>
        <v>0</v>
      </c>
      <c r="AE160" s="6">
        <f t="shared" si="32"/>
        <v>0</v>
      </c>
      <c r="AF160" s="6">
        <f t="shared" si="33"/>
        <v>0</v>
      </c>
      <c r="AG160" s="6">
        <f t="shared" si="34"/>
        <v>0</v>
      </c>
      <c r="AH160" s="6"/>
    </row>
    <row r="161" spans="1:34" s="20" customFormat="1" ht="15" customHeight="1" x14ac:dyDescent="0.25">
      <c r="A161" s="19"/>
      <c r="B161" s="74" t="str">
        <f t="shared" si="25"/>
        <v>!!!</v>
      </c>
      <c r="C161" s="202" t="str">
        <f>IF($D161&lt;&gt;"",VLOOKUP(TEXT($D161,0),'Angaben Stationen'!$C$15:$D$114,2,0),"")</f>
        <v/>
      </c>
      <c r="D161" s="203"/>
      <c r="E161" s="210"/>
      <c r="F161" s="230"/>
      <c r="G161" s="230"/>
      <c r="H161" s="230"/>
      <c r="I161" s="220"/>
      <c r="J161" s="220"/>
      <c r="K161" s="220"/>
      <c r="L161" s="114"/>
      <c r="M161" s="115"/>
      <c r="V161" s="6">
        <f t="shared" si="24"/>
        <v>0</v>
      </c>
      <c r="W161" s="6" t="str">
        <f t="shared" si="26"/>
        <v>Leer</v>
      </c>
      <c r="X161" s="6" t="str">
        <f t="shared" si="1"/>
        <v/>
      </c>
      <c r="Y161" s="6">
        <f>VLOOKUP($C161,{"29 - Psychiatrie (Erwachsene)",1;"30 - Kinder- und Jugendpsychiatrie",1;"31 - Psychosomatik",1;0,0;"",0},2,0)</f>
        <v>0</v>
      </c>
      <c r="Z161" s="6">
        <f t="shared" si="27"/>
        <v>0</v>
      </c>
      <c r="AA161" s="6">
        <f t="shared" si="28"/>
        <v>0</v>
      </c>
      <c r="AB161" s="6">
        <f t="shared" si="29"/>
        <v>0</v>
      </c>
      <c r="AC161" s="6">
        <f t="shared" si="30"/>
        <v>0</v>
      </c>
      <c r="AD161" s="6">
        <f t="shared" si="31"/>
        <v>0</v>
      </c>
      <c r="AE161" s="6">
        <f t="shared" si="32"/>
        <v>0</v>
      </c>
      <c r="AF161" s="6">
        <f t="shared" si="33"/>
        <v>0</v>
      </c>
      <c r="AG161" s="6">
        <f t="shared" si="34"/>
        <v>0</v>
      </c>
      <c r="AH161" s="6"/>
    </row>
    <row r="162" spans="1:34" s="20" customFormat="1" ht="15" customHeight="1" x14ac:dyDescent="0.25">
      <c r="A162" s="19"/>
      <c r="B162" s="74" t="str">
        <f t="shared" si="25"/>
        <v>!!!</v>
      </c>
      <c r="C162" s="202" t="str">
        <f>IF($D162&lt;&gt;"",VLOOKUP(TEXT($D162,0),'Angaben Stationen'!$C$15:$D$114,2,0),"")</f>
        <v/>
      </c>
      <c r="D162" s="203"/>
      <c r="E162" s="210"/>
      <c r="F162" s="230"/>
      <c r="G162" s="230"/>
      <c r="H162" s="230"/>
      <c r="I162" s="220"/>
      <c r="J162" s="220"/>
      <c r="K162" s="220"/>
      <c r="L162" s="114"/>
      <c r="M162" s="115"/>
      <c r="V162" s="6">
        <f t="shared" si="24"/>
        <v>0</v>
      </c>
      <c r="W162" s="6" t="str">
        <f t="shared" si="26"/>
        <v>Leer</v>
      </c>
      <c r="X162" s="6" t="str">
        <f t="shared" si="1"/>
        <v/>
      </c>
      <c r="Y162" s="6">
        <f>VLOOKUP($C162,{"29 - Psychiatrie (Erwachsene)",1;"30 - Kinder- und Jugendpsychiatrie",1;"31 - Psychosomatik",1;0,0;"",0},2,0)</f>
        <v>0</v>
      </c>
      <c r="Z162" s="6">
        <f t="shared" si="27"/>
        <v>0</v>
      </c>
      <c r="AA162" s="6">
        <f t="shared" si="28"/>
        <v>0</v>
      </c>
      <c r="AB162" s="6">
        <f t="shared" si="29"/>
        <v>0</v>
      </c>
      <c r="AC162" s="6">
        <f t="shared" si="30"/>
        <v>0</v>
      </c>
      <c r="AD162" s="6">
        <f t="shared" si="31"/>
        <v>0</v>
      </c>
      <c r="AE162" s="6">
        <f t="shared" si="32"/>
        <v>0</v>
      </c>
      <c r="AF162" s="6">
        <f t="shared" si="33"/>
        <v>0</v>
      </c>
      <c r="AG162" s="6">
        <f t="shared" si="34"/>
        <v>0</v>
      </c>
      <c r="AH162" s="6"/>
    </row>
    <row r="163" spans="1:34" s="20" customFormat="1" ht="15" customHeight="1" x14ac:dyDescent="0.25">
      <c r="A163" s="19"/>
      <c r="B163" s="74" t="str">
        <f t="shared" si="25"/>
        <v>!!!</v>
      </c>
      <c r="C163" s="202" t="str">
        <f>IF($D163&lt;&gt;"",VLOOKUP(TEXT($D163,0),'Angaben Stationen'!$C$15:$D$114,2,0),"")</f>
        <v/>
      </c>
      <c r="D163" s="203"/>
      <c r="E163" s="210"/>
      <c r="F163" s="230"/>
      <c r="G163" s="230"/>
      <c r="H163" s="230"/>
      <c r="I163" s="220"/>
      <c r="J163" s="220"/>
      <c r="K163" s="220"/>
      <c r="L163" s="114"/>
      <c r="M163" s="115"/>
      <c r="V163" s="6">
        <f t="shared" si="24"/>
        <v>0</v>
      </c>
      <c r="W163" s="6" t="str">
        <f t="shared" si="26"/>
        <v>Leer</v>
      </c>
      <c r="X163" s="6" t="str">
        <f t="shared" si="1"/>
        <v/>
      </c>
      <c r="Y163" s="6">
        <f>VLOOKUP($C163,{"29 - Psychiatrie (Erwachsene)",1;"30 - Kinder- und Jugendpsychiatrie",1;"31 - Psychosomatik",1;0,0;"",0},2,0)</f>
        <v>0</v>
      </c>
      <c r="Z163" s="6">
        <f t="shared" si="27"/>
        <v>0</v>
      </c>
      <c r="AA163" s="6">
        <f t="shared" si="28"/>
        <v>0</v>
      </c>
      <c r="AB163" s="6">
        <f t="shared" si="29"/>
        <v>0</v>
      </c>
      <c r="AC163" s="6">
        <f t="shared" si="30"/>
        <v>0</v>
      </c>
      <c r="AD163" s="6">
        <f t="shared" si="31"/>
        <v>0</v>
      </c>
      <c r="AE163" s="6">
        <f t="shared" si="32"/>
        <v>0</v>
      </c>
      <c r="AF163" s="6">
        <f t="shared" si="33"/>
        <v>0</v>
      </c>
      <c r="AG163" s="6">
        <f t="shared" si="34"/>
        <v>0</v>
      </c>
      <c r="AH163" s="6"/>
    </row>
    <row r="164" spans="1:34" s="20" customFormat="1" ht="15" customHeight="1" x14ac:dyDescent="0.25">
      <c r="A164" s="19"/>
      <c r="B164" s="74" t="str">
        <f t="shared" si="25"/>
        <v>!!!</v>
      </c>
      <c r="C164" s="202" t="str">
        <f>IF($D164&lt;&gt;"",VLOOKUP(TEXT($D164,0),'Angaben Stationen'!$C$15:$D$114,2,0),"")</f>
        <v/>
      </c>
      <c r="D164" s="203"/>
      <c r="E164" s="210"/>
      <c r="F164" s="230"/>
      <c r="G164" s="230"/>
      <c r="H164" s="230"/>
      <c r="I164" s="220"/>
      <c r="J164" s="220"/>
      <c r="K164" s="220"/>
      <c r="L164" s="114"/>
      <c r="M164" s="115"/>
      <c r="V164" s="6">
        <f t="shared" si="24"/>
        <v>0</v>
      </c>
      <c r="W164" s="6" t="str">
        <f t="shared" si="26"/>
        <v>Leer</v>
      </c>
      <c r="X164" s="6" t="str">
        <f t="shared" si="1"/>
        <v/>
      </c>
      <c r="Y164" s="6">
        <f>VLOOKUP($C164,{"29 - Psychiatrie (Erwachsene)",1;"30 - Kinder- und Jugendpsychiatrie",1;"31 - Psychosomatik",1;0,0;"",0},2,0)</f>
        <v>0</v>
      </c>
      <c r="Z164" s="6">
        <f t="shared" si="27"/>
        <v>0</v>
      </c>
      <c r="AA164" s="6">
        <f t="shared" si="28"/>
        <v>0</v>
      </c>
      <c r="AB164" s="6">
        <f t="shared" si="29"/>
        <v>0</v>
      </c>
      <c r="AC164" s="6">
        <f t="shared" si="30"/>
        <v>0</v>
      </c>
      <c r="AD164" s="6">
        <f t="shared" si="31"/>
        <v>0</v>
      </c>
      <c r="AE164" s="6">
        <f t="shared" si="32"/>
        <v>0</v>
      </c>
      <c r="AF164" s="6">
        <f t="shared" si="33"/>
        <v>0</v>
      </c>
      <c r="AG164" s="6">
        <f t="shared" si="34"/>
        <v>0</v>
      </c>
      <c r="AH164" s="6"/>
    </row>
    <row r="165" spans="1:34" s="20" customFormat="1" ht="15" customHeight="1" x14ac:dyDescent="0.25">
      <c r="A165" s="19"/>
      <c r="B165" s="74" t="str">
        <f t="shared" si="25"/>
        <v>!!!</v>
      </c>
      <c r="C165" s="202" t="str">
        <f>IF($D165&lt;&gt;"",VLOOKUP(TEXT($D165,0),'Angaben Stationen'!$C$15:$D$114,2,0),"")</f>
        <v/>
      </c>
      <c r="D165" s="203"/>
      <c r="E165" s="210"/>
      <c r="F165" s="230"/>
      <c r="G165" s="230"/>
      <c r="H165" s="230"/>
      <c r="I165" s="220"/>
      <c r="J165" s="220"/>
      <c r="K165" s="220"/>
      <c r="L165" s="114"/>
      <c r="M165" s="115"/>
      <c r="V165" s="6">
        <f t="shared" si="24"/>
        <v>0</v>
      </c>
      <c r="W165" s="6" t="str">
        <f t="shared" si="26"/>
        <v>Leer</v>
      </c>
      <c r="X165" s="6" t="str">
        <f t="shared" si="1"/>
        <v/>
      </c>
      <c r="Y165" s="6">
        <f>VLOOKUP($C165,{"29 - Psychiatrie (Erwachsene)",1;"30 - Kinder- und Jugendpsychiatrie",1;"31 - Psychosomatik",1;0,0;"",0},2,0)</f>
        <v>0</v>
      </c>
      <c r="Z165" s="6">
        <f t="shared" si="27"/>
        <v>0</v>
      </c>
      <c r="AA165" s="6">
        <f t="shared" si="28"/>
        <v>0</v>
      </c>
      <c r="AB165" s="6">
        <f t="shared" si="29"/>
        <v>0</v>
      </c>
      <c r="AC165" s="6">
        <f t="shared" si="30"/>
        <v>0</v>
      </c>
      <c r="AD165" s="6">
        <f t="shared" si="31"/>
        <v>0</v>
      </c>
      <c r="AE165" s="6">
        <f t="shared" si="32"/>
        <v>0</v>
      </c>
      <c r="AF165" s="6">
        <f t="shared" si="33"/>
        <v>0</v>
      </c>
      <c r="AG165" s="6">
        <f t="shared" si="34"/>
        <v>0</v>
      </c>
      <c r="AH165" s="6"/>
    </row>
    <row r="166" spans="1:34" s="20" customFormat="1" ht="15" customHeight="1" x14ac:dyDescent="0.25">
      <c r="A166" s="19"/>
      <c r="B166" s="74" t="str">
        <f t="shared" si="25"/>
        <v>!!!</v>
      </c>
      <c r="C166" s="202" t="str">
        <f>IF($D166&lt;&gt;"",VLOOKUP(TEXT($D166,0),'Angaben Stationen'!$C$15:$D$114,2,0),"")</f>
        <v/>
      </c>
      <c r="D166" s="203"/>
      <c r="E166" s="210"/>
      <c r="F166" s="230"/>
      <c r="G166" s="230"/>
      <c r="H166" s="230"/>
      <c r="I166" s="220"/>
      <c r="J166" s="220"/>
      <c r="K166" s="220"/>
      <c r="L166" s="114"/>
      <c r="M166" s="115"/>
      <c r="V166" s="6">
        <f t="shared" si="24"/>
        <v>0</v>
      </c>
      <c r="W166" s="6" t="str">
        <f t="shared" si="26"/>
        <v>Leer</v>
      </c>
      <c r="X166" s="6" t="str">
        <f t="shared" si="1"/>
        <v/>
      </c>
      <c r="Y166" s="6">
        <f>VLOOKUP($C166,{"29 - Psychiatrie (Erwachsene)",1;"30 - Kinder- und Jugendpsychiatrie",1;"31 - Psychosomatik",1;0,0;"",0},2,0)</f>
        <v>0</v>
      </c>
      <c r="Z166" s="6">
        <f t="shared" si="27"/>
        <v>0</v>
      </c>
      <c r="AA166" s="6">
        <f t="shared" si="28"/>
        <v>0</v>
      </c>
      <c r="AB166" s="6">
        <f t="shared" si="29"/>
        <v>0</v>
      </c>
      <c r="AC166" s="6">
        <f t="shared" si="30"/>
        <v>0</v>
      </c>
      <c r="AD166" s="6">
        <f t="shared" si="31"/>
        <v>0</v>
      </c>
      <c r="AE166" s="6">
        <f t="shared" si="32"/>
        <v>0</v>
      </c>
      <c r="AF166" s="6">
        <f t="shared" si="33"/>
        <v>0</v>
      </c>
      <c r="AG166" s="6">
        <f t="shared" si="34"/>
        <v>0</v>
      </c>
      <c r="AH166" s="6"/>
    </row>
    <row r="167" spans="1:34" s="20" customFormat="1" ht="15" customHeight="1" x14ac:dyDescent="0.25">
      <c r="A167" s="19"/>
      <c r="B167" s="74" t="str">
        <f t="shared" si="25"/>
        <v>!!!</v>
      </c>
      <c r="C167" s="202" t="str">
        <f>IF($D167&lt;&gt;"",VLOOKUP(TEXT($D167,0),'Angaben Stationen'!$C$15:$D$114,2,0),"")</f>
        <v/>
      </c>
      <c r="D167" s="203"/>
      <c r="E167" s="210"/>
      <c r="F167" s="230"/>
      <c r="G167" s="230"/>
      <c r="H167" s="230"/>
      <c r="I167" s="220"/>
      <c r="J167" s="220"/>
      <c r="K167" s="220"/>
      <c r="L167" s="114"/>
      <c r="M167" s="115"/>
      <c r="V167" s="6">
        <f t="shared" si="24"/>
        <v>0</v>
      </c>
      <c r="W167" s="6" t="str">
        <f t="shared" si="26"/>
        <v>Leer</v>
      </c>
      <c r="X167" s="6" t="str">
        <f t="shared" si="1"/>
        <v/>
      </c>
      <c r="Y167" s="6">
        <f>VLOOKUP($C167,{"29 - Psychiatrie (Erwachsene)",1;"30 - Kinder- und Jugendpsychiatrie",1;"31 - Psychosomatik",1;0,0;"",0},2,0)</f>
        <v>0</v>
      </c>
      <c r="Z167" s="6">
        <f t="shared" si="27"/>
        <v>0</v>
      </c>
      <c r="AA167" s="6">
        <f t="shared" si="28"/>
        <v>0</v>
      </c>
      <c r="AB167" s="6">
        <f t="shared" si="29"/>
        <v>0</v>
      </c>
      <c r="AC167" s="6">
        <f t="shared" si="30"/>
        <v>0</v>
      </c>
      <c r="AD167" s="6">
        <f t="shared" si="31"/>
        <v>0</v>
      </c>
      <c r="AE167" s="6">
        <f t="shared" si="32"/>
        <v>0</v>
      </c>
      <c r="AF167" s="6">
        <f t="shared" si="33"/>
        <v>0</v>
      </c>
      <c r="AG167" s="6">
        <f t="shared" si="34"/>
        <v>0</v>
      </c>
      <c r="AH167" s="6"/>
    </row>
    <row r="168" spans="1:34" s="20" customFormat="1" ht="15" customHeight="1" x14ac:dyDescent="0.25">
      <c r="A168" s="19"/>
      <c r="B168" s="74" t="str">
        <f t="shared" si="25"/>
        <v>!!!</v>
      </c>
      <c r="C168" s="202" t="str">
        <f>IF($D168&lt;&gt;"",VLOOKUP(TEXT($D168,0),'Angaben Stationen'!$C$15:$D$114,2,0),"")</f>
        <v/>
      </c>
      <c r="D168" s="203"/>
      <c r="E168" s="210"/>
      <c r="F168" s="230"/>
      <c r="G168" s="230"/>
      <c r="H168" s="230"/>
      <c r="I168" s="220"/>
      <c r="J168" s="220"/>
      <c r="K168" s="220"/>
      <c r="L168" s="114"/>
      <c r="M168" s="115"/>
      <c r="V168" s="6">
        <f t="shared" si="24"/>
        <v>0</v>
      </c>
      <c r="W168" s="6" t="str">
        <f t="shared" si="26"/>
        <v>Leer</v>
      </c>
      <c r="X168" s="6" t="str">
        <f t="shared" si="1"/>
        <v/>
      </c>
      <c r="Y168" s="6">
        <f>VLOOKUP($C168,{"29 - Psychiatrie (Erwachsene)",1;"30 - Kinder- und Jugendpsychiatrie",1;"31 - Psychosomatik",1;0,0;"",0},2,0)</f>
        <v>0</v>
      </c>
      <c r="Z168" s="6">
        <f t="shared" si="27"/>
        <v>0</v>
      </c>
      <c r="AA168" s="6">
        <f t="shared" si="28"/>
        <v>0</v>
      </c>
      <c r="AB168" s="6">
        <f t="shared" si="29"/>
        <v>0</v>
      </c>
      <c r="AC168" s="6">
        <f t="shared" si="30"/>
        <v>0</v>
      </c>
      <c r="AD168" s="6">
        <f t="shared" si="31"/>
        <v>0</v>
      </c>
      <c r="AE168" s="6">
        <f t="shared" si="32"/>
        <v>0</v>
      </c>
      <c r="AF168" s="6">
        <f t="shared" si="33"/>
        <v>0</v>
      </c>
      <c r="AG168" s="6">
        <f t="shared" si="34"/>
        <v>0</v>
      </c>
      <c r="AH168" s="6"/>
    </row>
    <row r="169" spans="1:34" s="20" customFormat="1" ht="15" customHeight="1" x14ac:dyDescent="0.25">
      <c r="A169" s="19"/>
      <c r="B169" s="74" t="str">
        <f t="shared" si="25"/>
        <v>!!!</v>
      </c>
      <c r="C169" s="202" t="str">
        <f>IF($D169&lt;&gt;"",VLOOKUP(TEXT($D169,0),'Angaben Stationen'!$C$15:$D$114,2,0),"")</f>
        <v/>
      </c>
      <c r="D169" s="203"/>
      <c r="E169" s="210"/>
      <c r="F169" s="230"/>
      <c r="G169" s="230"/>
      <c r="H169" s="230"/>
      <c r="I169" s="220"/>
      <c r="J169" s="220"/>
      <c r="K169" s="220"/>
      <c r="L169" s="114"/>
      <c r="M169" s="115"/>
      <c r="V169" s="6">
        <f t="shared" si="24"/>
        <v>0</v>
      </c>
      <c r="W169" s="6" t="str">
        <f t="shared" si="26"/>
        <v>Leer</v>
      </c>
      <c r="X169" s="6" t="str">
        <f t="shared" si="1"/>
        <v/>
      </c>
      <c r="Y169" s="6">
        <f>VLOOKUP($C169,{"29 - Psychiatrie (Erwachsene)",1;"30 - Kinder- und Jugendpsychiatrie",1;"31 - Psychosomatik",1;0,0;"",0},2,0)</f>
        <v>0</v>
      </c>
      <c r="Z169" s="6">
        <f t="shared" si="27"/>
        <v>0</v>
      </c>
      <c r="AA169" s="6">
        <f t="shared" si="28"/>
        <v>0</v>
      </c>
      <c r="AB169" s="6">
        <f t="shared" si="29"/>
        <v>0</v>
      </c>
      <c r="AC169" s="6">
        <f t="shared" si="30"/>
        <v>0</v>
      </c>
      <c r="AD169" s="6">
        <f t="shared" si="31"/>
        <v>0</v>
      </c>
      <c r="AE169" s="6">
        <f t="shared" si="32"/>
        <v>0</v>
      </c>
      <c r="AF169" s="6">
        <f t="shared" si="33"/>
        <v>0</v>
      </c>
      <c r="AG169" s="6">
        <f t="shared" si="34"/>
        <v>0</v>
      </c>
      <c r="AH169" s="6"/>
    </row>
    <row r="170" spans="1:34" s="20" customFormat="1" ht="15" customHeight="1" x14ac:dyDescent="0.25">
      <c r="A170" s="19"/>
      <c r="B170" s="74" t="str">
        <f t="shared" si="25"/>
        <v>!!!</v>
      </c>
      <c r="C170" s="202" t="str">
        <f>IF($D170&lt;&gt;"",VLOOKUP(TEXT($D170,0),'Angaben Stationen'!$C$15:$D$114,2,0),"")</f>
        <v/>
      </c>
      <c r="D170" s="203"/>
      <c r="E170" s="210"/>
      <c r="F170" s="230"/>
      <c r="G170" s="230"/>
      <c r="H170" s="230"/>
      <c r="I170" s="220"/>
      <c r="J170" s="220"/>
      <c r="K170" s="220"/>
      <c r="L170" s="114"/>
      <c r="M170" s="115"/>
      <c r="V170" s="6">
        <f t="shared" si="24"/>
        <v>0</v>
      </c>
      <c r="W170" s="6" t="str">
        <f t="shared" si="26"/>
        <v>Leer</v>
      </c>
      <c r="X170" s="6" t="str">
        <f t="shared" si="1"/>
        <v/>
      </c>
      <c r="Y170" s="6">
        <f>VLOOKUP($C170,{"29 - Psychiatrie (Erwachsene)",1;"30 - Kinder- und Jugendpsychiatrie",1;"31 - Psychosomatik",1;0,0;"",0},2,0)</f>
        <v>0</v>
      </c>
      <c r="Z170" s="6">
        <f t="shared" si="27"/>
        <v>0</v>
      </c>
      <c r="AA170" s="6">
        <f t="shared" si="28"/>
        <v>0</v>
      </c>
      <c r="AB170" s="6">
        <f t="shared" si="29"/>
        <v>0</v>
      </c>
      <c r="AC170" s="6">
        <f t="shared" si="30"/>
        <v>0</v>
      </c>
      <c r="AD170" s="6">
        <f t="shared" si="31"/>
        <v>0</v>
      </c>
      <c r="AE170" s="6">
        <f t="shared" si="32"/>
        <v>0</v>
      </c>
      <c r="AF170" s="6">
        <f t="shared" si="33"/>
        <v>0</v>
      </c>
      <c r="AG170" s="6">
        <f t="shared" si="34"/>
        <v>0</v>
      </c>
      <c r="AH170" s="6"/>
    </row>
    <row r="171" spans="1:34" s="20" customFormat="1" ht="15" customHeight="1" x14ac:dyDescent="0.25">
      <c r="A171" s="19"/>
      <c r="B171" s="74" t="str">
        <f t="shared" si="25"/>
        <v>!!!</v>
      </c>
      <c r="C171" s="202" t="str">
        <f>IF($D171&lt;&gt;"",VLOOKUP(TEXT($D171,0),'Angaben Stationen'!$C$15:$D$114,2,0),"")</f>
        <v/>
      </c>
      <c r="D171" s="203"/>
      <c r="E171" s="210"/>
      <c r="F171" s="230"/>
      <c r="G171" s="230"/>
      <c r="H171" s="230"/>
      <c r="I171" s="220"/>
      <c r="J171" s="220"/>
      <c r="K171" s="220"/>
      <c r="L171" s="114"/>
      <c r="M171" s="115"/>
      <c r="V171" s="6">
        <f t="shared" si="24"/>
        <v>0</v>
      </c>
      <c r="W171" s="6" t="str">
        <f t="shared" si="26"/>
        <v>Leer</v>
      </c>
      <c r="X171" s="6" t="str">
        <f t="shared" si="1"/>
        <v/>
      </c>
      <c r="Y171" s="6">
        <f>VLOOKUP($C171,{"29 - Psychiatrie (Erwachsene)",1;"30 - Kinder- und Jugendpsychiatrie",1;"31 - Psychosomatik",1;0,0;"",0},2,0)</f>
        <v>0</v>
      </c>
      <c r="Z171" s="6">
        <f t="shared" si="27"/>
        <v>0</v>
      </c>
      <c r="AA171" s="6">
        <f t="shared" si="28"/>
        <v>0</v>
      </c>
      <c r="AB171" s="6">
        <f t="shared" si="29"/>
        <v>0</v>
      </c>
      <c r="AC171" s="6">
        <f t="shared" si="30"/>
        <v>0</v>
      </c>
      <c r="AD171" s="6">
        <f t="shared" si="31"/>
        <v>0</v>
      </c>
      <c r="AE171" s="6">
        <f t="shared" si="32"/>
        <v>0</v>
      </c>
      <c r="AF171" s="6">
        <f t="shared" si="33"/>
        <v>0</v>
      </c>
      <c r="AG171" s="6">
        <f t="shared" si="34"/>
        <v>0</v>
      </c>
      <c r="AH171" s="6"/>
    </row>
    <row r="172" spans="1:34" s="20" customFormat="1" ht="15" customHeight="1" x14ac:dyDescent="0.25">
      <c r="A172" s="19"/>
      <c r="B172" s="74" t="str">
        <f t="shared" si="25"/>
        <v>!!!</v>
      </c>
      <c r="C172" s="202" t="str">
        <f>IF($D172&lt;&gt;"",VLOOKUP(TEXT($D172,0),'Angaben Stationen'!$C$15:$D$114,2,0),"")</f>
        <v/>
      </c>
      <c r="D172" s="203"/>
      <c r="E172" s="210"/>
      <c r="F172" s="230"/>
      <c r="G172" s="230"/>
      <c r="H172" s="230"/>
      <c r="I172" s="220"/>
      <c r="J172" s="220"/>
      <c r="K172" s="220"/>
      <c r="L172" s="114"/>
      <c r="M172" s="115"/>
      <c r="V172" s="6">
        <f t="shared" si="24"/>
        <v>0</v>
      </c>
      <c r="W172" s="6" t="str">
        <f t="shared" si="26"/>
        <v>Leer</v>
      </c>
      <c r="X172" s="6" t="str">
        <f t="shared" si="1"/>
        <v/>
      </c>
      <c r="Y172" s="6">
        <f>VLOOKUP($C172,{"29 - Psychiatrie (Erwachsene)",1;"30 - Kinder- und Jugendpsychiatrie",1;"31 - Psychosomatik",1;0,0;"",0},2,0)</f>
        <v>0</v>
      </c>
      <c r="Z172" s="6">
        <f t="shared" si="27"/>
        <v>0</v>
      </c>
      <c r="AA172" s="6">
        <f t="shared" si="28"/>
        <v>0</v>
      </c>
      <c r="AB172" s="6">
        <f t="shared" si="29"/>
        <v>0</v>
      </c>
      <c r="AC172" s="6">
        <f t="shared" si="30"/>
        <v>0</v>
      </c>
      <c r="AD172" s="6">
        <f t="shared" si="31"/>
        <v>0</v>
      </c>
      <c r="AE172" s="6">
        <f t="shared" si="32"/>
        <v>0</v>
      </c>
      <c r="AF172" s="6">
        <f t="shared" si="33"/>
        <v>0</v>
      </c>
      <c r="AG172" s="6">
        <f t="shared" si="34"/>
        <v>0</v>
      </c>
      <c r="AH172" s="6"/>
    </row>
    <row r="173" spans="1:34" s="20" customFormat="1" ht="15" customHeight="1" x14ac:dyDescent="0.25">
      <c r="A173" s="19"/>
      <c r="B173" s="74" t="str">
        <f t="shared" si="25"/>
        <v>!!!</v>
      </c>
      <c r="C173" s="202" t="str">
        <f>IF($D173&lt;&gt;"",VLOOKUP(TEXT($D173,0),'Angaben Stationen'!$C$15:$D$114,2,0),"")</f>
        <v/>
      </c>
      <c r="D173" s="203"/>
      <c r="E173" s="210"/>
      <c r="F173" s="230"/>
      <c r="G173" s="230"/>
      <c r="H173" s="230"/>
      <c r="I173" s="220"/>
      <c r="J173" s="220"/>
      <c r="K173" s="220"/>
      <c r="L173" s="114"/>
      <c r="M173" s="115"/>
      <c r="V173" s="6">
        <f t="shared" si="24"/>
        <v>0</v>
      </c>
      <c r="W173" s="6" t="str">
        <f t="shared" si="26"/>
        <v>Leer</v>
      </c>
      <c r="X173" s="6" t="str">
        <f t="shared" si="1"/>
        <v/>
      </c>
      <c r="Y173" s="6">
        <f>VLOOKUP($C173,{"29 - Psychiatrie (Erwachsene)",1;"30 - Kinder- und Jugendpsychiatrie",1;"31 - Psychosomatik",1;0,0;"",0},2,0)</f>
        <v>0</v>
      </c>
      <c r="Z173" s="6">
        <f t="shared" si="27"/>
        <v>0</v>
      </c>
      <c r="AA173" s="6">
        <f t="shared" si="28"/>
        <v>0</v>
      </c>
      <c r="AB173" s="6">
        <f t="shared" si="29"/>
        <v>0</v>
      </c>
      <c r="AC173" s="6">
        <f t="shared" si="30"/>
        <v>0</v>
      </c>
      <c r="AD173" s="6">
        <f t="shared" si="31"/>
        <v>0</v>
      </c>
      <c r="AE173" s="6">
        <f t="shared" si="32"/>
        <v>0</v>
      </c>
      <c r="AF173" s="6">
        <f t="shared" si="33"/>
        <v>0</v>
      </c>
      <c r="AG173" s="6">
        <f t="shared" si="34"/>
        <v>0</v>
      </c>
      <c r="AH173" s="6"/>
    </row>
    <row r="174" spans="1:34" s="20" customFormat="1" ht="15" customHeight="1" x14ac:dyDescent="0.25">
      <c r="A174" s="19"/>
      <c r="B174" s="74" t="str">
        <f t="shared" si="25"/>
        <v>!!!</v>
      </c>
      <c r="C174" s="202" t="str">
        <f>IF($D174&lt;&gt;"",VLOOKUP(TEXT($D174,0),'Angaben Stationen'!$C$15:$D$114,2,0),"")</f>
        <v/>
      </c>
      <c r="D174" s="203"/>
      <c r="E174" s="210"/>
      <c r="F174" s="230"/>
      <c r="G174" s="230"/>
      <c r="H174" s="230"/>
      <c r="I174" s="220"/>
      <c r="J174" s="220"/>
      <c r="K174" s="220"/>
      <c r="L174" s="114"/>
      <c r="M174" s="115"/>
      <c r="V174" s="6">
        <f t="shared" si="24"/>
        <v>0</v>
      </c>
      <c r="W174" s="6" t="str">
        <f t="shared" si="26"/>
        <v>Leer</v>
      </c>
      <c r="X174" s="6" t="str">
        <f t="shared" si="1"/>
        <v/>
      </c>
      <c r="Y174" s="6">
        <f>VLOOKUP($C174,{"29 - Psychiatrie (Erwachsene)",1;"30 - Kinder- und Jugendpsychiatrie",1;"31 - Psychosomatik",1;0,0;"",0},2,0)</f>
        <v>0</v>
      </c>
      <c r="Z174" s="6">
        <f t="shared" si="27"/>
        <v>0</v>
      </c>
      <c r="AA174" s="6">
        <f t="shared" si="28"/>
        <v>0</v>
      </c>
      <c r="AB174" s="6">
        <f t="shared" si="29"/>
        <v>0</v>
      </c>
      <c r="AC174" s="6">
        <f t="shared" si="30"/>
        <v>0</v>
      </c>
      <c r="AD174" s="6">
        <f t="shared" si="31"/>
        <v>0</v>
      </c>
      <c r="AE174" s="6">
        <f t="shared" si="32"/>
        <v>0</v>
      </c>
      <c r="AF174" s="6">
        <f t="shared" si="33"/>
        <v>0</v>
      </c>
      <c r="AG174" s="6">
        <f t="shared" si="34"/>
        <v>0</v>
      </c>
      <c r="AH174" s="6"/>
    </row>
    <row r="175" spans="1:34" s="20" customFormat="1" ht="15" customHeight="1" x14ac:dyDescent="0.25">
      <c r="A175" s="19"/>
      <c r="B175" s="74" t="str">
        <f t="shared" si="25"/>
        <v>!!!</v>
      </c>
      <c r="C175" s="202" t="str">
        <f>IF($D175&lt;&gt;"",VLOOKUP(TEXT($D175,0),'Angaben Stationen'!$C$15:$D$114,2,0),"")</f>
        <v/>
      </c>
      <c r="D175" s="203"/>
      <c r="E175" s="210"/>
      <c r="F175" s="230"/>
      <c r="G175" s="230"/>
      <c r="H175" s="230"/>
      <c r="I175" s="220"/>
      <c r="J175" s="220"/>
      <c r="K175" s="220"/>
      <c r="L175" s="114"/>
      <c r="M175" s="115"/>
      <c r="V175" s="6">
        <f t="shared" si="24"/>
        <v>0</v>
      </c>
      <c r="W175" s="6" t="str">
        <f t="shared" si="26"/>
        <v>Leer</v>
      </c>
      <c r="X175" s="6" t="str">
        <f t="shared" si="1"/>
        <v/>
      </c>
      <c r="Y175" s="6">
        <f>VLOOKUP($C175,{"29 - Psychiatrie (Erwachsene)",1;"30 - Kinder- und Jugendpsychiatrie",1;"31 - Psychosomatik",1;0,0;"",0},2,0)</f>
        <v>0</v>
      </c>
      <c r="Z175" s="6">
        <f t="shared" si="27"/>
        <v>0</v>
      </c>
      <c r="AA175" s="6">
        <f t="shared" si="28"/>
        <v>0</v>
      </c>
      <c r="AB175" s="6">
        <f t="shared" si="29"/>
        <v>0</v>
      </c>
      <c r="AC175" s="6">
        <f t="shared" si="30"/>
        <v>0</v>
      </c>
      <c r="AD175" s="6">
        <f t="shared" si="31"/>
        <v>0</v>
      </c>
      <c r="AE175" s="6">
        <f t="shared" si="32"/>
        <v>0</v>
      </c>
      <c r="AF175" s="6">
        <f t="shared" si="33"/>
        <v>0</v>
      </c>
      <c r="AG175" s="6">
        <f t="shared" si="34"/>
        <v>0</v>
      </c>
      <c r="AH175" s="6"/>
    </row>
    <row r="176" spans="1:34" s="20" customFormat="1" ht="15" customHeight="1" x14ac:dyDescent="0.25">
      <c r="A176" s="19"/>
      <c r="B176" s="74" t="str">
        <f t="shared" si="25"/>
        <v>!!!</v>
      </c>
      <c r="C176" s="202" t="str">
        <f>IF($D176&lt;&gt;"",VLOOKUP(TEXT($D176,0),'Angaben Stationen'!$C$15:$D$114,2,0),"")</f>
        <v/>
      </c>
      <c r="D176" s="203"/>
      <c r="E176" s="210"/>
      <c r="F176" s="230"/>
      <c r="G176" s="230"/>
      <c r="H176" s="230"/>
      <c r="I176" s="220"/>
      <c r="J176" s="220"/>
      <c r="K176" s="220"/>
      <c r="L176" s="114"/>
      <c r="M176" s="115"/>
      <c r="V176" s="6">
        <f t="shared" si="24"/>
        <v>0</v>
      </c>
      <c r="W176" s="6" t="str">
        <f t="shared" si="26"/>
        <v>Leer</v>
      </c>
      <c r="X176" s="6" t="str">
        <f t="shared" si="1"/>
        <v/>
      </c>
      <c r="Y176" s="6">
        <f>VLOOKUP($C176,{"29 - Psychiatrie (Erwachsene)",1;"30 - Kinder- und Jugendpsychiatrie",1;"31 - Psychosomatik",1;0,0;"",0},2,0)</f>
        <v>0</v>
      </c>
      <c r="Z176" s="6">
        <f t="shared" si="27"/>
        <v>0</v>
      </c>
      <c r="AA176" s="6">
        <f t="shared" si="28"/>
        <v>0</v>
      </c>
      <c r="AB176" s="6">
        <f t="shared" si="29"/>
        <v>0</v>
      </c>
      <c r="AC176" s="6">
        <f t="shared" si="30"/>
        <v>0</v>
      </c>
      <c r="AD176" s="6">
        <f t="shared" si="31"/>
        <v>0</v>
      </c>
      <c r="AE176" s="6">
        <f t="shared" si="32"/>
        <v>0</v>
      </c>
      <c r="AF176" s="6">
        <f t="shared" si="33"/>
        <v>0</v>
      </c>
      <c r="AG176" s="6">
        <f t="shared" si="34"/>
        <v>0</v>
      </c>
      <c r="AH176" s="6"/>
    </row>
    <row r="177" spans="1:34" s="20" customFormat="1" ht="15" customHeight="1" x14ac:dyDescent="0.25">
      <c r="A177" s="19"/>
      <c r="B177" s="74" t="str">
        <f t="shared" si="25"/>
        <v>!!!</v>
      </c>
      <c r="C177" s="202" t="str">
        <f>IF($D177&lt;&gt;"",VLOOKUP(TEXT($D177,0),'Angaben Stationen'!$C$15:$D$114,2,0),"")</f>
        <v/>
      </c>
      <c r="D177" s="203"/>
      <c r="E177" s="210"/>
      <c r="F177" s="230"/>
      <c r="G177" s="230"/>
      <c r="H177" s="230"/>
      <c r="I177" s="220"/>
      <c r="J177" s="220"/>
      <c r="K177" s="220"/>
      <c r="L177" s="114"/>
      <c r="M177" s="115"/>
      <c r="V177" s="6">
        <f t="shared" si="24"/>
        <v>0</v>
      </c>
      <c r="W177" s="6" t="str">
        <f t="shared" si="26"/>
        <v>Leer</v>
      </c>
      <c r="X177" s="6" t="str">
        <f t="shared" si="1"/>
        <v/>
      </c>
      <c r="Y177" s="6">
        <f>VLOOKUP($C177,{"29 - Psychiatrie (Erwachsene)",1;"30 - Kinder- und Jugendpsychiatrie",1;"31 - Psychosomatik",1;0,0;"",0},2,0)</f>
        <v>0</v>
      </c>
      <c r="Z177" s="6">
        <f t="shared" si="27"/>
        <v>0</v>
      </c>
      <c r="AA177" s="6">
        <f t="shared" si="28"/>
        <v>0</v>
      </c>
      <c r="AB177" s="6">
        <f t="shared" si="29"/>
        <v>0</v>
      </c>
      <c r="AC177" s="6">
        <f t="shared" si="30"/>
        <v>0</v>
      </c>
      <c r="AD177" s="6">
        <f t="shared" si="31"/>
        <v>0</v>
      </c>
      <c r="AE177" s="6">
        <f t="shared" si="32"/>
        <v>0</v>
      </c>
      <c r="AF177" s="6">
        <f t="shared" si="33"/>
        <v>0</v>
      </c>
      <c r="AG177" s="6">
        <f t="shared" si="34"/>
        <v>0</v>
      </c>
      <c r="AH177" s="6"/>
    </row>
    <row r="178" spans="1:34" s="20" customFormat="1" ht="15" customHeight="1" x14ac:dyDescent="0.25">
      <c r="A178" s="19"/>
      <c r="B178" s="74" t="str">
        <f t="shared" si="25"/>
        <v>!!!</v>
      </c>
      <c r="C178" s="202" t="str">
        <f>IF($D178&lt;&gt;"",VLOOKUP(TEXT($D178,0),'Angaben Stationen'!$C$15:$D$114,2,0),"")</f>
        <v/>
      </c>
      <c r="D178" s="203"/>
      <c r="E178" s="210"/>
      <c r="F178" s="230"/>
      <c r="G178" s="230"/>
      <c r="H178" s="230"/>
      <c r="I178" s="220"/>
      <c r="J178" s="220"/>
      <c r="K178" s="220"/>
      <c r="L178" s="114"/>
      <c r="M178" s="115"/>
      <c r="V178" s="6">
        <f t="shared" si="24"/>
        <v>0</v>
      </c>
      <c r="W178" s="6" t="str">
        <f t="shared" si="26"/>
        <v>Leer</v>
      </c>
      <c r="X178" s="6" t="str">
        <f t="shared" si="1"/>
        <v/>
      </c>
      <c r="Y178" s="6">
        <f>VLOOKUP($C178,{"29 - Psychiatrie (Erwachsene)",1;"30 - Kinder- und Jugendpsychiatrie",1;"31 - Psychosomatik",1;0,0;"",0},2,0)</f>
        <v>0</v>
      </c>
      <c r="Z178" s="6">
        <f t="shared" si="27"/>
        <v>0</v>
      </c>
      <c r="AA178" s="6">
        <f t="shared" si="28"/>
        <v>0</v>
      </c>
      <c r="AB178" s="6">
        <f t="shared" si="29"/>
        <v>0</v>
      </c>
      <c r="AC178" s="6">
        <f t="shared" si="30"/>
        <v>0</v>
      </c>
      <c r="AD178" s="6">
        <f t="shared" si="31"/>
        <v>0</v>
      </c>
      <c r="AE178" s="6">
        <f t="shared" si="32"/>
        <v>0</v>
      </c>
      <c r="AF178" s="6">
        <f t="shared" si="33"/>
        <v>0</v>
      </c>
      <c r="AG178" s="6">
        <f t="shared" si="34"/>
        <v>0</v>
      </c>
      <c r="AH178" s="6"/>
    </row>
    <row r="179" spans="1:34" s="20" customFormat="1" ht="15" customHeight="1" x14ac:dyDescent="0.25">
      <c r="A179" s="19"/>
      <c r="B179" s="74" t="str">
        <f t="shared" si="25"/>
        <v>!!!</v>
      </c>
      <c r="C179" s="202" t="str">
        <f>IF($D179&lt;&gt;"",VLOOKUP(TEXT($D179,0),'Angaben Stationen'!$C$15:$D$114,2,0),"")</f>
        <v/>
      </c>
      <c r="D179" s="203"/>
      <c r="E179" s="210"/>
      <c r="F179" s="230"/>
      <c r="G179" s="230"/>
      <c r="H179" s="230"/>
      <c r="I179" s="220"/>
      <c r="J179" s="220"/>
      <c r="K179" s="220"/>
      <c r="L179" s="114"/>
      <c r="M179" s="115"/>
      <c r="V179" s="6">
        <f t="shared" si="24"/>
        <v>0</v>
      </c>
      <c r="W179" s="6" t="str">
        <f t="shared" si="26"/>
        <v>Leer</v>
      </c>
      <c r="X179" s="6" t="str">
        <f t="shared" si="1"/>
        <v/>
      </c>
      <c r="Y179" s="6">
        <f>VLOOKUP($C179,{"29 - Psychiatrie (Erwachsene)",1;"30 - Kinder- und Jugendpsychiatrie",1;"31 - Psychosomatik",1;0,0;"",0},2,0)</f>
        <v>0</v>
      </c>
      <c r="Z179" s="6">
        <f t="shared" si="27"/>
        <v>0</v>
      </c>
      <c r="AA179" s="6">
        <f t="shared" si="28"/>
        <v>0</v>
      </c>
      <c r="AB179" s="6">
        <f t="shared" si="29"/>
        <v>0</v>
      </c>
      <c r="AC179" s="6">
        <f t="shared" si="30"/>
        <v>0</v>
      </c>
      <c r="AD179" s="6">
        <f t="shared" si="31"/>
        <v>0</v>
      </c>
      <c r="AE179" s="6">
        <f t="shared" si="32"/>
        <v>0</v>
      </c>
      <c r="AF179" s="6">
        <f t="shared" si="33"/>
        <v>0</v>
      </c>
      <c r="AG179" s="6">
        <f t="shared" si="34"/>
        <v>0</v>
      </c>
      <c r="AH179" s="6"/>
    </row>
    <row r="180" spans="1:34" s="20" customFormat="1" ht="15" customHeight="1" x14ac:dyDescent="0.25">
      <c r="A180" s="19"/>
      <c r="B180" s="74" t="str">
        <f t="shared" si="25"/>
        <v>!!!</v>
      </c>
      <c r="C180" s="202" t="str">
        <f>IF($D180&lt;&gt;"",VLOOKUP(TEXT($D180,0),'Angaben Stationen'!$C$15:$D$114,2,0),"")</f>
        <v/>
      </c>
      <c r="D180" s="203"/>
      <c r="E180" s="210"/>
      <c r="F180" s="230"/>
      <c r="G180" s="230"/>
      <c r="H180" s="230"/>
      <c r="I180" s="220"/>
      <c r="J180" s="220"/>
      <c r="K180" s="220"/>
      <c r="L180" s="114"/>
      <c r="M180" s="115"/>
      <c r="V180" s="6">
        <f t="shared" si="24"/>
        <v>0</v>
      </c>
      <c r="W180" s="6" t="str">
        <f t="shared" si="26"/>
        <v>Leer</v>
      </c>
      <c r="X180" s="6" t="str">
        <f t="shared" si="1"/>
        <v/>
      </c>
      <c r="Y180" s="6">
        <f>VLOOKUP($C180,{"29 - Psychiatrie (Erwachsene)",1;"30 - Kinder- und Jugendpsychiatrie",1;"31 - Psychosomatik",1;0,0;"",0},2,0)</f>
        <v>0</v>
      </c>
      <c r="Z180" s="6">
        <f t="shared" si="27"/>
        <v>0</v>
      </c>
      <c r="AA180" s="6">
        <f t="shared" si="28"/>
        <v>0</v>
      </c>
      <c r="AB180" s="6">
        <f t="shared" si="29"/>
        <v>0</v>
      </c>
      <c r="AC180" s="6">
        <f t="shared" si="30"/>
        <v>0</v>
      </c>
      <c r="AD180" s="6">
        <f t="shared" si="31"/>
        <v>0</v>
      </c>
      <c r="AE180" s="6">
        <f t="shared" si="32"/>
        <v>0</v>
      </c>
      <c r="AF180" s="6">
        <f t="shared" si="33"/>
        <v>0</v>
      </c>
      <c r="AG180" s="6">
        <f t="shared" si="34"/>
        <v>0</v>
      </c>
      <c r="AH180" s="6"/>
    </row>
    <row r="181" spans="1:34" s="20" customFormat="1" ht="15" customHeight="1" x14ac:dyDescent="0.25">
      <c r="A181" s="19"/>
      <c r="B181" s="74" t="str">
        <f t="shared" si="25"/>
        <v>!!!</v>
      </c>
      <c r="C181" s="202" t="str">
        <f>IF($D181&lt;&gt;"",VLOOKUP(TEXT($D181,0),'Angaben Stationen'!$C$15:$D$114,2,0),"")</f>
        <v/>
      </c>
      <c r="D181" s="203"/>
      <c r="E181" s="210"/>
      <c r="F181" s="230"/>
      <c r="G181" s="230"/>
      <c r="H181" s="230"/>
      <c r="I181" s="220"/>
      <c r="J181" s="220"/>
      <c r="K181" s="220"/>
      <c r="L181" s="114"/>
      <c r="M181" s="115"/>
      <c r="V181" s="6">
        <f t="shared" si="24"/>
        <v>0</v>
      </c>
      <c r="W181" s="6" t="str">
        <f t="shared" si="26"/>
        <v>Leer</v>
      </c>
      <c r="X181" s="6" t="str">
        <f t="shared" si="1"/>
        <v/>
      </c>
      <c r="Y181" s="6">
        <f>VLOOKUP($C181,{"29 - Psychiatrie (Erwachsene)",1;"30 - Kinder- und Jugendpsychiatrie",1;"31 - Psychosomatik",1;0,0;"",0},2,0)</f>
        <v>0</v>
      </c>
      <c r="Z181" s="6">
        <f t="shared" si="27"/>
        <v>0</v>
      </c>
      <c r="AA181" s="6">
        <f t="shared" si="28"/>
        <v>0</v>
      </c>
      <c r="AB181" s="6">
        <f t="shared" si="29"/>
        <v>0</v>
      </c>
      <c r="AC181" s="6">
        <f t="shared" si="30"/>
        <v>0</v>
      </c>
      <c r="AD181" s="6">
        <f t="shared" si="31"/>
        <v>0</v>
      </c>
      <c r="AE181" s="6">
        <f t="shared" si="32"/>
        <v>0</v>
      </c>
      <c r="AF181" s="6">
        <f t="shared" si="33"/>
        <v>0</v>
      </c>
      <c r="AG181" s="6">
        <f t="shared" si="34"/>
        <v>0</v>
      </c>
      <c r="AH181" s="6"/>
    </row>
    <row r="182" spans="1:34" s="20" customFormat="1" ht="15" customHeight="1" x14ac:dyDescent="0.25">
      <c r="A182" s="19"/>
      <c r="B182" s="74" t="str">
        <f t="shared" si="25"/>
        <v>!!!</v>
      </c>
      <c r="C182" s="202" t="str">
        <f>IF($D182&lt;&gt;"",VLOOKUP(TEXT($D182,0),'Angaben Stationen'!$C$15:$D$114,2,0),"")</f>
        <v/>
      </c>
      <c r="D182" s="203"/>
      <c r="E182" s="210"/>
      <c r="F182" s="230"/>
      <c r="G182" s="230"/>
      <c r="H182" s="230"/>
      <c r="I182" s="220"/>
      <c r="J182" s="220"/>
      <c r="K182" s="220"/>
      <c r="L182" s="114"/>
      <c r="M182" s="115"/>
      <c r="V182" s="6">
        <f t="shared" si="24"/>
        <v>0</v>
      </c>
      <c r="W182" s="6" t="str">
        <f t="shared" si="26"/>
        <v>Leer</v>
      </c>
      <c r="X182" s="6" t="str">
        <f t="shared" si="1"/>
        <v/>
      </c>
      <c r="Y182" s="6">
        <f>VLOOKUP($C182,{"29 - Psychiatrie (Erwachsene)",1;"30 - Kinder- und Jugendpsychiatrie",1;"31 - Psychosomatik",1;0,0;"",0},2,0)</f>
        <v>0</v>
      </c>
      <c r="Z182" s="6">
        <f t="shared" si="27"/>
        <v>0</v>
      </c>
      <c r="AA182" s="6">
        <f t="shared" si="28"/>
        <v>0</v>
      </c>
      <c r="AB182" s="6">
        <f t="shared" si="29"/>
        <v>0</v>
      </c>
      <c r="AC182" s="6">
        <f t="shared" si="30"/>
        <v>0</v>
      </c>
      <c r="AD182" s="6">
        <f t="shared" si="31"/>
        <v>0</v>
      </c>
      <c r="AE182" s="6">
        <f t="shared" si="32"/>
        <v>0</v>
      </c>
      <c r="AF182" s="6">
        <f t="shared" si="33"/>
        <v>0</v>
      </c>
      <c r="AG182" s="6">
        <f t="shared" si="34"/>
        <v>0</v>
      </c>
      <c r="AH182" s="6"/>
    </row>
    <row r="183" spans="1:34" s="20" customFormat="1" ht="15" customHeight="1" x14ac:dyDescent="0.25">
      <c r="A183" s="19"/>
      <c r="B183" s="74" t="str">
        <f t="shared" si="25"/>
        <v>!!!</v>
      </c>
      <c r="C183" s="202" t="str">
        <f>IF($D183&lt;&gt;"",VLOOKUP(TEXT($D183,0),'Angaben Stationen'!$C$15:$D$114,2,0),"")</f>
        <v/>
      </c>
      <c r="D183" s="203"/>
      <c r="E183" s="210"/>
      <c r="F183" s="230"/>
      <c r="G183" s="230"/>
      <c r="H183" s="230"/>
      <c r="I183" s="220"/>
      <c r="J183" s="220"/>
      <c r="K183" s="220"/>
      <c r="L183" s="114"/>
      <c r="M183" s="115"/>
      <c r="V183" s="6">
        <f t="shared" si="24"/>
        <v>0</v>
      </c>
      <c r="W183" s="6" t="str">
        <f t="shared" si="26"/>
        <v>Leer</v>
      </c>
      <c r="X183" s="6" t="str">
        <f t="shared" si="1"/>
        <v/>
      </c>
      <c r="Y183" s="6">
        <f>VLOOKUP($C183,{"29 - Psychiatrie (Erwachsene)",1;"30 - Kinder- und Jugendpsychiatrie",1;"31 - Psychosomatik",1;0,0;"",0},2,0)</f>
        <v>0</v>
      </c>
      <c r="Z183" s="6">
        <f t="shared" si="27"/>
        <v>0</v>
      </c>
      <c r="AA183" s="6">
        <f t="shared" si="28"/>
        <v>0</v>
      </c>
      <c r="AB183" s="6">
        <f t="shared" si="29"/>
        <v>0</v>
      </c>
      <c r="AC183" s="6">
        <f t="shared" si="30"/>
        <v>0</v>
      </c>
      <c r="AD183" s="6">
        <f t="shared" si="31"/>
        <v>0</v>
      </c>
      <c r="AE183" s="6">
        <f t="shared" si="32"/>
        <v>0</v>
      </c>
      <c r="AF183" s="6">
        <f t="shared" si="33"/>
        <v>0</v>
      </c>
      <c r="AG183" s="6">
        <f t="shared" si="34"/>
        <v>0</v>
      </c>
      <c r="AH183" s="6"/>
    </row>
    <row r="184" spans="1:34" s="20" customFormat="1" ht="15" customHeight="1" x14ac:dyDescent="0.25">
      <c r="A184" s="19"/>
      <c r="B184" s="74" t="str">
        <f t="shared" si="25"/>
        <v>!!!</v>
      </c>
      <c r="C184" s="202" t="str">
        <f>IF($D184&lt;&gt;"",VLOOKUP(TEXT($D184,0),'Angaben Stationen'!$C$15:$D$114,2,0),"")</f>
        <v/>
      </c>
      <c r="D184" s="203"/>
      <c r="E184" s="210"/>
      <c r="F184" s="230"/>
      <c r="G184" s="230"/>
      <c r="H184" s="230"/>
      <c r="I184" s="220"/>
      <c r="J184" s="220"/>
      <c r="K184" s="220"/>
      <c r="L184" s="114"/>
      <c r="M184" s="115"/>
      <c r="V184" s="6">
        <f t="shared" si="24"/>
        <v>0</v>
      </c>
      <c r="W184" s="6" t="str">
        <f t="shared" si="26"/>
        <v>Leer</v>
      </c>
      <c r="X184" s="6" t="str">
        <f t="shared" si="1"/>
        <v/>
      </c>
      <c r="Y184" s="6">
        <f>VLOOKUP($C184,{"29 - Psychiatrie (Erwachsene)",1;"30 - Kinder- und Jugendpsychiatrie",1;"31 - Psychosomatik",1;0,0;"",0},2,0)</f>
        <v>0</v>
      </c>
      <c r="Z184" s="6">
        <f t="shared" si="27"/>
        <v>0</v>
      </c>
      <c r="AA184" s="6">
        <f t="shared" si="28"/>
        <v>0</v>
      </c>
      <c r="AB184" s="6">
        <f t="shared" si="29"/>
        <v>0</v>
      </c>
      <c r="AC184" s="6">
        <f t="shared" si="30"/>
        <v>0</v>
      </c>
      <c r="AD184" s="6">
        <f t="shared" si="31"/>
        <v>0</v>
      </c>
      <c r="AE184" s="6">
        <f t="shared" si="32"/>
        <v>0</v>
      </c>
      <c r="AF184" s="6">
        <f t="shared" si="33"/>
        <v>0</v>
      </c>
      <c r="AG184" s="6">
        <f t="shared" si="34"/>
        <v>0</v>
      </c>
      <c r="AH184" s="6"/>
    </row>
    <row r="185" spans="1:34" s="20" customFormat="1" ht="15" customHeight="1" x14ac:dyDescent="0.25">
      <c r="A185" s="19"/>
      <c r="B185" s="74" t="str">
        <f t="shared" si="25"/>
        <v>!!!</v>
      </c>
      <c r="C185" s="202" t="str">
        <f>IF($D185&lt;&gt;"",VLOOKUP(TEXT($D185,0),'Angaben Stationen'!$C$15:$D$114,2,0),"")</f>
        <v/>
      </c>
      <c r="D185" s="203"/>
      <c r="E185" s="210"/>
      <c r="F185" s="230"/>
      <c r="G185" s="230"/>
      <c r="H185" s="230"/>
      <c r="I185" s="220"/>
      <c r="J185" s="220"/>
      <c r="K185" s="220"/>
      <c r="L185" s="114"/>
      <c r="M185" s="115"/>
      <c r="V185" s="6">
        <f t="shared" si="24"/>
        <v>0</v>
      </c>
      <c r="W185" s="6" t="str">
        <f t="shared" si="26"/>
        <v>Leer</v>
      </c>
      <c r="X185" s="6" t="str">
        <f t="shared" si="1"/>
        <v/>
      </c>
      <c r="Y185" s="6">
        <f>VLOOKUP($C185,{"29 - Psychiatrie (Erwachsene)",1;"30 - Kinder- und Jugendpsychiatrie",1;"31 - Psychosomatik",1;0,0;"",0},2,0)</f>
        <v>0</v>
      </c>
      <c r="Z185" s="6">
        <f t="shared" si="27"/>
        <v>0</v>
      </c>
      <c r="AA185" s="6">
        <f t="shared" si="28"/>
        <v>0</v>
      </c>
      <c r="AB185" s="6">
        <f t="shared" si="29"/>
        <v>0</v>
      </c>
      <c r="AC185" s="6">
        <f t="shared" si="30"/>
        <v>0</v>
      </c>
      <c r="AD185" s="6">
        <f t="shared" si="31"/>
        <v>0</v>
      </c>
      <c r="AE185" s="6">
        <f t="shared" si="32"/>
        <v>0</v>
      </c>
      <c r="AF185" s="6">
        <f t="shared" si="33"/>
        <v>0</v>
      </c>
      <c r="AG185" s="6">
        <f t="shared" si="34"/>
        <v>0</v>
      </c>
      <c r="AH185" s="6"/>
    </row>
    <row r="186" spans="1:34" s="20" customFormat="1" ht="15" customHeight="1" x14ac:dyDescent="0.25">
      <c r="A186" s="19"/>
      <c r="B186" s="74" t="str">
        <f t="shared" si="25"/>
        <v>!!!</v>
      </c>
      <c r="C186" s="202" t="str">
        <f>IF($D186&lt;&gt;"",VLOOKUP(TEXT($D186,0),'Angaben Stationen'!$C$15:$D$114,2,0),"")</f>
        <v/>
      </c>
      <c r="D186" s="203"/>
      <c r="E186" s="210"/>
      <c r="F186" s="230"/>
      <c r="G186" s="230"/>
      <c r="H186" s="230"/>
      <c r="I186" s="220"/>
      <c r="J186" s="220"/>
      <c r="K186" s="220"/>
      <c r="L186" s="114"/>
      <c r="M186" s="115"/>
      <c r="V186" s="6">
        <f t="shared" si="24"/>
        <v>0</v>
      </c>
      <c r="W186" s="6" t="str">
        <f t="shared" si="26"/>
        <v>Leer</v>
      </c>
      <c r="X186" s="6" t="str">
        <f t="shared" si="1"/>
        <v/>
      </c>
      <c r="Y186" s="6">
        <f>VLOOKUP($C186,{"29 - Psychiatrie (Erwachsene)",1;"30 - Kinder- und Jugendpsychiatrie",1;"31 - Psychosomatik",1;0,0;"",0},2,0)</f>
        <v>0</v>
      </c>
      <c r="Z186" s="6">
        <f t="shared" si="27"/>
        <v>0</v>
      </c>
      <c r="AA186" s="6">
        <f t="shared" si="28"/>
        <v>0</v>
      </c>
      <c r="AB186" s="6">
        <f t="shared" si="29"/>
        <v>0</v>
      </c>
      <c r="AC186" s="6">
        <f t="shared" si="30"/>
        <v>0</v>
      </c>
      <c r="AD186" s="6">
        <f t="shared" si="31"/>
        <v>0</v>
      </c>
      <c r="AE186" s="6">
        <f t="shared" si="32"/>
        <v>0</v>
      </c>
      <c r="AF186" s="6">
        <f t="shared" si="33"/>
        <v>0</v>
      </c>
      <c r="AG186" s="6">
        <f t="shared" si="34"/>
        <v>0</v>
      </c>
      <c r="AH186" s="6"/>
    </row>
    <row r="187" spans="1:34" s="20" customFormat="1" ht="15" customHeight="1" x14ac:dyDescent="0.25">
      <c r="A187" s="19"/>
      <c r="B187" s="74" t="str">
        <f t="shared" si="25"/>
        <v>!!!</v>
      </c>
      <c r="C187" s="202" t="str">
        <f>IF($D187&lt;&gt;"",VLOOKUP(TEXT($D187,0),'Angaben Stationen'!$C$15:$D$114,2,0),"")</f>
        <v/>
      </c>
      <c r="D187" s="203"/>
      <c r="E187" s="210"/>
      <c r="F187" s="230"/>
      <c r="G187" s="230"/>
      <c r="H187" s="230"/>
      <c r="I187" s="220"/>
      <c r="J187" s="220"/>
      <c r="K187" s="220"/>
      <c r="L187" s="114"/>
      <c r="M187" s="115"/>
      <c r="V187" s="6">
        <f t="shared" si="24"/>
        <v>0</v>
      </c>
      <c r="W187" s="6" t="str">
        <f t="shared" si="26"/>
        <v>Leer</v>
      </c>
      <c r="X187" s="6" t="str">
        <f t="shared" si="1"/>
        <v/>
      </c>
      <c r="Y187" s="6">
        <f>VLOOKUP($C187,{"29 - Psychiatrie (Erwachsene)",1;"30 - Kinder- und Jugendpsychiatrie",1;"31 - Psychosomatik",1;0,0;"",0},2,0)</f>
        <v>0</v>
      </c>
      <c r="Z187" s="6">
        <f t="shared" si="27"/>
        <v>0</v>
      </c>
      <c r="AA187" s="6">
        <f t="shared" si="28"/>
        <v>0</v>
      </c>
      <c r="AB187" s="6">
        <f t="shared" si="29"/>
        <v>0</v>
      </c>
      <c r="AC187" s="6">
        <f t="shared" si="30"/>
        <v>0</v>
      </c>
      <c r="AD187" s="6">
        <f t="shared" si="31"/>
        <v>0</v>
      </c>
      <c r="AE187" s="6">
        <f t="shared" si="32"/>
        <v>0</v>
      </c>
      <c r="AF187" s="6">
        <f t="shared" si="33"/>
        <v>0</v>
      </c>
      <c r="AG187" s="6">
        <f t="shared" si="34"/>
        <v>0</v>
      </c>
      <c r="AH187" s="6"/>
    </row>
    <row r="188" spans="1:34" s="20" customFormat="1" ht="15" customHeight="1" x14ac:dyDescent="0.25">
      <c r="A188" s="19"/>
      <c r="B188" s="74" t="str">
        <f t="shared" si="25"/>
        <v>!!!</v>
      </c>
      <c r="C188" s="202" t="str">
        <f>IF($D188&lt;&gt;"",VLOOKUP(TEXT($D188,0),'Angaben Stationen'!$C$15:$D$114,2,0),"")</f>
        <v/>
      </c>
      <c r="D188" s="203"/>
      <c r="E188" s="210"/>
      <c r="F188" s="230"/>
      <c r="G188" s="230"/>
      <c r="H188" s="230"/>
      <c r="I188" s="220"/>
      <c r="J188" s="220"/>
      <c r="K188" s="220"/>
      <c r="L188" s="114"/>
      <c r="M188" s="115"/>
      <c r="V188" s="6">
        <f t="shared" si="24"/>
        <v>0</v>
      </c>
      <c r="W188" s="6" t="str">
        <f t="shared" si="26"/>
        <v>Leer</v>
      </c>
      <c r="X188" s="6" t="str">
        <f t="shared" si="1"/>
        <v/>
      </c>
      <c r="Y188" s="6">
        <f>VLOOKUP($C188,{"29 - Psychiatrie (Erwachsene)",1;"30 - Kinder- und Jugendpsychiatrie",1;"31 - Psychosomatik",1;0,0;"",0},2,0)</f>
        <v>0</v>
      </c>
      <c r="Z188" s="6">
        <f t="shared" si="27"/>
        <v>0</v>
      </c>
      <c r="AA188" s="6">
        <f t="shared" si="28"/>
        <v>0</v>
      </c>
      <c r="AB188" s="6">
        <f t="shared" si="29"/>
        <v>0</v>
      </c>
      <c r="AC188" s="6">
        <f t="shared" si="30"/>
        <v>0</v>
      </c>
      <c r="AD188" s="6">
        <f t="shared" si="31"/>
        <v>0</v>
      </c>
      <c r="AE188" s="6">
        <f t="shared" si="32"/>
        <v>0</v>
      </c>
      <c r="AF188" s="6">
        <f t="shared" si="33"/>
        <v>0</v>
      </c>
      <c r="AG188" s="6">
        <f t="shared" si="34"/>
        <v>0</v>
      </c>
      <c r="AH188" s="6"/>
    </row>
    <row r="189" spans="1:34" s="20" customFormat="1" ht="15" customHeight="1" x14ac:dyDescent="0.25">
      <c r="A189" s="19"/>
      <c r="B189" s="74" t="str">
        <f t="shared" si="25"/>
        <v>!!!</v>
      </c>
      <c r="C189" s="202" t="str">
        <f>IF($D189&lt;&gt;"",VLOOKUP(TEXT($D189,0),'Angaben Stationen'!$C$15:$D$114,2,0),"")</f>
        <v/>
      </c>
      <c r="D189" s="203"/>
      <c r="E189" s="210"/>
      <c r="F189" s="230"/>
      <c r="G189" s="230"/>
      <c r="H189" s="230"/>
      <c r="I189" s="220"/>
      <c r="J189" s="220"/>
      <c r="K189" s="220"/>
      <c r="L189" s="114"/>
      <c r="M189" s="115"/>
      <c r="V189" s="6">
        <f t="shared" si="24"/>
        <v>0</v>
      </c>
      <c r="W189" s="6" t="str">
        <f t="shared" si="26"/>
        <v>Leer</v>
      </c>
      <c r="X189" s="6" t="str">
        <f t="shared" si="1"/>
        <v/>
      </c>
      <c r="Y189" s="6">
        <f>VLOOKUP($C189,{"29 - Psychiatrie (Erwachsene)",1;"30 - Kinder- und Jugendpsychiatrie",1;"31 - Psychosomatik",1;0,0;"",0},2,0)</f>
        <v>0</v>
      </c>
      <c r="Z189" s="6">
        <f t="shared" si="27"/>
        <v>0</v>
      </c>
      <c r="AA189" s="6">
        <f t="shared" si="28"/>
        <v>0</v>
      </c>
      <c r="AB189" s="6">
        <f t="shared" si="29"/>
        <v>0</v>
      </c>
      <c r="AC189" s="6">
        <f t="shared" si="30"/>
        <v>0</v>
      </c>
      <c r="AD189" s="6">
        <f t="shared" si="31"/>
        <v>0</v>
      </c>
      <c r="AE189" s="6">
        <f t="shared" si="32"/>
        <v>0</v>
      </c>
      <c r="AF189" s="6">
        <f t="shared" si="33"/>
        <v>0</v>
      </c>
      <c r="AG189" s="6">
        <f t="shared" si="34"/>
        <v>0</v>
      </c>
      <c r="AH189" s="6"/>
    </row>
    <row r="190" spans="1:34" s="20" customFormat="1" ht="15" customHeight="1" x14ac:dyDescent="0.25">
      <c r="A190" s="19"/>
      <c r="B190" s="74" t="str">
        <f t="shared" si="25"/>
        <v>!!!</v>
      </c>
      <c r="C190" s="202" t="str">
        <f>IF($D190&lt;&gt;"",VLOOKUP(TEXT($D190,0),'Angaben Stationen'!$C$15:$D$114,2,0),"")</f>
        <v/>
      </c>
      <c r="D190" s="203"/>
      <c r="E190" s="210"/>
      <c r="F190" s="230"/>
      <c r="G190" s="230"/>
      <c r="H190" s="230"/>
      <c r="I190" s="220"/>
      <c r="J190" s="220"/>
      <c r="K190" s="220"/>
      <c r="L190" s="114"/>
      <c r="M190" s="115"/>
      <c r="V190" s="6">
        <f t="shared" si="24"/>
        <v>0</v>
      </c>
      <c r="W190" s="6" t="str">
        <f t="shared" si="26"/>
        <v>Leer</v>
      </c>
      <c r="X190" s="6" t="str">
        <f t="shared" si="1"/>
        <v/>
      </c>
      <c r="Y190" s="6">
        <f>VLOOKUP($C190,{"29 - Psychiatrie (Erwachsene)",1;"30 - Kinder- und Jugendpsychiatrie",1;"31 - Psychosomatik",1;0,0;"",0},2,0)</f>
        <v>0</v>
      </c>
      <c r="Z190" s="6">
        <f t="shared" si="27"/>
        <v>0</v>
      </c>
      <c r="AA190" s="6">
        <f t="shared" si="28"/>
        <v>0</v>
      </c>
      <c r="AB190" s="6">
        <f t="shared" si="29"/>
        <v>0</v>
      </c>
      <c r="AC190" s="6">
        <f t="shared" si="30"/>
        <v>0</v>
      </c>
      <c r="AD190" s="6">
        <f t="shared" si="31"/>
        <v>0</v>
      </c>
      <c r="AE190" s="6">
        <f t="shared" si="32"/>
        <v>0</v>
      </c>
      <c r="AF190" s="6">
        <f t="shared" si="33"/>
        <v>0</v>
      </c>
      <c r="AG190" s="6">
        <f t="shared" si="34"/>
        <v>0</v>
      </c>
      <c r="AH190" s="6"/>
    </row>
    <row r="191" spans="1:34" s="20" customFormat="1" ht="15" customHeight="1" x14ac:dyDescent="0.25">
      <c r="A191" s="19"/>
      <c r="B191" s="74" t="str">
        <f t="shared" si="25"/>
        <v>!!!</v>
      </c>
      <c r="C191" s="202" t="str">
        <f>IF($D191&lt;&gt;"",VLOOKUP(TEXT($D191,0),'Angaben Stationen'!$C$15:$D$114,2,0),"")</f>
        <v/>
      </c>
      <c r="D191" s="203"/>
      <c r="E191" s="210"/>
      <c r="F191" s="230"/>
      <c r="G191" s="230"/>
      <c r="H191" s="230"/>
      <c r="I191" s="220"/>
      <c r="J191" s="220"/>
      <c r="K191" s="220"/>
      <c r="L191" s="114"/>
      <c r="M191" s="115"/>
      <c r="V191" s="6">
        <f t="shared" si="24"/>
        <v>0</v>
      </c>
      <c r="W191" s="6" t="str">
        <f t="shared" si="26"/>
        <v>Leer</v>
      </c>
      <c r="X191" s="6" t="str">
        <f t="shared" si="1"/>
        <v/>
      </c>
      <c r="Y191" s="6">
        <f>VLOOKUP($C191,{"29 - Psychiatrie (Erwachsene)",1;"30 - Kinder- und Jugendpsychiatrie",1;"31 - Psychosomatik",1;0,0;"",0},2,0)</f>
        <v>0</v>
      </c>
      <c r="Z191" s="6">
        <f t="shared" si="27"/>
        <v>0</v>
      </c>
      <c r="AA191" s="6">
        <f t="shared" si="28"/>
        <v>0</v>
      </c>
      <c r="AB191" s="6">
        <f t="shared" si="29"/>
        <v>0</v>
      </c>
      <c r="AC191" s="6">
        <f t="shared" si="30"/>
        <v>0</v>
      </c>
      <c r="AD191" s="6">
        <f t="shared" si="31"/>
        <v>0</v>
      </c>
      <c r="AE191" s="6">
        <f t="shared" si="32"/>
        <v>0</v>
      </c>
      <c r="AF191" s="6">
        <f t="shared" si="33"/>
        <v>0</v>
      </c>
      <c r="AG191" s="6">
        <f t="shared" si="34"/>
        <v>0</v>
      </c>
      <c r="AH191" s="6"/>
    </row>
    <row r="192" spans="1:34" s="20" customFormat="1" ht="15" customHeight="1" x14ac:dyDescent="0.25">
      <c r="A192" s="19"/>
      <c r="B192" s="74" t="str">
        <f t="shared" si="25"/>
        <v>!!!</v>
      </c>
      <c r="C192" s="202" t="str">
        <f>IF($D192&lt;&gt;"",VLOOKUP(TEXT($D192,0),'Angaben Stationen'!$C$15:$D$114,2,0),"")</f>
        <v/>
      </c>
      <c r="D192" s="203"/>
      <c r="E192" s="210"/>
      <c r="F192" s="230"/>
      <c r="G192" s="230"/>
      <c r="H192" s="230"/>
      <c r="I192" s="220"/>
      <c r="J192" s="220"/>
      <c r="K192" s="220"/>
      <c r="L192" s="114"/>
      <c r="M192" s="115"/>
      <c r="V192" s="6">
        <f t="shared" si="24"/>
        <v>0</v>
      </c>
      <c r="W192" s="6" t="str">
        <f t="shared" si="26"/>
        <v>Leer</v>
      </c>
      <c r="X192" s="6" t="str">
        <f t="shared" si="1"/>
        <v/>
      </c>
      <c r="Y192" s="6">
        <f>VLOOKUP($C192,{"29 - Psychiatrie (Erwachsene)",1;"30 - Kinder- und Jugendpsychiatrie",1;"31 - Psychosomatik",1;0,0;"",0},2,0)</f>
        <v>0</v>
      </c>
      <c r="Z192" s="6">
        <f t="shared" si="27"/>
        <v>0</v>
      </c>
      <c r="AA192" s="6">
        <f t="shared" si="28"/>
        <v>0</v>
      </c>
      <c r="AB192" s="6">
        <f t="shared" si="29"/>
        <v>0</v>
      </c>
      <c r="AC192" s="6">
        <f t="shared" si="30"/>
        <v>0</v>
      </c>
      <c r="AD192" s="6">
        <f t="shared" si="31"/>
        <v>0</v>
      </c>
      <c r="AE192" s="6">
        <f t="shared" si="32"/>
        <v>0</v>
      </c>
      <c r="AF192" s="6">
        <f t="shared" si="33"/>
        <v>0</v>
      </c>
      <c r="AG192" s="6">
        <f t="shared" si="34"/>
        <v>0</v>
      </c>
      <c r="AH192" s="6"/>
    </row>
    <row r="193" spans="1:34" s="20" customFormat="1" ht="15" customHeight="1" x14ac:dyDescent="0.25">
      <c r="A193" s="19"/>
      <c r="B193" s="74" t="str">
        <f t="shared" si="25"/>
        <v>!!!</v>
      </c>
      <c r="C193" s="202" t="str">
        <f>IF($D193&lt;&gt;"",VLOOKUP(TEXT($D193,0),'Angaben Stationen'!$C$15:$D$114,2,0),"")</f>
        <v/>
      </c>
      <c r="D193" s="203"/>
      <c r="E193" s="210"/>
      <c r="F193" s="230"/>
      <c r="G193" s="230"/>
      <c r="H193" s="230"/>
      <c r="I193" s="220"/>
      <c r="J193" s="220"/>
      <c r="K193" s="220"/>
      <c r="L193" s="114"/>
      <c r="M193" s="115"/>
      <c r="V193" s="6">
        <f t="shared" si="24"/>
        <v>0</v>
      </c>
      <c r="W193" s="6" t="str">
        <f t="shared" si="26"/>
        <v>Leer</v>
      </c>
      <c r="X193" s="6" t="str">
        <f t="shared" si="1"/>
        <v/>
      </c>
      <c r="Y193" s="6">
        <f>VLOOKUP($C193,{"29 - Psychiatrie (Erwachsene)",1;"30 - Kinder- und Jugendpsychiatrie",1;"31 - Psychosomatik",1;0,0;"",0},2,0)</f>
        <v>0</v>
      </c>
      <c r="Z193" s="6">
        <f t="shared" si="27"/>
        <v>0</v>
      </c>
      <c r="AA193" s="6">
        <f t="shared" si="28"/>
        <v>0</v>
      </c>
      <c r="AB193" s="6">
        <f t="shared" si="29"/>
        <v>0</v>
      </c>
      <c r="AC193" s="6">
        <f t="shared" si="30"/>
        <v>0</v>
      </c>
      <c r="AD193" s="6">
        <f t="shared" si="31"/>
        <v>0</v>
      </c>
      <c r="AE193" s="6">
        <f t="shared" si="32"/>
        <v>0</v>
      </c>
      <c r="AF193" s="6">
        <f t="shared" si="33"/>
        <v>0</v>
      </c>
      <c r="AG193" s="6">
        <f t="shared" si="34"/>
        <v>0</v>
      </c>
      <c r="AH193" s="6"/>
    </row>
    <row r="194" spans="1:34" s="20" customFormat="1" ht="15" customHeight="1" x14ac:dyDescent="0.25">
      <c r="A194" s="19"/>
      <c r="B194" s="74" t="str">
        <f t="shared" si="25"/>
        <v>!!!</v>
      </c>
      <c r="C194" s="202" t="str">
        <f>IF($D194&lt;&gt;"",VLOOKUP(TEXT($D194,0),'Angaben Stationen'!$C$15:$D$114,2,0),"")</f>
        <v/>
      </c>
      <c r="D194" s="203"/>
      <c r="E194" s="210"/>
      <c r="F194" s="230"/>
      <c r="G194" s="230"/>
      <c r="H194" s="230"/>
      <c r="I194" s="220"/>
      <c r="J194" s="220"/>
      <c r="K194" s="220"/>
      <c r="L194" s="114"/>
      <c r="M194" s="115"/>
      <c r="V194" s="6">
        <f t="shared" si="24"/>
        <v>0</v>
      </c>
      <c r="W194" s="6" t="str">
        <f t="shared" si="26"/>
        <v>Leer</v>
      </c>
      <c r="X194" s="6" t="str">
        <f t="shared" si="1"/>
        <v/>
      </c>
      <c r="Y194" s="6">
        <f>VLOOKUP($C194,{"29 - Psychiatrie (Erwachsene)",1;"30 - Kinder- und Jugendpsychiatrie",1;"31 - Psychosomatik",1;0,0;"",0},2,0)</f>
        <v>0</v>
      </c>
      <c r="Z194" s="6">
        <f t="shared" si="27"/>
        <v>0</v>
      </c>
      <c r="AA194" s="6">
        <f t="shared" si="28"/>
        <v>0</v>
      </c>
      <c r="AB194" s="6">
        <f t="shared" si="29"/>
        <v>0</v>
      </c>
      <c r="AC194" s="6">
        <f t="shared" si="30"/>
        <v>0</v>
      </c>
      <c r="AD194" s="6">
        <f t="shared" si="31"/>
        <v>0</v>
      </c>
      <c r="AE194" s="6">
        <f t="shared" si="32"/>
        <v>0</v>
      </c>
      <c r="AF194" s="6">
        <f t="shared" si="33"/>
        <v>0</v>
      </c>
      <c r="AG194" s="6">
        <f t="shared" si="34"/>
        <v>0</v>
      </c>
      <c r="AH194" s="6"/>
    </row>
    <row r="195" spans="1:34" s="20" customFormat="1" ht="15" customHeight="1" x14ac:dyDescent="0.25">
      <c r="A195" s="19"/>
      <c r="B195" s="74" t="str">
        <f t="shared" si="25"/>
        <v>!!!</v>
      </c>
      <c r="C195" s="202" t="str">
        <f>IF($D195&lt;&gt;"",VLOOKUP(TEXT($D195,0),'Angaben Stationen'!$C$15:$D$114,2,0),"")</f>
        <v/>
      </c>
      <c r="D195" s="203"/>
      <c r="E195" s="210"/>
      <c r="F195" s="230"/>
      <c r="G195" s="230"/>
      <c r="H195" s="230"/>
      <c r="I195" s="220"/>
      <c r="J195" s="220"/>
      <c r="K195" s="220"/>
      <c r="L195" s="114"/>
      <c r="M195" s="115"/>
      <c r="V195" s="6">
        <f t="shared" si="24"/>
        <v>0</v>
      </c>
      <c r="W195" s="6" t="str">
        <f t="shared" si="26"/>
        <v>Leer</v>
      </c>
      <c r="X195" s="6" t="str">
        <f t="shared" si="1"/>
        <v/>
      </c>
      <c r="Y195" s="6">
        <f>VLOOKUP($C195,{"29 - Psychiatrie (Erwachsene)",1;"30 - Kinder- und Jugendpsychiatrie",1;"31 - Psychosomatik",1;0,0;"",0},2,0)</f>
        <v>0</v>
      </c>
      <c r="Z195" s="6">
        <f t="shared" si="27"/>
        <v>0</v>
      </c>
      <c r="AA195" s="6">
        <f t="shared" si="28"/>
        <v>0</v>
      </c>
      <c r="AB195" s="6">
        <f t="shared" si="29"/>
        <v>0</v>
      </c>
      <c r="AC195" s="6">
        <f t="shared" si="30"/>
        <v>0</v>
      </c>
      <c r="AD195" s="6">
        <f t="shared" si="31"/>
        <v>0</v>
      </c>
      <c r="AE195" s="6">
        <f t="shared" si="32"/>
        <v>0</v>
      </c>
      <c r="AF195" s="6">
        <f t="shared" si="33"/>
        <v>0</v>
      </c>
      <c r="AG195" s="6">
        <f t="shared" si="34"/>
        <v>0</v>
      </c>
      <c r="AH195" s="6"/>
    </row>
    <row r="196" spans="1:34" s="20" customFormat="1" ht="15" customHeight="1" x14ac:dyDescent="0.25">
      <c r="A196" s="19"/>
      <c r="B196" s="74" t="str">
        <f t="shared" si="25"/>
        <v>!!!</v>
      </c>
      <c r="C196" s="202" t="str">
        <f>IF($D196&lt;&gt;"",VLOOKUP(TEXT($D196,0),'Angaben Stationen'!$C$15:$D$114,2,0),"")</f>
        <v/>
      </c>
      <c r="D196" s="203"/>
      <c r="E196" s="210"/>
      <c r="F196" s="230"/>
      <c r="G196" s="230"/>
      <c r="H196" s="230"/>
      <c r="I196" s="220"/>
      <c r="J196" s="220"/>
      <c r="K196" s="220"/>
      <c r="L196" s="114"/>
      <c r="M196" s="115"/>
      <c r="V196" s="6">
        <f t="shared" si="24"/>
        <v>0</v>
      </c>
      <c r="W196" s="6" t="str">
        <f t="shared" si="26"/>
        <v>Leer</v>
      </c>
      <c r="X196" s="6" t="str">
        <f t="shared" si="1"/>
        <v/>
      </c>
      <c r="Y196" s="6">
        <f>VLOOKUP($C196,{"29 - Psychiatrie (Erwachsene)",1;"30 - Kinder- und Jugendpsychiatrie",1;"31 - Psychosomatik",1;0,0;"",0},2,0)</f>
        <v>0</v>
      </c>
      <c r="Z196" s="6">
        <f t="shared" si="27"/>
        <v>0</v>
      </c>
      <c r="AA196" s="6">
        <f t="shared" si="28"/>
        <v>0</v>
      </c>
      <c r="AB196" s="6">
        <f t="shared" si="29"/>
        <v>0</v>
      </c>
      <c r="AC196" s="6">
        <f t="shared" si="30"/>
        <v>0</v>
      </c>
      <c r="AD196" s="6">
        <f t="shared" si="31"/>
        <v>0</v>
      </c>
      <c r="AE196" s="6">
        <f t="shared" si="32"/>
        <v>0</v>
      </c>
      <c r="AF196" s="6">
        <f t="shared" si="33"/>
        <v>0</v>
      </c>
      <c r="AG196" s="6">
        <f t="shared" si="34"/>
        <v>0</v>
      </c>
      <c r="AH196" s="6"/>
    </row>
    <row r="197" spans="1:34" s="20" customFormat="1" ht="15" customHeight="1" x14ac:dyDescent="0.25">
      <c r="A197" s="19"/>
      <c r="B197" s="74" t="str">
        <f t="shared" si="25"/>
        <v>!!!</v>
      </c>
      <c r="C197" s="202" t="str">
        <f>IF($D197&lt;&gt;"",VLOOKUP(TEXT($D197,0),'Angaben Stationen'!$C$15:$D$114,2,0),"")</f>
        <v/>
      </c>
      <c r="D197" s="203"/>
      <c r="E197" s="210"/>
      <c r="F197" s="230"/>
      <c r="G197" s="230"/>
      <c r="H197" s="230"/>
      <c r="I197" s="220"/>
      <c r="J197" s="220"/>
      <c r="K197" s="220"/>
      <c r="L197" s="114"/>
      <c r="M197" s="115"/>
      <c r="V197" s="6">
        <f t="shared" si="24"/>
        <v>0</v>
      </c>
      <c r="W197" s="6" t="str">
        <f t="shared" si="26"/>
        <v>Leer</v>
      </c>
      <c r="X197" s="6" t="str">
        <f t="shared" si="1"/>
        <v/>
      </c>
      <c r="Y197" s="6">
        <f>VLOOKUP($C197,{"29 - Psychiatrie (Erwachsene)",1;"30 - Kinder- und Jugendpsychiatrie",1;"31 - Psychosomatik",1;0,0;"",0},2,0)</f>
        <v>0</v>
      </c>
      <c r="Z197" s="6">
        <f t="shared" si="27"/>
        <v>0</v>
      </c>
      <c r="AA197" s="6">
        <f t="shared" si="28"/>
        <v>0</v>
      </c>
      <c r="AB197" s="6">
        <f t="shared" si="29"/>
        <v>0</v>
      </c>
      <c r="AC197" s="6">
        <f t="shared" si="30"/>
        <v>0</v>
      </c>
      <c r="AD197" s="6">
        <f t="shared" si="31"/>
        <v>0</v>
      </c>
      <c r="AE197" s="6">
        <f t="shared" si="32"/>
        <v>0</v>
      </c>
      <c r="AF197" s="6">
        <f t="shared" si="33"/>
        <v>0</v>
      </c>
      <c r="AG197" s="6">
        <f t="shared" si="34"/>
        <v>0</v>
      </c>
      <c r="AH197" s="6"/>
    </row>
    <row r="198" spans="1:34" s="20" customFormat="1" ht="15" customHeight="1" x14ac:dyDescent="0.25">
      <c r="A198" s="19"/>
      <c r="B198" s="74" t="str">
        <f t="shared" si="25"/>
        <v>!!!</v>
      </c>
      <c r="C198" s="202" t="str">
        <f>IF($D198&lt;&gt;"",VLOOKUP(TEXT($D198,0),'Angaben Stationen'!$C$15:$D$114,2,0),"")</f>
        <v/>
      </c>
      <c r="D198" s="203"/>
      <c r="E198" s="210"/>
      <c r="F198" s="230"/>
      <c r="G198" s="230"/>
      <c r="H198" s="230"/>
      <c r="I198" s="220"/>
      <c r="J198" s="220"/>
      <c r="K198" s="220"/>
      <c r="L198" s="114"/>
      <c r="M198" s="115"/>
      <c r="V198" s="6">
        <f t="shared" si="24"/>
        <v>0</v>
      </c>
      <c r="W198" s="6" t="str">
        <f t="shared" si="26"/>
        <v>Leer</v>
      </c>
      <c r="X198" s="6" t="str">
        <f t="shared" si="1"/>
        <v/>
      </c>
      <c r="Y198" s="6">
        <f>VLOOKUP($C198,{"29 - Psychiatrie (Erwachsene)",1;"30 - Kinder- und Jugendpsychiatrie",1;"31 - Psychosomatik",1;0,0;"",0},2,0)</f>
        <v>0</v>
      </c>
      <c r="Z198" s="6">
        <f t="shared" si="27"/>
        <v>0</v>
      </c>
      <c r="AA198" s="6">
        <f t="shared" si="28"/>
        <v>0</v>
      </c>
      <c r="AB198" s="6">
        <f t="shared" si="29"/>
        <v>0</v>
      </c>
      <c r="AC198" s="6">
        <f t="shared" si="30"/>
        <v>0</v>
      </c>
      <c r="AD198" s="6">
        <f t="shared" si="31"/>
        <v>0</v>
      </c>
      <c r="AE198" s="6">
        <f t="shared" si="32"/>
        <v>0</v>
      </c>
      <c r="AF198" s="6">
        <f t="shared" si="33"/>
        <v>0</v>
      </c>
      <c r="AG198" s="6">
        <f t="shared" si="34"/>
        <v>0</v>
      </c>
      <c r="AH198" s="6"/>
    </row>
    <row r="199" spans="1:34" s="20" customFormat="1" ht="15" customHeight="1" x14ac:dyDescent="0.25">
      <c r="A199" s="19"/>
      <c r="B199" s="74" t="str">
        <f t="shared" si="25"/>
        <v>!!!</v>
      </c>
      <c r="C199" s="202" t="str">
        <f>IF($D199&lt;&gt;"",VLOOKUP(TEXT($D199,0),'Angaben Stationen'!$C$15:$D$114,2,0),"")</f>
        <v/>
      </c>
      <c r="D199" s="203"/>
      <c r="E199" s="210"/>
      <c r="F199" s="230"/>
      <c r="G199" s="230"/>
      <c r="H199" s="230"/>
      <c r="I199" s="220"/>
      <c r="J199" s="220"/>
      <c r="K199" s="220"/>
      <c r="L199" s="114"/>
      <c r="M199" s="115"/>
      <c r="V199" s="6">
        <f t="shared" si="24"/>
        <v>0</v>
      </c>
      <c r="W199" s="6" t="str">
        <f t="shared" si="26"/>
        <v>Leer</v>
      </c>
      <c r="X199" s="6" t="str">
        <f t="shared" si="1"/>
        <v/>
      </c>
      <c r="Y199" s="6">
        <f>VLOOKUP($C199,{"29 - Psychiatrie (Erwachsene)",1;"30 - Kinder- und Jugendpsychiatrie",1;"31 - Psychosomatik",1;0,0;"",0},2,0)</f>
        <v>0</v>
      </c>
      <c r="Z199" s="6">
        <f t="shared" si="27"/>
        <v>0</v>
      </c>
      <c r="AA199" s="6">
        <f t="shared" si="28"/>
        <v>0</v>
      </c>
      <c r="AB199" s="6">
        <f t="shared" si="29"/>
        <v>0</v>
      </c>
      <c r="AC199" s="6">
        <f t="shared" si="30"/>
        <v>0</v>
      </c>
      <c r="AD199" s="6">
        <f t="shared" si="31"/>
        <v>0</v>
      </c>
      <c r="AE199" s="6">
        <f t="shared" si="32"/>
        <v>0</v>
      </c>
      <c r="AF199" s="6">
        <f t="shared" si="33"/>
        <v>0</v>
      </c>
      <c r="AG199" s="6">
        <f t="shared" si="34"/>
        <v>0</v>
      </c>
      <c r="AH199" s="6"/>
    </row>
    <row r="200" spans="1:34" s="20" customFormat="1" ht="15" customHeight="1" x14ac:dyDescent="0.25">
      <c r="A200" s="19"/>
      <c r="B200" s="74" t="str">
        <f t="shared" si="25"/>
        <v>!!!</v>
      </c>
      <c r="C200" s="202" t="str">
        <f>IF($D200&lt;&gt;"",VLOOKUP(TEXT($D200,0),'Angaben Stationen'!$C$15:$D$114,2,0),"")</f>
        <v/>
      </c>
      <c r="D200" s="203"/>
      <c r="E200" s="210"/>
      <c r="F200" s="230"/>
      <c r="G200" s="230"/>
      <c r="H200" s="230"/>
      <c r="I200" s="220"/>
      <c r="J200" s="220"/>
      <c r="K200" s="220"/>
      <c r="L200" s="114"/>
      <c r="M200" s="115"/>
      <c r="V200" s="6">
        <f t="shared" si="24"/>
        <v>0</v>
      </c>
      <c r="W200" s="6" t="str">
        <f t="shared" si="26"/>
        <v>Leer</v>
      </c>
      <c r="X200" s="6" t="str">
        <f t="shared" si="1"/>
        <v/>
      </c>
      <c r="Y200" s="6">
        <f>VLOOKUP($C200,{"29 - Psychiatrie (Erwachsene)",1;"30 - Kinder- und Jugendpsychiatrie",1;"31 - Psychosomatik",1;0,0;"",0},2,0)</f>
        <v>0</v>
      </c>
      <c r="Z200" s="6">
        <f t="shared" si="27"/>
        <v>0</v>
      </c>
      <c r="AA200" s="6">
        <f t="shared" si="28"/>
        <v>0</v>
      </c>
      <c r="AB200" s="6">
        <f t="shared" si="29"/>
        <v>0</v>
      </c>
      <c r="AC200" s="6">
        <f t="shared" si="30"/>
        <v>0</v>
      </c>
      <c r="AD200" s="6">
        <f t="shared" si="31"/>
        <v>0</v>
      </c>
      <c r="AE200" s="6">
        <f t="shared" si="32"/>
        <v>0</v>
      </c>
      <c r="AF200" s="6">
        <f t="shared" si="33"/>
        <v>0</v>
      </c>
      <c r="AG200" s="6">
        <f t="shared" si="34"/>
        <v>0</v>
      </c>
      <c r="AH200" s="6"/>
    </row>
    <row r="201" spans="1:34" s="20" customFormat="1" ht="15" customHeight="1" x14ac:dyDescent="0.25">
      <c r="A201" s="19"/>
      <c r="B201" s="74" t="str">
        <f t="shared" si="25"/>
        <v>!!!</v>
      </c>
      <c r="C201" s="202" t="str">
        <f>IF($D201&lt;&gt;"",VLOOKUP(TEXT($D201,0),'Angaben Stationen'!$C$15:$D$114,2,0),"")</f>
        <v/>
      </c>
      <c r="D201" s="203"/>
      <c r="E201" s="210"/>
      <c r="F201" s="230"/>
      <c r="G201" s="230"/>
      <c r="H201" s="230"/>
      <c r="I201" s="220"/>
      <c r="J201" s="220"/>
      <c r="K201" s="220"/>
      <c r="L201" s="114"/>
      <c r="M201" s="115"/>
      <c r="V201" s="6">
        <f t="shared" si="24"/>
        <v>0</v>
      </c>
      <c r="W201" s="6" t="str">
        <f t="shared" si="26"/>
        <v>Leer</v>
      </c>
      <c r="X201" s="6" t="str">
        <f t="shared" si="1"/>
        <v/>
      </c>
      <c r="Y201" s="6">
        <f>VLOOKUP($C201,{"29 - Psychiatrie (Erwachsene)",1;"30 - Kinder- und Jugendpsychiatrie",1;"31 - Psychosomatik",1;0,0;"",0},2,0)</f>
        <v>0</v>
      </c>
      <c r="Z201" s="6">
        <f t="shared" si="27"/>
        <v>0</v>
      </c>
      <c r="AA201" s="6">
        <f t="shared" si="28"/>
        <v>0</v>
      </c>
      <c r="AB201" s="6">
        <f t="shared" si="29"/>
        <v>0</v>
      </c>
      <c r="AC201" s="6">
        <f t="shared" si="30"/>
        <v>0</v>
      </c>
      <c r="AD201" s="6">
        <f t="shared" si="31"/>
        <v>0</v>
      </c>
      <c r="AE201" s="6">
        <f t="shared" si="32"/>
        <v>0</v>
      </c>
      <c r="AF201" s="6">
        <f t="shared" si="33"/>
        <v>0</v>
      </c>
      <c r="AG201" s="6">
        <f t="shared" si="34"/>
        <v>0</v>
      </c>
      <c r="AH201" s="6"/>
    </row>
    <row r="202" spans="1:34" s="20" customFormat="1" ht="15" customHeight="1" x14ac:dyDescent="0.25">
      <c r="A202" s="19"/>
      <c r="B202" s="74" t="str">
        <f t="shared" si="25"/>
        <v>!!!</v>
      </c>
      <c r="C202" s="202" t="str">
        <f>IF($D202&lt;&gt;"",VLOOKUP(TEXT($D202,0),'Angaben Stationen'!$C$15:$D$114,2,0),"")</f>
        <v/>
      </c>
      <c r="D202" s="203"/>
      <c r="E202" s="210"/>
      <c r="F202" s="230"/>
      <c r="G202" s="230"/>
      <c r="H202" s="230"/>
      <c r="I202" s="220"/>
      <c r="J202" s="220"/>
      <c r="K202" s="220"/>
      <c r="L202" s="114"/>
      <c r="M202" s="115"/>
      <c r="V202" s="6">
        <f t="shared" si="24"/>
        <v>0</v>
      </c>
      <c r="W202" s="6" t="str">
        <f t="shared" si="26"/>
        <v>Leer</v>
      </c>
      <c r="X202" s="6" t="str">
        <f t="shared" si="1"/>
        <v/>
      </c>
      <c r="Y202" s="6">
        <f>VLOOKUP($C202,{"29 - Psychiatrie (Erwachsene)",1;"30 - Kinder- und Jugendpsychiatrie",1;"31 - Psychosomatik",1;0,0;"",0},2,0)</f>
        <v>0</v>
      </c>
      <c r="Z202" s="6">
        <f t="shared" si="27"/>
        <v>0</v>
      </c>
      <c r="AA202" s="6">
        <f t="shared" si="28"/>
        <v>0</v>
      </c>
      <c r="AB202" s="6">
        <f t="shared" si="29"/>
        <v>0</v>
      </c>
      <c r="AC202" s="6">
        <f t="shared" si="30"/>
        <v>0</v>
      </c>
      <c r="AD202" s="6">
        <f t="shared" si="31"/>
        <v>0</v>
      </c>
      <c r="AE202" s="6">
        <f t="shared" si="32"/>
        <v>0</v>
      </c>
      <c r="AF202" s="6">
        <f t="shared" si="33"/>
        <v>0</v>
      </c>
      <c r="AG202" s="6">
        <f t="shared" si="34"/>
        <v>0</v>
      </c>
      <c r="AH202" s="6"/>
    </row>
    <row r="203" spans="1:34" s="20" customFormat="1" ht="15" customHeight="1" x14ac:dyDescent="0.25">
      <c r="A203" s="19"/>
      <c r="B203" s="74" t="str">
        <f t="shared" si="25"/>
        <v>!!!</v>
      </c>
      <c r="C203" s="202" t="str">
        <f>IF($D203&lt;&gt;"",VLOOKUP(TEXT($D203,0),'Angaben Stationen'!$C$15:$D$114,2,0),"")</f>
        <v/>
      </c>
      <c r="D203" s="203"/>
      <c r="E203" s="210"/>
      <c r="F203" s="230"/>
      <c r="G203" s="230"/>
      <c r="H203" s="230"/>
      <c r="I203" s="220"/>
      <c r="J203" s="220"/>
      <c r="K203" s="220"/>
      <c r="L203" s="114"/>
      <c r="M203" s="115"/>
      <c r="V203" s="6">
        <f t="shared" si="24"/>
        <v>0</v>
      </c>
      <c r="W203" s="6" t="str">
        <f t="shared" si="26"/>
        <v>Leer</v>
      </c>
      <c r="X203" s="6" t="str">
        <f t="shared" si="1"/>
        <v/>
      </c>
      <c r="Y203" s="6">
        <f>VLOOKUP($C203,{"29 - Psychiatrie (Erwachsene)",1;"30 - Kinder- und Jugendpsychiatrie",1;"31 - Psychosomatik",1;0,0;"",0},2,0)</f>
        <v>0</v>
      </c>
      <c r="Z203" s="6">
        <f t="shared" si="27"/>
        <v>0</v>
      </c>
      <c r="AA203" s="6">
        <f t="shared" si="28"/>
        <v>0</v>
      </c>
      <c r="AB203" s="6">
        <f t="shared" si="29"/>
        <v>0</v>
      </c>
      <c r="AC203" s="6">
        <f t="shared" si="30"/>
        <v>0</v>
      </c>
      <c r="AD203" s="6">
        <f t="shared" si="31"/>
        <v>0</v>
      </c>
      <c r="AE203" s="6">
        <f t="shared" si="32"/>
        <v>0</v>
      </c>
      <c r="AF203" s="6">
        <f t="shared" si="33"/>
        <v>0</v>
      </c>
      <c r="AG203" s="6">
        <f t="shared" si="34"/>
        <v>0</v>
      </c>
      <c r="AH203" s="6"/>
    </row>
    <row r="204" spans="1:34" s="20" customFormat="1" ht="15" customHeight="1" x14ac:dyDescent="0.25">
      <c r="A204" s="19"/>
      <c r="B204" s="74" t="str">
        <f t="shared" si="25"/>
        <v>!!!</v>
      </c>
      <c r="C204" s="202" t="str">
        <f>IF($D204&lt;&gt;"",VLOOKUP(TEXT($D204,0),'Angaben Stationen'!$C$15:$D$114,2,0),"")</f>
        <v/>
      </c>
      <c r="D204" s="203"/>
      <c r="E204" s="210"/>
      <c r="F204" s="230"/>
      <c r="G204" s="230"/>
      <c r="H204" s="230"/>
      <c r="I204" s="220"/>
      <c r="J204" s="220"/>
      <c r="K204" s="220"/>
      <c r="L204" s="114"/>
      <c r="M204" s="115"/>
      <c r="V204" s="6">
        <f t="shared" si="24"/>
        <v>0</v>
      </c>
      <c r="W204" s="6" t="str">
        <f t="shared" si="26"/>
        <v>Leer</v>
      </c>
      <c r="X204" s="6" t="str">
        <f t="shared" si="1"/>
        <v/>
      </c>
      <c r="Y204" s="6">
        <f>VLOOKUP($C204,{"29 - Psychiatrie (Erwachsene)",1;"30 - Kinder- und Jugendpsychiatrie",1;"31 - Psychosomatik",1;0,0;"",0},2,0)</f>
        <v>0</v>
      </c>
      <c r="Z204" s="6">
        <f t="shared" si="27"/>
        <v>0</v>
      </c>
      <c r="AA204" s="6">
        <f t="shared" si="28"/>
        <v>0</v>
      </c>
      <c r="AB204" s="6">
        <f t="shared" si="29"/>
        <v>0</v>
      </c>
      <c r="AC204" s="6">
        <f t="shared" si="30"/>
        <v>0</v>
      </c>
      <c r="AD204" s="6">
        <f t="shared" si="31"/>
        <v>0</v>
      </c>
      <c r="AE204" s="6">
        <f t="shared" si="32"/>
        <v>0</v>
      </c>
      <c r="AF204" s="6">
        <f t="shared" si="33"/>
        <v>0</v>
      </c>
      <c r="AG204" s="6">
        <f t="shared" si="34"/>
        <v>0</v>
      </c>
      <c r="AH204" s="6"/>
    </row>
    <row r="205" spans="1:34" s="20" customFormat="1" ht="15" customHeight="1" x14ac:dyDescent="0.25">
      <c r="A205" s="19"/>
      <c r="B205" s="74" t="str">
        <f t="shared" si="25"/>
        <v>!!!</v>
      </c>
      <c r="C205" s="202" t="str">
        <f>IF($D205&lt;&gt;"",VLOOKUP(TEXT($D205,0),'Angaben Stationen'!$C$15:$D$114,2,0),"")</f>
        <v/>
      </c>
      <c r="D205" s="203"/>
      <c r="E205" s="210"/>
      <c r="F205" s="230"/>
      <c r="G205" s="230"/>
      <c r="H205" s="230"/>
      <c r="I205" s="220"/>
      <c r="J205" s="220"/>
      <c r="K205" s="220"/>
      <c r="L205" s="114"/>
      <c r="M205" s="115"/>
      <c r="V205" s="6">
        <f t="shared" si="24"/>
        <v>0</v>
      </c>
      <c r="W205" s="6" t="str">
        <f t="shared" si="26"/>
        <v>Leer</v>
      </c>
      <c r="X205" s="6" t="str">
        <f t="shared" si="1"/>
        <v/>
      </c>
      <c r="Y205" s="6">
        <f>VLOOKUP($C205,{"29 - Psychiatrie (Erwachsene)",1;"30 - Kinder- und Jugendpsychiatrie",1;"31 - Psychosomatik",1;0,0;"",0},2,0)</f>
        <v>0</v>
      </c>
      <c r="Z205" s="6">
        <f t="shared" si="27"/>
        <v>0</v>
      </c>
      <c r="AA205" s="6">
        <f t="shared" si="28"/>
        <v>0</v>
      </c>
      <c r="AB205" s="6">
        <f t="shared" si="29"/>
        <v>0</v>
      </c>
      <c r="AC205" s="6">
        <f t="shared" si="30"/>
        <v>0</v>
      </c>
      <c r="AD205" s="6">
        <f t="shared" si="31"/>
        <v>0</v>
      </c>
      <c r="AE205" s="6">
        <f t="shared" si="32"/>
        <v>0</v>
      </c>
      <c r="AF205" s="6">
        <f t="shared" si="33"/>
        <v>0</v>
      </c>
      <c r="AG205" s="6">
        <f t="shared" si="34"/>
        <v>0</v>
      </c>
      <c r="AH205" s="6"/>
    </row>
    <row r="206" spans="1:34" s="20" customFormat="1" ht="15" customHeight="1" x14ac:dyDescent="0.25">
      <c r="A206" s="19"/>
      <c r="B206" s="74" t="str">
        <f t="shared" si="25"/>
        <v>!!!</v>
      </c>
      <c r="C206" s="202" t="str">
        <f>IF($D206&lt;&gt;"",VLOOKUP(TEXT($D206,0),'Angaben Stationen'!$C$15:$D$114,2,0),"")</f>
        <v/>
      </c>
      <c r="D206" s="203"/>
      <c r="E206" s="210"/>
      <c r="F206" s="230"/>
      <c r="G206" s="230"/>
      <c r="H206" s="230"/>
      <c r="I206" s="220"/>
      <c r="J206" s="220"/>
      <c r="K206" s="220"/>
      <c r="L206" s="114"/>
      <c r="M206" s="115"/>
      <c r="V206" s="6">
        <f t="shared" si="24"/>
        <v>0</v>
      </c>
      <c r="W206" s="6" t="str">
        <f t="shared" si="26"/>
        <v>Leer</v>
      </c>
      <c r="X206" s="6" t="str">
        <f t="shared" si="1"/>
        <v/>
      </c>
      <c r="Y206" s="6">
        <f>VLOOKUP($C206,{"29 - Psychiatrie (Erwachsene)",1;"30 - Kinder- und Jugendpsychiatrie",1;"31 - Psychosomatik",1;0,0;"",0},2,0)</f>
        <v>0</v>
      </c>
      <c r="Z206" s="6">
        <f t="shared" si="27"/>
        <v>0</v>
      </c>
      <c r="AA206" s="6">
        <f t="shared" si="28"/>
        <v>0</v>
      </c>
      <c r="AB206" s="6">
        <f t="shared" si="29"/>
        <v>0</v>
      </c>
      <c r="AC206" s="6">
        <f t="shared" si="30"/>
        <v>0</v>
      </c>
      <c r="AD206" s="6">
        <f t="shared" si="31"/>
        <v>0</v>
      </c>
      <c r="AE206" s="6">
        <f t="shared" si="32"/>
        <v>0</v>
      </c>
      <c r="AF206" s="6">
        <f t="shared" si="33"/>
        <v>0</v>
      </c>
      <c r="AG206" s="6">
        <f t="shared" si="34"/>
        <v>0</v>
      </c>
      <c r="AH206" s="6"/>
    </row>
    <row r="207" spans="1:34" s="20" customFormat="1" ht="15" customHeight="1" x14ac:dyDescent="0.25">
      <c r="A207" s="19"/>
      <c r="B207" s="74" t="str">
        <f t="shared" si="25"/>
        <v>!!!</v>
      </c>
      <c r="C207" s="202" t="str">
        <f>IF($D207&lt;&gt;"",VLOOKUP(TEXT($D207,0),'Angaben Stationen'!$C$15:$D$114,2,0),"")</f>
        <v/>
      </c>
      <c r="D207" s="203"/>
      <c r="E207" s="210"/>
      <c r="F207" s="230"/>
      <c r="G207" s="230"/>
      <c r="H207" s="230"/>
      <c r="I207" s="220"/>
      <c r="J207" s="220"/>
      <c r="K207" s="220"/>
      <c r="L207" s="114"/>
      <c r="M207" s="115"/>
      <c r="V207" s="6">
        <f t="shared" si="24"/>
        <v>0</v>
      </c>
      <c r="W207" s="6" t="str">
        <f t="shared" si="26"/>
        <v>Leer</v>
      </c>
      <c r="X207" s="6" t="str">
        <f t="shared" ref="X207:X270" si="35">IF($C207&lt;&gt;"","Monate","")</f>
        <v/>
      </c>
      <c r="Y207" s="6">
        <f>VLOOKUP($C207,{"29 - Psychiatrie (Erwachsene)",1;"30 - Kinder- und Jugendpsychiatrie",1;"31 - Psychosomatik",1;0,0;"",0},2,0)</f>
        <v>0</v>
      </c>
      <c r="Z207" s="6">
        <f t="shared" si="27"/>
        <v>0</v>
      </c>
      <c r="AA207" s="6">
        <f t="shared" si="28"/>
        <v>0</v>
      </c>
      <c r="AB207" s="6">
        <f t="shared" si="29"/>
        <v>0</v>
      </c>
      <c r="AC207" s="6">
        <f t="shared" si="30"/>
        <v>0</v>
      </c>
      <c r="AD207" s="6">
        <f t="shared" si="31"/>
        <v>0</v>
      </c>
      <c r="AE207" s="6">
        <f t="shared" si="32"/>
        <v>0</v>
      </c>
      <c r="AF207" s="6">
        <f t="shared" si="33"/>
        <v>0</v>
      </c>
      <c r="AG207" s="6">
        <f t="shared" si="34"/>
        <v>0</v>
      </c>
      <c r="AH207" s="6"/>
    </row>
    <row r="208" spans="1:34" s="20" customFormat="1" ht="15" customHeight="1" x14ac:dyDescent="0.25">
      <c r="A208" s="19"/>
      <c r="B208" s="74" t="str">
        <f t="shared" si="25"/>
        <v>!!!</v>
      </c>
      <c r="C208" s="202" t="str">
        <f>IF($D208&lt;&gt;"",VLOOKUP(TEXT($D208,0),'Angaben Stationen'!$C$15:$D$114,2,0),"")</f>
        <v/>
      </c>
      <c r="D208" s="203"/>
      <c r="E208" s="210"/>
      <c r="F208" s="230"/>
      <c r="G208" s="230"/>
      <c r="H208" s="230"/>
      <c r="I208" s="220"/>
      <c r="J208" s="220"/>
      <c r="K208" s="220"/>
      <c r="L208" s="114"/>
      <c r="M208" s="115"/>
      <c r="V208" s="6">
        <f t="shared" si="24"/>
        <v>0</v>
      </c>
      <c r="W208" s="6" t="str">
        <f t="shared" si="26"/>
        <v>Leer</v>
      </c>
      <c r="X208" s="6" t="str">
        <f t="shared" si="35"/>
        <v/>
      </c>
      <c r="Y208" s="6">
        <f>VLOOKUP($C208,{"29 - Psychiatrie (Erwachsene)",1;"30 - Kinder- und Jugendpsychiatrie",1;"31 - Psychosomatik",1;0,0;"",0},2,0)</f>
        <v>0</v>
      </c>
      <c r="Z208" s="6">
        <f t="shared" si="27"/>
        <v>0</v>
      </c>
      <c r="AA208" s="6">
        <f t="shared" si="28"/>
        <v>0</v>
      </c>
      <c r="AB208" s="6">
        <f t="shared" si="29"/>
        <v>0</v>
      </c>
      <c r="AC208" s="6">
        <f t="shared" si="30"/>
        <v>0</v>
      </c>
      <c r="AD208" s="6">
        <f t="shared" si="31"/>
        <v>0</v>
      </c>
      <c r="AE208" s="6">
        <f t="shared" si="32"/>
        <v>0</v>
      </c>
      <c r="AF208" s="6">
        <f t="shared" si="33"/>
        <v>0</v>
      </c>
      <c r="AG208" s="6">
        <f t="shared" si="34"/>
        <v>0</v>
      </c>
      <c r="AH208" s="6"/>
    </row>
    <row r="209" spans="1:34" s="20" customFormat="1" ht="15" customHeight="1" x14ac:dyDescent="0.25">
      <c r="A209" s="19"/>
      <c r="B209" s="74" t="str">
        <f t="shared" si="25"/>
        <v>!!!</v>
      </c>
      <c r="C209" s="202" t="str">
        <f>IF($D209&lt;&gt;"",VLOOKUP(TEXT($D209,0),'Angaben Stationen'!$C$15:$D$114,2,0),"")</f>
        <v/>
      </c>
      <c r="D209" s="203"/>
      <c r="E209" s="210"/>
      <c r="F209" s="230"/>
      <c r="G209" s="230"/>
      <c r="H209" s="230"/>
      <c r="I209" s="220"/>
      <c r="J209" s="220"/>
      <c r="K209" s="220"/>
      <c r="L209" s="114"/>
      <c r="M209" s="115"/>
      <c r="V209" s="6">
        <f t="shared" ref="V209:V272" si="36">IF(LEN(B209)&gt;0,0,1)</f>
        <v>0</v>
      </c>
      <c r="W209" s="6" t="str">
        <f t="shared" si="26"/>
        <v>Leer</v>
      </c>
      <c r="X209" s="6" t="str">
        <f t="shared" si="35"/>
        <v/>
      </c>
      <c r="Y209" s="6">
        <f>VLOOKUP($C209,{"29 - Psychiatrie (Erwachsene)",1;"30 - Kinder- und Jugendpsychiatrie",1;"31 - Psychosomatik",1;0,0;"",0},2,0)</f>
        <v>0</v>
      </c>
      <c r="Z209" s="6">
        <f t="shared" si="27"/>
        <v>0</v>
      </c>
      <c r="AA209" s="6">
        <f t="shared" si="28"/>
        <v>0</v>
      </c>
      <c r="AB209" s="6">
        <f t="shared" si="29"/>
        <v>0</v>
      </c>
      <c r="AC209" s="6">
        <f t="shared" si="30"/>
        <v>0</v>
      </c>
      <c r="AD209" s="6">
        <f t="shared" si="31"/>
        <v>0</v>
      </c>
      <c r="AE209" s="6">
        <f t="shared" si="32"/>
        <v>0</v>
      </c>
      <c r="AF209" s="6">
        <f t="shared" si="33"/>
        <v>0</v>
      </c>
      <c r="AG209" s="6">
        <f t="shared" si="34"/>
        <v>0</v>
      </c>
      <c r="AH209" s="6"/>
    </row>
    <row r="210" spans="1:34" s="20" customFormat="1" ht="15" customHeight="1" x14ac:dyDescent="0.25">
      <c r="A210" s="19"/>
      <c r="B210" s="74" t="str">
        <f t="shared" ref="B210:B273" si="37">IF(SUM(Y210:AG210)&lt;9,"!!!","")</f>
        <v>!!!</v>
      </c>
      <c r="C210" s="202" t="str">
        <f>IF($D210&lt;&gt;"",VLOOKUP(TEXT($D210,0),'Angaben Stationen'!$C$15:$D$114,2,0),"")</f>
        <v/>
      </c>
      <c r="D210" s="203"/>
      <c r="E210" s="210"/>
      <c r="F210" s="230"/>
      <c r="G210" s="230"/>
      <c r="H210" s="230"/>
      <c r="I210" s="220"/>
      <c r="J210" s="220"/>
      <c r="K210" s="220"/>
      <c r="L210" s="114"/>
      <c r="M210" s="115"/>
      <c r="V210" s="6">
        <f t="shared" si="36"/>
        <v>0</v>
      </c>
      <c r="W210" s="6" t="str">
        <f t="shared" ref="W210:W273" si="38">IF($D209&lt;&gt;"","Stationen","Leer")</f>
        <v>Leer</v>
      </c>
      <c r="X210" s="6" t="str">
        <f t="shared" si="35"/>
        <v/>
      </c>
      <c r="Y210" s="6">
        <f>VLOOKUP($C210,{"29 - Psychiatrie (Erwachsene)",1;"30 - Kinder- und Jugendpsychiatrie",1;"31 - Psychosomatik",1;0,0;"",0},2,0)</f>
        <v>0</v>
      </c>
      <c r="Z210" s="6">
        <f t="shared" ref="Z210:Z273" si="39">IF(LEN($D210)&gt;0,1,0)</f>
        <v>0</v>
      </c>
      <c r="AA210" s="6">
        <f t="shared" ref="AA210:AA273" si="40">IF(LEN($E210)&gt;0,1,0)</f>
        <v>0</v>
      </c>
      <c r="AB210" s="6">
        <f t="shared" ref="AB210:AB273" si="41">IF(LEN($F210)&gt;0,1,0)</f>
        <v>0</v>
      </c>
      <c r="AC210" s="6">
        <f t="shared" ref="AC210:AC273" si="42">IF(LEN($G210)&gt;0,1,0)</f>
        <v>0</v>
      </c>
      <c r="AD210" s="6">
        <f t="shared" ref="AD210:AD273" si="43">IF(LEN($H210)&gt;0,1,0)</f>
        <v>0</v>
      </c>
      <c r="AE210" s="6">
        <f t="shared" ref="AE210:AE273" si="44">IF(LEN($I210)&gt;0,1,0)</f>
        <v>0</v>
      </c>
      <c r="AF210" s="6">
        <f t="shared" ref="AF210:AF273" si="45">IF(LEN($J210)&gt;0,1,0)</f>
        <v>0</v>
      </c>
      <c r="AG210" s="6">
        <f t="shared" ref="AG210:AG273" si="46">IF(LEN($K210)&gt;0,1,0)</f>
        <v>0</v>
      </c>
      <c r="AH210" s="6"/>
    </row>
    <row r="211" spans="1:34" s="20" customFormat="1" ht="15" customHeight="1" x14ac:dyDescent="0.25">
      <c r="A211" s="19"/>
      <c r="B211" s="74" t="str">
        <f t="shared" si="37"/>
        <v>!!!</v>
      </c>
      <c r="C211" s="202" t="str">
        <f>IF($D211&lt;&gt;"",VLOOKUP(TEXT($D211,0),'Angaben Stationen'!$C$15:$D$114,2,0),"")</f>
        <v/>
      </c>
      <c r="D211" s="203"/>
      <c r="E211" s="210"/>
      <c r="F211" s="230"/>
      <c r="G211" s="230"/>
      <c r="H211" s="230"/>
      <c r="I211" s="220"/>
      <c r="J211" s="220"/>
      <c r="K211" s="220"/>
      <c r="L211" s="114"/>
      <c r="M211" s="115"/>
      <c r="V211" s="6">
        <f t="shared" si="36"/>
        <v>0</v>
      </c>
      <c r="W211" s="6" t="str">
        <f t="shared" si="38"/>
        <v>Leer</v>
      </c>
      <c r="X211" s="6" t="str">
        <f t="shared" si="35"/>
        <v/>
      </c>
      <c r="Y211" s="6">
        <f>VLOOKUP($C211,{"29 - Psychiatrie (Erwachsene)",1;"30 - Kinder- und Jugendpsychiatrie",1;"31 - Psychosomatik",1;0,0;"",0},2,0)</f>
        <v>0</v>
      </c>
      <c r="Z211" s="6">
        <f t="shared" si="39"/>
        <v>0</v>
      </c>
      <c r="AA211" s="6">
        <f t="shared" si="40"/>
        <v>0</v>
      </c>
      <c r="AB211" s="6">
        <f t="shared" si="41"/>
        <v>0</v>
      </c>
      <c r="AC211" s="6">
        <f t="shared" si="42"/>
        <v>0</v>
      </c>
      <c r="AD211" s="6">
        <f t="shared" si="43"/>
        <v>0</v>
      </c>
      <c r="AE211" s="6">
        <f t="shared" si="44"/>
        <v>0</v>
      </c>
      <c r="AF211" s="6">
        <f t="shared" si="45"/>
        <v>0</v>
      </c>
      <c r="AG211" s="6">
        <f t="shared" si="46"/>
        <v>0</v>
      </c>
      <c r="AH211" s="6"/>
    </row>
    <row r="212" spans="1:34" s="20" customFormat="1" ht="15" customHeight="1" x14ac:dyDescent="0.25">
      <c r="A212" s="19"/>
      <c r="B212" s="74" t="str">
        <f t="shared" si="37"/>
        <v>!!!</v>
      </c>
      <c r="C212" s="202" t="str">
        <f>IF($D212&lt;&gt;"",VLOOKUP(TEXT($D212,0),'Angaben Stationen'!$C$15:$D$114,2,0),"")</f>
        <v/>
      </c>
      <c r="D212" s="203"/>
      <c r="E212" s="210"/>
      <c r="F212" s="230"/>
      <c r="G212" s="230"/>
      <c r="H212" s="230"/>
      <c r="I212" s="220"/>
      <c r="J212" s="220"/>
      <c r="K212" s="220"/>
      <c r="L212" s="114"/>
      <c r="M212" s="115"/>
      <c r="V212" s="6">
        <f t="shared" si="36"/>
        <v>0</v>
      </c>
      <c r="W212" s="6" t="str">
        <f t="shared" si="38"/>
        <v>Leer</v>
      </c>
      <c r="X212" s="6" t="str">
        <f t="shared" si="35"/>
        <v/>
      </c>
      <c r="Y212" s="6">
        <f>VLOOKUP($C212,{"29 - Psychiatrie (Erwachsene)",1;"30 - Kinder- und Jugendpsychiatrie",1;"31 - Psychosomatik",1;0,0;"",0},2,0)</f>
        <v>0</v>
      </c>
      <c r="Z212" s="6">
        <f t="shared" si="39"/>
        <v>0</v>
      </c>
      <c r="AA212" s="6">
        <f t="shared" si="40"/>
        <v>0</v>
      </c>
      <c r="AB212" s="6">
        <f t="shared" si="41"/>
        <v>0</v>
      </c>
      <c r="AC212" s="6">
        <f t="shared" si="42"/>
        <v>0</v>
      </c>
      <c r="AD212" s="6">
        <f t="shared" si="43"/>
        <v>0</v>
      </c>
      <c r="AE212" s="6">
        <f t="shared" si="44"/>
        <v>0</v>
      </c>
      <c r="AF212" s="6">
        <f t="shared" si="45"/>
        <v>0</v>
      </c>
      <c r="AG212" s="6">
        <f t="shared" si="46"/>
        <v>0</v>
      </c>
      <c r="AH212" s="6"/>
    </row>
    <row r="213" spans="1:34" s="20" customFormat="1" ht="15" customHeight="1" x14ac:dyDescent="0.25">
      <c r="A213" s="19"/>
      <c r="B213" s="74" t="str">
        <f t="shared" si="37"/>
        <v>!!!</v>
      </c>
      <c r="C213" s="202" t="str">
        <f>IF($D213&lt;&gt;"",VLOOKUP(TEXT($D213,0),'Angaben Stationen'!$C$15:$D$114,2,0),"")</f>
        <v/>
      </c>
      <c r="D213" s="203"/>
      <c r="E213" s="210"/>
      <c r="F213" s="230"/>
      <c r="G213" s="230"/>
      <c r="H213" s="230"/>
      <c r="I213" s="220"/>
      <c r="J213" s="220"/>
      <c r="K213" s="220"/>
      <c r="L213" s="114"/>
      <c r="M213" s="115"/>
      <c r="V213" s="6">
        <f t="shared" si="36"/>
        <v>0</v>
      </c>
      <c r="W213" s="6" t="str">
        <f t="shared" si="38"/>
        <v>Leer</v>
      </c>
      <c r="X213" s="6" t="str">
        <f t="shared" si="35"/>
        <v/>
      </c>
      <c r="Y213" s="6">
        <f>VLOOKUP($C213,{"29 - Psychiatrie (Erwachsene)",1;"30 - Kinder- und Jugendpsychiatrie",1;"31 - Psychosomatik",1;0,0;"",0},2,0)</f>
        <v>0</v>
      </c>
      <c r="Z213" s="6">
        <f t="shared" si="39"/>
        <v>0</v>
      </c>
      <c r="AA213" s="6">
        <f t="shared" si="40"/>
        <v>0</v>
      </c>
      <c r="AB213" s="6">
        <f t="shared" si="41"/>
        <v>0</v>
      </c>
      <c r="AC213" s="6">
        <f t="shared" si="42"/>
        <v>0</v>
      </c>
      <c r="AD213" s="6">
        <f t="shared" si="43"/>
        <v>0</v>
      </c>
      <c r="AE213" s="6">
        <f t="shared" si="44"/>
        <v>0</v>
      </c>
      <c r="AF213" s="6">
        <f t="shared" si="45"/>
        <v>0</v>
      </c>
      <c r="AG213" s="6">
        <f t="shared" si="46"/>
        <v>0</v>
      </c>
      <c r="AH213" s="6"/>
    </row>
    <row r="214" spans="1:34" s="20" customFormat="1" ht="15" customHeight="1" x14ac:dyDescent="0.25">
      <c r="A214" s="19"/>
      <c r="B214" s="74" t="str">
        <f t="shared" si="37"/>
        <v>!!!</v>
      </c>
      <c r="C214" s="202" t="str">
        <f>IF($D214&lt;&gt;"",VLOOKUP(TEXT($D214,0),'Angaben Stationen'!$C$15:$D$114,2,0),"")</f>
        <v/>
      </c>
      <c r="D214" s="203"/>
      <c r="E214" s="210"/>
      <c r="F214" s="230"/>
      <c r="G214" s="230"/>
      <c r="H214" s="230"/>
      <c r="I214" s="220"/>
      <c r="J214" s="220"/>
      <c r="K214" s="220"/>
      <c r="L214" s="114"/>
      <c r="M214" s="115"/>
      <c r="V214" s="6">
        <f t="shared" si="36"/>
        <v>0</v>
      </c>
      <c r="W214" s="6" t="str">
        <f t="shared" si="38"/>
        <v>Leer</v>
      </c>
      <c r="X214" s="6" t="str">
        <f t="shared" si="35"/>
        <v/>
      </c>
      <c r="Y214" s="6">
        <f>VLOOKUP($C214,{"29 - Psychiatrie (Erwachsene)",1;"30 - Kinder- und Jugendpsychiatrie",1;"31 - Psychosomatik",1;0,0;"",0},2,0)</f>
        <v>0</v>
      </c>
      <c r="Z214" s="6">
        <f t="shared" si="39"/>
        <v>0</v>
      </c>
      <c r="AA214" s="6">
        <f t="shared" si="40"/>
        <v>0</v>
      </c>
      <c r="AB214" s="6">
        <f t="shared" si="41"/>
        <v>0</v>
      </c>
      <c r="AC214" s="6">
        <f t="shared" si="42"/>
        <v>0</v>
      </c>
      <c r="AD214" s="6">
        <f t="shared" si="43"/>
        <v>0</v>
      </c>
      <c r="AE214" s="6">
        <f t="shared" si="44"/>
        <v>0</v>
      </c>
      <c r="AF214" s="6">
        <f t="shared" si="45"/>
        <v>0</v>
      </c>
      <c r="AG214" s="6">
        <f t="shared" si="46"/>
        <v>0</v>
      </c>
      <c r="AH214" s="6"/>
    </row>
    <row r="215" spans="1:34" s="20" customFormat="1" ht="15" customHeight="1" x14ac:dyDescent="0.25">
      <c r="A215" s="19"/>
      <c r="B215" s="74" t="str">
        <f t="shared" si="37"/>
        <v>!!!</v>
      </c>
      <c r="C215" s="202" t="str">
        <f>IF($D215&lt;&gt;"",VLOOKUP(TEXT($D215,0),'Angaben Stationen'!$C$15:$D$114,2,0),"")</f>
        <v/>
      </c>
      <c r="D215" s="203"/>
      <c r="E215" s="210"/>
      <c r="F215" s="230"/>
      <c r="G215" s="230"/>
      <c r="H215" s="230"/>
      <c r="I215" s="220"/>
      <c r="J215" s="220"/>
      <c r="K215" s="220"/>
      <c r="L215" s="114"/>
      <c r="M215" s="115"/>
      <c r="V215" s="6">
        <f t="shared" si="36"/>
        <v>0</v>
      </c>
      <c r="W215" s="6" t="str">
        <f t="shared" si="38"/>
        <v>Leer</v>
      </c>
      <c r="X215" s="6" t="str">
        <f t="shared" si="35"/>
        <v/>
      </c>
      <c r="Y215" s="6">
        <f>VLOOKUP($C215,{"29 - Psychiatrie (Erwachsene)",1;"30 - Kinder- und Jugendpsychiatrie",1;"31 - Psychosomatik",1;0,0;"",0},2,0)</f>
        <v>0</v>
      </c>
      <c r="Z215" s="6">
        <f t="shared" si="39"/>
        <v>0</v>
      </c>
      <c r="AA215" s="6">
        <f t="shared" si="40"/>
        <v>0</v>
      </c>
      <c r="AB215" s="6">
        <f t="shared" si="41"/>
        <v>0</v>
      </c>
      <c r="AC215" s="6">
        <f t="shared" si="42"/>
        <v>0</v>
      </c>
      <c r="AD215" s="6">
        <f t="shared" si="43"/>
        <v>0</v>
      </c>
      <c r="AE215" s="6">
        <f t="shared" si="44"/>
        <v>0</v>
      </c>
      <c r="AF215" s="6">
        <f t="shared" si="45"/>
        <v>0</v>
      </c>
      <c r="AG215" s="6">
        <f t="shared" si="46"/>
        <v>0</v>
      </c>
      <c r="AH215" s="6"/>
    </row>
    <row r="216" spans="1:34" s="20" customFormat="1" ht="15" customHeight="1" x14ac:dyDescent="0.25">
      <c r="A216" s="19"/>
      <c r="B216" s="74" t="str">
        <f t="shared" si="37"/>
        <v>!!!</v>
      </c>
      <c r="C216" s="202" t="str">
        <f>IF($D216&lt;&gt;"",VLOOKUP(TEXT($D216,0),'Angaben Stationen'!$C$15:$D$114,2,0),"")</f>
        <v/>
      </c>
      <c r="D216" s="203"/>
      <c r="E216" s="210"/>
      <c r="F216" s="230"/>
      <c r="G216" s="230"/>
      <c r="H216" s="230"/>
      <c r="I216" s="220"/>
      <c r="J216" s="220"/>
      <c r="K216" s="220"/>
      <c r="L216" s="114"/>
      <c r="M216" s="115"/>
      <c r="V216" s="6">
        <f t="shared" si="36"/>
        <v>0</v>
      </c>
      <c r="W216" s="6" t="str">
        <f t="shared" si="38"/>
        <v>Leer</v>
      </c>
      <c r="X216" s="6" t="str">
        <f t="shared" si="35"/>
        <v/>
      </c>
      <c r="Y216" s="6">
        <f>VLOOKUP($C216,{"29 - Psychiatrie (Erwachsene)",1;"30 - Kinder- und Jugendpsychiatrie",1;"31 - Psychosomatik",1;0,0;"",0},2,0)</f>
        <v>0</v>
      </c>
      <c r="Z216" s="6">
        <f t="shared" si="39"/>
        <v>0</v>
      </c>
      <c r="AA216" s="6">
        <f t="shared" si="40"/>
        <v>0</v>
      </c>
      <c r="AB216" s="6">
        <f t="shared" si="41"/>
        <v>0</v>
      </c>
      <c r="AC216" s="6">
        <f t="shared" si="42"/>
        <v>0</v>
      </c>
      <c r="AD216" s="6">
        <f t="shared" si="43"/>
        <v>0</v>
      </c>
      <c r="AE216" s="6">
        <f t="shared" si="44"/>
        <v>0</v>
      </c>
      <c r="AF216" s="6">
        <f t="shared" si="45"/>
        <v>0</v>
      </c>
      <c r="AG216" s="6">
        <f t="shared" si="46"/>
        <v>0</v>
      </c>
      <c r="AH216" s="6"/>
    </row>
    <row r="217" spans="1:34" s="20" customFormat="1" ht="15" customHeight="1" x14ac:dyDescent="0.25">
      <c r="A217" s="19"/>
      <c r="B217" s="74" t="str">
        <f t="shared" si="37"/>
        <v>!!!</v>
      </c>
      <c r="C217" s="202" t="str">
        <f>IF($D217&lt;&gt;"",VLOOKUP(TEXT($D217,0),'Angaben Stationen'!$C$15:$D$114,2,0),"")</f>
        <v/>
      </c>
      <c r="D217" s="203"/>
      <c r="E217" s="210"/>
      <c r="F217" s="230"/>
      <c r="G217" s="230"/>
      <c r="H217" s="230"/>
      <c r="I217" s="220"/>
      <c r="J217" s="220"/>
      <c r="K217" s="220"/>
      <c r="L217" s="114"/>
      <c r="M217" s="115"/>
      <c r="V217" s="6">
        <f t="shared" si="36"/>
        <v>0</v>
      </c>
      <c r="W217" s="6" t="str">
        <f t="shared" si="38"/>
        <v>Leer</v>
      </c>
      <c r="X217" s="6" t="str">
        <f t="shared" si="35"/>
        <v/>
      </c>
      <c r="Y217" s="6">
        <f>VLOOKUP($C217,{"29 - Psychiatrie (Erwachsene)",1;"30 - Kinder- und Jugendpsychiatrie",1;"31 - Psychosomatik",1;0,0;"",0},2,0)</f>
        <v>0</v>
      </c>
      <c r="Z217" s="6">
        <f t="shared" si="39"/>
        <v>0</v>
      </c>
      <c r="AA217" s="6">
        <f t="shared" si="40"/>
        <v>0</v>
      </c>
      <c r="AB217" s="6">
        <f t="shared" si="41"/>
        <v>0</v>
      </c>
      <c r="AC217" s="6">
        <f t="shared" si="42"/>
        <v>0</v>
      </c>
      <c r="AD217" s="6">
        <f t="shared" si="43"/>
        <v>0</v>
      </c>
      <c r="AE217" s="6">
        <f t="shared" si="44"/>
        <v>0</v>
      </c>
      <c r="AF217" s="6">
        <f t="shared" si="45"/>
        <v>0</v>
      </c>
      <c r="AG217" s="6">
        <f t="shared" si="46"/>
        <v>0</v>
      </c>
      <c r="AH217" s="6"/>
    </row>
    <row r="218" spans="1:34" s="20" customFormat="1" ht="15" customHeight="1" x14ac:dyDescent="0.25">
      <c r="A218" s="19"/>
      <c r="B218" s="74" t="str">
        <f t="shared" si="37"/>
        <v>!!!</v>
      </c>
      <c r="C218" s="202" t="str">
        <f>IF($D218&lt;&gt;"",VLOOKUP(TEXT($D218,0),'Angaben Stationen'!$C$15:$D$114,2,0),"")</f>
        <v/>
      </c>
      <c r="D218" s="203"/>
      <c r="E218" s="210"/>
      <c r="F218" s="230"/>
      <c r="G218" s="230"/>
      <c r="H218" s="230"/>
      <c r="I218" s="220"/>
      <c r="J218" s="220"/>
      <c r="K218" s="220"/>
      <c r="L218" s="114"/>
      <c r="M218" s="115"/>
      <c r="V218" s="6">
        <f t="shared" si="36"/>
        <v>0</v>
      </c>
      <c r="W218" s="6" t="str">
        <f t="shared" si="38"/>
        <v>Leer</v>
      </c>
      <c r="X218" s="6" t="str">
        <f t="shared" si="35"/>
        <v/>
      </c>
      <c r="Y218" s="6">
        <f>VLOOKUP($C218,{"29 - Psychiatrie (Erwachsene)",1;"30 - Kinder- und Jugendpsychiatrie",1;"31 - Psychosomatik",1;0,0;"",0},2,0)</f>
        <v>0</v>
      </c>
      <c r="Z218" s="6">
        <f t="shared" si="39"/>
        <v>0</v>
      </c>
      <c r="AA218" s="6">
        <f t="shared" si="40"/>
        <v>0</v>
      </c>
      <c r="AB218" s="6">
        <f t="shared" si="41"/>
        <v>0</v>
      </c>
      <c r="AC218" s="6">
        <f t="shared" si="42"/>
        <v>0</v>
      </c>
      <c r="AD218" s="6">
        <f t="shared" si="43"/>
        <v>0</v>
      </c>
      <c r="AE218" s="6">
        <f t="shared" si="44"/>
        <v>0</v>
      </c>
      <c r="AF218" s="6">
        <f t="shared" si="45"/>
        <v>0</v>
      </c>
      <c r="AG218" s="6">
        <f t="shared" si="46"/>
        <v>0</v>
      </c>
      <c r="AH218" s="6"/>
    </row>
    <row r="219" spans="1:34" s="20" customFormat="1" ht="15" customHeight="1" x14ac:dyDescent="0.25">
      <c r="A219" s="19"/>
      <c r="B219" s="74" t="str">
        <f t="shared" si="37"/>
        <v>!!!</v>
      </c>
      <c r="C219" s="202" t="str">
        <f>IF($D219&lt;&gt;"",VLOOKUP(TEXT($D219,0),'Angaben Stationen'!$C$15:$D$114,2,0),"")</f>
        <v/>
      </c>
      <c r="D219" s="203"/>
      <c r="E219" s="210"/>
      <c r="F219" s="230"/>
      <c r="G219" s="230"/>
      <c r="H219" s="230"/>
      <c r="I219" s="220"/>
      <c r="J219" s="220"/>
      <c r="K219" s="220"/>
      <c r="L219" s="114"/>
      <c r="M219" s="115"/>
      <c r="V219" s="6">
        <f t="shared" si="36"/>
        <v>0</v>
      </c>
      <c r="W219" s="6" t="str">
        <f t="shared" si="38"/>
        <v>Leer</v>
      </c>
      <c r="X219" s="6" t="str">
        <f t="shared" si="35"/>
        <v/>
      </c>
      <c r="Y219" s="6">
        <f>VLOOKUP($C219,{"29 - Psychiatrie (Erwachsene)",1;"30 - Kinder- und Jugendpsychiatrie",1;"31 - Psychosomatik",1;0,0;"",0},2,0)</f>
        <v>0</v>
      </c>
      <c r="Z219" s="6">
        <f t="shared" si="39"/>
        <v>0</v>
      </c>
      <c r="AA219" s="6">
        <f t="shared" si="40"/>
        <v>0</v>
      </c>
      <c r="AB219" s="6">
        <f t="shared" si="41"/>
        <v>0</v>
      </c>
      <c r="AC219" s="6">
        <f t="shared" si="42"/>
        <v>0</v>
      </c>
      <c r="AD219" s="6">
        <f t="shared" si="43"/>
        <v>0</v>
      </c>
      <c r="AE219" s="6">
        <f t="shared" si="44"/>
        <v>0</v>
      </c>
      <c r="AF219" s="6">
        <f t="shared" si="45"/>
        <v>0</v>
      </c>
      <c r="AG219" s="6">
        <f t="shared" si="46"/>
        <v>0</v>
      </c>
      <c r="AH219" s="6"/>
    </row>
    <row r="220" spans="1:34" s="20" customFormat="1" ht="15" customHeight="1" x14ac:dyDescent="0.25">
      <c r="A220" s="19"/>
      <c r="B220" s="74" t="str">
        <f t="shared" si="37"/>
        <v>!!!</v>
      </c>
      <c r="C220" s="202" t="str">
        <f>IF($D220&lt;&gt;"",VLOOKUP(TEXT($D220,0),'Angaben Stationen'!$C$15:$D$114,2,0),"")</f>
        <v/>
      </c>
      <c r="D220" s="203"/>
      <c r="E220" s="210"/>
      <c r="F220" s="230"/>
      <c r="G220" s="230"/>
      <c r="H220" s="230"/>
      <c r="I220" s="220"/>
      <c r="J220" s="220"/>
      <c r="K220" s="220"/>
      <c r="L220" s="114"/>
      <c r="M220" s="115"/>
      <c r="V220" s="6">
        <f t="shared" si="36"/>
        <v>0</v>
      </c>
      <c r="W220" s="6" t="str">
        <f t="shared" si="38"/>
        <v>Leer</v>
      </c>
      <c r="X220" s="6" t="str">
        <f t="shared" si="35"/>
        <v/>
      </c>
      <c r="Y220" s="6">
        <f>VLOOKUP($C220,{"29 - Psychiatrie (Erwachsene)",1;"30 - Kinder- und Jugendpsychiatrie",1;"31 - Psychosomatik",1;0,0;"",0},2,0)</f>
        <v>0</v>
      </c>
      <c r="Z220" s="6">
        <f t="shared" si="39"/>
        <v>0</v>
      </c>
      <c r="AA220" s="6">
        <f t="shared" si="40"/>
        <v>0</v>
      </c>
      <c r="AB220" s="6">
        <f t="shared" si="41"/>
        <v>0</v>
      </c>
      <c r="AC220" s="6">
        <f t="shared" si="42"/>
        <v>0</v>
      </c>
      <c r="AD220" s="6">
        <f t="shared" si="43"/>
        <v>0</v>
      </c>
      <c r="AE220" s="6">
        <f t="shared" si="44"/>
        <v>0</v>
      </c>
      <c r="AF220" s="6">
        <f t="shared" si="45"/>
        <v>0</v>
      </c>
      <c r="AG220" s="6">
        <f t="shared" si="46"/>
        <v>0</v>
      </c>
      <c r="AH220" s="6"/>
    </row>
    <row r="221" spans="1:34" s="20" customFormat="1" ht="15" customHeight="1" x14ac:dyDescent="0.25">
      <c r="A221" s="19"/>
      <c r="B221" s="74" t="str">
        <f t="shared" si="37"/>
        <v>!!!</v>
      </c>
      <c r="C221" s="202" t="str">
        <f>IF($D221&lt;&gt;"",VLOOKUP(TEXT($D221,0),'Angaben Stationen'!$C$15:$D$114,2,0),"")</f>
        <v/>
      </c>
      <c r="D221" s="203"/>
      <c r="E221" s="210"/>
      <c r="F221" s="230"/>
      <c r="G221" s="230"/>
      <c r="H221" s="230"/>
      <c r="I221" s="220"/>
      <c r="J221" s="220"/>
      <c r="K221" s="220"/>
      <c r="L221" s="114"/>
      <c r="M221" s="115"/>
      <c r="V221" s="6">
        <f t="shared" si="36"/>
        <v>0</v>
      </c>
      <c r="W221" s="6" t="str">
        <f t="shared" si="38"/>
        <v>Leer</v>
      </c>
      <c r="X221" s="6" t="str">
        <f t="shared" si="35"/>
        <v/>
      </c>
      <c r="Y221" s="6">
        <f>VLOOKUP($C221,{"29 - Psychiatrie (Erwachsene)",1;"30 - Kinder- und Jugendpsychiatrie",1;"31 - Psychosomatik",1;0,0;"",0},2,0)</f>
        <v>0</v>
      </c>
      <c r="Z221" s="6">
        <f t="shared" si="39"/>
        <v>0</v>
      </c>
      <c r="AA221" s="6">
        <f t="shared" si="40"/>
        <v>0</v>
      </c>
      <c r="AB221" s="6">
        <f t="shared" si="41"/>
        <v>0</v>
      </c>
      <c r="AC221" s="6">
        <f t="shared" si="42"/>
        <v>0</v>
      </c>
      <c r="AD221" s="6">
        <f t="shared" si="43"/>
        <v>0</v>
      </c>
      <c r="AE221" s="6">
        <f t="shared" si="44"/>
        <v>0</v>
      </c>
      <c r="AF221" s="6">
        <f t="shared" si="45"/>
        <v>0</v>
      </c>
      <c r="AG221" s="6">
        <f t="shared" si="46"/>
        <v>0</v>
      </c>
      <c r="AH221" s="6"/>
    </row>
    <row r="222" spans="1:34" s="20" customFormat="1" ht="15" customHeight="1" x14ac:dyDescent="0.25">
      <c r="A222" s="19"/>
      <c r="B222" s="74" t="str">
        <f t="shared" si="37"/>
        <v>!!!</v>
      </c>
      <c r="C222" s="202" t="str">
        <f>IF($D222&lt;&gt;"",VLOOKUP(TEXT($D222,0),'Angaben Stationen'!$C$15:$D$114,2,0),"")</f>
        <v/>
      </c>
      <c r="D222" s="203"/>
      <c r="E222" s="210"/>
      <c r="F222" s="230"/>
      <c r="G222" s="230"/>
      <c r="H222" s="230"/>
      <c r="I222" s="220"/>
      <c r="J222" s="220"/>
      <c r="K222" s="220"/>
      <c r="L222" s="114"/>
      <c r="M222" s="115"/>
      <c r="V222" s="6">
        <f t="shared" si="36"/>
        <v>0</v>
      </c>
      <c r="W222" s="6" t="str">
        <f t="shared" si="38"/>
        <v>Leer</v>
      </c>
      <c r="X222" s="6" t="str">
        <f t="shared" si="35"/>
        <v/>
      </c>
      <c r="Y222" s="6">
        <f>VLOOKUP($C222,{"29 - Psychiatrie (Erwachsene)",1;"30 - Kinder- und Jugendpsychiatrie",1;"31 - Psychosomatik",1;0,0;"",0},2,0)</f>
        <v>0</v>
      </c>
      <c r="Z222" s="6">
        <f t="shared" si="39"/>
        <v>0</v>
      </c>
      <c r="AA222" s="6">
        <f t="shared" si="40"/>
        <v>0</v>
      </c>
      <c r="AB222" s="6">
        <f t="shared" si="41"/>
        <v>0</v>
      </c>
      <c r="AC222" s="6">
        <f t="shared" si="42"/>
        <v>0</v>
      </c>
      <c r="AD222" s="6">
        <f t="shared" si="43"/>
        <v>0</v>
      </c>
      <c r="AE222" s="6">
        <f t="shared" si="44"/>
        <v>0</v>
      </c>
      <c r="AF222" s="6">
        <f t="shared" si="45"/>
        <v>0</v>
      </c>
      <c r="AG222" s="6">
        <f t="shared" si="46"/>
        <v>0</v>
      </c>
      <c r="AH222" s="6"/>
    </row>
    <row r="223" spans="1:34" s="20" customFormat="1" ht="15" customHeight="1" x14ac:dyDescent="0.25">
      <c r="A223" s="19"/>
      <c r="B223" s="74" t="str">
        <f t="shared" si="37"/>
        <v>!!!</v>
      </c>
      <c r="C223" s="202" t="str">
        <f>IF($D223&lt;&gt;"",VLOOKUP(TEXT($D223,0),'Angaben Stationen'!$C$15:$D$114,2,0),"")</f>
        <v/>
      </c>
      <c r="D223" s="203"/>
      <c r="E223" s="210"/>
      <c r="F223" s="230"/>
      <c r="G223" s="230"/>
      <c r="H223" s="230"/>
      <c r="I223" s="220"/>
      <c r="J223" s="220"/>
      <c r="K223" s="220"/>
      <c r="L223" s="114"/>
      <c r="M223" s="115"/>
      <c r="V223" s="6">
        <f t="shared" si="36"/>
        <v>0</v>
      </c>
      <c r="W223" s="6" t="str">
        <f t="shared" si="38"/>
        <v>Leer</v>
      </c>
      <c r="X223" s="6" t="str">
        <f t="shared" si="35"/>
        <v/>
      </c>
      <c r="Y223" s="6">
        <f>VLOOKUP($C223,{"29 - Psychiatrie (Erwachsene)",1;"30 - Kinder- und Jugendpsychiatrie",1;"31 - Psychosomatik",1;0,0;"",0},2,0)</f>
        <v>0</v>
      </c>
      <c r="Z223" s="6">
        <f t="shared" si="39"/>
        <v>0</v>
      </c>
      <c r="AA223" s="6">
        <f t="shared" si="40"/>
        <v>0</v>
      </c>
      <c r="AB223" s="6">
        <f t="shared" si="41"/>
        <v>0</v>
      </c>
      <c r="AC223" s="6">
        <f t="shared" si="42"/>
        <v>0</v>
      </c>
      <c r="AD223" s="6">
        <f t="shared" si="43"/>
        <v>0</v>
      </c>
      <c r="AE223" s="6">
        <f t="shared" si="44"/>
        <v>0</v>
      </c>
      <c r="AF223" s="6">
        <f t="shared" si="45"/>
        <v>0</v>
      </c>
      <c r="AG223" s="6">
        <f t="shared" si="46"/>
        <v>0</v>
      </c>
      <c r="AH223" s="6"/>
    </row>
    <row r="224" spans="1:34" s="20" customFormat="1" ht="15" customHeight="1" x14ac:dyDescent="0.25">
      <c r="A224" s="19"/>
      <c r="B224" s="74" t="str">
        <f t="shared" si="37"/>
        <v>!!!</v>
      </c>
      <c r="C224" s="202" t="str">
        <f>IF($D224&lt;&gt;"",VLOOKUP(TEXT($D224,0),'Angaben Stationen'!$C$15:$D$114,2,0),"")</f>
        <v/>
      </c>
      <c r="D224" s="203"/>
      <c r="E224" s="210"/>
      <c r="F224" s="230"/>
      <c r="G224" s="230"/>
      <c r="H224" s="230"/>
      <c r="I224" s="220"/>
      <c r="J224" s="220"/>
      <c r="K224" s="220"/>
      <c r="L224" s="114"/>
      <c r="M224" s="115"/>
      <c r="V224" s="6">
        <f t="shared" si="36"/>
        <v>0</v>
      </c>
      <c r="W224" s="6" t="str">
        <f t="shared" si="38"/>
        <v>Leer</v>
      </c>
      <c r="X224" s="6" t="str">
        <f t="shared" si="35"/>
        <v/>
      </c>
      <c r="Y224" s="6">
        <f>VLOOKUP($C224,{"29 - Psychiatrie (Erwachsene)",1;"30 - Kinder- und Jugendpsychiatrie",1;"31 - Psychosomatik",1;0,0;"",0},2,0)</f>
        <v>0</v>
      </c>
      <c r="Z224" s="6">
        <f t="shared" si="39"/>
        <v>0</v>
      </c>
      <c r="AA224" s="6">
        <f t="shared" si="40"/>
        <v>0</v>
      </c>
      <c r="AB224" s="6">
        <f t="shared" si="41"/>
        <v>0</v>
      </c>
      <c r="AC224" s="6">
        <f t="shared" si="42"/>
        <v>0</v>
      </c>
      <c r="AD224" s="6">
        <f t="shared" si="43"/>
        <v>0</v>
      </c>
      <c r="AE224" s="6">
        <f t="shared" si="44"/>
        <v>0</v>
      </c>
      <c r="AF224" s="6">
        <f t="shared" si="45"/>
        <v>0</v>
      </c>
      <c r="AG224" s="6">
        <f t="shared" si="46"/>
        <v>0</v>
      </c>
      <c r="AH224" s="6"/>
    </row>
    <row r="225" spans="1:34" s="20" customFormat="1" ht="15" customHeight="1" x14ac:dyDescent="0.25">
      <c r="A225" s="19"/>
      <c r="B225" s="74" t="str">
        <f t="shared" si="37"/>
        <v>!!!</v>
      </c>
      <c r="C225" s="202" t="str">
        <f>IF($D225&lt;&gt;"",VLOOKUP(TEXT($D225,0),'Angaben Stationen'!$C$15:$D$114,2,0),"")</f>
        <v/>
      </c>
      <c r="D225" s="203"/>
      <c r="E225" s="210"/>
      <c r="F225" s="230"/>
      <c r="G225" s="230"/>
      <c r="H225" s="230"/>
      <c r="I225" s="220"/>
      <c r="J225" s="220"/>
      <c r="K225" s="220"/>
      <c r="L225" s="114"/>
      <c r="M225" s="115"/>
      <c r="V225" s="6">
        <f t="shared" si="36"/>
        <v>0</v>
      </c>
      <c r="W225" s="6" t="str">
        <f t="shared" si="38"/>
        <v>Leer</v>
      </c>
      <c r="X225" s="6" t="str">
        <f t="shared" si="35"/>
        <v/>
      </c>
      <c r="Y225" s="6">
        <f>VLOOKUP($C225,{"29 - Psychiatrie (Erwachsene)",1;"30 - Kinder- und Jugendpsychiatrie",1;"31 - Psychosomatik",1;0,0;"",0},2,0)</f>
        <v>0</v>
      </c>
      <c r="Z225" s="6">
        <f t="shared" si="39"/>
        <v>0</v>
      </c>
      <c r="AA225" s="6">
        <f t="shared" si="40"/>
        <v>0</v>
      </c>
      <c r="AB225" s="6">
        <f t="shared" si="41"/>
        <v>0</v>
      </c>
      <c r="AC225" s="6">
        <f t="shared" si="42"/>
        <v>0</v>
      </c>
      <c r="AD225" s="6">
        <f t="shared" si="43"/>
        <v>0</v>
      </c>
      <c r="AE225" s="6">
        <f t="shared" si="44"/>
        <v>0</v>
      </c>
      <c r="AF225" s="6">
        <f t="shared" si="45"/>
        <v>0</v>
      </c>
      <c r="AG225" s="6">
        <f t="shared" si="46"/>
        <v>0</v>
      </c>
      <c r="AH225" s="6"/>
    </row>
    <row r="226" spans="1:34" s="20" customFormat="1" ht="15" customHeight="1" x14ac:dyDescent="0.25">
      <c r="A226" s="19"/>
      <c r="B226" s="74" t="str">
        <f t="shared" si="37"/>
        <v>!!!</v>
      </c>
      <c r="C226" s="202" t="str">
        <f>IF($D226&lt;&gt;"",VLOOKUP(TEXT($D226,0),'Angaben Stationen'!$C$15:$D$114,2,0),"")</f>
        <v/>
      </c>
      <c r="D226" s="203"/>
      <c r="E226" s="210"/>
      <c r="F226" s="230"/>
      <c r="G226" s="230"/>
      <c r="H226" s="230"/>
      <c r="I226" s="220"/>
      <c r="J226" s="220"/>
      <c r="K226" s="220"/>
      <c r="L226" s="114"/>
      <c r="M226" s="115"/>
      <c r="V226" s="6">
        <f t="shared" si="36"/>
        <v>0</v>
      </c>
      <c r="W226" s="6" t="str">
        <f t="shared" si="38"/>
        <v>Leer</v>
      </c>
      <c r="X226" s="6" t="str">
        <f t="shared" si="35"/>
        <v/>
      </c>
      <c r="Y226" s="6">
        <f>VLOOKUP($C226,{"29 - Psychiatrie (Erwachsene)",1;"30 - Kinder- und Jugendpsychiatrie",1;"31 - Psychosomatik",1;0,0;"",0},2,0)</f>
        <v>0</v>
      </c>
      <c r="Z226" s="6">
        <f t="shared" si="39"/>
        <v>0</v>
      </c>
      <c r="AA226" s="6">
        <f t="shared" si="40"/>
        <v>0</v>
      </c>
      <c r="AB226" s="6">
        <f t="shared" si="41"/>
        <v>0</v>
      </c>
      <c r="AC226" s="6">
        <f t="shared" si="42"/>
        <v>0</v>
      </c>
      <c r="AD226" s="6">
        <f t="shared" si="43"/>
        <v>0</v>
      </c>
      <c r="AE226" s="6">
        <f t="shared" si="44"/>
        <v>0</v>
      </c>
      <c r="AF226" s="6">
        <f t="shared" si="45"/>
        <v>0</v>
      </c>
      <c r="AG226" s="6">
        <f t="shared" si="46"/>
        <v>0</v>
      </c>
      <c r="AH226" s="6"/>
    </row>
    <row r="227" spans="1:34" s="20" customFormat="1" ht="15" customHeight="1" x14ac:dyDescent="0.25">
      <c r="A227" s="19"/>
      <c r="B227" s="74" t="str">
        <f t="shared" si="37"/>
        <v>!!!</v>
      </c>
      <c r="C227" s="202" t="str">
        <f>IF($D227&lt;&gt;"",VLOOKUP(TEXT($D227,0),'Angaben Stationen'!$C$15:$D$114,2,0),"")</f>
        <v/>
      </c>
      <c r="D227" s="203"/>
      <c r="E227" s="210"/>
      <c r="F227" s="230"/>
      <c r="G227" s="230"/>
      <c r="H227" s="230"/>
      <c r="I227" s="220"/>
      <c r="J227" s="220"/>
      <c r="K227" s="220"/>
      <c r="L227" s="114"/>
      <c r="M227" s="115"/>
      <c r="V227" s="6">
        <f t="shared" si="36"/>
        <v>0</v>
      </c>
      <c r="W227" s="6" t="str">
        <f t="shared" si="38"/>
        <v>Leer</v>
      </c>
      <c r="X227" s="6" t="str">
        <f t="shared" si="35"/>
        <v/>
      </c>
      <c r="Y227" s="6">
        <f>VLOOKUP($C227,{"29 - Psychiatrie (Erwachsene)",1;"30 - Kinder- und Jugendpsychiatrie",1;"31 - Psychosomatik",1;0,0;"",0},2,0)</f>
        <v>0</v>
      </c>
      <c r="Z227" s="6">
        <f t="shared" si="39"/>
        <v>0</v>
      </c>
      <c r="AA227" s="6">
        <f t="shared" si="40"/>
        <v>0</v>
      </c>
      <c r="AB227" s="6">
        <f t="shared" si="41"/>
        <v>0</v>
      </c>
      <c r="AC227" s="6">
        <f t="shared" si="42"/>
        <v>0</v>
      </c>
      <c r="AD227" s="6">
        <f t="shared" si="43"/>
        <v>0</v>
      </c>
      <c r="AE227" s="6">
        <f t="shared" si="44"/>
        <v>0</v>
      </c>
      <c r="AF227" s="6">
        <f t="shared" si="45"/>
        <v>0</v>
      </c>
      <c r="AG227" s="6">
        <f t="shared" si="46"/>
        <v>0</v>
      </c>
      <c r="AH227" s="6"/>
    </row>
    <row r="228" spans="1:34" s="20" customFormat="1" ht="15" customHeight="1" x14ac:dyDescent="0.25">
      <c r="A228" s="19"/>
      <c r="B228" s="74" t="str">
        <f t="shared" si="37"/>
        <v>!!!</v>
      </c>
      <c r="C228" s="202" t="str">
        <f>IF($D228&lt;&gt;"",VLOOKUP(TEXT($D228,0),'Angaben Stationen'!$C$15:$D$114,2,0),"")</f>
        <v/>
      </c>
      <c r="D228" s="203"/>
      <c r="E228" s="210"/>
      <c r="F228" s="230"/>
      <c r="G228" s="230"/>
      <c r="H228" s="230"/>
      <c r="I228" s="220"/>
      <c r="J228" s="220"/>
      <c r="K228" s="220"/>
      <c r="L228" s="114"/>
      <c r="M228" s="115"/>
      <c r="V228" s="6">
        <f t="shared" si="36"/>
        <v>0</v>
      </c>
      <c r="W228" s="6" t="str">
        <f t="shared" si="38"/>
        <v>Leer</v>
      </c>
      <c r="X228" s="6" t="str">
        <f t="shared" si="35"/>
        <v/>
      </c>
      <c r="Y228" s="6">
        <f>VLOOKUP($C228,{"29 - Psychiatrie (Erwachsene)",1;"30 - Kinder- und Jugendpsychiatrie",1;"31 - Psychosomatik",1;0,0;"",0},2,0)</f>
        <v>0</v>
      </c>
      <c r="Z228" s="6">
        <f t="shared" si="39"/>
        <v>0</v>
      </c>
      <c r="AA228" s="6">
        <f t="shared" si="40"/>
        <v>0</v>
      </c>
      <c r="AB228" s="6">
        <f t="shared" si="41"/>
        <v>0</v>
      </c>
      <c r="AC228" s="6">
        <f t="shared" si="42"/>
        <v>0</v>
      </c>
      <c r="AD228" s="6">
        <f t="shared" si="43"/>
        <v>0</v>
      </c>
      <c r="AE228" s="6">
        <f t="shared" si="44"/>
        <v>0</v>
      </c>
      <c r="AF228" s="6">
        <f t="shared" si="45"/>
        <v>0</v>
      </c>
      <c r="AG228" s="6">
        <f t="shared" si="46"/>
        <v>0</v>
      </c>
      <c r="AH228" s="6"/>
    </row>
    <row r="229" spans="1:34" s="20" customFormat="1" ht="15" customHeight="1" x14ac:dyDescent="0.25">
      <c r="A229" s="19"/>
      <c r="B229" s="74" t="str">
        <f t="shared" si="37"/>
        <v>!!!</v>
      </c>
      <c r="C229" s="202" t="str">
        <f>IF($D229&lt;&gt;"",VLOOKUP(TEXT($D229,0),'Angaben Stationen'!$C$15:$D$114,2,0),"")</f>
        <v/>
      </c>
      <c r="D229" s="203"/>
      <c r="E229" s="210"/>
      <c r="F229" s="230"/>
      <c r="G229" s="230"/>
      <c r="H229" s="230"/>
      <c r="I229" s="220"/>
      <c r="J229" s="220"/>
      <c r="K229" s="220"/>
      <c r="L229" s="114"/>
      <c r="M229" s="115"/>
      <c r="V229" s="6">
        <f t="shared" si="36"/>
        <v>0</v>
      </c>
      <c r="W229" s="6" t="str">
        <f t="shared" si="38"/>
        <v>Leer</v>
      </c>
      <c r="X229" s="6" t="str">
        <f t="shared" si="35"/>
        <v/>
      </c>
      <c r="Y229" s="6">
        <f>VLOOKUP($C229,{"29 - Psychiatrie (Erwachsene)",1;"30 - Kinder- und Jugendpsychiatrie",1;"31 - Psychosomatik",1;0,0;"",0},2,0)</f>
        <v>0</v>
      </c>
      <c r="Z229" s="6">
        <f t="shared" si="39"/>
        <v>0</v>
      </c>
      <c r="AA229" s="6">
        <f t="shared" si="40"/>
        <v>0</v>
      </c>
      <c r="AB229" s="6">
        <f t="shared" si="41"/>
        <v>0</v>
      </c>
      <c r="AC229" s="6">
        <f t="shared" si="42"/>
        <v>0</v>
      </c>
      <c r="AD229" s="6">
        <f t="shared" si="43"/>
        <v>0</v>
      </c>
      <c r="AE229" s="6">
        <f t="shared" si="44"/>
        <v>0</v>
      </c>
      <c r="AF229" s="6">
        <f t="shared" si="45"/>
        <v>0</v>
      </c>
      <c r="AG229" s="6">
        <f t="shared" si="46"/>
        <v>0</v>
      </c>
      <c r="AH229" s="6"/>
    </row>
    <row r="230" spans="1:34" s="20" customFormat="1" ht="15" customHeight="1" x14ac:dyDescent="0.25">
      <c r="A230" s="19"/>
      <c r="B230" s="74" t="str">
        <f t="shared" si="37"/>
        <v>!!!</v>
      </c>
      <c r="C230" s="202" t="str">
        <f>IF($D230&lt;&gt;"",VLOOKUP(TEXT($D230,0),'Angaben Stationen'!$C$15:$D$114,2,0),"")</f>
        <v/>
      </c>
      <c r="D230" s="203"/>
      <c r="E230" s="210"/>
      <c r="F230" s="230"/>
      <c r="G230" s="230"/>
      <c r="H230" s="230"/>
      <c r="I230" s="220"/>
      <c r="J230" s="220"/>
      <c r="K230" s="220"/>
      <c r="L230" s="114"/>
      <c r="M230" s="115"/>
      <c r="V230" s="6">
        <f t="shared" si="36"/>
        <v>0</v>
      </c>
      <c r="W230" s="6" t="str">
        <f t="shared" si="38"/>
        <v>Leer</v>
      </c>
      <c r="X230" s="6" t="str">
        <f t="shared" si="35"/>
        <v/>
      </c>
      <c r="Y230" s="6">
        <f>VLOOKUP($C230,{"29 - Psychiatrie (Erwachsene)",1;"30 - Kinder- und Jugendpsychiatrie",1;"31 - Psychosomatik",1;0,0;"",0},2,0)</f>
        <v>0</v>
      </c>
      <c r="Z230" s="6">
        <f t="shared" si="39"/>
        <v>0</v>
      </c>
      <c r="AA230" s="6">
        <f t="shared" si="40"/>
        <v>0</v>
      </c>
      <c r="AB230" s="6">
        <f t="shared" si="41"/>
        <v>0</v>
      </c>
      <c r="AC230" s="6">
        <f t="shared" si="42"/>
        <v>0</v>
      </c>
      <c r="AD230" s="6">
        <f t="shared" si="43"/>
        <v>0</v>
      </c>
      <c r="AE230" s="6">
        <f t="shared" si="44"/>
        <v>0</v>
      </c>
      <c r="AF230" s="6">
        <f t="shared" si="45"/>
        <v>0</v>
      </c>
      <c r="AG230" s="6">
        <f t="shared" si="46"/>
        <v>0</v>
      </c>
      <c r="AH230" s="6"/>
    </row>
    <row r="231" spans="1:34" s="20" customFormat="1" ht="15" customHeight="1" x14ac:dyDescent="0.25">
      <c r="A231" s="19"/>
      <c r="B231" s="74" t="str">
        <f t="shared" si="37"/>
        <v>!!!</v>
      </c>
      <c r="C231" s="202" t="str">
        <f>IF($D231&lt;&gt;"",VLOOKUP(TEXT($D231,0),'Angaben Stationen'!$C$15:$D$114,2,0),"")</f>
        <v/>
      </c>
      <c r="D231" s="203"/>
      <c r="E231" s="210"/>
      <c r="F231" s="230"/>
      <c r="G231" s="230"/>
      <c r="H231" s="230"/>
      <c r="I231" s="220"/>
      <c r="J231" s="220"/>
      <c r="K231" s="220"/>
      <c r="L231" s="114"/>
      <c r="M231" s="115"/>
      <c r="V231" s="6">
        <f t="shared" si="36"/>
        <v>0</v>
      </c>
      <c r="W231" s="6" t="str">
        <f t="shared" si="38"/>
        <v>Leer</v>
      </c>
      <c r="X231" s="6" t="str">
        <f t="shared" si="35"/>
        <v/>
      </c>
      <c r="Y231" s="6">
        <f>VLOOKUP($C231,{"29 - Psychiatrie (Erwachsene)",1;"30 - Kinder- und Jugendpsychiatrie",1;"31 - Psychosomatik",1;0,0;"",0},2,0)</f>
        <v>0</v>
      </c>
      <c r="Z231" s="6">
        <f t="shared" si="39"/>
        <v>0</v>
      </c>
      <c r="AA231" s="6">
        <f t="shared" si="40"/>
        <v>0</v>
      </c>
      <c r="AB231" s="6">
        <f t="shared" si="41"/>
        <v>0</v>
      </c>
      <c r="AC231" s="6">
        <f t="shared" si="42"/>
        <v>0</v>
      </c>
      <c r="AD231" s="6">
        <f t="shared" si="43"/>
        <v>0</v>
      </c>
      <c r="AE231" s="6">
        <f t="shared" si="44"/>
        <v>0</v>
      </c>
      <c r="AF231" s="6">
        <f t="shared" si="45"/>
        <v>0</v>
      </c>
      <c r="AG231" s="6">
        <f t="shared" si="46"/>
        <v>0</v>
      </c>
      <c r="AH231" s="6"/>
    </row>
    <row r="232" spans="1:34" s="20" customFormat="1" ht="15" customHeight="1" x14ac:dyDescent="0.25">
      <c r="A232" s="19"/>
      <c r="B232" s="74" t="str">
        <f t="shared" si="37"/>
        <v>!!!</v>
      </c>
      <c r="C232" s="202" t="str">
        <f>IF($D232&lt;&gt;"",VLOOKUP(TEXT($D232,0),'Angaben Stationen'!$C$15:$D$114,2,0),"")</f>
        <v/>
      </c>
      <c r="D232" s="203"/>
      <c r="E232" s="210"/>
      <c r="F232" s="230"/>
      <c r="G232" s="230"/>
      <c r="H232" s="230"/>
      <c r="I232" s="220"/>
      <c r="J232" s="220"/>
      <c r="K232" s="220"/>
      <c r="L232" s="114"/>
      <c r="M232" s="115"/>
      <c r="V232" s="6">
        <f t="shared" si="36"/>
        <v>0</v>
      </c>
      <c r="W232" s="6" t="str">
        <f t="shared" si="38"/>
        <v>Leer</v>
      </c>
      <c r="X232" s="6" t="str">
        <f t="shared" si="35"/>
        <v/>
      </c>
      <c r="Y232" s="6">
        <f>VLOOKUP($C232,{"29 - Psychiatrie (Erwachsene)",1;"30 - Kinder- und Jugendpsychiatrie",1;"31 - Psychosomatik",1;0,0;"",0},2,0)</f>
        <v>0</v>
      </c>
      <c r="Z232" s="6">
        <f t="shared" si="39"/>
        <v>0</v>
      </c>
      <c r="AA232" s="6">
        <f t="shared" si="40"/>
        <v>0</v>
      </c>
      <c r="AB232" s="6">
        <f t="shared" si="41"/>
        <v>0</v>
      </c>
      <c r="AC232" s="6">
        <f t="shared" si="42"/>
        <v>0</v>
      </c>
      <c r="AD232" s="6">
        <f t="shared" si="43"/>
        <v>0</v>
      </c>
      <c r="AE232" s="6">
        <f t="shared" si="44"/>
        <v>0</v>
      </c>
      <c r="AF232" s="6">
        <f t="shared" si="45"/>
        <v>0</v>
      </c>
      <c r="AG232" s="6">
        <f t="shared" si="46"/>
        <v>0</v>
      </c>
      <c r="AH232" s="6"/>
    </row>
    <row r="233" spans="1:34" s="20" customFormat="1" ht="15" customHeight="1" x14ac:dyDescent="0.25">
      <c r="A233" s="19"/>
      <c r="B233" s="74" t="str">
        <f t="shared" si="37"/>
        <v>!!!</v>
      </c>
      <c r="C233" s="202" t="str">
        <f>IF($D233&lt;&gt;"",VLOOKUP(TEXT($D233,0),'Angaben Stationen'!$C$15:$D$114,2,0),"")</f>
        <v/>
      </c>
      <c r="D233" s="203"/>
      <c r="E233" s="210"/>
      <c r="F233" s="230"/>
      <c r="G233" s="230"/>
      <c r="H233" s="230"/>
      <c r="I233" s="220"/>
      <c r="J233" s="220"/>
      <c r="K233" s="220"/>
      <c r="L233" s="114"/>
      <c r="M233" s="115"/>
      <c r="V233" s="6">
        <f t="shared" si="36"/>
        <v>0</v>
      </c>
      <c r="W233" s="6" t="str">
        <f t="shared" si="38"/>
        <v>Leer</v>
      </c>
      <c r="X233" s="6" t="str">
        <f t="shared" si="35"/>
        <v/>
      </c>
      <c r="Y233" s="6">
        <f>VLOOKUP($C233,{"29 - Psychiatrie (Erwachsene)",1;"30 - Kinder- und Jugendpsychiatrie",1;"31 - Psychosomatik",1;0,0;"",0},2,0)</f>
        <v>0</v>
      </c>
      <c r="Z233" s="6">
        <f t="shared" si="39"/>
        <v>0</v>
      </c>
      <c r="AA233" s="6">
        <f t="shared" si="40"/>
        <v>0</v>
      </c>
      <c r="AB233" s="6">
        <f t="shared" si="41"/>
        <v>0</v>
      </c>
      <c r="AC233" s="6">
        <f t="shared" si="42"/>
        <v>0</v>
      </c>
      <c r="AD233" s="6">
        <f t="shared" si="43"/>
        <v>0</v>
      </c>
      <c r="AE233" s="6">
        <f t="shared" si="44"/>
        <v>0</v>
      </c>
      <c r="AF233" s="6">
        <f t="shared" si="45"/>
        <v>0</v>
      </c>
      <c r="AG233" s="6">
        <f t="shared" si="46"/>
        <v>0</v>
      </c>
      <c r="AH233" s="6"/>
    </row>
    <row r="234" spans="1:34" s="20" customFormat="1" ht="15" customHeight="1" x14ac:dyDescent="0.25">
      <c r="A234" s="19"/>
      <c r="B234" s="74" t="str">
        <f t="shared" si="37"/>
        <v>!!!</v>
      </c>
      <c r="C234" s="202" t="str">
        <f>IF($D234&lt;&gt;"",VLOOKUP(TEXT($D234,0),'Angaben Stationen'!$C$15:$D$114,2,0),"")</f>
        <v/>
      </c>
      <c r="D234" s="203"/>
      <c r="E234" s="210"/>
      <c r="F234" s="230"/>
      <c r="G234" s="230"/>
      <c r="H234" s="230"/>
      <c r="I234" s="220"/>
      <c r="J234" s="220"/>
      <c r="K234" s="220"/>
      <c r="L234" s="114"/>
      <c r="M234" s="115"/>
      <c r="V234" s="6">
        <f t="shared" si="36"/>
        <v>0</v>
      </c>
      <c r="W234" s="6" t="str">
        <f t="shared" si="38"/>
        <v>Leer</v>
      </c>
      <c r="X234" s="6" t="str">
        <f t="shared" si="35"/>
        <v/>
      </c>
      <c r="Y234" s="6">
        <f>VLOOKUP($C234,{"29 - Psychiatrie (Erwachsene)",1;"30 - Kinder- und Jugendpsychiatrie",1;"31 - Psychosomatik",1;0,0;"",0},2,0)</f>
        <v>0</v>
      </c>
      <c r="Z234" s="6">
        <f t="shared" si="39"/>
        <v>0</v>
      </c>
      <c r="AA234" s="6">
        <f t="shared" si="40"/>
        <v>0</v>
      </c>
      <c r="AB234" s="6">
        <f t="shared" si="41"/>
        <v>0</v>
      </c>
      <c r="AC234" s="6">
        <f t="shared" si="42"/>
        <v>0</v>
      </c>
      <c r="AD234" s="6">
        <f t="shared" si="43"/>
        <v>0</v>
      </c>
      <c r="AE234" s="6">
        <f t="shared" si="44"/>
        <v>0</v>
      </c>
      <c r="AF234" s="6">
        <f t="shared" si="45"/>
        <v>0</v>
      </c>
      <c r="AG234" s="6">
        <f t="shared" si="46"/>
        <v>0</v>
      </c>
      <c r="AH234" s="6"/>
    </row>
    <row r="235" spans="1:34" s="20" customFormat="1" ht="15" customHeight="1" x14ac:dyDescent="0.25">
      <c r="A235" s="19"/>
      <c r="B235" s="74" t="str">
        <f t="shared" si="37"/>
        <v>!!!</v>
      </c>
      <c r="C235" s="202" t="str">
        <f>IF($D235&lt;&gt;"",VLOOKUP(TEXT($D235,0),'Angaben Stationen'!$C$15:$D$114,2,0),"")</f>
        <v/>
      </c>
      <c r="D235" s="203"/>
      <c r="E235" s="210"/>
      <c r="F235" s="230"/>
      <c r="G235" s="230"/>
      <c r="H235" s="230"/>
      <c r="I235" s="220"/>
      <c r="J235" s="220"/>
      <c r="K235" s="220"/>
      <c r="L235" s="114"/>
      <c r="M235" s="115"/>
      <c r="V235" s="6">
        <f t="shared" si="36"/>
        <v>0</v>
      </c>
      <c r="W235" s="6" t="str">
        <f t="shared" si="38"/>
        <v>Leer</v>
      </c>
      <c r="X235" s="6" t="str">
        <f t="shared" si="35"/>
        <v/>
      </c>
      <c r="Y235" s="6">
        <f>VLOOKUP($C235,{"29 - Psychiatrie (Erwachsene)",1;"30 - Kinder- und Jugendpsychiatrie",1;"31 - Psychosomatik",1;0,0;"",0},2,0)</f>
        <v>0</v>
      </c>
      <c r="Z235" s="6">
        <f t="shared" si="39"/>
        <v>0</v>
      </c>
      <c r="AA235" s="6">
        <f t="shared" si="40"/>
        <v>0</v>
      </c>
      <c r="AB235" s="6">
        <f t="shared" si="41"/>
        <v>0</v>
      </c>
      <c r="AC235" s="6">
        <f t="shared" si="42"/>
        <v>0</v>
      </c>
      <c r="AD235" s="6">
        <f t="shared" si="43"/>
        <v>0</v>
      </c>
      <c r="AE235" s="6">
        <f t="shared" si="44"/>
        <v>0</v>
      </c>
      <c r="AF235" s="6">
        <f t="shared" si="45"/>
        <v>0</v>
      </c>
      <c r="AG235" s="6">
        <f t="shared" si="46"/>
        <v>0</v>
      </c>
      <c r="AH235" s="6"/>
    </row>
    <row r="236" spans="1:34" s="20" customFormat="1" ht="15" customHeight="1" x14ac:dyDescent="0.25">
      <c r="A236" s="19"/>
      <c r="B236" s="74" t="str">
        <f t="shared" si="37"/>
        <v>!!!</v>
      </c>
      <c r="C236" s="202" t="str">
        <f>IF($D236&lt;&gt;"",VLOOKUP(TEXT($D236,0),'Angaben Stationen'!$C$15:$D$114,2,0),"")</f>
        <v/>
      </c>
      <c r="D236" s="203"/>
      <c r="E236" s="210"/>
      <c r="F236" s="230"/>
      <c r="G236" s="230"/>
      <c r="H236" s="230"/>
      <c r="I236" s="220"/>
      <c r="J236" s="220"/>
      <c r="K236" s="220"/>
      <c r="L236" s="114"/>
      <c r="M236" s="115"/>
      <c r="V236" s="6">
        <f t="shared" si="36"/>
        <v>0</v>
      </c>
      <c r="W236" s="6" t="str">
        <f t="shared" si="38"/>
        <v>Leer</v>
      </c>
      <c r="X236" s="6" t="str">
        <f t="shared" si="35"/>
        <v/>
      </c>
      <c r="Y236" s="6">
        <f>VLOOKUP($C236,{"29 - Psychiatrie (Erwachsene)",1;"30 - Kinder- und Jugendpsychiatrie",1;"31 - Psychosomatik",1;0,0;"",0},2,0)</f>
        <v>0</v>
      </c>
      <c r="Z236" s="6">
        <f t="shared" si="39"/>
        <v>0</v>
      </c>
      <c r="AA236" s="6">
        <f t="shared" si="40"/>
        <v>0</v>
      </c>
      <c r="AB236" s="6">
        <f t="shared" si="41"/>
        <v>0</v>
      </c>
      <c r="AC236" s="6">
        <f t="shared" si="42"/>
        <v>0</v>
      </c>
      <c r="AD236" s="6">
        <f t="shared" si="43"/>
        <v>0</v>
      </c>
      <c r="AE236" s="6">
        <f t="shared" si="44"/>
        <v>0</v>
      </c>
      <c r="AF236" s="6">
        <f t="shared" si="45"/>
        <v>0</v>
      </c>
      <c r="AG236" s="6">
        <f t="shared" si="46"/>
        <v>0</v>
      </c>
      <c r="AH236" s="6"/>
    </row>
    <row r="237" spans="1:34" s="20" customFormat="1" ht="15" customHeight="1" x14ac:dyDescent="0.25">
      <c r="A237" s="19"/>
      <c r="B237" s="74" t="str">
        <f t="shared" si="37"/>
        <v>!!!</v>
      </c>
      <c r="C237" s="202" t="str">
        <f>IF($D237&lt;&gt;"",VLOOKUP(TEXT($D237,0),'Angaben Stationen'!$C$15:$D$114,2,0),"")</f>
        <v/>
      </c>
      <c r="D237" s="203"/>
      <c r="E237" s="210"/>
      <c r="F237" s="230"/>
      <c r="G237" s="230"/>
      <c r="H237" s="230"/>
      <c r="I237" s="220"/>
      <c r="J237" s="220"/>
      <c r="K237" s="220"/>
      <c r="L237" s="114"/>
      <c r="M237" s="115"/>
      <c r="V237" s="6">
        <f t="shared" si="36"/>
        <v>0</v>
      </c>
      <c r="W237" s="6" t="str">
        <f t="shared" si="38"/>
        <v>Leer</v>
      </c>
      <c r="X237" s="6" t="str">
        <f t="shared" si="35"/>
        <v/>
      </c>
      <c r="Y237" s="6">
        <f>VLOOKUP($C237,{"29 - Psychiatrie (Erwachsene)",1;"30 - Kinder- und Jugendpsychiatrie",1;"31 - Psychosomatik",1;0,0;"",0},2,0)</f>
        <v>0</v>
      </c>
      <c r="Z237" s="6">
        <f t="shared" si="39"/>
        <v>0</v>
      </c>
      <c r="AA237" s="6">
        <f t="shared" si="40"/>
        <v>0</v>
      </c>
      <c r="AB237" s="6">
        <f t="shared" si="41"/>
        <v>0</v>
      </c>
      <c r="AC237" s="6">
        <f t="shared" si="42"/>
        <v>0</v>
      </c>
      <c r="AD237" s="6">
        <f t="shared" si="43"/>
        <v>0</v>
      </c>
      <c r="AE237" s="6">
        <f t="shared" si="44"/>
        <v>0</v>
      </c>
      <c r="AF237" s="6">
        <f t="shared" si="45"/>
        <v>0</v>
      </c>
      <c r="AG237" s="6">
        <f t="shared" si="46"/>
        <v>0</v>
      </c>
      <c r="AH237" s="6"/>
    </row>
    <row r="238" spans="1:34" s="20" customFormat="1" ht="15" customHeight="1" x14ac:dyDescent="0.25">
      <c r="A238" s="19"/>
      <c r="B238" s="74" t="str">
        <f t="shared" si="37"/>
        <v>!!!</v>
      </c>
      <c r="C238" s="202" t="str">
        <f>IF($D238&lt;&gt;"",VLOOKUP(TEXT($D238,0),'Angaben Stationen'!$C$15:$D$114,2,0),"")</f>
        <v/>
      </c>
      <c r="D238" s="203"/>
      <c r="E238" s="210"/>
      <c r="F238" s="230"/>
      <c r="G238" s="230"/>
      <c r="H238" s="230"/>
      <c r="I238" s="220"/>
      <c r="J238" s="220"/>
      <c r="K238" s="220"/>
      <c r="L238" s="114"/>
      <c r="M238" s="115"/>
      <c r="V238" s="6">
        <f t="shared" si="36"/>
        <v>0</v>
      </c>
      <c r="W238" s="6" t="str">
        <f t="shared" si="38"/>
        <v>Leer</v>
      </c>
      <c r="X238" s="6" t="str">
        <f t="shared" si="35"/>
        <v/>
      </c>
      <c r="Y238" s="6">
        <f>VLOOKUP($C238,{"29 - Psychiatrie (Erwachsene)",1;"30 - Kinder- und Jugendpsychiatrie",1;"31 - Psychosomatik",1;0,0;"",0},2,0)</f>
        <v>0</v>
      </c>
      <c r="Z238" s="6">
        <f t="shared" si="39"/>
        <v>0</v>
      </c>
      <c r="AA238" s="6">
        <f t="shared" si="40"/>
        <v>0</v>
      </c>
      <c r="AB238" s="6">
        <f t="shared" si="41"/>
        <v>0</v>
      </c>
      <c r="AC238" s="6">
        <f t="shared" si="42"/>
        <v>0</v>
      </c>
      <c r="AD238" s="6">
        <f t="shared" si="43"/>
        <v>0</v>
      </c>
      <c r="AE238" s="6">
        <f t="shared" si="44"/>
        <v>0</v>
      </c>
      <c r="AF238" s="6">
        <f t="shared" si="45"/>
        <v>0</v>
      </c>
      <c r="AG238" s="6">
        <f t="shared" si="46"/>
        <v>0</v>
      </c>
      <c r="AH238" s="6"/>
    </row>
    <row r="239" spans="1:34" s="20" customFormat="1" ht="15" customHeight="1" x14ac:dyDescent="0.25">
      <c r="A239" s="19"/>
      <c r="B239" s="74" t="str">
        <f t="shared" si="37"/>
        <v>!!!</v>
      </c>
      <c r="C239" s="202" t="str">
        <f>IF($D239&lt;&gt;"",VLOOKUP(TEXT($D239,0),'Angaben Stationen'!$C$15:$D$114,2,0),"")</f>
        <v/>
      </c>
      <c r="D239" s="203"/>
      <c r="E239" s="210"/>
      <c r="F239" s="230"/>
      <c r="G239" s="230"/>
      <c r="H239" s="230"/>
      <c r="I239" s="220"/>
      <c r="J239" s="220"/>
      <c r="K239" s="220"/>
      <c r="L239" s="114"/>
      <c r="M239" s="115"/>
      <c r="V239" s="6">
        <f t="shared" si="36"/>
        <v>0</v>
      </c>
      <c r="W239" s="6" t="str">
        <f t="shared" si="38"/>
        <v>Leer</v>
      </c>
      <c r="X239" s="6" t="str">
        <f t="shared" si="35"/>
        <v/>
      </c>
      <c r="Y239" s="6">
        <f>VLOOKUP($C239,{"29 - Psychiatrie (Erwachsene)",1;"30 - Kinder- und Jugendpsychiatrie",1;"31 - Psychosomatik",1;0,0;"",0},2,0)</f>
        <v>0</v>
      </c>
      <c r="Z239" s="6">
        <f t="shared" si="39"/>
        <v>0</v>
      </c>
      <c r="AA239" s="6">
        <f t="shared" si="40"/>
        <v>0</v>
      </c>
      <c r="AB239" s="6">
        <f t="shared" si="41"/>
        <v>0</v>
      </c>
      <c r="AC239" s="6">
        <f t="shared" si="42"/>
        <v>0</v>
      </c>
      <c r="AD239" s="6">
        <f t="shared" si="43"/>
        <v>0</v>
      </c>
      <c r="AE239" s="6">
        <f t="shared" si="44"/>
        <v>0</v>
      </c>
      <c r="AF239" s="6">
        <f t="shared" si="45"/>
        <v>0</v>
      </c>
      <c r="AG239" s="6">
        <f t="shared" si="46"/>
        <v>0</v>
      </c>
      <c r="AH239" s="6"/>
    </row>
    <row r="240" spans="1:34" s="20" customFormat="1" ht="15" customHeight="1" x14ac:dyDescent="0.25">
      <c r="A240" s="19"/>
      <c r="B240" s="74" t="str">
        <f t="shared" si="37"/>
        <v>!!!</v>
      </c>
      <c r="C240" s="202" t="str">
        <f>IF($D240&lt;&gt;"",VLOOKUP(TEXT($D240,0),'Angaben Stationen'!$C$15:$D$114,2,0),"")</f>
        <v/>
      </c>
      <c r="D240" s="203"/>
      <c r="E240" s="210"/>
      <c r="F240" s="230"/>
      <c r="G240" s="230"/>
      <c r="H240" s="230"/>
      <c r="I240" s="220"/>
      <c r="J240" s="220"/>
      <c r="K240" s="220"/>
      <c r="L240" s="114"/>
      <c r="M240" s="115"/>
      <c r="V240" s="6">
        <f t="shared" si="36"/>
        <v>0</v>
      </c>
      <c r="W240" s="6" t="str">
        <f t="shared" si="38"/>
        <v>Leer</v>
      </c>
      <c r="X240" s="6" t="str">
        <f t="shared" si="35"/>
        <v/>
      </c>
      <c r="Y240" s="6">
        <f>VLOOKUP($C240,{"29 - Psychiatrie (Erwachsene)",1;"30 - Kinder- und Jugendpsychiatrie",1;"31 - Psychosomatik",1;0,0;"",0},2,0)</f>
        <v>0</v>
      </c>
      <c r="Z240" s="6">
        <f t="shared" si="39"/>
        <v>0</v>
      </c>
      <c r="AA240" s="6">
        <f t="shared" si="40"/>
        <v>0</v>
      </c>
      <c r="AB240" s="6">
        <f t="shared" si="41"/>
        <v>0</v>
      </c>
      <c r="AC240" s="6">
        <f t="shared" si="42"/>
        <v>0</v>
      </c>
      <c r="AD240" s="6">
        <f t="shared" si="43"/>
        <v>0</v>
      </c>
      <c r="AE240" s="6">
        <f t="shared" si="44"/>
        <v>0</v>
      </c>
      <c r="AF240" s="6">
        <f t="shared" si="45"/>
        <v>0</v>
      </c>
      <c r="AG240" s="6">
        <f t="shared" si="46"/>
        <v>0</v>
      </c>
      <c r="AH240" s="6"/>
    </row>
    <row r="241" spans="1:34" s="20" customFormat="1" ht="15" customHeight="1" x14ac:dyDescent="0.25">
      <c r="A241" s="19"/>
      <c r="B241" s="74" t="str">
        <f t="shared" si="37"/>
        <v>!!!</v>
      </c>
      <c r="C241" s="202" t="str">
        <f>IF($D241&lt;&gt;"",VLOOKUP(TEXT($D241,0),'Angaben Stationen'!$C$15:$D$114,2,0),"")</f>
        <v/>
      </c>
      <c r="D241" s="203"/>
      <c r="E241" s="210"/>
      <c r="F241" s="230"/>
      <c r="G241" s="230"/>
      <c r="H241" s="230"/>
      <c r="I241" s="220"/>
      <c r="J241" s="220"/>
      <c r="K241" s="220"/>
      <c r="L241" s="114"/>
      <c r="M241" s="115"/>
      <c r="V241" s="6">
        <f t="shared" si="36"/>
        <v>0</v>
      </c>
      <c r="W241" s="6" t="str">
        <f t="shared" si="38"/>
        <v>Leer</v>
      </c>
      <c r="X241" s="6" t="str">
        <f t="shared" si="35"/>
        <v/>
      </c>
      <c r="Y241" s="6">
        <f>VLOOKUP($C241,{"29 - Psychiatrie (Erwachsene)",1;"30 - Kinder- und Jugendpsychiatrie",1;"31 - Psychosomatik",1;0,0;"",0},2,0)</f>
        <v>0</v>
      </c>
      <c r="Z241" s="6">
        <f t="shared" si="39"/>
        <v>0</v>
      </c>
      <c r="AA241" s="6">
        <f t="shared" si="40"/>
        <v>0</v>
      </c>
      <c r="AB241" s="6">
        <f t="shared" si="41"/>
        <v>0</v>
      </c>
      <c r="AC241" s="6">
        <f t="shared" si="42"/>
        <v>0</v>
      </c>
      <c r="AD241" s="6">
        <f t="shared" si="43"/>
        <v>0</v>
      </c>
      <c r="AE241" s="6">
        <f t="shared" si="44"/>
        <v>0</v>
      </c>
      <c r="AF241" s="6">
        <f t="shared" si="45"/>
        <v>0</v>
      </c>
      <c r="AG241" s="6">
        <f t="shared" si="46"/>
        <v>0</v>
      </c>
      <c r="AH241" s="6"/>
    </row>
    <row r="242" spans="1:34" s="20" customFormat="1" ht="15" customHeight="1" x14ac:dyDescent="0.25">
      <c r="A242" s="19"/>
      <c r="B242" s="74" t="str">
        <f t="shared" si="37"/>
        <v>!!!</v>
      </c>
      <c r="C242" s="202" t="str">
        <f>IF($D242&lt;&gt;"",VLOOKUP(TEXT($D242,0),'Angaben Stationen'!$C$15:$D$114,2,0),"")</f>
        <v/>
      </c>
      <c r="D242" s="203"/>
      <c r="E242" s="210"/>
      <c r="F242" s="230"/>
      <c r="G242" s="230"/>
      <c r="H242" s="230"/>
      <c r="I242" s="220"/>
      <c r="J242" s="220"/>
      <c r="K242" s="220"/>
      <c r="L242" s="114"/>
      <c r="M242" s="115"/>
      <c r="V242" s="6">
        <f t="shared" si="36"/>
        <v>0</v>
      </c>
      <c r="W242" s="6" t="str">
        <f t="shared" si="38"/>
        <v>Leer</v>
      </c>
      <c r="X242" s="6" t="str">
        <f t="shared" si="35"/>
        <v/>
      </c>
      <c r="Y242" s="6">
        <f>VLOOKUP($C242,{"29 - Psychiatrie (Erwachsene)",1;"30 - Kinder- und Jugendpsychiatrie",1;"31 - Psychosomatik",1;0,0;"",0},2,0)</f>
        <v>0</v>
      </c>
      <c r="Z242" s="6">
        <f t="shared" si="39"/>
        <v>0</v>
      </c>
      <c r="AA242" s="6">
        <f t="shared" si="40"/>
        <v>0</v>
      </c>
      <c r="AB242" s="6">
        <f t="shared" si="41"/>
        <v>0</v>
      </c>
      <c r="AC242" s="6">
        <f t="shared" si="42"/>
        <v>0</v>
      </c>
      <c r="AD242" s="6">
        <f t="shared" si="43"/>
        <v>0</v>
      </c>
      <c r="AE242" s="6">
        <f t="shared" si="44"/>
        <v>0</v>
      </c>
      <c r="AF242" s="6">
        <f t="shared" si="45"/>
        <v>0</v>
      </c>
      <c r="AG242" s="6">
        <f t="shared" si="46"/>
        <v>0</v>
      </c>
      <c r="AH242" s="6"/>
    </row>
    <row r="243" spans="1:34" s="20" customFormat="1" ht="15" customHeight="1" x14ac:dyDescent="0.25">
      <c r="A243" s="19"/>
      <c r="B243" s="74" t="str">
        <f t="shared" si="37"/>
        <v>!!!</v>
      </c>
      <c r="C243" s="202" t="str">
        <f>IF($D243&lt;&gt;"",VLOOKUP(TEXT($D243,0),'Angaben Stationen'!$C$15:$D$114,2,0),"")</f>
        <v/>
      </c>
      <c r="D243" s="203"/>
      <c r="E243" s="210"/>
      <c r="F243" s="230"/>
      <c r="G243" s="230"/>
      <c r="H243" s="230"/>
      <c r="I243" s="220"/>
      <c r="J243" s="220"/>
      <c r="K243" s="220"/>
      <c r="L243" s="114"/>
      <c r="M243" s="115"/>
      <c r="V243" s="6">
        <f t="shared" si="36"/>
        <v>0</v>
      </c>
      <c r="W243" s="6" t="str">
        <f t="shared" si="38"/>
        <v>Leer</v>
      </c>
      <c r="X243" s="6" t="str">
        <f t="shared" si="35"/>
        <v/>
      </c>
      <c r="Y243" s="6">
        <f>VLOOKUP($C243,{"29 - Psychiatrie (Erwachsene)",1;"30 - Kinder- und Jugendpsychiatrie",1;"31 - Psychosomatik",1;0,0;"",0},2,0)</f>
        <v>0</v>
      </c>
      <c r="Z243" s="6">
        <f t="shared" si="39"/>
        <v>0</v>
      </c>
      <c r="AA243" s="6">
        <f t="shared" si="40"/>
        <v>0</v>
      </c>
      <c r="AB243" s="6">
        <f t="shared" si="41"/>
        <v>0</v>
      </c>
      <c r="AC243" s="6">
        <f t="shared" si="42"/>
        <v>0</v>
      </c>
      <c r="AD243" s="6">
        <f t="shared" si="43"/>
        <v>0</v>
      </c>
      <c r="AE243" s="6">
        <f t="shared" si="44"/>
        <v>0</v>
      </c>
      <c r="AF243" s="6">
        <f t="shared" si="45"/>
        <v>0</v>
      </c>
      <c r="AG243" s="6">
        <f t="shared" si="46"/>
        <v>0</v>
      </c>
      <c r="AH243" s="6"/>
    </row>
    <row r="244" spans="1:34" s="20" customFormat="1" ht="15" customHeight="1" x14ac:dyDescent="0.25">
      <c r="A244" s="19"/>
      <c r="B244" s="74" t="str">
        <f t="shared" si="37"/>
        <v>!!!</v>
      </c>
      <c r="C244" s="202" t="str">
        <f>IF($D244&lt;&gt;"",VLOOKUP(TEXT($D244,0),'Angaben Stationen'!$C$15:$D$114,2,0),"")</f>
        <v/>
      </c>
      <c r="D244" s="203"/>
      <c r="E244" s="210"/>
      <c r="F244" s="230"/>
      <c r="G244" s="230"/>
      <c r="H244" s="230"/>
      <c r="I244" s="220"/>
      <c r="J244" s="220"/>
      <c r="K244" s="220"/>
      <c r="L244" s="114"/>
      <c r="M244" s="115"/>
      <c r="V244" s="6">
        <f t="shared" si="36"/>
        <v>0</v>
      </c>
      <c r="W244" s="6" t="str">
        <f t="shared" si="38"/>
        <v>Leer</v>
      </c>
      <c r="X244" s="6" t="str">
        <f t="shared" si="35"/>
        <v/>
      </c>
      <c r="Y244" s="6">
        <f>VLOOKUP($C244,{"29 - Psychiatrie (Erwachsene)",1;"30 - Kinder- und Jugendpsychiatrie",1;"31 - Psychosomatik",1;0,0;"",0},2,0)</f>
        <v>0</v>
      </c>
      <c r="Z244" s="6">
        <f t="shared" si="39"/>
        <v>0</v>
      </c>
      <c r="AA244" s="6">
        <f t="shared" si="40"/>
        <v>0</v>
      </c>
      <c r="AB244" s="6">
        <f t="shared" si="41"/>
        <v>0</v>
      </c>
      <c r="AC244" s="6">
        <f t="shared" si="42"/>
        <v>0</v>
      </c>
      <c r="AD244" s="6">
        <f t="shared" si="43"/>
        <v>0</v>
      </c>
      <c r="AE244" s="6">
        <f t="shared" si="44"/>
        <v>0</v>
      </c>
      <c r="AF244" s="6">
        <f t="shared" si="45"/>
        <v>0</v>
      </c>
      <c r="AG244" s="6">
        <f t="shared" si="46"/>
        <v>0</v>
      </c>
      <c r="AH244" s="6"/>
    </row>
    <row r="245" spans="1:34" s="20" customFormat="1" ht="15" customHeight="1" x14ac:dyDescent="0.25">
      <c r="A245" s="19"/>
      <c r="B245" s="74" t="str">
        <f t="shared" si="37"/>
        <v>!!!</v>
      </c>
      <c r="C245" s="202" t="str">
        <f>IF($D245&lt;&gt;"",VLOOKUP(TEXT($D245,0),'Angaben Stationen'!$C$15:$D$114,2,0),"")</f>
        <v/>
      </c>
      <c r="D245" s="203"/>
      <c r="E245" s="210"/>
      <c r="F245" s="230"/>
      <c r="G245" s="230"/>
      <c r="H245" s="230"/>
      <c r="I245" s="220"/>
      <c r="J245" s="220"/>
      <c r="K245" s="220"/>
      <c r="L245" s="114"/>
      <c r="M245" s="115"/>
      <c r="V245" s="6">
        <f t="shared" si="36"/>
        <v>0</v>
      </c>
      <c r="W245" s="6" t="str">
        <f t="shared" si="38"/>
        <v>Leer</v>
      </c>
      <c r="X245" s="6" t="str">
        <f t="shared" si="35"/>
        <v/>
      </c>
      <c r="Y245" s="6">
        <f>VLOOKUP($C245,{"29 - Psychiatrie (Erwachsene)",1;"30 - Kinder- und Jugendpsychiatrie",1;"31 - Psychosomatik",1;0,0;"",0},2,0)</f>
        <v>0</v>
      </c>
      <c r="Z245" s="6">
        <f t="shared" si="39"/>
        <v>0</v>
      </c>
      <c r="AA245" s="6">
        <f t="shared" si="40"/>
        <v>0</v>
      </c>
      <c r="AB245" s="6">
        <f t="shared" si="41"/>
        <v>0</v>
      </c>
      <c r="AC245" s="6">
        <f t="shared" si="42"/>
        <v>0</v>
      </c>
      <c r="AD245" s="6">
        <f t="shared" si="43"/>
        <v>0</v>
      </c>
      <c r="AE245" s="6">
        <f t="shared" si="44"/>
        <v>0</v>
      </c>
      <c r="AF245" s="6">
        <f t="shared" si="45"/>
        <v>0</v>
      </c>
      <c r="AG245" s="6">
        <f t="shared" si="46"/>
        <v>0</v>
      </c>
      <c r="AH245" s="6"/>
    </row>
    <row r="246" spans="1:34" s="20" customFormat="1" ht="15" customHeight="1" x14ac:dyDescent="0.25">
      <c r="A246" s="19"/>
      <c r="B246" s="74" t="str">
        <f t="shared" si="37"/>
        <v>!!!</v>
      </c>
      <c r="C246" s="202" t="str">
        <f>IF($D246&lt;&gt;"",VLOOKUP(TEXT($D246,0),'Angaben Stationen'!$C$15:$D$114,2,0),"")</f>
        <v/>
      </c>
      <c r="D246" s="203"/>
      <c r="E246" s="210"/>
      <c r="F246" s="230"/>
      <c r="G246" s="230"/>
      <c r="H246" s="230"/>
      <c r="I246" s="220"/>
      <c r="J246" s="220"/>
      <c r="K246" s="220"/>
      <c r="L246" s="114"/>
      <c r="M246" s="115"/>
      <c r="V246" s="6">
        <f t="shared" si="36"/>
        <v>0</v>
      </c>
      <c r="W246" s="6" t="str">
        <f t="shared" si="38"/>
        <v>Leer</v>
      </c>
      <c r="X246" s="6" t="str">
        <f t="shared" si="35"/>
        <v/>
      </c>
      <c r="Y246" s="6">
        <f>VLOOKUP($C246,{"29 - Psychiatrie (Erwachsene)",1;"30 - Kinder- und Jugendpsychiatrie",1;"31 - Psychosomatik",1;0,0;"",0},2,0)</f>
        <v>0</v>
      </c>
      <c r="Z246" s="6">
        <f t="shared" si="39"/>
        <v>0</v>
      </c>
      <c r="AA246" s="6">
        <f t="shared" si="40"/>
        <v>0</v>
      </c>
      <c r="AB246" s="6">
        <f t="shared" si="41"/>
        <v>0</v>
      </c>
      <c r="AC246" s="6">
        <f t="shared" si="42"/>
        <v>0</v>
      </c>
      <c r="AD246" s="6">
        <f t="shared" si="43"/>
        <v>0</v>
      </c>
      <c r="AE246" s="6">
        <f t="shared" si="44"/>
        <v>0</v>
      </c>
      <c r="AF246" s="6">
        <f t="shared" si="45"/>
        <v>0</v>
      </c>
      <c r="AG246" s="6">
        <f t="shared" si="46"/>
        <v>0</v>
      </c>
      <c r="AH246" s="6"/>
    </row>
    <row r="247" spans="1:34" s="20" customFormat="1" ht="15" customHeight="1" x14ac:dyDescent="0.25">
      <c r="A247" s="19"/>
      <c r="B247" s="74" t="str">
        <f t="shared" si="37"/>
        <v>!!!</v>
      </c>
      <c r="C247" s="202" t="str">
        <f>IF($D247&lt;&gt;"",VLOOKUP(TEXT($D247,0),'Angaben Stationen'!$C$15:$D$114,2,0),"")</f>
        <v/>
      </c>
      <c r="D247" s="203"/>
      <c r="E247" s="210"/>
      <c r="F247" s="230"/>
      <c r="G247" s="230"/>
      <c r="H247" s="230"/>
      <c r="I247" s="220"/>
      <c r="J247" s="220"/>
      <c r="K247" s="220"/>
      <c r="L247" s="114"/>
      <c r="M247" s="115"/>
      <c r="V247" s="6">
        <f t="shared" si="36"/>
        <v>0</v>
      </c>
      <c r="W247" s="6" t="str">
        <f t="shared" si="38"/>
        <v>Leer</v>
      </c>
      <c r="X247" s="6" t="str">
        <f t="shared" si="35"/>
        <v/>
      </c>
      <c r="Y247" s="6">
        <f>VLOOKUP($C247,{"29 - Psychiatrie (Erwachsene)",1;"30 - Kinder- und Jugendpsychiatrie",1;"31 - Psychosomatik",1;0,0;"",0},2,0)</f>
        <v>0</v>
      </c>
      <c r="Z247" s="6">
        <f t="shared" si="39"/>
        <v>0</v>
      </c>
      <c r="AA247" s="6">
        <f t="shared" si="40"/>
        <v>0</v>
      </c>
      <c r="AB247" s="6">
        <f t="shared" si="41"/>
        <v>0</v>
      </c>
      <c r="AC247" s="6">
        <f t="shared" si="42"/>
        <v>0</v>
      </c>
      <c r="AD247" s="6">
        <f t="shared" si="43"/>
        <v>0</v>
      </c>
      <c r="AE247" s="6">
        <f t="shared" si="44"/>
        <v>0</v>
      </c>
      <c r="AF247" s="6">
        <f t="shared" si="45"/>
        <v>0</v>
      </c>
      <c r="AG247" s="6">
        <f t="shared" si="46"/>
        <v>0</v>
      </c>
      <c r="AH247" s="6"/>
    </row>
    <row r="248" spans="1:34" s="20" customFormat="1" ht="15" customHeight="1" x14ac:dyDescent="0.25">
      <c r="A248" s="19"/>
      <c r="B248" s="74" t="str">
        <f t="shared" si="37"/>
        <v>!!!</v>
      </c>
      <c r="C248" s="202" t="str">
        <f>IF($D248&lt;&gt;"",VLOOKUP(TEXT($D248,0),'Angaben Stationen'!$C$15:$D$114,2,0),"")</f>
        <v/>
      </c>
      <c r="D248" s="203"/>
      <c r="E248" s="210"/>
      <c r="F248" s="230"/>
      <c r="G248" s="230"/>
      <c r="H248" s="230"/>
      <c r="I248" s="220"/>
      <c r="J248" s="220"/>
      <c r="K248" s="220"/>
      <c r="L248" s="114"/>
      <c r="M248" s="115"/>
      <c r="V248" s="6">
        <f t="shared" si="36"/>
        <v>0</v>
      </c>
      <c r="W248" s="6" t="str">
        <f t="shared" si="38"/>
        <v>Leer</v>
      </c>
      <c r="X248" s="6" t="str">
        <f t="shared" si="35"/>
        <v/>
      </c>
      <c r="Y248" s="6">
        <f>VLOOKUP($C248,{"29 - Psychiatrie (Erwachsene)",1;"30 - Kinder- und Jugendpsychiatrie",1;"31 - Psychosomatik",1;0,0;"",0},2,0)</f>
        <v>0</v>
      </c>
      <c r="Z248" s="6">
        <f t="shared" si="39"/>
        <v>0</v>
      </c>
      <c r="AA248" s="6">
        <f t="shared" si="40"/>
        <v>0</v>
      </c>
      <c r="AB248" s="6">
        <f t="shared" si="41"/>
        <v>0</v>
      </c>
      <c r="AC248" s="6">
        <f t="shared" si="42"/>
        <v>0</v>
      </c>
      <c r="AD248" s="6">
        <f t="shared" si="43"/>
        <v>0</v>
      </c>
      <c r="AE248" s="6">
        <f t="shared" si="44"/>
        <v>0</v>
      </c>
      <c r="AF248" s="6">
        <f t="shared" si="45"/>
        <v>0</v>
      </c>
      <c r="AG248" s="6">
        <f t="shared" si="46"/>
        <v>0</v>
      </c>
      <c r="AH248" s="6"/>
    </row>
    <row r="249" spans="1:34" s="20" customFormat="1" ht="15" customHeight="1" x14ac:dyDescent="0.25">
      <c r="A249" s="19"/>
      <c r="B249" s="74" t="str">
        <f t="shared" si="37"/>
        <v>!!!</v>
      </c>
      <c r="C249" s="202" t="str">
        <f>IF($D249&lt;&gt;"",VLOOKUP(TEXT($D249,0),'Angaben Stationen'!$C$15:$D$114,2,0),"")</f>
        <v/>
      </c>
      <c r="D249" s="203"/>
      <c r="E249" s="210"/>
      <c r="F249" s="230"/>
      <c r="G249" s="230"/>
      <c r="H249" s="230"/>
      <c r="I249" s="220"/>
      <c r="J249" s="220"/>
      <c r="K249" s="220"/>
      <c r="L249" s="114"/>
      <c r="M249" s="115"/>
      <c r="V249" s="6">
        <f t="shared" si="36"/>
        <v>0</v>
      </c>
      <c r="W249" s="6" t="str">
        <f t="shared" si="38"/>
        <v>Leer</v>
      </c>
      <c r="X249" s="6" t="str">
        <f t="shared" si="35"/>
        <v/>
      </c>
      <c r="Y249" s="6">
        <f>VLOOKUP($C249,{"29 - Psychiatrie (Erwachsene)",1;"30 - Kinder- und Jugendpsychiatrie",1;"31 - Psychosomatik",1;0,0;"",0},2,0)</f>
        <v>0</v>
      </c>
      <c r="Z249" s="6">
        <f t="shared" si="39"/>
        <v>0</v>
      </c>
      <c r="AA249" s="6">
        <f t="shared" si="40"/>
        <v>0</v>
      </c>
      <c r="AB249" s="6">
        <f t="shared" si="41"/>
        <v>0</v>
      </c>
      <c r="AC249" s="6">
        <f t="shared" si="42"/>
        <v>0</v>
      </c>
      <c r="AD249" s="6">
        <f t="shared" si="43"/>
        <v>0</v>
      </c>
      <c r="AE249" s="6">
        <f t="shared" si="44"/>
        <v>0</v>
      </c>
      <c r="AF249" s="6">
        <f t="shared" si="45"/>
        <v>0</v>
      </c>
      <c r="AG249" s="6">
        <f t="shared" si="46"/>
        <v>0</v>
      </c>
      <c r="AH249" s="6"/>
    </row>
    <row r="250" spans="1:34" s="20" customFormat="1" ht="15" customHeight="1" x14ac:dyDescent="0.25">
      <c r="A250" s="19"/>
      <c r="B250" s="74" t="str">
        <f t="shared" si="37"/>
        <v>!!!</v>
      </c>
      <c r="C250" s="202" t="str">
        <f>IF($D250&lt;&gt;"",VLOOKUP(TEXT($D250,0),'Angaben Stationen'!$C$15:$D$114,2,0),"")</f>
        <v/>
      </c>
      <c r="D250" s="203"/>
      <c r="E250" s="210"/>
      <c r="F250" s="230"/>
      <c r="G250" s="230"/>
      <c r="H250" s="230"/>
      <c r="I250" s="220"/>
      <c r="J250" s="220"/>
      <c r="K250" s="220"/>
      <c r="L250" s="114"/>
      <c r="M250" s="115"/>
      <c r="V250" s="6">
        <f t="shared" si="36"/>
        <v>0</v>
      </c>
      <c r="W250" s="6" t="str">
        <f t="shared" si="38"/>
        <v>Leer</v>
      </c>
      <c r="X250" s="6" t="str">
        <f t="shared" si="35"/>
        <v/>
      </c>
      <c r="Y250" s="6">
        <f>VLOOKUP($C250,{"29 - Psychiatrie (Erwachsene)",1;"30 - Kinder- und Jugendpsychiatrie",1;"31 - Psychosomatik",1;0,0;"",0},2,0)</f>
        <v>0</v>
      </c>
      <c r="Z250" s="6">
        <f t="shared" si="39"/>
        <v>0</v>
      </c>
      <c r="AA250" s="6">
        <f t="shared" si="40"/>
        <v>0</v>
      </c>
      <c r="AB250" s="6">
        <f t="shared" si="41"/>
        <v>0</v>
      </c>
      <c r="AC250" s="6">
        <f t="shared" si="42"/>
        <v>0</v>
      </c>
      <c r="AD250" s="6">
        <f t="shared" si="43"/>
        <v>0</v>
      </c>
      <c r="AE250" s="6">
        <f t="shared" si="44"/>
        <v>0</v>
      </c>
      <c r="AF250" s="6">
        <f t="shared" si="45"/>
        <v>0</v>
      </c>
      <c r="AG250" s="6">
        <f t="shared" si="46"/>
        <v>0</v>
      </c>
      <c r="AH250" s="6"/>
    </row>
    <row r="251" spans="1:34" s="20" customFormat="1" ht="15" customHeight="1" x14ac:dyDescent="0.25">
      <c r="A251" s="19"/>
      <c r="B251" s="74" t="str">
        <f t="shared" si="37"/>
        <v>!!!</v>
      </c>
      <c r="C251" s="202" t="str">
        <f>IF($D251&lt;&gt;"",VLOOKUP(TEXT($D251,0),'Angaben Stationen'!$C$15:$D$114,2,0),"")</f>
        <v/>
      </c>
      <c r="D251" s="203"/>
      <c r="E251" s="210"/>
      <c r="F251" s="230"/>
      <c r="G251" s="230"/>
      <c r="H251" s="230"/>
      <c r="I251" s="220"/>
      <c r="J251" s="220"/>
      <c r="K251" s="220"/>
      <c r="L251" s="114"/>
      <c r="M251" s="115"/>
      <c r="V251" s="6">
        <f t="shared" si="36"/>
        <v>0</v>
      </c>
      <c r="W251" s="6" t="str">
        <f t="shared" si="38"/>
        <v>Leer</v>
      </c>
      <c r="X251" s="6" t="str">
        <f t="shared" si="35"/>
        <v/>
      </c>
      <c r="Y251" s="6">
        <f>VLOOKUP($C251,{"29 - Psychiatrie (Erwachsene)",1;"30 - Kinder- und Jugendpsychiatrie",1;"31 - Psychosomatik",1;0,0;"",0},2,0)</f>
        <v>0</v>
      </c>
      <c r="Z251" s="6">
        <f t="shared" si="39"/>
        <v>0</v>
      </c>
      <c r="AA251" s="6">
        <f t="shared" si="40"/>
        <v>0</v>
      </c>
      <c r="AB251" s="6">
        <f t="shared" si="41"/>
        <v>0</v>
      </c>
      <c r="AC251" s="6">
        <f t="shared" si="42"/>
        <v>0</v>
      </c>
      <c r="AD251" s="6">
        <f t="shared" si="43"/>
        <v>0</v>
      </c>
      <c r="AE251" s="6">
        <f t="shared" si="44"/>
        <v>0</v>
      </c>
      <c r="AF251" s="6">
        <f t="shared" si="45"/>
        <v>0</v>
      </c>
      <c r="AG251" s="6">
        <f t="shared" si="46"/>
        <v>0</v>
      </c>
      <c r="AH251" s="6"/>
    </row>
    <row r="252" spans="1:34" s="20" customFormat="1" ht="15" customHeight="1" x14ac:dyDescent="0.25">
      <c r="A252" s="19"/>
      <c r="B252" s="74" t="str">
        <f t="shared" si="37"/>
        <v>!!!</v>
      </c>
      <c r="C252" s="202" t="str">
        <f>IF($D252&lt;&gt;"",VLOOKUP(TEXT($D252,0),'Angaben Stationen'!$C$15:$D$114,2,0),"")</f>
        <v/>
      </c>
      <c r="D252" s="203"/>
      <c r="E252" s="210"/>
      <c r="F252" s="230"/>
      <c r="G252" s="230"/>
      <c r="H252" s="230"/>
      <c r="I252" s="220"/>
      <c r="J252" s="220"/>
      <c r="K252" s="220"/>
      <c r="L252" s="114"/>
      <c r="M252" s="115"/>
      <c r="V252" s="6">
        <f t="shared" si="36"/>
        <v>0</v>
      </c>
      <c r="W252" s="6" t="str">
        <f t="shared" si="38"/>
        <v>Leer</v>
      </c>
      <c r="X252" s="6" t="str">
        <f t="shared" si="35"/>
        <v/>
      </c>
      <c r="Y252" s="6">
        <f>VLOOKUP($C252,{"29 - Psychiatrie (Erwachsene)",1;"30 - Kinder- und Jugendpsychiatrie",1;"31 - Psychosomatik",1;0,0;"",0},2,0)</f>
        <v>0</v>
      </c>
      <c r="Z252" s="6">
        <f t="shared" si="39"/>
        <v>0</v>
      </c>
      <c r="AA252" s="6">
        <f t="shared" si="40"/>
        <v>0</v>
      </c>
      <c r="AB252" s="6">
        <f t="shared" si="41"/>
        <v>0</v>
      </c>
      <c r="AC252" s="6">
        <f t="shared" si="42"/>
        <v>0</v>
      </c>
      <c r="AD252" s="6">
        <f t="shared" si="43"/>
        <v>0</v>
      </c>
      <c r="AE252" s="6">
        <f t="shared" si="44"/>
        <v>0</v>
      </c>
      <c r="AF252" s="6">
        <f t="shared" si="45"/>
        <v>0</v>
      </c>
      <c r="AG252" s="6">
        <f t="shared" si="46"/>
        <v>0</v>
      </c>
      <c r="AH252" s="6"/>
    </row>
    <row r="253" spans="1:34" s="20" customFormat="1" ht="15" customHeight="1" x14ac:dyDescent="0.25">
      <c r="A253" s="19"/>
      <c r="B253" s="74" t="str">
        <f t="shared" si="37"/>
        <v>!!!</v>
      </c>
      <c r="C253" s="202" t="str">
        <f>IF($D253&lt;&gt;"",VLOOKUP(TEXT($D253,0),'Angaben Stationen'!$C$15:$D$114,2,0),"")</f>
        <v/>
      </c>
      <c r="D253" s="203"/>
      <c r="E253" s="210"/>
      <c r="F253" s="230"/>
      <c r="G253" s="230"/>
      <c r="H253" s="230"/>
      <c r="I253" s="220"/>
      <c r="J253" s="220"/>
      <c r="K253" s="220"/>
      <c r="L253" s="114"/>
      <c r="M253" s="115"/>
      <c r="V253" s="6">
        <f t="shared" si="36"/>
        <v>0</v>
      </c>
      <c r="W253" s="6" t="str">
        <f t="shared" si="38"/>
        <v>Leer</v>
      </c>
      <c r="X253" s="6" t="str">
        <f t="shared" si="35"/>
        <v/>
      </c>
      <c r="Y253" s="6">
        <f>VLOOKUP($C253,{"29 - Psychiatrie (Erwachsene)",1;"30 - Kinder- und Jugendpsychiatrie",1;"31 - Psychosomatik",1;0,0;"",0},2,0)</f>
        <v>0</v>
      </c>
      <c r="Z253" s="6">
        <f t="shared" si="39"/>
        <v>0</v>
      </c>
      <c r="AA253" s="6">
        <f t="shared" si="40"/>
        <v>0</v>
      </c>
      <c r="AB253" s="6">
        <f t="shared" si="41"/>
        <v>0</v>
      </c>
      <c r="AC253" s="6">
        <f t="shared" si="42"/>
        <v>0</v>
      </c>
      <c r="AD253" s="6">
        <f t="shared" si="43"/>
        <v>0</v>
      </c>
      <c r="AE253" s="6">
        <f t="shared" si="44"/>
        <v>0</v>
      </c>
      <c r="AF253" s="6">
        <f t="shared" si="45"/>
        <v>0</v>
      </c>
      <c r="AG253" s="6">
        <f t="shared" si="46"/>
        <v>0</v>
      </c>
      <c r="AH253" s="6"/>
    </row>
    <row r="254" spans="1:34" s="20" customFormat="1" ht="15" customHeight="1" x14ac:dyDescent="0.25">
      <c r="A254" s="19"/>
      <c r="B254" s="74" t="str">
        <f t="shared" si="37"/>
        <v>!!!</v>
      </c>
      <c r="C254" s="202" t="str">
        <f>IF($D254&lt;&gt;"",VLOOKUP(TEXT($D254,0),'Angaben Stationen'!$C$15:$D$114,2,0),"")</f>
        <v/>
      </c>
      <c r="D254" s="203"/>
      <c r="E254" s="210"/>
      <c r="F254" s="230"/>
      <c r="G254" s="230"/>
      <c r="H254" s="230"/>
      <c r="I254" s="220"/>
      <c r="J254" s="220"/>
      <c r="K254" s="220"/>
      <c r="L254" s="114"/>
      <c r="M254" s="115"/>
      <c r="V254" s="6">
        <f t="shared" si="36"/>
        <v>0</v>
      </c>
      <c r="W254" s="6" t="str">
        <f t="shared" si="38"/>
        <v>Leer</v>
      </c>
      <c r="X254" s="6" t="str">
        <f t="shared" si="35"/>
        <v/>
      </c>
      <c r="Y254" s="6">
        <f>VLOOKUP($C254,{"29 - Psychiatrie (Erwachsene)",1;"30 - Kinder- und Jugendpsychiatrie",1;"31 - Psychosomatik",1;0,0;"",0},2,0)</f>
        <v>0</v>
      </c>
      <c r="Z254" s="6">
        <f t="shared" si="39"/>
        <v>0</v>
      </c>
      <c r="AA254" s="6">
        <f t="shared" si="40"/>
        <v>0</v>
      </c>
      <c r="AB254" s="6">
        <f t="shared" si="41"/>
        <v>0</v>
      </c>
      <c r="AC254" s="6">
        <f t="shared" si="42"/>
        <v>0</v>
      </c>
      <c r="AD254" s="6">
        <f t="shared" si="43"/>
        <v>0</v>
      </c>
      <c r="AE254" s="6">
        <f t="shared" si="44"/>
        <v>0</v>
      </c>
      <c r="AF254" s="6">
        <f t="shared" si="45"/>
        <v>0</v>
      </c>
      <c r="AG254" s="6">
        <f t="shared" si="46"/>
        <v>0</v>
      </c>
      <c r="AH254" s="6"/>
    </row>
    <row r="255" spans="1:34" s="20" customFormat="1" ht="15" customHeight="1" x14ac:dyDescent="0.25">
      <c r="A255" s="19"/>
      <c r="B255" s="74" t="str">
        <f t="shared" si="37"/>
        <v>!!!</v>
      </c>
      <c r="C255" s="202" t="str">
        <f>IF($D255&lt;&gt;"",VLOOKUP(TEXT($D255,0),'Angaben Stationen'!$C$15:$D$114,2,0),"")</f>
        <v/>
      </c>
      <c r="D255" s="203"/>
      <c r="E255" s="210"/>
      <c r="F255" s="230"/>
      <c r="G255" s="230"/>
      <c r="H255" s="230"/>
      <c r="I255" s="220"/>
      <c r="J255" s="220"/>
      <c r="K255" s="220"/>
      <c r="L255" s="114"/>
      <c r="M255" s="115"/>
      <c r="V255" s="6">
        <f t="shared" si="36"/>
        <v>0</v>
      </c>
      <c r="W255" s="6" t="str">
        <f t="shared" si="38"/>
        <v>Leer</v>
      </c>
      <c r="X255" s="6" t="str">
        <f t="shared" si="35"/>
        <v/>
      </c>
      <c r="Y255" s="6">
        <f>VLOOKUP($C255,{"29 - Psychiatrie (Erwachsene)",1;"30 - Kinder- und Jugendpsychiatrie",1;"31 - Psychosomatik",1;0,0;"",0},2,0)</f>
        <v>0</v>
      </c>
      <c r="Z255" s="6">
        <f t="shared" si="39"/>
        <v>0</v>
      </c>
      <c r="AA255" s="6">
        <f t="shared" si="40"/>
        <v>0</v>
      </c>
      <c r="AB255" s="6">
        <f t="shared" si="41"/>
        <v>0</v>
      </c>
      <c r="AC255" s="6">
        <f t="shared" si="42"/>
        <v>0</v>
      </c>
      <c r="AD255" s="6">
        <f t="shared" si="43"/>
        <v>0</v>
      </c>
      <c r="AE255" s="6">
        <f t="shared" si="44"/>
        <v>0</v>
      </c>
      <c r="AF255" s="6">
        <f t="shared" si="45"/>
        <v>0</v>
      </c>
      <c r="AG255" s="6">
        <f t="shared" si="46"/>
        <v>0</v>
      </c>
      <c r="AH255" s="6"/>
    </row>
    <row r="256" spans="1:34" s="20" customFormat="1" ht="15" customHeight="1" x14ac:dyDescent="0.25">
      <c r="A256" s="19"/>
      <c r="B256" s="74" t="str">
        <f t="shared" si="37"/>
        <v>!!!</v>
      </c>
      <c r="C256" s="202" t="str">
        <f>IF($D256&lt;&gt;"",VLOOKUP(TEXT($D256,0),'Angaben Stationen'!$C$15:$D$114,2,0),"")</f>
        <v/>
      </c>
      <c r="D256" s="203"/>
      <c r="E256" s="210"/>
      <c r="F256" s="230"/>
      <c r="G256" s="230"/>
      <c r="H256" s="230"/>
      <c r="I256" s="220"/>
      <c r="J256" s="220"/>
      <c r="K256" s="220"/>
      <c r="L256" s="114"/>
      <c r="M256" s="115"/>
      <c r="V256" s="6">
        <f t="shared" si="36"/>
        <v>0</v>
      </c>
      <c r="W256" s="6" t="str">
        <f t="shared" si="38"/>
        <v>Leer</v>
      </c>
      <c r="X256" s="6" t="str">
        <f t="shared" si="35"/>
        <v/>
      </c>
      <c r="Y256" s="6">
        <f>VLOOKUP($C256,{"29 - Psychiatrie (Erwachsene)",1;"30 - Kinder- und Jugendpsychiatrie",1;"31 - Psychosomatik",1;0,0;"",0},2,0)</f>
        <v>0</v>
      </c>
      <c r="Z256" s="6">
        <f t="shared" si="39"/>
        <v>0</v>
      </c>
      <c r="AA256" s="6">
        <f t="shared" si="40"/>
        <v>0</v>
      </c>
      <c r="AB256" s="6">
        <f t="shared" si="41"/>
        <v>0</v>
      </c>
      <c r="AC256" s="6">
        <f t="shared" si="42"/>
        <v>0</v>
      </c>
      <c r="AD256" s="6">
        <f t="shared" si="43"/>
        <v>0</v>
      </c>
      <c r="AE256" s="6">
        <f t="shared" si="44"/>
        <v>0</v>
      </c>
      <c r="AF256" s="6">
        <f t="shared" si="45"/>
        <v>0</v>
      </c>
      <c r="AG256" s="6">
        <f t="shared" si="46"/>
        <v>0</v>
      </c>
      <c r="AH256" s="6"/>
    </row>
    <row r="257" spans="1:34" s="20" customFormat="1" ht="15" customHeight="1" x14ac:dyDescent="0.25">
      <c r="A257" s="19"/>
      <c r="B257" s="74" t="str">
        <f t="shared" si="37"/>
        <v>!!!</v>
      </c>
      <c r="C257" s="202" t="str">
        <f>IF($D257&lt;&gt;"",VLOOKUP(TEXT($D257,0),'Angaben Stationen'!$C$15:$D$114,2,0),"")</f>
        <v/>
      </c>
      <c r="D257" s="203"/>
      <c r="E257" s="210"/>
      <c r="F257" s="230"/>
      <c r="G257" s="230"/>
      <c r="H257" s="230"/>
      <c r="I257" s="220"/>
      <c r="J257" s="220"/>
      <c r="K257" s="220"/>
      <c r="L257" s="114"/>
      <c r="M257" s="115"/>
      <c r="V257" s="6">
        <f t="shared" si="36"/>
        <v>0</v>
      </c>
      <c r="W257" s="6" t="str">
        <f t="shared" si="38"/>
        <v>Leer</v>
      </c>
      <c r="X257" s="6" t="str">
        <f t="shared" si="35"/>
        <v/>
      </c>
      <c r="Y257" s="6">
        <f>VLOOKUP($C257,{"29 - Psychiatrie (Erwachsene)",1;"30 - Kinder- und Jugendpsychiatrie",1;"31 - Psychosomatik",1;0,0;"",0},2,0)</f>
        <v>0</v>
      </c>
      <c r="Z257" s="6">
        <f t="shared" si="39"/>
        <v>0</v>
      </c>
      <c r="AA257" s="6">
        <f t="shared" si="40"/>
        <v>0</v>
      </c>
      <c r="AB257" s="6">
        <f t="shared" si="41"/>
        <v>0</v>
      </c>
      <c r="AC257" s="6">
        <f t="shared" si="42"/>
        <v>0</v>
      </c>
      <c r="AD257" s="6">
        <f t="shared" si="43"/>
        <v>0</v>
      </c>
      <c r="AE257" s="6">
        <f t="shared" si="44"/>
        <v>0</v>
      </c>
      <c r="AF257" s="6">
        <f t="shared" si="45"/>
        <v>0</v>
      </c>
      <c r="AG257" s="6">
        <f t="shared" si="46"/>
        <v>0</v>
      </c>
      <c r="AH257" s="6"/>
    </row>
    <row r="258" spans="1:34" s="20" customFormat="1" ht="15" customHeight="1" x14ac:dyDescent="0.25">
      <c r="A258" s="19"/>
      <c r="B258" s="74" t="str">
        <f t="shared" si="37"/>
        <v>!!!</v>
      </c>
      <c r="C258" s="202" t="str">
        <f>IF($D258&lt;&gt;"",VLOOKUP(TEXT($D258,0),'Angaben Stationen'!$C$15:$D$114,2,0),"")</f>
        <v/>
      </c>
      <c r="D258" s="203"/>
      <c r="E258" s="210"/>
      <c r="F258" s="230"/>
      <c r="G258" s="230"/>
      <c r="H258" s="230"/>
      <c r="I258" s="220"/>
      <c r="J258" s="220"/>
      <c r="K258" s="220"/>
      <c r="L258" s="114"/>
      <c r="M258" s="115"/>
      <c r="V258" s="6">
        <f t="shared" si="36"/>
        <v>0</v>
      </c>
      <c r="W258" s="6" t="str">
        <f t="shared" si="38"/>
        <v>Leer</v>
      </c>
      <c r="X258" s="6" t="str">
        <f t="shared" si="35"/>
        <v/>
      </c>
      <c r="Y258" s="6">
        <f>VLOOKUP($C258,{"29 - Psychiatrie (Erwachsene)",1;"30 - Kinder- und Jugendpsychiatrie",1;"31 - Psychosomatik",1;0,0;"",0},2,0)</f>
        <v>0</v>
      </c>
      <c r="Z258" s="6">
        <f t="shared" si="39"/>
        <v>0</v>
      </c>
      <c r="AA258" s="6">
        <f t="shared" si="40"/>
        <v>0</v>
      </c>
      <c r="AB258" s="6">
        <f t="shared" si="41"/>
        <v>0</v>
      </c>
      <c r="AC258" s="6">
        <f t="shared" si="42"/>
        <v>0</v>
      </c>
      <c r="AD258" s="6">
        <f t="shared" si="43"/>
        <v>0</v>
      </c>
      <c r="AE258" s="6">
        <f t="shared" si="44"/>
        <v>0</v>
      </c>
      <c r="AF258" s="6">
        <f t="shared" si="45"/>
        <v>0</v>
      </c>
      <c r="AG258" s="6">
        <f t="shared" si="46"/>
        <v>0</v>
      </c>
      <c r="AH258" s="6"/>
    </row>
    <row r="259" spans="1:34" s="20" customFormat="1" ht="15" customHeight="1" x14ac:dyDescent="0.25">
      <c r="A259" s="19"/>
      <c r="B259" s="74" t="str">
        <f t="shared" si="37"/>
        <v>!!!</v>
      </c>
      <c r="C259" s="202" t="str">
        <f>IF($D259&lt;&gt;"",VLOOKUP(TEXT($D259,0),'Angaben Stationen'!$C$15:$D$114,2,0),"")</f>
        <v/>
      </c>
      <c r="D259" s="203"/>
      <c r="E259" s="210"/>
      <c r="F259" s="230"/>
      <c r="G259" s="230"/>
      <c r="H259" s="230"/>
      <c r="I259" s="220"/>
      <c r="J259" s="220"/>
      <c r="K259" s="220"/>
      <c r="L259" s="114"/>
      <c r="M259" s="115"/>
      <c r="V259" s="6">
        <f t="shared" si="36"/>
        <v>0</v>
      </c>
      <c r="W259" s="6" t="str">
        <f t="shared" si="38"/>
        <v>Leer</v>
      </c>
      <c r="X259" s="6" t="str">
        <f t="shared" si="35"/>
        <v/>
      </c>
      <c r="Y259" s="6">
        <f>VLOOKUP($C259,{"29 - Psychiatrie (Erwachsene)",1;"30 - Kinder- und Jugendpsychiatrie",1;"31 - Psychosomatik",1;0,0;"",0},2,0)</f>
        <v>0</v>
      </c>
      <c r="Z259" s="6">
        <f t="shared" si="39"/>
        <v>0</v>
      </c>
      <c r="AA259" s="6">
        <f t="shared" si="40"/>
        <v>0</v>
      </c>
      <c r="AB259" s="6">
        <f t="shared" si="41"/>
        <v>0</v>
      </c>
      <c r="AC259" s="6">
        <f t="shared" si="42"/>
        <v>0</v>
      </c>
      <c r="AD259" s="6">
        <f t="shared" si="43"/>
        <v>0</v>
      </c>
      <c r="AE259" s="6">
        <f t="shared" si="44"/>
        <v>0</v>
      </c>
      <c r="AF259" s="6">
        <f t="shared" si="45"/>
        <v>0</v>
      </c>
      <c r="AG259" s="6">
        <f t="shared" si="46"/>
        <v>0</v>
      </c>
      <c r="AH259" s="6"/>
    </row>
    <row r="260" spans="1:34" s="20" customFormat="1" ht="15" customHeight="1" x14ac:dyDescent="0.25">
      <c r="A260" s="19"/>
      <c r="B260" s="74" t="str">
        <f t="shared" si="37"/>
        <v>!!!</v>
      </c>
      <c r="C260" s="202" t="str">
        <f>IF($D260&lt;&gt;"",VLOOKUP(TEXT($D260,0),'Angaben Stationen'!$C$15:$D$114,2,0),"")</f>
        <v/>
      </c>
      <c r="D260" s="203"/>
      <c r="E260" s="210"/>
      <c r="F260" s="230"/>
      <c r="G260" s="230"/>
      <c r="H260" s="230"/>
      <c r="I260" s="220"/>
      <c r="J260" s="220"/>
      <c r="K260" s="220"/>
      <c r="L260" s="114"/>
      <c r="M260" s="115"/>
      <c r="V260" s="6">
        <f t="shared" si="36"/>
        <v>0</v>
      </c>
      <c r="W260" s="6" t="str">
        <f t="shared" si="38"/>
        <v>Leer</v>
      </c>
      <c r="X260" s="6" t="str">
        <f t="shared" si="35"/>
        <v/>
      </c>
      <c r="Y260" s="6">
        <f>VLOOKUP($C260,{"29 - Psychiatrie (Erwachsene)",1;"30 - Kinder- und Jugendpsychiatrie",1;"31 - Psychosomatik",1;0,0;"",0},2,0)</f>
        <v>0</v>
      </c>
      <c r="Z260" s="6">
        <f t="shared" si="39"/>
        <v>0</v>
      </c>
      <c r="AA260" s="6">
        <f t="shared" si="40"/>
        <v>0</v>
      </c>
      <c r="AB260" s="6">
        <f t="shared" si="41"/>
        <v>0</v>
      </c>
      <c r="AC260" s="6">
        <f t="shared" si="42"/>
        <v>0</v>
      </c>
      <c r="AD260" s="6">
        <f t="shared" si="43"/>
        <v>0</v>
      </c>
      <c r="AE260" s="6">
        <f t="shared" si="44"/>
        <v>0</v>
      </c>
      <c r="AF260" s="6">
        <f t="shared" si="45"/>
        <v>0</v>
      </c>
      <c r="AG260" s="6">
        <f t="shared" si="46"/>
        <v>0</v>
      </c>
      <c r="AH260" s="6"/>
    </row>
    <row r="261" spans="1:34" s="20" customFormat="1" ht="15" customHeight="1" x14ac:dyDescent="0.25">
      <c r="A261" s="19"/>
      <c r="B261" s="74" t="str">
        <f t="shared" si="37"/>
        <v>!!!</v>
      </c>
      <c r="C261" s="202" t="str">
        <f>IF($D261&lt;&gt;"",VLOOKUP(TEXT($D261,0),'Angaben Stationen'!$C$15:$D$114,2,0),"")</f>
        <v/>
      </c>
      <c r="D261" s="203"/>
      <c r="E261" s="210"/>
      <c r="F261" s="230"/>
      <c r="G261" s="230"/>
      <c r="H261" s="230"/>
      <c r="I261" s="220"/>
      <c r="J261" s="220"/>
      <c r="K261" s="220"/>
      <c r="L261" s="114"/>
      <c r="M261" s="115"/>
      <c r="V261" s="6">
        <f t="shared" si="36"/>
        <v>0</v>
      </c>
      <c r="W261" s="6" t="str">
        <f t="shared" si="38"/>
        <v>Leer</v>
      </c>
      <c r="X261" s="6" t="str">
        <f t="shared" si="35"/>
        <v/>
      </c>
      <c r="Y261" s="6">
        <f>VLOOKUP($C261,{"29 - Psychiatrie (Erwachsene)",1;"30 - Kinder- und Jugendpsychiatrie",1;"31 - Psychosomatik",1;0,0;"",0},2,0)</f>
        <v>0</v>
      </c>
      <c r="Z261" s="6">
        <f t="shared" si="39"/>
        <v>0</v>
      </c>
      <c r="AA261" s="6">
        <f t="shared" si="40"/>
        <v>0</v>
      </c>
      <c r="AB261" s="6">
        <f t="shared" si="41"/>
        <v>0</v>
      </c>
      <c r="AC261" s="6">
        <f t="shared" si="42"/>
        <v>0</v>
      </c>
      <c r="AD261" s="6">
        <f t="shared" si="43"/>
        <v>0</v>
      </c>
      <c r="AE261" s="6">
        <f t="shared" si="44"/>
        <v>0</v>
      </c>
      <c r="AF261" s="6">
        <f t="shared" si="45"/>
        <v>0</v>
      </c>
      <c r="AG261" s="6">
        <f t="shared" si="46"/>
        <v>0</v>
      </c>
      <c r="AH261" s="6"/>
    </row>
    <row r="262" spans="1:34" s="20" customFormat="1" ht="15" customHeight="1" x14ac:dyDescent="0.25">
      <c r="A262" s="19"/>
      <c r="B262" s="74" t="str">
        <f t="shared" si="37"/>
        <v>!!!</v>
      </c>
      <c r="C262" s="202" t="str">
        <f>IF($D262&lt;&gt;"",VLOOKUP(TEXT($D262,0),'Angaben Stationen'!$C$15:$D$114,2,0),"")</f>
        <v/>
      </c>
      <c r="D262" s="203"/>
      <c r="E262" s="210"/>
      <c r="F262" s="230"/>
      <c r="G262" s="230"/>
      <c r="H262" s="230"/>
      <c r="I262" s="220"/>
      <c r="J262" s="220"/>
      <c r="K262" s="220"/>
      <c r="L262" s="114"/>
      <c r="M262" s="115"/>
      <c r="V262" s="6">
        <f t="shared" si="36"/>
        <v>0</v>
      </c>
      <c r="W262" s="6" t="str">
        <f t="shared" si="38"/>
        <v>Leer</v>
      </c>
      <c r="X262" s="6" t="str">
        <f t="shared" si="35"/>
        <v/>
      </c>
      <c r="Y262" s="6">
        <f>VLOOKUP($C262,{"29 - Psychiatrie (Erwachsene)",1;"30 - Kinder- und Jugendpsychiatrie",1;"31 - Psychosomatik",1;0,0;"",0},2,0)</f>
        <v>0</v>
      </c>
      <c r="Z262" s="6">
        <f t="shared" si="39"/>
        <v>0</v>
      </c>
      <c r="AA262" s="6">
        <f t="shared" si="40"/>
        <v>0</v>
      </c>
      <c r="AB262" s="6">
        <f t="shared" si="41"/>
        <v>0</v>
      </c>
      <c r="AC262" s="6">
        <f t="shared" si="42"/>
        <v>0</v>
      </c>
      <c r="AD262" s="6">
        <f t="shared" si="43"/>
        <v>0</v>
      </c>
      <c r="AE262" s="6">
        <f t="shared" si="44"/>
        <v>0</v>
      </c>
      <c r="AF262" s="6">
        <f t="shared" si="45"/>
        <v>0</v>
      </c>
      <c r="AG262" s="6">
        <f t="shared" si="46"/>
        <v>0</v>
      </c>
      <c r="AH262" s="6"/>
    </row>
    <row r="263" spans="1:34" s="20" customFormat="1" ht="15" customHeight="1" x14ac:dyDescent="0.25">
      <c r="A263" s="19"/>
      <c r="B263" s="74" t="str">
        <f t="shared" si="37"/>
        <v>!!!</v>
      </c>
      <c r="C263" s="202" t="str">
        <f>IF($D263&lt;&gt;"",VLOOKUP(TEXT($D263,0),'Angaben Stationen'!$C$15:$D$114,2,0),"")</f>
        <v/>
      </c>
      <c r="D263" s="203"/>
      <c r="E263" s="210"/>
      <c r="F263" s="230"/>
      <c r="G263" s="230"/>
      <c r="H263" s="230"/>
      <c r="I263" s="220"/>
      <c r="J263" s="220"/>
      <c r="K263" s="220"/>
      <c r="L263" s="114"/>
      <c r="M263" s="115"/>
      <c r="V263" s="6">
        <f t="shared" si="36"/>
        <v>0</v>
      </c>
      <c r="W263" s="6" t="str">
        <f t="shared" si="38"/>
        <v>Leer</v>
      </c>
      <c r="X263" s="6" t="str">
        <f t="shared" si="35"/>
        <v/>
      </c>
      <c r="Y263" s="6">
        <f>VLOOKUP($C263,{"29 - Psychiatrie (Erwachsene)",1;"30 - Kinder- und Jugendpsychiatrie",1;"31 - Psychosomatik",1;0,0;"",0},2,0)</f>
        <v>0</v>
      </c>
      <c r="Z263" s="6">
        <f t="shared" si="39"/>
        <v>0</v>
      </c>
      <c r="AA263" s="6">
        <f t="shared" si="40"/>
        <v>0</v>
      </c>
      <c r="AB263" s="6">
        <f t="shared" si="41"/>
        <v>0</v>
      </c>
      <c r="AC263" s="6">
        <f t="shared" si="42"/>
        <v>0</v>
      </c>
      <c r="AD263" s="6">
        <f t="shared" si="43"/>
        <v>0</v>
      </c>
      <c r="AE263" s="6">
        <f t="shared" si="44"/>
        <v>0</v>
      </c>
      <c r="AF263" s="6">
        <f t="shared" si="45"/>
        <v>0</v>
      </c>
      <c r="AG263" s="6">
        <f t="shared" si="46"/>
        <v>0</v>
      </c>
      <c r="AH263" s="6"/>
    </row>
    <row r="264" spans="1:34" s="20" customFormat="1" ht="15" customHeight="1" x14ac:dyDescent="0.25">
      <c r="A264" s="19"/>
      <c r="B264" s="74" t="str">
        <f t="shared" si="37"/>
        <v>!!!</v>
      </c>
      <c r="C264" s="202" t="str">
        <f>IF($D264&lt;&gt;"",VLOOKUP(TEXT($D264,0),'Angaben Stationen'!$C$15:$D$114,2,0),"")</f>
        <v/>
      </c>
      <c r="D264" s="203"/>
      <c r="E264" s="210"/>
      <c r="F264" s="230"/>
      <c r="G264" s="230"/>
      <c r="H264" s="230"/>
      <c r="I264" s="220"/>
      <c r="J264" s="220"/>
      <c r="K264" s="220"/>
      <c r="L264" s="114"/>
      <c r="M264" s="115"/>
      <c r="V264" s="6">
        <f t="shared" si="36"/>
        <v>0</v>
      </c>
      <c r="W264" s="6" t="str">
        <f t="shared" si="38"/>
        <v>Leer</v>
      </c>
      <c r="X264" s="6" t="str">
        <f t="shared" si="35"/>
        <v/>
      </c>
      <c r="Y264" s="6">
        <f>VLOOKUP($C264,{"29 - Psychiatrie (Erwachsene)",1;"30 - Kinder- und Jugendpsychiatrie",1;"31 - Psychosomatik",1;0,0;"",0},2,0)</f>
        <v>0</v>
      </c>
      <c r="Z264" s="6">
        <f t="shared" si="39"/>
        <v>0</v>
      </c>
      <c r="AA264" s="6">
        <f t="shared" si="40"/>
        <v>0</v>
      </c>
      <c r="AB264" s="6">
        <f t="shared" si="41"/>
        <v>0</v>
      </c>
      <c r="AC264" s="6">
        <f t="shared" si="42"/>
        <v>0</v>
      </c>
      <c r="AD264" s="6">
        <f t="shared" si="43"/>
        <v>0</v>
      </c>
      <c r="AE264" s="6">
        <f t="shared" si="44"/>
        <v>0</v>
      </c>
      <c r="AF264" s="6">
        <f t="shared" si="45"/>
        <v>0</v>
      </c>
      <c r="AG264" s="6">
        <f t="shared" si="46"/>
        <v>0</v>
      </c>
      <c r="AH264" s="6"/>
    </row>
    <row r="265" spans="1:34" s="20" customFormat="1" ht="15" customHeight="1" x14ac:dyDescent="0.25">
      <c r="A265" s="19"/>
      <c r="B265" s="74" t="str">
        <f t="shared" si="37"/>
        <v>!!!</v>
      </c>
      <c r="C265" s="202" t="str">
        <f>IF($D265&lt;&gt;"",VLOOKUP(TEXT($D265,0),'Angaben Stationen'!$C$15:$D$114,2,0),"")</f>
        <v/>
      </c>
      <c r="D265" s="203"/>
      <c r="E265" s="210"/>
      <c r="F265" s="230"/>
      <c r="G265" s="230"/>
      <c r="H265" s="230"/>
      <c r="I265" s="220"/>
      <c r="J265" s="220"/>
      <c r="K265" s="220"/>
      <c r="L265" s="114"/>
      <c r="M265" s="115"/>
      <c r="V265" s="6">
        <f t="shared" si="36"/>
        <v>0</v>
      </c>
      <c r="W265" s="6" t="str">
        <f t="shared" si="38"/>
        <v>Leer</v>
      </c>
      <c r="X265" s="6" t="str">
        <f t="shared" si="35"/>
        <v/>
      </c>
      <c r="Y265" s="6">
        <f>VLOOKUP($C265,{"29 - Psychiatrie (Erwachsene)",1;"30 - Kinder- und Jugendpsychiatrie",1;"31 - Psychosomatik",1;0,0;"",0},2,0)</f>
        <v>0</v>
      </c>
      <c r="Z265" s="6">
        <f t="shared" si="39"/>
        <v>0</v>
      </c>
      <c r="AA265" s="6">
        <f t="shared" si="40"/>
        <v>0</v>
      </c>
      <c r="AB265" s="6">
        <f t="shared" si="41"/>
        <v>0</v>
      </c>
      <c r="AC265" s="6">
        <f t="shared" si="42"/>
        <v>0</v>
      </c>
      <c r="AD265" s="6">
        <f t="shared" si="43"/>
        <v>0</v>
      </c>
      <c r="AE265" s="6">
        <f t="shared" si="44"/>
        <v>0</v>
      </c>
      <c r="AF265" s="6">
        <f t="shared" si="45"/>
        <v>0</v>
      </c>
      <c r="AG265" s="6">
        <f t="shared" si="46"/>
        <v>0</v>
      </c>
      <c r="AH265" s="6"/>
    </row>
    <row r="266" spans="1:34" s="20" customFormat="1" ht="15" customHeight="1" x14ac:dyDescent="0.25">
      <c r="A266" s="19"/>
      <c r="B266" s="74" t="str">
        <f t="shared" si="37"/>
        <v>!!!</v>
      </c>
      <c r="C266" s="202" t="str">
        <f>IF($D266&lt;&gt;"",VLOOKUP(TEXT($D266,0),'Angaben Stationen'!$C$15:$D$114,2,0),"")</f>
        <v/>
      </c>
      <c r="D266" s="203"/>
      <c r="E266" s="210"/>
      <c r="F266" s="230"/>
      <c r="G266" s="230"/>
      <c r="H266" s="230"/>
      <c r="I266" s="220"/>
      <c r="J266" s="220"/>
      <c r="K266" s="220"/>
      <c r="L266" s="114"/>
      <c r="M266" s="115"/>
      <c r="V266" s="6">
        <f t="shared" si="36"/>
        <v>0</v>
      </c>
      <c r="W266" s="6" t="str">
        <f t="shared" si="38"/>
        <v>Leer</v>
      </c>
      <c r="X266" s="6" t="str">
        <f t="shared" si="35"/>
        <v/>
      </c>
      <c r="Y266" s="6">
        <f>VLOOKUP($C266,{"29 - Psychiatrie (Erwachsene)",1;"30 - Kinder- und Jugendpsychiatrie",1;"31 - Psychosomatik",1;0,0;"",0},2,0)</f>
        <v>0</v>
      </c>
      <c r="Z266" s="6">
        <f t="shared" si="39"/>
        <v>0</v>
      </c>
      <c r="AA266" s="6">
        <f t="shared" si="40"/>
        <v>0</v>
      </c>
      <c r="AB266" s="6">
        <f t="shared" si="41"/>
        <v>0</v>
      </c>
      <c r="AC266" s="6">
        <f t="shared" si="42"/>
        <v>0</v>
      </c>
      <c r="AD266" s="6">
        <f t="shared" si="43"/>
        <v>0</v>
      </c>
      <c r="AE266" s="6">
        <f t="shared" si="44"/>
        <v>0</v>
      </c>
      <c r="AF266" s="6">
        <f t="shared" si="45"/>
        <v>0</v>
      </c>
      <c r="AG266" s="6">
        <f t="shared" si="46"/>
        <v>0</v>
      </c>
      <c r="AH266" s="6"/>
    </row>
    <row r="267" spans="1:34" s="20" customFormat="1" ht="15" customHeight="1" x14ac:dyDescent="0.25">
      <c r="A267" s="19"/>
      <c r="B267" s="74" t="str">
        <f t="shared" si="37"/>
        <v>!!!</v>
      </c>
      <c r="C267" s="202" t="str">
        <f>IF($D267&lt;&gt;"",VLOOKUP(TEXT($D267,0),'Angaben Stationen'!$C$15:$D$114,2,0),"")</f>
        <v/>
      </c>
      <c r="D267" s="203"/>
      <c r="E267" s="210"/>
      <c r="F267" s="230"/>
      <c r="G267" s="230"/>
      <c r="H267" s="230"/>
      <c r="I267" s="220"/>
      <c r="J267" s="220"/>
      <c r="K267" s="220"/>
      <c r="L267" s="114"/>
      <c r="M267" s="115"/>
      <c r="V267" s="6">
        <f t="shared" si="36"/>
        <v>0</v>
      </c>
      <c r="W267" s="6" t="str">
        <f t="shared" si="38"/>
        <v>Leer</v>
      </c>
      <c r="X267" s="6" t="str">
        <f t="shared" si="35"/>
        <v/>
      </c>
      <c r="Y267" s="6">
        <f>VLOOKUP($C267,{"29 - Psychiatrie (Erwachsene)",1;"30 - Kinder- und Jugendpsychiatrie",1;"31 - Psychosomatik",1;0,0;"",0},2,0)</f>
        <v>0</v>
      </c>
      <c r="Z267" s="6">
        <f t="shared" si="39"/>
        <v>0</v>
      </c>
      <c r="AA267" s="6">
        <f t="shared" si="40"/>
        <v>0</v>
      </c>
      <c r="AB267" s="6">
        <f t="shared" si="41"/>
        <v>0</v>
      </c>
      <c r="AC267" s="6">
        <f t="shared" si="42"/>
        <v>0</v>
      </c>
      <c r="AD267" s="6">
        <f t="shared" si="43"/>
        <v>0</v>
      </c>
      <c r="AE267" s="6">
        <f t="shared" si="44"/>
        <v>0</v>
      </c>
      <c r="AF267" s="6">
        <f t="shared" si="45"/>
        <v>0</v>
      </c>
      <c r="AG267" s="6">
        <f t="shared" si="46"/>
        <v>0</v>
      </c>
      <c r="AH267" s="6"/>
    </row>
    <row r="268" spans="1:34" s="20" customFormat="1" ht="15" customHeight="1" x14ac:dyDescent="0.25">
      <c r="A268" s="19"/>
      <c r="B268" s="74" t="str">
        <f t="shared" si="37"/>
        <v>!!!</v>
      </c>
      <c r="C268" s="202" t="str">
        <f>IF($D268&lt;&gt;"",VLOOKUP(TEXT($D268,0),'Angaben Stationen'!$C$15:$D$114,2,0),"")</f>
        <v/>
      </c>
      <c r="D268" s="203"/>
      <c r="E268" s="210"/>
      <c r="F268" s="230"/>
      <c r="G268" s="230"/>
      <c r="H268" s="230"/>
      <c r="I268" s="220"/>
      <c r="J268" s="220"/>
      <c r="K268" s="220"/>
      <c r="L268" s="114"/>
      <c r="M268" s="115"/>
      <c r="V268" s="6">
        <f t="shared" si="36"/>
        <v>0</v>
      </c>
      <c r="W268" s="6" t="str">
        <f t="shared" si="38"/>
        <v>Leer</v>
      </c>
      <c r="X268" s="6" t="str">
        <f t="shared" si="35"/>
        <v/>
      </c>
      <c r="Y268" s="6">
        <f>VLOOKUP($C268,{"29 - Psychiatrie (Erwachsene)",1;"30 - Kinder- und Jugendpsychiatrie",1;"31 - Psychosomatik",1;0,0;"",0},2,0)</f>
        <v>0</v>
      </c>
      <c r="Z268" s="6">
        <f t="shared" si="39"/>
        <v>0</v>
      </c>
      <c r="AA268" s="6">
        <f t="shared" si="40"/>
        <v>0</v>
      </c>
      <c r="AB268" s="6">
        <f t="shared" si="41"/>
        <v>0</v>
      </c>
      <c r="AC268" s="6">
        <f t="shared" si="42"/>
        <v>0</v>
      </c>
      <c r="AD268" s="6">
        <f t="shared" si="43"/>
        <v>0</v>
      </c>
      <c r="AE268" s="6">
        <f t="shared" si="44"/>
        <v>0</v>
      </c>
      <c r="AF268" s="6">
        <f t="shared" si="45"/>
        <v>0</v>
      </c>
      <c r="AG268" s="6">
        <f t="shared" si="46"/>
        <v>0</v>
      </c>
      <c r="AH268" s="6"/>
    </row>
    <row r="269" spans="1:34" s="20" customFormat="1" ht="15" customHeight="1" x14ac:dyDescent="0.25">
      <c r="A269" s="19"/>
      <c r="B269" s="74" t="str">
        <f t="shared" si="37"/>
        <v>!!!</v>
      </c>
      <c r="C269" s="202" t="str">
        <f>IF($D269&lt;&gt;"",VLOOKUP(TEXT($D269,0),'Angaben Stationen'!$C$15:$D$114,2,0),"")</f>
        <v/>
      </c>
      <c r="D269" s="203"/>
      <c r="E269" s="210"/>
      <c r="F269" s="230"/>
      <c r="G269" s="230"/>
      <c r="H269" s="230"/>
      <c r="I269" s="220"/>
      <c r="J269" s="220"/>
      <c r="K269" s="220"/>
      <c r="L269" s="114"/>
      <c r="M269" s="115"/>
      <c r="V269" s="6">
        <f t="shared" si="36"/>
        <v>0</v>
      </c>
      <c r="W269" s="6" t="str">
        <f t="shared" si="38"/>
        <v>Leer</v>
      </c>
      <c r="X269" s="6" t="str">
        <f t="shared" si="35"/>
        <v/>
      </c>
      <c r="Y269" s="6">
        <f>VLOOKUP($C269,{"29 - Psychiatrie (Erwachsene)",1;"30 - Kinder- und Jugendpsychiatrie",1;"31 - Psychosomatik",1;0,0;"",0},2,0)</f>
        <v>0</v>
      </c>
      <c r="Z269" s="6">
        <f t="shared" si="39"/>
        <v>0</v>
      </c>
      <c r="AA269" s="6">
        <f t="shared" si="40"/>
        <v>0</v>
      </c>
      <c r="AB269" s="6">
        <f t="shared" si="41"/>
        <v>0</v>
      </c>
      <c r="AC269" s="6">
        <f t="shared" si="42"/>
        <v>0</v>
      </c>
      <c r="AD269" s="6">
        <f t="shared" si="43"/>
        <v>0</v>
      </c>
      <c r="AE269" s="6">
        <f t="shared" si="44"/>
        <v>0</v>
      </c>
      <c r="AF269" s="6">
        <f t="shared" si="45"/>
        <v>0</v>
      </c>
      <c r="AG269" s="6">
        <f t="shared" si="46"/>
        <v>0</v>
      </c>
      <c r="AH269" s="6"/>
    </row>
    <row r="270" spans="1:34" s="20" customFormat="1" ht="15" customHeight="1" x14ac:dyDescent="0.25">
      <c r="A270" s="19"/>
      <c r="B270" s="74" t="str">
        <f t="shared" si="37"/>
        <v>!!!</v>
      </c>
      <c r="C270" s="202" t="str">
        <f>IF($D270&lt;&gt;"",VLOOKUP(TEXT($D270,0),'Angaben Stationen'!$C$15:$D$114,2,0),"")</f>
        <v/>
      </c>
      <c r="D270" s="203"/>
      <c r="E270" s="210"/>
      <c r="F270" s="230"/>
      <c r="G270" s="230"/>
      <c r="H270" s="230"/>
      <c r="I270" s="220"/>
      <c r="J270" s="220"/>
      <c r="K270" s="220"/>
      <c r="L270" s="114"/>
      <c r="M270" s="115"/>
      <c r="V270" s="6">
        <f t="shared" si="36"/>
        <v>0</v>
      </c>
      <c r="W270" s="6" t="str">
        <f t="shared" si="38"/>
        <v>Leer</v>
      </c>
      <c r="X270" s="6" t="str">
        <f t="shared" si="35"/>
        <v/>
      </c>
      <c r="Y270" s="6">
        <f>VLOOKUP($C270,{"29 - Psychiatrie (Erwachsene)",1;"30 - Kinder- und Jugendpsychiatrie",1;"31 - Psychosomatik",1;0,0;"",0},2,0)</f>
        <v>0</v>
      </c>
      <c r="Z270" s="6">
        <f t="shared" si="39"/>
        <v>0</v>
      </c>
      <c r="AA270" s="6">
        <f t="shared" si="40"/>
        <v>0</v>
      </c>
      <c r="AB270" s="6">
        <f t="shared" si="41"/>
        <v>0</v>
      </c>
      <c r="AC270" s="6">
        <f t="shared" si="42"/>
        <v>0</v>
      </c>
      <c r="AD270" s="6">
        <f t="shared" si="43"/>
        <v>0</v>
      </c>
      <c r="AE270" s="6">
        <f t="shared" si="44"/>
        <v>0</v>
      </c>
      <c r="AF270" s="6">
        <f t="shared" si="45"/>
        <v>0</v>
      </c>
      <c r="AG270" s="6">
        <f t="shared" si="46"/>
        <v>0</v>
      </c>
      <c r="AH270" s="6"/>
    </row>
    <row r="271" spans="1:34" s="20" customFormat="1" ht="15" customHeight="1" x14ac:dyDescent="0.25">
      <c r="A271" s="19"/>
      <c r="B271" s="74" t="str">
        <f t="shared" si="37"/>
        <v>!!!</v>
      </c>
      <c r="C271" s="202" t="str">
        <f>IF($D271&lt;&gt;"",VLOOKUP(TEXT($D271,0),'Angaben Stationen'!$C$15:$D$114,2,0),"")</f>
        <v/>
      </c>
      <c r="D271" s="203"/>
      <c r="E271" s="210"/>
      <c r="F271" s="230"/>
      <c r="G271" s="230"/>
      <c r="H271" s="230"/>
      <c r="I271" s="220"/>
      <c r="J271" s="220"/>
      <c r="K271" s="220"/>
      <c r="L271" s="114"/>
      <c r="M271" s="115"/>
      <c r="V271" s="6">
        <f t="shared" si="36"/>
        <v>0</v>
      </c>
      <c r="W271" s="6" t="str">
        <f t="shared" si="38"/>
        <v>Leer</v>
      </c>
      <c r="X271" s="6" t="str">
        <f t="shared" ref="X271:X334" si="47">IF($C271&lt;&gt;"","Monate","")</f>
        <v/>
      </c>
      <c r="Y271" s="6">
        <f>VLOOKUP($C271,{"29 - Psychiatrie (Erwachsene)",1;"30 - Kinder- und Jugendpsychiatrie",1;"31 - Psychosomatik",1;0,0;"",0},2,0)</f>
        <v>0</v>
      </c>
      <c r="Z271" s="6">
        <f t="shared" si="39"/>
        <v>0</v>
      </c>
      <c r="AA271" s="6">
        <f t="shared" si="40"/>
        <v>0</v>
      </c>
      <c r="AB271" s="6">
        <f t="shared" si="41"/>
        <v>0</v>
      </c>
      <c r="AC271" s="6">
        <f t="shared" si="42"/>
        <v>0</v>
      </c>
      <c r="AD271" s="6">
        <f t="shared" si="43"/>
        <v>0</v>
      </c>
      <c r="AE271" s="6">
        <f t="shared" si="44"/>
        <v>0</v>
      </c>
      <c r="AF271" s="6">
        <f t="shared" si="45"/>
        <v>0</v>
      </c>
      <c r="AG271" s="6">
        <f t="shared" si="46"/>
        <v>0</v>
      </c>
      <c r="AH271" s="6"/>
    </row>
    <row r="272" spans="1:34" s="20" customFormat="1" ht="15" customHeight="1" x14ac:dyDescent="0.25">
      <c r="A272" s="19"/>
      <c r="B272" s="74" t="str">
        <f t="shared" si="37"/>
        <v>!!!</v>
      </c>
      <c r="C272" s="202" t="str">
        <f>IF($D272&lt;&gt;"",VLOOKUP(TEXT($D272,0),'Angaben Stationen'!$C$15:$D$114,2,0),"")</f>
        <v/>
      </c>
      <c r="D272" s="203"/>
      <c r="E272" s="210"/>
      <c r="F272" s="230"/>
      <c r="G272" s="230"/>
      <c r="H272" s="230"/>
      <c r="I272" s="220"/>
      <c r="J272" s="220"/>
      <c r="K272" s="220"/>
      <c r="L272" s="114"/>
      <c r="M272" s="115"/>
      <c r="V272" s="6">
        <f t="shared" si="36"/>
        <v>0</v>
      </c>
      <c r="W272" s="6" t="str">
        <f t="shared" si="38"/>
        <v>Leer</v>
      </c>
      <c r="X272" s="6" t="str">
        <f t="shared" si="47"/>
        <v/>
      </c>
      <c r="Y272" s="6">
        <f>VLOOKUP($C272,{"29 - Psychiatrie (Erwachsene)",1;"30 - Kinder- und Jugendpsychiatrie",1;"31 - Psychosomatik",1;0,0;"",0},2,0)</f>
        <v>0</v>
      </c>
      <c r="Z272" s="6">
        <f t="shared" si="39"/>
        <v>0</v>
      </c>
      <c r="AA272" s="6">
        <f t="shared" si="40"/>
        <v>0</v>
      </c>
      <c r="AB272" s="6">
        <f t="shared" si="41"/>
        <v>0</v>
      </c>
      <c r="AC272" s="6">
        <f t="shared" si="42"/>
        <v>0</v>
      </c>
      <c r="AD272" s="6">
        <f t="shared" si="43"/>
        <v>0</v>
      </c>
      <c r="AE272" s="6">
        <f t="shared" si="44"/>
        <v>0</v>
      </c>
      <c r="AF272" s="6">
        <f t="shared" si="45"/>
        <v>0</v>
      </c>
      <c r="AG272" s="6">
        <f t="shared" si="46"/>
        <v>0</v>
      </c>
      <c r="AH272" s="6"/>
    </row>
    <row r="273" spans="1:34" s="20" customFormat="1" ht="15" customHeight="1" x14ac:dyDescent="0.25">
      <c r="A273" s="19"/>
      <c r="B273" s="74" t="str">
        <f t="shared" si="37"/>
        <v>!!!</v>
      </c>
      <c r="C273" s="202" t="str">
        <f>IF($D273&lt;&gt;"",VLOOKUP(TEXT($D273,0),'Angaben Stationen'!$C$15:$D$114,2,0),"")</f>
        <v/>
      </c>
      <c r="D273" s="203"/>
      <c r="E273" s="210"/>
      <c r="F273" s="230"/>
      <c r="G273" s="230"/>
      <c r="H273" s="230"/>
      <c r="I273" s="220"/>
      <c r="J273" s="220"/>
      <c r="K273" s="220"/>
      <c r="L273" s="114"/>
      <c r="M273" s="115"/>
      <c r="V273" s="6">
        <f t="shared" ref="V273:V336" si="48">IF(LEN(B273)&gt;0,0,1)</f>
        <v>0</v>
      </c>
      <c r="W273" s="6" t="str">
        <f t="shared" si="38"/>
        <v>Leer</v>
      </c>
      <c r="X273" s="6" t="str">
        <f t="shared" si="47"/>
        <v/>
      </c>
      <c r="Y273" s="6">
        <f>VLOOKUP($C273,{"29 - Psychiatrie (Erwachsene)",1;"30 - Kinder- und Jugendpsychiatrie",1;"31 - Psychosomatik",1;0,0;"",0},2,0)</f>
        <v>0</v>
      </c>
      <c r="Z273" s="6">
        <f t="shared" si="39"/>
        <v>0</v>
      </c>
      <c r="AA273" s="6">
        <f t="shared" si="40"/>
        <v>0</v>
      </c>
      <c r="AB273" s="6">
        <f t="shared" si="41"/>
        <v>0</v>
      </c>
      <c r="AC273" s="6">
        <f t="shared" si="42"/>
        <v>0</v>
      </c>
      <c r="AD273" s="6">
        <f t="shared" si="43"/>
        <v>0</v>
      </c>
      <c r="AE273" s="6">
        <f t="shared" si="44"/>
        <v>0</v>
      </c>
      <c r="AF273" s="6">
        <f t="shared" si="45"/>
        <v>0</v>
      </c>
      <c r="AG273" s="6">
        <f t="shared" si="46"/>
        <v>0</v>
      </c>
      <c r="AH273" s="6"/>
    </row>
    <row r="274" spans="1:34" s="20" customFormat="1" ht="15" customHeight="1" x14ac:dyDescent="0.25">
      <c r="A274" s="19"/>
      <c r="B274" s="74" t="str">
        <f t="shared" ref="B274:B337" si="49">IF(SUM(Y274:AG274)&lt;9,"!!!","")</f>
        <v>!!!</v>
      </c>
      <c r="C274" s="202" t="str">
        <f>IF($D274&lt;&gt;"",VLOOKUP(TEXT($D274,0),'Angaben Stationen'!$C$15:$D$114,2,0),"")</f>
        <v/>
      </c>
      <c r="D274" s="203"/>
      <c r="E274" s="210"/>
      <c r="F274" s="230"/>
      <c r="G274" s="230"/>
      <c r="H274" s="230"/>
      <c r="I274" s="220"/>
      <c r="J274" s="220"/>
      <c r="K274" s="220"/>
      <c r="L274" s="114"/>
      <c r="M274" s="115"/>
      <c r="V274" s="6">
        <f t="shared" si="48"/>
        <v>0</v>
      </c>
      <c r="W274" s="6" t="str">
        <f t="shared" ref="W274:W337" si="50">IF($D273&lt;&gt;"","Stationen","Leer")</f>
        <v>Leer</v>
      </c>
      <c r="X274" s="6" t="str">
        <f t="shared" si="47"/>
        <v/>
      </c>
      <c r="Y274" s="6">
        <f>VLOOKUP($C274,{"29 - Psychiatrie (Erwachsene)",1;"30 - Kinder- und Jugendpsychiatrie",1;"31 - Psychosomatik",1;0,0;"",0},2,0)</f>
        <v>0</v>
      </c>
      <c r="Z274" s="6">
        <f t="shared" ref="Z274:Z337" si="51">IF(LEN($D274)&gt;0,1,0)</f>
        <v>0</v>
      </c>
      <c r="AA274" s="6">
        <f t="shared" ref="AA274:AA337" si="52">IF(LEN($E274)&gt;0,1,0)</f>
        <v>0</v>
      </c>
      <c r="AB274" s="6">
        <f t="shared" ref="AB274:AB337" si="53">IF(LEN($F274)&gt;0,1,0)</f>
        <v>0</v>
      </c>
      <c r="AC274" s="6">
        <f t="shared" ref="AC274:AC337" si="54">IF(LEN($G274)&gt;0,1,0)</f>
        <v>0</v>
      </c>
      <c r="AD274" s="6">
        <f t="shared" ref="AD274:AD337" si="55">IF(LEN($H274)&gt;0,1,0)</f>
        <v>0</v>
      </c>
      <c r="AE274" s="6">
        <f t="shared" ref="AE274:AE337" si="56">IF(LEN($I274)&gt;0,1,0)</f>
        <v>0</v>
      </c>
      <c r="AF274" s="6">
        <f t="shared" ref="AF274:AF337" si="57">IF(LEN($J274)&gt;0,1,0)</f>
        <v>0</v>
      </c>
      <c r="AG274" s="6">
        <f t="shared" ref="AG274:AG337" si="58">IF(LEN($K274)&gt;0,1,0)</f>
        <v>0</v>
      </c>
      <c r="AH274" s="6"/>
    </row>
    <row r="275" spans="1:34" s="20" customFormat="1" ht="15" customHeight="1" x14ac:dyDescent="0.25">
      <c r="A275" s="19"/>
      <c r="B275" s="74" t="str">
        <f t="shared" si="49"/>
        <v>!!!</v>
      </c>
      <c r="C275" s="202" t="str">
        <f>IF($D275&lt;&gt;"",VLOOKUP(TEXT($D275,0),'Angaben Stationen'!$C$15:$D$114,2,0),"")</f>
        <v/>
      </c>
      <c r="D275" s="203"/>
      <c r="E275" s="210"/>
      <c r="F275" s="230"/>
      <c r="G275" s="230"/>
      <c r="H275" s="230"/>
      <c r="I275" s="220"/>
      <c r="J275" s="220"/>
      <c r="K275" s="220"/>
      <c r="L275" s="114"/>
      <c r="M275" s="115"/>
      <c r="V275" s="6">
        <f t="shared" si="48"/>
        <v>0</v>
      </c>
      <c r="W275" s="6" t="str">
        <f t="shared" si="50"/>
        <v>Leer</v>
      </c>
      <c r="X275" s="6" t="str">
        <f t="shared" si="47"/>
        <v/>
      </c>
      <c r="Y275" s="6">
        <f>VLOOKUP($C275,{"29 - Psychiatrie (Erwachsene)",1;"30 - Kinder- und Jugendpsychiatrie",1;"31 - Psychosomatik",1;0,0;"",0},2,0)</f>
        <v>0</v>
      </c>
      <c r="Z275" s="6">
        <f t="shared" si="51"/>
        <v>0</v>
      </c>
      <c r="AA275" s="6">
        <f t="shared" si="52"/>
        <v>0</v>
      </c>
      <c r="AB275" s="6">
        <f t="shared" si="53"/>
        <v>0</v>
      </c>
      <c r="AC275" s="6">
        <f t="shared" si="54"/>
        <v>0</v>
      </c>
      <c r="AD275" s="6">
        <f t="shared" si="55"/>
        <v>0</v>
      </c>
      <c r="AE275" s="6">
        <f t="shared" si="56"/>
        <v>0</v>
      </c>
      <c r="AF275" s="6">
        <f t="shared" si="57"/>
        <v>0</v>
      </c>
      <c r="AG275" s="6">
        <f t="shared" si="58"/>
        <v>0</v>
      </c>
      <c r="AH275" s="6"/>
    </row>
    <row r="276" spans="1:34" s="20" customFormat="1" ht="15" customHeight="1" x14ac:dyDescent="0.25">
      <c r="A276" s="19"/>
      <c r="B276" s="74" t="str">
        <f t="shared" si="49"/>
        <v>!!!</v>
      </c>
      <c r="C276" s="202" t="str">
        <f>IF($D276&lt;&gt;"",VLOOKUP(TEXT($D276,0),'Angaben Stationen'!$C$15:$D$114,2,0),"")</f>
        <v/>
      </c>
      <c r="D276" s="203"/>
      <c r="E276" s="210"/>
      <c r="F276" s="230"/>
      <c r="G276" s="230"/>
      <c r="H276" s="230"/>
      <c r="I276" s="220"/>
      <c r="J276" s="220"/>
      <c r="K276" s="220"/>
      <c r="L276" s="114"/>
      <c r="M276" s="115"/>
      <c r="V276" s="6">
        <f t="shared" si="48"/>
        <v>0</v>
      </c>
      <c r="W276" s="6" t="str">
        <f t="shared" si="50"/>
        <v>Leer</v>
      </c>
      <c r="X276" s="6" t="str">
        <f t="shared" si="47"/>
        <v/>
      </c>
      <c r="Y276" s="6">
        <f>VLOOKUP($C276,{"29 - Psychiatrie (Erwachsene)",1;"30 - Kinder- und Jugendpsychiatrie",1;"31 - Psychosomatik",1;0,0;"",0},2,0)</f>
        <v>0</v>
      </c>
      <c r="Z276" s="6">
        <f t="shared" si="51"/>
        <v>0</v>
      </c>
      <c r="AA276" s="6">
        <f t="shared" si="52"/>
        <v>0</v>
      </c>
      <c r="AB276" s="6">
        <f t="shared" si="53"/>
        <v>0</v>
      </c>
      <c r="AC276" s="6">
        <f t="shared" si="54"/>
        <v>0</v>
      </c>
      <c r="AD276" s="6">
        <f t="shared" si="55"/>
        <v>0</v>
      </c>
      <c r="AE276" s="6">
        <f t="shared" si="56"/>
        <v>0</v>
      </c>
      <c r="AF276" s="6">
        <f t="shared" si="57"/>
        <v>0</v>
      </c>
      <c r="AG276" s="6">
        <f t="shared" si="58"/>
        <v>0</v>
      </c>
      <c r="AH276" s="6"/>
    </row>
    <row r="277" spans="1:34" s="20" customFormat="1" ht="15" customHeight="1" x14ac:dyDescent="0.25">
      <c r="A277" s="19"/>
      <c r="B277" s="74" t="str">
        <f t="shared" si="49"/>
        <v>!!!</v>
      </c>
      <c r="C277" s="202" t="str">
        <f>IF($D277&lt;&gt;"",VLOOKUP(TEXT($D277,0),'Angaben Stationen'!$C$15:$D$114,2,0),"")</f>
        <v/>
      </c>
      <c r="D277" s="203"/>
      <c r="E277" s="210"/>
      <c r="F277" s="230"/>
      <c r="G277" s="230"/>
      <c r="H277" s="230"/>
      <c r="I277" s="220"/>
      <c r="J277" s="220"/>
      <c r="K277" s="220"/>
      <c r="L277" s="114"/>
      <c r="M277" s="115"/>
      <c r="V277" s="6">
        <f t="shared" si="48"/>
        <v>0</v>
      </c>
      <c r="W277" s="6" t="str">
        <f t="shared" si="50"/>
        <v>Leer</v>
      </c>
      <c r="X277" s="6" t="str">
        <f t="shared" si="47"/>
        <v/>
      </c>
      <c r="Y277" s="6">
        <f>VLOOKUP($C277,{"29 - Psychiatrie (Erwachsene)",1;"30 - Kinder- und Jugendpsychiatrie",1;"31 - Psychosomatik",1;0,0;"",0},2,0)</f>
        <v>0</v>
      </c>
      <c r="Z277" s="6">
        <f t="shared" si="51"/>
        <v>0</v>
      </c>
      <c r="AA277" s="6">
        <f t="shared" si="52"/>
        <v>0</v>
      </c>
      <c r="AB277" s="6">
        <f t="shared" si="53"/>
        <v>0</v>
      </c>
      <c r="AC277" s="6">
        <f t="shared" si="54"/>
        <v>0</v>
      </c>
      <c r="AD277" s="6">
        <f t="shared" si="55"/>
        <v>0</v>
      </c>
      <c r="AE277" s="6">
        <f t="shared" si="56"/>
        <v>0</v>
      </c>
      <c r="AF277" s="6">
        <f t="shared" si="57"/>
        <v>0</v>
      </c>
      <c r="AG277" s="6">
        <f t="shared" si="58"/>
        <v>0</v>
      </c>
      <c r="AH277" s="6"/>
    </row>
    <row r="278" spans="1:34" s="20" customFormat="1" ht="15" customHeight="1" x14ac:dyDescent="0.25">
      <c r="A278" s="19"/>
      <c r="B278" s="74" t="str">
        <f t="shared" si="49"/>
        <v>!!!</v>
      </c>
      <c r="C278" s="202" t="str">
        <f>IF($D278&lt;&gt;"",VLOOKUP(TEXT($D278,0),'Angaben Stationen'!$C$15:$D$114,2,0),"")</f>
        <v/>
      </c>
      <c r="D278" s="203"/>
      <c r="E278" s="210"/>
      <c r="F278" s="230"/>
      <c r="G278" s="230"/>
      <c r="H278" s="230"/>
      <c r="I278" s="220"/>
      <c r="J278" s="220"/>
      <c r="K278" s="220"/>
      <c r="L278" s="114"/>
      <c r="M278" s="115"/>
      <c r="V278" s="6">
        <f t="shared" si="48"/>
        <v>0</v>
      </c>
      <c r="W278" s="6" t="str">
        <f t="shared" si="50"/>
        <v>Leer</v>
      </c>
      <c r="X278" s="6" t="str">
        <f t="shared" si="47"/>
        <v/>
      </c>
      <c r="Y278" s="6">
        <f>VLOOKUP($C278,{"29 - Psychiatrie (Erwachsene)",1;"30 - Kinder- und Jugendpsychiatrie",1;"31 - Psychosomatik",1;0,0;"",0},2,0)</f>
        <v>0</v>
      </c>
      <c r="Z278" s="6">
        <f t="shared" si="51"/>
        <v>0</v>
      </c>
      <c r="AA278" s="6">
        <f t="shared" si="52"/>
        <v>0</v>
      </c>
      <c r="AB278" s="6">
        <f t="shared" si="53"/>
        <v>0</v>
      </c>
      <c r="AC278" s="6">
        <f t="shared" si="54"/>
        <v>0</v>
      </c>
      <c r="AD278" s="6">
        <f t="shared" si="55"/>
        <v>0</v>
      </c>
      <c r="AE278" s="6">
        <f t="shared" si="56"/>
        <v>0</v>
      </c>
      <c r="AF278" s="6">
        <f t="shared" si="57"/>
        <v>0</v>
      </c>
      <c r="AG278" s="6">
        <f t="shared" si="58"/>
        <v>0</v>
      </c>
      <c r="AH278" s="6"/>
    </row>
    <row r="279" spans="1:34" s="20" customFormat="1" ht="15" customHeight="1" x14ac:dyDescent="0.25">
      <c r="A279" s="19"/>
      <c r="B279" s="74" t="str">
        <f t="shared" si="49"/>
        <v>!!!</v>
      </c>
      <c r="C279" s="202" t="str">
        <f>IF($D279&lt;&gt;"",VLOOKUP(TEXT($D279,0),'Angaben Stationen'!$C$15:$D$114,2,0),"")</f>
        <v/>
      </c>
      <c r="D279" s="203"/>
      <c r="E279" s="210"/>
      <c r="F279" s="230"/>
      <c r="G279" s="230"/>
      <c r="H279" s="230"/>
      <c r="I279" s="220"/>
      <c r="J279" s="220"/>
      <c r="K279" s="220"/>
      <c r="L279" s="114"/>
      <c r="M279" s="115"/>
      <c r="V279" s="6">
        <f t="shared" si="48"/>
        <v>0</v>
      </c>
      <c r="W279" s="6" t="str">
        <f t="shared" si="50"/>
        <v>Leer</v>
      </c>
      <c r="X279" s="6" t="str">
        <f t="shared" si="47"/>
        <v/>
      </c>
      <c r="Y279" s="6">
        <f>VLOOKUP($C279,{"29 - Psychiatrie (Erwachsene)",1;"30 - Kinder- und Jugendpsychiatrie",1;"31 - Psychosomatik",1;0,0;"",0},2,0)</f>
        <v>0</v>
      </c>
      <c r="Z279" s="6">
        <f t="shared" si="51"/>
        <v>0</v>
      </c>
      <c r="AA279" s="6">
        <f t="shared" si="52"/>
        <v>0</v>
      </c>
      <c r="AB279" s="6">
        <f t="shared" si="53"/>
        <v>0</v>
      </c>
      <c r="AC279" s="6">
        <f t="shared" si="54"/>
        <v>0</v>
      </c>
      <c r="AD279" s="6">
        <f t="shared" si="55"/>
        <v>0</v>
      </c>
      <c r="AE279" s="6">
        <f t="shared" si="56"/>
        <v>0</v>
      </c>
      <c r="AF279" s="6">
        <f t="shared" si="57"/>
        <v>0</v>
      </c>
      <c r="AG279" s="6">
        <f t="shared" si="58"/>
        <v>0</v>
      </c>
      <c r="AH279" s="6"/>
    </row>
    <row r="280" spans="1:34" s="20" customFormat="1" ht="15" customHeight="1" x14ac:dyDescent="0.25">
      <c r="A280" s="19"/>
      <c r="B280" s="74" t="str">
        <f t="shared" si="49"/>
        <v>!!!</v>
      </c>
      <c r="C280" s="202" t="str">
        <f>IF($D280&lt;&gt;"",VLOOKUP(TEXT($D280,0),'Angaben Stationen'!$C$15:$D$114,2,0),"")</f>
        <v/>
      </c>
      <c r="D280" s="203"/>
      <c r="E280" s="210"/>
      <c r="F280" s="230"/>
      <c r="G280" s="230"/>
      <c r="H280" s="230"/>
      <c r="I280" s="220"/>
      <c r="J280" s="220"/>
      <c r="K280" s="220"/>
      <c r="L280" s="114"/>
      <c r="M280" s="115"/>
      <c r="V280" s="6">
        <f t="shared" si="48"/>
        <v>0</v>
      </c>
      <c r="W280" s="6" t="str">
        <f t="shared" si="50"/>
        <v>Leer</v>
      </c>
      <c r="X280" s="6" t="str">
        <f t="shared" si="47"/>
        <v/>
      </c>
      <c r="Y280" s="6">
        <f>VLOOKUP($C280,{"29 - Psychiatrie (Erwachsene)",1;"30 - Kinder- und Jugendpsychiatrie",1;"31 - Psychosomatik",1;0,0;"",0},2,0)</f>
        <v>0</v>
      </c>
      <c r="Z280" s="6">
        <f t="shared" si="51"/>
        <v>0</v>
      </c>
      <c r="AA280" s="6">
        <f t="shared" si="52"/>
        <v>0</v>
      </c>
      <c r="AB280" s="6">
        <f t="shared" si="53"/>
        <v>0</v>
      </c>
      <c r="AC280" s="6">
        <f t="shared" si="54"/>
        <v>0</v>
      </c>
      <c r="AD280" s="6">
        <f t="shared" si="55"/>
        <v>0</v>
      </c>
      <c r="AE280" s="6">
        <f t="shared" si="56"/>
        <v>0</v>
      </c>
      <c r="AF280" s="6">
        <f t="shared" si="57"/>
        <v>0</v>
      </c>
      <c r="AG280" s="6">
        <f t="shared" si="58"/>
        <v>0</v>
      </c>
      <c r="AH280" s="6"/>
    </row>
    <row r="281" spans="1:34" s="20" customFormat="1" ht="15" customHeight="1" x14ac:dyDescent="0.25">
      <c r="A281" s="19"/>
      <c r="B281" s="74" t="str">
        <f t="shared" si="49"/>
        <v>!!!</v>
      </c>
      <c r="C281" s="202" t="str">
        <f>IF($D281&lt;&gt;"",VLOOKUP(TEXT($D281,0),'Angaben Stationen'!$C$15:$D$114,2,0),"")</f>
        <v/>
      </c>
      <c r="D281" s="203"/>
      <c r="E281" s="210"/>
      <c r="F281" s="230"/>
      <c r="G281" s="230"/>
      <c r="H281" s="230"/>
      <c r="I281" s="220"/>
      <c r="J281" s="220"/>
      <c r="K281" s="220"/>
      <c r="L281" s="114"/>
      <c r="M281" s="115"/>
      <c r="V281" s="6">
        <f t="shared" si="48"/>
        <v>0</v>
      </c>
      <c r="W281" s="6" t="str">
        <f t="shared" si="50"/>
        <v>Leer</v>
      </c>
      <c r="X281" s="6" t="str">
        <f t="shared" si="47"/>
        <v/>
      </c>
      <c r="Y281" s="6">
        <f>VLOOKUP($C281,{"29 - Psychiatrie (Erwachsene)",1;"30 - Kinder- und Jugendpsychiatrie",1;"31 - Psychosomatik",1;0,0;"",0},2,0)</f>
        <v>0</v>
      </c>
      <c r="Z281" s="6">
        <f t="shared" si="51"/>
        <v>0</v>
      </c>
      <c r="AA281" s="6">
        <f t="shared" si="52"/>
        <v>0</v>
      </c>
      <c r="AB281" s="6">
        <f t="shared" si="53"/>
        <v>0</v>
      </c>
      <c r="AC281" s="6">
        <f t="shared" si="54"/>
        <v>0</v>
      </c>
      <c r="AD281" s="6">
        <f t="shared" si="55"/>
        <v>0</v>
      </c>
      <c r="AE281" s="6">
        <f t="shared" si="56"/>
        <v>0</v>
      </c>
      <c r="AF281" s="6">
        <f t="shared" si="57"/>
        <v>0</v>
      </c>
      <c r="AG281" s="6">
        <f t="shared" si="58"/>
        <v>0</v>
      </c>
      <c r="AH281" s="6"/>
    </row>
    <row r="282" spans="1:34" s="20" customFormat="1" ht="15" customHeight="1" x14ac:dyDescent="0.25">
      <c r="A282" s="19"/>
      <c r="B282" s="74" t="str">
        <f t="shared" si="49"/>
        <v>!!!</v>
      </c>
      <c r="C282" s="202" t="str">
        <f>IF($D282&lt;&gt;"",VLOOKUP(TEXT($D282,0),'Angaben Stationen'!$C$15:$D$114,2,0),"")</f>
        <v/>
      </c>
      <c r="D282" s="203"/>
      <c r="E282" s="210"/>
      <c r="F282" s="230"/>
      <c r="G282" s="230"/>
      <c r="H282" s="230"/>
      <c r="I282" s="220"/>
      <c r="J282" s="220"/>
      <c r="K282" s="220"/>
      <c r="L282" s="114"/>
      <c r="M282" s="115"/>
      <c r="V282" s="6">
        <f t="shared" si="48"/>
        <v>0</v>
      </c>
      <c r="W282" s="6" t="str">
        <f t="shared" si="50"/>
        <v>Leer</v>
      </c>
      <c r="X282" s="6" t="str">
        <f t="shared" si="47"/>
        <v/>
      </c>
      <c r="Y282" s="6">
        <f>VLOOKUP($C282,{"29 - Psychiatrie (Erwachsene)",1;"30 - Kinder- und Jugendpsychiatrie",1;"31 - Psychosomatik",1;0,0;"",0},2,0)</f>
        <v>0</v>
      </c>
      <c r="Z282" s="6">
        <f t="shared" si="51"/>
        <v>0</v>
      </c>
      <c r="AA282" s="6">
        <f t="shared" si="52"/>
        <v>0</v>
      </c>
      <c r="AB282" s="6">
        <f t="shared" si="53"/>
        <v>0</v>
      </c>
      <c r="AC282" s="6">
        <f t="shared" si="54"/>
        <v>0</v>
      </c>
      <c r="AD282" s="6">
        <f t="shared" si="55"/>
        <v>0</v>
      </c>
      <c r="AE282" s="6">
        <f t="shared" si="56"/>
        <v>0</v>
      </c>
      <c r="AF282" s="6">
        <f t="shared" si="57"/>
        <v>0</v>
      </c>
      <c r="AG282" s="6">
        <f t="shared" si="58"/>
        <v>0</v>
      </c>
      <c r="AH282" s="6"/>
    </row>
    <row r="283" spans="1:34" s="20" customFormat="1" ht="15" customHeight="1" x14ac:dyDescent="0.25">
      <c r="A283" s="19"/>
      <c r="B283" s="74" t="str">
        <f t="shared" si="49"/>
        <v>!!!</v>
      </c>
      <c r="C283" s="202" t="str">
        <f>IF($D283&lt;&gt;"",VLOOKUP(TEXT($D283,0),'Angaben Stationen'!$C$15:$D$114,2,0),"")</f>
        <v/>
      </c>
      <c r="D283" s="203"/>
      <c r="E283" s="210"/>
      <c r="F283" s="230"/>
      <c r="G283" s="230"/>
      <c r="H283" s="230"/>
      <c r="I283" s="220"/>
      <c r="J283" s="220"/>
      <c r="K283" s="220"/>
      <c r="L283" s="114"/>
      <c r="M283" s="115"/>
      <c r="V283" s="6">
        <f t="shared" si="48"/>
        <v>0</v>
      </c>
      <c r="W283" s="6" t="str">
        <f t="shared" si="50"/>
        <v>Leer</v>
      </c>
      <c r="X283" s="6" t="str">
        <f t="shared" si="47"/>
        <v/>
      </c>
      <c r="Y283" s="6">
        <f>VLOOKUP($C283,{"29 - Psychiatrie (Erwachsene)",1;"30 - Kinder- und Jugendpsychiatrie",1;"31 - Psychosomatik",1;0,0;"",0},2,0)</f>
        <v>0</v>
      </c>
      <c r="Z283" s="6">
        <f t="shared" si="51"/>
        <v>0</v>
      </c>
      <c r="AA283" s="6">
        <f t="shared" si="52"/>
        <v>0</v>
      </c>
      <c r="AB283" s="6">
        <f t="shared" si="53"/>
        <v>0</v>
      </c>
      <c r="AC283" s="6">
        <f t="shared" si="54"/>
        <v>0</v>
      </c>
      <c r="AD283" s="6">
        <f t="shared" si="55"/>
        <v>0</v>
      </c>
      <c r="AE283" s="6">
        <f t="shared" si="56"/>
        <v>0</v>
      </c>
      <c r="AF283" s="6">
        <f t="shared" si="57"/>
        <v>0</v>
      </c>
      <c r="AG283" s="6">
        <f t="shared" si="58"/>
        <v>0</v>
      </c>
      <c r="AH283" s="6"/>
    </row>
    <row r="284" spans="1:34" s="20" customFormat="1" ht="15" customHeight="1" x14ac:dyDescent="0.25">
      <c r="A284" s="19"/>
      <c r="B284" s="74" t="str">
        <f t="shared" si="49"/>
        <v>!!!</v>
      </c>
      <c r="C284" s="202" t="str">
        <f>IF($D284&lt;&gt;"",VLOOKUP(TEXT($D284,0),'Angaben Stationen'!$C$15:$D$114,2,0),"")</f>
        <v/>
      </c>
      <c r="D284" s="203"/>
      <c r="E284" s="210"/>
      <c r="F284" s="230"/>
      <c r="G284" s="230"/>
      <c r="H284" s="230"/>
      <c r="I284" s="220"/>
      <c r="J284" s="220"/>
      <c r="K284" s="220"/>
      <c r="L284" s="114"/>
      <c r="M284" s="115"/>
      <c r="V284" s="6">
        <f t="shared" si="48"/>
        <v>0</v>
      </c>
      <c r="W284" s="6" t="str">
        <f t="shared" si="50"/>
        <v>Leer</v>
      </c>
      <c r="X284" s="6" t="str">
        <f t="shared" si="47"/>
        <v/>
      </c>
      <c r="Y284" s="6">
        <f>VLOOKUP($C284,{"29 - Psychiatrie (Erwachsene)",1;"30 - Kinder- und Jugendpsychiatrie",1;"31 - Psychosomatik",1;0,0;"",0},2,0)</f>
        <v>0</v>
      </c>
      <c r="Z284" s="6">
        <f t="shared" si="51"/>
        <v>0</v>
      </c>
      <c r="AA284" s="6">
        <f t="shared" si="52"/>
        <v>0</v>
      </c>
      <c r="AB284" s="6">
        <f t="shared" si="53"/>
        <v>0</v>
      </c>
      <c r="AC284" s="6">
        <f t="shared" si="54"/>
        <v>0</v>
      </c>
      <c r="AD284" s="6">
        <f t="shared" si="55"/>
        <v>0</v>
      </c>
      <c r="AE284" s="6">
        <f t="shared" si="56"/>
        <v>0</v>
      </c>
      <c r="AF284" s="6">
        <f t="shared" si="57"/>
        <v>0</v>
      </c>
      <c r="AG284" s="6">
        <f t="shared" si="58"/>
        <v>0</v>
      </c>
      <c r="AH284" s="6"/>
    </row>
    <row r="285" spans="1:34" s="20" customFormat="1" ht="15" customHeight="1" x14ac:dyDescent="0.25">
      <c r="A285" s="19"/>
      <c r="B285" s="74" t="str">
        <f t="shared" si="49"/>
        <v>!!!</v>
      </c>
      <c r="C285" s="202" t="str">
        <f>IF($D285&lt;&gt;"",VLOOKUP(TEXT($D285,0),'Angaben Stationen'!$C$15:$D$114,2,0),"")</f>
        <v/>
      </c>
      <c r="D285" s="203"/>
      <c r="E285" s="210"/>
      <c r="F285" s="230"/>
      <c r="G285" s="230"/>
      <c r="H285" s="230"/>
      <c r="I285" s="220"/>
      <c r="J285" s="220"/>
      <c r="K285" s="220"/>
      <c r="L285" s="114"/>
      <c r="M285" s="115"/>
      <c r="V285" s="6">
        <f t="shared" si="48"/>
        <v>0</v>
      </c>
      <c r="W285" s="6" t="str">
        <f t="shared" si="50"/>
        <v>Leer</v>
      </c>
      <c r="X285" s="6" t="str">
        <f t="shared" si="47"/>
        <v/>
      </c>
      <c r="Y285" s="6">
        <f>VLOOKUP($C285,{"29 - Psychiatrie (Erwachsene)",1;"30 - Kinder- und Jugendpsychiatrie",1;"31 - Psychosomatik",1;0,0;"",0},2,0)</f>
        <v>0</v>
      </c>
      <c r="Z285" s="6">
        <f t="shared" si="51"/>
        <v>0</v>
      </c>
      <c r="AA285" s="6">
        <f t="shared" si="52"/>
        <v>0</v>
      </c>
      <c r="AB285" s="6">
        <f t="shared" si="53"/>
        <v>0</v>
      </c>
      <c r="AC285" s="6">
        <f t="shared" si="54"/>
        <v>0</v>
      </c>
      <c r="AD285" s="6">
        <f t="shared" si="55"/>
        <v>0</v>
      </c>
      <c r="AE285" s="6">
        <f t="shared" si="56"/>
        <v>0</v>
      </c>
      <c r="AF285" s="6">
        <f t="shared" si="57"/>
        <v>0</v>
      </c>
      <c r="AG285" s="6">
        <f t="shared" si="58"/>
        <v>0</v>
      </c>
      <c r="AH285" s="6"/>
    </row>
    <row r="286" spans="1:34" s="20" customFormat="1" ht="15" customHeight="1" x14ac:dyDescent="0.25">
      <c r="A286" s="19"/>
      <c r="B286" s="74" t="str">
        <f t="shared" si="49"/>
        <v>!!!</v>
      </c>
      <c r="C286" s="202" t="str">
        <f>IF($D286&lt;&gt;"",VLOOKUP(TEXT($D286,0),'Angaben Stationen'!$C$15:$D$114,2,0),"")</f>
        <v/>
      </c>
      <c r="D286" s="203"/>
      <c r="E286" s="210"/>
      <c r="F286" s="230"/>
      <c r="G286" s="230"/>
      <c r="H286" s="230"/>
      <c r="I286" s="220"/>
      <c r="J286" s="220"/>
      <c r="K286" s="220"/>
      <c r="L286" s="114"/>
      <c r="M286" s="115"/>
      <c r="V286" s="6">
        <f t="shared" si="48"/>
        <v>0</v>
      </c>
      <c r="W286" s="6" t="str">
        <f t="shared" si="50"/>
        <v>Leer</v>
      </c>
      <c r="X286" s="6" t="str">
        <f t="shared" si="47"/>
        <v/>
      </c>
      <c r="Y286" s="6">
        <f>VLOOKUP($C286,{"29 - Psychiatrie (Erwachsene)",1;"30 - Kinder- und Jugendpsychiatrie",1;"31 - Psychosomatik",1;0,0;"",0},2,0)</f>
        <v>0</v>
      </c>
      <c r="Z286" s="6">
        <f t="shared" si="51"/>
        <v>0</v>
      </c>
      <c r="AA286" s="6">
        <f t="shared" si="52"/>
        <v>0</v>
      </c>
      <c r="AB286" s="6">
        <f t="shared" si="53"/>
        <v>0</v>
      </c>
      <c r="AC286" s="6">
        <f t="shared" si="54"/>
        <v>0</v>
      </c>
      <c r="AD286" s="6">
        <f t="shared" si="55"/>
        <v>0</v>
      </c>
      <c r="AE286" s="6">
        <f t="shared" si="56"/>
        <v>0</v>
      </c>
      <c r="AF286" s="6">
        <f t="shared" si="57"/>
        <v>0</v>
      </c>
      <c r="AG286" s="6">
        <f t="shared" si="58"/>
        <v>0</v>
      </c>
      <c r="AH286" s="6"/>
    </row>
    <row r="287" spans="1:34" s="20" customFormat="1" ht="15" customHeight="1" x14ac:dyDescent="0.25">
      <c r="A287" s="19"/>
      <c r="B287" s="74" t="str">
        <f t="shared" si="49"/>
        <v>!!!</v>
      </c>
      <c r="C287" s="202" t="str">
        <f>IF($D287&lt;&gt;"",VLOOKUP(TEXT($D287,0),'Angaben Stationen'!$C$15:$D$114,2,0),"")</f>
        <v/>
      </c>
      <c r="D287" s="203"/>
      <c r="E287" s="210"/>
      <c r="F287" s="230"/>
      <c r="G287" s="230"/>
      <c r="H287" s="230"/>
      <c r="I287" s="220"/>
      <c r="J287" s="220"/>
      <c r="K287" s="220"/>
      <c r="L287" s="114"/>
      <c r="M287" s="115"/>
      <c r="V287" s="6">
        <f t="shared" si="48"/>
        <v>0</v>
      </c>
      <c r="W287" s="6" t="str">
        <f t="shared" si="50"/>
        <v>Leer</v>
      </c>
      <c r="X287" s="6" t="str">
        <f t="shared" si="47"/>
        <v/>
      </c>
      <c r="Y287" s="6">
        <f>VLOOKUP($C287,{"29 - Psychiatrie (Erwachsene)",1;"30 - Kinder- und Jugendpsychiatrie",1;"31 - Psychosomatik",1;0,0;"",0},2,0)</f>
        <v>0</v>
      </c>
      <c r="Z287" s="6">
        <f t="shared" si="51"/>
        <v>0</v>
      </c>
      <c r="AA287" s="6">
        <f t="shared" si="52"/>
        <v>0</v>
      </c>
      <c r="AB287" s="6">
        <f t="shared" si="53"/>
        <v>0</v>
      </c>
      <c r="AC287" s="6">
        <f t="shared" si="54"/>
        <v>0</v>
      </c>
      <c r="AD287" s="6">
        <f t="shared" si="55"/>
        <v>0</v>
      </c>
      <c r="AE287" s="6">
        <f t="shared" si="56"/>
        <v>0</v>
      </c>
      <c r="AF287" s="6">
        <f t="shared" si="57"/>
        <v>0</v>
      </c>
      <c r="AG287" s="6">
        <f t="shared" si="58"/>
        <v>0</v>
      </c>
      <c r="AH287" s="6"/>
    </row>
    <row r="288" spans="1:34" s="20" customFormat="1" ht="15" customHeight="1" x14ac:dyDescent="0.25">
      <c r="A288" s="19"/>
      <c r="B288" s="74" t="str">
        <f t="shared" si="49"/>
        <v>!!!</v>
      </c>
      <c r="C288" s="202" t="str">
        <f>IF($D288&lt;&gt;"",VLOOKUP(TEXT($D288,0),'Angaben Stationen'!$C$15:$D$114,2,0),"")</f>
        <v/>
      </c>
      <c r="D288" s="203"/>
      <c r="E288" s="210"/>
      <c r="F288" s="230"/>
      <c r="G288" s="230"/>
      <c r="H288" s="230"/>
      <c r="I288" s="220"/>
      <c r="J288" s="220"/>
      <c r="K288" s="220"/>
      <c r="L288" s="114"/>
      <c r="M288" s="115"/>
      <c r="V288" s="6">
        <f t="shared" si="48"/>
        <v>0</v>
      </c>
      <c r="W288" s="6" t="str">
        <f t="shared" si="50"/>
        <v>Leer</v>
      </c>
      <c r="X288" s="6" t="str">
        <f t="shared" si="47"/>
        <v/>
      </c>
      <c r="Y288" s="6">
        <f>VLOOKUP($C288,{"29 - Psychiatrie (Erwachsene)",1;"30 - Kinder- und Jugendpsychiatrie",1;"31 - Psychosomatik",1;0,0;"",0},2,0)</f>
        <v>0</v>
      </c>
      <c r="Z288" s="6">
        <f t="shared" si="51"/>
        <v>0</v>
      </c>
      <c r="AA288" s="6">
        <f t="shared" si="52"/>
        <v>0</v>
      </c>
      <c r="AB288" s="6">
        <f t="shared" si="53"/>
        <v>0</v>
      </c>
      <c r="AC288" s="6">
        <f t="shared" si="54"/>
        <v>0</v>
      </c>
      <c r="AD288" s="6">
        <f t="shared" si="55"/>
        <v>0</v>
      </c>
      <c r="AE288" s="6">
        <f t="shared" si="56"/>
        <v>0</v>
      </c>
      <c r="AF288" s="6">
        <f t="shared" si="57"/>
        <v>0</v>
      </c>
      <c r="AG288" s="6">
        <f t="shared" si="58"/>
        <v>0</v>
      </c>
      <c r="AH288" s="6"/>
    </row>
    <row r="289" spans="1:34" s="20" customFormat="1" ht="15" customHeight="1" x14ac:dyDescent="0.25">
      <c r="A289" s="19"/>
      <c r="B289" s="74" t="str">
        <f t="shared" si="49"/>
        <v>!!!</v>
      </c>
      <c r="C289" s="202" t="str">
        <f>IF($D289&lt;&gt;"",VLOOKUP(TEXT($D289,0),'Angaben Stationen'!$C$15:$D$114,2,0),"")</f>
        <v/>
      </c>
      <c r="D289" s="203"/>
      <c r="E289" s="210"/>
      <c r="F289" s="230"/>
      <c r="G289" s="230"/>
      <c r="H289" s="230"/>
      <c r="I289" s="220"/>
      <c r="J289" s="220"/>
      <c r="K289" s="220"/>
      <c r="L289" s="114"/>
      <c r="M289" s="115"/>
      <c r="V289" s="6">
        <f t="shared" si="48"/>
        <v>0</v>
      </c>
      <c r="W289" s="6" t="str">
        <f t="shared" si="50"/>
        <v>Leer</v>
      </c>
      <c r="X289" s="6" t="str">
        <f t="shared" si="47"/>
        <v/>
      </c>
      <c r="Y289" s="6">
        <f>VLOOKUP($C289,{"29 - Psychiatrie (Erwachsene)",1;"30 - Kinder- und Jugendpsychiatrie",1;"31 - Psychosomatik",1;0,0;"",0},2,0)</f>
        <v>0</v>
      </c>
      <c r="Z289" s="6">
        <f t="shared" si="51"/>
        <v>0</v>
      </c>
      <c r="AA289" s="6">
        <f t="shared" si="52"/>
        <v>0</v>
      </c>
      <c r="AB289" s="6">
        <f t="shared" si="53"/>
        <v>0</v>
      </c>
      <c r="AC289" s="6">
        <f t="shared" si="54"/>
        <v>0</v>
      </c>
      <c r="AD289" s="6">
        <f t="shared" si="55"/>
        <v>0</v>
      </c>
      <c r="AE289" s="6">
        <f t="shared" si="56"/>
        <v>0</v>
      </c>
      <c r="AF289" s="6">
        <f t="shared" si="57"/>
        <v>0</v>
      </c>
      <c r="AG289" s="6">
        <f t="shared" si="58"/>
        <v>0</v>
      </c>
      <c r="AH289" s="6"/>
    </row>
    <row r="290" spans="1:34" s="20" customFormat="1" ht="15" customHeight="1" x14ac:dyDescent="0.25">
      <c r="A290" s="19"/>
      <c r="B290" s="74" t="str">
        <f t="shared" si="49"/>
        <v>!!!</v>
      </c>
      <c r="C290" s="202" t="str">
        <f>IF($D290&lt;&gt;"",VLOOKUP(TEXT($D290,0),'Angaben Stationen'!$C$15:$D$114,2,0),"")</f>
        <v/>
      </c>
      <c r="D290" s="203"/>
      <c r="E290" s="210"/>
      <c r="F290" s="230"/>
      <c r="G290" s="230"/>
      <c r="H290" s="230"/>
      <c r="I290" s="220"/>
      <c r="J290" s="220"/>
      <c r="K290" s="220"/>
      <c r="L290" s="114"/>
      <c r="M290" s="115"/>
      <c r="V290" s="6">
        <f t="shared" si="48"/>
        <v>0</v>
      </c>
      <c r="W290" s="6" t="str">
        <f t="shared" si="50"/>
        <v>Leer</v>
      </c>
      <c r="X290" s="6" t="str">
        <f t="shared" si="47"/>
        <v/>
      </c>
      <c r="Y290" s="6">
        <f>VLOOKUP($C290,{"29 - Psychiatrie (Erwachsene)",1;"30 - Kinder- und Jugendpsychiatrie",1;"31 - Psychosomatik",1;0,0;"",0},2,0)</f>
        <v>0</v>
      </c>
      <c r="Z290" s="6">
        <f t="shared" si="51"/>
        <v>0</v>
      </c>
      <c r="AA290" s="6">
        <f t="shared" si="52"/>
        <v>0</v>
      </c>
      <c r="AB290" s="6">
        <f t="shared" si="53"/>
        <v>0</v>
      </c>
      <c r="AC290" s="6">
        <f t="shared" si="54"/>
        <v>0</v>
      </c>
      <c r="AD290" s="6">
        <f t="shared" si="55"/>
        <v>0</v>
      </c>
      <c r="AE290" s="6">
        <f t="shared" si="56"/>
        <v>0</v>
      </c>
      <c r="AF290" s="6">
        <f t="shared" si="57"/>
        <v>0</v>
      </c>
      <c r="AG290" s="6">
        <f t="shared" si="58"/>
        <v>0</v>
      </c>
      <c r="AH290" s="6"/>
    </row>
    <row r="291" spans="1:34" s="20" customFormat="1" ht="15" customHeight="1" x14ac:dyDescent="0.25">
      <c r="A291" s="19"/>
      <c r="B291" s="74" t="str">
        <f t="shared" si="49"/>
        <v>!!!</v>
      </c>
      <c r="C291" s="202" t="str">
        <f>IF($D291&lt;&gt;"",VLOOKUP(TEXT($D291,0),'Angaben Stationen'!$C$15:$D$114,2,0),"")</f>
        <v/>
      </c>
      <c r="D291" s="203"/>
      <c r="E291" s="210"/>
      <c r="F291" s="230"/>
      <c r="G291" s="230"/>
      <c r="H291" s="230"/>
      <c r="I291" s="220"/>
      <c r="J291" s="220"/>
      <c r="K291" s="220"/>
      <c r="L291" s="114"/>
      <c r="M291" s="115"/>
      <c r="V291" s="6">
        <f t="shared" si="48"/>
        <v>0</v>
      </c>
      <c r="W291" s="6" t="str">
        <f t="shared" si="50"/>
        <v>Leer</v>
      </c>
      <c r="X291" s="6" t="str">
        <f t="shared" si="47"/>
        <v/>
      </c>
      <c r="Y291" s="6">
        <f>VLOOKUP($C291,{"29 - Psychiatrie (Erwachsene)",1;"30 - Kinder- und Jugendpsychiatrie",1;"31 - Psychosomatik",1;0,0;"",0},2,0)</f>
        <v>0</v>
      </c>
      <c r="Z291" s="6">
        <f t="shared" si="51"/>
        <v>0</v>
      </c>
      <c r="AA291" s="6">
        <f t="shared" si="52"/>
        <v>0</v>
      </c>
      <c r="AB291" s="6">
        <f t="shared" si="53"/>
        <v>0</v>
      </c>
      <c r="AC291" s="6">
        <f t="shared" si="54"/>
        <v>0</v>
      </c>
      <c r="AD291" s="6">
        <f t="shared" si="55"/>
        <v>0</v>
      </c>
      <c r="AE291" s="6">
        <f t="shared" si="56"/>
        <v>0</v>
      </c>
      <c r="AF291" s="6">
        <f t="shared" si="57"/>
        <v>0</v>
      </c>
      <c r="AG291" s="6">
        <f t="shared" si="58"/>
        <v>0</v>
      </c>
      <c r="AH291" s="6"/>
    </row>
    <row r="292" spans="1:34" s="20" customFormat="1" ht="15" customHeight="1" x14ac:dyDescent="0.25">
      <c r="A292" s="19"/>
      <c r="B292" s="74" t="str">
        <f t="shared" si="49"/>
        <v>!!!</v>
      </c>
      <c r="C292" s="202" t="str">
        <f>IF($D292&lt;&gt;"",VLOOKUP(TEXT($D292,0),'Angaben Stationen'!$C$15:$D$114,2,0),"")</f>
        <v/>
      </c>
      <c r="D292" s="203"/>
      <c r="E292" s="210"/>
      <c r="F292" s="230"/>
      <c r="G292" s="230"/>
      <c r="H292" s="230"/>
      <c r="I292" s="220"/>
      <c r="J292" s="220"/>
      <c r="K292" s="220"/>
      <c r="L292" s="114"/>
      <c r="M292" s="115"/>
      <c r="V292" s="6">
        <f t="shared" si="48"/>
        <v>0</v>
      </c>
      <c r="W292" s="6" t="str">
        <f t="shared" si="50"/>
        <v>Leer</v>
      </c>
      <c r="X292" s="6" t="str">
        <f t="shared" si="47"/>
        <v/>
      </c>
      <c r="Y292" s="6">
        <f>VLOOKUP($C292,{"29 - Psychiatrie (Erwachsene)",1;"30 - Kinder- und Jugendpsychiatrie",1;"31 - Psychosomatik",1;0,0;"",0},2,0)</f>
        <v>0</v>
      </c>
      <c r="Z292" s="6">
        <f t="shared" si="51"/>
        <v>0</v>
      </c>
      <c r="AA292" s="6">
        <f t="shared" si="52"/>
        <v>0</v>
      </c>
      <c r="AB292" s="6">
        <f t="shared" si="53"/>
        <v>0</v>
      </c>
      <c r="AC292" s="6">
        <f t="shared" si="54"/>
        <v>0</v>
      </c>
      <c r="AD292" s="6">
        <f t="shared" si="55"/>
        <v>0</v>
      </c>
      <c r="AE292" s="6">
        <f t="shared" si="56"/>
        <v>0</v>
      </c>
      <c r="AF292" s="6">
        <f t="shared" si="57"/>
        <v>0</v>
      </c>
      <c r="AG292" s="6">
        <f t="shared" si="58"/>
        <v>0</v>
      </c>
      <c r="AH292" s="6"/>
    </row>
    <row r="293" spans="1:34" s="20" customFormat="1" ht="15" customHeight="1" x14ac:dyDescent="0.25">
      <c r="A293" s="19"/>
      <c r="B293" s="74" t="str">
        <f t="shared" si="49"/>
        <v>!!!</v>
      </c>
      <c r="C293" s="202" t="str">
        <f>IF($D293&lt;&gt;"",VLOOKUP(TEXT($D293,0),'Angaben Stationen'!$C$15:$D$114,2,0),"")</f>
        <v/>
      </c>
      <c r="D293" s="203"/>
      <c r="E293" s="210"/>
      <c r="F293" s="230"/>
      <c r="G293" s="230"/>
      <c r="H293" s="230"/>
      <c r="I293" s="220"/>
      <c r="J293" s="220"/>
      <c r="K293" s="220"/>
      <c r="L293" s="114"/>
      <c r="M293" s="115"/>
      <c r="V293" s="6">
        <f t="shared" si="48"/>
        <v>0</v>
      </c>
      <c r="W293" s="6" t="str">
        <f t="shared" si="50"/>
        <v>Leer</v>
      </c>
      <c r="X293" s="6" t="str">
        <f t="shared" si="47"/>
        <v/>
      </c>
      <c r="Y293" s="6">
        <f>VLOOKUP($C293,{"29 - Psychiatrie (Erwachsene)",1;"30 - Kinder- und Jugendpsychiatrie",1;"31 - Psychosomatik",1;0,0;"",0},2,0)</f>
        <v>0</v>
      </c>
      <c r="Z293" s="6">
        <f t="shared" si="51"/>
        <v>0</v>
      </c>
      <c r="AA293" s="6">
        <f t="shared" si="52"/>
        <v>0</v>
      </c>
      <c r="AB293" s="6">
        <f t="shared" si="53"/>
        <v>0</v>
      </c>
      <c r="AC293" s="6">
        <f t="shared" si="54"/>
        <v>0</v>
      </c>
      <c r="AD293" s="6">
        <f t="shared" si="55"/>
        <v>0</v>
      </c>
      <c r="AE293" s="6">
        <f t="shared" si="56"/>
        <v>0</v>
      </c>
      <c r="AF293" s="6">
        <f t="shared" si="57"/>
        <v>0</v>
      </c>
      <c r="AG293" s="6">
        <f t="shared" si="58"/>
        <v>0</v>
      </c>
      <c r="AH293" s="6"/>
    </row>
    <row r="294" spans="1:34" s="20" customFormat="1" ht="15" customHeight="1" x14ac:dyDescent="0.25">
      <c r="A294" s="19"/>
      <c r="B294" s="74" t="str">
        <f t="shared" si="49"/>
        <v>!!!</v>
      </c>
      <c r="C294" s="202" t="str">
        <f>IF($D294&lt;&gt;"",VLOOKUP(TEXT($D294,0),'Angaben Stationen'!$C$15:$D$114,2,0),"")</f>
        <v/>
      </c>
      <c r="D294" s="203"/>
      <c r="E294" s="210"/>
      <c r="F294" s="230"/>
      <c r="G294" s="230"/>
      <c r="H294" s="230"/>
      <c r="I294" s="220"/>
      <c r="J294" s="220"/>
      <c r="K294" s="220"/>
      <c r="L294" s="114"/>
      <c r="M294" s="115"/>
      <c r="V294" s="6">
        <f t="shared" si="48"/>
        <v>0</v>
      </c>
      <c r="W294" s="6" t="str">
        <f t="shared" si="50"/>
        <v>Leer</v>
      </c>
      <c r="X294" s="6" t="str">
        <f t="shared" si="47"/>
        <v/>
      </c>
      <c r="Y294" s="6">
        <f>VLOOKUP($C294,{"29 - Psychiatrie (Erwachsene)",1;"30 - Kinder- und Jugendpsychiatrie",1;"31 - Psychosomatik",1;0,0;"",0},2,0)</f>
        <v>0</v>
      </c>
      <c r="Z294" s="6">
        <f t="shared" si="51"/>
        <v>0</v>
      </c>
      <c r="AA294" s="6">
        <f t="shared" si="52"/>
        <v>0</v>
      </c>
      <c r="AB294" s="6">
        <f t="shared" si="53"/>
        <v>0</v>
      </c>
      <c r="AC294" s="6">
        <f t="shared" si="54"/>
        <v>0</v>
      </c>
      <c r="AD294" s="6">
        <f t="shared" si="55"/>
        <v>0</v>
      </c>
      <c r="AE294" s="6">
        <f t="shared" si="56"/>
        <v>0</v>
      </c>
      <c r="AF294" s="6">
        <f t="shared" si="57"/>
        <v>0</v>
      </c>
      <c r="AG294" s="6">
        <f t="shared" si="58"/>
        <v>0</v>
      </c>
      <c r="AH294" s="6"/>
    </row>
    <row r="295" spans="1:34" s="20" customFormat="1" ht="15" customHeight="1" x14ac:dyDescent="0.25">
      <c r="A295" s="19"/>
      <c r="B295" s="74" t="str">
        <f t="shared" si="49"/>
        <v>!!!</v>
      </c>
      <c r="C295" s="202" t="str">
        <f>IF($D295&lt;&gt;"",VLOOKUP(TEXT($D295,0),'Angaben Stationen'!$C$15:$D$114,2,0),"")</f>
        <v/>
      </c>
      <c r="D295" s="203"/>
      <c r="E295" s="210"/>
      <c r="F295" s="230"/>
      <c r="G295" s="230"/>
      <c r="H295" s="230"/>
      <c r="I295" s="220"/>
      <c r="J295" s="220"/>
      <c r="K295" s="220"/>
      <c r="L295" s="114"/>
      <c r="M295" s="115"/>
      <c r="V295" s="6">
        <f t="shared" si="48"/>
        <v>0</v>
      </c>
      <c r="W295" s="6" t="str">
        <f t="shared" si="50"/>
        <v>Leer</v>
      </c>
      <c r="X295" s="6" t="str">
        <f t="shared" si="47"/>
        <v/>
      </c>
      <c r="Y295" s="6">
        <f>VLOOKUP($C295,{"29 - Psychiatrie (Erwachsene)",1;"30 - Kinder- und Jugendpsychiatrie",1;"31 - Psychosomatik",1;0,0;"",0},2,0)</f>
        <v>0</v>
      </c>
      <c r="Z295" s="6">
        <f t="shared" si="51"/>
        <v>0</v>
      </c>
      <c r="AA295" s="6">
        <f t="shared" si="52"/>
        <v>0</v>
      </c>
      <c r="AB295" s="6">
        <f t="shared" si="53"/>
        <v>0</v>
      </c>
      <c r="AC295" s="6">
        <f t="shared" si="54"/>
        <v>0</v>
      </c>
      <c r="AD295" s="6">
        <f t="shared" si="55"/>
        <v>0</v>
      </c>
      <c r="AE295" s="6">
        <f t="shared" si="56"/>
        <v>0</v>
      </c>
      <c r="AF295" s="6">
        <f t="shared" si="57"/>
        <v>0</v>
      </c>
      <c r="AG295" s="6">
        <f t="shared" si="58"/>
        <v>0</v>
      </c>
      <c r="AH295" s="6"/>
    </row>
    <row r="296" spans="1:34" s="20" customFormat="1" ht="15" customHeight="1" x14ac:dyDescent="0.25">
      <c r="A296" s="19"/>
      <c r="B296" s="74" t="str">
        <f t="shared" si="49"/>
        <v>!!!</v>
      </c>
      <c r="C296" s="202" t="str">
        <f>IF($D296&lt;&gt;"",VLOOKUP(TEXT($D296,0),'Angaben Stationen'!$C$15:$D$114,2,0),"")</f>
        <v/>
      </c>
      <c r="D296" s="203"/>
      <c r="E296" s="210"/>
      <c r="F296" s="230"/>
      <c r="G296" s="230"/>
      <c r="H296" s="230"/>
      <c r="I296" s="220"/>
      <c r="J296" s="220"/>
      <c r="K296" s="220"/>
      <c r="L296" s="114"/>
      <c r="M296" s="115"/>
      <c r="V296" s="6">
        <f t="shared" si="48"/>
        <v>0</v>
      </c>
      <c r="W296" s="6" t="str">
        <f t="shared" si="50"/>
        <v>Leer</v>
      </c>
      <c r="X296" s="6" t="str">
        <f t="shared" si="47"/>
        <v/>
      </c>
      <c r="Y296" s="6">
        <f>VLOOKUP($C296,{"29 - Psychiatrie (Erwachsene)",1;"30 - Kinder- und Jugendpsychiatrie",1;"31 - Psychosomatik",1;0,0;"",0},2,0)</f>
        <v>0</v>
      </c>
      <c r="Z296" s="6">
        <f t="shared" si="51"/>
        <v>0</v>
      </c>
      <c r="AA296" s="6">
        <f t="shared" si="52"/>
        <v>0</v>
      </c>
      <c r="AB296" s="6">
        <f t="shared" si="53"/>
        <v>0</v>
      </c>
      <c r="AC296" s="6">
        <f t="shared" si="54"/>
        <v>0</v>
      </c>
      <c r="AD296" s="6">
        <f t="shared" si="55"/>
        <v>0</v>
      </c>
      <c r="AE296" s="6">
        <f t="shared" si="56"/>
        <v>0</v>
      </c>
      <c r="AF296" s="6">
        <f t="shared" si="57"/>
        <v>0</v>
      </c>
      <c r="AG296" s="6">
        <f t="shared" si="58"/>
        <v>0</v>
      </c>
      <c r="AH296" s="6"/>
    </row>
    <row r="297" spans="1:34" s="20" customFormat="1" ht="15" customHeight="1" x14ac:dyDescent="0.25">
      <c r="A297" s="19"/>
      <c r="B297" s="74" t="str">
        <f t="shared" si="49"/>
        <v>!!!</v>
      </c>
      <c r="C297" s="202" t="str">
        <f>IF($D297&lt;&gt;"",VLOOKUP(TEXT($D297,0),'Angaben Stationen'!$C$15:$D$114,2,0),"")</f>
        <v/>
      </c>
      <c r="D297" s="203"/>
      <c r="E297" s="210"/>
      <c r="F297" s="230"/>
      <c r="G297" s="230"/>
      <c r="H297" s="230"/>
      <c r="I297" s="220"/>
      <c r="J297" s="220"/>
      <c r="K297" s="220"/>
      <c r="L297" s="114"/>
      <c r="M297" s="115"/>
      <c r="V297" s="6">
        <f t="shared" si="48"/>
        <v>0</v>
      </c>
      <c r="W297" s="6" t="str">
        <f t="shared" si="50"/>
        <v>Leer</v>
      </c>
      <c r="X297" s="6" t="str">
        <f t="shared" si="47"/>
        <v/>
      </c>
      <c r="Y297" s="6">
        <f>VLOOKUP($C297,{"29 - Psychiatrie (Erwachsene)",1;"30 - Kinder- und Jugendpsychiatrie",1;"31 - Psychosomatik",1;0,0;"",0},2,0)</f>
        <v>0</v>
      </c>
      <c r="Z297" s="6">
        <f t="shared" si="51"/>
        <v>0</v>
      </c>
      <c r="AA297" s="6">
        <f t="shared" si="52"/>
        <v>0</v>
      </c>
      <c r="AB297" s="6">
        <f t="shared" si="53"/>
        <v>0</v>
      </c>
      <c r="AC297" s="6">
        <f t="shared" si="54"/>
        <v>0</v>
      </c>
      <c r="AD297" s="6">
        <f t="shared" si="55"/>
        <v>0</v>
      </c>
      <c r="AE297" s="6">
        <f t="shared" si="56"/>
        <v>0</v>
      </c>
      <c r="AF297" s="6">
        <f t="shared" si="57"/>
        <v>0</v>
      </c>
      <c r="AG297" s="6">
        <f t="shared" si="58"/>
        <v>0</v>
      </c>
      <c r="AH297" s="6"/>
    </row>
    <row r="298" spans="1:34" s="20" customFormat="1" ht="15" customHeight="1" x14ac:dyDescent="0.25">
      <c r="A298" s="19"/>
      <c r="B298" s="74" t="str">
        <f t="shared" si="49"/>
        <v>!!!</v>
      </c>
      <c r="C298" s="202" t="str">
        <f>IF($D298&lt;&gt;"",VLOOKUP(TEXT($D298,0),'Angaben Stationen'!$C$15:$D$114,2,0),"")</f>
        <v/>
      </c>
      <c r="D298" s="203"/>
      <c r="E298" s="210"/>
      <c r="F298" s="230"/>
      <c r="G298" s="230"/>
      <c r="H298" s="230"/>
      <c r="I298" s="220"/>
      <c r="J298" s="220"/>
      <c r="K298" s="220"/>
      <c r="L298" s="114"/>
      <c r="M298" s="115"/>
      <c r="V298" s="6">
        <f t="shared" si="48"/>
        <v>0</v>
      </c>
      <c r="W298" s="6" t="str">
        <f t="shared" si="50"/>
        <v>Leer</v>
      </c>
      <c r="X298" s="6" t="str">
        <f t="shared" si="47"/>
        <v/>
      </c>
      <c r="Y298" s="6">
        <f>VLOOKUP($C298,{"29 - Psychiatrie (Erwachsene)",1;"30 - Kinder- und Jugendpsychiatrie",1;"31 - Psychosomatik",1;0,0;"",0},2,0)</f>
        <v>0</v>
      </c>
      <c r="Z298" s="6">
        <f t="shared" si="51"/>
        <v>0</v>
      </c>
      <c r="AA298" s="6">
        <f t="shared" si="52"/>
        <v>0</v>
      </c>
      <c r="AB298" s="6">
        <f t="shared" si="53"/>
        <v>0</v>
      </c>
      <c r="AC298" s="6">
        <f t="shared" si="54"/>
        <v>0</v>
      </c>
      <c r="AD298" s="6">
        <f t="shared" si="55"/>
        <v>0</v>
      </c>
      <c r="AE298" s="6">
        <f t="shared" si="56"/>
        <v>0</v>
      </c>
      <c r="AF298" s="6">
        <f t="shared" si="57"/>
        <v>0</v>
      </c>
      <c r="AG298" s="6">
        <f t="shared" si="58"/>
        <v>0</v>
      </c>
      <c r="AH298" s="6"/>
    </row>
    <row r="299" spans="1:34" s="20" customFormat="1" ht="15" customHeight="1" x14ac:dyDescent="0.25">
      <c r="A299" s="19"/>
      <c r="B299" s="74" t="str">
        <f t="shared" si="49"/>
        <v>!!!</v>
      </c>
      <c r="C299" s="202" t="str">
        <f>IF($D299&lt;&gt;"",VLOOKUP(TEXT($D299,0),'Angaben Stationen'!$C$15:$D$114,2,0),"")</f>
        <v/>
      </c>
      <c r="D299" s="203"/>
      <c r="E299" s="210"/>
      <c r="F299" s="230"/>
      <c r="G299" s="230"/>
      <c r="H299" s="230"/>
      <c r="I299" s="220"/>
      <c r="J299" s="220"/>
      <c r="K299" s="220"/>
      <c r="L299" s="114"/>
      <c r="M299" s="115"/>
      <c r="V299" s="6">
        <f t="shared" si="48"/>
        <v>0</v>
      </c>
      <c r="W299" s="6" t="str">
        <f t="shared" si="50"/>
        <v>Leer</v>
      </c>
      <c r="X299" s="6" t="str">
        <f t="shared" si="47"/>
        <v/>
      </c>
      <c r="Y299" s="6">
        <f>VLOOKUP($C299,{"29 - Psychiatrie (Erwachsene)",1;"30 - Kinder- und Jugendpsychiatrie",1;"31 - Psychosomatik",1;0,0;"",0},2,0)</f>
        <v>0</v>
      </c>
      <c r="Z299" s="6">
        <f t="shared" si="51"/>
        <v>0</v>
      </c>
      <c r="AA299" s="6">
        <f t="shared" si="52"/>
        <v>0</v>
      </c>
      <c r="AB299" s="6">
        <f t="shared" si="53"/>
        <v>0</v>
      </c>
      <c r="AC299" s="6">
        <f t="shared" si="54"/>
        <v>0</v>
      </c>
      <c r="AD299" s="6">
        <f t="shared" si="55"/>
        <v>0</v>
      </c>
      <c r="AE299" s="6">
        <f t="shared" si="56"/>
        <v>0</v>
      </c>
      <c r="AF299" s="6">
        <f t="shared" si="57"/>
        <v>0</v>
      </c>
      <c r="AG299" s="6">
        <f t="shared" si="58"/>
        <v>0</v>
      </c>
      <c r="AH299" s="6"/>
    </row>
    <row r="300" spans="1:34" s="20" customFormat="1" ht="15" customHeight="1" x14ac:dyDescent="0.25">
      <c r="A300" s="19"/>
      <c r="B300" s="74" t="str">
        <f t="shared" si="49"/>
        <v>!!!</v>
      </c>
      <c r="C300" s="202" t="str">
        <f>IF($D300&lt;&gt;"",VLOOKUP(TEXT($D300,0),'Angaben Stationen'!$C$15:$D$114,2,0),"")</f>
        <v/>
      </c>
      <c r="D300" s="203"/>
      <c r="E300" s="210"/>
      <c r="F300" s="230"/>
      <c r="G300" s="230"/>
      <c r="H300" s="230"/>
      <c r="I300" s="220"/>
      <c r="J300" s="220"/>
      <c r="K300" s="220"/>
      <c r="L300" s="114"/>
      <c r="M300" s="115"/>
      <c r="V300" s="6">
        <f t="shared" si="48"/>
        <v>0</v>
      </c>
      <c r="W300" s="6" t="str">
        <f t="shared" si="50"/>
        <v>Leer</v>
      </c>
      <c r="X300" s="6" t="str">
        <f t="shared" si="47"/>
        <v/>
      </c>
      <c r="Y300" s="6">
        <f>VLOOKUP($C300,{"29 - Psychiatrie (Erwachsene)",1;"30 - Kinder- und Jugendpsychiatrie",1;"31 - Psychosomatik",1;0,0;"",0},2,0)</f>
        <v>0</v>
      </c>
      <c r="Z300" s="6">
        <f t="shared" si="51"/>
        <v>0</v>
      </c>
      <c r="AA300" s="6">
        <f t="shared" si="52"/>
        <v>0</v>
      </c>
      <c r="AB300" s="6">
        <f t="shared" si="53"/>
        <v>0</v>
      </c>
      <c r="AC300" s="6">
        <f t="shared" si="54"/>
        <v>0</v>
      </c>
      <c r="AD300" s="6">
        <f t="shared" si="55"/>
        <v>0</v>
      </c>
      <c r="AE300" s="6">
        <f t="shared" si="56"/>
        <v>0</v>
      </c>
      <c r="AF300" s="6">
        <f t="shared" si="57"/>
        <v>0</v>
      </c>
      <c r="AG300" s="6">
        <f t="shared" si="58"/>
        <v>0</v>
      </c>
      <c r="AH300" s="6"/>
    </row>
    <row r="301" spans="1:34" s="20" customFormat="1" ht="15" customHeight="1" x14ac:dyDescent="0.25">
      <c r="A301" s="19"/>
      <c r="B301" s="74" t="str">
        <f t="shared" si="49"/>
        <v>!!!</v>
      </c>
      <c r="C301" s="202" t="str">
        <f>IF($D301&lt;&gt;"",VLOOKUP(TEXT($D301,0),'Angaben Stationen'!$C$15:$D$114,2,0),"")</f>
        <v/>
      </c>
      <c r="D301" s="203"/>
      <c r="E301" s="210"/>
      <c r="F301" s="230"/>
      <c r="G301" s="230"/>
      <c r="H301" s="230"/>
      <c r="I301" s="220"/>
      <c r="J301" s="220"/>
      <c r="K301" s="220"/>
      <c r="L301" s="114"/>
      <c r="M301" s="115"/>
      <c r="V301" s="6">
        <f t="shared" si="48"/>
        <v>0</v>
      </c>
      <c r="W301" s="6" t="str">
        <f t="shared" si="50"/>
        <v>Leer</v>
      </c>
      <c r="X301" s="6" t="str">
        <f t="shared" si="47"/>
        <v/>
      </c>
      <c r="Y301" s="6">
        <f>VLOOKUP($C301,{"29 - Psychiatrie (Erwachsene)",1;"30 - Kinder- und Jugendpsychiatrie",1;"31 - Psychosomatik",1;0,0;"",0},2,0)</f>
        <v>0</v>
      </c>
      <c r="Z301" s="6">
        <f t="shared" si="51"/>
        <v>0</v>
      </c>
      <c r="AA301" s="6">
        <f t="shared" si="52"/>
        <v>0</v>
      </c>
      <c r="AB301" s="6">
        <f t="shared" si="53"/>
        <v>0</v>
      </c>
      <c r="AC301" s="6">
        <f t="shared" si="54"/>
        <v>0</v>
      </c>
      <c r="AD301" s="6">
        <f t="shared" si="55"/>
        <v>0</v>
      </c>
      <c r="AE301" s="6">
        <f t="shared" si="56"/>
        <v>0</v>
      </c>
      <c r="AF301" s="6">
        <f t="shared" si="57"/>
        <v>0</v>
      </c>
      <c r="AG301" s="6">
        <f t="shared" si="58"/>
        <v>0</v>
      </c>
      <c r="AH301" s="6"/>
    </row>
    <row r="302" spans="1:34" s="20" customFormat="1" ht="15" customHeight="1" x14ac:dyDescent="0.25">
      <c r="A302" s="19"/>
      <c r="B302" s="74" t="str">
        <f t="shared" si="49"/>
        <v>!!!</v>
      </c>
      <c r="C302" s="202" t="str">
        <f>IF($D302&lt;&gt;"",VLOOKUP(TEXT($D302,0),'Angaben Stationen'!$C$15:$D$114,2,0),"")</f>
        <v/>
      </c>
      <c r="D302" s="203"/>
      <c r="E302" s="210"/>
      <c r="F302" s="230"/>
      <c r="G302" s="230"/>
      <c r="H302" s="230"/>
      <c r="I302" s="220"/>
      <c r="J302" s="220"/>
      <c r="K302" s="220"/>
      <c r="L302" s="114"/>
      <c r="M302" s="115"/>
      <c r="V302" s="6">
        <f t="shared" si="48"/>
        <v>0</v>
      </c>
      <c r="W302" s="6" t="str">
        <f t="shared" si="50"/>
        <v>Leer</v>
      </c>
      <c r="X302" s="6" t="str">
        <f t="shared" si="47"/>
        <v/>
      </c>
      <c r="Y302" s="6">
        <f>VLOOKUP($C302,{"29 - Psychiatrie (Erwachsene)",1;"30 - Kinder- und Jugendpsychiatrie",1;"31 - Psychosomatik",1;0,0;"",0},2,0)</f>
        <v>0</v>
      </c>
      <c r="Z302" s="6">
        <f t="shared" si="51"/>
        <v>0</v>
      </c>
      <c r="AA302" s="6">
        <f t="shared" si="52"/>
        <v>0</v>
      </c>
      <c r="AB302" s="6">
        <f t="shared" si="53"/>
        <v>0</v>
      </c>
      <c r="AC302" s="6">
        <f t="shared" si="54"/>
        <v>0</v>
      </c>
      <c r="AD302" s="6">
        <f t="shared" si="55"/>
        <v>0</v>
      </c>
      <c r="AE302" s="6">
        <f t="shared" si="56"/>
        <v>0</v>
      </c>
      <c r="AF302" s="6">
        <f t="shared" si="57"/>
        <v>0</v>
      </c>
      <c r="AG302" s="6">
        <f t="shared" si="58"/>
        <v>0</v>
      </c>
      <c r="AH302" s="6"/>
    </row>
    <row r="303" spans="1:34" s="20" customFormat="1" ht="15" customHeight="1" x14ac:dyDescent="0.25">
      <c r="A303" s="19"/>
      <c r="B303" s="74" t="str">
        <f t="shared" si="49"/>
        <v>!!!</v>
      </c>
      <c r="C303" s="202" t="str">
        <f>IF($D303&lt;&gt;"",VLOOKUP(TEXT($D303,0),'Angaben Stationen'!$C$15:$D$114,2,0),"")</f>
        <v/>
      </c>
      <c r="D303" s="203"/>
      <c r="E303" s="210"/>
      <c r="F303" s="230"/>
      <c r="G303" s="230"/>
      <c r="H303" s="230"/>
      <c r="I303" s="220"/>
      <c r="J303" s="220"/>
      <c r="K303" s="220"/>
      <c r="L303" s="114"/>
      <c r="M303" s="115"/>
      <c r="V303" s="6">
        <f t="shared" si="48"/>
        <v>0</v>
      </c>
      <c r="W303" s="6" t="str">
        <f t="shared" si="50"/>
        <v>Leer</v>
      </c>
      <c r="X303" s="6" t="str">
        <f t="shared" si="47"/>
        <v/>
      </c>
      <c r="Y303" s="6">
        <f>VLOOKUP($C303,{"29 - Psychiatrie (Erwachsene)",1;"30 - Kinder- und Jugendpsychiatrie",1;"31 - Psychosomatik",1;0,0;"",0},2,0)</f>
        <v>0</v>
      </c>
      <c r="Z303" s="6">
        <f t="shared" si="51"/>
        <v>0</v>
      </c>
      <c r="AA303" s="6">
        <f t="shared" si="52"/>
        <v>0</v>
      </c>
      <c r="AB303" s="6">
        <f t="shared" si="53"/>
        <v>0</v>
      </c>
      <c r="AC303" s="6">
        <f t="shared" si="54"/>
        <v>0</v>
      </c>
      <c r="AD303" s="6">
        <f t="shared" si="55"/>
        <v>0</v>
      </c>
      <c r="AE303" s="6">
        <f t="shared" si="56"/>
        <v>0</v>
      </c>
      <c r="AF303" s="6">
        <f t="shared" si="57"/>
        <v>0</v>
      </c>
      <c r="AG303" s="6">
        <f t="shared" si="58"/>
        <v>0</v>
      </c>
      <c r="AH303" s="6"/>
    </row>
    <row r="304" spans="1:34" s="20" customFormat="1" ht="15" customHeight="1" x14ac:dyDescent="0.25">
      <c r="A304" s="19"/>
      <c r="B304" s="74" t="str">
        <f t="shared" si="49"/>
        <v>!!!</v>
      </c>
      <c r="C304" s="202" t="str">
        <f>IF($D304&lt;&gt;"",VLOOKUP(TEXT($D304,0),'Angaben Stationen'!$C$15:$D$114,2,0),"")</f>
        <v/>
      </c>
      <c r="D304" s="203"/>
      <c r="E304" s="210"/>
      <c r="F304" s="230"/>
      <c r="G304" s="230"/>
      <c r="H304" s="230"/>
      <c r="I304" s="220"/>
      <c r="J304" s="220"/>
      <c r="K304" s="220"/>
      <c r="L304" s="114"/>
      <c r="M304" s="115"/>
      <c r="V304" s="6">
        <f t="shared" si="48"/>
        <v>0</v>
      </c>
      <c r="W304" s="6" t="str">
        <f t="shared" si="50"/>
        <v>Leer</v>
      </c>
      <c r="X304" s="6" t="str">
        <f t="shared" si="47"/>
        <v/>
      </c>
      <c r="Y304" s="6">
        <f>VLOOKUP($C304,{"29 - Psychiatrie (Erwachsene)",1;"30 - Kinder- und Jugendpsychiatrie",1;"31 - Psychosomatik",1;0,0;"",0},2,0)</f>
        <v>0</v>
      </c>
      <c r="Z304" s="6">
        <f t="shared" si="51"/>
        <v>0</v>
      </c>
      <c r="AA304" s="6">
        <f t="shared" si="52"/>
        <v>0</v>
      </c>
      <c r="AB304" s="6">
        <f t="shared" si="53"/>
        <v>0</v>
      </c>
      <c r="AC304" s="6">
        <f t="shared" si="54"/>
        <v>0</v>
      </c>
      <c r="AD304" s="6">
        <f t="shared" si="55"/>
        <v>0</v>
      </c>
      <c r="AE304" s="6">
        <f t="shared" si="56"/>
        <v>0</v>
      </c>
      <c r="AF304" s="6">
        <f t="shared" si="57"/>
        <v>0</v>
      </c>
      <c r="AG304" s="6">
        <f t="shared" si="58"/>
        <v>0</v>
      </c>
      <c r="AH304" s="6"/>
    </row>
    <row r="305" spans="1:34" s="20" customFormat="1" ht="15" customHeight="1" x14ac:dyDescent="0.25">
      <c r="A305" s="19"/>
      <c r="B305" s="74" t="str">
        <f t="shared" si="49"/>
        <v>!!!</v>
      </c>
      <c r="C305" s="202" t="str">
        <f>IF($D305&lt;&gt;"",VLOOKUP(TEXT($D305,0),'Angaben Stationen'!$C$15:$D$114,2,0),"")</f>
        <v/>
      </c>
      <c r="D305" s="203"/>
      <c r="E305" s="210"/>
      <c r="F305" s="230"/>
      <c r="G305" s="230"/>
      <c r="H305" s="230"/>
      <c r="I305" s="220"/>
      <c r="J305" s="220"/>
      <c r="K305" s="220"/>
      <c r="L305" s="114"/>
      <c r="M305" s="115"/>
      <c r="V305" s="6">
        <f t="shared" si="48"/>
        <v>0</v>
      </c>
      <c r="W305" s="6" t="str">
        <f t="shared" si="50"/>
        <v>Leer</v>
      </c>
      <c r="X305" s="6" t="str">
        <f t="shared" si="47"/>
        <v/>
      </c>
      <c r="Y305" s="6">
        <f>VLOOKUP($C305,{"29 - Psychiatrie (Erwachsene)",1;"30 - Kinder- und Jugendpsychiatrie",1;"31 - Psychosomatik",1;0,0;"",0},2,0)</f>
        <v>0</v>
      </c>
      <c r="Z305" s="6">
        <f t="shared" si="51"/>
        <v>0</v>
      </c>
      <c r="AA305" s="6">
        <f t="shared" si="52"/>
        <v>0</v>
      </c>
      <c r="AB305" s="6">
        <f t="shared" si="53"/>
        <v>0</v>
      </c>
      <c r="AC305" s="6">
        <f t="shared" si="54"/>
        <v>0</v>
      </c>
      <c r="AD305" s="6">
        <f t="shared" si="55"/>
        <v>0</v>
      </c>
      <c r="AE305" s="6">
        <f t="shared" si="56"/>
        <v>0</v>
      </c>
      <c r="AF305" s="6">
        <f t="shared" si="57"/>
        <v>0</v>
      </c>
      <c r="AG305" s="6">
        <f t="shared" si="58"/>
        <v>0</v>
      </c>
      <c r="AH305" s="6"/>
    </row>
    <row r="306" spans="1:34" s="20" customFormat="1" ht="15" customHeight="1" x14ac:dyDescent="0.25">
      <c r="A306" s="19"/>
      <c r="B306" s="74" t="str">
        <f t="shared" si="49"/>
        <v>!!!</v>
      </c>
      <c r="C306" s="202" t="str">
        <f>IF($D306&lt;&gt;"",VLOOKUP(TEXT($D306,0),'Angaben Stationen'!$C$15:$D$114,2,0),"")</f>
        <v/>
      </c>
      <c r="D306" s="203"/>
      <c r="E306" s="210"/>
      <c r="F306" s="230"/>
      <c r="G306" s="230"/>
      <c r="H306" s="230"/>
      <c r="I306" s="220"/>
      <c r="J306" s="220"/>
      <c r="K306" s="220"/>
      <c r="L306" s="114"/>
      <c r="M306" s="115"/>
      <c r="V306" s="6">
        <f t="shared" si="48"/>
        <v>0</v>
      </c>
      <c r="W306" s="6" t="str">
        <f t="shared" si="50"/>
        <v>Leer</v>
      </c>
      <c r="X306" s="6" t="str">
        <f t="shared" si="47"/>
        <v/>
      </c>
      <c r="Y306" s="6">
        <f>VLOOKUP($C306,{"29 - Psychiatrie (Erwachsene)",1;"30 - Kinder- und Jugendpsychiatrie",1;"31 - Psychosomatik",1;0,0;"",0},2,0)</f>
        <v>0</v>
      </c>
      <c r="Z306" s="6">
        <f t="shared" si="51"/>
        <v>0</v>
      </c>
      <c r="AA306" s="6">
        <f t="shared" si="52"/>
        <v>0</v>
      </c>
      <c r="AB306" s="6">
        <f t="shared" si="53"/>
        <v>0</v>
      </c>
      <c r="AC306" s="6">
        <f t="shared" si="54"/>
        <v>0</v>
      </c>
      <c r="AD306" s="6">
        <f t="shared" si="55"/>
        <v>0</v>
      </c>
      <c r="AE306" s="6">
        <f t="shared" si="56"/>
        <v>0</v>
      </c>
      <c r="AF306" s="6">
        <f t="shared" si="57"/>
        <v>0</v>
      </c>
      <c r="AG306" s="6">
        <f t="shared" si="58"/>
        <v>0</v>
      </c>
      <c r="AH306" s="6"/>
    </row>
    <row r="307" spans="1:34" s="20" customFormat="1" ht="15" customHeight="1" x14ac:dyDescent="0.25">
      <c r="A307" s="19"/>
      <c r="B307" s="74" t="str">
        <f t="shared" si="49"/>
        <v>!!!</v>
      </c>
      <c r="C307" s="202" t="str">
        <f>IF($D307&lt;&gt;"",VLOOKUP(TEXT($D307,0),'Angaben Stationen'!$C$15:$D$114,2,0),"")</f>
        <v/>
      </c>
      <c r="D307" s="203"/>
      <c r="E307" s="210"/>
      <c r="F307" s="230"/>
      <c r="G307" s="230"/>
      <c r="H307" s="230"/>
      <c r="I307" s="220"/>
      <c r="J307" s="220"/>
      <c r="K307" s="220"/>
      <c r="L307" s="114"/>
      <c r="M307" s="115"/>
      <c r="V307" s="6">
        <f t="shared" si="48"/>
        <v>0</v>
      </c>
      <c r="W307" s="6" t="str">
        <f t="shared" si="50"/>
        <v>Leer</v>
      </c>
      <c r="X307" s="6" t="str">
        <f t="shared" si="47"/>
        <v/>
      </c>
      <c r="Y307" s="6">
        <f>VLOOKUP($C307,{"29 - Psychiatrie (Erwachsene)",1;"30 - Kinder- und Jugendpsychiatrie",1;"31 - Psychosomatik",1;0,0;"",0},2,0)</f>
        <v>0</v>
      </c>
      <c r="Z307" s="6">
        <f t="shared" si="51"/>
        <v>0</v>
      </c>
      <c r="AA307" s="6">
        <f t="shared" si="52"/>
        <v>0</v>
      </c>
      <c r="AB307" s="6">
        <f t="shared" si="53"/>
        <v>0</v>
      </c>
      <c r="AC307" s="6">
        <f t="shared" si="54"/>
        <v>0</v>
      </c>
      <c r="AD307" s="6">
        <f t="shared" si="55"/>
        <v>0</v>
      </c>
      <c r="AE307" s="6">
        <f t="shared" si="56"/>
        <v>0</v>
      </c>
      <c r="AF307" s="6">
        <f t="shared" si="57"/>
        <v>0</v>
      </c>
      <c r="AG307" s="6">
        <f t="shared" si="58"/>
        <v>0</v>
      </c>
      <c r="AH307" s="6"/>
    </row>
    <row r="308" spans="1:34" s="20" customFormat="1" ht="15" customHeight="1" x14ac:dyDescent="0.25">
      <c r="A308" s="19"/>
      <c r="B308" s="74" t="str">
        <f t="shared" si="49"/>
        <v>!!!</v>
      </c>
      <c r="C308" s="202" t="str">
        <f>IF($D308&lt;&gt;"",VLOOKUP(TEXT($D308,0),'Angaben Stationen'!$C$15:$D$114,2,0),"")</f>
        <v/>
      </c>
      <c r="D308" s="203"/>
      <c r="E308" s="210"/>
      <c r="F308" s="230"/>
      <c r="G308" s="230"/>
      <c r="H308" s="230"/>
      <c r="I308" s="220"/>
      <c r="J308" s="220"/>
      <c r="K308" s="220"/>
      <c r="L308" s="114"/>
      <c r="M308" s="115"/>
      <c r="V308" s="6">
        <f t="shared" si="48"/>
        <v>0</v>
      </c>
      <c r="W308" s="6" t="str">
        <f t="shared" si="50"/>
        <v>Leer</v>
      </c>
      <c r="X308" s="6" t="str">
        <f t="shared" si="47"/>
        <v/>
      </c>
      <c r="Y308" s="6">
        <f>VLOOKUP($C308,{"29 - Psychiatrie (Erwachsene)",1;"30 - Kinder- und Jugendpsychiatrie",1;"31 - Psychosomatik",1;0,0;"",0},2,0)</f>
        <v>0</v>
      </c>
      <c r="Z308" s="6">
        <f t="shared" si="51"/>
        <v>0</v>
      </c>
      <c r="AA308" s="6">
        <f t="shared" si="52"/>
        <v>0</v>
      </c>
      <c r="AB308" s="6">
        <f t="shared" si="53"/>
        <v>0</v>
      </c>
      <c r="AC308" s="6">
        <f t="shared" si="54"/>
        <v>0</v>
      </c>
      <c r="AD308" s="6">
        <f t="shared" si="55"/>
        <v>0</v>
      </c>
      <c r="AE308" s="6">
        <f t="shared" si="56"/>
        <v>0</v>
      </c>
      <c r="AF308" s="6">
        <f t="shared" si="57"/>
        <v>0</v>
      </c>
      <c r="AG308" s="6">
        <f t="shared" si="58"/>
        <v>0</v>
      </c>
      <c r="AH308" s="6"/>
    </row>
    <row r="309" spans="1:34" s="20" customFormat="1" ht="15" customHeight="1" x14ac:dyDescent="0.25">
      <c r="A309" s="19"/>
      <c r="B309" s="74" t="str">
        <f t="shared" si="49"/>
        <v>!!!</v>
      </c>
      <c r="C309" s="202" t="str">
        <f>IF($D309&lt;&gt;"",VLOOKUP(TEXT($D309,0),'Angaben Stationen'!$C$15:$D$114,2,0),"")</f>
        <v/>
      </c>
      <c r="D309" s="203"/>
      <c r="E309" s="210"/>
      <c r="F309" s="230"/>
      <c r="G309" s="230"/>
      <c r="H309" s="230"/>
      <c r="I309" s="220"/>
      <c r="J309" s="220"/>
      <c r="K309" s="220"/>
      <c r="L309" s="114"/>
      <c r="M309" s="115"/>
      <c r="V309" s="6">
        <f t="shared" si="48"/>
        <v>0</v>
      </c>
      <c r="W309" s="6" t="str">
        <f t="shared" si="50"/>
        <v>Leer</v>
      </c>
      <c r="X309" s="6" t="str">
        <f t="shared" si="47"/>
        <v/>
      </c>
      <c r="Y309" s="6">
        <f>VLOOKUP($C309,{"29 - Psychiatrie (Erwachsene)",1;"30 - Kinder- und Jugendpsychiatrie",1;"31 - Psychosomatik",1;0,0;"",0},2,0)</f>
        <v>0</v>
      </c>
      <c r="Z309" s="6">
        <f t="shared" si="51"/>
        <v>0</v>
      </c>
      <c r="AA309" s="6">
        <f t="shared" si="52"/>
        <v>0</v>
      </c>
      <c r="AB309" s="6">
        <f t="shared" si="53"/>
        <v>0</v>
      </c>
      <c r="AC309" s="6">
        <f t="shared" si="54"/>
        <v>0</v>
      </c>
      <c r="AD309" s="6">
        <f t="shared" si="55"/>
        <v>0</v>
      </c>
      <c r="AE309" s="6">
        <f t="shared" si="56"/>
        <v>0</v>
      </c>
      <c r="AF309" s="6">
        <f t="shared" si="57"/>
        <v>0</v>
      </c>
      <c r="AG309" s="6">
        <f t="shared" si="58"/>
        <v>0</v>
      </c>
      <c r="AH309" s="6"/>
    </row>
    <row r="310" spans="1:34" s="20" customFormat="1" ht="15" customHeight="1" x14ac:dyDescent="0.25">
      <c r="A310" s="19"/>
      <c r="B310" s="74" t="str">
        <f t="shared" si="49"/>
        <v>!!!</v>
      </c>
      <c r="C310" s="202" t="str">
        <f>IF($D310&lt;&gt;"",VLOOKUP(TEXT($D310,0),'Angaben Stationen'!$C$15:$D$114,2,0),"")</f>
        <v/>
      </c>
      <c r="D310" s="203"/>
      <c r="E310" s="210"/>
      <c r="F310" s="230"/>
      <c r="G310" s="230"/>
      <c r="H310" s="230"/>
      <c r="I310" s="220"/>
      <c r="J310" s="220"/>
      <c r="K310" s="220"/>
      <c r="L310" s="114"/>
      <c r="M310" s="115"/>
      <c r="V310" s="6">
        <f t="shared" si="48"/>
        <v>0</v>
      </c>
      <c r="W310" s="6" t="str">
        <f t="shared" si="50"/>
        <v>Leer</v>
      </c>
      <c r="X310" s="6" t="str">
        <f t="shared" si="47"/>
        <v/>
      </c>
      <c r="Y310" s="6">
        <f>VLOOKUP($C310,{"29 - Psychiatrie (Erwachsene)",1;"30 - Kinder- und Jugendpsychiatrie",1;"31 - Psychosomatik",1;0,0;"",0},2,0)</f>
        <v>0</v>
      </c>
      <c r="Z310" s="6">
        <f t="shared" si="51"/>
        <v>0</v>
      </c>
      <c r="AA310" s="6">
        <f t="shared" si="52"/>
        <v>0</v>
      </c>
      <c r="AB310" s="6">
        <f t="shared" si="53"/>
        <v>0</v>
      </c>
      <c r="AC310" s="6">
        <f t="shared" si="54"/>
        <v>0</v>
      </c>
      <c r="AD310" s="6">
        <f t="shared" si="55"/>
        <v>0</v>
      </c>
      <c r="AE310" s="6">
        <f t="shared" si="56"/>
        <v>0</v>
      </c>
      <c r="AF310" s="6">
        <f t="shared" si="57"/>
        <v>0</v>
      </c>
      <c r="AG310" s="6">
        <f t="shared" si="58"/>
        <v>0</v>
      </c>
      <c r="AH310" s="6"/>
    </row>
    <row r="311" spans="1:34" s="20" customFormat="1" ht="15" customHeight="1" x14ac:dyDescent="0.25">
      <c r="A311" s="19"/>
      <c r="B311" s="74" t="str">
        <f t="shared" si="49"/>
        <v>!!!</v>
      </c>
      <c r="C311" s="202" t="str">
        <f>IF($D311&lt;&gt;"",VLOOKUP(TEXT($D311,0),'Angaben Stationen'!$C$15:$D$114,2,0),"")</f>
        <v/>
      </c>
      <c r="D311" s="203"/>
      <c r="E311" s="210"/>
      <c r="F311" s="230"/>
      <c r="G311" s="230"/>
      <c r="H311" s="230"/>
      <c r="I311" s="220"/>
      <c r="J311" s="220"/>
      <c r="K311" s="220"/>
      <c r="L311" s="114"/>
      <c r="M311" s="115"/>
      <c r="V311" s="6">
        <f t="shared" si="48"/>
        <v>0</v>
      </c>
      <c r="W311" s="6" t="str">
        <f t="shared" si="50"/>
        <v>Leer</v>
      </c>
      <c r="X311" s="6" t="str">
        <f t="shared" si="47"/>
        <v/>
      </c>
      <c r="Y311" s="6">
        <f>VLOOKUP($C311,{"29 - Psychiatrie (Erwachsene)",1;"30 - Kinder- und Jugendpsychiatrie",1;"31 - Psychosomatik",1;0,0;"",0},2,0)</f>
        <v>0</v>
      </c>
      <c r="Z311" s="6">
        <f t="shared" si="51"/>
        <v>0</v>
      </c>
      <c r="AA311" s="6">
        <f t="shared" si="52"/>
        <v>0</v>
      </c>
      <c r="AB311" s="6">
        <f t="shared" si="53"/>
        <v>0</v>
      </c>
      <c r="AC311" s="6">
        <f t="shared" si="54"/>
        <v>0</v>
      </c>
      <c r="AD311" s="6">
        <f t="shared" si="55"/>
        <v>0</v>
      </c>
      <c r="AE311" s="6">
        <f t="shared" si="56"/>
        <v>0</v>
      </c>
      <c r="AF311" s="6">
        <f t="shared" si="57"/>
        <v>0</v>
      </c>
      <c r="AG311" s="6">
        <f t="shared" si="58"/>
        <v>0</v>
      </c>
      <c r="AH311" s="6"/>
    </row>
    <row r="312" spans="1:34" s="20" customFormat="1" ht="15" customHeight="1" x14ac:dyDescent="0.25">
      <c r="A312" s="19"/>
      <c r="B312" s="74" t="str">
        <f t="shared" si="49"/>
        <v>!!!</v>
      </c>
      <c r="C312" s="202" t="str">
        <f>IF($D312&lt;&gt;"",VLOOKUP(TEXT($D312,0),'Angaben Stationen'!$C$15:$D$114,2,0),"")</f>
        <v/>
      </c>
      <c r="D312" s="203"/>
      <c r="E312" s="210"/>
      <c r="F312" s="230"/>
      <c r="G312" s="230"/>
      <c r="H312" s="230"/>
      <c r="I312" s="220"/>
      <c r="J312" s="220"/>
      <c r="K312" s="220"/>
      <c r="L312" s="114"/>
      <c r="M312" s="115"/>
      <c r="V312" s="6">
        <f t="shared" si="48"/>
        <v>0</v>
      </c>
      <c r="W312" s="6" t="str">
        <f t="shared" si="50"/>
        <v>Leer</v>
      </c>
      <c r="X312" s="6" t="str">
        <f t="shared" si="47"/>
        <v/>
      </c>
      <c r="Y312" s="6">
        <f>VLOOKUP($C312,{"29 - Psychiatrie (Erwachsene)",1;"30 - Kinder- und Jugendpsychiatrie",1;"31 - Psychosomatik",1;0,0;"",0},2,0)</f>
        <v>0</v>
      </c>
      <c r="Z312" s="6">
        <f t="shared" si="51"/>
        <v>0</v>
      </c>
      <c r="AA312" s="6">
        <f t="shared" si="52"/>
        <v>0</v>
      </c>
      <c r="AB312" s="6">
        <f t="shared" si="53"/>
        <v>0</v>
      </c>
      <c r="AC312" s="6">
        <f t="shared" si="54"/>
        <v>0</v>
      </c>
      <c r="AD312" s="6">
        <f t="shared" si="55"/>
        <v>0</v>
      </c>
      <c r="AE312" s="6">
        <f t="shared" si="56"/>
        <v>0</v>
      </c>
      <c r="AF312" s="6">
        <f t="shared" si="57"/>
        <v>0</v>
      </c>
      <c r="AG312" s="6">
        <f t="shared" si="58"/>
        <v>0</v>
      </c>
      <c r="AH312" s="6"/>
    </row>
    <row r="313" spans="1:34" s="20" customFormat="1" ht="15" customHeight="1" x14ac:dyDescent="0.25">
      <c r="A313" s="19"/>
      <c r="B313" s="74" t="str">
        <f t="shared" si="49"/>
        <v>!!!</v>
      </c>
      <c r="C313" s="202" t="str">
        <f>IF($D313&lt;&gt;"",VLOOKUP(TEXT($D313,0),'Angaben Stationen'!$C$15:$D$114,2,0),"")</f>
        <v/>
      </c>
      <c r="D313" s="203"/>
      <c r="E313" s="210"/>
      <c r="F313" s="230"/>
      <c r="G313" s="230"/>
      <c r="H313" s="230"/>
      <c r="I313" s="220"/>
      <c r="J313" s="220"/>
      <c r="K313" s="220"/>
      <c r="L313" s="114"/>
      <c r="M313" s="115"/>
      <c r="V313" s="6">
        <f t="shared" si="48"/>
        <v>0</v>
      </c>
      <c r="W313" s="6" t="str">
        <f t="shared" si="50"/>
        <v>Leer</v>
      </c>
      <c r="X313" s="6" t="str">
        <f t="shared" si="47"/>
        <v/>
      </c>
      <c r="Y313" s="6">
        <f>VLOOKUP($C313,{"29 - Psychiatrie (Erwachsene)",1;"30 - Kinder- und Jugendpsychiatrie",1;"31 - Psychosomatik",1;0,0;"",0},2,0)</f>
        <v>0</v>
      </c>
      <c r="Z313" s="6">
        <f t="shared" si="51"/>
        <v>0</v>
      </c>
      <c r="AA313" s="6">
        <f t="shared" si="52"/>
        <v>0</v>
      </c>
      <c r="AB313" s="6">
        <f t="shared" si="53"/>
        <v>0</v>
      </c>
      <c r="AC313" s="6">
        <f t="shared" si="54"/>
        <v>0</v>
      </c>
      <c r="AD313" s="6">
        <f t="shared" si="55"/>
        <v>0</v>
      </c>
      <c r="AE313" s="6">
        <f t="shared" si="56"/>
        <v>0</v>
      </c>
      <c r="AF313" s="6">
        <f t="shared" si="57"/>
        <v>0</v>
      </c>
      <c r="AG313" s="6">
        <f t="shared" si="58"/>
        <v>0</v>
      </c>
      <c r="AH313" s="6"/>
    </row>
    <row r="314" spans="1:34" s="20" customFormat="1" ht="15" customHeight="1" x14ac:dyDescent="0.25">
      <c r="A314" s="19"/>
      <c r="B314" s="74" t="str">
        <f t="shared" si="49"/>
        <v>!!!</v>
      </c>
      <c r="C314" s="202" t="str">
        <f>IF($D314&lt;&gt;"",VLOOKUP(TEXT($D314,0),'Angaben Stationen'!$C$15:$D$114,2,0),"")</f>
        <v/>
      </c>
      <c r="D314" s="203"/>
      <c r="E314" s="210"/>
      <c r="F314" s="230"/>
      <c r="G314" s="230"/>
      <c r="H314" s="230"/>
      <c r="I314" s="220"/>
      <c r="J314" s="220"/>
      <c r="K314" s="220"/>
      <c r="L314" s="114"/>
      <c r="M314" s="115"/>
      <c r="V314" s="6">
        <f t="shared" si="48"/>
        <v>0</v>
      </c>
      <c r="W314" s="6" t="str">
        <f t="shared" si="50"/>
        <v>Leer</v>
      </c>
      <c r="X314" s="6" t="str">
        <f t="shared" si="47"/>
        <v/>
      </c>
      <c r="Y314" s="6">
        <f>VLOOKUP($C314,{"29 - Psychiatrie (Erwachsene)",1;"30 - Kinder- und Jugendpsychiatrie",1;"31 - Psychosomatik",1;0,0;"",0},2,0)</f>
        <v>0</v>
      </c>
      <c r="Z314" s="6">
        <f t="shared" si="51"/>
        <v>0</v>
      </c>
      <c r="AA314" s="6">
        <f t="shared" si="52"/>
        <v>0</v>
      </c>
      <c r="AB314" s="6">
        <f t="shared" si="53"/>
        <v>0</v>
      </c>
      <c r="AC314" s="6">
        <f t="shared" si="54"/>
        <v>0</v>
      </c>
      <c r="AD314" s="6">
        <f t="shared" si="55"/>
        <v>0</v>
      </c>
      <c r="AE314" s="6">
        <f t="shared" si="56"/>
        <v>0</v>
      </c>
      <c r="AF314" s="6">
        <f t="shared" si="57"/>
        <v>0</v>
      </c>
      <c r="AG314" s="6">
        <f t="shared" si="58"/>
        <v>0</v>
      </c>
      <c r="AH314" s="6"/>
    </row>
    <row r="315" spans="1:34" s="20" customFormat="1" ht="15" customHeight="1" x14ac:dyDescent="0.25">
      <c r="A315" s="19"/>
      <c r="B315" s="74" t="str">
        <f t="shared" si="49"/>
        <v>!!!</v>
      </c>
      <c r="C315" s="202" t="str">
        <f>IF($D315&lt;&gt;"",VLOOKUP(TEXT($D315,0),'Angaben Stationen'!$C$15:$D$114,2,0),"")</f>
        <v/>
      </c>
      <c r="D315" s="203"/>
      <c r="E315" s="210"/>
      <c r="F315" s="230"/>
      <c r="G315" s="230"/>
      <c r="H315" s="230"/>
      <c r="I315" s="220"/>
      <c r="J315" s="220"/>
      <c r="K315" s="220"/>
      <c r="L315" s="114"/>
      <c r="M315" s="115"/>
      <c r="V315" s="6">
        <f t="shared" si="48"/>
        <v>0</v>
      </c>
      <c r="W315" s="6" t="str">
        <f t="shared" si="50"/>
        <v>Leer</v>
      </c>
      <c r="X315" s="6" t="str">
        <f t="shared" si="47"/>
        <v/>
      </c>
      <c r="Y315" s="6">
        <f>VLOOKUP($C315,{"29 - Psychiatrie (Erwachsene)",1;"30 - Kinder- und Jugendpsychiatrie",1;"31 - Psychosomatik",1;0,0;"",0},2,0)</f>
        <v>0</v>
      </c>
      <c r="Z315" s="6">
        <f t="shared" si="51"/>
        <v>0</v>
      </c>
      <c r="AA315" s="6">
        <f t="shared" si="52"/>
        <v>0</v>
      </c>
      <c r="AB315" s="6">
        <f t="shared" si="53"/>
        <v>0</v>
      </c>
      <c r="AC315" s="6">
        <f t="shared" si="54"/>
        <v>0</v>
      </c>
      <c r="AD315" s="6">
        <f t="shared" si="55"/>
        <v>0</v>
      </c>
      <c r="AE315" s="6">
        <f t="shared" si="56"/>
        <v>0</v>
      </c>
      <c r="AF315" s="6">
        <f t="shared" si="57"/>
        <v>0</v>
      </c>
      <c r="AG315" s="6">
        <f t="shared" si="58"/>
        <v>0</v>
      </c>
      <c r="AH315" s="6"/>
    </row>
    <row r="316" spans="1:34" s="20" customFormat="1" ht="15" customHeight="1" x14ac:dyDescent="0.25">
      <c r="A316" s="19"/>
      <c r="B316" s="74" t="str">
        <f t="shared" si="49"/>
        <v>!!!</v>
      </c>
      <c r="C316" s="202" t="str">
        <f>IF($D316&lt;&gt;"",VLOOKUP(TEXT($D316,0),'Angaben Stationen'!$C$15:$D$114,2,0),"")</f>
        <v/>
      </c>
      <c r="D316" s="203"/>
      <c r="E316" s="210"/>
      <c r="F316" s="230"/>
      <c r="G316" s="230"/>
      <c r="H316" s="230"/>
      <c r="I316" s="220"/>
      <c r="J316" s="220"/>
      <c r="K316" s="220"/>
      <c r="L316" s="114"/>
      <c r="M316" s="115"/>
      <c r="V316" s="6">
        <f t="shared" si="48"/>
        <v>0</v>
      </c>
      <c r="W316" s="6" t="str">
        <f t="shared" si="50"/>
        <v>Leer</v>
      </c>
      <c r="X316" s="6" t="str">
        <f t="shared" si="47"/>
        <v/>
      </c>
      <c r="Y316" s="6">
        <f>VLOOKUP($C316,{"29 - Psychiatrie (Erwachsene)",1;"30 - Kinder- und Jugendpsychiatrie",1;"31 - Psychosomatik",1;0,0;"",0},2,0)</f>
        <v>0</v>
      </c>
      <c r="Z316" s="6">
        <f t="shared" si="51"/>
        <v>0</v>
      </c>
      <c r="AA316" s="6">
        <f t="shared" si="52"/>
        <v>0</v>
      </c>
      <c r="AB316" s="6">
        <f t="shared" si="53"/>
        <v>0</v>
      </c>
      <c r="AC316" s="6">
        <f t="shared" si="54"/>
        <v>0</v>
      </c>
      <c r="AD316" s="6">
        <f t="shared" si="55"/>
        <v>0</v>
      </c>
      <c r="AE316" s="6">
        <f t="shared" si="56"/>
        <v>0</v>
      </c>
      <c r="AF316" s="6">
        <f t="shared" si="57"/>
        <v>0</v>
      </c>
      <c r="AG316" s="6">
        <f t="shared" si="58"/>
        <v>0</v>
      </c>
      <c r="AH316" s="6"/>
    </row>
    <row r="317" spans="1:34" s="20" customFormat="1" ht="15" customHeight="1" x14ac:dyDescent="0.25">
      <c r="A317" s="19"/>
      <c r="B317" s="74" t="str">
        <f t="shared" si="49"/>
        <v>!!!</v>
      </c>
      <c r="C317" s="202" t="str">
        <f>IF($D317&lt;&gt;"",VLOOKUP(TEXT($D317,0),'Angaben Stationen'!$C$15:$D$114,2,0),"")</f>
        <v/>
      </c>
      <c r="D317" s="203"/>
      <c r="E317" s="210"/>
      <c r="F317" s="230"/>
      <c r="G317" s="230"/>
      <c r="H317" s="230"/>
      <c r="I317" s="220"/>
      <c r="J317" s="220"/>
      <c r="K317" s="220"/>
      <c r="L317" s="114"/>
      <c r="M317" s="115"/>
      <c r="V317" s="6">
        <f t="shared" si="48"/>
        <v>0</v>
      </c>
      <c r="W317" s="6" t="str">
        <f t="shared" si="50"/>
        <v>Leer</v>
      </c>
      <c r="X317" s="6" t="str">
        <f t="shared" si="47"/>
        <v/>
      </c>
      <c r="Y317" s="6">
        <f>VLOOKUP($C317,{"29 - Psychiatrie (Erwachsene)",1;"30 - Kinder- und Jugendpsychiatrie",1;"31 - Psychosomatik",1;0,0;"",0},2,0)</f>
        <v>0</v>
      </c>
      <c r="Z317" s="6">
        <f t="shared" si="51"/>
        <v>0</v>
      </c>
      <c r="AA317" s="6">
        <f t="shared" si="52"/>
        <v>0</v>
      </c>
      <c r="AB317" s="6">
        <f t="shared" si="53"/>
        <v>0</v>
      </c>
      <c r="AC317" s="6">
        <f t="shared" si="54"/>
        <v>0</v>
      </c>
      <c r="AD317" s="6">
        <f t="shared" si="55"/>
        <v>0</v>
      </c>
      <c r="AE317" s="6">
        <f t="shared" si="56"/>
        <v>0</v>
      </c>
      <c r="AF317" s="6">
        <f t="shared" si="57"/>
        <v>0</v>
      </c>
      <c r="AG317" s="6">
        <f t="shared" si="58"/>
        <v>0</v>
      </c>
      <c r="AH317" s="6"/>
    </row>
    <row r="318" spans="1:34" s="20" customFormat="1" ht="15" customHeight="1" x14ac:dyDescent="0.25">
      <c r="A318" s="19"/>
      <c r="B318" s="74" t="str">
        <f t="shared" si="49"/>
        <v>!!!</v>
      </c>
      <c r="C318" s="202" t="str">
        <f>IF($D318&lt;&gt;"",VLOOKUP(TEXT($D318,0),'Angaben Stationen'!$C$15:$D$114,2,0),"")</f>
        <v/>
      </c>
      <c r="D318" s="203"/>
      <c r="E318" s="210"/>
      <c r="F318" s="230"/>
      <c r="G318" s="230"/>
      <c r="H318" s="230"/>
      <c r="I318" s="220"/>
      <c r="J318" s="220"/>
      <c r="K318" s="220"/>
      <c r="L318" s="114"/>
      <c r="M318" s="115"/>
      <c r="V318" s="6">
        <f t="shared" si="48"/>
        <v>0</v>
      </c>
      <c r="W318" s="6" t="str">
        <f t="shared" si="50"/>
        <v>Leer</v>
      </c>
      <c r="X318" s="6" t="str">
        <f t="shared" si="47"/>
        <v/>
      </c>
      <c r="Y318" s="6">
        <f>VLOOKUP($C318,{"29 - Psychiatrie (Erwachsene)",1;"30 - Kinder- und Jugendpsychiatrie",1;"31 - Psychosomatik",1;0,0;"",0},2,0)</f>
        <v>0</v>
      </c>
      <c r="Z318" s="6">
        <f t="shared" si="51"/>
        <v>0</v>
      </c>
      <c r="AA318" s="6">
        <f t="shared" si="52"/>
        <v>0</v>
      </c>
      <c r="AB318" s="6">
        <f t="shared" si="53"/>
        <v>0</v>
      </c>
      <c r="AC318" s="6">
        <f t="shared" si="54"/>
        <v>0</v>
      </c>
      <c r="AD318" s="6">
        <f t="shared" si="55"/>
        <v>0</v>
      </c>
      <c r="AE318" s="6">
        <f t="shared" si="56"/>
        <v>0</v>
      </c>
      <c r="AF318" s="6">
        <f t="shared" si="57"/>
        <v>0</v>
      </c>
      <c r="AG318" s="6">
        <f t="shared" si="58"/>
        <v>0</v>
      </c>
      <c r="AH318" s="6"/>
    </row>
    <row r="319" spans="1:34" s="20" customFormat="1" ht="15" customHeight="1" x14ac:dyDescent="0.25">
      <c r="A319" s="19"/>
      <c r="B319" s="74" t="str">
        <f t="shared" si="49"/>
        <v>!!!</v>
      </c>
      <c r="C319" s="202" t="str">
        <f>IF($D319&lt;&gt;"",VLOOKUP(TEXT($D319,0),'Angaben Stationen'!$C$15:$D$114,2,0),"")</f>
        <v/>
      </c>
      <c r="D319" s="203"/>
      <c r="E319" s="210"/>
      <c r="F319" s="230"/>
      <c r="G319" s="230"/>
      <c r="H319" s="230"/>
      <c r="I319" s="220"/>
      <c r="J319" s="220"/>
      <c r="K319" s="220"/>
      <c r="L319" s="114"/>
      <c r="M319" s="115"/>
      <c r="V319" s="6">
        <f t="shared" si="48"/>
        <v>0</v>
      </c>
      <c r="W319" s="6" t="str">
        <f t="shared" si="50"/>
        <v>Leer</v>
      </c>
      <c r="X319" s="6" t="str">
        <f t="shared" si="47"/>
        <v/>
      </c>
      <c r="Y319" s="6">
        <f>VLOOKUP($C319,{"29 - Psychiatrie (Erwachsene)",1;"30 - Kinder- und Jugendpsychiatrie",1;"31 - Psychosomatik",1;0,0;"",0},2,0)</f>
        <v>0</v>
      </c>
      <c r="Z319" s="6">
        <f t="shared" si="51"/>
        <v>0</v>
      </c>
      <c r="AA319" s="6">
        <f t="shared" si="52"/>
        <v>0</v>
      </c>
      <c r="AB319" s="6">
        <f t="shared" si="53"/>
        <v>0</v>
      </c>
      <c r="AC319" s="6">
        <f t="shared" si="54"/>
        <v>0</v>
      </c>
      <c r="AD319" s="6">
        <f t="shared" si="55"/>
        <v>0</v>
      </c>
      <c r="AE319" s="6">
        <f t="shared" si="56"/>
        <v>0</v>
      </c>
      <c r="AF319" s="6">
        <f t="shared" si="57"/>
        <v>0</v>
      </c>
      <c r="AG319" s="6">
        <f t="shared" si="58"/>
        <v>0</v>
      </c>
      <c r="AH319" s="6"/>
    </row>
    <row r="320" spans="1:34" s="20" customFormat="1" ht="15" customHeight="1" x14ac:dyDescent="0.25">
      <c r="A320" s="19"/>
      <c r="B320" s="74" t="str">
        <f t="shared" si="49"/>
        <v>!!!</v>
      </c>
      <c r="C320" s="202" t="str">
        <f>IF($D320&lt;&gt;"",VLOOKUP(TEXT($D320,0),'Angaben Stationen'!$C$15:$D$114,2,0),"")</f>
        <v/>
      </c>
      <c r="D320" s="203"/>
      <c r="E320" s="210"/>
      <c r="F320" s="230"/>
      <c r="G320" s="230"/>
      <c r="H320" s="230"/>
      <c r="I320" s="220"/>
      <c r="J320" s="220"/>
      <c r="K320" s="220"/>
      <c r="L320" s="114"/>
      <c r="M320" s="115"/>
      <c r="V320" s="6">
        <f t="shared" si="48"/>
        <v>0</v>
      </c>
      <c r="W320" s="6" t="str">
        <f t="shared" si="50"/>
        <v>Leer</v>
      </c>
      <c r="X320" s="6" t="str">
        <f t="shared" si="47"/>
        <v/>
      </c>
      <c r="Y320" s="6">
        <f>VLOOKUP($C320,{"29 - Psychiatrie (Erwachsene)",1;"30 - Kinder- und Jugendpsychiatrie",1;"31 - Psychosomatik",1;0,0;"",0},2,0)</f>
        <v>0</v>
      </c>
      <c r="Z320" s="6">
        <f t="shared" si="51"/>
        <v>0</v>
      </c>
      <c r="AA320" s="6">
        <f t="shared" si="52"/>
        <v>0</v>
      </c>
      <c r="AB320" s="6">
        <f t="shared" si="53"/>
        <v>0</v>
      </c>
      <c r="AC320" s="6">
        <f t="shared" si="54"/>
        <v>0</v>
      </c>
      <c r="AD320" s="6">
        <f t="shared" si="55"/>
        <v>0</v>
      </c>
      <c r="AE320" s="6">
        <f t="shared" si="56"/>
        <v>0</v>
      </c>
      <c r="AF320" s="6">
        <f t="shared" si="57"/>
        <v>0</v>
      </c>
      <c r="AG320" s="6">
        <f t="shared" si="58"/>
        <v>0</v>
      </c>
      <c r="AH320" s="6"/>
    </row>
    <row r="321" spans="1:34" s="20" customFormat="1" ht="15" customHeight="1" x14ac:dyDescent="0.25">
      <c r="A321" s="19"/>
      <c r="B321" s="74" t="str">
        <f t="shared" si="49"/>
        <v>!!!</v>
      </c>
      <c r="C321" s="202" t="str">
        <f>IF($D321&lt;&gt;"",VLOOKUP(TEXT($D321,0),'Angaben Stationen'!$C$15:$D$114,2,0),"")</f>
        <v/>
      </c>
      <c r="D321" s="203"/>
      <c r="E321" s="210"/>
      <c r="F321" s="230"/>
      <c r="G321" s="230"/>
      <c r="H321" s="230"/>
      <c r="I321" s="220"/>
      <c r="J321" s="220"/>
      <c r="K321" s="220"/>
      <c r="L321" s="114"/>
      <c r="M321" s="115"/>
      <c r="V321" s="6">
        <f t="shared" si="48"/>
        <v>0</v>
      </c>
      <c r="W321" s="6" t="str">
        <f t="shared" si="50"/>
        <v>Leer</v>
      </c>
      <c r="X321" s="6" t="str">
        <f t="shared" si="47"/>
        <v/>
      </c>
      <c r="Y321" s="6">
        <f>VLOOKUP($C321,{"29 - Psychiatrie (Erwachsene)",1;"30 - Kinder- und Jugendpsychiatrie",1;"31 - Psychosomatik",1;0,0;"",0},2,0)</f>
        <v>0</v>
      </c>
      <c r="Z321" s="6">
        <f t="shared" si="51"/>
        <v>0</v>
      </c>
      <c r="AA321" s="6">
        <f t="shared" si="52"/>
        <v>0</v>
      </c>
      <c r="AB321" s="6">
        <f t="shared" si="53"/>
        <v>0</v>
      </c>
      <c r="AC321" s="6">
        <f t="shared" si="54"/>
        <v>0</v>
      </c>
      <c r="AD321" s="6">
        <f t="shared" si="55"/>
        <v>0</v>
      </c>
      <c r="AE321" s="6">
        <f t="shared" si="56"/>
        <v>0</v>
      </c>
      <c r="AF321" s="6">
        <f t="shared" si="57"/>
        <v>0</v>
      </c>
      <c r="AG321" s="6">
        <f t="shared" si="58"/>
        <v>0</v>
      </c>
      <c r="AH321" s="6"/>
    </row>
    <row r="322" spans="1:34" s="20" customFormat="1" ht="15" customHeight="1" x14ac:dyDescent="0.25">
      <c r="A322" s="19"/>
      <c r="B322" s="74" t="str">
        <f t="shared" si="49"/>
        <v>!!!</v>
      </c>
      <c r="C322" s="202" t="str">
        <f>IF($D322&lt;&gt;"",VLOOKUP(TEXT($D322,0),'Angaben Stationen'!$C$15:$D$114,2,0),"")</f>
        <v/>
      </c>
      <c r="D322" s="203"/>
      <c r="E322" s="210"/>
      <c r="F322" s="230"/>
      <c r="G322" s="230"/>
      <c r="H322" s="230"/>
      <c r="I322" s="220"/>
      <c r="J322" s="220"/>
      <c r="K322" s="220"/>
      <c r="L322" s="114"/>
      <c r="M322" s="115"/>
      <c r="V322" s="6">
        <f t="shared" si="48"/>
        <v>0</v>
      </c>
      <c r="W322" s="6" t="str">
        <f t="shared" si="50"/>
        <v>Leer</v>
      </c>
      <c r="X322" s="6" t="str">
        <f t="shared" si="47"/>
        <v/>
      </c>
      <c r="Y322" s="6">
        <f>VLOOKUP($C322,{"29 - Psychiatrie (Erwachsene)",1;"30 - Kinder- und Jugendpsychiatrie",1;"31 - Psychosomatik",1;0,0;"",0},2,0)</f>
        <v>0</v>
      </c>
      <c r="Z322" s="6">
        <f t="shared" si="51"/>
        <v>0</v>
      </c>
      <c r="AA322" s="6">
        <f t="shared" si="52"/>
        <v>0</v>
      </c>
      <c r="AB322" s="6">
        <f t="shared" si="53"/>
        <v>0</v>
      </c>
      <c r="AC322" s="6">
        <f t="shared" si="54"/>
        <v>0</v>
      </c>
      <c r="AD322" s="6">
        <f t="shared" si="55"/>
        <v>0</v>
      </c>
      <c r="AE322" s="6">
        <f t="shared" si="56"/>
        <v>0</v>
      </c>
      <c r="AF322" s="6">
        <f t="shared" si="57"/>
        <v>0</v>
      </c>
      <c r="AG322" s="6">
        <f t="shared" si="58"/>
        <v>0</v>
      </c>
      <c r="AH322" s="6"/>
    </row>
    <row r="323" spans="1:34" s="20" customFormat="1" ht="15" customHeight="1" x14ac:dyDescent="0.25">
      <c r="A323" s="19"/>
      <c r="B323" s="74" t="str">
        <f t="shared" si="49"/>
        <v>!!!</v>
      </c>
      <c r="C323" s="202" t="str">
        <f>IF($D323&lt;&gt;"",VLOOKUP(TEXT($D323,0),'Angaben Stationen'!$C$15:$D$114,2,0),"")</f>
        <v/>
      </c>
      <c r="D323" s="203"/>
      <c r="E323" s="210"/>
      <c r="F323" s="230"/>
      <c r="G323" s="230"/>
      <c r="H323" s="230"/>
      <c r="I323" s="220"/>
      <c r="J323" s="220"/>
      <c r="K323" s="220"/>
      <c r="L323" s="114"/>
      <c r="M323" s="115"/>
      <c r="V323" s="6">
        <f t="shared" si="48"/>
        <v>0</v>
      </c>
      <c r="W323" s="6" t="str">
        <f t="shared" si="50"/>
        <v>Leer</v>
      </c>
      <c r="X323" s="6" t="str">
        <f t="shared" si="47"/>
        <v/>
      </c>
      <c r="Y323" s="6">
        <f>VLOOKUP($C323,{"29 - Psychiatrie (Erwachsene)",1;"30 - Kinder- und Jugendpsychiatrie",1;"31 - Psychosomatik",1;0,0;"",0},2,0)</f>
        <v>0</v>
      </c>
      <c r="Z323" s="6">
        <f t="shared" si="51"/>
        <v>0</v>
      </c>
      <c r="AA323" s="6">
        <f t="shared" si="52"/>
        <v>0</v>
      </c>
      <c r="AB323" s="6">
        <f t="shared" si="53"/>
        <v>0</v>
      </c>
      <c r="AC323" s="6">
        <f t="shared" si="54"/>
        <v>0</v>
      </c>
      <c r="AD323" s="6">
        <f t="shared" si="55"/>
        <v>0</v>
      </c>
      <c r="AE323" s="6">
        <f t="shared" si="56"/>
        <v>0</v>
      </c>
      <c r="AF323" s="6">
        <f t="shared" si="57"/>
        <v>0</v>
      </c>
      <c r="AG323" s="6">
        <f t="shared" si="58"/>
        <v>0</v>
      </c>
      <c r="AH323" s="6"/>
    </row>
    <row r="324" spans="1:34" s="20" customFormat="1" ht="15" customHeight="1" x14ac:dyDescent="0.25">
      <c r="A324" s="19"/>
      <c r="B324" s="74" t="str">
        <f t="shared" si="49"/>
        <v>!!!</v>
      </c>
      <c r="C324" s="202" t="str">
        <f>IF($D324&lt;&gt;"",VLOOKUP(TEXT($D324,0),'Angaben Stationen'!$C$15:$D$114,2,0),"")</f>
        <v/>
      </c>
      <c r="D324" s="203"/>
      <c r="E324" s="210"/>
      <c r="F324" s="230"/>
      <c r="G324" s="230"/>
      <c r="H324" s="230"/>
      <c r="I324" s="220"/>
      <c r="J324" s="220"/>
      <c r="K324" s="220"/>
      <c r="L324" s="114"/>
      <c r="M324" s="115"/>
      <c r="V324" s="6">
        <f t="shared" si="48"/>
        <v>0</v>
      </c>
      <c r="W324" s="6" t="str">
        <f t="shared" si="50"/>
        <v>Leer</v>
      </c>
      <c r="X324" s="6" t="str">
        <f t="shared" si="47"/>
        <v/>
      </c>
      <c r="Y324" s="6">
        <f>VLOOKUP($C324,{"29 - Psychiatrie (Erwachsene)",1;"30 - Kinder- und Jugendpsychiatrie",1;"31 - Psychosomatik",1;0,0;"",0},2,0)</f>
        <v>0</v>
      </c>
      <c r="Z324" s="6">
        <f t="shared" si="51"/>
        <v>0</v>
      </c>
      <c r="AA324" s="6">
        <f t="shared" si="52"/>
        <v>0</v>
      </c>
      <c r="AB324" s="6">
        <f t="shared" si="53"/>
        <v>0</v>
      </c>
      <c r="AC324" s="6">
        <f t="shared" si="54"/>
        <v>0</v>
      </c>
      <c r="AD324" s="6">
        <f t="shared" si="55"/>
        <v>0</v>
      </c>
      <c r="AE324" s="6">
        <f t="shared" si="56"/>
        <v>0</v>
      </c>
      <c r="AF324" s="6">
        <f t="shared" si="57"/>
        <v>0</v>
      </c>
      <c r="AG324" s="6">
        <f t="shared" si="58"/>
        <v>0</v>
      </c>
      <c r="AH324" s="6"/>
    </row>
    <row r="325" spans="1:34" s="20" customFormat="1" ht="15" customHeight="1" x14ac:dyDescent="0.25">
      <c r="A325" s="19"/>
      <c r="B325" s="74" t="str">
        <f t="shared" si="49"/>
        <v>!!!</v>
      </c>
      <c r="C325" s="202" t="str">
        <f>IF($D325&lt;&gt;"",VLOOKUP(TEXT($D325,0),'Angaben Stationen'!$C$15:$D$114,2,0),"")</f>
        <v/>
      </c>
      <c r="D325" s="203"/>
      <c r="E325" s="210"/>
      <c r="F325" s="230"/>
      <c r="G325" s="230"/>
      <c r="H325" s="230"/>
      <c r="I325" s="220"/>
      <c r="J325" s="220"/>
      <c r="K325" s="220"/>
      <c r="L325" s="114"/>
      <c r="M325" s="115"/>
      <c r="V325" s="6">
        <f t="shared" si="48"/>
        <v>0</v>
      </c>
      <c r="W325" s="6" t="str">
        <f t="shared" si="50"/>
        <v>Leer</v>
      </c>
      <c r="X325" s="6" t="str">
        <f t="shared" si="47"/>
        <v/>
      </c>
      <c r="Y325" s="6">
        <f>VLOOKUP($C325,{"29 - Psychiatrie (Erwachsene)",1;"30 - Kinder- und Jugendpsychiatrie",1;"31 - Psychosomatik",1;0,0;"",0},2,0)</f>
        <v>0</v>
      </c>
      <c r="Z325" s="6">
        <f t="shared" si="51"/>
        <v>0</v>
      </c>
      <c r="AA325" s="6">
        <f t="shared" si="52"/>
        <v>0</v>
      </c>
      <c r="AB325" s="6">
        <f t="shared" si="53"/>
        <v>0</v>
      </c>
      <c r="AC325" s="6">
        <f t="shared" si="54"/>
        <v>0</v>
      </c>
      <c r="AD325" s="6">
        <f t="shared" si="55"/>
        <v>0</v>
      </c>
      <c r="AE325" s="6">
        <f t="shared" si="56"/>
        <v>0</v>
      </c>
      <c r="AF325" s="6">
        <f t="shared" si="57"/>
        <v>0</v>
      </c>
      <c r="AG325" s="6">
        <f t="shared" si="58"/>
        <v>0</v>
      </c>
      <c r="AH325" s="6"/>
    </row>
    <row r="326" spans="1:34" s="20" customFormat="1" ht="15" customHeight="1" x14ac:dyDescent="0.25">
      <c r="A326" s="19"/>
      <c r="B326" s="74" t="str">
        <f t="shared" si="49"/>
        <v>!!!</v>
      </c>
      <c r="C326" s="202" t="str">
        <f>IF($D326&lt;&gt;"",VLOOKUP(TEXT($D326,0),'Angaben Stationen'!$C$15:$D$114,2,0),"")</f>
        <v/>
      </c>
      <c r="D326" s="203"/>
      <c r="E326" s="210"/>
      <c r="F326" s="230"/>
      <c r="G326" s="230"/>
      <c r="H326" s="230"/>
      <c r="I326" s="220"/>
      <c r="J326" s="220"/>
      <c r="K326" s="220"/>
      <c r="L326" s="114"/>
      <c r="M326" s="115"/>
      <c r="V326" s="6">
        <f t="shared" si="48"/>
        <v>0</v>
      </c>
      <c r="W326" s="6" t="str">
        <f t="shared" si="50"/>
        <v>Leer</v>
      </c>
      <c r="X326" s="6" t="str">
        <f t="shared" si="47"/>
        <v/>
      </c>
      <c r="Y326" s="6">
        <f>VLOOKUP($C326,{"29 - Psychiatrie (Erwachsene)",1;"30 - Kinder- und Jugendpsychiatrie",1;"31 - Psychosomatik",1;0,0;"",0},2,0)</f>
        <v>0</v>
      </c>
      <c r="Z326" s="6">
        <f t="shared" si="51"/>
        <v>0</v>
      </c>
      <c r="AA326" s="6">
        <f t="shared" si="52"/>
        <v>0</v>
      </c>
      <c r="AB326" s="6">
        <f t="shared" si="53"/>
        <v>0</v>
      </c>
      <c r="AC326" s="6">
        <f t="shared" si="54"/>
        <v>0</v>
      </c>
      <c r="AD326" s="6">
        <f t="shared" si="55"/>
        <v>0</v>
      </c>
      <c r="AE326" s="6">
        <f t="shared" si="56"/>
        <v>0</v>
      </c>
      <c r="AF326" s="6">
        <f t="shared" si="57"/>
        <v>0</v>
      </c>
      <c r="AG326" s="6">
        <f t="shared" si="58"/>
        <v>0</v>
      </c>
      <c r="AH326" s="6"/>
    </row>
    <row r="327" spans="1:34" s="20" customFormat="1" ht="15" customHeight="1" x14ac:dyDescent="0.25">
      <c r="A327" s="19"/>
      <c r="B327" s="74" t="str">
        <f t="shared" si="49"/>
        <v>!!!</v>
      </c>
      <c r="C327" s="202" t="str">
        <f>IF($D327&lt;&gt;"",VLOOKUP(TEXT($D327,0),'Angaben Stationen'!$C$15:$D$114,2,0),"")</f>
        <v/>
      </c>
      <c r="D327" s="203"/>
      <c r="E327" s="210"/>
      <c r="F327" s="230"/>
      <c r="G327" s="230"/>
      <c r="H327" s="230"/>
      <c r="I327" s="220"/>
      <c r="J327" s="220"/>
      <c r="K327" s="220"/>
      <c r="L327" s="114"/>
      <c r="M327" s="115"/>
      <c r="V327" s="6">
        <f t="shared" si="48"/>
        <v>0</v>
      </c>
      <c r="W327" s="6" t="str">
        <f t="shared" si="50"/>
        <v>Leer</v>
      </c>
      <c r="X327" s="6" t="str">
        <f t="shared" si="47"/>
        <v/>
      </c>
      <c r="Y327" s="6">
        <f>VLOOKUP($C327,{"29 - Psychiatrie (Erwachsene)",1;"30 - Kinder- und Jugendpsychiatrie",1;"31 - Psychosomatik",1;0,0;"",0},2,0)</f>
        <v>0</v>
      </c>
      <c r="Z327" s="6">
        <f t="shared" si="51"/>
        <v>0</v>
      </c>
      <c r="AA327" s="6">
        <f t="shared" si="52"/>
        <v>0</v>
      </c>
      <c r="AB327" s="6">
        <f t="shared" si="53"/>
        <v>0</v>
      </c>
      <c r="AC327" s="6">
        <f t="shared" si="54"/>
        <v>0</v>
      </c>
      <c r="AD327" s="6">
        <f t="shared" si="55"/>
        <v>0</v>
      </c>
      <c r="AE327" s="6">
        <f t="shared" si="56"/>
        <v>0</v>
      </c>
      <c r="AF327" s="6">
        <f t="shared" si="57"/>
        <v>0</v>
      </c>
      <c r="AG327" s="6">
        <f t="shared" si="58"/>
        <v>0</v>
      </c>
      <c r="AH327" s="6"/>
    </row>
    <row r="328" spans="1:34" s="20" customFormat="1" ht="15" customHeight="1" x14ac:dyDescent="0.25">
      <c r="A328" s="19"/>
      <c r="B328" s="74" t="str">
        <f t="shared" si="49"/>
        <v>!!!</v>
      </c>
      <c r="C328" s="202" t="str">
        <f>IF($D328&lt;&gt;"",VLOOKUP(TEXT($D328,0),'Angaben Stationen'!$C$15:$D$114,2,0),"")</f>
        <v/>
      </c>
      <c r="D328" s="203"/>
      <c r="E328" s="210"/>
      <c r="F328" s="230"/>
      <c r="G328" s="230"/>
      <c r="H328" s="230"/>
      <c r="I328" s="220"/>
      <c r="J328" s="220"/>
      <c r="K328" s="220"/>
      <c r="L328" s="114"/>
      <c r="M328" s="115"/>
      <c r="V328" s="6">
        <f t="shared" si="48"/>
        <v>0</v>
      </c>
      <c r="W328" s="6" t="str">
        <f t="shared" si="50"/>
        <v>Leer</v>
      </c>
      <c r="X328" s="6" t="str">
        <f t="shared" si="47"/>
        <v/>
      </c>
      <c r="Y328" s="6">
        <f>VLOOKUP($C328,{"29 - Psychiatrie (Erwachsene)",1;"30 - Kinder- und Jugendpsychiatrie",1;"31 - Psychosomatik",1;0,0;"",0},2,0)</f>
        <v>0</v>
      </c>
      <c r="Z328" s="6">
        <f t="shared" si="51"/>
        <v>0</v>
      </c>
      <c r="AA328" s="6">
        <f t="shared" si="52"/>
        <v>0</v>
      </c>
      <c r="AB328" s="6">
        <f t="shared" si="53"/>
        <v>0</v>
      </c>
      <c r="AC328" s="6">
        <f t="shared" si="54"/>
        <v>0</v>
      </c>
      <c r="AD328" s="6">
        <f t="shared" si="55"/>
        <v>0</v>
      </c>
      <c r="AE328" s="6">
        <f t="shared" si="56"/>
        <v>0</v>
      </c>
      <c r="AF328" s="6">
        <f t="shared" si="57"/>
        <v>0</v>
      </c>
      <c r="AG328" s="6">
        <f t="shared" si="58"/>
        <v>0</v>
      </c>
      <c r="AH328" s="6"/>
    </row>
    <row r="329" spans="1:34" s="20" customFormat="1" ht="15" customHeight="1" x14ac:dyDescent="0.25">
      <c r="A329" s="19"/>
      <c r="B329" s="74" t="str">
        <f t="shared" si="49"/>
        <v>!!!</v>
      </c>
      <c r="C329" s="202" t="str">
        <f>IF($D329&lt;&gt;"",VLOOKUP(TEXT($D329,0),'Angaben Stationen'!$C$15:$D$114,2,0),"")</f>
        <v/>
      </c>
      <c r="D329" s="203"/>
      <c r="E329" s="210"/>
      <c r="F329" s="230"/>
      <c r="G329" s="230"/>
      <c r="H329" s="230"/>
      <c r="I329" s="220"/>
      <c r="J329" s="220"/>
      <c r="K329" s="220"/>
      <c r="L329" s="114"/>
      <c r="M329" s="115"/>
      <c r="V329" s="6">
        <f t="shared" si="48"/>
        <v>0</v>
      </c>
      <c r="W329" s="6" t="str">
        <f t="shared" si="50"/>
        <v>Leer</v>
      </c>
      <c r="X329" s="6" t="str">
        <f t="shared" si="47"/>
        <v/>
      </c>
      <c r="Y329" s="6">
        <f>VLOOKUP($C329,{"29 - Psychiatrie (Erwachsene)",1;"30 - Kinder- und Jugendpsychiatrie",1;"31 - Psychosomatik",1;0,0;"",0},2,0)</f>
        <v>0</v>
      </c>
      <c r="Z329" s="6">
        <f t="shared" si="51"/>
        <v>0</v>
      </c>
      <c r="AA329" s="6">
        <f t="shared" si="52"/>
        <v>0</v>
      </c>
      <c r="AB329" s="6">
        <f t="shared" si="53"/>
        <v>0</v>
      </c>
      <c r="AC329" s="6">
        <f t="shared" si="54"/>
        <v>0</v>
      </c>
      <c r="AD329" s="6">
        <f t="shared" si="55"/>
        <v>0</v>
      </c>
      <c r="AE329" s="6">
        <f t="shared" si="56"/>
        <v>0</v>
      </c>
      <c r="AF329" s="6">
        <f t="shared" si="57"/>
        <v>0</v>
      </c>
      <c r="AG329" s="6">
        <f t="shared" si="58"/>
        <v>0</v>
      </c>
      <c r="AH329" s="6"/>
    </row>
    <row r="330" spans="1:34" s="20" customFormat="1" ht="15" customHeight="1" x14ac:dyDescent="0.25">
      <c r="A330" s="19"/>
      <c r="B330" s="74" t="str">
        <f t="shared" si="49"/>
        <v>!!!</v>
      </c>
      <c r="C330" s="202" t="str">
        <f>IF($D330&lt;&gt;"",VLOOKUP(TEXT($D330,0),'Angaben Stationen'!$C$15:$D$114,2,0),"")</f>
        <v/>
      </c>
      <c r="D330" s="203"/>
      <c r="E330" s="210"/>
      <c r="F330" s="230"/>
      <c r="G330" s="230"/>
      <c r="H330" s="230"/>
      <c r="I330" s="220"/>
      <c r="J330" s="220"/>
      <c r="K330" s="220"/>
      <c r="L330" s="114"/>
      <c r="M330" s="115"/>
      <c r="V330" s="6">
        <f t="shared" si="48"/>
        <v>0</v>
      </c>
      <c r="W330" s="6" t="str">
        <f t="shared" si="50"/>
        <v>Leer</v>
      </c>
      <c r="X330" s="6" t="str">
        <f t="shared" si="47"/>
        <v/>
      </c>
      <c r="Y330" s="6">
        <f>VLOOKUP($C330,{"29 - Psychiatrie (Erwachsene)",1;"30 - Kinder- und Jugendpsychiatrie",1;"31 - Psychosomatik",1;0,0;"",0},2,0)</f>
        <v>0</v>
      </c>
      <c r="Z330" s="6">
        <f t="shared" si="51"/>
        <v>0</v>
      </c>
      <c r="AA330" s="6">
        <f t="shared" si="52"/>
        <v>0</v>
      </c>
      <c r="AB330" s="6">
        <f t="shared" si="53"/>
        <v>0</v>
      </c>
      <c r="AC330" s="6">
        <f t="shared" si="54"/>
        <v>0</v>
      </c>
      <c r="AD330" s="6">
        <f t="shared" si="55"/>
        <v>0</v>
      </c>
      <c r="AE330" s="6">
        <f t="shared" si="56"/>
        <v>0</v>
      </c>
      <c r="AF330" s="6">
        <f t="shared" si="57"/>
        <v>0</v>
      </c>
      <c r="AG330" s="6">
        <f t="shared" si="58"/>
        <v>0</v>
      </c>
      <c r="AH330" s="6"/>
    </row>
    <row r="331" spans="1:34" s="20" customFormat="1" ht="15" customHeight="1" x14ac:dyDescent="0.25">
      <c r="A331" s="19"/>
      <c r="B331" s="74" t="str">
        <f t="shared" si="49"/>
        <v>!!!</v>
      </c>
      <c r="C331" s="202" t="str">
        <f>IF($D331&lt;&gt;"",VLOOKUP(TEXT($D331,0),'Angaben Stationen'!$C$15:$D$114,2,0),"")</f>
        <v/>
      </c>
      <c r="D331" s="203"/>
      <c r="E331" s="210"/>
      <c r="F331" s="230"/>
      <c r="G331" s="230"/>
      <c r="H331" s="230"/>
      <c r="I331" s="220"/>
      <c r="J331" s="220"/>
      <c r="K331" s="220"/>
      <c r="L331" s="114"/>
      <c r="M331" s="115"/>
      <c r="V331" s="6">
        <f t="shared" si="48"/>
        <v>0</v>
      </c>
      <c r="W331" s="6" t="str">
        <f t="shared" si="50"/>
        <v>Leer</v>
      </c>
      <c r="X331" s="6" t="str">
        <f t="shared" si="47"/>
        <v/>
      </c>
      <c r="Y331" s="6">
        <f>VLOOKUP($C331,{"29 - Psychiatrie (Erwachsene)",1;"30 - Kinder- und Jugendpsychiatrie",1;"31 - Psychosomatik",1;0,0;"",0},2,0)</f>
        <v>0</v>
      </c>
      <c r="Z331" s="6">
        <f t="shared" si="51"/>
        <v>0</v>
      </c>
      <c r="AA331" s="6">
        <f t="shared" si="52"/>
        <v>0</v>
      </c>
      <c r="AB331" s="6">
        <f t="shared" si="53"/>
        <v>0</v>
      </c>
      <c r="AC331" s="6">
        <f t="shared" si="54"/>
        <v>0</v>
      </c>
      <c r="AD331" s="6">
        <f t="shared" si="55"/>
        <v>0</v>
      </c>
      <c r="AE331" s="6">
        <f t="shared" si="56"/>
        <v>0</v>
      </c>
      <c r="AF331" s="6">
        <f t="shared" si="57"/>
        <v>0</v>
      </c>
      <c r="AG331" s="6">
        <f t="shared" si="58"/>
        <v>0</v>
      </c>
      <c r="AH331" s="6"/>
    </row>
    <row r="332" spans="1:34" s="20" customFormat="1" ht="15" customHeight="1" x14ac:dyDescent="0.25">
      <c r="A332" s="19"/>
      <c r="B332" s="74" t="str">
        <f t="shared" si="49"/>
        <v>!!!</v>
      </c>
      <c r="C332" s="202" t="str">
        <f>IF($D332&lt;&gt;"",VLOOKUP(TEXT($D332,0),'Angaben Stationen'!$C$15:$D$114,2,0),"")</f>
        <v/>
      </c>
      <c r="D332" s="203"/>
      <c r="E332" s="210"/>
      <c r="F332" s="230"/>
      <c r="G332" s="230"/>
      <c r="H332" s="230"/>
      <c r="I332" s="220"/>
      <c r="J332" s="220"/>
      <c r="K332" s="220"/>
      <c r="L332" s="114"/>
      <c r="M332" s="115"/>
      <c r="V332" s="6">
        <f t="shared" si="48"/>
        <v>0</v>
      </c>
      <c r="W332" s="6" t="str">
        <f t="shared" si="50"/>
        <v>Leer</v>
      </c>
      <c r="X332" s="6" t="str">
        <f t="shared" si="47"/>
        <v/>
      </c>
      <c r="Y332" s="6">
        <f>VLOOKUP($C332,{"29 - Psychiatrie (Erwachsene)",1;"30 - Kinder- und Jugendpsychiatrie",1;"31 - Psychosomatik",1;0,0;"",0},2,0)</f>
        <v>0</v>
      </c>
      <c r="Z332" s="6">
        <f t="shared" si="51"/>
        <v>0</v>
      </c>
      <c r="AA332" s="6">
        <f t="shared" si="52"/>
        <v>0</v>
      </c>
      <c r="AB332" s="6">
        <f t="shared" si="53"/>
        <v>0</v>
      </c>
      <c r="AC332" s="6">
        <f t="shared" si="54"/>
        <v>0</v>
      </c>
      <c r="AD332" s="6">
        <f t="shared" si="55"/>
        <v>0</v>
      </c>
      <c r="AE332" s="6">
        <f t="shared" si="56"/>
        <v>0</v>
      </c>
      <c r="AF332" s="6">
        <f t="shared" si="57"/>
        <v>0</v>
      </c>
      <c r="AG332" s="6">
        <f t="shared" si="58"/>
        <v>0</v>
      </c>
      <c r="AH332" s="6"/>
    </row>
    <row r="333" spans="1:34" s="20" customFormat="1" ht="15" customHeight="1" x14ac:dyDescent="0.25">
      <c r="A333" s="19"/>
      <c r="B333" s="74" t="str">
        <f t="shared" si="49"/>
        <v>!!!</v>
      </c>
      <c r="C333" s="202" t="str">
        <f>IF($D333&lt;&gt;"",VLOOKUP(TEXT($D333,0),'Angaben Stationen'!$C$15:$D$114,2,0),"")</f>
        <v/>
      </c>
      <c r="D333" s="203"/>
      <c r="E333" s="210"/>
      <c r="F333" s="230"/>
      <c r="G333" s="230"/>
      <c r="H333" s="230"/>
      <c r="I333" s="220"/>
      <c r="J333" s="220"/>
      <c r="K333" s="220"/>
      <c r="L333" s="114"/>
      <c r="M333" s="115"/>
      <c r="V333" s="6">
        <f t="shared" si="48"/>
        <v>0</v>
      </c>
      <c r="W333" s="6" t="str">
        <f t="shared" si="50"/>
        <v>Leer</v>
      </c>
      <c r="X333" s="6" t="str">
        <f t="shared" si="47"/>
        <v/>
      </c>
      <c r="Y333" s="6">
        <f>VLOOKUP($C333,{"29 - Psychiatrie (Erwachsene)",1;"30 - Kinder- und Jugendpsychiatrie",1;"31 - Psychosomatik",1;0,0;"",0},2,0)</f>
        <v>0</v>
      </c>
      <c r="Z333" s="6">
        <f t="shared" si="51"/>
        <v>0</v>
      </c>
      <c r="AA333" s="6">
        <f t="shared" si="52"/>
        <v>0</v>
      </c>
      <c r="AB333" s="6">
        <f t="shared" si="53"/>
        <v>0</v>
      </c>
      <c r="AC333" s="6">
        <f t="shared" si="54"/>
        <v>0</v>
      </c>
      <c r="AD333" s="6">
        <f t="shared" si="55"/>
        <v>0</v>
      </c>
      <c r="AE333" s="6">
        <f t="shared" si="56"/>
        <v>0</v>
      </c>
      <c r="AF333" s="6">
        <f t="shared" si="57"/>
        <v>0</v>
      </c>
      <c r="AG333" s="6">
        <f t="shared" si="58"/>
        <v>0</v>
      </c>
      <c r="AH333" s="6"/>
    </row>
    <row r="334" spans="1:34" s="20" customFormat="1" ht="15" customHeight="1" x14ac:dyDescent="0.25">
      <c r="A334" s="19"/>
      <c r="B334" s="74" t="str">
        <f t="shared" si="49"/>
        <v>!!!</v>
      </c>
      <c r="C334" s="202" t="str">
        <f>IF($D334&lt;&gt;"",VLOOKUP(TEXT($D334,0),'Angaben Stationen'!$C$15:$D$114,2,0),"")</f>
        <v/>
      </c>
      <c r="D334" s="203"/>
      <c r="E334" s="210"/>
      <c r="F334" s="230"/>
      <c r="G334" s="230"/>
      <c r="H334" s="230"/>
      <c r="I334" s="220"/>
      <c r="J334" s="220"/>
      <c r="K334" s="220"/>
      <c r="L334" s="114"/>
      <c r="M334" s="115"/>
      <c r="V334" s="6">
        <f t="shared" si="48"/>
        <v>0</v>
      </c>
      <c r="W334" s="6" t="str">
        <f t="shared" si="50"/>
        <v>Leer</v>
      </c>
      <c r="X334" s="6" t="str">
        <f t="shared" si="47"/>
        <v/>
      </c>
      <c r="Y334" s="6">
        <f>VLOOKUP($C334,{"29 - Psychiatrie (Erwachsene)",1;"30 - Kinder- und Jugendpsychiatrie",1;"31 - Psychosomatik",1;0,0;"",0},2,0)</f>
        <v>0</v>
      </c>
      <c r="Z334" s="6">
        <f t="shared" si="51"/>
        <v>0</v>
      </c>
      <c r="AA334" s="6">
        <f t="shared" si="52"/>
        <v>0</v>
      </c>
      <c r="AB334" s="6">
        <f t="shared" si="53"/>
        <v>0</v>
      </c>
      <c r="AC334" s="6">
        <f t="shared" si="54"/>
        <v>0</v>
      </c>
      <c r="AD334" s="6">
        <f t="shared" si="55"/>
        <v>0</v>
      </c>
      <c r="AE334" s="6">
        <f t="shared" si="56"/>
        <v>0</v>
      </c>
      <c r="AF334" s="6">
        <f t="shared" si="57"/>
        <v>0</v>
      </c>
      <c r="AG334" s="6">
        <f t="shared" si="58"/>
        <v>0</v>
      </c>
      <c r="AH334" s="6"/>
    </row>
    <row r="335" spans="1:34" s="20" customFormat="1" ht="15" customHeight="1" x14ac:dyDescent="0.25">
      <c r="A335" s="19"/>
      <c r="B335" s="74" t="str">
        <f t="shared" si="49"/>
        <v>!!!</v>
      </c>
      <c r="C335" s="202" t="str">
        <f>IF($D335&lt;&gt;"",VLOOKUP(TEXT($D335,0),'Angaben Stationen'!$C$15:$D$114,2,0),"")</f>
        <v/>
      </c>
      <c r="D335" s="203"/>
      <c r="E335" s="210"/>
      <c r="F335" s="230"/>
      <c r="G335" s="230"/>
      <c r="H335" s="230"/>
      <c r="I335" s="220"/>
      <c r="J335" s="220"/>
      <c r="K335" s="220"/>
      <c r="L335" s="114"/>
      <c r="M335" s="115"/>
      <c r="V335" s="6">
        <f t="shared" si="48"/>
        <v>0</v>
      </c>
      <c r="W335" s="6" t="str">
        <f t="shared" si="50"/>
        <v>Leer</v>
      </c>
      <c r="X335" s="6" t="str">
        <f t="shared" ref="X335:X398" si="59">IF($C335&lt;&gt;"","Monate","")</f>
        <v/>
      </c>
      <c r="Y335" s="6">
        <f>VLOOKUP($C335,{"29 - Psychiatrie (Erwachsene)",1;"30 - Kinder- und Jugendpsychiatrie",1;"31 - Psychosomatik",1;0,0;"",0},2,0)</f>
        <v>0</v>
      </c>
      <c r="Z335" s="6">
        <f t="shared" si="51"/>
        <v>0</v>
      </c>
      <c r="AA335" s="6">
        <f t="shared" si="52"/>
        <v>0</v>
      </c>
      <c r="AB335" s="6">
        <f t="shared" si="53"/>
        <v>0</v>
      </c>
      <c r="AC335" s="6">
        <f t="shared" si="54"/>
        <v>0</v>
      </c>
      <c r="AD335" s="6">
        <f t="shared" si="55"/>
        <v>0</v>
      </c>
      <c r="AE335" s="6">
        <f t="shared" si="56"/>
        <v>0</v>
      </c>
      <c r="AF335" s="6">
        <f t="shared" si="57"/>
        <v>0</v>
      </c>
      <c r="AG335" s="6">
        <f t="shared" si="58"/>
        <v>0</v>
      </c>
      <c r="AH335" s="6"/>
    </row>
    <row r="336" spans="1:34" s="20" customFormat="1" ht="15" customHeight="1" x14ac:dyDescent="0.25">
      <c r="A336" s="19"/>
      <c r="B336" s="74" t="str">
        <f t="shared" si="49"/>
        <v>!!!</v>
      </c>
      <c r="C336" s="202" t="str">
        <f>IF($D336&lt;&gt;"",VLOOKUP(TEXT($D336,0),'Angaben Stationen'!$C$15:$D$114,2,0),"")</f>
        <v/>
      </c>
      <c r="D336" s="203"/>
      <c r="E336" s="210"/>
      <c r="F336" s="230"/>
      <c r="G336" s="230"/>
      <c r="H336" s="230"/>
      <c r="I336" s="220"/>
      <c r="J336" s="220"/>
      <c r="K336" s="220"/>
      <c r="L336" s="114"/>
      <c r="M336" s="115"/>
      <c r="V336" s="6">
        <f t="shared" si="48"/>
        <v>0</v>
      </c>
      <c r="W336" s="6" t="str">
        <f t="shared" si="50"/>
        <v>Leer</v>
      </c>
      <c r="X336" s="6" t="str">
        <f t="shared" si="59"/>
        <v/>
      </c>
      <c r="Y336" s="6">
        <f>VLOOKUP($C336,{"29 - Psychiatrie (Erwachsene)",1;"30 - Kinder- und Jugendpsychiatrie",1;"31 - Psychosomatik",1;0,0;"",0},2,0)</f>
        <v>0</v>
      </c>
      <c r="Z336" s="6">
        <f t="shared" si="51"/>
        <v>0</v>
      </c>
      <c r="AA336" s="6">
        <f t="shared" si="52"/>
        <v>0</v>
      </c>
      <c r="AB336" s="6">
        <f t="shared" si="53"/>
        <v>0</v>
      </c>
      <c r="AC336" s="6">
        <f t="shared" si="54"/>
        <v>0</v>
      </c>
      <c r="AD336" s="6">
        <f t="shared" si="55"/>
        <v>0</v>
      </c>
      <c r="AE336" s="6">
        <f t="shared" si="56"/>
        <v>0</v>
      </c>
      <c r="AF336" s="6">
        <f t="shared" si="57"/>
        <v>0</v>
      </c>
      <c r="AG336" s="6">
        <f t="shared" si="58"/>
        <v>0</v>
      </c>
      <c r="AH336" s="6"/>
    </row>
    <row r="337" spans="1:34" s="20" customFormat="1" ht="15" customHeight="1" x14ac:dyDescent="0.25">
      <c r="A337" s="19"/>
      <c r="B337" s="74" t="str">
        <f t="shared" si="49"/>
        <v>!!!</v>
      </c>
      <c r="C337" s="202" t="str">
        <f>IF($D337&lt;&gt;"",VLOOKUP(TEXT($D337,0),'Angaben Stationen'!$C$15:$D$114,2,0),"")</f>
        <v/>
      </c>
      <c r="D337" s="203"/>
      <c r="E337" s="210"/>
      <c r="F337" s="230"/>
      <c r="G337" s="230"/>
      <c r="H337" s="230"/>
      <c r="I337" s="220"/>
      <c r="J337" s="220"/>
      <c r="K337" s="220"/>
      <c r="L337" s="114"/>
      <c r="M337" s="115"/>
      <c r="V337" s="6">
        <f t="shared" ref="V337:V400" si="60">IF(LEN(B337)&gt;0,0,1)</f>
        <v>0</v>
      </c>
      <c r="W337" s="6" t="str">
        <f t="shared" si="50"/>
        <v>Leer</v>
      </c>
      <c r="X337" s="6" t="str">
        <f t="shared" si="59"/>
        <v/>
      </c>
      <c r="Y337" s="6">
        <f>VLOOKUP($C337,{"29 - Psychiatrie (Erwachsene)",1;"30 - Kinder- und Jugendpsychiatrie",1;"31 - Psychosomatik",1;0,0;"",0},2,0)</f>
        <v>0</v>
      </c>
      <c r="Z337" s="6">
        <f t="shared" si="51"/>
        <v>0</v>
      </c>
      <c r="AA337" s="6">
        <f t="shared" si="52"/>
        <v>0</v>
      </c>
      <c r="AB337" s="6">
        <f t="shared" si="53"/>
        <v>0</v>
      </c>
      <c r="AC337" s="6">
        <f t="shared" si="54"/>
        <v>0</v>
      </c>
      <c r="AD337" s="6">
        <f t="shared" si="55"/>
        <v>0</v>
      </c>
      <c r="AE337" s="6">
        <f t="shared" si="56"/>
        <v>0</v>
      </c>
      <c r="AF337" s="6">
        <f t="shared" si="57"/>
        <v>0</v>
      </c>
      <c r="AG337" s="6">
        <f t="shared" si="58"/>
        <v>0</v>
      </c>
      <c r="AH337" s="6"/>
    </row>
    <row r="338" spans="1:34" s="20" customFormat="1" ht="15" customHeight="1" x14ac:dyDescent="0.25">
      <c r="A338" s="19"/>
      <c r="B338" s="74" t="str">
        <f t="shared" ref="B338:B401" si="61">IF(SUM(Y338:AG338)&lt;9,"!!!","")</f>
        <v>!!!</v>
      </c>
      <c r="C338" s="202" t="str">
        <f>IF($D338&lt;&gt;"",VLOOKUP(TEXT($D338,0),'Angaben Stationen'!$C$15:$D$114,2,0),"")</f>
        <v/>
      </c>
      <c r="D338" s="203"/>
      <c r="E338" s="210"/>
      <c r="F338" s="230"/>
      <c r="G338" s="230"/>
      <c r="H338" s="230"/>
      <c r="I338" s="220"/>
      <c r="J338" s="220"/>
      <c r="K338" s="220"/>
      <c r="L338" s="114"/>
      <c r="M338" s="115"/>
      <c r="V338" s="6">
        <f t="shared" si="60"/>
        <v>0</v>
      </c>
      <c r="W338" s="6" t="str">
        <f t="shared" ref="W338:W401" si="62">IF($D337&lt;&gt;"","Stationen","Leer")</f>
        <v>Leer</v>
      </c>
      <c r="X338" s="6" t="str">
        <f t="shared" si="59"/>
        <v/>
      </c>
      <c r="Y338" s="6">
        <f>VLOOKUP($C338,{"29 - Psychiatrie (Erwachsene)",1;"30 - Kinder- und Jugendpsychiatrie",1;"31 - Psychosomatik",1;0,0;"",0},2,0)</f>
        <v>0</v>
      </c>
      <c r="Z338" s="6">
        <f t="shared" ref="Z338:Z401" si="63">IF(LEN($D338)&gt;0,1,0)</f>
        <v>0</v>
      </c>
      <c r="AA338" s="6">
        <f t="shared" ref="AA338:AA401" si="64">IF(LEN($E338)&gt;0,1,0)</f>
        <v>0</v>
      </c>
      <c r="AB338" s="6">
        <f t="shared" ref="AB338:AB401" si="65">IF(LEN($F338)&gt;0,1,0)</f>
        <v>0</v>
      </c>
      <c r="AC338" s="6">
        <f t="shared" ref="AC338:AC401" si="66">IF(LEN($G338)&gt;0,1,0)</f>
        <v>0</v>
      </c>
      <c r="AD338" s="6">
        <f t="shared" ref="AD338:AD401" si="67">IF(LEN($H338)&gt;0,1,0)</f>
        <v>0</v>
      </c>
      <c r="AE338" s="6">
        <f t="shared" ref="AE338:AE401" si="68">IF(LEN($I338)&gt;0,1,0)</f>
        <v>0</v>
      </c>
      <c r="AF338" s="6">
        <f t="shared" ref="AF338:AF401" si="69">IF(LEN($J338)&gt;0,1,0)</f>
        <v>0</v>
      </c>
      <c r="AG338" s="6">
        <f t="shared" ref="AG338:AG401" si="70">IF(LEN($K338)&gt;0,1,0)</f>
        <v>0</v>
      </c>
      <c r="AH338" s="6"/>
    </row>
    <row r="339" spans="1:34" s="20" customFormat="1" ht="15" customHeight="1" x14ac:dyDescent="0.25">
      <c r="A339" s="19"/>
      <c r="B339" s="74" t="str">
        <f t="shared" si="61"/>
        <v>!!!</v>
      </c>
      <c r="C339" s="202" t="str">
        <f>IF($D339&lt;&gt;"",VLOOKUP(TEXT($D339,0),'Angaben Stationen'!$C$15:$D$114,2,0),"")</f>
        <v/>
      </c>
      <c r="D339" s="203"/>
      <c r="E339" s="210"/>
      <c r="F339" s="230"/>
      <c r="G339" s="230"/>
      <c r="H339" s="230"/>
      <c r="I339" s="220"/>
      <c r="J339" s="220"/>
      <c r="K339" s="220"/>
      <c r="L339" s="114"/>
      <c r="M339" s="115"/>
      <c r="V339" s="6">
        <f t="shared" si="60"/>
        <v>0</v>
      </c>
      <c r="W339" s="6" t="str">
        <f t="shared" si="62"/>
        <v>Leer</v>
      </c>
      <c r="X339" s="6" t="str">
        <f t="shared" si="59"/>
        <v/>
      </c>
      <c r="Y339" s="6">
        <f>VLOOKUP($C339,{"29 - Psychiatrie (Erwachsene)",1;"30 - Kinder- und Jugendpsychiatrie",1;"31 - Psychosomatik",1;0,0;"",0},2,0)</f>
        <v>0</v>
      </c>
      <c r="Z339" s="6">
        <f t="shared" si="63"/>
        <v>0</v>
      </c>
      <c r="AA339" s="6">
        <f t="shared" si="64"/>
        <v>0</v>
      </c>
      <c r="AB339" s="6">
        <f t="shared" si="65"/>
        <v>0</v>
      </c>
      <c r="AC339" s="6">
        <f t="shared" si="66"/>
        <v>0</v>
      </c>
      <c r="AD339" s="6">
        <f t="shared" si="67"/>
        <v>0</v>
      </c>
      <c r="AE339" s="6">
        <f t="shared" si="68"/>
        <v>0</v>
      </c>
      <c r="AF339" s="6">
        <f t="shared" si="69"/>
        <v>0</v>
      </c>
      <c r="AG339" s="6">
        <f t="shared" si="70"/>
        <v>0</v>
      </c>
      <c r="AH339" s="6"/>
    </row>
    <row r="340" spans="1:34" s="20" customFormat="1" ht="15" customHeight="1" x14ac:dyDescent="0.25">
      <c r="A340" s="19"/>
      <c r="B340" s="74" t="str">
        <f t="shared" si="61"/>
        <v>!!!</v>
      </c>
      <c r="C340" s="202" t="str">
        <f>IF($D340&lt;&gt;"",VLOOKUP(TEXT($D340,0),'Angaben Stationen'!$C$15:$D$114,2,0),"")</f>
        <v/>
      </c>
      <c r="D340" s="203"/>
      <c r="E340" s="210"/>
      <c r="F340" s="230"/>
      <c r="G340" s="230"/>
      <c r="H340" s="230"/>
      <c r="I340" s="220"/>
      <c r="J340" s="220"/>
      <c r="K340" s="220"/>
      <c r="L340" s="114"/>
      <c r="M340" s="115"/>
      <c r="V340" s="6">
        <f t="shared" si="60"/>
        <v>0</v>
      </c>
      <c r="W340" s="6" t="str">
        <f t="shared" si="62"/>
        <v>Leer</v>
      </c>
      <c r="X340" s="6" t="str">
        <f t="shared" si="59"/>
        <v/>
      </c>
      <c r="Y340" s="6">
        <f>VLOOKUP($C340,{"29 - Psychiatrie (Erwachsene)",1;"30 - Kinder- und Jugendpsychiatrie",1;"31 - Psychosomatik",1;0,0;"",0},2,0)</f>
        <v>0</v>
      </c>
      <c r="Z340" s="6">
        <f t="shared" si="63"/>
        <v>0</v>
      </c>
      <c r="AA340" s="6">
        <f t="shared" si="64"/>
        <v>0</v>
      </c>
      <c r="AB340" s="6">
        <f t="shared" si="65"/>
        <v>0</v>
      </c>
      <c r="AC340" s="6">
        <f t="shared" si="66"/>
        <v>0</v>
      </c>
      <c r="AD340" s="6">
        <f t="shared" si="67"/>
        <v>0</v>
      </c>
      <c r="AE340" s="6">
        <f t="shared" si="68"/>
        <v>0</v>
      </c>
      <c r="AF340" s="6">
        <f t="shared" si="69"/>
        <v>0</v>
      </c>
      <c r="AG340" s="6">
        <f t="shared" si="70"/>
        <v>0</v>
      </c>
      <c r="AH340" s="6"/>
    </row>
    <row r="341" spans="1:34" s="20" customFormat="1" ht="15" customHeight="1" x14ac:dyDescent="0.25">
      <c r="A341" s="19"/>
      <c r="B341" s="74" t="str">
        <f t="shared" si="61"/>
        <v>!!!</v>
      </c>
      <c r="C341" s="202" t="str">
        <f>IF($D341&lt;&gt;"",VLOOKUP(TEXT($D341,0),'Angaben Stationen'!$C$15:$D$114,2,0),"")</f>
        <v/>
      </c>
      <c r="D341" s="203"/>
      <c r="E341" s="210"/>
      <c r="F341" s="230"/>
      <c r="G341" s="230"/>
      <c r="H341" s="230"/>
      <c r="I341" s="220"/>
      <c r="J341" s="220"/>
      <c r="K341" s="220"/>
      <c r="L341" s="114"/>
      <c r="M341" s="115"/>
      <c r="V341" s="6">
        <f t="shared" si="60"/>
        <v>0</v>
      </c>
      <c r="W341" s="6" t="str">
        <f t="shared" si="62"/>
        <v>Leer</v>
      </c>
      <c r="X341" s="6" t="str">
        <f t="shared" si="59"/>
        <v/>
      </c>
      <c r="Y341" s="6">
        <f>VLOOKUP($C341,{"29 - Psychiatrie (Erwachsene)",1;"30 - Kinder- und Jugendpsychiatrie",1;"31 - Psychosomatik",1;0,0;"",0},2,0)</f>
        <v>0</v>
      </c>
      <c r="Z341" s="6">
        <f t="shared" si="63"/>
        <v>0</v>
      </c>
      <c r="AA341" s="6">
        <f t="shared" si="64"/>
        <v>0</v>
      </c>
      <c r="AB341" s="6">
        <f t="shared" si="65"/>
        <v>0</v>
      </c>
      <c r="AC341" s="6">
        <f t="shared" si="66"/>
        <v>0</v>
      </c>
      <c r="AD341" s="6">
        <f t="shared" si="67"/>
        <v>0</v>
      </c>
      <c r="AE341" s="6">
        <f t="shared" si="68"/>
        <v>0</v>
      </c>
      <c r="AF341" s="6">
        <f t="shared" si="69"/>
        <v>0</v>
      </c>
      <c r="AG341" s="6">
        <f t="shared" si="70"/>
        <v>0</v>
      </c>
      <c r="AH341" s="6"/>
    </row>
    <row r="342" spans="1:34" s="20" customFormat="1" ht="15" customHeight="1" x14ac:dyDescent="0.25">
      <c r="A342" s="19"/>
      <c r="B342" s="74" t="str">
        <f t="shared" si="61"/>
        <v>!!!</v>
      </c>
      <c r="C342" s="202" t="str">
        <f>IF($D342&lt;&gt;"",VLOOKUP(TEXT($D342,0),'Angaben Stationen'!$C$15:$D$114,2,0),"")</f>
        <v/>
      </c>
      <c r="D342" s="203"/>
      <c r="E342" s="210"/>
      <c r="F342" s="230"/>
      <c r="G342" s="230"/>
      <c r="H342" s="230"/>
      <c r="I342" s="220"/>
      <c r="J342" s="220"/>
      <c r="K342" s="220"/>
      <c r="L342" s="114"/>
      <c r="M342" s="115"/>
      <c r="V342" s="6">
        <f t="shared" si="60"/>
        <v>0</v>
      </c>
      <c r="W342" s="6" t="str">
        <f t="shared" si="62"/>
        <v>Leer</v>
      </c>
      <c r="X342" s="6" t="str">
        <f t="shared" si="59"/>
        <v/>
      </c>
      <c r="Y342" s="6">
        <f>VLOOKUP($C342,{"29 - Psychiatrie (Erwachsene)",1;"30 - Kinder- und Jugendpsychiatrie",1;"31 - Psychosomatik",1;0,0;"",0},2,0)</f>
        <v>0</v>
      </c>
      <c r="Z342" s="6">
        <f t="shared" si="63"/>
        <v>0</v>
      </c>
      <c r="AA342" s="6">
        <f t="shared" si="64"/>
        <v>0</v>
      </c>
      <c r="AB342" s="6">
        <f t="shared" si="65"/>
        <v>0</v>
      </c>
      <c r="AC342" s="6">
        <f t="shared" si="66"/>
        <v>0</v>
      </c>
      <c r="AD342" s="6">
        <f t="shared" si="67"/>
        <v>0</v>
      </c>
      <c r="AE342" s="6">
        <f t="shared" si="68"/>
        <v>0</v>
      </c>
      <c r="AF342" s="6">
        <f t="shared" si="69"/>
        <v>0</v>
      </c>
      <c r="AG342" s="6">
        <f t="shared" si="70"/>
        <v>0</v>
      </c>
      <c r="AH342" s="6"/>
    </row>
    <row r="343" spans="1:34" s="20" customFormat="1" ht="15" customHeight="1" x14ac:dyDescent="0.25">
      <c r="A343" s="19"/>
      <c r="B343" s="74" t="str">
        <f t="shared" si="61"/>
        <v>!!!</v>
      </c>
      <c r="C343" s="202" t="str">
        <f>IF($D343&lt;&gt;"",VLOOKUP(TEXT($D343,0),'Angaben Stationen'!$C$15:$D$114,2,0),"")</f>
        <v/>
      </c>
      <c r="D343" s="203"/>
      <c r="E343" s="210"/>
      <c r="F343" s="230"/>
      <c r="G343" s="230"/>
      <c r="H343" s="230"/>
      <c r="I343" s="220"/>
      <c r="J343" s="220"/>
      <c r="K343" s="220"/>
      <c r="L343" s="114"/>
      <c r="M343" s="115"/>
      <c r="V343" s="6">
        <f t="shared" si="60"/>
        <v>0</v>
      </c>
      <c r="W343" s="6" t="str">
        <f t="shared" si="62"/>
        <v>Leer</v>
      </c>
      <c r="X343" s="6" t="str">
        <f t="shared" si="59"/>
        <v/>
      </c>
      <c r="Y343" s="6">
        <f>VLOOKUP($C343,{"29 - Psychiatrie (Erwachsene)",1;"30 - Kinder- und Jugendpsychiatrie",1;"31 - Psychosomatik",1;0,0;"",0},2,0)</f>
        <v>0</v>
      </c>
      <c r="Z343" s="6">
        <f t="shared" si="63"/>
        <v>0</v>
      </c>
      <c r="AA343" s="6">
        <f t="shared" si="64"/>
        <v>0</v>
      </c>
      <c r="AB343" s="6">
        <f t="shared" si="65"/>
        <v>0</v>
      </c>
      <c r="AC343" s="6">
        <f t="shared" si="66"/>
        <v>0</v>
      </c>
      <c r="AD343" s="6">
        <f t="shared" si="67"/>
        <v>0</v>
      </c>
      <c r="AE343" s="6">
        <f t="shared" si="68"/>
        <v>0</v>
      </c>
      <c r="AF343" s="6">
        <f t="shared" si="69"/>
        <v>0</v>
      </c>
      <c r="AG343" s="6">
        <f t="shared" si="70"/>
        <v>0</v>
      </c>
      <c r="AH343" s="6"/>
    </row>
    <row r="344" spans="1:34" s="20" customFormat="1" ht="15" customHeight="1" x14ac:dyDescent="0.25">
      <c r="A344" s="19"/>
      <c r="B344" s="74" t="str">
        <f t="shared" si="61"/>
        <v>!!!</v>
      </c>
      <c r="C344" s="202" t="str">
        <f>IF($D344&lt;&gt;"",VLOOKUP(TEXT($D344,0),'Angaben Stationen'!$C$15:$D$114,2,0),"")</f>
        <v/>
      </c>
      <c r="D344" s="203"/>
      <c r="E344" s="210"/>
      <c r="F344" s="230"/>
      <c r="G344" s="230"/>
      <c r="H344" s="230"/>
      <c r="I344" s="220"/>
      <c r="J344" s="220"/>
      <c r="K344" s="220"/>
      <c r="L344" s="114"/>
      <c r="M344" s="115"/>
      <c r="V344" s="6">
        <f t="shared" si="60"/>
        <v>0</v>
      </c>
      <c r="W344" s="6" t="str">
        <f t="shared" si="62"/>
        <v>Leer</v>
      </c>
      <c r="X344" s="6" t="str">
        <f t="shared" si="59"/>
        <v/>
      </c>
      <c r="Y344" s="6">
        <f>VLOOKUP($C344,{"29 - Psychiatrie (Erwachsene)",1;"30 - Kinder- und Jugendpsychiatrie",1;"31 - Psychosomatik",1;0,0;"",0},2,0)</f>
        <v>0</v>
      </c>
      <c r="Z344" s="6">
        <f t="shared" si="63"/>
        <v>0</v>
      </c>
      <c r="AA344" s="6">
        <f t="shared" si="64"/>
        <v>0</v>
      </c>
      <c r="AB344" s="6">
        <f t="shared" si="65"/>
        <v>0</v>
      </c>
      <c r="AC344" s="6">
        <f t="shared" si="66"/>
        <v>0</v>
      </c>
      <c r="AD344" s="6">
        <f t="shared" si="67"/>
        <v>0</v>
      </c>
      <c r="AE344" s="6">
        <f t="shared" si="68"/>
        <v>0</v>
      </c>
      <c r="AF344" s="6">
        <f t="shared" si="69"/>
        <v>0</v>
      </c>
      <c r="AG344" s="6">
        <f t="shared" si="70"/>
        <v>0</v>
      </c>
      <c r="AH344" s="6"/>
    </row>
    <row r="345" spans="1:34" s="20" customFormat="1" ht="15" customHeight="1" x14ac:dyDescent="0.25">
      <c r="A345" s="19"/>
      <c r="B345" s="74" t="str">
        <f t="shared" si="61"/>
        <v>!!!</v>
      </c>
      <c r="C345" s="202" t="str">
        <f>IF($D345&lt;&gt;"",VLOOKUP(TEXT($D345,0),'Angaben Stationen'!$C$15:$D$114,2,0),"")</f>
        <v/>
      </c>
      <c r="D345" s="203"/>
      <c r="E345" s="210"/>
      <c r="F345" s="230"/>
      <c r="G345" s="230"/>
      <c r="H345" s="230"/>
      <c r="I345" s="220"/>
      <c r="J345" s="220"/>
      <c r="K345" s="220"/>
      <c r="L345" s="114"/>
      <c r="M345" s="115"/>
      <c r="V345" s="6">
        <f t="shared" si="60"/>
        <v>0</v>
      </c>
      <c r="W345" s="6" t="str">
        <f t="shared" si="62"/>
        <v>Leer</v>
      </c>
      <c r="X345" s="6" t="str">
        <f t="shared" si="59"/>
        <v/>
      </c>
      <c r="Y345" s="6">
        <f>VLOOKUP($C345,{"29 - Psychiatrie (Erwachsene)",1;"30 - Kinder- und Jugendpsychiatrie",1;"31 - Psychosomatik",1;0,0;"",0},2,0)</f>
        <v>0</v>
      </c>
      <c r="Z345" s="6">
        <f t="shared" si="63"/>
        <v>0</v>
      </c>
      <c r="AA345" s="6">
        <f t="shared" si="64"/>
        <v>0</v>
      </c>
      <c r="AB345" s="6">
        <f t="shared" si="65"/>
        <v>0</v>
      </c>
      <c r="AC345" s="6">
        <f t="shared" si="66"/>
        <v>0</v>
      </c>
      <c r="AD345" s="6">
        <f t="shared" si="67"/>
        <v>0</v>
      </c>
      <c r="AE345" s="6">
        <f t="shared" si="68"/>
        <v>0</v>
      </c>
      <c r="AF345" s="6">
        <f t="shared" si="69"/>
        <v>0</v>
      </c>
      <c r="AG345" s="6">
        <f t="shared" si="70"/>
        <v>0</v>
      </c>
      <c r="AH345" s="6"/>
    </row>
    <row r="346" spans="1:34" s="20" customFormat="1" ht="15" customHeight="1" x14ac:dyDescent="0.25">
      <c r="A346" s="19"/>
      <c r="B346" s="74" t="str">
        <f t="shared" si="61"/>
        <v>!!!</v>
      </c>
      <c r="C346" s="202" t="str">
        <f>IF($D346&lt;&gt;"",VLOOKUP(TEXT($D346,0),'Angaben Stationen'!$C$15:$D$114,2,0),"")</f>
        <v/>
      </c>
      <c r="D346" s="203"/>
      <c r="E346" s="210"/>
      <c r="F346" s="230"/>
      <c r="G346" s="230"/>
      <c r="H346" s="230"/>
      <c r="I346" s="220"/>
      <c r="J346" s="220"/>
      <c r="K346" s="220"/>
      <c r="L346" s="114"/>
      <c r="M346" s="115"/>
      <c r="V346" s="6">
        <f t="shared" si="60"/>
        <v>0</v>
      </c>
      <c r="W346" s="6" t="str">
        <f t="shared" si="62"/>
        <v>Leer</v>
      </c>
      <c r="X346" s="6" t="str">
        <f t="shared" si="59"/>
        <v/>
      </c>
      <c r="Y346" s="6">
        <f>VLOOKUP($C346,{"29 - Psychiatrie (Erwachsene)",1;"30 - Kinder- und Jugendpsychiatrie",1;"31 - Psychosomatik",1;0,0;"",0},2,0)</f>
        <v>0</v>
      </c>
      <c r="Z346" s="6">
        <f t="shared" si="63"/>
        <v>0</v>
      </c>
      <c r="AA346" s="6">
        <f t="shared" si="64"/>
        <v>0</v>
      </c>
      <c r="AB346" s="6">
        <f t="shared" si="65"/>
        <v>0</v>
      </c>
      <c r="AC346" s="6">
        <f t="shared" si="66"/>
        <v>0</v>
      </c>
      <c r="AD346" s="6">
        <f t="shared" si="67"/>
        <v>0</v>
      </c>
      <c r="AE346" s="6">
        <f t="shared" si="68"/>
        <v>0</v>
      </c>
      <c r="AF346" s="6">
        <f t="shared" si="69"/>
        <v>0</v>
      </c>
      <c r="AG346" s="6">
        <f t="shared" si="70"/>
        <v>0</v>
      </c>
      <c r="AH346" s="6"/>
    </row>
    <row r="347" spans="1:34" s="20" customFormat="1" ht="15" customHeight="1" x14ac:dyDescent="0.25">
      <c r="A347" s="19"/>
      <c r="B347" s="74" t="str">
        <f t="shared" si="61"/>
        <v>!!!</v>
      </c>
      <c r="C347" s="202" t="str">
        <f>IF($D347&lt;&gt;"",VLOOKUP(TEXT($D347,0),'Angaben Stationen'!$C$15:$D$114,2,0),"")</f>
        <v/>
      </c>
      <c r="D347" s="203"/>
      <c r="E347" s="210"/>
      <c r="F347" s="230"/>
      <c r="G347" s="230"/>
      <c r="H347" s="230"/>
      <c r="I347" s="220"/>
      <c r="J347" s="220"/>
      <c r="K347" s="220"/>
      <c r="L347" s="114"/>
      <c r="M347" s="115"/>
      <c r="V347" s="6">
        <f t="shared" si="60"/>
        <v>0</v>
      </c>
      <c r="W347" s="6" t="str">
        <f t="shared" si="62"/>
        <v>Leer</v>
      </c>
      <c r="X347" s="6" t="str">
        <f t="shared" si="59"/>
        <v/>
      </c>
      <c r="Y347" s="6">
        <f>VLOOKUP($C347,{"29 - Psychiatrie (Erwachsene)",1;"30 - Kinder- und Jugendpsychiatrie",1;"31 - Psychosomatik",1;0,0;"",0},2,0)</f>
        <v>0</v>
      </c>
      <c r="Z347" s="6">
        <f t="shared" si="63"/>
        <v>0</v>
      </c>
      <c r="AA347" s="6">
        <f t="shared" si="64"/>
        <v>0</v>
      </c>
      <c r="AB347" s="6">
        <f t="shared" si="65"/>
        <v>0</v>
      </c>
      <c r="AC347" s="6">
        <f t="shared" si="66"/>
        <v>0</v>
      </c>
      <c r="AD347" s="6">
        <f t="shared" si="67"/>
        <v>0</v>
      </c>
      <c r="AE347" s="6">
        <f t="shared" si="68"/>
        <v>0</v>
      </c>
      <c r="AF347" s="6">
        <f t="shared" si="69"/>
        <v>0</v>
      </c>
      <c r="AG347" s="6">
        <f t="shared" si="70"/>
        <v>0</v>
      </c>
      <c r="AH347" s="6"/>
    </row>
    <row r="348" spans="1:34" s="20" customFormat="1" ht="15" customHeight="1" x14ac:dyDescent="0.25">
      <c r="A348" s="19"/>
      <c r="B348" s="74" t="str">
        <f t="shared" si="61"/>
        <v>!!!</v>
      </c>
      <c r="C348" s="202" t="str">
        <f>IF($D348&lt;&gt;"",VLOOKUP(TEXT($D348,0),'Angaben Stationen'!$C$15:$D$114,2,0),"")</f>
        <v/>
      </c>
      <c r="D348" s="203"/>
      <c r="E348" s="210"/>
      <c r="F348" s="230"/>
      <c r="G348" s="230"/>
      <c r="H348" s="230"/>
      <c r="I348" s="220"/>
      <c r="J348" s="220"/>
      <c r="K348" s="220"/>
      <c r="L348" s="114"/>
      <c r="M348" s="115"/>
      <c r="V348" s="6">
        <f t="shared" si="60"/>
        <v>0</v>
      </c>
      <c r="W348" s="6" t="str">
        <f t="shared" si="62"/>
        <v>Leer</v>
      </c>
      <c r="X348" s="6" t="str">
        <f t="shared" si="59"/>
        <v/>
      </c>
      <c r="Y348" s="6">
        <f>VLOOKUP($C348,{"29 - Psychiatrie (Erwachsene)",1;"30 - Kinder- und Jugendpsychiatrie",1;"31 - Psychosomatik",1;0,0;"",0},2,0)</f>
        <v>0</v>
      </c>
      <c r="Z348" s="6">
        <f t="shared" si="63"/>
        <v>0</v>
      </c>
      <c r="AA348" s="6">
        <f t="shared" si="64"/>
        <v>0</v>
      </c>
      <c r="AB348" s="6">
        <f t="shared" si="65"/>
        <v>0</v>
      </c>
      <c r="AC348" s="6">
        <f t="shared" si="66"/>
        <v>0</v>
      </c>
      <c r="AD348" s="6">
        <f t="shared" si="67"/>
        <v>0</v>
      </c>
      <c r="AE348" s="6">
        <f t="shared" si="68"/>
        <v>0</v>
      </c>
      <c r="AF348" s="6">
        <f t="shared" si="69"/>
        <v>0</v>
      </c>
      <c r="AG348" s="6">
        <f t="shared" si="70"/>
        <v>0</v>
      </c>
      <c r="AH348" s="6"/>
    </row>
    <row r="349" spans="1:34" s="20" customFormat="1" ht="15" customHeight="1" x14ac:dyDescent="0.25">
      <c r="A349" s="19"/>
      <c r="B349" s="74" t="str">
        <f t="shared" si="61"/>
        <v>!!!</v>
      </c>
      <c r="C349" s="202" t="str">
        <f>IF($D349&lt;&gt;"",VLOOKUP(TEXT($D349,0),'Angaben Stationen'!$C$15:$D$114,2,0),"")</f>
        <v/>
      </c>
      <c r="D349" s="203"/>
      <c r="E349" s="210"/>
      <c r="F349" s="230"/>
      <c r="G349" s="230"/>
      <c r="H349" s="230"/>
      <c r="I349" s="220"/>
      <c r="J349" s="220"/>
      <c r="K349" s="220"/>
      <c r="L349" s="114"/>
      <c r="M349" s="115"/>
      <c r="V349" s="6">
        <f t="shared" si="60"/>
        <v>0</v>
      </c>
      <c r="W349" s="6" t="str">
        <f t="shared" si="62"/>
        <v>Leer</v>
      </c>
      <c r="X349" s="6" t="str">
        <f t="shared" si="59"/>
        <v/>
      </c>
      <c r="Y349" s="6">
        <f>VLOOKUP($C349,{"29 - Psychiatrie (Erwachsene)",1;"30 - Kinder- und Jugendpsychiatrie",1;"31 - Psychosomatik",1;0,0;"",0},2,0)</f>
        <v>0</v>
      </c>
      <c r="Z349" s="6">
        <f t="shared" si="63"/>
        <v>0</v>
      </c>
      <c r="AA349" s="6">
        <f t="shared" si="64"/>
        <v>0</v>
      </c>
      <c r="AB349" s="6">
        <f t="shared" si="65"/>
        <v>0</v>
      </c>
      <c r="AC349" s="6">
        <f t="shared" si="66"/>
        <v>0</v>
      </c>
      <c r="AD349" s="6">
        <f t="shared" si="67"/>
        <v>0</v>
      </c>
      <c r="AE349" s="6">
        <f t="shared" si="68"/>
        <v>0</v>
      </c>
      <c r="AF349" s="6">
        <f t="shared" si="69"/>
        <v>0</v>
      </c>
      <c r="AG349" s="6">
        <f t="shared" si="70"/>
        <v>0</v>
      </c>
      <c r="AH349" s="6"/>
    </row>
    <row r="350" spans="1:34" s="20" customFormat="1" ht="15" customHeight="1" x14ac:dyDescent="0.25">
      <c r="A350" s="19"/>
      <c r="B350" s="74" t="str">
        <f t="shared" si="61"/>
        <v>!!!</v>
      </c>
      <c r="C350" s="202" t="str">
        <f>IF($D350&lt;&gt;"",VLOOKUP(TEXT($D350,0),'Angaben Stationen'!$C$15:$D$114,2,0),"")</f>
        <v/>
      </c>
      <c r="D350" s="203"/>
      <c r="E350" s="210"/>
      <c r="F350" s="230"/>
      <c r="G350" s="230"/>
      <c r="H350" s="230"/>
      <c r="I350" s="220"/>
      <c r="J350" s="220"/>
      <c r="K350" s="220"/>
      <c r="L350" s="114"/>
      <c r="M350" s="115"/>
      <c r="V350" s="6">
        <f t="shared" si="60"/>
        <v>0</v>
      </c>
      <c r="W350" s="6" t="str">
        <f t="shared" si="62"/>
        <v>Leer</v>
      </c>
      <c r="X350" s="6" t="str">
        <f t="shared" si="59"/>
        <v/>
      </c>
      <c r="Y350" s="6">
        <f>VLOOKUP($C350,{"29 - Psychiatrie (Erwachsene)",1;"30 - Kinder- und Jugendpsychiatrie",1;"31 - Psychosomatik",1;0,0;"",0},2,0)</f>
        <v>0</v>
      </c>
      <c r="Z350" s="6">
        <f t="shared" si="63"/>
        <v>0</v>
      </c>
      <c r="AA350" s="6">
        <f t="shared" si="64"/>
        <v>0</v>
      </c>
      <c r="AB350" s="6">
        <f t="shared" si="65"/>
        <v>0</v>
      </c>
      <c r="AC350" s="6">
        <f t="shared" si="66"/>
        <v>0</v>
      </c>
      <c r="AD350" s="6">
        <f t="shared" si="67"/>
        <v>0</v>
      </c>
      <c r="AE350" s="6">
        <f t="shared" si="68"/>
        <v>0</v>
      </c>
      <c r="AF350" s="6">
        <f t="shared" si="69"/>
        <v>0</v>
      </c>
      <c r="AG350" s="6">
        <f t="shared" si="70"/>
        <v>0</v>
      </c>
      <c r="AH350" s="6"/>
    </row>
    <row r="351" spans="1:34" s="20" customFormat="1" ht="15" customHeight="1" x14ac:dyDescent="0.25">
      <c r="A351" s="19"/>
      <c r="B351" s="74" t="str">
        <f t="shared" si="61"/>
        <v>!!!</v>
      </c>
      <c r="C351" s="202" t="str">
        <f>IF($D351&lt;&gt;"",VLOOKUP(TEXT($D351,0),'Angaben Stationen'!$C$15:$D$114,2,0),"")</f>
        <v/>
      </c>
      <c r="D351" s="203"/>
      <c r="E351" s="210"/>
      <c r="F351" s="230"/>
      <c r="G351" s="230"/>
      <c r="H351" s="230"/>
      <c r="I351" s="220"/>
      <c r="J351" s="220"/>
      <c r="K351" s="220"/>
      <c r="L351" s="114"/>
      <c r="M351" s="115"/>
      <c r="V351" s="6">
        <f t="shared" si="60"/>
        <v>0</v>
      </c>
      <c r="W351" s="6" t="str">
        <f t="shared" si="62"/>
        <v>Leer</v>
      </c>
      <c r="X351" s="6" t="str">
        <f t="shared" si="59"/>
        <v/>
      </c>
      <c r="Y351" s="6">
        <f>VLOOKUP($C351,{"29 - Psychiatrie (Erwachsene)",1;"30 - Kinder- und Jugendpsychiatrie",1;"31 - Psychosomatik",1;0,0;"",0},2,0)</f>
        <v>0</v>
      </c>
      <c r="Z351" s="6">
        <f t="shared" si="63"/>
        <v>0</v>
      </c>
      <c r="AA351" s="6">
        <f t="shared" si="64"/>
        <v>0</v>
      </c>
      <c r="AB351" s="6">
        <f t="shared" si="65"/>
        <v>0</v>
      </c>
      <c r="AC351" s="6">
        <f t="shared" si="66"/>
        <v>0</v>
      </c>
      <c r="AD351" s="6">
        <f t="shared" si="67"/>
        <v>0</v>
      </c>
      <c r="AE351" s="6">
        <f t="shared" si="68"/>
        <v>0</v>
      </c>
      <c r="AF351" s="6">
        <f t="shared" si="69"/>
        <v>0</v>
      </c>
      <c r="AG351" s="6">
        <f t="shared" si="70"/>
        <v>0</v>
      </c>
      <c r="AH351" s="6"/>
    </row>
    <row r="352" spans="1:34" s="20" customFormat="1" ht="15" customHeight="1" x14ac:dyDescent="0.25">
      <c r="A352" s="19"/>
      <c r="B352" s="74" t="str">
        <f t="shared" si="61"/>
        <v>!!!</v>
      </c>
      <c r="C352" s="202" t="str">
        <f>IF($D352&lt;&gt;"",VLOOKUP(TEXT($D352,0),'Angaben Stationen'!$C$15:$D$114,2,0),"")</f>
        <v/>
      </c>
      <c r="D352" s="203"/>
      <c r="E352" s="210"/>
      <c r="F352" s="230"/>
      <c r="G352" s="230"/>
      <c r="H352" s="230"/>
      <c r="I352" s="220"/>
      <c r="J352" s="220"/>
      <c r="K352" s="220"/>
      <c r="L352" s="114"/>
      <c r="M352" s="115"/>
      <c r="V352" s="6">
        <f t="shared" si="60"/>
        <v>0</v>
      </c>
      <c r="W352" s="6" t="str">
        <f t="shared" si="62"/>
        <v>Leer</v>
      </c>
      <c r="X352" s="6" t="str">
        <f t="shared" si="59"/>
        <v/>
      </c>
      <c r="Y352" s="6">
        <f>VLOOKUP($C352,{"29 - Psychiatrie (Erwachsene)",1;"30 - Kinder- und Jugendpsychiatrie",1;"31 - Psychosomatik",1;0,0;"",0},2,0)</f>
        <v>0</v>
      </c>
      <c r="Z352" s="6">
        <f t="shared" si="63"/>
        <v>0</v>
      </c>
      <c r="AA352" s="6">
        <f t="shared" si="64"/>
        <v>0</v>
      </c>
      <c r="AB352" s="6">
        <f t="shared" si="65"/>
        <v>0</v>
      </c>
      <c r="AC352" s="6">
        <f t="shared" si="66"/>
        <v>0</v>
      </c>
      <c r="AD352" s="6">
        <f t="shared" si="67"/>
        <v>0</v>
      </c>
      <c r="AE352" s="6">
        <f t="shared" si="68"/>
        <v>0</v>
      </c>
      <c r="AF352" s="6">
        <f t="shared" si="69"/>
        <v>0</v>
      </c>
      <c r="AG352" s="6">
        <f t="shared" si="70"/>
        <v>0</v>
      </c>
      <c r="AH352" s="6"/>
    </row>
    <row r="353" spans="1:34" s="20" customFormat="1" ht="15" customHeight="1" x14ac:dyDescent="0.25">
      <c r="A353" s="19"/>
      <c r="B353" s="74" t="str">
        <f t="shared" si="61"/>
        <v>!!!</v>
      </c>
      <c r="C353" s="202" t="str">
        <f>IF($D353&lt;&gt;"",VLOOKUP(TEXT($D353,0),'Angaben Stationen'!$C$15:$D$114,2,0),"")</f>
        <v/>
      </c>
      <c r="D353" s="203"/>
      <c r="E353" s="210"/>
      <c r="F353" s="230"/>
      <c r="G353" s="230"/>
      <c r="H353" s="230"/>
      <c r="I353" s="220"/>
      <c r="J353" s="220"/>
      <c r="K353" s="220"/>
      <c r="L353" s="114"/>
      <c r="M353" s="115"/>
      <c r="V353" s="6">
        <f t="shared" si="60"/>
        <v>0</v>
      </c>
      <c r="W353" s="6" t="str">
        <f t="shared" si="62"/>
        <v>Leer</v>
      </c>
      <c r="X353" s="6" t="str">
        <f t="shared" si="59"/>
        <v/>
      </c>
      <c r="Y353" s="6">
        <f>VLOOKUP($C353,{"29 - Psychiatrie (Erwachsene)",1;"30 - Kinder- und Jugendpsychiatrie",1;"31 - Psychosomatik",1;0,0;"",0},2,0)</f>
        <v>0</v>
      </c>
      <c r="Z353" s="6">
        <f t="shared" si="63"/>
        <v>0</v>
      </c>
      <c r="AA353" s="6">
        <f t="shared" si="64"/>
        <v>0</v>
      </c>
      <c r="AB353" s="6">
        <f t="shared" si="65"/>
        <v>0</v>
      </c>
      <c r="AC353" s="6">
        <f t="shared" si="66"/>
        <v>0</v>
      </c>
      <c r="AD353" s="6">
        <f t="shared" si="67"/>
        <v>0</v>
      </c>
      <c r="AE353" s="6">
        <f t="shared" si="68"/>
        <v>0</v>
      </c>
      <c r="AF353" s="6">
        <f t="shared" si="69"/>
        <v>0</v>
      </c>
      <c r="AG353" s="6">
        <f t="shared" si="70"/>
        <v>0</v>
      </c>
      <c r="AH353" s="6"/>
    </row>
    <row r="354" spans="1:34" s="20" customFormat="1" ht="15" customHeight="1" x14ac:dyDescent="0.25">
      <c r="A354" s="19"/>
      <c r="B354" s="74" t="str">
        <f t="shared" si="61"/>
        <v>!!!</v>
      </c>
      <c r="C354" s="202" t="str">
        <f>IF($D354&lt;&gt;"",VLOOKUP(TEXT($D354,0),'Angaben Stationen'!$C$15:$D$114,2,0),"")</f>
        <v/>
      </c>
      <c r="D354" s="203"/>
      <c r="E354" s="210"/>
      <c r="F354" s="230"/>
      <c r="G354" s="230"/>
      <c r="H354" s="230"/>
      <c r="I354" s="220"/>
      <c r="J354" s="220"/>
      <c r="K354" s="220"/>
      <c r="L354" s="114"/>
      <c r="M354" s="115"/>
      <c r="V354" s="6">
        <f t="shared" si="60"/>
        <v>0</v>
      </c>
      <c r="W354" s="6" t="str">
        <f t="shared" si="62"/>
        <v>Leer</v>
      </c>
      <c r="X354" s="6" t="str">
        <f t="shared" si="59"/>
        <v/>
      </c>
      <c r="Y354" s="6">
        <f>VLOOKUP($C354,{"29 - Psychiatrie (Erwachsene)",1;"30 - Kinder- und Jugendpsychiatrie",1;"31 - Psychosomatik",1;0,0;"",0},2,0)</f>
        <v>0</v>
      </c>
      <c r="Z354" s="6">
        <f t="shared" si="63"/>
        <v>0</v>
      </c>
      <c r="AA354" s="6">
        <f t="shared" si="64"/>
        <v>0</v>
      </c>
      <c r="AB354" s="6">
        <f t="shared" si="65"/>
        <v>0</v>
      </c>
      <c r="AC354" s="6">
        <f t="shared" si="66"/>
        <v>0</v>
      </c>
      <c r="AD354" s="6">
        <f t="shared" si="67"/>
        <v>0</v>
      </c>
      <c r="AE354" s="6">
        <f t="shared" si="68"/>
        <v>0</v>
      </c>
      <c r="AF354" s="6">
        <f t="shared" si="69"/>
        <v>0</v>
      </c>
      <c r="AG354" s="6">
        <f t="shared" si="70"/>
        <v>0</v>
      </c>
      <c r="AH354" s="6"/>
    </row>
    <row r="355" spans="1:34" s="20" customFormat="1" ht="15" customHeight="1" x14ac:dyDescent="0.25">
      <c r="A355" s="19"/>
      <c r="B355" s="74" t="str">
        <f t="shared" si="61"/>
        <v>!!!</v>
      </c>
      <c r="C355" s="202" t="str">
        <f>IF($D355&lt;&gt;"",VLOOKUP(TEXT($D355,0),'Angaben Stationen'!$C$15:$D$114,2,0),"")</f>
        <v/>
      </c>
      <c r="D355" s="203"/>
      <c r="E355" s="210"/>
      <c r="F355" s="230"/>
      <c r="G355" s="230"/>
      <c r="H355" s="230"/>
      <c r="I355" s="220"/>
      <c r="J355" s="220"/>
      <c r="K355" s="220"/>
      <c r="L355" s="114"/>
      <c r="M355" s="115"/>
      <c r="V355" s="6">
        <f t="shared" si="60"/>
        <v>0</v>
      </c>
      <c r="W355" s="6" t="str">
        <f t="shared" si="62"/>
        <v>Leer</v>
      </c>
      <c r="X355" s="6" t="str">
        <f t="shared" si="59"/>
        <v/>
      </c>
      <c r="Y355" s="6">
        <f>VLOOKUP($C355,{"29 - Psychiatrie (Erwachsene)",1;"30 - Kinder- und Jugendpsychiatrie",1;"31 - Psychosomatik",1;0,0;"",0},2,0)</f>
        <v>0</v>
      </c>
      <c r="Z355" s="6">
        <f t="shared" si="63"/>
        <v>0</v>
      </c>
      <c r="AA355" s="6">
        <f t="shared" si="64"/>
        <v>0</v>
      </c>
      <c r="AB355" s="6">
        <f t="shared" si="65"/>
        <v>0</v>
      </c>
      <c r="AC355" s="6">
        <f t="shared" si="66"/>
        <v>0</v>
      </c>
      <c r="AD355" s="6">
        <f t="shared" si="67"/>
        <v>0</v>
      </c>
      <c r="AE355" s="6">
        <f t="shared" si="68"/>
        <v>0</v>
      </c>
      <c r="AF355" s="6">
        <f t="shared" si="69"/>
        <v>0</v>
      </c>
      <c r="AG355" s="6">
        <f t="shared" si="70"/>
        <v>0</v>
      </c>
      <c r="AH355" s="6"/>
    </row>
    <row r="356" spans="1:34" s="20" customFormat="1" ht="15" customHeight="1" x14ac:dyDescent="0.25">
      <c r="A356" s="19"/>
      <c r="B356" s="74" t="str">
        <f t="shared" si="61"/>
        <v>!!!</v>
      </c>
      <c r="C356" s="202" t="str">
        <f>IF($D356&lt;&gt;"",VLOOKUP(TEXT($D356,0),'Angaben Stationen'!$C$15:$D$114,2,0),"")</f>
        <v/>
      </c>
      <c r="D356" s="203"/>
      <c r="E356" s="210"/>
      <c r="F356" s="230"/>
      <c r="G356" s="230"/>
      <c r="H356" s="230"/>
      <c r="I356" s="220"/>
      <c r="J356" s="220"/>
      <c r="K356" s="220"/>
      <c r="L356" s="114"/>
      <c r="M356" s="115"/>
      <c r="V356" s="6">
        <f t="shared" si="60"/>
        <v>0</v>
      </c>
      <c r="W356" s="6" t="str">
        <f t="shared" si="62"/>
        <v>Leer</v>
      </c>
      <c r="X356" s="6" t="str">
        <f t="shared" si="59"/>
        <v/>
      </c>
      <c r="Y356" s="6">
        <f>VLOOKUP($C356,{"29 - Psychiatrie (Erwachsene)",1;"30 - Kinder- und Jugendpsychiatrie",1;"31 - Psychosomatik",1;0,0;"",0},2,0)</f>
        <v>0</v>
      </c>
      <c r="Z356" s="6">
        <f t="shared" si="63"/>
        <v>0</v>
      </c>
      <c r="AA356" s="6">
        <f t="shared" si="64"/>
        <v>0</v>
      </c>
      <c r="AB356" s="6">
        <f t="shared" si="65"/>
        <v>0</v>
      </c>
      <c r="AC356" s="6">
        <f t="shared" si="66"/>
        <v>0</v>
      </c>
      <c r="AD356" s="6">
        <f t="shared" si="67"/>
        <v>0</v>
      </c>
      <c r="AE356" s="6">
        <f t="shared" si="68"/>
        <v>0</v>
      </c>
      <c r="AF356" s="6">
        <f t="shared" si="69"/>
        <v>0</v>
      </c>
      <c r="AG356" s="6">
        <f t="shared" si="70"/>
        <v>0</v>
      </c>
      <c r="AH356" s="6"/>
    </row>
    <row r="357" spans="1:34" s="20" customFormat="1" ht="15" customHeight="1" x14ac:dyDescent="0.25">
      <c r="A357" s="19"/>
      <c r="B357" s="74" t="str">
        <f t="shared" si="61"/>
        <v>!!!</v>
      </c>
      <c r="C357" s="202" t="str">
        <f>IF($D357&lt;&gt;"",VLOOKUP(TEXT($D357,0),'Angaben Stationen'!$C$15:$D$114,2,0),"")</f>
        <v/>
      </c>
      <c r="D357" s="203"/>
      <c r="E357" s="210"/>
      <c r="F357" s="230"/>
      <c r="G357" s="230"/>
      <c r="H357" s="230"/>
      <c r="I357" s="220"/>
      <c r="J357" s="220"/>
      <c r="K357" s="220"/>
      <c r="L357" s="114"/>
      <c r="M357" s="115"/>
      <c r="V357" s="6">
        <f t="shared" si="60"/>
        <v>0</v>
      </c>
      <c r="W357" s="6" t="str">
        <f t="shared" si="62"/>
        <v>Leer</v>
      </c>
      <c r="X357" s="6" t="str">
        <f t="shared" si="59"/>
        <v/>
      </c>
      <c r="Y357" s="6">
        <f>VLOOKUP($C357,{"29 - Psychiatrie (Erwachsene)",1;"30 - Kinder- und Jugendpsychiatrie",1;"31 - Psychosomatik",1;0,0;"",0},2,0)</f>
        <v>0</v>
      </c>
      <c r="Z357" s="6">
        <f t="shared" si="63"/>
        <v>0</v>
      </c>
      <c r="AA357" s="6">
        <f t="shared" si="64"/>
        <v>0</v>
      </c>
      <c r="AB357" s="6">
        <f t="shared" si="65"/>
        <v>0</v>
      </c>
      <c r="AC357" s="6">
        <f t="shared" si="66"/>
        <v>0</v>
      </c>
      <c r="AD357" s="6">
        <f t="shared" si="67"/>
        <v>0</v>
      </c>
      <c r="AE357" s="6">
        <f t="shared" si="68"/>
        <v>0</v>
      </c>
      <c r="AF357" s="6">
        <f t="shared" si="69"/>
        <v>0</v>
      </c>
      <c r="AG357" s="6">
        <f t="shared" si="70"/>
        <v>0</v>
      </c>
      <c r="AH357" s="6"/>
    </row>
    <row r="358" spans="1:34" s="20" customFormat="1" ht="15" customHeight="1" x14ac:dyDescent="0.25">
      <c r="A358" s="19"/>
      <c r="B358" s="74" t="str">
        <f t="shared" si="61"/>
        <v>!!!</v>
      </c>
      <c r="C358" s="202" t="str">
        <f>IF($D358&lt;&gt;"",VLOOKUP(TEXT($D358,0),'Angaben Stationen'!$C$15:$D$114,2,0),"")</f>
        <v/>
      </c>
      <c r="D358" s="203"/>
      <c r="E358" s="210"/>
      <c r="F358" s="230"/>
      <c r="G358" s="230"/>
      <c r="H358" s="230"/>
      <c r="I358" s="220"/>
      <c r="J358" s="220"/>
      <c r="K358" s="220"/>
      <c r="L358" s="114"/>
      <c r="M358" s="115"/>
      <c r="V358" s="6">
        <f t="shared" si="60"/>
        <v>0</v>
      </c>
      <c r="W358" s="6" t="str">
        <f t="shared" si="62"/>
        <v>Leer</v>
      </c>
      <c r="X358" s="6" t="str">
        <f t="shared" si="59"/>
        <v/>
      </c>
      <c r="Y358" s="6">
        <f>VLOOKUP($C358,{"29 - Psychiatrie (Erwachsene)",1;"30 - Kinder- und Jugendpsychiatrie",1;"31 - Psychosomatik",1;0,0;"",0},2,0)</f>
        <v>0</v>
      </c>
      <c r="Z358" s="6">
        <f t="shared" si="63"/>
        <v>0</v>
      </c>
      <c r="AA358" s="6">
        <f t="shared" si="64"/>
        <v>0</v>
      </c>
      <c r="AB358" s="6">
        <f t="shared" si="65"/>
        <v>0</v>
      </c>
      <c r="AC358" s="6">
        <f t="shared" si="66"/>
        <v>0</v>
      </c>
      <c r="AD358" s="6">
        <f t="shared" si="67"/>
        <v>0</v>
      </c>
      <c r="AE358" s="6">
        <f t="shared" si="68"/>
        <v>0</v>
      </c>
      <c r="AF358" s="6">
        <f t="shared" si="69"/>
        <v>0</v>
      </c>
      <c r="AG358" s="6">
        <f t="shared" si="70"/>
        <v>0</v>
      </c>
      <c r="AH358" s="6"/>
    </row>
    <row r="359" spans="1:34" s="20" customFormat="1" ht="15" customHeight="1" x14ac:dyDescent="0.25">
      <c r="A359" s="19"/>
      <c r="B359" s="74" t="str">
        <f t="shared" si="61"/>
        <v>!!!</v>
      </c>
      <c r="C359" s="202" t="str">
        <f>IF($D359&lt;&gt;"",VLOOKUP(TEXT($D359,0),'Angaben Stationen'!$C$15:$D$114,2,0),"")</f>
        <v/>
      </c>
      <c r="D359" s="203"/>
      <c r="E359" s="210"/>
      <c r="F359" s="230"/>
      <c r="G359" s="230"/>
      <c r="H359" s="230"/>
      <c r="I359" s="220"/>
      <c r="J359" s="220"/>
      <c r="K359" s="220"/>
      <c r="L359" s="114"/>
      <c r="M359" s="115"/>
      <c r="V359" s="6">
        <f t="shared" si="60"/>
        <v>0</v>
      </c>
      <c r="W359" s="6" t="str">
        <f t="shared" si="62"/>
        <v>Leer</v>
      </c>
      <c r="X359" s="6" t="str">
        <f t="shared" si="59"/>
        <v/>
      </c>
      <c r="Y359" s="6">
        <f>VLOOKUP($C359,{"29 - Psychiatrie (Erwachsene)",1;"30 - Kinder- und Jugendpsychiatrie",1;"31 - Psychosomatik",1;0,0;"",0},2,0)</f>
        <v>0</v>
      </c>
      <c r="Z359" s="6">
        <f t="shared" si="63"/>
        <v>0</v>
      </c>
      <c r="AA359" s="6">
        <f t="shared" si="64"/>
        <v>0</v>
      </c>
      <c r="AB359" s="6">
        <f t="shared" si="65"/>
        <v>0</v>
      </c>
      <c r="AC359" s="6">
        <f t="shared" si="66"/>
        <v>0</v>
      </c>
      <c r="AD359" s="6">
        <f t="shared" si="67"/>
        <v>0</v>
      </c>
      <c r="AE359" s="6">
        <f t="shared" si="68"/>
        <v>0</v>
      </c>
      <c r="AF359" s="6">
        <f t="shared" si="69"/>
        <v>0</v>
      </c>
      <c r="AG359" s="6">
        <f t="shared" si="70"/>
        <v>0</v>
      </c>
      <c r="AH359" s="6"/>
    </row>
    <row r="360" spans="1:34" s="20" customFormat="1" ht="15" customHeight="1" x14ac:dyDescent="0.25">
      <c r="A360" s="19"/>
      <c r="B360" s="74" t="str">
        <f t="shared" si="61"/>
        <v>!!!</v>
      </c>
      <c r="C360" s="202" t="str">
        <f>IF($D360&lt;&gt;"",VLOOKUP(TEXT($D360,0),'Angaben Stationen'!$C$15:$D$114,2,0),"")</f>
        <v/>
      </c>
      <c r="D360" s="203"/>
      <c r="E360" s="210"/>
      <c r="F360" s="230"/>
      <c r="G360" s="230"/>
      <c r="H360" s="230"/>
      <c r="I360" s="220"/>
      <c r="J360" s="220"/>
      <c r="K360" s="220"/>
      <c r="L360" s="114"/>
      <c r="M360" s="115"/>
      <c r="V360" s="6">
        <f t="shared" si="60"/>
        <v>0</v>
      </c>
      <c r="W360" s="6" t="str">
        <f t="shared" si="62"/>
        <v>Leer</v>
      </c>
      <c r="X360" s="6" t="str">
        <f t="shared" si="59"/>
        <v/>
      </c>
      <c r="Y360" s="6">
        <f>VLOOKUP($C360,{"29 - Psychiatrie (Erwachsene)",1;"30 - Kinder- und Jugendpsychiatrie",1;"31 - Psychosomatik",1;0,0;"",0},2,0)</f>
        <v>0</v>
      </c>
      <c r="Z360" s="6">
        <f t="shared" si="63"/>
        <v>0</v>
      </c>
      <c r="AA360" s="6">
        <f t="shared" si="64"/>
        <v>0</v>
      </c>
      <c r="AB360" s="6">
        <f t="shared" si="65"/>
        <v>0</v>
      </c>
      <c r="AC360" s="6">
        <f t="shared" si="66"/>
        <v>0</v>
      </c>
      <c r="AD360" s="6">
        <f t="shared" si="67"/>
        <v>0</v>
      </c>
      <c r="AE360" s="6">
        <f t="shared" si="68"/>
        <v>0</v>
      </c>
      <c r="AF360" s="6">
        <f t="shared" si="69"/>
        <v>0</v>
      </c>
      <c r="AG360" s="6">
        <f t="shared" si="70"/>
        <v>0</v>
      </c>
      <c r="AH360" s="6"/>
    </row>
    <row r="361" spans="1:34" s="20" customFormat="1" ht="15" customHeight="1" x14ac:dyDescent="0.25">
      <c r="A361" s="19"/>
      <c r="B361" s="74" t="str">
        <f t="shared" si="61"/>
        <v>!!!</v>
      </c>
      <c r="C361" s="202" t="str">
        <f>IF($D361&lt;&gt;"",VLOOKUP(TEXT($D361,0),'Angaben Stationen'!$C$15:$D$114,2,0),"")</f>
        <v/>
      </c>
      <c r="D361" s="203"/>
      <c r="E361" s="210"/>
      <c r="F361" s="230"/>
      <c r="G361" s="230"/>
      <c r="H361" s="230"/>
      <c r="I361" s="220"/>
      <c r="J361" s="220"/>
      <c r="K361" s="220"/>
      <c r="L361" s="114"/>
      <c r="M361" s="115"/>
      <c r="V361" s="6">
        <f t="shared" si="60"/>
        <v>0</v>
      </c>
      <c r="W361" s="6" t="str">
        <f t="shared" si="62"/>
        <v>Leer</v>
      </c>
      <c r="X361" s="6" t="str">
        <f t="shared" si="59"/>
        <v/>
      </c>
      <c r="Y361" s="6">
        <f>VLOOKUP($C361,{"29 - Psychiatrie (Erwachsene)",1;"30 - Kinder- und Jugendpsychiatrie",1;"31 - Psychosomatik",1;0,0;"",0},2,0)</f>
        <v>0</v>
      </c>
      <c r="Z361" s="6">
        <f t="shared" si="63"/>
        <v>0</v>
      </c>
      <c r="AA361" s="6">
        <f t="shared" si="64"/>
        <v>0</v>
      </c>
      <c r="AB361" s="6">
        <f t="shared" si="65"/>
        <v>0</v>
      </c>
      <c r="AC361" s="6">
        <f t="shared" si="66"/>
        <v>0</v>
      </c>
      <c r="AD361" s="6">
        <f t="shared" si="67"/>
        <v>0</v>
      </c>
      <c r="AE361" s="6">
        <f t="shared" si="68"/>
        <v>0</v>
      </c>
      <c r="AF361" s="6">
        <f t="shared" si="69"/>
        <v>0</v>
      </c>
      <c r="AG361" s="6">
        <f t="shared" si="70"/>
        <v>0</v>
      </c>
      <c r="AH361" s="6"/>
    </row>
    <row r="362" spans="1:34" s="20" customFormat="1" ht="15" customHeight="1" x14ac:dyDescent="0.25">
      <c r="A362" s="19"/>
      <c r="B362" s="74" t="str">
        <f t="shared" si="61"/>
        <v>!!!</v>
      </c>
      <c r="C362" s="202" t="str">
        <f>IF($D362&lt;&gt;"",VLOOKUP(TEXT($D362,0),'Angaben Stationen'!$C$15:$D$114,2,0),"")</f>
        <v/>
      </c>
      <c r="D362" s="203"/>
      <c r="E362" s="210"/>
      <c r="F362" s="230"/>
      <c r="G362" s="230"/>
      <c r="H362" s="230"/>
      <c r="I362" s="220"/>
      <c r="J362" s="220"/>
      <c r="K362" s="220"/>
      <c r="L362" s="114"/>
      <c r="M362" s="115"/>
      <c r="V362" s="6">
        <f t="shared" si="60"/>
        <v>0</v>
      </c>
      <c r="W362" s="6" t="str">
        <f t="shared" si="62"/>
        <v>Leer</v>
      </c>
      <c r="X362" s="6" t="str">
        <f t="shared" si="59"/>
        <v/>
      </c>
      <c r="Y362" s="6">
        <f>VLOOKUP($C362,{"29 - Psychiatrie (Erwachsene)",1;"30 - Kinder- und Jugendpsychiatrie",1;"31 - Psychosomatik",1;0,0;"",0},2,0)</f>
        <v>0</v>
      </c>
      <c r="Z362" s="6">
        <f t="shared" si="63"/>
        <v>0</v>
      </c>
      <c r="AA362" s="6">
        <f t="shared" si="64"/>
        <v>0</v>
      </c>
      <c r="AB362" s="6">
        <f t="shared" si="65"/>
        <v>0</v>
      </c>
      <c r="AC362" s="6">
        <f t="shared" si="66"/>
        <v>0</v>
      </c>
      <c r="AD362" s="6">
        <f t="shared" si="67"/>
        <v>0</v>
      </c>
      <c r="AE362" s="6">
        <f t="shared" si="68"/>
        <v>0</v>
      </c>
      <c r="AF362" s="6">
        <f t="shared" si="69"/>
        <v>0</v>
      </c>
      <c r="AG362" s="6">
        <f t="shared" si="70"/>
        <v>0</v>
      </c>
      <c r="AH362" s="6"/>
    </row>
    <row r="363" spans="1:34" s="20" customFormat="1" ht="15" customHeight="1" x14ac:dyDescent="0.25">
      <c r="A363" s="19"/>
      <c r="B363" s="74" t="str">
        <f t="shared" si="61"/>
        <v>!!!</v>
      </c>
      <c r="C363" s="202" t="str">
        <f>IF($D363&lt;&gt;"",VLOOKUP(TEXT($D363,0),'Angaben Stationen'!$C$15:$D$114,2,0),"")</f>
        <v/>
      </c>
      <c r="D363" s="203"/>
      <c r="E363" s="210"/>
      <c r="F363" s="230"/>
      <c r="G363" s="230"/>
      <c r="H363" s="230"/>
      <c r="I363" s="220"/>
      <c r="J363" s="220"/>
      <c r="K363" s="220"/>
      <c r="L363" s="114"/>
      <c r="M363" s="115"/>
      <c r="V363" s="6">
        <f t="shared" si="60"/>
        <v>0</v>
      </c>
      <c r="W363" s="6" t="str">
        <f t="shared" si="62"/>
        <v>Leer</v>
      </c>
      <c r="X363" s="6" t="str">
        <f t="shared" si="59"/>
        <v/>
      </c>
      <c r="Y363" s="6">
        <f>VLOOKUP($C363,{"29 - Psychiatrie (Erwachsene)",1;"30 - Kinder- und Jugendpsychiatrie",1;"31 - Psychosomatik",1;0,0;"",0},2,0)</f>
        <v>0</v>
      </c>
      <c r="Z363" s="6">
        <f t="shared" si="63"/>
        <v>0</v>
      </c>
      <c r="AA363" s="6">
        <f t="shared" si="64"/>
        <v>0</v>
      </c>
      <c r="AB363" s="6">
        <f t="shared" si="65"/>
        <v>0</v>
      </c>
      <c r="AC363" s="6">
        <f t="shared" si="66"/>
        <v>0</v>
      </c>
      <c r="AD363" s="6">
        <f t="shared" si="67"/>
        <v>0</v>
      </c>
      <c r="AE363" s="6">
        <f t="shared" si="68"/>
        <v>0</v>
      </c>
      <c r="AF363" s="6">
        <f t="shared" si="69"/>
        <v>0</v>
      </c>
      <c r="AG363" s="6">
        <f t="shared" si="70"/>
        <v>0</v>
      </c>
      <c r="AH363" s="6"/>
    </row>
    <row r="364" spans="1:34" s="20" customFormat="1" ht="15" customHeight="1" x14ac:dyDescent="0.25">
      <c r="A364" s="19"/>
      <c r="B364" s="74" t="str">
        <f t="shared" si="61"/>
        <v>!!!</v>
      </c>
      <c r="C364" s="202" t="str">
        <f>IF($D364&lt;&gt;"",VLOOKUP(TEXT($D364,0),'Angaben Stationen'!$C$15:$D$114,2,0),"")</f>
        <v/>
      </c>
      <c r="D364" s="203"/>
      <c r="E364" s="210"/>
      <c r="F364" s="230"/>
      <c r="G364" s="230"/>
      <c r="H364" s="230"/>
      <c r="I364" s="220"/>
      <c r="J364" s="220"/>
      <c r="K364" s="220"/>
      <c r="L364" s="114"/>
      <c r="M364" s="115"/>
      <c r="V364" s="6">
        <f t="shared" si="60"/>
        <v>0</v>
      </c>
      <c r="W364" s="6" t="str">
        <f t="shared" si="62"/>
        <v>Leer</v>
      </c>
      <c r="X364" s="6" t="str">
        <f t="shared" si="59"/>
        <v/>
      </c>
      <c r="Y364" s="6">
        <f>VLOOKUP($C364,{"29 - Psychiatrie (Erwachsene)",1;"30 - Kinder- und Jugendpsychiatrie",1;"31 - Psychosomatik",1;0,0;"",0},2,0)</f>
        <v>0</v>
      </c>
      <c r="Z364" s="6">
        <f t="shared" si="63"/>
        <v>0</v>
      </c>
      <c r="AA364" s="6">
        <f t="shared" si="64"/>
        <v>0</v>
      </c>
      <c r="AB364" s="6">
        <f t="shared" si="65"/>
        <v>0</v>
      </c>
      <c r="AC364" s="6">
        <f t="shared" si="66"/>
        <v>0</v>
      </c>
      <c r="AD364" s="6">
        <f t="shared" si="67"/>
        <v>0</v>
      </c>
      <c r="AE364" s="6">
        <f t="shared" si="68"/>
        <v>0</v>
      </c>
      <c r="AF364" s="6">
        <f t="shared" si="69"/>
        <v>0</v>
      </c>
      <c r="AG364" s="6">
        <f t="shared" si="70"/>
        <v>0</v>
      </c>
      <c r="AH364" s="6"/>
    </row>
    <row r="365" spans="1:34" s="20" customFormat="1" ht="15" customHeight="1" x14ac:dyDescent="0.25">
      <c r="A365" s="19"/>
      <c r="B365" s="74" t="str">
        <f t="shared" si="61"/>
        <v>!!!</v>
      </c>
      <c r="C365" s="202" t="str">
        <f>IF($D365&lt;&gt;"",VLOOKUP(TEXT($D365,0),'Angaben Stationen'!$C$15:$D$114,2,0),"")</f>
        <v/>
      </c>
      <c r="D365" s="203"/>
      <c r="E365" s="210"/>
      <c r="F365" s="230"/>
      <c r="G365" s="230"/>
      <c r="H365" s="230"/>
      <c r="I365" s="220"/>
      <c r="J365" s="220"/>
      <c r="K365" s="220"/>
      <c r="L365" s="114"/>
      <c r="M365" s="115"/>
      <c r="V365" s="6">
        <f t="shared" si="60"/>
        <v>0</v>
      </c>
      <c r="W365" s="6" t="str">
        <f t="shared" si="62"/>
        <v>Leer</v>
      </c>
      <c r="X365" s="6" t="str">
        <f t="shared" si="59"/>
        <v/>
      </c>
      <c r="Y365" s="6">
        <f>VLOOKUP($C365,{"29 - Psychiatrie (Erwachsene)",1;"30 - Kinder- und Jugendpsychiatrie",1;"31 - Psychosomatik",1;0,0;"",0},2,0)</f>
        <v>0</v>
      </c>
      <c r="Z365" s="6">
        <f t="shared" si="63"/>
        <v>0</v>
      </c>
      <c r="AA365" s="6">
        <f t="shared" si="64"/>
        <v>0</v>
      </c>
      <c r="AB365" s="6">
        <f t="shared" si="65"/>
        <v>0</v>
      </c>
      <c r="AC365" s="6">
        <f t="shared" si="66"/>
        <v>0</v>
      </c>
      <c r="AD365" s="6">
        <f t="shared" si="67"/>
        <v>0</v>
      </c>
      <c r="AE365" s="6">
        <f t="shared" si="68"/>
        <v>0</v>
      </c>
      <c r="AF365" s="6">
        <f t="shared" si="69"/>
        <v>0</v>
      </c>
      <c r="AG365" s="6">
        <f t="shared" si="70"/>
        <v>0</v>
      </c>
      <c r="AH365" s="6"/>
    </row>
    <row r="366" spans="1:34" s="20" customFormat="1" ht="15" customHeight="1" x14ac:dyDescent="0.25">
      <c r="A366" s="19"/>
      <c r="B366" s="74" t="str">
        <f t="shared" si="61"/>
        <v>!!!</v>
      </c>
      <c r="C366" s="202" t="str">
        <f>IF($D366&lt;&gt;"",VLOOKUP(TEXT($D366,0),'Angaben Stationen'!$C$15:$D$114,2,0),"")</f>
        <v/>
      </c>
      <c r="D366" s="203"/>
      <c r="E366" s="210"/>
      <c r="F366" s="230"/>
      <c r="G366" s="230"/>
      <c r="H366" s="230"/>
      <c r="I366" s="220"/>
      <c r="J366" s="220"/>
      <c r="K366" s="220"/>
      <c r="L366" s="114"/>
      <c r="M366" s="115"/>
      <c r="V366" s="6">
        <f t="shared" si="60"/>
        <v>0</v>
      </c>
      <c r="W366" s="6" t="str">
        <f t="shared" si="62"/>
        <v>Leer</v>
      </c>
      <c r="X366" s="6" t="str">
        <f t="shared" si="59"/>
        <v/>
      </c>
      <c r="Y366" s="6">
        <f>VLOOKUP($C366,{"29 - Psychiatrie (Erwachsene)",1;"30 - Kinder- und Jugendpsychiatrie",1;"31 - Psychosomatik",1;0,0;"",0},2,0)</f>
        <v>0</v>
      </c>
      <c r="Z366" s="6">
        <f t="shared" si="63"/>
        <v>0</v>
      </c>
      <c r="AA366" s="6">
        <f t="shared" si="64"/>
        <v>0</v>
      </c>
      <c r="AB366" s="6">
        <f t="shared" si="65"/>
        <v>0</v>
      </c>
      <c r="AC366" s="6">
        <f t="shared" si="66"/>
        <v>0</v>
      </c>
      <c r="AD366" s="6">
        <f t="shared" si="67"/>
        <v>0</v>
      </c>
      <c r="AE366" s="6">
        <f t="shared" si="68"/>
        <v>0</v>
      </c>
      <c r="AF366" s="6">
        <f t="shared" si="69"/>
        <v>0</v>
      </c>
      <c r="AG366" s="6">
        <f t="shared" si="70"/>
        <v>0</v>
      </c>
      <c r="AH366" s="6"/>
    </row>
    <row r="367" spans="1:34" s="20" customFormat="1" ht="15" customHeight="1" x14ac:dyDescent="0.25">
      <c r="A367" s="19"/>
      <c r="B367" s="74" t="str">
        <f t="shared" si="61"/>
        <v>!!!</v>
      </c>
      <c r="C367" s="202" t="str">
        <f>IF($D367&lt;&gt;"",VLOOKUP(TEXT($D367,0),'Angaben Stationen'!$C$15:$D$114,2,0),"")</f>
        <v/>
      </c>
      <c r="D367" s="203"/>
      <c r="E367" s="210"/>
      <c r="F367" s="230"/>
      <c r="G367" s="230"/>
      <c r="H367" s="230"/>
      <c r="I367" s="220"/>
      <c r="J367" s="220"/>
      <c r="K367" s="220"/>
      <c r="L367" s="114"/>
      <c r="M367" s="115"/>
      <c r="V367" s="6">
        <f t="shared" si="60"/>
        <v>0</v>
      </c>
      <c r="W367" s="6" t="str">
        <f t="shared" si="62"/>
        <v>Leer</v>
      </c>
      <c r="X367" s="6" t="str">
        <f t="shared" si="59"/>
        <v/>
      </c>
      <c r="Y367" s="6">
        <f>VLOOKUP($C367,{"29 - Psychiatrie (Erwachsene)",1;"30 - Kinder- und Jugendpsychiatrie",1;"31 - Psychosomatik",1;0,0;"",0},2,0)</f>
        <v>0</v>
      </c>
      <c r="Z367" s="6">
        <f t="shared" si="63"/>
        <v>0</v>
      </c>
      <c r="AA367" s="6">
        <f t="shared" si="64"/>
        <v>0</v>
      </c>
      <c r="AB367" s="6">
        <f t="shared" si="65"/>
        <v>0</v>
      </c>
      <c r="AC367" s="6">
        <f t="shared" si="66"/>
        <v>0</v>
      </c>
      <c r="AD367" s="6">
        <f t="shared" si="67"/>
        <v>0</v>
      </c>
      <c r="AE367" s="6">
        <f t="shared" si="68"/>
        <v>0</v>
      </c>
      <c r="AF367" s="6">
        <f t="shared" si="69"/>
        <v>0</v>
      </c>
      <c r="AG367" s="6">
        <f t="shared" si="70"/>
        <v>0</v>
      </c>
      <c r="AH367" s="6"/>
    </row>
    <row r="368" spans="1:34" s="20" customFormat="1" ht="15" customHeight="1" x14ac:dyDescent="0.25">
      <c r="A368" s="19"/>
      <c r="B368" s="74" t="str">
        <f t="shared" si="61"/>
        <v>!!!</v>
      </c>
      <c r="C368" s="202" t="str">
        <f>IF($D368&lt;&gt;"",VLOOKUP(TEXT($D368,0),'Angaben Stationen'!$C$15:$D$114,2,0),"")</f>
        <v/>
      </c>
      <c r="D368" s="203"/>
      <c r="E368" s="210"/>
      <c r="F368" s="230"/>
      <c r="G368" s="230"/>
      <c r="H368" s="230"/>
      <c r="I368" s="220"/>
      <c r="J368" s="220"/>
      <c r="K368" s="220"/>
      <c r="L368" s="114"/>
      <c r="M368" s="115"/>
      <c r="V368" s="6">
        <f t="shared" si="60"/>
        <v>0</v>
      </c>
      <c r="W368" s="6" t="str">
        <f t="shared" si="62"/>
        <v>Leer</v>
      </c>
      <c r="X368" s="6" t="str">
        <f t="shared" si="59"/>
        <v/>
      </c>
      <c r="Y368" s="6">
        <f>VLOOKUP($C368,{"29 - Psychiatrie (Erwachsene)",1;"30 - Kinder- und Jugendpsychiatrie",1;"31 - Psychosomatik",1;0,0;"",0},2,0)</f>
        <v>0</v>
      </c>
      <c r="Z368" s="6">
        <f t="shared" si="63"/>
        <v>0</v>
      </c>
      <c r="AA368" s="6">
        <f t="shared" si="64"/>
        <v>0</v>
      </c>
      <c r="AB368" s="6">
        <f t="shared" si="65"/>
        <v>0</v>
      </c>
      <c r="AC368" s="6">
        <f t="shared" si="66"/>
        <v>0</v>
      </c>
      <c r="AD368" s="6">
        <f t="shared" si="67"/>
        <v>0</v>
      </c>
      <c r="AE368" s="6">
        <f t="shared" si="68"/>
        <v>0</v>
      </c>
      <c r="AF368" s="6">
        <f t="shared" si="69"/>
        <v>0</v>
      </c>
      <c r="AG368" s="6">
        <f t="shared" si="70"/>
        <v>0</v>
      </c>
      <c r="AH368" s="6"/>
    </row>
    <row r="369" spans="1:34" s="20" customFormat="1" ht="15" customHeight="1" x14ac:dyDescent="0.25">
      <c r="A369" s="19"/>
      <c r="B369" s="74" t="str">
        <f t="shared" si="61"/>
        <v>!!!</v>
      </c>
      <c r="C369" s="202" t="str">
        <f>IF($D369&lt;&gt;"",VLOOKUP(TEXT($D369,0),'Angaben Stationen'!$C$15:$D$114,2,0),"")</f>
        <v/>
      </c>
      <c r="D369" s="203"/>
      <c r="E369" s="210"/>
      <c r="F369" s="230"/>
      <c r="G369" s="230"/>
      <c r="H369" s="230"/>
      <c r="I369" s="220"/>
      <c r="J369" s="220"/>
      <c r="K369" s="220"/>
      <c r="L369" s="114"/>
      <c r="M369" s="115"/>
      <c r="V369" s="6">
        <f t="shared" si="60"/>
        <v>0</v>
      </c>
      <c r="W369" s="6" t="str">
        <f t="shared" si="62"/>
        <v>Leer</v>
      </c>
      <c r="X369" s="6" t="str">
        <f t="shared" si="59"/>
        <v/>
      </c>
      <c r="Y369" s="6">
        <f>VLOOKUP($C369,{"29 - Psychiatrie (Erwachsene)",1;"30 - Kinder- und Jugendpsychiatrie",1;"31 - Psychosomatik",1;0,0;"",0},2,0)</f>
        <v>0</v>
      </c>
      <c r="Z369" s="6">
        <f t="shared" si="63"/>
        <v>0</v>
      </c>
      <c r="AA369" s="6">
        <f t="shared" si="64"/>
        <v>0</v>
      </c>
      <c r="AB369" s="6">
        <f t="shared" si="65"/>
        <v>0</v>
      </c>
      <c r="AC369" s="6">
        <f t="shared" si="66"/>
        <v>0</v>
      </c>
      <c r="AD369" s="6">
        <f t="shared" si="67"/>
        <v>0</v>
      </c>
      <c r="AE369" s="6">
        <f t="shared" si="68"/>
        <v>0</v>
      </c>
      <c r="AF369" s="6">
        <f t="shared" si="69"/>
        <v>0</v>
      </c>
      <c r="AG369" s="6">
        <f t="shared" si="70"/>
        <v>0</v>
      </c>
      <c r="AH369" s="6"/>
    </row>
    <row r="370" spans="1:34" s="20" customFormat="1" ht="15" customHeight="1" x14ac:dyDescent="0.25">
      <c r="A370" s="19"/>
      <c r="B370" s="74" t="str">
        <f t="shared" si="61"/>
        <v>!!!</v>
      </c>
      <c r="C370" s="202" t="str">
        <f>IF($D370&lt;&gt;"",VLOOKUP(TEXT($D370,0),'Angaben Stationen'!$C$15:$D$114,2,0),"")</f>
        <v/>
      </c>
      <c r="D370" s="203"/>
      <c r="E370" s="210"/>
      <c r="F370" s="230"/>
      <c r="G370" s="230"/>
      <c r="H370" s="230"/>
      <c r="I370" s="220"/>
      <c r="J370" s="220"/>
      <c r="K370" s="220"/>
      <c r="L370" s="114"/>
      <c r="M370" s="115"/>
      <c r="V370" s="6">
        <f t="shared" si="60"/>
        <v>0</v>
      </c>
      <c r="W370" s="6" t="str">
        <f t="shared" si="62"/>
        <v>Leer</v>
      </c>
      <c r="X370" s="6" t="str">
        <f t="shared" si="59"/>
        <v/>
      </c>
      <c r="Y370" s="6">
        <f>VLOOKUP($C370,{"29 - Psychiatrie (Erwachsene)",1;"30 - Kinder- und Jugendpsychiatrie",1;"31 - Psychosomatik",1;0,0;"",0},2,0)</f>
        <v>0</v>
      </c>
      <c r="Z370" s="6">
        <f t="shared" si="63"/>
        <v>0</v>
      </c>
      <c r="AA370" s="6">
        <f t="shared" si="64"/>
        <v>0</v>
      </c>
      <c r="AB370" s="6">
        <f t="shared" si="65"/>
        <v>0</v>
      </c>
      <c r="AC370" s="6">
        <f t="shared" si="66"/>
        <v>0</v>
      </c>
      <c r="AD370" s="6">
        <f t="shared" si="67"/>
        <v>0</v>
      </c>
      <c r="AE370" s="6">
        <f t="shared" si="68"/>
        <v>0</v>
      </c>
      <c r="AF370" s="6">
        <f t="shared" si="69"/>
        <v>0</v>
      </c>
      <c r="AG370" s="6">
        <f t="shared" si="70"/>
        <v>0</v>
      </c>
      <c r="AH370" s="6"/>
    </row>
    <row r="371" spans="1:34" s="20" customFormat="1" ht="15" customHeight="1" x14ac:dyDescent="0.25">
      <c r="A371" s="19"/>
      <c r="B371" s="74" t="str">
        <f t="shared" si="61"/>
        <v>!!!</v>
      </c>
      <c r="C371" s="202" t="str">
        <f>IF($D371&lt;&gt;"",VLOOKUP(TEXT($D371,0),'Angaben Stationen'!$C$15:$D$114,2,0),"")</f>
        <v/>
      </c>
      <c r="D371" s="203"/>
      <c r="E371" s="210"/>
      <c r="F371" s="230"/>
      <c r="G371" s="230"/>
      <c r="H371" s="230"/>
      <c r="I371" s="220"/>
      <c r="J371" s="220"/>
      <c r="K371" s="220"/>
      <c r="L371" s="114"/>
      <c r="M371" s="115"/>
      <c r="V371" s="6">
        <f t="shared" si="60"/>
        <v>0</v>
      </c>
      <c r="W371" s="6" t="str">
        <f t="shared" si="62"/>
        <v>Leer</v>
      </c>
      <c r="X371" s="6" t="str">
        <f t="shared" si="59"/>
        <v/>
      </c>
      <c r="Y371" s="6">
        <f>VLOOKUP($C371,{"29 - Psychiatrie (Erwachsene)",1;"30 - Kinder- und Jugendpsychiatrie",1;"31 - Psychosomatik",1;0,0;"",0},2,0)</f>
        <v>0</v>
      </c>
      <c r="Z371" s="6">
        <f t="shared" si="63"/>
        <v>0</v>
      </c>
      <c r="AA371" s="6">
        <f t="shared" si="64"/>
        <v>0</v>
      </c>
      <c r="AB371" s="6">
        <f t="shared" si="65"/>
        <v>0</v>
      </c>
      <c r="AC371" s="6">
        <f t="shared" si="66"/>
        <v>0</v>
      </c>
      <c r="AD371" s="6">
        <f t="shared" si="67"/>
        <v>0</v>
      </c>
      <c r="AE371" s="6">
        <f t="shared" si="68"/>
        <v>0</v>
      </c>
      <c r="AF371" s="6">
        <f t="shared" si="69"/>
        <v>0</v>
      </c>
      <c r="AG371" s="6">
        <f t="shared" si="70"/>
        <v>0</v>
      </c>
      <c r="AH371" s="6"/>
    </row>
    <row r="372" spans="1:34" s="20" customFormat="1" ht="15" customHeight="1" x14ac:dyDescent="0.25">
      <c r="A372" s="19"/>
      <c r="B372" s="74" t="str">
        <f t="shared" si="61"/>
        <v>!!!</v>
      </c>
      <c r="C372" s="202" t="str">
        <f>IF($D372&lt;&gt;"",VLOOKUP(TEXT($D372,0),'Angaben Stationen'!$C$15:$D$114,2,0),"")</f>
        <v/>
      </c>
      <c r="D372" s="203"/>
      <c r="E372" s="210"/>
      <c r="F372" s="230"/>
      <c r="G372" s="230"/>
      <c r="H372" s="230"/>
      <c r="I372" s="220"/>
      <c r="J372" s="220"/>
      <c r="K372" s="220"/>
      <c r="L372" s="114"/>
      <c r="M372" s="115"/>
      <c r="V372" s="6">
        <f t="shared" si="60"/>
        <v>0</v>
      </c>
      <c r="W372" s="6" t="str">
        <f t="shared" si="62"/>
        <v>Leer</v>
      </c>
      <c r="X372" s="6" t="str">
        <f t="shared" si="59"/>
        <v/>
      </c>
      <c r="Y372" s="6">
        <f>VLOOKUP($C372,{"29 - Psychiatrie (Erwachsene)",1;"30 - Kinder- und Jugendpsychiatrie",1;"31 - Psychosomatik",1;0,0;"",0},2,0)</f>
        <v>0</v>
      </c>
      <c r="Z372" s="6">
        <f t="shared" si="63"/>
        <v>0</v>
      </c>
      <c r="AA372" s="6">
        <f t="shared" si="64"/>
        <v>0</v>
      </c>
      <c r="AB372" s="6">
        <f t="shared" si="65"/>
        <v>0</v>
      </c>
      <c r="AC372" s="6">
        <f t="shared" si="66"/>
        <v>0</v>
      </c>
      <c r="AD372" s="6">
        <f t="shared" si="67"/>
        <v>0</v>
      </c>
      <c r="AE372" s="6">
        <f t="shared" si="68"/>
        <v>0</v>
      </c>
      <c r="AF372" s="6">
        <f t="shared" si="69"/>
        <v>0</v>
      </c>
      <c r="AG372" s="6">
        <f t="shared" si="70"/>
        <v>0</v>
      </c>
      <c r="AH372" s="6"/>
    </row>
    <row r="373" spans="1:34" s="20" customFormat="1" ht="15" customHeight="1" x14ac:dyDescent="0.25">
      <c r="A373" s="19"/>
      <c r="B373" s="74" t="str">
        <f t="shared" si="61"/>
        <v>!!!</v>
      </c>
      <c r="C373" s="202" t="str">
        <f>IF($D373&lt;&gt;"",VLOOKUP(TEXT($D373,0),'Angaben Stationen'!$C$15:$D$114,2,0),"")</f>
        <v/>
      </c>
      <c r="D373" s="203"/>
      <c r="E373" s="210"/>
      <c r="F373" s="230"/>
      <c r="G373" s="230"/>
      <c r="H373" s="230"/>
      <c r="I373" s="220"/>
      <c r="J373" s="220"/>
      <c r="K373" s="220"/>
      <c r="L373" s="114"/>
      <c r="M373" s="115"/>
      <c r="V373" s="6">
        <f t="shared" si="60"/>
        <v>0</v>
      </c>
      <c r="W373" s="6" t="str">
        <f t="shared" si="62"/>
        <v>Leer</v>
      </c>
      <c r="X373" s="6" t="str">
        <f t="shared" si="59"/>
        <v/>
      </c>
      <c r="Y373" s="6">
        <f>VLOOKUP($C373,{"29 - Psychiatrie (Erwachsene)",1;"30 - Kinder- und Jugendpsychiatrie",1;"31 - Psychosomatik",1;0,0;"",0},2,0)</f>
        <v>0</v>
      </c>
      <c r="Z373" s="6">
        <f t="shared" si="63"/>
        <v>0</v>
      </c>
      <c r="AA373" s="6">
        <f t="shared" si="64"/>
        <v>0</v>
      </c>
      <c r="AB373" s="6">
        <f t="shared" si="65"/>
        <v>0</v>
      </c>
      <c r="AC373" s="6">
        <f t="shared" si="66"/>
        <v>0</v>
      </c>
      <c r="AD373" s="6">
        <f t="shared" si="67"/>
        <v>0</v>
      </c>
      <c r="AE373" s="6">
        <f t="shared" si="68"/>
        <v>0</v>
      </c>
      <c r="AF373" s="6">
        <f t="shared" si="69"/>
        <v>0</v>
      </c>
      <c r="AG373" s="6">
        <f t="shared" si="70"/>
        <v>0</v>
      </c>
      <c r="AH373" s="6"/>
    </row>
    <row r="374" spans="1:34" s="20" customFormat="1" ht="15" customHeight="1" x14ac:dyDescent="0.25">
      <c r="A374" s="19"/>
      <c r="B374" s="74" t="str">
        <f t="shared" si="61"/>
        <v>!!!</v>
      </c>
      <c r="C374" s="202" t="str">
        <f>IF($D374&lt;&gt;"",VLOOKUP(TEXT($D374,0),'Angaben Stationen'!$C$15:$D$114,2,0),"")</f>
        <v/>
      </c>
      <c r="D374" s="203"/>
      <c r="E374" s="210"/>
      <c r="F374" s="230"/>
      <c r="G374" s="230"/>
      <c r="H374" s="230"/>
      <c r="I374" s="220"/>
      <c r="J374" s="220"/>
      <c r="K374" s="220"/>
      <c r="L374" s="114"/>
      <c r="M374" s="115"/>
      <c r="V374" s="6">
        <f t="shared" si="60"/>
        <v>0</v>
      </c>
      <c r="W374" s="6" t="str">
        <f t="shared" si="62"/>
        <v>Leer</v>
      </c>
      <c r="X374" s="6" t="str">
        <f t="shared" si="59"/>
        <v/>
      </c>
      <c r="Y374" s="6">
        <f>VLOOKUP($C374,{"29 - Psychiatrie (Erwachsene)",1;"30 - Kinder- und Jugendpsychiatrie",1;"31 - Psychosomatik",1;0,0;"",0},2,0)</f>
        <v>0</v>
      </c>
      <c r="Z374" s="6">
        <f t="shared" si="63"/>
        <v>0</v>
      </c>
      <c r="AA374" s="6">
        <f t="shared" si="64"/>
        <v>0</v>
      </c>
      <c r="AB374" s="6">
        <f t="shared" si="65"/>
        <v>0</v>
      </c>
      <c r="AC374" s="6">
        <f t="shared" si="66"/>
        <v>0</v>
      </c>
      <c r="AD374" s="6">
        <f t="shared" si="67"/>
        <v>0</v>
      </c>
      <c r="AE374" s="6">
        <f t="shared" si="68"/>
        <v>0</v>
      </c>
      <c r="AF374" s="6">
        <f t="shared" si="69"/>
        <v>0</v>
      </c>
      <c r="AG374" s="6">
        <f t="shared" si="70"/>
        <v>0</v>
      </c>
      <c r="AH374" s="6"/>
    </row>
    <row r="375" spans="1:34" s="20" customFormat="1" ht="15" customHeight="1" x14ac:dyDescent="0.25">
      <c r="A375" s="19"/>
      <c r="B375" s="74" t="str">
        <f t="shared" si="61"/>
        <v>!!!</v>
      </c>
      <c r="C375" s="202" t="str">
        <f>IF($D375&lt;&gt;"",VLOOKUP(TEXT($D375,0),'Angaben Stationen'!$C$15:$D$114,2,0),"")</f>
        <v/>
      </c>
      <c r="D375" s="203"/>
      <c r="E375" s="210"/>
      <c r="F375" s="230"/>
      <c r="G375" s="230"/>
      <c r="H375" s="230"/>
      <c r="I375" s="220"/>
      <c r="J375" s="220"/>
      <c r="K375" s="220"/>
      <c r="L375" s="114"/>
      <c r="M375" s="115"/>
      <c r="V375" s="6">
        <f t="shared" si="60"/>
        <v>0</v>
      </c>
      <c r="W375" s="6" t="str">
        <f t="shared" si="62"/>
        <v>Leer</v>
      </c>
      <c r="X375" s="6" t="str">
        <f t="shared" si="59"/>
        <v/>
      </c>
      <c r="Y375" s="6">
        <f>VLOOKUP($C375,{"29 - Psychiatrie (Erwachsene)",1;"30 - Kinder- und Jugendpsychiatrie",1;"31 - Psychosomatik",1;0,0;"",0},2,0)</f>
        <v>0</v>
      </c>
      <c r="Z375" s="6">
        <f t="shared" si="63"/>
        <v>0</v>
      </c>
      <c r="AA375" s="6">
        <f t="shared" si="64"/>
        <v>0</v>
      </c>
      <c r="AB375" s="6">
        <f t="shared" si="65"/>
        <v>0</v>
      </c>
      <c r="AC375" s="6">
        <f t="shared" si="66"/>
        <v>0</v>
      </c>
      <c r="AD375" s="6">
        <f t="shared" si="67"/>
        <v>0</v>
      </c>
      <c r="AE375" s="6">
        <f t="shared" si="68"/>
        <v>0</v>
      </c>
      <c r="AF375" s="6">
        <f t="shared" si="69"/>
        <v>0</v>
      </c>
      <c r="AG375" s="6">
        <f t="shared" si="70"/>
        <v>0</v>
      </c>
      <c r="AH375" s="6"/>
    </row>
    <row r="376" spans="1:34" s="20" customFormat="1" ht="15" customHeight="1" x14ac:dyDescent="0.25">
      <c r="A376" s="19"/>
      <c r="B376" s="74" t="str">
        <f t="shared" si="61"/>
        <v>!!!</v>
      </c>
      <c r="C376" s="202" t="str">
        <f>IF($D376&lt;&gt;"",VLOOKUP(TEXT($D376,0),'Angaben Stationen'!$C$15:$D$114,2,0),"")</f>
        <v/>
      </c>
      <c r="D376" s="203"/>
      <c r="E376" s="210"/>
      <c r="F376" s="230"/>
      <c r="G376" s="230"/>
      <c r="H376" s="230"/>
      <c r="I376" s="220"/>
      <c r="J376" s="220"/>
      <c r="K376" s="220"/>
      <c r="L376" s="114"/>
      <c r="M376" s="115"/>
      <c r="V376" s="6">
        <f t="shared" si="60"/>
        <v>0</v>
      </c>
      <c r="W376" s="6" t="str">
        <f t="shared" si="62"/>
        <v>Leer</v>
      </c>
      <c r="X376" s="6" t="str">
        <f t="shared" si="59"/>
        <v/>
      </c>
      <c r="Y376" s="6">
        <f>VLOOKUP($C376,{"29 - Psychiatrie (Erwachsene)",1;"30 - Kinder- und Jugendpsychiatrie",1;"31 - Psychosomatik",1;0,0;"",0},2,0)</f>
        <v>0</v>
      </c>
      <c r="Z376" s="6">
        <f t="shared" si="63"/>
        <v>0</v>
      </c>
      <c r="AA376" s="6">
        <f t="shared" si="64"/>
        <v>0</v>
      </c>
      <c r="AB376" s="6">
        <f t="shared" si="65"/>
        <v>0</v>
      </c>
      <c r="AC376" s="6">
        <f t="shared" si="66"/>
        <v>0</v>
      </c>
      <c r="AD376" s="6">
        <f t="shared" si="67"/>
        <v>0</v>
      </c>
      <c r="AE376" s="6">
        <f t="shared" si="68"/>
        <v>0</v>
      </c>
      <c r="AF376" s="6">
        <f t="shared" si="69"/>
        <v>0</v>
      </c>
      <c r="AG376" s="6">
        <f t="shared" si="70"/>
        <v>0</v>
      </c>
      <c r="AH376" s="6"/>
    </row>
    <row r="377" spans="1:34" s="20" customFormat="1" ht="15" customHeight="1" x14ac:dyDescent="0.25">
      <c r="A377" s="19"/>
      <c r="B377" s="74" t="str">
        <f t="shared" si="61"/>
        <v>!!!</v>
      </c>
      <c r="C377" s="202" t="str">
        <f>IF($D377&lt;&gt;"",VLOOKUP(TEXT($D377,0),'Angaben Stationen'!$C$15:$D$114,2,0),"")</f>
        <v/>
      </c>
      <c r="D377" s="203"/>
      <c r="E377" s="210"/>
      <c r="F377" s="230"/>
      <c r="G377" s="230"/>
      <c r="H377" s="230"/>
      <c r="I377" s="220"/>
      <c r="J377" s="220"/>
      <c r="K377" s="220"/>
      <c r="L377" s="114"/>
      <c r="M377" s="115"/>
      <c r="V377" s="6">
        <f t="shared" si="60"/>
        <v>0</v>
      </c>
      <c r="W377" s="6" t="str">
        <f t="shared" si="62"/>
        <v>Leer</v>
      </c>
      <c r="X377" s="6" t="str">
        <f t="shared" si="59"/>
        <v/>
      </c>
      <c r="Y377" s="6">
        <f>VLOOKUP($C377,{"29 - Psychiatrie (Erwachsene)",1;"30 - Kinder- und Jugendpsychiatrie",1;"31 - Psychosomatik",1;0,0;"",0},2,0)</f>
        <v>0</v>
      </c>
      <c r="Z377" s="6">
        <f t="shared" si="63"/>
        <v>0</v>
      </c>
      <c r="AA377" s="6">
        <f t="shared" si="64"/>
        <v>0</v>
      </c>
      <c r="AB377" s="6">
        <f t="shared" si="65"/>
        <v>0</v>
      </c>
      <c r="AC377" s="6">
        <f t="shared" si="66"/>
        <v>0</v>
      </c>
      <c r="AD377" s="6">
        <f t="shared" si="67"/>
        <v>0</v>
      </c>
      <c r="AE377" s="6">
        <f t="shared" si="68"/>
        <v>0</v>
      </c>
      <c r="AF377" s="6">
        <f t="shared" si="69"/>
        <v>0</v>
      </c>
      <c r="AG377" s="6">
        <f t="shared" si="70"/>
        <v>0</v>
      </c>
      <c r="AH377" s="6"/>
    </row>
    <row r="378" spans="1:34" s="20" customFormat="1" ht="15" customHeight="1" x14ac:dyDescent="0.25">
      <c r="A378" s="19"/>
      <c r="B378" s="74" t="str">
        <f t="shared" si="61"/>
        <v>!!!</v>
      </c>
      <c r="C378" s="202" t="str">
        <f>IF($D378&lt;&gt;"",VLOOKUP(TEXT($D378,0),'Angaben Stationen'!$C$15:$D$114,2,0),"")</f>
        <v/>
      </c>
      <c r="D378" s="203"/>
      <c r="E378" s="210"/>
      <c r="F378" s="230"/>
      <c r="G378" s="230"/>
      <c r="H378" s="230"/>
      <c r="I378" s="220"/>
      <c r="J378" s="220"/>
      <c r="K378" s="220"/>
      <c r="L378" s="114"/>
      <c r="M378" s="115"/>
      <c r="V378" s="6">
        <f t="shared" si="60"/>
        <v>0</v>
      </c>
      <c r="W378" s="6" t="str">
        <f t="shared" si="62"/>
        <v>Leer</v>
      </c>
      <c r="X378" s="6" t="str">
        <f t="shared" si="59"/>
        <v/>
      </c>
      <c r="Y378" s="6">
        <f>VLOOKUP($C378,{"29 - Psychiatrie (Erwachsene)",1;"30 - Kinder- und Jugendpsychiatrie",1;"31 - Psychosomatik",1;0,0;"",0},2,0)</f>
        <v>0</v>
      </c>
      <c r="Z378" s="6">
        <f t="shared" si="63"/>
        <v>0</v>
      </c>
      <c r="AA378" s="6">
        <f t="shared" si="64"/>
        <v>0</v>
      </c>
      <c r="AB378" s="6">
        <f t="shared" si="65"/>
        <v>0</v>
      </c>
      <c r="AC378" s="6">
        <f t="shared" si="66"/>
        <v>0</v>
      </c>
      <c r="AD378" s="6">
        <f t="shared" si="67"/>
        <v>0</v>
      </c>
      <c r="AE378" s="6">
        <f t="shared" si="68"/>
        <v>0</v>
      </c>
      <c r="AF378" s="6">
        <f t="shared" si="69"/>
        <v>0</v>
      </c>
      <c r="AG378" s="6">
        <f t="shared" si="70"/>
        <v>0</v>
      </c>
      <c r="AH378" s="6"/>
    </row>
    <row r="379" spans="1:34" s="20" customFormat="1" ht="15" customHeight="1" x14ac:dyDescent="0.25">
      <c r="A379" s="19"/>
      <c r="B379" s="74" t="str">
        <f t="shared" si="61"/>
        <v>!!!</v>
      </c>
      <c r="C379" s="202" t="str">
        <f>IF($D379&lt;&gt;"",VLOOKUP(TEXT($D379,0),'Angaben Stationen'!$C$15:$D$114,2,0),"")</f>
        <v/>
      </c>
      <c r="D379" s="203"/>
      <c r="E379" s="210"/>
      <c r="F379" s="230"/>
      <c r="G379" s="230"/>
      <c r="H379" s="230"/>
      <c r="I379" s="220"/>
      <c r="J379" s="220"/>
      <c r="K379" s="220"/>
      <c r="L379" s="114"/>
      <c r="M379" s="115"/>
      <c r="V379" s="6">
        <f t="shared" si="60"/>
        <v>0</v>
      </c>
      <c r="W379" s="6" t="str">
        <f t="shared" si="62"/>
        <v>Leer</v>
      </c>
      <c r="X379" s="6" t="str">
        <f t="shared" si="59"/>
        <v/>
      </c>
      <c r="Y379" s="6">
        <f>VLOOKUP($C379,{"29 - Psychiatrie (Erwachsene)",1;"30 - Kinder- und Jugendpsychiatrie",1;"31 - Psychosomatik",1;0,0;"",0},2,0)</f>
        <v>0</v>
      </c>
      <c r="Z379" s="6">
        <f t="shared" si="63"/>
        <v>0</v>
      </c>
      <c r="AA379" s="6">
        <f t="shared" si="64"/>
        <v>0</v>
      </c>
      <c r="AB379" s="6">
        <f t="shared" si="65"/>
        <v>0</v>
      </c>
      <c r="AC379" s="6">
        <f t="shared" si="66"/>
        <v>0</v>
      </c>
      <c r="AD379" s="6">
        <f t="shared" si="67"/>
        <v>0</v>
      </c>
      <c r="AE379" s="6">
        <f t="shared" si="68"/>
        <v>0</v>
      </c>
      <c r="AF379" s="6">
        <f t="shared" si="69"/>
        <v>0</v>
      </c>
      <c r="AG379" s="6">
        <f t="shared" si="70"/>
        <v>0</v>
      </c>
      <c r="AH379" s="6"/>
    </row>
    <row r="380" spans="1:34" s="20" customFormat="1" ht="15" customHeight="1" x14ac:dyDescent="0.25">
      <c r="A380" s="19"/>
      <c r="B380" s="74" t="str">
        <f t="shared" si="61"/>
        <v>!!!</v>
      </c>
      <c r="C380" s="202" t="str">
        <f>IF($D380&lt;&gt;"",VLOOKUP(TEXT($D380,0),'Angaben Stationen'!$C$15:$D$114,2,0),"")</f>
        <v/>
      </c>
      <c r="D380" s="203"/>
      <c r="E380" s="210"/>
      <c r="F380" s="230"/>
      <c r="G380" s="230"/>
      <c r="H380" s="230"/>
      <c r="I380" s="220"/>
      <c r="J380" s="220"/>
      <c r="K380" s="220"/>
      <c r="L380" s="114"/>
      <c r="M380" s="115"/>
      <c r="V380" s="6">
        <f t="shared" si="60"/>
        <v>0</v>
      </c>
      <c r="W380" s="6" t="str">
        <f t="shared" si="62"/>
        <v>Leer</v>
      </c>
      <c r="X380" s="6" t="str">
        <f t="shared" si="59"/>
        <v/>
      </c>
      <c r="Y380" s="6">
        <f>VLOOKUP($C380,{"29 - Psychiatrie (Erwachsene)",1;"30 - Kinder- und Jugendpsychiatrie",1;"31 - Psychosomatik",1;0,0;"",0},2,0)</f>
        <v>0</v>
      </c>
      <c r="Z380" s="6">
        <f t="shared" si="63"/>
        <v>0</v>
      </c>
      <c r="AA380" s="6">
        <f t="shared" si="64"/>
        <v>0</v>
      </c>
      <c r="AB380" s="6">
        <f t="shared" si="65"/>
        <v>0</v>
      </c>
      <c r="AC380" s="6">
        <f t="shared" si="66"/>
        <v>0</v>
      </c>
      <c r="AD380" s="6">
        <f t="shared" si="67"/>
        <v>0</v>
      </c>
      <c r="AE380" s="6">
        <f t="shared" si="68"/>
        <v>0</v>
      </c>
      <c r="AF380" s="6">
        <f t="shared" si="69"/>
        <v>0</v>
      </c>
      <c r="AG380" s="6">
        <f t="shared" si="70"/>
        <v>0</v>
      </c>
      <c r="AH380" s="6"/>
    </row>
    <row r="381" spans="1:34" s="20" customFormat="1" ht="15" customHeight="1" x14ac:dyDescent="0.25">
      <c r="A381" s="19"/>
      <c r="B381" s="74" t="str">
        <f t="shared" si="61"/>
        <v>!!!</v>
      </c>
      <c r="C381" s="202" t="str">
        <f>IF($D381&lt;&gt;"",VLOOKUP(TEXT($D381,0),'Angaben Stationen'!$C$15:$D$114,2,0),"")</f>
        <v/>
      </c>
      <c r="D381" s="203"/>
      <c r="E381" s="210"/>
      <c r="F381" s="230"/>
      <c r="G381" s="230"/>
      <c r="H381" s="230"/>
      <c r="I381" s="220"/>
      <c r="J381" s="220"/>
      <c r="K381" s="220"/>
      <c r="L381" s="114"/>
      <c r="M381" s="115"/>
      <c r="V381" s="6">
        <f t="shared" si="60"/>
        <v>0</v>
      </c>
      <c r="W381" s="6" t="str">
        <f t="shared" si="62"/>
        <v>Leer</v>
      </c>
      <c r="X381" s="6" t="str">
        <f t="shared" si="59"/>
        <v/>
      </c>
      <c r="Y381" s="6">
        <f>VLOOKUP($C381,{"29 - Psychiatrie (Erwachsene)",1;"30 - Kinder- und Jugendpsychiatrie",1;"31 - Psychosomatik",1;0,0;"",0},2,0)</f>
        <v>0</v>
      </c>
      <c r="Z381" s="6">
        <f t="shared" si="63"/>
        <v>0</v>
      </c>
      <c r="AA381" s="6">
        <f t="shared" si="64"/>
        <v>0</v>
      </c>
      <c r="AB381" s="6">
        <f t="shared" si="65"/>
        <v>0</v>
      </c>
      <c r="AC381" s="6">
        <f t="shared" si="66"/>
        <v>0</v>
      </c>
      <c r="AD381" s="6">
        <f t="shared" si="67"/>
        <v>0</v>
      </c>
      <c r="AE381" s="6">
        <f t="shared" si="68"/>
        <v>0</v>
      </c>
      <c r="AF381" s="6">
        <f t="shared" si="69"/>
        <v>0</v>
      </c>
      <c r="AG381" s="6">
        <f t="shared" si="70"/>
        <v>0</v>
      </c>
      <c r="AH381" s="6"/>
    </row>
    <row r="382" spans="1:34" s="20" customFormat="1" ht="15" customHeight="1" x14ac:dyDescent="0.25">
      <c r="A382" s="19"/>
      <c r="B382" s="74" t="str">
        <f t="shared" si="61"/>
        <v>!!!</v>
      </c>
      <c r="C382" s="202" t="str">
        <f>IF($D382&lt;&gt;"",VLOOKUP(TEXT($D382,0),'Angaben Stationen'!$C$15:$D$114,2,0),"")</f>
        <v/>
      </c>
      <c r="D382" s="203"/>
      <c r="E382" s="210"/>
      <c r="F382" s="230"/>
      <c r="G382" s="230"/>
      <c r="H382" s="230"/>
      <c r="I382" s="220"/>
      <c r="J382" s="220"/>
      <c r="K382" s="220"/>
      <c r="L382" s="114"/>
      <c r="M382" s="115"/>
      <c r="V382" s="6">
        <f t="shared" si="60"/>
        <v>0</v>
      </c>
      <c r="W382" s="6" t="str">
        <f t="shared" si="62"/>
        <v>Leer</v>
      </c>
      <c r="X382" s="6" t="str">
        <f t="shared" si="59"/>
        <v/>
      </c>
      <c r="Y382" s="6">
        <f>VLOOKUP($C382,{"29 - Psychiatrie (Erwachsene)",1;"30 - Kinder- und Jugendpsychiatrie",1;"31 - Psychosomatik",1;0,0;"",0},2,0)</f>
        <v>0</v>
      </c>
      <c r="Z382" s="6">
        <f t="shared" si="63"/>
        <v>0</v>
      </c>
      <c r="AA382" s="6">
        <f t="shared" si="64"/>
        <v>0</v>
      </c>
      <c r="AB382" s="6">
        <f t="shared" si="65"/>
        <v>0</v>
      </c>
      <c r="AC382" s="6">
        <f t="shared" si="66"/>
        <v>0</v>
      </c>
      <c r="AD382" s="6">
        <f t="shared" si="67"/>
        <v>0</v>
      </c>
      <c r="AE382" s="6">
        <f t="shared" si="68"/>
        <v>0</v>
      </c>
      <c r="AF382" s="6">
        <f t="shared" si="69"/>
        <v>0</v>
      </c>
      <c r="AG382" s="6">
        <f t="shared" si="70"/>
        <v>0</v>
      </c>
      <c r="AH382" s="6"/>
    </row>
    <row r="383" spans="1:34" s="20" customFormat="1" ht="15" customHeight="1" x14ac:dyDescent="0.25">
      <c r="A383" s="19"/>
      <c r="B383" s="74" t="str">
        <f t="shared" si="61"/>
        <v>!!!</v>
      </c>
      <c r="C383" s="202" t="str">
        <f>IF($D383&lt;&gt;"",VLOOKUP(TEXT($D383,0),'Angaben Stationen'!$C$15:$D$114,2,0),"")</f>
        <v/>
      </c>
      <c r="D383" s="203"/>
      <c r="E383" s="210"/>
      <c r="F383" s="230"/>
      <c r="G383" s="230"/>
      <c r="H383" s="230"/>
      <c r="I383" s="220"/>
      <c r="J383" s="220"/>
      <c r="K383" s="220"/>
      <c r="L383" s="114"/>
      <c r="M383" s="115"/>
      <c r="V383" s="6">
        <f t="shared" si="60"/>
        <v>0</v>
      </c>
      <c r="W383" s="6" t="str">
        <f t="shared" si="62"/>
        <v>Leer</v>
      </c>
      <c r="X383" s="6" t="str">
        <f t="shared" si="59"/>
        <v/>
      </c>
      <c r="Y383" s="6">
        <f>VLOOKUP($C383,{"29 - Psychiatrie (Erwachsene)",1;"30 - Kinder- und Jugendpsychiatrie",1;"31 - Psychosomatik",1;0,0;"",0},2,0)</f>
        <v>0</v>
      </c>
      <c r="Z383" s="6">
        <f t="shared" si="63"/>
        <v>0</v>
      </c>
      <c r="AA383" s="6">
        <f t="shared" si="64"/>
        <v>0</v>
      </c>
      <c r="AB383" s="6">
        <f t="shared" si="65"/>
        <v>0</v>
      </c>
      <c r="AC383" s="6">
        <f t="shared" si="66"/>
        <v>0</v>
      </c>
      <c r="AD383" s="6">
        <f t="shared" si="67"/>
        <v>0</v>
      </c>
      <c r="AE383" s="6">
        <f t="shared" si="68"/>
        <v>0</v>
      </c>
      <c r="AF383" s="6">
        <f t="shared" si="69"/>
        <v>0</v>
      </c>
      <c r="AG383" s="6">
        <f t="shared" si="70"/>
        <v>0</v>
      </c>
      <c r="AH383" s="6"/>
    </row>
    <row r="384" spans="1:34" s="20" customFormat="1" ht="15" customHeight="1" x14ac:dyDescent="0.25">
      <c r="A384" s="19"/>
      <c r="B384" s="74" t="str">
        <f t="shared" si="61"/>
        <v>!!!</v>
      </c>
      <c r="C384" s="202" t="str">
        <f>IF($D384&lt;&gt;"",VLOOKUP(TEXT($D384,0),'Angaben Stationen'!$C$15:$D$114,2,0),"")</f>
        <v/>
      </c>
      <c r="D384" s="203"/>
      <c r="E384" s="210"/>
      <c r="F384" s="230"/>
      <c r="G384" s="230"/>
      <c r="H384" s="230"/>
      <c r="I384" s="220"/>
      <c r="J384" s="220"/>
      <c r="K384" s="220"/>
      <c r="L384" s="114"/>
      <c r="M384" s="115"/>
      <c r="V384" s="6">
        <f t="shared" si="60"/>
        <v>0</v>
      </c>
      <c r="W384" s="6" t="str">
        <f t="shared" si="62"/>
        <v>Leer</v>
      </c>
      <c r="X384" s="6" t="str">
        <f t="shared" si="59"/>
        <v/>
      </c>
      <c r="Y384" s="6">
        <f>VLOOKUP($C384,{"29 - Psychiatrie (Erwachsene)",1;"30 - Kinder- und Jugendpsychiatrie",1;"31 - Psychosomatik",1;0,0;"",0},2,0)</f>
        <v>0</v>
      </c>
      <c r="Z384" s="6">
        <f t="shared" si="63"/>
        <v>0</v>
      </c>
      <c r="AA384" s="6">
        <f t="shared" si="64"/>
        <v>0</v>
      </c>
      <c r="AB384" s="6">
        <f t="shared" si="65"/>
        <v>0</v>
      </c>
      <c r="AC384" s="6">
        <f t="shared" si="66"/>
        <v>0</v>
      </c>
      <c r="AD384" s="6">
        <f t="shared" si="67"/>
        <v>0</v>
      </c>
      <c r="AE384" s="6">
        <f t="shared" si="68"/>
        <v>0</v>
      </c>
      <c r="AF384" s="6">
        <f t="shared" si="69"/>
        <v>0</v>
      </c>
      <c r="AG384" s="6">
        <f t="shared" si="70"/>
        <v>0</v>
      </c>
      <c r="AH384" s="6"/>
    </row>
    <row r="385" spans="1:34" s="20" customFormat="1" ht="15" customHeight="1" x14ac:dyDescent="0.25">
      <c r="A385" s="19"/>
      <c r="B385" s="74" t="str">
        <f t="shared" si="61"/>
        <v>!!!</v>
      </c>
      <c r="C385" s="202" t="str">
        <f>IF($D385&lt;&gt;"",VLOOKUP(TEXT($D385,0),'Angaben Stationen'!$C$15:$D$114,2,0),"")</f>
        <v/>
      </c>
      <c r="D385" s="203"/>
      <c r="E385" s="210"/>
      <c r="F385" s="230"/>
      <c r="G385" s="230"/>
      <c r="H385" s="230"/>
      <c r="I385" s="220"/>
      <c r="J385" s="220"/>
      <c r="K385" s="220"/>
      <c r="L385" s="114"/>
      <c r="M385" s="115"/>
      <c r="V385" s="6">
        <f t="shared" si="60"/>
        <v>0</v>
      </c>
      <c r="W385" s="6" t="str">
        <f t="shared" si="62"/>
        <v>Leer</v>
      </c>
      <c r="X385" s="6" t="str">
        <f t="shared" si="59"/>
        <v/>
      </c>
      <c r="Y385" s="6">
        <f>VLOOKUP($C385,{"29 - Psychiatrie (Erwachsene)",1;"30 - Kinder- und Jugendpsychiatrie",1;"31 - Psychosomatik",1;0,0;"",0},2,0)</f>
        <v>0</v>
      </c>
      <c r="Z385" s="6">
        <f t="shared" si="63"/>
        <v>0</v>
      </c>
      <c r="AA385" s="6">
        <f t="shared" si="64"/>
        <v>0</v>
      </c>
      <c r="AB385" s="6">
        <f t="shared" si="65"/>
        <v>0</v>
      </c>
      <c r="AC385" s="6">
        <f t="shared" si="66"/>
        <v>0</v>
      </c>
      <c r="AD385" s="6">
        <f t="shared" si="67"/>
        <v>0</v>
      </c>
      <c r="AE385" s="6">
        <f t="shared" si="68"/>
        <v>0</v>
      </c>
      <c r="AF385" s="6">
        <f t="shared" si="69"/>
        <v>0</v>
      </c>
      <c r="AG385" s="6">
        <f t="shared" si="70"/>
        <v>0</v>
      </c>
      <c r="AH385" s="6"/>
    </row>
    <row r="386" spans="1:34" s="20" customFormat="1" ht="15" customHeight="1" x14ac:dyDescent="0.25">
      <c r="A386" s="19"/>
      <c r="B386" s="74" t="str">
        <f t="shared" si="61"/>
        <v>!!!</v>
      </c>
      <c r="C386" s="202" t="str">
        <f>IF($D386&lt;&gt;"",VLOOKUP(TEXT($D386,0),'Angaben Stationen'!$C$15:$D$114,2,0),"")</f>
        <v/>
      </c>
      <c r="D386" s="203"/>
      <c r="E386" s="210"/>
      <c r="F386" s="230"/>
      <c r="G386" s="230"/>
      <c r="H386" s="230"/>
      <c r="I386" s="220"/>
      <c r="J386" s="220"/>
      <c r="K386" s="220"/>
      <c r="L386" s="114"/>
      <c r="M386" s="115"/>
      <c r="V386" s="6">
        <f t="shared" si="60"/>
        <v>0</v>
      </c>
      <c r="W386" s="6" t="str">
        <f t="shared" si="62"/>
        <v>Leer</v>
      </c>
      <c r="X386" s="6" t="str">
        <f t="shared" si="59"/>
        <v/>
      </c>
      <c r="Y386" s="6">
        <f>VLOOKUP($C386,{"29 - Psychiatrie (Erwachsene)",1;"30 - Kinder- und Jugendpsychiatrie",1;"31 - Psychosomatik",1;0,0;"",0},2,0)</f>
        <v>0</v>
      </c>
      <c r="Z386" s="6">
        <f t="shared" si="63"/>
        <v>0</v>
      </c>
      <c r="AA386" s="6">
        <f t="shared" si="64"/>
        <v>0</v>
      </c>
      <c r="AB386" s="6">
        <f t="shared" si="65"/>
        <v>0</v>
      </c>
      <c r="AC386" s="6">
        <f t="shared" si="66"/>
        <v>0</v>
      </c>
      <c r="AD386" s="6">
        <f t="shared" si="67"/>
        <v>0</v>
      </c>
      <c r="AE386" s="6">
        <f t="shared" si="68"/>
        <v>0</v>
      </c>
      <c r="AF386" s="6">
        <f t="shared" si="69"/>
        <v>0</v>
      </c>
      <c r="AG386" s="6">
        <f t="shared" si="70"/>
        <v>0</v>
      </c>
      <c r="AH386" s="6"/>
    </row>
    <row r="387" spans="1:34" s="20" customFormat="1" ht="15" customHeight="1" x14ac:dyDescent="0.25">
      <c r="A387" s="19"/>
      <c r="B387" s="74" t="str">
        <f t="shared" si="61"/>
        <v>!!!</v>
      </c>
      <c r="C387" s="202" t="str">
        <f>IF($D387&lt;&gt;"",VLOOKUP(TEXT($D387,0),'Angaben Stationen'!$C$15:$D$114,2,0),"")</f>
        <v/>
      </c>
      <c r="D387" s="203"/>
      <c r="E387" s="210"/>
      <c r="F387" s="230"/>
      <c r="G387" s="230"/>
      <c r="H387" s="230"/>
      <c r="I387" s="220"/>
      <c r="J387" s="220"/>
      <c r="K387" s="220"/>
      <c r="L387" s="114"/>
      <c r="M387" s="115"/>
      <c r="V387" s="6">
        <f t="shared" si="60"/>
        <v>0</v>
      </c>
      <c r="W387" s="6" t="str">
        <f t="shared" si="62"/>
        <v>Leer</v>
      </c>
      <c r="X387" s="6" t="str">
        <f t="shared" si="59"/>
        <v/>
      </c>
      <c r="Y387" s="6">
        <f>VLOOKUP($C387,{"29 - Psychiatrie (Erwachsene)",1;"30 - Kinder- und Jugendpsychiatrie",1;"31 - Psychosomatik",1;0,0;"",0},2,0)</f>
        <v>0</v>
      </c>
      <c r="Z387" s="6">
        <f t="shared" si="63"/>
        <v>0</v>
      </c>
      <c r="AA387" s="6">
        <f t="shared" si="64"/>
        <v>0</v>
      </c>
      <c r="AB387" s="6">
        <f t="shared" si="65"/>
        <v>0</v>
      </c>
      <c r="AC387" s="6">
        <f t="shared" si="66"/>
        <v>0</v>
      </c>
      <c r="AD387" s="6">
        <f t="shared" si="67"/>
        <v>0</v>
      </c>
      <c r="AE387" s="6">
        <f t="shared" si="68"/>
        <v>0</v>
      </c>
      <c r="AF387" s="6">
        <f t="shared" si="69"/>
        <v>0</v>
      </c>
      <c r="AG387" s="6">
        <f t="shared" si="70"/>
        <v>0</v>
      </c>
      <c r="AH387" s="6"/>
    </row>
    <row r="388" spans="1:34" s="20" customFormat="1" ht="15" customHeight="1" x14ac:dyDescent="0.25">
      <c r="A388" s="19"/>
      <c r="B388" s="74" t="str">
        <f t="shared" si="61"/>
        <v>!!!</v>
      </c>
      <c r="C388" s="202" t="str">
        <f>IF($D388&lt;&gt;"",VLOOKUP(TEXT($D388,0),'Angaben Stationen'!$C$15:$D$114,2,0),"")</f>
        <v/>
      </c>
      <c r="D388" s="203"/>
      <c r="E388" s="210"/>
      <c r="F388" s="230"/>
      <c r="G388" s="230"/>
      <c r="H388" s="230"/>
      <c r="I388" s="220"/>
      <c r="J388" s="220"/>
      <c r="K388" s="220"/>
      <c r="L388" s="114"/>
      <c r="M388" s="115"/>
      <c r="V388" s="6">
        <f t="shared" si="60"/>
        <v>0</v>
      </c>
      <c r="W388" s="6" t="str">
        <f t="shared" si="62"/>
        <v>Leer</v>
      </c>
      <c r="X388" s="6" t="str">
        <f t="shared" si="59"/>
        <v/>
      </c>
      <c r="Y388" s="6">
        <f>VLOOKUP($C388,{"29 - Psychiatrie (Erwachsene)",1;"30 - Kinder- und Jugendpsychiatrie",1;"31 - Psychosomatik",1;0,0;"",0},2,0)</f>
        <v>0</v>
      </c>
      <c r="Z388" s="6">
        <f t="shared" si="63"/>
        <v>0</v>
      </c>
      <c r="AA388" s="6">
        <f t="shared" si="64"/>
        <v>0</v>
      </c>
      <c r="AB388" s="6">
        <f t="shared" si="65"/>
        <v>0</v>
      </c>
      <c r="AC388" s="6">
        <f t="shared" si="66"/>
        <v>0</v>
      </c>
      <c r="AD388" s="6">
        <f t="shared" si="67"/>
        <v>0</v>
      </c>
      <c r="AE388" s="6">
        <f t="shared" si="68"/>
        <v>0</v>
      </c>
      <c r="AF388" s="6">
        <f t="shared" si="69"/>
        <v>0</v>
      </c>
      <c r="AG388" s="6">
        <f t="shared" si="70"/>
        <v>0</v>
      </c>
      <c r="AH388" s="6"/>
    </row>
    <row r="389" spans="1:34" s="20" customFormat="1" ht="15" customHeight="1" x14ac:dyDescent="0.25">
      <c r="A389" s="19"/>
      <c r="B389" s="74" t="str">
        <f t="shared" si="61"/>
        <v>!!!</v>
      </c>
      <c r="C389" s="202" t="str">
        <f>IF($D389&lt;&gt;"",VLOOKUP(TEXT($D389,0),'Angaben Stationen'!$C$15:$D$114,2,0),"")</f>
        <v/>
      </c>
      <c r="D389" s="203"/>
      <c r="E389" s="210"/>
      <c r="F389" s="230"/>
      <c r="G389" s="230"/>
      <c r="H389" s="230"/>
      <c r="I389" s="220"/>
      <c r="J389" s="220"/>
      <c r="K389" s="220"/>
      <c r="L389" s="114"/>
      <c r="M389" s="115"/>
      <c r="V389" s="6">
        <f t="shared" si="60"/>
        <v>0</v>
      </c>
      <c r="W389" s="6" t="str">
        <f t="shared" si="62"/>
        <v>Leer</v>
      </c>
      <c r="X389" s="6" t="str">
        <f t="shared" si="59"/>
        <v/>
      </c>
      <c r="Y389" s="6">
        <f>VLOOKUP($C389,{"29 - Psychiatrie (Erwachsene)",1;"30 - Kinder- und Jugendpsychiatrie",1;"31 - Psychosomatik",1;0,0;"",0},2,0)</f>
        <v>0</v>
      </c>
      <c r="Z389" s="6">
        <f t="shared" si="63"/>
        <v>0</v>
      </c>
      <c r="AA389" s="6">
        <f t="shared" si="64"/>
        <v>0</v>
      </c>
      <c r="AB389" s="6">
        <f t="shared" si="65"/>
        <v>0</v>
      </c>
      <c r="AC389" s="6">
        <f t="shared" si="66"/>
        <v>0</v>
      </c>
      <c r="AD389" s="6">
        <f t="shared" si="67"/>
        <v>0</v>
      </c>
      <c r="AE389" s="6">
        <f t="shared" si="68"/>
        <v>0</v>
      </c>
      <c r="AF389" s="6">
        <f t="shared" si="69"/>
        <v>0</v>
      </c>
      <c r="AG389" s="6">
        <f t="shared" si="70"/>
        <v>0</v>
      </c>
      <c r="AH389" s="6"/>
    </row>
    <row r="390" spans="1:34" s="20" customFormat="1" ht="15" customHeight="1" x14ac:dyDescent="0.25">
      <c r="A390" s="19"/>
      <c r="B390" s="74" t="str">
        <f t="shared" si="61"/>
        <v>!!!</v>
      </c>
      <c r="C390" s="202" t="str">
        <f>IF($D390&lt;&gt;"",VLOOKUP(TEXT($D390,0),'Angaben Stationen'!$C$15:$D$114,2,0),"")</f>
        <v/>
      </c>
      <c r="D390" s="203"/>
      <c r="E390" s="210"/>
      <c r="F390" s="230"/>
      <c r="G390" s="230"/>
      <c r="H390" s="230"/>
      <c r="I390" s="220"/>
      <c r="J390" s="220"/>
      <c r="K390" s="220"/>
      <c r="L390" s="114"/>
      <c r="M390" s="115"/>
      <c r="V390" s="6">
        <f t="shared" si="60"/>
        <v>0</v>
      </c>
      <c r="W390" s="6" t="str">
        <f t="shared" si="62"/>
        <v>Leer</v>
      </c>
      <c r="X390" s="6" t="str">
        <f t="shared" si="59"/>
        <v/>
      </c>
      <c r="Y390" s="6">
        <f>VLOOKUP($C390,{"29 - Psychiatrie (Erwachsene)",1;"30 - Kinder- und Jugendpsychiatrie",1;"31 - Psychosomatik",1;0,0;"",0},2,0)</f>
        <v>0</v>
      </c>
      <c r="Z390" s="6">
        <f t="shared" si="63"/>
        <v>0</v>
      </c>
      <c r="AA390" s="6">
        <f t="shared" si="64"/>
        <v>0</v>
      </c>
      <c r="AB390" s="6">
        <f t="shared" si="65"/>
        <v>0</v>
      </c>
      <c r="AC390" s="6">
        <f t="shared" si="66"/>
        <v>0</v>
      </c>
      <c r="AD390" s="6">
        <f t="shared" si="67"/>
        <v>0</v>
      </c>
      <c r="AE390" s="6">
        <f t="shared" si="68"/>
        <v>0</v>
      </c>
      <c r="AF390" s="6">
        <f t="shared" si="69"/>
        <v>0</v>
      </c>
      <c r="AG390" s="6">
        <f t="shared" si="70"/>
        <v>0</v>
      </c>
      <c r="AH390" s="6"/>
    </row>
    <row r="391" spans="1:34" s="20" customFormat="1" ht="15" customHeight="1" x14ac:dyDescent="0.25">
      <c r="A391" s="19"/>
      <c r="B391" s="74" t="str">
        <f t="shared" si="61"/>
        <v>!!!</v>
      </c>
      <c r="C391" s="202" t="str">
        <f>IF($D391&lt;&gt;"",VLOOKUP(TEXT($D391,0),'Angaben Stationen'!$C$15:$D$114,2,0),"")</f>
        <v/>
      </c>
      <c r="D391" s="203"/>
      <c r="E391" s="210"/>
      <c r="F391" s="230"/>
      <c r="G391" s="230"/>
      <c r="H391" s="230"/>
      <c r="I391" s="220"/>
      <c r="J391" s="220"/>
      <c r="K391" s="220"/>
      <c r="L391" s="114"/>
      <c r="M391" s="115"/>
      <c r="V391" s="6">
        <f t="shared" si="60"/>
        <v>0</v>
      </c>
      <c r="W391" s="6" t="str">
        <f t="shared" si="62"/>
        <v>Leer</v>
      </c>
      <c r="X391" s="6" t="str">
        <f t="shared" si="59"/>
        <v/>
      </c>
      <c r="Y391" s="6">
        <f>VLOOKUP($C391,{"29 - Psychiatrie (Erwachsene)",1;"30 - Kinder- und Jugendpsychiatrie",1;"31 - Psychosomatik",1;0,0;"",0},2,0)</f>
        <v>0</v>
      </c>
      <c r="Z391" s="6">
        <f t="shared" si="63"/>
        <v>0</v>
      </c>
      <c r="AA391" s="6">
        <f t="shared" si="64"/>
        <v>0</v>
      </c>
      <c r="AB391" s="6">
        <f t="shared" si="65"/>
        <v>0</v>
      </c>
      <c r="AC391" s="6">
        <f t="shared" si="66"/>
        <v>0</v>
      </c>
      <c r="AD391" s="6">
        <f t="shared" si="67"/>
        <v>0</v>
      </c>
      <c r="AE391" s="6">
        <f t="shared" si="68"/>
        <v>0</v>
      </c>
      <c r="AF391" s="6">
        <f t="shared" si="69"/>
        <v>0</v>
      </c>
      <c r="AG391" s="6">
        <f t="shared" si="70"/>
        <v>0</v>
      </c>
      <c r="AH391" s="6"/>
    </row>
    <row r="392" spans="1:34" s="20" customFormat="1" ht="15" customHeight="1" x14ac:dyDescent="0.25">
      <c r="A392" s="19"/>
      <c r="B392" s="74" t="str">
        <f t="shared" si="61"/>
        <v>!!!</v>
      </c>
      <c r="C392" s="202" t="str">
        <f>IF($D392&lt;&gt;"",VLOOKUP(TEXT($D392,0),'Angaben Stationen'!$C$15:$D$114,2,0),"")</f>
        <v/>
      </c>
      <c r="D392" s="203"/>
      <c r="E392" s="210"/>
      <c r="F392" s="230"/>
      <c r="G392" s="230"/>
      <c r="H392" s="230"/>
      <c r="I392" s="220"/>
      <c r="J392" s="220"/>
      <c r="K392" s="220"/>
      <c r="L392" s="114"/>
      <c r="M392" s="115"/>
      <c r="V392" s="6">
        <f t="shared" si="60"/>
        <v>0</v>
      </c>
      <c r="W392" s="6" t="str">
        <f t="shared" si="62"/>
        <v>Leer</v>
      </c>
      <c r="X392" s="6" t="str">
        <f t="shared" si="59"/>
        <v/>
      </c>
      <c r="Y392" s="6">
        <f>VLOOKUP($C392,{"29 - Psychiatrie (Erwachsene)",1;"30 - Kinder- und Jugendpsychiatrie",1;"31 - Psychosomatik",1;0,0;"",0},2,0)</f>
        <v>0</v>
      </c>
      <c r="Z392" s="6">
        <f t="shared" si="63"/>
        <v>0</v>
      </c>
      <c r="AA392" s="6">
        <f t="shared" si="64"/>
        <v>0</v>
      </c>
      <c r="AB392" s="6">
        <f t="shared" si="65"/>
        <v>0</v>
      </c>
      <c r="AC392" s="6">
        <f t="shared" si="66"/>
        <v>0</v>
      </c>
      <c r="AD392" s="6">
        <f t="shared" si="67"/>
        <v>0</v>
      </c>
      <c r="AE392" s="6">
        <f t="shared" si="68"/>
        <v>0</v>
      </c>
      <c r="AF392" s="6">
        <f t="shared" si="69"/>
        <v>0</v>
      </c>
      <c r="AG392" s="6">
        <f t="shared" si="70"/>
        <v>0</v>
      </c>
      <c r="AH392" s="6"/>
    </row>
    <row r="393" spans="1:34" s="20" customFormat="1" ht="15" customHeight="1" x14ac:dyDescent="0.25">
      <c r="A393" s="19"/>
      <c r="B393" s="74" t="str">
        <f t="shared" si="61"/>
        <v>!!!</v>
      </c>
      <c r="C393" s="202" t="str">
        <f>IF($D393&lt;&gt;"",VLOOKUP(TEXT($D393,0),'Angaben Stationen'!$C$15:$D$114,2,0),"")</f>
        <v/>
      </c>
      <c r="D393" s="203"/>
      <c r="E393" s="210"/>
      <c r="F393" s="230"/>
      <c r="G393" s="230"/>
      <c r="H393" s="230"/>
      <c r="I393" s="220"/>
      <c r="J393" s="220"/>
      <c r="K393" s="220"/>
      <c r="L393" s="114"/>
      <c r="M393" s="115"/>
      <c r="V393" s="6">
        <f t="shared" si="60"/>
        <v>0</v>
      </c>
      <c r="W393" s="6" t="str">
        <f t="shared" si="62"/>
        <v>Leer</v>
      </c>
      <c r="X393" s="6" t="str">
        <f t="shared" si="59"/>
        <v/>
      </c>
      <c r="Y393" s="6">
        <f>VLOOKUP($C393,{"29 - Psychiatrie (Erwachsene)",1;"30 - Kinder- und Jugendpsychiatrie",1;"31 - Psychosomatik",1;0,0;"",0},2,0)</f>
        <v>0</v>
      </c>
      <c r="Z393" s="6">
        <f t="shared" si="63"/>
        <v>0</v>
      </c>
      <c r="AA393" s="6">
        <f t="shared" si="64"/>
        <v>0</v>
      </c>
      <c r="AB393" s="6">
        <f t="shared" si="65"/>
        <v>0</v>
      </c>
      <c r="AC393" s="6">
        <f t="shared" si="66"/>
        <v>0</v>
      </c>
      <c r="AD393" s="6">
        <f t="shared" si="67"/>
        <v>0</v>
      </c>
      <c r="AE393" s="6">
        <f t="shared" si="68"/>
        <v>0</v>
      </c>
      <c r="AF393" s="6">
        <f t="shared" si="69"/>
        <v>0</v>
      </c>
      <c r="AG393" s="6">
        <f t="shared" si="70"/>
        <v>0</v>
      </c>
      <c r="AH393" s="6"/>
    </row>
    <row r="394" spans="1:34" s="20" customFormat="1" ht="15" customHeight="1" x14ac:dyDescent="0.25">
      <c r="A394" s="19"/>
      <c r="B394" s="74" t="str">
        <f t="shared" si="61"/>
        <v>!!!</v>
      </c>
      <c r="C394" s="202" t="str">
        <f>IF($D394&lt;&gt;"",VLOOKUP(TEXT($D394,0),'Angaben Stationen'!$C$15:$D$114,2,0),"")</f>
        <v/>
      </c>
      <c r="D394" s="203"/>
      <c r="E394" s="210"/>
      <c r="F394" s="230"/>
      <c r="G394" s="230"/>
      <c r="H394" s="230"/>
      <c r="I394" s="220"/>
      <c r="J394" s="220"/>
      <c r="K394" s="220"/>
      <c r="L394" s="114"/>
      <c r="M394" s="115"/>
      <c r="V394" s="6">
        <f t="shared" si="60"/>
        <v>0</v>
      </c>
      <c r="W394" s="6" t="str">
        <f t="shared" si="62"/>
        <v>Leer</v>
      </c>
      <c r="X394" s="6" t="str">
        <f t="shared" si="59"/>
        <v/>
      </c>
      <c r="Y394" s="6">
        <f>VLOOKUP($C394,{"29 - Psychiatrie (Erwachsene)",1;"30 - Kinder- und Jugendpsychiatrie",1;"31 - Psychosomatik",1;0,0;"",0},2,0)</f>
        <v>0</v>
      </c>
      <c r="Z394" s="6">
        <f t="shared" si="63"/>
        <v>0</v>
      </c>
      <c r="AA394" s="6">
        <f t="shared" si="64"/>
        <v>0</v>
      </c>
      <c r="AB394" s="6">
        <f t="shared" si="65"/>
        <v>0</v>
      </c>
      <c r="AC394" s="6">
        <f t="shared" si="66"/>
        <v>0</v>
      </c>
      <c r="AD394" s="6">
        <f t="shared" si="67"/>
        <v>0</v>
      </c>
      <c r="AE394" s="6">
        <f t="shared" si="68"/>
        <v>0</v>
      </c>
      <c r="AF394" s="6">
        <f t="shared" si="69"/>
        <v>0</v>
      </c>
      <c r="AG394" s="6">
        <f t="shared" si="70"/>
        <v>0</v>
      </c>
      <c r="AH394" s="6"/>
    </row>
    <row r="395" spans="1:34" s="20" customFormat="1" ht="15" customHeight="1" x14ac:dyDescent="0.25">
      <c r="A395" s="19"/>
      <c r="B395" s="74" t="str">
        <f t="shared" si="61"/>
        <v>!!!</v>
      </c>
      <c r="C395" s="202" t="str">
        <f>IF($D395&lt;&gt;"",VLOOKUP(TEXT($D395,0),'Angaben Stationen'!$C$15:$D$114,2,0),"")</f>
        <v/>
      </c>
      <c r="D395" s="203"/>
      <c r="E395" s="210"/>
      <c r="F395" s="230"/>
      <c r="G395" s="230"/>
      <c r="H395" s="230"/>
      <c r="I395" s="220"/>
      <c r="J395" s="220"/>
      <c r="K395" s="220"/>
      <c r="L395" s="114"/>
      <c r="M395" s="115"/>
      <c r="V395" s="6">
        <f t="shared" si="60"/>
        <v>0</v>
      </c>
      <c r="W395" s="6" t="str">
        <f t="shared" si="62"/>
        <v>Leer</v>
      </c>
      <c r="X395" s="6" t="str">
        <f t="shared" si="59"/>
        <v/>
      </c>
      <c r="Y395" s="6">
        <f>VLOOKUP($C395,{"29 - Psychiatrie (Erwachsene)",1;"30 - Kinder- und Jugendpsychiatrie",1;"31 - Psychosomatik",1;0,0;"",0},2,0)</f>
        <v>0</v>
      </c>
      <c r="Z395" s="6">
        <f t="shared" si="63"/>
        <v>0</v>
      </c>
      <c r="AA395" s="6">
        <f t="shared" si="64"/>
        <v>0</v>
      </c>
      <c r="AB395" s="6">
        <f t="shared" si="65"/>
        <v>0</v>
      </c>
      <c r="AC395" s="6">
        <f t="shared" si="66"/>
        <v>0</v>
      </c>
      <c r="AD395" s="6">
        <f t="shared" si="67"/>
        <v>0</v>
      </c>
      <c r="AE395" s="6">
        <f t="shared" si="68"/>
        <v>0</v>
      </c>
      <c r="AF395" s="6">
        <f t="shared" si="69"/>
        <v>0</v>
      </c>
      <c r="AG395" s="6">
        <f t="shared" si="70"/>
        <v>0</v>
      </c>
      <c r="AH395" s="6"/>
    </row>
    <row r="396" spans="1:34" s="20" customFormat="1" ht="15" customHeight="1" x14ac:dyDescent="0.25">
      <c r="A396" s="19"/>
      <c r="B396" s="74" t="str">
        <f t="shared" si="61"/>
        <v>!!!</v>
      </c>
      <c r="C396" s="202" t="str">
        <f>IF($D396&lt;&gt;"",VLOOKUP(TEXT($D396,0),'Angaben Stationen'!$C$15:$D$114,2,0),"")</f>
        <v/>
      </c>
      <c r="D396" s="203"/>
      <c r="E396" s="210"/>
      <c r="F396" s="230"/>
      <c r="G396" s="230"/>
      <c r="H396" s="230"/>
      <c r="I396" s="220"/>
      <c r="J396" s="220"/>
      <c r="K396" s="220"/>
      <c r="L396" s="114"/>
      <c r="M396" s="115"/>
      <c r="V396" s="6">
        <f t="shared" si="60"/>
        <v>0</v>
      </c>
      <c r="W396" s="6" t="str">
        <f t="shared" si="62"/>
        <v>Leer</v>
      </c>
      <c r="X396" s="6" t="str">
        <f t="shared" si="59"/>
        <v/>
      </c>
      <c r="Y396" s="6">
        <f>VLOOKUP($C396,{"29 - Psychiatrie (Erwachsene)",1;"30 - Kinder- und Jugendpsychiatrie",1;"31 - Psychosomatik",1;0,0;"",0},2,0)</f>
        <v>0</v>
      </c>
      <c r="Z396" s="6">
        <f t="shared" si="63"/>
        <v>0</v>
      </c>
      <c r="AA396" s="6">
        <f t="shared" si="64"/>
        <v>0</v>
      </c>
      <c r="AB396" s="6">
        <f t="shared" si="65"/>
        <v>0</v>
      </c>
      <c r="AC396" s="6">
        <f t="shared" si="66"/>
        <v>0</v>
      </c>
      <c r="AD396" s="6">
        <f t="shared" si="67"/>
        <v>0</v>
      </c>
      <c r="AE396" s="6">
        <f t="shared" si="68"/>
        <v>0</v>
      </c>
      <c r="AF396" s="6">
        <f t="shared" si="69"/>
        <v>0</v>
      </c>
      <c r="AG396" s="6">
        <f t="shared" si="70"/>
        <v>0</v>
      </c>
      <c r="AH396" s="6"/>
    </row>
    <row r="397" spans="1:34" s="20" customFormat="1" ht="15" customHeight="1" x14ac:dyDescent="0.25">
      <c r="A397" s="19"/>
      <c r="B397" s="74" t="str">
        <f t="shared" si="61"/>
        <v>!!!</v>
      </c>
      <c r="C397" s="202" t="str">
        <f>IF($D397&lt;&gt;"",VLOOKUP(TEXT($D397,0),'Angaben Stationen'!$C$15:$D$114,2,0),"")</f>
        <v/>
      </c>
      <c r="D397" s="203"/>
      <c r="E397" s="210"/>
      <c r="F397" s="230"/>
      <c r="G397" s="230"/>
      <c r="H397" s="230"/>
      <c r="I397" s="220"/>
      <c r="J397" s="220"/>
      <c r="K397" s="220"/>
      <c r="L397" s="114"/>
      <c r="M397" s="115"/>
      <c r="V397" s="6">
        <f t="shared" si="60"/>
        <v>0</v>
      </c>
      <c r="W397" s="6" t="str">
        <f t="shared" si="62"/>
        <v>Leer</v>
      </c>
      <c r="X397" s="6" t="str">
        <f t="shared" si="59"/>
        <v/>
      </c>
      <c r="Y397" s="6">
        <f>VLOOKUP($C397,{"29 - Psychiatrie (Erwachsene)",1;"30 - Kinder- und Jugendpsychiatrie",1;"31 - Psychosomatik",1;0,0;"",0},2,0)</f>
        <v>0</v>
      </c>
      <c r="Z397" s="6">
        <f t="shared" si="63"/>
        <v>0</v>
      </c>
      <c r="AA397" s="6">
        <f t="shared" si="64"/>
        <v>0</v>
      </c>
      <c r="AB397" s="6">
        <f t="shared" si="65"/>
        <v>0</v>
      </c>
      <c r="AC397" s="6">
        <f t="shared" si="66"/>
        <v>0</v>
      </c>
      <c r="AD397" s="6">
        <f t="shared" si="67"/>
        <v>0</v>
      </c>
      <c r="AE397" s="6">
        <f t="shared" si="68"/>
        <v>0</v>
      </c>
      <c r="AF397" s="6">
        <f t="shared" si="69"/>
        <v>0</v>
      </c>
      <c r="AG397" s="6">
        <f t="shared" si="70"/>
        <v>0</v>
      </c>
      <c r="AH397" s="6"/>
    </row>
    <row r="398" spans="1:34" s="20" customFormat="1" ht="15" customHeight="1" x14ac:dyDescent="0.25">
      <c r="A398" s="19"/>
      <c r="B398" s="74" t="str">
        <f t="shared" si="61"/>
        <v>!!!</v>
      </c>
      <c r="C398" s="202" t="str">
        <f>IF($D398&lt;&gt;"",VLOOKUP(TEXT($D398,0),'Angaben Stationen'!$C$15:$D$114,2,0),"")</f>
        <v/>
      </c>
      <c r="D398" s="203"/>
      <c r="E398" s="210"/>
      <c r="F398" s="230"/>
      <c r="G398" s="230"/>
      <c r="H398" s="230"/>
      <c r="I398" s="220"/>
      <c r="J398" s="220"/>
      <c r="K398" s="220"/>
      <c r="L398" s="114"/>
      <c r="M398" s="115"/>
      <c r="V398" s="6">
        <f t="shared" si="60"/>
        <v>0</v>
      </c>
      <c r="W398" s="6" t="str">
        <f t="shared" si="62"/>
        <v>Leer</v>
      </c>
      <c r="X398" s="6" t="str">
        <f t="shared" si="59"/>
        <v/>
      </c>
      <c r="Y398" s="6">
        <f>VLOOKUP($C398,{"29 - Psychiatrie (Erwachsene)",1;"30 - Kinder- und Jugendpsychiatrie",1;"31 - Psychosomatik",1;0,0;"",0},2,0)</f>
        <v>0</v>
      </c>
      <c r="Z398" s="6">
        <f t="shared" si="63"/>
        <v>0</v>
      </c>
      <c r="AA398" s="6">
        <f t="shared" si="64"/>
        <v>0</v>
      </c>
      <c r="AB398" s="6">
        <f t="shared" si="65"/>
        <v>0</v>
      </c>
      <c r="AC398" s="6">
        <f t="shared" si="66"/>
        <v>0</v>
      </c>
      <c r="AD398" s="6">
        <f t="shared" si="67"/>
        <v>0</v>
      </c>
      <c r="AE398" s="6">
        <f t="shared" si="68"/>
        <v>0</v>
      </c>
      <c r="AF398" s="6">
        <f t="shared" si="69"/>
        <v>0</v>
      </c>
      <c r="AG398" s="6">
        <f t="shared" si="70"/>
        <v>0</v>
      </c>
      <c r="AH398" s="6"/>
    </row>
    <row r="399" spans="1:34" s="20" customFormat="1" ht="15" customHeight="1" x14ac:dyDescent="0.25">
      <c r="A399" s="19"/>
      <c r="B399" s="74" t="str">
        <f t="shared" si="61"/>
        <v>!!!</v>
      </c>
      <c r="C399" s="202" t="str">
        <f>IF($D399&lt;&gt;"",VLOOKUP(TEXT($D399,0),'Angaben Stationen'!$C$15:$D$114,2,0),"")</f>
        <v/>
      </c>
      <c r="D399" s="203"/>
      <c r="E399" s="210"/>
      <c r="F399" s="230"/>
      <c r="G399" s="230"/>
      <c r="H399" s="230"/>
      <c r="I399" s="220"/>
      <c r="J399" s="220"/>
      <c r="K399" s="220"/>
      <c r="L399" s="114"/>
      <c r="M399" s="115"/>
      <c r="V399" s="6">
        <f t="shared" si="60"/>
        <v>0</v>
      </c>
      <c r="W399" s="6" t="str">
        <f t="shared" si="62"/>
        <v>Leer</v>
      </c>
      <c r="X399" s="6" t="str">
        <f t="shared" ref="X399:X462" si="71">IF($C399&lt;&gt;"","Monate","")</f>
        <v/>
      </c>
      <c r="Y399" s="6">
        <f>VLOOKUP($C399,{"29 - Psychiatrie (Erwachsene)",1;"30 - Kinder- und Jugendpsychiatrie",1;"31 - Psychosomatik",1;0,0;"",0},2,0)</f>
        <v>0</v>
      </c>
      <c r="Z399" s="6">
        <f t="shared" si="63"/>
        <v>0</v>
      </c>
      <c r="AA399" s="6">
        <f t="shared" si="64"/>
        <v>0</v>
      </c>
      <c r="AB399" s="6">
        <f t="shared" si="65"/>
        <v>0</v>
      </c>
      <c r="AC399" s="6">
        <f t="shared" si="66"/>
        <v>0</v>
      </c>
      <c r="AD399" s="6">
        <f t="shared" si="67"/>
        <v>0</v>
      </c>
      <c r="AE399" s="6">
        <f t="shared" si="68"/>
        <v>0</v>
      </c>
      <c r="AF399" s="6">
        <f t="shared" si="69"/>
        <v>0</v>
      </c>
      <c r="AG399" s="6">
        <f t="shared" si="70"/>
        <v>0</v>
      </c>
      <c r="AH399" s="6"/>
    </row>
    <row r="400" spans="1:34" s="20" customFormat="1" ht="15" customHeight="1" x14ac:dyDescent="0.25">
      <c r="A400" s="19"/>
      <c r="B400" s="74" t="str">
        <f t="shared" si="61"/>
        <v>!!!</v>
      </c>
      <c r="C400" s="202" t="str">
        <f>IF($D400&lt;&gt;"",VLOOKUP(TEXT($D400,0),'Angaben Stationen'!$C$15:$D$114,2,0),"")</f>
        <v/>
      </c>
      <c r="D400" s="203"/>
      <c r="E400" s="210"/>
      <c r="F400" s="230"/>
      <c r="G400" s="230"/>
      <c r="H400" s="230"/>
      <c r="I400" s="220"/>
      <c r="J400" s="220"/>
      <c r="K400" s="220"/>
      <c r="L400" s="114"/>
      <c r="M400" s="115"/>
      <c r="V400" s="6">
        <f t="shared" si="60"/>
        <v>0</v>
      </c>
      <c r="W400" s="6" t="str">
        <f t="shared" si="62"/>
        <v>Leer</v>
      </c>
      <c r="X400" s="6" t="str">
        <f t="shared" si="71"/>
        <v/>
      </c>
      <c r="Y400" s="6">
        <f>VLOOKUP($C400,{"29 - Psychiatrie (Erwachsene)",1;"30 - Kinder- und Jugendpsychiatrie",1;"31 - Psychosomatik",1;0,0;"",0},2,0)</f>
        <v>0</v>
      </c>
      <c r="Z400" s="6">
        <f t="shared" si="63"/>
        <v>0</v>
      </c>
      <c r="AA400" s="6">
        <f t="shared" si="64"/>
        <v>0</v>
      </c>
      <c r="AB400" s="6">
        <f t="shared" si="65"/>
        <v>0</v>
      </c>
      <c r="AC400" s="6">
        <f t="shared" si="66"/>
        <v>0</v>
      </c>
      <c r="AD400" s="6">
        <f t="shared" si="67"/>
        <v>0</v>
      </c>
      <c r="AE400" s="6">
        <f t="shared" si="68"/>
        <v>0</v>
      </c>
      <c r="AF400" s="6">
        <f t="shared" si="69"/>
        <v>0</v>
      </c>
      <c r="AG400" s="6">
        <f t="shared" si="70"/>
        <v>0</v>
      </c>
      <c r="AH400" s="6"/>
    </row>
    <row r="401" spans="1:34" s="20" customFormat="1" ht="15" customHeight="1" x14ac:dyDescent="0.25">
      <c r="A401" s="19"/>
      <c r="B401" s="74" t="str">
        <f t="shared" si="61"/>
        <v>!!!</v>
      </c>
      <c r="C401" s="202" t="str">
        <f>IF($D401&lt;&gt;"",VLOOKUP(TEXT($D401,0),'Angaben Stationen'!$C$15:$D$114,2,0),"")</f>
        <v/>
      </c>
      <c r="D401" s="203"/>
      <c r="E401" s="210"/>
      <c r="F401" s="230"/>
      <c r="G401" s="230"/>
      <c r="H401" s="230"/>
      <c r="I401" s="220"/>
      <c r="J401" s="220"/>
      <c r="K401" s="220"/>
      <c r="L401" s="114"/>
      <c r="M401" s="115"/>
      <c r="V401" s="6">
        <f t="shared" ref="V401:V464" si="72">IF(LEN(B401)&gt;0,0,1)</f>
        <v>0</v>
      </c>
      <c r="W401" s="6" t="str">
        <f t="shared" si="62"/>
        <v>Leer</v>
      </c>
      <c r="X401" s="6" t="str">
        <f t="shared" si="71"/>
        <v/>
      </c>
      <c r="Y401" s="6">
        <f>VLOOKUP($C401,{"29 - Psychiatrie (Erwachsene)",1;"30 - Kinder- und Jugendpsychiatrie",1;"31 - Psychosomatik",1;0,0;"",0},2,0)</f>
        <v>0</v>
      </c>
      <c r="Z401" s="6">
        <f t="shared" si="63"/>
        <v>0</v>
      </c>
      <c r="AA401" s="6">
        <f t="shared" si="64"/>
        <v>0</v>
      </c>
      <c r="AB401" s="6">
        <f t="shared" si="65"/>
        <v>0</v>
      </c>
      <c r="AC401" s="6">
        <f t="shared" si="66"/>
        <v>0</v>
      </c>
      <c r="AD401" s="6">
        <f t="shared" si="67"/>
        <v>0</v>
      </c>
      <c r="AE401" s="6">
        <f t="shared" si="68"/>
        <v>0</v>
      </c>
      <c r="AF401" s="6">
        <f t="shared" si="69"/>
        <v>0</v>
      </c>
      <c r="AG401" s="6">
        <f t="shared" si="70"/>
        <v>0</v>
      </c>
      <c r="AH401" s="6"/>
    </row>
    <row r="402" spans="1:34" s="20" customFormat="1" ht="15" customHeight="1" x14ac:dyDescent="0.25">
      <c r="A402" s="19"/>
      <c r="B402" s="74" t="str">
        <f t="shared" ref="B402:B465" si="73">IF(SUM(Y402:AG402)&lt;9,"!!!","")</f>
        <v>!!!</v>
      </c>
      <c r="C402" s="202" t="str">
        <f>IF($D402&lt;&gt;"",VLOOKUP(TEXT($D402,0),'Angaben Stationen'!$C$15:$D$114,2,0),"")</f>
        <v/>
      </c>
      <c r="D402" s="203"/>
      <c r="E402" s="210"/>
      <c r="F402" s="230"/>
      <c r="G402" s="230"/>
      <c r="H402" s="230"/>
      <c r="I402" s="220"/>
      <c r="J402" s="220"/>
      <c r="K402" s="220"/>
      <c r="L402" s="114"/>
      <c r="M402" s="115"/>
      <c r="V402" s="6">
        <f t="shared" si="72"/>
        <v>0</v>
      </c>
      <c r="W402" s="6" t="str">
        <f t="shared" ref="W402:W465" si="74">IF($D401&lt;&gt;"","Stationen","Leer")</f>
        <v>Leer</v>
      </c>
      <c r="X402" s="6" t="str">
        <f t="shared" si="71"/>
        <v/>
      </c>
      <c r="Y402" s="6">
        <f>VLOOKUP($C402,{"29 - Psychiatrie (Erwachsene)",1;"30 - Kinder- und Jugendpsychiatrie",1;"31 - Psychosomatik",1;0,0;"",0},2,0)</f>
        <v>0</v>
      </c>
      <c r="Z402" s="6">
        <f t="shared" ref="Z402:Z465" si="75">IF(LEN($D402)&gt;0,1,0)</f>
        <v>0</v>
      </c>
      <c r="AA402" s="6">
        <f t="shared" ref="AA402:AA465" si="76">IF(LEN($E402)&gt;0,1,0)</f>
        <v>0</v>
      </c>
      <c r="AB402" s="6">
        <f t="shared" ref="AB402:AB465" si="77">IF(LEN($F402)&gt;0,1,0)</f>
        <v>0</v>
      </c>
      <c r="AC402" s="6">
        <f t="shared" ref="AC402:AC465" si="78">IF(LEN($G402)&gt;0,1,0)</f>
        <v>0</v>
      </c>
      <c r="AD402" s="6">
        <f t="shared" ref="AD402:AD465" si="79">IF(LEN($H402)&gt;0,1,0)</f>
        <v>0</v>
      </c>
      <c r="AE402" s="6">
        <f t="shared" ref="AE402:AE465" si="80">IF(LEN($I402)&gt;0,1,0)</f>
        <v>0</v>
      </c>
      <c r="AF402" s="6">
        <f t="shared" ref="AF402:AF465" si="81">IF(LEN($J402)&gt;0,1,0)</f>
        <v>0</v>
      </c>
      <c r="AG402" s="6">
        <f t="shared" ref="AG402:AG465" si="82">IF(LEN($K402)&gt;0,1,0)</f>
        <v>0</v>
      </c>
      <c r="AH402" s="6"/>
    </row>
    <row r="403" spans="1:34" s="20" customFormat="1" ht="15" customHeight="1" x14ac:dyDescent="0.25">
      <c r="A403" s="19"/>
      <c r="B403" s="74" t="str">
        <f t="shared" si="73"/>
        <v>!!!</v>
      </c>
      <c r="C403" s="202" t="str">
        <f>IF($D403&lt;&gt;"",VLOOKUP(TEXT($D403,0),'Angaben Stationen'!$C$15:$D$114,2,0),"")</f>
        <v/>
      </c>
      <c r="D403" s="203"/>
      <c r="E403" s="210"/>
      <c r="F403" s="230"/>
      <c r="G403" s="230"/>
      <c r="H403" s="230"/>
      <c r="I403" s="220"/>
      <c r="J403" s="220"/>
      <c r="K403" s="220"/>
      <c r="L403" s="114"/>
      <c r="M403" s="115"/>
      <c r="V403" s="6">
        <f t="shared" si="72"/>
        <v>0</v>
      </c>
      <c r="W403" s="6" t="str">
        <f t="shared" si="74"/>
        <v>Leer</v>
      </c>
      <c r="X403" s="6" t="str">
        <f t="shared" si="71"/>
        <v/>
      </c>
      <c r="Y403" s="6">
        <f>VLOOKUP($C403,{"29 - Psychiatrie (Erwachsene)",1;"30 - Kinder- und Jugendpsychiatrie",1;"31 - Psychosomatik",1;0,0;"",0},2,0)</f>
        <v>0</v>
      </c>
      <c r="Z403" s="6">
        <f t="shared" si="75"/>
        <v>0</v>
      </c>
      <c r="AA403" s="6">
        <f t="shared" si="76"/>
        <v>0</v>
      </c>
      <c r="AB403" s="6">
        <f t="shared" si="77"/>
        <v>0</v>
      </c>
      <c r="AC403" s="6">
        <f t="shared" si="78"/>
        <v>0</v>
      </c>
      <c r="AD403" s="6">
        <f t="shared" si="79"/>
        <v>0</v>
      </c>
      <c r="AE403" s="6">
        <f t="shared" si="80"/>
        <v>0</v>
      </c>
      <c r="AF403" s="6">
        <f t="shared" si="81"/>
        <v>0</v>
      </c>
      <c r="AG403" s="6">
        <f t="shared" si="82"/>
        <v>0</v>
      </c>
      <c r="AH403" s="6"/>
    </row>
    <row r="404" spans="1:34" s="20" customFormat="1" ht="15" customHeight="1" x14ac:dyDescent="0.25">
      <c r="A404" s="19"/>
      <c r="B404" s="74" t="str">
        <f t="shared" si="73"/>
        <v>!!!</v>
      </c>
      <c r="C404" s="202" t="str">
        <f>IF($D404&lt;&gt;"",VLOOKUP(TEXT($D404,0),'Angaben Stationen'!$C$15:$D$114,2,0),"")</f>
        <v/>
      </c>
      <c r="D404" s="203"/>
      <c r="E404" s="210"/>
      <c r="F404" s="230"/>
      <c r="G404" s="230"/>
      <c r="H404" s="230"/>
      <c r="I404" s="220"/>
      <c r="J404" s="220"/>
      <c r="K404" s="220"/>
      <c r="L404" s="114"/>
      <c r="M404" s="115"/>
      <c r="V404" s="6">
        <f t="shared" si="72"/>
        <v>0</v>
      </c>
      <c r="W404" s="6" t="str">
        <f t="shared" si="74"/>
        <v>Leer</v>
      </c>
      <c r="X404" s="6" t="str">
        <f t="shared" si="71"/>
        <v/>
      </c>
      <c r="Y404" s="6">
        <f>VLOOKUP($C404,{"29 - Psychiatrie (Erwachsene)",1;"30 - Kinder- und Jugendpsychiatrie",1;"31 - Psychosomatik",1;0,0;"",0},2,0)</f>
        <v>0</v>
      </c>
      <c r="Z404" s="6">
        <f t="shared" si="75"/>
        <v>0</v>
      </c>
      <c r="AA404" s="6">
        <f t="shared" si="76"/>
        <v>0</v>
      </c>
      <c r="AB404" s="6">
        <f t="shared" si="77"/>
        <v>0</v>
      </c>
      <c r="AC404" s="6">
        <f t="shared" si="78"/>
        <v>0</v>
      </c>
      <c r="AD404" s="6">
        <f t="shared" si="79"/>
        <v>0</v>
      </c>
      <c r="AE404" s="6">
        <f t="shared" si="80"/>
        <v>0</v>
      </c>
      <c r="AF404" s="6">
        <f t="shared" si="81"/>
        <v>0</v>
      </c>
      <c r="AG404" s="6">
        <f t="shared" si="82"/>
        <v>0</v>
      </c>
      <c r="AH404" s="6"/>
    </row>
    <row r="405" spans="1:34" s="20" customFormat="1" ht="15" customHeight="1" x14ac:dyDescent="0.25">
      <c r="A405" s="19"/>
      <c r="B405" s="74" t="str">
        <f t="shared" si="73"/>
        <v>!!!</v>
      </c>
      <c r="C405" s="202" t="str">
        <f>IF($D405&lt;&gt;"",VLOOKUP(TEXT($D405,0),'Angaben Stationen'!$C$15:$D$114,2,0),"")</f>
        <v/>
      </c>
      <c r="D405" s="203"/>
      <c r="E405" s="210"/>
      <c r="F405" s="230"/>
      <c r="G405" s="230"/>
      <c r="H405" s="230"/>
      <c r="I405" s="220"/>
      <c r="J405" s="220"/>
      <c r="K405" s="220"/>
      <c r="L405" s="114"/>
      <c r="M405" s="115"/>
      <c r="V405" s="6">
        <f t="shared" si="72"/>
        <v>0</v>
      </c>
      <c r="W405" s="6" t="str">
        <f t="shared" si="74"/>
        <v>Leer</v>
      </c>
      <c r="X405" s="6" t="str">
        <f t="shared" si="71"/>
        <v/>
      </c>
      <c r="Y405" s="6">
        <f>VLOOKUP($C405,{"29 - Psychiatrie (Erwachsene)",1;"30 - Kinder- und Jugendpsychiatrie",1;"31 - Psychosomatik",1;0,0;"",0},2,0)</f>
        <v>0</v>
      </c>
      <c r="Z405" s="6">
        <f t="shared" si="75"/>
        <v>0</v>
      </c>
      <c r="AA405" s="6">
        <f t="shared" si="76"/>
        <v>0</v>
      </c>
      <c r="AB405" s="6">
        <f t="shared" si="77"/>
        <v>0</v>
      </c>
      <c r="AC405" s="6">
        <f t="shared" si="78"/>
        <v>0</v>
      </c>
      <c r="AD405" s="6">
        <f t="shared" si="79"/>
        <v>0</v>
      </c>
      <c r="AE405" s="6">
        <f t="shared" si="80"/>
        <v>0</v>
      </c>
      <c r="AF405" s="6">
        <f t="shared" si="81"/>
        <v>0</v>
      </c>
      <c r="AG405" s="6">
        <f t="shared" si="82"/>
        <v>0</v>
      </c>
      <c r="AH405" s="6"/>
    </row>
    <row r="406" spans="1:34" s="20" customFormat="1" ht="15" customHeight="1" x14ac:dyDescent="0.25">
      <c r="A406" s="19"/>
      <c r="B406" s="74" t="str">
        <f t="shared" si="73"/>
        <v>!!!</v>
      </c>
      <c r="C406" s="202" t="str">
        <f>IF($D406&lt;&gt;"",VLOOKUP(TEXT($D406,0),'Angaben Stationen'!$C$15:$D$114,2,0),"")</f>
        <v/>
      </c>
      <c r="D406" s="203"/>
      <c r="E406" s="210"/>
      <c r="F406" s="230"/>
      <c r="G406" s="230"/>
      <c r="H406" s="230"/>
      <c r="I406" s="220"/>
      <c r="J406" s="220"/>
      <c r="K406" s="220"/>
      <c r="L406" s="114"/>
      <c r="M406" s="115"/>
      <c r="V406" s="6">
        <f t="shared" si="72"/>
        <v>0</v>
      </c>
      <c r="W406" s="6" t="str">
        <f t="shared" si="74"/>
        <v>Leer</v>
      </c>
      <c r="X406" s="6" t="str">
        <f t="shared" si="71"/>
        <v/>
      </c>
      <c r="Y406" s="6">
        <f>VLOOKUP($C406,{"29 - Psychiatrie (Erwachsene)",1;"30 - Kinder- und Jugendpsychiatrie",1;"31 - Psychosomatik",1;0,0;"",0},2,0)</f>
        <v>0</v>
      </c>
      <c r="Z406" s="6">
        <f t="shared" si="75"/>
        <v>0</v>
      </c>
      <c r="AA406" s="6">
        <f t="shared" si="76"/>
        <v>0</v>
      </c>
      <c r="AB406" s="6">
        <f t="shared" si="77"/>
        <v>0</v>
      </c>
      <c r="AC406" s="6">
        <f t="shared" si="78"/>
        <v>0</v>
      </c>
      <c r="AD406" s="6">
        <f t="shared" si="79"/>
        <v>0</v>
      </c>
      <c r="AE406" s="6">
        <f t="shared" si="80"/>
        <v>0</v>
      </c>
      <c r="AF406" s="6">
        <f t="shared" si="81"/>
        <v>0</v>
      </c>
      <c r="AG406" s="6">
        <f t="shared" si="82"/>
        <v>0</v>
      </c>
      <c r="AH406" s="6"/>
    </row>
    <row r="407" spans="1:34" s="20" customFormat="1" ht="15" customHeight="1" x14ac:dyDescent="0.25">
      <c r="A407" s="19"/>
      <c r="B407" s="74" t="str">
        <f t="shared" si="73"/>
        <v>!!!</v>
      </c>
      <c r="C407" s="202" t="str">
        <f>IF($D407&lt;&gt;"",VLOOKUP(TEXT($D407,0),'Angaben Stationen'!$C$15:$D$114,2,0),"")</f>
        <v/>
      </c>
      <c r="D407" s="203"/>
      <c r="E407" s="210"/>
      <c r="F407" s="230"/>
      <c r="G407" s="230"/>
      <c r="H407" s="230"/>
      <c r="I407" s="220"/>
      <c r="J407" s="220"/>
      <c r="K407" s="220"/>
      <c r="L407" s="114"/>
      <c r="M407" s="115"/>
      <c r="V407" s="6">
        <f t="shared" si="72"/>
        <v>0</v>
      </c>
      <c r="W407" s="6" t="str">
        <f t="shared" si="74"/>
        <v>Leer</v>
      </c>
      <c r="X407" s="6" t="str">
        <f t="shared" si="71"/>
        <v/>
      </c>
      <c r="Y407" s="6">
        <f>VLOOKUP($C407,{"29 - Psychiatrie (Erwachsene)",1;"30 - Kinder- und Jugendpsychiatrie",1;"31 - Psychosomatik",1;0,0;"",0},2,0)</f>
        <v>0</v>
      </c>
      <c r="Z407" s="6">
        <f t="shared" si="75"/>
        <v>0</v>
      </c>
      <c r="AA407" s="6">
        <f t="shared" si="76"/>
        <v>0</v>
      </c>
      <c r="AB407" s="6">
        <f t="shared" si="77"/>
        <v>0</v>
      </c>
      <c r="AC407" s="6">
        <f t="shared" si="78"/>
        <v>0</v>
      </c>
      <c r="AD407" s="6">
        <f t="shared" si="79"/>
        <v>0</v>
      </c>
      <c r="AE407" s="6">
        <f t="shared" si="80"/>
        <v>0</v>
      </c>
      <c r="AF407" s="6">
        <f t="shared" si="81"/>
        <v>0</v>
      </c>
      <c r="AG407" s="6">
        <f t="shared" si="82"/>
        <v>0</v>
      </c>
      <c r="AH407" s="6"/>
    </row>
    <row r="408" spans="1:34" s="20" customFormat="1" ht="15" customHeight="1" x14ac:dyDescent="0.25">
      <c r="A408" s="19"/>
      <c r="B408" s="74" t="str">
        <f t="shared" si="73"/>
        <v>!!!</v>
      </c>
      <c r="C408" s="202" t="str">
        <f>IF($D408&lt;&gt;"",VLOOKUP(TEXT($D408,0),'Angaben Stationen'!$C$15:$D$114,2,0),"")</f>
        <v/>
      </c>
      <c r="D408" s="203"/>
      <c r="E408" s="210"/>
      <c r="F408" s="230"/>
      <c r="G408" s="230"/>
      <c r="H408" s="230"/>
      <c r="I408" s="220"/>
      <c r="J408" s="220"/>
      <c r="K408" s="220"/>
      <c r="L408" s="114"/>
      <c r="M408" s="115"/>
      <c r="V408" s="6">
        <f t="shared" si="72"/>
        <v>0</v>
      </c>
      <c r="W408" s="6" t="str">
        <f t="shared" si="74"/>
        <v>Leer</v>
      </c>
      <c r="X408" s="6" t="str">
        <f t="shared" si="71"/>
        <v/>
      </c>
      <c r="Y408" s="6">
        <f>VLOOKUP($C408,{"29 - Psychiatrie (Erwachsene)",1;"30 - Kinder- und Jugendpsychiatrie",1;"31 - Psychosomatik",1;0,0;"",0},2,0)</f>
        <v>0</v>
      </c>
      <c r="Z408" s="6">
        <f t="shared" si="75"/>
        <v>0</v>
      </c>
      <c r="AA408" s="6">
        <f t="shared" si="76"/>
        <v>0</v>
      </c>
      <c r="AB408" s="6">
        <f t="shared" si="77"/>
        <v>0</v>
      </c>
      <c r="AC408" s="6">
        <f t="shared" si="78"/>
        <v>0</v>
      </c>
      <c r="AD408" s="6">
        <f t="shared" si="79"/>
        <v>0</v>
      </c>
      <c r="AE408" s="6">
        <f t="shared" si="80"/>
        <v>0</v>
      </c>
      <c r="AF408" s="6">
        <f t="shared" si="81"/>
        <v>0</v>
      </c>
      <c r="AG408" s="6">
        <f t="shared" si="82"/>
        <v>0</v>
      </c>
      <c r="AH408" s="6"/>
    </row>
    <row r="409" spans="1:34" s="20" customFormat="1" ht="15" customHeight="1" x14ac:dyDescent="0.25">
      <c r="A409" s="19"/>
      <c r="B409" s="74" t="str">
        <f t="shared" si="73"/>
        <v>!!!</v>
      </c>
      <c r="C409" s="202" t="str">
        <f>IF($D409&lt;&gt;"",VLOOKUP(TEXT($D409,0),'Angaben Stationen'!$C$15:$D$114,2,0),"")</f>
        <v/>
      </c>
      <c r="D409" s="203"/>
      <c r="E409" s="210"/>
      <c r="F409" s="230"/>
      <c r="G409" s="230"/>
      <c r="H409" s="230"/>
      <c r="I409" s="220"/>
      <c r="J409" s="220"/>
      <c r="K409" s="220"/>
      <c r="L409" s="114"/>
      <c r="M409" s="115"/>
      <c r="V409" s="6">
        <f t="shared" si="72"/>
        <v>0</v>
      </c>
      <c r="W409" s="6" t="str">
        <f t="shared" si="74"/>
        <v>Leer</v>
      </c>
      <c r="X409" s="6" t="str">
        <f t="shared" si="71"/>
        <v/>
      </c>
      <c r="Y409" s="6">
        <f>VLOOKUP($C409,{"29 - Psychiatrie (Erwachsene)",1;"30 - Kinder- und Jugendpsychiatrie",1;"31 - Psychosomatik",1;0,0;"",0},2,0)</f>
        <v>0</v>
      </c>
      <c r="Z409" s="6">
        <f t="shared" si="75"/>
        <v>0</v>
      </c>
      <c r="AA409" s="6">
        <f t="shared" si="76"/>
        <v>0</v>
      </c>
      <c r="AB409" s="6">
        <f t="shared" si="77"/>
        <v>0</v>
      </c>
      <c r="AC409" s="6">
        <f t="shared" si="78"/>
        <v>0</v>
      </c>
      <c r="AD409" s="6">
        <f t="shared" si="79"/>
        <v>0</v>
      </c>
      <c r="AE409" s="6">
        <f t="shared" si="80"/>
        <v>0</v>
      </c>
      <c r="AF409" s="6">
        <f t="shared" si="81"/>
        <v>0</v>
      </c>
      <c r="AG409" s="6">
        <f t="shared" si="82"/>
        <v>0</v>
      </c>
      <c r="AH409" s="6"/>
    </row>
    <row r="410" spans="1:34" s="20" customFormat="1" ht="15" customHeight="1" x14ac:dyDescent="0.25">
      <c r="A410" s="19"/>
      <c r="B410" s="74" t="str">
        <f t="shared" si="73"/>
        <v>!!!</v>
      </c>
      <c r="C410" s="202" t="str">
        <f>IF($D410&lt;&gt;"",VLOOKUP(TEXT($D410,0),'Angaben Stationen'!$C$15:$D$114,2,0),"")</f>
        <v/>
      </c>
      <c r="D410" s="203"/>
      <c r="E410" s="210"/>
      <c r="F410" s="230"/>
      <c r="G410" s="230"/>
      <c r="H410" s="230"/>
      <c r="I410" s="220"/>
      <c r="J410" s="220"/>
      <c r="K410" s="220"/>
      <c r="L410" s="114"/>
      <c r="M410" s="115"/>
      <c r="V410" s="6">
        <f t="shared" si="72"/>
        <v>0</v>
      </c>
      <c r="W410" s="6" t="str">
        <f t="shared" si="74"/>
        <v>Leer</v>
      </c>
      <c r="X410" s="6" t="str">
        <f t="shared" si="71"/>
        <v/>
      </c>
      <c r="Y410" s="6">
        <f>VLOOKUP($C410,{"29 - Psychiatrie (Erwachsene)",1;"30 - Kinder- und Jugendpsychiatrie",1;"31 - Psychosomatik",1;0,0;"",0},2,0)</f>
        <v>0</v>
      </c>
      <c r="Z410" s="6">
        <f t="shared" si="75"/>
        <v>0</v>
      </c>
      <c r="AA410" s="6">
        <f t="shared" si="76"/>
        <v>0</v>
      </c>
      <c r="AB410" s="6">
        <f t="shared" si="77"/>
        <v>0</v>
      </c>
      <c r="AC410" s="6">
        <f t="shared" si="78"/>
        <v>0</v>
      </c>
      <c r="AD410" s="6">
        <f t="shared" si="79"/>
        <v>0</v>
      </c>
      <c r="AE410" s="6">
        <f t="shared" si="80"/>
        <v>0</v>
      </c>
      <c r="AF410" s="6">
        <f t="shared" si="81"/>
        <v>0</v>
      </c>
      <c r="AG410" s="6">
        <f t="shared" si="82"/>
        <v>0</v>
      </c>
      <c r="AH410" s="6"/>
    </row>
    <row r="411" spans="1:34" s="20" customFormat="1" ht="15" customHeight="1" x14ac:dyDescent="0.25">
      <c r="A411" s="19"/>
      <c r="B411" s="74" t="str">
        <f t="shared" si="73"/>
        <v>!!!</v>
      </c>
      <c r="C411" s="202" t="str">
        <f>IF($D411&lt;&gt;"",VLOOKUP(TEXT($D411,0),'Angaben Stationen'!$C$15:$D$114,2,0),"")</f>
        <v/>
      </c>
      <c r="D411" s="203"/>
      <c r="E411" s="210"/>
      <c r="F411" s="230"/>
      <c r="G411" s="230"/>
      <c r="H411" s="230"/>
      <c r="I411" s="220"/>
      <c r="J411" s="220"/>
      <c r="K411" s="220"/>
      <c r="L411" s="114"/>
      <c r="M411" s="115"/>
      <c r="V411" s="6">
        <f t="shared" si="72"/>
        <v>0</v>
      </c>
      <c r="W411" s="6" t="str">
        <f t="shared" si="74"/>
        <v>Leer</v>
      </c>
      <c r="X411" s="6" t="str">
        <f t="shared" si="71"/>
        <v/>
      </c>
      <c r="Y411" s="6">
        <f>VLOOKUP($C411,{"29 - Psychiatrie (Erwachsene)",1;"30 - Kinder- und Jugendpsychiatrie",1;"31 - Psychosomatik",1;0,0;"",0},2,0)</f>
        <v>0</v>
      </c>
      <c r="Z411" s="6">
        <f t="shared" si="75"/>
        <v>0</v>
      </c>
      <c r="AA411" s="6">
        <f t="shared" si="76"/>
        <v>0</v>
      </c>
      <c r="AB411" s="6">
        <f t="shared" si="77"/>
        <v>0</v>
      </c>
      <c r="AC411" s="6">
        <f t="shared" si="78"/>
        <v>0</v>
      </c>
      <c r="AD411" s="6">
        <f t="shared" si="79"/>
        <v>0</v>
      </c>
      <c r="AE411" s="6">
        <f t="shared" si="80"/>
        <v>0</v>
      </c>
      <c r="AF411" s="6">
        <f t="shared" si="81"/>
        <v>0</v>
      </c>
      <c r="AG411" s="6">
        <f t="shared" si="82"/>
        <v>0</v>
      </c>
      <c r="AH411" s="6"/>
    </row>
    <row r="412" spans="1:34" s="20" customFormat="1" ht="15" customHeight="1" x14ac:dyDescent="0.25">
      <c r="A412" s="19"/>
      <c r="B412" s="74" t="str">
        <f t="shared" si="73"/>
        <v>!!!</v>
      </c>
      <c r="C412" s="202" t="str">
        <f>IF($D412&lt;&gt;"",VLOOKUP(TEXT($D412,0),'Angaben Stationen'!$C$15:$D$114,2,0),"")</f>
        <v/>
      </c>
      <c r="D412" s="203"/>
      <c r="E412" s="210"/>
      <c r="F412" s="230"/>
      <c r="G412" s="230"/>
      <c r="H412" s="230"/>
      <c r="I412" s="220"/>
      <c r="J412" s="220"/>
      <c r="K412" s="220"/>
      <c r="L412" s="114"/>
      <c r="M412" s="115"/>
      <c r="V412" s="6">
        <f t="shared" si="72"/>
        <v>0</v>
      </c>
      <c r="W412" s="6" t="str">
        <f t="shared" si="74"/>
        <v>Leer</v>
      </c>
      <c r="X412" s="6" t="str">
        <f t="shared" si="71"/>
        <v/>
      </c>
      <c r="Y412" s="6">
        <f>VLOOKUP($C412,{"29 - Psychiatrie (Erwachsene)",1;"30 - Kinder- und Jugendpsychiatrie",1;"31 - Psychosomatik",1;0,0;"",0},2,0)</f>
        <v>0</v>
      </c>
      <c r="Z412" s="6">
        <f t="shared" si="75"/>
        <v>0</v>
      </c>
      <c r="AA412" s="6">
        <f t="shared" si="76"/>
        <v>0</v>
      </c>
      <c r="AB412" s="6">
        <f t="shared" si="77"/>
        <v>0</v>
      </c>
      <c r="AC412" s="6">
        <f t="shared" si="78"/>
        <v>0</v>
      </c>
      <c r="AD412" s="6">
        <f t="shared" si="79"/>
        <v>0</v>
      </c>
      <c r="AE412" s="6">
        <f t="shared" si="80"/>
        <v>0</v>
      </c>
      <c r="AF412" s="6">
        <f t="shared" si="81"/>
        <v>0</v>
      </c>
      <c r="AG412" s="6">
        <f t="shared" si="82"/>
        <v>0</v>
      </c>
      <c r="AH412" s="6"/>
    </row>
    <row r="413" spans="1:34" s="20" customFormat="1" ht="15" customHeight="1" x14ac:dyDescent="0.25">
      <c r="A413" s="19"/>
      <c r="B413" s="74" t="str">
        <f t="shared" si="73"/>
        <v>!!!</v>
      </c>
      <c r="C413" s="202" t="str">
        <f>IF($D413&lt;&gt;"",VLOOKUP(TEXT($D413,0),'Angaben Stationen'!$C$15:$D$114,2,0),"")</f>
        <v/>
      </c>
      <c r="D413" s="203"/>
      <c r="E413" s="210"/>
      <c r="F413" s="230"/>
      <c r="G413" s="230"/>
      <c r="H413" s="230"/>
      <c r="I413" s="220"/>
      <c r="J413" s="220"/>
      <c r="K413" s="220"/>
      <c r="L413" s="114"/>
      <c r="M413" s="115"/>
      <c r="V413" s="6">
        <f t="shared" si="72"/>
        <v>0</v>
      </c>
      <c r="W413" s="6" t="str">
        <f t="shared" si="74"/>
        <v>Leer</v>
      </c>
      <c r="X413" s="6" t="str">
        <f t="shared" si="71"/>
        <v/>
      </c>
      <c r="Y413" s="6">
        <f>VLOOKUP($C413,{"29 - Psychiatrie (Erwachsene)",1;"30 - Kinder- und Jugendpsychiatrie",1;"31 - Psychosomatik",1;0,0;"",0},2,0)</f>
        <v>0</v>
      </c>
      <c r="Z413" s="6">
        <f t="shared" si="75"/>
        <v>0</v>
      </c>
      <c r="AA413" s="6">
        <f t="shared" si="76"/>
        <v>0</v>
      </c>
      <c r="AB413" s="6">
        <f t="shared" si="77"/>
        <v>0</v>
      </c>
      <c r="AC413" s="6">
        <f t="shared" si="78"/>
        <v>0</v>
      </c>
      <c r="AD413" s="6">
        <f t="shared" si="79"/>
        <v>0</v>
      </c>
      <c r="AE413" s="6">
        <f t="shared" si="80"/>
        <v>0</v>
      </c>
      <c r="AF413" s="6">
        <f t="shared" si="81"/>
        <v>0</v>
      </c>
      <c r="AG413" s="6">
        <f t="shared" si="82"/>
        <v>0</v>
      </c>
      <c r="AH413" s="6"/>
    </row>
    <row r="414" spans="1:34" s="20" customFormat="1" ht="15" customHeight="1" x14ac:dyDescent="0.25">
      <c r="A414" s="19"/>
      <c r="B414" s="74" t="str">
        <f t="shared" si="73"/>
        <v>!!!</v>
      </c>
      <c r="C414" s="202" t="str">
        <f>IF($D414&lt;&gt;"",VLOOKUP(TEXT($D414,0),'Angaben Stationen'!$C$15:$D$114,2,0),"")</f>
        <v/>
      </c>
      <c r="D414" s="203"/>
      <c r="E414" s="210"/>
      <c r="F414" s="230"/>
      <c r="G414" s="230"/>
      <c r="H414" s="230"/>
      <c r="I414" s="220"/>
      <c r="J414" s="220"/>
      <c r="K414" s="220"/>
      <c r="L414" s="114"/>
      <c r="M414" s="115"/>
      <c r="V414" s="6">
        <f t="shared" si="72"/>
        <v>0</v>
      </c>
      <c r="W414" s="6" t="str">
        <f t="shared" si="74"/>
        <v>Leer</v>
      </c>
      <c r="X414" s="6" t="str">
        <f t="shared" si="71"/>
        <v/>
      </c>
      <c r="Y414" s="6">
        <f>VLOOKUP($C414,{"29 - Psychiatrie (Erwachsene)",1;"30 - Kinder- und Jugendpsychiatrie",1;"31 - Psychosomatik",1;0,0;"",0},2,0)</f>
        <v>0</v>
      </c>
      <c r="Z414" s="6">
        <f t="shared" si="75"/>
        <v>0</v>
      </c>
      <c r="AA414" s="6">
        <f t="shared" si="76"/>
        <v>0</v>
      </c>
      <c r="AB414" s="6">
        <f t="shared" si="77"/>
        <v>0</v>
      </c>
      <c r="AC414" s="6">
        <f t="shared" si="78"/>
        <v>0</v>
      </c>
      <c r="AD414" s="6">
        <f t="shared" si="79"/>
        <v>0</v>
      </c>
      <c r="AE414" s="6">
        <f t="shared" si="80"/>
        <v>0</v>
      </c>
      <c r="AF414" s="6">
        <f t="shared" si="81"/>
        <v>0</v>
      </c>
      <c r="AG414" s="6">
        <f t="shared" si="82"/>
        <v>0</v>
      </c>
      <c r="AH414" s="6"/>
    </row>
    <row r="415" spans="1:34" s="20" customFormat="1" ht="15" customHeight="1" x14ac:dyDescent="0.25">
      <c r="A415" s="19"/>
      <c r="B415" s="74" t="str">
        <f t="shared" si="73"/>
        <v>!!!</v>
      </c>
      <c r="C415" s="202" t="str">
        <f>IF($D415&lt;&gt;"",VLOOKUP(TEXT($D415,0),'Angaben Stationen'!$C$15:$D$114,2,0),"")</f>
        <v/>
      </c>
      <c r="D415" s="203"/>
      <c r="E415" s="210"/>
      <c r="F415" s="230"/>
      <c r="G415" s="230"/>
      <c r="H415" s="230"/>
      <c r="I415" s="220"/>
      <c r="J415" s="220"/>
      <c r="K415" s="220"/>
      <c r="L415" s="114"/>
      <c r="M415" s="115"/>
      <c r="V415" s="6">
        <f t="shared" si="72"/>
        <v>0</v>
      </c>
      <c r="W415" s="6" t="str">
        <f t="shared" si="74"/>
        <v>Leer</v>
      </c>
      <c r="X415" s="6" t="str">
        <f t="shared" si="71"/>
        <v/>
      </c>
      <c r="Y415" s="6">
        <f>VLOOKUP($C415,{"29 - Psychiatrie (Erwachsene)",1;"30 - Kinder- und Jugendpsychiatrie",1;"31 - Psychosomatik",1;0,0;"",0},2,0)</f>
        <v>0</v>
      </c>
      <c r="Z415" s="6">
        <f t="shared" si="75"/>
        <v>0</v>
      </c>
      <c r="AA415" s="6">
        <f t="shared" si="76"/>
        <v>0</v>
      </c>
      <c r="AB415" s="6">
        <f t="shared" si="77"/>
        <v>0</v>
      </c>
      <c r="AC415" s="6">
        <f t="shared" si="78"/>
        <v>0</v>
      </c>
      <c r="AD415" s="6">
        <f t="shared" si="79"/>
        <v>0</v>
      </c>
      <c r="AE415" s="6">
        <f t="shared" si="80"/>
        <v>0</v>
      </c>
      <c r="AF415" s="6">
        <f t="shared" si="81"/>
        <v>0</v>
      </c>
      <c r="AG415" s="6">
        <f t="shared" si="82"/>
        <v>0</v>
      </c>
      <c r="AH415" s="6"/>
    </row>
    <row r="416" spans="1:34" s="20" customFormat="1" ht="15" customHeight="1" x14ac:dyDescent="0.25">
      <c r="A416" s="19"/>
      <c r="B416" s="74" t="str">
        <f t="shared" si="73"/>
        <v>!!!</v>
      </c>
      <c r="C416" s="202" t="str">
        <f>IF($D416&lt;&gt;"",VLOOKUP(TEXT($D416,0),'Angaben Stationen'!$C$15:$D$114,2,0),"")</f>
        <v/>
      </c>
      <c r="D416" s="203"/>
      <c r="E416" s="210"/>
      <c r="F416" s="230"/>
      <c r="G416" s="230"/>
      <c r="H416" s="230"/>
      <c r="I416" s="220"/>
      <c r="J416" s="220"/>
      <c r="K416" s="220"/>
      <c r="L416" s="114"/>
      <c r="M416" s="115"/>
      <c r="V416" s="6">
        <f t="shared" si="72"/>
        <v>0</v>
      </c>
      <c r="W416" s="6" t="str">
        <f t="shared" si="74"/>
        <v>Leer</v>
      </c>
      <c r="X416" s="6" t="str">
        <f t="shared" si="71"/>
        <v/>
      </c>
      <c r="Y416" s="6">
        <f>VLOOKUP($C416,{"29 - Psychiatrie (Erwachsene)",1;"30 - Kinder- und Jugendpsychiatrie",1;"31 - Psychosomatik",1;0,0;"",0},2,0)</f>
        <v>0</v>
      </c>
      <c r="Z416" s="6">
        <f t="shared" si="75"/>
        <v>0</v>
      </c>
      <c r="AA416" s="6">
        <f t="shared" si="76"/>
        <v>0</v>
      </c>
      <c r="AB416" s="6">
        <f t="shared" si="77"/>
        <v>0</v>
      </c>
      <c r="AC416" s="6">
        <f t="shared" si="78"/>
        <v>0</v>
      </c>
      <c r="AD416" s="6">
        <f t="shared" si="79"/>
        <v>0</v>
      </c>
      <c r="AE416" s="6">
        <f t="shared" si="80"/>
        <v>0</v>
      </c>
      <c r="AF416" s="6">
        <f t="shared" si="81"/>
        <v>0</v>
      </c>
      <c r="AG416" s="6">
        <f t="shared" si="82"/>
        <v>0</v>
      </c>
      <c r="AH416" s="6"/>
    </row>
    <row r="417" spans="1:34" s="20" customFormat="1" ht="15" customHeight="1" x14ac:dyDescent="0.25">
      <c r="A417" s="19"/>
      <c r="B417" s="74" t="str">
        <f t="shared" si="73"/>
        <v>!!!</v>
      </c>
      <c r="C417" s="202" t="str">
        <f>IF($D417&lt;&gt;"",VLOOKUP(TEXT($D417,0),'Angaben Stationen'!$C$15:$D$114,2,0),"")</f>
        <v/>
      </c>
      <c r="D417" s="203"/>
      <c r="E417" s="210"/>
      <c r="F417" s="230"/>
      <c r="G417" s="230"/>
      <c r="H417" s="230"/>
      <c r="I417" s="220"/>
      <c r="J417" s="220"/>
      <c r="K417" s="220"/>
      <c r="L417" s="114"/>
      <c r="M417" s="115"/>
      <c r="V417" s="6">
        <f t="shared" si="72"/>
        <v>0</v>
      </c>
      <c r="W417" s="6" t="str">
        <f t="shared" si="74"/>
        <v>Leer</v>
      </c>
      <c r="X417" s="6" t="str">
        <f t="shared" si="71"/>
        <v/>
      </c>
      <c r="Y417" s="6">
        <f>VLOOKUP($C417,{"29 - Psychiatrie (Erwachsene)",1;"30 - Kinder- und Jugendpsychiatrie",1;"31 - Psychosomatik",1;0,0;"",0},2,0)</f>
        <v>0</v>
      </c>
      <c r="Z417" s="6">
        <f t="shared" si="75"/>
        <v>0</v>
      </c>
      <c r="AA417" s="6">
        <f t="shared" si="76"/>
        <v>0</v>
      </c>
      <c r="AB417" s="6">
        <f t="shared" si="77"/>
        <v>0</v>
      </c>
      <c r="AC417" s="6">
        <f t="shared" si="78"/>
        <v>0</v>
      </c>
      <c r="AD417" s="6">
        <f t="shared" si="79"/>
        <v>0</v>
      </c>
      <c r="AE417" s="6">
        <f t="shared" si="80"/>
        <v>0</v>
      </c>
      <c r="AF417" s="6">
        <f t="shared" si="81"/>
        <v>0</v>
      </c>
      <c r="AG417" s="6">
        <f t="shared" si="82"/>
        <v>0</v>
      </c>
      <c r="AH417" s="6"/>
    </row>
    <row r="418" spans="1:34" s="20" customFormat="1" ht="15" customHeight="1" x14ac:dyDescent="0.25">
      <c r="A418" s="19"/>
      <c r="B418" s="74" t="str">
        <f t="shared" si="73"/>
        <v>!!!</v>
      </c>
      <c r="C418" s="202" t="str">
        <f>IF($D418&lt;&gt;"",VLOOKUP(TEXT($D418,0),'Angaben Stationen'!$C$15:$D$114,2,0),"")</f>
        <v/>
      </c>
      <c r="D418" s="203"/>
      <c r="E418" s="210"/>
      <c r="F418" s="230"/>
      <c r="G418" s="230"/>
      <c r="H418" s="230"/>
      <c r="I418" s="220"/>
      <c r="J418" s="220"/>
      <c r="K418" s="220"/>
      <c r="L418" s="114"/>
      <c r="M418" s="115"/>
      <c r="V418" s="6">
        <f t="shared" si="72"/>
        <v>0</v>
      </c>
      <c r="W418" s="6" t="str">
        <f t="shared" si="74"/>
        <v>Leer</v>
      </c>
      <c r="X418" s="6" t="str">
        <f t="shared" si="71"/>
        <v/>
      </c>
      <c r="Y418" s="6">
        <f>VLOOKUP($C418,{"29 - Psychiatrie (Erwachsene)",1;"30 - Kinder- und Jugendpsychiatrie",1;"31 - Psychosomatik",1;0,0;"",0},2,0)</f>
        <v>0</v>
      </c>
      <c r="Z418" s="6">
        <f t="shared" si="75"/>
        <v>0</v>
      </c>
      <c r="AA418" s="6">
        <f t="shared" si="76"/>
        <v>0</v>
      </c>
      <c r="AB418" s="6">
        <f t="shared" si="77"/>
        <v>0</v>
      </c>
      <c r="AC418" s="6">
        <f t="shared" si="78"/>
        <v>0</v>
      </c>
      <c r="AD418" s="6">
        <f t="shared" si="79"/>
        <v>0</v>
      </c>
      <c r="AE418" s="6">
        <f t="shared" si="80"/>
        <v>0</v>
      </c>
      <c r="AF418" s="6">
        <f t="shared" si="81"/>
        <v>0</v>
      </c>
      <c r="AG418" s="6">
        <f t="shared" si="82"/>
        <v>0</v>
      </c>
      <c r="AH418" s="6"/>
    </row>
    <row r="419" spans="1:34" s="20" customFormat="1" ht="15" customHeight="1" x14ac:dyDescent="0.25">
      <c r="A419" s="19"/>
      <c r="B419" s="74" t="str">
        <f t="shared" si="73"/>
        <v>!!!</v>
      </c>
      <c r="C419" s="202" t="str">
        <f>IF($D419&lt;&gt;"",VLOOKUP(TEXT($D419,0),'Angaben Stationen'!$C$15:$D$114,2,0),"")</f>
        <v/>
      </c>
      <c r="D419" s="203"/>
      <c r="E419" s="210"/>
      <c r="F419" s="230"/>
      <c r="G419" s="230"/>
      <c r="H419" s="230"/>
      <c r="I419" s="220"/>
      <c r="J419" s="220"/>
      <c r="K419" s="220"/>
      <c r="L419" s="114"/>
      <c r="M419" s="115"/>
      <c r="V419" s="6">
        <f t="shared" si="72"/>
        <v>0</v>
      </c>
      <c r="W419" s="6" t="str">
        <f t="shared" si="74"/>
        <v>Leer</v>
      </c>
      <c r="X419" s="6" t="str">
        <f t="shared" si="71"/>
        <v/>
      </c>
      <c r="Y419" s="6">
        <f>VLOOKUP($C419,{"29 - Psychiatrie (Erwachsene)",1;"30 - Kinder- und Jugendpsychiatrie",1;"31 - Psychosomatik",1;0,0;"",0},2,0)</f>
        <v>0</v>
      </c>
      <c r="Z419" s="6">
        <f t="shared" si="75"/>
        <v>0</v>
      </c>
      <c r="AA419" s="6">
        <f t="shared" si="76"/>
        <v>0</v>
      </c>
      <c r="AB419" s="6">
        <f t="shared" si="77"/>
        <v>0</v>
      </c>
      <c r="AC419" s="6">
        <f t="shared" si="78"/>
        <v>0</v>
      </c>
      <c r="AD419" s="6">
        <f t="shared" si="79"/>
        <v>0</v>
      </c>
      <c r="AE419" s="6">
        <f t="shared" si="80"/>
        <v>0</v>
      </c>
      <c r="AF419" s="6">
        <f t="shared" si="81"/>
        <v>0</v>
      </c>
      <c r="AG419" s="6">
        <f t="shared" si="82"/>
        <v>0</v>
      </c>
      <c r="AH419" s="6"/>
    </row>
    <row r="420" spans="1:34" s="20" customFormat="1" ht="15" customHeight="1" x14ac:dyDescent="0.25">
      <c r="A420" s="19"/>
      <c r="B420" s="74" t="str">
        <f t="shared" si="73"/>
        <v>!!!</v>
      </c>
      <c r="C420" s="202" t="str">
        <f>IF($D420&lt;&gt;"",VLOOKUP(TEXT($D420,0),'Angaben Stationen'!$C$15:$D$114,2,0),"")</f>
        <v/>
      </c>
      <c r="D420" s="203"/>
      <c r="E420" s="210"/>
      <c r="F420" s="230"/>
      <c r="G420" s="230"/>
      <c r="H420" s="230"/>
      <c r="I420" s="220"/>
      <c r="J420" s="220"/>
      <c r="K420" s="220"/>
      <c r="L420" s="114"/>
      <c r="M420" s="115"/>
      <c r="V420" s="6">
        <f t="shared" si="72"/>
        <v>0</v>
      </c>
      <c r="W420" s="6" t="str">
        <f t="shared" si="74"/>
        <v>Leer</v>
      </c>
      <c r="X420" s="6" t="str">
        <f t="shared" si="71"/>
        <v/>
      </c>
      <c r="Y420" s="6">
        <f>VLOOKUP($C420,{"29 - Psychiatrie (Erwachsene)",1;"30 - Kinder- und Jugendpsychiatrie",1;"31 - Psychosomatik",1;0,0;"",0},2,0)</f>
        <v>0</v>
      </c>
      <c r="Z420" s="6">
        <f t="shared" si="75"/>
        <v>0</v>
      </c>
      <c r="AA420" s="6">
        <f t="shared" si="76"/>
        <v>0</v>
      </c>
      <c r="AB420" s="6">
        <f t="shared" si="77"/>
        <v>0</v>
      </c>
      <c r="AC420" s="6">
        <f t="shared" si="78"/>
        <v>0</v>
      </c>
      <c r="AD420" s="6">
        <f t="shared" si="79"/>
        <v>0</v>
      </c>
      <c r="AE420" s="6">
        <f t="shared" si="80"/>
        <v>0</v>
      </c>
      <c r="AF420" s="6">
        <f t="shared" si="81"/>
        <v>0</v>
      </c>
      <c r="AG420" s="6">
        <f t="shared" si="82"/>
        <v>0</v>
      </c>
      <c r="AH420" s="6"/>
    </row>
    <row r="421" spans="1:34" s="20" customFormat="1" ht="15" customHeight="1" x14ac:dyDescent="0.25">
      <c r="A421" s="19"/>
      <c r="B421" s="74" t="str">
        <f t="shared" si="73"/>
        <v>!!!</v>
      </c>
      <c r="C421" s="202" t="str">
        <f>IF($D421&lt;&gt;"",VLOOKUP(TEXT($D421,0),'Angaben Stationen'!$C$15:$D$114,2,0),"")</f>
        <v/>
      </c>
      <c r="D421" s="203"/>
      <c r="E421" s="210"/>
      <c r="F421" s="230"/>
      <c r="G421" s="230"/>
      <c r="H421" s="230"/>
      <c r="I421" s="220"/>
      <c r="J421" s="220"/>
      <c r="K421" s="220"/>
      <c r="L421" s="114"/>
      <c r="M421" s="115"/>
      <c r="V421" s="6">
        <f t="shared" si="72"/>
        <v>0</v>
      </c>
      <c r="W421" s="6" t="str">
        <f t="shared" si="74"/>
        <v>Leer</v>
      </c>
      <c r="X421" s="6" t="str">
        <f t="shared" si="71"/>
        <v/>
      </c>
      <c r="Y421" s="6">
        <f>VLOOKUP($C421,{"29 - Psychiatrie (Erwachsene)",1;"30 - Kinder- und Jugendpsychiatrie",1;"31 - Psychosomatik",1;0,0;"",0},2,0)</f>
        <v>0</v>
      </c>
      <c r="Z421" s="6">
        <f t="shared" si="75"/>
        <v>0</v>
      </c>
      <c r="AA421" s="6">
        <f t="shared" si="76"/>
        <v>0</v>
      </c>
      <c r="AB421" s="6">
        <f t="shared" si="77"/>
        <v>0</v>
      </c>
      <c r="AC421" s="6">
        <f t="shared" si="78"/>
        <v>0</v>
      </c>
      <c r="AD421" s="6">
        <f t="shared" si="79"/>
        <v>0</v>
      </c>
      <c r="AE421" s="6">
        <f t="shared" si="80"/>
        <v>0</v>
      </c>
      <c r="AF421" s="6">
        <f t="shared" si="81"/>
        <v>0</v>
      </c>
      <c r="AG421" s="6">
        <f t="shared" si="82"/>
        <v>0</v>
      </c>
      <c r="AH421" s="6"/>
    </row>
    <row r="422" spans="1:34" s="20" customFormat="1" ht="15" customHeight="1" x14ac:dyDescent="0.25">
      <c r="A422" s="19"/>
      <c r="B422" s="74" t="str">
        <f t="shared" si="73"/>
        <v>!!!</v>
      </c>
      <c r="C422" s="202" t="str">
        <f>IF($D422&lt;&gt;"",VLOOKUP(TEXT($D422,0),'Angaben Stationen'!$C$15:$D$114,2,0),"")</f>
        <v/>
      </c>
      <c r="D422" s="203"/>
      <c r="E422" s="210"/>
      <c r="F422" s="230"/>
      <c r="G422" s="230"/>
      <c r="H422" s="230"/>
      <c r="I422" s="220"/>
      <c r="J422" s="220"/>
      <c r="K422" s="220"/>
      <c r="L422" s="114"/>
      <c r="M422" s="115"/>
      <c r="V422" s="6">
        <f t="shared" si="72"/>
        <v>0</v>
      </c>
      <c r="W422" s="6" t="str">
        <f t="shared" si="74"/>
        <v>Leer</v>
      </c>
      <c r="X422" s="6" t="str">
        <f t="shared" si="71"/>
        <v/>
      </c>
      <c r="Y422" s="6">
        <f>VLOOKUP($C422,{"29 - Psychiatrie (Erwachsene)",1;"30 - Kinder- und Jugendpsychiatrie",1;"31 - Psychosomatik",1;0,0;"",0},2,0)</f>
        <v>0</v>
      </c>
      <c r="Z422" s="6">
        <f t="shared" si="75"/>
        <v>0</v>
      </c>
      <c r="AA422" s="6">
        <f t="shared" si="76"/>
        <v>0</v>
      </c>
      <c r="AB422" s="6">
        <f t="shared" si="77"/>
        <v>0</v>
      </c>
      <c r="AC422" s="6">
        <f t="shared" si="78"/>
        <v>0</v>
      </c>
      <c r="AD422" s="6">
        <f t="shared" si="79"/>
        <v>0</v>
      </c>
      <c r="AE422" s="6">
        <f t="shared" si="80"/>
        <v>0</v>
      </c>
      <c r="AF422" s="6">
        <f t="shared" si="81"/>
        <v>0</v>
      </c>
      <c r="AG422" s="6">
        <f t="shared" si="82"/>
        <v>0</v>
      </c>
      <c r="AH422" s="6"/>
    </row>
    <row r="423" spans="1:34" s="20" customFormat="1" ht="15" customHeight="1" x14ac:dyDescent="0.25">
      <c r="A423" s="19"/>
      <c r="B423" s="74" t="str">
        <f t="shared" si="73"/>
        <v>!!!</v>
      </c>
      <c r="C423" s="202" t="str">
        <f>IF($D423&lt;&gt;"",VLOOKUP(TEXT($D423,0),'Angaben Stationen'!$C$15:$D$114,2,0),"")</f>
        <v/>
      </c>
      <c r="D423" s="203"/>
      <c r="E423" s="210"/>
      <c r="F423" s="230"/>
      <c r="G423" s="230"/>
      <c r="H423" s="230"/>
      <c r="I423" s="220"/>
      <c r="J423" s="220"/>
      <c r="K423" s="220"/>
      <c r="L423" s="114"/>
      <c r="M423" s="115"/>
      <c r="V423" s="6">
        <f t="shared" si="72"/>
        <v>0</v>
      </c>
      <c r="W423" s="6" t="str">
        <f t="shared" si="74"/>
        <v>Leer</v>
      </c>
      <c r="X423" s="6" t="str">
        <f t="shared" si="71"/>
        <v/>
      </c>
      <c r="Y423" s="6">
        <f>VLOOKUP($C423,{"29 - Psychiatrie (Erwachsene)",1;"30 - Kinder- und Jugendpsychiatrie",1;"31 - Psychosomatik",1;0,0;"",0},2,0)</f>
        <v>0</v>
      </c>
      <c r="Z423" s="6">
        <f t="shared" si="75"/>
        <v>0</v>
      </c>
      <c r="AA423" s="6">
        <f t="shared" si="76"/>
        <v>0</v>
      </c>
      <c r="AB423" s="6">
        <f t="shared" si="77"/>
        <v>0</v>
      </c>
      <c r="AC423" s="6">
        <f t="shared" si="78"/>
        <v>0</v>
      </c>
      <c r="AD423" s="6">
        <f t="shared" si="79"/>
        <v>0</v>
      </c>
      <c r="AE423" s="6">
        <f t="shared" si="80"/>
        <v>0</v>
      </c>
      <c r="AF423" s="6">
        <f t="shared" si="81"/>
        <v>0</v>
      </c>
      <c r="AG423" s="6">
        <f t="shared" si="82"/>
        <v>0</v>
      </c>
      <c r="AH423" s="6"/>
    </row>
    <row r="424" spans="1:34" s="20" customFormat="1" ht="15" customHeight="1" x14ac:dyDescent="0.25">
      <c r="A424" s="19"/>
      <c r="B424" s="74" t="str">
        <f t="shared" si="73"/>
        <v>!!!</v>
      </c>
      <c r="C424" s="202" t="str">
        <f>IF($D424&lt;&gt;"",VLOOKUP(TEXT($D424,0),'Angaben Stationen'!$C$15:$D$114,2,0),"")</f>
        <v/>
      </c>
      <c r="D424" s="203"/>
      <c r="E424" s="210"/>
      <c r="F424" s="230"/>
      <c r="G424" s="230"/>
      <c r="H424" s="230"/>
      <c r="I424" s="220"/>
      <c r="J424" s="220"/>
      <c r="K424" s="220"/>
      <c r="L424" s="114"/>
      <c r="M424" s="115"/>
      <c r="V424" s="6">
        <f t="shared" si="72"/>
        <v>0</v>
      </c>
      <c r="W424" s="6" t="str">
        <f t="shared" si="74"/>
        <v>Leer</v>
      </c>
      <c r="X424" s="6" t="str">
        <f t="shared" si="71"/>
        <v/>
      </c>
      <c r="Y424" s="6">
        <f>VLOOKUP($C424,{"29 - Psychiatrie (Erwachsene)",1;"30 - Kinder- und Jugendpsychiatrie",1;"31 - Psychosomatik",1;0,0;"",0},2,0)</f>
        <v>0</v>
      </c>
      <c r="Z424" s="6">
        <f t="shared" si="75"/>
        <v>0</v>
      </c>
      <c r="AA424" s="6">
        <f t="shared" si="76"/>
        <v>0</v>
      </c>
      <c r="AB424" s="6">
        <f t="shared" si="77"/>
        <v>0</v>
      </c>
      <c r="AC424" s="6">
        <f t="shared" si="78"/>
        <v>0</v>
      </c>
      <c r="AD424" s="6">
        <f t="shared" si="79"/>
        <v>0</v>
      </c>
      <c r="AE424" s="6">
        <f t="shared" si="80"/>
        <v>0</v>
      </c>
      <c r="AF424" s="6">
        <f t="shared" si="81"/>
        <v>0</v>
      </c>
      <c r="AG424" s="6">
        <f t="shared" si="82"/>
        <v>0</v>
      </c>
      <c r="AH424" s="6"/>
    </row>
    <row r="425" spans="1:34" s="20" customFormat="1" ht="15" customHeight="1" x14ac:dyDescent="0.25">
      <c r="A425" s="19"/>
      <c r="B425" s="74" t="str">
        <f t="shared" si="73"/>
        <v>!!!</v>
      </c>
      <c r="C425" s="202" t="str">
        <f>IF($D425&lt;&gt;"",VLOOKUP(TEXT($D425,0),'Angaben Stationen'!$C$15:$D$114,2,0),"")</f>
        <v/>
      </c>
      <c r="D425" s="203"/>
      <c r="E425" s="210"/>
      <c r="F425" s="230"/>
      <c r="G425" s="230"/>
      <c r="H425" s="230"/>
      <c r="I425" s="220"/>
      <c r="J425" s="220"/>
      <c r="K425" s="220"/>
      <c r="L425" s="114"/>
      <c r="M425" s="115"/>
      <c r="V425" s="6">
        <f t="shared" si="72"/>
        <v>0</v>
      </c>
      <c r="W425" s="6" t="str">
        <f t="shared" si="74"/>
        <v>Leer</v>
      </c>
      <c r="X425" s="6" t="str">
        <f t="shared" si="71"/>
        <v/>
      </c>
      <c r="Y425" s="6">
        <f>VLOOKUP($C425,{"29 - Psychiatrie (Erwachsene)",1;"30 - Kinder- und Jugendpsychiatrie",1;"31 - Psychosomatik",1;0,0;"",0},2,0)</f>
        <v>0</v>
      </c>
      <c r="Z425" s="6">
        <f t="shared" si="75"/>
        <v>0</v>
      </c>
      <c r="AA425" s="6">
        <f t="shared" si="76"/>
        <v>0</v>
      </c>
      <c r="AB425" s="6">
        <f t="shared" si="77"/>
        <v>0</v>
      </c>
      <c r="AC425" s="6">
        <f t="shared" si="78"/>
        <v>0</v>
      </c>
      <c r="AD425" s="6">
        <f t="shared" si="79"/>
        <v>0</v>
      </c>
      <c r="AE425" s="6">
        <f t="shared" si="80"/>
        <v>0</v>
      </c>
      <c r="AF425" s="6">
        <f t="shared" si="81"/>
        <v>0</v>
      </c>
      <c r="AG425" s="6">
        <f t="shared" si="82"/>
        <v>0</v>
      </c>
      <c r="AH425" s="6"/>
    </row>
    <row r="426" spans="1:34" s="20" customFormat="1" ht="15" customHeight="1" x14ac:dyDescent="0.25">
      <c r="A426" s="19"/>
      <c r="B426" s="74" t="str">
        <f t="shared" si="73"/>
        <v>!!!</v>
      </c>
      <c r="C426" s="202" t="str">
        <f>IF($D426&lt;&gt;"",VLOOKUP(TEXT($D426,0),'Angaben Stationen'!$C$15:$D$114,2,0),"")</f>
        <v/>
      </c>
      <c r="D426" s="203"/>
      <c r="E426" s="210"/>
      <c r="F426" s="230"/>
      <c r="G426" s="230"/>
      <c r="H426" s="230"/>
      <c r="I426" s="220"/>
      <c r="J426" s="220"/>
      <c r="K426" s="220"/>
      <c r="L426" s="114"/>
      <c r="M426" s="115"/>
      <c r="V426" s="6">
        <f t="shared" si="72"/>
        <v>0</v>
      </c>
      <c r="W426" s="6" t="str">
        <f t="shared" si="74"/>
        <v>Leer</v>
      </c>
      <c r="X426" s="6" t="str">
        <f t="shared" si="71"/>
        <v/>
      </c>
      <c r="Y426" s="6">
        <f>VLOOKUP($C426,{"29 - Psychiatrie (Erwachsene)",1;"30 - Kinder- und Jugendpsychiatrie",1;"31 - Psychosomatik",1;0,0;"",0},2,0)</f>
        <v>0</v>
      </c>
      <c r="Z426" s="6">
        <f t="shared" si="75"/>
        <v>0</v>
      </c>
      <c r="AA426" s="6">
        <f t="shared" si="76"/>
        <v>0</v>
      </c>
      <c r="AB426" s="6">
        <f t="shared" si="77"/>
        <v>0</v>
      </c>
      <c r="AC426" s="6">
        <f t="shared" si="78"/>
        <v>0</v>
      </c>
      <c r="AD426" s="6">
        <f t="shared" si="79"/>
        <v>0</v>
      </c>
      <c r="AE426" s="6">
        <f t="shared" si="80"/>
        <v>0</v>
      </c>
      <c r="AF426" s="6">
        <f t="shared" si="81"/>
        <v>0</v>
      </c>
      <c r="AG426" s="6">
        <f t="shared" si="82"/>
        <v>0</v>
      </c>
      <c r="AH426" s="6"/>
    </row>
    <row r="427" spans="1:34" s="20" customFormat="1" ht="15" customHeight="1" x14ac:dyDescent="0.25">
      <c r="A427" s="19"/>
      <c r="B427" s="74" t="str">
        <f t="shared" si="73"/>
        <v>!!!</v>
      </c>
      <c r="C427" s="202" t="str">
        <f>IF($D427&lt;&gt;"",VLOOKUP(TEXT($D427,0),'Angaben Stationen'!$C$15:$D$114,2,0),"")</f>
        <v/>
      </c>
      <c r="D427" s="203"/>
      <c r="E427" s="210"/>
      <c r="F427" s="230"/>
      <c r="G427" s="230"/>
      <c r="H427" s="230"/>
      <c r="I427" s="220"/>
      <c r="J427" s="220"/>
      <c r="K427" s="220"/>
      <c r="L427" s="114"/>
      <c r="M427" s="115"/>
      <c r="V427" s="6">
        <f t="shared" si="72"/>
        <v>0</v>
      </c>
      <c r="W427" s="6" t="str">
        <f t="shared" si="74"/>
        <v>Leer</v>
      </c>
      <c r="X427" s="6" t="str">
        <f t="shared" si="71"/>
        <v/>
      </c>
      <c r="Y427" s="6">
        <f>VLOOKUP($C427,{"29 - Psychiatrie (Erwachsene)",1;"30 - Kinder- und Jugendpsychiatrie",1;"31 - Psychosomatik",1;0,0;"",0},2,0)</f>
        <v>0</v>
      </c>
      <c r="Z427" s="6">
        <f t="shared" si="75"/>
        <v>0</v>
      </c>
      <c r="AA427" s="6">
        <f t="shared" si="76"/>
        <v>0</v>
      </c>
      <c r="AB427" s="6">
        <f t="shared" si="77"/>
        <v>0</v>
      </c>
      <c r="AC427" s="6">
        <f t="shared" si="78"/>
        <v>0</v>
      </c>
      <c r="AD427" s="6">
        <f t="shared" si="79"/>
        <v>0</v>
      </c>
      <c r="AE427" s="6">
        <f t="shared" si="80"/>
        <v>0</v>
      </c>
      <c r="AF427" s="6">
        <f t="shared" si="81"/>
        <v>0</v>
      </c>
      <c r="AG427" s="6">
        <f t="shared" si="82"/>
        <v>0</v>
      </c>
      <c r="AH427" s="6"/>
    </row>
    <row r="428" spans="1:34" s="20" customFormat="1" ht="15" customHeight="1" x14ac:dyDescent="0.25">
      <c r="A428" s="19"/>
      <c r="B428" s="74" t="str">
        <f t="shared" si="73"/>
        <v>!!!</v>
      </c>
      <c r="C428" s="202" t="str">
        <f>IF($D428&lt;&gt;"",VLOOKUP(TEXT($D428,0),'Angaben Stationen'!$C$15:$D$114,2,0),"")</f>
        <v/>
      </c>
      <c r="D428" s="203"/>
      <c r="E428" s="210"/>
      <c r="F428" s="230"/>
      <c r="G428" s="230"/>
      <c r="H428" s="230"/>
      <c r="I428" s="220"/>
      <c r="J428" s="220"/>
      <c r="K428" s="220"/>
      <c r="L428" s="114"/>
      <c r="M428" s="115"/>
      <c r="V428" s="6">
        <f t="shared" si="72"/>
        <v>0</v>
      </c>
      <c r="W428" s="6" t="str">
        <f t="shared" si="74"/>
        <v>Leer</v>
      </c>
      <c r="X428" s="6" t="str">
        <f t="shared" si="71"/>
        <v/>
      </c>
      <c r="Y428" s="6">
        <f>VLOOKUP($C428,{"29 - Psychiatrie (Erwachsene)",1;"30 - Kinder- und Jugendpsychiatrie",1;"31 - Psychosomatik",1;0,0;"",0},2,0)</f>
        <v>0</v>
      </c>
      <c r="Z428" s="6">
        <f t="shared" si="75"/>
        <v>0</v>
      </c>
      <c r="AA428" s="6">
        <f t="shared" si="76"/>
        <v>0</v>
      </c>
      <c r="AB428" s="6">
        <f t="shared" si="77"/>
        <v>0</v>
      </c>
      <c r="AC428" s="6">
        <f t="shared" si="78"/>
        <v>0</v>
      </c>
      <c r="AD428" s="6">
        <f t="shared" si="79"/>
        <v>0</v>
      </c>
      <c r="AE428" s="6">
        <f t="shared" si="80"/>
        <v>0</v>
      </c>
      <c r="AF428" s="6">
        <f t="shared" si="81"/>
        <v>0</v>
      </c>
      <c r="AG428" s="6">
        <f t="shared" si="82"/>
        <v>0</v>
      </c>
      <c r="AH428" s="6"/>
    </row>
    <row r="429" spans="1:34" s="20" customFormat="1" ht="15" customHeight="1" x14ac:dyDescent="0.25">
      <c r="A429" s="19"/>
      <c r="B429" s="74" t="str">
        <f t="shared" si="73"/>
        <v>!!!</v>
      </c>
      <c r="C429" s="202" t="str">
        <f>IF($D429&lt;&gt;"",VLOOKUP(TEXT($D429,0),'Angaben Stationen'!$C$15:$D$114,2,0),"")</f>
        <v/>
      </c>
      <c r="D429" s="203"/>
      <c r="E429" s="210"/>
      <c r="F429" s="230"/>
      <c r="G429" s="230"/>
      <c r="H429" s="230"/>
      <c r="I429" s="220"/>
      <c r="J429" s="220"/>
      <c r="K429" s="220"/>
      <c r="L429" s="114"/>
      <c r="M429" s="115"/>
      <c r="V429" s="6">
        <f t="shared" si="72"/>
        <v>0</v>
      </c>
      <c r="W429" s="6" t="str">
        <f t="shared" si="74"/>
        <v>Leer</v>
      </c>
      <c r="X429" s="6" t="str">
        <f t="shared" si="71"/>
        <v/>
      </c>
      <c r="Y429" s="6">
        <f>VLOOKUP($C429,{"29 - Psychiatrie (Erwachsene)",1;"30 - Kinder- und Jugendpsychiatrie",1;"31 - Psychosomatik",1;0,0;"",0},2,0)</f>
        <v>0</v>
      </c>
      <c r="Z429" s="6">
        <f t="shared" si="75"/>
        <v>0</v>
      </c>
      <c r="AA429" s="6">
        <f t="shared" si="76"/>
        <v>0</v>
      </c>
      <c r="AB429" s="6">
        <f t="shared" si="77"/>
        <v>0</v>
      </c>
      <c r="AC429" s="6">
        <f t="shared" si="78"/>
        <v>0</v>
      </c>
      <c r="AD429" s="6">
        <f t="shared" si="79"/>
        <v>0</v>
      </c>
      <c r="AE429" s="6">
        <f t="shared" si="80"/>
        <v>0</v>
      </c>
      <c r="AF429" s="6">
        <f t="shared" si="81"/>
        <v>0</v>
      </c>
      <c r="AG429" s="6">
        <f t="shared" si="82"/>
        <v>0</v>
      </c>
      <c r="AH429" s="6"/>
    </row>
    <row r="430" spans="1:34" s="20" customFormat="1" ht="15" customHeight="1" x14ac:dyDescent="0.25">
      <c r="A430" s="19"/>
      <c r="B430" s="74" t="str">
        <f t="shared" si="73"/>
        <v>!!!</v>
      </c>
      <c r="C430" s="202" t="str">
        <f>IF($D430&lt;&gt;"",VLOOKUP(TEXT($D430,0),'Angaben Stationen'!$C$15:$D$114,2,0),"")</f>
        <v/>
      </c>
      <c r="D430" s="203"/>
      <c r="E430" s="210"/>
      <c r="F430" s="230"/>
      <c r="G430" s="230"/>
      <c r="H430" s="230"/>
      <c r="I430" s="220"/>
      <c r="J430" s="220"/>
      <c r="K430" s="220"/>
      <c r="L430" s="114"/>
      <c r="M430" s="115"/>
      <c r="V430" s="6">
        <f t="shared" si="72"/>
        <v>0</v>
      </c>
      <c r="W430" s="6" t="str">
        <f t="shared" si="74"/>
        <v>Leer</v>
      </c>
      <c r="X430" s="6" t="str">
        <f t="shared" si="71"/>
        <v/>
      </c>
      <c r="Y430" s="6">
        <f>VLOOKUP($C430,{"29 - Psychiatrie (Erwachsene)",1;"30 - Kinder- und Jugendpsychiatrie",1;"31 - Psychosomatik",1;0,0;"",0},2,0)</f>
        <v>0</v>
      </c>
      <c r="Z430" s="6">
        <f t="shared" si="75"/>
        <v>0</v>
      </c>
      <c r="AA430" s="6">
        <f t="shared" si="76"/>
        <v>0</v>
      </c>
      <c r="AB430" s="6">
        <f t="shared" si="77"/>
        <v>0</v>
      </c>
      <c r="AC430" s="6">
        <f t="shared" si="78"/>
        <v>0</v>
      </c>
      <c r="AD430" s="6">
        <f t="shared" si="79"/>
        <v>0</v>
      </c>
      <c r="AE430" s="6">
        <f t="shared" si="80"/>
        <v>0</v>
      </c>
      <c r="AF430" s="6">
        <f t="shared" si="81"/>
        <v>0</v>
      </c>
      <c r="AG430" s="6">
        <f t="shared" si="82"/>
        <v>0</v>
      </c>
      <c r="AH430" s="6"/>
    </row>
    <row r="431" spans="1:34" s="20" customFormat="1" ht="15" customHeight="1" x14ac:dyDescent="0.25">
      <c r="A431" s="19"/>
      <c r="B431" s="74" t="str">
        <f t="shared" si="73"/>
        <v>!!!</v>
      </c>
      <c r="C431" s="202" t="str">
        <f>IF($D431&lt;&gt;"",VLOOKUP(TEXT($D431,0),'Angaben Stationen'!$C$15:$D$114,2,0),"")</f>
        <v/>
      </c>
      <c r="D431" s="203"/>
      <c r="E431" s="210"/>
      <c r="F431" s="230"/>
      <c r="G431" s="230"/>
      <c r="H431" s="230"/>
      <c r="I431" s="220"/>
      <c r="J431" s="220"/>
      <c r="K431" s="220"/>
      <c r="L431" s="114"/>
      <c r="M431" s="115"/>
      <c r="V431" s="6">
        <f t="shared" si="72"/>
        <v>0</v>
      </c>
      <c r="W431" s="6" t="str">
        <f t="shared" si="74"/>
        <v>Leer</v>
      </c>
      <c r="X431" s="6" t="str">
        <f t="shared" si="71"/>
        <v/>
      </c>
      <c r="Y431" s="6">
        <f>VLOOKUP($C431,{"29 - Psychiatrie (Erwachsene)",1;"30 - Kinder- und Jugendpsychiatrie",1;"31 - Psychosomatik",1;0,0;"",0},2,0)</f>
        <v>0</v>
      </c>
      <c r="Z431" s="6">
        <f t="shared" si="75"/>
        <v>0</v>
      </c>
      <c r="AA431" s="6">
        <f t="shared" si="76"/>
        <v>0</v>
      </c>
      <c r="AB431" s="6">
        <f t="shared" si="77"/>
        <v>0</v>
      </c>
      <c r="AC431" s="6">
        <f t="shared" si="78"/>
        <v>0</v>
      </c>
      <c r="AD431" s="6">
        <f t="shared" si="79"/>
        <v>0</v>
      </c>
      <c r="AE431" s="6">
        <f t="shared" si="80"/>
        <v>0</v>
      </c>
      <c r="AF431" s="6">
        <f t="shared" si="81"/>
        <v>0</v>
      </c>
      <c r="AG431" s="6">
        <f t="shared" si="82"/>
        <v>0</v>
      </c>
      <c r="AH431" s="6"/>
    </row>
    <row r="432" spans="1:34" s="20" customFormat="1" ht="15" customHeight="1" x14ac:dyDescent="0.25">
      <c r="A432" s="19"/>
      <c r="B432" s="74" t="str">
        <f t="shared" si="73"/>
        <v>!!!</v>
      </c>
      <c r="C432" s="202" t="str">
        <f>IF($D432&lt;&gt;"",VLOOKUP(TEXT($D432,0),'Angaben Stationen'!$C$15:$D$114,2,0),"")</f>
        <v/>
      </c>
      <c r="D432" s="203"/>
      <c r="E432" s="210"/>
      <c r="F432" s="230"/>
      <c r="G432" s="230"/>
      <c r="H432" s="230"/>
      <c r="I432" s="220"/>
      <c r="J432" s="220"/>
      <c r="K432" s="220"/>
      <c r="L432" s="114"/>
      <c r="M432" s="115"/>
      <c r="V432" s="6">
        <f t="shared" si="72"/>
        <v>0</v>
      </c>
      <c r="W432" s="6" t="str">
        <f t="shared" si="74"/>
        <v>Leer</v>
      </c>
      <c r="X432" s="6" t="str">
        <f t="shared" si="71"/>
        <v/>
      </c>
      <c r="Y432" s="6">
        <f>VLOOKUP($C432,{"29 - Psychiatrie (Erwachsene)",1;"30 - Kinder- und Jugendpsychiatrie",1;"31 - Psychosomatik",1;0,0;"",0},2,0)</f>
        <v>0</v>
      </c>
      <c r="Z432" s="6">
        <f t="shared" si="75"/>
        <v>0</v>
      </c>
      <c r="AA432" s="6">
        <f t="shared" si="76"/>
        <v>0</v>
      </c>
      <c r="AB432" s="6">
        <f t="shared" si="77"/>
        <v>0</v>
      </c>
      <c r="AC432" s="6">
        <f t="shared" si="78"/>
        <v>0</v>
      </c>
      <c r="AD432" s="6">
        <f t="shared" si="79"/>
        <v>0</v>
      </c>
      <c r="AE432" s="6">
        <f t="shared" si="80"/>
        <v>0</v>
      </c>
      <c r="AF432" s="6">
        <f t="shared" si="81"/>
        <v>0</v>
      </c>
      <c r="AG432" s="6">
        <f t="shared" si="82"/>
        <v>0</v>
      </c>
      <c r="AH432" s="6"/>
    </row>
    <row r="433" spans="1:34" s="20" customFormat="1" ht="15" customHeight="1" x14ac:dyDescent="0.25">
      <c r="A433" s="19"/>
      <c r="B433" s="74" t="str">
        <f t="shared" si="73"/>
        <v>!!!</v>
      </c>
      <c r="C433" s="202" t="str">
        <f>IF($D433&lt;&gt;"",VLOOKUP(TEXT($D433,0),'Angaben Stationen'!$C$15:$D$114,2,0),"")</f>
        <v/>
      </c>
      <c r="D433" s="203"/>
      <c r="E433" s="210"/>
      <c r="F433" s="230"/>
      <c r="G433" s="230"/>
      <c r="H433" s="230"/>
      <c r="I433" s="220"/>
      <c r="J433" s="220"/>
      <c r="K433" s="220"/>
      <c r="L433" s="114"/>
      <c r="M433" s="115"/>
      <c r="V433" s="6">
        <f t="shared" si="72"/>
        <v>0</v>
      </c>
      <c r="W433" s="6" t="str">
        <f t="shared" si="74"/>
        <v>Leer</v>
      </c>
      <c r="X433" s="6" t="str">
        <f t="shared" si="71"/>
        <v/>
      </c>
      <c r="Y433" s="6">
        <f>VLOOKUP($C433,{"29 - Psychiatrie (Erwachsene)",1;"30 - Kinder- und Jugendpsychiatrie",1;"31 - Psychosomatik",1;0,0;"",0},2,0)</f>
        <v>0</v>
      </c>
      <c r="Z433" s="6">
        <f t="shared" si="75"/>
        <v>0</v>
      </c>
      <c r="AA433" s="6">
        <f t="shared" si="76"/>
        <v>0</v>
      </c>
      <c r="AB433" s="6">
        <f t="shared" si="77"/>
        <v>0</v>
      </c>
      <c r="AC433" s="6">
        <f t="shared" si="78"/>
        <v>0</v>
      </c>
      <c r="AD433" s="6">
        <f t="shared" si="79"/>
        <v>0</v>
      </c>
      <c r="AE433" s="6">
        <f t="shared" si="80"/>
        <v>0</v>
      </c>
      <c r="AF433" s="6">
        <f t="shared" si="81"/>
        <v>0</v>
      </c>
      <c r="AG433" s="6">
        <f t="shared" si="82"/>
        <v>0</v>
      </c>
      <c r="AH433" s="6"/>
    </row>
    <row r="434" spans="1:34" s="20" customFormat="1" ht="15" customHeight="1" x14ac:dyDescent="0.25">
      <c r="A434" s="19"/>
      <c r="B434" s="74" t="str">
        <f t="shared" si="73"/>
        <v>!!!</v>
      </c>
      <c r="C434" s="202" t="str">
        <f>IF($D434&lt;&gt;"",VLOOKUP(TEXT($D434,0),'Angaben Stationen'!$C$15:$D$114,2,0),"")</f>
        <v/>
      </c>
      <c r="D434" s="203"/>
      <c r="E434" s="210"/>
      <c r="F434" s="230"/>
      <c r="G434" s="230"/>
      <c r="H434" s="230"/>
      <c r="I434" s="220"/>
      <c r="J434" s="220"/>
      <c r="K434" s="220"/>
      <c r="L434" s="114"/>
      <c r="M434" s="115"/>
      <c r="V434" s="6">
        <f t="shared" si="72"/>
        <v>0</v>
      </c>
      <c r="W434" s="6" t="str">
        <f t="shared" si="74"/>
        <v>Leer</v>
      </c>
      <c r="X434" s="6" t="str">
        <f t="shared" si="71"/>
        <v/>
      </c>
      <c r="Y434" s="6">
        <f>VLOOKUP($C434,{"29 - Psychiatrie (Erwachsene)",1;"30 - Kinder- und Jugendpsychiatrie",1;"31 - Psychosomatik",1;0,0;"",0},2,0)</f>
        <v>0</v>
      </c>
      <c r="Z434" s="6">
        <f t="shared" si="75"/>
        <v>0</v>
      </c>
      <c r="AA434" s="6">
        <f t="shared" si="76"/>
        <v>0</v>
      </c>
      <c r="AB434" s="6">
        <f t="shared" si="77"/>
        <v>0</v>
      </c>
      <c r="AC434" s="6">
        <f t="shared" si="78"/>
        <v>0</v>
      </c>
      <c r="AD434" s="6">
        <f t="shared" si="79"/>
        <v>0</v>
      </c>
      <c r="AE434" s="6">
        <f t="shared" si="80"/>
        <v>0</v>
      </c>
      <c r="AF434" s="6">
        <f t="shared" si="81"/>
        <v>0</v>
      </c>
      <c r="AG434" s="6">
        <f t="shared" si="82"/>
        <v>0</v>
      </c>
      <c r="AH434" s="6"/>
    </row>
    <row r="435" spans="1:34" s="20" customFormat="1" ht="15" customHeight="1" x14ac:dyDescent="0.25">
      <c r="A435" s="19"/>
      <c r="B435" s="74" t="str">
        <f t="shared" si="73"/>
        <v>!!!</v>
      </c>
      <c r="C435" s="202" t="str">
        <f>IF($D435&lt;&gt;"",VLOOKUP(TEXT($D435,0),'Angaben Stationen'!$C$15:$D$114,2,0),"")</f>
        <v/>
      </c>
      <c r="D435" s="203"/>
      <c r="E435" s="210"/>
      <c r="F435" s="230"/>
      <c r="G435" s="230"/>
      <c r="H435" s="230"/>
      <c r="I435" s="220"/>
      <c r="J435" s="220"/>
      <c r="K435" s="220"/>
      <c r="L435" s="114"/>
      <c r="M435" s="115"/>
      <c r="V435" s="6">
        <f t="shared" si="72"/>
        <v>0</v>
      </c>
      <c r="W435" s="6" t="str">
        <f t="shared" si="74"/>
        <v>Leer</v>
      </c>
      <c r="X435" s="6" t="str">
        <f t="shared" si="71"/>
        <v/>
      </c>
      <c r="Y435" s="6">
        <f>VLOOKUP($C435,{"29 - Psychiatrie (Erwachsene)",1;"30 - Kinder- und Jugendpsychiatrie",1;"31 - Psychosomatik",1;0,0;"",0},2,0)</f>
        <v>0</v>
      </c>
      <c r="Z435" s="6">
        <f t="shared" si="75"/>
        <v>0</v>
      </c>
      <c r="AA435" s="6">
        <f t="shared" si="76"/>
        <v>0</v>
      </c>
      <c r="AB435" s="6">
        <f t="shared" si="77"/>
        <v>0</v>
      </c>
      <c r="AC435" s="6">
        <f t="shared" si="78"/>
        <v>0</v>
      </c>
      <c r="AD435" s="6">
        <f t="shared" si="79"/>
        <v>0</v>
      </c>
      <c r="AE435" s="6">
        <f t="shared" si="80"/>
        <v>0</v>
      </c>
      <c r="AF435" s="6">
        <f t="shared" si="81"/>
        <v>0</v>
      </c>
      <c r="AG435" s="6">
        <f t="shared" si="82"/>
        <v>0</v>
      </c>
      <c r="AH435" s="6"/>
    </row>
    <row r="436" spans="1:34" s="20" customFormat="1" ht="15" customHeight="1" x14ac:dyDescent="0.25">
      <c r="A436" s="19"/>
      <c r="B436" s="74" t="str">
        <f t="shared" si="73"/>
        <v>!!!</v>
      </c>
      <c r="C436" s="202" t="str">
        <f>IF($D436&lt;&gt;"",VLOOKUP(TEXT($D436,0),'Angaben Stationen'!$C$15:$D$114,2,0),"")</f>
        <v/>
      </c>
      <c r="D436" s="203"/>
      <c r="E436" s="210"/>
      <c r="F436" s="230"/>
      <c r="G436" s="230"/>
      <c r="H436" s="230"/>
      <c r="I436" s="220"/>
      <c r="J436" s="220"/>
      <c r="K436" s="220"/>
      <c r="L436" s="114"/>
      <c r="M436" s="115"/>
      <c r="V436" s="6">
        <f t="shared" si="72"/>
        <v>0</v>
      </c>
      <c r="W436" s="6" t="str">
        <f t="shared" si="74"/>
        <v>Leer</v>
      </c>
      <c r="X436" s="6" t="str">
        <f t="shared" si="71"/>
        <v/>
      </c>
      <c r="Y436" s="6">
        <f>VLOOKUP($C436,{"29 - Psychiatrie (Erwachsene)",1;"30 - Kinder- und Jugendpsychiatrie",1;"31 - Psychosomatik",1;0,0;"",0},2,0)</f>
        <v>0</v>
      </c>
      <c r="Z436" s="6">
        <f t="shared" si="75"/>
        <v>0</v>
      </c>
      <c r="AA436" s="6">
        <f t="shared" si="76"/>
        <v>0</v>
      </c>
      <c r="AB436" s="6">
        <f t="shared" si="77"/>
        <v>0</v>
      </c>
      <c r="AC436" s="6">
        <f t="shared" si="78"/>
        <v>0</v>
      </c>
      <c r="AD436" s="6">
        <f t="shared" si="79"/>
        <v>0</v>
      </c>
      <c r="AE436" s="6">
        <f t="shared" si="80"/>
        <v>0</v>
      </c>
      <c r="AF436" s="6">
        <f t="shared" si="81"/>
        <v>0</v>
      </c>
      <c r="AG436" s="6">
        <f t="shared" si="82"/>
        <v>0</v>
      </c>
      <c r="AH436" s="6"/>
    </row>
    <row r="437" spans="1:34" s="20" customFormat="1" ht="15" customHeight="1" x14ac:dyDescent="0.25">
      <c r="A437" s="19"/>
      <c r="B437" s="74" t="str">
        <f t="shared" si="73"/>
        <v>!!!</v>
      </c>
      <c r="C437" s="202" t="str">
        <f>IF($D437&lt;&gt;"",VLOOKUP(TEXT($D437,0),'Angaben Stationen'!$C$15:$D$114,2,0),"")</f>
        <v/>
      </c>
      <c r="D437" s="203"/>
      <c r="E437" s="210"/>
      <c r="F437" s="230"/>
      <c r="G437" s="230"/>
      <c r="H437" s="230"/>
      <c r="I437" s="220"/>
      <c r="J437" s="220"/>
      <c r="K437" s="220"/>
      <c r="L437" s="114"/>
      <c r="M437" s="115"/>
      <c r="V437" s="6">
        <f t="shared" si="72"/>
        <v>0</v>
      </c>
      <c r="W437" s="6" t="str">
        <f t="shared" si="74"/>
        <v>Leer</v>
      </c>
      <c r="X437" s="6" t="str">
        <f t="shared" si="71"/>
        <v/>
      </c>
      <c r="Y437" s="6">
        <f>VLOOKUP($C437,{"29 - Psychiatrie (Erwachsene)",1;"30 - Kinder- und Jugendpsychiatrie",1;"31 - Psychosomatik",1;0,0;"",0},2,0)</f>
        <v>0</v>
      </c>
      <c r="Z437" s="6">
        <f t="shared" si="75"/>
        <v>0</v>
      </c>
      <c r="AA437" s="6">
        <f t="shared" si="76"/>
        <v>0</v>
      </c>
      <c r="AB437" s="6">
        <f t="shared" si="77"/>
        <v>0</v>
      </c>
      <c r="AC437" s="6">
        <f t="shared" si="78"/>
        <v>0</v>
      </c>
      <c r="AD437" s="6">
        <f t="shared" si="79"/>
        <v>0</v>
      </c>
      <c r="AE437" s="6">
        <f t="shared" si="80"/>
        <v>0</v>
      </c>
      <c r="AF437" s="6">
        <f t="shared" si="81"/>
        <v>0</v>
      </c>
      <c r="AG437" s="6">
        <f t="shared" si="82"/>
        <v>0</v>
      </c>
      <c r="AH437" s="6"/>
    </row>
    <row r="438" spans="1:34" s="20" customFormat="1" ht="15" customHeight="1" x14ac:dyDescent="0.25">
      <c r="A438" s="19"/>
      <c r="B438" s="74" t="str">
        <f t="shared" si="73"/>
        <v>!!!</v>
      </c>
      <c r="C438" s="202" t="str">
        <f>IF($D438&lt;&gt;"",VLOOKUP(TEXT($D438,0),'Angaben Stationen'!$C$15:$D$114,2,0),"")</f>
        <v/>
      </c>
      <c r="D438" s="203"/>
      <c r="E438" s="210"/>
      <c r="F438" s="230"/>
      <c r="G438" s="230"/>
      <c r="H438" s="230"/>
      <c r="I438" s="220"/>
      <c r="J438" s="220"/>
      <c r="K438" s="220"/>
      <c r="L438" s="114"/>
      <c r="M438" s="115"/>
      <c r="V438" s="6">
        <f t="shared" si="72"/>
        <v>0</v>
      </c>
      <c r="W438" s="6" t="str">
        <f t="shared" si="74"/>
        <v>Leer</v>
      </c>
      <c r="X438" s="6" t="str">
        <f t="shared" si="71"/>
        <v/>
      </c>
      <c r="Y438" s="6">
        <f>VLOOKUP($C438,{"29 - Psychiatrie (Erwachsene)",1;"30 - Kinder- und Jugendpsychiatrie",1;"31 - Psychosomatik",1;0,0;"",0},2,0)</f>
        <v>0</v>
      </c>
      <c r="Z438" s="6">
        <f t="shared" si="75"/>
        <v>0</v>
      </c>
      <c r="AA438" s="6">
        <f t="shared" si="76"/>
        <v>0</v>
      </c>
      <c r="AB438" s="6">
        <f t="shared" si="77"/>
        <v>0</v>
      </c>
      <c r="AC438" s="6">
        <f t="shared" si="78"/>
        <v>0</v>
      </c>
      <c r="AD438" s="6">
        <f t="shared" si="79"/>
        <v>0</v>
      </c>
      <c r="AE438" s="6">
        <f t="shared" si="80"/>
        <v>0</v>
      </c>
      <c r="AF438" s="6">
        <f t="shared" si="81"/>
        <v>0</v>
      </c>
      <c r="AG438" s="6">
        <f t="shared" si="82"/>
        <v>0</v>
      </c>
      <c r="AH438" s="6"/>
    </row>
    <row r="439" spans="1:34" s="20" customFormat="1" ht="15" customHeight="1" x14ac:dyDescent="0.25">
      <c r="A439" s="19"/>
      <c r="B439" s="74" t="str">
        <f t="shared" si="73"/>
        <v>!!!</v>
      </c>
      <c r="C439" s="202" t="str">
        <f>IF($D439&lt;&gt;"",VLOOKUP(TEXT($D439,0),'Angaben Stationen'!$C$15:$D$114,2,0),"")</f>
        <v/>
      </c>
      <c r="D439" s="203"/>
      <c r="E439" s="210"/>
      <c r="F439" s="230"/>
      <c r="G439" s="230"/>
      <c r="H439" s="230"/>
      <c r="I439" s="220"/>
      <c r="J439" s="220"/>
      <c r="K439" s="220"/>
      <c r="L439" s="114"/>
      <c r="M439" s="115"/>
      <c r="V439" s="6">
        <f t="shared" si="72"/>
        <v>0</v>
      </c>
      <c r="W439" s="6" t="str">
        <f t="shared" si="74"/>
        <v>Leer</v>
      </c>
      <c r="X439" s="6" t="str">
        <f t="shared" si="71"/>
        <v/>
      </c>
      <c r="Y439" s="6">
        <f>VLOOKUP($C439,{"29 - Psychiatrie (Erwachsene)",1;"30 - Kinder- und Jugendpsychiatrie",1;"31 - Psychosomatik",1;0,0;"",0},2,0)</f>
        <v>0</v>
      </c>
      <c r="Z439" s="6">
        <f t="shared" si="75"/>
        <v>0</v>
      </c>
      <c r="AA439" s="6">
        <f t="shared" si="76"/>
        <v>0</v>
      </c>
      <c r="AB439" s="6">
        <f t="shared" si="77"/>
        <v>0</v>
      </c>
      <c r="AC439" s="6">
        <f t="shared" si="78"/>
        <v>0</v>
      </c>
      <c r="AD439" s="6">
        <f t="shared" si="79"/>
        <v>0</v>
      </c>
      <c r="AE439" s="6">
        <f t="shared" si="80"/>
        <v>0</v>
      </c>
      <c r="AF439" s="6">
        <f t="shared" si="81"/>
        <v>0</v>
      </c>
      <c r="AG439" s="6">
        <f t="shared" si="82"/>
        <v>0</v>
      </c>
      <c r="AH439" s="6"/>
    </row>
    <row r="440" spans="1:34" s="20" customFormat="1" ht="15" customHeight="1" x14ac:dyDescent="0.25">
      <c r="A440" s="19"/>
      <c r="B440" s="74" t="str">
        <f t="shared" si="73"/>
        <v>!!!</v>
      </c>
      <c r="C440" s="202" t="str">
        <f>IF($D440&lt;&gt;"",VLOOKUP(TEXT($D440,0),'Angaben Stationen'!$C$15:$D$114,2,0),"")</f>
        <v/>
      </c>
      <c r="D440" s="203"/>
      <c r="E440" s="210"/>
      <c r="F440" s="230"/>
      <c r="G440" s="230"/>
      <c r="H440" s="230"/>
      <c r="I440" s="220"/>
      <c r="J440" s="220"/>
      <c r="K440" s="220"/>
      <c r="L440" s="114"/>
      <c r="M440" s="115"/>
      <c r="V440" s="6">
        <f t="shared" si="72"/>
        <v>0</v>
      </c>
      <c r="W440" s="6" t="str">
        <f t="shared" si="74"/>
        <v>Leer</v>
      </c>
      <c r="X440" s="6" t="str">
        <f t="shared" si="71"/>
        <v/>
      </c>
      <c r="Y440" s="6">
        <f>VLOOKUP($C440,{"29 - Psychiatrie (Erwachsene)",1;"30 - Kinder- und Jugendpsychiatrie",1;"31 - Psychosomatik",1;0,0;"",0},2,0)</f>
        <v>0</v>
      </c>
      <c r="Z440" s="6">
        <f t="shared" si="75"/>
        <v>0</v>
      </c>
      <c r="AA440" s="6">
        <f t="shared" si="76"/>
        <v>0</v>
      </c>
      <c r="AB440" s="6">
        <f t="shared" si="77"/>
        <v>0</v>
      </c>
      <c r="AC440" s="6">
        <f t="shared" si="78"/>
        <v>0</v>
      </c>
      <c r="AD440" s="6">
        <f t="shared" si="79"/>
        <v>0</v>
      </c>
      <c r="AE440" s="6">
        <f t="shared" si="80"/>
        <v>0</v>
      </c>
      <c r="AF440" s="6">
        <f t="shared" si="81"/>
        <v>0</v>
      </c>
      <c r="AG440" s="6">
        <f t="shared" si="82"/>
        <v>0</v>
      </c>
      <c r="AH440" s="6"/>
    </row>
    <row r="441" spans="1:34" s="20" customFormat="1" ht="15" customHeight="1" x14ac:dyDescent="0.25">
      <c r="A441" s="19"/>
      <c r="B441" s="74" t="str">
        <f t="shared" si="73"/>
        <v>!!!</v>
      </c>
      <c r="C441" s="202" t="str">
        <f>IF($D441&lt;&gt;"",VLOOKUP(TEXT($D441,0),'Angaben Stationen'!$C$15:$D$114,2,0),"")</f>
        <v/>
      </c>
      <c r="D441" s="203"/>
      <c r="E441" s="210"/>
      <c r="F441" s="230"/>
      <c r="G441" s="230"/>
      <c r="H441" s="230"/>
      <c r="I441" s="220"/>
      <c r="J441" s="220"/>
      <c r="K441" s="220"/>
      <c r="L441" s="114"/>
      <c r="M441" s="115"/>
      <c r="V441" s="6">
        <f t="shared" si="72"/>
        <v>0</v>
      </c>
      <c r="W441" s="6" t="str">
        <f t="shared" si="74"/>
        <v>Leer</v>
      </c>
      <c r="X441" s="6" t="str">
        <f t="shared" si="71"/>
        <v/>
      </c>
      <c r="Y441" s="6">
        <f>VLOOKUP($C441,{"29 - Psychiatrie (Erwachsene)",1;"30 - Kinder- und Jugendpsychiatrie",1;"31 - Psychosomatik",1;0,0;"",0},2,0)</f>
        <v>0</v>
      </c>
      <c r="Z441" s="6">
        <f t="shared" si="75"/>
        <v>0</v>
      </c>
      <c r="AA441" s="6">
        <f t="shared" si="76"/>
        <v>0</v>
      </c>
      <c r="AB441" s="6">
        <f t="shared" si="77"/>
        <v>0</v>
      </c>
      <c r="AC441" s="6">
        <f t="shared" si="78"/>
        <v>0</v>
      </c>
      <c r="AD441" s="6">
        <f t="shared" si="79"/>
        <v>0</v>
      </c>
      <c r="AE441" s="6">
        <f t="shared" si="80"/>
        <v>0</v>
      </c>
      <c r="AF441" s="6">
        <f t="shared" si="81"/>
        <v>0</v>
      </c>
      <c r="AG441" s="6">
        <f t="shared" si="82"/>
        <v>0</v>
      </c>
      <c r="AH441" s="6"/>
    </row>
    <row r="442" spans="1:34" s="20" customFormat="1" ht="15" customHeight="1" x14ac:dyDescent="0.25">
      <c r="A442" s="19"/>
      <c r="B442" s="74" t="str">
        <f t="shared" si="73"/>
        <v>!!!</v>
      </c>
      <c r="C442" s="202" t="str">
        <f>IF($D442&lt;&gt;"",VLOOKUP(TEXT($D442,0),'Angaben Stationen'!$C$15:$D$114,2,0),"")</f>
        <v/>
      </c>
      <c r="D442" s="203"/>
      <c r="E442" s="210"/>
      <c r="F442" s="230"/>
      <c r="G442" s="230"/>
      <c r="H442" s="230"/>
      <c r="I442" s="220"/>
      <c r="J442" s="220"/>
      <c r="K442" s="220"/>
      <c r="L442" s="114"/>
      <c r="M442" s="115"/>
      <c r="V442" s="6">
        <f t="shared" si="72"/>
        <v>0</v>
      </c>
      <c r="W442" s="6" t="str">
        <f t="shared" si="74"/>
        <v>Leer</v>
      </c>
      <c r="X442" s="6" t="str">
        <f t="shared" si="71"/>
        <v/>
      </c>
      <c r="Y442" s="6">
        <f>VLOOKUP($C442,{"29 - Psychiatrie (Erwachsene)",1;"30 - Kinder- und Jugendpsychiatrie",1;"31 - Psychosomatik",1;0,0;"",0},2,0)</f>
        <v>0</v>
      </c>
      <c r="Z442" s="6">
        <f t="shared" si="75"/>
        <v>0</v>
      </c>
      <c r="AA442" s="6">
        <f t="shared" si="76"/>
        <v>0</v>
      </c>
      <c r="AB442" s="6">
        <f t="shared" si="77"/>
        <v>0</v>
      </c>
      <c r="AC442" s="6">
        <f t="shared" si="78"/>
        <v>0</v>
      </c>
      <c r="AD442" s="6">
        <f t="shared" si="79"/>
        <v>0</v>
      </c>
      <c r="AE442" s="6">
        <f t="shared" si="80"/>
        <v>0</v>
      </c>
      <c r="AF442" s="6">
        <f t="shared" si="81"/>
        <v>0</v>
      </c>
      <c r="AG442" s="6">
        <f t="shared" si="82"/>
        <v>0</v>
      </c>
      <c r="AH442" s="6"/>
    </row>
    <row r="443" spans="1:34" s="20" customFormat="1" ht="15" customHeight="1" x14ac:dyDescent="0.25">
      <c r="A443" s="19"/>
      <c r="B443" s="74" t="str">
        <f t="shared" si="73"/>
        <v>!!!</v>
      </c>
      <c r="C443" s="202" t="str">
        <f>IF($D443&lt;&gt;"",VLOOKUP(TEXT($D443,0),'Angaben Stationen'!$C$15:$D$114,2,0),"")</f>
        <v/>
      </c>
      <c r="D443" s="203"/>
      <c r="E443" s="210"/>
      <c r="F443" s="230"/>
      <c r="G443" s="230"/>
      <c r="H443" s="230"/>
      <c r="I443" s="220"/>
      <c r="J443" s="220"/>
      <c r="K443" s="220"/>
      <c r="L443" s="114"/>
      <c r="M443" s="115"/>
      <c r="V443" s="6">
        <f t="shared" si="72"/>
        <v>0</v>
      </c>
      <c r="W443" s="6" t="str">
        <f t="shared" si="74"/>
        <v>Leer</v>
      </c>
      <c r="X443" s="6" t="str">
        <f t="shared" si="71"/>
        <v/>
      </c>
      <c r="Y443" s="6">
        <f>VLOOKUP($C443,{"29 - Psychiatrie (Erwachsene)",1;"30 - Kinder- und Jugendpsychiatrie",1;"31 - Psychosomatik",1;0,0;"",0},2,0)</f>
        <v>0</v>
      </c>
      <c r="Z443" s="6">
        <f t="shared" si="75"/>
        <v>0</v>
      </c>
      <c r="AA443" s="6">
        <f t="shared" si="76"/>
        <v>0</v>
      </c>
      <c r="AB443" s="6">
        <f t="shared" si="77"/>
        <v>0</v>
      </c>
      <c r="AC443" s="6">
        <f t="shared" si="78"/>
        <v>0</v>
      </c>
      <c r="AD443" s="6">
        <f t="shared" si="79"/>
        <v>0</v>
      </c>
      <c r="AE443" s="6">
        <f t="shared" si="80"/>
        <v>0</v>
      </c>
      <c r="AF443" s="6">
        <f t="shared" si="81"/>
        <v>0</v>
      </c>
      <c r="AG443" s="6">
        <f t="shared" si="82"/>
        <v>0</v>
      </c>
      <c r="AH443" s="6"/>
    </row>
    <row r="444" spans="1:34" s="20" customFormat="1" ht="15" customHeight="1" x14ac:dyDescent="0.25">
      <c r="A444" s="19"/>
      <c r="B444" s="74" t="str">
        <f t="shared" si="73"/>
        <v>!!!</v>
      </c>
      <c r="C444" s="202" t="str">
        <f>IF($D444&lt;&gt;"",VLOOKUP(TEXT($D444,0),'Angaben Stationen'!$C$15:$D$114,2,0),"")</f>
        <v/>
      </c>
      <c r="D444" s="203"/>
      <c r="E444" s="210"/>
      <c r="F444" s="230"/>
      <c r="G444" s="230"/>
      <c r="H444" s="230"/>
      <c r="I444" s="220"/>
      <c r="J444" s="220"/>
      <c r="K444" s="220"/>
      <c r="L444" s="114"/>
      <c r="M444" s="115"/>
      <c r="V444" s="6">
        <f t="shared" si="72"/>
        <v>0</v>
      </c>
      <c r="W444" s="6" t="str">
        <f t="shared" si="74"/>
        <v>Leer</v>
      </c>
      <c r="X444" s="6" t="str">
        <f t="shared" si="71"/>
        <v/>
      </c>
      <c r="Y444" s="6">
        <f>VLOOKUP($C444,{"29 - Psychiatrie (Erwachsene)",1;"30 - Kinder- und Jugendpsychiatrie",1;"31 - Psychosomatik",1;0,0;"",0},2,0)</f>
        <v>0</v>
      </c>
      <c r="Z444" s="6">
        <f t="shared" si="75"/>
        <v>0</v>
      </c>
      <c r="AA444" s="6">
        <f t="shared" si="76"/>
        <v>0</v>
      </c>
      <c r="AB444" s="6">
        <f t="shared" si="77"/>
        <v>0</v>
      </c>
      <c r="AC444" s="6">
        <f t="shared" si="78"/>
        <v>0</v>
      </c>
      <c r="AD444" s="6">
        <f t="shared" si="79"/>
        <v>0</v>
      </c>
      <c r="AE444" s="6">
        <f t="shared" si="80"/>
        <v>0</v>
      </c>
      <c r="AF444" s="6">
        <f t="shared" si="81"/>
        <v>0</v>
      </c>
      <c r="AG444" s="6">
        <f t="shared" si="82"/>
        <v>0</v>
      </c>
      <c r="AH444" s="6"/>
    </row>
    <row r="445" spans="1:34" s="20" customFormat="1" ht="15" customHeight="1" x14ac:dyDescent="0.25">
      <c r="A445" s="19"/>
      <c r="B445" s="74" t="str">
        <f t="shared" si="73"/>
        <v>!!!</v>
      </c>
      <c r="C445" s="202" t="str">
        <f>IF($D445&lt;&gt;"",VLOOKUP(TEXT($D445,0),'Angaben Stationen'!$C$15:$D$114,2,0),"")</f>
        <v/>
      </c>
      <c r="D445" s="203"/>
      <c r="E445" s="210"/>
      <c r="F445" s="230"/>
      <c r="G445" s="230"/>
      <c r="H445" s="230"/>
      <c r="I445" s="220"/>
      <c r="J445" s="220"/>
      <c r="K445" s="220"/>
      <c r="L445" s="114"/>
      <c r="M445" s="115"/>
      <c r="V445" s="6">
        <f t="shared" si="72"/>
        <v>0</v>
      </c>
      <c r="W445" s="6" t="str">
        <f t="shared" si="74"/>
        <v>Leer</v>
      </c>
      <c r="X445" s="6" t="str">
        <f t="shared" si="71"/>
        <v/>
      </c>
      <c r="Y445" s="6">
        <f>VLOOKUP($C445,{"29 - Psychiatrie (Erwachsene)",1;"30 - Kinder- und Jugendpsychiatrie",1;"31 - Psychosomatik",1;0,0;"",0},2,0)</f>
        <v>0</v>
      </c>
      <c r="Z445" s="6">
        <f t="shared" si="75"/>
        <v>0</v>
      </c>
      <c r="AA445" s="6">
        <f t="shared" si="76"/>
        <v>0</v>
      </c>
      <c r="AB445" s="6">
        <f t="shared" si="77"/>
        <v>0</v>
      </c>
      <c r="AC445" s="6">
        <f t="shared" si="78"/>
        <v>0</v>
      </c>
      <c r="AD445" s="6">
        <f t="shared" si="79"/>
        <v>0</v>
      </c>
      <c r="AE445" s="6">
        <f t="shared" si="80"/>
        <v>0</v>
      </c>
      <c r="AF445" s="6">
        <f t="shared" si="81"/>
        <v>0</v>
      </c>
      <c r="AG445" s="6">
        <f t="shared" si="82"/>
        <v>0</v>
      </c>
      <c r="AH445" s="6"/>
    </row>
    <row r="446" spans="1:34" s="20" customFormat="1" ht="15" customHeight="1" x14ac:dyDescent="0.25">
      <c r="A446" s="19"/>
      <c r="B446" s="74" t="str">
        <f t="shared" si="73"/>
        <v>!!!</v>
      </c>
      <c r="C446" s="202" t="str">
        <f>IF($D446&lt;&gt;"",VLOOKUP(TEXT($D446,0),'Angaben Stationen'!$C$15:$D$114,2,0),"")</f>
        <v/>
      </c>
      <c r="D446" s="203"/>
      <c r="E446" s="210"/>
      <c r="F446" s="230"/>
      <c r="G446" s="230"/>
      <c r="H446" s="230"/>
      <c r="I446" s="220"/>
      <c r="J446" s="220"/>
      <c r="K446" s="220"/>
      <c r="L446" s="114"/>
      <c r="M446" s="115"/>
      <c r="V446" s="6">
        <f t="shared" si="72"/>
        <v>0</v>
      </c>
      <c r="W446" s="6" t="str">
        <f t="shared" si="74"/>
        <v>Leer</v>
      </c>
      <c r="X446" s="6" t="str">
        <f t="shared" si="71"/>
        <v/>
      </c>
      <c r="Y446" s="6">
        <f>VLOOKUP($C446,{"29 - Psychiatrie (Erwachsene)",1;"30 - Kinder- und Jugendpsychiatrie",1;"31 - Psychosomatik",1;0,0;"",0},2,0)</f>
        <v>0</v>
      </c>
      <c r="Z446" s="6">
        <f t="shared" si="75"/>
        <v>0</v>
      </c>
      <c r="AA446" s="6">
        <f t="shared" si="76"/>
        <v>0</v>
      </c>
      <c r="AB446" s="6">
        <f t="shared" si="77"/>
        <v>0</v>
      </c>
      <c r="AC446" s="6">
        <f t="shared" si="78"/>
        <v>0</v>
      </c>
      <c r="AD446" s="6">
        <f t="shared" si="79"/>
        <v>0</v>
      </c>
      <c r="AE446" s="6">
        <f t="shared" si="80"/>
        <v>0</v>
      </c>
      <c r="AF446" s="6">
        <f t="shared" si="81"/>
        <v>0</v>
      </c>
      <c r="AG446" s="6">
        <f t="shared" si="82"/>
        <v>0</v>
      </c>
      <c r="AH446" s="6"/>
    </row>
    <row r="447" spans="1:34" s="20" customFormat="1" ht="15" customHeight="1" x14ac:dyDescent="0.25">
      <c r="A447" s="19"/>
      <c r="B447" s="74" t="str">
        <f t="shared" si="73"/>
        <v>!!!</v>
      </c>
      <c r="C447" s="202" t="str">
        <f>IF($D447&lt;&gt;"",VLOOKUP(TEXT($D447,0),'Angaben Stationen'!$C$15:$D$114,2,0),"")</f>
        <v/>
      </c>
      <c r="D447" s="203"/>
      <c r="E447" s="210"/>
      <c r="F447" s="230"/>
      <c r="G447" s="230"/>
      <c r="H447" s="230"/>
      <c r="I447" s="220"/>
      <c r="J447" s="220"/>
      <c r="K447" s="220"/>
      <c r="L447" s="114"/>
      <c r="M447" s="115"/>
      <c r="V447" s="6">
        <f t="shared" si="72"/>
        <v>0</v>
      </c>
      <c r="W447" s="6" t="str">
        <f t="shared" si="74"/>
        <v>Leer</v>
      </c>
      <c r="X447" s="6" t="str">
        <f t="shared" si="71"/>
        <v/>
      </c>
      <c r="Y447" s="6">
        <f>VLOOKUP($C447,{"29 - Psychiatrie (Erwachsene)",1;"30 - Kinder- und Jugendpsychiatrie",1;"31 - Psychosomatik",1;0,0;"",0},2,0)</f>
        <v>0</v>
      </c>
      <c r="Z447" s="6">
        <f t="shared" si="75"/>
        <v>0</v>
      </c>
      <c r="AA447" s="6">
        <f t="shared" si="76"/>
        <v>0</v>
      </c>
      <c r="AB447" s="6">
        <f t="shared" si="77"/>
        <v>0</v>
      </c>
      <c r="AC447" s="6">
        <f t="shared" si="78"/>
        <v>0</v>
      </c>
      <c r="AD447" s="6">
        <f t="shared" si="79"/>
        <v>0</v>
      </c>
      <c r="AE447" s="6">
        <f t="shared" si="80"/>
        <v>0</v>
      </c>
      <c r="AF447" s="6">
        <f t="shared" si="81"/>
        <v>0</v>
      </c>
      <c r="AG447" s="6">
        <f t="shared" si="82"/>
        <v>0</v>
      </c>
      <c r="AH447" s="6"/>
    </row>
    <row r="448" spans="1:34" s="20" customFormat="1" ht="15" customHeight="1" x14ac:dyDescent="0.25">
      <c r="A448" s="19"/>
      <c r="B448" s="74" t="str">
        <f t="shared" si="73"/>
        <v>!!!</v>
      </c>
      <c r="C448" s="202" t="str">
        <f>IF($D448&lt;&gt;"",VLOOKUP(TEXT($D448,0),'Angaben Stationen'!$C$15:$D$114,2,0),"")</f>
        <v/>
      </c>
      <c r="D448" s="203"/>
      <c r="E448" s="210"/>
      <c r="F448" s="230"/>
      <c r="G448" s="230"/>
      <c r="H448" s="230"/>
      <c r="I448" s="220"/>
      <c r="J448" s="220"/>
      <c r="K448" s="220"/>
      <c r="L448" s="114"/>
      <c r="M448" s="115"/>
      <c r="V448" s="6">
        <f t="shared" si="72"/>
        <v>0</v>
      </c>
      <c r="W448" s="6" t="str">
        <f t="shared" si="74"/>
        <v>Leer</v>
      </c>
      <c r="X448" s="6" t="str">
        <f t="shared" si="71"/>
        <v/>
      </c>
      <c r="Y448" s="6">
        <f>VLOOKUP($C448,{"29 - Psychiatrie (Erwachsene)",1;"30 - Kinder- und Jugendpsychiatrie",1;"31 - Psychosomatik",1;0,0;"",0},2,0)</f>
        <v>0</v>
      </c>
      <c r="Z448" s="6">
        <f t="shared" si="75"/>
        <v>0</v>
      </c>
      <c r="AA448" s="6">
        <f t="shared" si="76"/>
        <v>0</v>
      </c>
      <c r="AB448" s="6">
        <f t="shared" si="77"/>
        <v>0</v>
      </c>
      <c r="AC448" s="6">
        <f t="shared" si="78"/>
        <v>0</v>
      </c>
      <c r="AD448" s="6">
        <f t="shared" si="79"/>
        <v>0</v>
      </c>
      <c r="AE448" s="6">
        <f t="shared" si="80"/>
        <v>0</v>
      </c>
      <c r="AF448" s="6">
        <f t="shared" si="81"/>
        <v>0</v>
      </c>
      <c r="AG448" s="6">
        <f t="shared" si="82"/>
        <v>0</v>
      </c>
      <c r="AH448" s="6"/>
    </row>
    <row r="449" spans="1:34" s="20" customFormat="1" ht="15" customHeight="1" x14ac:dyDescent="0.25">
      <c r="A449" s="19"/>
      <c r="B449" s="74" t="str">
        <f t="shared" si="73"/>
        <v>!!!</v>
      </c>
      <c r="C449" s="202" t="str">
        <f>IF($D449&lt;&gt;"",VLOOKUP(TEXT($D449,0),'Angaben Stationen'!$C$15:$D$114,2,0),"")</f>
        <v/>
      </c>
      <c r="D449" s="203"/>
      <c r="E449" s="210"/>
      <c r="F449" s="230"/>
      <c r="G449" s="230"/>
      <c r="H449" s="230"/>
      <c r="I449" s="220"/>
      <c r="J449" s="220"/>
      <c r="K449" s="220"/>
      <c r="L449" s="114"/>
      <c r="M449" s="115"/>
      <c r="V449" s="6">
        <f t="shared" si="72"/>
        <v>0</v>
      </c>
      <c r="W449" s="6" t="str">
        <f t="shared" si="74"/>
        <v>Leer</v>
      </c>
      <c r="X449" s="6" t="str">
        <f t="shared" si="71"/>
        <v/>
      </c>
      <c r="Y449" s="6">
        <f>VLOOKUP($C449,{"29 - Psychiatrie (Erwachsene)",1;"30 - Kinder- und Jugendpsychiatrie",1;"31 - Psychosomatik",1;0,0;"",0},2,0)</f>
        <v>0</v>
      </c>
      <c r="Z449" s="6">
        <f t="shared" si="75"/>
        <v>0</v>
      </c>
      <c r="AA449" s="6">
        <f t="shared" si="76"/>
        <v>0</v>
      </c>
      <c r="AB449" s="6">
        <f t="shared" si="77"/>
        <v>0</v>
      </c>
      <c r="AC449" s="6">
        <f t="shared" si="78"/>
        <v>0</v>
      </c>
      <c r="AD449" s="6">
        <f t="shared" si="79"/>
        <v>0</v>
      </c>
      <c r="AE449" s="6">
        <f t="shared" si="80"/>
        <v>0</v>
      </c>
      <c r="AF449" s="6">
        <f t="shared" si="81"/>
        <v>0</v>
      </c>
      <c r="AG449" s="6">
        <f t="shared" si="82"/>
        <v>0</v>
      </c>
      <c r="AH449" s="6"/>
    </row>
    <row r="450" spans="1:34" s="20" customFormat="1" ht="15" customHeight="1" x14ac:dyDescent="0.25">
      <c r="A450" s="19"/>
      <c r="B450" s="74" t="str">
        <f t="shared" si="73"/>
        <v>!!!</v>
      </c>
      <c r="C450" s="202" t="str">
        <f>IF($D450&lt;&gt;"",VLOOKUP(TEXT($D450,0),'Angaben Stationen'!$C$15:$D$114,2,0),"")</f>
        <v/>
      </c>
      <c r="D450" s="203"/>
      <c r="E450" s="210"/>
      <c r="F450" s="230"/>
      <c r="G450" s="230"/>
      <c r="H450" s="230"/>
      <c r="I450" s="220"/>
      <c r="J450" s="220"/>
      <c r="K450" s="220"/>
      <c r="L450" s="114"/>
      <c r="M450" s="115"/>
      <c r="V450" s="6">
        <f t="shared" si="72"/>
        <v>0</v>
      </c>
      <c r="W450" s="6" t="str">
        <f t="shared" si="74"/>
        <v>Leer</v>
      </c>
      <c r="X450" s="6" t="str">
        <f t="shared" si="71"/>
        <v/>
      </c>
      <c r="Y450" s="6">
        <f>VLOOKUP($C450,{"29 - Psychiatrie (Erwachsene)",1;"30 - Kinder- und Jugendpsychiatrie",1;"31 - Psychosomatik",1;0,0;"",0},2,0)</f>
        <v>0</v>
      </c>
      <c r="Z450" s="6">
        <f t="shared" si="75"/>
        <v>0</v>
      </c>
      <c r="AA450" s="6">
        <f t="shared" si="76"/>
        <v>0</v>
      </c>
      <c r="AB450" s="6">
        <f t="shared" si="77"/>
        <v>0</v>
      </c>
      <c r="AC450" s="6">
        <f t="shared" si="78"/>
        <v>0</v>
      </c>
      <c r="AD450" s="6">
        <f t="shared" si="79"/>
        <v>0</v>
      </c>
      <c r="AE450" s="6">
        <f t="shared" si="80"/>
        <v>0</v>
      </c>
      <c r="AF450" s="6">
        <f t="shared" si="81"/>
        <v>0</v>
      </c>
      <c r="AG450" s="6">
        <f t="shared" si="82"/>
        <v>0</v>
      </c>
      <c r="AH450" s="6"/>
    </row>
    <row r="451" spans="1:34" s="20" customFormat="1" ht="15" customHeight="1" x14ac:dyDescent="0.25">
      <c r="A451" s="19"/>
      <c r="B451" s="74" t="str">
        <f t="shared" si="73"/>
        <v>!!!</v>
      </c>
      <c r="C451" s="202" t="str">
        <f>IF($D451&lt;&gt;"",VLOOKUP(TEXT($D451,0),'Angaben Stationen'!$C$15:$D$114,2,0),"")</f>
        <v/>
      </c>
      <c r="D451" s="203"/>
      <c r="E451" s="210"/>
      <c r="F451" s="230"/>
      <c r="G451" s="230"/>
      <c r="H451" s="230"/>
      <c r="I451" s="220"/>
      <c r="J451" s="220"/>
      <c r="K451" s="220"/>
      <c r="L451" s="114"/>
      <c r="M451" s="115"/>
      <c r="V451" s="6">
        <f t="shared" si="72"/>
        <v>0</v>
      </c>
      <c r="W451" s="6" t="str">
        <f t="shared" si="74"/>
        <v>Leer</v>
      </c>
      <c r="X451" s="6" t="str">
        <f t="shared" si="71"/>
        <v/>
      </c>
      <c r="Y451" s="6">
        <f>VLOOKUP($C451,{"29 - Psychiatrie (Erwachsene)",1;"30 - Kinder- und Jugendpsychiatrie",1;"31 - Psychosomatik",1;0,0;"",0},2,0)</f>
        <v>0</v>
      </c>
      <c r="Z451" s="6">
        <f t="shared" si="75"/>
        <v>0</v>
      </c>
      <c r="AA451" s="6">
        <f t="shared" si="76"/>
        <v>0</v>
      </c>
      <c r="AB451" s="6">
        <f t="shared" si="77"/>
        <v>0</v>
      </c>
      <c r="AC451" s="6">
        <f t="shared" si="78"/>
        <v>0</v>
      </c>
      <c r="AD451" s="6">
        <f t="shared" si="79"/>
        <v>0</v>
      </c>
      <c r="AE451" s="6">
        <f t="shared" si="80"/>
        <v>0</v>
      </c>
      <c r="AF451" s="6">
        <f t="shared" si="81"/>
        <v>0</v>
      </c>
      <c r="AG451" s="6">
        <f t="shared" si="82"/>
        <v>0</v>
      </c>
      <c r="AH451" s="6"/>
    </row>
    <row r="452" spans="1:34" s="20" customFormat="1" ht="15" customHeight="1" x14ac:dyDescent="0.25">
      <c r="A452" s="19"/>
      <c r="B452" s="74" t="str">
        <f t="shared" si="73"/>
        <v>!!!</v>
      </c>
      <c r="C452" s="202" t="str">
        <f>IF($D452&lt;&gt;"",VLOOKUP(TEXT($D452,0),'Angaben Stationen'!$C$15:$D$114,2,0),"")</f>
        <v/>
      </c>
      <c r="D452" s="203"/>
      <c r="E452" s="210"/>
      <c r="F452" s="230"/>
      <c r="G452" s="230"/>
      <c r="H452" s="230"/>
      <c r="I452" s="220"/>
      <c r="J452" s="220"/>
      <c r="K452" s="220"/>
      <c r="L452" s="114"/>
      <c r="M452" s="115"/>
      <c r="V452" s="6">
        <f t="shared" si="72"/>
        <v>0</v>
      </c>
      <c r="W452" s="6" t="str">
        <f t="shared" si="74"/>
        <v>Leer</v>
      </c>
      <c r="X452" s="6" t="str">
        <f t="shared" si="71"/>
        <v/>
      </c>
      <c r="Y452" s="6">
        <f>VLOOKUP($C452,{"29 - Psychiatrie (Erwachsene)",1;"30 - Kinder- und Jugendpsychiatrie",1;"31 - Psychosomatik",1;0,0;"",0},2,0)</f>
        <v>0</v>
      </c>
      <c r="Z452" s="6">
        <f t="shared" si="75"/>
        <v>0</v>
      </c>
      <c r="AA452" s="6">
        <f t="shared" si="76"/>
        <v>0</v>
      </c>
      <c r="AB452" s="6">
        <f t="shared" si="77"/>
        <v>0</v>
      </c>
      <c r="AC452" s="6">
        <f t="shared" si="78"/>
        <v>0</v>
      </c>
      <c r="AD452" s="6">
        <f t="shared" si="79"/>
        <v>0</v>
      </c>
      <c r="AE452" s="6">
        <f t="shared" si="80"/>
        <v>0</v>
      </c>
      <c r="AF452" s="6">
        <f t="shared" si="81"/>
        <v>0</v>
      </c>
      <c r="AG452" s="6">
        <f t="shared" si="82"/>
        <v>0</v>
      </c>
      <c r="AH452" s="6"/>
    </row>
    <row r="453" spans="1:34" s="20" customFormat="1" ht="15" customHeight="1" x14ac:dyDescent="0.25">
      <c r="A453" s="19"/>
      <c r="B453" s="74" t="str">
        <f t="shared" si="73"/>
        <v>!!!</v>
      </c>
      <c r="C453" s="202" t="str">
        <f>IF($D453&lt;&gt;"",VLOOKUP(TEXT($D453,0),'Angaben Stationen'!$C$15:$D$114,2,0),"")</f>
        <v/>
      </c>
      <c r="D453" s="203"/>
      <c r="E453" s="210"/>
      <c r="F453" s="230"/>
      <c r="G453" s="230"/>
      <c r="H453" s="230"/>
      <c r="I453" s="220"/>
      <c r="J453" s="220"/>
      <c r="K453" s="220"/>
      <c r="L453" s="114"/>
      <c r="M453" s="115"/>
      <c r="V453" s="6">
        <f t="shared" si="72"/>
        <v>0</v>
      </c>
      <c r="W453" s="6" t="str">
        <f t="shared" si="74"/>
        <v>Leer</v>
      </c>
      <c r="X453" s="6" t="str">
        <f t="shared" si="71"/>
        <v/>
      </c>
      <c r="Y453" s="6">
        <f>VLOOKUP($C453,{"29 - Psychiatrie (Erwachsene)",1;"30 - Kinder- und Jugendpsychiatrie",1;"31 - Psychosomatik",1;0,0;"",0},2,0)</f>
        <v>0</v>
      </c>
      <c r="Z453" s="6">
        <f t="shared" si="75"/>
        <v>0</v>
      </c>
      <c r="AA453" s="6">
        <f t="shared" si="76"/>
        <v>0</v>
      </c>
      <c r="AB453" s="6">
        <f t="shared" si="77"/>
        <v>0</v>
      </c>
      <c r="AC453" s="6">
        <f t="shared" si="78"/>
        <v>0</v>
      </c>
      <c r="AD453" s="6">
        <f t="shared" si="79"/>
        <v>0</v>
      </c>
      <c r="AE453" s="6">
        <f t="shared" si="80"/>
        <v>0</v>
      </c>
      <c r="AF453" s="6">
        <f t="shared" si="81"/>
        <v>0</v>
      </c>
      <c r="AG453" s="6">
        <f t="shared" si="82"/>
        <v>0</v>
      </c>
      <c r="AH453" s="6"/>
    </row>
    <row r="454" spans="1:34" s="20" customFormat="1" ht="15" customHeight="1" x14ac:dyDescent="0.25">
      <c r="A454" s="19"/>
      <c r="B454" s="74" t="str">
        <f t="shared" si="73"/>
        <v>!!!</v>
      </c>
      <c r="C454" s="202" t="str">
        <f>IF($D454&lt;&gt;"",VLOOKUP(TEXT($D454,0),'Angaben Stationen'!$C$15:$D$114,2,0),"")</f>
        <v/>
      </c>
      <c r="D454" s="203"/>
      <c r="E454" s="210"/>
      <c r="F454" s="230"/>
      <c r="G454" s="230"/>
      <c r="H454" s="230"/>
      <c r="I454" s="220"/>
      <c r="J454" s="220"/>
      <c r="K454" s="220"/>
      <c r="L454" s="114"/>
      <c r="M454" s="115"/>
      <c r="V454" s="6">
        <f t="shared" si="72"/>
        <v>0</v>
      </c>
      <c r="W454" s="6" t="str">
        <f t="shared" si="74"/>
        <v>Leer</v>
      </c>
      <c r="X454" s="6" t="str">
        <f t="shared" si="71"/>
        <v/>
      </c>
      <c r="Y454" s="6">
        <f>VLOOKUP($C454,{"29 - Psychiatrie (Erwachsene)",1;"30 - Kinder- und Jugendpsychiatrie",1;"31 - Psychosomatik",1;0,0;"",0},2,0)</f>
        <v>0</v>
      </c>
      <c r="Z454" s="6">
        <f t="shared" si="75"/>
        <v>0</v>
      </c>
      <c r="AA454" s="6">
        <f t="shared" si="76"/>
        <v>0</v>
      </c>
      <c r="AB454" s="6">
        <f t="shared" si="77"/>
        <v>0</v>
      </c>
      <c r="AC454" s="6">
        <f t="shared" si="78"/>
        <v>0</v>
      </c>
      <c r="AD454" s="6">
        <f t="shared" si="79"/>
        <v>0</v>
      </c>
      <c r="AE454" s="6">
        <f t="shared" si="80"/>
        <v>0</v>
      </c>
      <c r="AF454" s="6">
        <f t="shared" si="81"/>
        <v>0</v>
      </c>
      <c r="AG454" s="6">
        <f t="shared" si="82"/>
        <v>0</v>
      </c>
      <c r="AH454" s="6"/>
    </row>
    <row r="455" spans="1:34" s="20" customFormat="1" ht="15" customHeight="1" x14ac:dyDescent="0.25">
      <c r="A455" s="19"/>
      <c r="B455" s="74" t="str">
        <f t="shared" si="73"/>
        <v>!!!</v>
      </c>
      <c r="C455" s="202" t="str">
        <f>IF($D455&lt;&gt;"",VLOOKUP(TEXT($D455,0),'Angaben Stationen'!$C$15:$D$114,2,0),"")</f>
        <v/>
      </c>
      <c r="D455" s="203"/>
      <c r="E455" s="210"/>
      <c r="F455" s="230"/>
      <c r="G455" s="230"/>
      <c r="H455" s="230"/>
      <c r="I455" s="220"/>
      <c r="J455" s="220"/>
      <c r="K455" s="220"/>
      <c r="L455" s="114"/>
      <c r="M455" s="115"/>
      <c r="V455" s="6">
        <f t="shared" si="72"/>
        <v>0</v>
      </c>
      <c r="W455" s="6" t="str">
        <f t="shared" si="74"/>
        <v>Leer</v>
      </c>
      <c r="X455" s="6" t="str">
        <f t="shared" si="71"/>
        <v/>
      </c>
      <c r="Y455" s="6">
        <f>VLOOKUP($C455,{"29 - Psychiatrie (Erwachsene)",1;"30 - Kinder- und Jugendpsychiatrie",1;"31 - Psychosomatik",1;0,0;"",0},2,0)</f>
        <v>0</v>
      </c>
      <c r="Z455" s="6">
        <f t="shared" si="75"/>
        <v>0</v>
      </c>
      <c r="AA455" s="6">
        <f t="shared" si="76"/>
        <v>0</v>
      </c>
      <c r="AB455" s="6">
        <f t="shared" si="77"/>
        <v>0</v>
      </c>
      <c r="AC455" s="6">
        <f t="shared" si="78"/>
        <v>0</v>
      </c>
      <c r="AD455" s="6">
        <f t="shared" si="79"/>
        <v>0</v>
      </c>
      <c r="AE455" s="6">
        <f t="shared" si="80"/>
        <v>0</v>
      </c>
      <c r="AF455" s="6">
        <f t="shared" si="81"/>
        <v>0</v>
      </c>
      <c r="AG455" s="6">
        <f t="shared" si="82"/>
        <v>0</v>
      </c>
      <c r="AH455" s="6"/>
    </row>
    <row r="456" spans="1:34" s="20" customFormat="1" ht="15" customHeight="1" x14ac:dyDescent="0.25">
      <c r="A456" s="19"/>
      <c r="B456" s="74" t="str">
        <f t="shared" si="73"/>
        <v>!!!</v>
      </c>
      <c r="C456" s="202" t="str">
        <f>IF($D456&lt;&gt;"",VLOOKUP(TEXT($D456,0),'Angaben Stationen'!$C$15:$D$114,2,0),"")</f>
        <v/>
      </c>
      <c r="D456" s="203"/>
      <c r="E456" s="210"/>
      <c r="F456" s="230"/>
      <c r="G456" s="230"/>
      <c r="H456" s="230"/>
      <c r="I456" s="220"/>
      <c r="J456" s="220"/>
      <c r="K456" s="220"/>
      <c r="L456" s="114"/>
      <c r="M456" s="115"/>
      <c r="V456" s="6">
        <f t="shared" si="72"/>
        <v>0</v>
      </c>
      <c r="W456" s="6" t="str">
        <f t="shared" si="74"/>
        <v>Leer</v>
      </c>
      <c r="X456" s="6" t="str">
        <f t="shared" si="71"/>
        <v/>
      </c>
      <c r="Y456" s="6">
        <f>VLOOKUP($C456,{"29 - Psychiatrie (Erwachsene)",1;"30 - Kinder- und Jugendpsychiatrie",1;"31 - Psychosomatik",1;0,0;"",0},2,0)</f>
        <v>0</v>
      </c>
      <c r="Z456" s="6">
        <f t="shared" si="75"/>
        <v>0</v>
      </c>
      <c r="AA456" s="6">
        <f t="shared" si="76"/>
        <v>0</v>
      </c>
      <c r="AB456" s="6">
        <f t="shared" si="77"/>
        <v>0</v>
      </c>
      <c r="AC456" s="6">
        <f t="shared" si="78"/>
        <v>0</v>
      </c>
      <c r="AD456" s="6">
        <f t="shared" si="79"/>
        <v>0</v>
      </c>
      <c r="AE456" s="6">
        <f t="shared" si="80"/>
        <v>0</v>
      </c>
      <c r="AF456" s="6">
        <f t="shared" si="81"/>
        <v>0</v>
      </c>
      <c r="AG456" s="6">
        <f t="shared" si="82"/>
        <v>0</v>
      </c>
      <c r="AH456" s="6"/>
    </row>
    <row r="457" spans="1:34" s="20" customFormat="1" ht="15" customHeight="1" x14ac:dyDescent="0.25">
      <c r="A457" s="19"/>
      <c r="B457" s="74" t="str">
        <f t="shared" si="73"/>
        <v>!!!</v>
      </c>
      <c r="C457" s="202" t="str">
        <f>IF($D457&lt;&gt;"",VLOOKUP(TEXT($D457,0),'Angaben Stationen'!$C$15:$D$114,2,0),"")</f>
        <v/>
      </c>
      <c r="D457" s="203"/>
      <c r="E457" s="210"/>
      <c r="F457" s="230"/>
      <c r="G457" s="230"/>
      <c r="H457" s="230"/>
      <c r="I457" s="220"/>
      <c r="J457" s="220"/>
      <c r="K457" s="220"/>
      <c r="L457" s="114"/>
      <c r="M457" s="115"/>
      <c r="V457" s="6">
        <f t="shared" si="72"/>
        <v>0</v>
      </c>
      <c r="W457" s="6" t="str">
        <f t="shared" si="74"/>
        <v>Leer</v>
      </c>
      <c r="X457" s="6" t="str">
        <f t="shared" si="71"/>
        <v/>
      </c>
      <c r="Y457" s="6">
        <f>VLOOKUP($C457,{"29 - Psychiatrie (Erwachsene)",1;"30 - Kinder- und Jugendpsychiatrie",1;"31 - Psychosomatik",1;0,0;"",0},2,0)</f>
        <v>0</v>
      </c>
      <c r="Z457" s="6">
        <f t="shared" si="75"/>
        <v>0</v>
      </c>
      <c r="AA457" s="6">
        <f t="shared" si="76"/>
        <v>0</v>
      </c>
      <c r="AB457" s="6">
        <f t="shared" si="77"/>
        <v>0</v>
      </c>
      <c r="AC457" s="6">
        <f t="shared" si="78"/>
        <v>0</v>
      </c>
      <c r="AD457" s="6">
        <f t="shared" si="79"/>
        <v>0</v>
      </c>
      <c r="AE457" s="6">
        <f t="shared" si="80"/>
        <v>0</v>
      </c>
      <c r="AF457" s="6">
        <f t="shared" si="81"/>
        <v>0</v>
      </c>
      <c r="AG457" s="6">
        <f t="shared" si="82"/>
        <v>0</v>
      </c>
      <c r="AH457" s="6"/>
    </row>
    <row r="458" spans="1:34" s="20" customFormat="1" ht="15" customHeight="1" x14ac:dyDescent="0.25">
      <c r="A458" s="19"/>
      <c r="B458" s="74" t="str">
        <f t="shared" si="73"/>
        <v>!!!</v>
      </c>
      <c r="C458" s="202" t="str">
        <f>IF($D458&lt;&gt;"",VLOOKUP(TEXT($D458,0),'Angaben Stationen'!$C$15:$D$114,2,0),"")</f>
        <v/>
      </c>
      <c r="D458" s="203"/>
      <c r="E458" s="210"/>
      <c r="F458" s="230"/>
      <c r="G458" s="230"/>
      <c r="H458" s="230"/>
      <c r="I458" s="220"/>
      <c r="J458" s="220"/>
      <c r="K458" s="220"/>
      <c r="L458" s="114"/>
      <c r="M458" s="115"/>
      <c r="V458" s="6">
        <f t="shared" si="72"/>
        <v>0</v>
      </c>
      <c r="W458" s="6" t="str">
        <f t="shared" si="74"/>
        <v>Leer</v>
      </c>
      <c r="X458" s="6" t="str">
        <f t="shared" si="71"/>
        <v/>
      </c>
      <c r="Y458" s="6">
        <f>VLOOKUP($C458,{"29 - Psychiatrie (Erwachsene)",1;"30 - Kinder- und Jugendpsychiatrie",1;"31 - Psychosomatik",1;0,0;"",0},2,0)</f>
        <v>0</v>
      </c>
      <c r="Z458" s="6">
        <f t="shared" si="75"/>
        <v>0</v>
      </c>
      <c r="AA458" s="6">
        <f t="shared" si="76"/>
        <v>0</v>
      </c>
      <c r="AB458" s="6">
        <f t="shared" si="77"/>
        <v>0</v>
      </c>
      <c r="AC458" s="6">
        <f t="shared" si="78"/>
        <v>0</v>
      </c>
      <c r="AD458" s="6">
        <f t="shared" si="79"/>
        <v>0</v>
      </c>
      <c r="AE458" s="6">
        <f t="shared" si="80"/>
        <v>0</v>
      </c>
      <c r="AF458" s="6">
        <f t="shared" si="81"/>
        <v>0</v>
      </c>
      <c r="AG458" s="6">
        <f t="shared" si="82"/>
        <v>0</v>
      </c>
      <c r="AH458" s="6"/>
    </row>
    <row r="459" spans="1:34" s="20" customFormat="1" ht="15" customHeight="1" x14ac:dyDescent="0.25">
      <c r="A459" s="19"/>
      <c r="B459" s="74" t="str">
        <f t="shared" si="73"/>
        <v>!!!</v>
      </c>
      <c r="C459" s="202" t="str">
        <f>IF($D459&lt;&gt;"",VLOOKUP(TEXT($D459,0),'Angaben Stationen'!$C$15:$D$114,2,0),"")</f>
        <v/>
      </c>
      <c r="D459" s="203"/>
      <c r="E459" s="210"/>
      <c r="F459" s="230"/>
      <c r="G459" s="230"/>
      <c r="H459" s="230"/>
      <c r="I459" s="220"/>
      <c r="J459" s="220"/>
      <c r="K459" s="220"/>
      <c r="L459" s="114"/>
      <c r="M459" s="115"/>
      <c r="V459" s="6">
        <f t="shared" si="72"/>
        <v>0</v>
      </c>
      <c r="W459" s="6" t="str">
        <f t="shared" si="74"/>
        <v>Leer</v>
      </c>
      <c r="X459" s="6" t="str">
        <f t="shared" si="71"/>
        <v/>
      </c>
      <c r="Y459" s="6">
        <f>VLOOKUP($C459,{"29 - Psychiatrie (Erwachsene)",1;"30 - Kinder- und Jugendpsychiatrie",1;"31 - Psychosomatik",1;0,0;"",0},2,0)</f>
        <v>0</v>
      </c>
      <c r="Z459" s="6">
        <f t="shared" si="75"/>
        <v>0</v>
      </c>
      <c r="AA459" s="6">
        <f t="shared" si="76"/>
        <v>0</v>
      </c>
      <c r="AB459" s="6">
        <f t="shared" si="77"/>
        <v>0</v>
      </c>
      <c r="AC459" s="6">
        <f t="shared" si="78"/>
        <v>0</v>
      </c>
      <c r="AD459" s="6">
        <f t="shared" si="79"/>
        <v>0</v>
      </c>
      <c r="AE459" s="6">
        <f t="shared" si="80"/>
        <v>0</v>
      </c>
      <c r="AF459" s="6">
        <f t="shared" si="81"/>
        <v>0</v>
      </c>
      <c r="AG459" s="6">
        <f t="shared" si="82"/>
        <v>0</v>
      </c>
      <c r="AH459" s="6"/>
    </row>
    <row r="460" spans="1:34" s="20" customFormat="1" ht="15" customHeight="1" x14ac:dyDescent="0.25">
      <c r="A460" s="19"/>
      <c r="B460" s="74" t="str">
        <f t="shared" si="73"/>
        <v>!!!</v>
      </c>
      <c r="C460" s="202" t="str">
        <f>IF($D460&lt;&gt;"",VLOOKUP(TEXT($D460,0),'Angaben Stationen'!$C$15:$D$114,2,0),"")</f>
        <v/>
      </c>
      <c r="D460" s="203"/>
      <c r="E460" s="210"/>
      <c r="F460" s="230"/>
      <c r="G460" s="230"/>
      <c r="H460" s="230"/>
      <c r="I460" s="220"/>
      <c r="J460" s="220"/>
      <c r="K460" s="220"/>
      <c r="L460" s="114"/>
      <c r="M460" s="115"/>
      <c r="V460" s="6">
        <f t="shared" si="72"/>
        <v>0</v>
      </c>
      <c r="W460" s="6" t="str">
        <f t="shared" si="74"/>
        <v>Leer</v>
      </c>
      <c r="X460" s="6" t="str">
        <f t="shared" si="71"/>
        <v/>
      </c>
      <c r="Y460" s="6">
        <f>VLOOKUP($C460,{"29 - Psychiatrie (Erwachsene)",1;"30 - Kinder- und Jugendpsychiatrie",1;"31 - Psychosomatik",1;0,0;"",0},2,0)</f>
        <v>0</v>
      </c>
      <c r="Z460" s="6">
        <f t="shared" si="75"/>
        <v>0</v>
      </c>
      <c r="AA460" s="6">
        <f t="shared" si="76"/>
        <v>0</v>
      </c>
      <c r="AB460" s="6">
        <f t="shared" si="77"/>
        <v>0</v>
      </c>
      <c r="AC460" s="6">
        <f t="shared" si="78"/>
        <v>0</v>
      </c>
      <c r="AD460" s="6">
        <f t="shared" si="79"/>
        <v>0</v>
      </c>
      <c r="AE460" s="6">
        <f t="shared" si="80"/>
        <v>0</v>
      </c>
      <c r="AF460" s="6">
        <f t="shared" si="81"/>
        <v>0</v>
      </c>
      <c r="AG460" s="6">
        <f t="shared" si="82"/>
        <v>0</v>
      </c>
      <c r="AH460" s="6"/>
    </row>
    <row r="461" spans="1:34" s="20" customFormat="1" ht="15" customHeight="1" x14ac:dyDescent="0.25">
      <c r="A461" s="19"/>
      <c r="B461" s="74" t="str">
        <f t="shared" si="73"/>
        <v>!!!</v>
      </c>
      <c r="C461" s="202" t="str">
        <f>IF($D461&lt;&gt;"",VLOOKUP(TEXT($D461,0),'Angaben Stationen'!$C$15:$D$114,2,0),"")</f>
        <v/>
      </c>
      <c r="D461" s="203"/>
      <c r="E461" s="210"/>
      <c r="F461" s="230"/>
      <c r="G461" s="230"/>
      <c r="H461" s="230"/>
      <c r="I461" s="220"/>
      <c r="J461" s="220"/>
      <c r="K461" s="220"/>
      <c r="L461" s="114"/>
      <c r="M461" s="115"/>
      <c r="V461" s="6">
        <f t="shared" si="72"/>
        <v>0</v>
      </c>
      <c r="W461" s="6" t="str">
        <f t="shared" si="74"/>
        <v>Leer</v>
      </c>
      <c r="X461" s="6" t="str">
        <f t="shared" si="71"/>
        <v/>
      </c>
      <c r="Y461" s="6">
        <f>VLOOKUP($C461,{"29 - Psychiatrie (Erwachsene)",1;"30 - Kinder- und Jugendpsychiatrie",1;"31 - Psychosomatik",1;0,0;"",0},2,0)</f>
        <v>0</v>
      </c>
      <c r="Z461" s="6">
        <f t="shared" si="75"/>
        <v>0</v>
      </c>
      <c r="AA461" s="6">
        <f t="shared" si="76"/>
        <v>0</v>
      </c>
      <c r="AB461" s="6">
        <f t="shared" si="77"/>
        <v>0</v>
      </c>
      <c r="AC461" s="6">
        <f t="shared" si="78"/>
        <v>0</v>
      </c>
      <c r="AD461" s="6">
        <f t="shared" si="79"/>
        <v>0</v>
      </c>
      <c r="AE461" s="6">
        <f t="shared" si="80"/>
        <v>0</v>
      </c>
      <c r="AF461" s="6">
        <f t="shared" si="81"/>
        <v>0</v>
      </c>
      <c r="AG461" s="6">
        <f t="shared" si="82"/>
        <v>0</v>
      </c>
      <c r="AH461" s="6"/>
    </row>
    <row r="462" spans="1:34" s="20" customFormat="1" ht="15" customHeight="1" x14ac:dyDescent="0.25">
      <c r="A462" s="19"/>
      <c r="B462" s="74" t="str">
        <f t="shared" si="73"/>
        <v>!!!</v>
      </c>
      <c r="C462" s="202" t="str">
        <f>IF($D462&lt;&gt;"",VLOOKUP(TEXT($D462,0),'Angaben Stationen'!$C$15:$D$114,2,0),"")</f>
        <v/>
      </c>
      <c r="D462" s="203"/>
      <c r="E462" s="210"/>
      <c r="F462" s="230"/>
      <c r="G462" s="230"/>
      <c r="H462" s="230"/>
      <c r="I462" s="220"/>
      <c r="J462" s="220"/>
      <c r="K462" s="220"/>
      <c r="L462" s="114"/>
      <c r="M462" s="115"/>
      <c r="V462" s="6">
        <f t="shared" si="72"/>
        <v>0</v>
      </c>
      <c r="W462" s="6" t="str">
        <f t="shared" si="74"/>
        <v>Leer</v>
      </c>
      <c r="X462" s="6" t="str">
        <f t="shared" si="71"/>
        <v/>
      </c>
      <c r="Y462" s="6">
        <f>VLOOKUP($C462,{"29 - Psychiatrie (Erwachsene)",1;"30 - Kinder- und Jugendpsychiatrie",1;"31 - Psychosomatik",1;0,0;"",0},2,0)</f>
        <v>0</v>
      </c>
      <c r="Z462" s="6">
        <f t="shared" si="75"/>
        <v>0</v>
      </c>
      <c r="AA462" s="6">
        <f t="shared" si="76"/>
        <v>0</v>
      </c>
      <c r="AB462" s="6">
        <f t="shared" si="77"/>
        <v>0</v>
      </c>
      <c r="AC462" s="6">
        <f t="shared" si="78"/>
        <v>0</v>
      </c>
      <c r="AD462" s="6">
        <f t="shared" si="79"/>
        <v>0</v>
      </c>
      <c r="AE462" s="6">
        <f t="shared" si="80"/>
        <v>0</v>
      </c>
      <c r="AF462" s="6">
        <f t="shared" si="81"/>
        <v>0</v>
      </c>
      <c r="AG462" s="6">
        <f t="shared" si="82"/>
        <v>0</v>
      </c>
      <c r="AH462" s="6"/>
    </row>
    <row r="463" spans="1:34" s="20" customFormat="1" ht="15" customHeight="1" x14ac:dyDescent="0.25">
      <c r="A463" s="19"/>
      <c r="B463" s="74" t="str">
        <f t="shared" si="73"/>
        <v>!!!</v>
      </c>
      <c r="C463" s="202" t="str">
        <f>IF($D463&lt;&gt;"",VLOOKUP(TEXT($D463,0),'Angaben Stationen'!$C$15:$D$114,2,0),"")</f>
        <v/>
      </c>
      <c r="D463" s="203"/>
      <c r="E463" s="210"/>
      <c r="F463" s="230"/>
      <c r="G463" s="230"/>
      <c r="H463" s="230"/>
      <c r="I463" s="220"/>
      <c r="J463" s="220"/>
      <c r="K463" s="220"/>
      <c r="L463" s="114"/>
      <c r="M463" s="115"/>
      <c r="V463" s="6">
        <f t="shared" si="72"/>
        <v>0</v>
      </c>
      <c r="W463" s="6" t="str">
        <f t="shared" si="74"/>
        <v>Leer</v>
      </c>
      <c r="X463" s="6" t="str">
        <f t="shared" ref="X463:X526" si="83">IF($C463&lt;&gt;"","Monate","")</f>
        <v/>
      </c>
      <c r="Y463" s="6">
        <f>VLOOKUP($C463,{"29 - Psychiatrie (Erwachsene)",1;"30 - Kinder- und Jugendpsychiatrie",1;"31 - Psychosomatik",1;0,0;"",0},2,0)</f>
        <v>0</v>
      </c>
      <c r="Z463" s="6">
        <f t="shared" si="75"/>
        <v>0</v>
      </c>
      <c r="AA463" s="6">
        <f t="shared" si="76"/>
        <v>0</v>
      </c>
      <c r="AB463" s="6">
        <f t="shared" si="77"/>
        <v>0</v>
      </c>
      <c r="AC463" s="6">
        <f t="shared" si="78"/>
        <v>0</v>
      </c>
      <c r="AD463" s="6">
        <f t="shared" si="79"/>
        <v>0</v>
      </c>
      <c r="AE463" s="6">
        <f t="shared" si="80"/>
        <v>0</v>
      </c>
      <c r="AF463" s="6">
        <f t="shared" si="81"/>
        <v>0</v>
      </c>
      <c r="AG463" s="6">
        <f t="shared" si="82"/>
        <v>0</v>
      </c>
      <c r="AH463" s="6"/>
    </row>
    <row r="464" spans="1:34" s="20" customFormat="1" ht="15" customHeight="1" x14ac:dyDescent="0.25">
      <c r="A464" s="19"/>
      <c r="B464" s="74" t="str">
        <f t="shared" si="73"/>
        <v>!!!</v>
      </c>
      <c r="C464" s="202" t="str">
        <f>IF($D464&lt;&gt;"",VLOOKUP(TEXT($D464,0),'Angaben Stationen'!$C$15:$D$114,2,0),"")</f>
        <v/>
      </c>
      <c r="D464" s="203"/>
      <c r="E464" s="210"/>
      <c r="F464" s="230"/>
      <c r="G464" s="230"/>
      <c r="H464" s="230"/>
      <c r="I464" s="220"/>
      <c r="J464" s="220"/>
      <c r="K464" s="220"/>
      <c r="L464" s="114"/>
      <c r="M464" s="115"/>
      <c r="V464" s="6">
        <f t="shared" si="72"/>
        <v>0</v>
      </c>
      <c r="W464" s="6" t="str">
        <f t="shared" si="74"/>
        <v>Leer</v>
      </c>
      <c r="X464" s="6" t="str">
        <f t="shared" si="83"/>
        <v/>
      </c>
      <c r="Y464" s="6">
        <f>VLOOKUP($C464,{"29 - Psychiatrie (Erwachsene)",1;"30 - Kinder- und Jugendpsychiatrie",1;"31 - Psychosomatik",1;0,0;"",0},2,0)</f>
        <v>0</v>
      </c>
      <c r="Z464" s="6">
        <f t="shared" si="75"/>
        <v>0</v>
      </c>
      <c r="AA464" s="6">
        <f t="shared" si="76"/>
        <v>0</v>
      </c>
      <c r="AB464" s="6">
        <f t="shared" si="77"/>
        <v>0</v>
      </c>
      <c r="AC464" s="6">
        <f t="shared" si="78"/>
        <v>0</v>
      </c>
      <c r="AD464" s="6">
        <f t="shared" si="79"/>
        <v>0</v>
      </c>
      <c r="AE464" s="6">
        <f t="shared" si="80"/>
        <v>0</v>
      </c>
      <c r="AF464" s="6">
        <f t="shared" si="81"/>
        <v>0</v>
      </c>
      <c r="AG464" s="6">
        <f t="shared" si="82"/>
        <v>0</v>
      </c>
      <c r="AH464" s="6"/>
    </row>
    <row r="465" spans="1:34" s="20" customFormat="1" ht="15" customHeight="1" x14ac:dyDescent="0.25">
      <c r="A465" s="19"/>
      <c r="B465" s="74" t="str">
        <f t="shared" si="73"/>
        <v>!!!</v>
      </c>
      <c r="C465" s="202" t="str">
        <f>IF($D465&lt;&gt;"",VLOOKUP(TEXT($D465,0),'Angaben Stationen'!$C$15:$D$114,2,0),"")</f>
        <v/>
      </c>
      <c r="D465" s="203"/>
      <c r="E465" s="210"/>
      <c r="F465" s="230"/>
      <c r="G465" s="230"/>
      <c r="H465" s="230"/>
      <c r="I465" s="220"/>
      <c r="J465" s="220"/>
      <c r="K465" s="220"/>
      <c r="L465" s="114"/>
      <c r="M465" s="115"/>
      <c r="V465" s="6">
        <f t="shared" ref="V465:V528" si="84">IF(LEN(B465)&gt;0,0,1)</f>
        <v>0</v>
      </c>
      <c r="W465" s="6" t="str">
        <f t="shared" si="74"/>
        <v>Leer</v>
      </c>
      <c r="X465" s="6" t="str">
        <f t="shared" si="83"/>
        <v/>
      </c>
      <c r="Y465" s="6">
        <f>VLOOKUP($C465,{"29 - Psychiatrie (Erwachsene)",1;"30 - Kinder- und Jugendpsychiatrie",1;"31 - Psychosomatik",1;0,0;"",0},2,0)</f>
        <v>0</v>
      </c>
      <c r="Z465" s="6">
        <f t="shared" si="75"/>
        <v>0</v>
      </c>
      <c r="AA465" s="6">
        <f t="shared" si="76"/>
        <v>0</v>
      </c>
      <c r="AB465" s="6">
        <f t="shared" si="77"/>
        <v>0</v>
      </c>
      <c r="AC465" s="6">
        <f t="shared" si="78"/>
        <v>0</v>
      </c>
      <c r="AD465" s="6">
        <f t="shared" si="79"/>
        <v>0</v>
      </c>
      <c r="AE465" s="6">
        <f t="shared" si="80"/>
        <v>0</v>
      </c>
      <c r="AF465" s="6">
        <f t="shared" si="81"/>
        <v>0</v>
      </c>
      <c r="AG465" s="6">
        <f t="shared" si="82"/>
        <v>0</v>
      </c>
      <c r="AH465" s="6"/>
    </row>
    <row r="466" spans="1:34" s="20" customFormat="1" ht="15" customHeight="1" x14ac:dyDescent="0.25">
      <c r="A466" s="19"/>
      <c r="B466" s="74" t="str">
        <f t="shared" ref="B466:B529" si="85">IF(SUM(Y466:AG466)&lt;9,"!!!","")</f>
        <v>!!!</v>
      </c>
      <c r="C466" s="202" t="str">
        <f>IF($D466&lt;&gt;"",VLOOKUP(TEXT($D466,0),'Angaben Stationen'!$C$15:$D$114,2,0),"")</f>
        <v/>
      </c>
      <c r="D466" s="203"/>
      <c r="E466" s="210"/>
      <c r="F466" s="230"/>
      <c r="G466" s="230"/>
      <c r="H466" s="230"/>
      <c r="I466" s="220"/>
      <c r="J466" s="220"/>
      <c r="K466" s="220"/>
      <c r="L466" s="114"/>
      <c r="M466" s="115"/>
      <c r="V466" s="6">
        <f t="shared" si="84"/>
        <v>0</v>
      </c>
      <c r="W466" s="6" t="str">
        <f t="shared" ref="W466:W529" si="86">IF($D465&lt;&gt;"","Stationen","Leer")</f>
        <v>Leer</v>
      </c>
      <c r="X466" s="6" t="str">
        <f t="shared" si="83"/>
        <v/>
      </c>
      <c r="Y466" s="6">
        <f>VLOOKUP($C466,{"29 - Psychiatrie (Erwachsene)",1;"30 - Kinder- und Jugendpsychiatrie",1;"31 - Psychosomatik",1;0,0;"",0},2,0)</f>
        <v>0</v>
      </c>
      <c r="Z466" s="6">
        <f t="shared" ref="Z466:Z529" si="87">IF(LEN($D466)&gt;0,1,0)</f>
        <v>0</v>
      </c>
      <c r="AA466" s="6">
        <f t="shared" ref="AA466:AA529" si="88">IF(LEN($E466)&gt;0,1,0)</f>
        <v>0</v>
      </c>
      <c r="AB466" s="6">
        <f t="shared" ref="AB466:AB529" si="89">IF(LEN($F466)&gt;0,1,0)</f>
        <v>0</v>
      </c>
      <c r="AC466" s="6">
        <f t="shared" ref="AC466:AC529" si="90">IF(LEN($G466)&gt;0,1,0)</f>
        <v>0</v>
      </c>
      <c r="AD466" s="6">
        <f t="shared" ref="AD466:AD529" si="91">IF(LEN($H466)&gt;0,1,0)</f>
        <v>0</v>
      </c>
      <c r="AE466" s="6">
        <f t="shared" ref="AE466:AE529" si="92">IF(LEN($I466)&gt;0,1,0)</f>
        <v>0</v>
      </c>
      <c r="AF466" s="6">
        <f t="shared" ref="AF466:AF529" si="93">IF(LEN($J466)&gt;0,1,0)</f>
        <v>0</v>
      </c>
      <c r="AG466" s="6">
        <f t="shared" ref="AG466:AG529" si="94">IF(LEN($K466)&gt;0,1,0)</f>
        <v>0</v>
      </c>
      <c r="AH466" s="6"/>
    </row>
    <row r="467" spans="1:34" s="20" customFormat="1" ht="15" customHeight="1" x14ac:dyDescent="0.25">
      <c r="A467" s="19"/>
      <c r="B467" s="74" t="str">
        <f t="shared" si="85"/>
        <v>!!!</v>
      </c>
      <c r="C467" s="202" t="str">
        <f>IF($D467&lt;&gt;"",VLOOKUP(TEXT($D467,0),'Angaben Stationen'!$C$15:$D$114,2,0),"")</f>
        <v/>
      </c>
      <c r="D467" s="203"/>
      <c r="E467" s="210"/>
      <c r="F467" s="230"/>
      <c r="G467" s="230"/>
      <c r="H467" s="230"/>
      <c r="I467" s="220"/>
      <c r="J467" s="220"/>
      <c r="K467" s="220"/>
      <c r="L467" s="114"/>
      <c r="M467" s="115"/>
      <c r="V467" s="6">
        <f t="shared" si="84"/>
        <v>0</v>
      </c>
      <c r="W467" s="6" t="str">
        <f t="shared" si="86"/>
        <v>Leer</v>
      </c>
      <c r="X467" s="6" t="str">
        <f t="shared" si="83"/>
        <v/>
      </c>
      <c r="Y467" s="6">
        <f>VLOOKUP($C467,{"29 - Psychiatrie (Erwachsene)",1;"30 - Kinder- und Jugendpsychiatrie",1;"31 - Psychosomatik",1;0,0;"",0},2,0)</f>
        <v>0</v>
      </c>
      <c r="Z467" s="6">
        <f t="shared" si="87"/>
        <v>0</v>
      </c>
      <c r="AA467" s="6">
        <f t="shared" si="88"/>
        <v>0</v>
      </c>
      <c r="AB467" s="6">
        <f t="shared" si="89"/>
        <v>0</v>
      </c>
      <c r="AC467" s="6">
        <f t="shared" si="90"/>
        <v>0</v>
      </c>
      <c r="AD467" s="6">
        <f t="shared" si="91"/>
        <v>0</v>
      </c>
      <c r="AE467" s="6">
        <f t="shared" si="92"/>
        <v>0</v>
      </c>
      <c r="AF467" s="6">
        <f t="shared" si="93"/>
        <v>0</v>
      </c>
      <c r="AG467" s="6">
        <f t="shared" si="94"/>
        <v>0</v>
      </c>
      <c r="AH467" s="6"/>
    </row>
    <row r="468" spans="1:34" s="20" customFormat="1" ht="15" customHeight="1" x14ac:dyDescent="0.25">
      <c r="A468" s="19"/>
      <c r="B468" s="74" t="str">
        <f t="shared" si="85"/>
        <v>!!!</v>
      </c>
      <c r="C468" s="202" t="str">
        <f>IF($D468&lt;&gt;"",VLOOKUP(TEXT($D468,0),'Angaben Stationen'!$C$15:$D$114,2,0),"")</f>
        <v/>
      </c>
      <c r="D468" s="203"/>
      <c r="E468" s="210"/>
      <c r="F468" s="230"/>
      <c r="G468" s="230"/>
      <c r="H468" s="230"/>
      <c r="I468" s="220"/>
      <c r="J468" s="220"/>
      <c r="K468" s="220"/>
      <c r="L468" s="114"/>
      <c r="M468" s="115"/>
      <c r="V468" s="6">
        <f t="shared" si="84"/>
        <v>0</v>
      </c>
      <c r="W468" s="6" t="str">
        <f t="shared" si="86"/>
        <v>Leer</v>
      </c>
      <c r="X468" s="6" t="str">
        <f t="shared" si="83"/>
        <v/>
      </c>
      <c r="Y468" s="6">
        <f>VLOOKUP($C468,{"29 - Psychiatrie (Erwachsene)",1;"30 - Kinder- und Jugendpsychiatrie",1;"31 - Psychosomatik",1;0,0;"",0},2,0)</f>
        <v>0</v>
      </c>
      <c r="Z468" s="6">
        <f t="shared" si="87"/>
        <v>0</v>
      </c>
      <c r="AA468" s="6">
        <f t="shared" si="88"/>
        <v>0</v>
      </c>
      <c r="AB468" s="6">
        <f t="shared" si="89"/>
        <v>0</v>
      </c>
      <c r="AC468" s="6">
        <f t="shared" si="90"/>
        <v>0</v>
      </c>
      <c r="AD468" s="6">
        <f t="shared" si="91"/>
        <v>0</v>
      </c>
      <c r="AE468" s="6">
        <f t="shared" si="92"/>
        <v>0</v>
      </c>
      <c r="AF468" s="6">
        <f t="shared" si="93"/>
        <v>0</v>
      </c>
      <c r="AG468" s="6">
        <f t="shared" si="94"/>
        <v>0</v>
      </c>
      <c r="AH468" s="6"/>
    </row>
    <row r="469" spans="1:34" s="20" customFormat="1" ht="15" customHeight="1" x14ac:dyDescent="0.25">
      <c r="A469" s="19"/>
      <c r="B469" s="74" t="str">
        <f t="shared" si="85"/>
        <v>!!!</v>
      </c>
      <c r="C469" s="202" t="str">
        <f>IF($D469&lt;&gt;"",VLOOKUP(TEXT($D469,0),'Angaben Stationen'!$C$15:$D$114,2,0),"")</f>
        <v/>
      </c>
      <c r="D469" s="203"/>
      <c r="E469" s="210"/>
      <c r="F469" s="230"/>
      <c r="G469" s="230"/>
      <c r="H469" s="230"/>
      <c r="I469" s="220"/>
      <c r="J469" s="220"/>
      <c r="K469" s="220"/>
      <c r="L469" s="114"/>
      <c r="M469" s="115"/>
      <c r="V469" s="6">
        <f t="shared" si="84"/>
        <v>0</v>
      </c>
      <c r="W469" s="6" t="str">
        <f t="shared" si="86"/>
        <v>Leer</v>
      </c>
      <c r="X469" s="6" t="str">
        <f t="shared" si="83"/>
        <v/>
      </c>
      <c r="Y469" s="6">
        <f>VLOOKUP($C469,{"29 - Psychiatrie (Erwachsene)",1;"30 - Kinder- und Jugendpsychiatrie",1;"31 - Psychosomatik",1;0,0;"",0},2,0)</f>
        <v>0</v>
      </c>
      <c r="Z469" s="6">
        <f t="shared" si="87"/>
        <v>0</v>
      </c>
      <c r="AA469" s="6">
        <f t="shared" si="88"/>
        <v>0</v>
      </c>
      <c r="AB469" s="6">
        <f t="shared" si="89"/>
        <v>0</v>
      </c>
      <c r="AC469" s="6">
        <f t="shared" si="90"/>
        <v>0</v>
      </c>
      <c r="AD469" s="6">
        <f t="shared" si="91"/>
        <v>0</v>
      </c>
      <c r="AE469" s="6">
        <f t="shared" si="92"/>
        <v>0</v>
      </c>
      <c r="AF469" s="6">
        <f t="shared" si="93"/>
        <v>0</v>
      </c>
      <c r="AG469" s="6">
        <f t="shared" si="94"/>
        <v>0</v>
      </c>
      <c r="AH469" s="6"/>
    </row>
    <row r="470" spans="1:34" s="20" customFormat="1" ht="15" customHeight="1" x14ac:dyDescent="0.25">
      <c r="A470" s="19"/>
      <c r="B470" s="74" t="str">
        <f t="shared" si="85"/>
        <v>!!!</v>
      </c>
      <c r="C470" s="202" t="str">
        <f>IF($D470&lt;&gt;"",VLOOKUP(TEXT($D470,0),'Angaben Stationen'!$C$15:$D$114,2,0),"")</f>
        <v/>
      </c>
      <c r="D470" s="203"/>
      <c r="E470" s="210"/>
      <c r="F470" s="230"/>
      <c r="G470" s="230"/>
      <c r="H470" s="230"/>
      <c r="I470" s="220"/>
      <c r="J470" s="220"/>
      <c r="K470" s="220"/>
      <c r="L470" s="114"/>
      <c r="M470" s="115"/>
      <c r="V470" s="6">
        <f t="shared" si="84"/>
        <v>0</v>
      </c>
      <c r="W470" s="6" t="str">
        <f t="shared" si="86"/>
        <v>Leer</v>
      </c>
      <c r="X470" s="6" t="str">
        <f t="shared" si="83"/>
        <v/>
      </c>
      <c r="Y470" s="6">
        <f>VLOOKUP($C470,{"29 - Psychiatrie (Erwachsene)",1;"30 - Kinder- und Jugendpsychiatrie",1;"31 - Psychosomatik",1;0,0;"",0},2,0)</f>
        <v>0</v>
      </c>
      <c r="Z470" s="6">
        <f t="shared" si="87"/>
        <v>0</v>
      </c>
      <c r="AA470" s="6">
        <f t="shared" si="88"/>
        <v>0</v>
      </c>
      <c r="AB470" s="6">
        <f t="shared" si="89"/>
        <v>0</v>
      </c>
      <c r="AC470" s="6">
        <f t="shared" si="90"/>
        <v>0</v>
      </c>
      <c r="AD470" s="6">
        <f t="shared" si="91"/>
        <v>0</v>
      </c>
      <c r="AE470" s="6">
        <f t="shared" si="92"/>
        <v>0</v>
      </c>
      <c r="AF470" s="6">
        <f t="shared" si="93"/>
        <v>0</v>
      </c>
      <c r="AG470" s="6">
        <f t="shared" si="94"/>
        <v>0</v>
      </c>
      <c r="AH470" s="6"/>
    </row>
    <row r="471" spans="1:34" s="20" customFormat="1" ht="15" customHeight="1" x14ac:dyDescent="0.25">
      <c r="A471" s="19"/>
      <c r="B471" s="74" t="str">
        <f t="shared" si="85"/>
        <v>!!!</v>
      </c>
      <c r="C471" s="202" t="str">
        <f>IF($D471&lt;&gt;"",VLOOKUP(TEXT($D471,0),'Angaben Stationen'!$C$15:$D$114,2,0),"")</f>
        <v/>
      </c>
      <c r="D471" s="203"/>
      <c r="E471" s="210"/>
      <c r="F471" s="230"/>
      <c r="G471" s="230"/>
      <c r="H471" s="230"/>
      <c r="I471" s="220"/>
      <c r="J471" s="220"/>
      <c r="K471" s="220"/>
      <c r="L471" s="114"/>
      <c r="M471" s="115"/>
      <c r="V471" s="6">
        <f t="shared" si="84"/>
        <v>0</v>
      </c>
      <c r="W471" s="6" t="str">
        <f t="shared" si="86"/>
        <v>Leer</v>
      </c>
      <c r="X471" s="6" t="str">
        <f t="shared" si="83"/>
        <v/>
      </c>
      <c r="Y471" s="6">
        <f>VLOOKUP($C471,{"29 - Psychiatrie (Erwachsene)",1;"30 - Kinder- und Jugendpsychiatrie",1;"31 - Psychosomatik",1;0,0;"",0},2,0)</f>
        <v>0</v>
      </c>
      <c r="Z471" s="6">
        <f t="shared" si="87"/>
        <v>0</v>
      </c>
      <c r="AA471" s="6">
        <f t="shared" si="88"/>
        <v>0</v>
      </c>
      <c r="AB471" s="6">
        <f t="shared" si="89"/>
        <v>0</v>
      </c>
      <c r="AC471" s="6">
        <f t="shared" si="90"/>
        <v>0</v>
      </c>
      <c r="AD471" s="6">
        <f t="shared" si="91"/>
        <v>0</v>
      </c>
      <c r="AE471" s="6">
        <f t="shared" si="92"/>
        <v>0</v>
      </c>
      <c r="AF471" s="6">
        <f t="shared" si="93"/>
        <v>0</v>
      </c>
      <c r="AG471" s="6">
        <f t="shared" si="94"/>
        <v>0</v>
      </c>
      <c r="AH471" s="6"/>
    </row>
    <row r="472" spans="1:34" s="20" customFormat="1" ht="15" customHeight="1" x14ac:dyDescent="0.25">
      <c r="A472" s="19"/>
      <c r="B472" s="74" t="str">
        <f t="shared" si="85"/>
        <v>!!!</v>
      </c>
      <c r="C472" s="202" t="str">
        <f>IF($D472&lt;&gt;"",VLOOKUP(TEXT($D472,0),'Angaben Stationen'!$C$15:$D$114,2,0),"")</f>
        <v/>
      </c>
      <c r="D472" s="203"/>
      <c r="E472" s="210"/>
      <c r="F472" s="230"/>
      <c r="G472" s="230"/>
      <c r="H472" s="230"/>
      <c r="I472" s="220"/>
      <c r="J472" s="220"/>
      <c r="K472" s="220"/>
      <c r="L472" s="114"/>
      <c r="M472" s="115"/>
      <c r="V472" s="6">
        <f t="shared" si="84"/>
        <v>0</v>
      </c>
      <c r="W472" s="6" t="str">
        <f t="shared" si="86"/>
        <v>Leer</v>
      </c>
      <c r="X472" s="6" t="str">
        <f t="shared" si="83"/>
        <v/>
      </c>
      <c r="Y472" s="6">
        <f>VLOOKUP($C472,{"29 - Psychiatrie (Erwachsene)",1;"30 - Kinder- und Jugendpsychiatrie",1;"31 - Psychosomatik",1;0,0;"",0},2,0)</f>
        <v>0</v>
      </c>
      <c r="Z472" s="6">
        <f t="shared" si="87"/>
        <v>0</v>
      </c>
      <c r="AA472" s="6">
        <f t="shared" si="88"/>
        <v>0</v>
      </c>
      <c r="AB472" s="6">
        <f t="shared" si="89"/>
        <v>0</v>
      </c>
      <c r="AC472" s="6">
        <f t="shared" si="90"/>
        <v>0</v>
      </c>
      <c r="AD472" s="6">
        <f t="shared" si="91"/>
        <v>0</v>
      </c>
      <c r="AE472" s="6">
        <f t="shared" si="92"/>
        <v>0</v>
      </c>
      <c r="AF472" s="6">
        <f t="shared" si="93"/>
        <v>0</v>
      </c>
      <c r="AG472" s="6">
        <f t="shared" si="94"/>
        <v>0</v>
      </c>
      <c r="AH472" s="6"/>
    </row>
    <row r="473" spans="1:34" s="20" customFormat="1" ht="15" customHeight="1" x14ac:dyDescent="0.25">
      <c r="A473" s="19"/>
      <c r="B473" s="74" t="str">
        <f t="shared" si="85"/>
        <v>!!!</v>
      </c>
      <c r="C473" s="202" t="str">
        <f>IF($D473&lt;&gt;"",VLOOKUP(TEXT($D473,0),'Angaben Stationen'!$C$15:$D$114,2,0),"")</f>
        <v/>
      </c>
      <c r="D473" s="203"/>
      <c r="E473" s="210"/>
      <c r="F473" s="230"/>
      <c r="G473" s="230"/>
      <c r="H473" s="230"/>
      <c r="I473" s="220"/>
      <c r="J473" s="220"/>
      <c r="K473" s="220"/>
      <c r="L473" s="114"/>
      <c r="M473" s="115"/>
      <c r="V473" s="6">
        <f t="shared" si="84"/>
        <v>0</v>
      </c>
      <c r="W473" s="6" t="str">
        <f t="shared" si="86"/>
        <v>Leer</v>
      </c>
      <c r="X473" s="6" t="str">
        <f t="shared" si="83"/>
        <v/>
      </c>
      <c r="Y473" s="6">
        <f>VLOOKUP($C473,{"29 - Psychiatrie (Erwachsene)",1;"30 - Kinder- und Jugendpsychiatrie",1;"31 - Psychosomatik",1;0,0;"",0},2,0)</f>
        <v>0</v>
      </c>
      <c r="Z473" s="6">
        <f t="shared" si="87"/>
        <v>0</v>
      </c>
      <c r="AA473" s="6">
        <f t="shared" si="88"/>
        <v>0</v>
      </c>
      <c r="AB473" s="6">
        <f t="shared" si="89"/>
        <v>0</v>
      </c>
      <c r="AC473" s="6">
        <f t="shared" si="90"/>
        <v>0</v>
      </c>
      <c r="AD473" s="6">
        <f t="shared" si="91"/>
        <v>0</v>
      </c>
      <c r="AE473" s="6">
        <f t="shared" si="92"/>
        <v>0</v>
      </c>
      <c r="AF473" s="6">
        <f t="shared" si="93"/>
        <v>0</v>
      </c>
      <c r="AG473" s="6">
        <f t="shared" si="94"/>
        <v>0</v>
      </c>
      <c r="AH473" s="6"/>
    </row>
    <row r="474" spans="1:34" s="20" customFormat="1" ht="15" customHeight="1" x14ac:dyDescent="0.25">
      <c r="A474" s="19"/>
      <c r="B474" s="74" t="str">
        <f t="shared" si="85"/>
        <v>!!!</v>
      </c>
      <c r="C474" s="202" t="str">
        <f>IF($D474&lt;&gt;"",VLOOKUP(TEXT($D474,0),'Angaben Stationen'!$C$15:$D$114,2,0),"")</f>
        <v/>
      </c>
      <c r="D474" s="203"/>
      <c r="E474" s="210"/>
      <c r="F474" s="230"/>
      <c r="G474" s="230"/>
      <c r="H474" s="230"/>
      <c r="I474" s="220"/>
      <c r="J474" s="220"/>
      <c r="K474" s="220"/>
      <c r="L474" s="114"/>
      <c r="M474" s="115"/>
      <c r="V474" s="6">
        <f t="shared" si="84"/>
        <v>0</v>
      </c>
      <c r="W474" s="6" t="str">
        <f t="shared" si="86"/>
        <v>Leer</v>
      </c>
      <c r="X474" s="6" t="str">
        <f t="shared" si="83"/>
        <v/>
      </c>
      <c r="Y474" s="6">
        <f>VLOOKUP($C474,{"29 - Psychiatrie (Erwachsene)",1;"30 - Kinder- und Jugendpsychiatrie",1;"31 - Psychosomatik",1;0,0;"",0},2,0)</f>
        <v>0</v>
      </c>
      <c r="Z474" s="6">
        <f t="shared" si="87"/>
        <v>0</v>
      </c>
      <c r="AA474" s="6">
        <f t="shared" si="88"/>
        <v>0</v>
      </c>
      <c r="AB474" s="6">
        <f t="shared" si="89"/>
        <v>0</v>
      </c>
      <c r="AC474" s="6">
        <f t="shared" si="90"/>
        <v>0</v>
      </c>
      <c r="AD474" s="6">
        <f t="shared" si="91"/>
        <v>0</v>
      </c>
      <c r="AE474" s="6">
        <f t="shared" si="92"/>
        <v>0</v>
      </c>
      <c r="AF474" s="6">
        <f t="shared" si="93"/>
        <v>0</v>
      </c>
      <c r="AG474" s="6">
        <f t="shared" si="94"/>
        <v>0</v>
      </c>
      <c r="AH474" s="6"/>
    </row>
    <row r="475" spans="1:34" s="20" customFormat="1" ht="15" customHeight="1" x14ac:dyDescent="0.25">
      <c r="A475" s="19"/>
      <c r="B475" s="74" t="str">
        <f t="shared" si="85"/>
        <v>!!!</v>
      </c>
      <c r="C475" s="202" t="str">
        <f>IF($D475&lt;&gt;"",VLOOKUP(TEXT($D475,0),'Angaben Stationen'!$C$15:$D$114,2,0),"")</f>
        <v/>
      </c>
      <c r="D475" s="203"/>
      <c r="E475" s="210"/>
      <c r="F475" s="230"/>
      <c r="G475" s="230"/>
      <c r="H475" s="230"/>
      <c r="I475" s="220"/>
      <c r="J475" s="220"/>
      <c r="K475" s="220"/>
      <c r="L475" s="114"/>
      <c r="M475" s="115"/>
      <c r="V475" s="6">
        <f t="shared" si="84"/>
        <v>0</v>
      </c>
      <c r="W475" s="6" t="str">
        <f t="shared" si="86"/>
        <v>Leer</v>
      </c>
      <c r="X475" s="6" t="str">
        <f t="shared" si="83"/>
        <v/>
      </c>
      <c r="Y475" s="6">
        <f>VLOOKUP($C475,{"29 - Psychiatrie (Erwachsene)",1;"30 - Kinder- und Jugendpsychiatrie",1;"31 - Psychosomatik",1;0,0;"",0},2,0)</f>
        <v>0</v>
      </c>
      <c r="Z475" s="6">
        <f t="shared" si="87"/>
        <v>0</v>
      </c>
      <c r="AA475" s="6">
        <f t="shared" si="88"/>
        <v>0</v>
      </c>
      <c r="AB475" s="6">
        <f t="shared" si="89"/>
        <v>0</v>
      </c>
      <c r="AC475" s="6">
        <f t="shared" si="90"/>
        <v>0</v>
      </c>
      <c r="AD475" s="6">
        <f t="shared" si="91"/>
        <v>0</v>
      </c>
      <c r="AE475" s="6">
        <f t="shared" si="92"/>
        <v>0</v>
      </c>
      <c r="AF475" s="6">
        <f t="shared" si="93"/>
        <v>0</v>
      </c>
      <c r="AG475" s="6">
        <f t="shared" si="94"/>
        <v>0</v>
      </c>
      <c r="AH475" s="6"/>
    </row>
    <row r="476" spans="1:34" s="20" customFormat="1" ht="15" customHeight="1" x14ac:dyDescent="0.25">
      <c r="A476" s="19"/>
      <c r="B476" s="74" t="str">
        <f t="shared" si="85"/>
        <v>!!!</v>
      </c>
      <c r="C476" s="202" t="str">
        <f>IF($D476&lt;&gt;"",VLOOKUP(TEXT($D476,0),'Angaben Stationen'!$C$15:$D$114,2,0),"")</f>
        <v/>
      </c>
      <c r="D476" s="203"/>
      <c r="E476" s="210"/>
      <c r="F476" s="230"/>
      <c r="G476" s="230"/>
      <c r="H476" s="230"/>
      <c r="I476" s="220"/>
      <c r="J476" s="220"/>
      <c r="K476" s="220"/>
      <c r="L476" s="114"/>
      <c r="M476" s="115"/>
      <c r="V476" s="6">
        <f t="shared" si="84"/>
        <v>0</v>
      </c>
      <c r="W476" s="6" t="str">
        <f t="shared" si="86"/>
        <v>Leer</v>
      </c>
      <c r="X476" s="6" t="str">
        <f t="shared" si="83"/>
        <v/>
      </c>
      <c r="Y476" s="6">
        <f>VLOOKUP($C476,{"29 - Psychiatrie (Erwachsene)",1;"30 - Kinder- und Jugendpsychiatrie",1;"31 - Psychosomatik",1;0,0;"",0},2,0)</f>
        <v>0</v>
      </c>
      <c r="Z476" s="6">
        <f t="shared" si="87"/>
        <v>0</v>
      </c>
      <c r="AA476" s="6">
        <f t="shared" si="88"/>
        <v>0</v>
      </c>
      <c r="AB476" s="6">
        <f t="shared" si="89"/>
        <v>0</v>
      </c>
      <c r="AC476" s="6">
        <f t="shared" si="90"/>
        <v>0</v>
      </c>
      <c r="AD476" s="6">
        <f t="shared" si="91"/>
        <v>0</v>
      </c>
      <c r="AE476" s="6">
        <f t="shared" si="92"/>
        <v>0</v>
      </c>
      <c r="AF476" s="6">
        <f t="shared" si="93"/>
        <v>0</v>
      </c>
      <c r="AG476" s="6">
        <f t="shared" si="94"/>
        <v>0</v>
      </c>
      <c r="AH476" s="6"/>
    </row>
    <row r="477" spans="1:34" s="20" customFormat="1" ht="15" customHeight="1" x14ac:dyDescent="0.25">
      <c r="A477" s="19"/>
      <c r="B477" s="74" t="str">
        <f t="shared" si="85"/>
        <v>!!!</v>
      </c>
      <c r="C477" s="202" t="str">
        <f>IF($D477&lt;&gt;"",VLOOKUP(TEXT($D477,0),'Angaben Stationen'!$C$15:$D$114,2,0),"")</f>
        <v/>
      </c>
      <c r="D477" s="203"/>
      <c r="E477" s="210"/>
      <c r="F477" s="230"/>
      <c r="G477" s="230"/>
      <c r="H477" s="230"/>
      <c r="I477" s="220"/>
      <c r="J477" s="220"/>
      <c r="K477" s="220"/>
      <c r="L477" s="114"/>
      <c r="M477" s="115"/>
      <c r="V477" s="6">
        <f t="shared" si="84"/>
        <v>0</v>
      </c>
      <c r="W477" s="6" t="str">
        <f t="shared" si="86"/>
        <v>Leer</v>
      </c>
      <c r="X477" s="6" t="str">
        <f t="shared" si="83"/>
        <v/>
      </c>
      <c r="Y477" s="6">
        <f>VLOOKUP($C477,{"29 - Psychiatrie (Erwachsene)",1;"30 - Kinder- und Jugendpsychiatrie",1;"31 - Psychosomatik",1;0,0;"",0},2,0)</f>
        <v>0</v>
      </c>
      <c r="Z477" s="6">
        <f t="shared" si="87"/>
        <v>0</v>
      </c>
      <c r="AA477" s="6">
        <f t="shared" si="88"/>
        <v>0</v>
      </c>
      <c r="AB477" s="6">
        <f t="shared" si="89"/>
        <v>0</v>
      </c>
      <c r="AC477" s="6">
        <f t="shared" si="90"/>
        <v>0</v>
      </c>
      <c r="AD477" s="6">
        <f t="shared" si="91"/>
        <v>0</v>
      </c>
      <c r="AE477" s="6">
        <f t="shared" si="92"/>
        <v>0</v>
      </c>
      <c r="AF477" s="6">
        <f t="shared" si="93"/>
        <v>0</v>
      </c>
      <c r="AG477" s="6">
        <f t="shared" si="94"/>
        <v>0</v>
      </c>
      <c r="AH477" s="6"/>
    </row>
    <row r="478" spans="1:34" s="20" customFormat="1" ht="15" customHeight="1" x14ac:dyDescent="0.25">
      <c r="A478" s="19"/>
      <c r="B478" s="74" t="str">
        <f t="shared" si="85"/>
        <v>!!!</v>
      </c>
      <c r="C478" s="202" t="str">
        <f>IF($D478&lt;&gt;"",VLOOKUP(TEXT($D478,0),'Angaben Stationen'!$C$15:$D$114,2,0),"")</f>
        <v/>
      </c>
      <c r="D478" s="203"/>
      <c r="E478" s="210"/>
      <c r="F478" s="230"/>
      <c r="G478" s="230"/>
      <c r="H478" s="230"/>
      <c r="I478" s="220"/>
      <c r="J478" s="220"/>
      <c r="K478" s="220"/>
      <c r="L478" s="114"/>
      <c r="M478" s="115"/>
      <c r="V478" s="6">
        <f t="shared" si="84"/>
        <v>0</v>
      </c>
      <c r="W478" s="6" t="str">
        <f t="shared" si="86"/>
        <v>Leer</v>
      </c>
      <c r="X478" s="6" t="str">
        <f t="shared" si="83"/>
        <v/>
      </c>
      <c r="Y478" s="6">
        <f>VLOOKUP($C478,{"29 - Psychiatrie (Erwachsene)",1;"30 - Kinder- und Jugendpsychiatrie",1;"31 - Psychosomatik",1;0,0;"",0},2,0)</f>
        <v>0</v>
      </c>
      <c r="Z478" s="6">
        <f t="shared" si="87"/>
        <v>0</v>
      </c>
      <c r="AA478" s="6">
        <f t="shared" si="88"/>
        <v>0</v>
      </c>
      <c r="AB478" s="6">
        <f t="shared" si="89"/>
        <v>0</v>
      </c>
      <c r="AC478" s="6">
        <f t="shared" si="90"/>
        <v>0</v>
      </c>
      <c r="AD478" s="6">
        <f t="shared" si="91"/>
        <v>0</v>
      </c>
      <c r="AE478" s="6">
        <f t="shared" si="92"/>
        <v>0</v>
      </c>
      <c r="AF478" s="6">
        <f t="shared" si="93"/>
        <v>0</v>
      </c>
      <c r="AG478" s="6">
        <f t="shared" si="94"/>
        <v>0</v>
      </c>
      <c r="AH478" s="6"/>
    </row>
    <row r="479" spans="1:34" s="20" customFormat="1" ht="15" customHeight="1" x14ac:dyDescent="0.25">
      <c r="A479" s="19"/>
      <c r="B479" s="74" t="str">
        <f t="shared" si="85"/>
        <v>!!!</v>
      </c>
      <c r="C479" s="202" t="str">
        <f>IF($D479&lt;&gt;"",VLOOKUP(TEXT($D479,0),'Angaben Stationen'!$C$15:$D$114,2,0),"")</f>
        <v/>
      </c>
      <c r="D479" s="203"/>
      <c r="E479" s="210"/>
      <c r="F479" s="230"/>
      <c r="G479" s="230"/>
      <c r="H479" s="230"/>
      <c r="I479" s="220"/>
      <c r="J479" s="220"/>
      <c r="K479" s="220"/>
      <c r="L479" s="114"/>
      <c r="M479" s="115"/>
      <c r="V479" s="6">
        <f t="shared" si="84"/>
        <v>0</v>
      </c>
      <c r="W479" s="6" t="str">
        <f t="shared" si="86"/>
        <v>Leer</v>
      </c>
      <c r="X479" s="6" t="str">
        <f t="shared" si="83"/>
        <v/>
      </c>
      <c r="Y479" s="6">
        <f>VLOOKUP($C479,{"29 - Psychiatrie (Erwachsene)",1;"30 - Kinder- und Jugendpsychiatrie",1;"31 - Psychosomatik",1;0,0;"",0},2,0)</f>
        <v>0</v>
      </c>
      <c r="Z479" s="6">
        <f t="shared" si="87"/>
        <v>0</v>
      </c>
      <c r="AA479" s="6">
        <f t="shared" si="88"/>
        <v>0</v>
      </c>
      <c r="AB479" s="6">
        <f t="shared" si="89"/>
        <v>0</v>
      </c>
      <c r="AC479" s="6">
        <f t="shared" si="90"/>
        <v>0</v>
      </c>
      <c r="AD479" s="6">
        <f t="shared" si="91"/>
        <v>0</v>
      </c>
      <c r="AE479" s="6">
        <f t="shared" si="92"/>
        <v>0</v>
      </c>
      <c r="AF479" s="6">
        <f t="shared" si="93"/>
        <v>0</v>
      </c>
      <c r="AG479" s="6">
        <f t="shared" si="94"/>
        <v>0</v>
      </c>
      <c r="AH479" s="6"/>
    </row>
    <row r="480" spans="1:34" s="20" customFormat="1" ht="15" customHeight="1" x14ac:dyDescent="0.25">
      <c r="A480" s="19"/>
      <c r="B480" s="74" t="str">
        <f t="shared" si="85"/>
        <v>!!!</v>
      </c>
      <c r="C480" s="202" t="str">
        <f>IF($D480&lt;&gt;"",VLOOKUP(TEXT($D480,0),'Angaben Stationen'!$C$15:$D$114,2,0),"")</f>
        <v/>
      </c>
      <c r="D480" s="203"/>
      <c r="E480" s="210"/>
      <c r="F480" s="230"/>
      <c r="G480" s="230"/>
      <c r="H480" s="230"/>
      <c r="I480" s="220"/>
      <c r="J480" s="220"/>
      <c r="K480" s="220"/>
      <c r="L480" s="114"/>
      <c r="M480" s="115"/>
      <c r="V480" s="6">
        <f t="shared" si="84"/>
        <v>0</v>
      </c>
      <c r="W480" s="6" t="str">
        <f t="shared" si="86"/>
        <v>Leer</v>
      </c>
      <c r="X480" s="6" t="str">
        <f t="shared" si="83"/>
        <v/>
      </c>
      <c r="Y480" s="6">
        <f>VLOOKUP($C480,{"29 - Psychiatrie (Erwachsene)",1;"30 - Kinder- und Jugendpsychiatrie",1;"31 - Psychosomatik",1;0,0;"",0},2,0)</f>
        <v>0</v>
      </c>
      <c r="Z480" s="6">
        <f t="shared" si="87"/>
        <v>0</v>
      </c>
      <c r="AA480" s="6">
        <f t="shared" si="88"/>
        <v>0</v>
      </c>
      <c r="AB480" s="6">
        <f t="shared" si="89"/>
        <v>0</v>
      </c>
      <c r="AC480" s="6">
        <f t="shared" si="90"/>
        <v>0</v>
      </c>
      <c r="AD480" s="6">
        <f t="shared" si="91"/>
        <v>0</v>
      </c>
      <c r="AE480" s="6">
        <f t="shared" si="92"/>
        <v>0</v>
      </c>
      <c r="AF480" s="6">
        <f t="shared" si="93"/>
        <v>0</v>
      </c>
      <c r="AG480" s="6">
        <f t="shared" si="94"/>
        <v>0</v>
      </c>
      <c r="AH480" s="6"/>
    </row>
    <row r="481" spans="1:34" s="20" customFormat="1" ht="15" customHeight="1" x14ac:dyDescent="0.25">
      <c r="A481" s="19"/>
      <c r="B481" s="74" t="str">
        <f t="shared" si="85"/>
        <v>!!!</v>
      </c>
      <c r="C481" s="202" t="str">
        <f>IF($D481&lt;&gt;"",VLOOKUP(TEXT($D481,0),'Angaben Stationen'!$C$15:$D$114,2,0),"")</f>
        <v/>
      </c>
      <c r="D481" s="203"/>
      <c r="E481" s="210"/>
      <c r="F481" s="230"/>
      <c r="G481" s="230"/>
      <c r="H481" s="230"/>
      <c r="I481" s="220"/>
      <c r="J481" s="220"/>
      <c r="K481" s="220"/>
      <c r="L481" s="114"/>
      <c r="M481" s="115"/>
      <c r="V481" s="6">
        <f t="shared" si="84"/>
        <v>0</v>
      </c>
      <c r="W481" s="6" t="str">
        <f t="shared" si="86"/>
        <v>Leer</v>
      </c>
      <c r="X481" s="6" t="str">
        <f t="shared" si="83"/>
        <v/>
      </c>
      <c r="Y481" s="6">
        <f>VLOOKUP($C481,{"29 - Psychiatrie (Erwachsene)",1;"30 - Kinder- und Jugendpsychiatrie",1;"31 - Psychosomatik",1;0,0;"",0},2,0)</f>
        <v>0</v>
      </c>
      <c r="Z481" s="6">
        <f t="shared" si="87"/>
        <v>0</v>
      </c>
      <c r="AA481" s="6">
        <f t="shared" si="88"/>
        <v>0</v>
      </c>
      <c r="AB481" s="6">
        <f t="shared" si="89"/>
        <v>0</v>
      </c>
      <c r="AC481" s="6">
        <f t="shared" si="90"/>
        <v>0</v>
      </c>
      <c r="AD481" s="6">
        <f t="shared" si="91"/>
        <v>0</v>
      </c>
      <c r="AE481" s="6">
        <f t="shared" si="92"/>
        <v>0</v>
      </c>
      <c r="AF481" s="6">
        <f t="shared" si="93"/>
        <v>0</v>
      </c>
      <c r="AG481" s="6">
        <f t="shared" si="94"/>
        <v>0</v>
      </c>
      <c r="AH481" s="6"/>
    </row>
    <row r="482" spans="1:34" s="20" customFormat="1" ht="15" customHeight="1" x14ac:dyDescent="0.25">
      <c r="A482" s="19"/>
      <c r="B482" s="74" t="str">
        <f t="shared" si="85"/>
        <v>!!!</v>
      </c>
      <c r="C482" s="202" t="str">
        <f>IF($D482&lt;&gt;"",VLOOKUP(TEXT($D482,0),'Angaben Stationen'!$C$15:$D$114,2,0),"")</f>
        <v/>
      </c>
      <c r="D482" s="203"/>
      <c r="E482" s="210"/>
      <c r="F482" s="230"/>
      <c r="G482" s="230"/>
      <c r="H482" s="230"/>
      <c r="I482" s="220"/>
      <c r="J482" s="220"/>
      <c r="K482" s="220"/>
      <c r="L482" s="114"/>
      <c r="M482" s="115"/>
      <c r="V482" s="6">
        <f t="shared" si="84"/>
        <v>0</v>
      </c>
      <c r="W482" s="6" t="str">
        <f t="shared" si="86"/>
        <v>Leer</v>
      </c>
      <c r="X482" s="6" t="str">
        <f t="shared" si="83"/>
        <v/>
      </c>
      <c r="Y482" s="6">
        <f>VLOOKUP($C482,{"29 - Psychiatrie (Erwachsene)",1;"30 - Kinder- und Jugendpsychiatrie",1;"31 - Psychosomatik",1;0,0;"",0},2,0)</f>
        <v>0</v>
      </c>
      <c r="Z482" s="6">
        <f t="shared" si="87"/>
        <v>0</v>
      </c>
      <c r="AA482" s="6">
        <f t="shared" si="88"/>
        <v>0</v>
      </c>
      <c r="AB482" s="6">
        <f t="shared" si="89"/>
        <v>0</v>
      </c>
      <c r="AC482" s="6">
        <f t="shared" si="90"/>
        <v>0</v>
      </c>
      <c r="AD482" s="6">
        <f t="shared" si="91"/>
        <v>0</v>
      </c>
      <c r="AE482" s="6">
        <f t="shared" si="92"/>
        <v>0</v>
      </c>
      <c r="AF482" s="6">
        <f t="shared" si="93"/>
        <v>0</v>
      </c>
      <c r="AG482" s="6">
        <f t="shared" si="94"/>
        <v>0</v>
      </c>
      <c r="AH482" s="6"/>
    </row>
    <row r="483" spans="1:34" s="20" customFormat="1" ht="15" customHeight="1" x14ac:dyDescent="0.25">
      <c r="A483" s="19"/>
      <c r="B483" s="74" t="str">
        <f t="shared" si="85"/>
        <v>!!!</v>
      </c>
      <c r="C483" s="202" t="str">
        <f>IF($D483&lt;&gt;"",VLOOKUP(TEXT($D483,0),'Angaben Stationen'!$C$15:$D$114,2,0),"")</f>
        <v/>
      </c>
      <c r="D483" s="203"/>
      <c r="E483" s="210"/>
      <c r="F483" s="230"/>
      <c r="G483" s="230"/>
      <c r="H483" s="230"/>
      <c r="I483" s="220"/>
      <c r="J483" s="220"/>
      <c r="K483" s="220"/>
      <c r="L483" s="114"/>
      <c r="M483" s="115"/>
      <c r="V483" s="6">
        <f t="shared" si="84"/>
        <v>0</v>
      </c>
      <c r="W483" s="6" t="str">
        <f t="shared" si="86"/>
        <v>Leer</v>
      </c>
      <c r="X483" s="6" t="str">
        <f t="shared" si="83"/>
        <v/>
      </c>
      <c r="Y483" s="6">
        <f>VLOOKUP($C483,{"29 - Psychiatrie (Erwachsene)",1;"30 - Kinder- und Jugendpsychiatrie",1;"31 - Psychosomatik",1;0,0;"",0},2,0)</f>
        <v>0</v>
      </c>
      <c r="Z483" s="6">
        <f t="shared" si="87"/>
        <v>0</v>
      </c>
      <c r="AA483" s="6">
        <f t="shared" si="88"/>
        <v>0</v>
      </c>
      <c r="AB483" s="6">
        <f t="shared" si="89"/>
        <v>0</v>
      </c>
      <c r="AC483" s="6">
        <f t="shared" si="90"/>
        <v>0</v>
      </c>
      <c r="AD483" s="6">
        <f t="shared" si="91"/>
        <v>0</v>
      </c>
      <c r="AE483" s="6">
        <f t="shared" si="92"/>
        <v>0</v>
      </c>
      <c r="AF483" s="6">
        <f t="shared" si="93"/>
        <v>0</v>
      </c>
      <c r="AG483" s="6">
        <f t="shared" si="94"/>
        <v>0</v>
      </c>
      <c r="AH483" s="6"/>
    </row>
    <row r="484" spans="1:34" s="20" customFormat="1" ht="15" customHeight="1" x14ac:dyDescent="0.25">
      <c r="A484" s="19"/>
      <c r="B484" s="74" t="str">
        <f t="shared" si="85"/>
        <v>!!!</v>
      </c>
      <c r="C484" s="202" t="str">
        <f>IF($D484&lt;&gt;"",VLOOKUP(TEXT($D484,0),'Angaben Stationen'!$C$15:$D$114,2,0),"")</f>
        <v/>
      </c>
      <c r="D484" s="203"/>
      <c r="E484" s="210"/>
      <c r="F484" s="230"/>
      <c r="G484" s="230"/>
      <c r="H484" s="230"/>
      <c r="I484" s="220"/>
      <c r="J484" s="220"/>
      <c r="K484" s="220"/>
      <c r="L484" s="114"/>
      <c r="M484" s="115"/>
      <c r="V484" s="6">
        <f t="shared" si="84"/>
        <v>0</v>
      </c>
      <c r="W484" s="6" t="str">
        <f t="shared" si="86"/>
        <v>Leer</v>
      </c>
      <c r="X484" s="6" t="str">
        <f t="shared" si="83"/>
        <v/>
      </c>
      <c r="Y484" s="6">
        <f>VLOOKUP($C484,{"29 - Psychiatrie (Erwachsene)",1;"30 - Kinder- und Jugendpsychiatrie",1;"31 - Psychosomatik",1;0,0;"",0},2,0)</f>
        <v>0</v>
      </c>
      <c r="Z484" s="6">
        <f t="shared" si="87"/>
        <v>0</v>
      </c>
      <c r="AA484" s="6">
        <f t="shared" si="88"/>
        <v>0</v>
      </c>
      <c r="AB484" s="6">
        <f t="shared" si="89"/>
        <v>0</v>
      </c>
      <c r="AC484" s="6">
        <f t="shared" si="90"/>
        <v>0</v>
      </c>
      <c r="AD484" s="6">
        <f t="shared" si="91"/>
        <v>0</v>
      </c>
      <c r="AE484" s="6">
        <f t="shared" si="92"/>
        <v>0</v>
      </c>
      <c r="AF484" s="6">
        <f t="shared" si="93"/>
        <v>0</v>
      </c>
      <c r="AG484" s="6">
        <f t="shared" si="94"/>
        <v>0</v>
      </c>
      <c r="AH484" s="6"/>
    </row>
    <row r="485" spans="1:34" s="20" customFormat="1" ht="15" customHeight="1" x14ac:dyDescent="0.25">
      <c r="A485" s="19"/>
      <c r="B485" s="74" t="str">
        <f t="shared" si="85"/>
        <v>!!!</v>
      </c>
      <c r="C485" s="202" t="str">
        <f>IF($D485&lt;&gt;"",VLOOKUP(TEXT($D485,0),'Angaben Stationen'!$C$15:$D$114,2,0),"")</f>
        <v/>
      </c>
      <c r="D485" s="203"/>
      <c r="E485" s="210"/>
      <c r="F485" s="230"/>
      <c r="G485" s="230"/>
      <c r="H485" s="230"/>
      <c r="I485" s="220"/>
      <c r="J485" s="220"/>
      <c r="K485" s="220"/>
      <c r="L485" s="114"/>
      <c r="M485" s="115"/>
      <c r="V485" s="6">
        <f t="shared" si="84"/>
        <v>0</v>
      </c>
      <c r="W485" s="6" t="str">
        <f t="shared" si="86"/>
        <v>Leer</v>
      </c>
      <c r="X485" s="6" t="str">
        <f t="shared" si="83"/>
        <v/>
      </c>
      <c r="Y485" s="6">
        <f>VLOOKUP($C485,{"29 - Psychiatrie (Erwachsene)",1;"30 - Kinder- und Jugendpsychiatrie",1;"31 - Psychosomatik",1;0,0;"",0},2,0)</f>
        <v>0</v>
      </c>
      <c r="Z485" s="6">
        <f t="shared" si="87"/>
        <v>0</v>
      </c>
      <c r="AA485" s="6">
        <f t="shared" si="88"/>
        <v>0</v>
      </c>
      <c r="AB485" s="6">
        <f t="shared" si="89"/>
        <v>0</v>
      </c>
      <c r="AC485" s="6">
        <f t="shared" si="90"/>
        <v>0</v>
      </c>
      <c r="AD485" s="6">
        <f t="shared" si="91"/>
        <v>0</v>
      </c>
      <c r="AE485" s="6">
        <f t="shared" si="92"/>
        <v>0</v>
      </c>
      <c r="AF485" s="6">
        <f t="shared" si="93"/>
        <v>0</v>
      </c>
      <c r="AG485" s="6">
        <f t="shared" si="94"/>
        <v>0</v>
      </c>
      <c r="AH485" s="6"/>
    </row>
    <row r="486" spans="1:34" s="20" customFormat="1" ht="15" customHeight="1" x14ac:dyDescent="0.25">
      <c r="A486" s="19"/>
      <c r="B486" s="74" t="str">
        <f t="shared" si="85"/>
        <v>!!!</v>
      </c>
      <c r="C486" s="202" t="str">
        <f>IF($D486&lt;&gt;"",VLOOKUP(TEXT($D486,0),'Angaben Stationen'!$C$15:$D$114,2,0),"")</f>
        <v/>
      </c>
      <c r="D486" s="203"/>
      <c r="E486" s="210"/>
      <c r="F486" s="230"/>
      <c r="G486" s="230"/>
      <c r="H486" s="230"/>
      <c r="I486" s="220"/>
      <c r="J486" s="220"/>
      <c r="K486" s="220"/>
      <c r="L486" s="114"/>
      <c r="M486" s="115"/>
      <c r="V486" s="6">
        <f t="shared" si="84"/>
        <v>0</v>
      </c>
      <c r="W486" s="6" t="str">
        <f t="shared" si="86"/>
        <v>Leer</v>
      </c>
      <c r="X486" s="6" t="str">
        <f t="shared" si="83"/>
        <v/>
      </c>
      <c r="Y486" s="6">
        <f>VLOOKUP($C486,{"29 - Psychiatrie (Erwachsene)",1;"30 - Kinder- und Jugendpsychiatrie",1;"31 - Psychosomatik",1;0,0;"",0},2,0)</f>
        <v>0</v>
      </c>
      <c r="Z486" s="6">
        <f t="shared" si="87"/>
        <v>0</v>
      </c>
      <c r="AA486" s="6">
        <f t="shared" si="88"/>
        <v>0</v>
      </c>
      <c r="AB486" s="6">
        <f t="shared" si="89"/>
        <v>0</v>
      </c>
      <c r="AC486" s="6">
        <f t="shared" si="90"/>
        <v>0</v>
      </c>
      <c r="AD486" s="6">
        <f t="shared" si="91"/>
        <v>0</v>
      </c>
      <c r="AE486" s="6">
        <f t="shared" si="92"/>
        <v>0</v>
      </c>
      <c r="AF486" s="6">
        <f t="shared" si="93"/>
        <v>0</v>
      </c>
      <c r="AG486" s="6">
        <f t="shared" si="94"/>
        <v>0</v>
      </c>
      <c r="AH486" s="6"/>
    </row>
    <row r="487" spans="1:34" s="20" customFormat="1" ht="15" customHeight="1" x14ac:dyDescent="0.25">
      <c r="A487" s="19"/>
      <c r="B487" s="74" t="str">
        <f t="shared" si="85"/>
        <v>!!!</v>
      </c>
      <c r="C487" s="202" t="str">
        <f>IF($D487&lt;&gt;"",VLOOKUP(TEXT($D487,0),'Angaben Stationen'!$C$15:$D$114,2,0),"")</f>
        <v/>
      </c>
      <c r="D487" s="203"/>
      <c r="E487" s="210"/>
      <c r="F487" s="230"/>
      <c r="G487" s="230"/>
      <c r="H487" s="230"/>
      <c r="I487" s="220"/>
      <c r="J487" s="220"/>
      <c r="K487" s="220"/>
      <c r="L487" s="114"/>
      <c r="M487" s="115"/>
      <c r="V487" s="6">
        <f t="shared" si="84"/>
        <v>0</v>
      </c>
      <c r="W487" s="6" t="str">
        <f t="shared" si="86"/>
        <v>Leer</v>
      </c>
      <c r="X487" s="6" t="str">
        <f t="shared" si="83"/>
        <v/>
      </c>
      <c r="Y487" s="6">
        <f>VLOOKUP($C487,{"29 - Psychiatrie (Erwachsene)",1;"30 - Kinder- und Jugendpsychiatrie",1;"31 - Psychosomatik",1;0,0;"",0},2,0)</f>
        <v>0</v>
      </c>
      <c r="Z487" s="6">
        <f t="shared" si="87"/>
        <v>0</v>
      </c>
      <c r="AA487" s="6">
        <f t="shared" si="88"/>
        <v>0</v>
      </c>
      <c r="AB487" s="6">
        <f t="shared" si="89"/>
        <v>0</v>
      </c>
      <c r="AC487" s="6">
        <f t="shared" si="90"/>
        <v>0</v>
      </c>
      <c r="AD487" s="6">
        <f t="shared" si="91"/>
        <v>0</v>
      </c>
      <c r="AE487" s="6">
        <f t="shared" si="92"/>
        <v>0</v>
      </c>
      <c r="AF487" s="6">
        <f t="shared" si="93"/>
        <v>0</v>
      </c>
      <c r="AG487" s="6">
        <f t="shared" si="94"/>
        <v>0</v>
      </c>
      <c r="AH487" s="6"/>
    </row>
    <row r="488" spans="1:34" s="20" customFormat="1" ht="15" customHeight="1" x14ac:dyDescent="0.25">
      <c r="A488" s="19"/>
      <c r="B488" s="74" t="str">
        <f t="shared" si="85"/>
        <v>!!!</v>
      </c>
      <c r="C488" s="202" t="str">
        <f>IF($D488&lt;&gt;"",VLOOKUP(TEXT($D488,0),'Angaben Stationen'!$C$15:$D$114,2,0),"")</f>
        <v/>
      </c>
      <c r="D488" s="203"/>
      <c r="E488" s="210"/>
      <c r="F488" s="230"/>
      <c r="G488" s="230"/>
      <c r="H488" s="230"/>
      <c r="I488" s="220"/>
      <c r="J488" s="220"/>
      <c r="K488" s="220"/>
      <c r="L488" s="114"/>
      <c r="M488" s="115"/>
      <c r="V488" s="6">
        <f t="shared" si="84"/>
        <v>0</v>
      </c>
      <c r="W488" s="6" t="str">
        <f t="shared" si="86"/>
        <v>Leer</v>
      </c>
      <c r="X488" s="6" t="str">
        <f t="shared" si="83"/>
        <v/>
      </c>
      <c r="Y488" s="6">
        <f>VLOOKUP($C488,{"29 - Psychiatrie (Erwachsene)",1;"30 - Kinder- und Jugendpsychiatrie",1;"31 - Psychosomatik",1;0,0;"",0},2,0)</f>
        <v>0</v>
      </c>
      <c r="Z488" s="6">
        <f t="shared" si="87"/>
        <v>0</v>
      </c>
      <c r="AA488" s="6">
        <f t="shared" si="88"/>
        <v>0</v>
      </c>
      <c r="AB488" s="6">
        <f t="shared" si="89"/>
        <v>0</v>
      </c>
      <c r="AC488" s="6">
        <f t="shared" si="90"/>
        <v>0</v>
      </c>
      <c r="AD488" s="6">
        <f t="shared" si="91"/>
        <v>0</v>
      </c>
      <c r="AE488" s="6">
        <f t="shared" si="92"/>
        <v>0</v>
      </c>
      <c r="AF488" s="6">
        <f t="shared" si="93"/>
        <v>0</v>
      </c>
      <c r="AG488" s="6">
        <f t="shared" si="94"/>
        <v>0</v>
      </c>
      <c r="AH488" s="6"/>
    </row>
    <row r="489" spans="1:34" s="20" customFormat="1" ht="15" customHeight="1" x14ac:dyDescent="0.25">
      <c r="A489" s="19"/>
      <c r="B489" s="74" t="str">
        <f t="shared" si="85"/>
        <v>!!!</v>
      </c>
      <c r="C489" s="202" t="str">
        <f>IF($D489&lt;&gt;"",VLOOKUP(TEXT($D489,0),'Angaben Stationen'!$C$15:$D$114,2,0),"")</f>
        <v/>
      </c>
      <c r="D489" s="203"/>
      <c r="E489" s="210"/>
      <c r="F489" s="230"/>
      <c r="G489" s="230"/>
      <c r="H489" s="230"/>
      <c r="I489" s="220"/>
      <c r="J489" s="220"/>
      <c r="K489" s="220"/>
      <c r="L489" s="114"/>
      <c r="M489" s="115"/>
      <c r="V489" s="6">
        <f t="shared" si="84"/>
        <v>0</v>
      </c>
      <c r="W489" s="6" t="str">
        <f t="shared" si="86"/>
        <v>Leer</v>
      </c>
      <c r="X489" s="6" t="str">
        <f t="shared" si="83"/>
        <v/>
      </c>
      <c r="Y489" s="6">
        <f>VLOOKUP($C489,{"29 - Psychiatrie (Erwachsene)",1;"30 - Kinder- und Jugendpsychiatrie",1;"31 - Psychosomatik",1;0,0;"",0},2,0)</f>
        <v>0</v>
      </c>
      <c r="Z489" s="6">
        <f t="shared" si="87"/>
        <v>0</v>
      </c>
      <c r="AA489" s="6">
        <f t="shared" si="88"/>
        <v>0</v>
      </c>
      <c r="AB489" s="6">
        <f t="shared" si="89"/>
        <v>0</v>
      </c>
      <c r="AC489" s="6">
        <f t="shared" si="90"/>
        <v>0</v>
      </c>
      <c r="AD489" s="6">
        <f t="shared" si="91"/>
        <v>0</v>
      </c>
      <c r="AE489" s="6">
        <f t="shared" si="92"/>
        <v>0</v>
      </c>
      <c r="AF489" s="6">
        <f t="shared" si="93"/>
        <v>0</v>
      </c>
      <c r="AG489" s="6">
        <f t="shared" si="94"/>
        <v>0</v>
      </c>
      <c r="AH489" s="6"/>
    </row>
    <row r="490" spans="1:34" s="20" customFormat="1" ht="15" customHeight="1" x14ac:dyDescent="0.25">
      <c r="A490" s="19"/>
      <c r="B490" s="74" t="str">
        <f t="shared" si="85"/>
        <v>!!!</v>
      </c>
      <c r="C490" s="202" t="str">
        <f>IF($D490&lt;&gt;"",VLOOKUP(TEXT($D490,0),'Angaben Stationen'!$C$15:$D$114,2,0),"")</f>
        <v/>
      </c>
      <c r="D490" s="203"/>
      <c r="E490" s="210"/>
      <c r="F490" s="230"/>
      <c r="G490" s="230"/>
      <c r="H490" s="230"/>
      <c r="I490" s="220"/>
      <c r="J490" s="220"/>
      <c r="K490" s="220"/>
      <c r="L490" s="114"/>
      <c r="M490" s="115"/>
      <c r="V490" s="6">
        <f t="shared" si="84"/>
        <v>0</v>
      </c>
      <c r="W490" s="6" t="str">
        <f t="shared" si="86"/>
        <v>Leer</v>
      </c>
      <c r="X490" s="6" t="str">
        <f t="shared" si="83"/>
        <v/>
      </c>
      <c r="Y490" s="6">
        <f>VLOOKUP($C490,{"29 - Psychiatrie (Erwachsene)",1;"30 - Kinder- und Jugendpsychiatrie",1;"31 - Psychosomatik",1;0,0;"",0},2,0)</f>
        <v>0</v>
      </c>
      <c r="Z490" s="6">
        <f t="shared" si="87"/>
        <v>0</v>
      </c>
      <c r="AA490" s="6">
        <f t="shared" si="88"/>
        <v>0</v>
      </c>
      <c r="AB490" s="6">
        <f t="shared" si="89"/>
        <v>0</v>
      </c>
      <c r="AC490" s="6">
        <f t="shared" si="90"/>
        <v>0</v>
      </c>
      <c r="AD490" s="6">
        <f t="shared" si="91"/>
        <v>0</v>
      </c>
      <c r="AE490" s="6">
        <f t="shared" si="92"/>
        <v>0</v>
      </c>
      <c r="AF490" s="6">
        <f t="shared" si="93"/>
        <v>0</v>
      </c>
      <c r="AG490" s="6">
        <f t="shared" si="94"/>
        <v>0</v>
      </c>
      <c r="AH490" s="6"/>
    </row>
    <row r="491" spans="1:34" s="20" customFormat="1" ht="15" customHeight="1" x14ac:dyDescent="0.25">
      <c r="A491" s="19"/>
      <c r="B491" s="74" t="str">
        <f t="shared" si="85"/>
        <v>!!!</v>
      </c>
      <c r="C491" s="202" t="str">
        <f>IF($D491&lt;&gt;"",VLOOKUP(TEXT($D491,0),'Angaben Stationen'!$C$15:$D$114,2,0),"")</f>
        <v/>
      </c>
      <c r="D491" s="203"/>
      <c r="E491" s="210"/>
      <c r="F491" s="230"/>
      <c r="G491" s="230"/>
      <c r="H491" s="230"/>
      <c r="I491" s="220"/>
      <c r="J491" s="220"/>
      <c r="K491" s="220"/>
      <c r="L491" s="114"/>
      <c r="M491" s="115"/>
      <c r="V491" s="6">
        <f t="shared" si="84"/>
        <v>0</v>
      </c>
      <c r="W491" s="6" t="str">
        <f t="shared" si="86"/>
        <v>Leer</v>
      </c>
      <c r="X491" s="6" t="str">
        <f t="shared" si="83"/>
        <v/>
      </c>
      <c r="Y491" s="6">
        <f>VLOOKUP($C491,{"29 - Psychiatrie (Erwachsene)",1;"30 - Kinder- und Jugendpsychiatrie",1;"31 - Psychosomatik",1;0,0;"",0},2,0)</f>
        <v>0</v>
      </c>
      <c r="Z491" s="6">
        <f t="shared" si="87"/>
        <v>0</v>
      </c>
      <c r="AA491" s="6">
        <f t="shared" si="88"/>
        <v>0</v>
      </c>
      <c r="AB491" s="6">
        <f t="shared" si="89"/>
        <v>0</v>
      </c>
      <c r="AC491" s="6">
        <f t="shared" si="90"/>
        <v>0</v>
      </c>
      <c r="AD491" s="6">
        <f t="shared" si="91"/>
        <v>0</v>
      </c>
      <c r="AE491" s="6">
        <f t="shared" si="92"/>
        <v>0</v>
      </c>
      <c r="AF491" s="6">
        <f t="shared" si="93"/>
        <v>0</v>
      </c>
      <c r="AG491" s="6">
        <f t="shared" si="94"/>
        <v>0</v>
      </c>
      <c r="AH491" s="6"/>
    </row>
    <row r="492" spans="1:34" s="20" customFormat="1" ht="15" customHeight="1" x14ac:dyDescent="0.25">
      <c r="A492" s="19"/>
      <c r="B492" s="74" t="str">
        <f t="shared" si="85"/>
        <v>!!!</v>
      </c>
      <c r="C492" s="202" t="str">
        <f>IF($D492&lt;&gt;"",VLOOKUP(TEXT($D492,0),'Angaben Stationen'!$C$15:$D$114,2,0),"")</f>
        <v/>
      </c>
      <c r="D492" s="203"/>
      <c r="E492" s="210"/>
      <c r="F492" s="230"/>
      <c r="G492" s="230"/>
      <c r="H492" s="230"/>
      <c r="I492" s="220"/>
      <c r="J492" s="220"/>
      <c r="K492" s="220"/>
      <c r="L492" s="114"/>
      <c r="M492" s="115"/>
      <c r="V492" s="6">
        <f t="shared" si="84"/>
        <v>0</v>
      </c>
      <c r="W492" s="6" t="str">
        <f t="shared" si="86"/>
        <v>Leer</v>
      </c>
      <c r="X492" s="6" t="str">
        <f t="shared" si="83"/>
        <v/>
      </c>
      <c r="Y492" s="6">
        <f>VLOOKUP($C492,{"29 - Psychiatrie (Erwachsene)",1;"30 - Kinder- und Jugendpsychiatrie",1;"31 - Psychosomatik",1;0,0;"",0},2,0)</f>
        <v>0</v>
      </c>
      <c r="Z492" s="6">
        <f t="shared" si="87"/>
        <v>0</v>
      </c>
      <c r="AA492" s="6">
        <f t="shared" si="88"/>
        <v>0</v>
      </c>
      <c r="AB492" s="6">
        <f t="shared" si="89"/>
        <v>0</v>
      </c>
      <c r="AC492" s="6">
        <f t="shared" si="90"/>
        <v>0</v>
      </c>
      <c r="AD492" s="6">
        <f t="shared" si="91"/>
        <v>0</v>
      </c>
      <c r="AE492" s="6">
        <f t="shared" si="92"/>
        <v>0</v>
      </c>
      <c r="AF492" s="6">
        <f t="shared" si="93"/>
        <v>0</v>
      </c>
      <c r="AG492" s="6">
        <f t="shared" si="94"/>
        <v>0</v>
      </c>
      <c r="AH492" s="6"/>
    </row>
    <row r="493" spans="1:34" s="20" customFormat="1" ht="15" customHeight="1" x14ac:dyDescent="0.25">
      <c r="A493" s="19"/>
      <c r="B493" s="74" t="str">
        <f t="shared" si="85"/>
        <v>!!!</v>
      </c>
      <c r="C493" s="202" t="str">
        <f>IF($D493&lt;&gt;"",VLOOKUP(TEXT($D493,0),'Angaben Stationen'!$C$15:$D$114,2,0),"")</f>
        <v/>
      </c>
      <c r="D493" s="203"/>
      <c r="E493" s="210"/>
      <c r="F493" s="230"/>
      <c r="G493" s="230"/>
      <c r="H493" s="230"/>
      <c r="I493" s="220"/>
      <c r="J493" s="220"/>
      <c r="K493" s="220"/>
      <c r="L493" s="114"/>
      <c r="M493" s="115"/>
      <c r="V493" s="6">
        <f t="shared" si="84"/>
        <v>0</v>
      </c>
      <c r="W493" s="6" t="str">
        <f t="shared" si="86"/>
        <v>Leer</v>
      </c>
      <c r="X493" s="6" t="str">
        <f t="shared" si="83"/>
        <v/>
      </c>
      <c r="Y493" s="6">
        <f>VLOOKUP($C493,{"29 - Psychiatrie (Erwachsene)",1;"30 - Kinder- und Jugendpsychiatrie",1;"31 - Psychosomatik",1;0,0;"",0},2,0)</f>
        <v>0</v>
      </c>
      <c r="Z493" s="6">
        <f t="shared" si="87"/>
        <v>0</v>
      </c>
      <c r="AA493" s="6">
        <f t="shared" si="88"/>
        <v>0</v>
      </c>
      <c r="AB493" s="6">
        <f t="shared" si="89"/>
        <v>0</v>
      </c>
      <c r="AC493" s="6">
        <f t="shared" si="90"/>
        <v>0</v>
      </c>
      <c r="AD493" s="6">
        <f t="shared" si="91"/>
        <v>0</v>
      </c>
      <c r="AE493" s="6">
        <f t="shared" si="92"/>
        <v>0</v>
      </c>
      <c r="AF493" s="6">
        <f t="shared" si="93"/>
        <v>0</v>
      </c>
      <c r="AG493" s="6">
        <f t="shared" si="94"/>
        <v>0</v>
      </c>
      <c r="AH493" s="6"/>
    </row>
    <row r="494" spans="1:34" s="20" customFormat="1" ht="15" customHeight="1" x14ac:dyDescent="0.25">
      <c r="A494" s="19"/>
      <c r="B494" s="74" t="str">
        <f t="shared" si="85"/>
        <v>!!!</v>
      </c>
      <c r="C494" s="202" t="str">
        <f>IF($D494&lt;&gt;"",VLOOKUP(TEXT($D494,0),'Angaben Stationen'!$C$15:$D$114,2,0),"")</f>
        <v/>
      </c>
      <c r="D494" s="203"/>
      <c r="E494" s="210"/>
      <c r="F494" s="230"/>
      <c r="G494" s="230"/>
      <c r="H494" s="230"/>
      <c r="I494" s="220"/>
      <c r="J494" s="220"/>
      <c r="K494" s="220"/>
      <c r="L494" s="114"/>
      <c r="M494" s="115"/>
      <c r="V494" s="6">
        <f t="shared" si="84"/>
        <v>0</v>
      </c>
      <c r="W494" s="6" t="str">
        <f t="shared" si="86"/>
        <v>Leer</v>
      </c>
      <c r="X494" s="6" t="str">
        <f t="shared" si="83"/>
        <v/>
      </c>
      <c r="Y494" s="6">
        <f>VLOOKUP($C494,{"29 - Psychiatrie (Erwachsene)",1;"30 - Kinder- und Jugendpsychiatrie",1;"31 - Psychosomatik",1;0,0;"",0},2,0)</f>
        <v>0</v>
      </c>
      <c r="Z494" s="6">
        <f t="shared" si="87"/>
        <v>0</v>
      </c>
      <c r="AA494" s="6">
        <f t="shared" si="88"/>
        <v>0</v>
      </c>
      <c r="AB494" s="6">
        <f t="shared" si="89"/>
        <v>0</v>
      </c>
      <c r="AC494" s="6">
        <f t="shared" si="90"/>
        <v>0</v>
      </c>
      <c r="AD494" s="6">
        <f t="shared" si="91"/>
        <v>0</v>
      </c>
      <c r="AE494" s="6">
        <f t="shared" si="92"/>
        <v>0</v>
      </c>
      <c r="AF494" s="6">
        <f t="shared" si="93"/>
        <v>0</v>
      </c>
      <c r="AG494" s="6">
        <f t="shared" si="94"/>
        <v>0</v>
      </c>
      <c r="AH494" s="6"/>
    </row>
    <row r="495" spans="1:34" s="20" customFormat="1" ht="15" customHeight="1" x14ac:dyDescent="0.25">
      <c r="A495" s="19"/>
      <c r="B495" s="74" t="str">
        <f t="shared" si="85"/>
        <v>!!!</v>
      </c>
      <c r="C495" s="202" t="str">
        <f>IF($D495&lt;&gt;"",VLOOKUP(TEXT($D495,0),'Angaben Stationen'!$C$15:$D$114,2,0),"")</f>
        <v/>
      </c>
      <c r="D495" s="203"/>
      <c r="E495" s="210"/>
      <c r="F495" s="230"/>
      <c r="G495" s="230"/>
      <c r="H495" s="230"/>
      <c r="I495" s="220"/>
      <c r="J495" s="220"/>
      <c r="K495" s="220"/>
      <c r="L495" s="114"/>
      <c r="M495" s="115"/>
      <c r="V495" s="6">
        <f t="shared" si="84"/>
        <v>0</v>
      </c>
      <c r="W495" s="6" t="str">
        <f t="shared" si="86"/>
        <v>Leer</v>
      </c>
      <c r="X495" s="6" t="str">
        <f t="shared" si="83"/>
        <v/>
      </c>
      <c r="Y495" s="6">
        <f>VLOOKUP($C495,{"29 - Psychiatrie (Erwachsene)",1;"30 - Kinder- und Jugendpsychiatrie",1;"31 - Psychosomatik",1;0,0;"",0},2,0)</f>
        <v>0</v>
      </c>
      <c r="Z495" s="6">
        <f t="shared" si="87"/>
        <v>0</v>
      </c>
      <c r="AA495" s="6">
        <f t="shared" si="88"/>
        <v>0</v>
      </c>
      <c r="AB495" s="6">
        <f t="shared" si="89"/>
        <v>0</v>
      </c>
      <c r="AC495" s="6">
        <f t="shared" si="90"/>
        <v>0</v>
      </c>
      <c r="AD495" s="6">
        <f t="shared" si="91"/>
        <v>0</v>
      </c>
      <c r="AE495" s="6">
        <f t="shared" si="92"/>
        <v>0</v>
      </c>
      <c r="AF495" s="6">
        <f t="shared" si="93"/>
        <v>0</v>
      </c>
      <c r="AG495" s="6">
        <f t="shared" si="94"/>
        <v>0</v>
      </c>
      <c r="AH495" s="6"/>
    </row>
    <row r="496" spans="1:34" s="20" customFormat="1" ht="15" customHeight="1" x14ac:dyDescent="0.25">
      <c r="A496" s="19"/>
      <c r="B496" s="74" t="str">
        <f t="shared" si="85"/>
        <v>!!!</v>
      </c>
      <c r="C496" s="202" t="str">
        <f>IF($D496&lt;&gt;"",VLOOKUP(TEXT($D496,0),'Angaben Stationen'!$C$15:$D$114,2,0),"")</f>
        <v/>
      </c>
      <c r="D496" s="203"/>
      <c r="E496" s="210"/>
      <c r="F496" s="230"/>
      <c r="G496" s="230"/>
      <c r="H496" s="230"/>
      <c r="I496" s="220"/>
      <c r="J496" s="220"/>
      <c r="K496" s="220"/>
      <c r="L496" s="114"/>
      <c r="M496" s="115"/>
      <c r="V496" s="6">
        <f t="shared" si="84"/>
        <v>0</v>
      </c>
      <c r="W496" s="6" t="str">
        <f t="shared" si="86"/>
        <v>Leer</v>
      </c>
      <c r="X496" s="6" t="str">
        <f t="shared" si="83"/>
        <v/>
      </c>
      <c r="Y496" s="6">
        <f>VLOOKUP($C496,{"29 - Psychiatrie (Erwachsene)",1;"30 - Kinder- und Jugendpsychiatrie",1;"31 - Psychosomatik",1;0,0;"",0},2,0)</f>
        <v>0</v>
      </c>
      <c r="Z496" s="6">
        <f t="shared" si="87"/>
        <v>0</v>
      </c>
      <c r="AA496" s="6">
        <f t="shared" si="88"/>
        <v>0</v>
      </c>
      <c r="AB496" s="6">
        <f t="shared" si="89"/>
        <v>0</v>
      </c>
      <c r="AC496" s="6">
        <f t="shared" si="90"/>
        <v>0</v>
      </c>
      <c r="AD496" s="6">
        <f t="shared" si="91"/>
        <v>0</v>
      </c>
      <c r="AE496" s="6">
        <f t="shared" si="92"/>
        <v>0</v>
      </c>
      <c r="AF496" s="6">
        <f t="shared" si="93"/>
        <v>0</v>
      </c>
      <c r="AG496" s="6">
        <f t="shared" si="94"/>
        <v>0</v>
      </c>
      <c r="AH496" s="6"/>
    </row>
    <row r="497" spans="1:34" s="20" customFormat="1" ht="15" customHeight="1" x14ac:dyDescent="0.25">
      <c r="A497" s="19"/>
      <c r="B497" s="74" t="str">
        <f t="shared" si="85"/>
        <v>!!!</v>
      </c>
      <c r="C497" s="202" t="str">
        <f>IF($D497&lt;&gt;"",VLOOKUP(TEXT($D497,0),'Angaben Stationen'!$C$15:$D$114,2,0),"")</f>
        <v/>
      </c>
      <c r="D497" s="203"/>
      <c r="E497" s="210"/>
      <c r="F497" s="230"/>
      <c r="G497" s="230"/>
      <c r="H497" s="230"/>
      <c r="I497" s="220"/>
      <c r="J497" s="220"/>
      <c r="K497" s="220"/>
      <c r="L497" s="114"/>
      <c r="M497" s="115"/>
      <c r="V497" s="6">
        <f t="shared" si="84"/>
        <v>0</v>
      </c>
      <c r="W497" s="6" t="str">
        <f t="shared" si="86"/>
        <v>Leer</v>
      </c>
      <c r="X497" s="6" t="str">
        <f t="shared" si="83"/>
        <v/>
      </c>
      <c r="Y497" s="6">
        <f>VLOOKUP($C497,{"29 - Psychiatrie (Erwachsene)",1;"30 - Kinder- und Jugendpsychiatrie",1;"31 - Psychosomatik",1;0,0;"",0},2,0)</f>
        <v>0</v>
      </c>
      <c r="Z497" s="6">
        <f t="shared" si="87"/>
        <v>0</v>
      </c>
      <c r="AA497" s="6">
        <f t="shared" si="88"/>
        <v>0</v>
      </c>
      <c r="AB497" s="6">
        <f t="shared" si="89"/>
        <v>0</v>
      </c>
      <c r="AC497" s="6">
        <f t="shared" si="90"/>
        <v>0</v>
      </c>
      <c r="AD497" s="6">
        <f t="shared" si="91"/>
        <v>0</v>
      </c>
      <c r="AE497" s="6">
        <f t="shared" si="92"/>
        <v>0</v>
      </c>
      <c r="AF497" s="6">
        <f t="shared" si="93"/>
        <v>0</v>
      </c>
      <c r="AG497" s="6">
        <f t="shared" si="94"/>
        <v>0</v>
      </c>
      <c r="AH497" s="6"/>
    </row>
    <row r="498" spans="1:34" s="20" customFormat="1" ht="15" customHeight="1" x14ac:dyDescent="0.25">
      <c r="A498" s="19"/>
      <c r="B498" s="74" t="str">
        <f t="shared" si="85"/>
        <v>!!!</v>
      </c>
      <c r="C498" s="202" t="str">
        <f>IF($D498&lt;&gt;"",VLOOKUP(TEXT($D498,0),'Angaben Stationen'!$C$15:$D$114,2,0),"")</f>
        <v/>
      </c>
      <c r="D498" s="203"/>
      <c r="E498" s="210"/>
      <c r="F498" s="230"/>
      <c r="G498" s="230"/>
      <c r="H498" s="230"/>
      <c r="I498" s="220"/>
      <c r="J498" s="220"/>
      <c r="K498" s="220"/>
      <c r="L498" s="114"/>
      <c r="M498" s="115"/>
      <c r="V498" s="6">
        <f t="shared" si="84"/>
        <v>0</v>
      </c>
      <c r="W498" s="6" t="str">
        <f t="shared" si="86"/>
        <v>Leer</v>
      </c>
      <c r="X498" s="6" t="str">
        <f t="shared" si="83"/>
        <v/>
      </c>
      <c r="Y498" s="6">
        <f>VLOOKUP($C498,{"29 - Psychiatrie (Erwachsene)",1;"30 - Kinder- und Jugendpsychiatrie",1;"31 - Psychosomatik",1;0,0;"",0},2,0)</f>
        <v>0</v>
      </c>
      <c r="Z498" s="6">
        <f t="shared" si="87"/>
        <v>0</v>
      </c>
      <c r="AA498" s="6">
        <f t="shared" si="88"/>
        <v>0</v>
      </c>
      <c r="AB498" s="6">
        <f t="shared" si="89"/>
        <v>0</v>
      </c>
      <c r="AC498" s="6">
        <f t="shared" si="90"/>
        <v>0</v>
      </c>
      <c r="AD498" s="6">
        <f t="shared" si="91"/>
        <v>0</v>
      </c>
      <c r="AE498" s="6">
        <f t="shared" si="92"/>
        <v>0</v>
      </c>
      <c r="AF498" s="6">
        <f t="shared" si="93"/>
        <v>0</v>
      </c>
      <c r="AG498" s="6">
        <f t="shared" si="94"/>
        <v>0</v>
      </c>
      <c r="AH498" s="6"/>
    </row>
    <row r="499" spans="1:34" s="20" customFormat="1" ht="15" customHeight="1" x14ac:dyDescent="0.25">
      <c r="A499" s="19"/>
      <c r="B499" s="74" t="str">
        <f t="shared" si="85"/>
        <v>!!!</v>
      </c>
      <c r="C499" s="202" t="str">
        <f>IF($D499&lt;&gt;"",VLOOKUP(TEXT($D499,0),'Angaben Stationen'!$C$15:$D$114,2,0),"")</f>
        <v/>
      </c>
      <c r="D499" s="203"/>
      <c r="E499" s="210"/>
      <c r="F499" s="230"/>
      <c r="G499" s="230"/>
      <c r="H499" s="230"/>
      <c r="I499" s="220"/>
      <c r="J499" s="220"/>
      <c r="K499" s="220"/>
      <c r="L499" s="114"/>
      <c r="M499" s="115"/>
      <c r="V499" s="6">
        <f t="shared" si="84"/>
        <v>0</v>
      </c>
      <c r="W499" s="6" t="str">
        <f t="shared" si="86"/>
        <v>Leer</v>
      </c>
      <c r="X499" s="6" t="str">
        <f t="shared" si="83"/>
        <v/>
      </c>
      <c r="Y499" s="6">
        <f>VLOOKUP($C499,{"29 - Psychiatrie (Erwachsene)",1;"30 - Kinder- und Jugendpsychiatrie",1;"31 - Psychosomatik",1;0,0;"",0},2,0)</f>
        <v>0</v>
      </c>
      <c r="Z499" s="6">
        <f t="shared" si="87"/>
        <v>0</v>
      </c>
      <c r="AA499" s="6">
        <f t="shared" si="88"/>
        <v>0</v>
      </c>
      <c r="AB499" s="6">
        <f t="shared" si="89"/>
        <v>0</v>
      </c>
      <c r="AC499" s="6">
        <f t="shared" si="90"/>
        <v>0</v>
      </c>
      <c r="AD499" s="6">
        <f t="shared" si="91"/>
        <v>0</v>
      </c>
      <c r="AE499" s="6">
        <f t="shared" si="92"/>
        <v>0</v>
      </c>
      <c r="AF499" s="6">
        <f t="shared" si="93"/>
        <v>0</v>
      </c>
      <c r="AG499" s="6">
        <f t="shared" si="94"/>
        <v>0</v>
      </c>
      <c r="AH499" s="6"/>
    </row>
    <row r="500" spans="1:34" s="20" customFormat="1" ht="15" customHeight="1" x14ac:dyDescent="0.25">
      <c r="A500" s="19"/>
      <c r="B500" s="74" t="str">
        <f t="shared" si="85"/>
        <v>!!!</v>
      </c>
      <c r="C500" s="202" t="str">
        <f>IF($D500&lt;&gt;"",VLOOKUP(TEXT($D500,0),'Angaben Stationen'!$C$15:$D$114,2,0),"")</f>
        <v/>
      </c>
      <c r="D500" s="203"/>
      <c r="E500" s="210"/>
      <c r="F500" s="230"/>
      <c r="G500" s="230"/>
      <c r="H500" s="230"/>
      <c r="I500" s="220"/>
      <c r="J500" s="220"/>
      <c r="K500" s="220"/>
      <c r="L500" s="114"/>
      <c r="M500" s="115"/>
      <c r="V500" s="6">
        <f t="shared" si="84"/>
        <v>0</v>
      </c>
      <c r="W500" s="6" t="str">
        <f t="shared" si="86"/>
        <v>Leer</v>
      </c>
      <c r="X500" s="6" t="str">
        <f t="shared" si="83"/>
        <v/>
      </c>
      <c r="Y500" s="6">
        <f>VLOOKUP($C500,{"29 - Psychiatrie (Erwachsene)",1;"30 - Kinder- und Jugendpsychiatrie",1;"31 - Psychosomatik",1;0,0;"",0},2,0)</f>
        <v>0</v>
      </c>
      <c r="Z500" s="6">
        <f t="shared" si="87"/>
        <v>0</v>
      </c>
      <c r="AA500" s="6">
        <f t="shared" si="88"/>
        <v>0</v>
      </c>
      <c r="AB500" s="6">
        <f t="shared" si="89"/>
        <v>0</v>
      </c>
      <c r="AC500" s="6">
        <f t="shared" si="90"/>
        <v>0</v>
      </c>
      <c r="AD500" s="6">
        <f t="shared" si="91"/>
        <v>0</v>
      </c>
      <c r="AE500" s="6">
        <f t="shared" si="92"/>
        <v>0</v>
      </c>
      <c r="AF500" s="6">
        <f t="shared" si="93"/>
        <v>0</v>
      </c>
      <c r="AG500" s="6">
        <f t="shared" si="94"/>
        <v>0</v>
      </c>
      <c r="AH500" s="6"/>
    </row>
    <row r="501" spans="1:34" s="20" customFormat="1" ht="15" customHeight="1" x14ac:dyDescent="0.25">
      <c r="A501" s="19"/>
      <c r="B501" s="74" t="str">
        <f t="shared" si="85"/>
        <v>!!!</v>
      </c>
      <c r="C501" s="202" t="str">
        <f>IF($D501&lt;&gt;"",VLOOKUP(TEXT($D501,0),'Angaben Stationen'!$C$15:$D$114,2,0),"")</f>
        <v/>
      </c>
      <c r="D501" s="203"/>
      <c r="E501" s="210"/>
      <c r="F501" s="230"/>
      <c r="G501" s="230"/>
      <c r="H501" s="230"/>
      <c r="I501" s="220"/>
      <c r="J501" s="220"/>
      <c r="K501" s="220"/>
      <c r="L501" s="114"/>
      <c r="M501" s="115"/>
      <c r="V501" s="6">
        <f t="shared" si="84"/>
        <v>0</v>
      </c>
      <c r="W501" s="6" t="str">
        <f t="shared" si="86"/>
        <v>Leer</v>
      </c>
      <c r="X501" s="6" t="str">
        <f t="shared" si="83"/>
        <v/>
      </c>
      <c r="Y501" s="6">
        <f>VLOOKUP($C501,{"29 - Psychiatrie (Erwachsene)",1;"30 - Kinder- und Jugendpsychiatrie",1;"31 - Psychosomatik",1;0,0;"",0},2,0)</f>
        <v>0</v>
      </c>
      <c r="Z501" s="6">
        <f t="shared" si="87"/>
        <v>0</v>
      </c>
      <c r="AA501" s="6">
        <f t="shared" si="88"/>
        <v>0</v>
      </c>
      <c r="AB501" s="6">
        <f t="shared" si="89"/>
        <v>0</v>
      </c>
      <c r="AC501" s="6">
        <f t="shared" si="90"/>
        <v>0</v>
      </c>
      <c r="AD501" s="6">
        <f t="shared" si="91"/>
        <v>0</v>
      </c>
      <c r="AE501" s="6">
        <f t="shared" si="92"/>
        <v>0</v>
      </c>
      <c r="AF501" s="6">
        <f t="shared" si="93"/>
        <v>0</v>
      </c>
      <c r="AG501" s="6">
        <f t="shared" si="94"/>
        <v>0</v>
      </c>
      <c r="AH501" s="6"/>
    </row>
    <row r="502" spans="1:34" s="20" customFormat="1" ht="15" customHeight="1" x14ac:dyDescent="0.25">
      <c r="A502" s="19"/>
      <c r="B502" s="74" t="str">
        <f t="shared" si="85"/>
        <v>!!!</v>
      </c>
      <c r="C502" s="202" t="str">
        <f>IF($D502&lt;&gt;"",VLOOKUP(TEXT($D502,0),'Angaben Stationen'!$C$15:$D$114,2,0),"")</f>
        <v/>
      </c>
      <c r="D502" s="203"/>
      <c r="E502" s="210"/>
      <c r="F502" s="230"/>
      <c r="G502" s="230"/>
      <c r="H502" s="230"/>
      <c r="I502" s="220"/>
      <c r="J502" s="220"/>
      <c r="K502" s="220"/>
      <c r="L502" s="114"/>
      <c r="M502" s="115"/>
      <c r="V502" s="6">
        <f t="shared" si="84"/>
        <v>0</v>
      </c>
      <c r="W502" s="6" t="str">
        <f t="shared" si="86"/>
        <v>Leer</v>
      </c>
      <c r="X502" s="6" t="str">
        <f t="shared" si="83"/>
        <v/>
      </c>
      <c r="Y502" s="6">
        <f>VLOOKUP($C502,{"29 - Psychiatrie (Erwachsene)",1;"30 - Kinder- und Jugendpsychiatrie",1;"31 - Psychosomatik",1;0,0;"",0},2,0)</f>
        <v>0</v>
      </c>
      <c r="Z502" s="6">
        <f t="shared" si="87"/>
        <v>0</v>
      </c>
      <c r="AA502" s="6">
        <f t="shared" si="88"/>
        <v>0</v>
      </c>
      <c r="AB502" s="6">
        <f t="shared" si="89"/>
        <v>0</v>
      </c>
      <c r="AC502" s="6">
        <f t="shared" si="90"/>
        <v>0</v>
      </c>
      <c r="AD502" s="6">
        <f t="shared" si="91"/>
        <v>0</v>
      </c>
      <c r="AE502" s="6">
        <f t="shared" si="92"/>
        <v>0</v>
      </c>
      <c r="AF502" s="6">
        <f t="shared" si="93"/>
        <v>0</v>
      </c>
      <c r="AG502" s="6">
        <f t="shared" si="94"/>
        <v>0</v>
      </c>
      <c r="AH502" s="6"/>
    </row>
    <row r="503" spans="1:34" s="20" customFormat="1" ht="15" customHeight="1" x14ac:dyDescent="0.25">
      <c r="A503" s="19"/>
      <c r="B503" s="74" t="str">
        <f t="shared" si="85"/>
        <v>!!!</v>
      </c>
      <c r="C503" s="202" t="str">
        <f>IF($D503&lt;&gt;"",VLOOKUP(TEXT($D503,0),'Angaben Stationen'!$C$15:$D$114,2,0),"")</f>
        <v/>
      </c>
      <c r="D503" s="203"/>
      <c r="E503" s="210"/>
      <c r="F503" s="230"/>
      <c r="G503" s="230"/>
      <c r="H503" s="230"/>
      <c r="I503" s="220"/>
      <c r="J503" s="220"/>
      <c r="K503" s="220"/>
      <c r="L503" s="114"/>
      <c r="M503" s="115"/>
      <c r="V503" s="6">
        <f t="shared" si="84"/>
        <v>0</v>
      </c>
      <c r="W503" s="6" t="str">
        <f t="shared" si="86"/>
        <v>Leer</v>
      </c>
      <c r="X503" s="6" t="str">
        <f t="shared" si="83"/>
        <v/>
      </c>
      <c r="Y503" s="6">
        <f>VLOOKUP($C503,{"29 - Psychiatrie (Erwachsene)",1;"30 - Kinder- und Jugendpsychiatrie",1;"31 - Psychosomatik",1;0,0;"",0},2,0)</f>
        <v>0</v>
      </c>
      <c r="Z503" s="6">
        <f t="shared" si="87"/>
        <v>0</v>
      </c>
      <c r="AA503" s="6">
        <f t="shared" si="88"/>
        <v>0</v>
      </c>
      <c r="AB503" s="6">
        <f t="shared" si="89"/>
        <v>0</v>
      </c>
      <c r="AC503" s="6">
        <f t="shared" si="90"/>
        <v>0</v>
      </c>
      <c r="AD503" s="6">
        <f t="shared" si="91"/>
        <v>0</v>
      </c>
      <c r="AE503" s="6">
        <f t="shared" si="92"/>
        <v>0</v>
      </c>
      <c r="AF503" s="6">
        <f t="shared" si="93"/>
        <v>0</v>
      </c>
      <c r="AG503" s="6">
        <f t="shared" si="94"/>
        <v>0</v>
      </c>
      <c r="AH503" s="6"/>
    </row>
    <row r="504" spans="1:34" s="20" customFormat="1" ht="15" customHeight="1" x14ac:dyDescent="0.25">
      <c r="A504" s="19"/>
      <c r="B504" s="74" t="str">
        <f t="shared" si="85"/>
        <v>!!!</v>
      </c>
      <c r="C504" s="202" t="str">
        <f>IF($D504&lt;&gt;"",VLOOKUP(TEXT($D504,0),'Angaben Stationen'!$C$15:$D$114,2,0),"")</f>
        <v/>
      </c>
      <c r="D504" s="203"/>
      <c r="E504" s="210"/>
      <c r="F504" s="230"/>
      <c r="G504" s="230"/>
      <c r="H504" s="230"/>
      <c r="I504" s="220"/>
      <c r="J504" s="220"/>
      <c r="K504" s="220"/>
      <c r="L504" s="114"/>
      <c r="M504" s="115"/>
      <c r="V504" s="6">
        <f t="shared" si="84"/>
        <v>0</v>
      </c>
      <c r="W504" s="6" t="str">
        <f t="shared" si="86"/>
        <v>Leer</v>
      </c>
      <c r="X504" s="6" t="str">
        <f t="shared" si="83"/>
        <v/>
      </c>
      <c r="Y504" s="6">
        <f>VLOOKUP($C504,{"29 - Psychiatrie (Erwachsene)",1;"30 - Kinder- und Jugendpsychiatrie",1;"31 - Psychosomatik",1;0,0;"",0},2,0)</f>
        <v>0</v>
      </c>
      <c r="Z504" s="6">
        <f t="shared" si="87"/>
        <v>0</v>
      </c>
      <c r="AA504" s="6">
        <f t="shared" si="88"/>
        <v>0</v>
      </c>
      <c r="AB504" s="6">
        <f t="shared" si="89"/>
        <v>0</v>
      </c>
      <c r="AC504" s="6">
        <f t="shared" si="90"/>
        <v>0</v>
      </c>
      <c r="AD504" s="6">
        <f t="shared" si="91"/>
        <v>0</v>
      </c>
      <c r="AE504" s="6">
        <f t="shared" si="92"/>
        <v>0</v>
      </c>
      <c r="AF504" s="6">
        <f t="shared" si="93"/>
        <v>0</v>
      </c>
      <c r="AG504" s="6">
        <f t="shared" si="94"/>
        <v>0</v>
      </c>
      <c r="AH504" s="6"/>
    </row>
    <row r="505" spans="1:34" s="20" customFormat="1" ht="15" customHeight="1" x14ac:dyDescent="0.25">
      <c r="A505" s="19"/>
      <c r="B505" s="74" t="str">
        <f t="shared" si="85"/>
        <v>!!!</v>
      </c>
      <c r="C505" s="202" t="str">
        <f>IF($D505&lt;&gt;"",VLOOKUP(TEXT($D505,0),'Angaben Stationen'!$C$15:$D$114,2,0),"")</f>
        <v/>
      </c>
      <c r="D505" s="203"/>
      <c r="E505" s="210"/>
      <c r="F505" s="230"/>
      <c r="G505" s="230"/>
      <c r="H505" s="230"/>
      <c r="I505" s="220"/>
      <c r="J505" s="220"/>
      <c r="K505" s="220"/>
      <c r="L505" s="114"/>
      <c r="M505" s="115"/>
      <c r="V505" s="6">
        <f t="shared" si="84"/>
        <v>0</v>
      </c>
      <c r="W505" s="6" t="str">
        <f t="shared" si="86"/>
        <v>Leer</v>
      </c>
      <c r="X505" s="6" t="str">
        <f t="shared" si="83"/>
        <v/>
      </c>
      <c r="Y505" s="6">
        <f>VLOOKUP($C505,{"29 - Psychiatrie (Erwachsene)",1;"30 - Kinder- und Jugendpsychiatrie",1;"31 - Psychosomatik",1;0,0;"",0},2,0)</f>
        <v>0</v>
      </c>
      <c r="Z505" s="6">
        <f t="shared" si="87"/>
        <v>0</v>
      </c>
      <c r="AA505" s="6">
        <f t="shared" si="88"/>
        <v>0</v>
      </c>
      <c r="AB505" s="6">
        <f t="shared" si="89"/>
        <v>0</v>
      </c>
      <c r="AC505" s="6">
        <f t="shared" si="90"/>
        <v>0</v>
      </c>
      <c r="AD505" s="6">
        <f t="shared" si="91"/>
        <v>0</v>
      </c>
      <c r="AE505" s="6">
        <f t="shared" si="92"/>
        <v>0</v>
      </c>
      <c r="AF505" s="6">
        <f t="shared" si="93"/>
        <v>0</v>
      </c>
      <c r="AG505" s="6">
        <f t="shared" si="94"/>
        <v>0</v>
      </c>
      <c r="AH505" s="6"/>
    </row>
    <row r="506" spans="1:34" s="20" customFormat="1" ht="15" customHeight="1" x14ac:dyDescent="0.25">
      <c r="A506" s="19"/>
      <c r="B506" s="74" t="str">
        <f t="shared" si="85"/>
        <v>!!!</v>
      </c>
      <c r="C506" s="202" t="str">
        <f>IF($D506&lt;&gt;"",VLOOKUP(TEXT($D506,0),'Angaben Stationen'!$C$15:$D$114,2,0),"")</f>
        <v/>
      </c>
      <c r="D506" s="203"/>
      <c r="E506" s="210"/>
      <c r="F506" s="230"/>
      <c r="G506" s="230"/>
      <c r="H506" s="230"/>
      <c r="I506" s="220"/>
      <c r="J506" s="220"/>
      <c r="K506" s="220"/>
      <c r="L506" s="114"/>
      <c r="M506" s="115"/>
      <c r="V506" s="6">
        <f t="shared" si="84"/>
        <v>0</v>
      </c>
      <c r="W506" s="6" t="str">
        <f t="shared" si="86"/>
        <v>Leer</v>
      </c>
      <c r="X506" s="6" t="str">
        <f t="shared" si="83"/>
        <v/>
      </c>
      <c r="Y506" s="6">
        <f>VLOOKUP($C506,{"29 - Psychiatrie (Erwachsene)",1;"30 - Kinder- und Jugendpsychiatrie",1;"31 - Psychosomatik",1;0,0;"",0},2,0)</f>
        <v>0</v>
      </c>
      <c r="Z506" s="6">
        <f t="shared" si="87"/>
        <v>0</v>
      </c>
      <c r="AA506" s="6">
        <f t="shared" si="88"/>
        <v>0</v>
      </c>
      <c r="AB506" s="6">
        <f t="shared" si="89"/>
        <v>0</v>
      </c>
      <c r="AC506" s="6">
        <f t="shared" si="90"/>
        <v>0</v>
      </c>
      <c r="AD506" s="6">
        <f t="shared" si="91"/>
        <v>0</v>
      </c>
      <c r="AE506" s="6">
        <f t="shared" si="92"/>
        <v>0</v>
      </c>
      <c r="AF506" s="6">
        <f t="shared" si="93"/>
        <v>0</v>
      </c>
      <c r="AG506" s="6">
        <f t="shared" si="94"/>
        <v>0</v>
      </c>
      <c r="AH506" s="6"/>
    </row>
    <row r="507" spans="1:34" s="20" customFormat="1" ht="15" customHeight="1" x14ac:dyDescent="0.25">
      <c r="A507" s="19"/>
      <c r="B507" s="74" t="str">
        <f t="shared" si="85"/>
        <v>!!!</v>
      </c>
      <c r="C507" s="202" t="str">
        <f>IF($D507&lt;&gt;"",VLOOKUP(TEXT($D507,0),'Angaben Stationen'!$C$15:$D$114,2,0),"")</f>
        <v/>
      </c>
      <c r="D507" s="203"/>
      <c r="E507" s="210"/>
      <c r="F507" s="230"/>
      <c r="G507" s="230"/>
      <c r="H507" s="230"/>
      <c r="I507" s="220"/>
      <c r="J507" s="220"/>
      <c r="K507" s="220"/>
      <c r="L507" s="114"/>
      <c r="M507" s="115"/>
      <c r="V507" s="6">
        <f t="shared" si="84"/>
        <v>0</v>
      </c>
      <c r="W507" s="6" t="str">
        <f t="shared" si="86"/>
        <v>Leer</v>
      </c>
      <c r="X507" s="6" t="str">
        <f t="shared" si="83"/>
        <v/>
      </c>
      <c r="Y507" s="6">
        <f>VLOOKUP($C507,{"29 - Psychiatrie (Erwachsene)",1;"30 - Kinder- und Jugendpsychiatrie",1;"31 - Psychosomatik",1;0,0;"",0},2,0)</f>
        <v>0</v>
      </c>
      <c r="Z507" s="6">
        <f t="shared" si="87"/>
        <v>0</v>
      </c>
      <c r="AA507" s="6">
        <f t="shared" si="88"/>
        <v>0</v>
      </c>
      <c r="AB507" s="6">
        <f t="shared" si="89"/>
        <v>0</v>
      </c>
      <c r="AC507" s="6">
        <f t="shared" si="90"/>
        <v>0</v>
      </c>
      <c r="AD507" s="6">
        <f t="shared" si="91"/>
        <v>0</v>
      </c>
      <c r="AE507" s="6">
        <f t="shared" si="92"/>
        <v>0</v>
      </c>
      <c r="AF507" s="6">
        <f t="shared" si="93"/>
        <v>0</v>
      </c>
      <c r="AG507" s="6">
        <f t="shared" si="94"/>
        <v>0</v>
      </c>
      <c r="AH507" s="6"/>
    </row>
    <row r="508" spans="1:34" s="20" customFormat="1" ht="15" customHeight="1" x14ac:dyDescent="0.25">
      <c r="A508" s="19"/>
      <c r="B508" s="74" t="str">
        <f t="shared" si="85"/>
        <v>!!!</v>
      </c>
      <c r="C508" s="202" t="str">
        <f>IF($D508&lt;&gt;"",VLOOKUP(TEXT($D508,0),'Angaben Stationen'!$C$15:$D$114,2,0),"")</f>
        <v/>
      </c>
      <c r="D508" s="203"/>
      <c r="E508" s="210"/>
      <c r="F508" s="230"/>
      <c r="G508" s="230"/>
      <c r="H508" s="230"/>
      <c r="I508" s="220"/>
      <c r="J508" s="220"/>
      <c r="K508" s="220"/>
      <c r="L508" s="114"/>
      <c r="M508" s="115"/>
      <c r="V508" s="6">
        <f t="shared" si="84"/>
        <v>0</v>
      </c>
      <c r="W508" s="6" t="str">
        <f t="shared" si="86"/>
        <v>Leer</v>
      </c>
      <c r="X508" s="6" t="str">
        <f t="shared" si="83"/>
        <v/>
      </c>
      <c r="Y508" s="6">
        <f>VLOOKUP($C508,{"29 - Psychiatrie (Erwachsene)",1;"30 - Kinder- und Jugendpsychiatrie",1;"31 - Psychosomatik",1;0,0;"",0},2,0)</f>
        <v>0</v>
      </c>
      <c r="Z508" s="6">
        <f t="shared" si="87"/>
        <v>0</v>
      </c>
      <c r="AA508" s="6">
        <f t="shared" si="88"/>
        <v>0</v>
      </c>
      <c r="AB508" s="6">
        <f t="shared" si="89"/>
        <v>0</v>
      </c>
      <c r="AC508" s="6">
        <f t="shared" si="90"/>
        <v>0</v>
      </c>
      <c r="AD508" s="6">
        <f t="shared" si="91"/>
        <v>0</v>
      </c>
      <c r="AE508" s="6">
        <f t="shared" si="92"/>
        <v>0</v>
      </c>
      <c r="AF508" s="6">
        <f t="shared" si="93"/>
        <v>0</v>
      </c>
      <c r="AG508" s="6">
        <f t="shared" si="94"/>
        <v>0</v>
      </c>
      <c r="AH508" s="6"/>
    </row>
    <row r="509" spans="1:34" s="20" customFormat="1" ht="15" customHeight="1" x14ac:dyDescent="0.25">
      <c r="A509" s="19"/>
      <c r="B509" s="74" t="str">
        <f t="shared" si="85"/>
        <v>!!!</v>
      </c>
      <c r="C509" s="202" t="str">
        <f>IF($D509&lt;&gt;"",VLOOKUP(TEXT($D509,0),'Angaben Stationen'!$C$15:$D$114,2,0),"")</f>
        <v/>
      </c>
      <c r="D509" s="203"/>
      <c r="E509" s="210"/>
      <c r="F509" s="230"/>
      <c r="G509" s="230"/>
      <c r="H509" s="230"/>
      <c r="I509" s="220"/>
      <c r="J509" s="220"/>
      <c r="K509" s="220"/>
      <c r="L509" s="114"/>
      <c r="M509" s="115"/>
      <c r="V509" s="6">
        <f t="shared" si="84"/>
        <v>0</v>
      </c>
      <c r="W509" s="6" t="str">
        <f t="shared" si="86"/>
        <v>Leer</v>
      </c>
      <c r="X509" s="6" t="str">
        <f t="shared" si="83"/>
        <v/>
      </c>
      <c r="Y509" s="6">
        <f>VLOOKUP($C509,{"29 - Psychiatrie (Erwachsene)",1;"30 - Kinder- und Jugendpsychiatrie",1;"31 - Psychosomatik",1;0,0;"",0},2,0)</f>
        <v>0</v>
      </c>
      <c r="Z509" s="6">
        <f t="shared" si="87"/>
        <v>0</v>
      </c>
      <c r="AA509" s="6">
        <f t="shared" si="88"/>
        <v>0</v>
      </c>
      <c r="AB509" s="6">
        <f t="shared" si="89"/>
        <v>0</v>
      </c>
      <c r="AC509" s="6">
        <f t="shared" si="90"/>
        <v>0</v>
      </c>
      <c r="AD509" s="6">
        <f t="shared" si="91"/>
        <v>0</v>
      </c>
      <c r="AE509" s="6">
        <f t="shared" si="92"/>
        <v>0</v>
      </c>
      <c r="AF509" s="6">
        <f t="shared" si="93"/>
        <v>0</v>
      </c>
      <c r="AG509" s="6">
        <f t="shared" si="94"/>
        <v>0</v>
      </c>
      <c r="AH509" s="6"/>
    </row>
    <row r="510" spans="1:34" s="20" customFormat="1" ht="15" customHeight="1" x14ac:dyDescent="0.25">
      <c r="A510" s="19"/>
      <c r="B510" s="74" t="str">
        <f t="shared" si="85"/>
        <v>!!!</v>
      </c>
      <c r="C510" s="202" t="str">
        <f>IF($D510&lt;&gt;"",VLOOKUP(TEXT($D510,0),'Angaben Stationen'!$C$15:$D$114,2,0),"")</f>
        <v/>
      </c>
      <c r="D510" s="203"/>
      <c r="E510" s="210"/>
      <c r="F510" s="230"/>
      <c r="G510" s="230"/>
      <c r="H510" s="230"/>
      <c r="I510" s="220"/>
      <c r="J510" s="220"/>
      <c r="K510" s="220"/>
      <c r="L510" s="114"/>
      <c r="M510" s="115"/>
      <c r="V510" s="6">
        <f t="shared" si="84"/>
        <v>0</v>
      </c>
      <c r="W510" s="6" t="str">
        <f t="shared" si="86"/>
        <v>Leer</v>
      </c>
      <c r="X510" s="6" t="str">
        <f t="shared" si="83"/>
        <v/>
      </c>
      <c r="Y510" s="6">
        <f>VLOOKUP($C510,{"29 - Psychiatrie (Erwachsene)",1;"30 - Kinder- und Jugendpsychiatrie",1;"31 - Psychosomatik",1;0,0;"",0},2,0)</f>
        <v>0</v>
      </c>
      <c r="Z510" s="6">
        <f t="shared" si="87"/>
        <v>0</v>
      </c>
      <c r="AA510" s="6">
        <f t="shared" si="88"/>
        <v>0</v>
      </c>
      <c r="AB510" s="6">
        <f t="shared" si="89"/>
        <v>0</v>
      </c>
      <c r="AC510" s="6">
        <f t="shared" si="90"/>
        <v>0</v>
      </c>
      <c r="AD510" s="6">
        <f t="shared" si="91"/>
        <v>0</v>
      </c>
      <c r="AE510" s="6">
        <f t="shared" si="92"/>
        <v>0</v>
      </c>
      <c r="AF510" s="6">
        <f t="shared" si="93"/>
        <v>0</v>
      </c>
      <c r="AG510" s="6">
        <f t="shared" si="94"/>
        <v>0</v>
      </c>
      <c r="AH510" s="6"/>
    </row>
    <row r="511" spans="1:34" s="20" customFormat="1" ht="15" customHeight="1" x14ac:dyDescent="0.25">
      <c r="A511" s="19"/>
      <c r="B511" s="74" t="str">
        <f t="shared" si="85"/>
        <v>!!!</v>
      </c>
      <c r="C511" s="202" t="str">
        <f>IF($D511&lt;&gt;"",VLOOKUP(TEXT($D511,0),'Angaben Stationen'!$C$15:$D$114,2,0),"")</f>
        <v/>
      </c>
      <c r="D511" s="203"/>
      <c r="E511" s="210"/>
      <c r="F511" s="230"/>
      <c r="G511" s="230"/>
      <c r="H511" s="230"/>
      <c r="I511" s="220"/>
      <c r="J511" s="220"/>
      <c r="K511" s="220"/>
      <c r="L511" s="114"/>
      <c r="M511" s="115"/>
      <c r="V511" s="6">
        <f t="shared" si="84"/>
        <v>0</v>
      </c>
      <c r="W511" s="6" t="str">
        <f t="shared" si="86"/>
        <v>Leer</v>
      </c>
      <c r="X511" s="6" t="str">
        <f t="shared" si="83"/>
        <v/>
      </c>
      <c r="Y511" s="6">
        <f>VLOOKUP($C511,{"29 - Psychiatrie (Erwachsene)",1;"30 - Kinder- und Jugendpsychiatrie",1;"31 - Psychosomatik",1;0,0;"",0},2,0)</f>
        <v>0</v>
      </c>
      <c r="Z511" s="6">
        <f t="shared" si="87"/>
        <v>0</v>
      </c>
      <c r="AA511" s="6">
        <f t="shared" si="88"/>
        <v>0</v>
      </c>
      <c r="AB511" s="6">
        <f t="shared" si="89"/>
        <v>0</v>
      </c>
      <c r="AC511" s="6">
        <f t="shared" si="90"/>
        <v>0</v>
      </c>
      <c r="AD511" s="6">
        <f t="shared" si="91"/>
        <v>0</v>
      </c>
      <c r="AE511" s="6">
        <f t="shared" si="92"/>
        <v>0</v>
      </c>
      <c r="AF511" s="6">
        <f t="shared" si="93"/>
        <v>0</v>
      </c>
      <c r="AG511" s="6">
        <f t="shared" si="94"/>
        <v>0</v>
      </c>
      <c r="AH511" s="6"/>
    </row>
    <row r="512" spans="1:34" s="20" customFormat="1" ht="15" customHeight="1" x14ac:dyDescent="0.25">
      <c r="A512" s="19"/>
      <c r="B512" s="74" t="str">
        <f t="shared" si="85"/>
        <v>!!!</v>
      </c>
      <c r="C512" s="202" t="str">
        <f>IF($D512&lt;&gt;"",VLOOKUP(TEXT($D512,0),'Angaben Stationen'!$C$15:$D$114,2,0),"")</f>
        <v/>
      </c>
      <c r="D512" s="203"/>
      <c r="E512" s="210"/>
      <c r="F512" s="230"/>
      <c r="G512" s="230"/>
      <c r="H512" s="230"/>
      <c r="I512" s="220"/>
      <c r="J512" s="220"/>
      <c r="K512" s="220"/>
      <c r="L512" s="114"/>
      <c r="M512" s="115"/>
      <c r="V512" s="6">
        <f t="shared" si="84"/>
        <v>0</v>
      </c>
      <c r="W512" s="6" t="str">
        <f t="shared" si="86"/>
        <v>Leer</v>
      </c>
      <c r="X512" s="6" t="str">
        <f t="shared" si="83"/>
        <v/>
      </c>
      <c r="Y512" s="6">
        <f>VLOOKUP($C512,{"29 - Psychiatrie (Erwachsene)",1;"30 - Kinder- und Jugendpsychiatrie",1;"31 - Psychosomatik",1;0,0;"",0},2,0)</f>
        <v>0</v>
      </c>
      <c r="Z512" s="6">
        <f t="shared" si="87"/>
        <v>0</v>
      </c>
      <c r="AA512" s="6">
        <f t="shared" si="88"/>
        <v>0</v>
      </c>
      <c r="AB512" s="6">
        <f t="shared" si="89"/>
        <v>0</v>
      </c>
      <c r="AC512" s="6">
        <f t="shared" si="90"/>
        <v>0</v>
      </c>
      <c r="AD512" s="6">
        <f t="shared" si="91"/>
        <v>0</v>
      </c>
      <c r="AE512" s="6">
        <f t="shared" si="92"/>
        <v>0</v>
      </c>
      <c r="AF512" s="6">
        <f t="shared" si="93"/>
        <v>0</v>
      </c>
      <c r="AG512" s="6">
        <f t="shared" si="94"/>
        <v>0</v>
      </c>
      <c r="AH512" s="6"/>
    </row>
    <row r="513" spans="1:34" s="20" customFormat="1" ht="15" customHeight="1" x14ac:dyDescent="0.25">
      <c r="A513" s="19"/>
      <c r="B513" s="74" t="str">
        <f t="shared" si="85"/>
        <v>!!!</v>
      </c>
      <c r="C513" s="202" t="str">
        <f>IF($D513&lt;&gt;"",VLOOKUP(TEXT($D513,0),'Angaben Stationen'!$C$15:$D$114,2,0),"")</f>
        <v/>
      </c>
      <c r="D513" s="203"/>
      <c r="E513" s="210"/>
      <c r="F513" s="230"/>
      <c r="G513" s="230"/>
      <c r="H513" s="230"/>
      <c r="I513" s="220"/>
      <c r="J513" s="220"/>
      <c r="K513" s="220"/>
      <c r="L513" s="114"/>
      <c r="M513" s="115"/>
      <c r="V513" s="6">
        <f t="shared" si="84"/>
        <v>0</v>
      </c>
      <c r="W513" s="6" t="str">
        <f t="shared" si="86"/>
        <v>Leer</v>
      </c>
      <c r="X513" s="6" t="str">
        <f t="shared" si="83"/>
        <v/>
      </c>
      <c r="Y513" s="6">
        <f>VLOOKUP($C513,{"29 - Psychiatrie (Erwachsene)",1;"30 - Kinder- und Jugendpsychiatrie",1;"31 - Psychosomatik",1;0,0;"",0},2,0)</f>
        <v>0</v>
      </c>
      <c r="Z513" s="6">
        <f t="shared" si="87"/>
        <v>0</v>
      </c>
      <c r="AA513" s="6">
        <f t="shared" si="88"/>
        <v>0</v>
      </c>
      <c r="AB513" s="6">
        <f t="shared" si="89"/>
        <v>0</v>
      </c>
      <c r="AC513" s="6">
        <f t="shared" si="90"/>
        <v>0</v>
      </c>
      <c r="AD513" s="6">
        <f t="shared" si="91"/>
        <v>0</v>
      </c>
      <c r="AE513" s="6">
        <f t="shared" si="92"/>
        <v>0</v>
      </c>
      <c r="AF513" s="6">
        <f t="shared" si="93"/>
        <v>0</v>
      </c>
      <c r="AG513" s="6">
        <f t="shared" si="94"/>
        <v>0</v>
      </c>
      <c r="AH513" s="6"/>
    </row>
    <row r="514" spans="1:34" s="20" customFormat="1" ht="15" customHeight="1" x14ac:dyDescent="0.25">
      <c r="A514" s="19"/>
      <c r="B514" s="74" t="str">
        <f t="shared" si="85"/>
        <v>!!!</v>
      </c>
      <c r="C514" s="202" t="str">
        <f>IF($D514&lt;&gt;"",VLOOKUP(TEXT($D514,0),'Angaben Stationen'!$C$15:$D$114,2,0),"")</f>
        <v/>
      </c>
      <c r="D514" s="203"/>
      <c r="E514" s="210"/>
      <c r="F514" s="230"/>
      <c r="G514" s="230"/>
      <c r="H514" s="230"/>
      <c r="I514" s="220"/>
      <c r="J514" s="220"/>
      <c r="K514" s="220"/>
      <c r="L514" s="114"/>
      <c r="M514" s="115"/>
      <c r="V514" s="6">
        <f t="shared" si="84"/>
        <v>0</v>
      </c>
      <c r="W514" s="6" t="str">
        <f t="shared" si="86"/>
        <v>Leer</v>
      </c>
      <c r="X514" s="6" t="str">
        <f t="shared" si="83"/>
        <v/>
      </c>
      <c r="Y514" s="6">
        <f>VLOOKUP($C514,{"29 - Psychiatrie (Erwachsene)",1;"30 - Kinder- und Jugendpsychiatrie",1;"31 - Psychosomatik",1;0,0;"",0},2,0)</f>
        <v>0</v>
      </c>
      <c r="Z514" s="6">
        <f t="shared" si="87"/>
        <v>0</v>
      </c>
      <c r="AA514" s="6">
        <f t="shared" si="88"/>
        <v>0</v>
      </c>
      <c r="AB514" s="6">
        <f t="shared" si="89"/>
        <v>0</v>
      </c>
      <c r="AC514" s="6">
        <f t="shared" si="90"/>
        <v>0</v>
      </c>
      <c r="AD514" s="6">
        <f t="shared" si="91"/>
        <v>0</v>
      </c>
      <c r="AE514" s="6">
        <f t="shared" si="92"/>
        <v>0</v>
      </c>
      <c r="AF514" s="6">
        <f t="shared" si="93"/>
        <v>0</v>
      </c>
      <c r="AG514" s="6">
        <f t="shared" si="94"/>
        <v>0</v>
      </c>
      <c r="AH514" s="6"/>
    </row>
    <row r="515" spans="1:34" s="20" customFormat="1" ht="15" customHeight="1" x14ac:dyDescent="0.25">
      <c r="A515" s="19"/>
      <c r="B515" s="74" t="str">
        <f t="shared" si="85"/>
        <v>!!!</v>
      </c>
      <c r="C515" s="202" t="str">
        <f>IF($D515&lt;&gt;"",VLOOKUP(TEXT($D515,0),'Angaben Stationen'!$C$15:$D$114,2,0),"")</f>
        <v/>
      </c>
      <c r="D515" s="203"/>
      <c r="E515" s="210"/>
      <c r="F515" s="230"/>
      <c r="G515" s="230"/>
      <c r="H515" s="230"/>
      <c r="I515" s="220"/>
      <c r="J515" s="220"/>
      <c r="K515" s="220"/>
      <c r="L515" s="114"/>
      <c r="M515" s="115"/>
      <c r="V515" s="6">
        <f t="shared" si="84"/>
        <v>0</v>
      </c>
      <c r="W515" s="6" t="str">
        <f t="shared" si="86"/>
        <v>Leer</v>
      </c>
      <c r="X515" s="6" t="str">
        <f t="shared" si="83"/>
        <v/>
      </c>
      <c r="Y515" s="6">
        <f>VLOOKUP($C515,{"29 - Psychiatrie (Erwachsene)",1;"30 - Kinder- und Jugendpsychiatrie",1;"31 - Psychosomatik",1;0,0;"",0},2,0)</f>
        <v>0</v>
      </c>
      <c r="Z515" s="6">
        <f t="shared" si="87"/>
        <v>0</v>
      </c>
      <c r="AA515" s="6">
        <f t="shared" si="88"/>
        <v>0</v>
      </c>
      <c r="AB515" s="6">
        <f t="shared" si="89"/>
        <v>0</v>
      </c>
      <c r="AC515" s="6">
        <f t="shared" si="90"/>
        <v>0</v>
      </c>
      <c r="AD515" s="6">
        <f t="shared" si="91"/>
        <v>0</v>
      </c>
      <c r="AE515" s="6">
        <f t="shared" si="92"/>
        <v>0</v>
      </c>
      <c r="AF515" s="6">
        <f t="shared" si="93"/>
        <v>0</v>
      </c>
      <c r="AG515" s="6">
        <f t="shared" si="94"/>
        <v>0</v>
      </c>
      <c r="AH515" s="6"/>
    </row>
    <row r="516" spans="1:34" s="20" customFormat="1" ht="15" customHeight="1" x14ac:dyDescent="0.25">
      <c r="A516" s="19"/>
      <c r="B516" s="74" t="str">
        <f t="shared" si="85"/>
        <v>!!!</v>
      </c>
      <c r="C516" s="202" t="str">
        <f>IF($D516&lt;&gt;"",VLOOKUP(TEXT($D516,0),'Angaben Stationen'!$C$15:$D$114,2,0),"")</f>
        <v/>
      </c>
      <c r="D516" s="203"/>
      <c r="E516" s="210"/>
      <c r="F516" s="230"/>
      <c r="G516" s="230"/>
      <c r="H516" s="230"/>
      <c r="I516" s="220"/>
      <c r="J516" s="220"/>
      <c r="K516" s="220"/>
      <c r="L516" s="114"/>
      <c r="M516" s="115"/>
      <c r="V516" s="6">
        <f t="shared" si="84"/>
        <v>0</v>
      </c>
      <c r="W516" s="6" t="str">
        <f t="shared" si="86"/>
        <v>Leer</v>
      </c>
      <c r="X516" s="6" t="str">
        <f t="shared" si="83"/>
        <v/>
      </c>
      <c r="Y516" s="6">
        <f>VLOOKUP($C516,{"29 - Psychiatrie (Erwachsene)",1;"30 - Kinder- und Jugendpsychiatrie",1;"31 - Psychosomatik",1;0,0;"",0},2,0)</f>
        <v>0</v>
      </c>
      <c r="Z516" s="6">
        <f t="shared" si="87"/>
        <v>0</v>
      </c>
      <c r="AA516" s="6">
        <f t="shared" si="88"/>
        <v>0</v>
      </c>
      <c r="AB516" s="6">
        <f t="shared" si="89"/>
        <v>0</v>
      </c>
      <c r="AC516" s="6">
        <f t="shared" si="90"/>
        <v>0</v>
      </c>
      <c r="AD516" s="6">
        <f t="shared" si="91"/>
        <v>0</v>
      </c>
      <c r="AE516" s="6">
        <f t="shared" si="92"/>
        <v>0</v>
      </c>
      <c r="AF516" s="6">
        <f t="shared" si="93"/>
        <v>0</v>
      </c>
      <c r="AG516" s="6">
        <f t="shared" si="94"/>
        <v>0</v>
      </c>
      <c r="AH516" s="6"/>
    </row>
    <row r="517" spans="1:34" s="20" customFormat="1" ht="15" customHeight="1" x14ac:dyDescent="0.25">
      <c r="A517" s="19"/>
      <c r="B517" s="74" t="str">
        <f t="shared" si="85"/>
        <v>!!!</v>
      </c>
      <c r="C517" s="202" t="str">
        <f>IF($D517&lt;&gt;"",VLOOKUP(TEXT($D517,0),'Angaben Stationen'!$C$15:$D$114,2,0),"")</f>
        <v/>
      </c>
      <c r="D517" s="203"/>
      <c r="E517" s="210"/>
      <c r="F517" s="230"/>
      <c r="G517" s="230"/>
      <c r="H517" s="230"/>
      <c r="I517" s="220"/>
      <c r="J517" s="220"/>
      <c r="K517" s="220"/>
      <c r="L517" s="114"/>
      <c r="M517" s="115"/>
      <c r="V517" s="6">
        <f t="shared" si="84"/>
        <v>0</v>
      </c>
      <c r="W517" s="6" t="str">
        <f t="shared" si="86"/>
        <v>Leer</v>
      </c>
      <c r="X517" s="6" t="str">
        <f t="shared" si="83"/>
        <v/>
      </c>
      <c r="Y517" s="6">
        <f>VLOOKUP($C517,{"29 - Psychiatrie (Erwachsene)",1;"30 - Kinder- und Jugendpsychiatrie",1;"31 - Psychosomatik",1;0,0;"",0},2,0)</f>
        <v>0</v>
      </c>
      <c r="Z517" s="6">
        <f t="shared" si="87"/>
        <v>0</v>
      </c>
      <c r="AA517" s="6">
        <f t="shared" si="88"/>
        <v>0</v>
      </c>
      <c r="AB517" s="6">
        <f t="shared" si="89"/>
        <v>0</v>
      </c>
      <c r="AC517" s="6">
        <f t="shared" si="90"/>
        <v>0</v>
      </c>
      <c r="AD517" s="6">
        <f t="shared" si="91"/>
        <v>0</v>
      </c>
      <c r="AE517" s="6">
        <f t="shared" si="92"/>
        <v>0</v>
      </c>
      <c r="AF517" s="6">
        <f t="shared" si="93"/>
        <v>0</v>
      </c>
      <c r="AG517" s="6">
        <f t="shared" si="94"/>
        <v>0</v>
      </c>
      <c r="AH517" s="6"/>
    </row>
    <row r="518" spans="1:34" s="20" customFormat="1" ht="15" customHeight="1" x14ac:dyDescent="0.25">
      <c r="A518" s="19"/>
      <c r="B518" s="74" t="str">
        <f t="shared" si="85"/>
        <v>!!!</v>
      </c>
      <c r="C518" s="202" t="str">
        <f>IF($D518&lt;&gt;"",VLOOKUP(TEXT($D518,0),'Angaben Stationen'!$C$15:$D$114,2,0),"")</f>
        <v/>
      </c>
      <c r="D518" s="203"/>
      <c r="E518" s="210"/>
      <c r="F518" s="230"/>
      <c r="G518" s="230"/>
      <c r="H518" s="230"/>
      <c r="I518" s="220"/>
      <c r="J518" s="220"/>
      <c r="K518" s="220"/>
      <c r="L518" s="114"/>
      <c r="M518" s="115"/>
      <c r="V518" s="6">
        <f t="shared" si="84"/>
        <v>0</v>
      </c>
      <c r="W518" s="6" t="str">
        <f t="shared" si="86"/>
        <v>Leer</v>
      </c>
      <c r="X518" s="6" t="str">
        <f t="shared" si="83"/>
        <v/>
      </c>
      <c r="Y518" s="6">
        <f>VLOOKUP($C518,{"29 - Psychiatrie (Erwachsene)",1;"30 - Kinder- und Jugendpsychiatrie",1;"31 - Psychosomatik",1;0,0;"",0},2,0)</f>
        <v>0</v>
      </c>
      <c r="Z518" s="6">
        <f t="shared" si="87"/>
        <v>0</v>
      </c>
      <c r="AA518" s="6">
        <f t="shared" si="88"/>
        <v>0</v>
      </c>
      <c r="AB518" s="6">
        <f t="shared" si="89"/>
        <v>0</v>
      </c>
      <c r="AC518" s="6">
        <f t="shared" si="90"/>
        <v>0</v>
      </c>
      <c r="AD518" s="6">
        <f t="shared" si="91"/>
        <v>0</v>
      </c>
      <c r="AE518" s="6">
        <f t="shared" si="92"/>
        <v>0</v>
      </c>
      <c r="AF518" s="6">
        <f t="shared" si="93"/>
        <v>0</v>
      </c>
      <c r="AG518" s="6">
        <f t="shared" si="94"/>
        <v>0</v>
      </c>
      <c r="AH518" s="6"/>
    </row>
    <row r="519" spans="1:34" s="20" customFormat="1" ht="15" customHeight="1" x14ac:dyDescent="0.25">
      <c r="A519" s="19"/>
      <c r="B519" s="74" t="str">
        <f t="shared" si="85"/>
        <v>!!!</v>
      </c>
      <c r="C519" s="202" t="str">
        <f>IF($D519&lt;&gt;"",VLOOKUP(TEXT($D519,0),'Angaben Stationen'!$C$15:$D$114,2,0),"")</f>
        <v/>
      </c>
      <c r="D519" s="203"/>
      <c r="E519" s="210"/>
      <c r="F519" s="230"/>
      <c r="G519" s="230"/>
      <c r="H519" s="230"/>
      <c r="I519" s="220"/>
      <c r="J519" s="220"/>
      <c r="K519" s="220"/>
      <c r="L519" s="114"/>
      <c r="M519" s="115"/>
      <c r="V519" s="6">
        <f t="shared" si="84"/>
        <v>0</v>
      </c>
      <c r="W519" s="6" t="str">
        <f t="shared" si="86"/>
        <v>Leer</v>
      </c>
      <c r="X519" s="6" t="str">
        <f t="shared" si="83"/>
        <v/>
      </c>
      <c r="Y519" s="6">
        <f>VLOOKUP($C519,{"29 - Psychiatrie (Erwachsene)",1;"30 - Kinder- und Jugendpsychiatrie",1;"31 - Psychosomatik",1;0,0;"",0},2,0)</f>
        <v>0</v>
      </c>
      <c r="Z519" s="6">
        <f t="shared" si="87"/>
        <v>0</v>
      </c>
      <c r="AA519" s="6">
        <f t="shared" si="88"/>
        <v>0</v>
      </c>
      <c r="AB519" s="6">
        <f t="shared" si="89"/>
        <v>0</v>
      </c>
      <c r="AC519" s="6">
        <f t="shared" si="90"/>
        <v>0</v>
      </c>
      <c r="AD519" s="6">
        <f t="shared" si="91"/>
        <v>0</v>
      </c>
      <c r="AE519" s="6">
        <f t="shared" si="92"/>
        <v>0</v>
      </c>
      <c r="AF519" s="6">
        <f t="shared" si="93"/>
        <v>0</v>
      </c>
      <c r="AG519" s="6">
        <f t="shared" si="94"/>
        <v>0</v>
      </c>
      <c r="AH519" s="6"/>
    </row>
    <row r="520" spans="1:34" s="20" customFormat="1" ht="15" customHeight="1" x14ac:dyDescent="0.25">
      <c r="A520" s="19"/>
      <c r="B520" s="74" t="str">
        <f t="shared" si="85"/>
        <v>!!!</v>
      </c>
      <c r="C520" s="202" t="str">
        <f>IF($D520&lt;&gt;"",VLOOKUP(TEXT($D520,0),'Angaben Stationen'!$C$15:$D$114,2,0),"")</f>
        <v/>
      </c>
      <c r="D520" s="203"/>
      <c r="E520" s="210"/>
      <c r="F520" s="230"/>
      <c r="G520" s="230"/>
      <c r="H520" s="230"/>
      <c r="I520" s="220"/>
      <c r="J520" s="220"/>
      <c r="K520" s="220"/>
      <c r="L520" s="114"/>
      <c r="M520" s="115"/>
      <c r="V520" s="6">
        <f t="shared" si="84"/>
        <v>0</v>
      </c>
      <c r="W520" s="6" t="str">
        <f t="shared" si="86"/>
        <v>Leer</v>
      </c>
      <c r="X520" s="6" t="str">
        <f t="shared" si="83"/>
        <v/>
      </c>
      <c r="Y520" s="6">
        <f>VLOOKUP($C520,{"29 - Psychiatrie (Erwachsene)",1;"30 - Kinder- und Jugendpsychiatrie",1;"31 - Psychosomatik",1;0,0;"",0},2,0)</f>
        <v>0</v>
      </c>
      <c r="Z520" s="6">
        <f t="shared" si="87"/>
        <v>0</v>
      </c>
      <c r="AA520" s="6">
        <f t="shared" si="88"/>
        <v>0</v>
      </c>
      <c r="AB520" s="6">
        <f t="shared" si="89"/>
        <v>0</v>
      </c>
      <c r="AC520" s="6">
        <f t="shared" si="90"/>
        <v>0</v>
      </c>
      <c r="AD520" s="6">
        <f t="shared" si="91"/>
        <v>0</v>
      </c>
      <c r="AE520" s="6">
        <f t="shared" si="92"/>
        <v>0</v>
      </c>
      <c r="AF520" s="6">
        <f t="shared" si="93"/>
        <v>0</v>
      </c>
      <c r="AG520" s="6">
        <f t="shared" si="94"/>
        <v>0</v>
      </c>
      <c r="AH520" s="6"/>
    </row>
    <row r="521" spans="1:34" s="20" customFormat="1" ht="15" customHeight="1" x14ac:dyDescent="0.25">
      <c r="A521" s="19"/>
      <c r="B521" s="74" t="str">
        <f t="shared" si="85"/>
        <v>!!!</v>
      </c>
      <c r="C521" s="202" t="str">
        <f>IF($D521&lt;&gt;"",VLOOKUP(TEXT($D521,0),'Angaben Stationen'!$C$15:$D$114,2,0),"")</f>
        <v/>
      </c>
      <c r="D521" s="203"/>
      <c r="E521" s="210"/>
      <c r="F521" s="230"/>
      <c r="G521" s="230"/>
      <c r="H521" s="230"/>
      <c r="I521" s="220"/>
      <c r="J521" s="220"/>
      <c r="K521" s="220"/>
      <c r="L521" s="114"/>
      <c r="M521" s="115"/>
      <c r="V521" s="6">
        <f t="shared" si="84"/>
        <v>0</v>
      </c>
      <c r="W521" s="6" t="str">
        <f t="shared" si="86"/>
        <v>Leer</v>
      </c>
      <c r="X521" s="6" t="str">
        <f t="shared" si="83"/>
        <v/>
      </c>
      <c r="Y521" s="6">
        <f>VLOOKUP($C521,{"29 - Psychiatrie (Erwachsene)",1;"30 - Kinder- und Jugendpsychiatrie",1;"31 - Psychosomatik",1;0,0;"",0},2,0)</f>
        <v>0</v>
      </c>
      <c r="Z521" s="6">
        <f t="shared" si="87"/>
        <v>0</v>
      </c>
      <c r="AA521" s="6">
        <f t="shared" si="88"/>
        <v>0</v>
      </c>
      <c r="AB521" s="6">
        <f t="shared" si="89"/>
        <v>0</v>
      </c>
      <c r="AC521" s="6">
        <f t="shared" si="90"/>
        <v>0</v>
      </c>
      <c r="AD521" s="6">
        <f t="shared" si="91"/>
        <v>0</v>
      </c>
      <c r="AE521" s="6">
        <f t="shared" si="92"/>
        <v>0</v>
      </c>
      <c r="AF521" s="6">
        <f t="shared" si="93"/>
        <v>0</v>
      </c>
      <c r="AG521" s="6">
        <f t="shared" si="94"/>
        <v>0</v>
      </c>
      <c r="AH521" s="6"/>
    </row>
    <row r="522" spans="1:34" s="20" customFormat="1" ht="15" customHeight="1" x14ac:dyDescent="0.25">
      <c r="A522" s="19"/>
      <c r="B522" s="74" t="str">
        <f t="shared" si="85"/>
        <v>!!!</v>
      </c>
      <c r="C522" s="202" t="str">
        <f>IF($D522&lt;&gt;"",VLOOKUP(TEXT($D522,0),'Angaben Stationen'!$C$15:$D$114,2,0),"")</f>
        <v/>
      </c>
      <c r="D522" s="203"/>
      <c r="E522" s="210"/>
      <c r="F522" s="230"/>
      <c r="G522" s="230"/>
      <c r="H522" s="230"/>
      <c r="I522" s="220"/>
      <c r="J522" s="220"/>
      <c r="K522" s="220"/>
      <c r="L522" s="114"/>
      <c r="M522" s="115"/>
      <c r="V522" s="6">
        <f t="shared" si="84"/>
        <v>0</v>
      </c>
      <c r="W522" s="6" t="str">
        <f t="shared" si="86"/>
        <v>Leer</v>
      </c>
      <c r="X522" s="6" t="str">
        <f t="shared" si="83"/>
        <v/>
      </c>
      <c r="Y522" s="6">
        <f>VLOOKUP($C522,{"29 - Psychiatrie (Erwachsene)",1;"30 - Kinder- und Jugendpsychiatrie",1;"31 - Psychosomatik",1;0,0;"",0},2,0)</f>
        <v>0</v>
      </c>
      <c r="Z522" s="6">
        <f t="shared" si="87"/>
        <v>0</v>
      </c>
      <c r="AA522" s="6">
        <f t="shared" si="88"/>
        <v>0</v>
      </c>
      <c r="AB522" s="6">
        <f t="shared" si="89"/>
        <v>0</v>
      </c>
      <c r="AC522" s="6">
        <f t="shared" si="90"/>
        <v>0</v>
      </c>
      <c r="AD522" s="6">
        <f t="shared" si="91"/>
        <v>0</v>
      </c>
      <c r="AE522" s="6">
        <f t="shared" si="92"/>
        <v>0</v>
      </c>
      <c r="AF522" s="6">
        <f t="shared" si="93"/>
        <v>0</v>
      </c>
      <c r="AG522" s="6">
        <f t="shared" si="94"/>
        <v>0</v>
      </c>
      <c r="AH522" s="6"/>
    </row>
    <row r="523" spans="1:34" s="20" customFormat="1" ht="15" customHeight="1" x14ac:dyDescent="0.25">
      <c r="A523" s="19"/>
      <c r="B523" s="74" t="str">
        <f t="shared" si="85"/>
        <v>!!!</v>
      </c>
      <c r="C523" s="202" t="str">
        <f>IF($D523&lt;&gt;"",VLOOKUP(TEXT($D523,0),'Angaben Stationen'!$C$15:$D$114,2,0),"")</f>
        <v/>
      </c>
      <c r="D523" s="203"/>
      <c r="E523" s="210"/>
      <c r="F523" s="230"/>
      <c r="G523" s="230"/>
      <c r="H523" s="230"/>
      <c r="I523" s="220"/>
      <c r="J523" s="220"/>
      <c r="K523" s="220"/>
      <c r="L523" s="114"/>
      <c r="M523" s="115"/>
      <c r="V523" s="6">
        <f t="shared" si="84"/>
        <v>0</v>
      </c>
      <c r="W523" s="6" t="str">
        <f t="shared" si="86"/>
        <v>Leer</v>
      </c>
      <c r="X523" s="6" t="str">
        <f t="shared" si="83"/>
        <v/>
      </c>
      <c r="Y523" s="6">
        <f>VLOOKUP($C523,{"29 - Psychiatrie (Erwachsene)",1;"30 - Kinder- und Jugendpsychiatrie",1;"31 - Psychosomatik",1;0,0;"",0},2,0)</f>
        <v>0</v>
      </c>
      <c r="Z523" s="6">
        <f t="shared" si="87"/>
        <v>0</v>
      </c>
      <c r="AA523" s="6">
        <f t="shared" si="88"/>
        <v>0</v>
      </c>
      <c r="AB523" s="6">
        <f t="shared" si="89"/>
        <v>0</v>
      </c>
      <c r="AC523" s="6">
        <f t="shared" si="90"/>
        <v>0</v>
      </c>
      <c r="AD523" s="6">
        <f t="shared" si="91"/>
        <v>0</v>
      </c>
      <c r="AE523" s="6">
        <f t="shared" si="92"/>
        <v>0</v>
      </c>
      <c r="AF523" s="6">
        <f t="shared" si="93"/>
        <v>0</v>
      </c>
      <c r="AG523" s="6">
        <f t="shared" si="94"/>
        <v>0</v>
      </c>
      <c r="AH523" s="6"/>
    </row>
    <row r="524" spans="1:34" s="20" customFormat="1" ht="15" customHeight="1" x14ac:dyDescent="0.25">
      <c r="A524" s="19"/>
      <c r="B524" s="74" t="str">
        <f t="shared" si="85"/>
        <v>!!!</v>
      </c>
      <c r="C524" s="202" t="str">
        <f>IF($D524&lt;&gt;"",VLOOKUP(TEXT($D524,0),'Angaben Stationen'!$C$15:$D$114,2,0),"")</f>
        <v/>
      </c>
      <c r="D524" s="203"/>
      <c r="E524" s="210"/>
      <c r="F524" s="230"/>
      <c r="G524" s="230"/>
      <c r="H524" s="230"/>
      <c r="I524" s="220"/>
      <c r="J524" s="220"/>
      <c r="K524" s="220"/>
      <c r="L524" s="114"/>
      <c r="M524" s="115"/>
      <c r="V524" s="6">
        <f t="shared" si="84"/>
        <v>0</v>
      </c>
      <c r="W524" s="6" t="str">
        <f t="shared" si="86"/>
        <v>Leer</v>
      </c>
      <c r="X524" s="6" t="str">
        <f t="shared" si="83"/>
        <v/>
      </c>
      <c r="Y524" s="6">
        <f>VLOOKUP($C524,{"29 - Psychiatrie (Erwachsene)",1;"30 - Kinder- und Jugendpsychiatrie",1;"31 - Psychosomatik",1;0,0;"",0},2,0)</f>
        <v>0</v>
      </c>
      <c r="Z524" s="6">
        <f t="shared" si="87"/>
        <v>0</v>
      </c>
      <c r="AA524" s="6">
        <f t="shared" si="88"/>
        <v>0</v>
      </c>
      <c r="AB524" s="6">
        <f t="shared" si="89"/>
        <v>0</v>
      </c>
      <c r="AC524" s="6">
        <f t="shared" si="90"/>
        <v>0</v>
      </c>
      <c r="AD524" s="6">
        <f t="shared" si="91"/>
        <v>0</v>
      </c>
      <c r="AE524" s="6">
        <f t="shared" si="92"/>
        <v>0</v>
      </c>
      <c r="AF524" s="6">
        <f t="shared" si="93"/>
        <v>0</v>
      </c>
      <c r="AG524" s="6">
        <f t="shared" si="94"/>
        <v>0</v>
      </c>
      <c r="AH524" s="6"/>
    </row>
    <row r="525" spans="1:34" s="20" customFormat="1" ht="15" customHeight="1" x14ac:dyDescent="0.25">
      <c r="A525" s="19"/>
      <c r="B525" s="74" t="str">
        <f t="shared" si="85"/>
        <v>!!!</v>
      </c>
      <c r="C525" s="202" t="str">
        <f>IF($D525&lt;&gt;"",VLOOKUP(TEXT($D525,0),'Angaben Stationen'!$C$15:$D$114,2,0),"")</f>
        <v/>
      </c>
      <c r="D525" s="203"/>
      <c r="E525" s="210"/>
      <c r="F525" s="230"/>
      <c r="G525" s="230"/>
      <c r="H525" s="230"/>
      <c r="I525" s="220"/>
      <c r="J525" s="220"/>
      <c r="K525" s="220"/>
      <c r="L525" s="114"/>
      <c r="M525" s="115"/>
      <c r="V525" s="6">
        <f t="shared" si="84"/>
        <v>0</v>
      </c>
      <c r="W525" s="6" t="str">
        <f t="shared" si="86"/>
        <v>Leer</v>
      </c>
      <c r="X525" s="6" t="str">
        <f t="shared" si="83"/>
        <v/>
      </c>
      <c r="Y525" s="6">
        <f>VLOOKUP($C525,{"29 - Psychiatrie (Erwachsene)",1;"30 - Kinder- und Jugendpsychiatrie",1;"31 - Psychosomatik",1;0,0;"",0},2,0)</f>
        <v>0</v>
      </c>
      <c r="Z525" s="6">
        <f t="shared" si="87"/>
        <v>0</v>
      </c>
      <c r="AA525" s="6">
        <f t="shared" si="88"/>
        <v>0</v>
      </c>
      <c r="AB525" s="6">
        <f t="shared" si="89"/>
        <v>0</v>
      </c>
      <c r="AC525" s="6">
        <f t="shared" si="90"/>
        <v>0</v>
      </c>
      <c r="AD525" s="6">
        <f t="shared" si="91"/>
        <v>0</v>
      </c>
      <c r="AE525" s="6">
        <f t="shared" si="92"/>
        <v>0</v>
      </c>
      <c r="AF525" s="6">
        <f t="shared" si="93"/>
        <v>0</v>
      </c>
      <c r="AG525" s="6">
        <f t="shared" si="94"/>
        <v>0</v>
      </c>
      <c r="AH525" s="6"/>
    </row>
    <row r="526" spans="1:34" s="20" customFormat="1" ht="15" customHeight="1" x14ac:dyDescent="0.25">
      <c r="A526" s="19"/>
      <c r="B526" s="74" t="str">
        <f t="shared" si="85"/>
        <v>!!!</v>
      </c>
      <c r="C526" s="202" t="str">
        <f>IF($D526&lt;&gt;"",VLOOKUP(TEXT($D526,0),'Angaben Stationen'!$C$15:$D$114,2,0),"")</f>
        <v/>
      </c>
      <c r="D526" s="203"/>
      <c r="E526" s="210"/>
      <c r="F526" s="230"/>
      <c r="G526" s="230"/>
      <c r="H526" s="230"/>
      <c r="I526" s="220"/>
      <c r="J526" s="220"/>
      <c r="K526" s="220"/>
      <c r="L526" s="114"/>
      <c r="M526" s="115"/>
      <c r="V526" s="6">
        <f t="shared" si="84"/>
        <v>0</v>
      </c>
      <c r="W526" s="6" t="str">
        <f t="shared" si="86"/>
        <v>Leer</v>
      </c>
      <c r="X526" s="6" t="str">
        <f t="shared" si="83"/>
        <v/>
      </c>
      <c r="Y526" s="6">
        <f>VLOOKUP($C526,{"29 - Psychiatrie (Erwachsene)",1;"30 - Kinder- und Jugendpsychiatrie",1;"31 - Psychosomatik",1;0,0;"",0},2,0)</f>
        <v>0</v>
      </c>
      <c r="Z526" s="6">
        <f t="shared" si="87"/>
        <v>0</v>
      </c>
      <c r="AA526" s="6">
        <f t="shared" si="88"/>
        <v>0</v>
      </c>
      <c r="AB526" s="6">
        <f t="shared" si="89"/>
        <v>0</v>
      </c>
      <c r="AC526" s="6">
        <f t="shared" si="90"/>
        <v>0</v>
      </c>
      <c r="AD526" s="6">
        <f t="shared" si="91"/>
        <v>0</v>
      </c>
      <c r="AE526" s="6">
        <f t="shared" si="92"/>
        <v>0</v>
      </c>
      <c r="AF526" s="6">
        <f t="shared" si="93"/>
        <v>0</v>
      </c>
      <c r="AG526" s="6">
        <f t="shared" si="94"/>
        <v>0</v>
      </c>
      <c r="AH526" s="6"/>
    </row>
    <row r="527" spans="1:34" s="20" customFormat="1" ht="15" customHeight="1" x14ac:dyDescent="0.25">
      <c r="A527" s="19"/>
      <c r="B527" s="74" t="str">
        <f t="shared" si="85"/>
        <v>!!!</v>
      </c>
      <c r="C527" s="202" t="str">
        <f>IF($D527&lt;&gt;"",VLOOKUP(TEXT($D527,0),'Angaben Stationen'!$C$15:$D$114,2,0),"")</f>
        <v/>
      </c>
      <c r="D527" s="203"/>
      <c r="E527" s="210"/>
      <c r="F527" s="230"/>
      <c r="G527" s="230"/>
      <c r="H527" s="230"/>
      <c r="I527" s="220"/>
      <c r="J527" s="220"/>
      <c r="K527" s="220"/>
      <c r="L527" s="114"/>
      <c r="M527" s="115"/>
      <c r="V527" s="6">
        <f t="shared" si="84"/>
        <v>0</v>
      </c>
      <c r="W527" s="6" t="str">
        <f t="shared" si="86"/>
        <v>Leer</v>
      </c>
      <c r="X527" s="6" t="str">
        <f t="shared" ref="X527:X590" si="95">IF($C527&lt;&gt;"","Monate","")</f>
        <v/>
      </c>
      <c r="Y527" s="6">
        <f>VLOOKUP($C527,{"29 - Psychiatrie (Erwachsene)",1;"30 - Kinder- und Jugendpsychiatrie",1;"31 - Psychosomatik",1;0,0;"",0},2,0)</f>
        <v>0</v>
      </c>
      <c r="Z527" s="6">
        <f t="shared" si="87"/>
        <v>0</v>
      </c>
      <c r="AA527" s="6">
        <f t="shared" si="88"/>
        <v>0</v>
      </c>
      <c r="AB527" s="6">
        <f t="shared" si="89"/>
        <v>0</v>
      </c>
      <c r="AC527" s="6">
        <f t="shared" si="90"/>
        <v>0</v>
      </c>
      <c r="AD527" s="6">
        <f t="shared" si="91"/>
        <v>0</v>
      </c>
      <c r="AE527" s="6">
        <f t="shared" si="92"/>
        <v>0</v>
      </c>
      <c r="AF527" s="6">
        <f t="shared" si="93"/>
        <v>0</v>
      </c>
      <c r="AG527" s="6">
        <f t="shared" si="94"/>
        <v>0</v>
      </c>
      <c r="AH527" s="6"/>
    </row>
    <row r="528" spans="1:34" s="20" customFormat="1" ht="15" customHeight="1" x14ac:dyDescent="0.25">
      <c r="A528" s="19"/>
      <c r="B528" s="74" t="str">
        <f t="shared" si="85"/>
        <v>!!!</v>
      </c>
      <c r="C528" s="202" t="str">
        <f>IF($D528&lt;&gt;"",VLOOKUP(TEXT($D528,0),'Angaben Stationen'!$C$15:$D$114,2,0),"")</f>
        <v/>
      </c>
      <c r="D528" s="203"/>
      <c r="E528" s="210"/>
      <c r="F528" s="230"/>
      <c r="G528" s="230"/>
      <c r="H528" s="230"/>
      <c r="I528" s="220"/>
      <c r="J528" s="220"/>
      <c r="K528" s="220"/>
      <c r="L528" s="114"/>
      <c r="M528" s="115"/>
      <c r="V528" s="6">
        <f t="shared" si="84"/>
        <v>0</v>
      </c>
      <c r="W528" s="6" t="str">
        <f t="shared" si="86"/>
        <v>Leer</v>
      </c>
      <c r="X528" s="6" t="str">
        <f t="shared" si="95"/>
        <v/>
      </c>
      <c r="Y528" s="6">
        <f>VLOOKUP($C528,{"29 - Psychiatrie (Erwachsene)",1;"30 - Kinder- und Jugendpsychiatrie",1;"31 - Psychosomatik",1;0,0;"",0},2,0)</f>
        <v>0</v>
      </c>
      <c r="Z528" s="6">
        <f t="shared" si="87"/>
        <v>0</v>
      </c>
      <c r="AA528" s="6">
        <f t="shared" si="88"/>
        <v>0</v>
      </c>
      <c r="AB528" s="6">
        <f t="shared" si="89"/>
        <v>0</v>
      </c>
      <c r="AC528" s="6">
        <f t="shared" si="90"/>
        <v>0</v>
      </c>
      <c r="AD528" s="6">
        <f t="shared" si="91"/>
        <v>0</v>
      </c>
      <c r="AE528" s="6">
        <f t="shared" si="92"/>
        <v>0</v>
      </c>
      <c r="AF528" s="6">
        <f t="shared" si="93"/>
        <v>0</v>
      </c>
      <c r="AG528" s="6">
        <f t="shared" si="94"/>
        <v>0</v>
      </c>
      <c r="AH528" s="6"/>
    </row>
    <row r="529" spans="1:34" s="20" customFormat="1" ht="15" customHeight="1" x14ac:dyDescent="0.25">
      <c r="A529" s="19"/>
      <c r="B529" s="74" t="str">
        <f t="shared" si="85"/>
        <v>!!!</v>
      </c>
      <c r="C529" s="202" t="str">
        <f>IF($D529&lt;&gt;"",VLOOKUP(TEXT($D529,0),'Angaben Stationen'!$C$15:$D$114,2,0),"")</f>
        <v/>
      </c>
      <c r="D529" s="203"/>
      <c r="E529" s="210"/>
      <c r="F529" s="230"/>
      <c r="G529" s="230"/>
      <c r="H529" s="230"/>
      <c r="I529" s="220"/>
      <c r="J529" s="220"/>
      <c r="K529" s="220"/>
      <c r="L529" s="114"/>
      <c r="M529" s="115"/>
      <c r="V529" s="6">
        <f t="shared" ref="V529:V592" si="96">IF(LEN(B529)&gt;0,0,1)</f>
        <v>0</v>
      </c>
      <c r="W529" s="6" t="str">
        <f t="shared" si="86"/>
        <v>Leer</v>
      </c>
      <c r="X529" s="6" t="str">
        <f t="shared" si="95"/>
        <v/>
      </c>
      <c r="Y529" s="6">
        <f>VLOOKUP($C529,{"29 - Psychiatrie (Erwachsene)",1;"30 - Kinder- und Jugendpsychiatrie",1;"31 - Psychosomatik",1;0,0;"",0},2,0)</f>
        <v>0</v>
      </c>
      <c r="Z529" s="6">
        <f t="shared" si="87"/>
        <v>0</v>
      </c>
      <c r="AA529" s="6">
        <f t="shared" si="88"/>
        <v>0</v>
      </c>
      <c r="AB529" s="6">
        <f t="shared" si="89"/>
        <v>0</v>
      </c>
      <c r="AC529" s="6">
        <f t="shared" si="90"/>
        <v>0</v>
      </c>
      <c r="AD529" s="6">
        <f t="shared" si="91"/>
        <v>0</v>
      </c>
      <c r="AE529" s="6">
        <f t="shared" si="92"/>
        <v>0</v>
      </c>
      <c r="AF529" s="6">
        <f t="shared" si="93"/>
        <v>0</v>
      </c>
      <c r="AG529" s="6">
        <f t="shared" si="94"/>
        <v>0</v>
      </c>
      <c r="AH529" s="6"/>
    </row>
    <row r="530" spans="1:34" s="20" customFormat="1" ht="15" customHeight="1" x14ac:dyDescent="0.25">
      <c r="A530" s="19"/>
      <c r="B530" s="74" t="str">
        <f t="shared" ref="B530:B593" si="97">IF(SUM(Y530:AG530)&lt;9,"!!!","")</f>
        <v>!!!</v>
      </c>
      <c r="C530" s="202" t="str">
        <f>IF($D530&lt;&gt;"",VLOOKUP(TEXT($D530,0),'Angaben Stationen'!$C$15:$D$114,2,0),"")</f>
        <v/>
      </c>
      <c r="D530" s="203"/>
      <c r="E530" s="210"/>
      <c r="F530" s="230"/>
      <c r="G530" s="230"/>
      <c r="H530" s="230"/>
      <c r="I530" s="220"/>
      <c r="J530" s="220"/>
      <c r="K530" s="220"/>
      <c r="L530" s="114"/>
      <c r="M530" s="115"/>
      <c r="V530" s="6">
        <f t="shared" si="96"/>
        <v>0</v>
      </c>
      <c r="W530" s="6" t="str">
        <f t="shared" ref="W530:W593" si="98">IF($D529&lt;&gt;"","Stationen","Leer")</f>
        <v>Leer</v>
      </c>
      <c r="X530" s="6" t="str">
        <f t="shared" si="95"/>
        <v/>
      </c>
      <c r="Y530" s="6">
        <f>VLOOKUP($C530,{"29 - Psychiatrie (Erwachsene)",1;"30 - Kinder- und Jugendpsychiatrie",1;"31 - Psychosomatik",1;0,0;"",0},2,0)</f>
        <v>0</v>
      </c>
      <c r="Z530" s="6">
        <f t="shared" ref="Z530:Z593" si="99">IF(LEN($D530)&gt;0,1,0)</f>
        <v>0</v>
      </c>
      <c r="AA530" s="6">
        <f t="shared" ref="AA530:AA593" si="100">IF(LEN($E530)&gt;0,1,0)</f>
        <v>0</v>
      </c>
      <c r="AB530" s="6">
        <f t="shared" ref="AB530:AB593" si="101">IF(LEN($F530)&gt;0,1,0)</f>
        <v>0</v>
      </c>
      <c r="AC530" s="6">
        <f t="shared" ref="AC530:AC593" si="102">IF(LEN($G530)&gt;0,1,0)</f>
        <v>0</v>
      </c>
      <c r="AD530" s="6">
        <f t="shared" ref="AD530:AD593" si="103">IF(LEN($H530)&gt;0,1,0)</f>
        <v>0</v>
      </c>
      <c r="AE530" s="6">
        <f t="shared" ref="AE530:AE593" si="104">IF(LEN($I530)&gt;0,1,0)</f>
        <v>0</v>
      </c>
      <c r="AF530" s="6">
        <f t="shared" ref="AF530:AF593" si="105">IF(LEN($J530)&gt;0,1,0)</f>
        <v>0</v>
      </c>
      <c r="AG530" s="6">
        <f t="shared" ref="AG530:AG593" si="106">IF(LEN($K530)&gt;0,1,0)</f>
        <v>0</v>
      </c>
      <c r="AH530" s="6"/>
    </row>
    <row r="531" spans="1:34" s="20" customFormat="1" ht="15" customHeight="1" x14ac:dyDescent="0.25">
      <c r="A531" s="19"/>
      <c r="B531" s="74" t="str">
        <f t="shared" si="97"/>
        <v>!!!</v>
      </c>
      <c r="C531" s="202" t="str">
        <f>IF($D531&lt;&gt;"",VLOOKUP(TEXT($D531,0),'Angaben Stationen'!$C$15:$D$114,2,0),"")</f>
        <v/>
      </c>
      <c r="D531" s="203"/>
      <c r="E531" s="210"/>
      <c r="F531" s="230"/>
      <c r="G531" s="230"/>
      <c r="H531" s="230"/>
      <c r="I531" s="220"/>
      <c r="J531" s="220"/>
      <c r="K531" s="220"/>
      <c r="L531" s="114"/>
      <c r="M531" s="115"/>
      <c r="V531" s="6">
        <f t="shared" si="96"/>
        <v>0</v>
      </c>
      <c r="W531" s="6" t="str">
        <f t="shared" si="98"/>
        <v>Leer</v>
      </c>
      <c r="X531" s="6" t="str">
        <f t="shared" si="95"/>
        <v/>
      </c>
      <c r="Y531" s="6">
        <f>VLOOKUP($C531,{"29 - Psychiatrie (Erwachsene)",1;"30 - Kinder- und Jugendpsychiatrie",1;"31 - Psychosomatik",1;0,0;"",0},2,0)</f>
        <v>0</v>
      </c>
      <c r="Z531" s="6">
        <f t="shared" si="99"/>
        <v>0</v>
      </c>
      <c r="AA531" s="6">
        <f t="shared" si="100"/>
        <v>0</v>
      </c>
      <c r="AB531" s="6">
        <f t="shared" si="101"/>
        <v>0</v>
      </c>
      <c r="AC531" s="6">
        <f t="shared" si="102"/>
        <v>0</v>
      </c>
      <c r="AD531" s="6">
        <f t="shared" si="103"/>
        <v>0</v>
      </c>
      <c r="AE531" s="6">
        <f t="shared" si="104"/>
        <v>0</v>
      </c>
      <c r="AF531" s="6">
        <f t="shared" si="105"/>
        <v>0</v>
      </c>
      <c r="AG531" s="6">
        <f t="shared" si="106"/>
        <v>0</v>
      </c>
      <c r="AH531" s="6"/>
    </row>
    <row r="532" spans="1:34" s="20" customFormat="1" ht="15" customHeight="1" x14ac:dyDescent="0.25">
      <c r="A532" s="19"/>
      <c r="B532" s="74" t="str">
        <f t="shared" si="97"/>
        <v>!!!</v>
      </c>
      <c r="C532" s="202" t="str">
        <f>IF($D532&lt;&gt;"",VLOOKUP(TEXT($D532,0),'Angaben Stationen'!$C$15:$D$114,2,0),"")</f>
        <v/>
      </c>
      <c r="D532" s="203"/>
      <c r="E532" s="210"/>
      <c r="F532" s="230"/>
      <c r="G532" s="230"/>
      <c r="H532" s="230"/>
      <c r="I532" s="220"/>
      <c r="J532" s="220"/>
      <c r="K532" s="220"/>
      <c r="L532" s="114"/>
      <c r="M532" s="115"/>
      <c r="V532" s="6">
        <f t="shared" si="96"/>
        <v>0</v>
      </c>
      <c r="W532" s="6" t="str">
        <f t="shared" si="98"/>
        <v>Leer</v>
      </c>
      <c r="X532" s="6" t="str">
        <f t="shared" si="95"/>
        <v/>
      </c>
      <c r="Y532" s="6">
        <f>VLOOKUP($C532,{"29 - Psychiatrie (Erwachsene)",1;"30 - Kinder- und Jugendpsychiatrie",1;"31 - Psychosomatik",1;0,0;"",0},2,0)</f>
        <v>0</v>
      </c>
      <c r="Z532" s="6">
        <f t="shared" si="99"/>
        <v>0</v>
      </c>
      <c r="AA532" s="6">
        <f t="shared" si="100"/>
        <v>0</v>
      </c>
      <c r="AB532" s="6">
        <f t="shared" si="101"/>
        <v>0</v>
      </c>
      <c r="AC532" s="6">
        <f t="shared" si="102"/>
        <v>0</v>
      </c>
      <c r="AD532" s="6">
        <f t="shared" si="103"/>
        <v>0</v>
      </c>
      <c r="AE532" s="6">
        <f t="shared" si="104"/>
        <v>0</v>
      </c>
      <c r="AF532" s="6">
        <f t="shared" si="105"/>
        <v>0</v>
      </c>
      <c r="AG532" s="6">
        <f t="shared" si="106"/>
        <v>0</v>
      </c>
      <c r="AH532" s="6"/>
    </row>
    <row r="533" spans="1:34" s="20" customFormat="1" ht="15" customHeight="1" x14ac:dyDescent="0.25">
      <c r="A533" s="19"/>
      <c r="B533" s="74" t="str">
        <f t="shared" si="97"/>
        <v>!!!</v>
      </c>
      <c r="C533" s="202" t="str">
        <f>IF($D533&lt;&gt;"",VLOOKUP(TEXT($D533,0),'Angaben Stationen'!$C$15:$D$114,2,0),"")</f>
        <v/>
      </c>
      <c r="D533" s="203"/>
      <c r="E533" s="210"/>
      <c r="F533" s="230"/>
      <c r="G533" s="230"/>
      <c r="H533" s="230"/>
      <c r="I533" s="220"/>
      <c r="J533" s="220"/>
      <c r="K533" s="220"/>
      <c r="L533" s="114"/>
      <c r="M533" s="115"/>
      <c r="V533" s="6">
        <f t="shared" si="96"/>
        <v>0</v>
      </c>
      <c r="W533" s="6" t="str">
        <f t="shared" si="98"/>
        <v>Leer</v>
      </c>
      <c r="X533" s="6" t="str">
        <f t="shared" si="95"/>
        <v/>
      </c>
      <c r="Y533" s="6">
        <f>VLOOKUP($C533,{"29 - Psychiatrie (Erwachsene)",1;"30 - Kinder- und Jugendpsychiatrie",1;"31 - Psychosomatik",1;0,0;"",0},2,0)</f>
        <v>0</v>
      </c>
      <c r="Z533" s="6">
        <f t="shared" si="99"/>
        <v>0</v>
      </c>
      <c r="AA533" s="6">
        <f t="shared" si="100"/>
        <v>0</v>
      </c>
      <c r="AB533" s="6">
        <f t="shared" si="101"/>
        <v>0</v>
      </c>
      <c r="AC533" s="6">
        <f t="shared" si="102"/>
        <v>0</v>
      </c>
      <c r="AD533" s="6">
        <f t="shared" si="103"/>
        <v>0</v>
      </c>
      <c r="AE533" s="6">
        <f t="shared" si="104"/>
        <v>0</v>
      </c>
      <c r="AF533" s="6">
        <f t="shared" si="105"/>
        <v>0</v>
      </c>
      <c r="AG533" s="6">
        <f t="shared" si="106"/>
        <v>0</v>
      </c>
      <c r="AH533" s="6"/>
    </row>
    <row r="534" spans="1:34" s="20" customFormat="1" ht="15" customHeight="1" x14ac:dyDescent="0.25">
      <c r="A534" s="19"/>
      <c r="B534" s="74" t="str">
        <f t="shared" si="97"/>
        <v>!!!</v>
      </c>
      <c r="C534" s="202" t="str">
        <f>IF($D534&lt;&gt;"",VLOOKUP(TEXT($D534,0),'Angaben Stationen'!$C$15:$D$114,2,0),"")</f>
        <v/>
      </c>
      <c r="D534" s="203"/>
      <c r="E534" s="210"/>
      <c r="F534" s="230"/>
      <c r="G534" s="230"/>
      <c r="H534" s="230"/>
      <c r="I534" s="220"/>
      <c r="J534" s="220"/>
      <c r="K534" s="220"/>
      <c r="L534" s="114"/>
      <c r="M534" s="115"/>
      <c r="V534" s="6">
        <f t="shared" si="96"/>
        <v>0</v>
      </c>
      <c r="W534" s="6" t="str">
        <f t="shared" si="98"/>
        <v>Leer</v>
      </c>
      <c r="X534" s="6" t="str">
        <f t="shared" si="95"/>
        <v/>
      </c>
      <c r="Y534" s="6">
        <f>VLOOKUP($C534,{"29 - Psychiatrie (Erwachsene)",1;"30 - Kinder- und Jugendpsychiatrie",1;"31 - Psychosomatik",1;0,0;"",0},2,0)</f>
        <v>0</v>
      </c>
      <c r="Z534" s="6">
        <f t="shared" si="99"/>
        <v>0</v>
      </c>
      <c r="AA534" s="6">
        <f t="shared" si="100"/>
        <v>0</v>
      </c>
      <c r="AB534" s="6">
        <f t="shared" si="101"/>
        <v>0</v>
      </c>
      <c r="AC534" s="6">
        <f t="shared" si="102"/>
        <v>0</v>
      </c>
      <c r="AD534" s="6">
        <f t="shared" si="103"/>
        <v>0</v>
      </c>
      <c r="AE534" s="6">
        <f t="shared" si="104"/>
        <v>0</v>
      </c>
      <c r="AF534" s="6">
        <f t="shared" si="105"/>
        <v>0</v>
      </c>
      <c r="AG534" s="6">
        <f t="shared" si="106"/>
        <v>0</v>
      </c>
      <c r="AH534" s="6"/>
    </row>
    <row r="535" spans="1:34" s="20" customFormat="1" ht="15" customHeight="1" x14ac:dyDescent="0.25">
      <c r="A535" s="19"/>
      <c r="B535" s="74" t="str">
        <f t="shared" si="97"/>
        <v>!!!</v>
      </c>
      <c r="C535" s="202" t="str">
        <f>IF($D535&lt;&gt;"",VLOOKUP(TEXT($D535,0),'Angaben Stationen'!$C$15:$D$114,2,0),"")</f>
        <v/>
      </c>
      <c r="D535" s="203"/>
      <c r="E535" s="210"/>
      <c r="F535" s="230"/>
      <c r="G535" s="230"/>
      <c r="H535" s="230"/>
      <c r="I535" s="220"/>
      <c r="J535" s="220"/>
      <c r="K535" s="220"/>
      <c r="L535" s="114"/>
      <c r="M535" s="115"/>
      <c r="V535" s="6">
        <f t="shared" si="96"/>
        <v>0</v>
      </c>
      <c r="W535" s="6" t="str">
        <f t="shared" si="98"/>
        <v>Leer</v>
      </c>
      <c r="X535" s="6" t="str">
        <f t="shared" si="95"/>
        <v/>
      </c>
      <c r="Y535" s="6">
        <f>VLOOKUP($C535,{"29 - Psychiatrie (Erwachsene)",1;"30 - Kinder- und Jugendpsychiatrie",1;"31 - Psychosomatik",1;0,0;"",0},2,0)</f>
        <v>0</v>
      </c>
      <c r="Z535" s="6">
        <f t="shared" si="99"/>
        <v>0</v>
      </c>
      <c r="AA535" s="6">
        <f t="shared" si="100"/>
        <v>0</v>
      </c>
      <c r="AB535" s="6">
        <f t="shared" si="101"/>
        <v>0</v>
      </c>
      <c r="AC535" s="6">
        <f t="shared" si="102"/>
        <v>0</v>
      </c>
      <c r="AD535" s="6">
        <f t="shared" si="103"/>
        <v>0</v>
      </c>
      <c r="AE535" s="6">
        <f t="shared" si="104"/>
        <v>0</v>
      </c>
      <c r="AF535" s="6">
        <f t="shared" si="105"/>
        <v>0</v>
      </c>
      <c r="AG535" s="6">
        <f t="shared" si="106"/>
        <v>0</v>
      </c>
      <c r="AH535" s="6"/>
    </row>
    <row r="536" spans="1:34" s="20" customFormat="1" ht="15" customHeight="1" x14ac:dyDescent="0.25">
      <c r="A536" s="19"/>
      <c r="B536" s="74" t="str">
        <f t="shared" si="97"/>
        <v>!!!</v>
      </c>
      <c r="C536" s="202" t="str">
        <f>IF($D536&lt;&gt;"",VLOOKUP(TEXT($D536,0),'Angaben Stationen'!$C$15:$D$114,2,0),"")</f>
        <v/>
      </c>
      <c r="D536" s="203"/>
      <c r="E536" s="210"/>
      <c r="F536" s="230"/>
      <c r="G536" s="230"/>
      <c r="H536" s="230"/>
      <c r="I536" s="220"/>
      <c r="J536" s="220"/>
      <c r="K536" s="220"/>
      <c r="L536" s="114"/>
      <c r="M536" s="115"/>
      <c r="V536" s="6">
        <f t="shared" si="96"/>
        <v>0</v>
      </c>
      <c r="W536" s="6" t="str">
        <f t="shared" si="98"/>
        <v>Leer</v>
      </c>
      <c r="X536" s="6" t="str">
        <f t="shared" si="95"/>
        <v/>
      </c>
      <c r="Y536" s="6">
        <f>VLOOKUP($C536,{"29 - Psychiatrie (Erwachsene)",1;"30 - Kinder- und Jugendpsychiatrie",1;"31 - Psychosomatik",1;0,0;"",0},2,0)</f>
        <v>0</v>
      </c>
      <c r="Z536" s="6">
        <f t="shared" si="99"/>
        <v>0</v>
      </c>
      <c r="AA536" s="6">
        <f t="shared" si="100"/>
        <v>0</v>
      </c>
      <c r="AB536" s="6">
        <f t="shared" si="101"/>
        <v>0</v>
      </c>
      <c r="AC536" s="6">
        <f t="shared" si="102"/>
        <v>0</v>
      </c>
      <c r="AD536" s="6">
        <f t="shared" si="103"/>
        <v>0</v>
      </c>
      <c r="AE536" s="6">
        <f t="shared" si="104"/>
        <v>0</v>
      </c>
      <c r="AF536" s="6">
        <f t="shared" si="105"/>
        <v>0</v>
      </c>
      <c r="AG536" s="6">
        <f t="shared" si="106"/>
        <v>0</v>
      </c>
      <c r="AH536" s="6"/>
    </row>
    <row r="537" spans="1:34" s="20" customFormat="1" ht="15" customHeight="1" x14ac:dyDescent="0.25">
      <c r="A537" s="19"/>
      <c r="B537" s="74" t="str">
        <f t="shared" si="97"/>
        <v>!!!</v>
      </c>
      <c r="C537" s="202" t="str">
        <f>IF($D537&lt;&gt;"",VLOOKUP(TEXT($D537,0),'Angaben Stationen'!$C$15:$D$114,2,0),"")</f>
        <v/>
      </c>
      <c r="D537" s="203"/>
      <c r="E537" s="210"/>
      <c r="F537" s="230"/>
      <c r="G537" s="230"/>
      <c r="H537" s="230"/>
      <c r="I537" s="220"/>
      <c r="J537" s="220"/>
      <c r="K537" s="220"/>
      <c r="L537" s="114"/>
      <c r="M537" s="115"/>
      <c r="V537" s="6">
        <f t="shared" si="96"/>
        <v>0</v>
      </c>
      <c r="W537" s="6" t="str">
        <f t="shared" si="98"/>
        <v>Leer</v>
      </c>
      <c r="X537" s="6" t="str">
        <f t="shared" si="95"/>
        <v/>
      </c>
      <c r="Y537" s="6">
        <f>VLOOKUP($C537,{"29 - Psychiatrie (Erwachsene)",1;"30 - Kinder- und Jugendpsychiatrie",1;"31 - Psychosomatik",1;0,0;"",0},2,0)</f>
        <v>0</v>
      </c>
      <c r="Z537" s="6">
        <f t="shared" si="99"/>
        <v>0</v>
      </c>
      <c r="AA537" s="6">
        <f t="shared" si="100"/>
        <v>0</v>
      </c>
      <c r="AB537" s="6">
        <f t="shared" si="101"/>
        <v>0</v>
      </c>
      <c r="AC537" s="6">
        <f t="shared" si="102"/>
        <v>0</v>
      </c>
      <c r="AD537" s="6">
        <f t="shared" si="103"/>
        <v>0</v>
      </c>
      <c r="AE537" s="6">
        <f t="shared" si="104"/>
        <v>0</v>
      </c>
      <c r="AF537" s="6">
        <f t="shared" si="105"/>
        <v>0</v>
      </c>
      <c r="AG537" s="6">
        <f t="shared" si="106"/>
        <v>0</v>
      </c>
      <c r="AH537" s="6"/>
    </row>
    <row r="538" spans="1:34" s="20" customFormat="1" ht="15" customHeight="1" x14ac:dyDescent="0.25">
      <c r="A538" s="19"/>
      <c r="B538" s="74" t="str">
        <f t="shared" si="97"/>
        <v>!!!</v>
      </c>
      <c r="C538" s="202" t="str">
        <f>IF($D538&lt;&gt;"",VLOOKUP(TEXT($D538,0),'Angaben Stationen'!$C$15:$D$114,2,0),"")</f>
        <v/>
      </c>
      <c r="D538" s="203"/>
      <c r="E538" s="210"/>
      <c r="F538" s="230"/>
      <c r="G538" s="230"/>
      <c r="H538" s="230"/>
      <c r="I538" s="220"/>
      <c r="J538" s="220"/>
      <c r="K538" s="220"/>
      <c r="L538" s="114"/>
      <c r="M538" s="115"/>
      <c r="V538" s="6">
        <f t="shared" si="96"/>
        <v>0</v>
      </c>
      <c r="W538" s="6" t="str">
        <f t="shared" si="98"/>
        <v>Leer</v>
      </c>
      <c r="X538" s="6" t="str">
        <f t="shared" si="95"/>
        <v/>
      </c>
      <c r="Y538" s="6">
        <f>VLOOKUP($C538,{"29 - Psychiatrie (Erwachsene)",1;"30 - Kinder- und Jugendpsychiatrie",1;"31 - Psychosomatik",1;0,0;"",0},2,0)</f>
        <v>0</v>
      </c>
      <c r="Z538" s="6">
        <f t="shared" si="99"/>
        <v>0</v>
      </c>
      <c r="AA538" s="6">
        <f t="shared" si="100"/>
        <v>0</v>
      </c>
      <c r="AB538" s="6">
        <f t="shared" si="101"/>
        <v>0</v>
      </c>
      <c r="AC538" s="6">
        <f t="shared" si="102"/>
        <v>0</v>
      </c>
      <c r="AD538" s="6">
        <f t="shared" si="103"/>
        <v>0</v>
      </c>
      <c r="AE538" s="6">
        <f t="shared" si="104"/>
        <v>0</v>
      </c>
      <c r="AF538" s="6">
        <f t="shared" si="105"/>
        <v>0</v>
      </c>
      <c r="AG538" s="6">
        <f t="shared" si="106"/>
        <v>0</v>
      </c>
      <c r="AH538" s="6"/>
    </row>
    <row r="539" spans="1:34" s="20" customFormat="1" ht="15" customHeight="1" x14ac:dyDescent="0.25">
      <c r="A539" s="19"/>
      <c r="B539" s="74" t="str">
        <f t="shared" si="97"/>
        <v>!!!</v>
      </c>
      <c r="C539" s="202" t="str">
        <f>IF($D539&lt;&gt;"",VLOOKUP(TEXT($D539,0),'Angaben Stationen'!$C$15:$D$114,2,0),"")</f>
        <v/>
      </c>
      <c r="D539" s="203"/>
      <c r="E539" s="210"/>
      <c r="F539" s="230"/>
      <c r="G539" s="230"/>
      <c r="H539" s="230"/>
      <c r="I539" s="220"/>
      <c r="J539" s="220"/>
      <c r="K539" s="220"/>
      <c r="L539" s="114"/>
      <c r="M539" s="115"/>
      <c r="V539" s="6">
        <f t="shared" si="96"/>
        <v>0</v>
      </c>
      <c r="W539" s="6" t="str">
        <f t="shared" si="98"/>
        <v>Leer</v>
      </c>
      <c r="X539" s="6" t="str">
        <f t="shared" si="95"/>
        <v/>
      </c>
      <c r="Y539" s="6">
        <f>VLOOKUP($C539,{"29 - Psychiatrie (Erwachsene)",1;"30 - Kinder- und Jugendpsychiatrie",1;"31 - Psychosomatik",1;0,0;"",0},2,0)</f>
        <v>0</v>
      </c>
      <c r="Z539" s="6">
        <f t="shared" si="99"/>
        <v>0</v>
      </c>
      <c r="AA539" s="6">
        <f t="shared" si="100"/>
        <v>0</v>
      </c>
      <c r="AB539" s="6">
        <f t="shared" si="101"/>
        <v>0</v>
      </c>
      <c r="AC539" s="6">
        <f t="shared" si="102"/>
        <v>0</v>
      </c>
      <c r="AD539" s="6">
        <f t="shared" si="103"/>
        <v>0</v>
      </c>
      <c r="AE539" s="6">
        <f t="shared" si="104"/>
        <v>0</v>
      </c>
      <c r="AF539" s="6">
        <f t="shared" si="105"/>
        <v>0</v>
      </c>
      <c r="AG539" s="6">
        <f t="shared" si="106"/>
        <v>0</v>
      </c>
      <c r="AH539" s="6"/>
    </row>
    <row r="540" spans="1:34" s="20" customFormat="1" ht="15" customHeight="1" x14ac:dyDescent="0.25">
      <c r="A540" s="19"/>
      <c r="B540" s="74" t="str">
        <f t="shared" si="97"/>
        <v>!!!</v>
      </c>
      <c r="C540" s="202" t="str">
        <f>IF($D540&lt;&gt;"",VLOOKUP(TEXT($D540,0),'Angaben Stationen'!$C$15:$D$114,2,0),"")</f>
        <v/>
      </c>
      <c r="D540" s="203"/>
      <c r="E540" s="210"/>
      <c r="F540" s="230"/>
      <c r="G540" s="230"/>
      <c r="H540" s="230"/>
      <c r="I540" s="220"/>
      <c r="J540" s="220"/>
      <c r="K540" s="220"/>
      <c r="L540" s="114"/>
      <c r="M540" s="115"/>
      <c r="V540" s="6">
        <f t="shared" si="96"/>
        <v>0</v>
      </c>
      <c r="W540" s="6" t="str">
        <f t="shared" si="98"/>
        <v>Leer</v>
      </c>
      <c r="X540" s="6" t="str">
        <f t="shared" si="95"/>
        <v/>
      </c>
      <c r="Y540" s="6">
        <f>VLOOKUP($C540,{"29 - Psychiatrie (Erwachsene)",1;"30 - Kinder- und Jugendpsychiatrie",1;"31 - Psychosomatik",1;0,0;"",0},2,0)</f>
        <v>0</v>
      </c>
      <c r="Z540" s="6">
        <f t="shared" si="99"/>
        <v>0</v>
      </c>
      <c r="AA540" s="6">
        <f t="shared" si="100"/>
        <v>0</v>
      </c>
      <c r="AB540" s="6">
        <f t="shared" si="101"/>
        <v>0</v>
      </c>
      <c r="AC540" s="6">
        <f t="shared" si="102"/>
        <v>0</v>
      </c>
      <c r="AD540" s="6">
        <f t="shared" si="103"/>
        <v>0</v>
      </c>
      <c r="AE540" s="6">
        <f t="shared" si="104"/>
        <v>0</v>
      </c>
      <c r="AF540" s="6">
        <f t="shared" si="105"/>
        <v>0</v>
      </c>
      <c r="AG540" s="6">
        <f t="shared" si="106"/>
        <v>0</v>
      </c>
      <c r="AH540" s="6"/>
    </row>
    <row r="541" spans="1:34" s="20" customFormat="1" ht="15" customHeight="1" x14ac:dyDescent="0.25">
      <c r="A541" s="19"/>
      <c r="B541" s="74" t="str">
        <f t="shared" si="97"/>
        <v>!!!</v>
      </c>
      <c r="C541" s="202" t="str">
        <f>IF($D541&lt;&gt;"",VLOOKUP(TEXT($D541,0),'Angaben Stationen'!$C$15:$D$114,2,0),"")</f>
        <v/>
      </c>
      <c r="D541" s="203"/>
      <c r="E541" s="210"/>
      <c r="F541" s="230"/>
      <c r="G541" s="230"/>
      <c r="H541" s="230"/>
      <c r="I541" s="220"/>
      <c r="J541" s="220"/>
      <c r="K541" s="220"/>
      <c r="L541" s="114"/>
      <c r="M541" s="115"/>
      <c r="V541" s="6">
        <f t="shared" si="96"/>
        <v>0</v>
      </c>
      <c r="W541" s="6" t="str">
        <f t="shared" si="98"/>
        <v>Leer</v>
      </c>
      <c r="X541" s="6" t="str">
        <f t="shared" si="95"/>
        <v/>
      </c>
      <c r="Y541" s="6">
        <f>VLOOKUP($C541,{"29 - Psychiatrie (Erwachsene)",1;"30 - Kinder- und Jugendpsychiatrie",1;"31 - Psychosomatik",1;0,0;"",0},2,0)</f>
        <v>0</v>
      </c>
      <c r="Z541" s="6">
        <f t="shared" si="99"/>
        <v>0</v>
      </c>
      <c r="AA541" s="6">
        <f t="shared" si="100"/>
        <v>0</v>
      </c>
      <c r="AB541" s="6">
        <f t="shared" si="101"/>
        <v>0</v>
      </c>
      <c r="AC541" s="6">
        <f t="shared" si="102"/>
        <v>0</v>
      </c>
      <c r="AD541" s="6">
        <f t="shared" si="103"/>
        <v>0</v>
      </c>
      <c r="AE541" s="6">
        <f t="shared" si="104"/>
        <v>0</v>
      </c>
      <c r="AF541" s="6">
        <f t="shared" si="105"/>
        <v>0</v>
      </c>
      <c r="AG541" s="6">
        <f t="shared" si="106"/>
        <v>0</v>
      </c>
      <c r="AH541" s="6"/>
    </row>
    <row r="542" spans="1:34" s="20" customFormat="1" ht="15" customHeight="1" x14ac:dyDescent="0.25">
      <c r="A542" s="19"/>
      <c r="B542" s="74" t="str">
        <f t="shared" si="97"/>
        <v>!!!</v>
      </c>
      <c r="C542" s="202" t="str">
        <f>IF($D542&lt;&gt;"",VLOOKUP(TEXT($D542,0),'Angaben Stationen'!$C$15:$D$114,2,0),"")</f>
        <v/>
      </c>
      <c r="D542" s="203"/>
      <c r="E542" s="210"/>
      <c r="F542" s="230"/>
      <c r="G542" s="230"/>
      <c r="H542" s="230"/>
      <c r="I542" s="220"/>
      <c r="J542" s="220"/>
      <c r="K542" s="220"/>
      <c r="L542" s="114"/>
      <c r="M542" s="115"/>
      <c r="V542" s="6">
        <f t="shared" si="96"/>
        <v>0</v>
      </c>
      <c r="W542" s="6" t="str">
        <f t="shared" si="98"/>
        <v>Leer</v>
      </c>
      <c r="X542" s="6" t="str">
        <f t="shared" si="95"/>
        <v/>
      </c>
      <c r="Y542" s="6">
        <f>VLOOKUP($C542,{"29 - Psychiatrie (Erwachsene)",1;"30 - Kinder- und Jugendpsychiatrie",1;"31 - Psychosomatik",1;0,0;"",0},2,0)</f>
        <v>0</v>
      </c>
      <c r="Z542" s="6">
        <f t="shared" si="99"/>
        <v>0</v>
      </c>
      <c r="AA542" s="6">
        <f t="shared" si="100"/>
        <v>0</v>
      </c>
      <c r="AB542" s="6">
        <f t="shared" si="101"/>
        <v>0</v>
      </c>
      <c r="AC542" s="6">
        <f t="shared" si="102"/>
        <v>0</v>
      </c>
      <c r="AD542" s="6">
        <f t="shared" si="103"/>
        <v>0</v>
      </c>
      <c r="AE542" s="6">
        <f t="shared" si="104"/>
        <v>0</v>
      </c>
      <c r="AF542" s="6">
        <f t="shared" si="105"/>
        <v>0</v>
      </c>
      <c r="AG542" s="6">
        <f t="shared" si="106"/>
        <v>0</v>
      </c>
      <c r="AH542" s="6"/>
    </row>
    <row r="543" spans="1:34" s="20" customFormat="1" ht="15" customHeight="1" x14ac:dyDescent="0.25">
      <c r="A543" s="19"/>
      <c r="B543" s="74" t="str">
        <f t="shared" si="97"/>
        <v>!!!</v>
      </c>
      <c r="C543" s="202" t="str">
        <f>IF($D543&lt;&gt;"",VLOOKUP(TEXT($D543,0),'Angaben Stationen'!$C$15:$D$114,2,0),"")</f>
        <v/>
      </c>
      <c r="D543" s="203"/>
      <c r="E543" s="210"/>
      <c r="F543" s="230"/>
      <c r="G543" s="230"/>
      <c r="H543" s="230"/>
      <c r="I543" s="220"/>
      <c r="J543" s="220"/>
      <c r="K543" s="220"/>
      <c r="L543" s="114"/>
      <c r="M543" s="115"/>
      <c r="V543" s="6">
        <f t="shared" si="96"/>
        <v>0</v>
      </c>
      <c r="W543" s="6" t="str">
        <f t="shared" si="98"/>
        <v>Leer</v>
      </c>
      <c r="X543" s="6" t="str">
        <f t="shared" si="95"/>
        <v/>
      </c>
      <c r="Y543" s="6">
        <f>VLOOKUP($C543,{"29 - Psychiatrie (Erwachsene)",1;"30 - Kinder- und Jugendpsychiatrie",1;"31 - Psychosomatik",1;0,0;"",0},2,0)</f>
        <v>0</v>
      </c>
      <c r="Z543" s="6">
        <f t="shared" si="99"/>
        <v>0</v>
      </c>
      <c r="AA543" s="6">
        <f t="shared" si="100"/>
        <v>0</v>
      </c>
      <c r="AB543" s="6">
        <f t="shared" si="101"/>
        <v>0</v>
      </c>
      <c r="AC543" s="6">
        <f t="shared" si="102"/>
        <v>0</v>
      </c>
      <c r="AD543" s="6">
        <f t="shared" si="103"/>
        <v>0</v>
      </c>
      <c r="AE543" s="6">
        <f t="shared" si="104"/>
        <v>0</v>
      </c>
      <c r="AF543" s="6">
        <f t="shared" si="105"/>
        <v>0</v>
      </c>
      <c r="AG543" s="6">
        <f t="shared" si="106"/>
        <v>0</v>
      </c>
      <c r="AH543" s="6"/>
    </row>
    <row r="544" spans="1:34" s="20" customFormat="1" ht="15" customHeight="1" x14ac:dyDescent="0.25">
      <c r="A544" s="19"/>
      <c r="B544" s="74" t="str">
        <f t="shared" si="97"/>
        <v>!!!</v>
      </c>
      <c r="C544" s="202" t="str">
        <f>IF($D544&lt;&gt;"",VLOOKUP(TEXT($D544,0),'Angaben Stationen'!$C$15:$D$114,2,0),"")</f>
        <v/>
      </c>
      <c r="D544" s="203"/>
      <c r="E544" s="210"/>
      <c r="F544" s="230"/>
      <c r="G544" s="230"/>
      <c r="H544" s="230"/>
      <c r="I544" s="220"/>
      <c r="J544" s="220"/>
      <c r="K544" s="220"/>
      <c r="L544" s="114"/>
      <c r="M544" s="115"/>
      <c r="V544" s="6">
        <f t="shared" si="96"/>
        <v>0</v>
      </c>
      <c r="W544" s="6" t="str">
        <f t="shared" si="98"/>
        <v>Leer</v>
      </c>
      <c r="X544" s="6" t="str">
        <f t="shared" si="95"/>
        <v/>
      </c>
      <c r="Y544" s="6">
        <f>VLOOKUP($C544,{"29 - Psychiatrie (Erwachsene)",1;"30 - Kinder- und Jugendpsychiatrie",1;"31 - Psychosomatik",1;0,0;"",0},2,0)</f>
        <v>0</v>
      </c>
      <c r="Z544" s="6">
        <f t="shared" si="99"/>
        <v>0</v>
      </c>
      <c r="AA544" s="6">
        <f t="shared" si="100"/>
        <v>0</v>
      </c>
      <c r="AB544" s="6">
        <f t="shared" si="101"/>
        <v>0</v>
      </c>
      <c r="AC544" s="6">
        <f t="shared" si="102"/>
        <v>0</v>
      </c>
      <c r="AD544" s="6">
        <f t="shared" si="103"/>
        <v>0</v>
      </c>
      <c r="AE544" s="6">
        <f t="shared" si="104"/>
        <v>0</v>
      </c>
      <c r="AF544" s="6">
        <f t="shared" si="105"/>
        <v>0</v>
      </c>
      <c r="AG544" s="6">
        <f t="shared" si="106"/>
        <v>0</v>
      </c>
      <c r="AH544" s="6"/>
    </row>
    <row r="545" spans="1:34" s="20" customFormat="1" ht="15" customHeight="1" x14ac:dyDescent="0.25">
      <c r="A545" s="19"/>
      <c r="B545" s="74" t="str">
        <f t="shared" si="97"/>
        <v>!!!</v>
      </c>
      <c r="C545" s="202" t="str">
        <f>IF($D545&lt;&gt;"",VLOOKUP(TEXT($D545,0),'Angaben Stationen'!$C$15:$D$114,2,0),"")</f>
        <v/>
      </c>
      <c r="D545" s="203"/>
      <c r="E545" s="210"/>
      <c r="F545" s="230"/>
      <c r="G545" s="230"/>
      <c r="H545" s="230"/>
      <c r="I545" s="220"/>
      <c r="J545" s="220"/>
      <c r="K545" s="220"/>
      <c r="L545" s="114"/>
      <c r="M545" s="115"/>
      <c r="V545" s="6">
        <f t="shared" si="96"/>
        <v>0</v>
      </c>
      <c r="W545" s="6" t="str">
        <f t="shared" si="98"/>
        <v>Leer</v>
      </c>
      <c r="X545" s="6" t="str">
        <f t="shared" si="95"/>
        <v/>
      </c>
      <c r="Y545" s="6">
        <f>VLOOKUP($C545,{"29 - Psychiatrie (Erwachsene)",1;"30 - Kinder- und Jugendpsychiatrie",1;"31 - Psychosomatik",1;0,0;"",0},2,0)</f>
        <v>0</v>
      </c>
      <c r="Z545" s="6">
        <f t="shared" si="99"/>
        <v>0</v>
      </c>
      <c r="AA545" s="6">
        <f t="shared" si="100"/>
        <v>0</v>
      </c>
      <c r="AB545" s="6">
        <f t="shared" si="101"/>
        <v>0</v>
      </c>
      <c r="AC545" s="6">
        <f t="shared" si="102"/>
        <v>0</v>
      </c>
      <c r="AD545" s="6">
        <f t="shared" si="103"/>
        <v>0</v>
      </c>
      <c r="AE545" s="6">
        <f t="shared" si="104"/>
        <v>0</v>
      </c>
      <c r="AF545" s="6">
        <f t="shared" si="105"/>
        <v>0</v>
      </c>
      <c r="AG545" s="6">
        <f t="shared" si="106"/>
        <v>0</v>
      </c>
      <c r="AH545" s="6"/>
    </row>
    <row r="546" spans="1:34" s="20" customFormat="1" ht="15" customHeight="1" x14ac:dyDescent="0.25">
      <c r="A546" s="19"/>
      <c r="B546" s="74" t="str">
        <f t="shared" si="97"/>
        <v>!!!</v>
      </c>
      <c r="C546" s="202" t="str">
        <f>IF($D546&lt;&gt;"",VLOOKUP(TEXT($D546,0),'Angaben Stationen'!$C$15:$D$114,2,0),"")</f>
        <v/>
      </c>
      <c r="D546" s="203"/>
      <c r="E546" s="210"/>
      <c r="F546" s="230"/>
      <c r="G546" s="230"/>
      <c r="H546" s="230"/>
      <c r="I546" s="220"/>
      <c r="J546" s="220"/>
      <c r="K546" s="220"/>
      <c r="L546" s="114"/>
      <c r="M546" s="115"/>
      <c r="V546" s="6">
        <f t="shared" si="96"/>
        <v>0</v>
      </c>
      <c r="W546" s="6" t="str">
        <f t="shared" si="98"/>
        <v>Leer</v>
      </c>
      <c r="X546" s="6" t="str">
        <f t="shared" si="95"/>
        <v/>
      </c>
      <c r="Y546" s="6">
        <f>VLOOKUP($C546,{"29 - Psychiatrie (Erwachsene)",1;"30 - Kinder- und Jugendpsychiatrie",1;"31 - Psychosomatik",1;0,0;"",0},2,0)</f>
        <v>0</v>
      </c>
      <c r="Z546" s="6">
        <f t="shared" si="99"/>
        <v>0</v>
      </c>
      <c r="AA546" s="6">
        <f t="shared" si="100"/>
        <v>0</v>
      </c>
      <c r="AB546" s="6">
        <f t="shared" si="101"/>
        <v>0</v>
      </c>
      <c r="AC546" s="6">
        <f t="shared" si="102"/>
        <v>0</v>
      </c>
      <c r="AD546" s="6">
        <f t="shared" si="103"/>
        <v>0</v>
      </c>
      <c r="AE546" s="6">
        <f t="shared" si="104"/>
        <v>0</v>
      </c>
      <c r="AF546" s="6">
        <f t="shared" si="105"/>
        <v>0</v>
      </c>
      <c r="AG546" s="6">
        <f t="shared" si="106"/>
        <v>0</v>
      </c>
      <c r="AH546" s="6"/>
    </row>
    <row r="547" spans="1:34" s="20" customFormat="1" ht="15" customHeight="1" x14ac:dyDescent="0.25">
      <c r="A547" s="19"/>
      <c r="B547" s="74" t="str">
        <f t="shared" si="97"/>
        <v>!!!</v>
      </c>
      <c r="C547" s="202" t="str">
        <f>IF($D547&lt;&gt;"",VLOOKUP(TEXT($D547,0),'Angaben Stationen'!$C$15:$D$114,2,0),"")</f>
        <v/>
      </c>
      <c r="D547" s="203"/>
      <c r="E547" s="210"/>
      <c r="F547" s="230"/>
      <c r="G547" s="230"/>
      <c r="H547" s="230"/>
      <c r="I547" s="220"/>
      <c r="J547" s="220"/>
      <c r="K547" s="220"/>
      <c r="L547" s="114"/>
      <c r="M547" s="115"/>
      <c r="V547" s="6">
        <f t="shared" si="96"/>
        <v>0</v>
      </c>
      <c r="W547" s="6" t="str">
        <f t="shared" si="98"/>
        <v>Leer</v>
      </c>
      <c r="X547" s="6" t="str">
        <f t="shared" si="95"/>
        <v/>
      </c>
      <c r="Y547" s="6">
        <f>VLOOKUP($C547,{"29 - Psychiatrie (Erwachsene)",1;"30 - Kinder- und Jugendpsychiatrie",1;"31 - Psychosomatik",1;0,0;"",0},2,0)</f>
        <v>0</v>
      </c>
      <c r="Z547" s="6">
        <f t="shared" si="99"/>
        <v>0</v>
      </c>
      <c r="AA547" s="6">
        <f t="shared" si="100"/>
        <v>0</v>
      </c>
      <c r="AB547" s="6">
        <f t="shared" si="101"/>
        <v>0</v>
      </c>
      <c r="AC547" s="6">
        <f t="shared" si="102"/>
        <v>0</v>
      </c>
      <c r="AD547" s="6">
        <f t="shared" si="103"/>
        <v>0</v>
      </c>
      <c r="AE547" s="6">
        <f t="shared" si="104"/>
        <v>0</v>
      </c>
      <c r="AF547" s="6">
        <f t="shared" si="105"/>
        <v>0</v>
      </c>
      <c r="AG547" s="6">
        <f t="shared" si="106"/>
        <v>0</v>
      </c>
      <c r="AH547" s="6"/>
    </row>
    <row r="548" spans="1:34" s="20" customFormat="1" ht="15" customHeight="1" x14ac:dyDescent="0.25">
      <c r="A548" s="19"/>
      <c r="B548" s="74" t="str">
        <f t="shared" si="97"/>
        <v>!!!</v>
      </c>
      <c r="C548" s="202" t="str">
        <f>IF($D548&lt;&gt;"",VLOOKUP(TEXT($D548,0),'Angaben Stationen'!$C$15:$D$114,2,0),"")</f>
        <v/>
      </c>
      <c r="D548" s="203"/>
      <c r="E548" s="210"/>
      <c r="F548" s="230"/>
      <c r="G548" s="230"/>
      <c r="H548" s="230"/>
      <c r="I548" s="220"/>
      <c r="J548" s="220"/>
      <c r="K548" s="220"/>
      <c r="L548" s="114"/>
      <c r="M548" s="115"/>
      <c r="V548" s="6">
        <f t="shared" si="96"/>
        <v>0</v>
      </c>
      <c r="W548" s="6" t="str">
        <f t="shared" si="98"/>
        <v>Leer</v>
      </c>
      <c r="X548" s="6" t="str">
        <f t="shared" si="95"/>
        <v/>
      </c>
      <c r="Y548" s="6">
        <f>VLOOKUP($C548,{"29 - Psychiatrie (Erwachsene)",1;"30 - Kinder- und Jugendpsychiatrie",1;"31 - Psychosomatik",1;0,0;"",0},2,0)</f>
        <v>0</v>
      </c>
      <c r="Z548" s="6">
        <f t="shared" si="99"/>
        <v>0</v>
      </c>
      <c r="AA548" s="6">
        <f t="shared" si="100"/>
        <v>0</v>
      </c>
      <c r="AB548" s="6">
        <f t="shared" si="101"/>
        <v>0</v>
      </c>
      <c r="AC548" s="6">
        <f t="shared" si="102"/>
        <v>0</v>
      </c>
      <c r="AD548" s="6">
        <f t="shared" si="103"/>
        <v>0</v>
      </c>
      <c r="AE548" s="6">
        <f t="shared" si="104"/>
        <v>0</v>
      </c>
      <c r="AF548" s="6">
        <f t="shared" si="105"/>
        <v>0</v>
      </c>
      <c r="AG548" s="6">
        <f t="shared" si="106"/>
        <v>0</v>
      </c>
      <c r="AH548" s="6"/>
    </row>
    <row r="549" spans="1:34" s="20" customFormat="1" ht="15" customHeight="1" x14ac:dyDescent="0.25">
      <c r="A549" s="19"/>
      <c r="B549" s="74" t="str">
        <f t="shared" si="97"/>
        <v>!!!</v>
      </c>
      <c r="C549" s="202" t="str">
        <f>IF($D549&lt;&gt;"",VLOOKUP(TEXT($D549,0),'Angaben Stationen'!$C$15:$D$114,2,0),"")</f>
        <v/>
      </c>
      <c r="D549" s="203"/>
      <c r="E549" s="210"/>
      <c r="F549" s="230"/>
      <c r="G549" s="230"/>
      <c r="H549" s="230"/>
      <c r="I549" s="220"/>
      <c r="J549" s="220"/>
      <c r="K549" s="220"/>
      <c r="L549" s="114"/>
      <c r="M549" s="115"/>
      <c r="V549" s="6">
        <f t="shared" si="96"/>
        <v>0</v>
      </c>
      <c r="W549" s="6" t="str">
        <f t="shared" si="98"/>
        <v>Leer</v>
      </c>
      <c r="X549" s="6" t="str">
        <f t="shared" si="95"/>
        <v/>
      </c>
      <c r="Y549" s="6">
        <f>VLOOKUP($C549,{"29 - Psychiatrie (Erwachsene)",1;"30 - Kinder- und Jugendpsychiatrie",1;"31 - Psychosomatik",1;0,0;"",0},2,0)</f>
        <v>0</v>
      </c>
      <c r="Z549" s="6">
        <f t="shared" si="99"/>
        <v>0</v>
      </c>
      <c r="AA549" s="6">
        <f t="shared" si="100"/>
        <v>0</v>
      </c>
      <c r="AB549" s="6">
        <f t="shared" si="101"/>
        <v>0</v>
      </c>
      <c r="AC549" s="6">
        <f t="shared" si="102"/>
        <v>0</v>
      </c>
      <c r="AD549" s="6">
        <f t="shared" si="103"/>
        <v>0</v>
      </c>
      <c r="AE549" s="6">
        <f t="shared" si="104"/>
        <v>0</v>
      </c>
      <c r="AF549" s="6">
        <f t="shared" si="105"/>
        <v>0</v>
      </c>
      <c r="AG549" s="6">
        <f t="shared" si="106"/>
        <v>0</v>
      </c>
      <c r="AH549" s="6"/>
    </row>
    <row r="550" spans="1:34" s="20" customFormat="1" ht="15" customHeight="1" x14ac:dyDescent="0.25">
      <c r="A550" s="19"/>
      <c r="B550" s="74" t="str">
        <f t="shared" si="97"/>
        <v>!!!</v>
      </c>
      <c r="C550" s="202" t="str">
        <f>IF($D550&lt;&gt;"",VLOOKUP(TEXT($D550,0),'Angaben Stationen'!$C$15:$D$114,2,0),"")</f>
        <v/>
      </c>
      <c r="D550" s="203"/>
      <c r="E550" s="210"/>
      <c r="F550" s="230"/>
      <c r="G550" s="230"/>
      <c r="H550" s="230"/>
      <c r="I550" s="220"/>
      <c r="J550" s="220"/>
      <c r="K550" s="220"/>
      <c r="L550" s="114"/>
      <c r="M550" s="115"/>
      <c r="V550" s="6">
        <f t="shared" si="96"/>
        <v>0</v>
      </c>
      <c r="W550" s="6" t="str">
        <f t="shared" si="98"/>
        <v>Leer</v>
      </c>
      <c r="X550" s="6" t="str">
        <f t="shared" si="95"/>
        <v/>
      </c>
      <c r="Y550" s="6">
        <f>VLOOKUP($C550,{"29 - Psychiatrie (Erwachsene)",1;"30 - Kinder- und Jugendpsychiatrie",1;"31 - Psychosomatik",1;0,0;"",0},2,0)</f>
        <v>0</v>
      </c>
      <c r="Z550" s="6">
        <f t="shared" si="99"/>
        <v>0</v>
      </c>
      <c r="AA550" s="6">
        <f t="shared" si="100"/>
        <v>0</v>
      </c>
      <c r="AB550" s="6">
        <f t="shared" si="101"/>
        <v>0</v>
      </c>
      <c r="AC550" s="6">
        <f t="shared" si="102"/>
        <v>0</v>
      </c>
      <c r="AD550" s="6">
        <f t="shared" si="103"/>
        <v>0</v>
      </c>
      <c r="AE550" s="6">
        <f t="shared" si="104"/>
        <v>0</v>
      </c>
      <c r="AF550" s="6">
        <f t="shared" si="105"/>
        <v>0</v>
      </c>
      <c r="AG550" s="6">
        <f t="shared" si="106"/>
        <v>0</v>
      </c>
      <c r="AH550" s="6"/>
    </row>
    <row r="551" spans="1:34" s="20" customFormat="1" ht="15" customHeight="1" x14ac:dyDescent="0.25">
      <c r="A551" s="19"/>
      <c r="B551" s="74" t="str">
        <f t="shared" si="97"/>
        <v>!!!</v>
      </c>
      <c r="C551" s="202" t="str">
        <f>IF($D551&lt;&gt;"",VLOOKUP(TEXT($D551,0),'Angaben Stationen'!$C$15:$D$114,2,0),"")</f>
        <v/>
      </c>
      <c r="D551" s="203"/>
      <c r="E551" s="210"/>
      <c r="F551" s="230"/>
      <c r="G551" s="230"/>
      <c r="H551" s="230"/>
      <c r="I551" s="220"/>
      <c r="J551" s="220"/>
      <c r="K551" s="220"/>
      <c r="L551" s="114"/>
      <c r="M551" s="115"/>
      <c r="V551" s="6">
        <f t="shared" si="96"/>
        <v>0</v>
      </c>
      <c r="W551" s="6" t="str">
        <f t="shared" si="98"/>
        <v>Leer</v>
      </c>
      <c r="X551" s="6" t="str">
        <f t="shared" si="95"/>
        <v/>
      </c>
      <c r="Y551" s="6">
        <f>VLOOKUP($C551,{"29 - Psychiatrie (Erwachsene)",1;"30 - Kinder- und Jugendpsychiatrie",1;"31 - Psychosomatik",1;0,0;"",0},2,0)</f>
        <v>0</v>
      </c>
      <c r="Z551" s="6">
        <f t="shared" si="99"/>
        <v>0</v>
      </c>
      <c r="AA551" s="6">
        <f t="shared" si="100"/>
        <v>0</v>
      </c>
      <c r="AB551" s="6">
        <f t="shared" si="101"/>
        <v>0</v>
      </c>
      <c r="AC551" s="6">
        <f t="shared" si="102"/>
        <v>0</v>
      </c>
      <c r="AD551" s="6">
        <f t="shared" si="103"/>
        <v>0</v>
      </c>
      <c r="AE551" s="6">
        <f t="shared" si="104"/>
        <v>0</v>
      </c>
      <c r="AF551" s="6">
        <f t="shared" si="105"/>
        <v>0</v>
      </c>
      <c r="AG551" s="6">
        <f t="shared" si="106"/>
        <v>0</v>
      </c>
      <c r="AH551" s="6"/>
    </row>
    <row r="552" spans="1:34" s="20" customFormat="1" ht="15" customHeight="1" x14ac:dyDescent="0.25">
      <c r="A552" s="19"/>
      <c r="B552" s="74" t="str">
        <f t="shared" si="97"/>
        <v>!!!</v>
      </c>
      <c r="C552" s="202" t="str">
        <f>IF($D552&lt;&gt;"",VLOOKUP(TEXT($D552,0),'Angaben Stationen'!$C$15:$D$114,2,0),"")</f>
        <v/>
      </c>
      <c r="D552" s="203"/>
      <c r="E552" s="210"/>
      <c r="F552" s="230"/>
      <c r="G552" s="230"/>
      <c r="H552" s="230"/>
      <c r="I552" s="220"/>
      <c r="J552" s="220"/>
      <c r="K552" s="220"/>
      <c r="L552" s="114"/>
      <c r="M552" s="115"/>
      <c r="V552" s="6">
        <f t="shared" si="96"/>
        <v>0</v>
      </c>
      <c r="W552" s="6" t="str">
        <f t="shared" si="98"/>
        <v>Leer</v>
      </c>
      <c r="X552" s="6" t="str">
        <f t="shared" si="95"/>
        <v/>
      </c>
      <c r="Y552" s="6">
        <f>VLOOKUP($C552,{"29 - Psychiatrie (Erwachsene)",1;"30 - Kinder- und Jugendpsychiatrie",1;"31 - Psychosomatik",1;0,0;"",0},2,0)</f>
        <v>0</v>
      </c>
      <c r="Z552" s="6">
        <f t="shared" si="99"/>
        <v>0</v>
      </c>
      <c r="AA552" s="6">
        <f t="shared" si="100"/>
        <v>0</v>
      </c>
      <c r="AB552" s="6">
        <f t="shared" si="101"/>
        <v>0</v>
      </c>
      <c r="AC552" s="6">
        <f t="shared" si="102"/>
        <v>0</v>
      </c>
      <c r="AD552" s="6">
        <f t="shared" si="103"/>
        <v>0</v>
      </c>
      <c r="AE552" s="6">
        <f t="shared" si="104"/>
        <v>0</v>
      </c>
      <c r="AF552" s="6">
        <f t="shared" si="105"/>
        <v>0</v>
      </c>
      <c r="AG552" s="6">
        <f t="shared" si="106"/>
        <v>0</v>
      </c>
      <c r="AH552" s="6"/>
    </row>
    <row r="553" spans="1:34" s="20" customFormat="1" ht="15" customHeight="1" x14ac:dyDescent="0.25">
      <c r="A553" s="19"/>
      <c r="B553" s="74" t="str">
        <f t="shared" si="97"/>
        <v>!!!</v>
      </c>
      <c r="C553" s="202" t="str">
        <f>IF($D553&lt;&gt;"",VLOOKUP(TEXT($D553,0),'Angaben Stationen'!$C$15:$D$114,2,0),"")</f>
        <v/>
      </c>
      <c r="D553" s="203"/>
      <c r="E553" s="210"/>
      <c r="F553" s="230"/>
      <c r="G553" s="230"/>
      <c r="H553" s="230"/>
      <c r="I553" s="220"/>
      <c r="J553" s="220"/>
      <c r="K553" s="220"/>
      <c r="L553" s="114"/>
      <c r="M553" s="115"/>
      <c r="V553" s="6">
        <f t="shared" si="96"/>
        <v>0</v>
      </c>
      <c r="W553" s="6" t="str">
        <f t="shared" si="98"/>
        <v>Leer</v>
      </c>
      <c r="X553" s="6" t="str">
        <f t="shared" si="95"/>
        <v/>
      </c>
      <c r="Y553" s="6">
        <f>VLOOKUP($C553,{"29 - Psychiatrie (Erwachsene)",1;"30 - Kinder- und Jugendpsychiatrie",1;"31 - Psychosomatik",1;0,0;"",0},2,0)</f>
        <v>0</v>
      </c>
      <c r="Z553" s="6">
        <f t="shared" si="99"/>
        <v>0</v>
      </c>
      <c r="AA553" s="6">
        <f t="shared" si="100"/>
        <v>0</v>
      </c>
      <c r="AB553" s="6">
        <f t="shared" si="101"/>
        <v>0</v>
      </c>
      <c r="AC553" s="6">
        <f t="shared" si="102"/>
        <v>0</v>
      </c>
      <c r="AD553" s="6">
        <f t="shared" si="103"/>
        <v>0</v>
      </c>
      <c r="AE553" s="6">
        <f t="shared" si="104"/>
        <v>0</v>
      </c>
      <c r="AF553" s="6">
        <f t="shared" si="105"/>
        <v>0</v>
      </c>
      <c r="AG553" s="6">
        <f t="shared" si="106"/>
        <v>0</v>
      </c>
      <c r="AH553" s="6"/>
    </row>
    <row r="554" spans="1:34" s="20" customFormat="1" ht="15" customHeight="1" x14ac:dyDescent="0.25">
      <c r="A554" s="19"/>
      <c r="B554" s="74" t="str">
        <f t="shared" si="97"/>
        <v>!!!</v>
      </c>
      <c r="C554" s="202" t="str">
        <f>IF($D554&lt;&gt;"",VLOOKUP(TEXT($D554,0),'Angaben Stationen'!$C$15:$D$114,2,0),"")</f>
        <v/>
      </c>
      <c r="D554" s="203"/>
      <c r="E554" s="210"/>
      <c r="F554" s="230"/>
      <c r="G554" s="230"/>
      <c r="H554" s="230"/>
      <c r="I554" s="220"/>
      <c r="J554" s="220"/>
      <c r="K554" s="220"/>
      <c r="L554" s="114"/>
      <c r="M554" s="115"/>
      <c r="V554" s="6">
        <f t="shared" si="96"/>
        <v>0</v>
      </c>
      <c r="W554" s="6" t="str">
        <f t="shared" si="98"/>
        <v>Leer</v>
      </c>
      <c r="X554" s="6" t="str">
        <f t="shared" si="95"/>
        <v/>
      </c>
      <c r="Y554" s="6">
        <f>VLOOKUP($C554,{"29 - Psychiatrie (Erwachsene)",1;"30 - Kinder- und Jugendpsychiatrie",1;"31 - Psychosomatik",1;0,0;"",0},2,0)</f>
        <v>0</v>
      </c>
      <c r="Z554" s="6">
        <f t="shared" si="99"/>
        <v>0</v>
      </c>
      <c r="AA554" s="6">
        <f t="shared" si="100"/>
        <v>0</v>
      </c>
      <c r="AB554" s="6">
        <f t="shared" si="101"/>
        <v>0</v>
      </c>
      <c r="AC554" s="6">
        <f t="shared" si="102"/>
        <v>0</v>
      </c>
      <c r="AD554" s="6">
        <f t="shared" si="103"/>
        <v>0</v>
      </c>
      <c r="AE554" s="6">
        <f t="shared" si="104"/>
        <v>0</v>
      </c>
      <c r="AF554" s="6">
        <f t="shared" si="105"/>
        <v>0</v>
      </c>
      <c r="AG554" s="6">
        <f t="shared" si="106"/>
        <v>0</v>
      </c>
      <c r="AH554" s="6"/>
    </row>
    <row r="555" spans="1:34" s="20" customFormat="1" ht="15" customHeight="1" x14ac:dyDescent="0.25">
      <c r="A555" s="19"/>
      <c r="B555" s="74" t="str">
        <f t="shared" si="97"/>
        <v>!!!</v>
      </c>
      <c r="C555" s="202" t="str">
        <f>IF($D555&lt;&gt;"",VLOOKUP(TEXT($D555,0),'Angaben Stationen'!$C$15:$D$114,2,0),"")</f>
        <v/>
      </c>
      <c r="D555" s="203"/>
      <c r="E555" s="210"/>
      <c r="F555" s="230"/>
      <c r="G555" s="230"/>
      <c r="H555" s="230"/>
      <c r="I555" s="220"/>
      <c r="J555" s="220"/>
      <c r="K555" s="220"/>
      <c r="L555" s="114"/>
      <c r="M555" s="115"/>
      <c r="V555" s="6">
        <f t="shared" si="96"/>
        <v>0</v>
      </c>
      <c r="W555" s="6" t="str">
        <f t="shared" si="98"/>
        <v>Leer</v>
      </c>
      <c r="X555" s="6" t="str">
        <f t="shared" si="95"/>
        <v/>
      </c>
      <c r="Y555" s="6">
        <f>VLOOKUP($C555,{"29 - Psychiatrie (Erwachsene)",1;"30 - Kinder- und Jugendpsychiatrie",1;"31 - Psychosomatik",1;0,0;"",0},2,0)</f>
        <v>0</v>
      </c>
      <c r="Z555" s="6">
        <f t="shared" si="99"/>
        <v>0</v>
      </c>
      <c r="AA555" s="6">
        <f t="shared" si="100"/>
        <v>0</v>
      </c>
      <c r="AB555" s="6">
        <f t="shared" si="101"/>
        <v>0</v>
      </c>
      <c r="AC555" s="6">
        <f t="shared" si="102"/>
        <v>0</v>
      </c>
      <c r="AD555" s="6">
        <f t="shared" si="103"/>
        <v>0</v>
      </c>
      <c r="AE555" s="6">
        <f t="shared" si="104"/>
        <v>0</v>
      </c>
      <c r="AF555" s="6">
        <f t="shared" si="105"/>
        <v>0</v>
      </c>
      <c r="AG555" s="6">
        <f t="shared" si="106"/>
        <v>0</v>
      </c>
      <c r="AH555" s="6"/>
    </row>
    <row r="556" spans="1:34" s="20" customFormat="1" ht="15" customHeight="1" x14ac:dyDescent="0.25">
      <c r="A556" s="19"/>
      <c r="B556" s="74" t="str">
        <f t="shared" si="97"/>
        <v>!!!</v>
      </c>
      <c r="C556" s="202" t="str">
        <f>IF($D556&lt;&gt;"",VLOOKUP(TEXT($D556,0),'Angaben Stationen'!$C$15:$D$114,2,0),"")</f>
        <v/>
      </c>
      <c r="D556" s="203"/>
      <c r="E556" s="210"/>
      <c r="F556" s="230"/>
      <c r="G556" s="230"/>
      <c r="H556" s="230"/>
      <c r="I556" s="220"/>
      <c r="J556" s="220"/>
      <c r="K556" s="220"/>
      <c r="L556" s="114"/>
      <c r="M556" s="115"/>
      <c r="V556" s="6">
        <f t="shared" si="96"/>
        <v>0</v>
      </c>
      <c r="W556" s="6" t="str">
        <f t="shared" si="98"/>
        <v>Leer</v>
      </c>
      <c r="X556" s="6" t="str">
        <f t="shared" si="95"/>
        <v/>
      </c>
      <c r="Y556" s="6">
        <f>VLOOKUP($C556,{"29 - Psychiatrie (Erwachsene)",1;"30 - Kinder- und Jugendpsychiatrie",1;"31 - Psychosomatik",1;0,0;"",0},2,0)</f>
        <v>0</v>
      </c>
      <c r="Z556" s="6">
        <f t="shared" si="99"/>
        <v>0</v>
      </c>
      <c r="AA556" s="6">
        <f t="shared" si="100"/>
        <v>0</v>
      </c>
      <c r="AB556" s="6">
        <f t="shared" si="101"/>
        <v>0</v>
      </c>
      <c r="AC556" s="6">
        <f t="shared" si="102"/>
        <v>0</v>
      </c>
      <c r="AD556" s="6">
        <f t="shared" si="103"/>
        <v>0</v>
      </c>
      <c r="AE556" s="6">
        <f t="shared" si="104"/>
        <v>0</v>
      </c>
      <c r="AF556" s="6">
        <f t="shared" si="105"/>
        <v>0</v>
      </c>
      <c r="AG556" s="6">
        <f t="shared" si="106"/>
        <v>0</v>
      </c>
      <c r="AH556" s="6"/>
    </row>
    <row r="557" spans="1:34" s="20" customFormat="1" ht="15" customHeight="1" x14ac:dyDescent="0.25">
      <c r="A557" s="19"/>
      <c r="B557" s="74" t="str">
        <f t="shared" si="97"/>
        <v>!!!</v>
      </c>
      <c r="C557" s="202" t="str">
        <f>IF($D557&lt;&gt;"",VLOOKUP(TEXT($D557,0),'Angaben Stationen'!$C$15:$D$114,2,0),"")</f>
        <v/>
      </c>
      <c r="D557" s="203"/>
      <c r="E557" s="210"/>
      <c r="F557" s="230"/>
      <c r="G557" s="230"/>
      <c r="H557" s="230"/>
      <c r="I557" s="220"/>
      <c r="J557" s="220"/>
      <c r="K557" s="220"/>
      <c r="L557" s="114"/>
      <c r="M557" s="115"/>
      <c r="V557" s="6">
        <f t="shared" si="96"/>
        <v>0</v>
      </c>
      <c r="W557" s="6" t="str">
        <f t="shared" si="98"/>
        <v>Leer</v>
      </c>
      <c r="X557" s="6" t="str">
        <f t="shared" si="95"/>
        <v/>
      </c>
      <c r="Y557" s="6">
        <f>VLOOKUP($C557,{"29 - Psychiatrie (Erwachsene)",1;"30 - Kinder- und Jugendpsychiatrie",1;"31 - Psychosomatik",1;0,0;"",0},2,0)</f>
        <v>0</v>
      </c>
      <c r="Z557" s="6">
        <f t="shared" si="99"/>
        <v>0</v>
      </c>
      <c r="AA557" s="6">
        <f t="shared" si="100"/>
        <v>0</v>
      </c>
      <c r="AB557" s="6">
        <f t="shared" si="101"/>
        <v>0</v>
      </c>
      <c r="AC557" s="6">
        <f t="shared" si="102"/>
        <v>0</v>
      </c>
      <c r="AD557" s="6">
        <f t="shared" si="103"/>
        <v>0</v>
      </c>
      <c r="AE557" s="6">
        <f t="shared" si="104"/>
        <v>0</v>
      </c>
      <c r="AF557" s="6">
        <f t="shared" si="105"/>
        <v>0</v>
      </c>
      <c r="AG557" s="6">
        <f t="shared" si="106"/>
        <v>0</v>
      </c>
      <c r="AH557" s="6"/>
    </row>
    <row r="558" spans="1:34" s="20" customFormat="1" ht="15" customHeight="1" x14ac:dyDescent="0.25">
      <c r="A558" s="19"/>
      <c r="B558" s="74" t="str">
        <f t="shared" si="97"/>
        <v>!!!</v>
      </c>
      <c r="C558" s="202" t="str">
        <f>IF($D558&lt;&gt;"",VLOOKUP(TEXT($D558,0),'Angaben Stationen'!$C$15:$D$114,2,0),"")</f>
        <v/>
      </c>
      <c r="D558" s="203"/>
      <c r="E558" s="210"/>
      <c r="F558" s="230"/>
      <c r="G558" s="230"/>
      <c r="H558" s="230"/>
      <c r="I558" s="220"/>
      <c r="J558" s="220"/>
      <c r="K558" s="220"/>
      <c r="L558" s="114"/>
      <c r="M558" s="115"/>
      <c r="V558" s="6">
        <f t="shared" si="96"/>
        <v>0</v>
      </c>
      <c r="W558" s="6" t="str">
        <f t="shared" si="98"/>
        <v>Leer</v>
      </c>
      <c r="X558" s="6" t="str">
        <f t="shared" si="95"/>
        <v/>
      </c>
      <c r="Y558" s="6">
        <f>VLOOKUP($C558,{"29 - Psychiatrie (Erwachsene)",1;"30 - Kinder- und Jugendpsychiatrie",1;"31 - Psychosomatik",1;0,0;"",0},2,0)</f>
        <v>0</v>
      </c>
      <c r="Z558" s="6">
        <f t="shared" si="99"/>
        <v>0</v>
      </c>
      <c r="AA558" s="6">
        <f t="shared" si="100"/>
        <v>0</v>
      </c>
      <c r="AB558" s="6">
        <f t="shared" si="101"/>
        <v>0</v>
      </c>
      <c r="AC558" s="6">
        <f t="shared" si="102"/>
        <v>0</v>
      </c>
      <c r="AD558" s="6">
        <f t="shared" si="103"/>
        <v>0</v>
      </c>
      <c r="AE558" s="6">
        <f t="shared" si="104"/>
        <v>0</v>
      </c>
      <c r="AF558" s="6">
        <f t="shared" si="105"/>
        <v>0</v>
      </c>
      <c r="AG558" s="6">
        <f t="shared" si="106"/>
        <v>0</v>
      </c>
      <c r="AH558" s="6"/>
    </row>
    <row r="559" spans="1:34" s="20" customFormat="1" ht="15" customHeight="1" x14ac:dyDescent="0.25">
      <c r="A559" s="19"/>
      <c r="B559" s="74" t="str">
        <f t="shared" si="97"/>
        <v>!!!</v>
      </c>
      <c r="C559" s="202" t="str">
        <f>IF($D559&lt;&gt;"",VLOOKUP(TEXT($D559,0),'Angaben Stationen'!$C$15:$D$114,2,0),"")</f>
        <v/>
      </c>
      <c r="D559" s="203"/>
      <c r="E559" s="210"/>
      <c r="F559" s="230"/>
      <c r="G559" s="230"/>
      <c r="H559" s="230"/>
      <c r="I559" s="220"/>
      <c r="J559" s="220"/>
      <c r="K559" s="220"/>
      <c r="L559" s="114"/>
      <c r="M559" s="115"/>
      <c r="V559" s="6">
        <f t="shared" si="96"/>
        <v>0</v>
      </c>
      <c r="W559" s="6" t="str">
        <f t="shared" si="98"/>
        <v>Leer</v>
      </c>
      <c r="X559" s="6" t="str">
        <f t="shared" si="95"/>
        <v/>
      </c>
      <c r="Y559" s="6">
        <f>VLOOKUP($C559,{"29 - Psychiatrie (Erwachsene)",1;"30 - Kinder- und Jugendpsychiatrie",1;"31 - Psychosomatik",1;0,0;"",0},2,0)</f>
        <v>0</v>
      </c>
      <c r="Z559" s="6">
        <f t="shared" si="99"/>
        <v>0</v>
      </c>
      <c r="AA559" s="6">
        <f t="shared" si="100"/>
        <v>0</v>
      </c>
      <c r="AB559" s="6">
        <f t="shared" si="101"/>
        <v>0</v>
      </c>
      <c r="AC559" s="6">
        <f t="shared" si="102"/>
        <v>0</v>
      </c>
      <c r="AD559" s="6">
        <f t="shared" si="103"/>
        <v>0</v>
      </c>
      <c r="AE559" s="6">
        <f t="shared" si="104"/>
        <v>0</v>
      </c>
      <c r="AF559" s="6">
        <f t="shared" si="105"/>
        <v>0</v>
      </c>
      <c r="AG559" s="6">
        <f t="shared" si="106"/>
        <v>0</v>
      </c>
      <c r="AH559" s="6"/>
    </row>
    <row r="560" spans="1:34" s="20" customFormat="1" ht="15" customHeight="1" x14ac:dyDescent="0.25">
      <c r="A560" s="19"/>
      <c r="B560" s="74" t="str">
        <f t="shared" si="97"/>
        <v>!!!</v>
      </c>
      <c r="C560" s="202" t="str">
        <f>IF($D560&lt;&gt;"",VLOOKUP(TEXT($D560,0),'Angaben Stationen'!$C$15:$D$114,2,0),"")</f>
        <v/>
      </c>
      <c r="D560" s="203"/>
      <c r="E560" s="210"/>
      <c r="F560" s="230"/>
      <c r="G560" s="230"/>
      <c r="H560" s="230"/>
      <c r="I560" s="220"/>
      <c r="J560" s="220"/>
      <c r="K560" s="220"/>
      <c r="L560" s="114"/>
      <c r="M560" s="115"/>
      <c r="V560" s="6">
        <f t="shared" si="96"/>
        <v>0</v>
      </c>
      <c r="W560" s="6" t="str">
        <f t="shared" si="98"/>
        <v>Leer</v>
      </c>
      <c r="X560" s="6" t="str">
        <f t="shared" si="95"/>
        <v/>
      </c>
      <c r="Y560" s="6">
        <f>VLOOKUP($C560,{"29 - Psychiatrie (Erwachsene)",1;"30 - Kinder- und Jugendpsychiatrie",1;"31 - Psychosomatik",1;0,0;"",0},2,0)</f>
        <v>0</v>
      </c>
      <c r="Z560" s="6">
        <f t="shared" si="99"/>
        <v>0</v>
      </c>
      <c r="AA560" s="6">
        <f t="shared" si="100"/>
        <v>0</v>
      </c>
      <c r="AB560" s="6">
        <f t="shared" si="101"/>
        <v>0</v>
      </c>
      <c r="AC560" s="6">
        <f t="shared" si="102"/>
        <v>0</v>
      </c>
      <c r="AD560" s="6">
        <f t="shared" si="103"/>
        <v>0</v>
      </c>
      <c r="AE560" s="6">
        <f t="shared" si="104"/>
        <v>0</v>
      </c>
      <c r="AF560" s="6">
        <f t="shared" si="105"/>
        <v>0</v>
      </c>
      <c r="AG560" s="6">
        <f t="shared" si="106"/>
        <v>0</v>
      </c>
      <c r="AH560" s="6"/>
    </row>
    <row r="561" spans="1:34" s="20" customFormat="1" ht="15" customHeight="1" x14ac:dyDescent="0.25">
      <c r="A561" s="19"/>
      <c r="B561" s="74" t="str">
        <f t="shared" si="97"/>
        <v>!!!</v>
      </c>
      <c r="C561" s="202" t="str">
        <f>IF($D561&lt;&gt;"",VLOOKUP(TEXT($D561,0),'Angaben Stationen'!$C$15:$D$114,2,0),"")</f>
        <v/>
      </c>
      <c r="D561" s="203"/>
      <c r="E561" s="210"/>
      <c r="F561" s="230"/>
      <c r="G561" s="230"/>
      <c r="H561" s="230"/>
      <c r="I561" s="220"/>
      <c r="J561" s="220"/>
      <c r="K561" s="220"/>
      <c r="L561" s="114"/>
      <c r="M561" s="115"/>
      <c r="V561" s="6">
        <f t="shared" si="96"/>
        <v>0</v>
      </c>
      <c r="W561" s="6" t="str">
        <f t="shared" si="98"/>
        <v>Leer</v>
      </c>
      <c r="X561" s="6" t="str">
        <f t="shared" si="95"/>
        <v/>
      </c>
      <c r="Y561" s="6">
        <f>VLOOKUP($C561,{"29 - Psychiatrie (Erwachsene)",1;"30 - Kinder- und Jugendpsychiatrie",1;"31 - Psychosomatik",1;0,0;"",0},2,0)</f>
        <v>0</v>
      </c>
      <c r="Z561" s="6">
        <f t="shared" si="99"/>
        <v>0</v>
      </c>
      <c r="AA561" s="6">
        <f t="shared" si="100"/>
        <v>0</v>
      </c>
      <c r="AB561" s="6">
        <f t="shared" si="101"/>
        <v>0</v>
      </c>
      <c r="AC561" s="6">
        <f t="shared" si="102"/>
        <v>0</v>
      </c>
      <c r="AD561" s="6">
        <f t="shared" si="103"/>
        <v>0</v>
      </c>
      <c r="AE561" s="6">
        <f t="shared" si="104"/>
        <v>0</v>
      </c>
      <c r="AF561" s="6">
        <f t="shared" si="105"/>
        <v>0</v>
      </c>
      <c r="AG561" s="6">
        <f t="shared" si="106"/>
        <v>0</v>
      </c>
      <c r="AH561" s="6"/>
    </row>
    <row r="562" spans="1:34" s="20" customFormat="1" ht="15" customHeight="1" x14ac:dyDescent="0.25">
      <c r="A562" s="19"/>
      <c r="B562" s="74" t="str">
        <f t="shared" si="97"/>
        <v>!!!</v>
      </c>
      <c r="C562" s="202" t="str">
        <f>IF($D562&lt;&gt;"",VLOOKUP(TEXT($D562,0),'Angaben Stationen'!$C$15:$D$114,2,0),"")</f>
        <v/>
      </c>
      <c r="D562" s="203"/>
      <c r="E562" s="210"/>
      <c r="F562" s="230"/>
      <c r="G562" s="230"/>
      <c r="H562" s="230"/>
      <c r="I562" s="220"/>
      <c r="J562" s="220"/>
      <c r="K562" s="220"/>
      <c r="L562" s="114"/>
      <c r="M562" s="115"/>
      <c r="V562" s="6">
        <f t="shared" si="96"/>
        <v>0</v>
      </c>
      <c r="W562" s="6" t="str">
        <f t="shared" si="98"/>
        <v>Leer</v>
      </c>
      <c r="X562" s="6" t="str">
        <f t="shared" si="95"/>
        <v/>
      </c>
      <c r="Y562" s="6">
        <f>VLOOKUP($C562,{"29 - Psychiatrie (Erwachsene)",1;"30 - Kinder- und Jugendpsychiatrie",1;"31 - Psychosomatik",1;0,0;"",0},2,0)</f>
        <v>0</v>
      </c>
      <c r="Z562" s="6">
        <f t="shared" si="99"/>
        <v>0</v>
      </c>
      <c r="AA562" s="6">
        <f t="shared" si="100"/>
        <v>0</v>
      </c>
      <c r="AB562" s="6">
        <f t="shared" si="101"/>
        <v>0</v>
      </c>
      <c r="AC562" s="6">
        <f t="shared" si="102"/>
        <v>0</v>
      </c>
      <c r="AD562" s="6">
        <f t="shared" si="103"/>
        <v>0</v>
      </c>
      <c r="AE562" s="6">
        <f t="shared" si="104"/>
        <v>0</v>
      </c>
      <c r="AF562" s="6">
        <f t="shared" si="105"/>
        <v>0</v>
      </c>
      <c r="AG562" s="6">
        <f t="shared" si="106"/>
        <v>0</v>
      </c>
      <c r="AH562" s="6"/>
    </row>
    <row r="563" spans="1:34" s="20" customFormat="1" ht="15" customHeight="1" x14ac:dyDescent="0.25">
      <c r="A563" s="19"/>
      <c r="B563" s="74" t="str">
        <f t="shared" si="97"/>
        <v>!!!</v>
      </c>
      <c r="C563" s="202" t="str">
        <f>IF($D563&lt;&gt;"",VLOOKUP(TEXT($D563,0),'Angaben Stationen'!$C$15:$D$114,2,0),"")</f>
        <v/>
      </c>
      <c r="D563" s="203"/>
      <c r="E563" s="210"/>
      <c r="F563" s="230"/>
      <c r="G563" s="230"/>
      <c r="H563" s="230"/>
      <c r="I563" s="220"/>
      <c r="J563" s="220"/>
      <c r="K563" s="220"/>
      <c r="L563" s="114"/>
      <c r="M563" s="115"/>
      <c r="V563" s="6">
        <f t="shared" si="96"/>
        <v>0</v>
      </c>
      <c r="W563" s="6" t="str">
        <f t="shared" si="98"/>
        <v>Leer</v>
      </c>
      <c r="X563" s="6" t="str">
        <f t="shared" si="95"/>
        <v/>
      </c>
      <c r="Y563" s="6">
        <f>VLOOKUP($C563,{"29 - Psychiatrie (Erwachsene)",1;"30 - Kinder- und Jugendpsychiatrie",1;"31 - Psychosomatik",1;0,0;"",0},2,0)</f>
        <v>0</v>
      </c>
      <c r="Z563" s="6">
        <f t="shared" si="99"/>
        <v>0</v>
      </c>
      <c r="AA563" s="6">
        <f t="shared" si="100"/>
        <v>0</v>
      </c>
      <c r="AB563" s="6">
        <f t="shared" si="101"/>
        <v>0</v>
      </c>
      <c r="AC563" s="6">
        <f t="shared" si="102"/>
        <v>0</v>
      </c>
      <c r="AD563" s="6">
        <f t="shared" si="103"/>
        <v>0</v>
      </c>
      <c r="AE563" s="6">
        <f t="shared" si="104"/>
        <v>0</v>
      </c>
      <c r="AF563" s="6">
        <f t="shared" si="105"/>
        <v>0</v>
      </c>
      <c r="AG563" s="6">
        <f t="shared" si="106"/>
        <v>0</v>
      </c>
      <c r="AH563" s="6"/>
    </row>
    <row r="564" spans="1:34" s="20" customFormat="1" ht="15" customHeight="1" x14ac:dyDescent="0.25">
      <c r="A564" s="19"/>
      <c r="B564" s="74" t="str">
        <f t="shared" si="97"/>
        <v>!!!</v>
      </c>
      <c r="C564" s="202" t="str">
        <f>IF($D564&lt;&gt;"",VLOOKUP(TEXT($D564,0),'Angaben Stationen'!$C$15:$D$114,2,0),"")</f>
        <v/>
      </c>
      <c r="D564" s="203"/>
      <c r="E564" s="210"/>
      <c r="F564" s="230"/>
      <c r="G564" s="230"/>
      <c r="H564" s="230"/>
      <c r="I564" s="220"/>
      <c r="J564" s="220"/>
      <c r="K564" s="220"/>
      <c r="L564" s="114"/>
      <c r="M564" s="115"/>
      <c r="V564" s="6">
        <f t="shared" si="96"/>
        <v>0</v>
      </c>
      <c r="W564" s="6" t="str">
        <f t="shared" si="98"/>
        <v>Leer</v>
      </c>
      <c r="X564" s="6" t="str">
        <f t="shared" si="95"/>
        <v/>
      </c>
      <c r="Y564" s="6">
        <f>VLOOKUP($C564,{"29 - Psychiatrie (Erwachsene)",1;"30 - Kinder- und Jugendpsychiatrie",1;"31 - Psychosomatik",1;0,0;"",0},2,0)</f>
        <v>0</v>
      </c>
      <c r="Z564" s="6">
        <f t="shared" si="99"/>
        <v>0</v>
      </c>
      <c r="AA564" s="6">
        <f t="shared" si="100"/>
        <v>0</v>
      </c>
      <c r="AB564" s="6">
        <f t="shared" si="101"/>
        <v>0</v>
      </c>
      <c r="AC564" s="6">
        <f t="shared" si="102"/>
        <v>0</v>
      </c>
      <c r="AD564" s="6">
        <f t="shared" si="103"/>
        <v>0</v>
      </c>
      <c r="AE564" s="6">
        <f t="shared" si="104"/>
        <v>0</v>
      </c>
      <c r="AF564" s="6">
        <f t="shared" si="105"/>
        <v>0</v>
      </c>
      <c r="AG564" s="6">
        <f t="shared" si="106"/>
        <v>0</v>
      </c>
      <c r="AH564" s="6"/>
    </row>
    <row r="565" spans="1:34" s="20" customFormat="1" ht="15" customHeight="1" x14ac:dyDescent="0.25">
      <c r="A565" s="19"/>
      <c r="B565" s="74" t="str">
        <f t="shared" si="97"/>
        <v>!!!</v>
      </c>
      <c r="C565" s="202" t="str">
        <f>IF($D565&lt;&gt;"",VLOOKUP(TEXT($D565,0),'Angaben Stationen'!$C$15:$D$114,2,0),"")</f>
        <v/>
      </c>
      <c r="D565" s="203"/>
      <c r="E565" s="210"/>
      <c r="F565" s="230"/>
      <c r="G565" s="230"/>
      <c r="H565" s="230"/>
      <c r="I565" s="220"/>
      <c r="J565" s="220"/>
      <c r="K565" s="220"/>
      <c r="L565" s="114"/>
      <c r="M565" s="115"/>
      <c r="V565" s="6">
        <f t="shared" si="96"/>
        <v>0</v>
      </c>
      <c r="W565" s="6" t="str">
        <f t="shared" si="98"/>
        <v>Leer</v>
      </c>
      <c r="X565" s="6" t="str">
        <f t="shared" si="95"/>
        <v/>
      </c>
      <c r="Y565" s="6">
        <f>VLOOKUP($C565,{"29 - Psychiatrie (Erwachsene)",1;"30 - Kinder- und Jugendpsychiatrie",1;"31 - Psychosomatik",1;0,0;"",0},2,0)</f>
        <v>0</v>
      </c>
      <c r="Z565" s="6">
        <f t="shared" si="99"/>
        <v>0</v>
      </c>
      <c r="AA565" s="6">
        <f t="shared" si="100"/>
        <v>0</v>
      </c>
      <c r="AB565" s="6">
        <f t="shared" si="101"/>
        <v>0</v>
      </c>
      <c r="AC565" s="6">
        <f t="shared" si="102"/>
        <v>0</v>
      </c>
      <c r="AD565" s="6">
        <f t="shared" si="103"/>
        <v>0</v>
      </c>
      <c r="AE565" s="6">
        <f t="shared" si="104"/>
        <v>0</v>
      </c>
      <c r="AF565" s="6">
        <f t="shared" si="105"/>
        <v>0</v>
      </c>
      <c r="AG565" s="6">
        <f t="shared" si="106"/>
        <v>0</v>
      </c>
      <c r="AH565" s="6"/>
    </row>
    <row r="566" spans="1:34" s="20" customFormat="1" ht="15" customHeight="1" x14ac:dyDescent="0.25">
      <c r="A566" s="19"/>
      <c r="B566" s="74" t="str">
        <f t="shared" si="97"/>
        <v>!!!</v>
      </c>
      <c r="C566" s="202" t="str">
        <f>IF($D566&lt;&gt;"",VLOOKUP(TEXT($D566,0),'Angaben Stationen'!$C$15:$D$114,2,0),"")</f>
        <v/>
      </c>
      <c r="D566" s="203"/>
      <c r="E566" s="210"/>
      <c r="F566" s="230"/>
      <c r="G566" s="230"/>
      <c r="H566" s="230"/>
      <c r="I566" s="220"/>
      <c r="J566" s="220"/>
      <c r="K566" s="220"/>
      <c r="L566" s="114"/>
      <c r="M566" s="115"/>
      <c r="V566" s="6">
        <f t="shared" si="96"/>
        <v>0</v>
      </c>
      <c r="W566" s="6" t="str">
        <f t="shared" si="98"/>
        <v>Leer</v>
      </c>
      <c r="X566" s="6" t="str">
        <f t="shared" si="95"/>
        <v/>
      </c>
      <c r="Y566" s="6">
        <f>VLOOKUP($C566,{"29 - Psychiatrie (Erwachsene)",1;"30 - Kinder- und Jugendpsychiatrie",1;"31 - Psychosomatik",1;0,0;"",0},2,0)</f>
        <v>0</v>
      </c>
      <c r="Z566" s="6">
        <f t="shared" si="99"/>
        <v>0</v>
      </c>
      <c r="AA566" s="6">
        <f t="shared" si="100"/>
        <v>0</v>
      </c>
      <c r="AB566" s="6">
        <f t="shared" si="101"/>
        <v>0</v>
      </c>
      <c r="AC566" s="6">
        <f t="shared" si="102"/>
        <v>0</v>
      </c>
      <c r="AD566" s="6">
        <f t="shared" si="103"/>
        <v>0</v>
      </c>
      <c r="AE566" s="6">
        <f t="shared" si="104"/>
        <v>0</v>
      </c>
      <c r="AF566" s="6">
        <f t="shared" si="105"/>
        <v>0</v>
      </c>
      <c r="AG566" s="6">
        <f t="shared" si="106"/>
        <v>0</v>
      </c>
      <c r="AH566" s="6"/>
    </row>
    <row r="567" spans="1:34" s="20" customFormat="1" ht="15" customHeight="1" x14ac:dyDescent="0.25">
      <c r="A567" s="19"/>
      <c r="B567" s="74" t="str">
        <f t="shared" si="97"/>
        <v>!!!</v>
      </c>
      <c r="C567" s="202" t="str">
        <f>IF($D567&lt;&gt;"",VLOOKUP(TEXT($D567,0),'Angaben Stationen'!$C$15:$D$114,2,0),"")</f>
        <v/>
      </c>
      <c r="D567" s="203"/>
      <c r="E567" s="210"/>
      <c r="F567" s="230"/>
      <c r="G567" s="230"/>
      <c r="H567" s="230"/>
      <c r="I567" s="220"/>
      <c r="J567" s="220"/>
      <c r="K567" s="220"/>
      <c r="L567" s="114"/>
      <c r="M567" s="115"/>
      <c r="V567" s="6">
        <f t="shared" si="96"/>
        <v>0</v>
      </c>
      <c r="W567" s="6" t="str">
        <f t="shared" si="98"/>
        <v>Leer</v>
      </c>
      <c r="X567" s="6" t="str">
        <f t="shared" si="95"/>
        <v/>
      </c>
      <c r="Y567" s="6">
        <f>VLOOKUP($C567,{"29 - Psychiatrie (Erwachsene)",1;"30 - Kinder- und Jugendpsychiatrie",1;"31 - Psychosomatik",1;0,0;"",0},2,0)</f>
        <v>0</v>
      </c>
      <c r="Z567" s="6">
        <f t="shared" si="99"/>
        <v>0</v>
      </c>
      <c r="AA567" s="6">
        <f t="shared" si="100"/>
        <v>0</v>
      </c>
      <c r="AB567" s="6">
        <f t="shared" si="101"/>
        <v>0</v>
      </c>
      <c r="AC567" s="6">
        <f t="shared" si="102"/>
        <v>0</v>
      </c>
      <c r="AD567" s="6">
        <f t="shared" si="103"/>
        <v>0</v>
      </c>
      <c r="AE567" s="6">
        <f t="shared" si="104"/>
        <v>0</v>
      </c>
      <c r="AF567" s="6">
        <f t="shared" si="105"/>
        <v>0</v>
      </c>
      <c r="AG567" s="6">
        <f t="shared" si="106"/>
        <v>0</v>
      </c>
      <c r="AH567" s="6"/>
    </row>
    <row r="568" spans="1:34" s="20" customFormat="1" ht="15" customHeight="1" x14ac:dyDescent="0.25">
      <c r="A568" s="19"/>
      <c r="B568" s="74" t="str">
        <f t="shared" si="97"/>
        <v>!!!</v>
      </c>
      <c r="C568" s="202" t="str">
        <f>IF($D568&lt;&gt;"",VLOOKUP(TEXT($D568,0),'Angaben Stationen'!$C$15:$D$114,2,0),"")</f>
        <v/>
      </c>
      <c r="D568" s="203"/>
      <c r="E568" s="210"/>
      <c r="F568" s="230"/>
      <c r="G568" s="230"/>
      <c r="H568" s="230"/>
      <c r="I568" s="220"/>
      <c r="J568" s="220"/>
      <c r="K568" s="220"/>
      <c r="L568" s="114"/>
      <c r="M568" s="115"/>
      <c r="V568" s="6">
        <f t="shared" si="96"/>
        <v>0</v>
      </c>
      <c r="W568" s="6" t="str">
        <f t="shared" si="98"/>
        <v>Leer</v>
      </c>
      <c r="X568" s="6" t="str">
        <f t="shared" si="95"/>
        <v/>
      </c>
      <c r="Y568" s="6">
        <f>VLOOKUP($C568,{"29 - Psychiatrie (Erwachsene)",1;"30 - Kinder- und Jugendpsychiatrie",1;"31 - Psychosomatik",1;0,0;"",0},2,0)</f>
        <v>0</v>
      </c>
      <c r="Z568" s="6">
        <f t="shared" si="99"/>
        <v>0</v>
      </c>
      <c r="AA568" s="6">
        <f t="shared" si="100"/>
        <v>0</v>
      </c>
      <c r="AB568" s="6">
        <f t="shared" si="101"/>
        <v>0</v>
      </c>
      <c r="AC568" s="6">
        <f t="shared" si="102"/>
        <v>0</v>
      </c>
      <c r="AD568" s="6">
        <f t="shared" si="103"/>
        <v>0</v>
      </c>
      <c r="AE568" s="6">
        <f t="shared" si="104"/>
        <v>0</v>
      </c>
      <c r="AF568" s="6">
        <f t="shared" si="105"/>
        <v>0</v>
      </c>
      <c r="AG568" s="6">
        <f t="shared" si="106"/>
        <v>0</v>
      </c>
      <c r="AH568" s="6"/>
    </row>
    <row r="569" spans="1:34" s="20" customFormat="1" ht="15" customHeight="1" x14ac:dyDescent="0.25">
      <c r="A569" s="19"/>
      <c r="B569" s="74" t="str">
        <f t="shared" si="97"/>
        <v>!!!</v>
      </c>
      <c r="C569" s="202" t="str">
        <f>IF($D569&lt;&gt;"",VLOOKUP(TEXT($D569,0),'Angaben Stationen'!$C$15:$D$114,2,0),"")</f>
        <v/>
      </c>
      <c r="D569" s="203"/>
      <c r="E569" s="210"/>
      <c r="F569" s="230"/>
      <c r="G569" s="230"/>
      <c r="H569" s="230"/>
      <c r="I569" s="220"/>
      <c r="J569" s="220"/>
      <c r="K569" s="220"/>
      <c r="L569" s="114"/>
      <c r="M569" s="115"/>
      <c r="V569" s="6">
        <f t="shared" si="96"/>
        <v>0</v>
      </c>
      <c r="W569" s="6" t="str">
        <f t="shared" si="98"/>
        <v>Leer</v>
      </c>
      <c r="X569" s="6" t="str">
        <f t="shared" si="95"/>
        <v/>
      </c>
      <c r="Y569" s="6">
        <f>VLOOKUP($C569,{"29 - Psychiatrie (Erwachsene)",1;"30 - Kinder- und Jugendpsychiatrie",1;"31 - Psychosomatik",1;0,0;"",0},2,0)</f>
        <v>0</v>
      </c>
      <c r="Z569" s="6">
        <f t="shared" si="99"/>
        <v>0</v>
      </c>
      <c r="AA569" s="6">
        <f t="shared" si="100"/>
        <v>0</v>
      </c>
      <c r="AB569" s="6">
        <f t="shared" si="101"/>
        <v>0</v>
      </c>
      <c r="AC569" s="6">
        <f t="shared" si="102"/>
        <v>0</v>
      </c>
      <c r="AD569" s="6">
        <f t="shared" si="103"/>
        <v>0</v>
      </c>
      <c r="AE569" s="6">
        <f t="shared" si="104"/>
        <v>0</v>
      </c>
      <c r="AF569" s="6">
        <f t="shared" si="105"/>
        <v>0</v>
      </c>
      <c r="AG569" s="6">
        <f t="shared" si="106"/>
        <v>0</v>
      </c>
      <c r="AH569" s="6"/>
    </row>
    <row r="570" spans="1:34" s="20" customFormat="1" ht="15" customHeight="1" x14ac:dyDescent="0.25">
      <c r="A570" s="19"/>
      <c r="B570" s="74" t="str">
        <f t="shared" si="97"/>
        <v>!!!</v>
      </c>
      <c r="C570" s="202" t="str">
        <f>IF($D570&lt;&gt;"",VLOOKUP(TEXT($D570,0),'Angaben Stationen'!$C$15:$D$114,2,0),"")</f>
        <v/>
      </c>
      <c r="D570" s="203"/>
      <c r="E570" s="210"/>
      <c r="F570" s="230"/>
      <c r="G570" s="230"/>
      <c r="H570" s="230"/>
      <c r="I570" s="220"/>
      <c r="J570" s="220"/>
      <c r="K570" s="220"/>
      <c r="L570" s="114"/>
      <c r="M570" s="115"/>
      <c r="V570" s="6">
        <f t="shared" si="96"/>
        <v>0</v>
      </c>
      <c r="W570" s="6" t="str">
        <f t="shared" si="98"/>
        <v>Leer</v>
      </c>
      <c r="X570" s="6" t="str">
        <f t="shared" si="95"/>
        <v/>
      </c>
      <c r="Y570" s="6">
        <f>VLOOKUP($C570,{"29 - Psychiatrie (Erwachsene)",1;"30 - Kinder- und Jugendpsychiatrie",1;"31 - Psychosomatik",1;0,0;"",0},2,0)</f>
        <v>0</v>
      </c>
      <c r="Z570" s="6">
        <f t="shared" si="99"/>
        <v>0</v>
      </c>
      <c r="AA570" s="6">
        <f t="shared" si="100"/>
        <v>0</v>
      </c>
      <c r="AB570" s="6">
        <f t="shared" si="101"/>
        <v>0</v>
      </c>
      <c r="AC570" s="6">
        <f t="shared" si="102"/>
        <v>0</v>
      </c>
      <c r="AD570" s="6">
        <f t="shared" si="103"/>
        <v>0</v>
      </c>
      <c r="AE570" s="6">
        <f t="shared" si="104"/>
        <v>0</v>
      </c>
      <c r="AF570" s="6">
        <f t="shared" si="105"/>
        <v>0</v>
      </c>
      <c r="AG570" s="6">
        <f t="shared" si="106"/>
        <v>0</v>
      </c>
      <c r="AH570" s="6"/>
    </row>
    <row r="571" spans="1:34" s="20" customFormat="1" ht="15" customHeight="1" x14ac:dyDescent="0.25">
      <c r="A571" s="19"/>
      <c r="B571" s="74" t="str">
        <f t="shared" si="97"/>
        <v>!!!</v>
      </c>
      <c r="C571" s="202" t="str">
        <f>IF($D571&lt;&gt;"",VLOOKUP(TEXT($D571,0),'Angaben Stationen'!$C$15:$D$114,2,0),"")</f>
        <v/>
      </c>
      <c r="D571" s="203"/>
      <c r="E571" s="210"/>
      <c r="F571" s="230"/>
      <c r="G571" s="230"/>
      <c r="H571" s="230"/>
      <c r="I571" s="220"/>
      <c r="J571" s="220"/>
      <c r="K571" s="220"/>
      <c r="L571" s="114"/>
      <c r="M571" s="115"/>
      <c r="V571" s="6">
        <f t="shared" si="96"/>
        <v>0</v>
      </c>
      <c r="W571" s="6" t="str">
        <f t="shared" si="98"/>
        <v>Leer</v>
      </c>
      <c r="X571" s="6" t="str">
        <f t="shared" si="95"/>
        <v/>
      </c>
      <c r="Y571" s="6">
        <f>VLOOKUP($C571,{"29 - Psychiatrie (Erwachsene)",1;"30 - Kinder- und Jugendpsychiatrie",1;"31 - Psychosomatik",1;0,0;"",0},2,0)</f>
        <v>0</v>
      </c>
      <c r="Z571" s="6">
        <f t="shared" si="99"/>
        <v>0</v>
      </c>
      <c r="AA571" s="6">
        <f t="shared" si="100"/>
        <v>0</v>
      </c>
      <c r="AB571" s="6">
        <f t="shared" si="101"/>
        <v>0</v>
      </c>
      <c r="AC571" s="6">
        <f t="shared" si="102"/>
        <v>0</v>
      </c>
      <c r="AD571" s="6">
        <f t="shared" si="103"/>
        <v>0</v>
      </c>
      <c r="AE571" s="6">
        <f t="shared" si="104"/>
        <v>0</v>
      </c>
      <c r="AF571" s="6">
        <f t="shared" si="105"/>
        <v>0</v>
      </c>
      <c r="AG571" s="6">
        <f t="shared" si="106"/>
        <v>0</v>
      </c>
      <c r="AH571" s="6"/>
    </row>
    <row r="572" spans="1:34" s="20" customFormat="1" ht="15" customHeight="1" x14ac:dyDescent="0.25">
      <c r="A572" s="19"/>
      <c r="B572" s="74" t="str">
        <f t="shared" si="97"/>
        <v>!!!</v>
      </c>
      <c r="C572" s="202" t="str">
        <f>IF($D572&lt;&gt;"",VLOOKUP(TEXT($D572,0),'Angaben Stationen'!$C$15:$D$114,2,0),"")</f>
        <v/>
      </c>
      <c r="D572" s="203"/>
      <c r="E572" s="210"/>
      <c r="F572" s="230"/>
      <c r="G572" s="230"/>
      <c r="H572" s="230"/>
      <c r="I572" s="220"/>
      <c r="J572" s="220"/>
      <c r="K572" s="220"/>
      <c r="L572" s="114"/>
      <c r="M572" s="115"/>
      <c r="V572" s="6">
        <f t="shared" si="96"/>
        <v>0</v>
      </c>
      <c r="W572" s="6" t="str">
        <f t="shared" si="98"/>
        <v>Leer</v>
      </c>
      <c r="X572" s="6" t="str">
        <f t="shared" si="95"/>
        <v/>
      </c>
      <c r="Y572" s="6">
        <f>VLOOKUP($C572,{"29 - Psychiatrie (Erwachsene)",1;"30 - Kinder- und Jugendpsychiatrie",1;"31 - Psychosomatik",1;0,0;"",0},2,0)</f>
        <v>0</v>
      </c>
      <c r="Z572" s="6">
        <f t="shared" si="99"/>
        <v>0</v>
      </c>
      <c r="AA572" s="6">
        <f t="shared" si="100"/>
        <v>0</v>
      </c>
      <c r="AB572" s="6">
        <f t="shared" si="101"/>
        <v>0</v>
      </c>
      <c r="AC572" s="6">
        <f t="shared" si="102"/>
        <v>0</v>
      </c>
      <c r="AD572" s="6">
        <f t="shared" si="103"/>
        <v>0</v>
      </c>
      <c r="AE572" s="6">
        <f t="shared" si="104"/>
        <v>0</v>
      </c>
      <c r="AF572" s="6">
        <f t="shared" si="105"/>
        <v>0</v>
      </c>
      <c r="AG572" s="6">
        <f t="shared" si="106"/>
        <v>0</v>
      </c>
      <c r="AH572" s="6"/>
    </row>
    <row r="573" spans="1:34" s="20" customFormat="1" ht="15" customHeight="1" x14ac:dyDescent="0.25">
      <c r="A573" s="19"/>
      <c r="B573" s="74" t="str">
        <f t="shared" si="97"/>
        <v>!!!</v>
      </c>
      <c r="C573" s="202" t="str">
        <f>IF($D573&lt;&gt;"",VLOOKUP(TEXT($D573,0),'Angaben Stationen'!$C$15:$D$114,2,0),"")</f>
        <v/>
      </c>
      <c r="D573" s="203"/>
      <c r="E573" s="210"/>
      <c r="F573" s="230"/>
      <c r="G573" s="230"/>
      <c r="H573" s="230"/>
      <c r="I573" s="220"/>
      <c r="J573" s="220"/>
      <c r="K573" s="220"/>
      <c r="L573" s="116"/>
      <c r="M573" s="115"/>
      <c r="V573" s="6">
        <f t="shared" si="96"/>
        <v>0</v>
      </c>
      <c r="W573" s="6" t="str">
        <f t="shared" si="98"/>
        <v>Leer</v>
      </c>
      <c r="X573" s="6" t="str">
        <f t="shared" si="95"/>
        <v/>
      </c>
      <c r="Y573" s="6">
        <f>VLOOKUP($C573,{"29 - Psychiatrie (Erwachsene)",1;"30 - Kinder- und Jugendpsychiatrie",1;"31 - Psychosomatik",1;0,0;"",0},2,0)</f>
        <v>0</v>
      </c>
      <c r="Z573" s="6">
        <f t="shared" si="99"/>
        <v>0</v>
      </c>
      <c r="AA573" s="6">
        <f t="shared" si="100"/>
        <v>0</v>
      </c>
      <c r="AB573" s="6">
        <f t="shared" si="101"/>
        <v>0</v>
      </c>
      <c r="AC573" s="6">
        <f t="shared" si="102"/>
        <v>0</v>
      </c>
      <c r="AD573" s="6">
        <f t="shared" si="103"/>
        <v>0</v>
      </c>
      <c r="AE573" s="6">
        <f t="shared" si="104"/>
        <v>0</v>
      </c>
      <c r="AF573" s="6">
        <f t="shared" si="105"/>
        <v>0</v>
      </c>
      <c r="AG573" s="6">
        <f t="shared" si="106"/>
        <v>0</v>
      </c>
      <c r="AH573" s="6"/>
    </row>
    <row r="574" spans="1:34" s="20" customFormat="1" ht="15" customHeight="1" x14ac:dyDescent="0.25">
      <c r="A574" s="19"/>
      <c r="B574" s="74" t="str">
        <f t="shared" si="97"/>
        <v>!!!</v>
      </c>
      <c r="C574" s="202" t="str">
        <f>IF($D574&lt;&gt;"",VLOOKUP(TEXT($D574,0),'Angaben Stationen'!$C$15:$D$114,2,0),"")</f>
        <v/>
      </c>
      <c r="D574" s="203"/>
      <c r="E574" s="210"/>
      <c r="F574" s="230"/>
      <c r="G574" s="230"/>
      <c r="H574" s="230"/>
      <c r="I574" s="220"/>
      <c r="J574" s="220"/>
      <c r="K574" s="220"/>
      <c r="L574" s="116"/>
      <c r="M574" s="115"/>
      <c r="V574" s="6">
        <f t="shared" si="96"/>
        <v>0</v>
      </c>
      <c r="W574" s="6" t="str">
        <f t="shared" si="98"/>
        <v>Leer</v>
      </c>
      <c r="X574" s="6" t="str">
        <f t="shared" si="95"/>
        <v/>
      </c>
      <c r="Y574" s="6">
        <f>VLOOKUP($C574,{"29 - Psychiatrie (Erwachsene)",1;"30 - Kinder- und Jugendpsychiatrie",1;"31 - Psychosomatik",1;0,0;"",0},2,0)</f>
        <v>0</v>
      </c>
      <c r="Z574" s="6">
        <f t="shared" si="99"/>
        <v>0</v>
      </c>
      <c r="AA574" s="6">
        <f t="shared" si="100"/>
        <v>0</v>
      </c>
      <c r="AB574" s="6">
        <f t="shared" si="101"/>
        <v>0</v>
      </c>
      <c r="AC574" s="6">
        <f t="shared" si="102"/>
        <v>0</v>
      </c>
      <c r="AD574" s="6">
        <f t="shared" si="103"/>
        <v>0</v>
      </c>
      <c r="AE574" s="6">
        <f t="shared" si="104"/>
        <v>0</v>
      </c>
      <c r="AF574" s="6">
        <f t="shared" si="105"/>
        <v>0</v>
      </c>
      <c r="AG574" s="6">
        <f t="shared" si="106"/>
        <v>0</v>
      </c>
      <c r="AH574" s="6"/>
    </row>
    <row r="575" spans="1:34" s="20" customFormat="1" ht="15" customHeight="1" x14ac:dyDescent="0.25">
      <c r="A575" s="19"/>
      <c r="B575" s="74" t="str">
        <f t="shared" si="97"/>
        <v>!!!</v>
      </c>
      <c r="C575" s="202" t="str">
        <f>IF($D575&lt;&gt;"",VLOOKUP(TEXT($D575,0),'Angaben Stationen'!$C$15:$D$114,2,0),"")</f>
        <v/>
      </c>
      <c r="D575" s="203"/>
      <c r="E575" s="210"/>
      <c r="F575" s="230"/>
      <c r="G575" s="230"/>
      <c r="H575" s="230"/>
      <c r="I575" s="220"/>
      <c r="J575" s="220"/>
      <c r="K575" s="220"/>
      <c r="L575" s="116"/>
      <c r="M575" s="115"/>
      <c r="V575" s="6">
        <f t="shared" si="96"/>
        <v>0</v>
      </c>
      <c r="W575" s="6" t="str">
        <f t="shared" si="98"/>
        <v>Leer</v>
      </c>
      <c r="X575" s="6" t="str">
        <f t="shared" si="95"/>
        <v/>
      </c>
      <c r="Y575" s="6">
        <f>VLOOKUP($C575,{"29 - Psychiatrie (Erwachsene)",1;"30 - Kinder- und Jugendpsychiatrie",1;"31 - Psychosomatik",1;0,0;"",0},2,0)</f>
        <v>0</v>
      </c>
      <c r="Z575" s="6">
        <f t="shared" si="99"/>
        <v>0</v>
      </c>
      <c r="AA575" s="6">
        <f t="shared" si="100"/>
        <v>0</v>
      </c>
      <c r="AB575" s="6">
        <f t="shared" si="101"/>
        <v>0</v>
      </c>
      <c r="AC575" s="6">
        <f t="shared" si="102"/>
        <v>0</v>
      </c>
      <c r="AD575" s="6">
        <f t="shared" si="103"/>
        <v>0</v>
      </c>
      <c r="AE575" s="6">
        <f t="shared" si="104"/>
        <v>0</v>
      </c>
      <c r="AF575" s="6">
        <f t="shared" si="105"/>
        <v>0</v>
      </c>
      <c r="AG575" s="6">
        <f t="shared" si="106"/>
        <v>0</v>
      </c>
      <c r="AH575" s="6"/>
    </row>
    <row r="576" spans="1:34" s="20" customFormat="1" ht="15" customHeight="1" x14ac:dyDescent="0.25">
      <c r="A576" s="19"/>
      <c r="B576" s="74" t="str">
        <f t="shared" si="97"/>
        <v>!!!</v>
      </c>
      <c r="C576" s="202" t="str">
        <f>IF($D576&lt;&gt;"",VLOOKUP(TEXT($D576,0),'Angaben Stationen'!$C$15:$D$114,2,0),"")</f>
        <v/>
      </c>
      <c r="D576" s="203"/>
      <c r="E576" s="210"/>
      <c r="F576" s="230"/>
      <c r="G576" s="230"/>
      <c r="H576" s="230"/>
      <c r="I576" s="220"/>
      <c r="J576" s="220"/>
      <c r="K576" s="220"/>
      <c r="L576" s="116"/>
      <c r="M576" s="115"/>
      <c r="V576" s="6">
        <f t="shared" si="96"/>
        <v>0</v>
      </c>
      <c r="W576" s="6" t="str">
        <f t="shared" si="98"/>
        <v>Leer</v>
      </c>
      <c r="X576" s="6" t="str">
        <f t="shared" si="95"/>
        <v/>
      </c>
      <c r="Y576" s="6">
        <f>VLOOKUP($C576,{"29 - Psychiatrie (Erwachsene)",1;"30 - Kinder- und Jugendpsychiatrie",1;"31 - Psychosomatik",1;0,0;"",0},2,0)</f>
        <v>0</v>
      </c>
      <c r="Z576" s="6">
        <f t="shared" si="99"/>
        <v>0</v>
      </c>
      <c r="AA576" s="6">
        <f t="shared" si="100"/>
        <v>0</v>
      </c>
      <c r="AB576" s="6">
        <f t="shared" si="101"/>
        <v>0</v>
      </c>
      <c r="AC576" s="6">
        <f t="shared" si="102"/>
        <v>0</v>
      </c>
      <c r="AD576" s="6">
        <f t="shared" si="103"/>
        <v>0</v>
      </c>
      <c r="AE576" s="6">
        <f t="shared" si="104"/>
        <v>0</v>
      </c>
      <c r="AF576" s="6">
        <f t="shared" si="105"/>
        <v>0</v>
      </c>
      <c r="AG576" s="6">
        <f t="shared" si="106"/>
        <v>0</v>
      </c>
      <c r="AH576" s="6"/>
    </row>
    <row r="577" spans="1:34" s="20" customFormat="1" ht="15" customHeight="1" x14ac:dyDescent="0.25">
      <c r="A577" s="19"/>
      <c r="B577" s="74" t="str">
        <f t="shared" si="97"/>
        <v>!!!</v>
      </c>
      <c r="C577" s="202" t="str">
        <f>IF($D577&lt;&gt;"",VLOOKUP(TEXT($D577,0),'Angaben Stationen'!$C$15:$D$114,2,0),"")</f>
        <v/>
      </c>
      <c r="D577" s="203"/>
      <c r="E577" s="210"/>
      <c r="F577" s="230"/>
      <c r="G577" s="230"/>
      <c r="H577" s="230"/>
      <c r="I577" s="220"/>
      <c r="J577" s="220"/>
      <c r="K577" s="220"/>
      <c r="L577" s="116"/>
      <c r="M577" s="115"/>
      <c r="V577" s="6">
        <f t="shared" si="96"/>
        <v>0</v>
      </c>
      <c r="W577" s="6" t="str">
        <f t="shared" si="98"/>
        <v>Leer</v>
      </c>
      <c r="X577" s="6" t="str">
        <f t="shared" si="95"/>
        <v/>
      </c>
      <c r="Y577" s="6">
        <f>VLOOKUP($C577,{"29 - Psychiatrie (Erwachsene)",1;"30 - Kinder- und Jugendpsychiatrie",1;"31 - Psychosomatik",1;0,0;"",0},2,0)</f>
        <v>0</v>
      </c>
      <c r="Z577" s="6">
        <f t="shared" si="99"/>
        <v>0</v>
      </c>
      <c r="AA577" s="6">
        <f t="shared" si="100"/>
        <v>0</v>
      </c>
      <c r="AB577" s="6">
        <f t="shared" si="101"/>
        <v>0</v>
      </c>
      <c r="AC577" s="6">
        <f t="shared" si="102"/>
        <v>0</v>
      </c>
      <c r="AD577" s="6">
        <f t="shared" si="103"/>
        <v>0</v>
      </c>
      <c r="AE577" s="6">
        <f t="shared" si="104"/>
        <v>0</v>
      </c>
      <c r="AF577" s="6">
        <f t="shared" si="105"/>
        <v>0</v>
      </c>
      <c r="AG577" s="6">
        <f t="shared" si="106"/>
        <v>0</v>
      </c>
      <c r="AH577" s="6"/>
    </row>
    <row r="578" spans="1:34" s="20" customFormat="1" ht="15" customHeight="1" x14ac:dyDescent="0.25">
      <c r="A578" s="19"/>
      <c r="B578" s="74" t="str">
        <f t="shared" si="97"/>
        <v>!!!</v>
      </c>
      <c r="C578" s="202" t="str">
        <f>IF($D578&lt;&gt;"",VLOOKUP(TEXT($D578,0),'Angaben Stationen'!$C$15:$D$114,2,0),"")</f>
        <v/>
      </c>
      <c r="D578" s="203"/>
      <c r="E578" s="210"/>
      <c r="F578" s="230"/>
      <c r="G578" s="230"/>
      <c r="H578" s="230"/>
      <c r="I578" s="220"/>
      <c r="J578" s="220"/>
      <c r="K578" s="220"/>
      <c r="L578" s="116"/>
      <c r="M578" s="115"/>
      <c r="V578" s="6">
        <f t="shared" si="96"/>
        <v>0</v>
      </c>
      <c r="W578" s="6" t="str">
        <f t="shared" si="98"/>
        <v>Leer</v>
      </c>
      <c r="X578" s="6" t="str">
        <f t="shared" si="95"/>
        <v/>
      </c>
      <c r="Y578" s="6">
        <f>VLOOKUP($C578,{"29 - Psychiatrie (Erwachsene)",1;"30 - Kinder- und Jugendpsychiatrie",1;"31 - Psychosomatik",1;0,0;"",0},2,0)</f>
        <v>0</v>
      </c>
      <c r="Z578" s="6">
        <f t="shared" si="99"/>
        <v>0</v>
      </c>
      <c r="AA578" s="6">
        <f t="shared" si="100"/>
        <v>0</v>
      </c>
      <c r="AB578" s="6">
        <f t="shared" si="101"/>
        <v>0</v>
      </c>
      <c r="AC578" s="6">
        <f t="shared" si="102"/>
        <v>0</v>
      </c>
      <c r="AD578" s="6">
        <f t="shared" si="103"/>
        <v>0</v>
      </c>
      <c r="AE578" s="6">
        <f t="shared" si="104"/>
        <v>0</v>
      </c>
      <c r="AF578" s="6">
        <f t="shared" si="105"/>
        <v>0</v>
      </c>
      <c r="AG578" s="6">
        <f t="shared" si="106"/>
        <v>0</v>
      </c>
      <c r="AH578" s="6"/>
    </row>
    <row r="579" spans="1:34" s="20" customFormat="1" ht="15" customHeight="1" x14ac:dyDescent="0.25">
      <c r="A579" s="19"/>
      <c r="B579" s="74" t="str">
        <f t="shared" si="97"/>
        <v>!!!</v>
      </c>
      <c r="C579" s="202" t="str">
        <f>IF($D579&lt;&gt;"",VLOOKUP(TEXT($D579,0),'Angaben Stationen'!$C$15:$D$114,2,0),"")</f>
        <v/>
      </c>
      <c r="D579" s="203"/>
      <c r="E579" s="210"/>
      <c r="F579" s="230"/>
      <c r="G579" s="230"/>
      <c r="H579" s="230"/>
      <c r="I579" s="220"/>
      <c r="J579" s="220"/>
      <c r="K579" s="220"/>
      <c r="L579" s="116"/>
      <c r="M579" s="115"/>
      <c r="V579" s="6">
        <f t="shared" si="96"/>
        <v>0</v>
      </c>
      <c r="W579" s="6" t="str">
        <f t="shared" si="98"/>
        <v>Leer</v>
      </c>
      <c r="X579" s="6" t="str">
        <f t="shared" si="95"/>
        <v/>
      </c>
      <c r="Y579" s="6">
        <f>VLOOKUP($C579,{"29 - Psychiatrie (Erwachsene)",1;"30 - Kinder- und Jugendpsychiatrie",1;"31 - Psychosomatik",1;0,0;"",0},2,0)</f>
        <v>0</v>
      </c>
      <c r="Z579" s="6">
        <f t="shared" si="99"/>
        <v>0</v>
      </c>
      <c r="AA579" s="6">
        <f t="shared" si="100"/>
        <v>0</v>
      </c>
      <c r="AB579" s="6">
        <f t="shared" si="101"/>
        <v>0</v>
      </c>
      <c r="AC579" s="6">
        <f t="shared" si="102"/>
        <v>0</v>
      </c>
      <c r="AD579" s="6">
        <f t="shared" si="103"/>
        <v>0</v>
      </c>
      <c r="AE579" s="6">
        <f t="shared" si="104"/>
        <v>0</v>
      </c>
      <c r="AF579" s="6">
        <f t="shared" si="105"/>
        <v>0</v>
      </c>
      <c r="AG579" s="6">
        <f t="shared" si="106"/>
        <v>0</v>
      </c>
      <c r="AH579" s="6"/>
    </row>
    <row r="580" spans="1:34" s="20" customFormat="1" ht="15" customHeight="1" x14ac:dyDescent="0.25">
      <c r="A580" s="19"/>
      <c r="B580" s="74" t="str">
        <f t="shared" si="97"/>
        <v>!!!</v>
      </c>
      <c r="C580" s="202" t="str">
        <f>IF($D580&lt;&gt;"",VLOOKUP(TEXT($D580,0),'Angaben Stationen'!$C$15:$D$114,2,0),"")</f>
        <v/>
      </c>
      <c r="D580" s="203"/>
      <c r="E580" s="210"/>
      <c r="F580" s="230"/>
      <c r="G580" s="230"/>
      <c r="H580" s="230"/>
      <c r="I580" s="220"/>
      <c r="J580" s="220"/>
      <c r="K580" s="220"/>
      <c r="L580" s="116"/>
      <c r="M580" s="115"/>
      <c r="V580" s="6">
        <f t="shared" si="96"/>
        <v>0</v>
      </c>
      <c r="W580" s="6" t="str">
        <f t="shared" si="98"/>
        <v>Leer</v>
      </c>
      <c r="X580" s="6" t="str">
        <f t="shared" si="95"/>
        <v/>
      </c>
      <c r="Y580" s="6">
        <f>VLOOKUP($C580,{"29 - Psychiatrie (Erwachsene)",1;"30 - Kinder- und Jugendpsychiatrie",1;"31 - Psychosomatik",1;0,0;"",0},2,0)</f>
        <v>0</v>
      </c>
      <c r="Z580" s="6">
        <f t="shared" si="99"/>
        <v>0</v>
      </c>
      <c r="AA580" s="6">
        <f t="shared" si="100"/>
        <v>0</v>
      </c>
      <c r="AB580" s="6">
        <f t="shared" si="101"/>
        <v>0</v>
      </c>
      <c r="AC580" s="6">
        <f t="shared" si="102"/>
        <v>0</v>
      </c>
      <c r="AD580" s="6">
        <f t="shared" si="103"/>
        <v>0</v>
      </c>
      <c r="AE580" s="6">
        <f t="shared" si="104"/>
        <v>0</v>
      </c>
      <c r="AF580" s="6">
        <f t="shared" si="105"/>
        <v>0</v>
      </c>
      <c r="AG580" s="6">
        <f t="shared" si="106"/>
        <v>0</v>
      </c>
      <c r="AH580" s="6"/>
    </row>
    <row r="581" spans="1:34" s="20" customFormat="1" ht="15" customHeight="1" x14ac:dyDescent="0.25">
      <c r="A581" s="19"/>
      <c r="B581" s="74" t="str">
        <f t="shared" si="97"/>
        <v>!!!</v>
      </c>
      <c r="C581" s="202" t="str">
        <f>IF($D581&lt;&gt;"",VLOOKUP(TEXT($D581,0),'Angaben Stationen'!$C$15:$D$114,2,0),"")</f>
        <v/>
      </c>
      <c r="D581" s="203"/>
      <c r="E581" s="210"/>
      <c r="F581" s="230"/>
      <c r="G581" s="230"/>
      <c r="H581" s="230"/>
      <c r="I581" s="220"/>
      <c r="J581" s="220"/>
      <c r="K581" s="220"/>
      <c r="L581" s="116"/>
      <c r="M581" s="115"/>
      <c r="V581" s="6">
        <f t="shared" si="96"/>
        <v>0</v>
      </c>
      <c r="W581" s="6" t="str">
        <f t="shared" si="98"/>
        <v>Leer</v>
      </c>
      <c r="X581" s="6" t="str">
        <f t="shared" si="95"/>
        <v/>
      </c>
      <c r="Y581" s="6">
        <f>VLOOKUP($C581,{"29 - Psychiatrie (Erwachsene)",1;"30 - Kinder- und Jugendpsychiatrie",1;"31 - Psychosomatik",1;0,0;"",0},2,0)</f>
        <v>0</v>
      </c>
      <c r="Z581" s="6">
        <f t="shared" si="99"/>
        <v>0</v>
      </c>
      <c r="AA581" s="6">
        <f t="shared" si="100"/>
        <v>0</v>
      </c>
      <c r="AB581" s="6">
        <f t="shared" si="101"/>
        <v>0</v>
      </c>
      <c r="AC581" s="6">
        <f t="shared" si="102"/>
        <v>0</v>
      </c>
      <c r="AD581" s="6">
        <f t="shared" si="103"/>
        <v>0</v>
      </c>
      <c r="AE581" s="6">
        <f t="shared" si="104"/>
        <v>0</v>
      </c>
      <c r="AF581" s="6">
        <f t="shared" si="105"/>
        <v>0</v>
      </c>
      <c r="AG581" s="6">
        <f t="shared" si="106"/>
        <v>0</v>
      </c>
      <c r="AH581" s="6"/>
    </row>
    <row r="582" spans="1:34" s="20" customFormat="1" ht="15" customHeight="1" x14ac:dyDescent="0.25">
      <c r="A582" s="19"/>
      <c r="B582" s="74" t="str">
        <f t="shared" si="97"/>
        <v>!!!</v>
      </c>
      <c r="C582" s="202" t="str">
        <f>IF($D582&lt;&gt;"",VLOOKUP(TEXT($D582,0),'Angaben Stationen'!$C$15:$D$114,2,0),"")</f>
        <v/>
      </c>
      <c r="D582" s="203"/>
      <c r="E582" s="210"/>
      <c r="F582" s="230"/>
      <c r="G582" s="230"/>
      <c r="H582" s="230"/>
      <c r="I582" s="220"/>
      <c r="J582" s="220"/>
      <c r="K582" s="220"/>
      <c r="L582" s="116"/>
      <c r="M582" s="115"/>
      <c r="V582" s="6">
        <f t="shared" si="96"/>
        <v>0</v>
      </c>
      <c r="W582" s="6" t="str">
        <f t="shared" si="98"/>
        <v>Leer</v>
      </c>
      <c r="X582" s="6" t="str">
        <f t="shared" si="95"/>
        <v/>
      </c>
      <c r="Y582" s="6">
        <f>VLOOKUP($C582,{"29 - Psychiatrie (Erwachsene)",1;"30 - Kinder- und Jugendpsychiatrie",1;"31 - Psychosomatik",1;0,0;"",0},2,0)</f>
        <v>0</v>
      </c>
      <c r="Z582" s="6">
        <f t="shared" si="99"/>
        <v>0</v>
      </c>
      <c r="AA582" s="6">
        <f t="shared" si="100"/>
        <v>0</v>
      </c>
      <c r="AB582" s="6">
        <f t="shared" si="101"/>
        <v>0</v>
      </c>
      <c r="AC582" s="6">
        <f t="shared" si="102"/>
        <v>0</v>
      </c>
      <c r="AD582" s="6">
        <f t="shared" si="103"/>
        <v>0</v>
      </c>
      <c r="AE582" s="6">
        <f t="shared" si="104"/>
        <v>0</v>
      </c>
      <c r="AF582" s="6">
        <f t="shared" si="105"/>
        <v>0</v>
      </c>
      <c r="AG582" s="6">
        <f t="shared" si="106"/>
        <v>0</v>
      </c>
      <c r="AH582" s="6"/>
    </row>
    <row r="583" spans="1:34" s="20" customFormat="1" ht="15" customHeight="1" x14ac:dyDescent="0.25">
      <c r="A583" s="19"/>
      <c r="B583" s="74" t="str">
        <f t="shared" si="97"/>
        <v>!!!</v>
      </c>
      <c r="C583" s="202" t="str">
        <f>IF($D583&lt;&gt;"",VLOOKUP(TEXT($D583,0),'Angaben Stationen'!$C$15:$D$114,2,0),"")</f>
        <v/>
      </c>
      <c r="D583" s="203"/>
      <c r="E583" s="210"/>
      <c r="F583" s="230"/>
      <c r="G583" s="230"/>
      <c r="H583" s="230"/>
      <c r="I583" s="220"/>
      <c r="J583" s="220"/>
      <c r="K583" s="220"/>
      <c r="L583" s="116"/>
      <c r="M583" s="115"/>
      <c r="V583" s="6">
        <f t="shared" si="96"/>
        <v>0</v>
      </c>
      <c r="W583" s="6" t="str">
        <f t="shared" si="98"/>
        <v>Leer</v>
      </c>
      <c r="X583" s="6" t="str">
        <f t="shared" si="95"/>
        <v/>
      </c>
      <c r="Y583" s="6">
        <f>VLOOKUP($C583,{"29 - Psychiatrie (Erwachsene)",1;"30 - Kinder- und Jugendpsychiatrie",1;"31 - Psychosomatik",1;0,0;"",0},2,0)</f>
        <v>0</v>
      </c>
      <c r="Z583" s="6">
        <f t="shared" si="99"/>
        <v>0</v>
      </c>
      <c r="AA583" s="6">
        <f t="shared" si="100"/>
        <v>0</v>
      </c>
      <c r="AB583" s="6">
        <f t="shared" si="101"/>
        <v>0</v>
      </c>
      <c r="AC583" s="6">
        <f t="shared" si="102"/>
        <v>0</v>
      </c>
      <c r="AD583" s="6">
        <f t="shared" si="103"/>
        <v>0</v>
      </c>
      <c r="AE583" s="6">
        <f t="shared" si="104"/>
        <v>0</v>
      </c>
      <c r="AF583" s="6">
        <f t="shared" si="105"/>
        <v>0</v>
      </c>
      <c r="AG583" s="6">
        <f t="shared" si="106"/>
        <v>0</v>
      </c>
      <c r="AH583" s="6"/>
    </row>
    <row r="584" spans="1:34" s="20" customFormat="1" ht="15" customHeight="1" x14ac:dyDescent="0.25">
      <c r="A584" s="19"/>
      <c r="B584" s="74" t="str">
        <f t="shared" si="97"/>
        <v>!!!</v>
      </c>
      <c r="C584" s="202" t="str">
        <f>IF($D584&lt;&gt;"",VLOOKUP(TEXT($D584,0),'Angaben Stationen'!$C$15:$D$114,2,0),"")</f>
        <v/>
      </c>
      <c r="D584" s="203"/>
      <c r="E584" s="210"/>
      <c r="F584" s="230"/>
      <c r="G584" s="230"/>
      <c r="H584" s="230"/>
      <c r="I584" s="220"/>
      <c r="J584" s="220"/>
      <c r="K584" s="220"/>
      <c r="L584" s="116"/>
      <c r="M584" s="115"/>
      <c r="V584" s="6">
        <f t="shared" si="96"/>
        <v>0</v>
      </c>
      <c r="W584" s="6" t="str">
        <f t="shared" si="98"/>
        <v>Leer</v>
      </c>
      <c r="X584" s="6" t="str">
        <f t="shared" si="95"/>
        <v/>
      </c>
      <c r="Y584" s="6">
        <f>VLOOKUP($C584,{"29 - Psychiatrie (Erwachsene)",1;"30 - Kinder- und Jugendpsychiatrie",1;"31 - Psychosomatik",1;0,0;"",0},2,0)</f>
        <v>0</v>
      </c>
      <c r="Z584" s="6">
        <f t="shared" si="99"/>
        <v>0</v>
      </c>
      <c r="AA584" s="6">
        <f t="shared" si="100"/>
        <v>0</v>
      </c>
      <c r="AB584" s="6">
        <f t="shared" si="101"/>
        <v>0</v>
      </c>
      <c r="AC584" s="6">
        <f t="shared" si="102"/>
        <v>0</v>
      </c>
      <c r="AD584" s="6">
        <f t="shared" si="103"/>
        <v>0</v>
      </c>
      <c r="AE584" s="6">
        <f t="shared" si="104"/>
        <v>0</v>
      </c>
      <c r="AF584" s="6">
        <f t="shared" si="105"/>
        <v>0</v>
      </c>
      <c r="AG584" s="6">
        <f t="shared" si="106"/>
        <v>0</v>
      </c>
      <c r="AH584" s="6"/>
    </row>
    <row r="585" spans="1:34" s="20" customFormat="1" ht="15" customHeight="1" x14ac:dyDescent="0.25">
      <c r="A585" s="19"/>
      <c r="B585" s="74" t="str">
        <f t="shared" si="97"/>
        <v>!!!</v>
      </c>
      <c r="C585" s="202" t="str">
        <f>IF($D585&lt;&gt;"",VLOOKUP(TEXT($D585,0),'Angaben Stationen'!$C$15:$D$114,2,0),"")</f>
        <v/>
      </c>
      <c r="D585" s="203"/>
      <c r="E585" s="210"/>
      <c r="F585" s="230"/>
      <c r="G585" s="230"/>
      <c r="H585" s="230"/>
      <c r="I585" s="220"/>
      <c r="J585" s="220"/>
      <c r="K585" s="220"/>
      <c r="L585" s="116"/>
      <c r="M585" s="115"/>
      <c r="V585" s="6">
        <f t="shared" si="96"/>
        <v>0</v>
      </c>
      <c r="W585" s="6" t="str">
        <f t="shared" si="98"/>
        <v>Leer</v>
      </c>
      <c r="X585" s="6" t="str">
        <f t="shared" si="95"/>
        <v/>
      </c>
      <c r="Y585" s="6">
        <f>VLOOKUP($C585,{"29 - Psychiatrie (Erwachsene)",1;"30 - Kinder- und Jugendpsychiatrie",1;"31 - Psychosomatik",1;0,0;"",0},2,0)</f>
        <v>0</v>
      </c>
      <c r="Z585" s="6">
        <f t="shared" si="99"/>
        <v>0</v>
      </c>
      <c r="AA585" s="6">
        <f t="shared" si="100"/>
        <v>0</v>
      </c>
      <c r="AB585" s="6">
        <f t="shared" si="101"/>
        <v>0</v>
      </c>
      <c r="AC585" s="6">
        <f t="shared" si="102"/>
        <v>0</v>
      </c>
      <c r="AD585" s="6">
        <f t="shared" si="103"/>
        <v>0</v>
      </c>
      <c r="AE585" s="6">
        <f t="shared" si="104"/>
        <v>0</v>
      </c>
      <c r="AF585" s="6">
        <f t="shared" si="105"/>
        <v>0</v>
      </c>
      <c r="AG585" s="6">
        <f t="shared" si="106"/>
        <v>0</v>
      </c>
      <c r="AH585" s="6"/>
    </row>
    <row r="586" spans="1:34" s="20" customFormat="1" ht="15" customHeight="1" x14ac:dyDescent="0.25">
      <c r="A586" s="19"/>
      <c r="B586" s="74" t="str">
        <f t="shared" si="97"/>
        <v>!!!</v>
      </c>
      <c r="C586" s="202" t="str">
        <f>IF($D586&lt;&gt;"",VLOOKUP(TEXT($D586,0),'Angaben Stationen'!$C$15:$D$114,2,0),"")</f>
        <v/>
      </c>
      <c r="D586" s="203"/>
      <c r="E586" s="210"/>
      <c r="F586" s="230"/>
      <c r="G586" s="230"/>
      <c r="H586" s="230"/>
      <c r="I586" s="220"/>
      <c r="J586" s="220"/>
      <c r="K586" s="220"/>
      <c r="L586" s="116"/>
      <c r="M586" s="115"/>
      <c r="V586" s="6">
        <f t="shared" si="96"/>
        <v>0</v>
      </c>
      <c r="W586" s="6" t="str">
        <f t="shared" si="98"/>
        <v>Leer</v>
      </c>
      <c r="X586" s="6" t="str">
        <f t="shared" si="95"/>
        <v/>
      </c>
      <c r="Y586" s="6">
        <f>VLOOKUP($C586,{"29 - Psychiatrie (Erwachsene)",1;"30 - Kinder- und Jugendpsychiatrie",1;"31 - Psychosomatik",1;0,0;"",0},2,0)</f>
        <v>0</v>
      </c>
      <c r="Z586" s="6">
        <f t="shared" si="99"/>
        <v>0</v>
      </c>
      <c r="AA586" s="6">
        <f t="shared" si="100"/>
        <v>0</v>
      </c>
      <c r="AB586" s="6">
        <f t="shared" si="101"/>
        <v>0</v>
      </c>
      <c r="AC586" s="6">
        <f t="shared" si="102"/>
        <v>0</v>
      </c>
      <c r="AD586" s="6">
        <f t="shared" si="103"/>
        <v>0</v>
      </c>
      <c r="AE586" s="6">
        <f t="shared" si="104"/>
        <v>0</v>
      </c>
      <c r="AF586" s="6">
        <f t="shared" si="105"/>
        <v>0</v>
      </c>
      <c r="AG586" s="6">
        <f t="shared" si="106"/>
        <v>0</v>
      </c>
      <c r="AH586" s="6"/>
    </row>
    <row r="587" spans="1:34" s="20" customFormat="1" ht="15" customHeight="1" x14ac:dyDescent="0.25">
      <c r="A587" s="19"/>
      <c r="B587" s="74" t="str">
        <f t="shared" si="97"/>
        <v>!!!</v>
      </c>
      <c r="C587" s="202" t="str">
        <f>IF($D587&lt;&gt;"",VLOOKUP(TEXT($D587,0),'Angaben Stationen'!$C$15:$D$114,2,0),"")</f>
        <v/>
      </c>
      <c r="D587" s="203"/>
      <c r="E587" s="210"/>
      <c r="F587" s="230"/>
      <c r="G587" s="230"/>
      <c r="H587" s="230"/>
      <c r="I587" s="220"/>
      <c r="J587" s="220"/>
      <c r="K587" s="220"/>
      <c r="L587" s="116"/>
      <c r="M587" s="115"/>
      <c r="V587" s="6">
        <f t="shared" si="96"/>
        <v>0</v>
      </c>
      <c r="W587" s="6" t="str">
        <f t="shared" si="98"/>
        <v>Leer</v>
      </c>
      <c r="X587" s="6" t="str">
        <f t="shared" si="95"/>
        <v/>
      </c>
      <c r="Y587" s="6">
        <f>VLOOKUP($C587,{"29 - Psychiatrie (Erwachsene)",1;"30 - Kinder- und Jugendpsychiatrie",1;"31 - Psychosomatik",1;0,0;"",0},2,0)</f>
        <v>0</v>
      </c>
      <c r="Z587" s="6">
        <f t="shared" si="99"/>
        <v>0</v>
      </c>
      <c r="AA587" s="6">
        <f t="shared" si="100"/>
        <v>0</v>
      </c>
      <c r="AB587" s="6">
        <f t="shared" si="101"/>
        <v>0</v>
      </c>
      <c r="AC587" s="6">
        <f t="shared" si="102"/>
        <v>0</v>
      </c>
      <c r="AD587" s="6">
        <f t="shared" si="103"/>
        <v>0</v>
      </c>
      <c r="AE587" s="6">
        <f t="shared" si="104"/>
        <v>0</v>
      </c>
      <c r="AF587" s="6">
        <f t="shared" si="105"/>
        <v>0</v>
      </c>
      <c r="AG587" s="6">
        <f t="shared" si="106"/>
        <v>0</v>
      </c>
      <c r="AH587" s="6"/>
    </row>
    <row r="588" spans="1:34" s="20" customFormat="1" ht="15" customHeight="1" x14ac:dyDescent="0.25">
      <c r="A588" s="19"/>
      <c r="B588" s="74" t="str">
        <f t="shared" si="97"/>
        <v>!!!</v>
      </c>
      <c r="C588" s="202" t="str">
        <f>IF($D588&lt;&gt;"",VLOOKUP(TEXT($D588,0),'Angaben Stationen'!$C$15:$D$114,2,0),"")</f>
        <v/>
      </c>
      <c r="D588" s="203"/>
      <c r="E588" s="210"/>
      <c r="F588" s="230"/>
      <c r="G588" s="230"/>
      <c r="H588" s="230"/>
      <c r="I588" s="220"/>
      <c r="J588" s="220"/>
      <c r="K588" s="220"/>
      <c r="L588" s="116"/>
      <c r="M588" s="115"/>
      <c r="V588" s="6">
        <f t="shared" si="96"/>
        <v>0</v>
      </c>
      <c r="W588" s="6" t="str">
        <f t="shared" si="98"/>
        <v>Leer</v>
      </c>
      <c r="X588" s="6" t="str">
        <f t="shared" si="95"/>
        <v/>
      </c>
      <c r="Y588" s="6">
        <f>VLOOKUP($C588,{"29 - Psychiatrie (Erwachsene)",1;"30 - Kinder- und Jugendpsychiatrie",1;"31 - Psychosomatik",1;0,0;"",0},2,0)</f>
        <v>0</v>
      </c>
      <c r="Z588" s="6">
        <f t="shared" si="99"/>
        <v>0</v>
      </c>
      <c r="AA588" s="6">
        <f t="shared" si="100"/>
        <v>0</v>
      </c>
      <c r="AB588" s="6">
        <f t="shared" si="101"/>
        <v>0</v>
      </c>
      <c r="AC588" s="6">
        <f t="shared" si="102"/>
        <v>0</v>
      </c>
      <c r="AD588" s="6">
        <f t="shared" si="103"/>
        <v>0</v>
      </c>
      <c r="AE588" s="6">
        <f t="shared" si="104"/>
        <v>0</v>
      </c>
      <c r="AF588" s="6">
        <f t="shared" si="105"/>
        <v>0</v>
      </c>
      <c r="AG588" s="6">
        <f t="shared" si="106"/>
        <v>0</v>
      </c>
      <c r="AH588" s="6"/>
    </row>
    <row r="589" spans="1:34" s="20" customFormat="1" ht="15" customHeight="1" x14ac:dyDescent="0.25">
      <c r="A589" s="19"/>
      <c r="B589" s="74" t="str">
        <f t="shared" si="97"/>
        <v>!!!</v>
      </c>
      <c r="C589" s="202" t="str">
        <f>IF($D589&lt;&gt;"",VLOOKUP(TEXT($D589,0),'Angaben Stationen'!$C$15:$D$114,2,0),"")</f>
        <v/>
      </c>
      <c r="D589" s="203"/>
      <c r="E589" s="210"/>
      <c r="F589" s="230"/>
      <c r="G589" s="230"/>
      <c r="H589" s="230"/>
      <c r="I589" s="220"/>
      <c r="J589" s="220"/>
      <c r="K589" s="220"/>
      <c r="L589" s="116"/>
      <c r="M589" s="115"/>
      <c r="V589" s="6">
        <f t="shared" si="96"/>
        <v>0</v>
      </c>
      <c r="W589" s="6" t="str">
        <f t="shared" si="98"/>
        <v>Leer</v>
      </c>
      <c r="X589" s="6" t="str">
        <f t="shared" si="95"/>
        <v/>
      </c>
      <c r="Y589" s="6">
        <f>VLOOKUP($C589,{"29 - Psychiatrie (Erwachsene)",1;"30 - Kinder- und Jugendpsychiatrie",1;"31 - Psychosomatik",1;0,0;"",0},2,0)</f>
        <v>0</v>
      </c>
      <c r="Z589" s="6">
        <f t="shared" si="99"/>
        <v>0</v>
      </c>
      <c r="AA589" s="6">
        <f t="shared" si="100"/>
        <v>0</v>
      </c>
      <c r="AB589" s="6">
        <f t="shared" si="101"/>
        <v>0</v>
      </c>
      <c r="AC589" s="6">
        <f t="shared" si="102"/>
        <v>0</v>
      </c>
      <c r="AD589" s="6">
        <f t="shared" si="103"/>
        <v>0</v>
      </c>
      <c r="AE589" s="6">
        <f t="shared" si="104"/>
        <v>0</v>
      </c>
      <c r="AF589" s="6">
        <f t="shared" si="105"/>
        <v>0</v>
      </c>
      <c r="AG589" s="6">
        <f t="shared" si="106"/>
        <v>0</v>
      </c>
      <c r="AH589" s="6"/>
    </row>
    <row r="590" spans="1:34" s="20" customFormat="1" ht="15" customHeight="1" x14ac:dyDescent="0.25">
      <c r="A590" s="19"/>
      <c r="B590" s="74" t="str">
        <f t="shared" si="97"/>
        <v>!!!</v>
      </c>
      <c r="C590" s="202" t="str">
        <f>IF($D590&lt;&gt;"",VLOOKUP(TEXT($D590,0),'Angaben Stationen'!$C$15:$D$114,2,0),"")</f>
        <v/>
      </c>
      <c r="D590" s="203"/>
      <c r="E590" s="210"/>
      <c r="F590" s="230"/>
      <c r="G590" s="230"/>
      <c r="H590" s="230"/>
      <c r="I590" s="220"/>
      <c r="J590" s="220"/>
      <c r="K590" s="220"/>
      <c r="L590" s="116"/>
      <c r="M590" s="115"/>
      <c r="V590" s="6">
        <f t="shared" si="96"/>
        <v>0</v>
      </c>
      <c r="W590" s="6" t="str">
        <f t="shared" si="98"/>
        <v>Leer</v>
      </c>
      <c r="X590" s="6" t="str">
        <f t="shared" si="95"/>
        <v/>
      </c>
      <c r="Y590" s="6">
        <f>VLOOKUP($C590,{"29 - Psychiatrie (Erwachsene)",1;"30 - Kinder- und Jugendpsychiatrie",1;"31 - Psychosomatik",1;0,0;"",0},2,0)</f>
        <v>0</v>
      </c>
      <c r="Z590" s="6">
        <f t="shared" si="99"/>
        <v>0</v>
      </c>
      <c r="AA590" s="6">
        <f t="shared" si="100"/>
        <v>0</v>
      </c>
      <c r="AB590" s="6">
        <f t="shared" si="101"/>
        <v>0</v>
      </c>
      <c r="AC590" s="6">
        <f t="shared" si="102"/>
        <v>0</v>
      </c>
      <c r="AD590" s="6">
        <f t="shared" si="103"/>
        <v>0</v>
      </c>
      <c r="AE590" s="6">
        <f t="shared" si="104"/>
        <v>0</v>
      </c>
      <c r="AF590" s="6">
        <f t="shared" si="105"/>
        <v>0</v>
      </c>
      <c r="AG590" s="6">
        <f t="shared" si="106"/>
        <v>0</v>
      </c>
      <c r="AH590" s="6"/>
    </row>
    <row r="591" spans="1:34" s="20" customFormat="1" ht="15" customHeight="1" x14ac:dyDescent="0.25">
      <c r="A591" s="19"/>
      <c r="B591" s="74" t="str">
        <f t="shared" si="97"/>
        <v>!!!</v>
      </c>
      <c r="C591" s="202" t="str">
        <f>IF($D591&lt;&gt;"",VLOOKUP(TEXT($D591,0),'Angaben Stationen'!$C$15:$D$114,2,0),"")</f>
        <v/>
      </c>
      <c r="D591" s="203"/>
      <c r="E591" s="210"/>
      <c r="F591" s="230"/>
      <c r="G591" s="230"/>
      <c r="H591" s="230"/>
      <c r="I591" s="220"/>
      <c r="J591" s="220"/>
      <c r="K591" s="220"/>
      <c r="L591" s="116"/>
      <c r="M591" s="115"/>
      <c r="V591" s="6">
        <f t="shared" si="96"/>
        <v>0</v>
      </c>
      <c r="W591" s="6" t="str">
        <f t="shared" si="98"/>
        <v>Leer</v>
      </c>
      <c r="X591" s="6" t="str">
        <f t="shared" ref="X591:X601" si="107">IF($C591&lt;&gt;"","Monate","")</f>
        <v/>
      </c>
      <c r="Y591" s="6">
        <f>VLOOKUP($C591,{"29 - Psychiatrie (Erwachsene)",1;"30 - Kinder- und Jugendpsychiatrie",1;"31 - Psychosomatik",1;0,0;"",0},2,0)</f>
        <v>0</v>
      </c>
      <c r="Z591" s="6">
        <f t="shared" si="99"/>
        <v>0</v>
      </c>
      <c r="AA591" s="6">
        <f t="shared" si="100"/>
        <v>0</v>
      </c>
      <c r="AB591" s="6">
        <f t="shared" si="101"/>
        <v>0</v>
      </c>
      <c r="AC591" s="6">
        <f t="shared" si="102"/>
        <v>0</v>
      </c>
      <c r="AD591" s="6">
        <f t="shared" si="103"/>
        <v>0</v>
      </c>
      <c r="AE591" s="6">
        <f t="shared" si="104"/>
        <v>0</v>
      </c>
      <c r="AF591" s="6">
        <f t="shared" si="105"/>
        <v>0</v>
      </c>
      <c r="AG591" s="6">
        <f t="shared" si="106"/>
        <v>0</v>
      </c>
      <c r="AH591" s="6"/>
    </row>
    <row r="592" spans="1:34" s="20" customFormat="1" ht="15" customHeight="1" x14ac:dyDescent="0.25">
      <c r="A592" s="19"/>
      <c r="B592" s="74" t="str">
        <f t="shared" si="97"/>
        <v>!!!</v>
      </c>
      <c r="C592" s="202" t="str">
        <f>IF($D592&lt;&gt;"",VLOOKUP(TEXT($D592,0),'Angaben Stationen'!$C$15:$D$114,2,0),"")</f>
        <v/>
      </c>
      <c r="D592" s="203"/>
      <c r="E592" s="210"/>
      <c r="F592" s="230"/>
      <c r="G592" s="230"/>
      <c r="H592" s="230"/>
      <c r="I592" s="220"/>
      <c r="J592" s="220"/>
      <c r="K592" s="220"/>
      <c r="L592" s="116"/>
      <c r="M592" s="115"/>
      <c r="V592" s="6">
        <f t="shared" si="96"/>
        <v>0</v>
      </c>
      <c r="W592" s="6" t="str">
        <f t="shared" si="98"/>
        <v>Leer</v>
      </c>
      <c r="X592" s="6" t="str">
        <f t="shared" si="107"/>
        <v/>
      </c>
      <c r="Y592" s="6">
        <f>VLOOKUP($C592,{"29 - Psychiatrie (Erwachsene)",1;"30 - Kinder- und Jugendpsychiatrie",1;"31 - Psychosomatik",1;0,0;"",0},2,0)</f>
        <v>0</v>
      </c>
      <c r="Z592" s="6">
        <f t="shared" si="99"/>
        <v>0</v>
      </c>
      <c r="AA592" s="6">
        <f t="shared" si="100"/>
        <v>0</v>
      </c>
      <c r="AB592" s="6">
        <f t="shared" si="101"/>
        <v>0</v>
      </c>
      <c r="AC592" s="6">
        <f t="shared" si="102"/>
        <v>0</v>
      </c>
      <c r="AD592" s="6">
        <f t="shared" si="103"/>
        <v>0</v>
      </c>
      <c r="AE592" s="6">
        <f t="shared" si="104"/>
        <v>0</v>
      </c>
      <c r="AF592" s="6">
        <f t="shared" si="105"/>
        <v>0</v>
      </c>
      <c r="AG592" s="6">
        <f t="shared" si="106"/>
        <v>0</v>
      </c>
      <c r="AH592" s="6"/>
    </row>
    <row r="593" spans="1:34" s="20" customFormat="1" ht="15" customHeight="1" x14ac:dyDescent="0.25">
      <c r="A593" s="19"/>
      <c r="B593" s="74" t="str">
        <f t="shared" si="97"/>
        <v>!!!</v>
      </c>
      <c r="C593" s="202" t="str">
        <f>IF($D593&lt;&gt;"",VLOOKUP(TEXT($D593,0),'Angaben Stationen'!$C$15:$D$114,2,0),"")</f>
        <v/>
      </c>
      <c r="D593" s="203"/>
      <c r="E593" s="210"/>
      <c r="F593" s="230"/>
      <c r="G593" s="230"/>
      <c r="H593" s="230"/>
      <c r="I593" s="220"/>
      <c r="J593" s="220"/>
      <c r="K593" s="220"/>
      <c r="L593" s="116"/>
      <c r="M593" s="115"/>
      <c r="V593" s="6">
        <f t="shared" ref="V593:V601" si="108">IF(LEN(B593)&gt;0,0,1)</f>
        <v>0</v>
      </c>
      <c r="W593" s="6" t="str">
        <f t="shared" si="98"/>
        <v>Leer</v>
      </c>
      <c r="X593" s="6" t="str">
        <f t="shared" si="107"/>
        <v/>
      </c>
      <c r="Y593" s="6">
        <f>VLOOKUP($C593,{"29 - Psychiatrie (Erwachsene)",1;"30 - Kinder- und Jugendpsychiatrie",1;"31 - Psychosomatik",1;0,0;"",0},2,0)</f>
        <v>0</v>
      </c>
      <c r="Z593" s="6">
        <f t="shared" si="99"/>
        <v>0</v>
      </c>
      <c r="AA593" s="6">
        <f t="shared" si="100"/>
        <v>0</v>
      </c>
      <c r="AB593" s="6">
        <f t="shared" si="101"/>
        <v>0</v>
      </c>
      <c r="AC593" s="6">
        <f t="shared" si="102"/>
        <v>0</v>
      </c>
      <c r="AD593" s="6">
        <f t="shared" si="103"/>
        <v>0</v>
      </c>
      <c r="AE593" s="6">
        <f t="shared" si="104"/>
        <v>0</v>
      </c>
      <c r="AF593" s="6">
        <f t="shared" si="105"/>
        <v>0</v>
      </c>
      <c r="AG593" s="6">
        <f t="shared" si="106"/>
        <v>0</v>
      </c>
      <c r="AH593" s="6"/>
    </row>
    <row r="594" spans="1:34" s="20" customFormat="1" ht="15" customHeight="1" x14ac:dyDescent="0.25">
      <c r="A594" s="19"/>
      <c r="B594" s="74" t="str">
        <f t="shared" ref="B594:B601" si="109">IF(SUM(Y594:AG594)&lt;9,"!!!","")</f>
        <v>!!!</v>
      </c>
      <c r="C594" s="202" t="str">
        <f>IF($D594&lt;&gt;"",VLOOKUP(TEXT($D594,0),'Angaben Stationen'!$C$15:$D$114,2,0),"")</f>
        <v/>
      </c>
      <c r="D594" s="203"/>
      <c r="E594" s="210"/>
      <c r="F594" s="230"/>
      <c r="G594" s="230"/>
      <c r="H594" s="230"/>
      <c r="I594" s="220"/>
      <c r="J594" s="220"/>
      <c r="K594" s="220"/>
      <c r="L594" s="116"/>
      <c r="M594" s="115"/>
      <c r="V594" s="6">
        <f t="shared" si="108"/>
        <v>0</v>
      </c>
      <c r="W594" s="6" t="str">
        <f t="shared" ref="W594:W601" si="110">IF($D593&lt;&gt;"","Stationen","Leer")</f>
        <v>Leer</v>
      </c>
      <c r="X594" s="6" t="str">
        <f t="shared" si="107"/>
        <v/>
      </c>
      <c r="Y594" s="6">
        <f>VLOOKUP($C594,{"29 - Psychiatrie (Erwachsene)",1;"30 - Kinder- und Jugendpsychiatrie",1;"31 - Psychosomatik",1;0,0;"",0},2,0)</f>
        <v>0</v>
      </c>
      <c r="Z594" s="6">
        <f t="shared" ref="Z594:Z601" si="111">IF(LEN($D594)&gt;0,1,0)</f>
        <v>0</v>
      </c>
      <c r="AA594" s="6">
        <f t="shared" ref="AA594:AA601" si="112">IF(LEN($E594)&gt;0,1,0)</f>
        <v>0</v>
      </c>
      <c r="AB594" s="6">
        <f t="shared" ref="AB594:AB601" si="113">IF(LEN($F594)&gt;0,1,0)</f>
        <v>0</v>
      </c>
      <c r="AC594" s="6">
        <f t="shared" ref="AC594:AC601" si="114">IF(LEN($G594)&gt;0,1,0)</f>
        <v>0</v>
      </c>
      <c r="AD594" s="6">
        <f t="shared" ref="AD594:AD601" si="115">IF(LEN($H594)&gt;0,1,0)</f>
        <v>0</v>
      </c>
      <c r="AE594" s="6">
        <f t="shared" ref="AE594:AE601" si="116">IF(LEN($I594)&gt;0,1,0)</f>
        <v>0</v>
      </c>
      <c r="AF594" s="6">
        <f t="shared" ref="AF594:AF601" si="117">IF(LEN($J594)&gt;0,1,0)</f>
        <v>0</v>
      </c>
      <c r="AG594" s="6">
        <f t="shared" ref="AG594:AG601" si="118">IF(LEN($K594)&gt;0,1,0)</f>
        <v>0</v>
      </c>
      <c r="AH594" s="6"/>
    </row>
    <row r="595" spans="1:34" s="20" customFormat="1" ht="15" customHeight="1" x14ac:dyDescent="0.25">
      <c r="A595" s="19"/>
      <c r="B595" s="74" t="str">
        <f t="shared" si="109"/>
        <v>!!!</v>
      </c>
      <c r="C595" s="202" t="str">
        <f>IF($D595&lt;&gt;"",VLOOKUP(TEXT($D595,0),'Angaben Stationen'!$C$15:$D$114,2,0),"")</f>
        <v/>
      </c>
      <c r="D595" s="203"/>
      <c r="E595" s="210"/>
      <c r="F595" s="230"/>
      <c r="G595" s="230"/>
      <c r="H595" s="230"/>
      <c r="I595" s="220"/>
      <c r="J595" s="220"/>
      <c r="K595" s="220"/>
      <c r="L595" s="116"/>
      <c r="M595" s="115"/>
      <c r="V595" s="6">
        <f t="shared" si="108"/>
        <v>0</v>
      </c>
      <c r="W595" s="6" t="str">
        <f t="shared" si="110"/>
        <v>Leer</v>
      </c>
      <c r="X595" s="6" t="str">
        <f t="shared" si="107"/>
        <v/>
      </c>
      <c r="Y595" s="6">
        <f>VLOOKUP($C595,{"29 - Psychiatrie (Erwachsene)",1;"30 - Kinder- und Jugendpsychiatrie",1;"31 - Psychosomatik",1;0,0;"",0},2,0)</f>
        <v>0</v>
      </c>
      <c r="Z595" s="6">
        <f t="shared" si="111"/>
        <v>0</v>
      </c>
      <c r="AA595" s="6">
        <f t="shared" si="112"/>
        <v>0</v>
      </c>
      <c r="AB595" s="6">
        <f t="shared" si="113"/>
        <v>0</v>
      </c>
      <c r="AC595" s="6">
        <f t="shared" si="114"/>
        <v>0</v>
      </c>
      <c r="AD595" s="6">
        <f t="shared" si="115"/>
        <v>0</v>
      </c>
      <c r="AE595" s="6">
        <f t="shared" si="116"/>
        <v>0</v>
      </c>
      <c r="AF595" s="6">
        <f t="shared" si="117"/>
        <v>0</v>
      </c>
      <c r="AG595" s="6">
        <f t="shared" si="118"/>
        <v>0</v>
      </c>
      <c r="AH595" s="6"/>
    </row>
    <row r="596" spans="1:34" s="20" customFormat="1" ht="15" customHeight="1" x14ac:dyDescent="0.25">
      <c r="A596" s="19"/>
      <c r="B596" s="74" t="str">
        <f t="shared" si="109"/>
        <v>!!!</v>
      </c>
      <c r="C596" s="202" t="str">
        <f>IF($D596&lt;&gt;"",VLOOKUP(TEXT($D596,0),'Angaben Stationen'!$C$15:$D$114,2,0),"")</f>
        <v/>
      </c>
      <c r="D596" s="203"/>
      <c r="E596" s="210"/>
      <c r="F596" s="230"/>
      <c r="G596" s="230"/>
      <c r="H596" s="230"/>
      <c r="I596" s="220"/>
      <c r="J596" s="220"/>
      <c r="K596" s="220"/>
      <c r="L596" s="116"/>
      <c r="M596" s="115"/>
      <c r="V596" s="6">
        <f t="shared" si="108"/>
        <v>0</v>
      </c>
      <c r="W596" s="6" t="str">
        <f t="shared" si="110"/>
        <v>Leer</v>
      </c>
      <c r="X596" s="6" t="str">
        <f t="shared" si="107"/>
        <v/>
      </c>
      <c r="Y596" s="6">
        <f>VLOOKUP($C596,{"29 - Psychiatrie (Erwachsene)",1;"30 - Kinder- und Jugendpsychiatrie",1;"31 - Psychosomatik",1;0,0;"",0},2,0)</f>
        <v>0</v>
      </c>
      <c r="Z596" s="6">
        <f t="shared" si="111"/>
        <v>0</v>
      </c>
      <c r="AA596" s="6">
        <f t="shared" si="112"/>
        <v>0</v>
      </c>
      <c r="AB596" s="6">
        <f t="shared" si="113"/>
        <v>0</v>
      </c>
      <c r="AC596" s="6">
        <f t="shared" si="114"/>
        <v>0</v>
      </c>
      <c r="AD596" s="6">
        <f t="shared" si="115"/>
        <v>0</v>
      </c>
      <c r="AE596" s="6">
        <f t="shared" si="116"/>
        <v>0</v>
      </c>
      <c r="AF596" s="6">
        <f t="shared" si="117"/>
        <v>0</v>
      </c>
      <c r="AG596" s="6">
        <f t="shared" si="118"/>
        <v>0</v>
      </c>
      <c r="AH596" s="6"/>
    </row>
    <row r="597" spans="1:34" s="20" customFormat="1" ht="15" customHeight="1" x14ac:dyDescent="0.25">
      <c r="A597" s="19"/>
      <c r="B597" s="74" t="str">
        <f t="shared" si="109"/>
        <v>!!!</v>
      </c>
      <c r="C597" s="202" t="str">
        <f>IF($D597&lt;&gt;"",VLOOKUP(TEXT($D597,0),'Angaben Stationen'!$C$15:$D$114,2,0),"")</f>
        <v/>
      </c>
      <c r="D597" s="203"/>
      <c r="E597" s="210"/>
      <c r="F597" s="230"/>
      <c r="G597" s="230"/>
      <c r="H597" s="230"/>
      <c r="I597" s="220"/>
      <c r="J597" s="220"/>
      <c r="K597" s="220"/>
      <c r="L597" s="116"/>
      <c r="M597" s="115"/>
      <c r="V597" s="6">
        <f t="shared" si="108"/>
        <v>0</v>
      </c>
      <c r="W597" s="6" t="str">
        <f t="shared" si="110"/>
        <v>Leer</v>
      </c>
      <c r="X597" s="6" t="str">
        <f t="shared" si="107"/>
        <v/>
      </c>
      <c r="Y597" s="6">
        <f>VLOOKUP($C597,{"29 - Psychiatrie (Erwachsene)",1;"30 - Kinder- und Jugendpsychiatrie",1;"31 - Psychosomatik",1;0,0;"",0},2,0)</f>
        <v>0</v>
      </c>
      <c r="Z597" s="6">
        <f t="shared" si="111"/>
        <v>0</v>
      </c>
      <c r="AA597" s="6">
        <f t="shared" si="112"/>
        <v>0</v>
      </c>
      <c r="AB597" s="6">
        <f t="shared" si="113"/>
        <v>0</v>
      </c>
      <c r="AC597" s="6">
        <f t="shared" si="114"/>
        <v>0</v>
      </c>
      <c r="AD597" s="6">
        <f t="shared" si="115"/>
        <v>0</v>
      </c>
      <c r="AE597" s="6">
        <f t="shared" si="116"/>
        <v>0</v>
      </c>
      <c r="AF597" s="6">
        <f t="shared" si="117"/>
        <v>0</v>
      </c>
      <c r="AG597" s="6">
        <f t="shared" si="118"/>
        <v>0</v>
      </c>
      <c r="AH597" s="6"/>
    </row>
    <row r="598" spans="1:34" s="20" customFormat="1" ht="15" customHeight="1" x14ac:dyDescent="0.25">
      <c r="A598" s="19"/>
      <c r="B598" s="74" t="str">
        <f t="shared" si="109"/>
        <v>!!!</v>
      </c>
      <c r="C598" s="202" t="str">
        <f>IF($D598&lt;&gt;"",VLOOKUP(TEXT($D598,0),'Angaben Stationen'!$C$15:$D$114,2,0),"")</f>
        <v/>
      </c>
      <c r="D598" s="203"/>
      <c r="E598" s="210"/>
      <c r="F598" s="230"/>
      <c r="G598" s="230"/>
      <c r="H598" s="230"/>
      <c r="I598" s="220"/>
      <c r="J598" s="220"/>
      <c r="K598" s="220"/>
      <c r="L598" s="116"/>
      <c r="M598" s="115"/>
      <c r="V598" s="6">
        <f t="shared" si="108"/>
        <v>0</v>
      </c>
      <c r="W598" s="6" t="str">
        <f t="shared" si="110"/>
        <v>Leer</v>
      </c>
      <c r="X598" s="6" t="str">
        <f t="shared" si="107"/>
        <v/>
      </c>
      <c r="Y598" s="6">
        <f>VLOOKUP($C598,{"29 - Psychiatrie (Erwachsene)",1;"30 - Kinder- und Jugendpsychiatrie",1;"31 - Psychosomatik",1;0,0;"",0},2,0)</f>
        <v>0</v>
      </c>
      <c r="Z598" s="6">
        <f t="shared" si="111"/>
        <v>0</v>
      </c>
      <c r="AA598" s="6">
        <f t="shared" si="112"/>
        <v>0</v>
      </c>
      <c r="AB598" s="6">
        <f t="shared" si="113"/>
        <v>0</v>
      </c>
      <c r="AC598" s="6">
        <f t="shared" si="114"/>
        <v>0</v>
      </c>
      <c r="AD598" s="6">
        <f t="shared" si="115"/>
        <v>0</v>
      </c>
      <c r="AE598" s="6">
        <f t="shared" si="116"/>
        <v>0</v>
      </c>
      <c r="AF598" s="6">
        <f t="shared" si="117"/>
        <v>0</v>
      </c>
      <c r="AG598" s="6">
        <f t="shared" si="118"/>
        <v>0</v>
      </c>
      <c r="AH598" s="6"/>
    </row>
    <row r="599" spans="1:34" s="20" customFormat="1" ht="15" customHeight="1" x14ac:dyDescent="0.25">
      <c r="A599" s="19"/>
      <c r="B599" s="74" t="str">
        <f t="shared" si="109"/>
        <v>!!!</v>
      </c>
      <c r="C599" s="202" t="str">
        <f>IF($D599&lt;&gt;"",VLOOKUP(TEXT($D599,0),'Angaben Stationen'!$C$15:$D$114,2,0),"")</f>
        <v/>
      </c>
      <c r="D599" s="203"/>
      <c r="E599" s="210"/>
      <c r="F599" s="230"/>
      <c r="G599" s="230"/>
      <c r="H599" s="230"/>
      <c r="I599" s="220"/>
      <c r="J599" s="220"/>
      <c r="K599" s="220"/>
      <c r="L599" s="116"/>
      <c r="M599" s="115"/>
      <c r="V599" s="6">
        <f t="shared" si="108"/>
        <v>0</v>
      </c>
      <c r="W599" s="6" t="str">
        <f t="shared" si="110"/>
        <v>Leer</v>
      </c>
      <c r="X599" s="6" t="str">
        <f t="shared" si="107"/>
        <v/>
      </c>
      <c r="Y599" s="6">
        <f>VLOOKUP($C599,{"29 - Psychiatrie (Erwachsene)",1;"30 - Kinder- und Jugendpsychiatrie",1;"31 - Psychosomatik",1;0,0;"",0},2,0)</f>
        <v>0</v>
      </c>
      <c r="Z599" s="6">
        <f t="shared" si="111"/>
        <v>0</v>
      </c>
      <c r="AA599" s="6">
        <f t="shared" si="112"/>
        <v>0</v>
      </c>
      <c r="AB599" s="6">
        <f t="shared" si="113"/>
        <v>0</v>
      </c>
      <c r="AC599" s="6">
        <f t="shared" si="114"/>
        <v>0</v>
      </c>
      <c r="AD599" s="6">
        <f t="shared" si="115"/>
        <v>0</v>
      </c>
      <c r="AE599" s="6">
        <f t="shared" si="116"/>
        <v>0</v>
      </c>
      <c r="AF599" s="6">
        <f t="shared" si="117"/>
        <v>0</v>
      </c>
      <c r="AG599" s="6">
        <f t="shared" si="118"/>
        <v>0</v>
      </c>
      <c r="AH599" s="6"/>
    </row>
    <row r="600" spans="1:34" s="20" customFormat="1" ht="15" customHeight="1" x14ac:dyDescent="0.25">
      <c r="A600" s="19"/>
      <c r="B600" s="74" t="str">
        <f t="shared" si="109"/>
        <v>!!!</v>
      </c>
      <c r="C600" s="202" t="str">
        <f>IF($D600&lt;&gt;"",VLOOKUP(TEXT($D600,0),'Angaben Stationen'!$C$15:$D$114,2,0),"")</f>
        <v/>
      </c>
      <c r="D600" s="203"/>
      <c r="E600" s="210"/>
      <c r="F600" s="230"/>
      <c r="G600" s="230"/>
      <c r="H600" s="230"/>
      <c r="I600" s="220"/>
      <c r="J600" s="220"/>
      <c r="K600" s="220"/>
      <c r="L600" s="116"/>
      <c r="M600" s="115"/>
      <c r="V600" s="6">
        <f t="shared" si="108"/>
        <v>0</v>
      </c>
      <c r="W600" s="6" t="str">
        <f t="shared" si="110"/>
        <v>Leer</v>
      </c>
      <c r="X600" s="6" t="str">
        <f t="shared" si="107"/>
        <v/>
      </c>
      <c r="Y600" s="6">
        <f>VLOOKUP($C600,{"29 - Psychiatrie (Erwachsene)",1;"30 - Kinder- und Jugendpsychiatrie",1;"31 - Psychosomatik",1;0,0;"",0},2,0)</f>
        <v>0</v>
      </c>
      <c r="Z600" s="6">
        <f t="shared" si="111"/>
        <v>0</v>
      </c>
      <c r="AA600" s="6">
        <f t="shared" si="112"/>
        <v>0</v>
      </c>
      <c r="AB600" s="6">
        <f t="shared" si="113"/>
        <v>0</v>
      </c>
      <c r="AC600" s="6">
        <f t="shared" si="114"/>
        <v>0</v>
      </c>
      <c r="AD600" s="6">
        <f t="shared" si="115"/>
        <v>0</v>
      </c>
      <c r="AE600" s="6">
        <f t="shared" si="116"/>
        <v>0</v>
      </c>
      <c r="AF600" s="6">
        <f t="shared" si="117"/>
        <v>0</v>
      </c>
      <c r="AG600" s="6">
        <f t="shared" si="118"/>
        <v>0</v>
      </c>
      <c r="AH600" s="6"/>
    </row>
    <row r="601" spans="1:34" s="20" customFormat="1" ht="15" customHeight="1" x14ac:dyDescent="0.25">
      <c r="A601" s="19"/>
      <c r="B601" s="74" t="str">
        <f t="shared" si="109"/>
        <v>!!!</v>
      </c>
      <c r="C601" s="202" t="str">
        <f>IF($D601&lt;&gt;"",VLOOKUP(TEXT($D601,0),'Angaben Stationen'!$C$15:$D$114,2,0),"")</f>
        <v/>
      </c>
      <c r="D601" s="203"/>
      <c r="E601" s="210"/>
      <c r="F601" s="230"/>
      <c r="G601" s="230"/>
      <c r="H601" s="230"/>
      <c r="I601" s="220"/>
      <c r="J601" s="220"/>
      <c r="K601" s="220"/>
      <c r="L601" s="116"/>
      <c r="M601" s="115"/>
      <c r="V601" s="6">
        <f t="shared" si="108"/>
        <v>0</v>
      </c>
      <c r="W601" s="6" t="str">
        <f t="shared" si="110"/>
        <v>Leer</v>
      </c>
      <c r="X601" s="6" t="str">
        <f t="shared" si="107"/>
        <v/>
      </c>
      <c r="Y601" s="6">
        <f>VLOOKUP($C601,{"29 - Psychiatrie (Erwachsene)",1;"30 - Kinder- und Jugendpsychiatrie",1;"31 - Psychosomatik",1;0,0;"",0},2,0)</f>
        <v>0</v>
      </c>
      <c r="Z601" s="6">
        <f t="shared" si="111"/>
        <v>0</v>
      </c>
      <c r="AA601" s="6">
        <f t="shared" si="112"/>
        <v>0</v>
      </c>
      <c r="AB601" s="6">
        <f t="shared" si="113"/>
        <v>0</v>
      </c>
      <c r="AC601" s="6">
        <f t="shared" si="114"/>
        <v>0</v>
      </c>
      <c r="AD601" s="6">
        <f t="shared" si="115"/>
        <v>0</v>
      </c>
      <c r="AE601" s="6">
        <f t="shared" si="116"/>
        <v>0</v>
      </c>
      <c r="AF601" s="6">
        <f t="shared" si="117"/>
        <v>0</v>
      </c>
      <c r="AG601" s="6">
        <f t="shared" si="118"/>
        <v>0</v>
      </c>
      <c r="AH601" s="6"/>
    </row>
    <row r="602" spans="1:34" s="20" customFormat="1" ht="15" customHeight="1" x14ac:dyDescent="0.25">
      <c r="A602" s="19"/>
      <c r="B602" s="106"/>
      <c r="C602" s="107"/>
      <c r="D602" s="107"/>
      <c r="E602" s="107"/>
      <c r="F602" s="107"/>
      <c r="G602" s="107"/>
      <c r="H602" s="107"/>
      <c r="I602" s="107"/>
      <c r="J602" s="107"/>
      <c r="K602" s="107"/>
      <c r="L602" s="117"/>
      <c r="M602" s="115"/>
      <c r="V602" s="6"/>
      <c r="W602" s="6"/>
      <c r="X602" s="6"/>
      <c r="Y602" s="6"/>
      <c r="Z602" s="6"/>
      <c r="AA602" s="6"/>
      <c r="AB602" s="6"/>
      <c r="AC602" s="6"/>
      <c r="AD602" s="6"/>
      <c r="AE602" s="6"/>
      <c r="AF602" s="6"/>
      <c r="AG602" s="6"/>
      <c r="AH602" s="6"/>
    </row>
    <row r="603" spans="1:34" s="20" customFormat="1" ht="15" customHeight="1" x14ac:dyDescent="0.25">
      <c r="A603" s="19"/>
      <c r="B603" s="19"/>
      <c r="C603" s="19"/>
      <c r="D603" s="19"/>
      <c r="E603" s="19"/>
      <c r="F603" s="19"/>
      <c r="G603" s="19"/>
      <c r="H603" s="19"/>
      <c r="I603" s="19"/>
      <c r="J603" s="19"/>
      <c r="K603" s="19"/>
      <c r="M603" s="6"/>
      <c r="V603" s="6"/>
      <c r="W603" s="6"/>
      <c r="X603" s="6"/>
      <c r="Y603" s="6"/>
      <c r="Z603" s="6"/>
      <c r="AA603" s="6"/>
      <c r="AB603" s="6"/>
      <c r="AC603" s="6"/>
      <c r="AD603" s="6"/>
      <c r="AE603" s="6"/>
      <c r="AF603" s="6"/>
      <c r="AG603" s="6"/>
      <c r="AH603" s="6"/>
    </row>
  </sheetData>
  <sheetProtection algorithmName="SHA-512" hashValue="Ibmz17b0eLreVs9Fsy8Ids42FE8ZSbonJ66s1WS6KpLvXYGS8h6AjkpHa+fgXLsrmcdFI0tAzBsTjEJM5ngqsg==" saltValue="T9AjRJ/vJelREGe/OxqWyg==" spinCount="100000" sheet="1" selectLockedCells="1" autoFilter="0"/>
  <autoFilter ref="C15:E15"/>
  <mergeCells count="5">
    <mergeCell ref="J3:K3"/>
    <mergeCell ref="C10:J13"/>
    <mergeCell ref="C14:K14"/>
    <mergeCell ref="E5:F5"/>
    <mergeCell ref="E6:F6"/>
  </mergeCells>
  <conditionalFormatting sqref="B16:B601">
    <cfRule type="expression" dxfId="44" priority="29">
      <formula>C16=""</formula>
    </cfRule>
  </conditionalFormatting>
  <conditionalFormatting sqref="C16:C601">
    <cfRule type="expression" dxfId="43" priority="28">
      <formula>D16=""</formula>
    </cfRule>
  </conditionalFormatting>
  <conditionalFormatting sqref="C16:C601">
    <cfRule type="expression" dxfId="42" priority="27">
      <formula>C16=0</formula>
    </cfRule>
  </conditionalFormatting>
  <conditionalFormatting sqref="F16:F601">
    <cfRule type="expression" dxfId="41" priority="15">
      <formula>C16=""</formula>
    </cfRule>
  </conditionalFormatting>
  <conditionalFormatting sqref="G16:G601">
    <cfRule type="expression" dxfId="40" priority="13">
      <formula>C16=""</formula>
    </cfRule>
  </conditionalFormatting>
  <conditionalFormatting sqref="H16:H601">
    <cfRule type="expression" dxfId="39" priority="11">
      <formula>C16=""</formula>
    </cfRule>
  </conditionalFormatting>
  <conditionalFormatting sqref="I16:I601">
    <cfRule type="expression" dxfId="38" priority="9">
      <formula>C16=""</formula>
    </cfRule>
  </conditionalFormatting>
  <conditionalFormatting sqref="J16:J601">
    <cfRule type="expression" dxfId="37" priority="7">
      <formula>C16=""</formula>
    </cfRule>
  </conditionalFormatting>
  <conditionalFormatting sqref="K16:K601">
    <cfRule type="expression" dxfId="36" priority="5">
      <formula>C16=""</formula>
    </cfRule>
  </conditionalFormatting>
  <conditionalFormatting sqref="E16:E601">
    <cfRule type="expression" dxfId="35" priority="3">
      <formula>C16=""</formula>
    </cfRule>
  </conditionalFormatting>
  <conditionalFormatting sqref="C14:K14">
    <cfRule type="expression" dxfId="34" priority="2">
      <formula>C14&lt;&gt;""</formula>
    </cfRule>
  </conditionalFormatting>
  <conditionalFormatting sqref="B14">
    <cfRule type="expression" dxfId="33" priority="1">
      <formula>B14&lt;&gt;""</formula>
    </cfRule>
  </conditionalFormatting>
  <dataValidations count="3">
    <dataValidation type="whole" allowBlank="1" showErrorMessage="1" errorTitle="ACHTUNG" error="Zulässige Werte liegen im Bereich von 1 bis 99999" sqref="I16:K601">
      <formula1>0</formula1>
      <formula2>99999</formula2>
    </dataValidation>
    <dataValidation type="decimal" allowBlank="1" showErrorMessage="1" errorTitle="ACHTUNG: " error="Zulässige Eingaben liegen im Wertebereich von 0 bis 999,99_x000a_" sqref="F16:H601">
      <formula1>0</formula1>
      <formula2>999.99</formula2>
    </dataValidation>
    <dataValidation type="list" allowBlank="1" showInputMessage="1" showErrorMessage="1" errorTitle="ACHTUNG" error="Bitte geben Sie eine Zahl zwischen 1 und 12 ein" sqref="E16:E601">
      <formula1>INDIRECT(X16)</formula1>
    </dataValidation>
  </dataValidations>
  <hyperlinks>
    <hyperlink ref="I3" location="'B4'!C16" display="&lt;&lt; B4"/>
    <hyperlink ref="J3" location="Unterschriften!F14" display="Unterschriften &gt;&gt;"/>
  </hyperlinks>
  <pageMargins left="0.25" right="0.25" top="0.75" bottom="0.75" header="0.3" footer="0.3"/>
  <pageSetup paperSize="9" scale="54" fitToHeight="0" orientation="portrait" r:id="rId1"/>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Title="ACHTUNG" error="Bitte geben Sie eine Stations-ID ein, für die eine Stationsbezeichnung und eine differenzierte Einrichtung angegebeen wurde">
          <x14:formula1>
            <xm:f>VALUE('Angaben Stationen'!$U$10)</xm:f>
          </x14:formula1>
          <x14:formula2>
            <xm:f>VALUE('Angaben Stationen'!$U$12)</xm:f>
          </x14:formula2>
          <xm:sqref>D16:D601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V30"/>
  <sheetViews>
    <sheetView showGridLines="0" zoomScaleNormal="100" workbookViewId="0">
      <selection activeCell="F23" sqref="F23"/>
    </sheetView>
  </sheetViews>
  <sheetFormatPr baseColWidth="10" defaultColWidth="11.42578125" defaultRowHeight="15" x14ac:dyDescent="0.25"/>
  <cols>
    <col min="1" max="1" width="4.28515625" style="19" customWidth="1"/>
    <col min="2" max="3" width="11.42578125" style="19"/>
    <col min="4" max="4" width="22.28515625" style="19" customWidth="1"/>
    <col min="5" max="5" width="11.42578125" style="19"/>
    <col min="6" max="6" width="34.28515625" style="19" customWidth="1"/>
    <col min="7" max="7" width="11.42578125" style="19" customWidth="1"/>
    <col min="8" max="8" width="34.28515625" style="19" customWidth="1"/>
    <col min="9" max="9" width="11.42578125" style="19"/>
    <col min="10" max="10" width="45.7109375" style="19" customWidth="1"/>
    <col min="11" max="11" width="11.42578125" style="19" customWidth="1"/>
    <col min="12" max="16384" width="11.42578125" style="19"/>
  </cols>
  <sheetData>
    <row r="1" spans="1:22" ht="15" customHeight="1" x14ac:dyDescent="0.25"/>
    <row r="2" spans="1:22" ht="15" customHeight="1" x14ac:dyDescent="0.25">
      <c r="A2" s="19" t="s">
        <v>0</v>
      </c>
    </row>
    <row r="3" spans="1:22" s="44" customFormat="1" ht="30" customHeight="1" x14ac:dyDescent="0.35">
      <c r="A3" s="37"/>
      <c r="B3" s="38"/>
      <c r="C3" s="39" t="s">
        <v>63</v>
      </c>
      <c r="D3" s="78"/>
      <c r="E3" s="78"/>
      <c r="F3" s="68"/>
      <c r="G3" s="80"/>
      <c r="H3" s="80"/>
      <c r="I3" s="80"/>
      <c r="J3" s="135" t="s">
        <v>97</v>
      </c>
      <c r="K3" s="136"/>
      <c r="M3" s="43"/>
      <c r="N3" s="42"/>
      <c r="Q3" s="137"/>
      <c r="R3" s="137"/>
      <c r="S3" s="137"/>
      <c r="T3" s="137"/>
      <c r="U3" s="137"/>
      <c r="V3" s="137"/>
    </row>
    <row r="4" spans="1:22" ht="15" customHeight="1" x14ac:dyDescent="0.25">
      <c r="A4" s="21"/>
      <c r="B4" s="21"/>
      <c r="C4" s="21"/>
      <c r="D4" s="21"/>
      <c r="E4" s="21"/>
      <c r="F4" s="21"/>
      <c r="G4" s="21"/>
      <c r="H4" s="21"/>
      <c r="I4" s="21"/>
      <c r="J4" s="21"/>
      <c r="K4" s="21"/>
      <c r="M4" s="6"/>
      <c r="N4" s="28"/>
      <c r="Q4" s="33"/>
      <c r="R4" s="33"/>
      <c r="S4" s="33"/>
      <c r="T4" s="33"/>
      <c r="U4" s="33"/>
      <c r="V4" s="33"/>
    </row>
    <row r="5" spans="1:22" ht="15" customHeight="1" x14ac:dyDescent="0.25">
      <c r="A5" s="21"/>
      <c r="B5" s="160"/>
      <c r="C5" s="162"/>
      <c r="D5" s="161" t="str">
        <f ca="1">"Haupt-IK: " &amp; CELL("inhalt",'Angaben KH-Standort'!D26)</f>
        <v xml:space="preserve">Haupt-IK: </v>
      </c>
      <c r="E5" s="162"/>
      <c r="F5" s="161" t="str">
        <f>IF('Angaben KH-Standort'!$D$13&lt;&gt;"","Jahr: " &amp; 'Angaben KH-Standort'!$D$13,"Kein Jahr angegeben")</f>
        <v>Kein Jahr angegeben</v>
      </c>
      <c r="G5" s="162"/>
      <c r="H5" s="162"/>
      <c r="I5" s="162"/>
      <c r="J5" s="162"/>
      <c r="K5" s="71"/>
      <c r="M5" s="6"/>
      <c r="N5" s="28"/>
      <c r="Q5" s="33"/>
      <c r="R5" s="33"/>
      <c r="S5" s="33"/>
      <c r="T5" s="33"/>
      <c r="U5" s="33"/>
      <c r="V5" s="33"/>
    </row>
    <row r="6" spans="1:22" ht="15" customHeight="1" x14ac:dyDescent="0.25">
      <c r="A6" s="21"/>
      <c r="B6" s="164"/>
      <c r="C6" s="166"/>
      <c r="D6" s="165" t="str">
        <f ca="1" xml:space="preserve"> "Standort-ID: " &amp; CELL("inhalt",'Angaben KH-Standort'!D27)</f>
        <v xml:space="preserve">Standort-ID: </v>
      </c>
      <c r="E6" s="166"/>
      <c r="F6" s="165" t="str">
        <f>IF('Angaben KH-Standort'!$D$14&lt;&gt;"",'Angaben KH-Standort'!$D$14 &amp;". Quartal","Kein Quartal angegeben")</f>
        <v>Kein Quartal angegeben</v>
      </c>
      <c r="G6" s="166"/>
      <c r="H6" s="166"/>
      <c r="I6" s="166"/>
      <c r="J6" s="166"/>
      <c r="K6" s="76"/>
      <c r="M6" s="6"/>
      <c r="N6" s="28"/>
      <c r="Q6" s="33"/>
      <c r="R6" s="33"/>
      <c r="S6" s="33"/>
      <c r="T6" s="33"/>
      <c r="U6" s="33"/>
      <c r="V6" s="33"/>
    </row>
    <row r="7" spans="1:22" ht="15" customHeight="1" x14ac:dyDescent="0.25">
      <c r="A7" s="21"/>
      <c r="B7" s="21"/>
      <c r="C7" s="21"/>
      <c r="D7" s="21"/>
      <c r="E7" s="21"/>
      <c r="F7" s="21"/>
      <c r="G7" s="21"/>
      <c r="H7" s="21"/>
      <c r="I7" s="21"/>
      <c r="J7" s="21"/>
      <c r="K7" s="21"/>
      <c r="M7" s="6"/>
      <c r="N7" s="28"/>
      <c r="Q7" s="33"/>
      <c r="R7" s="33"/>
      <c r="S7" s="33"/>
      <c r="T7" s="33"/>
      <c r="U7" s="33"/>
      <c r="V7" s="33"/>
    </row>
    <row r="8" spans="1:22" ht="15" customHeight="1" x14ac:dyDescent="0.25">
      <c r="B8" s="60"/>
      <c r="C8" s="61"/>
      <c r="D8" s="61"/>
      <c r="E8" s="61"/>
      <c r="F8" s="61"/>
      <c r="G8" s="61"/>
      <c r="H8" s="61"/>
      <c r="I8" s="61"/>
      <c r="J8" s="61"/>
      <c r="K8" s="71"/>
      <c r="L8" s="28"/>
      <c r="M8" s="110"/>
      <c r="N8" s="6"/>
      <c r="O8" s="28"/>
      <c r="P8" s="28"/>
    </row>
    <row r="9" spans="1:22" ht="15" customHeight="1" x14ac:dyDescent="0.35">
      <c r="B9" s="64"/>
      <c r="C9" s="65" t="s">
        <v>149</v>
      </c>
      <c r="D9" s="111"/>
      <c r="E9" s="111"/>
      <c r="F9" s="111"/>
      <c r="G9" s="111"/>
      <c r="H9" s="111"/>
      <c r="I9" s="112"/>
      <c r="J9" s="112"/>
      <c r="K9" s="72"/>
    </row>
    <row r="10" spans="1:22" x14ac:dyDescent="0.25">
      <c r="B10" s="64"/>
      <c r="C10" s="295" t="s">
        <v>341</v>
      </c>
      <c r="D10" s="295"/>
      <c r="E10" s="295"/>
      <c r="F10" s="295"/>
      <c r="G10" s="295"/>
      <c r="H10" s="295"/>
      <c r="I10" s="295"/>
      <c r="J10" s="66"/>
      <c r="K10" s="72"/>
    </row>
    <row r="11" spans="1:22" x14ac:dyDescent="0.25">
      <c r="B11" s="64"/>
      <c r="C11" s="296"/>
      <c r="D11" s="296"/>
      <c r="E11" s="296"/>
      <c r="F11" s="296"/>
      <c r="G11" s="296"/>
      <c r="H11" s="296"/>
      <c r="I11" s="296"/>
      <c r="J11" s="66"/>
      <c r="K11" s="72"/>
    </row>
    <row r="12" spans="1:22" x14ac:dyDescent="0.25">
      <c r="B12" s="64"/>
      <c r="C12" s="296"/>
      <c r="D12" s="296"/>
      <c r="E12" s="296"/>
      <c r="F12" s="296"/>
      <c r="G12" s="296"/>
      <c r="H12" s="296"/>
      <c r="I12" s="296"/>
      <c r="J12" s="66"/>
      <c r="K12" s="72"/>
    </row>
    <row r="13" spans="1:22" ht="15" customHeight="1" x14ac:dyDescent="0.25">
      <c r="B13" s="64"/>
      <c r="C13" s="138"/>
      <c r="D13" s="139"/>
      <c r="E13" s="138"/>
      <c r="F13" s="140"/>
      <c r="G13" s="140"/>
      <c r="H13" s="141"/>
      <c r="I13" s="112"/>
      <c r="J13" s="112"/>
      <c r="K13" s="72"/>
    </row>
    <row r="14" spans="1:22" ht="30" customHeight="1" x14ac:dyDescent="0.25">
      <c r="B14" s="64"/>
      <c r="C14" s="290" t="s">
        <v>227</v>
      </c>
      <c r="D14" s="291"/>
      <c r="E14" s="291"/>
      <c r="F14" s="291"/>
      <c r="G14" s="291"/>
      <c r="H14" s="291"/>
      <c r="I14" s="291"/>
      <c r="J14" s="292"/>
      <c r="K14" s="73"/>
    </row>
    <row r="15" spans="1:22" ht="15" customHeight="1" x14ac:dyDescent="0.25">
      <c r="B15" s="64"/>
      <c r="C15" s="112"/>
      <c r="D15" s="142"/>
      <c r="E15" s="112"/>
      <c r="F15" s="143"/>
      <c r="G15" s="143"/>
      <c r="H15" s="143"/>
      <c r="I15" s="143"/>
      <c r="J15" s="143"/>
      <c r="K15" s="72"/>
    </row>
    <row r="16" spans="1:22" ht="15" customHeight="1" x14ac:dyDescent="0.25">
      <c r="B16" s="64"/>
      <c r="C16" s="112"/>
      <c r="D16" s="142"/>
      <c r="E16" s="112"/>
      <c r="F16" s="143"/>
      <c r="G16" s="143"/>
      <c r="H16" s="143"/>
      <c r="I16" s="143"/>
      <c r="J16" s="143"/>
      <c r="K16" s="72"/>
    </row>
    <row r="17" spans="2:12" ht="15" customHeight="1" x14ac:dyDescent="0.3">
      <c r="B17" s="64"/>
      <c r="C17" s="144" t="s">
        <v>64</v>
      </c>
      <c r="D17" s="145"/>
      <c r="E17" s="138"/>
      <c r="F17" s="146"/>
      <c r="G17" s="143"/>
      <c r="H17" s="146"/>
      <c r="I17" s="143"/>
      <c r="J17" s="146"/>
      <c r="K17" s="75"/>
    </row>
    <row r="18" spans="2:12" ht="15" customHeight="1" x14ac:dyDescent="0.25">
      <c r="B18" s="64"/>
      <c r="C18" s="147"/>
      <c r="D18" s="145"/>
      <c r="E18" s="147"/>
      <c r="F18" s="143"/>
      <c r="G18" s="143"/>
      <c r="H18" s="143"/>
      <c r="I18" s="143"/>
      <c r="J18" s="143"/>
      <c r="K18" s="72"/>
    </row>
    <row r="19" spans="2:12" ht="15" customHeight="1" x14ac:dyDescent="0.25">
      <c r="B19" s="64"/>
      <c r="C19" s="66"/>
      <c r="D19" s="66"/>
      <c r="E19" s="147"/>
      <c r="F19" s="143"/>
      <c r="G19" s="143"/>
      <c r="H19" s="143"/>
      <c r="I19" s="143"/>
      <c r="J19" s="143"/>
      <c r="K19" s="72"/>
    </row>
    <row r="20" spans="2:12" ht="15" customHeight="1" x14ac:dyDescent="0.25">
      <c r="B20" s="64"/>
      <c r="C20" s="293" t="s">
        <v>65</v>
      </c>
      <c r="D20" s="293"/>
      <c r="E20" s="147"/>
      <c r="F20" s="148"/>
      <c r="G20" s="143"/>
      <c r="H20" s="148"/>
      <c r="I20" s="143"/>
      <c r="J20" s="148"/>
      <c r="K20" s="72"/>
    </row>
    <row r="21" spans="2:12" ht="15" customHeight="1" x14ac:dyDescent="0.25">
      <c r="B21" s="64"/>
      <c r="C21" s="147"/>
      <c r="D21" s="149"/>
      <c r="E21" s="147"/>
      <c r="F21" s="143"/>
      <c r="G21" s="143"/>
      <c r="H21" s="143"/>
      <c r="I21" s="143"/>
      <c r="J21" s="143"/>
      <c r="K21" s="72"/>
    </row>
    <row r="22" spans="2:12" ht="15" customHeight="1" x14ac:dyDescent="0.25">
      <c r="B22" s="64"/>
      <c r="C22" s="147"/>
      <c r="D22" s="149"/>
      <c r="E22" s="147"/>
      <c r="F22" s="143"/>
      <c r="G22" s="143"/>
      <c r="H22" s="143"/>
      <c r="I22" s="143"/>
      <c r="J22" s="143"/>
      <c r="K22" s="72"/>
    </row>
    <row r="23" spans="2:12" ht="15" customHeight="1" x14ac:dyDescent="0.25">
      <c r="B23" s="64"/>
      <c r="C23" s="294" t="s">
        <v>143</v>
      </c>
      <c r="D23" s="294"/>
      <c r="E23" s="147"/>
      <c r="F23" s="146"/>
      <c r="G23" s="143"/>
      <c r="H23" s="146"/>
      <c r="I23" s="143"/>
      <c r="J23" s="146"/>
      <c r="K23" s="72"/>
    </row>
    <row r="24" spans="2:12" ht="15" customHeight="1" x14ac:dyDescent="0.25">
      <c r="B24" s="64"/>
      <c r="C24" s="150"/>
      <c r="D24" s="149"/>
      <c r="E24" s="147"/>
      <c r="F24" s="143"/>
      <c r="G24" s="143"/>
      <c r="H24" s="143"/>
      <c r="I24" s="143"/>
      <c r="J24" s="143"/>
      <c r="K24" s="72"/>
      <c r="L24" s="151"/>
    </row>
    <row r="25" spans="2:12" ht="15" customHeight="1" x14ac:dyDescent="0.25">
      <c r="B25" s="64"/>
      <c r="C25" s="150"/>
      <c r="D25" s="149"/>
      <c r="E25" s="147"/>
      <c r="F25" s="143"/>
      <c r="G25" s="143"/>
      <c r="H25" s="143"/>
      <c r="I25" s="143"/>
      <c r="J25" s="143"/>
      <c r="K25" s="72"/>
      <c r="L25" s="151"/>
    </row>
    <row r="26" spans="2:12" ht="15" customHeight="1" x14ac:dyDescent="0.25">
      <c r="B26" s="64"/>
      <c r="C26" s="150"/>
      <c r="D26" s="149"/>
      <c r="E26" s="147"/>
      <c r="F26" s="152" t="s">
        <v>66</v>
      </c>
      <c r="G26" s="153"/>
      <c r="H26" s="152" t="s">
        <v>67</v>
      </c>
      <c r="I26" s="153"/>
      <c r="J26" s="152" t="s">
        <v>68</v>
      </c>
      <c r="K26" s="72"/>
      <c r="L26" s="151"/>
    </row>
    <row r="27" spans="2:12" ht="15" customHeight="1" x14ac:dyDescent="0.25">
      <c r="B27" s="64"/>
      <c r="C27" s="150"/>
      <c r="D27" s="149"/>
      <c r="E27" s="147"/>
      <c r="F27" s="143"/>
      <c r="G27" s="143"/>
      <c r="H27" s="143"/>
      <c r="I27" s="143"/>
      <c r="J27" s="143"/>
      <c r="K27" s="72"/>
      <c r="L27" s="151"/>
    </row>
    <row r="28" spans="2:12" ht="15" customHeight="1" x14ac:dyDescent="0.25">
      <c r="B28" s="154"/>
      <c r="C28" s="149"/>
      <c r="D28" s="149"/>
      <c r="E28" s="149"/>
      <c r="F28" s="155"/>
      <c r="G28" s="155"/>
      <c r="H28" s="155"/>
      <c r="I28" s="156"/>
      <c r="J28" s="156"/>
      <c r="K28" s="72"/>
    </row>
    <row r="29" spans="2:12" ht="15" customHeight="1" x14ac:dyDescent="0.25">
      <c r="B29" s="64"/>
      <c r="C29" s="66"/>
      <c r="D29" s="149"/>
      <c r="E29" s="149"/>
      <c r="F29" s="134"/>
      <c r="G29" s="142"/>
      <c r="H29" s="142"/>
      <c r="I29" s="112"/>
      <c r="J29" s="112"/>
      <c r="K29" s="72"/>
    </row>
    <row r="30" spans="2:12" x14ac:dyDescent="0.25">
      <c r="B30" s="106"/>
      <c r="C30" s="107"/>
      <c r="D30" s="107"/>
      <c r="E30" s="107"/>
      <c r="F30" s="107"/>
      <c r="G30" s="107"/>
      <c r="H30" s="107"/>
      <c r="I30" s="107"/>
      <c r="J30" s="107"/>
      <c r="K30" s="76"/>
    </row>
  </sheetData>
  <sheetProtection algorithmName="SHA-512" hashValue="QqRnBk3g5UMGXMDGotodUokNu/jAf3B18/WFYEK0udY4HGJrjZILyz7xHil7gpLJ2Be/lQNqJqaxJdc+LlyZLQ==" saltValue="/LFGttJIOqhe3g8F3QJfLg==" spinCount="100000" sheet="1" objects="1" scenarios="1" selectLockedCells="1"/>
  <mergeCells count="4">
    <mergeCell ref="C14:J14"/>
    <mergeCell ref="C20:D20"/>
    <mergeCell ref="C23:D23"/>
    <mergeCell ref="C10:I12"/>
  </mergeCells>
  <conditionalFormatting sqref="H27">
    <cfRule type="expression" dxfId="32" priority="2" stopIfTrue="1">
      <formula>C27="31 - Psychosomatik"</formula>
    </cfRule>
    <cfRule type="expression" dxfId="31" priority="3" stopIfTrue="1">
      <formula>C27="30 - Kinder- und Jugendpsychatrie"</formula>
    </cfRule>
    <cfRule type="expression" dxfId="30" priority="4" stopIfTrue="1">
      <formula>C27="29 - Psychiatrie (Erwachsene)"</formula>
    </cfRule>
  </conditionalFormatting>
  <conditionalFormatting sqref="G27">
    <cfRule type="expression" dxfId="29" priority="1" stopIfTrue="1">
      <formula>D27=0</formula>
    </cfRule>
  </conditionalFormatting>
  <hyperlinks>
    <hyperlink ref="J3" location="'B5'!D15" display="&lt;&lt; B5"/>
  </hyperlinks>
  <pageMargins left="0.25" right="0.25" top="0.75" bottom="0.75" header="0.3" footer="0.3"/>
  <pageSetup paperSize="9" scale="61" orientation="landscape" r:id="rId1"/>
  <colBreaks count="1" manualBreakCount="1">
    <brk id="1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H101"/>
  <sheetViews>
    <sheetView topLeftCell="A10" zoomScaleNormal="100" workbookViewId="0">
      <selection activeCell="C26" sqref="C26"/>
    </sheetView>
  </sheetViews>
  <sheetFormatPr baseColWidth="10" defaultRowHeight="15" x14ac:dyDescent="0.25"/>
  <cols>
    <col min="1" max="1" width="37.5703125" bestFit="1" customWidth="1"/>
    <col min="2" max="2" width="11.42578125" customWidth="1"/>
    <col min="3" max="3" width="14.140625" bestFit="1" customWidth="1"/>
    <col min="4" max="4" width="14.7109375" customWidth="1"/>
    <col min="5" max="5" width="16.28515625" customWidth="1"/>
    <col min="6" max="6" width="69.85546875" customWidth="1"/>
    <col min="7" max="7" width="11.7109375" customWidth="1"/>
  </cols>
  <sheetData>
    <row r="1" spans="1:8" x14ac:dyDescent="0.25">
      <c r="A1" t="s">
        <v>44</v>
      </c>
      <c r="C1" t="s">
        <v>46</v>
      </c>
      <c r="D1" s="14" t="s">
        <v>48</v>
      </c>
      <c r="E1" s="13" t="s">
        <v>43</v>
      </c>
      <c r="F1" s="7" t="s">
        <v>56</v>
      </c>
      <c r="G1" t="s">
        <v>204</v>
      </c>
    </row>
    <row r="2" spans="1:8" x14ac:dyDescent="0.25">
      <c r="A2" t="s">
        <v>6</v>
      </c>
      <c r="C2" t="s">
        <v>17</v>
      </c>
      <c r="D2" s="11" t="s">
        <v>34</v>
      </c>
      <c r="E2" s="15" t="s">
        <v>41</v>
      </c>
      <c r="F2" t="s">
        <v>62</v>
      </c>
      <c r="G2" s="26">
        <f>'Angaben Stationen'!U15</f>
        <v>1</v>
      </c>
      <c r="H2" s="26"/>
    </row>
    <row r="3" spans="1:8" x14ac:dyDescent="0.25">
      <c r="A3" t="s">
        <v>47</v>
      </c>
      <c r="C3" t="s">
        <v>18</v>
      </c>
      <c r="D3" s="12" t="s">
        <v>35</v>
      </c>
      <c r="E3" s="15" t="s">
        <v>42</v>
      </c>
      <c r="F3" t="s">
        <v>326</v>
      </c>
      <c r="G3" s="26" t="str">
        <f>'Angaben Stationen'!U16</f>
        <v/>
      </c>
    </row>
    <row r="4" spans="1:8" x14ac:dyDescent="0.25">
      <c r="A4" t="s">
        <v>7</v>
      </c>
      <c r="C4" t="s">
        <v>19</v>
      </c>
      <c r="D4" s="11" t="s">
        <v>36</v>
      </c>
      <c r="F4" t="s">
        <v>327</v>
      </c>
      <c r="G4" s="26" t="str">
        <f>'Angaben Stationen'!U17</f>
        <v/>
      </c>
    </row>
    <row r="5" spans="1:8" x14ac:dyDescent="0.25">
      <c r="C5" t="s">
        <v>20</v>
      </c>
      <c r="D5" s="12" t="s">
        <v>37</v>
      </c>
      <c r="F5" t="s">
        <v>328</v>
      </c>
      <c r="G5" s="26" t="str">
        <f>'Angaben Stationen'!U18</f>
        <v/>
      </c>
    </row>
    <row r="6" spans="1:8" x14ac:dyDescent="0.25">
      <c r="A6" t="s">
        <v>61</v>
      </c>
      <c r="C6" t="s">
        <v>14</v>
      </c>
      <c r="D6" s="11" t="s">
        <v>38</v>
      </c>
      <c r="G6" s="26" t="str">
        <f>'Angaben Stationen'!U19</f>
        <v/>
      </c>
    </row>
    <row r="7" spans="1:8" x14ac:dyDescent="0.25">
      <c r="A7" t="s">
        <v>101</v>
      </c>
      <c r="C7" t="s">
        <v>15</v>
      </c>
      <c r="D7" s="12" t="s">
        <v>39</v>
      </c>
      <c r="F7" s="7" t="s">
        <v>57</v>
      </c>
      <c r="G7" s="26" t="str">
        <f>'Angaben Stationen'!U20</f>
        <v/>
      </c>
    </row>
    <row r="8" spans="1:8" x14ac:dyDescent="0.25">
      <c r="A8" s="8" t="s">
        <v>6</v>
      </c>
      <c r="C8" t="s">
        <v>21</v>
      </c>
      <c r="D8" s="15" t="s">
        <v>40</v>
      </c>
      <c r="F8" t="s">
        <v>71</v>
      </c>
      <c r="G8" s="26" t="str">
        <f>'Angaben Stationen'!U21</f>
        <v/>
      </c>
    </row>
    <row r="9" spans="1:8" x14ac:dyDescent="0.25">
      <c r="A9" s="9" t="s">
        <v>47</v>
      </c>
      <c r="C9" t="s">
        <v>22</v>
      </c>
      <c r="F9" t="s">
        <v>58</v>
      </c>
      <c r="G9" s="26" t="str">
        <f>'Angaben Stationen'!U22</f>
        <v/>
      </c>
    </row>
    <row r="10" spans="1:8" x14ac:dyDescent="0.25">
      <c r="A10" s="10" t="s">
        <v>7</v>
      </c>
      <c r="C10" t="s">
        <v>23</v>
      </c>
      <c r="F10" t="s">
        <v>59</v>
      </c>
      <c r="G10" s="26" t="str">
        <f>'Angaben Stationen'!U23</f>
        <v/>
      </c>
    </row>
    <row r="11" spans="1:8" x14ac:dyDescent="0.25">
      <c r="C11" t="s">
        <v>24</v>
      </c>
      <c r="F11" t="s">
        <v>60</v>
      </c>
      <c r="G11" s="26" t="str">
        <f>'Angaben Stationen'!U24</f>
        <v/>
      </c>
    </row>
    <row r="12" spans="1:8" x14ac:dyDescent="0.25">
      <c r="A12" t="s">
        <v>45</v>
      </c>
      <c r="C12" t="s">
        <v>25</v>
      </c>
      <c r="G12" s="26" t="str">
        <f>'Angaben Stationen'!U25</f>
        <v/>
      </c>
    </row>
    <row r="13" spans="1:8" x14ac:dyDescent="0.25">
      <c r="C13" t="s">
        <v>26</v>
      </c>
      <c r="G13" s="26" t="str">
        <f>'Angaben Stationen'!U26</f>
        <v/>
      </c>
    </row>
    <row r="14" spans="1:8" x14ac:dyDescent="0.25">
      <c r="C14" t="s">
        <v>27</v>
      </c>
      <c r="G14" s="26" t="str">
        <f>'Angaben Stationen'!U27</f>
        <v/>
      </c>
    </row>
    <row r="15" spans="1:8" x14ac:dyDescent="0.25">
      <c r="A15" s="14" t="s">
        <v>78</v>
      </c>
      <c r="C15" t="s">
        <v>28</v>
      </c>
      <c r="G15" s="26" t="str">
        <f>'Angaben Stationen'!U28</f>
        <v/>
      </c>
    </row>
    <row r="16" spans="1:8" x14ac:dyDescent="0.25">
      <c r="A16" s="11" t="s">
        <v>49</v>
      </c>
      <c r="C16" t="s">
        <v>29</v>
      </c>
      <c r="G16" s="26" t="str">
        <f>'Angaben Stationen'!U29</f>
        <v/>
      </c>
    </row>
    <row r="17" spans="1:7" x14ac:dyDescent="0.25">
      <c r="A17" s="12" t="s">
        <v>50</v>
      </c>
      <c r="C17" t="s">
        <v>30</v>
      </c>
      <c r="G17" s="26" t="str">
        <f>'Angaben Stationen'!U30</f>
        <v/>
      </c>
    </row>
    <row r="18" spans="1:7" x14ac:dyDescent="0.25">
      <c r="A18" s="11" t="s">
        <v>51</v>
      </c>
      <c r="C18" t="s">
        <v>31</v>
      </c>
      <c r="G18" s="26" t="str">
        <f>'Angaben Stationen'!U31</f>
        <v/>
      </c>
    </row>
    <row r="19" spans="1:7" x14ac:dyDescent="0.25">
      <c r="A19" s="12" t="s">
        <v>52</v>
      </c>
      <c r="C19" t="s">
        <v>32</v>
      </c>
      <c r="G19" s="26" t="str">
        <f>'Angaben Stationen'!U32</f>
        <v/>
      </c>
    </row>
    <row r="20" spans="1:7" x14ac:dyDescent="0.25">
      <c r="A20" s="11" t="s">
        <v>53</v>
      </c>
      <c r="C20" t="s">
        <v>33</v>
      </c>
      <c r="G20" s="26" t="str">
        <f>'Angaben Stationen'!U33</f>
        <v/>
      </c>
    </row>
    <row r="21" spans="1:7" x14ac:dyDescent="0.25">
      <c r="A21" s="17" t="s">
        <v>54</v>
      </c>
      <c r="G21" s="26" t="str">
        <f>'Angaben Stationen'!U34</f>
        <v/>
      </c>
    </row>
    <row r="22" spans="1:7" x14ac:dyDescent="0.25">
      <c r="C22" t="s">
        <v>208</v>
      </c>
      <c r="G22" s="26" t="str">
        <f>'Angaben Stationen'!U35</f>
        <v/>
      </c>
    </row>
    <row r="23" spans="1:7" x14ac:dyDescent="0.25">
      <c r="A23" s="13" t="s">
        <v>79</v>
      </c>
      <c r="C23" s="127" t="str">
        <f>VLOOKUP('Angaben KH-Standort'!D14,{0,"";1,"1";2,"4";3,"7";4,"10"},2,0)</f>
        <v/>
      </c>
      <c r="G23" s="26" t="str">
        <f>'Angaben Stationen'!U36</f>
        <v/>
      </c>
    </row>
    <row r="24" spans="1:7" x14ac:dyDescent="0.25">
      <c r="A24" s="15" t="s">
        <v>49</v>
      </c>
      <c r="C24" s="128" t="str">
        <f>VLOOKUP('Angaben KH-Standort'!D14,{0,"";1,"2";2,"5";3,"8";4,"11"},2,0)</f>
        <v/>
      </c>
      <c r="G24" s="26" t="str">
        <f>'Angaben Stationen'!U37</f>
        <v/>
      </c>
    </row>
    <row r="25" spans="1:7" x14ac:dyDescent="0.25">
      <c r="A25" s="118" t="s">
        <v>50</v>
      </c>
      <c r="C25" s="127" t="str">
        <f>VLOOKUP('Angaben KH-Standort'!D14,{0,"";1,"3";2,"6";3,"9";4,"12"},2,0)</f>
        <v/>
      </c>
      <c r="G25" s="26" t="str">
        <f>'Angaben Stationen'!U38</f>
        <v/>
      </c>
    </row>
    <row r="26" spans="1:7" x14ac:dyDescent="0.25">
      <c r="A26" s="118" t="s">
        <v>51</v>
      </c>
      <c r="G26" s="26" t="str">
        <f>'Angaben Stationen'!U39</f>
        <v/>
      </c>
    </row>
    <row r="27" spans="1:7" x14ac:dyDescent="0.25">
      <c r="A27" s="15" t="s">
        <v>52</v>
      </c>
      <c r="G27" s="26" t="str">
        <f>'Angaben Stationen'!U40</f>
        <v/>
      </c>
    </row>
    <row r="28" spans="1:7" x14ac:dyDescent="0.25">
      <c r="A28" s="15" t="s">
        <v>53</v>
      </c>
      <c r="G28" s="26" t="str">
        <f>'Angaben Stationen'!U41</f>
        <v/>
      </c>
    </row>
    <row r="29" spans="1:7" x14ac:dyDescent="0.25">
      <c r="A29" s="15" t="s">
        <v>54</v>
      </c>
      <c r="G29" s="26" t="str">
        <f>'Angaben Stationen'!U42</f>
        <v/>
      </c>
    </row>
    <row r="30" spans="1:7" x14ac:dyDescent="0.25">
      <c r="A30" s="15" t="s">
        <v>55</v>
      </c>
      <c r="G30" s="26" t="str">
        <f>'Angaben Stationen'!U43</f>
        <v/>
      </c>
    </row>
    <row r="31" spans="1:7" x14ac:dyDescent="0.25">
      <c r="G31" s="26" t="str">
        <f>'Angaben Stationen'!U44</f>
        <v/>
      </c>
    </row>
    <row r="32" spans="1:7" x14ac:dyDescent="0.25">
      <c r="G32" s="26" t="str">
        <f>'Angaben Stationen'!U45</f>
        <v/>
      </c>
    </row>
    <row r="33" spans="1:7" x14ac:dyDescent="0.25">
      <c r="G33" s="26" t="str">
        <f>'Angaben Stationen'!U46</f>
        <v/>
      </c>
    </row>
    <row r="34" spans="1:7" x14ac:dyDescent="0.25">
      <c r="G34" s="26" t="str">
        <f>'Angaben Stationen'!U47</f>
        <v/>
      </c>
    </row>
    <row r="35" spans="1:7" x14ac:dyDescent="0.25">
      <c r="G35" s="26" t="str">
        <f>'Angaben Stationen'!U48</f>
        <v/>
      </c>
    </row>
    <row r="36" spans="1:7" x14ac:dyDescent="0.25">
      <c r="G36" s="26" t="str">
        <f>'Angaben Stationen'!U49</f>
        <v/>
      </c>
    </row>
    <row r="37" spans="1:7" x14ac:dyDescent="0.25">
      <c r="A37" s="123" t="s">
        <v>69</v>
      </c>
      <c r="B37" s="119" t="s">
        <v>209</v>
      </c>
      <c r="C37" s="13" t="s">
        <v>80</v>
      </c>
      <c r="G37" s="26" t="str">
        <f>'Angaben Stationen'!U50</f>
        <v/>
      </c>
    </row>
    <row r="38" spans="1:7" ht="15.75" thickBot="1" x14ac:dyDescent="0.3">
      <c r="A38" s="124" t="str">
        <f>"01.01. "&amp;'Angaben KH-Standort'!D13</f>
        <v xml:space="preserve">01.01. </v>
      </c>
      <c r="B38" s="120" t="str">
        <f>"01.01."</f>
        <v>01.01.</v>
      </c>
      <c r="C38" s="31" t="e">
        <f>YEAR(A38)-1</f>
        <v>#VALUE!</v>
      </c>
      <c r="G38" s="26" t="str">
        <f>'Angaben Stationen'!U51</f>
        <v/>
      </c>
    </row>
    <row r="39" spans="1:7" ht="15.75" thickTop="1" x14ac:dyDescent="0.25">
      <c r="A39" s="121"/>
      <c r="B39" s="122" t="str">
        <f>"31.12."</f>
        <v>31.12.</v>
      </c>
      <c r="C39" s="32">
        <f>'Angaben KH-Standort'!$D$13</f>
        <v>0</v>
      </c>
      <c r="G39" s="26" t="str">
        <f>'Angaben Stationen'!U52</f>
        <v/>
      </c>
    </row>
    <row r="40" spans="1:7" x14ac:dyDescent="0.25">
      <c r="A40" t="s">
        <v>70</v>
      </c>
      <c r="C40" t="s">
        <v>81</v>
      </c>
      <c r="G40" s="26" t="str">
        <f>'Angaben Stationen'!U53</f>
        <v/>
      </c>
    </row>
    <row r="41" spans="1:7" x14ac:dyDescent="0.25">
      <c r="A41" t="str">
        <f>"31.12." &amp; C41</f>
        <v>31.12.0</v>
      </c>
      <c r="C41" s="26">
        <f>'Angaben KH-Standort'!D13</f>
        <v>0</v>
      </c>
      <c r="G41" s="26" t="str">
        <f>'Angaben Stationen'!U54</f>
        <v/>
      </c>
    </row>
    <row r="42" spans="1:7" x14ac:dyDescent="0.25">
      <c r="G42" s="26" t="str">
        <f>'Angaben Stationen'!U55</f>
        <v/>
      </c>
    </row>
    <row r="43" spans="1:7" x14ac:dyDescent="0.25">
      <c r="A43" t="s">
        <v>72</v>
      </c>
      <c r="C43" t="s">
        <v>317</v>
      </c>
      <c r="G43" s="26" t="str">
        <f>'Angaben Stationen'!U56</f>
        <v/>
      </c>
    </row>
    <row r="44" spans="1:7" x14ac:dyDescent="0.25">
      <c r="A44" s="16" t="s">
        <v>73</v>
      </c>
      <c r="G44" s="26" t="str">
        <f>'Angaben Stationen'!U57</f>
        <v/>
      </c>
    </row>
    <row r="45" spans="1:7" x14ac:dyDescent="0.25">
      <c r="A45" s="16" t="s">
        <v>4</v>
      </c>
      <c r="G45" s="26" t="str">
        <f>'Angaben Stationen'!U58</f>
        <v/>
      </c>
    </row>
    <row r="46" spans="1:7" x14ac:dyDescent="0.25">
      <c r="A46" s="16" t="s">
        <v>74</v>
      </c>
      <c r="G46" s="26" t="str">
        <f>'Angaben Stationen'!U59</f>
        <v/>
      </c>
    </row>
    <row r="47" spans="1:7" x14ac:dyDescent="0.25">
      <c r="G47" s="26" t="str">
        <f>'Angaben Stationen'!U60</f>
        <v/>
      </c>
    </row>
    <row r="48" spans="1:7" x14ac:dyDescent="0.25">
      <c r="G48" s="26" t="str">
        <f>'Angaben Stationen'!U61</f>
        <v/>
      </c>
    </row>
    <row r="49" spans="1:7" x14ac:dyDescent="0.25">
      <c r="A49" t="s">
        <v>318</v>
      </c>
      <c r="G49" s="26" t="str">
        <f>'Angaben Stationen'!U62</f>
        <v/>
      </c>
    </row>
    <row r="50" spans="1:7" x14ac:dyDescent="0.25">
      <c r="A50" t="s">
        <v>50</v>
      </c>
      <c r="G50" s="26" t="str">
        <f>'Angaben Stationen'!U63</f>
        <v/>
      </c>
    </row>
    <row r="51" spans="1:7" x14ac:dyDescent="0.25">
      <c r="A51" t="s">
        <v>51</v>
      </c>
      <c r="G51" s="26" t="str">
        <f>'Angaben Stationen'!U64</f>
        <v/>
      </c>
    </row>
    <row r="52" spans="1:7" x14ac:dyDescent="0.25">
      <c r="A52" t="s">
        <v>52</v>
      </c>
      <c r="G52" s="26" t="str">
        <f>'Angaben Stationen'!U65</f>
        <v/>
      </c>
    </row>
    <row r="53" spans="1:7" x14ac:dyDescent="0.25">
      <c r="A53" t="s">
        <v>53</v>
      </c>
      <c r="G53" s="26" t="str">
        <f>'Angaben Stationen'!U66</f>
        <v/>
      </c>
    </row>
    <row r="54" spans="1:7" x14ac:dyDescent="0.25">
      <c r="A54" t="s">
        <v>54</v>
      </c>
      <c r="G54" s="26" t="str">
        <f>'Angaben Stationen'!U67</f>
        <v/>
      </c>
    </row>
    <row r="55" spans="1:7" x14ac:dyDescent="0.25">
      <c r="G55" s="26" t="str">
        <f>'Angaben Stationen'!U68</f>
        <v/>
      </c>
    </row>
    <row r="56" spans="1:7" x14ac:dyDescent="0.25">
      <c r="A56" t="s">
        <v>319</v>
      </c>
      <c r="G56" s="26" t="str">
        <f>'Angaben Stationen'!U69</f>
        <v/>
      </c>
    </row>
    <row r="57" spans="1:7" x14ac:dyDescent="0.25">
      <c r="A57" t="s">
        <v>50</v>
      </c>
      <c r="G57" s="26" t="str">
        <f>'Angaben Stationen'!U70</f>
        <v/>
      </c>
    </row>
    <row r="58" spans="1:7" x14ac:dyDescent="0.25">
      <c r="A58" t="s">
        <v>51</v>
      </c>
      <c r="G58" s="26" t="str">
        <f>'Angaben Stationen'!U71</f>
        <v/>
      </c>
    </row>
    <row r="59" spans="1:7" x14ac:dyDescent="0.25">
      <c r="A59" t="s">
        <v>52</v>
      </c>
      <c r="G59" s="26" t="str">
        <f>'Angaben Stationen'!U72</f>
        <v/>
      </c>
    </row>
    <row r="60" spans="1:7" x14ac:dyDescent="0.25">
      <c r="A60" t="s">
        <v>53</v>
      </c>
      <c r="G60" s="26" t="str">
        <f>'Angaben Stationen'!U73</f>
        <v/>
      </c>
    </row>
    <row r="61" spans="1:7" x14ac:dyDescent="0.25">
      <c r="A61" t="s">
        <v>54</v>
      </c>
      <c r="G61" s="26" t="str">
        <f>'Angaben Stationen'!U74</f>
        <v/>
      </c>
    </row>
    <row r="62" spans="1:7" x14ac:dyDescent="0.25">
      <c r="A62" t="s">
        <v>55</v>
      </c>
      <c r="G62" s="26" t="str">
        <f>'Angaben Stationen'!U75</f>
        <v/>
      </c>
    </row>
    <row r="63" spans="1:7" x14ac:dyDescent="0.25">
      <c r="G63" s="26" t="str">
        <f>'Angaben Stationen'!U76</f>
        <v/>
      </c>
    </row>
    <row r="64" spans="1:7" x14ac:dyDescent="0.25">
      <c r="G64" s="26" t="str">
        <f>'Angaben Stationen'!U77</f>
        <v/>
      </c>
    </row>
    <row r="65" spans="7:7" x14ac:dyDescent="0.25">
      <c r="G65" s="26" t="str">
        <f>'Angaben Stationen'!U78</f>
        <v/>
      </c>
    </row>
    <row r="66" spans="7:7" x14ac:dyDescent="0.25">
      <c r="G66" s="26" t="str">
        <f>'Angaben Stationen'!U79</f>
        <v/>
      </c>
    </row>
    <row r="67" spans="7:7" x14ac:dyDescent="0.25">
      <c r="G67" s="26" t="str">
        <f>'Angaben Stationen'!U80</f>
        <v/>
      </c>
    </row>
    <row r="68" spans="7:7" x14ac:dyDescent="0.25">
      <c r="G68" s="26" t="str">
        <f>'Angaben Stationen'!U81</f>
        <v/>
      </c>
    </row>
    <row r="69" spans="7:7" x14ac:dyDescent="0.25">
      <c r="G69" s="26" t="str">
        <f>'Angaben Stationen'!U82</f>
        <v/>
      </c>
    </row>
    <row r="70" spans="7:7" x14ac:dyDescent="0.25">
      <c r="G70" s="26" t="str">
        <f>'Angaben Stationen'!U83</f>
        <v/>
      </c>
    </row>
    <row r="71" spans="7:7" x14ac:dyDescent="0.25">
      <c r="G71" s="26" t="str">
        <f>'Angaben Stationen'!U84</f>
        <v/>
      </c>
    </row>
    <row r="72" spans="7:7" x14ac:dyDescent="0.25">
      <c r="G72" s="26" t="str">
        <f>'Angaben Stationen'!U85</f>
        <v/>
      </c>
    </row>
    <row r="73" spans="7:7" x14ac:dyDescent="0.25">
      <c r="G73" s="26" t="str">
        <f>'Angaben Stationen'!U86</f>
        <v/>
      </c>
    </row>
    <row r="74" spans="7:7" x14ac:dyDescent="0.25">
      <c r="G74" s="26" t="str">
        <f>'Angaben Stationen'!U87</f>
        <v/>
      </c>
    </row>
    <row r="75" spans="7:7" x14ac:dyDescent="0.25">
      <c r="G75" s="26" t="str">
        <f>'Angaben Stationen'!U88</f>
        <v/>
      </c>
    </row>
    <row r="76" spans="7:7" x14ac:dyDescent="0.25">
      <c r="G76" s="26" t="str">
        <f>'Angaben Stationen'!U89</f>
        <v/>
      </c>
    </row>
    <row r="77" spans="7:7" x14ac:dyDescent="0.25">
      <c r="G77" s="26" t="str">
        <f>'Angaben Stationen'!U90</f>
        <v/>
      </c>
    </row>
    <row r="78" spans="7:7" x14ac:dyDescent="0.25">
      <c r="G78" s="26" t="str">
        <f>'Angaben Stationen'!U91</f>
        <v/>
      </c>
    </row>
    <row r="79" spans="7:7" x14ac:dyDescent="0.25">
      <c r="G79" s="26" t="str">
        <f>'Angaben Stationen'!U92</f>
        <v/>
      </c>
    </row>
    <row r="80" spans="7:7" x14ac:dyDescent="0.25">
      <c r="G80" s="26" t="str">
        <f>'Angaben Stationen'!U93</f>
        <v/>
      </c>
    </row>
    <row r="81" spans="7:7" x14ac:dyDescent="0.25">
      <c r="G81" s="26" t="str">
        <f>'Angaben Stationen'!U94</f>
        <v/>
      </c>
    </row>
    <row r="82" spans="7:7" x14ac:dyDescent="0.25">
      <c r="G82" s="26" t="str">
        <f>'Angaben Stationen'!U95</f>
        <v/>
      </c>
    </row>
    <row r="83" spans="7:7" x14ac:dyDescent="0.25">
      <c r="G83" s="26" t="str">
        <f>'Angaben Stationen'!U96</f>
        <v/>
      </c>
    </row>
    <row r="84" spans="7:7" x14ac:dyDescent="0.25">
      <c r="G84" s="26" t="str">
        <f>'Angaben Stationen'!U97</f>
        <v/>
      </c>
    </row>
    <row r="85" spans="7:7" x14ac:dyDescent="0.25">
      <c r="G85" s="26" t="str">
        <f>'Angaben Stationen'!U98</f>
        <v/>
      </c>
    </row>
    <row r="86" spans="7:7" x14ac:dyDescent="0.25">
      <c r="G86" s="26" t="str">
        <f>'Angaben Stationen'!U99</f>
        <v/>
      </c>
    </row>
    <row r="87" spans="7:7" x14ac:dyDescent="0.25">
      <c r="G87" s="26" t="str">
        <f>'Angaben Stationen'!U100</f>
        <v/>
      </c>
    </row>
    <row r="88" spans="7:7" x14ac:dyDescent="0.25">
      <c r="G88" s="26" t="str">
        <f>'Angaben Stationen'!U101</f>
        <v/>
      </c>
    </row>
    <row r="89" spans="7:7" x14ac:dyDescent="0.25">
      <c r="G89" s="26" t="str">
        <f>'Angaben Stationen'!U102</f>
        <v/>
      </c>
    </row>
    <row r="90" spans="7:7" x14ac:dyDescent="0.25">
      <c r="G90" s="26" t="str">
        <f>'Angaben Stationen'!U103</f>
        <v/>
      </c>
    </row>
    <row r="91" spans="7:7" x14ac:dyDescent="0.25">
      <c r="G91" s="26" t="str">
        <f>'Angaben Stationen'!U104</f>
        <v/>
      </c>
    </row>
    <row r="92" spans="7:7" x14ac:dyDescent="0.25">
      <c r="G92" s="26" t="str">
        <f>'Angaben Stationen'!U105</f>
        <v/>
      </c>
    </row>
    <row r="93" spans="7:7" x14ac:dyDescent="0.25">
      <c r="G93" s="26" t="str">
        <f>'Angaben Stationen'!U106</f>
        <v/>
      </c>
    </row>
    <row r="94" spans="7:7" x14ac:dyDescent="0.25">
      <c r="G94" s="26" t="str">
        <f>'Angaben Stationen'!U107</f>
        <v/>
      </c>
    </row>
    <row r="95" spans="7:7" x14ac:dyDescent="0.25">
      <c r="G95" s="26" t="str">
        <f>'Angaben Stationen'!U108</f>
        <v/>
      </c>
    </row>
    <row r="96" spans="7:7" x14ac:dyDescent="0.25">
      <c r="G96" s="26" t="str">
        <f>'Angaben Stationen'!U109</f>
        <v/>
      </c>
    </row>
    <row r="97" spans="7:7" x14ac:dyDescent="0.25">
      <c r="G97" s="26" t="str">
        <f>'Angaben Stationen'!U110</f>
        <v/>
      </c>
    </row>
    <row r="98" spans="7:7" x14ac:dyDescent="0.25">
      <c r="G98" s="26" t="str">
        <f>'Angaben Stationen'!U111</f>
        <v/>
      </c>
    </row>
    <row r="99" spans="7:7" x14ac:dyDescent="0.25">
      <c r="G99" s="26" t="str">
        <f>'Angaben Stationen'!U112</f>
        <v/>
      </c>
    </row>
    <row r="100" spans="7:7" x14ac:dyDescent="0.25">
      <c r="G100" s="26" t="str">
        <f>'Angaben Stationen'!U113</f>
        <v/>
      </c>
    </row>
    <row r="101" spans="7:7" x14ac:dyDescent="0.25">
      <c r="G101" s="26" t="str">
        <f>'Angaben Stationen'!U114</f>
        <v/>
      </c>
    </row>
  </sheetData>
  <pageMargins left="0.7" right="0.7" top="0.78740157499999996" bottom="0.78740157499999996" header="0.3" footer="0.3"/>
  <pageSetup paperSize="9" orientation="portrait" r:id="rId1"/>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M2"/>
  <sheetViews>
    <sheetView zoomScale="85" zoomScaleNormal="85" workbookViewId="0">
      <selection activeCell="N2" sqref="N2"/>
    </sheetView>
  </sheetViews>
  <sheetFormatPr baseColWidth="10" defaultRowHeight="15" x14ac:dyDescent="0.25"/>
  <cols>
    <col min="9" max="9" width="32" bestFit="1" customWidth="1"/>
    <col min="11" max="12" width="15.28515625" bestFit="1" customWidth="1"/>
    <col min="13" max="13" width="28" bestFit="1" customWidth="1"/>
  </cols>
  <sheetData>
    <row r="1" spans="1:13" x14ac:dyDescent="0.25">
      <c r="A1" t="s">
        <v>89</v>
      </c>
      <c r="B1" t="s">
        <v>64</v>
      </c>
      <c r="C1" s="18" t="s">
        <v>134</v>
      </c>
      <c r="D1" t="s">
        <v>135</v>
      </c>
      <c r="E1" t="s">
        <v>136</v>
      </c>
      <c r="F1" t="s">
        <v>137</v>
      </c>
      <c r="G1" t="s">
        <v>138</v>
      </c>
      <c r="H1" t="s">
        <v>139</v>
      </c>
      <c r="I1" t="s">
        <v>91</v>
      </c>
      <c r="J1" t="s">
        <v>92</v>
      </c>
      <c r="K1" t="s">
        <v>140</v>
      </c>
      <c r="L1" t="s">
        <v>141</v>
      </c>
      <c r="M1" t="s">
        <v>142</v>
      </c>
    </row>
    <row r="2" spans="1:13" x14ac:dyDescent="0.25">
      <c r="A2" s="26">
        <f>'Angaben KH-Standort'!$D$13</f>
        <v>0</v>
      </c>
      <c r="B2" s="18">
        <f>'Angaben KH-Standort'!D16</f>
        <v>0</v>
      </c>
      <c r="C2" s="18">
        <f>'Angaben KH-Standort'!$D$18</f>
        <v>0</v>
      </c>
      <c r="D2">
        <f>'Angaben KH-Standort'!$D$120</f>
        <v>0</v>
      </c>
      <c r="E2" s="18">
        <f>'Angaben KH-Standort'!$D$20</f>
        <v>0</v>
      </c>
      <c r="F2" s="18">
        <f>'Angaben KH-Standort'!$D$22</f>
        <v>0</v>
      </c>
      <c r="G2" s="18">
        <f>'Angaben KH-Standort'!$D$23</f>
        <v>0</v>
      </c>
      <c r="H2" s="18">
        <f>'Angaben KH-Standort'!$D$24</f>
        <v>0</v>
      </c>
      <c r="I2" s="18">
        <f>'Angaben KH-Standort'!$D$26</f>
        <v>0</v>
      </c>
      <c r="J2" s="18">
        <f>'Angaben KH-Standort'!$D$27</f>
        <v>0</v>
      </c>
      <c r="K2" s="26" t="str">
        <f>'Angaben KH-Standort'!$D$30</f>
        <v>00 - Bitte eine Fachabteilung auswählen</v>
      </c>
      <c r="L2" s="26">
        <f>'Angaben KH-Standort'!$D$31</f>
        <v>0</v>
      </c>
      <c r="M2" s="26">
        <f>'Angaben KH-Standort'!$D$32</f>
        <v>0</v>
      </c>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G102"/>
  <sheetViews>
    <sheetView zoomScale="85" zoomScaleNormal="85" workbookViewId="0">
      <selection activeCell="G13" sqref="G13"/>
    </sheetView>
  </sheetViews>
  <sheetFormatPr baseColWidth="10" defaultRowHeight="15" x14ac:dyDescent="0.25"/>
  <cols>
    <col min="1" max="1" width="32" bestFit="1" customWidth="1"/>
    <col min="5" max="5" width="33.140625" bestFit="1" customWidth="1"/>
    <col min="6" max="6" width="5" customWidth="1"/>
    <col min="7" max="9" width="12.42578125" customWidth="1"/>
  </cols>
  <sheetData>
    <row r="1" spans="1:7" x14ac:dyDescent="0.25">
      <c r="A1" t="s">
        <v>91</v>
      </c>
      <c r="B1" t="s">
        <v>92</v>
      </c>
      <c r="C1" t="s">
        <v>89</v>
      </c>
      <c r="D1" t="s">
        <v>191</v>
      </c>
      <c r="E1" t="s">
        <v>108</v>
      </c>
      <c r="F1" t="s">
        <v>102</v>
      </c>
      <c r="G1" t="s">
        <v>190</v>
      </c>
    </row>
    <row r="2" spans="1:7" x14ac:dyDescent="0.25">
      <c r="A2" t="str">
        <f>IF(SUM('Angaben Stationen'!W15:Y15)=3,'Angaben KH-Standort'!$D$26,"")</f>
        <v/>
      </c>
      <c r="B2" t="str">
        <f>IF(SUM('Angaben Stationen'!W15:Y15)=3,'Angaben KH-Standort'!$D$27,"")</f>
        <v/>
      </c>
      <c r="C2" t="str">
        <f>IF(SUM('Angaben Stationen'!W15:Y15)=3,'Angaben KH-Standort'!$D$13,"")</f>
        <v/>
      </c>
      <c r="D2" t="s">
        <v>228</v>
      </c>
      <c r="E2" t="str">
        <f>IF(SUM('Angaben Stationen'!W15:Y15)=3,'Angaben Stationen'!D15,"")</f>
        <v/>
      </c>
      <c r="F2" t="str">
        <f>IF(SUM('Angaben Stationen'!W15:Y15)=3,'Angaben Stationen'!C15,"")</f>
        <v/>
      </c>
      <c r="G2" t="str">
        <f>IF(SUM('Angaben Stationen'!W15:Y15)=3,'Angaben Stationen'!E15,"")</f>
        <v/>
      </c>
    </row>
    <row r="3" spans="1:7" x14ac:dyDescent="0.25">
      <c r="A3" t="str">
        <f>IF(SUM('Angaben Stationen'!W16:Y16)=3,'Angaben KH-Standort'!$D$26,"")</f>
        <v/>
      </c>
      <c r="B3" t="str">
        <f>IF(SUM('Angaben Stationen'!W16:Y16)=3,'Angaben KH-Standort'!$D$27,"")</f>
        <v/>
      </c>
      <c r="C3" t="str">
        <f>IF(SUM('Angaben Stationen'!W16:Y16)=3,'Angaben KH-Standort'!$D$13,"")</f>
        <v/>
      </c>
      <c r="D3" t="s">
        <v>228</v>
      </c>
      <c r="E3" t="str">
        <f>IF(SUM('Angaben Stationen'!W16:Y16)=3,'Angaben Stationen'!D16,"")</f>
        <v/>
      </c>
      <c r="F3" t="str">
        <f>IF(SUM('Angaben Stationen'!W16:Y16)=3,'Angaben Stationen'!C16,"")</f>
        <v/>
      </c>
      <c r="G3" t="str">
        <f>IF(SUM('Angaben Stationen'!W16:Y16)=3,'Angaben Stationen'!E16,"")</f>
        <v/>
      </c>
    </row>
    <row r="4" spans="1:7" x14ac:dyDescent="0.25">
      <c r="A4" t="str">
        <f>IF(SUM('Angaben Stationen'!W17:Y17)=3,'Angaben KH-Standort'!$D$26,"")</f>
        <v/>
      </c>
      <c r="B4" t="str">
        <f>IF(SUM('Angaben Stationen'!W17:Y17)=3,'Angaben KH-Standort'!$D$27,"")</f>
        <v/>
      </c>
      <c r="C4" t="str">
        <f>IF(SUM('Angaben Stationen'!W17:Y17)=3,'Angaben KH-Standort'!$D$13,"")</f>
        <v/>
      </c>
      <c r="D4" t="s">
        <v>228</v>
      </c>
      <c r="E4" t="str">
        <f>IF(SUM('Angaben Stationen'!W17:Y17)=3,'Angaben Stationen'!D17,"")</f>
        <v/>
      </c>
      <c r="F4" t="str">
        <f>IF(SUM('Angaben Stationen'!W17:Y17)=3,'Angaben Stationen'!C17,"")</f>
        <v/>
      </c>
      <c r="G4" t="str">
        <f>IF(SUM('Angaben Stationen'!W17:Y17)=3,'Angaben Stationen'!E17,"")</f>
        <v/>
      </c>
    </row>
    <row r="5" spans="1:7" x14ac:dyDescent="0.25">
      <c r="A5" t="str">
        <f>IF(SUM('Angaben Stationen'!W18:Y18)=3,'Angaben KH-Standort'!$D$26,"")</f>
        <v/>
      </c>
      <c r="B5" t="str">
        <f>IF(SUM('Angaben Stationen'!W18:Y18)=3,'Angaben KH-Standort'!$D$27,"")</f>
        <v/>
      </c>
      <c r="C5" t="str">
        <f>IF(SUM('Angaben Stationen'!W18:Y18)=3,'Angaben KH-Standort'!$D$13,"")</f>
        <v/>
      </c>
      <c r="D5" t="s">
        <v>228</v>
      </c>
      <c r="E5" t="str">
        <f>IF(SUM('Angaben Stationen'!W18:Y18)=3,'Angaben Stationen'!D18,"")</f>
        <v/>
      </c>
      <c r="F5" t="str">
        <f>IF(SUM('Angaben Stationen'!W18:Y18)=3,'Angaben Stationen'!C18,"")</f>
        <v/>
      </c>
      <c r="G5" t="str">
        <f>IF(SUM('Angaben Stationen'!W18:Y18)=3,'Angaben Stationen'!E18,"")</f>
        <v/>
      </c>
    </row>
    <row r="6" spans="1:7" x14ac:dyDescent="0.25">
      <c r="A6" t="str">
        <f>IF(SUM('Angaben Stationen'!W19:Y19)=3,'Angaben KH-Standort'!$D$26,"")</f>
        <v/>
      </c>
      <c r="B6" t="str">
        <f>IF(SUM('Angaben Stationen'!W19:Y19)=3,'Angaben KH-Standort'!$D$27,"")</f>
        <v/>
      </c>
      <c r="C6" t="str">
        <f>IF(SUM('Angaben Stationen'!W19:Y19)=3,'Angaben KH-Standort'!$D$13,"")</f>
        <v/>
      </c>
      <c r="D6" t="s">
        <v>228</v>
      </c>
      <c r="E6" t="str">
        <f>IF(SUM('Angaben Stationen'!W19:Y19)=3,'Angaben Stationen'!D19,"")</f>
        <v/>
      </c>
      <c r="F6" t="str">
        <f>IF(SUM('Angaben Stationen'!W19:Y19)=3,'Angaben Stationen'!C19,"")</f>
        <v/>
      </c>
      <c r="G6" t="str">
        <f>IF(SUM('Angaben Stationen'!W19:Y19)=3,'Angaben Stationen'!E19,"")</f>
        <v/>
      </c>
    </row>
    <row r="7" spans="1:7" x14ac:dyDescent="0.25">
      <c r="A7" t="str">
        <f>IF(SUM('Angaben Stationen'!W20:Y20)=3,'Angaben KH-Standort'!$D$26,"")</f>
        <v/>
      </c>
      <c r="B7" t="str">
        <f>IF(SUM('Angaben Stationen'!W20:Y20)=3,'Angaben KH-Standort'!$D$27,"")</f>
        <v/>
      </c>
      <c r="C7" t="str">
        <f>IF(SUM('Angaben Stationen'!W20:Y20)=3,'Angaben KH-Standort'!$D$13,"")</f>
        <v/>
      </c>
      <c r="D7" t="s">
        <v>228</v>
      </c>
      <c r="E7" t="str">
        <f>IF(SUM('Angaben Stationen'!W20:Y20)=3,'Angaben Stationen'!D20,"")</f>
        <v/>
      </c>
      <c r="F7" t="str">
        <f>IF(SUM('Angaben Stationen'!W20:Y20)=3,'Angaben Stationen'!C20,"")</f>
        <v/>
      </c>
      <c r="G7" t="str">
        <f>IF(SUM('Angaben Stationen'!W20:Y20)=3,'Angaben Stationen'!E20,"")</f>
        <v/>
      </c>
    </row>
    <row r="8" spans="1:7" x14ac:dyDescent="0.25">
      <c r="A8" t="str">
        <f>IF(SUM('Angaben Stationen'!W21:Y21)=3,'Angaben KH-Standort'!$D$26,"")</f>
        <v/>
      </c>
      <c r="B8" t="str">
        <f>IF(SUM('Angaben Stationen'!W21:Y21)=3,'Angaben KH-Standort'!$D$27,"")</f>
        <v/>
      </c>
      <c r="C8" t="str">
        <f>IF(SUM('Angaben Stationen'!W21:Y21)=3,'Angaben KH-Standort'!$D$13,"")</f>
        <v/>
      </c>
      <c r="D8" t="s">
        <v>228</v>
      </c>
      <c r="E8" t="str">
        <f>IF(SUM('Angaben Stationen'!W21:Y21)=3,'Angaben Stationen'!D21,"")</f>
        <v/>
      </c>
      <c r="F8" t="str">
        <f>IF(SUM('Angaben Stationen'!W21:Y21)=3,'Angaben Stationen'!C21,"")</f>
        <v/>
      </c>
      <c r="G8" t="str">
        <f>IF(SUM('Angaben Stationen'!W21:Y21)=3,'Angaben Stationen'!E21,"")</f>
        <v/>
      </c>
    </row>
    <row r="9" spans="1:7" x14ac:dyDescent="0.25">
      <c r="A9" t="str">
        <f>IF(SUM('Angaben Stationen'!W22:Y22)=3,'Angaben KH-Standort'!$D$26,"")</f>
        <v/>
      </c>
      <c r="B9" t="str">
        <f>IF(SUM('Angaben Stationen'!W22:Y22)=3,'Angaben KH-Standort'!$D$27,"")</f>
        <v/>
      </c>
      <c r="C9" t="str">
        <f>IF(SUM('Angaben Stationen'!W22:Y22)=3,'Angaben KH-Standort'!$D$13,"")</f>
        <v/>
      </c>
      <c r="D9" t="s">
        <v>228</v>
      </c>
      <c r="E9" t="str">
        <f>IF(SUM('Angaben Stationen'!W22:Y22)=3,'Angaben Stationen'!D22,"")</f>
        <v/>
      </c>
      <c r="F9" t="str">
        <f>IF(SUM('Angaben Stationen'!W22:Y22)=3,'Angaben Stationen'!C22,"")</f>
        <v/>
      </c>
      <c r="G9" t="str">
        <f>IF(SUM('Angaben Stationen'!W22:Y22)=3,'Angaben Stationen'!E22,"")</f>
        <v/>
      </c>
    </row>
    <row r="10" spans="1:7" x14ac:dyDescent="0.25">
      <c r="A10" t="str">
        <f>IF(SUM('Angaben Stationen'!W23:Y23)=3,'Angaben KH-Standort'!$D$26,"")</f>
        <v/>
      </c>
      <c r="B10" t="str">
        <f>IF(SUM('Angaben Stationen'!W23:Y23)=3,'Angaben KH-Standort'!$D$27,"")</f>
        <v/>
      </c>
      <c r="C10" t="str">
        <f>IF(SUM('Angaben Stationen'!W23:Y23)=3,'Angaben KH-Standort'!$D$13,"")</f>
        <v/>
      </c>
      <c r="D10" t="s">
        <v>228</v>
      </c>
      <c r="E10" t="str">
        <f>IF(SUM('Angaben Stationen'!W23:Y23)=3,'Angaben Stationen'!D23,"")</f>
        <v/>
      </c>
      <c r="F10" t="str">
        <f>IF(SUM('Angaben Stationen'!W23:Y23)=3,'Angaben Stationen'!C23,"")</f>
        <v/>
      </c>
      <c r="G10" t="str">
        <f>IF(SUM('Angaben Stationen'!W23:Y23)=3,'Angaben Stationen'!E23,"")</f>
        <v/>
      </c>
    </row>
    <row r="11" spans="1:7" x14ac:dyDescent="0.25">
      <c r="A11" t="str">
        <f>IF(SUM('Angaben Stationen'!W24:Y24)=3,'Angaben KH-Standort'!$D$26,"")</f>
        <v/>
      </c>
      <c r="B11" t="str">
        <f>IF(SUM('Angaben Stationen'!W24:Y24)=3,'Angaben KH-Standort'!$D$27,"")</f>
        <v/>
      </c>
      <c r="C11" t="str">
        <f>IF(SUM('Angaben Stationen'!W24:Y24)=3,'Angaben KH-Standort'!$D$13,"")</f>
        <v/>
      </c>
      <c r="D11" t="s">
        <v>228</v>
      </c>
      <c r="E11" t="str">
        <f>IF(SUM('Angaben Stationen'!W24:Y24)=3,'Angaben Stationen'!D24,"")</f>
        <v/>
      </c>
      <c r="F11" t="str">
        <f>IF(SUM('Angaben Stationen'!W24:Y24)=3,'Angaben Stationen'!C24,"")</f>
        <v/>
      </c>
      <c r="G11" t="str">
        <f>IF(SUM('Angaben Stationen'!W24:Y24)=3,'Angaben Stationen'!E24,"")</f>
        <v/>
      </c>
    </row>
    <row r="12" spans="1:7" x14ac:dyDescent="0.25">
      <c r="A12" t="str">
        <f>IF(SUM('Angaben Stationen'!W25:Y25)=3,'Angaben KH-Standort'!$D$26,"")</f>
        <v/>
      </c>
      <c r="B12" t="str">
        <f>IF(SUM('Angaben Stationen'!W25:Y25)=3,'Angaben KH-Standort'!$D$27,"")</f>
        <v/>
      </c>
      <c r="C12" t="str">
        <f>IF(SUM('Angaben Stationen'!W25:Y25)=3,'Angaben KH-Standort'!$D$13,"")</f>
        <v/>
      </c>
      <c r="D12" t="s">
        <v>228</v>
      </c>
      <c r="E12" t="str">
        <f>IF(SUM('Angaben Stationen'!W25:Y25)=3,'Angaben Stationen'!D25,"")</f>
        <v/>
      </c>
      <c r="F12" t="str">
        <f>IF(SUM('Angaben Stationen'!W25:Y25)=3,'Angaben Stationen'!C25,"")</f>
        <v/>
      </c>
      <c r="G12" t="str">
        <f>IF(SUM('Angaben Stationen'!W25:Y25)=3,'Angaben Stationen'!E25,"")</f>
        <v/>
      </c>
    </row>
    <row r="13" spans="1:7" x14ac:dyDescent="0.25">
      <c r="A13" t="str">
        <f>IF(SUM('Angaben Stationen'!W26:Y26)=3,'Angaben KH-Standort'!$D$26,"")</f>
        <v/>
      </c>
      <c r="B13" t="str">
        <f>IF(SUM('Angaben Stationen'!W26:Y26)=3,'Angaben KH-Standort'!$D$27,"")</f>
        <v/>
      </c>
      <c r="C13" t="str">
        <f>IF(SUM('Angaben Stationen'!W26:Y26)=3,'Angaben KH-Standort'!$D$13,"")</f>
        <v/>
      </c>
      <c r="D13" t="s">
        <v>228</v>
      </c>
      <c r="E13" t="str">
        <f>IF(SUM('Angaben Stationen'!W26:Y26)=3,'Angaben Stationen'!D26,"")</f>
        <v/>
      </c>
      <c r="F13" t="str">
        <f>IF(SUM('Angaben Stationen'!W26:Y26)=3,'Angaben Stationen'!C26,"")</f>
        <v/>
      </c>
      <c r="G13" t="str">
        <f>IF(SUM('Angaben Stationen'!W26:Y26)=3,'Angaben Stationen'!E26,"")</f>
        <v/>
      </c>
    </row>
    <row r="14" spans="1:7" x14ac:dyDescent="0.25">
      <c r="A14" t="str">
        <f>IF(SUM('Angaben Stationen'!W27:Y27)=3,'Angaben KH-Standort'!$D$26,"")</f>
        <v/>
      </c>
      <c r="B14" t="str">
        <f>IF(SUM('Angaben Stationen'!W27:Y27)=3,'Angaben KH-Standort'!$D$27,"")</f>
        <v/>
      </c>
      <c r="C14" t="str">
        <f>IF(SUM('Angaben Stationen'!W27:Y27)=3,'Angaben KH-Standort'!$D$13,"")</f>
        <v/>
      </c>
      <c r="D14" t="s">
        <v>228</v>
      </c>
      <c r="E14" t="str">
        <f>IF(SUM('Angaben Stationen'!W27:Y27)=3,'Angaben Stationen'!D27,"")</f>
        <v/>
      </c>
      <c r="F14" t="str">
        <f>IF(SUM('Angaben Stationen'!W27:Y27)=3,'Angaben Stationen'!C27,"")</f>
        <v/>
      </c>
      <c r="G14" t="str">
        <f>IF(SUM('Angaben Stationen'!W27:Y27)=3,'Angaben Stationen'!E27,"")</f>
        <v/>
      </c>
    </row>
    <row r="15" spans="1:7" x14ac:dyDescent="0.25">
      <c r="A15" t="str">
        <f>IF(SUM('Angaben Stationen'!W28:Y28)=3,'Angaben KH-Standort'!$D$26,"")</f>
        <v/>
      </c>
      <c r="B15" t="str">
        <f>IF(SUM('Angaben Stationen'!W28:Y28)=3,'Angaben KH-Standort'!$D$27,"")</f>
        <v/>
      </c>
      <c r="C15" t="str">
        <f>IF(SUM('Angaben Stationen'!W28:Y28)=3,'Angaben KH-Standort'!$D$13,"")</f>
        <v/>
      </c>
      <c r="D15" t="s">
        <v>228</v>
      </c>
      <c r="E15" t="str">
        <f>IF(SUM('Angaben Stationen'!W28:Y28)=3,'Angaben Stationen'!D28,"")</f>
        <v/>
      </c>
      <c r="F15" t="str">
        <f>IF(SUM('Angaben Stationen'!W28:Y28)=3,'Angaben Stationen'!C28,"")</f>
        <v/>
      </c>
      <c r="G15" t="str">
        <f>IF(SUM('Angaben Stationen'!W28:Y28)=3,'Angaben Stationen'!E28,"")</f>
        <v/>
      </c>
    </row>
    <row r="16" spans="1:7" x14ac:dyDescent="0.25">
      <c r="A16" t="str">
        <f>IF(SUM('Angaben Stationen'!W29:Y29)=3,'Angaben KH-Standort'!$D$26,"")</f>
        <v/>
      </c>
      <c r="B16" t="str">
        <f>IF(SUM('Angaben Stationen'!W29:Y29)=3,'Angaben KH-Standort'!$D$27,"")</f>
        <v/>
      </c>
      <c r="C16" t="str">
        <f>IF(SUM('Angaben Stationen'!W29:Y29)=3,'Angaben KH-Standort'!$D$13,"")</f>
        <v/>
      </c>
      <c r="D16" t="s">
        <v>228</v>
      </c>
      <c r="E16" t="str">
        <f>IF(SUM('Angaben Stationen'!W29:Y29)=3,'Angaben Stationen'!D29,"")</f>
        <v/>
      </c>
      <c r="F16" t="str">
        <f>IF(SUM('Angaben Stationen'!W29:Y29)=3,'Angaben Stationen'!C29,"")</f>
        <v/>
      </c>
      <c r="G16" t="str">
        <f>IF(SUM('Angaben Stationen'!W29:Y29)=3,'Angaben Stationen'!E29,"")</f>
        <v/>
      </c>
    </row>
    <row r="17" spans="1:7" x14ac:dyDescent="0.25">
      <c r="A17" t="str">
        <f>IF(SUM('Angaben Stationen'!W30:Y30)=3,'Angaben KH-Standort'!$D$26,"")</f>
        <v/>
      </c>
      <c r="B17" t="str">
        <f>IF(SUM('Angaben Stationen'!W30:Y30)=3,'Angaben KH-Standort'!$D$27,"")</f>
        <v/>
      </c>
      <c r="C17" t="str">
        <f>IF(SUM('Angaben Stationen'!W30:Y30)=3,'Angaben KH-Standort'!$D$13,"")</f>
        <v/>
      </c>
      <c r="D17" t="s">
        <v>228</v>
      </c>
      <c r="E17" t="str">
        <f>IF(SUM('Angaben Stationen'!W30:Y30)=3,'Angaben Stationen'!D30,"")</f>
        <v/>
      </c>
      <c r="F17" t="str">
        <f>IF(SUM('Angaben Stationen'!W30:Y30)=3,'Angaben Stationen'!C30,"")</f>
        <v/>
      </c>
      <c r="G17" t="str">
        <f>IF(SUM('Angaben Stationen'!W30:Y30)=3,'Angaben Stationen'!E30,"")</f>
        <v/>
      </c>
    </row>
    <row r="18" spans="1:7" x14ac:dyDescent="0.25">
      <c r="A18" t="str">
        <f>IF(SUM('Angaben Stationen'!W31:Y31)=3,'Angaben KH-Standort'!$D$26,"")</f>
        <v/>
      </c>
      <c r="B18" t="str">
        <f>IF(SUM('Angaben Stationen'!W31:Y31)=3,'Angaben KH-Standort'!$D$27,"")</f>
        <v/>
      </c>
      <c r="C18" t="str">
        <f>IF(SUM('Angaben Stationen'!W31:Y31)=3,'Angaben KH-Standort'!$D$13,"")</f>
        <v/>
      </c>
      <c r="D18" t="s">
        <v>228</v>
      </c>
      <c r="E18" t="str">
        <f>IF(SUM('Angaben Stationen'!W31:Y31)=3,'Angaben Stationen'!D31,"")</f>
        <v/>
      </c>
      <c r="F18" t="str">
        <f>IF(SUM('Angaben Stationen'!W31:Y31)=3,'Angaben Stationen'!C31,"")</f>
        <v/>
      </c>
      <c r="G18" t="str">
        <f>IF(SUM('Angaben Stationen'!W31:Y31)=3,'Angaben Stationen'!E31,"")</f>
        <v/>
      </c>
    </row>
    <row r="19" spans="1:7" x14ac:dyDescent="0.25">
      <c r="A19" t="str">
        <f>IF(SUM('Angaben Stationen'!W32:Y32)=3,'Angaben KH-Standort'!$D$26,"")</f>
        <v/>
      </c>
      <c r="B19" t="str">
        <f>IF(SUM('Angaben Stationen'!W32:Y32)=3,'Angaben KH-Standort'!$D$27,"")</f>
        <v/>
      </c>
      <c r="C19" t="str">
        <f>IF(SUM('Angaben Stationen'!W32:Y32)=3,'Angaben KH-Standort'!$D$13,"")</f>
        <v/>
      </c>
      <c r="D19" t="s">
        <v>228</v>
      </c>
      <c r="E19" t="str">
        <f>IF(SUM('Angaben Stationen'!W32:Y32)=3,'Angaben Stationen'!D32,"")</f>
        <v/>
      </c>
      <c r="F19" t="str">
        <f>IF(SUM('Angaben Stationen'!W32:Y32)=3,'Angaben Stationen'!C32,"")</f>
        <v/>
      </c>
      <c r="G19" t="str">
        <f>IF(SUM('Angaben Stationen'!W32:Y32)=3,'Angaben Stationen'!E32,"")</f>
        <v/>
      </c>
    </row>
    <row r="20" spans="1:7" x14ac:dyDescent="0.25">
      <c r="A20" t="str">
        <f>IF(SUM('Angaben Stationen'!W33:Y33)=3,'Angaben KH-Standort'!$D$26,"")</f>
        <v/>
      </c>
      <c r="B20" t="str">
        <f>IF(SUM('Angaben Stationen'!W33:Y33)=3,'Angaben KH-Standort'!$D$27,"")</f>
        <v/>
      </c>
      <c r="C20" t="str">
        <f>IF(SUM('Angaben Stationen'!W33:Y33)=3,'Angaben KH-Standort'!$D$13,"")</f>
        <v/>
      </c>
      <c r="D20" t="s">
        <v>228</v>
      </c>
      <c r="E20" t="str">
        <f>IF(SUM('Angaben Stationen'!W33:Y33)=3,'Angaben Stationen'!D33,"")</f>
        <v/>
      </c>
      <c r="F20" t="str">
        <f>IF(SUM('Angaben Stationen'!W33:Y33)=3,'Angaben Stationen'!C33,"")</f>
        <v/>
      </c>
      <c r="G20" t="str">
        <f>IF(SUM('Angaben Stationen'!W33:Y33)=3,'Angaben Stationen'!E33,"")</f>
        <v/>
      </c>
    </row>
    <row r="21" spans="1:7" x14ac:dyDescent="0.25">
      <c r="A21" t="str">
        <f>IF(SUM('Angaben Stationen'!W34:Y34)=3,'Angaben KH-Standort'!$D$26,"")</f>
        <v/>
      </c>
      <c r="B21" t="str">
        <f>IF(SUM('Angaben Stationen'!W34:Y34)=3,'Angaben KH-Standort'!$D$27,"")</f>
        <v/>
      </c>
      <c r="C21" t="str">
        <f>IF(SUM('Angaben Stationen'!W34:Y34)=3,'Angaben KH-Standort'!$D$13,"")</f>
        <v/>
      </c>
      <c r="D21" t="s">
        <v>228</v>
      </c>
      <c r="E21" t="str">
        <f>IF(SUM('Angaben Stationen'!W34:Y34)=3,'Angaben Stationen'!D34,"")</f>
        <v/>
      </c>
      <c r="F21" t="str">
        <f>IF(SUM('Angaben Stationen'!W34:Y34)=3,'Angaben Stationen'!C34,"")</f>
        <v/>
      </c>
      <c r="G21" t="str">
        <f>IF(SUM('Angaben Stationen'!W34:Y34)=3,'Angaben Stationen'!E34,"")</f>
        <v/>
      </c>
    </row>
    <row r="22" spans="1:7" x14ac:dyDescent="0.25">
      <c r="A22" t="str">
        <f>IF(SUM('Angaben Stationen'!W35:Y35)=3,'Angaben KH-Standort'!$D$26,"")</f>
        <v/>
      </c>
      <c r="B22" t="str">
        <f>IF(SUM('Angaben Stationen'!W35:Y35)=3,'Angaben KH-Standort'!$D$27,"")</f>
        <v/>
      </c>
      <c r="C22" t="str">
        <f>IF(SUM('Angaben Stationen'!W35:Y35)=3,'Angaben KH-Standort'!$D$13,"")</f>
        <v/>
      </c>
      <c r="D22" t="s">
        <v>228</v>
      </c>
      <c r="E22" t="str">
        <f>IF(SUM('Angaben Stationen'!W35:Y35)=3,'Angaben Stationen'!D35,"")</f>
        <v/>
      </c>
      <c r="F22" t="str">
        <f>IF(SUM('Angaben Stationen'!W35:Y35)=3,'Angaben Stationen'!C35,"")</f>
        <v/>
      </c>
      <c r="G22" t="str">
        <f>IF(SUM('Angaben Stationen'!W35:Y35)=3,'Angaben Stationen'!E35,"")</f>
        <v/>
      </c>
    </row>
    <row r="23" spans="1:7" x14ac:dyDescent="0.25">
      <c r="A23" t="str">
        <f>IF(SUM('Angaben Stationen'!W36:Y36)=3,'Angaben KH-Standort'!$D$26,"")</f>
        <v/>
      </c>
      <c r="B23" t="str">
        <f>IF(SUM('Angaben Stationen'!W36:Y36)=3,'Angaben KH-Standort'!$D$27,"")</f>
        <v/>
      </c>
      <c r="C23" t="str">
        <f>IF(SUM('Angaben Stationen'!W36:Y36)=3,'Angaben KH-Standort'!$D$13,"")</f>
        <v/>
      </c>
      <c r="D23" t="s">
        <v>228</v>
      </c>
      <c r="E23" t="str">
        <f>IF(SUM('Angaben Stationen'!W36:Y36)=3,'Angaben Stationen'!D36,"")</f>
        <v/>
      </c>
      <c r="F23" t="str">
        <f>IF(SUM('Angaben Stationen'!W36:Y36)=3,'Angaben Stationen'!C36,"")</f>
        <v/>
      </c>
      <c r="G23" t="str">
        <f>IF(SUM('Angaben Stationen'!W36:Y36)=3,'Angaben Stationen'!E36,"")</f>
        <v/>
      </c>
    </row>
    <row r="24" spans="1:7" x14ac:dyDescent="0.25">
      <c r="A24" t="str">
        <f>IF(SUM('Angaben Stationen'!W37:Y37)=3,'Angaben KH-Standort'!$D$26,"")</f>
        <v/>
      </c>
      <c r="B24" t="str">
        <f>IF(SUM('Angaben Stationen'!W37:Y37)=3,'Angaben KH-Standort'!$D$27,"")</f>
        <v/>
      </c>
      <c r="C24" t="str">
        <f>IF(SUM('Angaben Stationen'!W37:Y37)=3,'Angaben KH-Standort'!$D$13,"")</f>
        <v/>
      </c>
      <c r="D24" t="s">
        <v>228</v>
      </c>
      <c r="E24" t="str">
        <f>IF(SUM('Angaben Stationen'!W37:Y37)=3,'Angaben Stationen'!D37,"")</f>
        <v/>
      </c>
      <c r="F24" t="str">
        <f>IF(SUM('Angaben Stationen'!W37:Y37)=3,'Angaben Stationen'!C37,"")</f>
        <v/>
      </c>
      <c r="G24" t="str">
        <f>IF(SUM('Angaben Stationen'!W37:Y37)=3,'Angaben Stationen'!E37,"")</f>
        <v/>
      </c>
    </row>
    <row r="25" spans="1:7" x14ac:dyDescent="0.25">
      <c r="A25" t="str">
        <f>IF(SUM('Angaben Stationen'!W38:Y38)=3,'Angaben KH-Standort'!$D$26,"")</f>
        <v/>
      </c>
      <c r="B25" t="str">
        <f>IF(SUM('Angaben Stationen'!W38:Y38)=3,'Angaben KH-Standort'!$D$27,"")</f>
        <v/>
      </c>
      <c r="C25" t="str">
        <f>IF(SUM('Angaben Stationen'!W38:Y38)=3,'Angaben KH-Standort'!$D$13,"")</f>
        <v/>
      </c>
      <c r="D25" t="s">
        <v>228</v>
      </c>
      <c r="E25" t="str">
        <f>IF(SUM('Angaben Stationen'!W38:Y38)=3,'Angaben Stationen'!D38,"")</f>
        <v/>
      </c>
      <c r="F25" t="str">
        <f>IF(SUM('Angaben Stationen'!W38:Y38)=3,'Angaben Stationen'!C38,"")</f>
        <v/>
      </c>
      <c r="G25" t="str">
        <f>IF(SUM('Angaben Stationen'!W38:Y38)=3,'Angaben Stationen'!E38,"")</f>
        <v/>
      </c>
    </row>
    <row r="26" spans="1:7" x14ac:dyDescent="0.25">
      <c r="A26" t="str">
        <f>IF(SUM('Angaben Stationen'!W39:Y39)=3,'Angaben KH-Standort'!$D$26,"")</f>
        <v/>
      </c>
      <c r="B26" t="str">
        <f>IF(SUM('Angaben Stationen'!W39:Y39)=3,'Angaben KH-Standort'!$D$27,"")</f>
        <v/>
      </c>
      <c r="C26" t="str">
        <f>IF(SUM('Angaben Stationen'!W39:Y39)=3,'Angaben KH-Standort'!$D$13,"")</f>
        <v/>
      </c>
      <c r="D26" t="s">
        <v>228</v>
      </c>
      <c r="E26" t="str">
        <f>IF(SUM('Angaben Stationen'!W39:Y39)=3,'Angaben Stationen'!D39,"")</f>
        <v/>
      </c>
      <c r="F26" t="str">
        <f>IF(SUM('Angaben Stationen'!W39:Y39)=3,'Angaben Stationen'!C39,"")</f>
        <v/>
      </c>
      <c r="G26" t="str">
        <f>IF(SUM('Angaben Stationen'!W39:Y39)=3,'Angaben Stationen'!E39,"")</f>
        <v/>
      </c>
    </row>
    <row r="27" spans="1:7" x14ac:dyDescent="0.25">
      <c r="A27" t="str">
        <f>IF(SUM('Angaben Stationen'!W40:Y40)=3,'Angaben KH-Standort'!$D$26,"")</f>
        <v/>
      </c>
      <c r="B27" t="str">
        <f>IF(SUM('Angaben Stationen'!W40:Y40)=3,'Angaben KH-Standort'!$D$27,"")</f>
        <v/>
      </c>
      <c r="C27" t="str">
        <f>IF(SUM('Angaben Stationen'!W40:Y40)=3,'Angaben KH-Standort'!$D$13,"")</f>
        <v/>
      </c>
      <c r="D27" t="s">
        <v>228</v>
      </c>
      <c r="E27" t="str">
        <f>IF(SUM('Angaben Stationen'!W40:Y40)=3,'Angaben Stationen'!D40,"")</f>
        <v/>
      </c>
      <c r="F27" t="str">
        <f>IF(SUM('Angaben Stationen'!W40:Y40)=3,'Angaben Stationen'!C40,"")</f>
        <v/>
      </c>
      <c r="G27" t="str">
        <f>IF(SUM('Angaben Stationen'!W40:Y40)=3,'Angaben Stationen'!E40,"")</f>
        <v/>
      </c>
    </row>
    <row r="28" spans="1:7" x14ac:dyDescent="0.25">
      <c r="A28" t="str">
        <f>IF(SUM('Angaben Stationen'!W41:Y41)=3,'Angaben KH-Standort'!$D$26,"")</f>
        <v/>
      </c>
      <c r="B28" t="str">
        <f>IF(SUM('Angaben Stationen'!W41:Y41)=3,'Angaben KH-Standort'!$D$27,"")</f>
        <v/>
      </c>
      <c r="C28" t="str">
        <f>IF(SUM('Angaben Stationen'!W41:Y41)=3,'Angaben KH-Standort'!$D$13,"")</f>
        <v/>
      </c>
      <c r="D28" t="s">
        <v>228</v>
      </c>
      <c r="E28" t="str">
        <f>IF(SUM('Angaben Stationen'!W41:Y41)=3,'Angaben Stationen'!D41,"")</f>
        <v/>
      </c>
      <c r="F28" t="str">
        <f>IF(SUM('Angaben Stationen'!W41:Y41)=3,'Angaben Stationen'!C41,"")</f>
        <v/>
      </c>
      <c r="G28" t="str">
        <f>IF(SUM('Angaben Stationen'!W41:Y41)=3,'Angaben Stationen'!E41,"")</f>
        <v/>
      </c>
    </row>
    <row r="29" spans="1:7" x14ac:dyDescent="0.25">
      <c r="A29" t="str">
        <f>IF(SUM('Angaben Stationen'!W42:Y42)=3,'Angaben KH-Standort'!$D$26,"")</f>
        <v/>
      </c>
      <c r="B29" t="str">
        <f>IF(SUM('Angaben Stationen'!W42:Y42)=3,'Angaben KH-Standort'!$D$27,"")</f>
        <v/>
      </c>
      <c r="C29" t="str">
        <f>IF(SUM('Angaben Stationen'!W42:Y42)=3,'Angaben KH-Standort'!$D$13,"")</f>
        <v/>
      </c>
      <c r="D29" t="s">
        <v>228</v>
      </c>
      <c r="E29" t="str">
        <f>IF(SUM('Angaben Stationen'!W42:Y42)=3,'Angaben Stationen'!D42,"")</f>
        <v/>
      </c>
      <c r="F29" t="str">
        <f>IF(SUM('Angaben Stationen'!W42:Y42)=3,'Angaben Stationen'!C42,"")</f>
        <v/>
      </c>
      <c r="G29" t="str">
        <f>IF(SUM('Angaben Stationen'!W42:Y42)=3,'Angaben Stationen'!E42,"")</f>
        <v/>
      </c>
    </row>
    <row r="30" spans="1:7" x14ac:dyDescent="0.25">
      <c r="A30" t="str">
        <f>IF(SUM('Angaben Stationen'!W43:Y43)=3,'Angaben KH-Standort'!$D$26,"")</f>
        <v/>
      </c>
      <c r="B30" t="str">
        <f>IF(SUM('Angaben Stationen'!W43:Y43)=3,'Angaben KH-Standort'!$D$27,"")</f>
        <v/>
      </c>
      <c r="C30" t="str">
        <f>IF(SUM('Angaben Stationen'!W43:Y43)=3,'Angaben KH-Standort'!$D$13,"")</f>
        <v/>
      </c>
      <c r="D30" t="s">
        <v>228</v>
      </c>
      <c r="E30" t="str">
        <f>IF(SUM('Angaben Stationen'!W43:Y43)=3,'Angaben Stationen'!D43,"")</f>
        <v/>
      </c>
      <c r="F30" t="str">
        <f>IF(SUM('Angaben Stationen'!W43:Y43)=3,'Angaben Stationen'!C43,"")</f>
        <v/>
      </c>
      <c r="G30" t="str">
        <f>IF(SUM('Angaben Stationen'!W43:Y43)=3,'Angaben Stationen'!E43,"")</f>
        <v/>
      </c>
    </row>
    <row r="31" spans="1:7" x14ac:dyDescent="0.25">
      <c r="A31" t="str">
        <f>IF(SUM('Angaben Stationen'!W44:Y44)=3,'Angaben KH-Standort'!$D$26,"")</f>
        <v/>
      </c>
      <c r="B31" t="str">
        <f>IF(SUM('Angaben Stationen'!W44:Y44)=3,'Angaben KH-Standort'!$D$27,"")</f>
        <v/>
      </c>
      <c r="C31" t="str">
        <f>IF(SUM('Angaben Stationen'!W44:Y44)=3,'Angaben KH-Standort'!$D$13,"")</f>
        <v/>
      </c>
      <c r="D31" t="s">
        <v>228</v>
      </c>
      <c r="E31" t="str">
        <f>IF(SUM('Angaben Stationen'!W44:Y44)=3,'Angaben Stationen'!D44,"")</f>
        <v/>
      </c>
      <c r="F31" t="str">
        <f>IF(SUM('Angaben Stationen'!W44:Y44)=3,'Angaben Stationen'!C44,"")</f>
        <v/>
      </c>
      <c r="G31" t="str">
        <f>IF(SUM('Angaben Stationen'!W44:Y44)=3,'Angaben Stationen'!E44,"")</f>
        <v/>
      </c>
    </row>
    <row r="32" spans="1:7" x14ac:dyDescent="0.25">
      <c r="A32" t="str">
        <f>IF(SUM('Angaben Stationen'!W45:Y45)=3,'Angaben KH-Standort'!$D$26,"")</f>
        <v/>
      </c>
      <c r="B32" t="str">
        <f>IF(SUM('Angaben Stationen'!W45:Y45)=3,'Angaben KH-Standort'!$D$27,"")</f>
        <v/>
      </c>
      <c r="C32" t="str">
        <f>IF(SUM('Angaben Stationen'!W45:Y45)=3,'Angaben KH-Standort'!$D$13,"")</f>
        <v/>
      </c>
      <c r="D32" t="s">
        <v>228</v>
      </c>
      <c r="E32" t="str">
        <f>IF(SUM('Angaben Stationen'!W45:Y45)=3,'Angaben Stationen'!D45,"")</f>
        <v/>
      </c>
      <c r="F32" t="str">
        <f>IF(SUM('Angaben Stationen'!W45:Y45)=3,'Angaben Stationen'!C45,"")</f>
        <v/>
      </c>
      <c r="G32" t="str">
        <f>IF(SUM('Angaben Stationen'!W45:Y45)=3,'Angaben Stationen'!E45,"")</f>
        <v/>
      </c>
    </row>
    <row r="33" spans="1:7" x14ac:dyDescent="0.25">
      <c r="A33" t="str">
        <f>IF(SUM('Angaben Stationen'!W46:Y46)=3,'Angaben KH-Standort'!$D$26,"")</f>
        <v/>
      </c>
      <c r="B33" t="str">
        <f>IF(SUM('Angaben Stationen'!W46:Y46)=3,'Angaben KH-Standort'!$D$27,"")</f>
        <v/>
      </c>
      <c r="C33" t="str">
        <f>IF(SUM('Angaben Stationen'!W46:Y46)=3,'Angaben KH-Standort'!$D$13,"")</f>
        <v/>
      </c>
      <c r="D33" t="s">
        <v>228</v>
      </c>
      <c r="E33" t="str">
        <f>IF(SUM('Angaben Stationen'!W46:Y46)=3,'Angaben Stationen'!D46,"")</f>
        <v/>
      </c>
      <c r="F33" t="str">
        <f>IF(SUM('Angaben Stationen'!W46:Y46)=3,'Angaben Stationen'!C46,"")</f>
        <v/>
      </c>
      <c r="G33" t="str">
        <f>IF(SUM('Angaben Stationen'!W46:Y46)=3,'Angaben Stationen'!E46,"")</f>
        <v/>
      </c>
    </row>
    <row r="34" spans="1:7" x14ac:dyDescent="0.25">
      <c r="A34" t="str">
        <f>IF(SUM('Angaben Stationen'!W47:Y47)=3,'Angaben KH-Standort'!$D$26,"")</f>
        <v/>
      </c>
      <c r="B34" t="str">
        <f>IF(SUM('Angaben Stationen'!W47:Y47)=3,'Angaben KH-Standort'!$D$27,"")</f>
        <v/>
      </c>
      <c r="C34" t="str">
        <f>IF(SUM('Angaben Stationen'!W47:Y47)=3,'Angaben KH-Standort'!$D$13,"")</f>
        <v/>
      </c>
      <c r="D34" t="s">
        <v>228</v>
      </c>
      <c r="E34" t="str">
        <f>IF(SUM('Angaben Stationen'!W47:Y47)=3,'Angaben Stationen'!D47,"")</f>
        <v/>
      </c>
      <c r="F34" t="str">
        <f>IF(SUM('Angaben Stationen'!W47:Y47)=3,'Angaben Stationen'!C47,"")</f>
        <v/>
      </c>
      <c r="G34" t="str">
        <f>IF(SUM('Angaben Stationen'!W47:Y47)=3,'Angaben Stationen'!E47,"")</f>
        <v/>
      </c>
    </row>
    <row r="35" spans="1:7" x14ac:dyDescent="0.25">
      <c r="A35" t="str">
        <f>IF(SUM('Angaben Stationen'!W48:Y48)=3,'Angaben KH-Standort'!$D$26,"")</f>
        <v/>
      </c>
      <c r="B35" t="str">
        <f>IF(SUM('Angaben Stationen'!W48:Y48)=3,'Angaben KH-Standort'!$D$27,"")</f>
        <v/>
      </c>
      <c r="C35" t="str">
        <f>IF(SUM('Angaben Stationen'!W48:Y48)=3,'Angaben KH-Standort'!$D$13,"")</f>
        <v/>
      </c>
      <c r="D35" t="s">
        <v>228</v>
      </c>
      <c r="E35" t="str">
        <f>IF(SUM('Angaben Stationen'!W48:Y48)=3,'Angaben Stationen'!D48,"")</f>
        <v/>
      </c>
      <c r="F35" t="str">
        <f>IF(SUM('Angaben Stationen'!W48:Y48)=3,'Angaben Stationen'!C48,"")</f>
        <v/>
      </c>
      <c r="G35" t="str">
        <f>IF(SUM('Angaben Stationen'!W48:Y48)=3,'Angaben Stationen'!E48,"")</f>
        <v/>
      </c>
    </row>
    <row r="36" spans="1:7" x14ac:dyDescent="0.25">
      <c r="A36" t="str">
        <f>IF(SUM('Angaben Stationen'!W49:Y49)=3,'Angaben KH-Standort'!$D$26,"")</f>
        <v/>
      </c>
      <c r="B36" t="str">
        <f>IF(SUM('Angaben Stationen'!W49:Y49)=3,'Angaben KH-Standort'!$D$27,"")</f>
        <v/>
      </c>
      <c r="C36" t="str">
        <f>IF(SUM('Angaben Stationen'!W49:Y49)=3,'Angaben KH-Standort'!$D$13,"")</f>
        <v/>
      </c>
      <c r="D36" t="s">
        <v>228</v>
      </c>
      <c r="E36" t="str">
        <f>IF(SUM('Angaben Stationen'!W49:Y49)=3,'Angaben Stationen'!D49,"")</f>
        <v/>
      </c>
      <c r="F36" t="str">
        <f>IF(SUM('Angaben Stationen'!W49:Y49)=3,'Angaben Stationen'!C49,"")</f>
        <v/>
      </c>
      <c r="G36" t="str">
        <f>IF(SUM('Angaben Stationen'!W49:Y49)=3,'Angaben Stationen'!E49,"")</f>
        <v/>
      </c>
    </row>
    <row r="37" spans="1:7" x14ac:dyDescent="0.25">
      <c r="A37" t="str">
        <f>IF(SUM('Angaben Stationen'!W50:Y50)=3,'Angaben KH-Standort'!$D$26,"")</f>
        <v/>
      </c>
      <c r="B37" t="str">
        <f>IF(SUM('Angaben Stationen'!W50:Y50)=3,'Angaben KH-Standort'!$D$27,"")</f>
        <v/>
      </c>
      <c r="C37" t="str">
        <f>IF(SUM('Angaben Stationen'!W50:Y50)=3,'Angaben KH-Standort'!$D$13,"")</f>
        <v/>
      </c>
      <c r="D37" t="s">
        <v>228</v>
      </c>
      <c r="E37" t="str">
        <f>IF(SUM('Angaben Stationen'!W50:Y50)=3,'Angaben Stationen'!D50,"")</f>
        <v/>
      </c>
      <c r="F37" t="str">
        <f>IF(SUM('Angaben Stationen'!W50:Y50)=3,'Angaben Stationen'!C50,"")</f>
        <v/>
      </c>
      <c r="G37" t="str">
        <f>IF(SUM('Angaben Stationen'!W50:Y50)=3,'Angaben Stationen'!E50,"")</f>
        <v/>
      </c>
    </row>
    <row r="38" spans="1:7" x14ac:dyDescent="0.25">
      <c r="A38" t="str">
        <f>IF(SUM('Angaben Stationen'!W51:Y51)=3,'Angaben KH-Standort'!$D$26,"")</f>
        <v/>
      </c>
      <c r="B38" t="str">
        <f>IF(SUM('Angaben Stationen'!W51:Y51)=3,'Angaben KH-Standort'!$D$27,"")</f>
        <v/>
      </c>
      <c r="C38" t="str">
        <f>IF(SUM('Angaben Stationen'!W51:Y51)=3,'Angaben KH-Standort'!$D$13,"")</f>
        <v/>
      </c>
      <c r="D38" t="s">
        <v>228</v>
      </c>
      <c r="E38" t="str">
        <f>IF(SUM('Angaben Stationen'!W51:Y51)=3,'Angaben Stationen'!D51,"")</f>
        <v/>
      </c>
      <c r="F38" t="str">
        <f>IF(SUM('Angaben Stationen'!W51:Y51)=3,'Angaben Stationen'!C51,"")</f>
        <v/>
      </c>
      <c r="G38" t="str">
        <f>IF(SUM('Angaben Stationen'!W51:Y51)=3,'Angaben Stationen'!E51,"")</f>
        <v/>
      </c>
    </row>
    <row r="39" spans="1:7" x14ac:dyDescent="0.25">
      <c r="A39" t="str">
        <f>IF(SUM('Angaben Stationen'!W52:Y52)=3,'Angaben KH-Standort'!$D$26,"")</f>
        <v/>
      </c>
      <c r="B39" t="str">
        <f>IF(SUM('Angaben Stationen'!W52:Y52)=3,'Angaben KH-Standort'!$D$27,"")</f>
        <v/>
      </c>
      <c r="C39" t="str">
        <f>IF(SUM('Angaben Stationen'!W52:Y52)=3,'Angaben KH-Standort'!$D$13,"")</f>
        <v/>
      </c>
      <c r="D39" t="s">
        <v>228</v>
      </c>
      <c r="E39" t="str">
        <f>IF(SUM('Angaben Stationen'!W52:Y52)=3,'Angaben Stationen'!D52,"")</f>
        <v/>
      </c>
      <c r="F39" t="str">
        <f>IF(SUM('Angaben Stationen'!W52:Y52)=3,'Angaben Stationen'!C52,"")</f>
        <v/>
      </c>
      <c r="G39" t="str">
        <f>IF(SUM('Angaben Stationen'!W52:Y52)=3,'Angaben Stationen'!E52,"")</f>
        <v/>
      </c>
    </row>
    <row r="40" spans="1:7" x14ac:dyDescent="0.25">
      <c r="A40" t="str">
        <f>IF(SUM('Angaben Stationen'!W53:Y53)=3,'Angaben KH-Standort'!$D$26,"")</f>
        <v/>
      </c>
      <c r="B40" t="str">
        <f>IF(SUM('Angaben Stationen'!W53:Y53)=3,'Angaben KH-Standort'!$D$27,"")</f>
        <v/>
      </c>
      <c r="C40" t="str">
        <f>IF(SUM('Angaben Stationen'!W53:Y53)=3,'Angaben KH-Standort'!$D$13,"")</f>
        <v/>
      </c>
      <c r="D40" t="s">
        <v>228</v>
      </c>
      <c r="E40" t="str">
        <f>IF(SUM('Angaben Stationen'!W53:Y53)=3,'Angaben Stationen'!D53,"")</f>
        <v/>
      </c>
      <c r="F40" t="str">
        <f>IF(SUM('Angaben Stationen'!W53:Y53)=3,'Angaben Stationen'!C53,"")</f>
        <v/>
      </c>
      <c r="G40" t="str">
        <f>IF(SUM('Angaben Stationen'!W53:Y53)=3,'Angaben Stationen'!E53,"")</f>
        <v/>
      </c>
    </row>
    <row r="41" spans="1:7" x14ac:dyDescent="0.25">
      <c r="A41" t="str">
        <f>IF(SUM('Angaben Stationen'!W54:Y54)=3,'Angaben KH-Standort'!$D$26,"")</f>
        <v/>
      </c>
      <c r="B41" t="str">
        <f>IF(SUM('Angaben Stationen'!W54:Y54)=3,'Angaben KH-Standort'!$D$27,"")</f>
        <v/>
      </c>
      <c r="C41" t="str">
        <f>IF(SUM('Angaben Stationen'!W54:Y54)=3,'Angaben KH-Standort'!$D$13,"")</f>
        <v/>
      </c>
      <c r="D41" t="s">
        <v>228</v>
      </c>
      <c r="E41" t="str">
        <f>IF(SUM('Angaben Stationen'!W54:Y54)=3,'Angaben Stationen'!D54,"")</f>
        <v/>
      </c>
      <c r="F41" t="str">
        <f>IF(SUM('Angaben Stationen'!W54:Y54)=3,'Angaben Stationen'!C54,"")</f>
        <v/>
      </c>
      <c r="G41" t="str">
        <f>IF(SUM('Angaben Stationen'!W54:Y54)=3,'Angaben Stationen'!E54,"")</f>
        <v/>
      </c>
    </row>
    <row r="42" spans="1:7" x14ac:dyDescent="0.25">
      <c r="A42" t="str">
        <f>IF(SUM('Angaben Stationen'!W55:Y55)=3,'Angaben KH-Standort'!$D$26,"")</f>
        <v/>
      </c>
      <c r="B42" t="str">
        <f>IF(SUM('Angaben Stationen'!W55:Y55)=3,'Angaben KH-Standort'!$D$27,"")</f>
        <v/>
      </c>
      <c r="C42" t="str">
        <f>IF(SUM('Angaben Stationen'!W55:Y55)=3,'Angaben KH-Standort'!$D$13,"")</f>
        <v/>
      </c>
      <c r="D42" t="s">
        <v>228</v>
      </c>
      <c r="E42" t="str">
        <f>IF(SUM('Angaben Stationen'!W55:Y55)=3,'Angaben Stationen'!D55,"")</f>
        <v/>
      </c>
      <c r="F42" t="str">
        <f>IF(SUM('Angaben Stationen'!W55:Y55)=3,'Angaben Stationen'!C55,"")</f>
        <v/>
      </c>
      <c r="G42" t="str">
        <f>IF(SUM('Angaben Stationen'!W55:Y55)=3,'Angaben Stationen'!E55,"")</f>
        <v/>
      </c>
    </row>
    <row r="43" spans="1:7" x14ac:dyDescent="0.25">
      <c r="A43" t="str">
        <f>IF(SUM('Angaben Stationen'!W56:Y56)=3,'Angaben KH-Standort'!$D$26,"")</f>
        <v/>
      </c>
      <c r="B43" t="str">
        <f>IF(SUM('Angaben Stationen'!W56:Y56)=3,'Angaben KH-Standort'!$D$27,"")</f>
        <v/>
      </c>
      <c r="C43" t="str">
        <f>IF(SUM('Angaben Stationen'!W56:Y56)=3,'Angaben KH-Standort'!$D$13,"")</f>
        <v/>
      </c>
      <c r="D43" t="s">
        <v>228</v>
      </c>
      <c r="E43" t="str">
        <f>IF(SUM('Angaben Stationen'!W56:Y56)=3,'Angaben Stationen'!D56,"")</f>
        <v/>
      </c>
      <c r="F43" t="str">
        <f>IF(SUM('Angaben Stationen'!W56:Y56)=3,'Angaben Stationen'!C56,"")</f>
        <v/>
      </c>
      <c r="G43" t="str">
        <f>IF(SUM('Angaben Stationen'!W56:Y56)=3,'Angaben Stationen'!E56,"")</f>
        <v/>
      </c>
    </row>
    <row r="44" spans="1:7" x14ac:dyDescent="0.25">
      <c r="A44" t="str">
        <f>IF(SUM('Angaben Stationen'!W57:Y57)=3,'Angaben KH-Standort'!$D$26,"")</f>
        <v/>
      </c>
      <c r="B44" t="str">
        <f>IF(SUM('Angaben Stationen'!W57:Y57)=3,'Angaben KH-Standort'!$D$27,"")</f>
        <v/>
      </c>
      <c r="C44" t="str">
        <f>IF(SUM('Angaben Stationen'!W57:Y57)=3,'Angaben KH-Standort'!$D$13,"")</f>
        <v/>
      </c>
      <c r="D44" t="s">
        <v>228</v>
      </c>
      <c r="E44" t="str">
        <f>IF(SUM('Angaben Stationen'!W57:Y57)=3,'Angaben Stationen'!D57,"")</f>
        <v/>
      </c>
      <c r="F44" t="str">
        <f>IF(SUM('Angaben Stationen'!W57:Y57)=3,'Angaben Stationen'!C57,"")</f>
        <v/>
      </c>
      <c r="G44" t="str">
        <f>IF(SUM('Angaben Stationen'!W57:Y57)=3,'Angaben Stationen'!E57,"")</f>
        <v/>
      </c>
    </row>
    <row r="45" spans="1:7" x14ac:dyDescent="0.25">
      <c r="A45" t="str">
        <f>IF(SUM('Angaben Stationen'!W58:Y58)=3,'Angaben KH-Standort'!$D$26,"")</f>
        <v/>
      </c>
      <c r="B45" t="str">
        <f>IF(SUM('Angaben Stationen'!W58:Y58)=3,'Angaben KH-Standort'!$D$27,"")</f>
        <v/>
      </c>
      <c r="C45" t="str">
        <f>IF(SUM('Angaben Stationen'!W58:Y58)=3,'Angaben KH-Standort'!$D$13,"")</f>
        <v/>
      </c>
      <c r="D45" t="s">
        <v>228</v>
      </c>
      <c r="E45" t="str">
        <f>IF(SUM('Angaben Stationen'!W58:Y58)=3,'Angaben Stationen'!D58,"")</f>
        <v/>
      </c>
      <c r="F45" t="str">
        <f>IF(SUM('Angaben Stationen'!W58:Y58)=3,'Angaben Stationen'!C58,"")</f>
        <v/>
      </c>
      <c r="G45" t="str">
        <f>IF(SUM('Angaben Stationen'!W58:Y58)=3,'Angaben Stationen'!E58,"")</f>
        <v/>
      </c>
    </row>
    <row r="46" spans="1:7" x14ac:dyDescent="0.25">
      <c r="A46" t="str">
        <f>IF(SUM('Angaben Stationen'!W59:Y59)=3,'Angaben KH-Standort'!$D$26,"")</f>
        <v/>
      </c>
      <c r="B46" t="str">
        <f>IF(SUM('Angaben Stationen'!W59:Y59)=3,'Angaben KH-Standort'!$D$27,"")</f>
        <v/>
      </c>
      <c r="C46" t="str">
        <f>IF(SUM('Angaben Stationen'!W59:Y59)=3,'Angaben KH-Standort'!$D$13,"")</f>
        <v/>
      </c>
      <c r="D46" t="s">
        <v>228</v>
      </c>
      <c r="E46" t="str">
        <f>IF(SUM('Angaben Stationen'!W59:Y59)=3,'Angaben Stationen'!D59,"")</f>
        <v/>
      </c>
      <c r="F46" t="str">
        <f>IF(SUM('Angaben Stationen'!W59:Y59)=3,'Angaben Stationen'!C59,"")</f>
        <v/>
      </c>
      <c r="G46" t="str">
        <f>IF(SUM('Angaben Stationen'!W59:Y59)=3,'Angaben Stationen'!E59,"")</f>
        <v/>
      </c>
    </row>
    <row r="47" spans="1:7" x14ac:dyDescent="0.25">
      <c r="A47" t="str">
        <f>IF(SUM('Angaben Stationen'!W60:Y60)=3,'Angaben KH-Standort'!$D$26,"")</f>
        <v/>
      </c>
      <c r="B47" t="str">
        <f>IF(SUM('Angaben Stationen'!W60:Y60)=3,'Angaben KH-Standort'!$D$27,"")</f>
        <v/>
      </c>
      <c r="C47" t="str">
        <f>IF(SUM('Angaben Stationen'!W60:Y60)=3,'Angaben KH-Standort'!$D$13,"")</f>
        <v/>
      </c>
      <c r="D47" t="s">
        <v>228</v>
      </c>
      <c r="E47" t="str">
        <f>IF(SUM('Angaben Stationen'!W60:Y60)=3,'Angaben Stationen'!D60,"")</f>
        <v/>
      </c>
      <c r="F47" t="str">
        <f>IF(SUM('Angaben Stationen'!W60:Y60)=3,'Angaben Stationen'!C60,"")</f>
        <v/>
      </c>
      <c r="G47" t="str">
        <f>IF(SUM('Angaben Stationen'!W60:Y60)=3,'Angaben Stationen'!E60,"")</f>
        <v/>
      </c>
    </row>
    <row r="48" spans="1:7" x14ac:dyDescent="0.25">
      <c r="A48" t="str">
        <f>IF(SUM('Angaben Stationen'!W61:Y61)=3,'Angaben KH-Standort'!$D$26,"")</f>
        <v/>
      </c>
      <c r="B48" t="str">
        <f>IF(SUM('Angaben Stationen'!W61:Y61)=3,'Angaben KH-Standort'!$D$27,"")</f>
        <v/>
      </c>
      <c r="C48" t="str">
        <f>IF(SUM('Angaben Stationen'!W61:Y61)=3,'Angaben KH-Standort'!$D$13,"")</f>
        <v/>
      </c>
      <c r="D48" t="s">
        <v>228</v>
      </c>
      <c r="E48" t="str">
        <f>IF(SUM('Angaben Stationen'!W61:Y61)=3,'Angaben Stationen'!D61,"")</f>
        <v/>
      </c>
      <c r="F48" t="str">
        <f>IF(SUM('Angaben Stationen'!W61:Y61)=3,'Angaben Stationen'!C61,"")</f>
        <v/>
      </c>
      <c r="G48" t="str">
        <f>IF(SUM('Angaben Stationen'!W61:Y61)=3,'Angaben Stationen'!E61,"")</f>
        <v/>
      </c>
    </row>
    <row r="49" spans="1:7" x14ac:dyDescent="0.25">
      <c r="A49" t="str">
        <f>IF(SUM('Angaben Stationen'!W62:Y62)=3,'Angaben KH-Standort'!$D$26,"")</f>
        <v/>
      </c>
      <c r="B49" t="str">
        <f>IF(SUM('Angaben Stationen'!W62:Y62)=3,'Angaben KH-Standort'!$D$27,"")</f>
        <v/>
      </c>
      <c r="C49" t="str">
        <f>IF(SUM('Angaben Stationen'!W62:Y62)=3,'Angaben KH-Standort'!$D$13,"")</f>
        <v/>
      </c>
      <c r="D49" t="s">
        <v>228</v>
      </c>
      <c r="E49" t="str">
        <f>IF(SUM('Angaben Stationen'!W62:Y62)=3,'Angaben Stationen'!D62,"")</f>
        <v/>
      </c>
      <c r="F49" t="str">
        <f>IF(SUM('Angaben Stationen'!W62:Y62)=3,'Angaben Stationen'!C62,"")</f>
        <v/>
      </c>
      <c r="G49" t="str">
        <f>IF(SUM('Angaben Stationen'!W62:Y62)=3,'Angaben Stationen'!E62,"")</f>
        <v/>
      </c>
    </row>
    <row r="50" spans="1:7" x14ac:dyDescent="0.25">
      <c r="A50" t="str">
        <f>IF(SUM('Angaben Stationen'!W63:Y63)=3,'Angaben KH-Standort'!$D$26,"")</f>
        <v/>
      </c>
      <c r="B50" t="str">
        <f>IF(SUM('Angaben Stationen'!W63:Y63)=3,'Angaben KH-Standort'!$D$27,"")</f>
        <v/>
      </c>
      <c r="C50" t="str">
        <f>IF(SUM('Angaben Stationen'!W63:Y63)=3,'Angaben KH-Standort'!$D$13,"")</f>
        <v/>
      </c>
      <c r="D50" t="s">
        <v>228</v>
      </c>
      <c r="E50" t="str">
        <f>IF(SUM('Angaben Stationen'!W63:Y63)=3,'Angaben Stationen'!D63,"")</f>
        <v/>
      </c>
      <c r="F50" t="str">
        <f>IF(SUM('Angaben Stationen'!W63:Y63)=3,'Angaben Stationen'!C63,"")</f>
        <v/>
      </c>
      <c r="G50" t="str">
        <f>IF(SUM('Angaben Stationen'!W63:Y63)=3,'Angaben Stationen'!E63,"")</f>
        <v/>
      </c>
    </row>
    <row r="51" spans="1:7" x14ac:dyDescent="0.25">
      <c r="A51" t="str">
        <f>IF(SUM('Angaben Stationen'!W64:Y64)=3,'Angaben KH-Standort'!$D$26,"")</f>
        <v/>
      </c>
      <c r="B51" t="str">
        <f>IF(SUM('Angaben Stationen'!W64:Y64)=3,'Angaben KH-Standort'!$D$27,"")</f>
        <v/>
      </c>
      <c r="C51" t="str">
        <f>IF(SUM('Angaben Stationen'!W64:Y64)=3,'Angaben KH-Standort'!$D$13,"")</f>
        <v/>
      </c>
      <c r="D51" t="s">
        <v>228</v>
      </c>
      <c r="E51" t="str">
        <f>IF(SUM('Angaben Stationen'!W64:Y64)=3,'Angaben Stationen'!D64,"")</f>
        <v/>
      </c>
      <c r="F51" t="str">
        <f>IF(SUM('Angaben Stationen'!W64:Y64)=3,'Angaben Stationen'!C64,"")</f>
        <v/>
      </c>
      <c r="G51" t="str">
        <f>IF(SUM('Angaben Stationen'!W64:Y64)=3,'Angaben Stationen'!E64,"")</f>
        <v/>
      </c>
    </row>
    <row r="52" spans="1:7" x14ac:dyDescent="0.25">
      <c r="A52" t="str">
        <f>IF(SUM('Angaben Stationen'!W65:Y65)=3,'Angaben KH-Standort'!$D$26,"")</f>
        <v/>
      </c>
      <c r="B52" t="str">
        <f>IF(SUM('Angaben Stationen'!W65:Y65)=3,'Angaben KH-Standort'!$D$27,"")</f>
        <v/>
      </c>
      <c r="C52" t="str">
        <f>IF(SUM('Angaben Stationen'!W65:Y65)=3,'Angaben KH-Standort'!$D$13,"")</f>
        <v/>
      </c>
      <c r="D52" t="s">
        <v>228</v>
      </c>
      <c r="E52" t="str">
        <f>IF(SUM('Angaben Stationen'!W65:Y65)=3,'Angaben Stationen'!D65,"")</f>
        <v/>
      </c>
      <c r="F52" t="str">
        <f>IF(SUM('Angaben Stationen'!W65:Y65)=3,'Angaben Stationen'!C65,"")</f>
        <v/>
      </c>
      <c r="G52" t="str">
        <f>IF(SUM('Angaben Stationen'!W65:Y65)=3,'Angaben Stationen'!E65,"")</f>
        <v/>
      </c>
    </row>
    <row r="53" spans="1:7" x14ac:dyDescent="0.25">
      <c r="A53" t="str">
        <f>IF(SUM('Angaben Stationen'!W66:Y66)=3,'Angaben KH-Standort'!$D$26,"")</f>
        <v/>
      </c>
      <c r="B53" t="str">
        <f>IF(SUM('Angaben Stationen'!W66:Y66)=3,'Angaben KH-Standort'!$D$27,"")</f>
        <v/>
      </c>
      <c r="C53" t="str">
        <f>IF(SUM('Angaben Stationen'!W66:Y66)=3,'Angaben KH-Standort'!$D$13,"")</f>
        <v/>
      </c>
      <c r="D53" t="s">
        <v>228</v>
      </c>
      <c r="E53" t="str">
        <f>IF(SUM('Angaben Stationen'!W66:Y66)=3,'Angaben Stationen'!D66,"")</f>
        <v/>
      </c>
      <c r="F53" t="str">
        <f>IF(SUM('Angaben Stationen'!W66:Y66)=3,'Angaben Stationen'!C66,"")</f>
        <v/>
      </c>
      <c r="G53" t="str">
        <f>IF(SUM('Angaben Stationen'!W66:Y66)=3,'Angaben Stationen'!E66,"")</f>
        <v/>
      </c>
    </row>
    <row r="54" spans="1:7" x14ac:dyDescent="0.25">
      <c r="A54" t="str">
        <f>IF(SUM('Angaben Stationen'!W67:Y67)=3,'Angaben KH-Standort'!$D$26,"")</f>
        <v/>
      </c>
      <c r="B54" t="str">
        <f>IF(SUM('Angaben Stationen'!W67:Y67)=3,'Angaben KH-Standort'!$D$27,"")</f>
        <v/>
      </c>
      <c r="C54" t="str">
        <f>IF(SUM('Angaben Stationen'!W67:Y67)=3,'Angaben KH-Standort'!$D$13,"")</f>
        <v/>
      </c>
      <c r="D54" t="s">
        <v>228</v>
      </c>
      <c r="E54" t="str">
        <f>IF(SUM('Angaben Stationen'!W67:Y67)=3,'Angaben Stationen'!D67,"")</f>
        <v/>
      </c>
      <c r="F54" t="str">
        <f>IF(SUM('Angaben Stationen'!W67:Y67)=3,'Angaben Stationen'!C67,"")</f>
        <v/>
      </c>
      <c r="G54" t="str">
        <f>IF(SUM('Angaben Stationen'!W67:Y67)=3,'Angaben Stationen'!E67,"")</f>
        <v/>
      </c>
    </row>
    <row r="55" spans="1:7" x14ac:dyDescent="0.25">
      <c r="A55" t="str">
        <f>IF(SUM('Angaben Stationen'!W68:Y68)=3,'Angaben KH-Standort'!$D$26,"")</f>
        <v/>
      </c>
      <c r="B55" t="str">
        <f>IF(SUM('Angaben Stationen'!W68:Y68)=3,'Angaben KH-Standort'!$D$27,"")</f>
        <v/>
      </c>
      <c r="C55" t="str">
        <f>IF(SUM('Angaben Stationen'!W68:Y68)=3,'Angaben KH-Standort'!$D$13,"")</f>
        <v/>
      </c>
      <c r="D55" t="s">
        <v>228</v>
      </c>
      <c r="E55" t="str">
        <f>IF(SUM('Angaben Stationen'!W68:Y68)=3,'Angaben Stationen'!D68,"")</f>
        <v/>
      </c>
      <c r="F55" t="str">
        <f>IF(SUM('Angaben Stationen'!W68:Y68)=3,'Angaben Stationen'!C68,"")</f>
        <v/>
      </c>
      <c r="G55" t="str">
        <f>IF(SUM('Angaben Stationen'!W68:Y68)=3,'Angaben Stationen'!E68,"")</f>
        <v/>
      </c>
    </row>
    <row r="56" spans="1:7" x14ac:dyDescent="0.25">
      <c r="A56" t="str">
        <f>IF(SUM('Angaben Stationen'!W69:Y69)=3,'Angaben KH-Standort'!$D$26,"")</f>
        <v/>
      </c>
      <c r="B56" t="str">
        <f>IF(SUM('Angaben Stationen'!W69:Y69)=3,'Angaben KH-Standort'!$D$27,"")</f>
        <v/>
      </c>
      <c r="C56" t="str">
        <f>IF(SUM('Angaben Stationen'!W69:Y69)=3,'Angaben KH-Standort'!$D$13,"")</f>
        <v/>
      </c>
      <c r="D56" t="s">
        <v>228</v>
      </c>
      <c r="E56" t="str">
        <f>IF(SUM('Angaben Stationen'!W69:Y69)=3,'Angaben Stationen'!D69,"")</f>
        <v/>
      </c>
      <c r="F56" t="str">
        <f>IF(SUM('Angaben Stationen'!W69:Y69)=3,'Angaben Stationen'!C69,"")</f>
        <v/>
      </c>
      <c r="G56" t="str">
        <f>IF(SUM('Angaben Stationen'!W69:Y69)=3,'Angaben Stationen'!E69,"")</f>
        <v/>
      </c>
    </row>
    <row r="57" spans="1:7" x14ac:dyDescent="0.25">
      <c r="A57" t="str">
        <f>IF(SUM('Angaben Stationen'!W70:Y70)=3,'Angaben KH-Standort'!$D$26,"")</f>
        <v/>
      </c>
      <c r="B57" t="str">
        <f>IF(SUM('Angaben Stationen'!W70:Y70)=3,'Angaben KH-Standort'!$D$27,"")</f>
        <v/>
      </c>
      <c r="C57" t="str">
        <f>IF(SUM('Angaben Stationen'!W70:Y70)=3,'Angaben KH-Standort'!$D$13,"")</f>
        <v/>
      </c>
      <c r="D57" t="s">
        <v>228</v>
      </c>
      <c r="E57" t="str">
        <f>IF(SUM('Angaben Stationen'!W70:Y70)=3,'Angaben Stationen'!D70,"")</f>
        <v/>
      </c>
      <c r="F57" t="str">
        <f>IF(SUM('Angaben Stationen'!W70:Y70)=3,'Angaben Stationen'!C70,"")</f>
        <v/>
      </c>
      <c r="G57" t="str">
        <f>IF(SUM('Angaben Stationen'!W70:Y70)=3,'Angaben Stationen'!E70,"")</f>
        <v/>
      </c>
    </row>
    <row r="58" spans="1:7" x14ac:dyDescent="0.25">
      <c r="A58" t="str">
        <f>IF(SUM('Angaben Stationen'!W71:Y71)=3,'Angaben KH-Standort'!$D$26,"")</f>
        <v/>
      </c>
      <c r="B58" t="str">
        <f>IF(SUM('Angaben Stationen'!W71:Y71)=3,'Angaben KH-Standort'!$D$27,"")</f>
        <v/>
      </c>
      <c r="C58" t="str">
        <f>IF(SUM('Angaben Stationen'!W71:Y71)=3,'Angaben KH-Standort'!$D$13,"")</f>
        <v/>
      </c>
      <c r="D58" t="s">
        <v>228</v>
      </c>
      <c r="E58" t="str">
        <f>IF(SUM('Angaben Stationen'!W71:Y71)=3,'Angaben Stationen'!D71,"")</f>
        <v/>
      </c>
      <c r="F58" t="str">
        <f>IF(SUM('Angaben Stationen'!W71:Y71)=3,'Angaben Stationen'!C71,"")</f>
        <v/>
      </c>
      <c r="G58" t="str">
        <f>IF(SUM('Angaben Stationen'!W71:Y71)=3,'Angaben Stationen'!E71,"")</f>
        <v/>
      </c>
    </row>
    <row r="59" spans="1:7" x14ac:dyDescent="0.25">
      <c r="A59" t="str">
        <f>IF(SUM('Angaben Stationen'!W72:Y72)=3,'Angaben KH-Standort'!$D$26,"")</f>
        <v/>
      </c>
      <c r="B59" t="str">
        <f>IF(SUM('Angaben Stationen'!W72:Y72)=3,'Angaben KH-Standort'!$D$27,"")</f>
        <v/>
      </c>
      <c r="C59" t="str">
        <f>IF(SUM('Angaben Stationen'!W72:Y72)=3,'Angaben KH-Standort'!$D$13,"")</f>
        <v/>
      </c>
      <c r="D59" t="s">
        <v>228</v>
      </c>
      <c r="E59" t="str">
        <f>IF(SUM('Angaben Stationen'!W72:Y72)=3,'Angaben Stationen'!D72,"")</f>
        <v/>
      </c>
      <c r="F59" t="str">
        <f>IF(SUM('Angaben Stationen'!W72:Y72)=3,'Angaben Stationen'!C72,"")</f>
        <v/>
      </c>
      <c r="G59" t="str">
        <f>IF(SUM('Angaben Stationen'!W72:Y72)=3,'Angaben Stationen'!E72,"")</f>
        <v/>
      </c>
    </row>
    <row r="60" spans="1:7" x14ac:dyDescent="0.25">
      <c r="A60" t="str">
        <f>IF(SUM('Angaben Stationen'!W73:Y73)=3,'Angaben KH-Standort'!$D$26,"")</f>
        <v/>
      </c>
      <c r="B60" t="str">
        <f>IF(SUM('Angaben Stationen'!W73:Y73)=3,'Angaben KH-Standort'!$D$27,"")</f>
        <v/>
      </c>
      <c r="C60" t="str">
        <f>IF(SUM('Angaben Stationen'!W73:Y73)=3,'Angaben KH-Standort'!$D$13,"")</f>
        <v/>
      </c>
      <c r="D60" t="s">
        <v>228</v>
      </c>
      <c r="E60" t="str">
        <f>IF(SUM('Angaben Stationen'!W73:Y73)=3,'Angaben Stationen'!D73,"")</f>
        <v/>
      </c>
      <c r="F60" t="str">
        <f>IF(SUM('Angaben Stationen'!W73:Y73)=3,'Angaben Stationen'!C73,"")</f>
        <v/>
      </c>
      <c r="G60" t="str">
        <f>IF(SUM('Angaben Stationen'!W73:Y73)=3,'Angaben Stationen'!E73,"")</f>
        <v/>
      </c>
    </row>
    <row r="61" spans="1:7" x14ac:dyDescent="0.25">
      <c r="A61" t="str">
        <f>IF(SUM('Angaben Stationen'!W74:Y74)=3,'Angaben KH-Standort'!$D$26,"")</f>
        <v/>
      </c>
      <c r="B61" t="str">
        <f>IF(SUM('Angaben Stationen'!W74:Y74)=3,'Angaben KH-Standort'!$D$27,"")</f>
        <v/>
      </c>
      <c r="C61" t="str">
        <f>IF(SUM('Angaben Stationen'!W74:Y74)=3,'Angaben KH-Standort'!$D$13,"")</f>
        <v/>
      </c>
      <c r="D61" t="s">
        <v>228</v>
      </c>
      <c r="E61" t="str">
        <f>IF(SUM('Angaben Stationen'!W74:Y74)=3,'Angaben Stationen'!D74,"")</f>
        <v/>
      </c>
      <c r="F61" t="str">
        <f>IF(SUM('Angaben Stationen'!W74:Y74)=3,'Angaben Stationen'!C74,"")</f>
        <v/>
      </c>
      <c r="G61" t="str">
        <f>IF(SUM('Angaben Stationen'!W74:Y74)=3,'Angaben Stationen'!E74,"")</f>
        <v/>
      </c>
    </row>
    <row r="62" spans="1:7" x14ac:dyDescent="0.25">
      <c r="A62" t="str">
        <f>IF(SUM('Angaben Stationen'!W75:Y75)=3,'Angaben KH-Standort'!$D$26,"")</f>
        <v/>
      </c>
      <c r="B62" t="str">
        <f>IF(SUM('Angaben Stationen'!W75:Y75)=3,'Angaben KH-Standort'!$D$27,"")</f>
        <v/>
      </c>
      <c r="C62" t="str">
        <f>IF(SUM('Angaben Stationen'!W75:Y75)=3,'Angaben KH-Standort'!$D$13,"")</f>
        <v/>
      </c>
      <c r="D62" t="s">
        <v>228</v>
      </c>
      <c r="E62" t="str">
        <f>IF(SUM('Angaben Stationen'!W75:Y75)=3,'Angaben Stationen'!D75,"")</f>
        <v/>
      </c>
      <c r="F62" t="str">
        <f>IF(SUM('Angaben Stationen'!W75:Y75)=3,'Angaben Stationen'!C75,"")</f>
        <v/>
      </c>
      <c r="G62" t="str">
        <f>IF(SUM('Angaben Stationen'!W75:Y75)=3,'Angaben Stationen'!E75,"")</f>
        <v/>
      </c>
    </row>
    <row r="63" spans="1:7" x14ac:dyDescent="0.25">
      <c r="A63" t="str">
        <f>IF(SUM('Angaben Stationen'!W76:Y76)=3,'Angaben KH-Standort'!$D$26,"")</f>
        <v/>
      </c>
      <c r="B63" t="str">
        <f>IF(SUM('Angaben Stationen'!W76:Y76)=3,'Angaben KH-Standort'!$D$27,"")</f>
        <v/>
      </c>
      <c r="C63" t="str">
        <f>IF(SUM('Angaben Stationen'!W76:Y76)=3,'Angaben KH-Standort'!$D$13,"")</f>
        <v/>
      </c>
      <c r="D63" t="s">
        <v>228</v>
      </c>
      <c r="E63" t="str">
        <f>IF(SUM('Angaben Stationen'!W76:Y76)=3,'Angaben Stationen'!D76,"")</f>
        <v/>
      </c>
      <c r="F63" t="str">
        <f>IF(SUM('Angaben Stationen'!W76:Y76)=3,'Angaben Stationen'!C76,"")</f>
        <v/>
      </c>
      <c r="G63" t="str">
        <f>IF(SUM('Angaben Stationen'!W76:Y76)=3,'Angaben Stationen'!E76,"")</f>
        <v/>
      </c>
    </row>
    <row r="64" spans="1:7" x14ac:dyDescent="0.25">
      <c r="A64" t="str">
        <f>IF(SUM('Angaben Stationen'!W77:Y77)=3,'Angaben KH-Standort'!$D$26,"")</f>
        <v/>
      </c>
      <c r="B64" t="str">
        <f>IF(SUM('Angaben Stationen'!W77:Y77)=3,'Angaben KH-Standort'!$D$27,"")</f>
        <v/>
      </c>
      <c r="C64" t="str">
        <f>IF(SUM('Angaben Stationen'!W77:Y77)=3,'Angaben KH-Standort'!$D$13,"")</f>
        <v/>
      </c>
      <c r="D64" t="s">
        <v>228</v>
      </c>
      <c r="E64" t="str">
        <f>IF(SUM('Angaben Stationen'!W77:Y77)=3,'Angaben Stationen'!D77,"")</f>
        <v/>
      </c>
      <c r="F64" t="str">
        <f>IF(SUM('Angaben Stationen'!W77:Y77)=3,'Angaben Stationen'!C77,"")</f>
        <v/>
      </c>
      <c r="G64" t="str">
        <f>IF(SUM('Angaben Stationen'!W77:Y77)=3,'Angaben Stationen'!E77,"")</f>
        <v/>
      </c>
    </row>
    <row r="65" spans="1:7" x14ac:dyDescent="0.25">
      <c r="A65" t="str">
        <f>IF(SUM('Angaben Stationen'!W78:Y78)=3,'Angaben KH-Standort'!$D$26,"")</f>
        <v/>
      </c>
      <c r="B65" t="str">
        <f>IF(SUM('Angaben Stationen'!W78:Y78)=3,'Angaben KH-Standort'!$D$27,"")</f>
        <v/>
      </c>
      <c r="C65" t="str">
        <f>IF(SUM('Angaben Stationen'!W78:Y78)=3,'Angaben KH-Standort'!$D$13,"")</f>
        <v/>
      </c>
      <c r="D65" t="s">
        <v>228</v>
      </c>
      <c r="E65" t="str">
        <f>IF(SUM('Angaben Stationen'!W78:Y78)=3,'Angaben Stationen'!D78,"")</f>
        <v/>
      </c>
      <c r="F65" t="str">
        <f>IF(SUM('Angaben Stationen'!W78:Y78)=3,'Angaben Stationen'!C78,"")</f>
        <v/>
      </c>
      <c r="G65" t="str">
        <f>IF(SUM('Angaben Stationen'!W78:Y78)=3,'Angaben Stationen'!E78,"")</f>
        <v/>
      </c>
    </row>
    <row r="66" spans="1:7" x14ac:dyDescent="0.25">
      <c r="A66" t="str">
        <f>IF(SUM('Angaben Stationen'!W79:Y79)=3,'Angaben KH-Standort'!$D$26,"")</f>
        <v/>
      </c>
      <c r="B66" t="str">
        <f>IF(SUM('Angaben Stationen'!W79:Y79)=3,'Angaben KH-Standort'!$D$27,"")</f>
        <v/>
      </c>
      <c r="C66" t="str">
        <f>IF(SUM('Angaben Stationen'!W79:Y79)=3,'Angaben KH-Standort'!$D$13,"")</f>
        <v/>
      </c>
      <c r="D66" t="s">
        <v>228</v>
      </c>
      <c r="E66" t="str">
        <f>IF(SUM('Angaben Stationen'!W79:Y79)=3,'Angaben Stationen'!D79,"")</f>
        <v/>
      </c>
      <c r="F66" t="str">
        <f>IF(SUM('Angaben Stationen'!W79:Y79)=3,'Angaben Stationen'!C79,"")</f>
        <v/>
      </c>
      <c r="G66" t="str">
        <f>IF(SUM('Angaben Stationen'!W79:Y79)=3,'Angaben Stationen'!E79,"")</f>
        <v/>
      </c>
    </row>
    <row r="67" spans="1:7" x14ac:dyDescent="0.25">
      <c r="A67" t="str">
        <f>IF(SUM('Angaben Stationen'!W80:Y80)=3,'Angaben KH-Standort'!$D$26,"")</f>
        <v/>
      </c>
      <c r="B67" t="str">
        <f>IF(SUM('Angaben Stationen'!W80:Y80)=3,'Angaben KH-Standort'!$D$27,"")</f>
        <v/>
      </c>
      <c r="C67" t="str">
        <f>IF(SUM('Angaben Stationen'!W80:Y80)=3,'Angaben KH-Standort'!$D$13,"")</f>
        <v/>
      </c>
      <c r="D67" t="s">
        <v>228</v>
      </c>
      <c r="E67" t="str">
        <f>IF(SUM('Angaben Stationen'!W80:Y80)=3,'Angaben Stationen'!D80,"")</f>
        <v/>
      </c>
      <c r="F67" t="str">
        <f>IF(SUM('Angaben Stationen'!W80:Y80)=3,'Angaben Stationen'!C80,"")</f>
        <v/>
      </c>
      <c r="G67" t="str">
        <f>IF(SUM('Angaben Stationen'!W80:Y80)=3,'Angaben Stationen'!E80,"")</f>
        <v/>
      </c>
    </row>
    <row r="68" spans="1:7" x14ac:dyDescent="0.25">
      <c r="A68" t="str">
        <f>IF(SUM('Angaben Stationen'!W81:Y81)=3,'Angaben KH-Standort'!$D$26,"")</f>
        <v/>
      </c>
      <c r="B68" t="str">
        <f>IF(SUM('Angaben Stationen'!W81:Y81)=3,'Angaben KH-Standort'!$D$27,"")</f>
        <v/>
      </c>
      <c r="C68" t="str">
        <f>IF(SUM('Angaben Stationen'!W81:Y81)=3,'Angaben KH-Standort'!$D$13,"")</f>
        <v/>
      </c>
      <c r="D68" t="s">
        <v>228</v>
      </c>
      <c r="E68" t="str">
        <f>IF(SUM('Angaben Stationen'!W81:Y81)=3,'Angaben Stationen'!D81,"")</f>
        <v/>
      </c>
      <c r="F68" t="str">
        <f>IF(SUM('Angaben Stationen'!W81:Y81)=3,'Angaben Stationen'!C81,"")</f>
        <v/>
      </c>
      <c r="G68" t="str">
        <f>IF(SUM('Angaben Stationen'!W81:Y81)=3,'Angaben Stationen'!E81,"")</f>
        <v/>
      </c>
    </row>
    <row r="69" spans="1:7" x14ac:dyDescent="0.25">
      <c r="A69" t="str">
        <f>IF(SUM('Angaben Stationen'!W82:Y82)=3,'Angaben KH-Standort'!$D$26,"")</f>
        <v/>
      </c>
      <c r="B69" t="str">
        <f>IF(SUM('Angaben Stationen'!W82:Y82)=3,'Angaben KH-Standort'!$D$27,"")</f>
        <v/>
      </c>
      <c r="C69" t="str">
        <f>IF(SUM('Angaben Stationen'!W82:Y82)=3,'Angaben KH-Standort'!$D$13,"")</f>
        <v/>
      </c>
      <c r="D69" t="s">
        <v>228</v>
      </c>
      <c r="E69" t="str">
        <f>IF(SUM('Angaben Stationen'!W82:Y82)=3,'Angaben Stationen'!D82,"")</f>
        <v/>
      </c>
      <c r="F69" t="str">
        <f>IF(SUM('Angaben Stationen'!W82:Y82)=3,'Angaben Stationen'!C82,"")</f>
        <v/>
      </c>
      <c r="G69" t="str">
        <f>IF(SUM('Angaben Stationen'!W82:Y82)=3,'Angaben Stationen'!E82,"")</f>
        <v/>
      </c>
    </row>
    <row r="70" spans="1:7" x14ac:dyDescent="0.25">
      <c r="A70" t="str">
        <f>IF(SUM('Angaben Stationen'!W83:Y83)=3,'Angaben KH-Standort'!$D$26,"")</f>
        <v/>
      </c>
      <c r="B70" t="str">
        <f>IF(SUM('Angaben Stationen'!W83:Y83)=3,'Angaben KH-Standort'!$D$27,"")</f>
        <v/>
      </c>
      <c r="C70" t="str">
        <f>IF(SUM('Angaben Stationen'!W83:Y83)=3,'Angaben KH-Standort'!$D$13,"")</f>
        <v/>
      </c>
      <c r="D70" t="s">
        <v>228</v>
      </c>
      <c r="E70" t="str">
        <f>IF(SUM('Angaben Stationen'!W83:Y83)=3,'Angaben Stationen'!D83,"")</f>
        <v/>
      </c>
      <c r="F70" t="str">
        <f>IF(SUM('Angaben Stationen'!W83:Y83)=3,'Angaben Stationen'!C83,"")</f>
        <v/>
      </c>
      <c r="G70" t="str">
        <f>IF(SUM('Angaben Stationen'!W83:Y83)=3,'Angaben Stationen'!E83,"")</f>
        <v/>
      </c>
    </row>
    <row r="71" spans="1:7" x14ac:dyDescent="0.25">
      <c r="A71" t="str">
        <f>IF(SUM('Angaben Stationen'!W84:Y84)=3,'Angaben KH-Standort'!$D$26,"")</f>
        <v/>
      </c>
      <c r="B71" t="str">
        <f>IF(SUM('Angaben Stationen'!W84:Y84)=3,'Angaben KH-Standort'!$D$27,"")</f>
        <v/>
      </c>
      <c r="C71" t="str">
        <f>IF(SUM('Angaben Stationen'!W84:Y84)=3,'Angaben KH-Standort'!$D$13,"")</f>
        <v/>
      </c>
      <c r="D71" t="s">
        <v>228</v>
      </c>
      <c r="E71" t="str">
        <f>IF(SUM('Angaben Stationen'!W84:Y84)=3,'Angaben Stationen'!D84,"")</f>
        <v/>
      </c>
      <c r="F71" t="str">
        <f>IF(SUM('Angaben Stationen'!W84:Y84)=3,'Angaben Stationen'!C84,"")</f>
        <v/>
      </c>
      <c r="G71" t="str">
        <f>IF(SUM('Angaben Stationen'!W84:Y84)=3,'Angaben Stationen'!E84,"")</f>
        <v/>
      </c>
    </row>
    <row r="72" spans="1:7" x14ac:dyDescent="0.25">
      <c r="A72" t="str">
        <f>IF(SUM('Angaben Stationen'!W85:Y85)=3,'Angaben KH-Standort'!$D$26,"")</f>
        <v/>
      </c>
      <c r="B72" t="str">
        <f>IF(SUM('Angaben Stationen'!W85:Y85)=3,'Angaben KH-Standort'!$D$27,"")</f>
        <v/>
      </c>
      <c r="C72" t="str">
        <f>IF(SUM('Angaben Stationen'!W85:Y85)=3,'Angaben KH-Standort'!$D$13,"")</f>
        <v/>
      </c>
      <c r="D72" t="s">
        <v>228</v>
      </c>
      <c r="E72" t="str">
        <f>IF(SUM('Angaben Stationen'!W85:Y85)=3,'Angaben Stationen'!D85,"")</f>
        <v/>
      </c>
      <c r="F72" t="str">
        <f>IF(SUM('Angaben Stationen'!W85:Y85)=3,'Angaben Stationen'!C85,"")</f>
        <v/>
      </c>
      <c r="G72" t="str">
        <f>IF(SUM('Angaben Stationen'!W85:Y85)=3,'Angaben Stationen'!E85,"")</f>
        <v/>
      </c>
    </row>
    <row r="73" spans="1:7" x14ac:dyDescent="0.25">
      <c r="A73" t="str">
        <f>IF(SUM('Angaben Stationen'!W86:Y86)=3,'Angaben KH-Standort'!$D$26,"")</f>
        <v/>
      </c>
      <c r="B73" t="str">
        <f>IF(SUM('Angaben Stationen'!W86:Y86)=3,'Angaben KH-Standort'!$D$27,"")</f>
        <v/>
      </c>
      <c r="C73" t="str">
        <f>IF(SUM('Angaben Stationen'!W86:Y86)=3,'Angaben KH-Standort'!$D$13,"")</f>
        <v/>
      </c>
      <c r="D73" t="s">
        <v>228</v>
      </c>
      <c r="E73" t="str">
        <f>IF(SUM('Angaben Stationen'!W86:Y86)=3,'Angaben Stationen'!D86,"")</f>
        <v/>
      </c>
      <c r="F73" t="str">
        <f>IF(SUM('Angaben Stationen'!W86:Y86)=3,'Angaben Stationen'!C86,"")</f>
        <v/>
      </c>
      <c r="G73" t="str">
        <f>IF(SUM('Angaben Stationen'!W86:Y86)=3,'Angaben Stationen'!E86,"")</f>
        <v/>
      </c>
    </row>
    <row r="74" spans="1:7" x14ac:dyDescent="0.25">
      <c r="A74" t="str">
        <f>IF(SUM('Angaben Stationen'!W87:Y87)=3,'Angaben KH-Standort'!$D$26,"")</f>
        <v/>
      </c>
      <c r="B74" t="str">
        <f>IF(SUM('Angaben Stationen'!W87:Y87)=3,'Angaben KH-Standort'!$D$27,"")</f>
        <v/>
      </c>
      <c r="C74" t="str">
        <f>IF(SUM('Angaben Stationen'!W87:Y87)=3,'Angaben KH-Standort'!$D$13,"")</f>
        <v/>
      </c>
      <c r="D74" t="s">
        <v>228</v>
      </c>
      <c r="E74" t="str">
        <f>IF(SUM('Angaben Stationen'!W87:Y87)=3,'Angaben Stationen'!D87,"")</f>
        <v/>
      </c>
      <c r="F74" t="str">
        <f>IF(SUM('Angaben Stationen'!W87:Y87)=3,'Angaben Stationen'!C87,"")</f>
        <v/>
      </c>
      <c r="G74" t="str">
        <f>IF(SUM('Angaben Stationen'!W87:Y87)=3,'Angaben Stationen'!E87,"")</f>
        <v/>
      </c>
    </row>
    <row r="75" spans="1:7" x14ac:dyDescent="0.25">
      <c r="A75" t="str">
        <f>IF(SUM('Angaben Stationen'!W88:Y88)=3,'Angaben KH-Standort'!$D$26,"")</f>
        <v/>
      </c>
      <c r="B75" t="str">
        <f>IF(SUM('Angaben Stationen'!W88:Y88)=3,'Angaben KH-Standort'!$D$27,"")</f>
        <v/>
      </c>
      <c r="C75" t="str">
        <f>IF(SUM('Angaben Stationen'!W88:Y88)=3,'Angaben KH-Standort'!$D$13,"")</f>
        <v/>
      </c>
      <c r="D75" t="s">
        <v>228</v>
      </c>
      <c r="E75" t="str">
        <f>IF(SUM('Angaben Stationen'!W88:Y88)=3,'Angaben Stationen'!D88,"")</f>
        <v/>
      </c>
      <c r="F75" t="str">
        <f>IF(SUM('Angaben Stationen'!W88:Y88)=3,'Angaben Stationen'!C88,"")</f>
        <v/>
      </c>
      <c r="G75" t="str">
        <f>IF(SUM('Angaben Stationen'!W88:Y88)=3,'Angaben Stationen'!E88,"")</f>
        <v/>
      </c>
    </row>
    <row r="76" spans="1:7" x14ac:dyDescent="0.25">
      <c r="A76" t="str">
        <f>IF(SUM('Angaben Stationen'!W89:Y89)=3,'Angaben KH-Standort'!$D$26,"")</f>
        <v/>
      </c>
      <c r="B76" t="str">
        <f>IF(SUM('Angaben Stationen'!W89:Y89)=3,'Angaben KH-Standort'!$D$27,"")</f>
        <v/>
      </c>
      <c r="C76" t="str">
        <f>IF(SUM('Angaben Stationen'!W89:Y89)=3,'Angaben KH-Standort'!$D$13,"")</f>
        <v/>
      </c>
      <c r="D76" t="s">
        <v>228</v>
      </c>
      <c r="E76" t="str">
        <f>IF(SUM('Angaben Stationen'!W89:Y89)=3,'Angaben Stationen'!D89,"")</f>
        <v/>
      </c>
      <c r="F76" t="str">
        <f>IF(SUM('Angaben Stationen'!W89:Y89)=3,'Angaben Stationen'!C89,"")</f>
        <v/>
      </c>
      <c r="G76" t="str">
        <f>IF(SUM('Angaben Stationen'!W89:Y89)=3,'Angaben Stationen'!E89,"")</f>
        <v/>
      </c>
    </row>
    <row r="77" spans="1:7" x14ac:dyDescent="0.25">
      <c r="A77" t="str">
        <f>IF(SUM('Angaben Stationen'!W90:Y90)=3,'Angaben KH-Standort'!$D$26,"")</f>
        <v/>
      </c>
      <c r="B77" t="str">
        <f>IF(SUM('Angaben Stationen'!W90:Y90)=3,'Angaben KH-Standort'!$D$27,"")</f>
        <v/>
      </c>
      <c r="C77" t="str">
        <f>IF(SUM('Angaben Stationen'!W90:Y90)=3,'Angaben KH-Standort'!$D$13,"")</f>
        <v/>
      </c>
      <c r="D77" t="s">
        <v>228</v>
      </c>
      <c r="E77" t="str">
        <f>IF(SUM('Angaben Stationen'!W90:Y90)=3,'Angaben Stationen'!D90,"")</f>
        <v/>
      </c>
      <c r="F77" t="str">
        <f>IF(SUM('Angaben Stationen'!W90:Y90)=3,'Angaben Stationen'!C90,"")</f>
        <v/>
      </c>
      <c r="G77" t="str">
        <f>IF(SUM('Angaben Stationen'!W90:Y90)=3,'Angaben Stationen'!E90,"")</f>
        <v/>
      </c>
    </row>
    <row r="78" spans="1:7" x14ac:dyDescent="0.25">
      <c r="A78" t="str">
        <f>IF(SUM('Angaben Stationen'!W91:Y91)=3,'Angaben KH-Standort'!$D$26,"")</f>
        <v/>
      </c>
      <c r="B78" t="str">
        <f>IF(SUM('Angaben Stationen'!W91:Y91)=3,'Angaben KH-Standort'!$D$27,"")</f>
        <v/>
      </c>
      <c r="C78" t="str">
        <f>IF(SUM('Angaben Stationen'!W91:Y91)=3,'Angaben KH-Standort'!$D$13,"")</f>
        <v/>
      </c>
      <c r="D78" t="s">
        <v>228</v>
      </c>
      <c r="E78" t="str">
        <f>IF(SUM('Angaben Stationen'!W91:Y91)=3,'Angaben Stationen'!D91,"")</f>
        <v/>
      </c>
      <c r="F78" t="str">
        <f>IF(SUM('Angaben Stationen'!W91:Y91)=3,'Angaben Stationen'!C91,"")</f>
        <v/>
      </c>
      <c r="G78" t="str">
        <f>IF(SUM('Angaben Stationen'!W91:Y91)=3,'Angaben Stationen'!E91,"")</f>
        <v/>
      </c>
    </row>
    <row r="79" spans="1:7" x14ac:dyDescent="0.25">
      <c r="A79" t="str">
        <f>IF(SUM('Angaben Stationen'!W92:Y92)=3,'Angaben KH-Standort'!$D$26,"")</f>
        <v/>
      </c>
      <c r="B79" t="str">
        <f>IF(SUM('Angaben Stationen'!W92:Y92)=3,'Angaben KH-Standort'!$D$27,"")</f>
        <v/>
      </c>
      <c r="C79" t="str">
        <f>IF(SUM('Angaben Stationen'!W92:Y92)=3,'Angaben KH-Standort'!$D$13,"")</f>
        <v/>
      </c>
      <c r="D79" t="s">
        <v>228</v>
      </c>
      <c r="E79" t="str">
        <f>IF(SUM('Angaben Stationen'!W92:Y92)=3,'Angaben Stationen'!D92,"")</f>
        <v/>
      </c>
      <c r="F79" t="str">
        <f>IF(SUM('Angaben Stationen'!W92:Y92)=3,'Angaben Stationen'!C92,"")</f>
        <v/>
      </c>
      <c r="G79" t="str">
        <f>IF(SUM('Angaben Stationen'!W92:Y92)=3,'Angaben Stationen'!E92,"")</f>
        <v/>
      </c>
    </row>
    <row r="80" spans="1:7" x14ac:dyDescent="0.25">
      <c r="A80" t="str">
        <f>IF(SUM('Angaben Stationen'!W93:Y93)=3,'Angaben KH-Standort'!$D$26,"")</f>
        <v/>
      </c>
      <c r="B80" t="str">
        <f>IF(SUM('Angaben Stationen'!W93:Y93)=3,'Angaben KH-Standort'!$D$27,"")</f>
        <v/>
      </c>
      <c r="C80" t="str">
        <f>IF(SUM('Angaben Stationen'!W93:Y93)=3,'Angaben KH-Standort'!$D$13,"")</f>
        <v/>
      </c>
      <c r="D80" t="s">
        <v>228</v>
      </c>
      <c r="E80" t="str">
        <f>IF(SUM('Angaben Stationen'!W93:Y93)=3,'Angaben Stationen'!D93,"")</f>
        <v/>
      </c>
      <c r="F80" t="str">
        <f>IF(SUM('Angaben Stationen'!W93:Y93)=3,'Angaben Stationen'!C93,"")</f>
        <v/>
      </c>
      <c r="G80" t="str">
        <f>IF(SUM('Angaben Stationen'!W93:Y93)=3,'Angaben Stationen'!E93,"")</f>
        <v/>
      </c>
    </row>
    <row r="81" spans="1:7" x14ac:dyDescent="0.25">
      <c r="A81" t="str">
        <f>IF(SUM('Angaben Stationen'!W94:Y94)=3,'Angaben KH-Standort'!$D$26,"")</f>
        <v/>
      </c>
      <c r="B81" t="str">
        <f>IF(SUM('Angaben Stationen'!W94:Y94)=3,'Angaben KH-Standort'!$D$27,"")</f>
        <v/>
      </c>
      <c r="C81" t="str">
        <f>IF(SUM('Angaben Stationen'!W94:Y94)=3,'Angaben KH-Standort'!$D$13,"")</f>
        <v/>
      </c>
      <c r="D81" t="s">
        <v>228</v>
      </c>
      <c r="E81" t="str">
        <f>IF(SUM('Angaben Stationen'!W94:Y94)=3,'Angaben Stationen'!D94,"")</f>
        <v/>
      </c>
      <c r="F81" t="str">
        <f>IF(SUM('Angaben Stationen'!W94:Y94)=3,'Angaben Stationen'!C94,"")</f>
        <v/>
      </c>
      <c r="G81" t="str">
        <f>IF(SUM('Angaben Stationen'!W94:Y94)=3,'Angaben Stationen'!E94,"")</f>
        <v/>
      </c>
    </row>
    <row r="82" spans="1:7" x14ac:dyDescent="0.25">
      <c r="A82" t="str">
        <f>IF(SUM('Angaben Stationen'!W95:Y95)=3,'Angaben KH-Standort'!$D$26,"")</f>
        <v/>
      </c>
      <c r="B82" t="str">
        <f>IF(SUM('Angaben Stationen'!W95:Y95)=3,'Angaben KH-Standort'!$D$27,"")</f>
        <v/>
      </c>
      <c r="C82" t="str">
        <f>IF(SUM('Angaben Stationen'!W95:Y95)=3,'Angaben KH-Standort'!$D$13,"")</f>
        <v/>
      </c>
      <c r="D82" t="s">
        <v>228</v>
      </c>
      <c r="E82" t="str">
        <f>IF(SUM('Angaben Stationen'!W95:Y95)=3,'Angaben Stationen'!D95,"")</f>
        <v/>
      </c>
      <c r="F82" t="str">
        <f>IF(SUM('Angaben Stationen'!W95:Y95)=3,'Angaben Stationen'!C95,"")</f>
        <v/>
      </c>
      <c r="G82" t="str">
        <f>IF(SUM('Angaben Stationen'!W95:Y95)=3,'Angaben Stationen'!E95,"")</f>
        <v/>
      </c>
    </row>
    <row r="83" spans="1:7" x14ac:dyDescent="0.25">
      <c r="A83" t="str">
        <f>IF(SUM('Angaben Stationen'!W96:Y96)=3,'Angaben KH-Standort'!$D$26,"")</f>
        <v/>
      </c>
      <c r="B83" t="str">
        <f>IF(SUM('Angaben Stationen'!W96:Y96)=3,'Angaben KH-Standort'!$D$27,"")</f>
        <v/>
      </c>
      <c r="C83" t="str">
        <f>IF(SUM('Angaben Stationen'!W96:Y96)=3,'Angaben KH-Standort'!$D$13,"")</f>
        <v/>
      </c>
      <c r="D83" t="s">
        <v>228</v>
      </c>
      <c r="E83" t="str">
        <f>IF(SUM('Angaben Stationen'!W96:Y96)=3,'Angaben Stationen'!D96,"")</f>
        <v/>
      </c>
      <c r="F83" t="str">
        <f>IF(SUM('Angaben Stationen'!W96:Y96)=3,'Angaben Stationen'!C96,"")</f>
        <v/>
      </c>
      <c r="G83" t="str">
        <f>IF(SUM('Angaben Stationen'!W96:Y96)=3,'Angaben Stationen'!E96,"")</f>
        <v/>
      </c>
    </row>
    <row r="84" spans="1:7" x14ac:dyDescent="0.25">
      <c r="A84" t="str">
        <f>IF(SUM('Angaben Stationen'!W97:Y97)=3,'Angaben KH-Standort'!$D$26,"")</f>
        <v/>
      </c>
      <c r="B84" t="str">
        <f>IF(SUM('Angaben Stationen'!W97:Y97)=3,'Angaben KH-Standort'!$D$27,"")</f>
        <v/>
      </c>
      <c r="C84" t="str">
        <f>IF(SUM('Angaben Stationen'!W97:Y97)=3,'Angaben KH-Standort'!$D$13,"")</f>
        <v/>
      </c>
      <c r="D84" t="s">
        <v>228</v>
      </c>
      <c r="E84" t="str">
        <f>IF(SUM('Angaben Stationen'!W97:Y97)=3,'Angaben Stationen'!D97,"")</f>
        <v/>
      </c>
      <c r="F84" t="str">
        <f>IF(SUM('Angaben Stationen'!W97:Y97)=3,'Angaben Stationen'!C97,"")</f>
        <v/>
      </c>
      <c r="G84" t="str">
        <f>IF(SUM('Angaben Stationen'!W97:Y97)=3,'Angaben Stationen'!E97,"")</f>
        <v/>
      </c>
    </row>
    <row r="85" spans="1:7" x14ac:dyDescent="0.25">
      <c r="A85" t="str">
        <f>IF(SUM('Angaben Stationen'!W98:Y98)=3,'Angaben KH-Standort'!$D$26,"")</f>
        <v/>
      </c>
      <c r="B85" t="str">
        <f>IF(SUM('Angaben Stationen'!W98:Y98)=3,'Angaben KH-Standort'!$D$27,"")</f>
        <v/>
      </c>
      <c r="C85" t="str">
        <f>IF(SUM('Angaben Stationen'!W98:Y98)=3,'Angaben KH-Standort'!$D$13,"")</f>
        <v/>
      </c>
      <c r="D85" t="s">
        <v>228</v>
      </c>
      <c r="E85" t="str">
        <f>IF(SUM('Angaben Stationen'!W98:Y98)=3,'Angaben Stationen'!D98,"")</f>
        <v/>
      </c>
      <c r="F85" t="str">
        <f>IF(SUM('Angaben Stationen'!W98:Y98)=3,'Angaben Stationen'!C98,"")</f>
        <v/>
      </c>
      <c r="G85" t="str">
        <f>IF(SUM('Angaben Stationen'!W98:Y98)=3,'Angaben Stationen'!E98,"")</f>
        <v/>
      </c>
    </row>
    <row r="86" spans="1:7" x14ac:dyDescent="0.25">
      <c r="A86" t="str">
        <f>IF(SUM('Angaben Stationen'!W99:Y99)=3,'Angaben KH-Standort'!$D$26,"")</f>
        <v/>
      </c>
      <c r="B86" t="str">
        <f>IF(SUM('Angaben Stationen'!W99:Y99)=3,'Angaben KH-Standort'!$D$27,"")</f>
        <v/>
      </c>
      <c r="C86" t="str">
        <f>IF(SUM('Angaben Stationen'!W99:Y99)=3,'Angaben KH-Standort'!$D$13,"")</f>
        <v/>
      </c>
      <c r="D86" t="s">
        <v>228</v>
      </c>
      <c r="E86" t="str">
        <f>IF(SUM('Angaben Stationen'!W99:Y99)=3,'Angaben Stationen'!D99,"")</f>
        <v/>
      </c>
      <c r="F86" t="str">
        <f>IF(SUM('Angaben Stationen'!W99:Y99)=3,'Angaben Stationen'!C99,"")</f>
        <v/>
      </c>
      <c r="G86" t="str">
        <f>IF(SUM('Angaben Stationen'!W99:Y99)=3,'Angaben Stationen'!E99,"")</f>
        <v/>
      </c>
    </row>
    <row r="87" spans="1:7" x14ac:dyDescent="0.25">
      <c r="A87" t="str">
        <f>IF(SUM('Angaben Stationen'!W100:Y100)=3,'Angaben KH-Standort'!$D$26,"")</f>
        <v/>
      </c>
      <c r="B87" t="str">
        <f>IF(SUM('Angaben Stationen'!W100:Y100)=3,'Angaben KH-Standort'!$D$27,"")</f>
        <v/>
      </c>
      <c r="C87" t="str">
        <f>IF(SUM('Angaben Stationen'!W100:Y100)=3,'Angaben KH-Standort'!$D$13,"")</f>
        <v/>
      </c>
      <c r="D87" t="s">
        <v>228</v>
      </c>
      <c r="E87" t="str">
        <f>IF(SUM('Angaben Stationen'!W100:Y100)=3,'Angaben Stationen'!D100,"")</f>
        <v/>
      </c>
      <c r="F87" t="str">
        <f>IF(SUM('Angaben Stationen'!W100:Y100)=3,'Angaben Stationen'!C100,"")</f>
        <v/>
      </c>
      <c r="G87" t="str">
        <f>IF(SUM('Angaben Stationen'!W100:Y100)=3,'Angaben Stationen'!E100,"")</f>
        <v/>
      </c>
    </row>
    <row r="88" spans="1:7" x14ac:dyDescent="0.25">
      <c r="A88" t="str">
        <f>IF(SUM('Angaben Stationen'!W101:Y101)=3,'Angaben KH-Standort'!$D$26,"")</f>
        <v/>
      </c>
      <c r="B88" t="str">
        <f>IF(SUM('Angaben Stationen'!W101:Y101)=3,'Angaben KH-Standort'!$D$27,"")</f>
        <v/>
      </c>
      <c r="C88" t="str">
        <f>IF(SUM('Angaben Stationen'!W101:Y101)=3,'Angaben KH-Standort'!$D$13,"")</f>
        <v/>
      </c>
      <c r="D88" t="s">
        <v>228</v>
      </c>
      <c r="E88" t="str">
        <f>IF(SUM('Angaben Stationen'!W101:Y101)=3,'Angaben Stationen'!D101,"")</f>
        <v/>
      </c>
      <c r="F88" t="str">
        <f>IF(SUM('Angaben Stationen'!W101:Y101)=3,'Angaben Stationen'!C101,"")</f>
        <v/>
      </c>
      <c r="G88" t="str">
        <f>IF(SUM('Angaben Stationen'!W101:Y101)=3,'Angaben Stationen'!E101,"")</f>
        <v/>
      </c>
    </row>
    <row r="89" spans="1:7" x14ac:dyDescent="0.25">
      <c r="A89" t="str">
        <f>IF(SUM('Angaben Stationen'!W102:Y102)=3,'Angaben KH-Standort'!$D$26,"")</f>
        <v/>
      </c>
      <c r="B89" t="str">
        <f>IF(SUM('Angaben Stationen'!W102:Y102)=3,'Angaben KH-Standort'!$D$27,"")</f>
        <v/>
      </c>
      <c r="C89" t="str">
        <f>IF(SUM('Angaben Stationen'!W102:Y102)=3,'Angaben KH-Standort'!$D$13,"")</f>
        <v/>
      </c>
      <c r="D89" t="s">
        <v>228</v>
      </c>
      <c r="E89" t="str">
        <f>IF(SUM('Angaben Stationen'!W102:Y102)=3,'Angaben Stationen'!D102,"")</f>
        <v/>
      </c>
      <c r="F89" t="str">
        <f>IF(SUM('Angaben Stationen'!W102:Y102)=3,'Angaben Stationen'!C102,"")</f>
        <v/>
      </c>
      <c r="G89" t="str">
        <f>IF(SUM('Angaben Stationen'!W102:Y102)=3,'Angaben Stationen'!E102,"")</f>
        <v/>
      </c>
    </row>
    <row r="90" spans="1:7" x14ac:dyDescent="0.25">
      <c r="A90" t="str">
        <f>IF(SUM('Angaben Stationen'!W103:Y103)=3,'Angaben KH-Standort'!$D$26,"")</f>
        <v/>
      </c>
      <c r="B90" t="str">
        <f>IF(SUM('Angaben Stationen'!W103:Y103)=3,'Angaben KH-Standort'!$D$27,"")</f>
        <v/>
      </c>
      <c r="C90" t="str">
        <f>IF(SUM('Angaben Stationen'!W103:Y103)=3,'Angaben KH-Standort'!$D$13,"")</f>
        <v/>
      </c>
      <c r="D90" t="s">
        <v>228</v>
      </c>
      <c r="E90" t="str">
        <f>IF(SUM('Angaben Stationen'!W103:Y103)=3,'Angaben Stationen'!D103,"")</f>
        <v/>
      </c>
      <c r="F90" t="str">
        <f>IF(SUM('Angaben Stationen'!W103:Y103)=3,'Angaben Stationen'!C103,"")</f>
        <v/>
      </c>
      <c r="G90" t="str">
        <f>IF(SUM('Angaben Stationen'!W103:Y103)=3,'Angaben Stationen'!E103,"")</f>
        <v/>
      </c>
    </row>
    <row r="91" spans="1:7" x14ac:dyDescent="0.25">
      <c r="A91" t="str">
        <f>IF(SUM('Angaben Stationen'!W104:Y104)=3,'Angaben KH-Standort'!$D$26,"")</f>
        <v/>
      </c>
      <c r="B91" t="str">
        <f>IF(SUM('Angaben Stationen'!W104:Y104)=3,'Angaben KH-Standort'!$D$27,"")</f>
        <v/>
      </c>
      <c r="C91" t="str">
        <f>IF(SUM('Angaben Stationen'!W104:Y104)=3,'Angaben KH-Standort'!$D$13,"")</f>
        <v/>
      </c>
      <c r="D91" t="s">
        <v>228</v>
      </c>
      <c r="E91" t="str">
        <f>IF(SUM('Angaben Stationen'!W104:Y104)=3,'Angaben Stationen'!D104,"")</f>
        <v/>
      </c>
      <c r="F91" t="str">
        <f>IF(SUM('Angaben Stationen'!W104:Y104)=3,'Angaben Stationen'!C104,"")</f>
        <v/>
      </c>
      <c r="G91" t="str">
        <f>IF(SUM('Angaben Stationen'!W104:Y104)=3,'Angaben Stationen'!E104,"")</f>
        <v/>
      </c>
    </row>
    <row r="92" spans="1:7" x14ac:dyDescent="0.25">
      <c r="A92" t="str">
        <f>IF(SUM('Angaben Stationen'!W105:Y105)=3,'Angaben KH-Standort'!$D$26,"")</f>
        <v/>
      </c>
      <c r="B92" t="str">
        <f>IF(SUM('Angaben Stationen'!W105:Y105)=3,'Angaben KH-Standort'!$D$27,"")</f>
        <v/>
      </c>
      <c r="C92" t="str">
        <f>IF(SUM('Angaben Stationen'!W105:Y105)=3,'Angaben KH-Standort'!$D$13,"")</f>
        <v/>
      </c>
      <c r="D92" t="s">
        <v>228</v>
      </c>
      <c r="E92" t="str">
        <f>IF(SUM('Angaben Stationen'!W105:Y105)=3,'Angaben Stationen'!D105,"")</f>
        <v/>
      </c>
      <c r="F92" t="str">
        <f>IF(SUM('Angaben Stationen'!W105:Y105)=3,'Angaben Stationen'!C105,"")</f>
        <v/>
      </c>
      <c r="G92" t="str">
        <f>IF(SUM('Angaben Stationen'!W105:Y105)=3,'Angaben Stationen'!E105,"")</f>
        <v/>
      </c>
    </row>
    <row r="93" spans="1:7" x14ac:dyDescent="0.25">
      <c r="A93" t="str">
        <f>IF(SUM('Angaben Stationen'!W106:Y106)=3,'Angaben KH-Standort'!$D$26,"")</f>
        <v/>
      </c>
      <c r="B93" t="str">
        <f>IF(SUM('Angaben Stationen'!W106:Y106)=3,'Angaben KH-Standort'!$D$27,"")</f>
        <v/>
      </c>
      <c r="C93" t="str">
        <f>IF(SUM('Angaben Stationen'!W106:Y106)=3,'Angaben KH-Standort'!$D$13,"")</f>
        <v/>
      </c>
      <c r="D93" t="s">
        <v>228</v>
      </c>
      <c r="E93" t="str">
        <f>IF(SUM('Angaben Stationen'!W106:Y106)=3,'Angaben Stationen'!D106,"")</f>
        <v/>
      </c>
      <c r="F93" t="str">
        <f>IF(SUM('Angaben Stationen'!W106:Y106)=3,'Angaben Stationen'!C106,"")</f>
        <v/>
      </c>
      <c r="G93" t="str">
        <f>IF(SUM('Angaben Stationen'!W106:Y106)=3,'Angaben Stationen'!E106,"")</f>
        <v/>
      </c>
    </row>
    <row r="94" spans="1:7" x14ac:dyDescent="0.25">
      <c r="A94" t="str">
        <f>IF(SUM('Angaben Stationen'!W107:Y107)=3,'Angaben KH-Standort'!$D$26,"")</f>
        <v/>
      </c>
      <c r="B94" t="str">
        <f>IF(SUM('Angaben Stationen'!W107:Y107)=3,'Angaben KH-Standort'!$D$27,"")</f>
        <v/>
      </c>
      <c r="C94" t="str">
        <f>IF(SUM('Angaben Stationen'!W107:Y107)=3,'Angaben KH-Standort'!$D$13,"")</f>
        <v/>
      </c>
      <c r="D94" t="s">
        <v>228</v>
      </c>
      <c r="E94" t="str">
        <f>IF(SUM('Angaben Stationen'!W107:Y107)=3,'Angaben Stationen'!D107,"")</f>
        <v/>
      </c>
      <c r="F94" t="str">
        <f>IF(SUM('Angaben Stationen'!W107:Y107)=3,'Angaben Stationen'!C107,"")</f>
        <v/>
      </c>
      <c r="G94" t="str">
        <f>IF(SUM('Angaben Stationen'!W107:Y107)=3,'Angaben Stationen'!E107,"")</f>
        <v/>
      </c>
    </row>
    <row r="95" spans="1:7" x14ac:dyDescent="0.25">
      <c r="A95" t="str">
        <f>IF(SUM('Angaben Stationen'!W108:Y108)=3,'Angaben KH-Standort'!$D$26,"")</f>
        <v/>
      </c>
      <c r="B95" t="str">
        <f>IF(SUM('Angaben Stationen'!W108:Y108)=3,'Angaben KH-Standort'!$D$27,"")</f>
        <v/>
      </c>
      <c r="C95" t="str">
        <f>IF(SUM('Angaben Stationen'!W108:Y108)=3,'Angaben KH-Standort'!$D$13,"")</f>
        <v/>
      </c>
      <c r="D95" t="s">
        <v>228</v>
      </c>
      <c r="E95" t="str">
        <f>IF(SUM('Angaben Stationen'!W108:Y108)=3,'Angaben Stationen'!D108,"")</f>
        <v/>
      </c>
      <c r="F95" t="str">
        <f>IF(SUM('Angaben Stationen'!W108:Y108)=3,'Angaben Stationen'!C108,"")</f>
        <v/>
      </c>
      <c r="G95" t="str">
        <f>IF(SUM('Angaben Stationen'!W108:Y108)=3,'Angaben Stationen'!E108,"")</f>
        <v/>
      </c>
    </row>
    <row r="96" spans="1:7" x14ac:dyDescent="0.25">
      <c r="A96" t="str">
        <f>IF(SUM('Angaben Stationen'!W109:Y109)=3,'Angaben KH-Standort'!$D$26,"")</f>
        <v/>
      </c>
      <c r="B96" t="str">
        <f>IF(SUM('Angaben Stationen'!W109:Y109)=3,'Angaben KH-Standort'!$D$27,"")</f>
        <v/>
      </c>
      <c r="C96" t="str">
        <f>IF(SUM('Angaben Stationen'!W109:Y109)=3,'Angaben KH-Standort'!$D$13,"")</f>
        <v/>
      </c>
      <c r="D96" t="s">
        <v>228</v>
      </c>
      <c r="E96" t="str">
        <f>IF(SUM('Angaben Stationen'!W109:Y109)=3,'Angaben Stationen'!D109,"")</f>
        <v/>
      </c>
      <c r="F96" t="str">
        <f>IF(SUM('Angaben Stationen'!W109:Y109)=3,'Angaben Stationen'!C109,"")</f>
        <v/>
      </c>
      <c r="G96" t="str">
        <f>IF(SUM('Angaben Stationen'!W109:Y109)=3,'Angaben Stationen'!E109,"")</f>
        <v/>
      </c>
    </row>
    <row r="97" spans="1:7" x14ac:dyDescent="0.25">
      <c r="A97" t="str">
        <f>IF(SUM('Angaben Stationen'!W110:Y110)=3,'Angaben KH-Standort'!$D$26,"")</f>
        <v/>
      </c>
      <c r="B97" t="str">
        <f>IF(SUM('Angaben Stationen'!W110:Y110)=3,'Angaben KH-Standort'!$D$27,"")</f>
        <v/>
      </c>
      <c r="C97" t="str">
        <f>IF(SUM('Angaben Stationen'!W110:Y110)=3,'Angaben KH-Standort'!$D$13,"")</f>
        <v/>
      </c>
      <c r="D97" t="s">
        <v>228</v>
      </c>
      <c r="E97" t="str">
        <f>IF(SUM('Angaben Stationen'!W110:Y110)=3,'Angaben Stationen'!D110,"")</f>
        <v/>
      </c>
      <c r="F97" t="str">
        <f>IF(SUM('Angaben Stationen'!W110:Y110)=3,'Angaben Stationen'!C110,"")</f>
        <v/>
      </c>
      <c r="G97" t="str">
        <f>IF(SUM('Angaben Stationen'!W110:Y110)=3,'Angaben Stationen'!E110,"")</f>
        <v/>
      </c>
    </row>
    <row r="98" spans="1:7" x14ac:dyDescent="0.25">
      <c r="A98" t="str">
        <f>IF(SUM('Angaben Stationen'!W111:Y111)=3,'Angaben KH-Standort'!$D$26,"")</f>
        <v/>
      </c>
      <c r="B98" t="str">
        <f>IF(SUM('Angaben Stationen'!W111:Y111)=3,'Angaben KH-Standort'!$D$27,"")</f>
        <v/>
      </c>
      <c r="C98" t="str">
        <f>IF(SUM('Angaben Stationen'!W111:Y111)=3,'Angaben KH-Standort'!$D$13,"")</f>
        <v/>
      </c>
      <c r="D98" t="s">
        <v>228</v>
      </c>
      <c r="E98" t="str">
        <f>IF(SUM('Angaben Stationen'!W111:Y111)=3,'Angaben Stationen'!D111,"")</f>
        <v/>
      </c>
      <c r="F98" t="str">
        <f>IF(SUM('Angaben Stationen'!W111:Y111)=3,'Angaben Stationen'!C111,"")</f>
        <v/>
      </c>
      <c r="G98" t="str">
        <f>IF(SUM('Angaben Stationen'!W111:Y111)=3,'Angaben Stationen'!E111,"")</f>
        <v/>
      </c>
    </row>
    <row r="99" spans="1:7" x14ac:dyDescent="0.25">
      <c r="A99" t="str">
        <f>IF(SUM('Angaben Stationen'!W112:Y112)=3,'Angaben KH-Standort'!$D$26,"")</f>
        <v/>
      </c>
      <c r="B99" t="str">
        <f>IF(SUM('Angaben Stationen'!W112:Y112)=3,'Angaben KH-Standort'!$D$27,"")</f>
        <v/>
      </c>
      <c r="C99" t="str">
        <f>IF(SUM('Angaben Stationen'!W112:Y112)=3,'Angaben KH-Standort'!$D$13,"")</f>
        <v/>
      </c>
      <c r="D99" t="s">
        <v>228</v>
      </c>
      <c r="E99" t="str">
        <f>IF(SUM('Angaben Stationen'!W112:Y112)=3,'Angaben Stationen'!D112,"")</f>
        <v/>
      </c>
      <c r="F99" t="str">
        <f>IF(SUM('Angaben Stationen'!W112:Y112)=3,'Angaben Stationen'!C112,"")</f>
        <v/>
      </c>
      <c r="G99" t="str">
        <f>IF(SUM('Angaben Stationen'!W112:Y112)=3,'Angaben Stationen'!E112,"")</f>
        <v/>
      </c>
    </row>
    <row r="100" spans="1:7" x14ac:dyDescent="0.25">
      <c r="A100" t="str">
        <f>IF(SUM('Angaben Stationen'!W113:Y113)=3,'Angaben KH-Standort'!$D$26,"")</f>
        <v/>
      </c>
      <c r="B100" t="str">
        <f>IF(SUM('Angaben Stationen'!W113:Y113)=3,'Angaben KH-Standort'!$D$27,"")</f>
        <v/>
      </c>
      <c r="C100" t="str">
        <f>IF(SUM('Angaben Stationen'!W113:Y113)=3,'Angaben KH-Standort'!$D$13,"")</f>
        <v/>
      </c>
      <c r="D100" t="s">
        <v>228</v>
      </c>
      <c r="E100" t="str">
        <f>IF(SUM('Angaben Stationen'!W113:Y113)=3,'Angaben Stationen'!D113,"")</f>
        <v/>
      </c>
      <c r="F100" t="str">
        <f>IF(SUM('Angaben Stationen'!W113:Y113)=3,'Angaben Stationen'!C113,"")</f>
        <v/>
      </c>
      <c r="G100" t="str">
        <f>IF(SUM('Angaben Stationen'!W113:Y113)=3,'Angaben Stationen'!E113,"")</f>
        <v/>
      </c>
    </row>
    <row r="101" spans="1:7" x14ac:dyDescent="0.25">
      <c r="A101" t="str">
        <f>IF(SUM('Angaben Stationen'!W114:Y114)=3,'Angaben KH-Standort'!$D$26,"")</f>
        <v/>
      </c>
      <c r="B101" t="str">
        <f>IF(SUM('Angaben Stationen'!W114:Y114)=3,'Angaben KH-Standort'!$D$27,"")</f>
        <v/>
      </c>
      <c r="C101" t="str">
        <f>IF(SUM('Angaben Stationen'!W114:Y114)=3,'Angaben KH-Standort'!$D$13,"")</f>
        <v/>
      </c>
      <c r="D101" t="s">
        <v>228</v>
      </c>
      <c r="E101" t="str">
        <f>IF(SUM('Angaben Stationen'!W114:Y114)=3,'Angaben Stationen'!D114,"")</f>
        <v/>
      </c>
      <c r="F101" t="str">
        <f>IF(SUM('Angaben Stationen'!W114:Y114)=3,'Angaben Stationen'!C114,"")</f>
        <v/>
      </c>
      <c r="G101" t="str">
        <f>IF(SUM('Angaben Stationen'!W114:Y114)=3,'Angaben Stationen'!E114,"")</f>
        <v/>
      </c>
    </row>
    <row r="102" spans="1:7" x14ac:dyDescent="0.25">
      <c r="A102" t="str">
        <f>IF(SUM('Angaben Stationen'!W115:Y115)=3,'Angaben KH-Standort'!$D$26,"")</f>
        <v/>
      </c>
      <c r="B102" t="str">
        <f>IF(SUM('Angaben Stationen'!W115:Y115)=3,'Angaben KH-Standort'!$D$27,"")</f>
        <v/>
      </c>
      <c r="C102" t="str">
        <f>IF(SUM('Angaben Stationen'!W115:Y115)=3,'Angaben KH-Standort'!$D$13,"")</f>
        <v/>
      </c>
      <c r="D102" t="s">
        <v>228</v>
      </c>
      <c r="E102" t="str">
        <f>IF(SUM('Angaben Stationen'!W115:Y115)=3,'Angaben Stationen'!D115,"")</f>
        <v/>
      </c>
      <c r="F102" t="str">
        <f>IF(SUM('Angaben Stationen'!W115:Y115)=3,'Angaben Stationen'!C115,"")</f>
        <v/>
      </c>
      <c r="G102" t="str">
        <f>IF(SUM('Angaben Stationen'!W115:Y115)=3,'Angaben Stationen'!E115,"")</f>
        <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J587"/>
  <sheetViews>
    <sheetView workbookViewId="0">
      <selection activeCell="J588" sqref="J588"/>
    </sheetView>
  </sheetViews>
  <sheetFormatPr baseColWidth="10" defaultRowHeight="15" x14ac:dyDescent="0.25"/>
  <cols>
    <col min="4" max="4" width="32" bestFit="1" customWidth="1"/>
  </cols>
  <sheetData>
    <row r="1" spans="1:10" x14ac:dyDescent="0.25">
      <c r="A1" t="s">
        <v>91</v>
      </c>
      <c r="B1" t="s">
        <v>92</v>
      </c>
      <c r="C1" t="s">
        <v>89</v>
      </c>
      <c r="D1" t="s">
        <v>103</v>
      </c>
      <c r="E1" t="s">
        <v>102</v>
      </c>
      <c r="F1" t="s">
        <v>199</v>
      </c>
      <c r="G1" t="s">
        <v>89</v>
      </c>
      <c r="H1" t="s">
        <v>13</v>
      </c>
      <c r="I1" t="s">
        <v>104</v>
      </c>
      <c r="J1" t="s">
        <v>105</v>
      </c>
    </row>
    <row r="2" spans="1:10" x14ac:dyDescent="0.25">
      <c r="A2" t="str">
        <f>IF(SUM('B1.1'!U18:Z18)=6,'Angaben KH-Standort'!$D$27,"")</f>
        <v/>
      </c>
      <c r="B2" t="str">
        <f>IF(SUM('B1.1'!U18:Z18)=67,'Angaben KH-Standort'!$D$26,"")</f>
        <v/>
      </c>
      <c r="C2" t="str">
        <f>IF(SUM('B1.1'!U18:Z18)=6,'Angaben KH-Standort'!$D$13,"")</f>
        <v/>
      </c>
      <c r="D2" t="str">
        <f>IF(SUM('B1.1'!$U18:$Z18)=6,'B1.1'!C18,"")</f>
        <v/>
      </c>
      <c r="E2" t="str">
        <f>IF(SUM('B1.1'!$U18:$Z18)=6,'B1.1'!D18,"")</f>
        <v/>
      </c>
      <c r="F2" t="str">
        <f>IF(SUM('B1.1'!$U18:$Z18)=6,'B1.1'!E18,"")</f>
        <v/>
      </c>
      <c r="G2" t="str">
        <f>IF(SUM('B1.1'!$U18:$Z18)=6,'B1.1'!F18,"")</f>
        <v/>
      </c>
      <c r="H2" t="str">
        <f>IF(SUM('B1.1'!$U18:$Z18)=6,'B1.1'!G18,"")</f>
        <v/>
      </c>
      <c r="I2" t="str">
        <f>IF(SUM('B1.1'!$U18:$Z18)=6,'B1.1'!H18,"")</f>
        <v/>
      </c>
      <c r="J2" t="str">
        <f>IF(SUM('B1.1'!$U18:$Z18)=6,'B1.1'!I18,"")</f>
        <v/>
      </c>
    </row>
    <row r="3" spans="1:10" x14ac:dyDescent="0.25">
      <c r="A3" t="str">
        <f>IF(SUM('B1.1'!U19:Z19)=6,'Angaben KH-Standort'!$D$27,"")</f>
        <v/>
      </c>
      <c r="B3" t="str">
        <f>IF(SUM('B1.1'!U19:Z19)=67,'Angaben KH-Standort'!$D$26,"")</f>
        <v/>
      </c>
      <c r="C3" t="str">
        <f>IF(SUM('B1.1'!U19:Z19)=6,'Angaben KH-Standort'!$D$13,"")</f>
        <v/>
      </c>
      <c r="D3" t="str">
        <f>IF(SUM('B1.1'!$U19:$Z19)=6,'B1.1'!C19,"")</f>
        <v/>
      </c>
      <c r="E3" t="str">
        <f>IF(SUM('B1.1'!$U19:$Z19)=6,'B1.1'!D19,"")</f>
        <v/>
      </c>
      <c r="F3" t="str">
        <f>IF(SUM('B1.1'!$U19:$Z19)=6,'B1.1'!E19,"")</f>
        <v/>
      </c>
      <c r="G3" t="str">
        <f>IF(SUM('B1.1'!$U19:$Z19)=6,'B1.1'!F19,"")</f>
        <v/>
      </c>
      <c r="H3" t="str">
        <f>IF(SUM('B1.1'!$U19:$Z19)=6,'B1.1'!G19,"")</f>
        <v/>
      </c>
      <c r="I3" t="str">
        <f>IF(SUM('B1.1'!$U19:$Z19)=6,'B1.1'!H19,"")</f>
        <v/>
      </c>
      <c r="J3" t="str">
        <f>IF(SUM('B1.1'!$U19:$Z19)=6,'B1.1'!I19,"")</f>
        <v/>
      </c>
    </row>
    <row r="4" spans="1:10" x14ac:dyDescent="0.25">
      <c r="A4" t="str">
        <f>IF(SUM('B1.1'!U20:Z20)=6,'Angaben KH-Standort'!$D$27,"")</f>
        <v/>
      </c>
      <c r="B4" t="str">
        <f>IF(SUM('B1.1'!U20:Z20)=67,'Angaben KH-Standort'!$D$26,"")</f>
        <v/>
      </c>
      <c r="C4" t="str">
        <f>IF(SUM('B1.1'!U20:Z20)=6,'Angaben KH-Standort'!$D$13,"")</f>
        <v/>
      </c>
      <c r="D4" t="str">
        <f>IF(SUM('B1.1'!$U20:$Z20)=6,'B1.1'!C20,"")</f>
        <v/>
      </c>
      <c r="E4" t="str">
        <f>IF(SUM('B1.1'!$U20:$Z20)=6,'B1.1'!D20,"")</f>
        <v/>
      </c>
      <c r="F4" t="str">
        <f>IF(SUM('B1.1'!$U20:$Z20)=6,'B1.1'!E20,"")</f>
        <v/>
      </c>
      <c r="G4" t="str">
        <f>IF(SUM('B1.1'!$U20:$Z20)=6,'B1.1'!F20,"")</f>
        <v/>
      </c>
      <c r="H4" t="str">
        <f>IF(SUM('B1.1'!$U20:$Z20)=6,'B1.1'!G20,"")</f>
        <v/>
      </c>
      <c r="I4" t="str">
        <f>IF(SUM('B1.1'!$U20:$Z20)=6,'B1.1'!H20,"")</f>
        <v/>
      </c>
      <c r="J4" t="str">
        <f>IF(SUM('B1.1'!$U20:$Z20)=6,'B1.1'!I20,"")</f>
        <v/>
      </c>
    </row>
    <row r="5" spans="1:10" x14ac:dyDescent="0.25">
      <c r="A5" t="str">
        <f>IF(SUM('B1.1'!U21:Z21)=6,'Angaben KH-Standort'!$D$27,"")</f>
        <v/>
      </c>
      <c r="B5" t="str">
        <f>IF(SUM('B1.1'!U21:Z21)=67,'Angaben KH-Standort'!$D$26,"")</f>
        <v/>
      </c>
      <c r="C5" t="str">
        <f>IF(SUM('B1.1'!U21:Z21)=6,'Angaben KH-Standort'!$D$13,"")</f>
        <v/>
      </c>
      <c r="D5" t="str">
        <f>IF(SUM('B1.1'!$U21:$Z21)=6,'B1.1'!C21,"")</f>
        <v/>
      </c>
      <c r="E5" t="str">
        <f>IF(SUM('B1.1'!$U21:$Z21)=6,'B1.1'!D21,"")</f>
        <v/>
      </c>
      <c r="F5" t="str">
        <f>IF(SUM('B1.1'!$U21:$Z21)=6,'B1.1'!E21,"")</f>
        <v/>
      </c>
      <c r="G5" t="str">
        <f>IF(SUM('B1.1'!$U21:$Z21)=6,'B1.1'!F21,"")</f>
        <v/>
      </c>
      <c r="H5" t="str">
        <f>IF(SUM('B1.1'!$U21:$Z21)=6,'B1.1'!G21,"")</f>
        <v/>
      </c>
      <c r="I5" t="str">
        <f>IF(SUM('B1.1'!$U21:$Z21)=6,'B1.1'!H21,"")</f>
        <v/>
      </c>
      <c r="J5" t="str">
        <f>IF(SUM('B1.1'!$U21:$Z21)=6,'B1.1'!I21,"")</f>
        <v/>
      </c>
    </row>
    <row r="6" spans="1:10" x14ac:dyDescent="0.25">
      <c r="A6" t="str">
        <f>IF(SUM('B1.1'!U22:Z22)=6,'Angaben KH-Standort'!$D$27,"")</f>
        <v/>
      </c>
      <c r="B6" t="str">
        <f>IF(SUM('B1.1'!U22:Z22)=67,'Angaben KH-Standort'!$D$26,"")</f>
        <v/>
      </c>
      <c r="C6" t="str">
        <f>IF(SUM('B1.1'!U22:Z22)=6,'Angaben KH-Standort'!$D$13,"")</f>
        <v/>
      </c>
      <c r="D6" t="str">
        <f>IF(SUM('B1.1'!$U22:$Z22)=6,'B1.1'!C22,"")</f>
        <v/>
      </c>
      <c r="E6" t="str">
        <f>IF(SUM('B1.1'!$U22:$Z22)=6,'B1.1'!D22,"")</f>
        <v/>
      </c>
      <c r="F6" t="str">
        <f>IF(SUM('B1.1'!$U22:$Z22)=6,'B1.1'!E22,"")</f>
        <v/>
      </c>
      <c r="G6" t="str">
        <f>IF(SUM('B1.1'!$U22:$Z22)=6,'B1.1'!F22,"")</f>
        <v/>
      </c>
      <c r="H6" t="str">
        <f>IF(SUM('B1.1'!$U22:$Z22)=6,'B1.1'!G22,"")</f>
        <v/>
      </c>
      <c r="I6" t="str">
        <f>IF(SUM('B1.1'!$U22:$Z22)=6,'B1.1'!H22,"")</f>
        <v/>
      </c>
      <c r="J6" t="str">
        <f>IF(SUM('B1.1'!$U22:$Z22)=6,'B1.1'!I22,"")</f>
        <v/>
      </c>
    </row>
    <row r="7" spans="1:10" x14ac:dyDescent="0.25">
      <c r="A7" t="str">
        <f>IF(SUM('B1.1'!U23:Z23)=6,'Angaben KH-Standort'!$D$27,"")</f>
        <v/>
      </c>
      <c r="B7" t="str">
        <f>IF(SUM('B1.1'!U23:Z23)=67,'Angaben KH-Standort'!$D$26,"")</f>
        <v/>
      </c>
      <c r="C7" t="str">
        <f>IF(SUM('B1.1'!U23:Z23)=6,'Angaben KH-Standort'!$D$13,"")</f>
        <v/>
      </c>
      <c r="D7" t="str">
        <f>IF(SUM('B1.1'!$U23:$Z23)=6,'B1.1'!C23,"")</f>
        <v/>
      </c>
      <c r="E7" t="str">
        <f>IF(SUM('B1.1'!$U23:$Z23)=6,'B1.1'!D23,"")</f>
        <v/>
      </c>
      <c r="F7" t="str">
        <f>IF(SUM('B1.1'!$U23:$Z23)=6,'B1.1'!E23,"")</f>
        <v/>
      </c>
      <c r="G7" t="str">
        <f>IF(SUM('B1.1'!$U23:$Z23)=6,'B1.1'!F23,"")</f>
        <v/>
      </c>
      <c r="H7" t="str">
        <f>IF(SUM('B1.1'!$U23:$Z23)=6,'B1.1'!G23,"")</f>
        <v/>
      </c>
      <c r="I7" t="str">
        <f>IF(SUM('B1.1'!$U23:$Z23)=6,'B1.1'!H23,"")</f>
        <v/>
      </c>
      <c r="J7" t="str">
        <f>IF(SUM('B1.1'!$U23:$Z23)=6,'B1.1'!I23,"")</f>
        <v/>
      </c>
    </row>
    <row r="8" spans="1:10" x14ac:dyDescent="0.25">
      <c r="A8" t="str">
        <f>IF(SUM('B1.1'!U24:Z24)=6,'Angaben KH-Standort'!$D$27,"")</f>
        <v/>
      </c>
      <c r="B8" t="str">
        <f>IF(SUM('B1.1'!U24:Z24)=67,'Angaben KH-Standort'!$D$26,"")</f>
        <v/>
      </c>
      <c r="C8" t="str">
        <f>IF(SUM('B1.1'!U24:Z24)=6,'Angaben KH-Standort'!$D$13,"")</f>
        <v/>
      </c>
      <c r="D8" t="str">
        <f>IF(SUM('B1.1'!$U24:$Z24)=6,'B1.1'!C24,"")</f>
        <v/>
      </c>
      <c r="E8" t="str">
        <f>IF(SUM('B1.1'!$U24:$Z24)=6,'B1.1'!D24,"")</f>
        <v/>
      </c>
      <c r="F8" t="str">
        <f>IF(SUM('B1.1'!$U24:$Z24)=6,'B1.1'!E24,"")</f>
        <v/>
      </c>
      <c r="G8" t="str">
        <f>IF(SUM('B1.1'!$U24:$Z24)=6,'B1.1'!F24,"")</f>
        <v/>
      </c>
      <c r="H8" t="str">
        <f>IF(SUM('B1.1'!$U24:$Z24)=6,'B1.1'!G24,"")</f>
        <v/>
      </c>
      <c r="I8" t="str">
        <f>IF(SUM('B1.1'!$U24:$Z24)=6,'B1.1'!H24,"")</f>
        <v/>
      </c>
      <c r="J8" t="str">
        <f>IF(SUM('B1.1'!$U24:$Z24)=6,'B1.1'!I24,"")</f>
        <v/>
      </c>
    </row>
    <row r="9" spans="1:10" x14ac:dyDescent="0.25">
      <c r="A9" t="str">
        <f>IF(SUM('B1.1'!U25:Z25)=6,'Angaben KH-Standort'!$D$27,"")</f>
        <v/>
      </c>
      <c r="B9" t="str">
        <f>IF(SUM('B1.1'!U25:Z25)=67,'Angaben KH-Standort'!$D$26,"")</f>
        <v/>
      </c>
      <c r="C9" t="str">
        <f>IF(SUM('B1.1'!U25:Z25)=6,'Angaben KH-Standort'!$D$13,"")</f>
        <v/>
      </c>
      <c r="D9" t="str">
        <f>IF(SUM('B1.1'!$U25:$Z25)=6,'B1.1'!C25,"")</f>
        <v/>
      </c>
      <c r="E9" t="str">
        <f>IF(SUM('B1.1'!$U25:$Z25)=6,'B1.1'!D25,"")</f>
        <v/>
      </c>
      <c r="F9" t="str">
        <f>IF(SUM('B1.1'!$U25:$Z25)=6,'B1.1'!E25,"")</f>
        <v/>
      </c>
      <c r="G9" t="str">
        <f>IF(SUM('B1.1'!$U25:$Z25)=6,'B1.1'!F25,"")</f>
        <v/>
      </c>
      <c r="H9" t="str">
        <f>IF(SUM('B1.1'!$U25:$Z25)=6,'B1.1'!G25,"")</f>
        <v/>
      </c>
      <c r="I9" t="str">
        <f>IF(SUM('B1.1'!$U25:$Z25)=6,'B1.1'!H25,"")</f>
        <v/>
      </c>
      <c r="J9" t="str">
        <f>IF(SUM('B1.1'!$U25:$Z25)=6,'B1.1'!I25,"")</f>
        <v/>
      </c>
    </row>
    <row r="10" spans="1:10" x14ac:dyDescent="0.25">
      <c r="A10" t="str">
        <f>IF(SUM('B1.1'!U26:Z26)=6,'Angaben KH-Standort'!$D$27,"")</f>
        <v/>
      </c>
      <c r="B10" t="str">
        <f>IF(SUM('B1.1'!U26:Z26)=67,'Angaben KH-Standort'!$D$26,"")</f>
        <v/>
      </c>
      <c r="C10" t="str">
        <f>IF(SUM('B1.1'!U26:Z26)=6,'Angaben KH-Standort'!$D$13,"")</f>
        <v/>
      </c>
      <c r="D10" t="str">
        <f>IF(SUM('B1.1'!$U26:$Z26)=6,'B1.1'!C26,"")</f>
        <v/>
      </c>
      <c r="E10" t="str">
        <f>IF(SUM('B1.1'!$U26:$Z26)=6,'B1.1'!D26,"")</f>
        <v/>
      </c>
      <c r="F10" t="str">
        <f>IF(SUM('B1.1'!$U26:$Z26)=6,'B1.1'!E26,"")</f>
        <v/>
      </c>
      <c r="G10" t="str">
        <f>IF(SUM('B1.1'!$U26:$Z26)=6,'B1.1'!F26,"")</f>
        <v/>
      </c>
      <c r="H10" t="str">
        <f>IF(SUM('B1.1'!$U26:$Z26)=6,'B1.1'!G26,"")</f>
        <v/>
      </c>
      <c r="I10" t="str">
        <f>IF(SUM('B1.1'!$U26:$Z26)=6,'B1.1'!H26,"")</f>
        <v/>
      </c>
      <c r="J10" t="str">
        <f>IF(SUM('B1.1'!$U26:$Z26)=6,'B1.1'!I26,"")</f>
        <v/>
      </c>
    </row>
    <row r="11" spans="1:10" x14ac:dyDescent="0.25">
      <c r="A11" t="str">
        <f>IF(SUM('B1.1'!U27:Z27)=6,'Angaben KH-Standort'!$D$27,"")</f>
        <v/>
      </c>
      <c r="B11" t="str">
        <f>IF(SUM('B1.1'!U27:Z27)=67,'Angaben KH-Standort'!$D$26,"")</f>
        <v/>
      </c>
      <c r="C11" t="str">
        <f>IF(SUM('B1.1'!U27:Z27)=6,'Angaben KH-Standort'!$D$13,"")</f>
        <v/>
      </c>
      <c r="D11" t="str">
        <f>IF(SUM('B1.1'!$U27:$Z27)=6,'B1.1'!C27,"")</f>
        <v/>
      </c>
      <c r="E11" t="str">
        <f>IF(SUM('B1.1'!$U27:$Z27)=6,'B1.1'!D27,"")</f>
        <v/>
      </c>
      <c r="F11" t="str">
        <f>IF(SUM('B1.1'!$U27:$Z27)=6,'B1.1'!E27,"")</f>
        <v/>
      </c>
      <c r="G11" t="str">
        <f>IF(SUM('B1.1'!$U27:$Z27)=6,'B1.1'!F27,"")</f>
        <v/>
      </c>
      <c r="H11" t="str">
        <f>IF(SUM('B1.1'!$U27:$Z27)=6,'B1.1'!G27,"")</f>
        <v/>
      </c>
      <c r="I11" t="str">
        <f>IF(SUM('B1.1'!$U27:$Z27)=6,'B1.1'!H27,"")</f>
        <v/>
      </c>
      <c r="J11" t="str">
        <f>IF(SUM('B1.1'!$U27:$Z27)=6,'B1.1'!I27,"")</f>
        <v/>
      </c>
    </row>
    <row r="12" spans="1:10" x14ac:dyDescent="0.25">
      <c r="A12" t="str">
        <f>IF(SUM('B1.1'!U28:Z28)=6,'Angaben KH-Standort'!$D$27,"")</f>
        <v/>
      </c>
      <c r="B12" t="str">
        <f>IF(SUM('B1.1'!U28:Z28)=67,'Angaben KH-Standort'!$D$26,"")</f>
        <v/>
      </c>
      <c r="C12" t="str">
        <f>IF(SUM('B1.1'!U28:Z28)=6,'Angaben KH-Standort'!$D$13,"")</f>
        <v/>
      </c>
      <c r="D12" t="str">
        <f>IF(SUM('B1.1'!$U28:$Z28)=6,'B1.1'!C28,"")</f>
        <v/>
      </c>
      <c r="E12" t="str">
        <f>IF(SUM('B1.1'!$U28:$Z28)=6,'B1.1'!D28,"")</f>
        <v/>
      </c>
      <c r="F12" t="str">
        <f>IF(SUM('B1.1'!$U28:$Z28)=6,'B1.1'!E28,"")</f>
        <v/>
      </c>
      <c r="G12" t="str">
        <f>IF(SUM('B1.1'!$U28:$Z28)=6,'B1.1'!F28,"")</f>
        <v/>
      </c>
      <c r="H12" t="str">
        <f>IF(SUM('B1.1'!$U28:$Z28)=6,'B1.1'!G28,"")</f>
        <v/>
      </c>
      <c r="I12" t="str">
        <f>IF(SUM('B1.1'!$U28:$Z28)=6,'B1.1'!H28,"")</f>
        <v/>
      </c>
      <c r="J12" t="str">
        <f>IF(SUM('B1.1'!$U28:$Z28)=6,'B1.1'!I28,"")</f>
        <v/>
      </c>
    </row>
    <row r="13" spans="1:10" x14ac:dyDescent="0.25">
      <c r="A13" t="str">
        <f>IF(SUM('B1.1'!U29:Z29)=6,'Angaben KH-Standort'!$D$27,"")</f>
        <v/>
      </c>
      <c r="B13" t="str">
        <f>IF(SUM('B1.1'!U29:Z29)=67,'Angaben KH-Standort'!$D$26,"")</f>
        <v/>
      </c>
      <c r="C13" t="str">
        <f>IF(SUM('B1.1'!U29:Z29)=6,'Angaben KH-Standort'!$D$13,"")</f>
        <v/>
      </c>
      <c r="D13" t="str">
        <f>IF(SUM('B1.1'!$U29:$Z29)=6,'B1.1'!C29,"")</f>
        <v/>
      </c>
      <c r="E13" t="str">
        <f>IF(SUM('B1.1'!$U29:$Z29)=6,'B1.1'!D29,"")</f>
        <v/>
      </c>
      <c r="F13" t="str">
        <f>IF(SUM('B1.1'!$U29:$Z29)=6,'B1.1'!E29,"")</f>
        <v/>
      </c>
      <c r="G13" t="str">
        <f>IF(SUM('B1.1'!$U29:$Z29)=6,'B1.1'!F29,"")</f>
        <v/>
      </c>
      <c r="H13" t="str">
        <f>IF(SUM('B1.1'!$U29:$Z29)=6,'B1.1'!G29,"")</f>
        <v/>
      </c>
      <c r="I13" t="str">
        <f>IF(SUM('B1.1'!$U29:$Z29)=6,'B1.1'!H29,"")</f>
        <v/>
      </c>
      <c r="J13" t="str">
        <f>IF(SUM('B1.1'!$U29:$Z29)=6,'B1.1'!I29,"")</f>
        <v/>
      </c>
    </row>
    <row r="14" spans="1:10" x14ac:dyDescent="0.25">
      <c r="A14" t="str">
        <f>IF(SUM('B1.1'!U30:Z30)=6,'Angaben KH-Standort'!$D$27,"")</f>
        <v/>
      </c>
      <c r="B14" t="str">
        <f>IF(SUM('B1.1'!U30:Z30)=67,'Angaben KH-Standort'!$D$26,"")</f>
        <v/>
      </c>
      <c r="C14" t="str">
        <f>IF(SUM('B1.1'!U30:Z30)=6,'Angaben KH-Standort'!$D$13,"")</f>
        <v/>
      </c>
      <c r="D14" t="str">
        <f>IF(SUM('B1.1'!$U30:$Z30)=6,'B1.1'!C30,"")</f>
        <v/>
      </c>
      <c r="E14" t="str">
        <f>IF(SUM('B1.1'!$U30:$Z30)=6,'B1.1'!D30,"")</f>
        <v/>
      </c>
      <c r="F14" t="str">
        <f>IF(SUM('B1.1'!$U30:$Z30)=6,'B1.1'!E30,"")</f>
        <v/>
      </c>
      <c r="G14" t="str">
        <f>IF(SUM('B1.1'!$U30:$Z30)=6,'B1.1'!F30,"")</f>
        <v/>
      </c>
      <c r="H14" t="str">
        <f>IF(SUM('B1.1'!$U30:$Z30)=6,'B1.1'!G30,"")</f>
        <v/>
      </c>
      <c r="I14" t="str">
        <f>IF(SUM('B1.1'!$U30:$Z30)=6,'B1.1'!H30,"")</f>
        <v/>
      </c>
      <c r="J14" t="str">
        <f>IF(SUM('B1.1'!$U30:$Z30)=6,'B1.1'!I30,"")</f>
        <v/>
      </c>
    </row>
    <row r="15" spans="1:10" x14ac:dyDescent="0.25">
      <c r="A15" t="str">
        <f>IF(SUM('B1.1'!U31:Z31)=6,'Angaben KH-Standort'!$D$27,"")</f>
        <v/>
      </c>
      <c r="B15" t="str">
        <f>IF(SUM('B1.1'!U31:Z31)=67,'Angaben KH-Standort'!$D$26,"")</f>
        <v/>
      </c>
      <c r="C15" t="str">
        <f>IF(SUM('B1.1'!U31:Z31)=6,'Angaben KH-Standort'!$D$13,"")</f>
        <v/>
      </c>
      <c r="D15" t="str">
        <f>IF(SUM('B1.1'!$U31:$Z31)=6,'B1.1'!C31,"")</f>
        <v/>
      </c>
      <c r="E15" t="str">
        <f>IF(SUM('B1.1'!$U31:$Z31)=6,'B1.1'!D31,"")</f>
        <v/>
      </c>
      <c r="F15" t="str">
        <f>IF(SUM('B1.1'!$U31:$Z31)=6,'B1.1'!E31,"")</f>
        <v/>
      </c>
      <c r="G15" t="str">
        <f>IF(SUM('B1.1'!$U31:$Z31)=6,'B1.1'!F31,"")</f>
        <v/>
      </c>
      <c r="H15" t="str">
        <f>IF(SUM('B1.1'!$U31:$Z31)=6,'B1.1'!G31,"")</f>
        <v/>
      </c>
      <c r="I15" t="str">
        <f>IF(SUM('B1.1'!$U31:$Z31)=6,'B1.1'!H31,"")</f>
        <v/>
      </c>
      <c r="J15" t="str">
        <f>IF(SUM('B1.1'!$U31:$Z31)=6,'B1.1'!I31,"")</f>
        <v/>
      </c>
    </row>
    <row r="16" spans="1:10" x14ac:dyDescent="0.25">
      <c r="A16" t="str">
        <f>IF(SUM('B1.1'!U32:Z32)=6,'Angaben KH-Standort'!$D$27,"")</f>
        <v/>
      </c>
      <c r="B16" t="str">
        <f>IF(SUM('B1.1'!U32:Z32)=67,'Angaben KH-Standort'!$D$26,"")</f>
        <v/>
      </c>
      <c r="C16" t="str">
        <f>IF(SUM('B1.1'!U32:Z32)=6,'Angaben KH-Standort'!$D$13,"")</f>
        <v/>
      </c>
      <c r="D16" t="str">
        <f>IF(SUM('B1.1'!$U32:$Z32)=6,'B1.1'!C32,"")</f>
        <v/>
      </c>
      <c r="E16" t="str">
        <f>IF(SUM('B1.1'!$U32:$Z32)=6,'B1.1'!D32,"")</f>
        <v/>
      </c>
      <c r="F16" t="str">
        <f>IF(SUM('B1.1'!$U32:$Z32)=6,'B1.1'!E32,"")</f>
        <v/>
      </c>
      <c r="G16" t="str">
        <f>IF(SUM('B1.1'!$U32:$Z32)=6,'B1.1'!F32,"")</f>
        <v/>
      </c>
      <c r="H16" t="str">
        <f>IF(SUM('B1.1'!$U32:$Z32)=6,'B1.1'!G32,"")</f>
        <v/>
      </c>
      <c r="I16" t="str">
        <f>IF(SUM('B1.1'!$U32:$Z32)=6,'B1.1'!H32,"")</f>
        <v/>
      </c>
      <c r="J16" t="str">
        <f>IF(SUM('B1.1'!$U32:$Z32)=6,'B1.1'!I32,"")</f>
        <v/>
      </c>
    </row>
    <row r="17" spans="1:10" x14ac:dyDescent="0.25">
      <c r="A17" t="str">
        <f>IF(SUM('B1.1'!U33:Z33)=6,'Angaben KH-Standort'!$D$27,"")</f>
        <v/>
      </c>
      <c r="B17" t="str">
        <f>IF(SUM('B1.1'!U33:Z33)=67,'Angaben KH-Standort'!$D$26,"")</f>
        <v/>
      </c>
      <c r="C17" t="str">
        <f>IF(SUM('B1.1'!U33:Z33)=6,'Angaben KH-Standort'!$D$13,"")</f>
        <v/>
      </c>
      <c r="D17" t="str">
        <f>IF(SUM('B1.1'!$U33:$Z33)=6,'B1.1'!C33,"")</f>
        <v/>
      </c>
      <c r="E17" t="str">
        <f>IF(SUM('B1.1'!$U33:$Z33)=6,'B1.1'!D33,"")</f>
        <v/>
      </c>
      <c r="F17" t="str">
        <f>IF(SUM('B1.1'!$U33:$Z33)=6,'B1.1'!E33,"")</f>
        <v/>
      </c>
      <c r="G17" t="str">
        <f>IF(SUM('B1.1'!$U33:$Z33)=6,'B1.1'!F33,"")</f>
        <v/>
      </c>
      <c r="H17" t="str">
        <f>IF(SUM('B1.1'!$U33:$Z33)=6,'B1.1'!G33,"")</f>
        <v/>
      </c>
      <c r="I17" t="str">
        <f>IF(SUM('B1.1'!$U33:$Z33)=6,'B1.1'!H33,"")</f>
        <v/>
      </c>
      <c r="J17" t="str">
        <f>IF(SUM('B1.1'!$U33:$Z33)=6,'B1.1'!I33,"")</f>
        <v/>
      </c>
    </row>
    <row r="18" spans="1:10" x14ac:dyDescent="0.25">
      <c r="A18" t="str">
        <f>IF(SUM('B1.1'!U34:Z34)=6,'Angaben KH-Standort'!$D$27,"")</f>
        <v/>
      </c>
      <c r="B18" t="str">
        <f>IF(SUM('B1.1'!U34:Z34)=67,'Angaben KH-Standort'!$D$26,"")</f>
        <v/>
      </c>
      <c r="C18" t="str">
        <f>IF(SUM('B1.1'!U34:Z34)=6,'Angaben KH-Standort'!$D$13,"")</f>
        <v/>
      </c>
      <c r="D18" t="str">
        <f>IF(SUM('B1.1'!$U34:$Z34)=6,'B1.1'!C34,"")</f>
        <v/>
      </c>
      <c r="E18" t="str">
        <f>IF(SUM('B1.1'!$U34:$Z34)=6,'B1.1'!D34,"")</f>
        <v/>
      </c>
      <c r="F18" t="str">
        <f>IF(SUM('B1.1'!$U34:$Z34)=6,'B1.1'!E34,"")</f>
        <v/>
      </c>
      <c r="G18" t="str">
        <f>IF(SUM('B1.1'!$U34:$Z34)=6,'B1.1'!F34,"")</f>
        <v/>
      </c>
      <c r="H18" t="str">
        <f>IF(SUM('B1.1'!$U34:$Z34)=6,'B1.1'!G34,"")</f>
        <v/>
      </c>
      <c r="I18" t="str">
        <f>IF(SUM('B1.1'!$U34:$Z34)=6,'B1.1'!H34,"")</f>
        <v/>
      </c>
      <c r="J18" t="str">
        <f>IF(SUM('B1.1'!$U34:$Z34)=6,'B1.1'!I34,"")</f>
        <v/>
      </c>
    </row>
    <row r="19" spans="1:10" x14ac:dyDescent="0.25">
      <c r="A19" t="str">
        <f>IF(SUM('B1.1'!U35:Z35)=6,'Angaben KH-Standort'!$D$27,"")</f>
        <v/>
      </c>
      <c r="B19" t="str">
        <f>IF(SUM('B1.1'!U35:Z35)=67,'Angaben KH-Standort'!$D$26,"")</f>
        <v/>
      </c>
      <c r="C19" t="str">
        <f>IF(SUM('B1.1'!U35:Z35)=6,'Angaben KH-Standort'!$D$13,"")</f>
        <v/>
      </c>
      <c r="D19" t="str">
        <f>IF(SUM('B1.1'!$U35:$Z35)=6,'B1.1'!C35,"")</f>
        <v/>
      </c>
      <c r="E19" t="str">
        <f>IF(SUM('B1.1'!$U35:$Z35)=6,'B1.1'!D35,"")</f>
        <v/>
      </c>
      <c r="F19" t="str">
        <f>IF(SUM('B1.1'!$U35:$Z35)=6,'B1.1'!E35,"")</f>
        <v/>
      </c>
      <c r="G19" t="str">
        <f>IF(SUM('B1.1'!$U35:$Z35)=6,'B1.1'!F35,"")</f>
        <v/>
      </c>
      <c r="H19" t="str">
        <f>IF(SUM('B1.1'!$U35:$Z35)=6,'B1.1'!G35,"")</f>
        <v/>
      </c>
      <c r="I19" t="str">
        <f>IF(SUM('B1.1'!$U35:$Z35)=6,'B1.1'!H35,"")</f>
        <v/>
      </c>
      <c r="J19" t="str">
        <f>IF(SUM('B1.1'!$U35:$Z35)=6,'B1.1'!I35,"")</f>
        <v/>
      </c>
    </row>
    <row r="20" spans="1:10" x14ac:dyDescent="0.25">
      <c r="A20" t="str">
        <f>IF(SUM('B1.1'!U36:Z36)=6,'Angaben KH-Standort'!$D$27,"")</f>
        <v/>
      </c>
      <c r="B20" t="str">
        <f>IF(SUM('B1.1'!U36:Z36)=67,'Angaben KH-Standort'!$D$26,"")</f>
        <v/>
      </c>
      <c r="C20" t="str">
        <f>IF(SUM('B1.1'!U36:Z36)=6,'Angaben KH-Standort'!$D$13,"")</f>
        <v/>
      </c>
      <c r="D20" t="str">
        <f>IF(SUM('B1.1'!$U36:$Z36)=6,'B1.1'!C36,"")</f>
        <v/>
      </c>
      <c r="E20" t="str">
        <f>IF(SUM('B1.1'!$U36:$Z36)=6,'B1.1'!D36,"")</f>
        <v/>
      </c>
      <c r="F20" t="str">
        <f>IF(SUM('B1.1'!$U36:$Z36)=6,'B1.1'!E36,"")</f>
        <v/>
      </c>
      <c r="G20" t="str">
        <f>IF(SUM('B1.1'!$U36:$Z36)=6,'B1.1'!F36,"")</f>
        <v/>
      </c>
      <c r="H20" t="str">
        <f>IF(SUM('B1.1'!$U36:$Z36)=6,'B1.1'!G36,"")</f>
        <v/>
      </c>
      <c r="I20" t="str">
        <f>IF(SUM('B1.1'!$U36:$Z36)=6,'B1.1'!H36,"")</f>
        <v/>
      </c>
      <c r="J20" t="str">
        <f>IF(SUM('B1.1'!$U36:$Z36)=6,'B1.1'!I36,"")</f>
        <v/>
      </c>
    </row>
    <row r="21" spans="1:10" x14ac:dyDescent="0.25">
      <c r="A21" t="str">
        <f>IF(SUM('B1.1'!U37:Z37)=6,'Angaben KH-Standort'!$D$27,"")</f>
        <v/>
      </c>
      <c r="B21" t="str">
        <f>IF(SUM('B1.1'!U37:Z37)=67,'Angaben KH-Standort'!$D$26,"")</f>
        <v/>
      </c>
      <c r="C21" t="str">
        <f>IF(SUM('B1.1'!U37:Z37)=6,'Angaben KH-Standort'!$D$13,"")</f>
        <v/>
      </c>
      <c r="D21" t="str">
        <f>IF(SUM('B1.1'!$U37:$Z37)=6,'B1.1'!C37,"")</f>
        <v/>
      </c>
      <c r="E21" t="str">
        <f>IF(SUM('B1.1'!$U37:$Z37)=6,'B1.1'!D37,"")</f>
        <v/>
      </c>
      <c r="F21" t="str">
        <f>IF(SUM('B1.1'!$U37:$Z37)=6,'B1.1'!E37,"")</f>
        <v/>
      </c>
      <c r="G21" t="str">
        <f>IF(SUM('B1.1'!$U37:$Z37)=6,'B1.1'!F37,"")</f>
        <v/>
      </c>
      <c r="H21" t="str">
        <f>IF(SUM('B1.1'!$U37:$Z37)=6,'B1.1'!G37,"")</f>
        <v/>
      </c>
      <c r="I21" t="str">
        <f>IF(SUM('B1.1'!$U37:$Z37)=6,'B1.1'!H37,"")</f>
        <v/>
      </c>
      <c r="J21" t="str">
        <f>IF(SUM('B1.1'!$U37:$Z37)=6,'B1.1'!I37,"")</f>
        <v/>
      </c>
    </row>
    <row r="22" spans="1:10" x14ac:dyDescent="0.25">
      <c r="A22" t="str">
        <f>IF(SUM('B1.1'!U38:Z38)=6,'Angaben KH-Standort'!$D$27,"")</f>
        <v/>
      </c>
      <c r="B22" t="str">
        <f>IF(SUM('B1.1'!U38:Z38)=67,'Angaben KH-Standort'!$D$26,"")</f>
        <v/>
      </c>
      <c r="C22" t="str">
        <f>IF(SUM('B1.1'!U38:Z38)=6,'Angaben KH-Standort'!$D$13,"")</f>
        <v/>
      </c>
      <c r="D22" t="str">
        <f>IF(SUM('B1.1'!$U38:$Z38)=6,'B1.1'!C38,"")</f>
        <v/>
      </c>
      <c r="E22" t="str">
        <f>IF(SUM('B1.1'!$U38:$Z38)=6,'B1.1'!D38,"")</f>
        <v/>
      </c>
      <c r="F22" t="str">
        <f>IF(SUM('B1.1'!$U38:$Z38)=6,'B1.1'!E38,"")</f>
        <v/>
      </c>
      <c r="G22" t="str">
        <f>IF(SUM('B1.1'!$U38:$Z38)=6,'B1.1'!F38,"")</f>
        <v/>
      </c>
      <c r="H22" t="str">
        <f>IF(SUM('B1.1'!$U38:$Z38)=6,'B1.1'!G38,"")</f>
        <v/>
      </c>
      <c r="I22" t="str">
        <f>IF(SUM('B1.1'!$U38:$Z38)=6,'B1.1'!H38,"")</f>
        <v/>
      </c>
      <c r="J22" t="str">
        <f>IF(SUM('B1.1'!$U38:$Z38)=6,'B1.1'!I38,"")</f>
        <v/>
      </c>
    </row>
    <row r="23" spans="1:10" x14ac:dyDescent="0.25">
      <c r="A23" t="str">
        <f>IF(SUM('B1.1'!U39:Z39)=6,'Angaben KH-Standort'!$D$27,"")</f>
        <v/>
      </c>
      <c r="B23" t="str">
        <f>IF(SUM('B1.1'!U39:Z39)=67,'Angaben KH-Standort'!$D$26,"")</f>
        <v/>
      </c>
      <c r="C23" t="str">
        <f>IF(SUM('B1.1'!U39:Z39)=6,'Angaben KH-Standort'!$D$13,"")</f>
        <v/>
      </c>
      <c r="D23" t="str">
        <f>IF(SUM('B1.1'!$U39:$Z39)=6,'B1.1'!C39,"")</f>
        <v/>
      </c>
      <c r="E23" t="str">
        <f>IF(SUM('B1.1'!$U39:$Z39)=6,'B1.1'!D39,"")</f>
        <v/>
      </c>
      <c r="F23" t="str">
        <f>IF(SUM('B1.1'!$U39:$Z39)=6,'B1.1'!E39,"")</f>
        <v/>
      </c>
      <c r="G23" t="str">
        <f>IF(SUM('B1.1'!$U39:$Z39)=6,'B1.1'!F39,"")</f>
        <v/>
      </c>
      <c r="H23" t="str">
        <f>IF(SUM('B1.1'!$U39:$Z39)=6,'B1.1'!G39,"")</f>
        <v/>
      </c>
      <c r="I23" t="str">
        <f>IF(SUM('B1.1'!$U39:$Z39)=6,'B1.1'!H39,"")</f>
        <v/>
      </c>
      <c r="J23" t="str">
        <f>IF(SUM('B1.1'!$U39:$Z39)=6,'B1.1'!I39,"")</f>
        <v/>
      </c>
    </row>
    <row r="24" spans="1:10" x14ac:dyDescent="0.25">
      <c r="A24" t="str">
        <f>IF(SUM('B1.1'!U40:Z40)=6,'Angaben KH-Standort'!$D$27,"")</f>
        <v/>
      </c>
      <c r="B24" t="str">
        <f>IF(SUM('B1.1'!U40:Z40)=67,'Angaben KH-Standort'!$D$26,"")</f>
        <v/>
      </c>
      <c r="C24" t="str">
        <f>IF(SUM('B1.1'!U40:Z40)=6,'Angaben KH-Standort'!$D$13,"")</f>
        <v/>
      </c>
      <c r="D24" t="str">
        <f>IF(SUM('B1.1'!$U40:$Z40)=6,'B1.1'!C40,"")</f>
        <v/>
      </c>
      <c r="E24" t="str">
        <f>IF(SUM('B1.1'!$U40:$Z40)=6,'B1.1'!D40,"")</f>
        <v/>
      </c>
      <c r="F24" t="str">
        <f>IF(SUM('B1.1'!$U40:$Z40)=6,'B1.1'!E40,"")</f>
        <v/>
      </c>
      <c r="G24" t="str">
        <f>IF(SUM('B1.1'!$U40:$Z40)=6,'B1.1'!F40,"")</f>
        <v/>
      </c>
      <c r="H24" t="str">
        <f>IF(SUM('B1.1'!$U40:$Z40)=6,'B1.1'!G40,"")</f>
        <v/>
      </c>
      <c r="I24" t="str">
        <f>IF(SUM('B1.1'!$U40:$Z40)=6,'B1.1'!H40,"")</f>
        <v/>
      </c>
      <c r="J24" t="str">
        <f>IF(SUM('B1.1'!$U40:$Z40)=6,'B1.1'!I40,"")</f>
        <v/>
      </c>
    </row>
    <row r="25" spans="1:10" x14ac:dyDescent="0.25">
      <c r="A25" t="str">
        <f>IF(SUM('B1.1'!U41:Z41)=6,'Angaben KH-Standort'!$D$27,"")</f>
        <v/>
      </c>
      <c r="B25" t="str">
        <f>IF(SUM('B1.1'!U41:Z41)=67,'Angaben KH-Standort'!$D$26,"")</f>
        <v/>
      </c>
      <c r="C25" t="str">
        <f>IF(SUM('B1.1'!U41:Z41)=6,'Angaben KH-Standort'!$D$13,"")</f>
        <v/>
      </c>
      <c r="D25" t="str">
        <f>IF(SUM('B1.1'!$U41:$Z41)=6,'B1.1'!C41,"")</f>
        <v/>
      </c>
      <c r="E25" t="str">
        <f>IF(SUM('B1.1'!$U41:$Z41)=6,'B1.1'!D41,"")</f>
        <v/>
      </c>
      <c r="F25" t="str">
        <f>IF(SUM('B1.1'!$U41:$Z41)=6,'B1.1'!E41,"")</f>
        <v/>
      </c>
      <c r="G25" t="str">
        <f>IF(SUM('B1.1'!$U41:$Z41)=6,'B1.1'!F41,"")</f>
        <v/>
      </c>
      <c r="H25" t="str">
        <f>IF(SUM('B1.1'!$U41:$Z41)=6,'B1.1'!G41,"")</f>
        <v/>
      </c>
      <c r="I25" t="str">
        <f>IF(SUM('B1.1'!$U41:$Z41)=6,'B1.1'!H41,"")</f>
        <v/>
      </c>
      <c r="J25" t="str">
        <f>IF(SUM('B1.1'!$U41:$Z41)=6,'B1.1'!I41,"")</f>
        <v/>
      </c>
    </row>
    <row r="26" spans="1:10" x14ac:dyDescent="0.25">
      <c r="A26" t="str">
        <f>IF(SUM('B1.1'!U42:Z42)=6,'Angaben KH-Standort'!$D$27,"")</f>
        <v/>
      </c>
      <c r="B26" t="str">
        <f>IF(SUM('B1.1'!U42:Z42)=67,'Angaben KH-Standort'!$D$26,"")</f>
        <v/>
      </c>
      <c r="C26" t="str">
        <f>IF(SUM('B1.1'!U42:Z42)=6,'Angaben KH-Standort'!$D$13,"")</f>
        <v/>
      </c>
      <c r="D26" t="str">
        <f>IF(SUM('B1.1'!$U42:$Z42)=6,'B1.1'!C42,"")</f>
        <v/>
      </c>
      <c r="E26" t="str">
        <f>IF(SUM('B1.1'!$U42:$Z42)=6,'B1.1'!D42,"")</f>
        <v/>
      </c>
      <c r="F26" t="str">
        <f>IF(SUM('B1.1'!$U42:$Z42)=6,'B1.1'!E42,"")</f>
        <v/>
      </c>
      <c r="G26" t="str">
        <f>IF(SUM('B1.1'!$U42:$Z42)=6,'B1.1'!F42,"")</f>
        <v/>
      </c>
      <c r="H26" t="str">
        <f>IF(SUM('B1.1'!$U42:$Z42)=6,'B1.1'!G42,"")</f>
        <v/>
      </c>
      <c r="I26" t="str">
        <f>IF(SUM('B1.1'!$U42:$Z42)=6,'B1.1'!H42,"")</f>
        <v/>
      </c>
      <c r="J26" t="str">
        <f>IF(SUM('B1.1'!$U42:$Z42)=6,'B1.1'!I42,"")</f>
        <v/>
      </c>
    </row>
    <row r="27" spans="1:10" x14ac:dyDescent="0.25">
      <c r="A27" t="str">
        <f>IF(SUM('B1.1'!U43:Z43)=6,'Angaben KH-Standort'!$D$27,"")</f>
        <v/>
      </c>
      <c r="B27" t="str">
        <f>IF(SUM('B1.1'!U43:Z43)=67,'Angaben KH-Standort'!$D$26,"")</f>
        <v/>
      </c>
      <c r="C27" t="str">
        <f>IF(SUM('B1.1'!U43:Z43)=6,'Angaben KH-Standort'!$D$13,"")</f>
        <v/>
      </c>
      <c r="D27" t="str">
        <f>IF(SUM('B1.1'!$U43:$Z43)=6,'B1.1'!C43,"")</f>
        <v/>
      </c>
      <c r="E27" t="str">
        <f>IF(SUM('B1.1'!$U43:$Z43)=6,'B1.1'!D43,"")</f>
        <v/>
      </c>
      <c r="F27" t="str">
        <f>IF(SUM('B1.1'!$U43:$Z43)=6,'B1.1'!E43,"")</f>
        <v/>
      </c>
      <c r="G27" t="str">
        <f>IF(SUM('B1.1'!$U43:$Z43)=6,'B1.1'!F43,"")</f>
        <v/>
      </c>
      <c r="H27" t="str">
        <f>IF(SUM('B1.1'!$U43:$Z43)=6,'B1.1'!G43,"")</f>
        <v/>
      </c>
      <c r="I27" t="str">
        <f>IF(SUM('B1.1'!$U43:$Z43)=6,'B1.1'!H43,"")</f>
        <v/>
      </c>
      <c r="J27" t="str">
        <f>IF(SUM('B1.1'!$U43:$Z43)=6,'B1.1'!I43,"")</f>
        <v/>
      </c>
    </row>
    <row r="28" spans="1:10" x14ac:dyDescent="0.25">
      <c r="A28" t="str">
        <f>IF(SUM('B1.1'!U44:Z44)=6,'Angaben KH-Standort'!$D$27,"")</f>
        <v/>
      </c>
      <c r="B28" t="str">
        <f>IF(SUM('B1.1'!U44:Z44)=67,'Angaben KH-Standort'!$D$26,"")</f>
        <v/>
      </c>
      <c r="C28" t="str">
        <f>IF(SUM('B1.1'!U44:Z44)=6,'Angaben KH-Standort'!$D$13,"")</f>
        <v/>
      </c>
      <c r="D28" t="str">
        <f>IF(SUM('B1.1'!$U44:$Z44)=6,'B1.1'!C44,"")</f>
        <v/>
      </c>
      <c r="E28" t="str">
        <f>IF(SUM('B1.1'!$U44:$Z44)=6,'B1.1'!D44,"")</f>
        <v/>
      </c>
      <c r="F28" t="str">
        <f>IF(SUM('B1.1'!$U44:$Z44)=6,'B1.1'!E44,"")</f>
        <v/>
      </c>
      <c r="G28" t="str">
        <f>IF(SUM('B1.1'!$U44:$Z44)=6,'B1.1'!F44,"")</f>
        <v/>
      </c>
      <c r="H28" t="str">
        <f>IF(SUM('B1.1'!$U44:$Z44)=6,'B1.1'!G44,"")</f>
        <v/>
      </c>
      <c r="I28" t="str">
        <f>IF(SUM('B1.1'!$U44:$Z44)=6,'B1.1'!H44,"")</f>
        <v/>
      </c>
      <c r="J28" t="str">
        <f>IF(SUM('B1.1'!$U44:$Z44)=6,'B1.1'!I44,"")</f>
        <v/>
      </c>
    </row>
    <row r="29" spans="1:10" x14ac:dyDescent="0.25">
      <c r="A29" t="str">
        <f>IF(SUM('B1.1'!U45:Z45)=6,'Angaben KH-Standort'!$D$27,"")</f>
        <v/>
      </c>
      <c r="B29" t="str">
        <f>IF(SUM('B1.1'!U45:Z45)=67,'Angaben KH-Standort'!$D$26,"")</f>
        <v/>
      </c>
      <c r="C29" t="str">
        <f>IF(SUM('B1.1'!U45:Z45)=6,'Angaben KH-Standort'!$D$13,"")</f>
        <v/>
      </c>
      <c r="D29" t="str">
        <f>IF(SUM('B1.1'!$U45:$Z45)=6,'B1.1'!C45,"")</f>
        <v/>
      </c>
      <c r="E29" t="str">
        <f>IF(SUM('B1.1'!$U45:$Z45)=6,'B1.1'!D45,"")</f>
        <v/>
      </c>
      <c r="F29" t="str">
        <f>IF(SUM('B1.1'!$U45:$Z45)=6,'B1.1'!E45,"")</f>
        <v/>
      </c>
      <c r="G29" t="str">
        <f>IF(SUM('B1.1'!$U45:$Z45)=6,'B1.1'!F45,"")</f>
        <v/>
      </c>
      <c r="H29" t="str">
        <f>IF(SUM('B1.1'!$U45:$Z45)=6,'B1.1'!G45,"")</f>
        <v/>
      </c>
      <c r="I29" t="str">
        <f>IF(SUM('B1.1'!$U45:$Z45)=6,'B1.1'!H45,"")</f>
        <v/>
      </c>
      <c r="J29" t="str">
        <f>IF(SUM('B1.1'!$U45:$Z45)=6,'B1.1'!I45,"")</f>
        <v/>
      </c>
    </row>
    <row r="30" spans="1:10" x14ac:dyDescent="0.25">
      <c r="A30" t="str">
        <f>IF(SUM('B1.1'!U46:Z46)=6,'Angaben KH-Standort'!$D$27,"")</f>
        <v/>
      </c>
      <c r="B30" t="str">
        <f>IF(SUM('B1.1'!U46:Z46)=67,'Angaben KH-Standort'!$D$26,"")</f>
        <v/>
      </c>
      <c r="C30" t="str">
        <f>IF(SUM('B1.1'!U46:Z46)=6,'Angaben KH-Standort'!$D$13,"")</f>
        <v/>
      </c>
      <c r="D30" t="str">
        <f>IF(SUM('B1.1'!$U46:$Z46)=6,'B1.1'!C46,"")</f>
        <v/>
      </c>
      <c r="E30" t="str">
        <f>IF(SUM('B1.1'!$U46:$Z46)=6,'B1.1'!D46,"")</f>
        <v/>
      </c>
      <c r="F30" t="str">
        <f>IF(SUM('B1.1'!$U46:$Z46)=6,'B1.1'!E46,"")</f>
        <v/>
      </c>
      <c r="G30" t="str">
        <f>IF(SUM('B1.1'!$U46:$Z46)=6,'B1.1'!F46,"")</f>
        <v/>
      </c>
      <c r="H30" t="str">
        <f>IF(SUM('B1.1'!$U46:$Z46)=6,'B1.1'!G46,"")</f>
        <v/>
      </c>
      <c r="I30" t="str">
        <f>IF(SUM('B1.1'!$U46:$Z46)=6,'B1.1'!H46,"")</f>
        <v/>
      </c>
      <c r="J30" t="str">
        <f>IF(SUM('B1.1'!$U46:$Z46)=6,'B1.1'!I46,"")</f>
        <v/>
      </c>
    </row>
    <row r="31" spans="1:10" x14ac:dyDescent="0.25">
      <c r="A31" t="str">
        <f>IF(SUM('B1.1'!U47:Z47)=6,'Angaben KH-Standort'!$D$27,"")</f>
        <v/>
      </c>
      <c r="B31" t="str">
        <f>IF(SUM('B1.1'!U47:Z47)=67,'Angaben KH-Standort'!$D$26,"")</f>
        <v/>
      </c>
      <c r="C31" t="str">
        <f>IF(SUM('B1.1'!U47:Z47)=6,'Angaben KH-Standort'!$D$13,"")</f>
        <v/>
      </c>
      <c r="D31" t="str">
        <f>IF(SUM('B1.1'!$U47:$Z47)=6,'B1.1'!C47,"")</f>
        <v/>
      </c>
      <c r="E31" t="str">
        <f>IF(SUM('B1.1'!$U47:$Z47)=6,'B1.1'!D47,"")</f>
        <v/>
      </c>
      <c r="F31" t="str">
        <f>IF(SUM('B1.1'!$U47:$Z47)=6,'B1.1'!E47,"")</f>
        <v/>
      </c>
      <c r="G31" t="str">
        <f>IF(SUM('B1.1'!$U47:$Z47)=6,'B1.1'!F47,"")</f>
        <v/>
      </c>
      <c r="H31" t="str">
        <f>IF(SUM('B1.1'!$U47:$Z47)=6,'B1.1'!G47,"")</f>
        <v/>
      </c>
      <c r="I31" t="str">
        <f>IF(SUM('B1.1'!$U47:$Z47)=6,'B1.1'!H47,"")</f>
        <v/>
      </c>
      <c r="J31" t="str">
        <f>IF(SUM('B1.1'!$U47:$Z47)=6,'B1.1'!I47,"")</f>
        <v/>
      </c>
    </row>
    <row r="32" spans="1:10" x14ac:dyDescent="0.25">
      <c r="A32" t="str">
        <f>IF(SUM('B1.1'!U48:Z48)=6,'Angaben KH-Standort'!$D$27,"")</f>
        <v/>
      </c>
      <c r="B32" t="str">
        <f>IF(SUM('B1.1'!U48:Z48)=67,'Angaben KH-Standort'!$D$26,"")</f>
        <v/>
      </c>
      <c r="C32" t="str">
        <f>IF(SUM('B1.1'!U48:Z48)=6,'Angaben KH-Standort'!$D$13,"")</f>
        <v/>
      </c>
      <c r="D32" t="str">
        <f>IF(SUM('B1.1'!$U48:$Z48)=6,'B1.1'!C48,"")</f>
        <v/>
      </c>
      <c r="E32" t="str">
        <f>IF(SUM('B1.1'!$U48:$Z48)=6,'B1.1'!D48,"")</f>
        <v/>
      </c>
      <c r="F32" t="str">
        <f>IF(SUM('B1.1'!$U48:$Z48)=6,'B1.1'!E48,"")</f>
        <v/>
      </c>
      <c r="G32" t="str">
        <f>IF(SUM('B1.1'!$U48:$Z48)=6,'B1.1'!F48,"")</f>
        <v/>
      </c>
      <c r="H32" t="str">
        <f>IF(SUM('B1.1'!$U48:$Z48)=6,'B1.1'!G48,"")</f>
        <v/>
      </c>
      <c r="I32" t="str">
        <f>IF(SUM('B1.1'!$U48:$Z48)=6,'B1.1'!H48,"")</f>
        <v/>
      </c>
      <c r="J32" t="str">
        <f>IF(SUM('B1.1'!$U48:$Z48)=6,'B1.1'!I48,"")</f>
        <v/>
      </c>
    </row>
    <row r="33" spans="1:10" x14ac:dyDescent="0.25">
      <c r="A33" t="str">
        <f>IF(SUM('B1.1'!U49:Z49)=6,'Angaben KH-Standort'!$D$27,"")</f>
        <v/>
      </c>
      <c r="B33" t="str">
        <f>IF(SUM('B1.1'!U49:Z49)=67,'Angaben KH-Standort'!$D$26,"")</f>
        <v/>
      </c>
      <c r="C33" t="str">
        <f>IF(SUM('B1.1'!U49:Z49)=6,'Angaben KH-Standort'!$D$13,"")</f>
        <v/>
      </c>
      <c r="D33" t="str">
        <f>IF(SUM('B1.1'!$U49:$Z49)=6,'B1.1'!C49,"")</f>
        <v/>
      </c>
      <c r="E33" t="str">
        <f>IF(SUM('B1.1'!$U49:$Z49)=6,'B1.1'!D49,"")</f>
        <v/>
      </c>
      <c r="F33" t="str">
        <f>IF(SUM('B1.1'!$U49:$Z49)=6,'B1.1'!E49,"")</f>
        <v/>
      </c>
      <c r="G33" t="str">
        <f>IF(SUM('B1.1'!$U49:$Z49)=6,'B1.1'!F49,"")</f>
        <v/>
      </c>
      <c r="H33" t="str">
        <f>IF(SUM('B1.1'!$U49:$Z49)=6,'B1.1'!G49,"")</f>
        <v/>
      </c>
      <c r="I33" t="str">
        <f>IF(SUM('B1.1'!$U49:$Z49)=6,'B1.1'!H49,"")</f>
        <v/>
      </c>
      <c r="J33" t="str">
        <f>IF(SUM('B1.1'!$U49:$Z49)=6,'B1.1'!I49,"")</f>
        <v/>
      </c>
    </row>
    <row r="34" spans="1:10" x14ac:dyDescent="0.25">
      <c r="A34" t="str">
        <f>IF(SUM('B1.1'!U50:Z50)=6,'Angaben KH-Standort'!$D$27,"")</f>
        <v/>
      </c>
      <c r="B34" t="str">
        <f>IF(SUM('B1.1'!U50:Z50)=67,'Angaben KH-Standort'!$D$26,"")</f>
        <v/>
      </c>
      <c r="C34" t="str">
        <f>IF(SUM('B1.1'!U50:Z50)=6,'Angaben KH-Standort'!$D$13,"")</f>
        <v/>
      </c>
      <c r="D34" t="str">
        <f>IF(SUM('B1.1'!$U50:$Z50)=6,'B1.1'!C50,"")</f>
        <v/>
      </c>
      <c r="E34" t="str">
        <f>IF(SUM('B1.1'!$U50:$Z50)=6,'B1.1'!D50,"")</f>
        <v/>
      </c>
      <c r="F34" t="str">
        <f>IF(SUM('B1.1'!$U50:$Z50)=6,'B1.1'!E50,"")</f>
        <v/>
      </c>
      <c r="G34" t="str">
        <f>IF(SUM('B1.1'!$U50:$Z50)=6,'B1.1'!F50,"")</f>
        <v/>
      </c>
      <c r="H34" t="str">
        <f>IF(SUM('B1.1'!$U50:$Z50)=6,'B1.1'!G50,"")</f>
        <v/>
      </c>
      <c r="I34" t="str">
        <f>IF(SUM('B1.1'!$U50:$Z50)=6,'B1.1'!H50,"")</f>
        <v/>
      </c>
      <c r="J34" t="str">
        <f>IF(SUM('B1.1'!$U50:$Z50)=6,'B1.1'!I50,"")</f>
        <v/>
      </c>
    </row>
    <row r="35" spans="1:10" x14ac:dyDescent="0.25">
      <c r="A35" t="str">
        <f>IF(SUM('B1.1'!U51:Z51)=6,'Angaben KH-Standort'!$D$27,"")</f>
        <v/>
      </c>
      <c r="B35" t="str">
        <f>IF(SUM('B1.1'!U51:Z51)=67,'Angaben KH-Standort'!$D$26,"")</f>
        <v/>
      </c>
      <c r="C35" t="str">
        <f>IF(SUM('B1.1'!U51:Z51)=6,'Angaben KH-Standort'!$D$13,"")</f>
        <v/>
      </c>
      <c r="D35" t="str">
        <f>IF(SUM('B1.1'!$U51:$Z51)=6,'B1.1'!C51,"")</f>
        <v/>
      </c>
      <c r="E35" t="str">
        <f>IF(SUM('B1.1'!$U51:$Z51)=6,'B1.1'!D51,"")</f>
        <v/>
      </c>
      <c r="F35" t="str">
        <f>IF(SUM('B1.1'!$U51:$Z51)=6,'B1.1'!E51,"")</f>
        <v/>
      </c>
      <c r="G35" t="str">
        <f>IF(SUM('B1.1'!$U51:$Z51)=6,'B1.1'!F51,"")</f>
        <v/>
      </c>
      <c r="H35" t="str">
        <f>IF(SUM('B1.1'!$U51:$Z51)=6,'B1.1'!G51,"")</f>
        <v/>
      </c>
      <c r="I35" t="str">
        <f>IF(SUM('B1.1'!$U51:$Z51)=6,'B1.1'!H51,"")</f>
        <v/>
      </c>
      <c r="J35" t="str">
        <f>IF(SUM('B1.1'!$U51:$Z51)=6,'B1.1'!I51,"")</f>
        <v/>
      </c>
    </row>
    <row r="36" spans="1:10" x14ac:dyDescent="0.25">
      <c r="A36" t="str">
        <f>IF(SUM('B1.1'!U52:Z52)=6,'Angaben KH-Standort'!$D$27,"")</f>
        <v/>
      </c>
      <c r="B36" t="str">
        <f>IF(SUM('B1.1'!U52:Z52)=67,'Angaben KH-Standort'!$D$26,"")</f>
        <v/>
      </c>
      <c r="C36" t="str">
        <f>IF(SUM('B1.1'!U52:Z52)=6,'Angaben KH-Standort'!$D$13,"")</f>
        <v/>
      </c>
      <c r="D36" t="str">
        <f>IF(SUM('B1.1'!$U52:$Z52)=6,'B1.1'!C52,"")</f>
        <v/>
      </c>
      <c r="E36" t="str">
        <f>IF(SUM('B1.1'!$U52:$Z52)=6,'B1.1'!D52,"")</f>
        <v/>
      </c>
      <c r="F36" t="str">
        <f>IF(SUM('B1.1'!$U52:$Z52)=6,'B1.1'!E52,"")</f>
        <v/>
      </c>
      <c r="G36" t="str">
        <f>IF(SUM('B1.1'!$U52:$Z52)=6,'B1.1'!F52,"")</f>
        <v/>
      </c>
      <c r="H36" t="str">
        <f>IF(SUM('B1.1'!$U52:$Z52)=6,'B1.1'!G52,"")</f>
        <v/>
      </c>
      <c r="I36" t="str">
        <f>IF(SUM('B1.1'!$U52:$Z52)=6,'B1.1'!H52,"")</f>
        <v/>
      </c>
      <c r="J36" t="str">
        <f>IF(SUM('B1.1'!$U52:$Z52)=6,'B1.1'!I52,"")</f>
        <v/>
      </c>
    </row>
    <row r="37" spans="1:10" x14ac:dyDescent="0.25">
      <c r="A37" t="str">
        <f>IF(SUM('B1.1'!U53:Z53)=6,'Angaben KH-Standort'!$D$27,"")</f>
        <v/>
      </c>
      <c r="B37" t="str">
        <f>IF(SUM('B1.1'!U53:Z53)=67,'Angaben KH-Standort'!$D$26,"")</f>
        <v/>
      </c>
      <c r="C37" t="str">
        <f>IF(SUM('B1.1'!U53:Z53)=6,'Angaben KH-Standort'!$D$13,"")</f>
        <v/>
      </c>
      <c r="D37" t="str">
        <f>IF(SUM('B1.1'!$U53:$Z53)=6,'B1.1'!C53,"")</f>
        <v/>
      </c>
      <c r="E37" t="str">
        <f>IF(SUM('B1.1'!$U53:$Z53)=6,'B1.1'!D53,"")</f>
        <v/>
      </c>
      <c r="F37" t="str">
        <f>IF(SUM('B1.1'!$U53:$Z53)=6,'B1.1'!E53,"")</f>
        <v/>
      </c>
      <c r="G37" t="str">
        <f>IF(SUM('B1.1'!$U53:$Z53)=6,'B1.1'!F53,"")</f>
        <v/>
      </c>
      <c r="H37" t="str">
        <f>IF(SUM('B1.1'!$U53:$Z53)=6,'B1.1'!G53,"")</f>
        <v/>
      </c>
      <c r="I37" t="str">
        <f>IF(SUM('B1.1'!$U53:$Z53)=6,'B1.1'!H53,"")</f>
        <v/>
      </c>
      <c r="J37" t="str">
        <f>IF(SUM('B1.1'!$U53:$Z53)=6,'B1.1'!I53,"")</f>
        <v/>
      </c>
    </row>
    <row r="38" spans="1:10" x14ac:dyDescent="0.25">
      <c r="A38" t="str">
        <f>IF(SUM('B1.1'!U54:Z54)=6,'Angaben KH-Standort'!$D$27,"")</f>
        <v/>
      </c>
      <c r="B38" t="str">
        <f>IF(SUM('B1.1'!U54:Z54)=67,'Angaben KH-Standort'!$D$26,"")</f>
        <v/>
      </c>
      <c r="C38" t="str">
        <f>IF(SUM('B1.1'!U54:Z54)=6,'Angaben KH-Standort'!$D$13,"")</f>
        <v/>
      </c>
      <c r="D38" t="str">
        <f>IF(SUM('B1.1'!$U54:$Z54)=6,'B1.1'!C54,"")</f>
        <v/>
      </c>
      <c r="E38" t="str">
        <f>IF(SUM('B1.1'!$U54:$Z54)=6,'B1.1'!D54,"")</f>
        <v/>
      </c>
      <c r="F38" t="str">
        <f>IF(SUM('B1.1'!$U54:$Z54)=6,'B1.1'!E54,"")</f>
        <v/>
      </c>
      <c r="G38" t="str">
        <f>IF(SUM('B1.1'!$U54:$Z54)=6,'B1.1'!F54,"")</f>
        <v/>
      </c>
      <c r="H38" t="str">
        <f>IF(SUM('B1.1'!$U54:$Z54)=6,'B1.1'!G54,"")</f>
        <v/>
      </c>
      <c r="I38" t="str">
        <f>IF(SUM('B1.1'!$U54:$Z54)=6,'B1.1'!H54,"")</f>
        <v/>
      </c>
      <c r="J38" t="str">
        <f>IF(SUM('B1.1'!$U54:$Z54)=6,'B1.1'!I54,"")</f>
        <v/>
      </c>
    </row>
    <row r="39" spans="1:10" x14ac:dyDescent="0.25">
      <c r="A39" t="str">
        <f>IF(SUM('B1.1'!U55:Z55)=6,'Angaben KH-Standort'!$D$27,"")</f>
        <v/>
      </c>
      <c r="B39" t="str">
        <f>IF(SUM('B1.1'!U55:Z55)=67,'Angaben KH-Standort'!$D$26,"")</f>
        <v/>
      </c>
      <c r="C39" t="str">
        <f>IF(SUM('B1.1'!U55:Z55)=6,'Angaben KH-Standort'!$D$13,"")</f>
        <v/>
      </c>
      <c r="D39" t="str">
        <f>IF(SUM('B1.1'!$U55:$Z55)=6,'B1.1'!C55,"")</f>
        <v/>
      </c>
      <c r="E39" t="str">
        <f>IF(SUM('B1.1'!$U55:$Z55)=6,'B1.1'!D55,"")</f>
        <v/>
      </c>
      <c r="F39" t="str">
        <f>IF(SUM('B1.1'!$U55:$Z55)=6,'B1.1'!E55,"")</f>
        <v/>
      </c>
      <c r="G39" t="str">
        <f>IF(SUM('B1.1'!$U55:$Z55)=6,'B1.1'!F55,"")</f>
        <v/>
      </c>
      <c r="H39" t="str">
        <f>IF(SUM('B1.1'!$U55:$Z55)=6,'B1.1'!G55,"")</f>
        <v/>
      </c>
      <c r="I39" t="str">
        <f>IF(SUM('B1.1'!$U55:$Z55)=6,'B1.1'!H55,"")</f>
        <v/>
      </c>
      <c r="J39" t="str">
        <f>IF(SUM('B1.1'!$U55:$Z55)=6,'B1.1'!I55,"")</f>
        <v/>
      </c>
    </row>
    <row r="40" spans="1:10" x14ac:dyDescent="0.25">
      <c r="A40" t="str">
        <f>IF(SUM('B1.1'!U56:Z56)=6,'Angaben KH-Standort'!$D$27,"")</f>
        <v/>
      </c>
      <c r="B40" t="str">
        <f>IF(SUM('B1.1'!U56:Z56)=67,'Angaben KH-Standort'!$D$26,"")</f>
        <v/>
      </c>
      <c r="C40" t="str">
        <f>IF(SUM('B1.1'!U56:Z56)=6,'Angaben KH-Standort'!$D$13,"")</f>
        <v/>
      </c>
      <c r="D40" t="str">
        <f>IF(SUM('B1.1'!$U56:$Z56)=6,'B1.1'!C56,"")</f>
        <v/>
      </c>
      <c r="E40" t="str">
        <f>IF(SUM('B1.1'!$U56:$Z56)=6,'B1.1'!D56,"")</f>
        <v/>
      </c>
      <c r="F40" t="str">
        <f>IF(SUM('B1.1'!$U56:$Z56)=6,'B1.1'!E56,"")</f>
        <v/>
      </c>
      <c r="G40" t="str">
        <f>IF(SUM('B1.1'!$U56:$Z56)=6,'B1.1'!F56,"")</f>
        <v/>
      </c>
      <c r="H40" t="str">
        <f>IF(SUM('B1.1'!$U56:$Z56)=6,'B1.1'!G56,"")</f>
        <v/>
      </c>
      <c r="I40" t="str">
        <f>IF(SUM('B1.1'!$U56:$Z56)=6,'B1.1'!H56,"")</f>
        <v/>
      </c>
      <c r="J40" t="str">
        <f>IF(SUM('B1.1'!$U56:$Z56)=6,'B1.1'!I56,"")</f>
        <v/>
      </c>
    </row>
    <row r="41" spans="1:10" x14ac:dyDescent="0.25">
      <c r="A41" t="str">
        <f>IF(SUM('B1.1'!U57:Z57)=6,'Angaben KH-Standort'!$D$27,"")</f>
        <v/>
      </c>
      <c r="B41" t="str">
        <f>IF(SUM('B1.1'!U57:Z57)=67,'Angaben KH-Standort'!$D$26,"")</f>
        <v/>
      </c>
      <c r="C41" t="str">
        <f>IF(SUM('B1.1'!U57:Z57)=6,'Angaben KH-Standort'!$D$13,"")</f>
        <v/>
      </c>
      <c r="D41" t="str">
        <f>IF(SUM('B1.1'!$U57:$Z57)=6,'B1.1'!C57,"")</f>
        <v/>
      </c>
      <c r="E41" t="str">
        <f>IF(SUM('B1.1'!$U57:$Z57)=6,'B1.1'!D57,"")</f>
        <v/>
      </c>
      <c r="F41" t="str">
        <f>IF(SUM('B1.1'!$U57:$Z57)=6,'B1.1'!E57,"")</f>
        <v/>
      </c>
      <c r="G41" t="str">
        <f>IF(SUM('B1.1'!$U57:$Z57)=6,'B1.1'!F57,"")</f>
        <v/>
      </c>
      <c r="H41" t="str">
        <f>IF(SUM('B1.1'!$U57:$Z57)=6,'B1.1'!G57,"")</f>
        <v/>
      </c>
      <c r="I41" t="str">
        <f>IF(SUM('B1.1'!$U57:$Z57)=6,'B1.1'!H57,"")</f>
        <v/>
      </c>
      <c r="J41" t="str">
        <f>IF(SUM('B1.1'!$U57:$Z57)=6,'B1.1'!I57,"")</f>
        <v/>
      </c>
    </row>
    <row r="42" spans="1:10" x14ac:dyDescent="0.25">
      <c r="A42" t="str">
        <f>IF(SUM('B1.1'!U58:Z58)=6,'Angaben KH-Standort'!$D$27,"")</f>
        <v/>
      </c>
      <c r="B42" t="str">
        <f>IF(SUM('B1.1'!U58:Z58)=67,'Angaben KH-Standort'!$D$26,"")</f>
        <v/>
      </c>
      <c r="C42" t="str">
        <f>IF(SUM('B1.1'!U58:Z58)=6,'Angaben KH-Standort'!$D$13,"")</f>
        <v/>
      </c>
      <c r="D42" t="str">
        <f>IF(SUM('B1.1'!$U58:$Z58)=6,'B1.1'!C58,"")</f>
        <v/>
      </c>
      <c r="E42" t="str">
        <f>IF(SUM('B1.1'!$U58:$Z58)=6,'B1.1'!D58,"")</f>
        <v/>
      </c>
      <c r="F42" t="str">
        <f>IF(SUM('B1.1'!$U58:$Z58)=6,'B1.1'!E58,"")</f>
        <v/>
      </c>
      <c r="G42" t="str">
        <f>IF(SUM('B1.1'!$U58:$Z58)=6,'B1.1'!F58,"")</f>
        <v/>
      </c>
      <c r="H42" t="str">
        <f>IF(SUM('B1.1'!$U58:$Z58)=6,'B1.1'!G58,"")</f>
        <v/>
      </c>
      <c r="I42" t="str">
        <f>IF(SUM('B1.1'!$U58:$Z58)=6,'B1.1'!H58,"")</f>
        <v/>
      </c>
      <c r="J42" t="str">
        <f>IF(SUM('B1.1'!$U58:$Z58)=6,'B1.1'!I58,"")</f>
        <v/>
      </c>
    </row>
    <row r="43" spans="1:10" x14ac:dyDescent="0.25">
      <c r="A43" t="str">
        <f>IF(SUM('B1.1'!U59:Z59)=6,'Angaben KH-Standort'!$D$27,"")</f>
        <v/>
      </c>
      <c r="B43" t="str">
        <f>IF(SUM('B1.1'!U59:Z59)=67,'Angaben KH-Standort'!$D$26,"")</f>
        <v/>
      </c>
      <c r="C43" t="str">
        <f>IF(SUM('B1.1'!U59:Z59)=6,'Angaben KH-Standort'!$D$13,"")</f>
        <v/>
      </c>
      <c r="D43" t="str">
        <f>IF(SUM('B1.1'!$U59:$Z59)=6,'B1.1'!C59,"")</f>
        <v/>
      </c>
      <c r="E43" t="str">
        <f>IF(SUM('B1.1'!$U59:$Z59)=6,'B1.1'!D59,"")</f>
        <v/>
      </c>
      <c r="F43" t="str">
        <f>IF(SUM('B1.1'!$U59:$Z59)=6,'B1.1'!E59,"")</f>
        <v/>
      </c>
      <c r="G43" t="str">
        <f>IF(SUM('B1.1'!$U59:$Z59)=6,'B1.1'!F59,"")</f>
        <v/>
      </c>
      <c r="H43" t="str">
        <f>IF(SUM('B1.1'!$U59:$Z59)=6,'B1.1'!G59,"")</f>
        <v/>
      </c>
      <c r="I43" t="str">
        <f>IF(SUM('B1.1'!$U59:$Z59)=6,'B1.1'!H59,"")</f>
        <v/>
      </c>
      <c r="J43" t="str">
        <f>IF(SUM('B1.1'!$U59:$Z59)=6,'B1.1'!I59,"")</f>
        <v/>
      </c>
    </row>
    <row r="44" spans="1:10" x14ac:dyDescent="0.25">
      <c r="A44" t="str">
        <f>IF(SUM('B1.1'!U60:Z60)=6,'Angaben KH-Standort'!$D$27,"")</f>
        <v/>
      </c>
      <c r="B44" t="str">
        <f>IF(SUM('B1.1'!U60:Z60)=67,'Angaben KH-Standort'!$D$26,"")</f>
        <v/>
      </c>
      <c r="C44" t="str">
        <f>IF(SUM('B1.1'!U60:Z60)=6,'Angaben KH-Standort'!$D$13,"")</f>
        <v/>
      </c>
      <c r="D44" t="str">
        <f>IF(SUM('B1.1'!$U60:$Z60)=6,'B1.1'!C60,"")</f>
        <v/>
      </c>
      <c r="E44" t="str">
        <f>IF(SUM('B1.1'!$U60:$Z60)=6,'B1.1'!D60,"")</f>
        <v/>
      </c>
      <c r="F44" t="str">
        <f>IF(SUM('B1.1'!$U60:$Z60)=6,'B1.1'!E60,"")</f>
        <v/>
      </c>
      <c r="G44" t="str">
        <f>IF(SUM('B1.1'!$U60:$Z60)=6,'B1.1'!F60,"")</f>
        <v/>
      </c>
      <c r="H44" t="str">
        <f>IF(SUM('B1.1'!$U60:$Z60)=6,'B1.1'!G60,"")</f>
        <v/>
      </c>
      <c r="I44" t="str">
        <f>IF(SUM('B1.1'!$U60:$Z60)=6,'B1.1'!H60,"")</f>
        <v/>
      </c>
      <c r="J44" t="str">
        <f>IF(SUM('B1.1'!$U60:$Z60)=6,'B1.1'!I60,"")</f>
        <v/>
      </c>
    </row>
    <row r="45" spans="1:10" x14ac:dyDescent="0.25">
      <c r="A45" t="str">
        <f>IF(SUM('B1.1'!U61:Z61)=6,'Angaben KH-Standort'!$D$27,"")</f>
        <v/>
      </c>
      <c r="B45" t="str">
        <f>IF(SUM('B1.1'!U61:Z61)=67,'Angaben KH-Standort'!$D$26,"")</f>
        <v/>
      </c>
      <c r="C45" t="str">
        <f>IF(SUM('B1.1'!U61:Z61)=6,'Angaben KH-Standort'!$D$13,"")</f>
        <v/>
      </c>
      <c r="D45" t="str">
        <f>IF(SUM('B1.1'!$U61:$Z61)=6,'B1.1'!C61,"")</f>
        <v/>
      </c>
      <c r="E45" t="str">
        <f>IF(SUM('B1.1'!$U61:$Z61)=6,'B1.1'!D61,"")</f>
        <v/>
      </c>
      <c r="F45" t="str">
        <f>IF(SUM('B1.1'!$U61:$Z61)=6,'B1.1'!E61,"")</f>
        <v/>
      </c>
      <c r="G45" t="str">
        <f>IF(SUM('B1.1'!$U61:$Z61)=6,'B1.1'!F61,"")</f>
        <v/>
      </c>
      <c r="H45" t="str">
        <f>IF(SUM('B1.1'!$U61:$Z61)=6,'B1.1'!G61,"")</f>
        <v/>
      </c>
      <c r="I45" t="str">
        <f>IF(SUM('B1.1'!$U61:$Z61)=6,'B1.1'!H61,"")</f>
        <v/>
      </c>
      <c r="J45" t="str">
        <f>IF(SUM('B1.1'!$U61:$Z61)=6,'B1.1'!I61,"")</f>
        <v/>
      </c>
    </row>
    <row r="46" spans="1:10" x14ac:dyDescent="0.25">
      <c r="A46" t="str">
        <f>IF(SUM('B1.1'!U62:Z62)=6,'Angaben KH-Standort'!$D$27,"")</f>
        <v/>
      </c>
      <c r="B46" t="str">
        <f>IF(SUM('B1.1'!U62:Z62)=67,'Angaben KH-Standort'!$D$26,"")</f>
        <v/>
      </c>
      <c r="C46" t="str">
        <f>IF(SUM('B1.1'!U62:Z62)=6,'Angaben KH-Standort'!$D$13,"")</f>
        <v/>
      </c>
      <c r="D46" t="str">
        <f>IF(SUM('B1.1'!$U62:$Z62)=6,'B1.1'!C62,"")</f>
        <v/>
      </c>
      <c r="E46" t="str">
        <f>IF(SUM('B1.1'!$U62:$Z62)=6,'B1.1'!D62,"")</f>
        <v/>
      </c>
      <c r="F46" t="str">
        <f>IF(SUM('B1.1'!$U62:$Z62)=6,'B1.1'!E62,"")</f>
        <v/>
      </c>
      <c r="G46" t="str">
        <f>IF(SUM('B1.1'!$U62:$Z62)=6,'B1.1'!F62,"")</f>
        <v/>
      </c>
      <c r="H46" t="str">
        <f>IF(SUM('B1.1'!$U62:$Z62)=6,'B1.1'!G62,"")</f>
        <v/>
      </c>
      <c r="I46" t="str">
        <f>IF(SUM('B1.1'!$U62:$Z62)=6,'B1.1'!H62,"")</f>
        <v/>
      </c>
      <c r="J46" t="str">
        <f>IF(SUM('B1.1'!$U62:$Z62)=6,'B1.1'!I62,"")</f>
        <v/>
      </c>
    </row>
    <row r="47" spans="1:10" x14ac:dyDescent="0.25">
      <c r="A47" t="str">
        <f>IF(SUM('B1.1'!U63:Z63)=6,'Angaben KH-Standort'!$D$27,"")</f>
        <v/>
      </c>
      <c r="B47" t="str">
        <f>IF(SUM('B1.1'!U63:Z63)=67,'Angaben KH-Standort'!$D$26,"")</f>
        <v/>
      </c>
      <c r="C47" t="str">
        <f>IF(SUM('B1.1'!U63:Z63)=6,'Angaben KH-Standort'!$D$13,"")</f>
        <v/>
      </c>
      <c r="D47" t="str">
        <f>IF(SUM('B1.1'!$U63:$Z63)=6,'B1.1'!C63,"")</f>
        <v/>
      </c>
      <c r="E47" t="str">
        <f>IF(SUM('B1.1'!$U63:$Z63)=6,'B1.1'!D63,"")</f>
        <v/>
      </c>
      <c r="F47" t="str">
        <f>IF(SUM('B1.1'!$U63:$Z63)=6,'B1.1'!E63,"")</f>
        <v/>
      </c>
      <c r="G47" t="str">
        <f>IF(SUM('B1.1'!$U63:$Z63)=6,'B1.1'!F63,"")</f>
        <v/>
      </c>
      <c r="H47" t="str">
        <f>IF(SUM('B1.1'!$U63:$Z63)=6,'B1.1'!G63,"")</f>
        <v/>
      </c>
      <c r="I47" t="str">
        <f>IF(SUM('B1.1'!$U63:$Z63)=6,'B1.1'!H63,"")</f>
        <v/>
      </c>
      <c r="J47" t="str">
        <f>IF(SUM('B1.1'!$U63:$Z63)=6,'B1.1'!I63,"")</f>
        <v/>
      </c>
    </row>
    <row r="48" spans="1:10" x14ac:dyDescent="0.25">
      <c r="A48" t="str">
        <f>IF(SUM('B1.1'!U64:Z64)=6,'Angaben KH-Standort'!$D$27,"")</f>
        <v/>
      </c>
      <c r="B48" t="str">
        <f>IF(SUM('B1.1'!U64:Z64)=67,'Angaben KH-Standort'!$D$26,"")</f>
        <v/>
      </c>
      <c r="C48" t="str">
        <f>IF(SUM('B1.1'!U64:Z64)=6,'Angaben KH-Standort'!$D$13,"")</f>
        <v/>
      </c>
      <c r="D48" t="str">
        <f>IF(SUM('B1.1'!$U64:$Z64)=6,'B1.1'!C64,"")</f>
        <v/>
      </c>
      <c r="E48" t="str">
        <f>IF(SUM('B1.1'!$U64:$Z64)=6,'B1.1'!D64,"")</f>
        <v/>
      </c>
      <c r="F48" t="str">
        <f>IF(SUM('B1.1'!$U64:$Z64)=6,'B1.1'!E64,"")</f>
        <v/>
      </c>
      <c r="G48" t="str">
        <f>IF(SUM('B1.1'!$U64:$Z64)=6,'B1.1'!F64,"")</f>
        <v/>
      </c>
      <c r="H48" t="str">
        <f>IF(SUM('B1.1'!$U64:$Z64)=6,'B1.1'!G64,"")</f>
        <v/>
      </c>
      <c r="I48" t="str">
        <f>IF(SUM('B1.1'!$U64:$Z64)=6,'B1.1'!H64,"")</f>
        <v/>
      </c>
      <c r="J48" t="str">
        <f>IF(SUM('B1.1'!$U64:$Z64)=6,'B1.1'!I64,"")</f>
        <v/>
      </c>
    </row>
    <row r="49" spans="1:10" x14ac:dyDescent="0.25">
      <c r="A49" t="str">
        <f>IF(SUM('B1.1'!U65:Z65)=6,'Angaben KH-Standort'!$D$27,"")</f>
        <v/>
      </c>
      <c r="B49" t="str">
        <f>IF(SUM('B1.1'!U65:Z65)=67,'Angaben KH-Standort'!$D$26,"")</f>
        <v/>
      </c>
      <c r="C49" t="str">
        <f>IF(SUM('B1.1'!U65:Z65)=6,'Angaben KH-Standort'!$D$13,"")</f>
        <v/>
      </c>
      <c r="D49" t="str">
        <f>IF(SUM('B1.1'!$U65:$Z65)=6,'B1.1'!C65,"")</f>
        <v/>
      </c>
      <c r="E49" t="str">
        <f>IF(SUM('B1.1'!$U65:$Z65)=6,'B1.1'!D65,"")</f>
        <v/>
      </c>
      <c r="F49" t="str">
        <f>IF(SUM('B1.1'!$U65:$Z65)=6,'B1.1'!E65,"")</f>
        <v/>
      </c>
      <c r="G49" t="str">
        <f>IF(SUM('B1.1'!$U65:$Z65)=6,'B1.1'!F65,"")</f>
        <v/>
      </c>
      <c r="H49" t="str">
        <f>IF(SUM('B1.1'!$U65:$Z65)=6,'B1.1'!G65,"")</f>
        <v/>
      </c>
      <c r="I49" t="str">
        <f>IF(SUM('B1.1'!$U65:$Z65)=6,'B1.1'!H65,"")</f>
        <v/>
      </c>
      <c r="J49" t="str">
        <f>IF(SUM('B1.1'!$U65:$Z65)=6,'B1.1'!I65,"")</f>
        <v/>
      </c>
    </row>
    <row r="50" spans="1:10" x14ac:dyDescent="0.25">
      <c r="A50" t="str">
        <f>IF(SUM('B1.1'!U66:Z66)=6,'Angaben KH-Standort'!$D$27,"")</f>
        <v/>
      </c>
      <c r="B50" t="str">
        <f>IF(SUM('B1.1'!U66:Z66)=67,'Angaben KH-Standort'!$D$26,"")</f>
        <v/>
      </c>
      <c r="C50" t="str">
        <f>IF(SUM('B1.1'!U66:Z66)=6,'Angaben KH-Standort'!$D$13,"")</f>
        <v/>
      </c>
      <c r="D50" t="str">
        <f>IF(SUM('B1.1'!$U66:$Z66)=6,'B1.1'!C66,"")</f>
        <v/>
      </c>
      <c r="E50" t="str">
        <f>IF(SUM('B1.1'!$U66:$Z66)=6,'B1.1'!D66,"")</f>
        <v/>
      </c>
      <c r="F50" t="str">
        <f>IF(SUM('B1.1'!$U66:$Z66)=6,'B1.1'!E66,"")</f>
        <v/>
      </c>
      <c r="G50" t="str">
        <f>IF(SUM('B1.1'!$U66:$Z66)=6,'B1.1'!F66,"")</f>
        <v/>
      </c>
      <c r="H50" t="str">
        <f>IF(SUM('B1.1'!$U66:$Z66)=6,'B1.1'!G66,"")</f>
        <v/>
      </c>
      <c r="I50" t="str">
        <f>IF(SUM('B1.1'!$U66:$Z66)=6,'B1.1'!H66,"")</f>
        <v/>
      </c>
      <c r="J50" t="str">
        <f>IF(SUM('B1.1'!$U66:$Z66)=6,'B1.1'!I66,"")</f>
        <v/>
      </c>
    </row>
    <row r="51" spans="1:10" x14ac:dyDescent="0.25">
      <c r="A51" t="str">
        <f>IF(SUM('B1.1'!U67:Z67)=6,'Angaben KH-Standort'!$D$27,"")</f>
        <v/>
      </c>
      <c r="B51" t="str">
        <f>IF(SUM('B1.1'!U67:Z67)=67,'Angaben KH-Standort'!$D$26,"")</f>
        <v/>
      </c>
      <c r="C51" t="str">
        <f>IF(SUM('B1.1'!U67:Z67)=6,'Angaben KH-Standort'!$D$13,"")</f>
        <v/>
      </c>
      <c r="D51" t="str">
        <f>IF(SUM('B1.1'!$U67:$Z67)=6,'B1.1'!C67,"")</f>
        <v/>
      </c>
      <c r="E51" t="str">
        <f>IF(SUM('B1.1'!$U67:$Z67)=6,'B1.1'!D67,"")</f>
        <v/>
      </c>
      <c r="F51" t="str">
        <f>IF(SUM('B1.1'!$U67:$Z67)=6,'B1.1'!E67,"")</f>
        <v/>
      </c>
      <c r="G51" t="str">
        <f>IF(SUM('B1.1'!$U67:$Z67)=6,'B1.1'!F67,"")</f>
        <v/>
      </c>
      <c r="H51" t="str">
        <f>IF(SUM('B1.1'!$U67:$Z67)=6,'B1.1'!G67,"")</f>
        <v/>
      </c>
      <c r="I51" t="str">
        <f>IF(SUM('B1.1'!$U67:$Z67)=6,'B1.1'!H67,"")</f>
        <v/>
      </c>
      <c r="J51" t="str">
        <f>IF(SUM('B1.1'!$U67:$Z67)=6,'B1.1'!I67,"")</f>
        <v/>
      </c>
    </row>
    <row r="52" spans="1:10" x14ac:dyDescent="0.25">
      <c r="A52" t="str">
        <f>IF(SUM('B1.1'!U68:Z68)=6,'Angaben KH-Standort'!$D$27,"")</f>
        <v/>
      </c>
      <c r="B52" t="str">
        <f>IF(SUM('B1.1'!U68:Z68)=67,'Angaben KH-Standort'!$D$26,"")</f>
        <v/>
      </c>
      <c r="C52" t="str">
        <f>IF(SUM('B1.1'!U68:Z68)=6,'Angaben KH-Standort'!$D$13,"")</f>
        <v/>
      </c>
      <c r="D52" t="str">
        <f>IF(SUM('B1.1'!$U68:$Z68)=6,'B1.1'!C68,"")</f>
        <v/>
      </c>
      <c r="E52" t="str">
        <f>IF(SUM('B1.1'!$U68:$Z68)=6,'B1.1'!D68,"")</f>
        <v/>
      </c>
      <c r="F52" t="str">
        <f>IF(SUM('B1.1'!$U68:$Z68)=6,'B1.1'!E68,"")</f>
        <v/>
      </c>
      <c r="G52" t="str">
        <f>IF(SUM('B1.1'!$U68:$Z68)=6,'B1.1'!F68,"")</f>
        <v/>
      </c>
      <c r="H52" t="str">
        <f>IF(SUM('B1.1'!$U68:$Z68)=6,'B1.1'!G68,"")</f>
        <v/>
      </c>
      <c r="I52" t="str">
        <f>IF(SUM('B1.1'!$U68:$Z68)=6,'B1.1'!H68,"")</f>
        <v/>
      </c>
      <c r="J52" t="str">
        <f>IF(SUM('B1.1'!$U68:$Z68)=6,'B1.1'!I68,"")</f>
        <v/>
      </c>
    </row>
    <row r="53" spans="1:10" x14ac:dyDescent="0.25">
      <c r="A53" t="str">
        <f>IF(SUM('B1.1'!U69:Z69)=6,'Angaben KH-Standort'!$D$27,"")</f>
        <v/>
      </c>
      <c r="B53" t="str">
        <f>IF(SUM('B1.1'!U69:Z69)=67,'Angaben KH-Standort'!$D$26,"")</f>
        <v/>
      </c>
      <c r="C53" t="str">
        <f>IF(SUM('B1.1'!U69:Z69)=6,'Angaben KH-Standort'!$D$13,"")</f>
        <v/>
      </c>
      <c r="D53" t="str">
        <f>IF(SUM('B1.1'!$U69:$Z69)=6,'B1.1'!C69,"")</f>
        <v/>
      </c>
      <c r="E53" t="str">
        <f>IF(SUM('B1.1'!$U69:$Z69)=6,'B1.1'!D69,"")</f>
        <v/>
      </c>
      <c r="F53" t="str">
        <f>IF(SUM('B1.1'!$U69:$Z69)=6,'B1.1'!E69,"")</f>
        <v/>
      </c>
      <c r="G53" t="str">
        <f>IF(SUM('B1.1'!$U69:$Z69)=6,'B1.1'!F69,"")</f>
        <v/>
      </c>
      <c r="H53" t="str">
        <f>IF(SUM('B1.1'!$U69:$Z69)=6,'B1.1'!G69,"")</f>
        <v/>
      </c>
      <c r="I53" t="str">
        <f>IF(SUM('B1.1'!$U69:$Z69)=6,'B1.1'!H69,"")</f>
        <v/>
      </c>
      <c r="J53" t="str">
        <f>IF(SUM('B1.1'!$U69:$Z69)=6,'B1.1'!I69,"")</f>
        <v/>
      </c>
    </row>
    <row r="54" spans="1:10" x14ac:dyDescent="0.25">
      <c r="A54" t="str">
        <f>IF(SUM('B1.1'!U70:Z70)=6,'Angaben KH-Standort'!$D$27,"")</f>
        <v/>
      </c>
      <c r="B54" t="str">
        <f>IF(SUM('B1.1'!U70:Z70)=67,'Angaben KH-Standort'!$D$26,"")</f>
        <v/>
      </c>
      <c r="C54" t="str">
        <f>IF(SUM('B1.1'!U70:Z70)=6,'Angaben KH-Standort'!$D$13,"")</f>
        <v/>
      </c>
      <c r="D54" t="str">
        <f>IF(SUM('B1.1'!$U70:$Z70)=6,'B1.1'!C70,"")</f>
        <v/>
      </c>
      <c r="E54" t="str">
        <f>IF(SUM('B1.1'!$U70:$Z70)=6,'B1.1'!D70,"")</f>
        <v/>
      </c>
      <c r="F54" t="str">
        <f>IF(SUM('B1.1'!$U70:$Z70)=6,'B1.1'!E70,"")</f>
        <v/>
      </c>
      <c r="G54" t="str">
        <f>IF(SUM('B1.1'!$U70:$Z70)=6,'B1.1'!F70,"")</f>
        <v/>
      </c>
      <c r="H54" t="str">
        <f>IF(SUM('B1.1'!$U70:$Z70)=6,'B1.1'!G70,"")</f>
        <v/>
      </c>
      <c r="I54" t="str">
        <f>IF(SUM('B1.1'!$U70:$Z70)=6,'B1.1'!H70,"")</f>
        <v/>
      </c>
      <c r="J54" t="str">
        <f>IF(SUM('B1.1'!$U70:$Z70)=6,'B1.1'!I70,"")</f>
        <v/>
      </c>
    </row>
    <row r="55" spans="1:10" x14ac:dyDescent="0.25">
      <c r="A55" t="str">
        <f>IF(SUM('B1.1'!U71:Z71)=6,'Angaben KH-Standort'!$D$27,"")</f>
        <v/>
      </c>
      <c r="B55" t="str">
        <f>IF(SUM('B1.1'!U71:Z71)=67,'Angaben KH-Standort'!$D$26,"")</f>
        <v/>
      </c>
      <c r="C55" t="str">
        <f>IF(SUM('B1.1'!U71:Z71)=6,'Angaben KH-Standort'!$D$13,"")</f>
        <v/>
      </c>
      <c r="D55" t="str">
        <f>IF(SUM('B1.1'!$U71:$Z71)=6,'B1.1'!C71,"")</f>
        <v/>
      </c>
      <c r="E55" t="str">
        <f>IF(SUM('B1.1'!$U71:$Z71)=6,'B1.1'!D71,"")</f>
        <v/>
      </c>
      <c r="F55" t="str">
        <f>IF(SUM('B1.1'!$U71:$Z71)=6,'B1.1'!E71,"")</f>
        <v/>
      </c>
      <c r="G55" t="str">
        <f>IF(SUM('B1.1'!$U71:$Z71)=6,'B1.1'!F71,"")</f>
        <v/>
      </c>
      <c r="H55" t="str">
        <f>IF(SUM('B1.1'!$U71:$Z71)=6,'B1.1'!G71,"")</f>
        <v/>
      </c>
      <c r="I55" t="str">
        <f>IF(SUM('B1.1'!$U71:$Z71)=6,'B1.1'!H71,"")</f>
        <v/>
      </c>
      <c r="J55" t="str">
        <f>IF(SUM('B1.1'!$U71:$Z71)=6,'B1.1'!I71,"")</f>
        <v/>
      </c>
    </row>
    <row r="56" spans="1:10" x14ac:dyDescent="0.25">
      <c r="A56" t="str">
        <f>IF(SUM('B1.1'!U72:Z72)=6,'Angaben KH-Standort'!$D$27,"")</f>
        <v/>
      </c>
      <c r="B56" t="str">
        <f>IF(SUM('B1.1'!U72:Z72)=67,'Angaben KH-Standort'!$D$26,"")</f>
        <v/>
      </c>
      <c r="C56" t="str">
        <f>IF(SUM('B1.1'!U72:Z72)=6,'Angaben KH-Standort'!$D$13,"")</f>
        <v/>
      </c>
      <c r="D56" t="str">
        <f>IF(SUM('B1.1'!$U72:$Z72)=6,'B1.1'!C72,"")</f>
        <v/>
      </c>
      <c r="E56" t="str">
        <f>IF(SUM('B1.1'!$U72:$Z72)=6,'B1.1'!D72,"")</f>
        <v/>
      </c>
      <c r="F56" t="str">
        <f>IF(SUM('B1.1'!$U72:$Z72)=6,'B1.1'!E72,"")</f>
        <v/>
      </c>
      <c r="G56" t="str">
        <f>IF(SUM('B1.1'!$U72:$Z72)=6,'B1.1'!F72,"")</f>
        <v/>
      </c>
      <c r="H56" t="str">
        <f>IF(SUM('B1.1'!$U72:$Z72)=6,'B1.1'!G72,"")</f>
        <v/>
      </c>
      <c r="I56" t="str">
        <f>IF(SUM('B1.1'!$U72:$Z72)=6,'B1.1'!H72,"")</f>
        <v/>
      </c>
      <c r="J56" t="str">
        <f>IF(SUM('B1.1'!$U72:$Z72)=6,'B1.1'!I72,"")</f>
        <v/>
      </c>
    </row>
    <row r="57" spans="1:10" x14ac:dyDescent="0.25">
      <c r="A57" t="str">
        <f>IF(SUM('B1.1'!U73:Z73)=6,'Angaben KH-Standort'!$D$27,"")</f>
        <v/>
      </c>
      <c r="B57" t="str">
        <f>IF(SUM('B1.1'!U73:Z73)=67,'Angaben KH-Standort'!$D$26,"")</f>
        <v/>
      </c>
      <c r="C57" t="str">
        <f>IF(SUM('B1.1'!U73:Z73)=6,'Angaben KH-Standort'!$D$13,"")</f>
        <v/>
      </c>
      <c r="D57" t="str">
        <f>IF(SUM('B1.1'!$U73:$Z73)=6,'B1.1'!C73,"")</f>
        <v/>
      </c>
      <c r="E57" t="str">
        <f>IF(SUM('B1.1'!$U73:$Z73)=6,'B1.1'!D73,"")</f>
        <v/>
      </c>
      <c r="F57" t="str">
        <f>IF(SUM('B1.1'!$U73:$Z73)=6,'B1.1'!E73,"")</f>
        <v/>
      </c>
      <c r="G57" t="str">
        <f>IF(SUM('B1.1'!$U73:$Z73)=6,'B1.1'!F73,"")</f>
        <v/>
      </c>
      <c r="H57" t="str">
        <f>IF(SUM('B1.1'!$U73:$Z73)=6,'B1.1'!G73,"")</f>
        <v/>
      </c>
      <c r="I57" t="str">
        <f>IF(SUM('B1.1'!$U73:$Z73)=6,'B1.1'!H73,"")</f>
        <v/>
      </c>
      <c r="J57" t="str">
        <f>IF(SUM('B1.1'!$U73:$Z73)=6,'B1.1'!I73,"")</f>
        <v/>
      </c>
    </row>
    <row r="58" spans="1:10" x14ac:dyDescent="0.25">
      <c r="A58" t="str">
        <f>IF(SUM('B1.1'!U74:Z74)=6,'Angaben KH-Standort'!$D$27,"")</f>
        <v/>
      </c>
      <c r="B58" t="str">
        <f>IF(SUM('B1.1'!U74:Z74)=67,'Angaben KH-Standort'!$D$26,"")</f>
        <v/>
      </c>
      <c r="C58" t="str">
        <f>IF(SUM('B1.1'!U74:Z74)=6,'Angaben KH-Standort'!$D$13,"")</f>
        <v/>
      </c>
      <c r="D58" t="str">
        <f>IF(SUM('B1.1'!$U74:$Z74)=6,'B1.1'!C74,"")</f>
        <v/>
      </c>
      <c r="E58" t="str">
        <f>IF(SUM('B1.1'!$U74:$Z74)=6,'B1.1'!D74,"")</f>
        <v/>
      </c>
      <c r="F58" t="str">
        <f>IF(SUM('B1.1'!$U74:$Z74)=6,'B1.1'!E74,"")</f>
        <v/>
      </c>
      <c r="G58" t="str">
        <f>IF(SUM('B1.1'!$U74:$Z74)=6,'B1.1'!F74,"")</f>
        <v/>
      </c>
      <c r="H58" t="str">
        <f>IF(SUM('B1.1'!$U74:$Z74)=6,'B1.1'!G74,"")</f>
        <v/>
      </c>
      <c r="I58" t="str">
        <f>IF(SUM('B1.1'!$U74:$Z74)=6,'B1.1'!H74,"")</f>
        <v/>
      </c>
      <c r="J58" t="str">
        <f>IF(SUM('B1.1'!$U74:$Z74)=6,'B1.1'!I74,"")</f>
        <v/>
      </c>
    </row>
    <row r="59" spans="1:10" x14ac:dyDescent="0.25">
      <c r="A59" t="str">
        <f>IF(SUM('B1.1'!U75:Z75)=6,'Angaben KH-Standort'!$D$27,"")</f>
        <v/>
      </c>
      <c r="B59" t="str">
        <f>IF(SUM('B1.1'!U75:Z75)=67,'Angaben KH-Standort'!$D$26,"")</f>
        <v/>
      </c>
      <c r="C59" t="str">
        <f>IF(SUM('B1.1'!U75:Z75)=6,'Angaben KH-Standort'!$D$13,"")</f>
        <v/>
      </c>
      <c r="D59" t="str">
        <f>IF(SUM('B1.1'!$U75:$Z75)=6,'B1.1'!C75,"")</f>
        <v/>
      </c>
      <c r="E59" t="str">
        <f>IF(SUM('B1.1'!$U75:$Z75)=6,'B1.1'!D75,"")</f>
        <v/>
      </c>
      <c r="F59" t="str">
        <f>IF(SUM('B1.1'!$U75:$Z75)=6,'B1.1'!E75,"")</f>
        <v/>
      </c>
      <c r="G59" t="str">
        <f>IF(SUM('B1.1'!$U75:$Z75)=6,'B1.1'!F75,"")</f>
        <v/>
      </c>
      <c r="H59" t="str">
        <f>IF(SUM('B1.1'!$U75:$Z75)=6,'B1.1'!G75,"")</f>
        <v/>
      </c>
      <c r="I59" t="str">
        <f>IF(SUM('B1.1'!$U75:$Z75)=6,'B1.1'!H75,"")</f>
        <v/>
      </c>
      <c r="J59" t="str">
        <f>IF(SUM('B1.1'!$U75:$Z75)=6,'B1.1'!I75,"")</f>
        <v/>
      </c>
    </row>
    <row r="60" spans="1:10" x14ac:dyDescent="0.25">
      <c r="A60" t="str">
        <f>IF(SUM('B1.1'!U76:Z76)=6,'Angaben KH-Standort'!$D$27,"")</f>
        <v/>
      </c>
      <c r="B60" t="str">
        <f>IF(SUM('B1.1'!U76:Z76)=67,'Angaben KH-Standort'!$D$26,"")</f>
        <v/>
      </c>
      <c r="C60" t="str">
        <f>IF(SUM('B1.1'!U76:Z76)=6,'Angaben KH-Standort'!$D$13,"")</f>
        <v/>
      </c>
      <c r="D60" t="str">
        <f>IF(SUM('B1.1'!$U76:$Z76)=6,'B1.1'!C76,"")</f>
        <v/>
      </c>
      <c r="E60" t="str">
        <f>IF(SUM('B1.1'!$U76:$Z76)=6,'B1.1'!D76,"")</f>
        <v/>
      </c>
      <c r="F60" t="str">
        <f>IF(SUM('B1.1'!$U76:$Z76)=6,'B1.1'!E76,"")</f>
        <v/>
      </c>
      <c r="G60" t="str">
        <f>IF(SUM('B1.1'!$U76:$Z76)=6,'B1.1'!F76,"")</f>
        <v/>
      </c>
      <c r="H60" t="str">
        <f>IF(SUM('B1.1'!$U76:$Z76)=6,'B1.1'!G76,"")</f>
        <v/>
      </c>
      <c r="I60" t="str">
        <f>IF(SUM('B1.1'!$U76:$Z76)=6,'B1.1'!H76,"")</f>
        <v/>
      </c>
      <c r="J60" t="str">
        <f>IF(SUM('B1.1'!$U76:$Z76)=6,'B1.1'!I76,"")</f>
        <v/>
      </c>
    </row>
    <row r="61" spans="1:10" x14ac:dyDescent="0.25">
      <c r="A61" t="str">
        <f>IF(SUM('B1.1'!U77:Z77)=6,'Angaben KH-Standort'!$D$27,"")</f>
        <v/>
      </c>
      <c r="B61" t="str">
        <f>IF(SUM('B1.1'!U77:Z77)=67,'Angaben KH-Standort'!$D$26,"")</f>
        <v/>
      </c>
      <c r="C61" t="str">
        <f>IF(SUM('B1.1'!U77:Z77)=6,'Angaben KH-Standort'!$D$13,"")</f>
        <v/>
      </c>
      <c r="D61" t="str">
        <f>IF(SUM('B1.1'!$U77:$Z77)=6,'B1.1'!C77,"")</f>
        <v/>
      </c>
      <c r="E61" t="str">
        <f>IF(SUM('B1.1'!$U77:$Z77)=6,'B1.1'!D77,"")</f>
        <v/>
      </c>
      <c r="F61" t="str">
        <f>IF(SUM('B1.1'!$U77:$Z77)=6,'B1.1'!E77,"")</f>
        <v/>
      </c>
      <c r="G61" t="str">
        <f>IF(SUM('B1.1'!$U77:$Z77)=6,'B1.1'!F77,"")</f>
        <v/>
      </c>
      <c r="H61" t="str">
        <f>IF(SUM('B1.1'!$U77:$Z77)=6,'B1.1'!G77,"")</f>
        <v/>
      </c>
      <c r="I61" t="str">
        <f>IF(SUM('B1.1'!$U77:$Z77)=6,'B1.1'!H77,"")</f>
        <v/>
      </c>
      <c r="J61" t="str">
        <f>IF(SUM('B1.1'!$U77:$Z77)=6,'B1.1'!I77,"")</f>
        <v/>
      </c>
    </row>
    <row r="62" spans="1:10" x14ac:dyDescent="0.25">
      <c r="A62" t="str">
        <f>IF(SUM('B1.1'!U78:Z78)=6,'Angaben KH-Standort'!$D$27,"")</f>
        <v/>
      </c>
      <c r="B62" t="str">
        <f>IF(SUM('B1.1'!U78:Z78)=67,'Angaben KH-Standort'!$D$26,"")</f>
        <v/>
      </c>
      <c r="C62" t="str">
        <f>IF(SUM('B1.1'!U78:Z78)=6,'Angaben KH-Standort'!$D$13,"")</f>
        <v/>
      </c>
      <c r="D62" t="str">
        <f>IF(SUM('B1.1'!$U78:$Z78)=6,'B1.1'!C78,"")</f>
        <v/>
      </c>
      <c r="E62" t="str">
        <f>IF(SUM('B1.1'!$U78:$Z78)=6,'B1.1'!D78,"")</f>
        <v/>
      </c>
      <c r="F62" t="str">
        <f>IF(SUM('B1.1'!$U78:$Z78)=6,'B1.1'!E78,"")</f>
        <v/>
      </c>
      <c r="G62" t="str">
        <f>IF(SUM('B1.1'!$U78:$Z78)=6,'B1.1'!F78,"")</f>
        <v/>
      </c>
      <c r="H62" t="str">
        <f>IF(SUM('B1.1'!$U78:$Z78)=6,'B1.1'!G78,"")</f>
        <v/>
      </c>
      <c r="I62" t="str">
        <f>IF(SUM('B1.1'!$U78:$Z78)=6,'B1.1'!H78,"")</f>
        <v/>
      </c>
      <c r="J62" t="str">
        <f>IF(SUM('B1.1'!$U78:$Z78)=6,'B1.1'!I78,"")</f>
        <v/>
      </c>
    </row>
    <row r="63" spans="1:10" x14ac:dyDescent="0.25">
      <c r="A63" t="str">
        <f>IF(SUM('B1.1'!U79:Z79)=6,'Angaben KH-Standort'!$D$27,"")</f>
        <v/>
      </c>
      <c r="B63" t="str">
        <f>IF(SUM('B1.1'!U79:Z79)=67,'Angaben KH-Standort'!$D$26,"")</f>
        <v/>
      </c>
      <c r="C63" t="str">
        <f>IF(SUM('B1.1'!U79:Z79)=6,'Angaben KH-Standort'!$D$13,"")</f>
        <v/>
      </c>
      <c r="D63" t="str">
        <f>IF(SUM('B1.1'!$U79:$Z79)=6,'B1.1'!C79,"")</f>
        <v/>
      </c>
      <c r="E63" t="str">
        <f>IF(SUM('B1.1'!$U79:$Z79)=6,'B1.1'!D79,"")</f>
        <v/>
      </c>
      <c r="F63" t="str">
        <f>IF(SUM('B1.1'!$U79:$Z79)=6,'B1.1'!E79,"")</f>
        <v/>
      </c>
      <c r="G63" t="str">
        <f>IF(SUM('B1.1'!$U79:$Z79)=6,'B1.1'!F79,"")</f>
        <v/>
      </c>
      <c r="H63" t="str">
        <f>IF(SUM('B1.1'!$U79:$Z79)=6,'B1.1'!G79,"")</f>
        <v/>
      </c>
      <c r="I63" t="str">
        <f>IF(SUM('B1.1'!$U79:$Z79)=6,'B1.1'!H79,"")</f>
        <v/>
      </c>
      <c r="J63" t="str">
        <f>IF(SUM('B1.1'!$U79:$Z79)=6,'B1.1'!I79,"")</f>
        <v/>
      </c>
    </row>
    <row r="64" spans="1:10" x14ac:dyDescent="0.25">
      <c r="A64" t="str">
        <f>IF(SUM('B1.1'!U80:Z80)=6,'Angaben KH-Standort'!$D$27,"")</f>
        <v/>
      </c>
      <c r="B64" t="str">
        <f>IF(SUM('B1.1'!U80:Z80)=67,'Angaben KH-Standort'!$D$26,"")</f>
        <v/>
      </c>
      <c r="C64" t="str">
        <f>IF(SUM('B1.1'!U80:Z80)=6,'Angaben KH-Standort'!$D$13,"")</f>
        <v/>
      </c>
      <c r="D64" t="str">
        <f>IF(SUM('B1.1'!$U80:$Z80)=6,'B1.1'!C80,"")</f>
        <v/>
      </c>
      <c r="E64" t="str">
        <f>IF(SUM('B1.1'!$U80:$Z80)=6,'B1.1'!D80,"")</f>
        <v/>
      </c>
      <c r="F64" t="str">
        <f>IF(SUM('B1.1'!$U80:$Z80)=6,'B1.1'!E80,"")</f>
        <v/>
      </c>
      <c r="G64" t="str">
        <f>IF(SUM('B1.1'!$U80:$Z80)=6,'B1.1'!F80,"")</f>
        <v/>
      </c>
      <c r="H64" t="str">
        <f>IF(SUM('B1.1'!$U80:$Z80)=6,'B1.1'!G80,"")</f>
        <v/>
      </c>
      <c r="I64" t="str">
        <f>IF(SUM('B1.1'!$U80:$Z80)=6,'B1.1'!H80,"")</f>
        <v/>
      </c>
      <c r="J64" t="str">
        <f>IF(SUM('B1.1'!$U80:$Z80)=6,'B1.1'!I80,"")</f>
        <v/>
      </c>
    </row>
    <row r="65" spans="1:10" x14ac:dyDescent="0.25">
      <c r="A65" t="str">
        <f>IF(SUM('B1.1'!U81:Z81)=6,'Angaben KH-Standort'!$D$27,"")</f>
        <v/>
      </c>
      <c r="B65" t="str">
        <f>IF(SUM('B1.1'!U81:Z81)=67,'Angaben KH-Standort'!$D$26,"")</f>
        <v/>
      </c>
      <c r="C65" t="str">
        <f>IF(SUM('B1.1'!U81:Z81)=6,'Angaben KH-Standort'!$D$13,"")</f>
        <v/>
      </c>
      <c r="D65" t="str">
        <f>IF(SUM('B1.1'!$U81:$Z81)=6,'B1.1'!C81,"")</f>
        <v/>
      </c>
      <c r="E65" t="str">
        <f>IF(SUM('B1.1'!$U81:$Z81)=6,'B1.1'!D81,"")</f>
        <v/>
      </c>
      <c r="F65" t="str">
        <f>IF(SUM('B1.1'!$U81:$Z81)=6,'B1.1'!E81,"")</f>
        <v/>
      </c>
      <c r="G65" t="str">
        <f>IF(SUM('B1.1'!$U81:$Z81)=6,'B1.1'!F81,"")</f>
        <v/>
      </c>
      <c r="H65" t="str">
        <f>IF(SUM('B1.1'!$U81:$Z81)=6,'B1.1'!G81,"")</f>
        <v/>
      </c>
      <c r="I65" t="str">
        <f>IF(SUM('B1.1'!$U81:$Z81)=6,'B1.1'!H81,"")</f>
        <v/>
      </c>
      <c r="J65" t="str">
        <f>IF(SUM('B1.1'!$U81:$Z81)=6,'B1.1'!I81,"")</f>
        <v/>
      </c>
    </row>
    <row r="66" spans="1:10" x14ac:dyDescent="0.25">
      <c r="A66" t="str">
        <f>IF(SUM('B1.1'!U82:Z82)=6,'Angaben KH-Standort'!$D$27,"")</f>
        <v/>
      </c>
      <c r="B66" t="str">
        <f>IF(SUM('B1.1'!U82:Z82)=67,'Angaben KH-Standort'!$D$26,"")</f>
        <v/>
      </c>
      <c r="C66" t="str">
        <f>IF(SUM('B1.1'!U82:Z82)=6,'Angaben KH-Standort'!$D$13,"")</f>
        <v/>
      </c>
      <c r="D66" t="str">
        <f>IF(SUM('B1.1'!$U82:$Z82)=6,'B1.1'!C82,"")</f>
        <v/>
      </c>
      <c r="E66" t="str">
        <f>IF(SUM('B1.1'!$U82:$Z82)=6,'B1.1'!D82,"")</f>
        <v/>
      </c>
      <c r="F66" t="str">
        <f>IF(SUM('B1.1'!$U82:$Z82)=6,'B1.1'!E82,"")</f>
        <v/>
      </c>
      <c r="G66" t="str">
        <f>IF(SUM('B1.1'!$U82:$Z82)=6,'B1.1'!F82,"")</f>
        <v/>
      </c>
      <c r="H66" t="str">
        <f>IF(SUM('B1.1'!$U82:$Z82)=6,'B1.1'!G82,"")</f>
        <v/>
      </c>
      <c r="I66" t="str">
        <f>IF(SUM('B1.1'!$U82:$Z82)=6,'B1.1'!H82,"")</f>
        <v/>
      </c>
      <c r="J66" t="str">
        <f>IF(SUM('B1.1'!$U82:$Z82)=6,'B1.1'!I82,"")</f>
        <v/>
      </c>
    </row>
    <row r="67" spans="1:10" x14ac:dyDescent="0.25">
      <c r="A67" t="str">
        <f>IF(SUM('B1.1'!U83:Z83)=6,'Angaben KH-Standort'!$D$27,"")</f>
        <v/>
      </c>
      <c r="B67" t="str">
        <f>IF(SUM('B1.1'!U83:Z83)=67,'Angaben KH-Standort'!$D$26,"")</f>
        <v/>
      </c>
      <c r="C67" t="str">
        <f>IF(SUM('B1.1'!U83:Z83)=6,'Angaben KH-Standort'!$D$13,"")</f>
        <v/>
      </c>
      <c r="D67" t="str">
        <f>IF(SUM('B1.1'!$U83:$Z83)=6,'B1.1'!C83,"")</f>
        <v/>
      </c>
      <c r="E67" t="str">
        <f>IF(SUM('B1.1'!$U83:$Z83)=6,'B1.1'!D83,"")</f>
        <v/>
      </c>
      <c r="F67" t="str">
        <f>IF(SUM('B1.1'!$U83:$Z83)=6,'B1.1'!E83,"")</f>
        <v/>
      </c>
      <c r="G67" t="str">
        <f>IF(SUM('B1.1'!$U83:$Z83)=6,'B1.1'!F83,"")</f>
        <v/>
      </c>
      <c r="H67" t="str">
        <f>IF(SUM('B1.1'!$U83:$Z83)=6,'B1.1'!G83,"")</f>
        <v/>
      </c>
      <c r="I67" t="str">
        <f>IF(SUM('B1.1'!$U83:$Z83)=6,'B1.1'!H83,"")</f>
        <v/>
      </c>
      <c r="J67" t="str">
        <f>IF(SUM('B1.1'!$U83:$Z83)=6,'B1.1'!I83,"")</f>
        <v/>
      </c>
    </row>
    <row r="68" spans="1:10" x14ac:dyDescent="0.25">
      <c r="A68" t="str">
        <f>IF(SUM('B1.1'!U84:Z84)=6,'Angaben KH-Standort'!$D$27,"")</f>
        <v/>
      </c>
      <c r="B68" t="str">
        <f>IF(SUM('B1.1'!U84:Z84)=67,'Angaben KH-Standort'!$D$26,"")</f>
        <v/>
      </c>
      <c r="C68" t="str">
        <f>IF(SUM('B1.1'!U84:Z84)=6,'Angaben KH-Standort'!$D$13,"")</f>
        <v/>
      </c>
      <c r="D68" t="str">
        <f>IF(SUM('B1.1'!$U84:$Z84)=6,'B1.1'!C84,"")</f>
        <v/>
      </c>
      <c r="E68" t="str">
        <f>IF(SUM('B1.1'!$U84:$Z84)=6,'B1.1'!D84,"")</f>
        <v/>
      </c>
      <c r="F68" t="str">
        <f>IF(SUM('B1.1'!$U84:$Z84)=6,'B1.1'!E84,"")</f>
        <v/>
      </c>
      <c r="G68" t="str">
        <f>IF(SUM('B1.1'!$U84:$Z84)=6,'B1.1'!F84,"")</f>
        <v/>
      </c>
      <c r="H68" t="str">
        <f>IF(SUM('B1.1'!$U84:$Z84)=6,'B1.1'!G84,"")</f>
        <v/>
      </c>
      <c r="I68" t="str">
        <f>IF(SUM('B1.1'!$U84:$Z84)=6,'B1.1'!H84,"")</f>
        <v/>
      </c>
      <c r="J68" t="str">
        <f>IF(SUM('B1.1'!$U84:$Z84)=6,'B1.1'!I84,"")</f>
        <v/>
      </c>
    </row>
    <row r="69" spans="1:10" x14ac:dyDescent="0.25">
      <c r="A69" t="str">
        <f>IF(SUM('B1.1'!U85:Z85)=6,'Angaben KH-Standort'!$D$27,"")</f>
        <v/>
      </c>
      <c r="B69" t="str">
        <f>IF(SUM('B1.1'!U85:Z85)=67,'Angaben KH-Standort'!$D$26,"")</f>
        <v/>
      </c>
      <c r="C69" t="str">
        <f>IF(SUM('B1.1'!U85:Z85)=6,'Angaben KH-Standort'!$D$13,"")</f>
        <v/>
      </c>
      <c r="D69" t="str">
        <f>IF(SUM('B1.1'!$U85:$Z85)=6,'B1.1'!C85,"")</f>
        <v/>
      </c>
      <c r="E69" t="str">
        <f>IF(SUM('B1.1'!$U85:$Z85)=6,'B1.1'!D85,"")</f>
        <v/>
      </c>
      <c r="F69" t="str">
        <f>IF(SUM('B1.1'!$U85:$Z85)=6,'B1.1'!E85,"")</f>
        <v/>
      </c>
      <c r="G69" t="str">
        <f>IF(SUM('B1.1'!$U85:$Z85)=6,'B1.1'!F85,"")</f>
        <v/>
      </c>
      <c r="H69" t="str">
        <f>IF(SUM('B1.1'!$U85:$Z85)=6,'B1.1'!G85,"")</f>
        <v/>
      </c>
      <c r="I69" t="str">
        <f>IF(SUM('B1.1'!$U85:$Z85)=6,'B1.1'!H85,"")</f>
        <v/>
      </c>
      <c r="J69" t="str">
        <f>IF(SUM('B1.1'!$U85:$Z85)=6,'B1.1'!I85,"")</f>
        <v/>
      </c>
    </row>
    <row r="70" spans="1:10" x14ac:dyDescent="0.25">
      <c r="A70" t="str">
        <f>IF(SUM('B1.1'!U86:Z86)=6,'Angaben KH-Standort'!$D$27,"")</f>
        <v/>
      </c>
      <c r="B70" t="str">
        <f>IF(SUM('B1.1'!U86:Z86)=67,'Angaben KH-Standort'!$D$26,"")</f>
        <v/>
      </c>
      <c r="C70" t="str">
        <f>IF(SUM('B1.1'!U86:Z86)=6,'Angaben KH-Standort'!$D$13,"")</f>
        <v/>
      </c>
      <c r="D70" t="str">
        <f>IF(SUM('B1.1'!$U86:$Z86)=6,'B1.1'!C86,"")</f>
        <v/>
      </c>
      <c r="E70" t="str">
        <f>IF(SUM('B1.1'!$U86:$Z86)=6,'B1.1'!D86,"")</f>
        <v/>
      </c>
      <c r="F70" t="str">
        <f>IF(SUM('B1.1'!$U86:$Z86)=6,'B1.1'!E86,"")</f>
        <v/>
      </c>
      <c r="G70" t="str">
        <f>IF(SUM('B1.1'!$U86:$Z86)=6,'B1.1'!F86,"")</f>
        <v/>
      </c>
      <c r="H70" t="str">
        <f>IF(SUM('B1.1'!$U86:$Z86)=6,'B1.1'!G86,"")</f>
        <v/>
      </c>
      <c r="I70" t="str">
        <f>IF(SUM('B1.1'!$U86:$Z86)=6,'B1.1'!H86,"")</f>
        <v/>
      </c>
      <c r="J70" t="str">
        <f>IF(SUM('B1.1'!$U86:$Z86)=6,'B1.1'!I86,"")</f>
        <v/>
      </c>
    </row>
    <row r="71" spans="1:10" x14ac:dyDescent="0.25">
      <c r="A71" t="str">
        <f>IF(SUM('B1.1'!U87:Z87)=6,'Angaben KH-Standort'!$D$27,"")</f>
        <v/>
      </c>
      <c r="B71" t="str">
        <f>IF(SUM('B1.1'!U87:Z87)=67,'Angaben KH-Standort'!$D$26,"")</f>
        <v/>
      </c>
      <c r="C71" t="str">
        <f>IF(SUM('B1.1'!U87:Z87)=6,'Angaben KH-Standort'!$D$13,"")</f>
        <v/>
      </c>
      <c r="D71" t="str">
        <f>IF(SUM('B1.1'!$U87:$Z87)=6,'B1.1'!C87,"")</f>
        <v/>
      </c>
      <c r="E71" t="str">
        <f>IF(SUM('B1.1'!$U87:$Z87)=6,'B1.1'!D87,"")</f>
        <v/>
      </c>
      <c r="F71" t="str">
        <f>IF(SUM('B1.1'!$U87:$Z87)=6,'B1.1'!E87,"")</f>
        <v/>
      </c>
      <c r="G71" t="str">
        <f>IF(SUM('B1.1'!$U87:$Z87)=6,'B1.1'!F87,"")</f>
        <v/>
      </c>
      <c r="H71" t="str">
        <f>IF(SUM('B1.1'!$U87:$Z87)=6,'B1.1'!G87,"")</f>
        <v/>
      </c>
      <c r="I71" t="str">
        <f>IF(SUM('B1.1'!$U87:$Z87)=6,'B1.1'!H87,"")</f>
        <v/>
      </c>
      <c r="J71" t="str">
        <f>IF(SUM('B1.1'!$U87:$Z87)=6,'B1.1'!I87,"")</f>
        <v/>
      </c>
    </row>
    <row r="72" spans="1:10" x14ac:dyDescent="0.25">
      <c r="A72" t="str">
        <f>IF(SUM('B1.1'!U88:Z88)=6,'Angaben KH-Standort'!$D$27,"")</f>
        <v/>
      </c>
      <c r="B72" t="str">
        <f>IF(SUM('B1.1'!U88:Z88)=67,'Angaben KH-Standort'!$D$26,"")</f>
        <v/>
      </c>
      <c r="C72" t="str">
        <f>IF(SUM('B1.1'!U88:Z88)=6,'Angaben KH-Standort'!$D$13,"")</f>
        <v/>
      </c>
      <c r="D72" t="str">
        <f>IF(SUM('B1.1'!$U88:$Z88)=6,'B1.1'!C88,"")</f>
        <v/>
      </c>
      <c r="E72" t="str">
        <f>IF(SUM('B1.1'!$U88:$Z88)=6,'B1.1'!D88,"")</f>
        <v/>
      </c>
      <c r="F72" t="str">
        <f>IF(SUM('B1.1'!$U88:$Z88)=6,'B1.1'!E88,"")</f>
        <v/>
      </c>
      <c r="G72" t="str">
        <f>IF(SUM('B1.1'!$U88:$Z88)=6,'B1.1'!F88,"")</f>
        <v/>
      </c>
      <c r="H72" t="str">
        <f>IF(SUM('B1.1'!$U88:$Z88)=6,'B1.1'!G88,"")</f>
        <v/>
      </c>
      <c r="I72" t="str">
        <f>IF(SUM('B1.1'!$U88:$Z88)=6,'B1.1'!H88,"")</f>
        <v/>
      </c>
      <c r="J72" t="str">
        <f>IF(SUM('B1.1'!$U88:$Z88)=6,'B1.1'!I88,"")</f>
        <v/>
      </c>
    </row>
    <row r="73" spans="1:10" x14ac:dyDescent="0.25">
      <c r="A73" t="str">
        <f>IF(SUM('B1.1'!U89:Z89)=6,'Angaben KH-Standort'!$D$27,"")</f>
        <v/>
      </c>
      <c r="B73" t="str">
        <f>IF(SUM('B1.1'!U89:Z89)=67,'Angaben KH-Standort'!$D$26,"")</f>
        <v/>
      </c>
      <c r="C73" t="str">
        <f>IF(SUM('B1.1'!U89:Z89)=6,'Angaben KH-Standort'!$D$13,"")</f>
        <v/>
      </c>
      <c r="D73" t="str">
        <f>IF(SUM('B1.1'!$U89:$Z89)=6,'B1.1'!C89,"")</f>
        <v/>
      </c>
      <c r="E73" t="str">
        <f>IF(SUM('B1.1'!$U89:$Z89)=6,'B1.1'!D89,"")</f>
        <v/>
      </c>
      <c r="F73" t="str">
        <f>IF(SUM('B1.1'!$U89:$Z89)=6,'B1.1'!E89,"")</f>
        <v/>
      </c>
      <c r="G73" t="str">
        <f>IF(SUM('B1.1'!$U89:$Z89)=6,'B1.1'!F89,"")</f>
        <v/>
      </c>
      <c r="H73" t="str">
        <f>IF(SUM('B1.1'!$U89:$Z89)=6,'B1.1'!G89,"")</f>
        <v/>
      </c>
      <c r="I73" t="str">
        <f>IF(SUM('B1.1'!$U89:$Z89)=6,'B1.1'!H89,"")</f>
        <v/>
      </c>
      <c r="J73" t="str">
        <f>IF(SUM('B1.1'!$U89:$Z89)=6,'B1.1'!I89,"")</f>
        <v/>
      </c>
    </row>
    <row r="74" spans="1:10" x14ac:dyDescent="0.25">
      <c r="A74" t="str">
        <f>IF(SUM('B1.1'!U90:Z90)=6,'Angaben KH-Standort'!$D$27,"")</f>
        <v/>
      </c>
      <c r="B74" t="str">
        <f>IF(SUM('B1.1'!U90:Z90)=67,'Angaben KH-Standort'!$D$26,"")</f>
        <v/>
      </c>
      <c r="C74" t="str">
        <f>IF(SUM('B1.1'!U90:Z90)=6,'Angaben KH-Standort'!$D$13,"")</f>
        <v/>
      </c>
      <c r="D74" t="str">
        <f>IF(SUM('B1.1'!$U90:$Z90)=6,'B1.1'!C90,"")</f>
        <v/>
      </c>
      <c r="E74" t="str">
        <f>IF(SUM('B1.1'!$U90:$Z90)=6,'B1.1'!D90,"")</f>
        <v/>
      </c>
      <c r="F74" t="str">
        <f>IF(SUM('B1.1'!$U90:$Z90)=6,'B1.1'!E90,"")</f>
        <v/>
      </c>
      <c r="G74" t="str">
        <f>IF(SUM('B1.1'!$U90:$Z90)=6,'B1.1'!F90,"")</f>
        <v/>
      </c>
      <c r="H74" t="str">
        <f>IF(SUM('B1.1'!$U90:$Z90)=6,'B1.1'!G90,"")</f>
        <v/>
      </c>
      <c r="I74" t="str">
        <f>IF(SUM('B1.1'!$U90:$Z90)=6,'B1.1'!H90,"")</f>
        <v/>
      </c>
      <c r="J74" t="str">
        <f>IF(SUM('B1.1'!$U90:$Z90)=6,'B1.1'!I90,"")</f>
        <v/>
      </c>
    </row>
    <row r="75" spans="1:10" x14ac:dyDescent="0.25">
      <c r="A75" t="str">
        <f>IF(SUM('B1.1'!U91:Z91)=6,'Angaben KH-Standort'!$D$27,"")</f>
        <v/>
      </c>
      <c r="B75" t="str">
        <f>IF(SUM('B1.1'!U91:Z91)=67,'Angaben KH-Standort'!$D$26,"")</f>
        <v/>
      </c>
      <c r="C75" t="str">
        <f>IF(SUM('B1.1'!U91:Z91)=6,'Angaben KH-Standort'!$D$13,"")</f>
        <v/>
      </c>
      <c r="D75" t="str">
        <f>IF(SUM('B1.1'!$U91:$Z91)=6,'B1.1'!C91,"")</f>
        <v/>
      </c>
      <c r="E75" t="str">
        <f>IF(SUM('B1.1'!$U91:$Z91)=6,'B1.1'!D91,"")</f>
        <v/>
      </c>
      <c r="F75" t="str">
        <f>IF(SUM('B1.1'!$U91:$Z91)=6,'B1.1'!E91,"")</f>
        <v/>
      </c>
      <c r="G75" t="str">
        <f>IF(SUM('B1.1'!$U91:$Z91)=6,'B1.1'!F91,"")</f>
        <v/>
      </c>
      <c r="H75" t="str">
        <f>IF(SUM('B1.1'!$U91:$Z91)=6,'B1.1'!G91,"")</f>
        <v/>
      </c>
      <c r="I75" t="str">
        <f>IF(SUM('B1.1'!$U91:$Z91)=6,'B1.1'!H91,"")</f>
        <v/>
      </c>
      <c r="J75" t="str">
        <f>IF(SUM('B1.1'!$U91:$Z91)=6,'B1.1'!I91,"")</f>
        <v/>
      </c>
    </row>
    <row r="76" spans="1:10" x14ac:dyDescent="0.25">
      <c r="A76" t="str">
        <f>IF(SUM('B1.1'!U92:Z92)=6,'Angaben KH-Standort'!$D$27,"")</f>
        <v/>
      </c>
      <c r="B76" t="str">
        <f>IF(SUM('B1.1'!U92:Z92)=67,'Angaben KH-Standort'!$D$26,"")</f>
        <v/>
      </c>
      <c r="C76" t="str">
        <f>IF(SUM('B1.1'!U92:Z92)=6,'Angaben KH-Standort'!$D$13,"")</f>
        <v/>
      </c>
      <c r="D76" t="str">
        <f>IF(SUM('B1.1'!$U92:$Z92)=6,'B1.1'!C92,"")</f>
        <v/>
      </c>
      <c r="E76" t="str">
        <f>IF(SUM('B1.1'!$U92:$Z92)=6,'B1.1'!D92,"")</f>
        <v/>
      </c>
      <c r="F76" t="str">
        <f>IF(SUM('B1.1'!$U92:$Z92)=6,'B1.1'!E92,"")</f>
        <v/>
      </c>
      <c r="G76" t="str">
        <f>IF(SUM('B1.1'!$U92:$Z92)=6,'B1.1'!F92,"")</f>
        <v/>
      </c>
      <c r="H76" t="str">
        <f>IF(SUM('B1.1'!$U92:$Z92)=6,'B1.1'!G92,"")</f>
        <v/>
      </c>
      <c r="I76" t="str">
        <f>IF(SUM('B1.1'!$U92:$Z92)=6,'B1.1'!H92,"")</f>
        <v/>
      </c>
      <c r="J76" t="str">
        <f>IF(SUM('B1.1'!$U92:$Z92)=6,'B1.1'!I92,"")</f>
        <v/>
      </c>
    </row>
    <row r="77" spans="1:10" x14ac:dyDescent="0.25">
      <c r="A77" t="str">
        <f>IF(SUM('B1.1'!U93:Z93)=6,'Angaben KH-Standort'!$D$27,"")</f>
        <v/>
      </c>
      <c r="B77" t="str">
        <f>IF(SUM('B1.1'!U93:Z93)=67,'Angaben KH-Standort'!$D$26,"")</f>
        <v/>
      </c>
      <c r="C77" t="str">
        <f>IF(SUM('B1.1'!U93:Z93)=6,'Angaben KH-Standort'!$D$13,"")</f>
        <v/>
      </c>
      <c r="D77" t="str">
        <f>IF(SUM('B1.1'!$U93:$Z93)=6,'B1.1'!C93,"")</f>
        <v/>
      </c>
      <c r="E77" t="str">
        <f>IF(SUM('B1.1'!$U93:$Z93)=6,'B1.1'!D93,"")</f>
        <v/>
      </c>
      <c r="F77" t="str">
        <f>IF(SUM('B1.1'!$U93:$Z93)=6,'B1.1'!E93,"")</f>
        <v/>
      </c>
      <c r="G77" t="str">
        <f>IF(SUM('B1.1'!$U93:$Z93)=6,'B1.1'!F93,"")</f>
        <v/>
      </c>
      <c r="H77" t="str">
        <f>IF(SUM('B1.1'!$U93:$Z93)=6,'B1.1'!G93,"")</f>
        <v/>
      </c>
      <c r="I77" t="str">
        <f>IF(SUM('B1.1'!$U93:$Z93)=6,'B1.1'!H93,"")</f>
        <v/>
      </c>
      <c r="J77" t="str">
        <f>IF(SUM('B1.1'!$U93:$Z93)=6,'B1.1'!I93,"")</f>
        <v/>
      </c>
    </row>
    <row r="78" spans="1:10" x14ac:dyDescent="0.25">
      <c r="A78" t="str">
        <f>IF(SUM('B1.1'!U94:Z94)=6,'Angaben KH-Standort'!$D$27,"")</f>
        <v/>
      </c>
      <c r="B78" t="str">
        <f>IF(SUM('B1.1'!U94:Z94)=67,'Angaben KH-Standort'!$D$26,"")</f>
        <v/>
      </c>
      <c r="C78" t="str">
        <f>IF(SUM('B1.1'!U94:Z94)=6,'Angaben KH-Standort'!$D$13,"")</f>
        <v/>
      </c>
      <c r="D78" t="str">
        <f>IF(SUM('B1.1'!$U94:$Z94)=6,'B1.1'!C94,"")</f>
        <v/>
      </c>
      <c r="E78" t="str">
        <f>IF(SUM('B1.1'!$U94:$Z94)=6,'B1.1'!D94,"")</f>
        <v/>
      </c>
      <c r="F78" t="str">
        <f>IF(SUM('B1.1'!$U94:$Z94)=6,'B1.1'!E94,"")</f>
        <v/>
      </c>
      <c r="G78" t="str">
        <f>IF(SUM('B1.1'!$U94:$Z94)=6,'B1.1'!F94,"")</f>
        <v/>
      </c>
      <c r="H78" t="str">
        <f>IF(SUM('B1.1'!$U94:$Z94)=6,'B1.1'!G94,"")</f>
        <v/>
      </c>
      <c r="I78" t="str">
        <f>IF(SUM('B1.1'!$U94:$Z94)=6,'B1.1'!H94,"")</f>
        <v/>
      </c>
      <c r="J78" t="str">
        <f>IF(SUM('B1.1'!$U94:$Z94)=6,'B1.1'!I94,"")</f>
        <v/>
      </c>
    </row>
    <row r="79" spans="1:10" x14ac:dyDescent="0.25">
      <c r="A79" t="str">
        <f>IF(SUM('B1.1'!U95:Z95)=6,'Angaben KH-Standort'!$D$27,"")</f>
        <v/>
      </c>
      <c r="B79" t="str">
        <f>IF(SUM('B1.1'!U95:Z95)=67,'Angaben KH-Standort'!$D$26,"")</f>
        <v/>
      </c>
      <c r="C79" t="str">
        <f>IF(SUM('B1.1'!U95:Z95)=6,'Angaben KH-Standort'!$D$13,"")</f>
        <v/>
      </c>
      <c r="D79" t="str">
        <f>IF(SUM('B1.1'!$U95:$Z95)=6,'B1.1'!C95,"")</f>
        <v/>
      </c>
      <c r="E79" t="str">
        <f>IF(SUM('B1.1'!$U95:$Z95)=6,'B1.1'!D95,"")</f>
        <v/>
      </c>
      <c r="F79" t="str">
        <f>IF(SUM('B1.1'!$U95:$Z95)=6,'B1.1'!E95,"")</f>
        <v/>
      </c>
      <c r="G79" t="str">
        <f>IF(SUM('B1.1'!$U95:$Z95)=6,'B1.1'!F95,"")</f>
        <v/>
      </c>
      <c r="H79" t="str">
        <f>IF(SUM('B1.1'!$U95:$Z95)=6,'B1.1'!G95,"")</f>
        <v/>
      </c>
      <c r="I79" t="str">
        <f>IF(SUM('B1.1'!$U95:$Z95)=6,'B1.1'!H95,"")</f>
        <v/>
      </c>
      <c r="J79" t="str">
        <f>IF(SUM('B1.1'!$U95:$Z95)=6,'B1.1'!I95,"")</f>
        <v/>
      </c>
    </row>
    <row r="80" spans="1:10" x14ac:dyDescent="0.25">
      <c r="A80" t="str">
        <f>IF(SUM('B1.1'!U96:Z96)=6,'Angaben KH-Standort'!$D$27,"")</f>
        <v/>
      </c>
      <c r="B80" t="str">
        <f>IF(SUM('B1.1'!U96:Z96)=67,'Angaben KH-Standort'!$D$26,"")</f>
        <v/>
      </c>
      <c r="C80" t="str">
        <f>IF(SUM('B1.1'!U96:Z96)=6,'Angaben KH-Standort'!$D$13,"")</f>
        <v/>
      </c>
      <c r="D80" t="str">
        <f>IF(SUM('B1.1'!$U96:$Z96)=6,'B1.1'!C96,"")</f>
        <v/>
      </c>
      <c r="E80" t="str">
        <f>IF(SUM('B1.1'!$U96:$Z96)=6,'B1.1'!D96,"")</f>
        <v/>
      </c>
      <c r="F80" t="str">
        <f>IF(SUM('B1.1'!$U96:$Z96)=6,'B1.1'!E96,"")</f>
        <v/>
      </c>
      <c r="G80" t="str">
        <f>IF(SUM('B1.1'!$U96:$Z96)=6,'B1.1'!F96,"")</f>
        <v/>
      </c>
      <c r="H80" t="str">
        <f>IF(SUM('B1.1'!$U96:$Z96)=6,'B1.1'!G96,"")</f>
        <v/>
      </c>
      <c r="I80" t="str">
        <f>IF(SUM('B1.1'!$U96:$Z96)=6,'B1.1'!H96,"")</f>
        <v/>
      </c>
      <c r="J80" t="str">
        <f>IF(SUM('B1.1'!$U96:$Z96)=6,'B1.1'!I96,"")</f>
        <v/>
      </c>
    </row>
    <row r="81" spans="1:10" x14ac:dyDescent="0.25">
      <c r="A81" t="str">
        <f>IF(SUM('B1.1'!U97:Z97)=6,'Angaben KH-Standort'!$D$27,"")</f>
        <v/>
      </c>
      <c r="B81" t="str">
        <f>IF(SUM('B1.1'!U97:Z97)=67,'Angaben KH-Standort'!$D$26,"")</f>
        <v/>
      </c>
      <c r="C81" t="str">
        <f>IF(SUM('B1.1'!U97:Z97)=6,'Angaben KH-Standort'!$D$13,"")</f>
        <v/>
      </c>
      <c r="D81" t="str">
        <f>IF(SUM('B1.1'!$U97:$Z97)=6,'B1.1'!C97,"")</f>
        <v/>
      </c>
      <c r="E81" t="str">
        <f>IF(SUM('B1.1'!$U97:$Z97)=6,'B1.1'!D97,"")</f>
        <v/>
      </c>
      <c r="F81" t="str">
        <f>IF(SUM('B1.1'!$U97:$Z97)=6,'B1.1'!E97,"")</f>
        <v/>
      </c>
      <c r="G81" t="str">
        <f>IF(SUM('B1.1'!$U97:$Z97)=6,'B1.1'!F97,"")</f>
        <v/>
      </c>
      <c r="H81" t="str">
        <f>IF(SUM('B1.1'!$U97:$Z97)=6,'B1.1'!G97,"")</f>
        <v/>
      </c>
      <c r="I81" t="str">
        <f>IF(SUM('B1.1'!$U97:$Z97)=6,'B1.1'!H97,"")</f>
        <v/>
      </c>
      <c r="J81" t="str">
        <f>IF(SUM('B1.1'!$U97:$Z97)=6,'B1.1'!I97,"")</f>
        <v/>
      </c>
    </row>
    <row r="82" spans="1:10" x14ac:dyDescent="0.25">
      <c r="A82" t="str">
        <f>IF(SUM('B1.1'!U98:Z98)=6,'Angaben KH-Standort'!$D$27,"")</f>
        <v/>
      </c>
      <c r="B82" t="str">
        <f>IF(SUM('B1.1'!U98:Z98)=67,'Angaben KH-Standort'!$D$26,"")</f>
        <v/>
      </c>
      <c r="C82" t="str">
        <f>IF(SUM('B1.1'!U98:Z98)=6,'Angaben KH-Standort'!$D$13,"")</f>
        <v/>
      </c>
      <c r="D82" t="str">
        <f>IF(SUM('B1.1'!$U98:$Z98)=6,'B1.1'!C98,"")</f>
        <v/>
      </c>
      <c r="E82" t="str">
        <f>IF(SUM('B1.1'!$U98:$Z98)=6,'B1.1'!D98,"")</f>
        <v/>
      </c>
      <c r="F82" t="str">
        <f>IF(SUM('B1.1'!$U98:$Z98)=6,'B1.1'!E98,"")</f>
        <v/>
      </c>
      <c r="G82" t="str">
        <f>IF(SUM('B1.1'!$U98:$Z98)=6,'B1.1'!F98,"")</f>
        <v/>
      </c>
      <c r="H82" t="str">
        <f>IF(SUM('B1.1'!$U98:$Z98)=6,'B1.1'!G98,"")</f>
        <v/>
      </c>
      <c r="I82" t="str">
        <f>IF(SUM('B1.1'!$U98:$Z98)=6,'B1.1'!H98,"")</f>
        <v/>
      </c>
      <c r="J82" t="str">
        <f>IF(SUM('B1.1'!$U98:$Z98)=6,'B1.1'!I98,"")</f>
        <v/>
      </c>
    </row>
    <row r="83" spans="1:10" x14ac:dyDescent="0.25">
      <c r="A83" t="str">
        <f>IF(SUM('B1.1'!U99:Z99)=6,'Angaben KH-Standort'!$D$27,"")</f>
        <v/>
      </c>
      <c r="B83" t="str">
        <f>IF(SUM('B1.1'!U99:Z99)=67,'Angaben KH-Standort'!$D$26,"")</f>
        <v/>
      </c>
      <c r="C83" t="str">
        <f>IF(SUM('B1.1'!U99:Z99)=6,'Angaben KH-Standort'!$D$13,"")</f>
        <v/>
      </c>
      <c r="D83" t="str">
        <f>IF(SUM('B1.1'!$U99:$Z99)=6,'B1.1'!C99,"")</f>
        <v/>
      </c>
      <c r="E83" t="str">
        <f>IF(SUM('B1.1'!$U99:$Z99)=6,'B1.1'!D99,"")</f>
        <v/>
      </c>
      <c r="F83" t="str">
        <f>IF(SUM('B1.1'!$U99:$Z99)=6,'B1.1'!E99,"")</f>
        <v/>
      </c>
      <c r="G83" t="str">
        <f>IF(SUM('B1.1'!$U99:$Z99)=6,'B1.1'!F99,"")</f>
        <v/>
      </c>
      <c r="H83" t="str">
        <f>IF(SUM('B1.1'!$U99:$Z99)=6,'B1.1'!G99,"")</f>
        <v/>
      </c>
      <c r="I83" t="str">
        <f>IF(SUM('B1.1'!$U99:$Z99)=6,'B1.1'!H99,"")</f>
        <v/>
      </c>
      <c r="J83" t="str">
        <f>IF(SUM('B1.1'!$U99:$Z99)=6,'B1.1'!I99,"")</f>
        <v/>
      </c>
    </row>
    <row r="84" spans="1:10" x14ac:dyDescent="0.25">
      <c r="A84" t="str">
        <f>IF(SUM('B1.1'!U100:Z100)=6,'Angaben KH-Standort'!$D$27,"")</f>
        <v/>
      </c>
      <c r="B84" t="str">
        <f>IF(SUM('B1.1'!U100:Z100)=67,'Angaben KH-Standort'!$D$26,"")</f>
        <v/>
      </c>
      <c r="C84" t="str">
        <f>IF(SUM('B1.1'!U100:Z100)=6,'Angaben KH-Standort'!$D$13,"")</f>
        <v/>
      </c>
      <c r="D84" t="str">
        <f>IF(SUM('B1.1'!$U100:$Z100)=6,'B1.1'!C100,"")</f>
        <v/>
      </c>
      <c r="E84" t="str">
        <f>IF(SUM('B1.1'!$U100:$Z100)=6,'B1.1'!D100,"")</f>
        <v/>
      </c>
      <c r="F84" t="str">
        <f>IF(SUM('B1.1'!$U100:$Z100)=6,'B1.1'!E100,"")</f>
        <v/>
      </c>
      <c r="G84" t="str">
        <f>IF(SUM('B1.1'!$U100:$Z100)=6,'B1.1'!F100,"")</f>
        <v/>
      </c>
      <c r="H84" t="str">
        <f>IF(SUM('B1.1'!$U100:$Z100)=6,'B1.1'!G100,"")</f>
        <v/>
      </c>
      <c r="I84" t="str">
        <f>IF(SUM('B1.1'!$U100:$Z100)=6,'B1.1'!H100,"")</f>
        <v/>
      </c>
      <c r="J84" t="str">
        <f>IF(SUM('B1.1'!$U100:$Z100)=6,'B1.1'!I100,"")</f>
        <v/>
      </c>
    </row>
    <row r="85" spans="1:10" x14ac:dyDescent="0.25">
      <c r="A85" t="str">
        <f>IF(SUM('B1.1'!U101:Z101)=6,'Angaben KH-Standort'!$D$27,"")</f>
        <v/>
      </c>
      <c r="B85" t="str">
        <f>IF(SUM('B1.1'!U101:Z101)=67,'Angaben KH-Standort'!$D$26,"")</f>
        <v/>
      </c>
      <c r="C85" t="str">
        <f>IF(SUM('B1.1'!U101:Z101)=6,'Angaben KH-Standort'!$D$13,"")</f>
        <v/>
      </c>
      <c r="D85" t="str">
        <f>IF(SUM('B1.1'!$U101:$Z101)=6,'B1.1'!C101,"")</f>
        <v/>
      </c>
      <c r="E85" t="str">
        <f>IF(SUM('B1.1'!$U101:$Z101)=6,'B1.1'!D101,"")</f>
        <v/>
      </c>
      <c r="F85" t="str">
        <f>IF(SUM('B1.1'!$U101:$Z101)=6,'B1.1'!E101,"")</f>
        <v/>
      </c>
      <c r="G85" t="str">
        <f>IF(SUM('B1.1'!$U101:$Z101)=6,'B1.1'!F101,"")</f>
        <v/>
      </c>
      <c r="H85" t="str">
        <f>IF(SUM('B1.1'!$U101:$Z101)=6,'B1.1'!G101,"")</f>
        <v/>
      </c>
      <c r="I85" t="str">
        <f>IF(SUM('B1.1'!$U101:$Z101)=6,'B1.1'!H101,"")</f>
        <v/>
      </c>
      <c r="J85" t="str">
        <f>IF(SUM('B1.1'!$U101:$Z101)=6,'B1.1'!I101,"")</f>
        <v/>
      </c>
    </row>
    <row r="86" spans="1:10" x14ac:dyDescent="0.25">
      <c r="A86" t="str">
        <f>IF(SUM('B1.1'!U102:Z102)=6,'Angaben KH-Standort'!$D$27,"")</f>
        <v/>
      </c>
      <c r="B86" t="str">
        <f>IF(SUM('B1.1'!U102:Z102)=67,'Angaben KH-Standort'!$D$26,"")</f>
        <v/>
      </c>
      <c r="C86" t="str">
        <f>IF(SUM('B1.1'!U102:Z102)=6,'Angaben KH-Standort'!$D$13,"")</f>
        <v/>
      </c>
      <c r="D86" t="str">
        <f>IF(SUM('B1.1'!$U102:$Z102)=6,'B1.1'!C102,"")</f>
        <v/>
      </c>
      <c r="E86" t="str">
        <f>IF(SUM('B1.1'!$U102:$Z102)=6,'B1.1'!D102,"")</f>
        <v/>
      </c>
      <c r="F86" t="str">
        <f>IF(SUM('B1.1'!$U102:$Z102)=6,'B1.1'!E102,"")</f>
        <v/>
      </c>
      <c r="G86" t="str">
        <f>IF(SUM('B1.1'!$U102:$Z102)=6,'B1.1'!F102,"")</f>
        <v/>
      </c>
      <c r="H86" t="str">
        <f>IF(SUM('B1.1'!$U102:$Z102)=6,'B1.1'!G102,"")</f>
        <v/>
      </c>
      <c r="I86" t="str">
        <f>IF(SUM('B1.1'!$U102:$Z102)=6,'B1.1'!H102,"")</f>
        <v/>
      </c>
      <c r="J86" t="str">
        <f>IF(SUM('B1.1'!$U102:$Z102)=6,'B1.1'!I102,"")</f>
        <v/>
      </c>
    </row>
    <row r="87" spans="1:10" x14ac:dyDescent="0.25">
      <c r="A87" t="str">
        <f>IF(SUM('B1.1'!U103:Z103)=6,'Angaben KH-Standort'!$D$27,"")</f>
        <v/>
      </c>
      <c r="B87" t="str">
        <f>IF(SUM('B1.1'!U103:Z103)=67,'Angaben KH-Standort'!$D$26,"")</f>
        <v/>
      </c>
      <c r="C87" t="str">
        <f>IF(SUM('B1.1'!U103:Z103)=6,'Angaben KH-Standort'!$D$13,"")</f>
        <v/>
      </c>
      <c r="D87" t="str">
        <f>IF(SUM('B1.1'!$U103:$Z103)=6,'B1.1'!C103,"")</f>
        <v/>
      </c>
      <c r="E87" t="str">
        <f>IF(SUM('B1.1'!$U103:$Z103)=6,'B1.1'!D103,"")</f>
        <v/>
      </c>
      <c r="F87" t="str">
        <f>IF(SUM('B1.1'!$U103:$Z103)=6,'B1.1'!E103,"")</f>
        <v/>
      </c>
      <c r="G87" t="str">
        <f>IF(SUM('B1.1'!$U103:$Z103)=6,'B1.1'!F103,"")</f>
        <v/>
      </c>
      <c r="H87" t="str">
        <f>IF(SUM('B1.1'!$U103:$Z103)=6,'B1.1'!G103,"")</f>
        <v/>
      </c>
      <c r="I87" t="str">
        <f>IF(SUM('B1.1'!$U103:$Z103)=6,'B1.1'!H103,"")</f>
        <v/>
      </c>
      <c r="J87" t="str">
        <f>IF(SUM('B1.1'!$U103:$Z103)=6,'B1.1'!I103,"")</f>
        <v/>
      </c>
    </row>
    <row r="88" spans="1:10" x14ac:dyDescent="0.25">
      <c r="A88" t="str">
        <f>IF(SUM('B1.1'!U104:Z104)=6,'Angaben KH-Standort'!$D$27,"")</f>
        <v/>
      </c>
      <c r="B88" t="str">
        <f>IF(SUM('B1.1'!U104:Z104)=67,'Angaben KH-Standort'!$D$26,"")</f>
        <v/>
      </c>
      <c r="C88" t="str">
        <f>IF(SUM('B1.1'!U104:Z104)=6,'Angaben KH-Standort'!$D$13,"")</f>
        <v/>
      </c>
      <c r="D88" t="str">
        <f>IF(SUM('B1.1'!$U104:$Z104)=6,'B1.1'!C104,"")</f>
        <v/>
      </c>
      <c r="E88" t="str">
        <f>IF(SUM('B1.1'!$U104:$Z104)=6,'B1.1'!D104,"")</f>
        <v/>
      </c>
      <c r="F88" t="str">
        <f>IF(SUM('B1.1'!$U104:$Z104)=6,'B1.1'!E104,"")</f>
        <v/>
      </c>
      <c r="G88" t="str">
        <f>IF(SUM('B1.1'!$U104:$Z104)=6,'B1.1'!F104,"")</f>
        <v/>
      </c>
      <c r="H88" t="str">
        <f>IF(SUM('B1.1'!$U104:$Z104)=6,'B1.1'!G104,"")</f>
        <v/>
      </c>
      <c r="I88" t="str">
        <f>IF(SUM('B1.1'!$U104:$Z104)=6,'B1.1'!H104,"")</f>
        <v/>
      </c>
      <c r="J88" t="str">
        <f>IF(SUM('B1.1'!$U104:$Z104)=6,'B1.1'!I104,"")</f>
        <v/>
      </c>
    </row>
    <row r="89" spans="1:10" x14ac:dyDescent="0.25">
      <c r="A89" t="str">
        <f>IF(SUM('B1.1'!U105:Z105)=6,'Angaben KH-Standort'!$D$27,"")</f>
        <v/>
      </c>
      <c r="B89" t="str">
        <f>IF(SUM('B1.1'!U105:Z105)=67,'Angaben KH-Standort'!$D$26,"")</f>
        <v/>
      </c>
      <c r="C89" t="str">
        <f>IF(SUM('B1.1'!U105:Z105)=6,'Angaben KH-Standort'!$D$13,"")</f>
        <v/>
      </c>
      <c r="D89" t="str">
        <f>IF(SUM('B1.1'!$U105:$Z105)=6,'B1.1'!C105,"")</f>
        <v/>
      </c>
      <c r="E89" t="str">
        <f>IF(SUM('B1.1'!$U105:$Z105)=6,'B1.1'!D105,"")</f>
        <v/>
      </c>
      <c r="F89" t="str">
        <f>IF(SUM('B1.1'!$U105:$Z105)=6,'B1.1'!E105,"")</f>
        <v/>
      </c>
      <c r="G89" t="str">
        <f>IF(SUM('B1.1'!$U105:$Z105)=6,'B1.1'!F105,"")</f>
        <v/>
      </c>
      <c r="H89" t="str">
        <f>IF(SUM('B1.1'!$U105:$Z105)=6,'B1.1'!G105,"")</f>
        <v/>
      </c>
      <c r="I89" t="str">
        <f>IF(SUM('B1.1'!$U105:$Z105)=6,'B1.1'!H105,"")</f>
        <v/>
      </c>
      <c r="J89" t="str">
        <f>IF(SUM('B1.1'!$U105:$Z105)=6,'B1.1'!I105,"")</f>
        <v/>
      </c>
    </row>
    <row r="90" spans="1:10" x14ac:dyDescent="0.25">
      <c r="A90" t="str">
        <f>IF(SUM('B1.1'!U106:Z106)=6,'Angaben KH-Standort'!$D$27,"")</f>
        <v/>
      </c>
      <c r="B90" t="str">
        <f>IF(SUM('B1.1'!U106:Z106)=67,'Angaben KH-Standort'!$D$26,"")</f>
        <v/>
      </c>
      <c r="C90" t="str">
        <f>IF(SUM('B1.1'!U106:Z106)=6,'Angaben KH-Standort'!$D$13,"")</f>
        <v/>
      </c>
      <c r="D90" t="str">
        <f>IF(SUM('B1.1'!$U106:$Z106)=6,'B1.1'!C106,"")</f>
        <v/>
      </c>
      <c r="E90" t="str">
        <f>IF(SUM('B1.1'!$U106:$Z106)=6,'B1.1'!D106,"")</f>
        <v/>
      </c>
      <c r="F90" t="str">
        <f>IF(SUM('B1.1'!$U106:$Z106)=6,'B1.1'!E106,"")</f>
        <v/>
      </c>
      <c r="G90" t="str">
        <f>IF(SUM('B1.1'!$U106:$Z106)=6,'B1.1'!F106,"")</f>
        <v/>
      </c>
      <c r="H90" t="str">
        <f>IF(SUM('B1.1'!$U106:$Z106)=6,'B1.1'!G106,"")</f>
        <v/>
      </c>
      <c r="I90" t="str">
        <f>IF(SUM('B1.1'!$U106:$Z106)=6,'B1.1'!H106,"")</f>
        <v/>
      </c>
      <c r="J90" t="str">
        <f>IF(SUM('B1.1'!$U106:$Z106)=6,'B1.1'!I106,"")</f>
        <v/>
      </c>
    </row>
    <row r="91" spans="1:10" x14ac:dyDescent="0.25">
      <c r="A91" t="str">
        <f>IF(SUM('B1.1'!U107:Z107)=6,'Angaben KH-Standort'!$D$27,"")</f>
        <v/>
      </c>
      <c r="B91" t="str">
        <f>IF(SUM('B1.1'!U107:Z107)=67,'Angaben KH-Standort'!$D$26,"")</f>
        <v/>
      </c>
      <c r="C91" t="str">
        <f>IF(SUM('B1.1'!U107:Z107)=6,'Angaben KH-Standort'!$D$13,"")</f>
        <v/>
      </c>
      <c r="D91" t="str">
        <f>IF(SUM('B1.1'!$U107:$Z107)=6,'B1.1'!C107,"")</f>
        <v/>
      </c>
      <c r="E91" t="str">
        <f>IF(SUM('B1.1'!$U107:$Z107)=6,'B1.1'!D107,"")</f>
        <v/>
      </c>
      <c r="F91" t="str">
        <f>IF(SUM('B1.1'!$U107:$Z107)=6,'B1.1'!E107,"")</f>
        <v/>
      </c>
      <c r="G91" t="str">
        <f>IF(SUM('B1.1'!$U107:$Z107)=6,'B1.1'!F107,"")</f>
        <v/>
      </c>
      <c r="H91" t="str">
        <f>IF(SUM('B1.1'!$U107:$Z107)=6,'B1.1'!G107,"")</f>
        <v/>
      </c>
      <c r="I91" t="str">
        <f>IF(SUM('B1.1'!$U107:$Z107)=6,'B1.1'!H107,"")</f>
        <v/>
      </c>
      <c r="J91" t="str">
        <f>IF(SUM('B1.1'!$U107:$Z107)=6,'B1.1'!I107,"")</f>
        <v/>
      </c>
    </row>
    <row r="92" spans="1:10" x14ac:dyDescent="0.25">
      <c r="A92" t="str">
        <f>IF(SUM('B1.1'!U108:Z108)=6,'Angaben KH-Standort'!$D$27,"")</f>
        <v/>
      </c>
      <c r="B92" t="str">
        <f>IF(SUM('B1.1'!U108:Z108)=67,'Angaben KH-Standort'!$D$26,"")</f>
        <v/>
      </c>
      <c r="C92" t="str">
        <f>IF(SUM('B1.1'!U108:Z108)=6,'Angaben KH-Standort'!$D$13,"")</f>
        <v/>
      </c>
      <c r="D92" t="str">
        <f>IF(SUM('B1.1'!$U108:$Z108)=6,'B1.1'!C108,"")</f>
        <v/>
      </c>
      <c r="E92" t="str">
        <f>IF(SUM('B1.1'!$U108:$Z108)=6,'B1.1'!D108,"")</f>
        <v/>
      </c>
      <c r="F92" t="str">
        <f>IF(SUM('B1.1'!$U108:$Z108)=6,'B1.1'!E108,"")</f>
        <v/>
      </c>
      <c r="G92" t="str">
        <f>IF(SUM('B1.1'!$U108:$Z108)=6,'B1.1'!F108,"")</f>
        <v/>
      </c>
      <c r="H92" t="str">
        <f>IF(SUM('B1.1'!$U108:$Z108)=6,'B1.1'!G108,"")</f>
        <v/>
      </c>
      <c r="I92" t="str">
        <f>IF(SUM('B1.1'!$U108:$Z108)=6,'B1.1'!H108,"")</f>
        <v/>
      </c>
      <c r="J92" t="str">
        <f>IF(SUM('B1.1'!$U108:$Z108)=6,'B1.1'!I108,"")</f>
        <v/>
      </c>
    </row>
    <row r="93" spans="1:10" x14ac:dyDescent="0.25">
      <c r="A93" t="str">
        <f>IF(SUM('B1.1'!U109:Z109)=6,'Angaben KH-Standort'!$D$27,"")</f>
        <v/>
      </c>
      <c r="B93" t="str">
        <f>IF(SUM('B1.1'!U109:Z109)=67,'Angaben KH-Standort'!$D$26,"")</f>
        <v/>
      </c>
      <c r="C93" t="str">
        <f>IF(SUM('B1.1'!U109:Z109)=6,'Angaben KH-Standort'!$D$13,"")</f>
        <v/>
      </c>
      <c r="D93" t="str">
        <f>IF(SUM('B1.1'!$U109:$Z109)=6,'B1.1'!C109,"")</f>
        <v/>
      </c>
      <c r="E93" t="str">
        <f>IF(SUM('B1.1'!$U109:$Z109)=6,'B1.1'!D109,"")</f>
        <v/>
      </c>
      <c r="F93" t="str">
        <f>IF(SUM('B1.1'!$U109:$Z109)=6,'B1.1'!E109,"")</f>
        <v/>
      </c>
      <c r="G93" t="str">
        <f>IF(SUM('B1.1'!$U109:$Z109)=6,'B1.1'!F109,"")</f>
        <v/>
      </c>
      <c r="H93" t="str">
        <f>IF(SUM('B1.1'!$U109:$Z109)=6,'B1.1'!G109,"")</f>
        <v/>
      </c>
      <c r="I93" t="str">
        <f>IF(SUM('B1.1'!$U109:$Z109)=6,'B1.1'!H109,"")</f>
        <v/>
      </c>
      <c r="J93" t="str">
        <f>IF(SUM('B1.1'!$U109:$Z109)=6,'B1.1'!I109,"")</f>
        <v/>
      </c>
    </row>
    <row r="94" spans="1:10" x14ac:dyDescent="0.25">
      <c r="A94" t="str">
        <f>IF(SUM('B1.1'!U110:Z110)=6,'Angaben KH-Standort'!$D$27,"")</f>
        <v/>
      </c>
      <c r="B94" t="str">
        <f>IF(SUM('B1.1'!U110:Z110)=67,'Angaben KH-Standort'!$D$26,"")</f>
        <v/>
      </c>
      <c r="C94" t="str">
        <f>IF(SUM('B1.1'!U110:Z110)=6,'Angaben KH-Standort'!$D$13,"")</f>
        <v/>
      </c>
      <c r="D94" t="str">
        <f>IF(SUM('B1.1'!$U110:$Z110)=6,'B1.1'!C110,"")</f>
        <v/>
      </c>
      <c r="E94" t="str">
        <f>IF(SUM('B1.1'!$U110:$Z110)=6,'B1.1'!D110,"")</f>
        <v/>
      </c>
      <c r="F94" t="str">
        <f>IF(SUM('B1.1'!$U110:$Z110)=6,'B1.1'!E110,"")</f>
        <v/>
      </c>
      <c r="G94" t="str">
        <f>IF(SUM('B1.1'!$U110:$Z110)=6,'B1.1'!F110,"")</f>
        <v/>
      </c>
      <c r="H94" t="str">
        <f>IF(SUM('B1.1'!$U110:$Z110)=6,'B1.1'!G110,"")</f>
        <v/>
      </c>
      <c r="I94" t="str">
        <f>IF(SUM('B1.1'!$U110:$Z110)=6,'B1.1'!H110,"")</f>
        <v/>
      </c>
      <c r="J94" t="str">
        <f>IF(SUM('B1.1'!$U110:$Z110)=6,'B1.1'!I110,"")</f>
        <v/>
      </c>
    </row>
    <row r="95" spans="1:10" x14ac:dyDescent="0.25">
      <c r="A95" t="str">
        <f>IF(SUM('B1.1'!U111:Z111)=6,'Angaben KH-Standort'!$D$27,"")</f>
        <v/>
      </c>
      <c r="B95" t="str">
        <f>IF(SUM('B1.1'!U111:Z111)=67,'Angaben KH-Standort'!$D$26,"")</f>
        <v/>
      </c>
      <c r="C95" t="str">
        <f>IF(SUM('B1.1'!U111:Z111)=6,'Angaben KH-Standort'!$D$13,"")</f>
        <v/>
      </c>
      <c r="D95" t="str">
        <f>IF(SUM('B1.1'!$U111:$Z111)=6,'B1.1'!C111,"")</f>
        <v/>
      </c>
      <c r="E95" t="str">
        <f>IF(SUM('B1.1'!$U111:$Z111)=6,'B1.1'!D111,"")</f>
        <v/>
      </c>
      <c r="F95" t="str">
        <f>IF(SUM('B1.1'!$U111:$Z111)=6,'B1.1'!E111,"")</f>
        <v/>
      </c>
      <c r="G95" t="str">
        <f>IF(SUM('B1.1'!$U111:$Z111)=6,'B1.1'!F111,"")</f>
        <v/>
      </c>
      <c r="H95" t="str">
        <f>IF(SUM('B1.1'!$U111:$Z111)=6,'B1.1'!G111,"")</f>
        <v/>
      </c>
      <c r="I95" t="str">
        <f>IF(SUM('B1.1'!$U111:$Z111)=6,'B1.1'!H111,"")</f>
        <v/>
      </c>
      <c r="J95" t="str">
        <f>IF(SUM('B1.1'!$U111:$Z111)=6,'B1.1'!I111,"")</f>
        <v/>
      </c>
    </row>
    <row r="96" spans="1:10" x14ac:dyDescent="0.25">
      <c r="A96" t="str">
        <f>IF(SUM('B1.1'!U112:Z112)=6,'Angaben KH-Standort'!$D$27,"")</f>
        <v/>
      </c>
      <c r="B96" t="str">
        <f>IF(SUM('B1.1'!U112:Z112)=67,'Angaben KH-Standort'!$D$26,"")</f>
        <v/>
      </c>
      <c r="C96" t="str">
        <f>IF(SUM('B1.1'!U112:Z112)=6,'Angaben KH-Standort'!$D$13,"")</f>
        <v/>
      </c>
      <c r="D96" t="str">
        <f>IF(SUM('B1.1'!$U112:$Z112)=6,'B1.1'!C112,"")</f>
        <v/>
      </c>
      <c r="E96" t="str">
        <f>IF(SUM('B1.1'!$U112:$Z112)=6,'B1.1'!D112,"")</f>
        <v/>
      </c>
      <c r="F96" t="str">
        <f>IF(SUM('B1.1'!$U112:$Z112)=6,'B1.1'!E112,"")</f>
        <v/>
      </c>
      <c r="G96" t="str">
        <f>IF(SUM('B1.1'!$U112:$Z112)=6,'B1.1'!F112,"")</f>
        <v/>
      </c>
      <c r="H96" t="str">
        <f>IF(SUM('B1.1'!$U112:$Z112)=6,'B1.1'!G112,"")</f>
        <v/>
      </c>
      <c r="I96" t="str">
        <f>IF(SUM('B1.1'!$U112:$Z112)=6,'B1.1'!H112,"")</f>
        <v/>
      </c>
      <c r="J96" t="str">
        <f>IF(SUM('B1.1'!$U112:$Z112)=6,'B1.1'!I112,"")</f>
        <v/>
      </c>
    </row>
    <row r="97" spans="1:10" x14ac:dyDescent="0.25">
      <c r="A97" t="str">
        <f>IF(SUM('B1.1'!U113:Z113)=6,'Angaben KH-Standort'!$D$27,"")</f>
        <v/>
      </c>
      <c r="B97" t="str">
        <f>IF(SUM('B1.1'!U113:Z113)=67,'Angaben KH-Standort'!$D$26,"")</f>
        <v/>
      </c>
      <c r="C97" t="str">
        <f>IF(SUM('B1.1'!U113:Z113)=6,'Angaben KH-Standort'!$D$13,"")</f>
        <v/>
      </c>
      <c r="D97" t="str">
        <f>IF(SUM('B1.1'!$U113:$Z113)=6,'B1.1'!C113,"")</f>
        <v/>
      </c>
      <c r="E97" t="str">
        <f>IF(SUM('B1.1'!$U113:$Z113)=6,'B1.1'!D113,"")</f>
        <v/>
      </c>
      <c r="F97" t="str">
        <f>IF(SUM('B1.1'!$U113:$Z113)=6,'B1.1'!E113,"")</f>
        <v/>
      </c>
      <c r="G97" t="str">
        <f>IF(SUM('B1.1'!$U113:$Z113)=6,'B1.1'!F113,"")</f>
        <v/>
      </c>
      <c r="H97" t="str">
        <f>IF(SUM('B1.1'!$U113:$Z113)=6,'B1.1'!G113,"")</f>
        <v/>
      </c>
      <c r="I97" t="str">
        <f>IF(SUM('B1.1'!$U113:$Z113)=6,'B1.1'!H113,"")</f>
        <v/>
      </c>
      <c r="J97" t="str">
        <f>IF(SUM('B1.1'!$U113:$Z113)=6,'B1.1'!I113,"")</f>
        <v/>
      </c>
    </row>
    <row r="98" spans="1:10" x14ac:dyDescent="0.25">
      <c r="A98" t="str">
        <f>IF(SUM('B1.1'!U114:Z114)=6,'Angaben KH-Standort'!$D$27,"")</f>
        <v/>
      </c>
      <c r="B98" t="str">
        <f>IF(SUM('B1.1'!U114:Z114)=67,'Angaben KH-Standort'!$D$26,"")</f>
        <v/>
      </c>
      <c r="C98" t="str">
        <f>IF(SUM('B1.1'!U114:Z114)=6,'Angaben KH-Standort'!$D$13,"")</f>
        <v/>
      </c>
      <c r="D98" t="str">
        <f>IF(SUM('B1.1'!$U114:$Z114)=6,'B1.1'!C114,"")</f>
        <v/>
      </c>
      <c r="E98" t="str">
        <f>IF(SUM('B1.1'!$U114:$Z114)=6,'B1.1'!D114,"")</f>
        <v/>
      </c>
      <c r="F98" t="str">
        <f>IF(SUM('B1.1'!$U114:$Z114)=6,'B1.1'!E114,"")</f>
        <v/>
      </c>
      <c r="G98" t="str">
        <f>IF(SUM('B1.1'!$U114:$Z114)=6,'B1.1'!F114,"")</f>
        <v/>
      </c>
      <c r="H98" t="str">
        <f>IF(SUM('B1.1'!$U114:$Z114)=6,'B1.1'!G114,"")</f>
        <v/>
      </c>
      <c r="I98" t="str">
        <f>IF(SUM('B1.1'!$U114:$Z114)=6,'B1.1'!H114,"")</f>
        <v/>
      </c>
      <c r="J98" t="str">
        <f>IF(SUM('B1.1'!$U114:$Z114)=6,'B1.1'!I114,"")</f>
        <v/>
      </c>
    </row>
    <row r="99" spans="1:10" x14ac:dyDescent="0.25">
      <c r="A99" t="str">
        <f>IF(SUM('B1.1'!U115:Z115)=6,'Angaben KH-Standort'!$D$27,"")</f>
        <v/>
      </c>
      <c r="B99" t="str">
        <f>IF(SUM('B1.1'!U115:Z115)=67,'Angaben KH-Standort'!$D$26,"")</f>
        <v/>
      </c>
      <c r="C99" t="str">
        <f>IF(SUM('B1.1'!U115:Z115)=6,'Angaben KH-Standort'!$D$13,"")</f>
        <v/>
      </c>
      <c r="D99" t="str">
        <f>IF(SUM('B1.1'!$U115:$Z115)=6,'B1.1'!C115,"")</f>
        <v/>
      </c>
      <c r="E99" t="str">
        <f>IF(SUM('B1.1'!$U115:$Z115)=6,'B1.1'!D115,"")</f>
        <v/>
      </c>
      <c r="F99" t="str">
        <f>IF(SUM('B1.1'!$U115:$Z115)=6,'B1.1'!E115,"")</f>
        <v/>
      </c>
      <c r="G99" t="str">
        <f>IF(SUM('B1.1'!$U115:$Z115)=6,'B1.1'!F115,"")</f>
        <v/>
      </c>
      <c r="H99" t="str">
        <f>IF(SUM('B1.1'!$U115:$Z115)=6,'B1.1'!G115,"")</f>
        <v/>
      </c>
      <c r="I99" t="str">
        <f>IF(SUM('B1.1'!$U115:$Z115)=6,'B1.1'!H115,"")</f>
        <v/>
      </c>
      <c r="J99" t="str">
        <f>IF(SUM('B1.1'!$U115:$Z115)=6,'B1.1'!I115,"")</f>
        <v/>
      </c>
    </row>
    <row r="100" spans="1:10" x14ac:dyDescent="0.25">
      <c r="A100" t="str">
        <f>IF(SUM('B1.1'!U116:Z116)=6,'Angaben KH-Standort'!$D$27,"")</f>
        <v/>
      </c>
      <c r="B100" t="str">
        <f>IF(SUM('B1.1'!U116:Z116)=67,'Angaben KH-Standort'!$D$26,"")</f>
        <v/>
      </c>
      <c r="C100" t="str">
        <f>IF(SUM('B1.1'!U116:Z116)=6,'Angaben KH-Standort'!$D$13,"")</f>
        <v/>
      </c>
      <c r="D100" t="str">
        <f>IF(SUM('B1.1'!$U116:$Z116)=6,'B1.1'!C116,"")</f>
        <v/>
      </c>
      <c r="E100" t="str">
        <f>IF(SUM('B1.1'!$U116:$Z116)=6,'B1.1'!D116,"")</f>
        <v/>
      </c>
      <c r="F100" t="str">
        <f>IF(SUM('B1.1'!$U116:$Z116)=6,'B1.1'!E116,"")</f>
        <v/>
      </c>
      <c r="G100" t="str">
        <f>IF(SUM('B1.1'!$U116:$Z116)=6,'B1.1'!F116,"")</f>
        <v/>
      </c>
      <c r="H100" t="str">
        <f>IF(SUM('B1.1'!$U116:$Z116)=6,'B1.1'!G116,"")</f>
        <v/>
      </c>
      <c r="I100" t="str">
        <f>IF(SUM('B1.1'!$U116:$Z116)=6,'B1.1'!H116,"")</f>
        <v/>
      </c>
      <c r="J100" t="str">
        <f>IF(SUM('B1.1'!$U116:$Z116)=6,'B1.1'!I116,"")</f>
        <v/>
      </c>
    </row>
    <row r="101" spans="1:10" x14ac:dyDescent="0.25">
      <c r="A101" t="str">
        <f>IF(SUM('B1.1'!U117:Z117)=6,'Angaben KH-Standort'!$D$27,"")</f>
        <v/>
      </c>
      <c r="B101" t="str">
        <f>IF(SUM('B1.1'!U117:Z117)=67,'Angaben KH-Standort'!$D$26,"")</f>
        <v/>
      </c>
      <c r="C101" t="str">
        <f>IF(SUM('B1.1'!U117:Z117)=6,'Angaben KH-Standort'!$D$13,"")</f>
        <v/>
      </c>
      <c r="D101" t="str">
        <f>IF(SUM('B1.1'!$U117:$Z117)=6,'B1.1'!C117,"")</f>
        <v/>
      </c>
      <c r="E101" t="str">
        <f>IF(SUM('B1.1'!$U117:$Z117)=6,'B1.1'!D117,"")</f>
        <v/>
      </c>
      <c r="F101" t="str">
        <f>IF(SUM('B1.1'!$U117:$Z117)=6,'B1.1'!E117,"")</f>
        <v/>
      </c>
      <c r="G101" t="str">
        <f>IF(SUM('B1.1'!$U117:$Z117)=6,'B1.1'!F117,"")</f>
        <v/>
      </c>
      <c r="H101" t="str">
        <f>IF(SUM('B1.1'!$U117:$Z117)=6,'B1.1'!G117,"")</f>
        <v/>
      </c>
      <c r="I101" t="str">
        <f>IF(SUM('B1.1'!$U117:$Z117)=6,'B1.1'!H117,"")</f>
        <v/>
      </c>
      <c r="J101" t="str">
        <f>IF(SUM('B1.1'!$U117:$Z117)=6,'B1.1'!I117,"")</f>
        <v/>
      </c>
    </row>
    <row r="102" spans="1:10" x14ac:dyDescent="0.25">
      <c r="A102" t="str">
        <f>IF(SUM('B1.1'!U118:Z118)=6,'Angaben KH-Standort'!$D$27,"")</f>
        <v/>
      </c>
      <c r="B102" t="str">
        <f>IF(SUM('B1.1'!U118:Z118)=67,'Angaben KH-Standort'!$D$26,"")</f>
        <v/>
      </c>
      <c r="C102" t="str">
        <f>IF(SUM('B1.1'!U118:Z118)=6,'Angaben KH-Standort'!$D$13,"")</f>
        <v/>
      </c>
      <c r="D102" t="str">
        <f>IF(SUM('B1.1'!$U118:$Z118)=6,'B1.1'!C118,"")</f>
        <v/>
      </c>
      <c r="E102" t="str">
        <f>IF(SUM('B1.1'!$U118:$Z118)=6,'B1.1'!D118,"")</f>
        <v/>
      </c>
      <c r="F102" t="str">
        <f>IF(SUM('B1.1'!$U118:$Z118)=6,'B1.1'!E118,"")</f>
        <v/>
      </c>
      <c r="G102" t="str">
        <f>IF(SUM('B1.1'!$U118:$Z118)=6,'B1.1'!F118,"")</f>
        <v/>
      </c>
      <c r="H102" t="str">
        <f>IF(SUM('B1.1'!$U118:$Z118)=6,'B1.1'!G118,"")</f>
        <v/>
      </c>
      <c r="I102" t="str">
        <f>IF(SUM('B1.1'!$U118:$Z118)=6,'B1.1'!H118,"")</f>
        <v/>
      </c>
      <c r="J102" t="str">
        <f>IF(SUM('B1.1'!$U118:$Z118)=6,'B1.1'!I118,"")</f>
        <v/>
      </c>
    </row>
    <row r="103" spans="1:10" x14ac:dyDescent="0.25">
      <c r="A103" t="str">
        <f>IF(SUM('B1.1'!U119:Z119)=6,'Angaben KH-Standort'!$D$27,"")</f>
        <v/>
      </c>
      <c r="B103" t="str">
        <f>IF(SUM('B1.1'!U119:Z119)=67,'Angaben KH-Standort'!$D$26,"")</f>
        <v/>
      </c>
      <c r="C103" t="str">
        <f>IF(SUM('B1.1'!U119:Z119)=6,'Angaben KH-Standort'!$D$13,"")</f>
        <v/>
      </c>
      <c r="D103" t="str">
        <f>IF(SUM('B1.1'!$U119:$Z119)=6,'B1.1'!C119,"")</f>
        <v/>
      </c>
      <c r="E103" t="str">
        <f>IF(SUM('B1.1'!$U119:$Z119)=6,'B1.1'!D119,"")</f>
        <v/>
      </c>
      <c r="F103" t="str">
        <f>IF(SUM('B1.1'!$U119:$Z119)=6,'B1.1'!E119,"")</f>
        <v/>
      </c>
      <c r="G103" t="str">
        <f>IF(SUM('B1.1'!$U119:$Z119)=6,'B1.1'!F119,"")</f>
        <v/>
      </c>
      <c r="H103" t="str">
        <f>IF(SUM('B1.1'!$U119:$Z119)=6,'B1.1'!G119,"")</f>
        <v/>
      </c>
      <c r="I103" t="str">
        <f>IF(SUM('B1.1'!$U119:$Z119)=6,'B1.1'!H119,"")</f>
        <v/>
      </c>
      <c r="J103" t="str">
        <f>IF(SUM('B1.1'!$U119:$Z119)=6,'B1.1'!I119,"")</f>
        <v/>
      </c>
    </row>
    <row r="104" spans="1:10" x14ac:dyDescent="0.25">
      <c r="A104" t="str">
        <f>IF(SUM('B1.1'!U120:Z120)=6,'Angaben KH-Standort'!$D$27,"")</f>
        <v/>
      </c>
      <c r="B104" t="str">
        <f>IF(SUM('B1.1'!U120:Z120)=67,'Angaben KH-Standort'!$D$26,"")</f>
        <v/>
      </c>
      <c r="C104" t="str">
        <f>IF(SUM('B1.1'!U120:Z120)=6,'Angaben KH-Standort'!$D$13,"")</f>
        <v/>
      </c>
      <c r="D104" t="str">
        <f>IF(SUM('B1.1'!$U120:$Z120)=6,'B1.1'!C120,"")</f>
        <v/>
      </c>
      <c r="E104" t="str">
        <f>IF(SUM('B1.1'!$U120:$Z120)=6,'B1.1'!D120,"")</f>
        <v/>
      </c>
      <c r="F104" t="str">
        <f>IF(SUM('B1.1'!$U120:$Z120)=6,'B1.1'!E120,"")</f>
        <v/>
      </c>
      <c r="G104" t="str">
        <f>IF(SUM('B1.1'!$U120:$Z120)=6,'B1.1'!F120,"")</f>
        <v/>
      </c>
      <c r="H104" t="str">
        <f>IF(SUM('B1.1'!$U120:$Z120)=6,'B1.1'!G120,"")</f>
        <v/>
      </c>
      <c r="I104" t="str">
        <f>IF(SUM('B1.1'!$U120:$Z120)=6,'B1.1'!H120,"")</f>
        <v/>
      </c>
      <c r="J104" t="str">
        <f>IF(SUM('B1.1'!$U120:$Z120)=6,'B1.1'!I120,"")</f>
        <v/>
      </c>
    </row>
    <row r="105" spans="1:10" x14ac:dyDescent="0.25">
      <c r="A105" t="str">
        <f>IF(SUM('B1.1'!U121:Z121)=6,'Angaben KH-Standort'!$D$27,"")</f>
        <v/>
      </c>
      <c r="B105" t="str">
        <f>IF(SUM('B1.1'!U121:Z121)=67,'Angaben KH-Standort'!$D$26,"")</f>
        <v/>
      </c>
      <c r="C105" t="str">
        <f>IF(SUM('B1.1'!U121:Z121)=6,'Angaben KH-Standort'!$D$13,"")</f>
        <v/>
      </c>
      <c r="D105" t="str">
        <f>IF(SUM('B1.1'!$U121:$Z121)=6,'B1.1'!C121,"")</f>
        <v/>
      </c>
      <c r="E105" t="str">
        <f>IF(SUM('B1.1'!$U121:$Z121)=6,'B1.1'!D121,"")</f>
        <v/>
      </c>
      <c r="F105" t="str">
        <f>IF(SUM('B1.1'!$U121:$Z121)=6,'B1.1'!E121,"")</f>
        <v/>
      </c>
      <c r="G105" t="str">
        <f>IF(SUM('B1.1'!$U121:$Z121)=6,'B1.1'!F121,"")</f>
        <v/>
      </c>
      <c r="H105" t="str">
        <f>IF(SUM('B1.1'!$U121:$Z121)=6,'B1.1'!G121,"")</f>
        <v/>
      </c>
      <c r="I105" t="str">
        <f>IF(SUM('B1.1'!$U121:$Z121)=6,'B1.1'!H121,"")</f>
        <v/>
      </c>
      <c r="J105" t="str">
        <f>IF(SUM('B1.1'!$U121:$Z121)=6,'B1.1'!I121,"")</f>
        <v/>
      </c>
    </row>
    <row r="106" spans="1:10" x14ac:dyDescent="0.25">
      <c r="A106" t="str">
        <f>IF(SUM('B1.1'!U122:Z122)=6,'Angaben KH-Standort'!$D$27,"")</f>
        <v/>
      </c>
      <c r="B106" t="str">
        <f>IF(SUM('B1.1'!U122:Z122)=67,'Angaben KH-Standort'!$D$26,"")</f>
        <v/>
      </c>
      <c r="C106" t="str">
        <f>IF(SUM('B1.1'!U122:Z122)=6,'Angaben KH-Standort'!$D$13,"")</f>
        <v/>
      </c>
      <c r="D106" t="str">
        <f>IF(SUM('B1.1'!$U122:$Z122)=6,'B1.1'!C122,"")</f>
        <v/>
      </c>
      <c r="E106" t="str">
        <f>IF(SUM('B1.1'!$U122:$Z122)=6,'B1.1'!D122,"")</f>
        <v/>
      </c>
      <c r="F106" t="str">
        <f>IF(SUM('B1.1'!$U122:$Z122)=6,'B1.1'!E122,"")</f>
        <v/>
      </c>
      <c r="G106" t="str">
        <f>IF(SUM('B1.1'!$U122:$Z122)=6,'B1.1'!F122,"")</f>
        <v/>
      </c>
      <c r="H106" t="str">
        <f>IF(SUM('B1.1'!$U122:$Z122)=6,'B1.1'!G122,"")</f>
        <v/>
      </c>
      <c r="I106" t="str">
        <f>IF(SUM('B1.1'!$U122:$Z122)=6,'B1.1'!H122,"")</f>
        <v/>
      </c>
      <c r="J106" t="str">
        <f>IF(SUM('B1.1'!$U122:$Z122)=6,'B1.1'!I122,"")</f>
        <v/>
      </c>
    </row>
    <row r="107" spans="1:10" x14ac:dyDescent="0.25">
      <c r="A107" t="str">
        <f>IF(SUM('B1.1'!U123:Z123)=6,'Angaben KH-Standort'!$D$27,"")</f>
        <v/>
      </c>
      <c r="B107" t="str">
        <f>IF(SUM('B1.1'!U123:Z123)=67,'Angaben KH-Standort'!$D$26,"")</f>
        <v/>
      </c>
      <c r="C107" t="str">
        <f>IF(SUM('B1.1'!U123:Z123)=6,'Angaben KH-Standort'!$D$13,"")</f>
        <v/>
      </c>
      <c r="D107" t="str">
        <f>IF(SUM('B1.1'!$U123:$Z123)=6,'B1.1'!C123,"")</f>
        <v/>
      </c>
      <c r="E107" t="str">
        <f>IF(SUM('B1.1'!$U123:$Z123)=6,'B1.1'!D123,"")</f>
        <v/>
      </c>
      <c r="F107" t="str">
        <f>IF(SUM('B1.1'!$U123:$Z123)=6,'B1.1'!E123,"")</f>
        <v/>
      </c>
      <c r="G107" t="str">
        <f>IF(SUM('B1.1'!$U123:$Z123)=6,'B1.1'!F123,"")</f>
        <v/>
      </c>
      <c r="H107" t="str">
        <f>IF(SUM('B1.1'!$U123:$Z123)=6,'B1.1'!G123,"")</f>
        <v/>
      </c>
      <c r="I107" t="str">
        <f>IF(SUM('B1.1'!$U123:$Z123)=6,'B1.1'!H123,"")</f>
        <v/>
      </c>
      <c r="J107" t="str">
        <f>IF(SUM('B1.1'!$U123:$Z123)=6,'B1.1'!I123,"")</f>
        <v/>
      </c>
    </row>
    <row r="108" spans="1:10" x14ac:dyDescent="0.25">
      <c r="A108" t="str">
        <f>IF(SUM('B1.1'!U124:Z124)=6,'Angaben KH-Standort'!$D$27,"")</f>
        <v/>
      </c>
      <c r="B108" t="str">
        <f>IF(SUM('B1.1'!U124:Z124)=67,'Angaben KH-Standort'!$D$26,"")</f>
        <v/>
      </c>
      <c r="C108" t="str">
        <f>IF(SUM('B1.1'!U124:Z124)=6,'Angaben KH-Standort'!$D$13,"")</f>
        <v/>
      </c>
      <c r="D108" t="str">
        <f>IF(SUM('B1.1'!$U124:$Z124)=6,'B1.1'!C124,"")</f>
        <v/>
      </c>
      <c r="E108" t="str">
        <f>IF(SUM('B1.1'!$U124:$Z124)=6,'B1.1'!D124,"")</f>
        <v/>
      </c>
      <c r="F108" t="str">
        <f>IF(SUM('B1.1'!$U124:$Z124)=6,'B1.1'!E124,"")</f>
        <v/>
      </c>
      <c r="G108" t="str">
        <f>IF(SUM('B1.1'!$U124:$Z124)=6,'B1.1'!F124,"")</f>
        <v/>
      </c>
      <c r="H108" t="str">
        <f>IF(SUM('B1.1'!$U124:$Z124)=6,'B1.1'!G124,"")</f>
        <v/>
      </c>
      <c r="I108" t="str">
        <f>IF(SUM('B1.1'!$U124:$Z124)=6,'B1.1'!H124,"")</f>
        <v/>
      </c>
      <c r="J108" t="str">
        <f>IF(SUM('B1.1'!$U124:$Z124)=6,'B1.1'!I124,"")</f>
        <v/>
      </c>
    </row>
    <row r="109" spans="1:10" x14ac:dyDescent="0.25">
      <c r="A109" t="str">
        <f>IF(SUM('B1.1'!U125:Z125)=6,'Angaben KH-Standort'!$D$27,"")</f>
        <v/>
      </c>
      <c r="B109" t="str">
        <f>IF(SUM('B1.1'!U125:Z125)=67,'Angaben KH-Standort'!$D$26,"")</f>
        <v/>
      </c>
      <c r="C109" t="str">
        <f>IF(SUM('B1.1'!U125:Z125)=6,'Angaben KH-Standort'!$D$13,"")</f>
        <v/>
      </c>
      <c r="D109" t="str">
        <f>IF(SUM('B1.1'!$U125:$Z125)=6,'B1.1'!C125,"")</f>
        <v/>
      </c>
      <c r="E109" t="str">
        <f>IF(SUM('B1.1'!$U125:$Z125)=6,'B1.1'!D125,"")</f>
        <v/>
      </c>
      <c r="F109" t="str">
        <f>IF(SUM('B1.1'!$U125:$Z125)=6,'B1.1'!E125,"")</f>
        <v/>
      </c>
      <c r="G109" t="str">
        <f>IF(SUM('B1.1'!$U125:$Z125)=6,'B1.1'!F125,"")</f>
        <v/>
      </c>
      <c r="H109" t="str">
        <f>IF(SUM('B1.1'!$U125:$Z125)=6,'B1.1'!G125,"")</f>
        <v/>
      </c>
      <c r="I109" t="str">
        <f>IF(SUM('B1.1'!$U125:$Z125)=6,'B1.1'!H125,"")</f>
        <v/>
      </c>
      <c r="J109" t="str">
        <f>IF(SUM('B1.1'!$U125:$Z125)=6,'B1.1'!I125,"")</f>
        <v/>
      </c>
    </row>
    <row r="110" spans="1:10" x14ac:dyDescent="0.25">
      <c r="A110" t="str">
        <f>IF(SUM('B1.1'!U126:Z126)=6,'Angaben KH-Standort'!$D$27,"")</f>
        <v/>
      </c>
      <c r="B110" t="str">
        <f>IF(SUM('B1.1'!U126:Z126)=67,'Angaben KH-Standort'!$D$26,"")</f>
        <v/>
      </c>
      <c r="C110" t="str">
        <f>IF(SUM('B1.1'!U126:Z126)=6,'Angaben KH-Standort'!$D$13,"")</f>
        <v/>
      </c>
      <c r="D110" t="str">
        <f>IF(SUM('B1.1'!$U126:$Z126)=6,'B1.1'!C126,"")</f>
        <v/>
      </c>
      <c r="E110" t="str">
        <f>IF(SUM('B1.1'!$U126:$Z126)=6,'B1.1'!D126,"")</f>
        <v/>
      </c>
      <c r="F110" t="str">
        <f>IF(SUM('B1.1'!$U126:$Z126)=6,'B1.1'!E126,"")</f>
        <v/>
      </c>
      <c r="G110" t="str">
        <f>IF(SUM('B1.1'!$U126:$Z126)=6,'B1.1'!F126,"")</f>
        <v/>
      </c>
      <c r="H110" t="str">
        <f>IF(SUM('B1.1'!$U126:$Z126)=6,'B1.1'!G126,"")</f>
        <v/>
      </c>
      <c r="I110" t="str">
        <f>IF(SUM('B1.1'!$U126:$Z126)=6,'B1.1'!H126,"")</f>
        <v/>
      </c>
      <c r="J110" t="str">
        <f>IF(SUM('B1.1'!$U126:$Z126)=6,'B1.1'!I126,"")</f>
        <v/>
      </c>
    </row>
    <row r="111" spans="1:10" x14ac:dyDescent="0.25">
      <c r="A111" t="str">
        <f>IF(SUM('B1.1'!U127:Z127)=6,'Angaben KH-Standort'!$D$27,"")</f>
        <v/>
      </c>
      <c r="B111" t="str">
        <f>IF(SUM('B1.1'!U127:Z127)=67,'Angaben KH-Standort'!$D$26,"")</f>
        <v/>
      </c>
      <c r="C111" t="str">
        <f>IF(SUM('B1.1'!U127:Z127)=6,'Angaben KH-Standort'!$D$13,"")</f>
        <v/>
      </c>
      <c r="D111" t="str">
        <f>IF(SUM('B1.1'!$U127:$Z127)=6,'B1.1'!C127,"")</f>
        <v/>
      </c>
      <c r="E111" t="str">
        <f>IF(SUM('B1.1'!$U127:$Z127)=6,'B1.1'!D127,"")</f>
        <v/>
      </c>
      <c r="F111" t="str">
        <f>IF(SUM('B1.1'!$U127:$Z127)=6,'B1.1'!E127,"")</f>
        <v/>
      </c>
      <c r="G111" t="str">
        <f>IF(SUM('B1.1'!$U127:$Z127)=6,'B1.1'!F127,"")</f>
        <v/>
      </c>
      <c r="H111" t="str">
        <f>IF(SUM('B1.1'!$U127:$Z127)=6,'B1.1'!G127,"")</f>
        <v/>
      </c>
      <c r="I111" t="str">
        <f>IF(SUM('B1.1'!$U127:$Z127)=6,'B1.1'!H127,"")</f>
        <v/>
      </c>
      <c r="J111" t="str">
        <f>IF(SUM('B1.1'!$U127:$Z127)=6,'B1.1'!I127,"")</f>
        <v/>
      </c>
    </row>
    <row r="112" spans="1:10" x14ac:dyDescent="0.25">
      <c r="A112" t="str">
        <f>IF(SUM('B1.1'!U128:Z128)=6,'Angaben KH-Standort'!$D$27,"")</f>
        <v/>
      </c>
      <c r="B112" t="str">
        <f>IF(SUM('B1.1'!U128:Z128)=67,'Angaben KH-Standort'!$D$26,"")</f>
        <v/>
      </c>
      <c r="C112" t="str">
        <f>IF(SUM('B1.1'!U128:Z128)=6,'Angaben KH-Standort'!$D$13,"")</f>
        <v/>
      </c>
      <c r="D112" t="str">
        <f>IF(SUM('B1.1'!$U128:$Z128)=6,'B1.1'!C128,"")</f>
        <v/>
      </c>
      <c r="E112" t="str">
        <f>IF(SUM('B1.1'!$U128:$Z128)=6,'B1.1'!D128,"")</f>
        <v/>
      </c>
      <c r="F112" t="str">
        <f>IF(SUM('B1.1'!$U128:$Z128)=6,'B1.1'!E128,"")</f>
        <v/>
      </c>
      <c r="G112" t="str">
        <f>IF(SUM('B1.1'!$U128:$Z128)=6,'B1.1'!F128,"")</f>
        <v/>
      </c>
      <c r="H112" t="str">
        <f>IF(SUM('B1.1'!$U128:$Z128)=6,'B1.1'!G128,"")</f>
        <v/>
      </c>
      <c r="I112" t="str">
        <f>IF(SUM('B1.1'!$U128:$Z128)=6,'B1.1'!H128,"")</f>
        <v/>
      </c>
      <c r="J112" t="str">
        <f>IF(SUM('B1.1'!$U128:$Z128)=6,'B1.1'!I128,"")</f>
        <v/>
      </c>
    </row>
    <row r="113" spans="1:10" x14ac:dyDescent="0.25">
      <c r="A113" t="str">
        <f>IF(SUM('B1.1'!U129:Z129)=6,'Angaben KH-Standort'!$D$27,"")</f>
        <v/>
      </c>
      <c r="B113" t="str">
        <f>IF(SUM('B1.1'!U129:Z129)=67,'Angaben KH-Standort'!$D$26,"")</f>
        <v/>
      </c>
      <c r="C113" t="str">
        <f>IF(SUM('B1.1'!U129:Z129)=6,'Angaben KH-Standort'!$D$13,"")</f>
        <v/>
      </c>
      <c r="D113" t="str">
        <f>IF(SUM('B1.1'!$U129:$Z129)=6,'B1.1'!C129,"")</f>
        <v/>
      </c>
      <c r="E113" t="str">
        <f>IF(SUM('B1.1'!$U129:$Z129)=6,'B1.1'!D129,"")</f>
        <v/>
      </c>
      <c r="F113" t="str">
        <f>IF(SUM('B1.1'!$U129:$Z129)=6,'B1.1'!E129,"")</f>
        <v/>
      </c>
      <c r="G113" t="str">
        <f>IF(SUM('B1.1'!$U129:$Z129)=6,'B1.1'!F129,"")</f>
        <v/>
      </c>
      <c r="H113" t="str">
        <f>IF(SUM('B1.1'!$U129:$Z129)=6,'B1.1'!G129,"")</f>
        <v/>
      </c>
      <c r="I113" t="str">
        <f>IF(SUM('B1.1'!$U129:$Z129)=6,'B1.1'!H129,"")</f>
        <v/>
      </c>
      <c r="J113" t="str">
        <f>IF(SUM('B1.1'!$U129:$Z129)=6,'B1.1'!I129,"")</f>
        <v/>
      </c>
    </row>
    <row r="114" spans="1:10" x14ac:dyDescent="0.25">
      <c r="A114" t="str">
        <f>IF(SUM('B1.1'!U130:Z130)=6,'Angaben KH-Standort'!$D$27,"")</f>
        <v/>
      </c>
      <c r="B114" t="str">
        <f>IF(SUM('B1.1'!U130:Z130)=67,'Angaben KH-Standort'!$D$26,"")</f>
        <v/>
      </c>
      <c r="C114" t="str">
        <f>IF(SUM('B1.1'!U130:Z130)=6,'Angaben KH-Standort'!$D$13,"")</f>
        <v/>
      </c>
      <c r="D114" t="str">
        <f>IF(SUM('B1.1'!$U130:$Z130)=6,'B1.1'!C130,"")</f>
        <v/>
      </c>
      <c r="E114" t="str">
        <f>IF(SUM('B1.1'!$U130:$Z130)=6,'B1.1'!D130,"")</f>
        <v/>
      </c>
      <c r="F114" t="str">
        <f>IF(SUM('B1.1'!$U130:$Z130)=6,'B1.1'!E130,"")</f>
        <v/>
      </c>
      <c r="G114" t="str">
        <f>IF(SUM('B1.1'!$U130:$Z130)=6,'B1.1'!F130,"")</f>
        <v/>
      </c>
      <c r="H114" t="str">
        <f>IF(SUM('B1.1'!$U130:$Z130)=6,'B1.1'!G130,"")</f>
        <v/>
      </c>
      <c r="I114" t="str">
        <f>IF(SUM('B1.1'!$U130:$Z130)=6,'B1.1'!H130,"")</f>
        <v/>
      </c>
      <c r="J114" t="str">
        <f>IF(SUM('B1.1'!$U130:$Z130)=6,'B1.1'!I130,"")</f>
        <v/>
      </c>
    </row>
    <row r="115" spans="1:10" x14ac:dyDescent="0.25">
      <c r="A115" t="str">
        <f>IF(SUM('B1.1'!U131:Z131)=6,'Angaben KH-Standort'!$D$27,"")</f>
        <v/>
      </c>
      <c r="B115" t="str">
        <f>IF(SUM('B1.1'!U131:Z131)=67,'Angaben KH-Standort'!$D$26,"")</f>
        <v/>
      </c>
      <c r="C115" t="str">
        <f>IF(SUM('B1.1'!U131:Z131)=6,'Angaben KH-Standort'!$D$13,"")</f>
        <v/>
      </c>
      <c r="D115" t="str">
        <f>IF(SUM('B1.1'!$U131:$Z131)=6,'B1.1'!C131,"")</f>
        <v/>
      </c>
      <c r="E115" t="str">
        <f>IF(SUM('B1.1'!$U131:$Z131)=6,'B1.1'!D131,"")</f>
        <v/>
      </c>
      <c r="F115" t="str">
        <f>IF(SUM('B1.1'!$U131:$Z131)=6,'B1.1'!E131,"")</f>
        <v/>
      </c>
      <c r="G115" t="str">
        <f>IF(SUM('B1.1'!$U131:$Z131)=6,'B1.1'!F131,"")</f>
        <v/>
      </c>
      <c r="H115" t="str">
        <f>IF(SUM('B1.1'!$U131:$Z131)=6,'B1.1'!G131,"")</f>
        <v/>
      </c>
      <c r="I115" t="str">
        <f>IF(SUM('B1.1'!$U131:$Z131)=6,'B1.1'!H131,"")</f>
        <v/>
      </c>
      <c r="J115" t="str">
        <f>IF(SUM('B1.1'!$U131:$Z131)=6,'B1.1'!I131,"")</f>
        <v/>
      </c>
    </row>
    <row r="116" spans="1:10" x14ac:dyDescent="0.25">
      <c r="A116" t="str">
        <f>IF(SUM('B1.1'!U132:Z132)=6,'Angaben KH-Standort'!$D$27,"")</f>
        <v/>
      </c>
      <c r="B116" t="str">
        <f>IF(SUM('B1.1'!U132:Z132)=67,'Angaben KH-Standort'!$D$26,"")</f>
        <v/>
      </c>
      <c r="C116" t="str">
        <f>IF(SUM('B1.1'!U132:Z132)=6,'Angaben KH-Standort'!$D$13,"")</f>
        <v/>
      </c>
      <c r="D116" t="str">
        <f>IF(SUM('B1.1'!$U132:$Z132)=6,'B1.1'!C132,"")</f>
        <v/>
      </c>
      <c r="E116" t="str">
        <f>IF(SUM('B1.1'!$U132:$Z132)=6,'B1.1'!D132,"")</f>
        <v/>
      </c>
      <c r="F116" t="str">
        <f>IF(SUM('B1.1'!$U132:$Z132)=6,'B1.1'!E132,"")</f>
        <v/>
      </c>
      <c r="G116" t="str">
        <f>IF(SUM('B1.1'!$U132:$Z132)=6,'B1.1'!F132,"")</f>
        <v/>
      </c>
      <c r="H116" t="str">
        <f>IF(SUM('B1.1'!$U132:$Z132)=6,'B1.1'!G132,"")</f>
        <v/>
      </c>
      <c r="I116" t="str">
        <f>IF(SUM('B1.1'!$U132:$Z132)=6,'B1.1'!H132,"")</f>
        <v/>
      </c>
      <c r="J116" t="str">
        <f>IF(SUM('B1.1'!$U132:$Z132)=6,'B1.1'!I132,"")</f>
        <v/>
      </c>
    </row>
    <row r="117" spans="1:10" x14ac:dyDescent="0.25">
      <c r="A117" t="str">
        <f>IF(SUM('B1.1'!U133:Z133)=6,'Angaben KH-Standort'!$D$27,"")</f>
        <v/>
      </c>
      <c r="B117" t="str">
        <f>IF(SUM('B1.1'!U133:Z133)=67,'Angaben KH-Standort'!$D$26,"")</f>
        <v/>
      </c>
      <c r="C117" t="str">
        <f>IF(SUM('B1.1'!U133:Z133)=6,'Angaben KH-Standort'!$D$13,"")</f>
        <v/>
      </c>
      <c r="D117" t="str">
        <f>IF(SUM('B1.1'!$U133:$Z133)=6,'B1.1'!C133,"")</f>
        <v/>
      </c>
      <c r="E117" t="str">
        <f>IF(SUM('B1.1'!$U133:$Z133)=6,'B1.1'!D133,"")</f>
        <v/>
      </c>
      <c r="F117" t="str">
        <f>IF(SUM('B1.1'!$U133:$Z133)=6,'B1.1'!E133,"")</f>
        <v/>
      </c>
      <c r="G117" t="str">
        <f>IF(SUM('B1.1'!$U133:$Z133)=6,'B1.1'!F133,"")</f>
        <v/>
      </c>
      <c r="H117" t="str">
        <f>IF(SUM('B1.1'!$U133:$Z133)=6,'B1.1'!G133,"")</f>
        <v/>
      </c>
      <c r="I117" t="str">
        <f>IF(SUM('B1.1'!$U133:$Z133)=6,'B1.1'!H133,"")</f>
        <v/>
      </c>
      <c r="J117" t="str">
        <f>IF(SUM('B1.1'!$U133:$Z133)=6,'B1.1'!I133,"")</f>
        <v/>
      </c>
    </row>
    <row r="118" spans="1:10" x14ac:dyDescent="0.25">
      <c r="A118" t="str">
        <f>IF(SUM('B1.1'!U134:Z134)=6,'Angaben KH-Standort'!$D$27,"")</f>
        <v/>
      </c>
      <c r="B118" t="str">
        <f>IF(SUM('B1.1'!U134:Z134)=67,'Angaben KH-Standort'!$D$26,"")</f>
        <v/>
      </c>
      <c r="C118" t="str">
        <f>IF(SUM('B1.1'!U134:Z134)=6,'Angaben KH-Standort'!$D$13,"")</f>
        <v/>
      </c>
      <c r="D118" t="str">
        <f>IF(SUM('B1.1'!$U134:$Z134)=6,'B1.1'!C134,"")</f>
        <v/>
      </c>
      <c r="E118" t="str">
        <f>IF(SUM('B1.1'!$U134:$Z134)=6,'B1.1'!D134,"")</f>
        <v/>
      </c>
      <c r="F118" t="str">
        <f>IF(SUM('B1.1'!$U134:$Z134)=6,'B1.1'!E134,"")</f>
        <v/>
      </c>
      <c r="G118" t="str">
        <f>IF(SUM('B1.1'!$U134:$Z134)=6,'B1.1'!F134,"")</f>
        <v/>
      </c>
      <c r="H118" t="str">
        <f>IF(SUM('B1.1'!$U134:$Z134)=6,'B1.1'!G134,"")</f>
        <v/>
      </c>
      <c r="I118" t="str">
        <f>IF(SUM('B1.1'!$U134:$Z134)=6,'B1.1'!H134,"")</f>
        <v/>
      </c>
      <c r="J118" t="str">
        <f>IF(SUM('B1.1'!$U134:$Z134)=6,'B1.1'!I134,"")</f>
        <v/>
      </c>
    </row>
    <row r="119" spans="1:10" x14ac:dyDescent="0.25">
      <c r="A119" t="str">
        <f>IF(SUM('B1.1'!U135:Z135)=6,'Angaben KH-Standort'!$D$27,"")</f>
        <v/>
      </c>
      <c r="B119" t="str">
        <f>IF(SUM('B1.1'!U135:Z135)=67,'Angaben KH-Standort'!$D$26,"")</f>
        <v/>
      </c>
      <c r="C119" t="str">
        <f>IF(SUM('B1.1'!U135:Z135)=6,'Angaben KH-Standort'!$D$13,"")</f>
        <v/>
      </c>
      <c r="D119" t="str">
        <f>IF(SUM('B1.1'!$U135:$Z135)=6,'B1.1'!C135,"")</f>
        <v/>
      </c>
      <c r="E119" t="str">
        <f>IF(SUM('B1.1'!$U135:$Z135)=6,'B1.1'!D135,"")</f>
        <v/>
      </c>
      <c r="F119" t="str">
        <f>IF(SUM('B1.1'!$U135:$Z135)=6,'B1.1'!E135,"")</f>
        <v/>
      </c>
      <c r="G119" t="str">
        <f>IF(SUM('B1.1'!$U135:$Z135)=6,'B1.1'!F135,"")</f>
        <v/>
      </c>
      <c r="H119" t="str">
        <f>IF(SUM('B1.1'!$U135:$Z135)=6,'B1.1'!G135,"")</f>
        <v/>
      </c>
      <c r="I119" t="str">
        <f>IF(SUM('B1.1'!$U135:$Z135)=6,'B1.1'!H135,"")</f>
        <v/>
      </c>
      <c r="J119" t="str">
        <f>IF(SUM('B1.1'!$U135:$Z135)=6,'B1.1'!I135,"")</f>
        <v/>
      </c>
    </row>
    <row r="120" spans="1:10" x14ac:dyDescent="0.25">
      <c r="A120" t="str">
        <f>IF(SUM('B1.1'!U136:Z136)=6,'Angaben KH-Standort'!$D$27,"")</f>
        <v/>
      </c>
      <c r="B120" t="str">
        <f>IF(SUM('B1.1'!U136:Z136)=67,'Angaben KH-Standort'!$D$26,"")</f>
        <v/>
      </c>
      <c r="C120" t="str">
        <f>IF(SUM('B1.1'!U136:Z136)=6,'Angaben KH-Standort'!$D$13,"")</f>
        <v/>
      </c>
      <c r="D120" t="str">
        <f>IF(SUM('B1.1'!$U136:$Z136)=6,'B1.1'!C136,"")</f>
        <v/>
      </c>
      <c r="E120" t="str">
        <f>IF(SUM('B1.1'!$U136:$Z136)=6,'B1.1'!D136,"")</f>
        <v/>
      </c>
      <c r="F120" t="str">
        <f>IF(SUM('B1.1'!$U136:$Z136)=6,'B1.1'!E136,"")</f>
        <v/>
      </c>
      <c r="G120" t="str">
        <f>IF(SUM('B1.1'!$U136:$Z136)=6,'B1.1'!F136,"")</f>
        <v/>
      </c>
      <c r="H120" t="str">
        <f>IF(SUM('B1.1'!$U136:$Z136)=6,'B1.1'!G136,"")</f>
        <v/>
      </c>
      <c r="I120" t="str">
        <f>IF(SUM('B1.1'!$U136:$Z136)=6,'B1.1'!H136,"")</f>
        <v/>
      </c>
      <c r="J120" t="str">
        <f>IF(SUM('B1.1'!$U136:$Z136)=6,'B1.1'!I136,"")</f>
        <v/>
      </c>
    </row>
    <row r="121" spans="1:10" x14ac:dyDescent="0.25">
      <c r="A121" t="str">
        <f>IF(SUM('B1.1'!U137:Z137)=6,'Angaben KH-Standort'!$D$27,"")</f>
        <v/>
      </c>
      <c r="B121" t="str">
        <f>IF(SUM('B1.1'!U137:Z137)=67,'Angaben KH-Standort'!$D$26,"")</f>
        <v/>
      </c>
      <c r="C121" t="str">
        <f>IF(SUM('B1.1'!U137:Z137)=6,'Angaben KH-Standort'!$D$13,"")</f>
        <v/>
      </c>
      <c r="D121" t="str">
        <f>IF(SUM('B1.1'!$U137:$Z137)=6,'B1.1'!C137,"")</f>
        <v/>
      </c>
      <c r="E121" t="str">
        <f>IF(SUM('B1.1'!$U137:$Z137)=6,'B1.1'!D137,"")</f>
        <v/>
      </c>
      <c r="F121" t="str">
        <f>IF(SUM('B1.1'!$U137:$Z137)=6,'B1.1'!E137,"")</f>
        <v/>
      </c>
      <c r="G121" t="str">
        <f>IF(SUM('B1.1'!$U137:$Z137)=6,'B1.1'!F137,"")</f>
        <v/>
      </c>
      <c r="H121" t="str">
        <f>IF(SUM('B1.1'!$U137:$Z137)=6,'B1.1'!G137,"")</f>
        <v/>
      </c>
      <c r="I121" t="str">
        <f>IF(SUM('B1.1'!$U137:$Z137)=6,'B1.1'!H137,"")</f>
        <v/>
      </c>
      <c r="J121" t="str">
        <f>IF(SUM('B1.1'!$U137:$Z137)=6,'B1.1'!I137,"")</f>
        <v/>
      </c>
    </row>
    <row r="122" spans="1:10" x14ac:dyDescent="0.25">
      <c r="A122" t="str">
        <f>IF(SUM('B1.1'!U138:Z138)=6,'Angaben KH-Standort'!$D$27,"")</f>
        <v/>
      </c>
      <c r="B122" t="str">
        <f>IF(SUM('B1.1'!U138:Z138)=67,'Angaben KH-Standort'!$D$26,"")</f>
        <v/>
      </c>
      <c r="C122" t="str">
        <f>IF(SUM('B1.1'!U138:Z138)=6,'Angaben KH-Standort'!$D$13,"")</f>
        <v/>
      </c>
      <c r="D122" t="str">
        <f>IF(SUM('B1.1'!$U138:$Z138)=6,'B1.1'!C138,"")</f>
        <v/>
      </c>
      <c r="E122" t="str">
        <f>IF(SUM('B1.1'!$U138:$Z138)=6,'B1.1'!D138,"")</f>
        <v/>
      </c>
      <c r="F122" t="str">
        <f>IF(SUM('B1.1'!$U138:$Z138)=6,'B1.1'!E138,"")</f>
        <v/>
      </c>
      <c r="G122" t="str">
        <f>IF(SUM('B1.1'!$U138:$Z138)=6,'B1.1'!F138,"")</f>
        <v/>
      </c>
      <c r="H122" t="str">
        <f>IF(SUM('B1.1'!$U138:$Z138)=6,'B1.1'!G138,"")</f>
        <v/>
      </c>
      <c r="I122" t="str">
        <f>IF(SUM('B1.1'!$U138:$Z138)=6,'B1.1'!H138,"")</f>
        <v/>
      </c>
      <c r="J122" t="str">
        <f>IF(SUM('B1.1'!$U138:$Z138)=6,'B1.1'!I138,"")</f>
        <v/>
      </c>
    </row>
    <row r="123" spans="1:10" x14ac:dyDescent="0.25">
      <c r="A123" t="str">
        <f>IF(SUM('B1.1'!U139:Z139)=6,'Angaben KH-Standort'!$D$27,"")</f>
        <v/>
      </c>
      <c r="B123" t="str">
        <f>IF(SUM('B1.1'!U139:Z139)=67,'Angaben KH-Standort'!$D$26,"")</f>
        <v/>
      </c>
      <c r="C123" t="str">
        <f>IF(SUM('B1.1'!U139:Z139)=6,'Angaben KH-Standort'!$D$13,"")</f>
        <v/>
      </c>
      <c r="D123" t="str">
        <f>IF(SUM('B1.1'!$U139:$Z139)=6,'B1.1'!C139,"")</f>
        <v/>
      </c>
      <c r="E123" t="str">
        <f>IF(SUM('B1.1'!$U139:$Z139)=6,'B1.1'!D139,"")</f>
        <v/>
      </c>
      <c r="F123" t="str">
        <f>IF(SUM('B1.1'!$U139:$Z139)=6,'B1.1'!E139,"")</f>
        <v/>
      </c>
      <c r="G123" t="str">
        <f>IF(SUM('B1.1'!$U139:$Z139)=6,'B1.1'!F139,"")</f>
        <v/>
      </c>
      <c r="H123" t="str">
        <f>IF(SUM('B1.1'!$U139:$Z139)=6,'B1.1'!G139,"")</f>
        <v/>
      </c>
      <c r="I123" t="str">
        <f>IF(SUM('B1.1'!$U139:$Z139)=6,'B1.1'!H139,"")</f>
        <v/>
      </c>
      <c r="J123" t="str">
        <f>IF(SUM('B1.1'!$U139:$Z139)=6,'B1.1'!I139,"")</f>
        <v/>
      </c>
    </row>
    <row r="124" spans="1:10" x14ac:dyDescent="0.25">
      <c r="A124" t="str">
        <f>IF(SUM('B1.1'!U140:Z140)=6,'Angaben KH-Standort'!$D$27,"")</f>
        <v/>
      </c>
      <c r="B124" t="str">
        <f>IF(SUM('B1.1'!U140:Z140)=67,'Angaben KH-Standort'!$D$26,"")</f>
        <v/>
      </c>
      <c r="C124" t="str">
        <f>IF(SUM('B1.1'!U140:Z140)=6,'Angaben KH-Standort'!$D$13,"")</f>
        <v/>
      </c>
      <c r="D124" t="str">
        <f>IF(SUM('B1.1'!$U140:$Z140)=6,'B1.1'!C140,"")</f>
        <v/>
      </c>
      <c r="E124" t="str">
        <f>IF(SUM('B1.1'!$U140:$Z140)=6,'B1.1'!D140,"")</f>
        <v/>
      </c>
      <c r="F124" t="str">
        <f>IF(SUM('B1.1'!$U140:$Z140)=6,'B1.1'!E140,"")</f>
        <v/>
      </c>
      <c r="G124" t="str">
        <f>IF(SUM('B1.1'!$U140:$Z140)=6,'B1.1'!F140,"")</f>
        <v/>
      </c>
      <c r="H124" t="str">
        <f>IF(SUM('B1.1'!$U140:$Z140)=6,'B1.1'!G140,"")</f>
        <v/>
      </c>
      <c r="I124" t="str">
        <f>IF(SUM('B1.1'!$U140:$Z140)=6,'B1.1'!H140,"")</f>
        <v/>
      </c>
      <c r="J124" t="str">
        <f>IF(SUM('B1.1'!$U140:$Z140)=6,'B1.1'!I140,"")</f>
        <v/>
      </c>
    </row>
    <row r="125" spans="1:10" x14ac:dyDescent="0.25">
      <c r="A125" t="str">
        <f>IF(SUM('B1.1'!U141:Z141)=6,'Angaben KH-Standort'!$D$27,"")</f>
        <v/>
      </c>
      <c r="B125" t="str">
        <f>IF(SUM('B1.1'!U141:Z141)=67,'Angaben KH-Standort'!$D$26,"")</f>
        <v/>
      </c>
      <c r="C125" t="str">
        <f>IF(SUM('B1.1'!U141:Z141)=6,'Angaben KH-Standort'!$D$13,"")</f>
        <v/>
      </c>
      <c r="D125" t="str">
        <f>IF(SUM('B1.1'!$U141:$Z141)=6,'B1.1'!C141,"")</f>
        <v/>
      </c>
      <c r="E125" t="str">
        <f>IF(SUM('B1.1'!$U141:$Z141)=6,'B1.1'!D141,"")</f>
        <v/>
      </c>
      <c r="F125" t="str">
        <f>IF(SUM('B1.1'!$U141:$Z141)=6,'B1.1'!E141,"")</f>
        <v/>
      </c>
      <c r="G125" t="str">
        <f>IF(SUM('B1.1'!$U141:$Z141)=6,'B1.1'!F141,"")</f>
        <v/>
      </c>
      <c r="H125" t="str">
        <f>IF(SUM('B1.1'!$U141:$Z141)=6,'B1.1'!G141,"")</f>
        <v/>
      </c>
      <c r="I125" t="str">
        <f>IF(SUM('B1.1'!$U141:$Z141)=6,'B1.1'!H141,"")</f>
        <v/>
      </c>
      <c r="J125" t="str">
        <f>IF(SUM('B1.1'!$U141:$Z141)=6,'B1.1'!I141,"")</f>
        <v/>
      </c>
    </row>
    <row r="126" spans="1:10" x14ac:dyDescent="0.25">
      <c r="A126" t="str">
        <f>IF(SUM('B1.1'!U142:Z142)=6,'Angaben KH-Standort'!$D$27,"")</f>
        <v/>
      </c>
      <c r="B126" t="str">
        <f>IF(SUM('B1.1'!U142:Z142)=67,'Angaben KH-Standort'!$D$26,"")</f>
        <v/>
      </c>
      <c r="C126" t="str">
        <f>IF(SUM('B1.1'!U142:Z142)=6,'Angaben KH-Standort'!$D$13,"")</f>
        <v/>
      </c>
      <c r="D126" t="str">
        <f>IF(SUM('B1.1'!$U142:$Z142)=6,'B1.1'!C142,"")</f>
        <v/>
      </c>
      <c r="E126" t="str">
        <f>IF(SUM('B1.1'!$U142:$Z142)=6,'B1.1'!D142,"")</f>
        <v/>
      </c>
      <c r="F126" t="str">
        <f>IF(SUM('B1.1'!$U142:$Z142)=6,'B1.1'!E142,"")</f>
        <v/>
      </c>
      <c r="G126" t="str">
        <f>IF(SUM('B1.1'!$U142:$Z142)=6,'B1.1'!F142,"")</f>
        <v/>
      </c>
      <c r="H126" t="str">
        <f>IF(SUM('B1.1'!$U142:$Z142)=6,'B1.1'!G142,"")</f>
        <v/>
      </c>
      <c r="I126" t="str">
        <f>IF(SUM('B1.1'!$U142:$Z142)=6,'B1.1'!H142,"")</f>
        <v/>
      </c>
      <c r="J126" t="str">
        <f>IF(SUM('B1.1'!$U142:$Z142)=6,'B1.1'!I142,"")</f>
        <v/>
      </c>
    </row>
    <row r="127" spans="1:10" x14ac:dyDescent="0.25">
      <c r="A127" t="str">
        <f>IF(SUM('B1.1'!U143:Z143)=6,'Angaben KH-Standort'!$D$27,"")</f>
        <v/>
      </c>
      <c r="B127" t="str">
        <f>IF(SUM('B1.1'!U143:Z143)=67,'Angaben KH-Standort'!$D$26,"")</f>
        <v/>
      </c>
      <c r="C127" t="str">
        <f>IF(SUM('B1.1'!U143:Z143)=6,'Angaben KH-Standort'!$D$13,"")</f>
        <v/>
      </c>
      <c r="D127" t="str">
        <f>IF(SUM('B1.1'!$U143:$Z143)=6,'B1.1'!C143,"")</f>
        <v/>
      </c>
      <c r="E127" t="str">
        <f>IF(SUM('B1.1'!$U143:$Z143)=6,'B1.1'!D143,"")</f>
        <v/>
      </c>
      <c r="F127" t="str">
        <f>IF(SUM('B1.1'!$U143:$Z143)=6,'B1.1'!E143,"")</f>
        <v/>
      </c>
      <c r="G127" t="str">
        <f>IF(SUM('B1.1'!$U143:$Z143)=6,'B1.1'!F143,"")</f>
        <v/>
      </c>
      <c r="H127" t="str">
        <f>IF(SUM('B1.1'!$U143:$Z143)=6,'B1.1'!G143,"")</f>
        <v/>
      </c>
      <c r="I127" t="str">
        <f>IF(SUM('B1.1'!$U143:$Z143)=6,'B1.1'!H143,"")</f>
        <v/>
      </c>
      <c r="J127" t="str">
        <f>IF(SUM('B1.1'!$U143:$Z143)=6,'B1.1'!I143,"")</f>
        <v/>
      </c>
    </row>
    <row r="128" spans="1:10" x14ac:dyDescent="0.25">
      <c r="A128" t="str">
        <f>IF(SUM('B1.1'!U144:Z144)=6,'Angaben KH-Standort'!$D$27,"")</f>
        <v/>
      </c>
      <c r="B128" t="str">
        <f>IF(SUM('B1.1'!U144:Z144)=67,'Angaben KH-Standort'!$D$26,"")</f>
        <v/>
      </c>
      <c r="C128" t="str">
        <f>IF(SUM('B1.1'!U144:Z144)=6,'Angaben KH-Standort'!$D$13,"")</f>
        <v/>
      </c>
      <c r="D128" t="str">
        <f>IF(SUM('B1.1'!$U144:$Z144)=6,'B1.1'!C144,"")</f>
        <v/>
      </c>
      <c r="E128" t="str">
        <f>IF(SUM('B1.1'!$U144:$Z144)=6,'B1.1'!D144,"")</f>
        <v/>
      </c>
      <c r="F128" t="str">
        <f>IF(SUM('B1.1'!$U144:$Z144)=6,'B1.1'!E144,"")</f>
        <v/>
      </c>
      <c r="G128" t="str">
        <f>IF(SUM('B1.1'!$U144:$Z144)=6,'B1.1'!F144,"")</f>
        <v/>
      </c>
      <c r="H128" t="str">
        <f>IF(SUM('B1.1'!$U144:$Z144)=6,'B1.1'!G144,"")</f>
        <v/>
      </c>
      <c r="I128" t="str">
        <f>IF(SUM('B1.1'!$U144:$Z144)=6,'B1.1'!H144,"")</f>
        <v/>
      </c>
      <c r="J128" t="str">
        <f>IF(SUM('B1.1'!$U144:$Z144)=6,'B1.1'!I144,"")</f>
        <v/>
      </c>
    </row>
    <row r="129" spans="1:10" x14ac:dyDescent="0.25">
      <c r="A129" t="str">
        <f>IF(SUM('B1.1'!U145:Z145)=6,'Angaben KH-Standort'!$D$27,"")</f>
        <v/>
      </c>
      <c r="B129" t="str">
        <f>IF(SUM('B1.1'!U145:Z145)=67,'Angaben KH-Standort'!$D$26,"")</f>
        <v/>
      </c>
      <c r="C129" t="str">
        <f>IF(SUM('B1.1'!U145:Z145)=6,'Angaben KH-Standort'!$D$13,"")</f>
        <v/>
      </c>
      <c r="D129" t="str">
        <f>IF(SUM('B1.1'!$U145:$Z145)=6,'B1.1'!C145,"")</f>
        <v/>
      </c>
      <c r="E129" t="str">
        <f>IF(SUM('B1.1'!$U145:$Z145)=6,'B1.1'!D145,"")</f>
        <v/>
      </c>
      <c r="F129" t="str">
        <f>IF(SUM('B1.1'!$U145:$Z145)=6,'B1.1'!E145,"")</f>
        <v/>
      </c>
      <c r="G129" t="str">
        <f>IF(SUM('B1.1'!$U145:$Z145)=6,'B1.1'!F145,"")</f>
        <v/>
      </c>
      <c r="H129" t="str">
        <f>IF(SUM('B1.1'!$U145:$Z145)=6,'B1.1'!G145,"")</f>
        <v/>
      </c>
      <c r="I129" t="str">
        <f>IF(SUM('B1.1'!$U145:$Z145)=6,'B1.1'!H145,"")</f>
        <v/>
      </c>
      <c r="J129" t="str">
        <f>IF(SUM('B1.1'!$U145:$Z145)=6,'B1.1'!I145,"")</f>
        <v/>
      </c>
    </row>
    <row r="130" spans="1:10" x14ac:dyDescent="0.25">
      <c r="A130" t="str">
        <f>IF(SUM('B1.1'!U146:Z146)=6,'Angaben KH-Standort'!$D$27,"")</f>
        <v/>
      </c>
      <c r="B130" t="str">
        <f>IF(SUM('B1.1'!U146:Z146)=67,'Angaben KH-Standort'!$D$26,"")</f>
        <v/>
      </c>
      <c r="C130" t="str">
        <f>IF(SUM('B1.1'!U146:Z146)=6,'Angaben KH-Standort'!$D$13,"")</f>
        <v/>
      </c>
      <c r="D130" t="str">
        <f>IF(SUM('B1.1'!$U146:$Z146)=6,'B1.1'!C146,"")</f>
        <v/>
      </c>
      <c r="E130" t="str">
        <f>IF(SUM('B1.1'!$U146:$Z146)=6,'B1.1'!D146,"")</f>
        <v/>
      </c>
      <c r="F130" t="str">
        <f>IF(SUM('B1.1'!$U146:$Z146)=6,'B1.1'!E146,"")</f>
        <v/>
      </c>
      <c r="G130" t="str">
        <f>IF(SUM('B1.1'!$U146:$Z146)=6,'B1.1'!F146,"")</f>
        <v/>
      </c>
      <c r="H130" t="str">
        <f>IF(SUM('B1.1'!$U146:$Z146)=6,'B1.1'!G146,"")</f>
        <v/>
      </c>
      <c r="I130" t="str">
        <f>IF(SUM('B1.1'!$U146:$Z146)=6,'B1.1'!H146,"")</f>
        <v/>
      </c>
      <c r="J130" t="str">
        <f>IF(SUM('B1.1'!$U146:$Z146)=6,'B1.1'!I146,"")</f>
        <v/>
      </c>
    </row>
    <row r="131" spans="1:10" x14ac:dyDescent="0.25">
      <c r="A131" t="str">
        <f>IF(SUM('B1.1'!U147:Z147)=6,'Angaben KH-Standort'!$D$27,"")</f>
        <v/>
      </c>
      <c r="B131" t="str">
        <f>IF(SUM('B1.1'!U147:Z147)=67,'Angaben KH-Standort'!$D$26,"")</f>
        <v/>
      </c>
      <c r="C131" t="str">
        <f>IF(SUM('B1.1'!U147:Z147)=6,'Angaben KH-Standort'!$D$13,"")</f>
        <v/>
      </c>
      <c r="D131" t="str">
        <f>IF(SUM('B1.1'!$U147:$Z147)=6,'B1.1'!C147,"")</f>
        <v/>
      </c>
      <c r="E131" t="str">
        <f>IF(SUM('B1.1'!$U147:$Z147)=6,'B1.1'!D147,"")</f>
        <v/>
      </c>
      <c r="F131" t="str">
        <f>IF(SUM('B1.1'!$U147:$Z147)=6,'B1.1'!E147,"")</f>
        <v/>
      </c>
      <c r="G131" t="str">
        <f>IF(SUM('B1.1'!$U147:$Z147)=6,'B1.1'!F147,"")</f>
        <v/>
      </c>
      <c r="H131" t="str">
        <f>IF(SUM('B1.1'!$U147:$Z147)=6,'B1.1'!G147,"")</f>
        <v/>
      </c>
      <c r="I131" t="str">
        <f>IF(SUM('B1.1'!$U147:$Z147)=6,'B1.1'!H147,"")</f>
        <v/>
      </c>
      <c r="J131" t="str">
        <f>IF(SUM('B1.1'!$U147:$Z147)=6,'B1.1'!I147,"")</f>
        <v/>
      </c>
    </row>
    <row r="132" spans="1:10" x14ac:dyDescent="0.25">
      <c r="A132" t="str">
        <f>IF(SUM('B1.1'!U148:Z148)=6,'Angaben KH-Standort'!$D$27,"")</f>
        <v/>
      </c>
      <c r="B132" t="str">
        <f>IF(SUM('B1.1'!U148:Z148)=67,'Angaben KH-Standort'!$D$26,"")</f>
        <v/>
      </c>
      <c r="C132" t="str">
        <f>IF(SUM('B1.1'!U148:Z148)=6,'Angaben KH-Standort'!$D$13,"")</f>
        <v/>
      </c>
      <c r="D132" t="str">
        <f>IF(SUM('B1.1'!$U148:$Z148)=6,'B1.1'!C148,"")</f>
        <v/>
      </c>
      <c r="E132" t="str">
        <f>IF(SUM('B1.1'!$U148:$Z148)=6,'B1.1'!D148,"")</f>
        <v/>
      </c>
      <c r="F132" t="str">
        <f>IF(SUM('B1.1'!$U148:$Z148)=6,'B1.1'!E148,"")</f>
        <v/>
      </c>
      <c r="G132" t="str">
        <f>IF(SUM('B1.1'!$U148:$Z148)=6,'B1.1'!F148,"")</f>
        <v/>
      </c>
      <c r="H132" t="str">
        <f>IF(SUM('B1.1'!$U148:$Z148)=6,'B1.1'!G148,"")</f>
        <v/>
      </c>
      <c r="I132" t="str">
        <f>IF(SUM('B1.1'!$U148:$Z148)=6,'B1.1'!H148,"")</f>
        <v/>
      </c>
      <c r="J132" t="str">
        <f>IF(SUM('B1.1'!$U148:$Z148)=6,'B1.1'!I148,"")</f>
        <v/>
      </c>
    </row>
    <row r="133" spans="1:10" x14ac:dyDescent="0.25">
      <c r="A133" t="str">
        <f>IF(SUM('B1.1'!U149:Z149)=6,'Angaben KH-Standort'!$D$27,"")</f>
        <v/>
      </c>
      <c r="B133" t="str">
        <f>IF(SUM('B1.1'!U149:Z149)=67,'Angaben KH-Standort'!$D$26,"")</f>
        <v/>
      </c>
      <c r="C133" t="str">
        <f>IF(SUM('B1.1'!U149:Z149)=6,'Angaben KH-Standort'!$D$13,"")</f>
        <v/>
      </c>
      <c r="D133" t="str">
        <f>IF(SUM('B1.1'!$U149:$Z149)=6,'B1.1'!C149,"")</f>
        <v/>
      </c>
      <c r="E133" t="str">
        <f>IF(SUM('B1.1'!$U149:$Z149)=6,'B1.1'!D149,"")</f>
        <v/>
      </c>
      <c r="F133" t="str">
        <f>IF(SUM('B1.1'!$U149:$Z149)=6,'B1.1'!E149,"")</f>
        <v/>
      </c>
      <c r="G133" t="str">
        <f>IF(SUM('B1.1'!$U149:$Z149)=6,'B1.1'!F149,"")</f>
        <v/>
      </c>
      <c r="H133" t="str">
        <f>IF(SUM('B1.1'!$U149:$Z149)=6,'B1.1'!G149,"")</f>
        <v/>
      </c>
      <c r="I133" t="str">
        <f>IF(SUM('B1.1'!$U149:$Z149)=6,'B1.1'!H149,"")</f>
        <v/>
      </c>
      <c r="J133" t="str">
        <f>IF(SUM('B1.1'!$U149:$Z149)=6,'B1.1'!I149,"")</f>
        <v/>
      </c>
    </row>
    <row r="134" spans="1:10" x14ac:dyDescent="0.25">
      <c r="A134" t="str">
        <f>IF(SUM('B1.1'!U150:Z150)=6,'Angaben KH-Standort'!$D$27,"")</f>
        <v/>
      </c>
      <c r="B134" t="str">
        <f>IF(SUM('B1.1'!U150:Z150)=67,'Angaben KH-Standort'!$D$26,"")</f>
        <v/>
      </c>
      <c r="C134" t="str">
        <f>IF(SUM('B1.1'!U150:Z150)=6,'Angaben KH-Standort'!$D$13,"")</f>
        <v/>
      </c>
      <c r="D134" t="str">
        <f>IF(SUM('B1.1'!$U150:$Z150)=6,'B1.1'!C150,"")</f>
        <v/>
      </c>
      <c r="E134" t="str">
        <f>IF(SUM('B1.1'!$U150:$Z150)=6,'B1.1'!D150,"")</f>
        <v/>
      </c>
      <c r="F134" t="str">
        <f>IF(SUM('B1.1'!$U150:$Z150)=6,'B1.1'!E150,"")</f>
        <v/>
      </c>
      <c r="G134" t="str">
        <f>IF(SUM('B1.1'!$U150:$Z150)=6,'B1.1'!F150,"")</f>
        <v/>
      </c>
      <c r="H134" t="str">
        <f>IF(SUM('B1.1'!$U150:$Z150)=6,'B1.1'!G150,"")</f>
        <v/>
      </c>
      <c r="I134" t="str">
        <f>IF(SUM('B1.1'!$U150:$Z150)=6,'B1.1'!H150,"")</f>
        <v/>
      </c>
      <c r="J134" t="str">
        <f>IF(SUM('B1.1'!$U150:$Z150)=6,'B1.1'!I150,"")</f>
        <v/>
      </c>
    </row>
    <row r="135" spans="1:10" x14ac:dyDescent="0.25">
      <c r="A135" t="str">
        <f>IF(SUM('B1.1'!U151:Z151)=6,'Angaben KH-Standort'!$D$27,"")</f>
        <v/>
      </c>
      <c r="B135" t="str">
        <f>IF(SUM('B1.1'!U151:Z151)=67,'Angaben KH-Standort'!$D$26,"")</f>
        <v/>
      </c>
      <c r="C135" t="str">
        <f>IF(SUM('B1.1'!U151:Z151)=6,'Angaben KH-Standort'!$D$13,"")</f>
        <v/>
      </c>
      <c r="D135" t="str">
        <f>IF(SUM('B1.1'!$U151:$Z151)=6,'B1.1'!C151,"")</f>
        <v/>
      </c>
      <c r="E135" t="str">
        <f>IF(SUM('B1.1'!$U151:$Z151)=6,'B1.1'!D151,"")</f>
        <v/>
      </c>
      <c r="F135" t="str">
        <f>IF(SUM('B1.1'!$U151:$Z151)=6,'B1.1'!E151,"")</f>
        <v/>
      </c>
      <c r="G135" t="str">
        <f>IF(SUM('B1.1'!$U151:$Z151)=6,'B1.1'!F151,"")</f>
        <v/>
      </c>
      <c r="H135" t="str">
        <f>IF(SUM('B1.1'!$U151:$Z151)=6,'B1.1'!G151,"")</f>
        <v/>
      </c>
      <c r="I135" t="str">
        <f>IF(SUM('B1.1'!$U151:$Z151)=6,'B1.1'!H151,"")</f>
        <v/>
      </c>
      <c r="J135" t="str">
        <f>IF(SUM('B1.1'!$U151:$Z151)=6,'B1.1'!I151,"")</f>
        <v/>
      </c>
    </row>
    <row r="136" spans="1:10" x14ac:dyDescent="0.25">
      <c r="A136" t="str">
        <f>IF(SUM('B1.1'!U152:Z152)=6,'Angaben KH-Standort'!$D$27,"")</f>
        <v/>
      </c>
      <c r="B136" t="str">
        <f>IF(SUM('B1.1'!U152:Z152)=67,'Angaben KH-Standort'!$D$26,"")</f>
        <v/>
      </c>
      <c r="C136" t="str">
        <f>IF(SUM('B1.1'!U152:Z152)=6,'Angaben KH-Standort'!$D$13,"")</f>
        <v/>
      </c>
      <c r="D136" t="str">
        <f>IF(SUM('B1.1'!$U152:$Z152)=6,'B1.1'!C152,"")</f>
        <v/>
      </c>
      <c r="E136" t="str">
        <f>IF(SUM('B1.1'!$U152:$Z152)=6,'B1.1'!D152,"")</f>
        <v/>
      </c>
      <c r="F136" t="str">
        <f>IF(SUM('B1.1'!$U152:$Z152)=6,'B1.1'!E152,"")</f>
        <v/>
      </c>
      <c r="G136" t="str">
        <f>IF(SUM('B1.1'!$U152:$Z152)=6,'B1.1'!F152,"")</f>
        <v/>
      </c>
      <c r="H136" t="str">
        <f>IF(SUM('B1.1'!$U152:$Z152)=6,'B1.1'!G152,"")</f>
        <v/>
      </c>
      <c r="I136" t="str">
        <f>IF(SUM('B1.1'!$U152:$Z152)=6,'B1.1'!H152,"")</f>
        <v/>
      </c>
      <c r="J136" t="str">
        <f>IF(SUM('B1.1'!$U152:$Z152)=6,'B1.1'!I152,"")</f>
        <v/>
      </c>
    </row>
    <row r="137" spans="1:10" x14ac:dyDescent="0.25">
      <c r="A137" t="str">
        <f>IF(SUM('B1.1'!U153:Z153)=6,'Angaben KH-Standort'!$D$27,"")</f>
        <v/>
      </c>
      <c r="B137" t="str">
        <f>IF(SUM('B1.1'!U153:Z153)=67,'Angaben KH-Standort'!$D$26,"")</f>
        <v/>
      </c>
      <c r="C137" t="str">
        <f>IF(SUM('B1.1'!U153:Z153)=6,'Angaben KH-Standort'!$D$13,"")</f>
        <v/>
      </c>
      <c r="D137" t="str">
        <f>IF(SUM('B1.1'!$U153:$Z153)=6,'B1.1'!C153,"")</f>
        <v/>
      </c>
      <c r="E137" t="str">
        <f>IF(SUM('B1.1'!$U153:$Z153)=6,'B1.1'!D153,"")</f>
        <v/>
      </c>
      <c r="F137" t="str">
        <f>IF(SUM('B1.1'!$U153:$Z153)=6,'B1.1'!E153,"")</f>
        <v/>
      </c>
      <c r="G137" t="str">
        <f>IF(SUM('B1.1'!$U153:$Z153)=6,'B1.1'!F153,"")</f>
        <v/>
      </c>
      <c r="H137" t="str">
        <f>IF(SUM('B1.1'!$U153:$Z153)=6,'B1.1'!G153,"")</f>
        <v/>
      </c>
      <c r="I137" t="str">
        <f>IF(SUM('B1.1'!$U153:$Z153)=6,'B1.1'!H153,"")</f>
        <v/>
      </c>
      <c r="J137" t="str">
        <f>IF(SUM('B1.1'!$U153:$Z153)=6,'B1.1'!I153,"")</f>
        <v/>
      </c>
    </row>
    <row r="138" spans="1:10" x14ac:dyDescent="0.25">
      <c r="A138" t="str">
        <f>IF(SUM('B1.1'!U154:Z154)=6,'Angaben KH-Standort'!$D$27,"")</f>
        <v/>
      </c>
      <c r="B138" t="str">
        <f>IF(SUM('B1.1'!U154:Z154)=67,'Angaben KH-Standort'!$D$26,"")</f>
        <v/>
      </c>
      <c r="C138" t="str">
        <f>IF(SUM('B1.1'!U154:Z154)=6,'Angaben KH-Standort'!$D$13,"")</f>
        <v/>
      </c>
      <c r="D138" t="str">
        <f>IF(SUM('B1.1'!$U154:$Z154)=6,'B1.1'!C154,"")</f>
        <v/>
      </c>
      <c r="E138" t="str">
        <f>IF(SUM('B1.1'!$U154:$Z154)=6,'B1.1'!D154,"")</f>
        <v/>
      </c>
      <c r="F138" t="str">
        <f>IF(SUM('B1.1'!$U154:$Z154)=6,'B1.1'!E154,"")</f>
        <v/>
      </c>
      <c r="G138" t="str">
        <f>IF(SUM('B1.1'!$U154:$Z154)=6,'B1.1'!F154,"")</f>
        <v/>
      </c>
      <c r="H138" t="str">
        <f>IF(SUM('B1.1'!$U154:$Z154)=6,'B1.1'!G154,"")</f>
        <v/>
      </c>
      <c r="I138" t="str">
        <f>IF(SUM('B1.1'!$U154:$Z154)=6,'B1.1'!H154,"")</f>
        <v/>
      </c>
      <c r="J138" t="str">
        <f>IF(SUM('B1.1'!$U154:$Z154)=6,'B1.1'!I154,"")</f>
        <v/>
      </c>
    </row>
    <row r="139" spans="1:10" x14ac:dyDescent="0.25">
      <c r="A139" t="str">
        <f>IF(SUM('B1.1'!U155:Z155)=6,'Angaben KH-Standort'!$D$27,"")</f>
        <v/>
      </c>
      <c r="B139" t="str">
        <f>IF(SUM('B1.1'!U155:Z155)=67,'Angaben KH-Standort'!$D$26,"")</f>
        <v/>
      </c>
      <c r="C139" t="str">
        <f>IF(SUM('B1.1'!U155:Z155)=6,'Angaben KH-Standort'!$D$13,"")</f>
        <v/>
      </c>
      <c r="D139" t="str">
        <f>IF(SUM('B1.1'!$U155:$Z155)=6,'B1.1'!C155,"")</f>
        <v/>
      </c>
      <c r="E139" t="str">
        <f>IF(SUM('B1.1'!$U155:$Z155)=6,'B1.1'!D155,"")</f>
        <v/>
      </c>
      <c r="F139" t="str">
        <f>IF(SUM('B1.1'!$U155:$Z155)=6,'B1.1'!E155,"")</f>
        <v/>
      </c>
      <c r="G139" t="str">
        <f>IF(SUM('B1.1'!$U155:$Z155)=6,'B1.1'!F155,"")</f>
        <v/>
      </c>
      <c r="H139" t="str">
        <f>IF(SUM('B1.1'!$U155:$Z155)=6,'B1.1'!G155,"")</f>
        <v/>
      </c>
      <c r="I139" t="str">
        <f>IF(SUM('B1.1'!$U155:$Z155)=6,'B1.1'!H155,"")</f>
        <v/>
      </c>
      <c r="J139" t="str">
        <f>IF(SUM('B1.1'!$U155:$Z155)=6,'B1.1'!I155,"")</f>
        <v/>
      </c>
    </row>
    <row r="140" spans="1:10" x14ac:dyDescent="0.25">
      <c r="A140" t="str">
        <f>IF(SUM('B1.1'!U156:Z156)=6,'Angaben KH-Standort'!$D$27,"")</f>
        <v/>
      </c>
      <c r="B140" t="str">
        <f>IF(SUM('B1.1'!U156:Z156)=67,'Angaben KH-Standort'!$D$26,"")</f>
        <v/>
      </c>
      <c r="C140" t="str">
        <f>IF(SUM('B1.1'!U156:Z156)=6,'Angaben KH-Standort'!$D$13,"")</f>
        <v/>
      </c>
      <c r="D140" t="str">
        <f>IF(SUM('B1.1'!$U156:$Z156)=6,'B1.1'!C156,"")</f>
        <v/>
      </c>
      <c r="E140" t="str">
        <f>IF(SUM('B1.1'!$U156:$Z156)=6,'B1.1'!D156,"")</f>
        <v/>
      </c>
      <c r="F140" t="str">
        <f>IF(SUM('B1.1'!$U156:$Z156)=6,'B1.1'!E156,"")</f>
        <v/>
      </c>
      <c r="G140" t="str">
        <f>IF(SUM('B1.1'!$U156:$Z156)=6,'B1.1'!F156,"")</f>
        <v/>
      </c>
      <c r="H140" t="str">
        <f>IF(SUM('B1.1'!$U156:$Z156)=6,'B1.1'!G156,"")</f>
        <v/>
      </c>
      <c r="I140" t="str">
        <f>IF(SUM('B1.1'!$U156:$Z156)=6,'B1.1'!H156,"")</f>
        <v/>
      </c>
      <c r="J140" t="str">
        <f>IF(SUM('B1.1'!$U156:$Z156)=6,'B1.1'!I156,"")</f>
        <v/>
      </c>
    </row>
    <row r="141" spans="1:10" x14ac:dyDescent="0.25">
      <c r="A141" t="str">
        <f>IF(SUM('B1.1'!U157:Z157)=6,'Angaben KH-Standort'!$D$27,"")</f>
        <v/>
      </c>
      <c r="B141" t="str">
        <f>IF(SUM('B1.1'!U157:Z157)=67,'Angaben KH-Standort'!$D$26,"")</f>
        <v/>
      </c>
      <c r="C141" t="str">
        <f>IF(SUM('B1.1'!U157:Z157)=6,'Angaben KH-Standort'!$D$13,"")</f>
        <v/>
      </c>
      <c r="D141" t="str">
        <f>IF(SUM('B1.1'!$U157:$Z157)=6,'B1.1'!C157,"")</f>
        <v/>
      </c>
      <c r="E141" t="str">
        <f>IF(SUM('B1.1'!$U157:$Z157)=6,'B1.1'!D157,"")</f>
        <v/>
      </c>
      <c r="F141" t="str">
        <f>IF(SUM('B1.1'!$U157:$Z157)=6,'B1.1'!E157,"")</f>
        <v/>
      </c>
      <c r="G141" t="str">
        <f>IF(SUM('B1.1'!$U157:$Z157)=6,'B1.1'!F157,"")</f>
        <v/>
      </c>
      <c r="H141" t="str">
        <f>IF(SUM('B1.1'!$U157:$Z157)=6,'B1.1'!G157,"")</f>
        <v/>
      </c>
      <c r="I141" t="str">
        <f>IF(SUM('B1.1'!$U157:$Z157)=6,'B1.1'!H157,"")</f>
        <v/>
      </c>
      <c r="J141" t="str">
        <f>IF(SUM('B1.1'!$U157:$Z157)=6,'B1.1'!I157,"")</f>
        <v/>
      </c>
    </row>
    <row r="142" spans="1:10" x14ac:dyDescent="0.25">
      <c r="A142" t="str">
        <f>IF(SUM('B1.1'!U158:Z158)=6,'Angaben KH-Standort'!$D$27,"")</f>
        <v/>
      </c>
      <c r="B142" t="str">
        <f>IF(SUM('B1.1'!U158:Z158)=67,'Angaben KH-Standort'!$D$26,"")</f>
        <v/>
      </c>
      <c r="C142" t="str">
        <f>IF(SUM('B1.1'!U158:Z158)=6,'Angaben KH-Standort'!$D$13,"")</f>
        <v/>
      </c>
      <c r="D142" t="str">
        <f>IF(SUM('B1.1'!$U158:$Z158)=6,'B1.1'!C158,"")</f>
        <v/>
      </c>
      <c r="E142" t="str">
        <f>IF(SUM('B1.1'!$U158:$Z158)=6,'B1.1'!D158,"")</f>
        <v/>
      </c>
      <c r="F142" t="str">
        <f>IF(SUM('B1.1'!$U158:$Z158)=6,'B1.1'!E158,"")</f>
        <v/>
      </c>
      <c r="G142" t="str">
        <f>IF(SUM('B1.1'!$U158:$Z158)=6,'B1.1'!F158,"")</f>
        <v/>
      </c>
      <c r="H142" t="str">
        <f>IF(SUM('B1.1'!$U158:$Z158)=6,'B1.1'!G158,"")</f>
        <v/>
      </c>
      <c r="I142" t="str">
        <f>IF(SUM('B1.1'!$U158:$Z158)=6,'B1.1'!H158,"")</f>
        <v/>
      </c>
      <c r="J142" t="str">
        <f>IF(SUM('B1.1'!$U158:$Z158)=6,'B1.1'!I158,"")</f>
        <v/>
      </c>
    </row>
    <row r="143" spans="1:10" x14ac:dyDescent="0.25">
      <c r="A143" t="str">
        <f>IF(SUM('B1.1'!U159:Z159)=6,'Angaben KH-Standort'!$D$27,"")</f>
        <v/>
      </c>
      <c r="B143" t="str">
        <f>IF(SUM('B1.1'!U159:Z159)=67,'Angaben KH-Standort'!$D$26,"")</f>
        <v/>
      </c>
      <c r="C143" t="str">
        <f>IF(SUM('B1.1'!U159:Z159)=6,'Angaben KH-Standort'!$D$13,"")</f>
        <v/>
      </c>
      <c r="D143" t="str">
        <f>IF(SUM('B1.1'!$U159:$Z159)=6,'B1.1'!C159,"")</f>
        <v/>
      </c>
      <c r="E143" t="str">
        <f>IF(SUM('B1.1'!$U159:$Z159)=6,'B1.1'!D159,"")</f>
        <v/>
      </c>
      <c r="F143" t="str">
        <f>IF(SUM('B1.1'!$U159:$Z159)=6,'B1.1'!E159,"")</f>
        <v/>
      </c>
      <c r="G143" t="str">
        <f>IF(SUM('B1.1'!$U159:$Z159)=6,'B1.1'!F159,"")</f>
        <v/>
      </c>
      <c r="H143" t="str">
        <f>IF(SUM('B1.1'!$U159:$Z159)=6,'B1.1'!G159,"")</f>
        <v/>
      </c>
      <c r="I143" t="str">
        <f>IF(SUM('B1.1'!$U159:$Z159)=6,'B1.1'!H159,"")</f>
        <v/>
      </c>
      <c r="J143" t="str">
        <f>IF(SUM('B1.1'!$U159:$Z159)=6,'B1.1'!I159,"")</f>
        <v/>
      </c>
    </row>
    <row r="144" spans="1:10" x14ac:dyDescent="0.25">
      <c r="A144" t="str">
        <f>IF(SUM('B1.1'!U160:Z160)=6,'Angaben KH-Standort'!$D$27,"")</f>
        <v/>
      </c>
      <c r="B144" t="str">
        <f>IF(SUM('B1.1'!U160:Z160)=67,'Angaben KH-Standort'!$D$26,"")</f>
        <v/>
      </c>
      <c r="C144" t="str">
        <f>IF(SUM('B1.1'!U160:Z160)=6,'Angaben KH-Standort'!$D$13,"")</f>
        <v/>
      </c>
      <c r="D144" t="str">
        <f>IF(SUM('B1.1'!$U160:$Z160)=6,'B1.1'!C160,"")</f>
        <v/>
      </c>
      <c r="E144" t="str">
        <f>IF(SUM('B1.1'!$U160:$Z160)=6,'B1.1'!D160,"")</f>
        <v/>
      </c>
      <c r="F144" t="str">
        <f>IF(SUM('B1.1'!$U160:$Z160)=6,'B1.1'!E160,"")</f>
        <v/>
      </c>
      <c r="G144" t="str">
        <f>IF(SUM('B1.1'!$U160:$Z160)=6,'B1.1'!F160,"")</f>
        <v/>
      </c>
      <c r="H144" t="str">
        <f>IF(SUM('B1.1'!$U160:$Z160)=6,'B1.1'!G160,"")</f>
        <v/>
      </c>
      <c r="I144" t="str">
        <f>IF(SUM('B1.1'!$U160:$Z160)=6,'B1.1'!H160,"")</f>
        <v/>
      </c>
      <c r="J144" t="str">
        <f>IF(SUM('B1.1'!$U160:$Z160)=6,'B1.1'!I160,"")</f>
        <v/>
      </c>
    </row>
    <row r="145" spans="1:10" x14ac:dyDescent="0.25">
      <c r="A145" t="str">
        <f>IF(SUM('B1.1'!U161:Z161)=6,'Angaben KH-Standort'!$D$27,"")</f>
        <v/>
      </c>
      <c r="B145" t="str">
        <f>IF(SUM('B1.1'!U161:Z161)=67,'Angaben KH-Standort'!$D$26,"")</f>
        <v/>
      </c>
      <c r="C145" t="str">
        <f>IF(SUM('B1.1'!U161:Z161)=6,'Angaben KH-Standort'!$D$13,"")</f>
        <v/>
      </c>
      <c r="D145" t="str">
        <f>IF(SUM('B1.1'!$U161:$Z161)=6,'B1.1'!C161,"")</f>
        <v/>
      </c>
      <c r="E145" t="str">
        <f>IF(SUM('B1.1'!$U161:$Z161)=6,'B1.1'!D161,"")</f>
        <v/>
      </c>
      <c r="F145" t="str">
        <f>IF(SUM('B1.1'!$U161:$Z161)=6,'B1.1'!E161,"")</f>
        <v/>
      </c>
      <c r="G145" t="str">
        <f>IF(SUM('B1.1'!$U161:$Z161)=6,'B1.1'!F161,"")</f>
        <v/>
      </c>
      <c r="H145" t="str">
        <f>IF(SUM('B1.1'!$U161:$Z161)=6,'B1.1'!G161,"")</f>
        <v/>
      </c>
      <c r="I145" t="str">
        <f>IF(SUM('B1.1'!$U161:$Z161)=6,'B1.1'!H161,"")</f>
        <v/>
      </c>
      <c r="J145" t="str">
        <f>IF(SUM('B1.1'!$U161:$Z161)=6,'B1.1'!I161,"")</f>
        <v/>
      </c>
    </row>
    <row r="146" spans="1:10" x14ac:dyDescent="0.25">
      <c r="A146" t="str">
        <f>IF(SUM('B1.1'!U162:Z162)=6,'Angaben KH-Standort'!$D$27,"")</f>
        <v/>
      </c>
      <c r="B146" t="str">
        <f>IF(SUM('B1.1'!U162:Z162)=67,'Angaben KH-Standort'!$D$26,"")</f>
        <v/>
      </c>
      <c r="C146" t="str">
        <f>IF(SUM('B1.1'!U162:Z162)=6,'Angaben KH-Standort'!$D$13,"")</f>
        <v/>
      </c>
      <c r="D146" t="str">
        <f>IF(SUM('B1.1'!$U162:$Z162)=6,'B1.1'!C162,"")</f>
        <v/>
      </c>
      <c r="E146" t="str">
        <f>IF(SUM('B1.1'!$U162:$Z162)=6,'B1.1'!D162,"")</f>
        <v/>
      </c>
      <c r="F146" t="str">
        <f>IF(SUM('B1.1'!$U162:$Z162)=6,'B1.1'!E162,"")</f>
        <v/>
      </c>
      <c r="G146" t="str">
        <f>IF(SUM('B1.1'!$U162:$Z162)=6,'B1.1'!F162,"")</f>
        <v/>
      </c>
      <c r="H146" t="str">
        <f>IF(SUM('B1.1'!$U162:$Z162)=6,'B1.1'!G162,"")</f>
        <v/>
      </c>
      <c r="I146" t="str">
        <f>IF(SUM('B1.1'!$U162:$Z162)=6,'B1.1'!H162,"")</f>
        <v/>
      </c>
      <c r="J146" t="str">
        <f>IF(SUM('B1.1'!$U162:$Z162)=6,'B1.1'!I162,"")</f>
        <v/>
      </c>
    </row>
    <row r="147" spans="1:10" x14ac:dyDescent="0.25">
      <c r="A147" t="str">
        <f>IF(SUM('B1.1'!U163:Z163)=6,'Angaben KH-Standort'!$D$27,"")</f>
        <v/>
      </c>
      <c r="B147" t="str">
        <f>IF(SUM('B1.1'!U163:Z163)=67,'Angaben KH-Standort'!$D$26,"")</f>
        <v/>
      </c>
      <c r="C147" t="str">
        <f>IF(SUM('B1.1'!U163:Z163)=6,'Angaben KH-Standort'!$D$13,"")</f>
        <v/>
      </c>
      <c r="D147" t="str">
        <f>IF(SUM('B1.1'!$U163:$Z163)=6,'B1.1'!C163,"")</f>
        <v/>
      </c>
      <c r="E147" t="str">
        <f>IF(SUM('B1.1'!$U163:$Z163)=6,'B1.1'!D163,"")</f>
        <v/>
      </c>
      <c r="F147" t="str">
        <f>IF(SUM('B1.1'!$U163:$Z163)=6,'B1.1'!E163,"")</f>
        <v/>
      </c>
      <c r="G147" t="str">
        <f>IF(SUM('B1.1'!$U163:$Z163)=6,'B1.1'!F163,"")</f>
        <v/>
      </c>
      <c r="H147" t="str">
        <f>IF(SUM('B1.1'!$U163:$Z163)=6,'B1.1'!G163,"")</f>
        <v/>
      </c>
      <c r="I147" t="str">
        <f>IF(SUM('B1.1'!$U163:$Z163)=6,'B1.1'!H163,"")</f>
        <v/>
      </c>
      <c r="J147" t="str">
        <f>IF(SUM('B1.1'!$U163:$Z163)=6,'B1.1'!I163,"")</f>
        <v/>
      </c>
    </row>
    <row r="148" spans="1:10" x14ac:dyDescent="0.25">
      <c r="A148" t="str">
        <f>IF(SUM('B1.1'!U164:Z164)=6,'Angaben KH-Standort'!$D$27,"")</f>
        <v/>
      </c>
      <c r="B148" t="str">
        <f>IF(SUM('B1.1'!U164:Z164)=67,'Angaben KH-Standort'!$D$26,"")</f>
        <v/>
      </c>
      <c r="C148" t="str">
        <f>IF(SUM('B1.1'!U164:Z164)=6,'Angaben KH-Standort'!$D$13,"")</f>
        <v/>
      </c>
      <c r="D148" t="str">
        <f>IF(SUM('B1.1'!$U164:$Z164)=6,'B1.1'!C164,"")</f>
        <v/>
      </c>
      <c r="E148" t="str">
        <f>IF(SUM('B1.1'!$U164:$Z164)=6,'B1.1'!D164,"")</f>
        <v/>
      </c>
      <c r="F148" t="str">
        <f>IF(SUM('B1.1'!$U164:$Z164)=6,'B1.1'!E164,"")</f>
        <v/>
      </c>
      <c r="G148" t="str">
        <f>IF(SUM('B1.1'!$U164:$Z164)=6,'B1.1'!F164,"")</f>
        <v/>
      </c>
      <c r="H148" t="str">
        <f>IF(SUM('B1.1'!$U164:$Z164)=6,'B1.1'!G164,"")</f>
        <v/>
      </c>
      <c r="I148" t="str">
        <f>IF(SUM('B1.1'!$U164:$Z164)=6,'B1.1'!H164,"")</f>
        <v/>
      </c>
      <c r="J148" t="str">
        <f>IF(SUM('B1.1'!$U164:$Z164)=6,'B1.1'!I164,"")</f>
        <v/>
      </c>
    </row>
    <row r="149" spans="1:10" x14ac:dyDescent="0.25">
      <c r="A149" t="str">
        <f>IF(SUM('B1.1'!U165:Z165)=6,'Angaben KH-Standort'!$D$27,"")</f>
        <v/>
      </c>
      <c r="B149" t="str">
        <f>IF(SUM('B1.1'!U165:Z165)=67,'Angaben KH-Standort'!$D$26,"")</f>
        <v/>
      </c>
      <c r="C149" t="str">
        <f>IF(SUM('B1.1'!U165:Z165)=6,'Angaben KH-Standort'!$D$13,"")</f>
        <v/>
      </c>
      <c r="D149" t="str">
        <f>IF(SUM('B1.1'!$U165:$Z165)=6,'B1.1'!C165,"")</f>
        <v/>
      </c>
      <c r="E149" t="str">
        <f>IF(SUM('B1.1'!$U165:$Z165)=6,'B1.1'!D165,"")</f>
        <v/>
      </c>
      <c r="F149" t="str">
        <f>IF(SUM('B1.1'!$U165:$Z165)=6,'B1.1'!E165,"")</f>
        <v/>
      </c>
      <c r="G149" t="str">
        <f>IF(SUM('B1.1'!$U165:$Z165)=6,'B1.1'!F165,"")</f>
        <v/>
      </c>
      <c r="H149" t="str">
        <f>IF(SUM('B1.1'!$U165:$Z165)=6,'B1.1'!G165,"")</f>
        <v/>
      </c>
      <c r="I149" t="str">
        <f>IF(SUM('B1.1'!$U165:$Z165)=6,'B1.1'!H165,"")</f>
        <v/>
      </c>
      <c r="J149" t="str">
        <f>IF(SUM('B1.1'!$U165:$Z165)=6,'B1.1'!I165,"")</f>
        <v/>
      </c>
    </row>
    <row r="150" spans="1:10" x14ac:dyDescent="0.25">
      <c r="A150" t="str">
        <f>IF(SUM('B1.1'!U166:Z166)=6,'Angaben KH-Standort'!$D$27,"")</f>
        <v/>
      </c>
      <c r="B150" t="str">
        <f>IF(SUM('B1.1'!U166:Z166)=67,'Angaben KH-Standort'!$D$26,"")</f>
        <v/>
      </c>
      <c r="C150" t="str">
        <f>IF(SUM('B1.1'!U166:Z166)=6,'Angaben KH-Standort'!$D$13,"")</f>
        <v/>
      </c>
      <c r="D150" t="str">
        <f>IF(SUM('B1.1'!$U166:$Z166)=6,'B1.1'!C166,"")</f>
        <v/>
      </c>
      <c r="E150" t="str">
        <f>IF(SUM('B1.1'!$U166:$Z166)=6,'B1.1'!D166,"")</f>
        <v/>
      </c>
      <c r="F150" t="str">
        <f>IF(SUM('B1.1'!$U166:$Z166)=6,'B1.1'!E166,"")</f>
        <v/>
      </c>
      <c r="G150" t="str">
        <f>IF(SUM('B1.1'!$U166:$Z166)=6,'B1.1'!F166,"")</f>
        <v/>
      </c>
      <c r="H150" t="str">
        <f>IF(SUM('B1.1'!$U166:$Z166)=6,'B1.1'!G166,"")</f>
        <v/>
      </c>
      <c r="I150" t="str">
        <f>IF(SUM('B1.1'!$U166:$Z166)=6,'B1.1'!H166,"")</f>
        <v/>
      </c>
      <c r="J150" t="str">
        <f>IF(SUM('B1.1'!$U166:$Z166)=6,'B1.1'!I166,"")</f>
        <v/>
      </c>
    </row>
    <row r="151" spans="1:10" x14ac:dyDescent="0.25">
      <c r="A151" t="str">
        <f>IF(SUM('B1.1'!U167:Z167)=6,'Angaben KH-Standort'!$D$27,"")</f>
        <v/>
      </c>
      <c r="B151" t="str">
        <f>IF(SUM('B1.1'!U167:Z167)=67,'Angaben KH-Standort'!$D$26,"")</f>
        <v/>
      </c>
      <c r="C151" t="str">
        <f>IF(SUM('B1.1'!U167:Z167)=6,'Angaben KH-Standort'!$D$13,"")</f>
        <v/>
      </c>
      <c r="D151" t="str">
        <f>IF(SUM('B1.1'!$U167:$Z167)=6,'B1.1'!C167,"")</f>
        <v/>
      </c>
      <c r="E151" t="str">
        <f>IF(SUM('B1.1'!$U167:$Z167)=6,'B1.1'!D167,"")</f>
        <v/>
      </c>
      <c r="F151" t="str">
        <f>IF(SUM('B1.1'!$U167:$Z167)=6,'B1.1'!E167,"")</f>
        <v/>
      </c>
      <c r="G151" t="str">
        <f>IF(SUM('B1.1'!$U167:$Z167)=6,'B1.1'!F167,"")</f>
        <v/>
      </c>
      <c r="H151" t="str">
        <f>IF(SUM('B1.1'!$U167:$Z167)=6,'B1.1'!G167,"")</f>
        <v/>
      </c>
      <c r="I151" t="str">
        <f>IF(SUM('B1.1'!$U167:$Z167)=6,'B1.1'!H167,"")</f>
        <v/>
      </c>
      <c r="J151" t="str">
        <f>IF(SUM('B1.1'!$U167:$Z167)=6,'B1.1'!I167,"")</f>
        <v/>
      </c>
    </row>
    <row r="152" spans="1:10" x14ac:dyDescent="0.25">
      <c r="A152" t="str">
        <f>IF(SUM('B1.1'!U168:Z168)=6,'Angaben KH-Standort'!$D$27,"")</f>
        <v/>
      </c>
      <c r="B152" t="str">
        <f>IF(SUM('B1.1'!U168:Z168)=67,'Angaben KH-Standort'!$D$26,"")</f>
        <v/>
      </c>
      <c r="C152" t="str">
        <f>IF(SUM('B1.1'!U168:Z168)=6,'Angaben KH-Standort'!$D$13,"")</f>
        <v/>
      </c>
      <c r="D152" t="str">
        <f>IF(SUM('B1.1'!$U168:$Z168)=6,'B1.1'!C168,"")</f>
        <v/>
      </c>
      <c r="E152" t="str">
        <f>IF(SUM('B1.1'!$U168:$Z168)=6,'B1.1'!D168,"")</f>
        <v/>
      </c>
      <c r="F152" t="str">
        <f>IF(SUM('B1.1'!$U168:$Z168)=6,'B1.1'!E168,"")</f>
        <v/>
      </c>
      <c r="G152" t="str">
        <f>IF(SUM('B1.1'!$U168:$Z168)=6,'B1.1'!F168,"")</f>
        <v/>
      </c>
      <c r="H152" t="str">
        <f>IF(SUM('B1.1'!$U168:$Z168)=6,'B1.1'!G168,"")</f>
        <v/>
      </c>
      <c r="I152" t="str">
        <f>IF(SUM('B1.1'!$U168:$Z168)=6,'B1.1'!H168,"")</f>
        <v/>
      </c>
      <c r="J152" t="str">
        <f>IF(SUM('B1.1'!$U168:$Z168)=6,'B1.1'!I168,"")</f>
        <v/>
      </c>
    </row>
    <row r="153" spans="1:10" x14ac:dyDescent="0.25">
      <c r="A153" t="str">
        <f>IF(SUM('B1.1'!U169:Z169)=6,'Angaben KH-Standort'!$D$27,"")</f>
        <v/>
      </c>
      <c r="B153" t="str">
        <f>IF(SUM('B1.1'!U169:Z169)=67,'Angaben KH-Standort'!$D$26,"")</f>
        <v/>
      </c>
      <c r="C153" t="str">
        <f>IF(SUM('B1.1'!U169:Z169)=6,'Angaben KH-Standort'!$D$13,"")</f>
        <v/>
      </c>
      <c r="D153" t="str">
        <f>IF(SUM('B1.1'!$U169:$Z169)=6,'B1.1'!C169,"")</f>
        <v/>
      </c>
      <c r="E153" t="str">
        <f>IF(SUM('B1.1'!$U169:$Z169)=6,'B1.1'!D169,"")</f>
        <v/>
      </c>
      <c r="F153" t="str">
        <f>IF(SUM('B1.1'!$U169:$Z169)=6,'B1.1'!E169,"")</f>
        <v/>
      </c>
      <c r="G153" t="str">
        <f>IF(SUM('B1.1'!$U169:$Z169)=6,'B1.1'!F169,"")</f>
        <v/>
      </c>
      <c r="H153" t="str">
        <f>IF(SUM('B1.1'!$U169:$Z169)=6,'B1.1'!G169,"")</f>
        <v/>
      </c>
      <c r="I153" t="str">
        <f>IF(SUM('B1.1'!$U169:$Z169)=6,'B1.1'!H169,"")</f>
        <v/>
      </c>
      <c r="J153" t="str">
        <f>IF(SUM('B1.1'!$U169:$Z169)=6,'B1.1'!I169,"")</f>
        <v/>
      </c>
    </row>
    <row r="154" spans="1:10" x14ac:dyDescent="0.25">
      <c r="A154" t="str">
        <f>IF(SUM('B1.1'!U170:Z170)=6,'Angaben KH-Standort'!$D$27,"")</f>
        <v/>
      </c>
      <c r="B154" t="str">
        <f>IF(SUM('B1.1'!U170:Z170)=67,'Angaben KH-Standort'!$D$26,"")</f>
        <v/>
      </c>
      <c r="C154" t="str">
        <f>IF(SUM('B1.1'!U170:Z170)=6,'Angaben KH-Standort'!$D$13,"")</f>
        <v/>
      </c>
      <c r="D154" t="str">
        <f>IF(SUM('B1.1'!$U170:$Z170)=6,'B1.1'!C170,"")</f>
        <v/>
      </c>
      <c r="E154" t="str">
        <f>IF(SUM('B1.1'!$U170:$Z170)=6,'B1.1'!D170,"")</f>
        <v/>
      </c>
      <c r="F154" t="str">
        <f>IF(SUM('B1.1'!$U170:$Z170)=6,'B1.1'!E170,"")</f>
        <v/>
      </c>
      <c r="G154" t="str">
        <f>IF(SUM('B1.1'!$U170:$Z170)=6,'B1.1'!F170,"")</f>
        <v/>
      </c>
      <c r="H154" t="str">
        <f>IF(SUM('B1.1'!$U170:$Z170)=6,'B1.1'!G170,"")</f>
        <v/>
      </c>
      <c r="I154" t="str">
        <f>IF(SUM('B1.1'!$U170:$Z170)=6,'B1.1'!H170,"")</f>
        <v/>
      </c>
      <c r="J154" t="str">
        <f>IF(SUM('B1.1'!$U170:$Z170)=6,'B1.1'!I170,"")</f>
        <v/>
      </c>
    </row>
    <row r="155" spans="1:10" x14ac:dyDescent="0.25">
      <c r="A155" t="str">
        <f>IF(SUM('B1.1'!U171:Z171)=6,'Angaben KH-Standort'!$D$27,"")</f>
        <v/>
      </c>
      <c r="B155" t="str">
        <f>IF(SUM('B1.1'!U171:Z171)=67,'Angaben KH-Standort'!$D$26,"")</f>
        <v/>
      </c>
      <c r="C155" t="str">
        <f>IF(SUM('B1.1'!U171:Z171)=6,'Angaben KH-Standort'!$D$13,"")</f>
        <v/>
      </c>
      <c r="D155" t="str">
        <f>IF(SUM('B1.1'!$U171:$Z171)=6,'B1.1'!C171,"")</f>
        <v/>
      </c>
      <c r="E155" t="str">
        <f>IF(SUM('B1.1'!$U171:$Z171)=6,'B1.1'!D171,"")</f>
        <v/>
      </c>
      <c r="F155" t="str">
        <f>IF(SUM('B1.1'!$U171:$Z171)=6,'B1.1'!E171,"")</f>
        <v/>
      </c>
      <c r="G155" t="str">
        <f>IF(SUM('B1.1'!$U171:$Z171)=6,'B1.1'!F171,"")</f>
        <v/>
      </c>
      <c r="H155" t="str">
        <f>IF(SUM('B1.1'!$U171:$Z171)=6,'B1.1'!G171,"")</f>
        <v/>
      </c>
      <c r="I155" t="str">
        <f>IF(SUM('B1.1'!$U171:$Z171)=6,'B1.1'!H171,"")</f>
        <v/>
      </c>
      <c r="J155" t="str">
        <f>IF(SUM('B1.1'!$U171:$Z171)=6,'B1.1'!I171,"")</f>
        <v/>
      </c>
    </row>
    <row r="156" spans="1:10" x14ac:dyDescent="0.25">
      <c r="A156" t="str">
        <f>IF(SUM('B1.1'!U172:Z172)=6,'Angaben KH-Standort'!$D$27,"")</f>
        <v/>
      </c>
      <c r="B156" t="str">
        <f>IF(SUM('B1.1'!U172:Z172)=67,'Angaben KH-Standort'!$D$26,"")</f>
        <v/>
      </c>
      <c r="C156" t="str">
        <f>IF(SUM('B1.1'!U172:Z172)=6,'Angaben KH-Standort'!$D$13,"")</f>
        <v/>
      </c>
      <c r="D156" t="str">
        <f>IF(SUM('B1.1'!$U172:$Z172)=6,'B1.1'!C172,"")</f>
        <v/>
      </c>
      <c r="E156" t="str">
        <f>IF(SUM('B1.1'!$U172:$Z172)=6,'B1.1'!D172,"")</f>
        <v/>
      </c>
      <c r="F156" t="str">
        <f>IF(SUM('B1.1'!$U172:$Z172)=6,'B1.1'!E172,"")</f>
        <v/>
      </c>
      <c r="G156" t="str">
        <f>IF(SUM('B1.1'!$U172:$Z172)=6,'B1.1'!F172,"")</f>
        <v/>
      </c>
      <c r="H156" t="str">
        <f>IF(SUM('B1.1'!$U172:$Z172)=6,'B1.1'!G172,"")</f>
        <v/>
      </c>
      <c r="I156" t="str">
        <f>IF(SUM('B1.1'!$U172:$Z172)=6,'B1.1'!H172,"")</f>
        <v/>
      </c>
      <c r="J156" t="str">
        <f>IF(SUM('B1.1'!$U172:$Z172)=6,'B1.1'!I172,"")</f>
        <v/>
      </c>
    </row>
    <row r="157" spans="1:10" x14ac:dyDescent="0.25">
      <c r="A157" t="str">
        <f>IF(SUM('B1.1'!U173:Z173)=6,'Angaben KH-Standort'!$D$27,"")</f>
        <v/>
      </c>
      <c r="B157" t="str">
        <f>IF(SUM('B1.1'!U173:Z173)=67,'Angaben KH-Standort'!$D$26,"")</f>
        <v/>
      </c>
      <c r="C157" t="str">
        <f>IF(SUM('B1.1'!U173:Z173)=6,'Angaben KH-Standort'!$D$13,"")</f>
        <v/>
      </c>
      <c r="D157" t="str">
        <f>IF(SUM('B1.1'!$U173:$Z173)=6,'B1.1'!C173,"")</f>
        <v/>
      </c>
      <c r="E157" t="str">
        <f>IF(SUM('B1.1'!$U173:$Z173)=6,'B1.1'!D173,"")</f>
        <v/>
      </c>
      <c r="F157" t="str">
        <f>IF(SUM('B1.1'!$U173:$Z173)=6,'B1.1'!E173,"")</f>
        <v/>
      </c>
      <c r="G157" t="str">
        <f>IF(SUM('B1.1'!$U173:$Z173)=6,'B1.1'!F173,"")</f>
        <v/>
      </c>
      <c r="H157" t="str">
        <f>IF(SUM('B1.1'!$U173:$Z173)=6,'B1.1'!G173,"")</f>
        <v/>
      </c>
      <c r="I157" t="str">
        <f>IF(SUM('B1.1'!$U173:$Z173)=6,'B1.1'!H173,"")</f>
        <v/>
      </c>
      <c r="J157" t="str">
        <f>IF(SUM('B1.1'!$U173:$Z173)=6,'B1.1'!I173,"")</f>
        <v/>
      </c>
    </row>
    <row r="158" spans="1:10" x14ac:dyDescent="0.25">
      <c r="A158" t="str">
        <f>IF(SUM('B1.1'!U174:Z174)=6,'Angaben KH-Standort'!$D$27,"")</f>
        <v/>
      </c>
      <c r="B158" t="str">
        <f>IF(SUM('B1.1'!U174:Z174)=67,'Angaben KH-Standort'!$D$26,"")</f>
        <v/>
      </c>
      <c r="C158" t="str">
        <f>IF(SUM('B1.1'!U174:Z174)=6,'Angaben KH-Standort'!$D$13,"")</f>
        <v/>
      </c>
      <c r="D158" t="str">
        <f>IF(SUM('B1.1'!$U174:$Z174)=6,'B1.1'!C174,"")</f>
        <v/>
      </c>
      <c r="E158" t="str">
        <f>IF(SUM('B1.1'!$U174:$Z174)=6,'B1.1'!D174,"")</f>
        <v/>
      </c>
      <c r="F158" t="str">
        <f>IF(SUM('B1.1'!$U174:$Z174)=6,'B1.1'!E174,"")</f>
        <v/>
      </c>
      <c r="G158" t="str">
        <f>IF(SUM('B1.1'!$U174:$Z174)=6,'B1.1'!F174,"")</f>
        <v/>
      </c>
      <c r="H158" t="str">
        <f>IF(SUM('B1.1'!$U174:$Z174)=6,'B1.1'!G174,"")</f>
        <v/>
      </c>
      <c r="I158" t="str">
        <f>IF(SUM('B1.1'!$U174:$Z174)=6,'B1.1'!H174,"")</f>
        <v/>
      </c>
      <c r="J158" t="str">
        <f>IF(SUM('B1.1'!$U174:$Z174)=6,'B1.1'!I174,"")</f>
        <v/>
      </c>
    </row>
    <row r="159" spans="1:10" x14ac:dyDescent="0.25">
      <c r="A159" t="str">
        <f>IF(SUM('B1.1'!U175:Z175)=6,'Angaben KH-Standort'!$D$27,"")</f>
        <v/>
      </c>
      <c r="B159" t="str">
        <f>IF(SUM('B1.1'!U175:Z175)=67,'Angaben KH-Standort'!$D$26,"")</f>
        <v/>
      </c>
      <c r="C159" t="str">
        <f>IF(SUM('B1.1'!U175:Z175)=6,'Angaben KH-Standort'!$D$13,"")</f>
        <v/>
      </c>
      <c r="D159" t="str">
        <f>IF(SUM('B1.1'!$U175:$Z175)=6,'B1.1'!C175,"")</f>
        <v/>
      </c>
      <c r="E159" t="str">
        <f>IF(SUM('B1.1'!$U175:$Z175)=6,'B1.1'!D175,"")</f>
        <v/>
      </c>
      <c r="F159" t="str">
        <f>IF(SUM('B1.1'!$U175:$Z175)=6,'B1.1'!E175,"")</f>
        <v/>
      </c>
      <c r="G159" t="str">
        <f>IF(SUM('B1.1'!$U175:$Z175)=6,'B1.1'!F175,"")</f>
        <v/>
      </c>
      <c r="H159" t="str">
        <f>IF(SUM('B1.1'!$U175:$Z175)=6,'B1.1'!G175,"")</f>
        <v/>
      </c>
      <c r="I159" t="str">
        <f>IF(SUM('B1.1'!$U175:$Z175)=6,'B1.1'!H175,"")</f>
        <v/>
      </c>
      <c r="J159" t="str">
        <f>IF(SUM('B1.1'!$U175:$Z175)=6,'B1.1'!I175,"")</f>
        <v/>
      </c>
    </row>
    <row r="160" spans="1:10" x14ac:dyDescent="0.25">
      <c r="A160" t="str">
        <f>IF(SUM('B1.1'!U176:Z176)=6,'Angaben KH-Standort'!$D$27,"")</f>
        <v/>
      </c>
      <c r="B160" t="str">
        <f>IF(SUM('B1.1'!U176:Z176)=67,'Angaben KH-Standort'!$D$26,"")</f>
        <v/>
      </c>
      <c r="C160" t="str">
        <f>IF(SUM('B1.1'!U176:Z176)=6,'Angaben KH-Standort'!$D$13,"")</f>
        <v/>
      </c>
      <c r="D160" t="str">
        <f>IF(SUM('B1.1'!$U176:$Z176)=6,'B1.1'!C176,"")</f>
        <v/>
      </c>
      <c r="E160" t="str">
        <f>IF(SUM('B1.1'!$U176:$Z176)=6,'B1.1'!D176,"")</f>
        <v/>
      </c>
      <c r="F160" t="str">
        <f>IF(SUM('B1.1'!$U176:$Z176)=6,'B1.1'!E176,"")</f>
        <v/>
      </c>
      <c r="G160" t="str">
        <f>IF(SUM('B1.1'!$U176:$Z176)=6,'B1.1'!F176,"")</f>
        <v/>
      </c>
      <c r="H160" t="str">
        <f>IF(SUM('B1.1'!$U176:$Z176)=6,'B1.1'!G176,"")</f>
        <v/>
      </c>
      <c r="I160" t="str">
        <f>IF(SUM('B1.1'!$U176:$Z176)=6,'B1.1'!H176,"")</f>
        <v/>
      </c>
      <c r="J160" t="str">
        <f>IF(SUM('B1.1'!$U176:$Z176)=6,'B1.1'!I176,"")</f>
        <v/>
      </c>
    </row>
    <row r="161" spans="1:10" x14ac:dyDescent="0.25">
      <c r="A161" t="str">
        <f>IF(SUM('B1.1'!U177:Z177)=6,'Angaben KH-Standort'!$D$27,"")</f>
        <v/>
      </c>
      <c r="B161" t="str">
        <f>IF(SUM('B1.1'!U177:Z177)=67,'Angaben KH-Standort'!$D$26,"")</f>
        <v/>
      </c>
      <c r="C161" t="str">
        <f>IF(SUM('B1.1'!U177:Z177)=6,'Angaben KH-Standort'!$D$13,"")</f>
        <v/>
      </c>
      <c r="D161" t="str">
        <f>IF(SUM('B1.1'!$U177:$Z177)=6,'B1.1'!C177,"")</f>
        <v/>
      </c>
      <c r="E161" t="str">
        <f>IF(SUM('B1.1'!$U177:$Z177)=6,'B1.1'!D177,"")</f>
        <v/>
      </c>
      <c r="F161" t="str">
        <f>IF(SUM('B1.1'!$U177:$Z177)=6,'B1.1'!E177,"")</f>
        <v/>
      </c>
      <c r="G161" t="str">
        <f>IF(SUM('B1.1'!$U177:$Z177)=6,'B1.1'!F177,"")</f>
        <v/>
      </c>
      <c r="H161" t="str">
        <f>IF(SUM('B1.1'!$U177:$Z177)=6,'B1.1'!G177,"")</f>
        <v/>
      </c>
      <c r="I161" t="str">
        <f>IF(SUM('B1.1'!$U177:$Z177)=6,'B1.1'!H177,"")</f>
        <v/>
      </c>
      <c r="J161" t="str">
        <f>IF(SUM('B1.1'!$U177:$Z177)=6,'B1.1'!I177,"")</f>
        <v/>
      </c>
    </row>
    <row r="162" spans="1:10" x14ac:dyDescent="0.25">
      <c r="A162" t="str">
        <f>IF(SUM('B1.1'!U178:Z178)=6,'Angaben KH-Standort'!$D$27,"")</f>
        <v/>
      </c>
      <c r="B162" t="str">
        <f>IF(SUM('B1.1'!U178:Z178)=67,'Angaben KH-Standort'!$D$26,"")</f>
        <v/>
      </c>
      <c r="C162" t="str">
        <f>IF(SUM('B1.1'!U178:Z178)=6,'Angaben KH-Standort'!$D$13,"")</f>
        <v/>
      </c>
      <c r="D162" t="str">
        <f>IF(SUM('B1.1'!$U178:$Z178)=6,'B1.1'!C178,"")</f>
        <v/>
      </c>
      <c r="E162" t="str">
        <f>IF(SUM('B1.1'!$U178:$Z178)=6,'B1.1'!D178,"")</f>
        <v/>
      </c>
      <c r="F162" t="str">
        <f>IF(SUM('B1.1'!$U178:$Z178)=6,'B1.1'!E178,"")</f>
        <v/>
      </c>
      <c r="G162" t="str">
        <f>IF(SUM('B1.1'!$U178:$Z178)=6,'B1.1'!F178,"")</f>
        <v/>
      </c>
      <c r="H162" t="str">
        <f>IF(SUM('B1.1'!$U178:$Z178)=6,'B1.1'!G178,"")</f>
        <v/>
      </c>
      <c r="I162" t="str">
        <f>IF(SUM('B1.1'!$U178:$Z178)=6,'B1.1'!H178,"")</f>
        <v/>
      </c>
      <c r="J162" t="str">
        <f>IF(SUM('B1.1'!$U178:$Z178)=6,'B1.1'!I178,"")</f>
        <v/>
      </c>
    </row>
    <row r="163" spans="1:10" x14ac:dyDescent="0.25">
      <c r="A163" t="str">
        <f>IF(SUM('B1.1'!U179:Z179)=6,'Angaben KH-Standort'!$D$27,"")</f>
        <v/>
      </c>
      <c r="B163" t="str">
        <f>IF(SUM('B1.1'!U179:Z179)=67,'Angaben KH-Standort'!$D$26,"")</f>
        <v/>
      </c>
      <c r="C163" t="str">
        <f>IF(SUM('B1.1'!U179:Z179)=6,'Angaben KH-Standort'!$D$13,"")</f>
        <v/>
      </c>
      <c r="D163" t="str">
        <f>IF(SUM('B1.1'!$U179:$Z179)=6,'B1.1'!C179,"")</f>
        <v/>
      </c>
      <c r="E163" t="str">
        <f>IF(SUM('B1.1'!$U179:$Z179)=6,'B1.1'!D179,"")</f>
        <v/>
      </c>
      <c r="F163" t="str">
        <f>IF(SUM('B1.1'!$U179:$Z179)=6,'B1.1'!E179,"")</f>
        <v/>
      </c>
      <c r="G163" t="str">
        <f>IF(SUM('B1.1'!$U179:$Z179)=6,'B1.1'!F179,"")</f>
        <v/>
      </c>
      <c r="H163" t="str">
        <f>IF(SUM('B1.1'!$U179:$Z179)=6,'B1.1'!G179,"")</f>
        <v/>
      </c>
      <c r="I163" t="str">
        <f>IF(SUM('B1.1'!$U179:$Z179)=6,'B1.1'!H179,"")</f>
        <v/>
      </c>
      <c r="J163" t="str">
        <f>IF(SUM('B1.1'!$U179:$Z179)=6,'B1.1'!I179,"")</f>
        <v/>
      </c>
    </row>
    <row r="164" spans="1:10" x14ac:dyDescent="0.25">
      <c r="A164" t="str">
        <f>IF(SUM('B1.1'!U180:Z180)=6,'Angaben KH-Standort'!$D$27,"")</f>
        <v/>
      </c>
      <c r="B164" t="str">
        <f>IF(SUM('B1.1'!U180:Z180)=67,'Angaben KH-Standort'!$D$26,"")</f>
        <v/>
      </c>
      <c r="C164" t="str">
        <f>IF(SUM('B1.1'!U180:Z180)=6,'Angaben KH-Standort'!$D$13,"")</f>
        <v/>
      </c>
      <c r="D164" t="str">
        <f>IF(SUM('B1.1'!$U180:$Z180)=6,'B1.1'!C180,"")</f>
        <v/>
      </c>
      <c r="E164" t="str">
        <f>IF(SUM('B1.1'!$U180:$Z180)=6,'B1.1'!D180,"")</f>
        <v/>
      </c>
      <c r="F164" t="str">
        <f>IF(SUM('B1.1'!$U180:$Z180)=6,'B1.1'!E180,"")</f>
        <v/>
      </c>
      <c r="G164" t="str">
        <f>IF(SUM('B1.1'!$U180:$Z180)=6,'B1.1'!F180,"")</f>
        <v/>
      </c>
      <c r="H164" t="str">
        <f>IF(SUM('B1.1'!$U180:$Z180)=6,'B1.1'!G180,"")</f>
        <v/>
      </c>
      <c r="I164" t="str">
        <f>IF(SUM('B1.1'!$U180:$Z180)=6,'B1.1'!H180,"")</f>
        <v/>
      </c>
      <c r="J164" t="str">
        <f>IF(SUM('B1.1'!$U180:$Z180)=6,'B1.1'!I180,"")</f>
        <v/>
      </c>
    </row>
    <row r="165" spans="1:10" x14ac:dyDescent="0.25">
      <c r="A165" t="str">
        <f>IF(SUM('B1.1'!U181:Z181)=6,'Angaben KH-Standort'!$D$27,"")</f>
        <v/>
      </c>
      <c r="B165" t="str">
        <f>IF(SUM('B1.1'!U181:Z181)=67,'Angaben KH-Standort'!$D$26,"")</f>
        <v/>
      </c>
      <c r="C165" t="str">
        <f>IF(SUM('B1.1'!U181:Z181)=6,'Angaben KH-Standort'!$D$13,"")</f>
        <v/>
      </c>
      <c r="D165" t="str">
        <f>IF(SUM('B1.1'!$U181:$Z181)=6,'B1.1'!C181,"")</f>
        <v/>
      </c>
      <c r="E165" t="str">
        <f>IF(SUM('B1.1'!$U181:$Z181)=6,'B1.1'!D181,"")</f>
        <v/>
      </c>
      <c r="F165" t="str">
        <f>IF(SUM('B1.1'!$U181:$Z181)=6,'B1.1'!E181,"")</f>
        <v/>
      </c>
      <c r="G165" t="str">
        <f>IF(SUM('B1.1'!$U181:$Z181)=6,'B1.1'!F181,"")</f>
        <v/>
      </c>
      <c r="H165" t="str">
        <f>IF(SUM('B1.1'!$U181:$Z181)=6,'B1.1'!G181,"")</f>
        <v/>
      </c>
      <c r="I165" t="str">
        <f>IF(SUM('B1.1'!$U181:$Z181)=6,'B1.1'!H181,"")</f>
        <v/>
      </c>
      <c r="J165" t="str">
        <f>IF(SUM('B1.1'!$U181:$Z181)=6,'B1.1'!I181,"")</f>
        <v/>
      </c>
    </row>
    <row r="166" spans="1:10" x14ac:dyDescent="0.25">
      <c r="A166" t="str">
        <f>IF(SUM('B1.1'!U182:Z182)=6,'Angaben KH-Standort'!$D$27,"")</f>
        <v/>
      </c>
      <c r="B166" t="str">
        <f>IF(SUM('B1.1'!U182:Z182)=67,'Angaben KH-Standort'!$D$26,"")</f>
        <v/>
      </c>
      <c r="C166" t="str">
        <f>IF(SUM('B1.1'!U182:Z182)=6,'Angaben KH-Standort'!$D$13,"")</f>
        <v/>
      </c>
      <c r="D166" t="str">
        <f>IF(SUM('B1.1'!$U182:$Z182)=6,'B1.1'!C182,"")</f>
        <v/>
      </c>
      <c r="E166" t="str">
        <f>IF(SUM('B1.1'!$U182:$Z182)=6,'B1.1'!D182,"")</f>
        <v/>
      </c>
      <c r="F166" t="str">
        <f>IF(SUM('B1.1'!$U182:$Z182)=6,'B1.1'!E182,"")</f>
        <v/>
      </c>
      <c r="G166" t="str">
        <f>IF(SUM('B1.1'!$U182:$Z182)=6,'B1.1'!F182,"")</f>
        <v/>
      </c>
      <c r="H166" t="str">
        <f>IF(SUM('B1.1'!$U182:$Z182)=6,'B1.1'!G182,"")</f>
        <v/>
      </c>
      <c r="I166" t="str">
        <f>IF(SUM('B1.1'!$U182:$Z182)=6,'B1.1'!H182,"")</f>
        <v/>
      </c>
      <c r="J166" t="str">
        <f>IF(SUM('B1.1'!$U182:$Z182)=6,'B1.1'!I182,"")</f>
        <v/>
      </c>
    </row>
    <row r="167" spans="1:10" x14ac:dyDescent="0.25">
      <c r="A167" t="str">
        <f>IF(SUM('B1.1'!U183:Z183)=6,'Angaben KH-Standort'!$D$27,"")</f>
        <v/>
      </c>
      <c r="B167" t="str">
        <f>IF(SUM('B1.1'!U183:Z183)=67,'Angaben KH-Standort'!$D$26,"")</f>
        <v/>
      </c>
      <c r="C167" t="str">
        <f>IF(SUM('B1.1'!U183:Z183)=6,'Angaben KH-Standort'!$D$13,"")</f>
        <v/>
      </c>
      <c r="D167" t="str">
        <f>IF(SUM('B1.1'!$U183:$Z183)=6,'B1.1'!C183,"")</f>
        <v/>
      </c>
      <c r="E167" t="str">
        <f>IF(SUM('B1.1'!$U183:$Z183)=6,'B1.1'!D183,"")</f>
        <v/>
      </c>
      <c r="F167" t="str">
        <f>IF(SUM('B1.1'!$U183:$Z183)=6,'B1.1'!E183,"")</f>
        <v/>
      </c>
      <c r="G167" t="str">
        <f>IF(SUM('B1.1'!$U183:$Z183)=6,'B1.1'!F183,"")</f>
        <v/>
      </c>
      <c r="H167" t="str">
        <f>IF(SUM('B1.1'!$U183:$Z183)=6,'B1.1'!G183,"")</f>
        <v/>
      </c>
      <c r="I167" t="str">
        <f>IF(SUM('B1.1'!$U183:$Z183)=6,'B1.1'!H183,"")</f>
        <v/>
      </c>
      <c r="J167" t="str">
        <f>IF(SUM('B1.1'!$U183:$Z183)=6,'B1.1'!I183,"")</f>
        <v/>
      </c>
    </row>
    <row r="168" spans="1:10" x14ac:dyDescent="0.25">
      <c r="A168" t="str">
        <f>IF(SUM('B1.1'!U184:Z184)=6,'Angaben KH-Standort'!$D$27,"")</f>
        <v/>
      </c>
      <c r="B168" t="str">
        <f>IF(SUM('B1.1'!U184:Z184)=67,'Angaben KH-Standort'!$D$26,"")</f>
        <v/>
      </c>
      <c r="C168" t="str">
        <f>IF(SUM('B1.1'!U184:Z184)=6,'Angaben KH-Standort'!$D$13,"")</f>
        <v/>
      </c>
      <c r="D168" t="str">
        <f>IF(SUM('B1.1'!$U184:$Z184)=6,'B1.1'!C184,"")</f>
        <v/>
      </c>
      <c r="E168" t="str">
        <f>IF(SUM('B1.1'!$U184:$Z184)=6,'B1.1'!D184,"")</f>
        <v/>
      </c>
      <c r="F168" t="str">
        <f>IF(SUM('B1.1'!$U184:$Z184)=6,'B1.1'!E184,"")</f>
        <v/>
      </c>
      <c r="G168" t="str">
        <f>IF(SUM('B1.1'!$U184:$Z184)=6,'B1.1'!F184,"")</f>
        <v/>
      </c>
      <c r="H168" t="str">
        <f>IF(SUM('B1.1'!$U184:$Z184)=6,'B1.1'!G184,"")</f>
        <v/>
      </c>
      <c r="I168" t="str">
        <f>IF(SUM('B1.1'!$U184:$Z184)=6,'B1.1'!H184,"")</f>
        <v/>
      </c>
      <c r="J168" t="str">
        <f>IF(SUM('B1.1'!$U184:$Z184)=6,'B1.1'!I184,"")</f>
        <v/>
      </c>
    </row>
    <row r="169" spans="1:10" x14ac:dyDescent="0.25">
      <c r="A169" t="str">
        <f>IF(SUM('B1.1'!U185:Z185)=6,'Angaben KH-Standort'!$D$27,"")</f>
        <v/>
      </c>
      <c r="B169" t="str">
        <f>IF(SUM('B1.1'!U185:Z185)=67,'Angaben KH-Standort'!$D$26,"")</f>
        <v/>
      </c>
      <c r="C169" t="str">
        <f>IF(SUM('B1.1'!U185:Z185)=6,'Angaben KH-Standort'!$D$13,"")</f>
        <v/>
      </c>
      <c r="D169" t="str">
        <f>IF(SUM('B1.1'!$U185:$Z185)=6,'B1.1'!C185,"")</f>
        <v/>
      </c>
      <c r="E169" t="str">
        <f>IF(SUM('B1.1'!$U185:$Z185)=6,'B1.1'!D185,"")</f>
        <v/>
      </c>
      <c r="F169" t="str">
        <f>IF(SUM('B1.1'!$U185:$Z185)=6,'B1.1'!E185,"")</f>
        <v/>
      </c>
      <c r="G169" t="str">
        <f>IF(SUM('B1.1'!$U185:$Z185)=6,'B1.1'!F185,"")</f>
        <v/>
      </c>
      <c r="H169" t="str">
        <f>IF(SUM('B1.1'!$U185:$Z185)=6,'B1.1'!G185,"")</f>
        <v/>
      </c>
      <c r="I169" t="str">
        <f>IF(SUM('B1.1'!$U185:$Z185)=6,'B1.1'!H185,"")</f>
        <v/>
      </c>
      <c r="J169" t="str">
        <f>IF(SUM('B1.1'!$U185:$Z185)=6,'B1.1'!I185,"")</f>
        <v/>
      </c>
    </row>
    <row r="170" spans="1:10" x14ac:dyDescent="0.25">
      <c r="A170" t="str">
        <f>IF(SUM('B1.1'!U186:Z186)=6,'Angaben KH-Standort'!$D$27,"")</f>
        <v/>
      </c>
      <c r="B170" t="str">
        <f>IF(SUM('B1.1'!U186:Z186)=67,'Angaben KH-Standort'!$D$26,"")</f>
        <v/>
      </c>
      <c r="C170" t="str">
        <f>IF(SUM('B1.1'!U186:Z186)=6,'Angaben KH-Standort'!$D$13,"")</f>
        <v/>
      </c>
      <c r="D170" t="str">
        <f>IF(SUM('B1.1'!$U186:$Z186)=6,'B1.1'!C186,"")</f>
        <v/>
      </c>
      <c r="E170" t="str">
        <f>IF(SUM('B1.1'!$U186:$Z186)=6,'B1.1'!D186,"")</f>
        <v/>
      </c>
      <c r="F170" t="str">
        <f>IF(SUM('B1.1'!$U186:$Z186)=6,'B1.1'!E186,"")</f>
        <v/>
      </c>
      <c r="G170" t="str">
        <f>IF(SUM('B1.1'!$U186:$Z186)=6,'B1.1'!F186,"")</f>
        <v/>
      </c>
      <c r="H170" t="str">
        <f>IF(SUM('B1.1'!$U186:$Z186)=6,'B1.1'!G186,"")</f>
        <v/>
      </c>
      <c r="I170" t="str">
        <f>IF(SUM('B1.1'!$U186:$Z186)=6,'B1.1'!H186,"")</f>
        <v/>
      </c>
      <c r="J170" t="str">
        <f>IF(SUM('B1.1'!$U186:$Z186)=6,'B1.1'!I186,"")</f>
        <v/>
      </c>
    </row>
    <row r="171" spans="1:10" x14ac:dyDescent="0.25">
      <c r="A171" t="str">
        <f>IF(SUM('B1.1'!U187:Z187)=6,'Angaben KH-Standort'!$D$27,"")</f>
        <v/>
      </c>
      <c r="B171" t="str">
        <f>IF(SUM('B1.1'!U187:Z187)=67,'Angaben KH-Standort'!$D$26,"")</f>
        <v/>
      </c>
      <c r="C171" t="str">
        <f>IF(SUM('B1.1'!U187:Z187)=6,'Angaben KH-Standort'!$D$13,"")</f>
        <v/>
      </c>
      <c r="D171" t="str">
        <f>IF(SUM('B1.1'!$U187:$Z187)=6,'B1.1'!C187,"")</f>
        <v/>
      </c>
      <c r="E171" t="str">
        <f>IF(SUM('B1.1'!$U187:$Z187)=6,'B1.1'!D187,"")</f>
        <v/>
      </c>
      <c r="F171" t="str">
        <f>IF(SUM('B1.1'!$U187:$Z187)=6,'B1.1'!E187,"")</f>
        <v/>
      </c>
      <c r="G171" t="str">
        <f>IF(SUM('B1.1'!$U187:$Z187)=6,'B1.1'!F187,"")</f>
        <v/>
      </c>
      <c r="H171" t="str">
        <f>IF(SUM('B1.1'!$U187:$Z187)=6,'B1.1'!G187,"")</f>
        <v/>
      </c>
      <c r="I171" t="str">
        <f>IF(SUM('B1.1'!$U187:$Z187)=6,'B1.1'!H187,"")</f>
        <v/>
      </c>
      <c r="J171" t="str">
        <f>IF(SUM('B1.1'!$U187:$Z187)=6,'B1.1'!I187,"")</f>
        <v/>
      </c>
    </row>
    <row r="172" spans="1:10" x14ac:dyDescent="0.25">
      <c r="A172" t="str">
        <f>IF(SUM('B1.1'!U188:Z188)=6,'Angaben KH-Standort'!$D$27,"")</f>
        <v/>
      </c>
      <c r="B172" t="str">
        <f>IF(SUM('B1.1'!U188:Z188)=67,'Angaben KH-Standort'!$D$26,"")</f>
        <v/>
      </c>
      <c r="C172" t="str">
        <f>IF(SUM('B1.1'!U188:Z188)=6,'Angaben KH-Standort'!$D$13,"")</f>
        <v/>
      </c>
      <c r="D172" t="str">
        <f>IF(SUM('B1.1'!$U188:$Z188)=6,'B1.1'!C188,"")</f>
        <v/>
      </c>
      <c r="E172" t="str">
        <f>IF(SUM('B1.1'!$U188:$Z188)=6,'B1.1'!D188,"")</f>
        <v/>
      </c>
      <c r="F172" t="str">
        <f>IF(SUM('B1.1'!$U188:$Z188)=6,'B1.1'!E188,"")</f>
        <v/>
      </c>
      <c r="G172" t="str">
        <f>IF(SUM('B1.1'!$U188:$Z188)=6,'B1.1'!F188,"")</f>
        <v/>
      </c>
      <c r="H172" t="str">
        <f>IF(SUM('B1.1'!$U188:$Z188)=6,'B1.1'!G188,"")</f>
        <v/>
      </c>
      <c r="I172" t="str">
        <f>IF(SUM('B1.1'!$U188:$Z188)=6,'B1.1'!H188,"")</f>
        <v/>
      </c>
      <c r="J172" t="str">
        <f>IF(SUM('B1.1'!$U188:$Z188)=6,'B1.1'!I188,"")</f>
        <v/>
      </c>
    </row>
    <row r="173" spans="1:10" x14ac:dyDescent="0.25">
      <c r="A173" t="str">
        <f>IF(SUM('B1.1'!U189:Z189)=6,'Angaben KH-Standort'!$D$27,"")</f>
        <v/>
      </c>
      <c r="B173" t="str">
        <f>IF(SUM('B1.1'!U189:Z189)=67,'Angaben KH-Standort'!$D$26,"")</f>
        <v/>
      </c>
      <c r="C173" t="str">
        <f>IF(SUM('B1.1'!U189:Z189)=6,'Angaben KH-Standort'!$D$13,"")</f>
        <v/>
      </c>
      <c r="D173" t="str">
        <f>IF(SUM('B1.1'!$U189:$Z189)=6,'B1.1'!C189,"")</f>
        <v/>
      </c>
      <c r="E173" t="str">
        <f>IF(SUM('B1.1'!$U189:$Z189)=6,'B1.1'!D189,"")</f>
        <v/>
      </c>
      <c r="F173" t="str">
        <f>IF(SUM('B1.1'!$U189:$Z189)=6,'B1.1'!E189,"")</f>
        <v/>
      </c>
      <c r="G173" t="str">
        <f>IF(SUM('B1.1'!$U189:$Z189)=6,'B1.1'!F189,"")</f>
        <v/>
      </c>
      <c r="H173" t="str">
        <f>IF(SUM('B1.1'!$U189:$Z189)=6,'B1.1'!G189,"")</f>
        <v/>
      </c>
      <c r="I173" t="str">
        <f>IF(SUM('B1.1'!$U189:$Z189)=6,'B1.1'!H189,"")</f>
        <v/>
      </c>
      <c r="J173" t="str">
        <f>IF(SUM('B1.1'!$U189:$Z189)=6,'B1.1'!I189,"")</f>
        <v/>
      </c>
    </row>
    <row r="174" spans="1:10" x14ac:dyDescent="0.25">
      <c r="A174" t="str">
        <f>IF(SUM('B1.1'!U190:Z190)=6,'Angaben KH-Standort'!$D$27,"")</f>
        <v/>
      </c>
      <c r="B174" t="str">
        <f>IF(SUM('B1.1'!U190:Z190)=67,'Angaben KH-Standort'!$D$26,"")</f>
        <v/>
      </c>
      <c r="C174" t="str">
        <f>IF(SUM('B1.1'!U190:Z190)=6,'Angaben KH-Standort'!$D$13,"")</f>
        <v/>
      </c>
      <c r="D174" t="str">
        <f>IF(SUM('B1.1'!$U190:$Z190)=6,'B1.1'!C190,"")</f>
        <v/>
      </c>
      <c r="E174" t="str">
        <f>IF(SUM('B1.1'!$U190:$Z190)=6,'B1.1'!D190,"")</f>
        <v/>
      </c>
      <c r="F174" t="str">
        <f>IF(SUM('B1.1'!$U190:$Z190)=6,'B1.1'!E190,"")</f>
        <v/>
      </c>
      <c r="G174" t="str">
        <f>IF(SUM('B1.1'!$U190:$Z190)=6,'B1.1'!F190,"")</f>
        <v/>
      </c>
      <c r="H174" t="str">
        <f>IF(SUM('B1.1'!$U190:$Z190)=6,'B1.1'!G190,"")</f>
        <v/>
      </c>
      <c r="I174" t="str">
        <f>IF(SUM('B1.1'!$U190:$Z190)=6,'B1.1'!H190,"")</f>
        <v/>
      </c>
      <c r="J174" t="str">
        <f>IF(SUM('B1.1'!$U190:$Z190)=6,'B1.1'!I190,"")</f>
        <v/>
      </c>
    </row>
    <row r="175" spans="1:10" x14ac:dyDescent="0.25">
      <c r="A175" t="str">
        <f>IF(SUM('B1.1'!U191:Z191)=6,'Angaben KH-Standort'!$D$27,"")</f>
        <v/>
      </c>
      <c r="B175" t="str">
        <f>IF(SUM('B1.1'!U191:Z191)=67,'Angaben KH-Standort'!$D$26,"")</f>
        <v/>
      </c>
      <c r="C175" t="str">
        <f>IF(SUM('B1.1'!U191:Z191)=6,'Angaben KH-Standort'!$D$13,"")</f>
        <v/>
      </c>
      <c r="D175" t="str">
        <f>IF(SUM('B1.1'!$U191:$Z191)=6,'B1.1'!C191,"")</f>
        <v/>
      </c>
      <c r="E175" t="str">
        <f>IF(SUM('B1.1'!$U191:$Z191)=6,'B1.1'!D191,"")</f>
        <v/>
      </c>
      <c r="F175" t="str">
        <f>IF(SUM('B1.1'!$U191:$Z191)=6,'B1.1'!E191,"")</f>
        <v/>
      </c>
      <c r="G175" t="str">
        <f>IF(SUM('B1.1'!$U191:$Z191)=6,'B1.1'!F191,"")</f>
        <v/>
      </c>
      <c r="H175" t="str">
        <f>IF(SUM('B1.1'!$U191:$Z191)=6,'B1.1'!G191,"")</f>
        <v/>
      </c>
      <c r="I175" t="str">
        <f>IF(SUM('B1.1'!$U191:$Z191)=6,'B1.1'!H191,"")</f>
        <v/>
      </c>
      <c r="J175" t="str">
        <f>IF(SUM('B1.1'!$U191:$Z191)=6,'B1.1'!I191,"")</f>
        <v/>
      </c>
    </row>
    <row r="176" spans="1:10" x14ac:dyDescent="0.25">
      <c r="A176" t="str">
        <f>IF(SUM('B1.1'!U192:Z192)=6,'Angaben KH-Standort'!$D$27,"")</f>
        <v/>
      </c>
      <c r="B176" t="str">
        <f>IF(SUM('B1.1'!U192:Z192)=67,'Angaben KH-Standort'!$D$26,"")</f>
        <v/>
      </c>
      <c r="C176" t="str">
        <f>IF(SUM('B1.1'!U192:Z192)=6,'Angaben KH-Standort'!$D$13,"")</f>
        <v/>
      </c>
      <c r="D176" t="str">
        <f>IF(SUM('B1.1'!$U192:$Z192)=6,'B1.1'!C192,"")</f>
        <v/>
      </c>
      <c r="E176" t="str">
        <f>IF(SUM('B1.1'!$U192:$Z192)=6,'B1.1'!D192,"")</f>
        <v/>
      </c>
      <c r="F176" t="str">
        <f>IF(SUM('B1.1'!$U192:$Z192)=6,'B1.1'!E192,"")</f>
        <v/>
      </c>
      <c r="G176" t="str">
        <f>IF(SUM('B1.1'!$U192:$Z192)=6,'B1.1'!F192,"")</f>
        <v/>
      </c>
      <c r="H176" t="str">
        <f>IF(SUM('B1.1'!$U192:$Z192)=6,'B1.1'!G192,"")</f>
        <v/>
      </c>
      <c r="I176" t="str">
        <f>IF(SUM('B1.1'!$U192:$Z192)=6,'B1.1'!H192,"")</f>
        <v/>
      </c>
      <c r="J176" t="str">
        <f>IF(SUM('B1.1'!$U192:$Z192)=6,'B1.1'!I192,"")</f>
        <v/>
      </c>
    </row>
    <row r="177" spans="1:10" x14ac:dyDescent="0.25">
      <c r="A177" t="str">
        <f>IF(SUM('B1.1'!U193:Z193)=6,'Angaben KH-Standort'!$D$27,"")</f>
        <v/>
      </c>
      <c r="B177" t="str">
        <f>IF(SUM('B1.1'!U193:Z193)=67,'Angaben KH-Standort'!$D$26,"")</f>
        <v/>
      </c>
      <c r="C177" t="str">
        <f>IF(SUM('B1.1'!U193:Z193)=6,'Angaben KH-Standort'!$D$13,"")</f>
        <v/>
      </c>
      <c r="D177" t="str">
        <f>IF(SUM('B1.1'!$U193:$Z193)=6,'B1.1'!C193,"")</f>
        <v/>
      </c>
      <c r="E177" t="str">
        <f>IF(SUM('B1.1'!$U193:$Z193)=6,'B1.1'!D193,"")</f>
        <v/>
      </c>
      <c r="F177" t="str">
        <f>IF(SUM('B1.1'!$U193:$Z193)=6,'B1.1'!E193,"")</f>
        <v/>
      </c>
      <c r="G177" t="str">
        <f>IF(SUM('B1.1'!$U193:$Z193)=6,'B1.1'!F193,"")</f>
        <v/>
      </c>
      <c r="H177" t="str">
        <f>IF(SUM('B1.1'!$U193:$Z193)=6,'B1.1'!G193,"")</f>
        <v/>
      </c>
      <c r="I177" t="str">
        <f>IF(SUM('B1.1'!$U193:$Z193)=6,'B1.1'!H193,"")</f>
        <v/>
      </c>
      <c r="J177" t="str">
        <f>IF(SUM('B1.1'!$U193:$Z193)=6,'B1.1'!I193,"")</f>
        <v/>
      </c>
    </row>
    <row r="178" spans="1:10" x14ac:dyDescent="0.25">
      <c r="A178" t="str">
        <f>IF(SUM('B1.1'!U194:Z194)=6,'Angaben KH-Standort'!$D$27,"")</f>
        <v/>
      </c>
      <c r="B178" t="str">
        <f>IF(SUM('B1.1'!U194:Z194)=67,'Angaben KH-Standort'!$D$26,"")</f>
        <v/>
      </c>
      <c r="C178" t="str">
        <f>IF(SUM('B1.1'!U194:Z194)=6,'Angaben KH-Standort'!$D$13,"")</f>
        <v/>
      </c>
      <c r="D178" t="str">
        <f>IF(SUM('B1.1'!$U194:$Z194)=6,'B1.1'!C194,"")</f>
        <v/>
      </c>
      <c r="E178" t="str">
        <f>IF(SUM('B1.1'!$U194:$Z194)=6,'B1.1'!D194,"")</f>
        <v/>
      </c>
      <c r="F178" t="str">
        <f>IF(SUM('B1.1'!$U194:$Z194)=6,'B1.1'!E194,"")</f>
        <v/>
      </c>
      <c r="G178" t="str">
        <f>IF(SUM('B1.1'!$U194:$Z194)=6,'B1.1'!F194,"")</f>
        <v/>
      </c>
      <c r="H178" t="str">
        <f>IF(SUM('B1.1'!$U194:$Z194)=6,'B1.1'!G194,"")</f>
        <v/>
      </c>
      <c r="I178" t="str">
        <f>IF(SUM('B1.1'!$U194:$Z194)=6,'B1.1'!H194,"")</f>
        <v/>
      </c>
      <c r="J178" t="str">
        <f>IF(SUM('B1.1'!$U194:$Z194)=6,'B1.1'!I194,"")</f>
        <v/>
      </c>
    </row>
    <row r="179" spans="1:10" x14ac:dyDescent="0.25">
      <c r="A179" t="str">
        <f>IF(SUM('B1.1'!U195:Z195)=6,'Angaben KH-Standort'!$D$27,"")</f>
        <v/>
      </c>
      <c r="B179" t="str">
        <f>IF(SUM('B1.1'!U195:Z195)=67,'Angaben KH-Standort'!$D$26,"")</f>
        <v/>
      </c>
      <c r="C179" t="str">
        <f>IF(SUM('B1.1'!U195:Z195)=6,'Angaben KH-Standort'!$D$13,"")</f>
        <v/>
      </c>
      <c r="D179" t="str">
        <f>IF(SUM('B1.1'!$U195:$Z195)=6,'B1.1'!C195,"")</f>
        <v/>
      </c>
      <c r="E179" t="str">
        <f>IF(SUM('B1.1'!$U195:$Z195)=6,'B1.1'!D195,"")</f>
        <v/>
      </c>
      <c r="F179" t="str">
        <f>IF(SUM('B1.1'!$U195:$Z195)=6,'B1.1'!E195,"")</f>
        <v/>
      </c>
      <c r="G179" t="str">
        <f>IF(SUM('B1.1'!$U195:$Z195)=6,'B1.1'!F195,"")</f>
        <v/>
      </c>
      <c r="H179" t="str">
        <f>IF(SUM('B1.1'!$U195:$Z195)=6,'B1.1'!G195,"")</f>
        <v/>
      </c>
      <c r="I179" t="str">
        <f>IF(SUM('B1.1'!$U195:$Z195)=6,'B1.1'!H195,"")</f>
        <v/>
      </c>
      <c r="J179" t="str">
        <f>IF(SUM('B1.1'!$U195:$Z195)=6,'B1.1'!I195,"")</f>
        <v/>
      </c>
    </row>
    <row r="180" spans="1:10" x14ac:dyDescent="0.25">
      <c r="A180" t="str">
        <f>IF(SUM('B1.1'!U196:Z196)=6,'Angaben KH-Standort'!$D$27,"")</f>
        <v/>
      </c>
      <c r="B180" t="str">
        <f>IF(SUM('B1.1'!U196:Z196)=67,'Angaben KH-Standort'!$D$26,"")</f>
        <v/>
      </c>
      <c r="C180" t="str">
        <f>IF(SUM('B1.1'!U196:Z196)=6,'Angaben KH-Standort'!$D$13,"")</f>
        <v/>
      </c>
      <c r="D180" t="str">
        <f>IF(SUM('B1.1'!$U196:$Z196)=6,'B1.1'!C196,"")</f>
        <v/>
      </c>
      <c r="E180" t="str">
        <f>IF(SUM('B1.1'!$U196:$Z196)=6,'B1.1'!D196,"")</f>
        <v/>
      </c>
      <c r="F180" t="str">
        <f>IF(SUM('B1.1'!$U196:$Z196)=6,'B1.1'!E196,"")</f>
        <v/>
      </c>
      <c r="G180" t="str">
        <f>IF(SUM('B1.1'!$U196:$Z196)=6,'B1.1'!F196,"")</f>
        <v/>
      </c>
      <c r="H180" t="str">
        <f>IF(SUM('B1.1'!$U196:$Z196)=6,'B1.1'!G196,"")</f>
        <v/>
      </c>
      <c r="I180" t="str">
        <f>IF(SUM('B1.1'!$U196:$Z196)=6,'B1.1'!H196,"")</f>
        <v/>
      </c>
      <c r="J180" t="str">
        <f>IF(SUM('B1.1'!$U196:$Z196)=6,'B1.1'!I196,"")</f>
        <v/>
      </c>
    </row>
    <row r="181" spans="1:10" x14ac:dyDescent="0.25">
      <c r="A181" t="str">
        <f>IF(SUM('B1.1'!U197:Z197)=6,'Angaben KH-Standort'!$D$27,"")</f>
        <v/>
      </c>
      <c r="B181" t="str">
        <f>IF(SUM('B1.1'!U197:Z197)=67,'Angaben KH-Standort'!$D$26,"")</f>
        <v/>
      </c>
      <c r="C181" t="str">
        <f>IF(SUM('B1.1'!U197:Z197)=6,'Angaben KH-Standort'!$D$13,"")</f>
        <v/>
      </c>
      <c r="D181" t="str">
        <f>IF(SUM('B1.1'!$U197:$Z197)=6,'B1.1'!C197,"")</f>
        <v/>
      </c>
      <c r="E181" t="str">
        <f>IF(SUM('B1.1'!$U197:$Z197)=6,'B1.1'!D197,"")</f>
        <v/>
      </c>
      <c r="F181" t="str">
        <f>IF(SUM('B1.1'!$U197:$Z197)=6,'B1.1'!E197,"")</f>
        <v/>
      </c>
      <c r="G181" t="str">
        <f>IF(SUM('B1.1'!$U197:$Z197)=6,'B1.1'!F197,"")</f>
        <v/>
      </c>
      <c r="H181" t="str">
        <f>IF(SUM('B1.1'!$U197:$Z197)=6,'B1.1'!G197,"")</f>
        <v/>
      </c>
      <c r="I181" t="str">
        <f>IF(SUM('B1.1'!$U197:$Z197)=6,'B1.1'!H197,"")</f>
        <v/>
      </c>
      <c r="J181" t="str">
        <f>IF(SUM('B1.1'!$U197:$Z197)=6,'B1.1'!I197,"")</f>
        <v/>
      </c>
    </row>
    <row r="182" spans="1:10" x14ac:dyDescent="0.25">
      <c r="A182" t="str">
        <f>IF(SUM('B1.1'!U198:Z198)=6,'Angaben KH-Standort'!$D$27,"")</f>
        <v/>
      </c>
      <c r="B182" t="str">
        <f>IF(SUM('B1.1'!U198:Z198)=67,'Angaben KH-Standort'!$D$26,"")</f>
        <v/>
      </c>
      <c r="C182" t="str">
        <f>IF(SUM('B1.1'!U198:Z198)=6,'Angaben KH-Standort'!$D$13,"")</f>
        <v/>
      </c>
      <c r="D182" t="str">
        <f>IF(SUM('B1.1'!$U198:$Z198)=6,'B1.1'!C198,"")</f>
        <v/>
      </c>
      <c r="E182" t="str">
        <f>IF(SUM('B1.1'!$U198:$Z198)=6,'B1.1'!D198,"")</f>
        <v/>
      </c>
      <c r="F182" t="str">
        <f>IF(SUM('B1.1'!$U198:$Z198)=6,'B1.1'!E198,"")</f>
        <v/>
      </c>
      <c r="G182" t="str">
        <f>IF(SUM('B1.1'!$U198:$Z198)=6,'B1.1'!F198,"")</f>
        <v/>
      </c>
      <c r="H182" t="str">
        <f>IF(SUM('B1.1'!$U198:$Z198)=6,'B1.1'!G198,"")</f>
        <v/>
      </c>
      <c r="I182" t="str">
        <f>IF(SUM('B1.1'!$U198:$Z198)=6,'B1.1'!H198,"")</f>
        <v/>
      </c>
      <c r="J182" t="str">
        <f>IF(SUM('B1.1'!$U198:$Z198)=6,'B1.1'!I198,"")</f>
        <v/>
      </c>
    </row>
    <row r="183" spans="1:10" x14ac:dyDescent="0.25">
      <c r="A183" t="str">
        <f>IF(SUM('B1.1'!U199:Z199)=6,'Angaben KH-Standort'!$D$27,"")</f>
        <v/>
      </c>
      <c r="B183" t="str">
        <f>IF(SUM('B1.1'!U199:Z199)=67,'Angaben KH-Standort'!$D$26,"")</f>
        <v/>
      </c>
      <c r="C183" t="str">
        <f>IF(SUM('B1.1'!U199:Z199)=6,'Angaben KH-Standort'!$D$13,"")</f>
        <v/>
      </c>
      <c r="D183" t="str">
        <f>IF(SUM('B1.1'!$U199:$Z199)=6,'B1.1'!C199,"")</f>
        <v/>
      </c>
      <c r="E183" t="str">
        <f>IF(SUM('B1.1'!$U199:$Z199)=6,'B1.1'!D199,"")</f>
        <v/>
      </c>
      <c r="F183" t="str">
        <f>IF(SUM('B1.1'!$U199:$Z199)=6,'B1.1'!E199,"")</f>
        <v/>
      </c>
      <c r="G183" t="str">
        <f>IF(SUM('B1.1'!$U199:$Z199)=6,'B1.1'!F199,"")</f>
        <v/>
      </c>
      <c r="H183" t="str">
        <f>IF(SUM('B1.1'!$U199:$Z199)=6,'B1.1'!G199,"")</f>
        <v/>
      </c>
      <c r="I183" t="str">
        <f>IF(SUM('B1.1'!$U199:$Z199)=6,'B1.1'!H199,"")</f>
        <v/>
      </c>
      <c r="J183" t="str">
        <f>IF(SUM('B1.1'!$U199:$Z199)=6,'B1.1'!I199,"")</f>
        <v/>
      </c>
    </row>
    <row r="184" spans="1:10" x14ac:dyDescent="0.25">
      <c r="A184" t="str">
        <f>IF(SUM('B1.1'!U200:Z200)=6,'Angaben KH-Standort'!$D$27,"")</f>
        <v/>
      </c>
      <c r="B184" t="str">
        <f>IF(SUM('B1.1'!U200:Z200)=67,'Angaben KH-Standort'!$D$26,"")</f>
        <v/>
      </c>
      <c r="C184" t="str">
        <f>IF(SUM('B1.1'!U200:Z200)=6,'Angaben KH-Standort'!$D$13,"")</f>
        <v/>
      </c>
      <c r="D184" t="str">
        <f>IF(SUM('B1.1'!$U200:$Z200)=6,'B1.1'!C200,"")</f>
        <v/>
      </c>
      <c r="E184" t="str">
        <f>IF(SUM('B1.1'!$U200:$Z200)=6,'B1.1'!D200,"")</f>
        <v/>
      </c>
      <c r="F184" t="str">
        <f>IF(SUM('B1.1'!$U200:$Z200)=6,'B1.1'!E200,"")</f>
        <v/>
      </c>
      <c r="G184" t="str">
        <f>IF(SUM('B1.1'!$U200:$Z200)=6,'B1.1'!F200,"")</f>
        <v/>
      </c>
      <c r="H184" t="str">
        <f>IF(SUM('B1.1'!$U200:$Z200)=6,'B1.1'!G200,"")</f>
        <v/>
      </c>
      <c r="I184" t="str">
        <f>IF(SUM('B1.1'!$U200:$Z200)=6,'B1.1'!H200,"")</f>
        <v/>
      </c>
      <c r="J184" t="str">
        <f>IF(SUM('B1.1'!$U200:$Z200)=6,'B1.1'!I200,"")</f>
        <v/>
      </c>
    </row>
    <row r="185" spans="1:10" x14ac:dyDescent="0.25">
      <c r="A185" t="str">
        <f>IF(SUM('B1.1'!U201:Z201)=6,'Angaben KH-Standort'!$D$27,"")</f>
        <v/>
      </c>
      <c r="B185" t="str">
        <f>IF(SUM('B1.1'!U201:Z201)=67,'Angaben KH-Standort'!$D$26,"")</f>
        <v/>
      </c>
      <c r="C185" t="str">
        <f>IF(SUM('B1.1'!U201:Z201)=6,'Angaben KH-Standort'!$D$13,"")</f>
        <v/>
      </c>
      <c r="D185" t="str">
        <f>IF(SUM('B1.1'!$U201:$Z201)=6,'B1.1'!C201,"")</f>
        <v/>
      </c>
      <c r="E185" t="str">
        <f>IF(SUM('B1.1'!$U201:$Z201)=6,'B1.1'!D201,"")</f>
        <v/>
      </c>
      <c r="F185" t="str">
        <f>IF(SUM('B1.1'!$U201:$Z201)=6,'B1.1'!E201,"")</f>
        <v/>
      </c>
      <c r="G185" t="str">
        <f>IF(SUM('B1.1'!$U201:$Z201)=6,'B1.1'!F201,"")</f>
        <v/>
      </c>
      <c r="H185" t="str">
        <f>IF(SUM('B1.1'!$U201:$Z201)=6,'B1.1'!G201,"")</f>
        <v/>
      </c>
      <c r="I185" t="str">
        <f>IF(SUM('B1.1'!$U201:$Z201)=6,'B1.1'!H201,"")</f>
        <v/>
      </c>
      <c r="J185" t="str">
        <f>IF(SUM('B1.1'!$U201:$Z201)=6,'B1.1'!I201,"")</f>
        <v/>
      </c>
    </row>
    <row r="186" spans="1:10" x14ac:dyDescent="0.25">
      <c r="A186" t="str">
        <f>IF(SUM('B1.1'!U202:Z202)=6,'Angaben KH-Standort'!$D$27,"")</f>
        <v/>
      </c>
      <c r="B186" t="str">
        <f>IF(SUM('B1.1'!U202:Z202)=67,'Angaben KH-Standort'!$D$26,"")</f>
        <v/>
      </c>
      <c r="C186" t="str">
        <f>IF(SUM('B1.1'!U202:Z202)=6,'Angaben KH-Standort'!$D$13,"")</f>
        <v/>
      </c>
      <c r="D186" t="str">
        <f>IF(SUM('B1.1'!$U202:$Z202)=6,'B1.1'!C202,"")</f>
        <v/>
      </c>
      <c r="E186" t="str">
        <f>IF(SUM('B1.1'!$U202:$Z202)=6,'B1.1'!D202,"")</f>
        <v/>
      </c>
      <c r="F186" t="str">
        <f>IF(SUM('B1.1'!$U202:$Z202)=6,'B1.1'!E202,"")</f>
        <v/>
      </c>
      <c r="G186" t="str">
        <f>IF(SUM('B1.1'!$U202:$Z202)=6,'B1.1'!F202,"")</f>
        <v/>
      </c>
      <c r="H186" t="str">
        <f>IF(SUM('B1.1'!$U202:$Z202)=6,'B1.1'!G202,"")</f>
        <v/>
      </c>
      <c r="I186" t="str">
        <f>IF(SUM('B1.1'!$U202:$Z202)=6,'B1.1'!H202,"")</f>
        <v/>
      </c>
      <c r="J186" t="str">
        <f>IF(SUM('B1.1'!$U202:$Z202)=6,'B1.1'!I202,"")</f>
        <v/>
      </c>
    </row>
    <row r="187" spans="1:10" x14ac:dyDescent="0.25">
      <c r="A187" t="str">
        <f>IF(SUM('B1.1'!U203:Z203)=6,'Angaben KH-Standort'!$D$27,"")</f>
        <v/>
      </c>
      <c r="B187" t="str">
        <f>IF(SUM('B1.1'!U203:Z203)=67,'Angaben KH-Standort'!$D$26,"")</f>
        <v/>
      </c>
      <c r="C187" t="str">
        <f>IF(SUM('B1.1'!U203:Z203)=6,'Angaben KH-Standort'!$D$13,"")</f>
        <v/>
      </c>
      <c r="D187" t="str">
        <f>IF(SUM('B1.1'!$U203:$Z203)=6,'B1.1'!C203,"")</f>
        <v/>
      </c>
      <c r="E187" t="str">
        <f>IF(SUM('B1.1'!$U203:$Z203)=6,'B1.1'!D203,"")</f>
        <v/>
      </c>
      <c r="F187" t="str">
        <f>IF(SUM('B1.1'!$U203:$Z203)=6,'B1.1'!E203,"")</f>
        <v/>
      </c>
      <c r="G187" t="str">
        <f>IF(SUM('B1.1'!$U203:$Z203)=6,'B1.1'!F203,"")</f>
        <v/>
      </c>
      <c r="H187" t="str">
        <f>IF(SUM('B1.1'!$U203:$Z203)=6,'B1.1'!G203,"")</f>
        <v/>
      </c>
      <c r="I187" t="str">
        <f>IF(SUM('B1.1'!$U203:$Z203)=6,'B1.1'!H203,"")</f>
        <v/>
      </c>
      <c r="J187" t="str">
        <f>IF(SUM('B1.1'!$U203:$Z203)=6,'B1.1'!I203,"")</f>
        <v/>
      </c>
    </row>
    <row r="188" spans="1:10" x14ac:dyDescent="0.25">
      <c r="A188" t="str">
        <f>IF(SUM('B1.1'!U204:Z204)=6,'Angaben KH-Standort'!$D$27,"")</f>
        <v/>
      </c>
      <c r="B188" t="str">
        <f>IF(SUM('B1.1'!U204:Z204)=67,'Angaben KH-Standort'!$D$26,"")</f>
        <v/>
      </c>
      <c r="C188" t="str">
        <f>IF(SUM('B1.1'!U204:Z204)=6,'Angaben KH-Standort'!$D$13,"")</f>
        <v/>
      </c>
      <c r="D188" t="str">
        <f>IF(SUM('B1.1'!$U204:$Z204)=6,'B1.1'!C204,"")</f>
        <v/>
      </c>
      <c r="E188" t="str">
        <f>IF(SUM('B1.1'!$U204:$Z204)=6,'B1.1'!D204,"")</f>
        <v/>
      </c>
      <c r="F188" t="str">
        <f>IF(SUM('B1.1'!$U204:$Z204)=6,'B1.1'!E204,"")</f>
        <v/>
      </c>
      <c r="G188" t="str">
        <f>IF(SUM('B1.1'!$U204:$Z204)=6,'B1.1'!F204,"")</f>
        <v/>
      </c>
      <c r="H188" t="str">
        <f>IF(SUM('B1.1'!$U204:$Z204)=6,'B1.1'!G204,"")</f>
        <v/>
      </c>
      <c r="I188" t="str">
        <f>IF(SUM('B1.1'!$U204:$Z204)=6,'B1.1'!H204,"")</f>
        <v/>
      </c>
      <c r="J188" t="str">
        <f>IF(SUM('B1.1'!$U204:$Z204)=6,'B1.1'!I204,"")</f>
        <v/>
      </c>
    </row>
    <row r="189" spans="1:10" x14ac:dyDescent="0.25">
      <c r="A189" t="str">
        <f>IF(SUM('B1.1'!U205:Z205)=6,'Angaben KH-Standort'!$D$27,"")</f>
        <v/>
      </c>
      <c r="B189" t="str">
        <f>IF(SUM('B1.1'!U205:Z205)=67,'Angaben KH-Standort'!$D$26,"")</f>
        <v/>
      </c>
      <c r="C189" t="str">
        <f>IF(SUM('B1.1'!U205:Z205)=6,'Angaben KH-Standort'!$D$13,"")</f>
        <v/>
      </c>
      <c r="D189" t="str">
        <f>IF(SUM('B1.1'!$U205:$Z205)=6,'B1.1'!C205,"")</f>
        <v/>
      </c>
      <c r="E189" t="str">
        <f>IF(SUM('B1.1'!$U205:$Z205)=6,'B1.1'!D205,"")</f>
        <v/>
      </c>
      <c r="F189" t="str">
        <f>IF(SUM('B1.1'!$U205:$Z205)=6,'B1.1'!E205,"")</f>
        <v/>
      </c>
      <c r="G189" t="str">
        <f>IF(SUM('B1.1'!$U205:$Z205)=6,'B1.1'!F205,"")</f>
        <v/>
      </c>
      <c r="H189" t="str">
        <f>IF(SUM('B1.1'!$U205:$Z205)=6,'B1.1'!G205,"")</f>
        <v/>
      </c>
      <c r="I189" t="str">
        <f>IF(SUM('B1.1'!$U205:$Z205)=6,'B1.1'!H205,"")</f>
        <v/>
      </c>
      <c r="J189" t="str">
        <f>IF(SUM('B1.1'!$U205:$Z205)=6,'B1.1'!I205,"")</f>
        <v/>
      </c>
    </row>
    <row r="190" spans="1:10" x14ac:dyDescent="0.25">
      <c r="A190" t="str">
        <f>IF(SUM('B1.1'!U206:Z206)=6,'Angaben KH-Standort'!$D$27,"")</f>
        <v/>
      </c>
      <c r="B190" t="str">
        <f>IF(SUM('B1.1'!U206:Z206)=67,'Angaben KH-Standort'!$D$26,"")</f>
        <v/>
      </c>
      <c r="C190" t="str">
        <f>IF(SUM('B1.1'!U206:Z206)=6,'Angaben KH-Standort'!$D$13,"")</f>
        <v/>
      </c>
      <c r="D190" t="str">
        <f>IF(SUM('B1.1'!$U206:$Z206)=6,'B1.1'!C206,"")</f>
        <v/>
      </c>
      <c r="E190" t="str">
        <f>IF(SUM('B1.1'!$U206:$Z206)=6,'B1.1'!D206,"")</f>
        <v/>
      </c>
      <c r="F190" t="str">
        <f>IF(SUM('B1.1'!$U206:$Z206)=6,'B1.1'!E206,"")</f>
        <v/>
      </c>
      <c r="G190" t="str">
        <f>IF(SUM('B1.1'!$U206:$Z206)=6,'B1.1'!F206,"")</f>
        <v/>
      </c>
      <c r="H190" t="str">
        <f>IF(SUM('B1.1'!$U206:$Z206)=6,'B1.1'!G206,"")</f>
        <v/>
      </c>
      <c r="I190" t="str">
        <f>IF(SUM('B1.1'!$U206:$Z206)=6,'B1.1'!H206,"")</f>
        <v/>
      </c>
      <c r="J190" t="str">
        <f>IF(SUM('B1.1'!$U206:$Z206)=6,'B1.1'!I206,"")</f>
        <v/>
      </c>
    </row>
    <row r="191" spans="1:10" x14ac:dyDescent="0.25">
      <c r="A191" t="str">
        <f>IF(SUM('B1.1'!U207:Z207)=6,'Angaben KH-Standort'!$D$27,"")</f>
        <v/>
      </c>
      <c r="B191" t="str">
        <f>IF(SUM('B1.1'!U207:Z207)=67,'Angaben KH-Standort'!$D$26,"")</f>
        <v/>
      </c>
      <c r="C191" t="str">
        <f>IF(SUM('B1.1'!U207:Z207)=6,'Angaben KH-Standort'!$D$13,"")</f>
        <v/>
      </c>
      <c r="D191" t="str">
        <f>IF(SUM('B1.1'!$U207:$Z207)=6,'B1.1'!C207,"")</f>
        <v/>
      </c>
      <c r="E191" t="str">
        <f>IF(SUM('B1.1'!$U207:$Z207)=6,'B1.1'!D207,"")</f>
        <v/>
      </c>
      <c r="F191" t="str">
        <f>IF(SUM('B1.1'!$U207:$Z207)=6,'B1.1'!E207,"")</f>
        <v/>
      </c>
      <c r="G191" t="str">
        <f>IF(SUM('B1.1'!$U207:$Z207)=6,'B1.1'!F207,"")</f>
        <v/>
      </c>
      <c r="H191" t="str">
        <f>IF(SUM('B1.1'!$U207:$Z207)=6,'B1.1'!G207,"")</f>
        <v/>
      </c>
      <c r="I191" t="str">
        <f>IF(SUM('B1.1'!$U207:$Z207)=6,'B1.1'!H207,"")</f>
        <v/>
      </c>
      <c r="J191" t="str">
        <f>IF(SUM('B1.1'!$U207:$Z207)=6,'B1.1'!I207,"")</f>
        <v/>
      </c>
    </row>
    <row r="192" spans="1:10" x14ac:dyDescent="0.25">
      <c r="A192" t="str">
        <f>IF(SUM('B1.1'!U208:Z208)=6,'Angaben KH-Standort'!$D$27,"")</f>
        <v/>
      </c>
      <c r="B192" t="str">
        <f>IF(SUM('B1.1'!U208:Z208)=67,'Angaben KH-Standort'!$D$26,"")</f>
        <v/>
      </c>
      <c r="C192" t="str">
        <f>IF(SUM('B1.1'!U208:Z208)=6,'Angaben KH-Standort'!$D$13,"")</f>
        <v/>
      </c>
      <c r="D192" t="str">
        <f>IF(SUM('B1.1'!$U208:$Z208)=6,'B1.1'!C208,"")</f>
        <v/>
      </c>
      <c r="E192" t="str">
        <f>IF(SUM('B1.1'!$U208:$Z208)=6,'B1.1'!D208,"")</f>
        <v/>
      </c>
      <c r="F192" t="str">
        <f>IF(SUM('B1.1'!$U208:$Z208)=6,'B1.1'!E208,"")</f>
        <v/>
      </c>
      <c r="G192" t="str">
        <f>IF(SUM('B1.1'!$U208:$Z208)=6,'B1.1'!F208,"")</f>
        <v/>
      </c>
      <c r="H192" t="str">
        <f>IF(SUM('B1.1'!$U208:$Z208)=6,'B1.1'!G208,"")</f>
        <v/>
      </c>
      <c r="I192" t="str">
        <f>IF(SUM('B1.1'!$U208:$Z208)=6,'B1.1'!H208,"")</f>
        <v/>
      </c>
      <c r="J192" t="str">
        <f>IF(SUM('B1.1'!$U208:$Z208)=6,'B1.1'!I208,"")</f>
        <v/>
      </c>
    </row>
    <row r="193" spans="1:10" x14ac:dyDescent="0.25">
      <c r="A193" t="str">
        <f>IF(SUM('B1.1'!U209:Z209)=6,'Angaben KH-Standort'!$D$27,"")</f>
        <v/>
      </c>
      <c r="B193" t="str">
        <f>IF(SUM('B1.1'!U209:Z209)=67,'Angaben KH-Standort'!$D$26,"")</f>
        <v/>
      </c>
      <c r="C193" t="str">
        <f>IF(SUM('B1.1'!U209:Z209)=6,'Angaben KH-Standort'!$D$13,"")</f>
        <v/>
      </c>
      <c r="D193" t="str">
        <f>IF(SUM('B1.1'!$U209:$Z209)=6,'B1.1'!C209,"")</f>
        <v/>
      </c>
      <c r="E193" t="str">
        <f>IF(SUM('B1.1'!$U209:$Z209)=6,'B1.1'!D209,"")</f>
        <v/>
      </c>
      <c r="F193" t="str">
        <f>IF(SUM('B1.1'!$U209:$Z209)=6,'B1.1'!E209,"")</f>
        <v/>
      </c>
      <c r="G193" t="str">
        <f>IF(SUM('B1.1'!$U209:$Z209)=6,'B1.1'!F209,"")</f>
        <v/>
      </c>
      <c r="H193" t="str">
        <f>IF(SUM('B1.1'!$U209:$Z209)=6,'B1.1'!G209,"")</f>
        <v/>
      </c>
      <c r="I193" t="str">
        <f>IF(SUM('B1.1'!$U209:$Z209)=6,'B1.1'!H209,"")</f>
        <v/>
      </c>
      <c r="J193" t="str">
        <f>IF(SUM('B1.1'!$U209:$Z209)=6,'B1.1'!I209,"")</f>
        <v/>
      </c>
    </row>
    <row r="194" spans="1:10" x14ac:dyDescent="0.25">
      <c r="A194" t="str">
        <f>IF(SUM('B1.1'!U210:Z210)=6,'Angaben KH-Standort'!$D$27,"")</f>
        <v/>
      </c>
      <c r="B194" t="str">
        <f>IF(SUM('B1.1'!U210:Z210)=67,'Angaben KH-Standort'!$D$26,"")</f>
        <v/>
      </c>
      <c r="C194" t="str">
        <f>IF(SUM('B1.1'!U210:Z210)=6,'Angaben KH-Standort'!$D$13,"")</f>
        <v/>
      </c>
      <c r="D194" t="str">
        <f>IF(SUM('B1.1'!$U210:$Z210)=6,'B1.1'!C210,"")</f>
        <v/>
      </c>
      <c r="E194" t="str">
        <f>IF(SUM('B1.1'!$U210:$Z210)=6,'B1.1'!D210,"")</f>
        <v/>
      </c>
      <c r="F194" t="str">
        <f>IF(SUM('B1.1'!$U210:$Z210)=6,'B1.1'!E210,"")</f>
        <v/>
      </c>
      <c r="G194" t="str">
        <f>IF(SUM('B1.1'!$U210:$Z210)=6,'B1.1'!F210,"")</f>
        <v/>
      </c>
      <c r="H194" t="str">
        <f>IF(SUM('B1.1'!$U210:$Z210)=6,'B1.1'!G210,"")</f>
        <v/>
      </c>
      <c r="I194" t="str">
        <f>IF(SUM('B1.1'!$U210:$Z210)=6,'B1.1'!H210,"")</f>
        <v/>
      </c>
      <c r="J194" t="str">
        <f>IF(SUM('B1.1'!$U210:$Z210)=6,'B1.1'!I210,"")</f>
        <v/>
      </c>
    </row>
    <row r="195" spans="1:10" x14ac:dyDescent="0.25">
      <c r="A195" t="str">
        <f>IF(SUM('B1.1'!U211:Z211)=6,'Angaben KH-Standort'!$D$27,"")</f>
        <v/>
      </c>
      <c r="B195" t="str">
        <f>IF(SUM('B1.1'!U211:Z211)=67,'Angaben KH-Standort'!$D$26,"")</f>
        <v/>
      </c>
      <c r="C195" t="str">
        <f>IF(SUM('B1.1'!U211:Z211)=6,'Angaben KH-Standort'!$D$13,"")</f>
        <v/>
      </c>
      <c r="D195" t="str">
        <f>IF(SUM('B1.1'!$U211:$Z211)=6,'B1.1'!C211,"")</f>
        <v/>
      </c>
      <c r="E195" t="str">
        <f>IF(SUM('B1.1'!$U211:$Z211)=6,'B1.1'!D211,"")</f>
        <v/>
      </c>
      <c r="F195" t="str">
        <f>IF(SUM('B1.1'!$U211:$Z211)=6,'B1.1'!E211,"")</f>
        <v/>
      </c>
      <c r="G195" t="str">
        <f>IF(SUM('B1.1'!$U211:$Z211)=6,'B1.1'!F211,"")</f>
        <v/>
      </c>
      <c r="H195" t="str">
        <f>IF(SUM('B1.1'!$U211:$Z211)=6,'B1.1'!G211,"")</f>
        <v/>
      </c>
      <c r="I195" t="str">
        <f>IF(SUM('B1.1'!$U211:$Z211)=6,'B1.1'!H211,"")</f>
        <v/>
      </c>
      <c r="J195" t="str">
        <f>IF(SUM('B1.1'!$U211:$Z211)=6,'B1.1'!I211,"")</f>
        <v/>
      </c>
    </row>
    <row r="196" spans="1:10" x14ac:dyDescent="0.25">
      <c r="A196" t="str">
        <f>IF(SUM('B1.1'!U212:Z212)=6,'Angaben KH-Standort'!$D$27,"")</f>
        <v/>
      </c>
      <c r="B196" t="str">
        <f>IF(SUM('B1.1'!U212:Z212)=67,'Angaben KH-Standort'!$D$26,"")</f>
        <v/>
      </c>
      <c r="C196" t="str">
        <f>IF(SUM('B1.1'!U212:Z212)=6,'Angaben KH-Standort'!$D$13,"")</f>
        <v/>
      </c>
      <c r="D196" t="str">
        <f>IF(SUM('B1.1'!$U212:$Z212)=6,'B1.1'!C212,"")</f>
        <v/>
      </c>
      <c r="E196" t="str">
        <f>IF(SUM('B1.1'!$U212:$Z212)=6,'B1.1'!D212,"")</f>
        <v/>
      </c>
      <c r="F196" t="str">
        <f>IF(SUM('B1.1'!$U212:$Z212)=6,'B1.1'!E212,"")</f>
        <v/>
      </c>
      <c r="G196" t="str">
        <f>IF(SUM('B1.1'!$U212:$Z212)=6,'B1.1'!F212,"")</f>
        <v/>
      </c>
      <c r="H196" t="str">
        <f>IF(SUM('B1.1'!$U212:$Z212)=6,'B1.1'!G212,"")</f>
        <v/>
      </c>
      <c r="I196" t="str">
        <f>IF(SUM('B1.1'!$U212:$Z212)=6,'B1.1'!H212,"")</f>
        <v/>
      </c>
      <c r="J196" t="str">
        <f>IF(SUM('B1.1'!$U212:$Z212)=6,'B1.1'!I212,"")</f>
        <v/>
      </c>
    </row>
    <row r="197" spans="1:10" x14ac:dyDescent="0.25">
      <c r="A197" t="str">
        <f>IF(SUM('B1.1'!U213:Z213)=6,'Angaben KH-Standort'!$D$27,"")</f>
        <v/>
      </c>
      <c r="B197" t="str">
        <f>IF(SUM('B1.1'!U213:Z213)=67,'Angaben KH-Standort'!$D$26,"")</f>
        <v/>
      </c>
      <c r="C197" t="str">
        <f>IF(SUM('B1.1'!U213:Z213)=6,'Angaben KH-Standort'!$D$13,"")</f>
        <v/>
      </c>
      <c r="D197" t="str">
        <f>IF(SUM('B1.1'!$U213:$Z213)=6,'B1.1'!C213,"")</f>
        <v/>
      </c>
      <c r="E197" t="str">
        <f>IF(SUM('B1.1'!$U213:$Z213)=6,'B1.1'!D213,"")</f>
        <v/>
      </c>
      <c r="F197" t="str">
        <f>IF(SUM('B1.1'!$U213:$Z213)=6,'B1.1'!E213,"")</f>
        <v/>
      </c>
      <c r="G197" t="str">
        <f>IF(SUM('B1.1'!$U213:$Z213)=6,'B1.1'!F213,"")</f>
        <v/>
      </c>
      <c r="H197" t="str">
        <f>IF(SUM('B1.1'!$U213:$Z213)=6,'B1.1'!G213,"")</f>
        <v/>
      </c>
      <c r="I197" t="str">
        <f>IF(SUM('B1.1'!$U213:$Z213)=6,'B1.1'!H213,"")</f>
        <v/>
      </c>
      <c r="J197" t="str">
        <f>IF(SUM('B1.1'!$U213:$Z213)=6,'B1.1'!I213,"")</f>
        <v/>
      </c>
    </row>
    <row r="198" spans="1:10" x14ac:dyDescent="0.25">
      <c r="A198" t="str">
        <f>IF(SUM('B1.1'!U214:Z214)=6,'Angaben KH-Standort'!$D$27,"")</f>
        <v/>
      </c>
      <c r="B198" t="str">
        <f>IF(SUM('B1.1'!U214:Z214)=67,'Angaben KH-Standort'!$D$26,"")</f>
        <v/>
      </c>
      <c r="C198" t="str">
        <f>IF(SUM('B1.1'!U214:Z214)=6,'Angaben KH-Standort'!$D$13,"")</f>
        <v/>
      </c>
      <c r="D198" t="str">
        <f>IF(SUM('B1.1'!$U214:$Z214)=6,'B1.1'!C214,"")</f>
        <v/>
      </c>
      <c r="E198" t="str">
        <f>IF(SUM('B1.1'!$U214:$Z214)=6,'B1.1'!D214,"")</f>
        <v/>
      </c>
      <c r="F198" t="str">
        <f>IF(SUM('B1.1'!$U214:$Z214)=6,'B1.1'!E214,"")</f>
        <v/>
      </c>
      <c r="G198" t="str">
        <f>IF(SUM('B1.1'!$U214:$Z214)=6,'B1.1'!F214,"")</f>
        <v/>
      </c>
      <c r="H198" t="str">
        <f>IF(SUM('B1.1'!$U214:$Z214)=6,'B1.1'!G214,"")</f>
        <v/>
      </c>
      <c r="I198" t="str">
        <f>IF(SUM('B1.1'!$U214:$Z214)=6,'B1.1'!H214,"")</f>
        <v/>
      </c>
      <c r="J198" t="str">
        <f>IF(SUM('B1.1'!$U214:$Z214)=6,'B1.1'!I214,"")</f>
        <v/>
      </c>
    </row>
    <row r="199" spans="1:10" x14ac:dyDescent="0.25">
      <c r="A199" t="str">
        <f>IF(SUM('B1.1'!U215:Z215)=6,'Angaben KH-Standort'!$D$27,"")</f>
        <v/>
      </c>
      <c r="B199" t="str">
        <f>IF(SUM('B1.1'!U215:Z215)=67,'Angaben KH-Standort'!$D$26,"")</f>
        <v/>
      </c>
      <c r="C199" t="str">
        <f>IF(SUM('B1.1'!U215:Z215)=6,'Angaben KH-Standort'!$D$13,"")</f>
        <v/>
      </c>
      <c r="D199" t="str">
        <f>IF(SUM('B1.1'!$U215:$Z215)=6,'B1.1'!C215,"")</f>
        <v/>
      </c>
      <c r="E199" t="str">
        <f>IF(SUM('B1.1'!$U215:$Z215)=6,'B1.1'!D215,"")</f>
        <v/>
      </c>
      <c r="F199" t="str">
        <f>IF(SUM('B1.1'!$U215:$Z215)=6,'B1.1'!E215,"")</f>
        <v/>
      </c>
      <c r="G199" t="str">
        <f>IF(SUM('B1.1'!$U215:$Z215)=6,'B1.1'!F215,"")</f>
        <v/>
      </c>
      <c r="H199" t="str">
        <f>IF(SUM('B1.1'!$U215:$Z215)=6,'B1.1'!G215,"")</f>
        <v/>
      </c>
      <c r="I199" t="str">
        <f>IF(SUM('B1.1'!$U215:$Z215)=6,'B1.1'!H215,"")</f>
        <v/>
      </c>
      <c r="J199" t="str">
        <f>IF(SUM('B1.1'!$U215:$Z215)=6,'B1.1'!I215,"")</f>
        <v/>
      </c>
    </row>
    <row r="200" spans="1:10" x14ac:dyDescent="0.25">
      <c r="A200" t="str">
        <f>IF(SUM('B1.1'!U216:Z216)=6,'Angaben KH-Standort'!$D$27,"")</f>
        <v/>
      </c>
      <c r="B200" t="str">
        <f>IF(SUM('B1.1'!U216:Z216)=67,'Angaben KH-Standort'!$D$26,"")</f>
        <v/>
      </c>
      <c r="C200" t="str">
        <f>IF(SUM('B1.1'!U216:Z216)=6,'Angaben KH-Standort'!$D$13,"")</f>
        <v/>
      </c>
      <c r="D200" t="str">
        <f>IF(SUM('B1.1'!$U216:$Z216)=6,'B1.1'!C216,"")</f>
        <v/>
      </c>
      <c r="E200" t="str">
        <f>IF(SUM('B1.1'!$U216:$Z216)=6,'B1.1'!D216,"")</f>
        <v/>
      </c>
      <c r="F200" t="str">
        <f>IF(SUM('B1.1'!$U216:$Z216)=6,'B1.1'!E216,"")</f>
        <v/>
      </c>
      <c r="G200" t="str">
        <f>IF(SUM('B1.1'!$U216:$Z216)=6,'B1.1'!F216,"")</f>
        <v/>
      </c>
      <c r="H200" t="str">
        <f>IF(SUM('B1.1'!$U216:$Z216)=6,'B1.1'!G216,"")</f>
        <v/>
      </c>
      <c r="I200" t="str">
        <f>IF(SUM('B1.1'!$U216:$Z216)=6,'B1.1'!H216,"")</f>
        <v/>
      </c>
      <c r="J200" t="str">
        <f>IF(SUM('B1.1'!$U216:$Z216)=6,'B1.1'!I216,"")</f>
        <v/>
      </c>
    </row>
    <row r="201" spans="1:10" x14ac:dyDescent="0.25">
      <c r="A201" t="str">
        <f>IF(SUM('B1.1'!U217:Z217)=6,'Angaben KH-Standort'!$D$27,"")</f>
        <v/>
      </c>
      <c r="B201" t="str">
        <f>IF(SUM('B1.1'!U217:Z217)=67,'Angaben KH-Standort'!$D$26,"")</f>
        <v/>
      </c>
      <c r="C201" t="str">
        <f>IF(SUM('B1.1'!U217:Z217)=6,'Angaben KH-Standort'!$D$13,"")</f>
        <v/>
      </c>
      <c r="D201" t="str">
        <f>IF(SUM('B1.1'!$U217:$Z217)=6,'B1.1'!C217,"")</f>
        <v/>
      </c>
      <c r="E201" t="str">
        <f>IF(SUM('B1.1'!$U217:$Z217)=6,'B1.1'!D217,"")</f>
        <v/>
      </c>
      <c r="F201" t="str">
        <f>IF(SUM('B1.1'!$U217:$Z217)=6,'B1.1'!E217,"")</f>
        <v/>
      </c>
      <c r="G201" t="str">
        <f>IF(SUM('B1.1'!$U217:$Z217)=6,'B1.1'!F217,"")</f>
        <v/>
      </c>
      <c r="H201" t="str">
        <f>IF(SUM('B1.1'!$U217:$Z217)=6,'B1.1'!G217,"")</f>
        <v/>
      </c>
      <c r="I201" t="str">
        <f>IF(SUM('B1.1'!$U217:$Z217)=6,'B1.1'!H217,"")</f>
        <v/>
      </c>
      <c r="J201" t="str">
        <f>IF(SUM('B1.1'!$U217:$Z217)=6,'B1.1'!I217,"")</f>
        <v/>
      </c>
    </row>
    <row r="202" spans="1:10" x14ac:dyDescent="0.25">
      <c r="A202" t="str">
        <f>IF(SUM('B1.1'!U218:Z218)=6,'Angaben KH-Standort'!$D$27,"")</f>
        <v/>
      </c>
      <c r="B202" t="str">
        <f>IF(SUM('B1.1'!U218:Z218)=67,'Angaben KH-Standort'!$D$26,"")</f>
        <v/>
      </c>
      <c r="C202" t="str">
        <f>IF(SUM('B1.1'!U218:Z218)=6,'Angaben KH-Standort'!$D$13,"")</f>
        <v/>
      </c>
      <c r="D202" t="str">
        <f>IF(SUM('B1.1'!$U218:$Z218)=6,'B1.1'!C218,"")</f>
        <v/>
      </c>
      <c r="E202" t="str">
        <f>IF(SUM('B1.1'!$U218:$Z218)=6,'B1.1'!D218,"")</f>
        <v/>
      </c>
      <c r="F202" t="str">
        <f>IF(SUM('B1.1'!$U218:$Z218)=6,'B1.1'!E218,"")</f>
        <v/>
      </c>
      <c r="G202" t="str">
        <f>IF(SUM('B1.1'!$U218:$Z218)=6,'B1.1'!F218,"")</f>
        <v/>
      </c>
      <c r="H202" t="str">
        <f>IF(SUM('B1.1'!$U218:$Z218)=6,'B1.1'!G218,"")</f>
        <v/>
      </c>
      <c r="I202" t="str">
        <f>IF(SUM('B1.1'!$U218:$Z218)=6,'B1.1'!H218,"")</f>
        <v/>
      </c>
      <c r="J202" t="str">
        <f>IF(SUM('B1.1'!$U218:$Z218)=6,'B1.1'!I218,"")</f>
        <v/>
      </c>
    </row>
    <row r="203" spans="1:10" x14ac:dyDescent="0.25">
      <c r="A203" t="str">
        <f>IF(SUM('B1.1'!U219:Z219)=6,'Angaben KH-Standort'!$D$27,"")</f>
        <v/>
      </c>
      <c r="B203" t="str">
        <f>IF(SUM('B1.1'!U219:Z219)=67,'Angaben KH-Standort'!$D$26,"")</f>
        <v/>
      </c>
      <c r="C203" t="str">
        <f>IF(SUM('B1.1'!U219:Z219)=6,'Angaben KH-Standort'!$D$13,"")</f>
        <v/>
      </c>
      <c r="D203" t="str">
        <f>IF(SUM('B1.1'!$U219:$Z219)=6,'B1.1'!C219,"")</f>
        <v/>
      </c>
      <c r="E203" t="str">
        <f>IF(SUM('B1.1'!$U219:$Z219)=6,'B1.1'!D219,"")</f>
        <v/>
      </c>
      <c r="F203" t="str">
        <f>IF(SUM('B1.1'!$U219:$Z219)=6,'B1.1'!E219,"")</f>
        <v/>
      </c>
      <c r="G203" t="str">
        <f>IF(SUM('B1.1'!$U219:$Z219)=6,'B1.1'!F219,"")</f>
        <v/>
      </c>
      <c r="H203" t="str">
        <f>IF(SUM('B1.1'!$U219:$Z219)=6,'B1.1'!G219,"")</f>
        <v/>
      </c>
      <c r="I203" t="str">
        <f>IF(SUM('B1.1'!$U219:$Z219)=6,'B1.1'!H219,"")</f>
        <v/>
      </c>
      <c r="J203" t="str">
        <f>IF(SUM('B1.1'!$U219:$Z219)=6,'B1.1'!I219,"")</f>
        <v/>
      </c>
    </row>
    <row r="204" spans="1:10" x14ac:dyDescent="0.25">
      <c r="A204" t="str">
        <f>IF(SUM('B1.1'!U220:Z220)=6,'Angaben KH-Standort'!$D$27,"")</f>
        <v/>
      </c>
      <c r="B204" t="str">
        <f>IF(SUM('B1.1'!U220:Z220)=67,'Angaben KH-Standort'!$D$26,"")</f>
        <v/>
      </c>
      <c r="C204" t="str">
        <f>IF(SUM('B1.1'!U220:Z220)=6,'Angaben KH-Standort'!$D$13,"")</f>
        <v/>
      </c>
      <c r="D204" t="str">
        <f>IF(SUM('B1.1'!$U220:$Z220)=6,'B1.1'!C220,"")</f>
        <v/>
      </c>
      <c r="E204" t="str">
        <f>IF(SUM('B1.1'!$U220:$Z220)=6,'B1.1'!D220,"")</f>
        <v/>
      </c>
      <c r="F204" t="str">
        <f>IF(SUM('B1.1'!$U220:$Z220)=6,'B1.1'!E220,"")</f>
        <v/>
      </c>
      <c r="G204" t="str">
        <f>IF(SUM('B1.1'!$U220:$Z220)=6,'B1.1'!F220,"")</f>
        <v/>
      </c>
      <c r="H204" t="str">
        <f>IF(SUM('B1.1'!$U220:$Z220)=6,'B1.1'!G220,"")</f>
        <v/>
      </c>
      <c r="I204" t="str">
        <f>IF(SUM('B1.1'!$U220:$Z220)=6,'B1.1'!H220,"")</f>
        <v/>
      </c>
      <c r="J204" t="str">
        <f>IF(SUM('B1.1'!$U220:$Z220)=6,'B1.1'!I220,"")</f>
        <v/>
      </c>
    </row>
    <row r="205" spans="1:10" x14ac:dyDescent="0.25">
      <c r="A205" t="str">
        <f>IF(SUM('B1.1'!U221:Z221)=6,'Angaben KH-Standort'!$D$27,"")</f>
        <v/>
      </c>
      <c r="B205" t="str">
        <f>IF(SUM('B1.1'!U221:Z221)=67,'Angaben KH-Standort'!$D$26,"")</f>
        <v/>
      </c>
      <c r="C205" t="str">
        <f>IF(SUM('B1.1'!U221:Z221)=6,'Angaben KH-Standort'!$D$13,"")</f>
        <v/>
      </c>
      <c r="D205" t="str">
        <f>IF(SUM('B1.1'!$U221:$Z221)=6,'B1.1'!C221,"")</f>
        <v/>
      </c>
      <c r="E205" t="str">
        <f>IF(SUM('B1.1'!$U221:$Z221)=6,'B1.1'!D221,"")</f>
        <v/>
      </c>
      <c r="F205" t="str">
        <f>IF(SUM('B1.1'!$U221:$Z221)=6,'B1.1'!E221,"")</f>
        <v/>
      </c>
      <c r="G205" t="str">
        <f>IF(SUM('B1.1'!$U221:$Z221)=6,'B1.1'!F221,"")</f>
        <v/>
      </c>
      <c r="H205" t="str">
        <f>IF(SUM('B1.1'!$U221:$Z221)=6,'B1.1'!G221,"")</f>
        <v/>
      </c>
      <c r="I205" t="str">
        <f>IF(SUM('B1.1'!$U221:$Z221)=6,'B1.1'!H221,"")</f>
        <v/>
      </c>
      <c r="J205" t="str">
        <f>IF(SUM('B1.1'!$U221:$Z221)=6,'B1.1'!I221,"")</f>
        <v/>
      </c>
    </row>
    <row r="206" spans="1:10" x14ac:dyDescent="0.25">
      <c r="A206" t="str">
        <f>IF(SUM('B1.1'!U222:Z222)=6,'Angaben KH-Standort'!$D$27,"")</f>
        <v/>
      </c>
      <c r="B206" t="str">
        <f>IF(SUM('B1.1'!U222:Z222)=67,'Angaben KH-Standort'!$D$26,"")</f>
        <v/>
      </c>
      <c r="C206" t="str">
        <f>IF(SUM('B1.1'!U222:Z222)=6,'Angaben KH-Standort'!$D$13,"")</f>
        <v/>
      </c>
      <c r="D206" t="str">
        <f>IF(SUM('B1.1'!$U222:$Z222)=6,'B1.1'!C222,"")</f>
        <v/>
      </c>
      <c r="E206" t="str">
        <f>IF(SUM('B1.1'!$U222:$Z222)=6,'B1.1'!D222,"")</f>
        <v/>
      </c>
      <c r="F206" t="str">
        <f>IF(SUM('B1.1'!$U222:$Z222)=6,'B1.1'!E222,"")</f>
        <v/>
      </c>
      <c r="G206" t="str">
        <f>IF(SUM('B1.1'!$U222:$Z222)=6,'B1.1'!F222,"")</f>
        <v/>
      </c>
      <c r="H206" t="str">
        <f>IF(SUM('B1.1'!$U222:$Z222)=6,'B1.1'!G222,"")</f>
        <v/>
      </c>
      <c r="I206" t="str">
        <f>IF(SUM('B1.1'!$U222:$Z222)=6,'B1.1'!H222,"")</f>
        <v/>
      </c>
      <c r="J206" t="str">
        <f>IF(SUM('B1.1'!$U222:$Z222)=6,'B1.1'!I222,"")</f>
        <v/>
      </c>
    </row>
    <row r="207" spans="1:10" x14ac:dyDescent="0.25">
      <c r="A207" t="str">
        <f>IF(SUM('B1.1'!U223:Z223)=6,'Angaben KH-Standort'!$D$27,"")</f>
        <v/>
      </c>
      <c r="B207" t="str">
        <f>IF(SUM('B1.1'!U223:Z223)=67,'Angaben KH-Standort'!$D$26,"")</f>
        <v/>
      </c>
      <c r="C207" t="str">
        <f>IF(SUM('B1.1'!U223:Z223)=6,'Angaben KH-Standort'!$D$13,"")</f>
        <v/>
      </c>
      <c r="D207" t="str">
        <f>IF(SUM('B1.1'!$U223:$Z223)=6,'B1.1'!C223,"")</f>
        <v/>
      </c>
      <c r="E207" t="str">
        <f>IF(SUM('B1.1'!$U223:$Z223)=6,'B1.1'!D223,"")</f>
        <v/>
      </c>
      <c r="F207" t="str">
        <f>IF(SUM('B1.1'!$U223:$Z223)=6,'B1.1'!E223,"")</f>
        <v/>
      </c>
      <c r="G207" t="str">
        <f>IF(SUM('B1.1'!$U223:$Z223)=6,'B1.1'!F223,"")</f>
        <v/>
      </c>
      <c r="H207" t="str">
        <f>IF(SUM('B1.1'!$U223:$Z223)=6,'B1.1'!G223,"")</f>
        <v/>
      </c>
      <c r="I207" t="str">
        <f>IF(SUM('B1.1'!$U223:$Z223)=6,'B1.1'!H223,"")</f>
        <v/>
      </c>
      <c r="J207" t="str">
        <f>IF(SUM('B1.1'!$U223:$Z223)=6,'B1.1'!I223,"")</f>
        <v/>
      </c>
    </row>
    <row r="208" spans="1:10" x14ac:dyDescent="0.25">
      <c r="A208" t="str">
        <f>IF(SUM('B1.1'!U224:Z224)=6,'Angaben KH-Standort'!$D$27,"")</f>
        <v/>
      </c>
      <c r="B208" t="str">
        <f>IF(SUM('B1.1'!U224:Z224)=67,'Angaben KH-Standort'!$D$26,"")</f>
        <v/>
      </c>
      <c r="C208" t="str">
        <f>IF(SUM('B1.1'!U224:Z224)=6,'Angaben KH-Standort'!$D$13,"")</f>
        <v/>
      </c>
      <c r="D208" t="str">
        <f>IF(SUM('B1.1'!$U224:$Z224)=6,'B1.1'!C224,"")</f>
        <v/>
      </c>
      <c r="E208" t="str">
        <f>IF(SUM('B1.1'!$U224:$Z224)=6,'B1.1'!D224,"")</f>
        <v/>
      </c>
      <c r="F208" t="str">
        <f>IF(SUM('B1.1'!$U224:$Z224)=6,'B1.1'!E224,"")</f>
        <v/>
      </c>
      <c r="G208" t="str">
        <f>IF(SUM('B1.1'!$U224:$Z224)=6,'B1.1'!F224,"")</f>
        <v/>
      </c>
      <c r="H208" t="str">
        <f>IF(SUM('B1.1'!$U224:$Z224)=6,'B1.1'!G224,"")</f>
        <v/>
      </c>
      <c r="I208" t="str">
        <f>IF(SUM('B1.1'!$U224:$Z224)=6,'B1.1'!H224,"")</f>
        <v/>
      </c>
      <c r="J208" t="str">
        <f>IF(SUM('B1.1'!$U224:$Z224)=6,'B1.1'!I224,"")</f>
        <v/>
      </c>
    </row>
    <row r="209" spans="1:10" x14ac:dyDescent="0.25">
      <c r="A209" t="str">
        <f>IF(SUM('B1.1'!U225:Z225)=6,'Angaben KH-Standort'!$D$27,"")</f>
        <v/>
      </c>
      <c r="B209" t="str">
        <f>IF(SUM('B1.1'!U225:Z225)=67,'Angaben KH-Standort'!$D$26,"")</f>
        <v/>
      </c>
      <c r="C209" t="str">
        <f>IF(SUM('B1.1'!U225:Z225)=6,'Angaben KH-Standort'!$D$13,"")</f>
        <v/>
      </c>
      <c r="D209" t="str">
        <f>IF(SUM('B1.1'!$U225:$Z225)=6,'B1.1'!C225,"")</f>
        <v/>
      </c>
      <c r="E209" t="str">
        <f>IF(SUM('B1.1'!$U225:$Z225)=6,'B1.1'!D225,"")</f>
        <v/>
      </c>
      <c r="F209" t="str">
        <f>IF(SUM('B1.1'!$U225:$Z225)=6,'B1.1'!E225,"")</f>
        <v/>
      </c>
      <c r="G209" t="str">
        <f>IF(SUM('B1.1'!$U225:$Z225)=6,'B1.1'!F225,"")</f>
        <v/>
      </c>
      <c r="H209" t="str">
        <f>IF(SUM('B1.1'!$U225:$Z225)=6,'B1.1'!G225,"")</f>
        <v/>
      </c>
      <c r="I209" t="str">
        <f>IF(SUM('B1.1'!$U225:$Z225)=6,'B1.1'!H225,"")</f>
        <v/>
      </c>
      <c r="J209" t="str">
        <f>IF(SUM('B1.1'!$U225:$Z225)=6,'B1.1'!I225,"")</f>
        <v/>
      </c>
    </row>
    <row r="210" spans="1:10" x14ac:dyDescent="0.25">
      <c r="A210" t="str">
        <f>IF(SUM('B1.1'!U226:Z226)=6,'Angaben KH-Standort'!$D$27,"")</f>
        <v/>
      </c>
      <c r="B210" t="str">
        <f>IF(SUM('B1.1'!U226:Z226)=67,'Angaben KH-Standort'!$D$26,"")</f>
        <v/>
      </c>
      <c r="C210" t="str">
        <f>IF(SUM('B1.1'!U226:Z226)=6,'Angaben KH-Standort'!$D$13,"")</f>
        <v/>
      </c>
      <c r="D210" t="str">
        <f>IF(SUM('B1.1'!$U226:$Z226)=6,'B1.1'!C226,"")</f>
        <v/>
      </c>
      <c r="E210" t="str">
        <f>IF(SUM('B1.1'!$U226:$Z226)=6,'B1.1'!D226,"")</f>
        <v/>
      </c>
      <c r="F210" t="str">
        <f>IF(SUM('B1.1'!$U226:$Z226)=6,'B1.1'!E226,"")</f>
        <v/>
      </c>
      <c r="G210" t="str">
        <f>IF(SUM('B1.1'!$U226:$Z226)=6,'B1.1'!F226,"")</f>
        <v/>
      </c>
      <c r="H210" t="str">
        <f>IF(SUM('B1.1'!$U226:$Z226)=6,'B1.1'!G226,"")</f>
        <v/>
      </c>
      <c r="I210" t="str">
        <f>IF(SUM('B1.1'!$U226:$Z226)=6,'B1.1'!H226,"")</f>
        <v/>
      </c>
      <c r="J210" t="str">
        <f>IF(SUM('B1.1'!$U226:$Z226)=6,'B1.1'!I226,"")</f>
        <v/>
      </c>
    </row>
    <row r="211" spans="1:10" x14ac:dyDescent="0.25">
      <c r="A211" t="str">
        <f>IF(SUM('B1.1'!U227:Z227)=6,'Angaben KH-Standort'!$D$27,"")</f>
        <v/>
      </c>
      <c r="B211" t="str">
        <f>IF(SUM('B1.1'!U227:Z227)=67,'Angaben KH-Standort'!$D$26,"")</f>
        <v/>
      </c>
      <c r="C211" t="str">
        <f>IF(SUM('B1.1'!U227:Z227)=6,'Angaben KH-Standort'!$D$13,"")</f>
        <v/>
      </c>
      <c r="D211" t="str">
        <f>IF(SUM('B1.1'!$U227:$Z227)=6,'B1.1'!C227,"")</f>
        <v/>
      </c>
      <c r="E211" t="str">
        <f>IF(SUM('B1.1'!$U227:$Z227)=6,'B1.1'!D227,"")</f>
        <v/>
      </c>
      <c r="F211" t="str">
        <f>IF(SUM('B1.1'!$U227:$Z227)=6,'B1.1'!E227,"")</f>
        <v/>
      </c>
      <c r="G211" t="str">
        <f>IF(SUM('B1.1'!$U227:$Z227)=6,'B1.1'!F227,"")</f>
        <v/>
      </c>
      <c r="H211" t="str">
        <f>IF(SUM('B1.1'!$U227:$Z227)=6,'B1.1'!G227,"")</f>
        <v/>
      </c>
      <c r="I211" t="str">
        <f>IF(SUM('B1.1'!$U227:$Z227)=6,'B1.1'!H227,"")</f>
        <v/>
      </c>
      <c r="J211" t="str">
        <f>IF(SUM('B1.1'!$U227:$Z227)=6,'B1.1'!I227,"")</f>
        <v/>
      </c>
    </row>
    <row r="212" spans="1:10" x14ac:dyDescent="0.25">
      <c r="A212" t="str">
        <f>IF(SUM('B1.1'!U228:Z228)=6,'Angaben KH-Standort'!$D$27,"")</f>
        <v/>
      </c>
      <c r="B212" t="str">
        <f>IF(SUM('B1.1'!U228:Z228)=67,'Angaben KH-Standort'!$D$26,"")</f>
        <v/>
      </c>
      <c r="C212" t="str">
        <f>IF(SUM('B1.1'!U228:Z228)=6,'Angaben KH-Standort'!$D$13,"")</f>
        <v/>
      </c>
      <c r="D212" t="str">
        <f>IF(SUM('B1.1'!$U228:$Z228)=6,'B1.1'!C228,"")</f>
        <v/>
      </c>
      <c r="E212" t="str">
        <f>IF(SUM('B1.1'!$U228:$Z228)=6,'B1.1'!D228,"")</f>
        <v/>
      </c>
      <c r="F212" t="str">
        <f>IF(SUM('B1.1'!$U228:$Z228)=6,'B1.1'!E228,"")</f>
        <v/>
      </c>
      <c r="G212" t="str">
        <f>IF(SUM('B1.1'!$U228:$Z228)=6,'B1.1'!F228,"")</f>
        <v/>
      </c>
      <c r="H212" t="str">
        <f>IF(SUM('B1.1'!$U228:$Z228)=6,'B1.1'!G228,"")</f>
        <v/>
      </c>
      <c r="I212" t="str">
        <f>IF(SUM('B1.1'!$U228:$Z228)=6,'B1.1'!H228,"")</f>
        <v/>
      </c>
      <c r="J212" t="str">
        <f>IF(SUM('B1.1'!$U228:$Z228)=6,'B1.1'!I228,"")</f>
        <v/>
      </c>
    </row>
    <row r="213" spans="1:10" x14ac:dyDescent="0.25">
      <c r="A213" t="str">
        <f>IF(SUM('B1.1'!U229:Z229)=6,'Angaben KH-Standort'!$D$27,"")</f>
        <v/>
      </c>
      <c r="B213" t="str">
        <f>IF(SUM('B1.1'!U229:Z229)=67,'Angaben KH-Standort'!$D$26,"")</f>
        <v/>
      </c>
      <c r="C213" t="str">
        <f>IF(SUM('B1.1'!U229:Z229)=6,'Angaben KH-Standort'!$D$13,"")</f>
        <v/>
      </c>
      <c r="D213" t="str">
        <f>IF(SUM('B1.1'!$U229:$Z229)=6,'B1.1'!C229,"")</f>
        <v/>
      </c>
      <c r="E213" t="str">
        <f>IF(SUM('B1.1'!$U229:$Z229)=6,'B1.1'!D229,"")</f>
        <v/>
      </c>
      <c r="F213" t="str">
        <f>IF(SUM('B1.1'!$U229:$Z229)=6,'B1.1'!E229,"")</f>
        <v/>
      </c>
      <c r="G213" t="str">
        <f>IF(SUM('B1.1'!$U229:$Z229)=6,'B1.1'!F229,"")</f>
        <v/>
      </c>
      <c r="H213" t="str">
        <f>IF(SUM('B1.1'!$U229:$Z229)=6,'B1.1'!G229,"")</f>
        <v/>
      </c>
      <c r="I213" t="str">
        <f>IF(SUM('B1.1'!$U229:$Z229)=6,'B1.1'!H229,"")</f>
        <v/>
      </c>
      <c r="J213" t="str">
        <f>IF(SUM('B1.1'!$U229:$Z229)=6,'B1.1'!I229,"")</f>
        <v/>
      </c>
    </row>
    <row r="214" spans="1:10" x14ac:dyDescent="0.25">
      <c r="A214" t="str">
        <f>IF(SUM('B1.1'!U230:Z230)=6,'Angaben KH-Standort'!$D$27,"")</f>
        <v/>
      </c>
      <c r="B214" t="str">
        <f>IF(SUM('B1.1'!U230:Z230)=67,'Angaben KH-Standort'!$D$26,"")</f>
        <v/>
      </c>
      <c r="C214" t="str">
        <f>IF(SUM('B1.1'!U230:Z230)=6,'Angaben KH-Standort'!$D$13,"")</f>
        <v/>
      </c>
      <c r="D214" t="str">
        <f>IF(SUM('B1.1'!$U230:$Z230)=6,'B1.1'!C230,"")</f>
        <v/>
      </c>
      <c r="E214" t="str">
        <f>IF(SUM('B1.1'!$U230:$Z230)=6,'B1.1'!D230,"")</f>
        <v/>
      </c>
      <c r="F214" t="str">
        <f>IF(SUM('B1.1'!$U230:$Z230)=6,'B1.1'!E230,"")</f>
        <v/>
      </c>
      <c r="G214" t="str">
        <f>IF(SUM('B1.1'!$U230:$Z230)=6,'B1.1'!F230,"")</f>
        <v/>
      </c>
      <c r="H214" t="str">
        <f>IF(SUM('B1.1'!$U230:$Z230)=6,'B1.1'!G230,"")</f>
        <v/>
      </c>
      <c r="I214" t="str">
        <f>IF(SUM('B1.1'!$U230:$Z230)=6,'B1.1'!H230,"")</f>
        <v/>
      </c>
      <c r="J214" t="str">
        <f>IF(SUM('B1.1'!$U230:$Z230)=6,'B1.1'!I230,"")</f>
        <v/>
      </c>
    </row>
    <row r="215" spans="1:10" x14ac:dyDescent="0.25">
      <c r="A215" t="str">
        <f>IF(SUM('B1.1'!U231:Z231)=6,'Angaben KH-Standort'!$D$27,"")</f>
        <v/>
      </c>
      <c r="B215" t="str">
        <f>IF(SUM('B1.1'!U231:Z231)=67,'Angaben KH-Standort'!$D$26,"")</f>
        <v/>
      </c>
      <c r="C215" t="str">
        <f>IF(SUM('B1.1'!U231:Z231)=6,'Angaben KH-Standort'!$D$13,"")</f>
        <v/>
      </c>
      <c r="D215" t="str">
        <f>IF(SUM('B1.1'!$U231:$Z231)=6,'B1.1'!C231,"")</f>
        <v/>
      </c>
      <c r="E215" t="str">
        <f>IF(SUM('B1.1'!$U231:$Z231)=6,'B1.1'!D231,"")</f>
        <v/>
      </c>
      <c r="F215" t="str">
        <f>IF(SUM('B1.1'!$U231:$Z231)=6,'B1.1'!E231,"")</f>
        <v/>
      </c>
      <c r="G215" t="str">
        <f>IF(SUM('B1.1'!$U231:$Z231)=6,'B1.1'!F231,"")</f>
        <v/>
      </c>
      <c r="H215" t="str">
        <f>IF(SUM('B1.1'!$U231:$Z231)=6,'B1.1'!G231,"")</f>
        <v/>
      </c>
      <c r="I215" t="str">
        <f>IF(SUM('B1.1'!$U231:$Z231)=6,'B1.1'!H231,"")</f>
        <v/>
      </c>
      <c r="J215" t="str">
        <f>IF(SUM('B1.1'!$U231:$Z231)=6,'B1.1'!I231,"")</f>
        <v/>
      </c>
    </row>
    <row r="216" spans="1:10" x14ac:dyDescent="0.25">
      <c r="A216" t="str">
        <f>IF(SUM('B1.1'!U232:Z232)=6,'Angaben KH-Standort'!$D$27,"")</f>
        <v/>
      </c>
      <c r="B216" t="str">
        <f>IF(SUM('B1.1'!U232:Z232)=67,'Angaben KH-Standort'!$D$26,"")</f>
        <v/>
      </c>
      <c r="C216" t="str">
        <f>IF(SUM('B1.1'!U232:Z232)=6,'Angaben KH-Standort'!$D$13,"")</f>
        <v/>
      </c>
      <c r="D216" t="str">
        <f>IF(SUM('B1.1'!$U232:$Z232)=6,'B1.1'!C232,"")</f>
        <v/>
      </c>
      <c r="E216" t="str">
        <f>IF(SUM('B1.1'!$U232:$Z232)=6,'B1.1'!D232,"")</f>
        <v/>
      </c>
      <c r="F216" t="str">
        <f>IF(SUM('B1.1'!$U232:$Z232)=6,'B1.1'!E232,"")</f>
        <v/>
      </c>
      <c r="G216" t="str">
        <f>IF(SUM('B1.1'!$U232:$Z232)=6,'B1.1'!F232,"")</f>
        <v/>
      </c>
      <c r="H216" t="str">
        <f>IF(SUM('B1.1'!$U232:$Z232)=6,'B1.1'!G232,"")</f>
        <v/>
      </c>
      <c r="I216" t="str">
        <f>IF(SUM('B1.1'!$U232:$Z232)=6,'B1.1'!H232,"")</f>
        <v/>
      </c>
      <c r="J216" t="str">
        <f>IF(SUM('B1.1'!$U232:$Z232)=6,'B1.1'!I232,"")</f>
        <v/>
      </c>
    </row>
    <row r="217" spans="1:10" x14ac:dyDescent="0.25">
      <c r="A217" t="str">
        <f>IF(SUM('B1.1'!U233:Z233)=6,'Angaben KH-Standort'!$D$27,"")</f>
        <v/>
      </c>
      <c r="B217" t="str">
        <f>IF(SUM('B1.1'!U233:Z233)=67,'Angaben KH-Standort'!$D$26,"")</f>
        <v/>
      </c>
      <c r="C217" t="str">
        <f>IF(SUM('B1.1'!U233:Z233)=6,'Angaben KH-Standort'!$D$13,"")</f>
        <v/>
      </c>
      <c r="D217" t="str">
        <f>IF(SUM('B1.1'!$U233:$Z233)=6,'B1.1'!C233,"")</f>
        <v/>
      </c>
      <c r="E217" t="str">
        <f>IF(SUM('B1.1'!$U233:$Z233)=6,'B1.1'!D233,"")</f>
        <v/>
      </c>
      <c r="F217" t="str">
        <f>IF(SUM('B1.1'!$U233:$Z233)=6,'B1.1'!E233,"")</f>
        <v/>
      </c>
      <c r="G217" t="str">
        <f>IF(SUM('B1.1'!$U233:$Z233)=6,'B1.1'!F233,"")</f>
        <v/>
      </c>
      <c r="H217" t="str">
        <f>IF(SUM('B1.1'!$U233:$Z233)=6,'B1.1'!G233,"")</f>
        <v/>
      </c>
      <c r="I217" t="str">
        <f>IF(SUM('B1.1'!$U233:$Z233)=6,'B1.1'!H233,"")</f>
        <v/>
      </c>
      <c r="J217" t="str">
        <f>IF(SUM('B1.1'!$U233:$Z233)=6,'B1.1'!I233,"")</f>
        <v/>
      </c>
    </row>
    <row r="218" spans="1:10" x14ac:dyDescent="0.25">
      <c r="A218" t="str">
        <f>IF(SUM('B1.1'!U234:Z234)=6,'Angaben KH-Standort'!$D$27,"")</f>
        <v/>
      </c>
      <c r="B218" t="str">
        <f>IF(SUM('B1.1'!U234:Z234)=67,'Angaben KH-Standort'!$D$26,"")</f>
        <v/>
      </c>
      <c r="C218" t="str">
        <f>IF(SUM('B1.1'!U234:Z234)=6,'Angaben KH-Standort'!$D$13,"")</f>
        <v/>
      </c>
      <c r="D218" t="str">
        <f>IF(SUM('B1.1'!$U234:$Z234)=6,'B1.1'!C234,"")</f>
        <v/>
      </c>
      <c r="E218" t="str">
        <f>IF(SUM('B1.1'!$U234:$Z234)=6,'B1.1'!D234,"")</f>
        <v/>
      </c>
      <c r="F218" t="str">
        <f>IF(SUM('B1.1'!$U234:$Z234)=6,'B1.1'!E234,"")</f>
        <v/>
      </c>
      <c r="G218" t="str">
        <f>IF(SUM('B1.1'!$U234:$Z234)=6,'B1.1'!F234,"")</f>
        <v/>
      </c>
      <c r="H218" t="str">
        <f>IF(SUM('B1.1'!$U234:$Z234)=6,'B1.1'!G234,"")</f>
        <v/>
      </c>
      <c r="I218" t="str">
        <f>IF(SUM('B1.1'!$U234:$Z234)=6,'B1.1'!H234,"")</f>
        <v/>
      </c>
      <c r="J218" t="str">
        <f>IF(SUM('B1.1'!$U234:$Z234)=6,'B1.1'!I234,"")</f>
        <v/>
      </c>
    </row>
    <row r="219" spans="1:10" x14ac:dyDescent="0.25">
      <c r="A219" t="str">
        <f>IF(SUM('B1.1'!U235:Z235)=6,'Angaben KH-Standort'!$D$27,"")</f>
        <v/>
      </c>
      <c r="B219" t="str">
        <f>IF(SUM('B1.1'!U235:Z235)=67,'Angaben KH-Standort'!$D$26,"")</f>
        <v/>
      </c>
      <c r="C219" t="str">
        <f>IF(SUM('B1.1'!U235:Z235)=6,'Angaben KH-Standort'!$D$13,"")</f>
        <v/>
      </c>
      <c r="D219" t="str">
        <f>IF(SUM('B1.1'!$U235:$Z235)=6,'B1.1'!C235,"")</f>
        <v/>
      </c>
      <c r="E219" t="str">
        <f>IF(SUM('B1.1'!$U235:$Z235)=6,'B1.1'!D235,"")</f>
        <v/>
      </c>
      <c r="F219" t="str">
        <f>IF(SUM('B1.1'!$U235:$Z235)=6,'B1.1'!E235,"")</f>
        <v/>
      </c>
      <c r="G219" t="str">
        <f>IF(SUM('B1.1'!$U235:$Z235)=6,'B1.1'!F235,"")</f>
        <v/>
      </c>
      <c r="H219" t="str">
        <f>IF(SUM('B1.1'!$U235:$Z235)=6,'B1.1'!G235,"")</f>
        <v/>
      </c>
      <c r="I219" t="str">
        <f>IF(SUM('B1.1'!$U235:$Z235)=6,'B1.1'!H235,"")</f>
        <v/>
      </c>
      <c r="J219" t="str">
        <f>IF(SUM('B1.1'!$U235:$Z235)=6,'B1.1'!I235,"")</f>
        <v/>
      </c>
    </row>
    <row r="220" spans="1:10" x14ac:dyDescent="0.25">
      <c r="A220" t="str">
        <f>IF(SUM('B1.1'!U236:Z236)=6,'Angaben KH-Standort'!$D$27,"")</f>
        <v/>
      </c>
      <c r="B220" t="str">
        <f>IF(SUM('B1.1'!U236:Z236)=67,'Angaben KH-Standort'!$D$26,"")</f>
        <v/>
      </c>
      <c r="C220" t="str">
        <f>IF(SUM('B1.1'!U236:Z236)=6,'Angaben KH-Standort'!$D$13,"")</f>
        <v/>
      </c>
      <c r="D220" t="str">
        <f>IF(SUM('B1.1'!$U236:$Z236)=6,'B1.1'!C236,"")</f>
        <v/>
      </c>
      <c r="E220" t="str">
        <f>IF(SUM('B1.1'!$U236:$Z236)=6,'B1.1'!D236,"")</f>
        <v/>
      </c>
      <c r="F220" t="str">
        <f>IF(SUM('B1.1'!$U236:$Z236)=6,'B1.1'!E236,"")</f>
        <v/>
      </c>
      <c r="G220" t="str">
        <f>IF(SUM('B1.1'!$U236:$Z236)=6,'B1.1'!F236,"")</f>
        <v/>
      </c>
      <c r="H220" t="str">
        <f>IF(SUM('B1.1'!$U236:$Z236)=6,'B1.1'!G236,"")</f>
        <v/>
      </c>
      <c r="I220" t="str">
        <f>IF(SUM('B1.1'!$U236:$Z236)=6,'B1.1'!H236,"")</f>
        <v/>
      </c>
      <c r="J220" t="str">
        <f>IF(SUM('B1.1'!$U236:$Z236)=6,'B1.1'!I236,"")</f>
        <v/>
      </c>
    </row>
    <row r="221" spans="1:10" x14ac:dyDescent="0.25">
      <c r="A221" t="str">
        <f>IF(SUM('B1.1'!U237:Z237)=6,'Angaben KH-Standort'!$D$27,"")</f>
        <v/>
      </c>
      <c r="B221" t="str">
        <f>IF(SUM('B1.1'!U237:Z237)=67,'Angaben KH-Standort'!$D$26,"")</f>
        <v/>
      </c>
      <c r="C221" t="str">
        <f>IF(SUM('B1.1'!U237:Z237)=6,'Angaben KH-Standort'!$D$13,"")</f>
        <v/>
      </c>
      <c r="D221" t="str">
        <f>IF(SUM('B1.1'!$U237:$Z237)=6,'B1.1'!C237,"")</f>
        <v/>
      </c>
      <c r="E221" t="str">
        <f>IF(SUM('B1.1'!$U237:$Z237)=6,'B1.1'!D237,"")</f>
        <v/>
      </c>
      <c r="F221" t="str">
        <f>IF(SUM('B1.1'!$U237:$Z237)=6,'B1.1'!E237,"")</f>
        <v/>
      </c>
      <c r="G221" t="str">
        <f>IF(SUM('B1.1'!$U237:$Z237)=6,'B1.1'!F237,"")</f>
        <v/>
      </c>
      <c r="H221" t="str">
        <f>IF(SUM('B1.1'!$U237:$Z237)=6,'B1.1'!G237,"")</f>
        <v/>
      </c>
      <c r="I221" t="str">
        <f>IF(SUM('B1.1'!$U237:$Z237)=6,'B1.1'!H237,"")</f>
        <v/>
      </c>
      <c r="J221" t="str">
        <f>IF(SUM('B1.1'!$U237:$Z237)=6,'B1.1'!I237,"")</f>
        <v/>
      </c>
    </row>
    <row r="222" spans="1:10" x14ac:dyDescent="0.25">
      <c r="A222" t="str">
        <f>IF(SUM('B1.1'!U238:Z238)=6,'Angaben KH-Standort'!$D$27,"")</f>
        <v/>
      </c>
      <c r="B222" t="str">
        <f>IF(SUM('B1.1'!U238:Z238)=67,'Angaben KH-Standort'!$D$26,"")</f>
        <v/>
      </c>
      <c r="C222" t="str">
        <f>IF(SUM('B1.1'!U238:Z238)=6,'Angaben KH-Standort'!$D$13,"")</f>
        <v/>
      </c>
      <c r="D222" t="str">
        <f>IF(SUM('B1.1'!$U238:$Z238)=6,'B1.1'!C238,"")</f>
        <v/>
      </c>
      <c r="E222" t="str">
        <f>IF(SUM('B1.1'!$U238:$Z238)=6,'B1.1'!D238,"")</f>
        <v/>
      </c>
      <c r="F222" t="str">
        <f>IF(SUM('B1.1'!$U238:$Z238)=6,'B1.1'!E238,"")</f>
        <v/>
      </c>
      <c r="G222" t="str">
        <f>IF(SUM('B1.1'!$U238:$Z238)=6,'B1.1'!F238,"")</f>
        <v/>
      </c>
      <c r="H222" t="str">
        <f>IF(SUM('B1.1'!$U238:$Z238)=6,'B1.1'!G238,"")</f>
        <v/>
      </c>
      <c r="I222" t="str">
        <f>IF(SUM('B1.1'!$U238:$Z238)=6,'B1.1'!H238,"")</f>
        <v/>
      </c>
      <c r="J222" t="str">
        <f>IF(SUM('B1.1'!$U238:$Z238)=6,'B1.1'!I238,"")</f>
        <v/>
      </c>
    </row>
    <row r="223" spans="1:10" x14ac:dyDescent="0.25">
      <c r="A223" t="str">
        <f>IF(SUM('B1.1'!U239:Z239)=6,'Angaben KH-Standort'!$D$27,"")</f>
        <v/>
      </c>
      <c r="B223" t="str">
        <f>IF(SUM('B1.1'!U239:Z239)=67,'Angaben KH-Standort'!$D$26,"")</f>
        <v/>
      </c>
      <c r="C223" t="str">
        <f>IF(SUM('B1.1'!U239:Z239)=6,'Angaben KH-Standort'!$D$13,"")</f>
        <v/>
      </c>
      <c r="D223" t="str">
        <f>IF(SUM('B1.1'!$U239:$Z239)=6,'B1.1'!C239,"")</f>
        <v/>
      </c>
      <c r="E223" t="str">
        <f>IF(SUM('B1.1'!$U239:$Z239)=6,'B1.1'!D239,"")</f>
        <v/>
      </c>
      <c r="F223" t="str">
        <f>IF(SUM('B1.1'!$U239:$Z239)=6,'B1.1'!E239,"")</f>
        <v/>
      </c>
      <c r="G223" t="str">
        <f>IF(SUM('B1.1'!$U239:$Z239)=6,'B1.1'!F239,"")</f>
        <v/>
      </c>
      <c r="H223" t="str">
        <f>IF(SUM('B1.1'!$U239:$Z239)=6,'B1.1'!G239,"")</f>
        <v/>
      </c>
      <c r="I223" t="str">
        <f>IF(SUM('B1.1'!$U239:$Z239)=6,'B1.1'!H239,"")</f>
        <v/>
      </c>
      <c r="J223" t="str">
        <f>IF(SUM('B1.1'!$U239:$Z239)=6,'B1.1'!I239,"")</f>
        <v/>
      </c>
    </row>
    <row r="224" spans="1:10" x14ac:dyDescent="0.25">
      <c r="A224" t="str">
        <f>IF(SUM('B1.1'!U240:Z240)=6,'Angaben KH-Standort'!$D$27,"")</f>
        <v/>
      </c>
      <c r="B224" t="str">
        <f>IF(SUM('B1.1'!U240:Z240)=67,'Angaben KH-Standort'!$D$26,"")</f>
        <v/>
      </c>
      <c r="C224" t="str">
        <f>IF(SUM('B1.1'!U240:Z240)=6,'Angaben KH-Standort'!$D$13,"")</f>
        <v/>
      </c>
      <c r="D224" t="str">
        <f>IF(SUM('B1.1'!$U240:$Z240)=6,'B1.1'!C240,"")</f>
        <v/>
      </c>
      <c r="E224" t="str">
        <f>IF(SUM('B1.1'!$U240:$Z240)=6,'B1.1'!D240,"")</f>
        <v/>
      </c>
      <c r="F224" t="str">
        <f>IF(SUM('B1.1'!$U240:$Z240)=6,'B1.1'!E240,"")</f>
        <v/>
      </c>
      <c r="G224" t="str">
        <f>IF(SUM('B1.1'!$U240:$Z240)=6,'B1.1'!F240,"")</f>
        <v/>
      </c>
      <c r="H224" t="str">
        <f>IF(SUM('B1.1'!$U240:$Z240)=6,'B1.1'!G240,"")</f>
        <v/>
      </c>
      <c r="I224" t="str">
        <f>IF(SUM('B1.1'!$U240:$Z240)=6,'B1.1'!H240,"")</f>
        <v/>
      </c>
      <c r="J224" t="str">
        <f>IF(SUM('B1.1'!$U240:$Z240)=6,'B1.1'!I240,"")</f>
        <v/>
      </c>
    </row>
    <row r="225" spans="1:10" x14ac:dyDescent="0.25">
      <c r="A225" t="str">
        <f>IF(SUM('B1.1'!U241:Z241)=6,'Angaben KH-Standort'!$D$27,"")</f>
        <v/>
      </c>
      <c r="B225" t="str">
        <f>IF(SUM('B1.1'!U241:Z241)=67,'Angaben KH-Standort'!$D$26,"")</f>
        <v/>
      </c>
      <c r="C225" t="str">
        <f>IF(SUM('B1.1'!U241:Z241)=6,'Angaben KH-Standort'!$D$13,"")</f>
        <v/>
      </c>
      <c r="D225" t="str">
        <f>IF(SUM('B1.1'!$U241:$Z241)=6,'B1.1'!C241,"")</f>
        <v/>
      </c>
      <c r="E225" t="str">
        <f>IF(SUM('B1.1'!$U241:$Z241)=6,'B1.1'!D241,"")</f>
        <v/>
      </c>
      <c r="F225" t="str">
        <f>IF(SUM('B1.1'!$U241:$Z241)=6,'B1.1'!E241,"")</f>
        <v/>
      </c>
      <c r="G225" t="str">
        <f>IF(SUM('B1.1'!$U241:$Z241)=6,'B1.1'!F241,"")</f>
        <v/>
      </c>
      <c r="H225" t="str">
        <f>IF(SUM('B1.1'!$U241:$Z241)=6,'B1.1'!G241,"")</f>
        <v/>
      </c>
      <c r="I225" t="str">
        <f>IF(SUM('B1.1'!$U241:$Z241)=6,'B1.1'!H241,"")</f>
        <v/>
      </c>
      <c r="J225" t="str">
        <f>IF(SUM('B1.1'!$U241:$Z241)=6,'B1.1'!I241,"")</f>
        <v/>
      </c>
    </row>
    <row r="226" spans="1:10" x14ac:dyDescent="0.25">
      <c r="A226" t="str">
        <f>IF(SUM('B1.1'!U242:Z242)=6,'Angaben KH-Standort'!$D$27,"")</f>
        <v/>
      </c>
      <c r="B226" t="str">
        <f>IF(SUM('B1.1'!U242:Z242)=67,'Angaben KH-Standort'!$D$26,"")</f>
        <v/>
      </c>
      <c r="C226" t="str">
        <f>IF(SUM('B1.1'!U242:Z242)=6,'Angaben KH-Standort'!$D$13,"")</f>
        <v/>
      </c>
      <c r="D226" t="str">
        <f>IF(SUM('B1.1'!$U242:$Z242)=6,'B1.1'!C242,"")</f>
        <v/>
      </c>
      <c r="E226" t="str">
        <f>IF(SUM('B1.1'!$U242:$Z242)=6,'B1.1'!D242,"")</f>
        <v/>
      </c>
      <c r="F226" t="str">
        <f>IF(SUM('B1.1'!$U242:$Z242)=6,'B1.1'!E242,"")</f>
        <v/>
      </c>
      <c r="G226" t="str">
        <f>IF(SUM('B1.1'!$U242:$Z242)=6,'B1.1'!F242,"")</f>
        <v/>
      </c>
      <c r="H226" t="str">
        <f>IF(SUM('B1.1'!$U242:$Z242)=6,'B1.1'!G242,"")</f>
        <v/>
      </c>
      <c r="I226" t="str">
        <f>IF(SUM('B1.1'!$U242:$Z242)=6,'B1.1'!H242,"")</f>
        <v/>
      </c>
      <c r="J226" t="str">
        <f>IF(SUM('B1.1'!$U242:$Z242)=6,'B1.1'!I242,"")</f>
        <v/>
      </c>
    </row>
    <row r="227" spans="1:10" x14ac:dyDescent="0.25">
      <c r="A227" t="str">
        <f>IF(SUM('B1.1'!U243:Z243)=6,'Angaben KH-Standort'!$D$27,"")</f>
        <v/>
      </c>
      <c r="B227" t="str">
        <f>IF(SUM('B1.1'!U243:Z243)=67,'Angaben KH-Standort'!$D$26,"")</f>
        <v/>
      </c>
      <c r="C227" t="str">
        <f>IF(SUM('B1.1'!U243:Z243)=6,'Angaben KH-Standort'!$D$13,"")</f>
        <v/>
      </c>
      <c r="D227" t="str">
        <f>IF(SUM('B1.1'!$U243:$Z243)=6,'B1.1'!C243,"")</f>
        <v/>
      </c>
      <c r="E227" t="str">
        <f>IF(SUM('B1.1'!$U243:$Z243)=6,'B1.1'!D243,"")</f>
        <v/>
      </c>
      <c r="F227" t="str">
        <f>IF(SUM('B1.1'!$U243:$Z243)=6,'B1.1'!E243,"")</f>
        <v/>
      </c>
      <c r="G227" t="str">
        <f>IF(SUM('B1.1'!$U243:$Z243)=6,'B1.1'!F243,"")</f>
        <v/>
      </c>
      <c r="H227" t="str">
        <f>IF(SUM('B1.1'!$U243:$Z243)=6,'B1.1'!G243,"")</f>
        <v/>
      </c>
      <c r="I227" t="str">
        <f>IF(SUM('B1.1'!$U243:$Z243)=6,'B1.1'!H243,"")</f>
        <v/>
      </c>
      <c r="J227" t="str">
        <f>IF(SUM('B1.1'!$U243:$Z243)=6,'B1.1'!I243,"")</f>
        <v/>
      </c>
    </row>
    <row r="228" spans="1:10" x14ac:dyDescent="0.25">
      <c r="A228" t="str">
        <f>IF(SUM('B1.1'!U244:Z244)=6,'Angaben KH-Standort'!$D$27,"")</f>
        <v/>
      </c>
      <c r="B228" t="str">
        <f>IF(SUM('B1.1'!U244:Z244)=67,'Angaben KH-Standort'!$D$26,"")</f>
        <v/>
      </c>
      <c r="C228" t="str">
        <f>IF(SUM('B1.1'!U244:Z244)=6,'Angaben KH-Standort'!$D$13,"")</f>
        <v/>
      </c>
      <c r="D228" t="str">
        <f>IF(SUM('B1.1'!$U244:$Z244)=6,'B1.1'!C244,"")</f>
        <v/>
      </c>
      <c r="E228" t="str">
        <f>IF(SUM('B1.1'!$U244:$Z244)=6,'B1.1'!D244,"")</f>
        <v/>
      </c>
      <c r="F228" t="str">
        <f>IF(SUM('B1.1'!$U244:$Z244)=6,'B1.1'!E244,"")</f>
        <v/>
      </c>
      <c r="G228" t="str">
        <f>IF(SUM('B1.1'!$U244:$Z244)=6,'B1.1'!F244,"")</f>
        <v/>
      </c>
      <c r="H228" t="str">
        <f>IF(SUM('B1.1'!$U244:$Z244)=6,'B1.1'!G244,"")</f>
        <v/>
      </c>
      <c r="I228" t="str">
        <f>IF(SUM('B1.1'!$U244:$Z244)=6,'B1.1'!H244,"")</f>
        <v/>
      </c>
      <c r="J228" t="str">
        <f>IF(SUM('B1.1'!$U244:$Z244)=6,'B1.1'!I244,"")</f>
        <v/>
      </c>
    </row>
    <row r="229" spans="1:10" x14ac:dyDescent="0.25">
      <c r="A229" t="str">
        <f>IF(SUM('B1.1'!U245:Z245)=6,'Angaben KH-Standort'!$D$27,"")</f>
        <v/>
      </c>
      <c r="B229" t="str">
        <f>IF(SUM('B1.1'!U245:Z245)=67,'Angaben KH-Standort'!$D$26,"")</f>
        <v/>
      </c>
      <c r="C229" t="str">
        <f>IF(SUM('B1.1'!U245:Z245)=6,'Angaben KH-Standort'!$D$13,"")</f>
        <v/>
      </c>
      <c r="D229" t="str">
        <f>IF(SUM('B1.1'!$U245:$Z245)=6,'B1.1'!C245,"")</f>
        <v/>
      </c>
      <c r="E229" t="str">
        <f>IF(SUM('B1.1'!$U245:$Z245)=6,'B1.1'!D245,"")</f>
        <v/>
      </c>
      <c r="F229" t="str">
        <f>IF(SUM('B1.1'!$U245:$Z245)=6,'B1.1'!E245,"")</f>
        <v/>
      </c>
      <c r="G229" t="str">
        <f>IF(SUM('B1.1'!$U245:$Z245)=6,'B1.1'!F245,"")</f>
        <v/>
      </c>
      <c r="H229" t="str">
        <f>IF(SUM('B1.1'!$U245:$Z245)=6,'B1.1'!G245,"")</f>
        <v/>
      </c>
      <c r="I229" t="str">
        <f>IF(SUM('B1.1'!$U245:$Z245)=6,'B1.1'!H245,"")</f>
        <v/>
      </c>
      <c r="J229" t="str">
        <f>IF(SUM('B1.1'!$U245:$Z245)=6,'B1.1'!I245,"")</f>
        <v/>
      </c>
    </row>
    <row r="230" spans="1:10" x14ac:dyDescent="0.25">
      <c r="A230" t="str">
        <f>IF(SUM('B1.1'!U246:Z246)=6,'Angaben KH-Standort'!$D$27,"")</f>
        <v/>
      </c>
      <c r="B230" t="str">
        <f>IF(SUM('B1.1'!U246:Z246)=67,'Angaben KH-Standort'!$D$26,"")</f>
        <v/>
      </c>
      <c r="C230" t="str">
        <f>IF(SUM('B1.1'!U246:Z246)=6,'Angaben KH-Standort'!$D$13,"")</f>
        <v/>
      </c>
      <c r="D230" t="str">
        <f>IF(SUM('B1.1'!$U246:$Z246)=6,'B1.1'!C246,"")</f>
        <v/>
      </c>
      <c r="E230" t="str">
        <f>IF(SUM('B1.1'!$U246:$Z246)=6,'B1.1'!D246,"")</f>
        <v/>
      </c>
      <c r="F230" t="str">
        <f>IF(SUM('B1.1'!$U246:$Z246)=6,'B1.1'!E246,"")</f>
        <v/>
      </c>
      <c r="G230" t="str">
        <f>IF(SUM('B1.1'!$U246:$Z246)=6,'B1.1'!F246,"")</f>
        <v/>
      </c>
      <c r="H230" t="str">
        <f>IF(SUM('B1.1'!$U246:$Z246)=6,'B1.1'!G246,"")</f>
        <v/>
      </c>
      <c r="I230" t="str">
        <f>IF(SUM('B1.1'!$U246:$Z246)=6,'B1.1'!H246,"")</f>
        <v/>
      </c>
      <c r="J230" t="str">
        <f>IF(SUM('B1.1'!$U246:$Z246)=6,'B1.1'!I246,"")</f>
        <v/>
      </c>
    </row>
    <row r="231" spans="1:10" x14ac:dyDescent="0.25">
      <c r="A231" t="str">
        <f>IF(SUM('B1.1'!U247:Z247)=6,'Angaben KH-Standort'!$D$27,"")</f>
        <v/>
      </c>
      <c r="B231" t="str">
        <f>IF(SUM('B1.1'!U247:Z247)=67,'Angaben KH-Standort'!$D$26,"")</f>
        <v/>
      </c>
      <c r="C231" t="str">
        <f>IF(SUM('B1.1'!U247:Z247)=6,'Angaben KH-Standort'!$D$13,"")</f>
        <v/>
      </c>
      <c r="D231" t="str">
        <f>IF(SUM('B1.1'!$U247:$Z247)=6,'B1.1'!C247,"")</f>
        <v/>
      </c>
      <c r="E231" t="str">
        <f>IF(SUM('B1.1'!$U247:$Z247)=6,'B1.1'!D247,"")</f>
        <v/>
      </c>
      <c r="F231" t="str">
        <f>IF(SUM('B1.1'!$U247:$Z247)=6,'B1.1'!E247,"")</f>
        <v/>
      </c>
      <c r="G231" t="str">
        <f>IF(SUM('B1.1'!$U247:$Z247)=6,'B1.1'!F247,"")</f>
        <v/>
      </c>
      <c r="H231" t="str">
        <f>IF(SUM('B1.1'!$U247:$Z247)=6,'B1.1'!G247,"")</f>
        <v/>
      </c>
      <c r="I231" t="str">
        <f>IF(SUM('B1.1'!$U247:$Z247)=6,'B1.1'!H247,"")</f>
        <v/>
      </c>
      <c r="J231" t="str">
        <f>IF(SUM('B1.1'!$U247:$Z247)=6,'B1.1'!I247,"")</f>
        <v/>
      </c>
    </row>
    <row r="232" spans="1:10" x14ac:dyDescent="0.25">
      <c r="A232" t="str">
        <f>IF(SUM('B1.1'!U248:Z248)=6,'Angaben KH-Standort'!$D$27,"")</f>
        <v/>
      </c>
      <c r="B232" t="str">
        <f>IF(SUM('B1.1'!U248:Z248)=67,'Angaben KH-Standort'!$D$26,"")</f>
        <v/>
      </c>
      <c r="C232" t="str">
        <f>IF(SUM('B1.1'!U248:Z248)=6,'Angaben KH-Standort'!$D$13,"")</f>
        <v/>
      </c>
      <c r="D232" t="str">
        <f>IF(SUM('B1.1'!$U248:$Z248)=6,'B1.1'!C248,"")</f>
        <v/>
      </c>
      <c r="E232" t="str">
        <f>IF(SUM('B1.1'!$U248:$Z248)=6,'B1.1'!D248,"")</f>
        <v/>
      </c>
      <c r="F232" t="str">
        <f>IF(SUM('B1.1'!$U248:$Z248)=6,'B1.1'!E248,"")</f>
        <v/>
      </c>
      <c r="G232" t="str">
        <f>IF(SUM('B1.1'!$U248:$Z248)=6,'B1.1'!F248,"")</f>
        <v/>
      </c>
      <c r="H232" t="str">
        <f>IF(SUM('B1.1'!$U248:$Z248)=6,'B1.1'!G248,"")</f>
        <v/>
      </c>
      <c r="I232" t="str">
        <f>IF(SUM('B1.1'!$U248:$Z248)=6,'B1.1'!H248,"")</f>
        <v/>
      </c>
      <c r="J232" t="str">
        <f>IF(SUM('B1.1'!$U248:$Z248)=6,'B1.1'!I248,"")</f>
        <v/>
      </c>
    </row>
    <row r="233" spans="1:10" x14ac:dyDescent="0.25">
      <c r="A233" t="str">
        <f>IF(SUM('B1.1'!U249:Z249)=6,'Angaben KH-Standort'!$D$27,"")</f>
        <v/>
      </c>
      <c r="B233" t="str">
        <f>IF(SUM('B1.1'!U249:Z249)=67,'Angaben KH-Standort'!$D$26,"")</f>
        <v/>
      </c>
      <c r="C233" t="str">
        <f>IF(SUM('B1.1'!U249:Z249)=6,'Angaben KH-Standort'!$D$13,"")</f>
        <v/>
      </c>
      <c r="D233" t="str">
        <f>IF(SUM('B1.1'!$U249:$Z249)=6,'B1.1'!C249,"")</f>
        <v/>
      </c>
      <c r="E233" t="str">
        <f>IF(SUM('B1.1'!$U249:$Z249)=6,'B1.1'!D249,"")</f>
        <v/>
      </c>
      <c r="F233" t="str">
        <f>IF(SUM('B1.1'!$U249:$Z249)=6,'B1.1'!E249,"")</f>
        <v/>
      </c>
      <c r="G233" t="str">
        <f>IF(SUM('B1.1'!$U249:$Z249)=6,'B1.1'!F249,"")</f>
        <v/>
      </c>
      <c r="H233" t="str">
        <f>IF(SUM('B1.1'!$U249:$Z249)=6,'B1.1'!G249,"")</f>
        <v/>
      </c>
      <c r="I233" t="str">
        <f>IF(SUM('B1.1'!$U249:$Z249)=6,'B1.1'!H249,"")</f>
        <v/>
      </c>
      <c r="J233" t="str">
        <f>IF(SUM('B1.1'!$U249:$Z249)=6,'B1.1'!I249,"")</f>
        <v/>
      </c>
    </row>
    <row r="234" spans="1:10" x14ac:dyDescent="0.25">
      <c r="A234" t="str">
        <f>IF(SUM('B1.1'!U250:Z250)=6,'Angaben KH-Standort'!$D$27,"")</f>
        <v/>
      </c>
      <c r="B234" t="str">
        <f>IF(SUM('B1.1'!U250:Z250)=67,'Angaben KH-Standort'!$D$26,"")</f>
        <v/>
      </c>
      <c r="C234" t="str">
        <f>IF(SUM('B1.1'!U250:Z250)=6,'Angaben KH-Standort'!$D$13,"")</f>
        <v/>
      </c>
      <c r="D234" t="str">
        <f>IF(SUM('B1.1'!$U250:$Z250)=6,'B1.1'!C250,"")</f>
        <v/>
      </c>
      <c r="E234" t="str">
        <f>IF(SUM('B1.1'!$U250:$Z250)=6,'B1.1'!D250,"")</f>
        <v/>
      </c>
      <c r="F234" t="str">
        <f>IF(SUM('B1.1'!$U250:$Z250)=6,'B1.1'!E250,"")</f>
        <v/>
      </c>
      <c r="G234" t="str">
        <f>IF(SUM('B1.1'!$U250:$Z250)=6,'B1.1'!F250,"")</f>
        <v/>
      </c>
      <c r="H234" t="str">
        <f>IF(SUM('B1.1'!$U250:$Z250)=6,'B1.1'!G250,"")</f>
        <v/>
      </c>
      <c r="I234" t="str">
        <f>IF(SUM('B1.1'!$U250:$Z250)=6,'B1.1'!H250,"")</f>
        <v/>
      </c>
      <c r="J234" t="str">
        <f>IF(SUM('B1.1'!$U250:$Z250)=6,'B1.1'!I250,"")</f>
        <v/>
      </c>
    </row>
    <row r="235" spans="1:10" x14ac:dyDescent="0.25">
      <c r="A235" t="str">
        <f>IF(SUM('B1.1'!U251:Z251)=6,'Angaben KH-Standort'!$D$27,"")</f>
        <v/>
      </c>
      <c r="B235" t="str">
        <f>IF(SUM('B1.1'!U251:Z251)=67,'Angaben KH-Standort'!$D$26,"")</f>
        <v/>
      </c>
      <c r="C235" t="str">
        <f>IF(SUM('B1.1'!U251:Z251)=6,'Angaben KH-Standort'!$D$13,"")</f>
        <v/>
      </c>
      <c r="D235" t="str">
        <f>IF(SUM('B1.1'!$U251:$Z251)=6,'B1.1'!C251,"")</f>
        <v/>
      </c>
      <c r="E235" t="str">
        <f>IF(SUM('B1.1'!$U251:$Z251)=6,'B1.1'!D251,"")</f>
        <v/>
      </c>
      <c r="F235" t="str">
        <f>IF(SUM('B1.1'!$U251:$Z251)=6,'B1.1'!E251,"")</f>
        <v/>
      </c>
      <c r="G235" t="str">
        <f>IF(SUM('B1.1'!$U251:$Z251)=6,'B1.1'!F251,"")</f>
        <v/>
      </c>
      <c r="H235" t="str">
        <f>IF(SUM('B1.1'!$U251:$Z251)=6,'B1.1'!G251,"")</f>
        <v/>
      </c>
      <c r="I235" t="str">
        <f>IF(SUM('B1.1'!$U251:$Z251)=6,'B1.1'!H251,"")</f>
        <v/>
      </c>
      <c r="J235" t="str">
        <f>IF(SUM('B1.1'!$U251:$Z251)=6,'B1.1'!I251,"")</f>
        <v/>
      </c>
    </row>
    <row r="236" spans="1:10" x14ac:dyDescent="0.25">
      <c r="A236" t="str">
        <f>IF(SUM('B1.1'!U252:Z252)=6,'Angaben KH-Standort'!$D$27,"")</f>
        <v/>
      </c>
      <c r="B236" t="str">
        <f>IF(SUM('B1.1'!U252:Z252)=67,'Angaben KH-Standort'!$D$26,"")</f>
        <v/>
      </c>
      <c r="C236" t="str">
        <f>IF(SUM('B1.1'!U252:Z252)=6,'Angaben KH-Standort'!$D$13,"")</f>
        <v/>
      </c>
      <c r="D236" t="str">
        <f>IF(SUM('B1.1'!$U252:$Z252)=6,'B1.1'!C252,"")</f>
        <v/>
      </c>
      <c r="E236" t="str">
        <f>IF(SUM('B1.1'!$U252:$Z252)=6,'B1.1'!D252,"")</f>
        <v/>
      </c>
      <c r="F236" t="str">
        <f>IF(SUM('B1.1'!$U252:$Z252)=6,'B1.1'!E252,"")</f>
        <v/>
      </c>
      <c r="G236" t="str">
        <f>IF(SUM('B1.1'!$U252:$Z252)=6,'B1.1'!F252,"")</f>
        <v/>
      </c>
      <c r="H236" t="str">
        <f>IF(SUM('B1.1'!$U252:$Z252)=6,'B1.1'!G252,"")</f>
        <v/>
      </c>
      <c r="I236" t="str">
        <f>IF(SUM('B1.1'!$U252:$Z252)=6,'B1.1'!H252,"")</f>
        <v/>
      </c>
      <c r="J236" t="str">
        <f>IF(SUM('B1.1'!$U252:$Z252)=6,'B1.1'!I252,"")</f>
        <v/>
      </c>
    </row>
    <row r="237" spans="1:10" x14ac:dyDescent="0.25">
      <c r="A237" t="str">
        <f>IF(SUM('B1.1'!U253:Z253)=6,'Angaben KH-Standort'!$D$27,"")</f>
        <v/>
      </c>
      <c r="B237" t="str">
        <f>IF(SUM('B1.1'!U253:Z253)=67,'Angaben KH-Standort'!$D$26,"")</f>
        <v/>
      </c>
      <c r="C237" t="str">
        <f>IF(SUM('B1.1'!U253:Z253)=6,'Angaben KH-Standort'!$D$13,"")</f>
        <v/>
      </c>
      <c r="D237" t="str">
        <f>IF(SUM('B1.1'!$U253:$Z253)=6,'B1.1'!C253,"")</f>
        <v/>
      </c>
      <c r="E237" t="str">
        <f>IF(SUM('B1.1'!$U253:$Z253)=6,'B1.1'!D253,"")</f>
        <v/>
      </c>
      <c r="F237" t="str">
        <f>IF(SUM('B1.1'!$U253:$Z253)=6,'B1.1'!E253,"")</f>
        <v/>
      </c>
      <c r="G237" t="str">
        <f>IF(SUM('B1.1'!$U253:$Z253)=6,'B1.1'!F253,"")</f>
        <v/>
      </c>
      <c r="H237" t="str">
        <f>IF(SUM('B1.1'!$U253:$Z253)=6,'B1.1'!G253,"")</f>
        <v/>
      </c>
      <c r="I237" t="str">
        <f>IF(SUM('B1.1'!$U253:$Z253)=6,'B1.1'!H253,"")</f>
        <v/>
      </c>
      <c r="J237" t="str">
        <f>IF(SUM('B1.1'!$U253:$Z253)=6,'B1.1'!I253,"")</f>
        <v/>
      </c>
    </row>
    <row r="238" spans="1:10" x14ac:dyDescent="0.25">
      <c r="A238" t="str">
        <f>IF(SUM('B1.1'!U254:Z254)=6,'Angaben KH-Standort'!$D$27,"")</f>
        <v/>
      </c>
      <c r="B238" t="str">
        <f>IF(SUM('B1.1'!U254:Z254)=67,'Angaben KH-Standort'!$D$26,"")</f>
        <v/>
      </c>
      <c r="C238" t="str">
        <f>IF(SUM('B1.1'!U254:Z254)=6,'Angaben KH-Standort'!$D$13,"")</f>
        <v/>
      </c>
      <c r="D238" t="str">
        <f>IF(SUM('B1.1'!$U254:$Z254)=6,'B1.1'!C254,"")</f>
        <v/>
      </c>
      <c r="E238" t="str">
        <f>IF(SUM('B1.1'!$U254:$Z254)=6,'B1.1'!D254,"")</f>
        <v/>
      </c>
      <c r="F238" t="str">
        <f>IF(SUM('B1.1'!$U254:$Z254)=6,'B1.1'!E254,"")</f>
        <v/>
      </c>
      <c r="G238" t="str">
        <f>IF(SUM('B1.1'!$U254:$Z254)=6,'B1.1'!F254,"")</f>
        <v/>
      </c>
      <c r="H238" t="str">
        <f>IF(SUM('B1.1'!$U254:$Z254)=6,'B1.1'!G254,"")</f>
        <v/>
      </c>
      <c r="I238" t="str">
        <f>IF(SUM('B1.1'!$U254:$Z254)=6,'B1.1'!H254,"")</f>
        <v/>
      </c>
      <c r="J238" t="str">
        <f>IF(SUM('B1.1'!$U254:$Z254)=6,'B1.1'!I254,"")</f>
        <v/>
      </c>
    </row>
    <row r="239" spans="1:10" x14ac:dyDescent="0.25">
      <c r="A239" t="str">
        <f>IF(SUM('B1.1'!U255:Z255)=6,'Angaben KH-Standort'!$D$27,"")</f>
        <v/>
      </c>
      <c r="B239" t="str">
        <f>IF(SUM('B1.1'!U255:Z255)=67,'Angaben KH-Standort'!$D$26,"")</f>
        <v/>
      </c>
      <c r="C239" t="str">
        <f>IF(SUM('B1.1'!U255:Z255)=6,'Angaben KH-Standort'!$D$13,"")</f>
        <v/>
      </c>
      <c r="D239" t="str">
        <f>IF(SUM('B1.1'!$U255:$Z255)=6,'B1.1'!C255,"")</f>
        <v/>
      </c>
      <c r="E239" t="str">
        <f>IF(SUM('B1.1'!$U255:$Z255)=6,'B1.1'!D255,"")</f>
        <v/>
      </c>
      <c r="F239" t="str">
        <f>IF(SUM('B1.1'!$U255:$Z255)=6,'B1.1'!E255,"")</f>
        <v/>
      </c>
      <c r="G239" t="str">
        <f>IF(SUM('B1.1'!$U255:$Z255)=6,'B1.1'!F255,"")</f>
        <v/>
      </c>
      <c r="H239" t="str">
        <f>IF(SUM('B1.1'!$U255:$Z255)=6,'B1.1'!G255,"")</f>
        <v/>
      </c>
      <c r="I239" t="str">
        <f>IF(SUM('B1.1'!$U255:$Z255)=6,'B1.1'!H255,"")</f>
        <v/>
      </c>
      <c r="J239" t="str">
        <f>IF(SUM('B1.1'!$U255:$Z255)=6,'B1.1'!I255,"")</f>
        <v/>
      </c>
    </row>
    <row r="240" spans="1:10" x14ac:dyDescent="0.25">
      <c r="A240" t="str">
        <f>IF(SUM('B1.1'!U256:Z256)=6,'Angaben KH-Standort'!$D$27,"")</f>
        <v/>
      </c>
      <c r="B240" t="str">
        <f>IF(SUM('B1.1'!U256:Z256)=67,'Angaben KH-Standort'!$D$26,"")</f>
        <v/>
      </c>
      <c r="C240" t="str">
        <f>IF(SUM('B1.1'!U256:Z256)=6,'Angaben KH-Standort'!$D$13,"")</f>
        <v/>
      </c>
      <c r="D240" t="str">
        <f>IF(SUM('B1.1'!$U256:$Z256)=6,'B1.1'!C256,"")</f>
        <v/>
      </c>
      <c r="E240" t="str">
        <f>IF(SUM('B1.1'!$U256:$Z256)=6,'B1.1'!D256,"")</f>
        <v/>
      </c>
      <c r="F240" t="str">
        <f>IF(SUM('B1.1'!$U256:$Z256)=6,'B1.1'!E256,"")</f>
        <v/>
      </c>
      <c r="G240" t="str">
        <f>IF(SUM('B1.1'!$U256:$Z256)=6,'B1.1'!F256,"")</f>
        <v/>
      </c>
      <c r="H240" t="str">
        <f>IF(SUM('B1.1'!$U256:$Z256)=6,'B1.1'!G256,"")</f>
        <v/>
      </c>
      <c r="I240" t="str">
        <f>IF(SUM('B1.1'!$U256:$Z256)=6,'B1.1'!H256,"")</f>
        <v/>
      </c>
      <c r="J240" t="str">
        <f>IF(SUM('B1.1'!$U256:$Z256)=6,'B1.1'!I256,"")</f>
        <v/>
      </c>
    </row>
    <row r="241" spans="1:10" x14ac:dyDescent="0.25">
      <c r="A241" t="str">
        <f>IF(SUM('B1.1'!U257:Z257)=6,'Angaben KH-Standort'!$D$27,"")</f>
        <v/>
      </c>
      <c r="B241" t="str">
        <f>IF(SUM('B1.1'!U257:Z257)=67,'Angaben KH-Standort'!$D$26,"")</f>
        <v/>
      </c>
      <c r="C241" t="str">
        <f>IF(SUM('B1.1'!U257:Z257)=6,'Angaben KH-Standort'!$D$13,"")</f>
        <v/>
      </c>
      <c r="D241" t="str">
        <f>IF(SUM('B1.1'!$U257:$Z257)=6,'B1.1'!C257,"")</f>
        <v/>
      </c>
      <c r="E241" t="str">
        <f>IF(SUM('B1.1'!$U257:$Z257)=6,'B1.1'!D257,"")</f>
        <v/>
      </c>
      <c r="F241" t="str">
        <f>IF(SUM('B1.1'!$U257:$Z257)=6,'B1.1'!E257,"")</f>
        <v/>
      </c>
      <c r="G241" t="str">
        <f>IF(SUM('B1.1'!$U257:$Z257)=6,'B1.1'!F257,"")</f>
        <v/>
      </c>
      <c r="H241" t="str">
        <f>IF(SUM('B1.1'!$U257:$Z257)=6,'B1.1'!G257,"")</f>
        <v/>
      </c>
      <c r="I241" t="str">
        <f>IF(SUM('B1.1'!$U257:$Z257)=6,'B1.1'!H257,"")</f>
        <v/>
      </c>
      <c r="J241" t="str">
        <f>IF(SUM('B1.1'!$U257:$Z257)=6,'B1.1'!I257,"")</f>
        <v/>
      </c>
    </row>
    <row r="242" spans="1:10" x14ac:dyDescent="0.25">
      <c r="A242" t="str">
        <f>IF(SUM('B1.1'!U258:Z258)=6,'Angaben KH-Standort'!$D$27,"")</f>
        <v/>
      </c>
      <c r="B242" t="str">
        <f>IF(SUM('B1.1'!U258:Z258)=67,'Angaben KH-Standort'!$D$26,"")</f>
        <v/>
      </c>
      <c r="C242" t="str">
        <f>IF(SUM('B1.1'!U258:Z258)=6,'Angaben KH-Standort'!$D$13,"")</f>
        <v/>
      </c>
      <c r="D242" t="str">
        <f>IF(SUM('B1.1'!$U258:$Z258)=6,'B1.1'!C258,"")</f>
        <v/>
      </c>
      <c r="E242" t="str">
        <f>IF(SUM('B1.1'!$U258:$Z258)=6,'B1.1'!D258,"")</f>
        <v/>
      </c>
      <c r="F242" t="str">
        <f>IF(SUM('B1.1'!$U258:$Z258)=6,'B1.1'!E258,"")</f>
        <v/>
      </c>
      <c r="G242" t="str">
        <f>IF(SUM('B1.1'!$U258:$Z258)=6,'B1.1'!F258,"")</f>
        <v/>
      </c>
      <c r="H242" t="str">
        <f>IF(SUM('B1.1'!$U258:$Z258)=6,'B1.1'!G258,"")</f>
        <v/>
      </c>
      <c r="I242" t="str">
        <f>IF(SUM('B1.1'!$U258:$Z258)=6,'B1.1'!H258,"")</f>
        <v/>
      </c>
      <c r="J242" t="str">
        <f>IF(SUM('B1.1'!$U258:$Z258)=6,'B1.1'!I258,"")</f>
        <v/>
      </c>
    </row>
    <row r="243" spans="1:10" x14ac:dyDescent="0.25">
      <c r="A243" t="str">
        <f>IF(SUM('B1.1'!U259:Z259)=6,'Angaben KH-Standort'!$D$27,"")</f>
        <v/>
      </c>
      <c r="B243" t="str">
        <f>IF(SUM('B1.1'!U259:Z259)=67,'Angaben KH-Standort'!$D$26,"")</f>
        <v/>
      </c>
      <c r="C243" t="str">
        <f>IF(SUM('B1.1'!U259:Z259)=6,'Angaben KH-Standort'!$D$13,"")</f>
        <v/>
      </c>
      <c r="D243" t="str">
        <f>IF(SUM('B1.1'!$U259:$Z259)=6,'B1.1'!C259,"")</f>
        <v/>
      </c>
      <c r="E243" t="str">
        <f>IF(SUM('B1.1'!$U259:$Z259)=6,'B1.1'!D259,"")</f>
        <v/>
      </c>
      <c r="F243" t="str">
        <f>IF(SUM('B1.1'!$U259:$Z259)=6,'B1.1'!E259,"")</f>
        <v/>
      </c>
      <c r="G243" t="str">
        <f>IF(SUM('B1.1'!$U259:$Z259)=6,'B1.1'!F259,"")</f>
        <v/>
      </c>
      <c r="H243" t="str">
        <f>IF(SUM('B1.1'!$U259:$Z259)=6,'B1.1'!G259,"")</f>
        <v/>
      </c>
      <c r="I243" t="str">
        <f>IF(SUM('B1.1'!$U259:$Z259)=6,'B1.1'!H259,"")</f>
        <v/>
      </c>
      <c r="J243" t="str">
        <f>IF(SUM('B1.1'!$U259:$Z259)=6,'B1.1'!I259,"")</f>
        <v/>
      </c>
    </row>
    <row r="244" spans="1:10" x14ac:dyDescent="0.25">
      <c r="A244" t="str">
        <f>IF(SUM('B1.1'!U260:Z260)=6,'Angaben KH-Standort'!$D$27,"")</f>
        <v/>
      </c>
      <c r="B244" t="str">
        <f>IF(SUM('B1.1'!U260:Z260)=67,'Angaben KH-Standort'!$D$26,"")</f>
        <v/>
      </c>
      <c r="C244" t="str">
        <f>IF(SUM('B1.1'!U260:Z260)=6,'Angaben KH-Standort'!$D$13,"")</f>
        <v/>
      </c>
      <c r="D244" t="str">
        <f>IF(SUM('B1.1'!$U260:$Z260)=6,'B1.1'!C260,"")</f>
        <v/>
      </c>
      <c r="E244" t="str">
        <f>IF(SUM('B1.1'!$U260:$Z260)=6,'B1.1'!D260,"")</f>
        <v/>
      </c>
      <c r="F244" t="str">
        <f>IF(SUM('B1.1'!$U260:$Z260)=6,'B1.1'!E260,"")</f>
        <v/>
      </c>
      <c r="G244" t="str">
        <f>IF(SUM('B1.1'!$U260:$Z260)=6,'B1.1'!F260,"")</f>
        <v/>
      </c>
      <c r="H244" t="str">
        <f>IF(SUM('B1.1'!$U260:$Z260)=6,'B1.1'!G260,"")</f>
        <v/>
      </c>
      <c r="I244" t="str">
        <f>IF(SUM('B1.1'!$U260:$Z260)=6,'B1.1'!H260,"")</f>
        <v/>
      </c>
      <c r="J244" t="str">
        <f>IF(SUM('B1.1'!$U260:$Z260)=6,'B1.1'!I260,"")</f>
        <v/>
      </c>
    </row>
    <row r="245" spans="1:10" x14ac:dyDescent="0.25">
      <c r="A245" t="str">
        <f>IF(SUM('B1.1'!U261:Z261)=6,'Angaben KH-Standort'!$D$27,"")</f>
        <v/>
      </c>
      <c r="B245" t="str">
        <f>IF(SUM('B1.1'!U261:Z261)=67,'Angaben KH-Standort'!$D$26,"")</f>
        <v/>
      </c>
      <c r="C245" t="str">
        <f>IF(SUM('B1.1'!U261:Z261)=6,'Angaben KH-Standort'!$D$13,"")</f>
        <v/>
      </c>
      <c r="D245" t="str">
        <f>IF(SUM('B1.1'!$U261:$Z261)=6,'B1.1'!C261,"")</f>
        <v/>
      </c>
      <c r="E245" t="str">
        <f>IF(SUM('B1.1'!$U261:$Z261)=6,'B1.1'!D261,"")</f>
        <v/>
      </c>
      <c r="F245" t="str">
        <f>IF(SUM('B1.1'!$U261:$Z261)=6,'B1.1'!E261,"")</f>
        <v/>
      </c>
      <c r="G245" t="str">
        <f>IF(SUM('B1.1'!$U261:$Z261)=6,'B1.1'!F261,"")</f>
        <v/>
      </c>
      <c r="H245" t="str">
        <f>IF(SUM('B1.1'!$U261:$Z261)=6,'B1.1'!G261,"")</f>
        <v/>
      </c>
      <c r="I245" t="str">
        <f>IF(SUM('B1.1'!$U261:$Z261)=6,'B1.1'!H261,"")</f>
        <v/>
      </c>
      <c r="J245" t="str">
        <f>IF(SUM('B1.1'!$U261:$Z261)=6,'B1.1'!I261,"")</f>
        <v/>
      </c>
    </row>
    <row r="246" spans="1:10" x14ac:dyDescent="0.25">
      <c r="A246" t="str">
        <f>IF(SUM('B1.1'!U262:Z262)=6,'Angaben KH-Standort'!$D$27,"")</f>
        <v/>
      </c>
      <c r="B246" t="str">
        <f>IF(SUM('B1.1'!U262:Z262)=67,'Angaben KH-Standort'!$D$26,"")</f>
        <v/>
      </c>
      <c r="C246" t="str">
        <f>IF(SUM('B1.1'!U262:Z262)=6,'Angaben KH-Standort'!$D$13,"")</f>
        <v/>
      </c>
      <c r="D246" t="str">
        <f>IF(SUM('B1.1'!$U262:$Z262)=6,'B1.1'!C262,"")</f>
        <v/>
      </c>
      <c r="E246" t="str">
        <f>IF(SUM('B1.1'!$U262:$Z262)=6,'B1.1'!D262,"")</f>
        <v/>
      </c>
      <c r="F246" t="str">
        <f>IF(SUM('B1.1'!$U262:$Z262)=6,'B1.1'!E262,"")</f>
        <v/>
      </c>
      <c r="G246" t="str">
        <f>IF(SUM('B1.1'!$U262:$Z262)=6,'B1.1'!F262,"")</f>
        <v/>
      </c>
      <c r="H246" t="str">
        <f>IF(SUM('B1.1'!$U262:$Z262)=6,'B1.1'!G262,"")</f>
        <v/>
      </c>
      <c r="I246" t="str">
        <f>IF(SUM('B1.1'!$U262:$Z262)=6,'B1.1'!H262,"")</f>
        <v/>
      </c>
      <c r="J246" t="str">
        <f>IF(SUM('B1.1'!$U262:$Z262)=6,'B1.1'!I262,"")</f>
        <v/>
      </c>
    </row>
    <row r="247" spans="1:10" x14ac:dyDescent="0.25">
      <c r="A247" t="str">
        <f>IF(SUM('B1.1'!U263:Z263)=6,'Angaben KH-Standort'!$D$27,"")</f>
        <v/>
      </c>
      <c r="B247" t="str">
        <f>IF(SUM('B1.1'!U263:Z263)=67,'Angaben KH-Standort'!$D$26,"")</f>
        <v/>
      </c>
      <c r="C247" t="str">
        <f>IF(SUM('B1.1'!U263:Z263)=6,'Angaben KH-Standort'!$D$13,"")</f>
        <v/>
      </c>
      <c r="D247" t="str">
        <f>IF(SUM('B1.1'!$U263:$Z263)=6,'B1.1'!C263,"")</f>
        <v/>
      </c>
      <c r="E247" t="str">
        <f>IF(SUM('B1.1'!$U263:$Z263)=6,'B1.1'!D263,"")</f>
        <v/>
      </c>
      <c r="F247" t="str">
        <f>IF(SUM('B1.1'!$U263:$Z263)=6,'B1.1'!E263,"")</f>
        <v/>
      </c>
      <c r="G247" t="str">
        <f>IF(SUM('B1.1'!$U263:$Z263)=6,'B1.1'!F263,"")</f>
        <v/>
      </c>
      <c r="H247" t="str">
        <f>IF(SUM('B1.1'!$U263:$Z263)=6,'B1.1'!G263,"")</f>
        <v/>
      </c>
      <c r="I247" t="str">
        <f>IF(SUM('B1.1'!$U263:$Z263)=6,'B1.1'!H263,"")</f>
        <v/>
      </c>
      <c r="J247" t="str">
        <f>IF(SUM('B1.1'!$U263:$Z263)=6,'B1.1'!I263,"")</f>
        <v/>
      </c>
    </row>
    <row r="248" spans="1:10" x14ac:dyDescent="0.25">
      <c r="A248" t="str">
        <f>IF(SUM('B1.1'!U264:Z264)=6,'Angaben KH-Standort'!$D$27,"")</f>
        <v/>
      </c>
      <c r="B248" t="str">
        <f>IF(SUM('B1.1'!U264:Z264)=67,'Angaben KH-Standort'!$D$26,"")</f>
        <v/>
      </c>
      <c r="C248" t="str">
        <f>IF(SUM('B1.1'!U264:Z264)=6,'Angaben KH-Standort'!$D$13,"")</f>
        <v/>
      </c>
      <c r="D248" t="str">
        <f>IF(SUM('B1.1'!$U264:$Z264)=6,'B1.1'!C264,"")</f>
        <v/>
      </c>
      <c r="E248" t="str">
        <f>IF(SUM('B1.1'!$U264:$Z264)=6,'B1.1'!D264,"")</f>
        <v/>
      </c>
      <c r="F248" t="str">
        <f>IF(SUM('B1.1'!$U264:$Z264)=6,'B1.1'!E264,"")</f>
        <v/>
      </c>
      <c r="G248" t="str">
        <f>IF(SUM('B1.1'!$U264:$Z264)=6,'B1.1'!F264,"")</f>
        <v/>
      </c>
      <c r="H248" t="str">
        <f>IF(SUM('B1.1'!$U264:$Z264)=6,'B1.1'!G264,"")</f>
        <v/>
      </c>
      <c r="I248" t="str">
        <f>IF(SUM('B1.1'!$U264:$Z264)=6,'B1.1'!H264,"")</f>
        <v/>
      </c>
      <c r="J248" t="str">
        <f>IF(SUM('B1.1'!$U264:$Z264)=6,'B1.1'!I264,"")</f>
        <v/>
      </c>
    </row>
    <row r="249" spans="1:10" x14ac:dyDescent="0.25">
      <c r="A249" t="str">
        <f>IF(SUM('B1.1'!U265:Z265)=6,'Angaben KH-Standort'!$D$27,"")</f>
        <v/>
      </c>
      <c r="B249" t="str">
        <f>IF(SUM('B1.1'!U265:Z265)=67,'Angaben KH-Standort'!$D$26,"")</f>
        <v/>
      </c>
      <c r="C249" t="str">
        <f>IF(SUM('B1.1'!U265:Z265)=6,'Angaben KH-Standort'!$D$13,"")</f>
        <v/>
      </c>
      <c r="D249" t="str">
        <f>IF(SUM('B1.1'!$U265:$Z265)=6,'B1.1'!C265,"")</f>
        <v/>
      </c>
      <c r="E249" t="str">
        <f>IF(SUM('B1.1'!$U265:$Z265)=6,'B1.1'!D265,"")</f>
        <v/>
      </c>
      <c r="F249" t="str">
        <f>IF(SUM('B1.1'!$U265:$Z265)=6,'B1.1'!E265,"")</f>
        <v/>
      </c>
      <c r="G249" t="str">
        <f>IF(SUM('B1.1'!$U265:$Z265)=6,'B1.1'!F265,"")</f>
        <v/>
      </c>
      <c r="H249" t="str">
        <f>IF(SUM('B1.1'!$U265:$Z265)=6,'B1.1'!G265,"")</f>
        <v/>
      </c>
      <c r="I249" t="str">
        <f>IF(SUM('B1.1'!$U265:$Z265)=6,'B1.1'!H265,"")</f>
        <v/>
      </c>
      <c r="J249" t="str">
        <f>IF(SUM('B1.1'!$U265:$Z265)=6,'B1.1'!I265,"")</f>
        <v/>
      </c>
    </row>
    <row r="250" spans="1:10" x14ac:dyDescent="0.25">
      <c r="A250" t="str">
        <f>IF(SUM('B1.1'!U266:Z266)=6,'Angaben KH-Standort'!$D$27,"")</f>
        <v/>
      </c>
      <c r="B250" t="str">
        <f>IF(SUM('B1.1'!U266:Z266)=67,'Angaben KH-Standort'!$D$26,"")</f>
        <v/>
      </c>
      <c r="C250" t="str">
        <f>IF(SUM('B1.1'!U266:Z266)=6,'Angaben KH-Standort'!$D$13,"")</f>
        <v/>
      </c>
      <c r="D250" t="str">
        <f>IF(SUM('B1.1'!$U266:$Z266)=6,'B1.1'!C266,"")</f>
        <v/>
      </c>
      <c r="E250" t="str">
        <f>IF(SUM('B1.1'!$U266:$Z266)=6,'B1.1'!D266,"")</f>
        <v/>
      </c>
      <c r="F250" t="str">
        <f>IF(SUM('B1.1'!$U266:$Z266)=6,'B1.1'!E266,"")</f>
        <v/>
      </c>
      <c r="G250" t="str">
        <f>IF(SUM('B1.1'!$U266:$Z266)=6,'B1.1'!F266,"")</f>
        <v/>
      </c>
      <c r="H250" t="str">
        <f>IF(SUM('B1.1'!$U266:$Z266)=6,'B1.1'!G266,"")</f>
        <v/>
      </c>
      <c r="I250" t="str">
        <f>IF(SUM('B1.1'!$U266:$Z266)=6,'B1.1'!H266,"")</f>
        <v/>
      </c>
      <c r="J250" t="str">
        <f>IF(SUM('B1.1'!$U266:$Z266)=6,'B1.1'!I266,"")</f>
        <v/>
      </c>
    </row>
    <row r="251" spans="1:10" x14ac:dyDescent="0.25">
      <c r="A251" t="str">
        <f>IF(SUM('B1.1'!U267:Z267)=6,'Angaben KH-Standort'!$D$27,"")</f>
        <v/>
      </c>
      <c r="B251" t="str">
        <f>IF(SUM('B1.1'!U267:Z267)=67,'Angaben KH-Standort'!$D$26,"")</f>
        <v/>
      </c>
      <c r="C251" t="str">
        <f>IF(SUM('B1.1'!U267:Z267)=6,'Angaben KH-Standort'!$D$13,"")</f>
        <v/>
      </c>
      <c r="D251" t="str">
        <f>IF(SUM('B1.1'!$U267:$Z267)=6,'B1.1'!C267,"")</f>
        <v/>
      </c>
      <c r="E251" t="str">
        <f>IF(SUM('B1.1'!$U267:$Z267)=6,'B1.1'!D267,"")</f>
        <v/>
      </c>
      <c r="F251" t="str">
        <f>IF(SUM('B1.1'!$U267:$Z267)=6,'B1.1'!E267,"")</f>
        <v/>
      </c>
      <c r="G251" t="str">
        <f>IF(SUM('B1.1'!$U267:$Z267)=6,'B1.1'!F267,"")</f>
        <v/>
      </c>
      <c r="H251" t="str">
        <f>IF(SUM('B1.1'!$U267:$Z267)=6,'B1.1'!G267,"")</f>
        <v/>
      </c>
      <c r="I251" t="str">
        <f>IF(SUM('B1.1'!$U267:$Z267)=6,'B1.1'!H267,"")</f>
        <v/>
      </c>
      <c r="J251" t="str">
        <f>IF(SUM('B1.1'!$U267:$Z267)=6,'B1.1'!I267,"")</f>
        <v/>
      </c>
    </row>
    <row r="252" spans="1:10" x14ac:dyDescent="0.25">
      <c r="A252" t="str">
        <f>IF(SUM('B1.1'!U268:Z268)=6,'Angaben KH-Standort'!$D$27,"")</f>
        <v/>
      </c>
      <c r="B252" t="str">
        <f>IF(SUM('B1.1'!U268:Z268)=67,'Angaben KH-Standort'!$D$26,"")</f>
        <v/>
      </c>
      <c r="C252" t="str">
        <f>IF(SUM('B1.1'!U268:Z268)=6,'Angaben KH-Standort'!$D$13,"")</f>
        <v/>
      </c>
      <c r="D252" t="str">
        <f>IF(SUM('B1.1'!$U268:$Z268)=6,'B1.1'!C268,"")</f>
        <v/>
      </c>
      <c r="E252" t="str">
        <f>IF(SUM('B1.1'!$U268:$Z268)=6,'B1.1'!D268,"")</f>
        <v/>
      </c>
      <c r="F252" t="str">
        <f>IF(SUM('B1.1'!$U268:$Z268)=6,'B1.1'!E268,"")</f>
        <v/>
      </c>
      <c r="G252" t="str">
        <f>IF(SUM('B1.1'!$U268:$Z268)=6,'B1.1'!F268,"")</f>
        <v/>
      </c>
      <c r="H252" t="str">
        <f>IF(SUM('B1.1'!$U268:$Z268)=6,'B1.1'!G268,"")</f>
        <v/>
      </c>
      <c r="I252" t="str">
        <f>IF(SUM('B1.1'!$U268:$Z268)=6,'B1.1'!H268,"")</f>
        <v/>
      </c>
      <c r="J252" t="str">
        <f>IF(SUM('B1.1'!$U268:$Z268)=6,'B1.1'!I268,"")</f>
        <v/>
      </c>
    </row>
    <row r="253" spans="1:10" x14ac:dyDescent="0.25">
      <c r="A253" t="str">
        <f>IF(SUM('B1.1'!U269:Z269)=6,'Angaben KH-Standort'!$D$27,"")</f>
        <v/>
      </c>
      <c r="B253" t="str">
        <f>IF(SUM('B1.1'!U269:Z269)=67,'Angaben KH-Standort'!$D$26,"")</f>
        <v/>
      </c>
      <c r="C253" t="str">
        <f>IF(SUM('B1.1'!U269:Z269)=6,'Angaben KH-Standort'!$D$13,"")</f>
        <v/>
      </c>
      <c r="D253" t="str">
        <f>IF(SUM('B1.1'!$U269:$Z269)=6,'B1.1'!C269,"")</f>
        <v/>
      </c>
      <c r="E253" t="str">
        <f>IF(SUM('B1.1'!$U269:$Z269)=6,'B1.1'!D269,"")</f>
        <v/>
      </c>
      <c r="F253" t="str">
        <f>IF(SUM('B1.1'!$U269:$Z269)=6,'B1.1'!E269,"")</f>
        <v/>
      </c>
      <c r="G253" t="str">
        <f>IF(SUM('B1.1'!$U269:$Z269)=6,'B1.1'!F269,"")</f>
        <v/>
      </c>
      <c r="H253" t="str">
        <f>IF(SUM('B1.1'!$U269:$Z269)=6,'B1.1'!G269,"")</f>
        <v/>
      </c>
      <c r="I253" t="str">
        <f>IF(SUM('B1.1'!$U269:$Z269)=6,'B1.1'!H269,"")</f>
        <v/>
      </c>
      <c r="J253" t="str">
        <f>IF(SUM('B1.1'!$U269:$Z269)=6,'B1.1'!I269,"")</f>
        <v/>
      </c>
    </row>
    <row r="254" spans="1:10" x14ac:dyDescent="0.25">
      <c r="A254" t="str">
        <f>IF(SUM('B1.1'!U270:Z270)=6,'Angaben KH-Standort'!$D$27,"")</f>
        <v/>
      </c>
      <c r="B254" t="str">
        <f>IF(SUM('B1.1'!U270:Z270)=67,'Angaben KH-Standort'!$D$26,"")</f>
        <v/>
      </c>
      <c r="C254" t="str">
        <f>IF(SUM('B1.1'!U270:Z270)=6,'Angaben KH-Standort'!$D$13,"")</f>
        <v/>
      </c>
      <c r="D254" t="str">
        <f>IF(SUM('B1.1'!$U270:$Z270)=6,'B1.1'!C270,"")</f>
        <v/>
      </c>
      <c r="E254" t="str">
        <f>IF(SUM('B1.1'!$U270:$Z270)=6,'B1.1'!D270,"")</f>
        <v/>
      </c>
      <c r="F254" t="str">
        <f>IF(SUM('B1.1'!$U270:$Z270)=6,'B1.1'!E270,"")</f>
        <v/>
      </c>
      <c r="G254" t="str">
        <f>IF(SUM('B1.1'!$U270:$Z270)=6,'B1.1'!F270,"")</f>
        <v/>
      </c>
      <c r="H254" t="str">
        <f>IF(SUM('B1.1'!$U270:$Z270)=6,'B1.1'!G270,"")</f>
        <v/>
      </c>
      <c r="I254" t="str">
        <f>IF(SUM('B1.1'!$U270:$Z270)=6,'B1.1'!H270,"")</f>
        <v/>
      </c>
      <c r="J254" t="str">
        <f>IF(SUM('B1.1'!$U270:$Z270)=6,'B1.1'!I270,"")</f>
        <v/>
      </c>
    </row>
    <row r="255" spans="1:10" x14ac:dyDescent="0.25">
      <c r="A255" t="str">
        <f>IF(SUM('B1.1'!U271:Z271)=6,'Angaben KH-Standort'!$D$27,"")</f>
        <v/>
      </c>
      <c r="B255" t="str">
        <f>IF(SUM('B1.1'!U271:Z271)=67,'Angaben KH-Standort'!$D$26,"")</f>
        <v/>
      </c>
      <c r="C255" t="str">
        <f>IF(SUM('B1.1'!U271:Z271)=6,'Angaben KH-Standort'!$D$13,"")</f>
        <v/>
      </c>
      <c r="D255" t="str">
        <f>IF(SUM('B1.1'!$U271:$Z271)=6,'B1.1'!C271,"")</f>
        <v/>
      </c>
      <c r="E255" t="str">
        <f>IF(SUM('B1.1'!$U271:$Z271)=6,'B1.1'!D271,"")</f>
        <v/>
      </c>
      <c r="F255" t="str">
        <f>IF(SUM('B1.1'!$U271:$Z271)=6,'B1.1'!E271,"")</f>
        <v/>
      </c>
      <c r="G255" t="str">
        <f>IF(SUM('B1.1'!$U271:$Z271)=6,'B1.1'!F271,"")</f>
        <v/>
      </c>
      <c r="H255" t="str">
        <f>IF(SUM('B1.1'!$U271:$Z271)=6,'B1.1'!G271,"")</f>
        <v/>
      </c>
      <c r="I255" t="str">
        <f>IF(SUM('B1.1'!$U271:$Z271)=6,'B1.1'!H271,"")</f>
        <v/>
      </c>
      <c r="J255" t="str">
        <f>IF(SUM('B1.1'!$U271:$Z271)=6,'B1.1'!I271,"")</f>
        <v/>
      </c>
    </row>
    <row r="256" spans="1:10" x14ac:dyDescent="0.25">
      <c r="A256" t="str">
        <f>IF(SUM('B1.1'!U272:Z272)=6,'Angaben KH-Standort'!$D$27,"")</f>
        <v/>
      </c>
      <c r="B256" t="str">
        <f>IF(SUM('B1.1'!U272:Z272)=67,'Angaben KH-Standort'!$D$26,"")</f>
        <v/>
      </c>
      <c r="C256" t="str">
        <f>IF(SUM('B1.1'!U272:Z272)=6,'Angaben KH-Standort'!$D$13,"")</f>
        <v/>
      </c>
      <c r="D256" t="str">
        <f>IF(SUM('B1.1'!$U272:$Z272)=6,'B1.1'!C272,"")</f>
        <v/>
      </c>
      <c r="E256" t="str">
        <f>IF(SUM('B1.1'!$U272:$Z272)=6,'B1.1'!D272,"")</f>
        <v/>
      </c>
      <c r="F256" t="str">
        <f>IF(SUM('B1.1'!$U272:$Z272)=6,'B1.1'!E272,"")</f>
        <v/>
      </c>
      <c r="G256" t="str">
        <f>IF(SUM('B1.1'!$U272:$Z272)=6,'B1.1'!F272,"")</f>
        <v/>
      </c>
      <c r="H256" t="str">
        <f>IF(SUM('B1.1'!$U272:$Z272)=6,'B1.1'!G272,"")</f>
        <v/>
      </c>
      <c r="I256" t="str">
        <f>IF(SUM('B1.1'!$U272:$Z272)=6,'B1.1'!H272,"")</f>
        <v/>
      </c>
      <c r="J256" t="str">
        <f>IF(SUM('B1.1'!$U272:$Z272)=6,'B1.1'!I272,"")</f>
        <v/>
      </c>
    </row>
    <row r="257" spans="1:10" x14ac:dyDescent="0.25">
      <c r="A257" t="str">
        <f>IF(SUM('B1.1'!U273:Z273)=6,'Angaben KH-Standort'!$D$27,"")</f>
        <v/>
      </c>
      <c r="B257" t="str">
        <f>IF(SUM('B1.1'!U273:Z273)=67,'Angaben KH-Standort'!$D$26,"")</f>
        <v/>
      </c>
      <c r="C257" t="str">
        <f>IF(SUM('B1.1'!U273:Z273)=6,'Angaben KH-Standort'!$D$13,"")</f>
        <v/>
      </c>
      <c r="D257" t="str">
        <f>IF(SUM('B1.1'!$U273:$Z273)=6,'B1.1'!C273,"")</f>
        <v/>
      </c>
      <c r="E257" t="str">
        <f>IF(SUM('B1.1'!$U273:$Z273)=6,'B1.1'!D273,"")</f>
        <v/>
      </c>
      <c r="F257" t="str">
        <f>IF(SUM('B1.1'!$U273:$Z273)=6,'B1.1'!E273,"")</f>
        <v/>
      </c>
      <c r="G257" t="str">
        <f>IF(SUM('B1.1'!$U273:$Z273)=6,'B1.1'!F273,"")</f>
        <v/>
      </c>
      <c r="H257" t="str">
        <f>IF(SUM('B1.1'!$U273:$Z273)=6,'B1.1'!G273,"")</f>
        <v/>
      </c>
      <c r="I257" t="str">
        <f>IF(SUM('B1.1'!$U273:$Z273)=6,'B1.1'!H273,"")</f>
        <v/>
      </c>
      <c r="J257" t="str">
        <f>IF(SUM('B1.1'!$U273:$Z273)=6,'B1.1'!I273,"")</f>
        <v/>
      </c>
    </row>
    <row r="258" spans="1:10" x14ac:dyDescent="0.25">
      <c r="A258" t="str">
        <f>IF(SUM('B1.1'!U274:Z274)=6,'Angaben KH-Standort'!$D$27,"")</f>
        <v/>
      </c>
      <c r="B258" t="str">
        <f>IF(SUM('B1.1'!U274:Z274)=67,'Angaben KH-Standort'!$D$26,"")</f>
        <v/>
      </c>
      <c r="C258" t="str">
        <f>IF(SUM('B1.1'!U274:Z274)=6,'Angaben KH-Standort'!$D$13,"")</f>
        <v/>
      </c>
      <c r="D258" t="str">
        <f>IF(SUM('B1.1'!$U274:$Z274)=6,'B1.1'!C274,"")</f>
        <v/>
      </c>
      <c r="E258" t="str">
        <f>IF(SUM('B1.1'!$U274:$Z274)=6,'B1.1'!D274,"")</f>
        <v/>
      </c>
      <c r="F258" t="str">
        <f>IF(SUM('B1.1'!$U274:$Z274)=6,'B1.1'!E274,"")</f>
        <v/>
      </c>
      <c r="G258" t="str">
        <f>IF(SUM('B1.1'!$U274:$Z274)=6,'B1.1'!F274,"")</f>
        <v/>
      </c>
      <c r="H258" t="str">
        <f>IF(SUM('B1.1'!$U274:$Z274)=6,'B1.1'!G274,"")</f>
        <v/>
      </c>
      <c r="I258" t="str">
        <f>IF(SUM('B1.1'!$U274:$Z274)=6,'B1.1'!H274,"")</f>
        <v/>
      </c>
      <c r="J258" t="str">
        <f>IF(SUM('B1.1'!$U274:$Z274)=6,'B1.1'!I274,"")</f>
        <v/>
      </c>
    </row>
    <row r="259" spans="1:10" x14ac:dyDescent="0.25">
      <c r="A259" t="str">
        <f>IF(SUM('B1.1'!U275:Z275)=6,'Angaben KH-Standort'!$D$27,"")</f>
        <v/>
      </c>
      <c r="B259" t="str">
        <f>IF(SUM('B1.1'!U275:Z275)=67,'Angaben KH-Standort'!$D$26,"")</f>
        <v/>
      </c>
      <c r="C259" t="str">
        <f>IF(SUM('B1.1'!U275:Z275)=6,'Angaben KH-Standort'!$D$13,"")</f>
        <v/>
      </c>
      <c r="D259" t="str">
        <f>IF(SUM('B1.1'!$U275:$Z275)=6,'B1.1'!C275,"")</f>
        <v/>
      </c>
      <c r="E259" t="str">
        <f>IF(SUM('B1.1'!$U275:$Z275)=6,'B1.1'!D275,"")</f>
        <v/>
      </c>
      <c r="F259" t="str">
        <f>IF(SUM('B1.1'!$U275:$Z275)=6,'B1.1'!E275,"")</f>
        <v/>
      </c>
      <c r="G259" t="str">
        <f>IF(SUM('B1.1'!$U275:$Z275)=6,'B1.1'!F275,"")</f>
        <v/>
      </c>
      <c r="H259" t="str">
        <f>IF(SUM('B1.1'!$U275:$Z275)=6,'B1.1'!G275,"")</f>
        <v/>
      </c>
      <c r="I259" t="str">
        <f>IF(SUM('B1.1'!$U275:$Z275)=6,'B1.1'!H275,"")</f>
        <v/>
      </c>
      <c r="J259" t="str">
        <f>IF(SUM('B1.1'!$U275:$Z275)=6,'B1.1'!I275,"")</f>
        <v/>
      </c>
    </row>
    <row r="260" spans="1:10" x14ac:dyDescent="0.25">
      <c r="A260" t="str">
        <f>IF(SUM('B1.1'!U276:Z276)=6,'Angaben KH-Standort'!$D$27,"")</f>
        <v/>
      </c>
      <c r="B260" t="str">
        <f>IF(SUM('B1.1'!U276:Z276)=67,'Angaben KH-Standort'!$D$26,"")</f>
        <v/>
      </c>
      <c r="C260" t="str">
        <f>IF(SUM('B1.1'!U276:Z276)=6,'Angaben KH-Standort'!$D$13,"")</f>
        <v/>
      </c>
      <c r="D260" t="str">
        <f>IF(SUM('B1.1'!$U276:$Z276)=6,'B1.1'!C276,"")</f>
        <v/>
      </c>
      <c r="E260" t="str">
        <f>IF(SUM('B1.1'!$U276:$Z276)=6,'B1.1'!D276,"")</f>
        <v/>
      </c>
      <c r="F260" t="str">
        <f>IF(SUM('B1.1'!$U276:$Z276)=6,'B1.1'!E276,"")</f>
        <v/>
      </c>
      <c r="G260" t="str">
        <f>IF(SUM('B1.1'!$U276:$Z276)=6,'B1.1'!F276,"")</f>
        <v/>
      </c>
      <c r="H260" t="str">
        <f>IF(SUM('B1.1'!$U276:$Z276)=6,'B1.1'!G276,"")</f>
        <v/>
      </c>
      <c r="I260" t="str">
        <f>IF(SUM('B1.1'!$U276:$Z276)=6,'B1.1'!H276,"")</f>
        <v/>
      </c>
      <c r="J260" t="str">
        <f>IF(SUM('B1.1'!$U276:$Z276)=6,'B1.1'!I276,"")</f>
        <v/>
      </c>
    </row>
    <row r="261" spans="1:10" x14ac:dyDescent="0.25">
      <c r="A261" t="str">
        <f>IF(SUM('B1.1'!U277:Z277)=6,'Angaben KH-Standort'!$D$27,"")</f>
        <v/>
      </c>
      <c r="B261" t="str">
        <f>IF(SUM('B1.1'!U277:Z277)=67,'Angaben KH-Standort'!$D$26,"")</f>
        <v/>
      </c>
      <c r="C261" t="str">
        <f>IF(SUM('B1.1'!U277:Z277)=6,'Angaben KH-Standort'!$D$13,"")</f>
        <v/>
      </c>
      <c r="D261" t="str">
        <f>IF(SUM('B1.1'!$U277:$Z277)=6,'B1.1'!C277,"")</f>
        <v/>
      </c>
      <c r="E261" t="str">
        <f>IF(SUM('B1.1'!$U277:$Z277)=6,'B1.1'!D277,"")</f>
        <v/>
      </c>
      <c r="F261" t="str">
        <f>IF(SUM('B1.1'!$U277:$Z277)=6,'B1.1'!E277,"")</f>
        <v/>
      </c>
      <c r="G261" t="str">
        <f>IF(SUM('B1.1'!$U277:$Z277)=6,'B1.1'!F277,"")</f>
        <v/>
      </c>
      <c r="H261" t="str">
        <f>IF(SUM('B1.1'!$U277:$Z277)=6,'B1.1'!G277,"")</f>
        <v/>
      </c>
      <c r="I261" t="str">
        <f>IF(SUM('B1.1'!$U277:$Z277)=6,'B1.1'!H277,"")</f>
        <v/>
      </c>
      <c r="J261" t="str">
        <f>IF(SUM('B1.1'!$U277:$Z277)=6,'B1.1'!I277,"")</f>
        <v/>
      </c>
    </row>
    <row r="262" spans="1:10" x14ac:dyDescent="0.25">
      <c r="A262" t="str">
        <f>IF(SUM('B1.1'!U278:Z278)=6,'Angaben KH-Standort'!$D$27,"")</f>
        <v/>
      </c>
      <c r="B262" t="str">
        <f>IF(SUM('B1.1'!U278:Z278)=67,'Angaben KH-Standort'!$D$26,"")</f>
        <v/>
      </c>
      <c r="C262" t="str">
        <f>IF(SUM('B1.1'!U278:Z278)=6,'Angaben KH-Standort'!$D$13,"")</f>
        <v/>
      </c>
      <c r="D262" t="str">
        <f>IF(SUM('B1.1'!$U278:$Z278)=6,'B1.1'!C278,"")</f>
        <v/>
      </c>
      <c r="E262" t="str">
        <f>IF(SUM('B1.1'!$U278:$Z278)=6,'B1.1'!D278,"")</f>
        <v/>
      </c>
      <c r="F262" t="str">
        <f>IF(SUM('B1.1'!$U278:$Z278)=6,'B1.1'!E278,"")</f>
        <v/>
      </c>
      <c r="G262" t="str">
        <f>IF(SUM('B1.1'!$U278:$Z278)=6,'B1.1'!F278,"")</f>
        <v/>
      </c>
      <c r="H262" t="str">
        <f>IF(SUM('B1.1'!$U278:$Z278)=6,'B1.1'!G278,"")</f>
        <v/>
      </c>
      <c r="I262" t="str">
        <f>IF(SUM('B1.1'!$U278:$Z278)=6,'B1.1'!H278,"")</f>
        <v/>
      </c>
      <c r="J262" t="str">
        <f>IF(SUM('B1.1'!$U278:$Z278)=6,'B1.1'!I278,"")</f>
        <v/>
      </c>
    </row>
    <row r="263" spans="1:10" x14ac:dyDescent="0.25">
      <c r="A263" t="str">
        <f>IF(SUM('B1.1'!U279:Z279)=6,'Angaben KH-Standort'!$D$27,"")</f>
        <v/>
      </c>
      <c r="B263" t="str">
        <f>IF(SUM('B1.1'!U279:Z279)=67,'Angaben KH-Standort'!$D$26,"")</f>
        <v/>
      </c>
      <c r="C263" t="str">
        <f>IF(SUM('B1.1'!U279:Z279)=6,'Angaben KH-Standort'!$D$13,"")</f>
        <v/>
      </c>
      <c r="D263" t="str">
        <f>IF(SUM('B1.1'!$U279:$Z279)=6,'B1.1'!C279,"")</f>
        <v/>
      </c>
      <c r="E263" t="str">
        <f>IF(SUM('B1.1'!$U279:$Z279)=6,'B1.1'!D279,"")</f>
        <v/>
      </c>
      <c r="F263" t="str">
        <f>IF(SUM('B1.1'!$U279:$Z279)=6,'B1.1'!E279,"")</f>
        <v/>
      </c>
      <c r="G263" t="str">
        <f>IF(SUM('B1.1'!$U279:$Z279)=6,'B1.1'!F279,"")</f>
        <v/>
      </c>
      <c r="H263" t="str">
        <f>IF(SUM('B1.1'!$U279:$Z279)=6,'B1.1'!G279,"")</f>
        <v/>
      </c>
      <c r="I263" t="str">
        <f>IF(SUM('B1.1'!$U279:$Z279)=6,'B1.1'!H279,"")</f>
        <v/>
      </c>
      <c r="J263" t="str">
        <f>IF(SUM('B1.1'!$U279:$Z279)=6,'B1.1'!I279,"")</f>
        <v/>
      </c>
    </row>
    <row r="264" spans="1:10" x14ac:dyDescent="0.25">
      <c r="A264" t="str">
        <f>IF(SUM('B1.1'!U280:Z280)=6,'Angaben KH-Standort'!$D$27,"")</f>
        <v/>
      </c>
      <c r="B264" t="str">
        <f>IF(SUM('B1.1'!U280:Z280)=67,'Angaben KH-Standort'!$D$26,"")</f>
        <v/>
      </c>
      <c r="C264" t="str">
        <f>IF(SUM('B1.1'!U280:Z280)=6,'Angaben KH-Standort'!$D$13,"")</f>
        <v/>
      </c>
      <c r="D264" t="str">
        <f>IF(SUM('B1.1'!$U280:$Z280)=6,'B1.1'!C280,"")</f>
        <v/>
      </c>
      <c r="E264" t="str">
        <f>IF(SUM('B1.1'!$U280:$Z280)=6,'B1.1'!D280,"")</f>
        <v/>
      </c>
      <c r="F264" t="str">
        <f>IF(SUM('B1.1'!$U280:$Z280)=6,'B1.1'!E280,"")</f>
        <v/>
      </c>
      <c r="G264" t="str">
        <f>IF(SUM('B1.1'!$U280:$Z280)=6,'B1.1'!F280,"")</f>
        <v/>
      </c>
      <c r="H264" t="str">
        <f>IF(SUM('B1.1'!$U280:$Z280)=6,'B1.1'!G280,"")</f>
        <v/>
      </c>
      <c r="I264" t="str">
        <f>IF(SUM('B1.1'!$U280:$Z280)=6,'B1.1'!H280,"")</f>
        <v/>
      </c>
      <c r="J264" t="str">
        <f>IF(SUM('B1.1'!$U280:$Z280)=6,'B1.1'!I280,"")</f>
        <v/>
      </c>
    </row>
    <row r="265" spans="1:10" x14ac:dyDescent="0.25">
      <c r="A265" t="str">
        <f>IF(SUM('B1.1'!U281:Z281)=6,'Angaben KH-Standort'!$D$27,"")</f>
        <v/>
      </c>
      <c r="B265" t="str">
        <f>IF(SUM('B1.1'!U281:Z281)=67,'Angaben KH-Standort'!$D$26,"")</f>
        <v/>
      </c>
      <c r="C265" t="str">
        <f>IF(SUM('B1.1'!U281:Z281)=6,'Angaben KH-Standort'!$D$13,"")</f>
        <v/>
      </c>
      <c r="D265" t="str">
        <f>IF(SUM('B1.1'!$U281:$Z281)=6,'B1.1'!C281,"")</f>
        <v/>
      </c>
      <c r="E265" t="str">
        <f>IF(SUM('B1.1'!$U281:$Z281)=6,'B1.1'!D281,"")</f>
        <v/>
      </c>
      <c r="F265" t="str">
        <f>IF(SUM('B1.1'!$U281:$Z281)=6,'B1.1'!E281,"")</f>
        <v/>
      </c>
      <c r="G265" t="str">
        <f>IF(SUM('B1.1'!$U281:$Z281)=6,'B1.1'!F281,"")</f>
        <v/>
      </c>
      <c r="H265" t="str">
        <f>IF(SUM('B1.1'!$U281:$Z281)=6,'B1.1'!G281,"")</f>
        <v/>
      </c>
      <c r="I265" t="str">
        <f>IF(SUM('B1.1'!$U281:$Z281)=6,'B1.1'!H281,"")</f>
        <v/>
      </c>
      <c r="J265" t="str">
        <f>IF(SUM('B1.1'!$U281:$Z281)=6,'B1.1'!I281,"")</f>
        <v/>
      </c>
    </row>
    <row r="266" spans="1:10" x14ac:dyDescent="0.25">
      <c r="A266" t="str">
        <f>IF(SUM('B1.1'!U282:Z282)=6,'Angaben KH-Standort'!$D$27,"")</f>
        <v/>
      </c>
      <c r="B266" t="str">
        <f>IF(SUM('B1.1'!U282:Z282)=67,'Angaben KH-Standort'!$D$26,"")</f>
        <v/>
      </c>
      <c r="C266" t="str">
        <f>IF(SUM('B1.1'!U282:Z282)=6,'Angaben KH-Standort'!$D$13,"")</f>
        <v/>
      </c>
      <c r="D266" t="str">
        <f>IF(SUM('B1.1'!$U282:$Z282)=6,'B1.1'!C282,"")</f>
        <v/>
      </c>
      <c r="E266" t="str">
        <f>IF(SUM('B1.1'!$U282:$Z282)=6,'B1.1'!D282,"")</f>
        <v/>
      </c>
      <c r="F266" t="str">
        <f>IF(SUM('B1.1'!$U282:$Z282)=6,'B1.1'!E282,"")</f>
        <v/>
      </c>
      <c r="G266" t="str">
        <f>IF(SUM('B1.1'!$U282:$Z282)=6,'B1.1'!F282,"")</f>
        <v/>
      </c>
      <c r="H266" t="str">
        <f>IF(SUM('B1.1'!$U282:$Z282)=6,'B1.1'!G282,"")</f>
        <v/>
      </c>
      <c r="I266" t="str">
        <f>IF(SUM('B1.1'!$U282:$Z282)=6,'B1.1'!H282,"")</f>
        <v/>
      </c>
      <c r="J266" t="str">
        <f>IF(SUM('B1.1'!$U282:$Z282)=6,'B1.1'!I282,"")</f>
        <v/>
      </c>
    </row>
    <row r="267" spans="1:10" x14ac:dyDescent="0.25">
      <c r="A267" t="str">
        <f>IF(SUM('B1.1'!U283:Z283)=6,'Angaben KH-Standort'!$D$27,"")</f>
        <v/>
      </c>
      <c r="B267" t="str">
        <f>IF(SUM('B1.1'!U283:Z283)=67,'Angaben KH-Standort'!$D$26,"")</f>
        <v/>
      </c>
      <c r="C267" t="str">
        <f>IF(SUM('B1.1'!U283:Z283)=6,'Angaben KH-Standort'!$D$13,"")</f>
        <v/>
      </c>
      <c r="D267" t="str">
        <f>IF(SUM('B1.1'!$U283:$Z283)=6,'B1.1'!C283,"")</f>
        <v/>
      </c>
      <c r="E267" t="str">
        <f>IF(SUM('B1.1'!$U283:$Z283)=6,'B1.1'!D283,"")</f>
        <v/>
      </c>
      <c r="F267" t="str">
        <f>IF(SUM('B1.1'!$U283:$Z283)=6,'B1.1'!E283,"")</f>
        <v/>
      </c>
      <c r="G267" t="str">
        <f>IF(SUM('B1.1'!$U283:$Z283)=6,'B1.1'!F283,"")</f>
        <v/>
      </c>
      <c r="H267" t="str">
        <f>IF(SUM('B1.1'!$U283:$Z283)=6,'B1.1'!G283,"")</f>
        <v/>
      </c>
      <c r="I267" t="str">
        <f>IF(SUM('B1.1'!$U283:$Z283)=6,'B1.1'!H283,"")</f>
        <v/>
      </c>
      <c r="J267" t="str">
        <f>IF(SUM('B1.1'!$U283:$Z283)=6,'B1.1'!I283,"")</f>
        <v/>
      </c>
    </row>
    <row r="268" spans="1:10" x14ac:dyDescent="0.25">
      <c r="A268" t="str">
        <f>IF(SUM('B1.1'!U284:Z284)=6,'Angaben KH-Standort'!$D$27,"")</f>
        <v/>
      </c>
      <c r="B268" t="str">
        <f>IF(SUM('B1.1'!U284:Z284)=67,'Angaben KH-Standort'!$D$26,"")</f>
        <v/>
      </c>
      <c r="C268" t="str">
        <f>IF(SUM('B1.1'!U284:Z284)=6,'Angaben KH-Standort'!$D$13,"")</f>
        <v/>
      </c>
      <c r="D268" t="str">
        <f>IF(SUM('B1.1'!$U284:$Z284)=6,'B1.1'!C284,"")</f>
        <v/>
      </c>
      <c r="E268" t="str">
        <f>IF(SUM('B1.1'!$U284:$Z284)=6,'B1.1'!D284,"")</f>
        <v/>
      </c>
      <c r="F268" t="str">
        <f>IF(SUM('B1.1'!$U284:$Z284)=6,'B1.1'!E284,"")</f>
        <v/>
      </c>
      <c r="G268" t="str">
        <f>IF(SUM('B1.1'!$U284:$Z284)=6,'B1.1'!F284,"")</f>
        <v/>
      </c>
      <c r="H268" t="str">
        <f>IF(SUM('B1.1'!$U284:$Z284)=6,'B1.1'!G284,"")</f>
        <v/>
      </c>
      <c r="I268" t="str">
        <f>IF(SUM('B1.1'!$U284:$Z284)=6,'B1.1'!H284,"")</f>
        <v/>
      </c>
      <c r="J268" t="str">
        <f>IF(SUM('B1.1'!$U284:$Z284)=6,'B1.1'!I284,"")</f>
        <v/>
      </c>
    </row>
    <row r="269" spans="1:10" x14ac:dyDescent="0.25">
      <c r="A269" t="str">
        <f>IF(SUM('B1.1'!U285:Z285)=6,'Angaben KH-Standort'!$D$27,"")</f>
        <v/>
      </c>
      <c r="B269" t="str">
        <f>IF(SUM('B1.1'!U285:Z285)=67,'Angaben KH-Standort'!$D$26,"")</f>
        <v/>
      </c>
      <c r="C269" t="str">
        <f>IF(SUM('B1.1'!U285:Z285)=6,'Angaben KH-Standort'!$D$13,"")</f>
        <v/>
      </c>
      <c r="D269" t="str">
        <f>IF(SUM('B1.1'!$U285:$Z285)=6,'B1.1'!C285,"")</f>
        <v/>
      </c>
      <c r="E269" t="str">
        <f>IF(SUM('B1.1'!$U285:$Z285)=6,'B1.1'!D285,"")</f>
        <v/>
      </c>
      <c r="F269" t="str">
        <f>IF(SUM('B1.1'!$U285:$Z285)=6,'B1.1'!E285,"")</f>
        <v/>
      </c>
      <c r="G269" t="str">
        <f>IF(SUM('B1.1'!$U285:$Z285)=6,'B1.1'!F285,"")</f>
        <v/>
      </c>
      <c r="H269" t="str">
        <f>IF(SUM('B1.1'!$U285:$Z285)=6,'B1.1'!G285,"")</f>
        <v/>
      </c>
      <c r="I269" t="str">
        <f>IF(SUM('B1.1'!$U285:$Z285)=6,'B1.1'!H285,"")</f>
        <v/>
      </c>
      <c r="J269" t="str">
        <f>IF(SUM('B1.1'!$U285:$Z285)=6,'B1.1'!I285,"")</f>
        <v/>
      </c>
    </row>
    <row r="270" spans="1:10" x14ac:dyDescent="0.25">
      <c r="A270" t="str">
        <f>IF(SUM('B1.1'!U286:Z286)=6,'Angaben KH-Standort'!$D$27,"")</f>
        <v/>
      </c>
      <c r="B270" t="str">
        <f>IF(SUM('B1.1'!U286:Z286)=67,'Angaben KH-Standort'!$D$26,"")</f>
        <v/>
      </c>
      <c r="C270" t="str">
        <f>IF(SUM('B1.1'!U286:Z286)=6,'Angaben KH-Standort'!$D$13,"")</f>
        <v/>
      </c>
      <c r="D270" t="str">
        <f>IF(SUM('B1.1'!$U286:$Z286)=6,'B1.1'!C286,"")</f>
        <v/>
      </c>
      <c r="E270" t="str">
        <f>IF(SUM('B1.1'!$U286:$Z286)=6,'B1.1'!D286,"")</f>
        <v/>
      </c>
      <c r="F270" t="str">
        <f>IF(SUM('B1.1'!$U286:$Z286)=6,'B1.1'!E286,"")</f>
        <v/>
      </c>
      <c r="G270" t="str">
        <f>IF(SUM('B1.1'!$U286:$Z286)=6,'B1.1'!F286,"")</f>
        <v/>
      </c>
      <c r="H270" t="str">
        <f>IF(SUM('B1.1'!$U286:$Z286)=6,'B1.1'!G286,"")</f>
        <v/>
      </c>
      <c r="I270" t="str">
        <f>IF(SUM('B1.1'!$U286:$Z286)=6,'B1.1'!H286,"")</f>
        <v/>
      </c>
      <c r="J270" t="str">
        <f>IF(SUM('B1.1'!$U286:$Z286)=6,'B1.1'!I286,"")</f>
        <v/>
      </c>
    </row>
    <row r="271" spans="1:10" x14ac:dyDescent="0.25">
      <c r="A271" t="str">
        <f>IF(SUM('B1.1'!U287:Z287)=6,'Angaben KH-Standort'!$D$27,"")</f>
        <v/>
      </c>
      <c r="B271" t="str">
        <f>IF(SUM('B1.1'!U287:Z287)=67,'Angaben KH-Standort'!$D$26,"")</f>
        <v/>
      </c>
      <c r="C271" t="str">
        <f>IF(SUM('B1.1'!U287:Z287)=6,'Angaben KH-Standort'!$D$13,"")</f>
        <v/>
      </c>
      <c r="D271" t="str">
        <f>IF(SUM('B1.1'!$U287:$Z287)=6,'B1.1'!C287,"")</f>
        <v/>
      </c>
      <c r="E271" t="str">
        <f>IF(SUM('B1.1'!$U287:$Z287)=6,'B1.1'!D287,"")</f>
        <v/>
      </c>
      <c r="F271" t="str">
        <f>IF(SUM('B1.1'!$U287:$Z287)=6,'B1.1'!E287,"")</f>
        <v/>
      </c>
      <c r="G271" t="str">
        <f>IF(SUM('B1.1'!$U287:$Z287)=6,'B1.1'!F287,"")</f>
        <v/>
      </c>
      <c r="H271" t="str">
        <f>IF(SUM('B1.1'!$U287:$Z287)=6,'B1.1'!G287,"")</f>
        <v/>
      </c>
      <c r="I271" t="str">
        <f>IF(SUM('B1.1'!$U287:$Z287)=6,'B1.1'!H287,"")</f>
        <v/>
      </c>
      <c r="J271" t="str">
        <f>IF(SUM('B1.1'!$U287:$Z287)=6,'B1.1'!I287,"")</f>
        <v/>
      </c>
    </row>
    <row r="272" spans="1:10" x14ac:dyDescent="0.25">
      <c r="A272" t="str">
        <f>IF(SUM('B1.1'!U288:Z288)=6,'Angaben KH-Standort'!$D$27,"")</f>
        <v/>
      </c>
      <c r="B272" t="str">
        <f>IF(SUM('B1.1'!U288:Z288)=67,'Angaben KH-Standort'!$D$26,"")</f>
        <v/>
      </c>
      <c r="C272" t="str">
        <f>IF(SUM('B1.1'!U288:Z288)=6,'Angaben KH-Standort'!$D$13,"")</f>
        <v/>
      </c>
      <c r="D272" t="str">
        <f>IF(SUM('B1.1'!$U288:$Z288)=6,'B1.1'!C288,"")</f>
        <v/>
      </c>
      <c r="E272" t="str">
        <f>IF(SUM('B1.1'!$U288:$Z288)=6,'B1.1'!D288,"")</f>
        <v/>
      </c>
      <c r="F272" t="str">
        <f>IF(SUM('B1.1'!$U288:$Z288)=6,'B1.1'!E288,"")</f>
        <v/>
      </c>
      <c r="G272" t="str">
        <f>IF(SUM('B1.1'!$U288:$Z288)=6,'B1.1'!F288,"")</f>
        <v/>
      </c>
      <c r="H272" t="str">
        <f>IF(SUM('B1.1'!$U288:$Z288)=6,'B1.1'!G288,"")</f>
        <v/>
      </c>
      <c r="I272" t="str">
        <f>IF(SUM('B1.1'!$U288:$Z288)=6,'B1.1'!H288,"")</f>
        <v/>
      </c>
      <c r="J272" t="str">
        <f>IF(SUM('B1.1'!$U288:$Z288)=6,'B1.1'!I288,"")</f>
        <v/>
      </c>
    </row>
    <row r="273" spans="1:10" x14ac:dyDescent="0.25">
      <c r="A273" t="str">
        <f>IF(SUM('B1.1'!U289:Z289)=6,'Angaben KH-Standort'!$D$27,"")</f>
        <v/>
      </c>
      <c r="B273" t="str">
        <f>IF(SUM('B1.1'!U289:Z289)=67,'Angaben KH-Standort'!$D$26,"")</f>
        <v/>
      </c>
      <c r="C273" t="str">
        <f>IF(SUM('B1.1'!U289:Z289)=6,'Angaben KH-Standort'!$D$13,"")</f>
        <v/>
      </c>
      <c r="D273" t="str">
        <f>IF(SUM('B1.1'!$U289:$Z289)=6,'B1.1'!C289,"")</f>
        <v/>
      </c>
      <c r="E273" t="str">
        <f>IF(SUM('B1.1'!$U289:$Z289)=6,'B1.1'!D289,"")</f>
        <v/>
      </c>
      <c r="F273" t="str">
        <f>IF(SUM('B1.1'!$U289:$Z289)=6,'B1.1'!E289,"")</f>
        <v/>
      </c>
      <c r="G273" t="str">
        <f>IF(SUM('B1.1'!$U289:$Z289)=6,'B1.1'!F289,"")</f>
        <v/>
      </c>
      <c r="H273" t="str">
        <f>IF(SUM('B1.1'!$U289:$Z289)=6,'B1.1'!G289,"")</f>
        <v/>
      </c>
      <c r="I273" t="str">
        <f>IF(SUM('B1.1'!$U289:$Z289)=6,'B1.1'!H289,"")</f>
        <v/>
      </c>
      <c r="J273" t="str">
        <f>IF(SUM('B1.1'!$U289:$Z289)=6,'B1.1'!I289,"")</f>
        <v/>
      </c>
    </row>
    <row r="274" spans="1:10" x14ac:dyDescent="0.25">
      <c r="A274" t="str">
        <f>IF(SUM('B1.1'!U290:Z290)=6,'Angaben KH-Standort'!$D$27,"")</f>
        <v/>
      </c>
      <c r="B274" t="str">
        <f>IF(SUM('B1.1'!U290:Z290)=67,'Angaben KH-Standort'!$D$26,"")</f>
        <v/>
      </c>
      <c r="C274" t="str">
        <f>IF(SUM('B1.1'!U290:Z290)=6,'Angaben KH-Standort'!$D$13,"")</f>
        <v/>
      </c>
      <c r="D274" t="str">
        <f>IF(SUM('B1.1'!$U290:$Z290)=6,'B1.1'!C290,"")</f>
        <v/>
      </c>
      <c r="E274" t="str">
        <f>IF(SUM('B1.1'!$U290:$Z290)=6,'B1.1'!D290,"")</f>
        <v/>
      </c>
      <c r="F274" t="str">
        <f>IF(SUM('B1.1'!$U290:$Z290)=6,'B1.1'!E290,"")</f>
        <v/>
      </c>
      <c r="G274" t="str">
        <f>IF(SUM('B1.1'!$U290:$Z290)=6,'B1.1'!F290,"")</f>
        <v/>
      </c>
      <c r="H274" t="str">
        <f>IF(SUM('B1.1'!$U290:$Z290)=6,'B1.1'!G290,"")</f>
        <v/>
      </c>
      <c r="I274" t="str">
        <f>IF(SUM('B1.1'!$U290:$Z290)=6,'B1.1'!H290,"")</f>
        <v/>
      </c>
      <c r="J274" t="str">
        <f>IF(SUM('B1.1'!$U290:$Z290)=6,'B1.1'!I290,"")</f>
        <v/>
      </c>
    </row>
    <row r="275" spans="1:10" x14ac:dyDescent="0.25">
      <c r="A275" t="str">
        <f>IF(SUM('B1.1'!U291:Z291)=6,'Angaben KH-Standort'!$D$27,"")</f>
        <v/>
      </c>
      <c r="B275" t="str">
        <f>IF(SUM('B1.1'!U291:Z291)=67,'Angaben KH-Standort'!$D$26,"")</f>
        <v/>
      </c>
      <c r="C275" t="str">
        <f>IF(SUM('B1.1'!U291:Z291)=6,'Angaben KH-Standort'!$D$13,"")</f>
        <v/>
      </c>
      <c r="D275" t="str">
        <f>IF(SUM('B1.1'!$U291:$Z291)=6,'B1.1'!C291,"")</f>
        <v/>
      </c>
      <c r="E275" t="str">
        <f>IF(SUM('B1.1'!$U291:$Z291)=6,'B1.1'!D291,"")</f>
        <v/>
      </c>
      <c r="F275" t="str">
        <f>IF(SUM('B1.1'!$U291:$Z291)=6,'B1.1'!E291,"")</f>
        <v/>
      </c>
      <c r="G275" t="str">
        <f>IF(SUM('B1.1'!$U291:$Z291)=6,'B1.1'!F291,"")</f>
        <v/>
      </c>
      <c r="H275" t="str">
        <f>IF(SUM('B1.1'!$U291:$Z291)=6,'B1.1'!G291,"")</f>
        <v/>
      </c>
      <c r="I275" t="str">
        <f>IF(SUM('B1.1'!$U291:$Z291)=6,'B1.1'!H291,"")</f>
        <v/>
      </c>
      <c r="J275" t="str">
        <f>IF(SUM('B1.1'!$U291:$Z291)=6,'B1.1'!I291,"")</f>
        <v/>
      </c>
    </row>
    <row r="276" spans="1:10" x14ac:dyDescent="0.25">
      <c r="A276" t="str">
        <f>IF(SUM('B1.1'!U292:Z292)=6,'Angaben KH-Standort'!$D$27,"")</f>
        <v/>
      </c>
      <c r="B276" t="str">
        <f>IF(SUM('B1.1'!U292:Z292)=67,'Angaben KH-Standort'!$D$26,"")</f>
        <v/>
      </c>
      <c r="C276" t="str">
        <f>IF(SUM('B1.1'!U292:Z292)=6,'Angaben KH-Standort'!$D$13,"")</f>
        <v/>
      </c>
      <c r="D276" t="str">
        <f>IF(SUM('B1.1'!$U292:$Z292)=6,'B1.1'!C292,"")</f>
        <v/>
      </c>
      <c r="E276" t="str">
        <f>IF(SUM('B1.1'!$U292:$Z292)=6,'B1.1'!D292,"")</f>
        <v/>
      </c>
      <c r="F276" t="str">
        <f>IF(SUM('B1.1'!$U292:$Z292)=6,'B1.1'!E292,"")</f>
        <v/>
      </c>
      <c r="G276" t="str">
        <f>IF(SUM('B1.1'!$U292:$Z292)=6,'B1.1'!F292,"")</f>
        <v/>
      </c>
      <c r="H276" t="str">
        <f>IF(SUM('B1.1'!$U292:$Z292)=6,'B1.1'!G292,"")</f>
        <v/>
      </c>
      <c r="I276" t="str">
        <f>IF(SUM('B1.1'!$U292:$Z292)=6,'B1.1'!H292,"")</f>
        <v/>
      </c>
      <c r="J276" t="str">
        <f>IF(SUM('B1.1'!$U292:$Z292)=6,'B1.1'!I292,"")</f>
        <v/>
      </c>
    </row>
    <row r="277" spans="1:10" x14ac:dyDescent="0.25">
      <c r="A277" t="str">
        <f>IF(SUM('B1.1'!U293:Z293)=6,'Angaben KH-Standort'!$D$27,"")</f>
        <v/>
      </c>
      <c r="B277" t="str">
        <f>IF(SUM('B1.1'!U293:Z293)=67,'Angaben KH-Standort'!$D$26,"")</f>
        <v/>
      </c>
      <c r="C277" t="str">
        <f>IF(SUM('B1.1'!U293:Z293)=6,'Angaben KH-Standort'!$D$13,"")</f>
        <v/>
      </c>
      <c r="D277" t="str">
        <f>IF(SUM('B1.1'!$U293:$Z293)=6,'B1.1'!C293,"")</f>
        <v/>
      </c>
      <c r="E277" t="str">
        <f>IF(SUM('B1.1'!$U293:$Z293)=6,'B1.1'!D293,"")</f>
        <v/>
      </c>
      <c r="F277" t="str">
        <f>IF(SUM('B1.1'!$U293:$Z293)=6,'B1.1'!E293,"")</f>
        <v/>
      </c>
      <c r="G277" t="str">
        <f>IF(SUM('B1.1'!$U293:$Z293)=6,'B1.1'!F293,"")</f>
        <v/>
      </c>
      <c r="H277" t="str">
        <f>IF(SUM('B1.1'!$U293:$Z293)=6,'B1.1'!G293,"")</f>
        <v/>
      </c>
      <c r="I277" t="str">
        <f>IF(SUM('B1.1'!$U293:$Z293)=6,'B1.1'!H293,"")</f>
        <v/>
      </c>
      <c r="J277" t="str">
        <f>IF(SUM('B1.1'!$U293:$Z293)=6,'B1.1'!I293,"")</f>
        <v/>
      </c>
    </row>
    <row r="278" spans="1:10" x14ac:dyDescent="0.25">
      <c r="A278" t="str">
        <f>IF(SUM('B1.1'!U294:Z294)=6,'Angaben KH-Standort'!$D$27,"")</f>
        <v/>
      </c>
      <c r="B278" t="str">
        <f>IF(SUM('B1.1'!U294:Z294)=67,'Angaben KH-Standort'!$D$26,"")</f>
        <v/>
      </c>
      <c r="C278" t="str">
        <f>IF(SUM('B1.1'!U294:Z294)=6,'Angaben KH-Standort'!$D$13,"")</f>
        <v/>
      </c>
      <c r="D278" t="str">
        <f>IF(SUM('B1.1'!$U294:$Z294)=6,'B1.1'!C294,"")</f>
        <v/>
      </c>
      <c r="E278" t="str">
        <f>IF(SUM('B1.1'!$U294:$Z294)=6,'B1.1'!D294,"")</f>
        <v/>
      </c>
      <c r="F278" t="str">
        <f>IF(SUM('B1.1'!$U294:$Z294)=6,'B1.1'!E294,"")</f>
        <v/>
      </c>
      <c r="G278" t="str">
        <f>IF(SUM('B1.1'!$U294:$Z294)=6,'B1.1'!F294,"")</f>
        <v/>
      </c>
      <c r="H278" t="str">
        <f>IF(SUM('B1.1'!$U294:$Z294)=6,'B1.1'!G294,"")</f>
        <v/>
      </c>
      <c r="I278" t="str">
        <f>IF(SUM('B1.1'!$U294:$Z294)=6,'B1.1'!H294,"")</f>
        <v/>
      </c>
      <c r="J278" t="str">
        <f>IF(SUM('B1.1'!$U294:$Z294)=6,'B1.1'!I294,"")</f>
        <v/>
      </c>
    </row>
    <row r="279" spans="1:10" x14ac:dyDescent="0.25">
      <c r="A279" t="str">
        <f>IF(SUM('B1.1'!U295:Z295)=6,'Angaben KH-Standort'!$D$27,"")</f>
        <v/>
      </c>
      <c r="B279" t="str">
        <f>IF(SUM('B1.1'!U295:Z295)=67,'Angaben KH-Standort'!$D$26,"")</f>
        <v/>
      </c>
      <c r="C279" t="str">
        <f>IF(SUM('B1.1'!U295:Z295)=6,'Angaben KH-Standort'!$D$13,"")</f>
        <v/>
      </c>
      <c r="D279" t="str">
        <f>IF(SUM('B1.1'!$U295:$Z295)=6,'B1.1'!C295,"")</f>
        <v/>
      </c>
      <c r="E279" t="str">
        <f>IF(SUM('B1.1'!$U295:$Z295)=6,'B1.1'!D295,"")</f>
        <v/>
      </c>
      <c r="F279" t="str">
        <f>IF(SUM('B1.1'!$U295:$Z295)=6,'B1.1'!E295,"")</f>
        <v/>
      </c>
      <c r="G279" t="str">
        <f>IF(SUM('B1.1'!$U295:$Z295)=6,'B1.1'!F295,"")</f>
        <v/>
      </c>
      <c r="H279" t="str">
        <f>IF(SUM('B1.1'!$U295:$Z295)=6,'B1.1'!G295,"")</f>
        <v/>
      </c>
      <c r="I279" t="str">
        <f>IF(SUM('B1.1'!$U295:$Z295)=6,'B1.1'!H295,"")</f>
        <v/>
      </c>
      <c r="J279" t="str">
        <f>IF(SUM('B1.1'!$U295:$Z295)=6,'B1.1'!I295,"")</f>
        <v/>
      </c>
    </row>
    <row r="280" spans="1:10" x14ac:dyDescent="0.25">
      <c r="A280" t="str">
        <f>IF(SUM('B1.1'!U296:Z296)=6,'Angaben KH-Standort'!$D$27,"")</f>
        <v/>
      </c>
      <c r="B280" t="str">
        <f>IF(SUM('B1.1'!U296:Z296)=67,'Angaben KH-Standort'!$D$26,"")</f>
        <v/>
      </c>
      <c r="C280" t="str">
        <f>IF(SUM('B1.1'!U296:Z296)=6,'Angaben KH-Standort'!$D$13,"")</f>
        <v/>
      </c>
      <c r="D280" t="str">
        <f>IF(SUM('B1.1'!$U296:$Z296)=6,'B1.1'!C296,"")</f>
        <v/>
      </c>
      <c r="E280" t="str">
        <f>IF(SUM('B1.1'!$U296:$Z296)=6,'B1.1'!D296,"")</f>
        <v/>
      </c>
      <c r="F280" t="str">
        <f>IF(SUM('B1.1'!$U296:$Z296)=6,'B1.1'!E296,"")</f>
        <v/>
      </c>
      <c r="G280" t="str">
        <f>IF(SUM('B1.1'!$U296:$Z296)=6,'B1.1'!F296,"")</f>
        <v/>
      </c>
      <c r="H280" t="str">
        <f>IF(SUM('B1.1'!$U296:$Z296)=6,'B1.1'!G296,"")</f>
        <v/>
      </c>
      <c r="I280" t="str">
        <f>IF(SUM('B1.1'!$U296:$Z296)=6,'B1.1'!H296,"")</f>
        <v/>
      </c>
      <c r="J280" t="str">
        <f>IF(SUM('B1.1'!$U296:$Z296)=6,'B1.1'!I296,"")</f>
        <v/>
      </c>
    </row>
    <row r="281" spans="1:10" x14ac:dyDescent="0.25">
      <c r="A281" t="str">
        <f>IF(SUM('B1.1'!U297:Z297)=6,'Angaben KH-Standort'!$D$27,"")</f>
        <v/>
      </c>
      <c r="B281" t="str">
        <f>IF(SUM('B1.1'!U297:Z297)=67,'Angaben KH-Standort'!$D$26,"")</f>
        <v/>
      </c>
      <c r="C281" t="str">
        <f>IF(SUM('B1.1'!U297:Z297)=6,'Angaben KH-Standort'!$D$13,"")</f>
        <v/>
      </c>
      <c r="D281" t="str">
        <f>IF(SUM('B1.1'!$U297:$Z297)=6,'B1.1'!C297,"")</f>
        <v/>
      </c>
      <c r="E281" t="str">
        <f>IF(SUM('B1.1'!$U297:$Z297)=6,'B1.1'!D297,"")</f>
        <v/>
      </c>
      <c r="F281" t="str">
        <f>IF(SUM('B1.1'!$U297:$Z297)=6,'B1.1'!E297,"")</f>
        <v/>
      </c>
      <c r="G281" t="str">
        <f>IF(SUM('B1.1'!$U297:$Z297)=6,'B1.1'!F297,"")</f>
        <v/>
      </c>
      <c r="H281" t="str">
        <f>IF(SUM('B1.1'!$U297:$Z297)=6,'B1.1'!G297,"")</f>
        <v/>
      </c>
      <c r="I281" t="str">
        <f>IF(SUM('B1.1'!$U297:$Z297)=6,'B1.1'!H297,"")</f>
        <v/>
      </c>
      <c r="J281" t="str">
        <f>IF(SUM('B1.1'!$U297:$Z297)=6,'B1.1'!I297,"")</f>
        <v/>
      </c>
    </row>
    <row r="282" spans="1:10" x14ac:dyDescent="0.25">
      <c r="A282" t="str">
        <f>IF(SUM('B1.1'!U298:Z298)=6,'Angaben KH-Standort'!$D$27,"")</f>
        <v/>
      </c>
      <c r="B282" t="str">
        <f>IF(SUM('B1.1'!U298:Z298)=67,'Angaben KH-Standort'!$D$26,"")</f>
        <v/>
      </c>
      <c r="C282" t="str">
        <f>IF(SUM('B1.1'!U298:Z298)=6,'Angaben KH-Standort'!$D$13,"")</f>
        <v/>
      </c>
      <c r="D282" t="str">
        <f>IF(SUM('B1.1'!$U298:$Z298)=6,'B1.1'!C298,"")</f>
        <v/>
      </c>
      <c r="E282" t="str">
        <f>IF(SUM('B1.1'!$U298:$Z298)=6,'B1.1'!D298,"")</f>
        <v/>
      </c>
      <c r="F282" t="str">
        <f>IF(SUM('B1.1'!$U298:$Z298)=6,'B1.1'!E298,"")</f>
        <v/>
      </c>
      <c r="G282" t="str">
        <f>IF(SUM('B1.1'!$U298:$Z298)=6,'B1.1'!F298,"")</f>
        <v/>
      </c>
      <c r="H282" t="str">
        <f>IF(SUM('B1.1'!$U298:$Z298)=6,'B1.1'!G298,"")</f>
        <v/>
      </c>
      <c r="I282" t="str">
        <f>IF(SUM('B1.1'!$U298:$Z298)=6,'B1.1'!H298,"")</f>
        <v/>
      </c>
      <c r="J282" t="str">
        <f>IF(SUM('B1.1'!$U298:$Z298)=6,'B1.1'!I298,"")</f>
        <v/>
      </c>
    </row>
    <row r="283" spans="1:10" x14ac:dyDescent="0.25">
      <c r="A283" t="str">
        <f>IF(SUM('B1.1'!U299:Z299)=6,'Angaben KH-Standort'!$D$27,"")</f>
        <v/>
      </c>
      <c r="B283" t="str">
        <f>IF(SUM('B1.1'!U299:Z299)=67,'Angaben KH-Standort'!$D$26,"")</f>
        <v/>
      </c>
      <c r="C283" t="str">
        <f>IF(SUM('B1.1'!U299:Z299)=6,'Angaben KH-Standort'!$D$13,"")</f>
        <v/>
      </c>
      <c r="D283" t="str">
        <f>IF(SUM('B1.1'!$U299:$Z299)=6,'B1.1'!C299,"")</f>
        <v/>
      </c>
      <c r="E283" t="str">
        <f>IF(SUM('B1.1'!$U299:$Z299)=6,'B1.1'!D299,"")</f>
        <v/>
      </c>
      <c r="F283" t="str">
        <f>IF(SUM('B1.1'!$U299:$Z299)=6,'B1.1'!E299,"")</f>
        <v/>
      </c>
      <c r="G283" t="str">
        <f>IF(SUM('B1.1'!$U299:$Z299)=6,'B1.1'!F299,"")</f>
        <v/>
      </c>
      <c r="H283" t="str">
        <f>IF(SUM('B1.1'!$U299:$Z299)=6,'B1.1'!G299,"")</f>
        <v/>
      </c>
      <c r="I283" t="str">
        <f>IF(SUM('B1.1'!$U299:$Z299)=6,'B1.1'!H299,"")</f>
        <v/>
      </c>
      <c r="J283" t="str">
        <f>IF(SUM('B1.1'!$U299:$Z299)=6,'B1.1'!I299,"")</f>
        <v/>
      </c>
    </row>
    <row r="284" spans="1:10" x14ac:dyDescent="0.25">
      <c r="A284" t="str">
        <f>IF(SUM('B1.1'!U300:Z300)=6,'Angaben KH-Standort'!$D$27,"")</f>
        <v/>
      </c>
      <c r="B284" t="str">
        <f>IF(SUM('B1.1'!U300:Z300)=67,'Angaben KH-Standort'!$D$26,"")</f>
        <v/>
      </c>
      <c r="C284" t="str">
        <f>IF(SUM('B1.1'!U300:Z300)=6,'Angaben KH-Standort'!$D$13,"")</f>
        <v/>
      </c>
      <c r="D284" t="str">
        <f>IF(SUM('B1.1'!$U300:$Z300)=6,'B1.1'!C300,"")</f>
        <v/>
      </c>
      <c r="E284" t="str">
        <f>IF(SUM('B1.1'!$U300:$Z300)=6,'B1.1'!D300,"")</f>
        <v/>
      </c>
      <c r="F284" t="str">
        <f>IF(SUM('B1.1'!$U300:$Z300)=6,'B1.1'!E300,"")</f>
        <v/>
      </c>
      <c r="G284" t="str">
        <f>IF(SUM('B1.1'!$U300:$Z300)=6,'B1.1'!F300,"")</f>
        <v/>
      </c>
      <c r="H284" t="str">
        <f>IF(SUM('B1.1'!$U300:$Z300)=6,'B1.1'!G300,"")</f>
        <v/>
      </c>
      <c r="I284" t="str">
        <f>IF(SUM('B1.1'!$U300:$Z300)=6,'B1.1'!H300,"")</f>
        <v/>
      </c>
      <c r="J284" t="str">
        <f>IF(SUM('B1.1'!$U300:$Z300)=6,'B1.1'!I300,"")</f>
        <v/>
      </c>
    </row>
    <row r="285" spans="1:10" x14ac:dyDescent="0.25">
      <c r="A285" t="str">
        <f>IF(SUM('B1.1'!U301:Z301)=6,'Angaben KH-Standort'!$D$27,"")</f>
        <v/>
      </c>
      <c r="B285" t="str">
        <f>IF(SUM('B1.1'!U301:Z301)=67,'Angaben KH-Standort'!$D$26,"")</f>
        <v/>
      </c>
      <c r="C285" t="str">
        <f>IF(SUM('B1.1'!U301:Z301)=6,'Angaben KH-Standort'!$D$13,"")</f>
        <v/>
      </c>
      <c r="D285" t="str">
        <f>IF(SUM('B1.1'!$U301:$Z301)=6,'B1.1'!C301,"")</f>
        <v/>
      </c>
      <c r="E285" t="str">
        <f>IF(SUM('B1.1'!$U301:$Z301)=6,'B1.1'!D301,"")</f>
        <v/>
      </c>
      <c r="F285" t="str">
        <f>IF(SUM('B1.1'!$U301:$Z301)=6,'B1.1'!E301,"")</f>
        <v/>
      </c>
      <c r="G285" t="str">
        <f>IF(SUM('B1.1'!$U301:$Z301)=6,'B1.1'!F301,"")</f>
        <v/>
      </c>
      <c r="H285" t="str">
        <f>IF(SUM('B1.1'!$U301:$Z301)=6,'B1.1'!G301,"")</f>
        <v/>
      </c>
      <c r="I285" t="str">
        <f>IF(SUM('B1.1'!$U301:$Z301)=6,'B1.1'!H301,"")</f>
        <v/>
      </c>
      <c r="J285" t="str">
        <f>IF(SUM('B1.1'!$U301:$Z301)=6,'B1.1'!I301,"")</f>
        <v/>
      </c>
    </row>
    <row r="286" spans="1:10" x14ac:dyDescent="0.25">
      <c r="A286" t="str">
        <f>IF(SUM('B1.1'!U302:Z302)=6,'Angaben KH-Standort'!$D$27,"")</f>
        <v/>
      </c>
      <c r="B286" t="str">
        <f>IF(SUM('B1.1'!U302:Z302)=67,'Angaben KH-Standort'!$D$26,"")</f>
        <v/>
      </c>
      <c r="C286" t="str">
        <f>IF(SUM('B1.1'!U302:Z302)=6,'Angaben KH-Standort'!$D$13,"")</f>
        <v/>
      </c>
      <c r="D286" t="str">
        <f>IF(SUM('B1.1'!$U302:$Z302)=6,'B1.1'!C302,"")</f>
        <v/>
      </c>
      <c r="E286" t="str">
        <f>IF(SUM('B1.1'!$U302:$Z302)=6,'B1.1'!D302,"")</f>
        <v/>
      </c>
      <c r="F286" t="str">
        <f>IF(SUM('B1.1'!$U302:$Z302)=6,'B1.1'!E302,"")</f>
        <v/>
      </c>
      <c r="G286" t="str">
        <f>IF(SUM('B1.1'!$U302:$Z302)=6,'B1.1'!F302,"")</f>
        <v/>
      </c>
      <c r="H286" t="str">
        <f>IF(SUM('B1.1'!$U302:$Z302)=6,'B1.1'!G302,"")</f>
        <v/>
      </c>
      <c r="I286" t="str">
        <f>IF(SUM('B1.1'!$U302:$Z302)=6,'B1.1'!H302,"")</f>
        <v/>
      </c>
      <c r="J286" t="str">
        <f>IF(SUM('B1.1'!$U302:$Z302)=6,'B1.1'!I302,"")</f>
        <v/>
      </c>
    </row>
    <row r="287" spans="1:10" x14ac:dyDescent="0.25">
      <c r="A287" t="str">
        <f>IF(SUM('B1.1'!U303:Z303)=6,'Angaben KH-Standort'!$D$27,"")</f>
        <v/>
      </c>
      <c r="B287" t="str">
        <f>IF(SUM('B1.1'!U303:Z303)=67,'Angaben KH-Standort'!$D$26,"")</f>
        <v/>
      </c>
      <c r="C287" t="str">
        <f>IF(SUM('B1.1'!U303:Z303)=6,'Angaben KH-Standort'!$D$13,"")</f>
        <v/>
      </c>
      <c r="D287" t="str">
        <f>IF(SUM('B1.1'!$U303:$Z303)=6,'B1.1'!C303,"")</f>
        <v/>
      </c>
      <c r="E287" t="str">
        <f>IF(SUM('B1.1'!$U303:$Z303)=6,'B1.1'!D303,"")</f>
        <v/>
      </c>
      <c r="F287" t="str">
        <f>IF(SUM('B1.1'!$U303:$Z303)=6,'B1.1'!E303,"")</f>
        <v/>
      </c>
      <c r="G287" t="str">
        <f>IF(SUM('B1.1'!$U303:$Z303)=6,'B1.1'!F303,"")</f>
        <v/>
      </c>
      <c r="H287" t="str">
        <f>IF(SUM('B1.1'!$U303:$Z303)=6,'B1.1'!G303,"")</f>
        <v/>
      </c>
      <c r="I287" t="str">
        <f>IF(SUM('B1.1'!$U303:$Z303)=6,'B1.1'!H303,"")</f>
        <v/>
      </c>
      <c r="J287" t="str">
        <f>IF(SUM('B1.1'!$U303:$Z303)=6,'B1.1'!I303,"")</f>
        <v/>
      </c>
    </row>
    <row r="288" spans="1:10" x14ac:dyDescent="0.25">
      <c r="A288" t="str">
        <f>IF(SUM('B1.1'!U304:Z304)=6,'Angaben KH-Standort'!$D$27,"")</f>
        <v/>
      </c>
      <c r="B288" t="str">
        <f>IF(SUM('B1.1'!U304:Z304)=67,'Angaben KH-Standort'!$D$26,"")</f>
        <v/>
      </c>
      <c r="C288" t="str">
        <f>IF(SUM('B1.1'!U304:Z304)=6,'Angaben KH-Standort'!$D$13,"")</f>
        <v/>
      </c>
      <c r="D288" t="str">
        <f>IF(SUM('B1.1'!$U304:$Z304)=6,'B1.1'!C304,"")</f>
        <v/>
      </c>
      <c r="E288" t="str">
        <f>IF(SUM('B1.1'!$U304:$Z304)=6,'B1.1'!D304,"")</f>
        <v/>
      </c>
      <c r="F288" t="str">
        <f>IF(SUM('B1.1'!$U304:$Z304)=6,'B1.1'!E304,"")</f>
        <v/>
      </c>
      <c r="G288" t="str">
        <f>IF(SUM('B1.1'!$U304:$Z304)=6,'B1.1'!F304,"")</f>
        <v/>
      </c>
      <c r="H288" t="str">
        <f>IF(SUM('B1.1'!$U304:$Z304)=6,'B1.1'!G304,"")</f>
        <v/>
      </c>
      <c r="I288" t="str">
        <f>IF(SUM('B1.1'!$U304:$Z304)=6,'B1.1'!H304,"")</f>
        <v/>
      </c>
      <c r="J288" t="str">
        <f>IF(SUM('B1.1'!$U304:$Z304)=6,'B1.1'!I304,"")</f>
        <v/>
      </c>
    </row>
    <row r="289" spans="1:10" x14ac:dyDescent="0.25">
      <c r="A289" t="str">
        <f>IF(SUM('B1.1'!U305:Z305)=6,'Angaben KH-Standort'!$D$27,"")</f>
        <v/>
      </c>
      <c r="B289" t="str">
        <f>IF(SUM('B1.1'!U305:Z305)=67,'Angaben KH-Standort'!$D$26,"")</f>
        <v/>
      </c>
      <c r="C289" t="str">
        <f>IF(SUM('B1.1'!U305:Z305)=6,'Angaben KH-Standort'!$D$13,"")</f>
        <v/>
      </c>
      <c r="D289" t="str">
        <f>IF(SUM('B1.1'!$U305:$Z305)=6,'B1.1'!C305,"")</f>
        <v/>
      </c>
      <c r="E289" t="str">
        <f>IF(SUM('B1.1'!$U305:$Z305)=6,'B1.1'!D305,"")</f>
        <v/>
      </c>
      <c r="F289" t="str">
        <f>IF(SUM('B1.1'!$U305:$Z305)=6,'B1.1'!E305,"")</f>
        <v/>
      </c>
      <c r="G289" t="str">
        <f>IF(SUM('B1.1'!$U305:$Z305)=6,'B1.1'!F305,"")</f>
        <v/>
      </c>
      <c r="H289" t="str">
        <f>IF(SUM('B1.1'!$U305:$Z305)=6,'B1.1'!G305,"")</f>
        <v/>
      </c>
      <c r="I289" t="str">
        <f>IF(SUM('B1.1'!$U305:$Z305)=6,'B1.1'!H305,"")</f>
        <v/>
      </c>
      <c r="J289" t="str">
        <f>IF(SUM('B1.1'!$U305:$Z305)=6,'B1.1'!I305,"")</f>
        <v/>
      </c>
    </row>
    <row r="290" spans="1:10" x14ac:dyDescent="0.25">
      <c r="A290" t="str">
        <f>IF(SUM('B1.1'!U306:Z306)=6,'Angaben KH-Standort'!$D$27,"")</f>
        <v/>
      </c>
      <c r="B290" t="str">
        <f>IF(SUM('B1.1'!U306:Z306)=67,'Angaben KH-Standort'!$D$26,"")</f>
        <v/>
      </c>
      <c r="C290" t="str">
        <f>IF(SUM('B1.1'!U306:Z306)=6,'Angaben KH-Standort'!$D$13,"")</f>
        <v/>
      </c>
      <c r="D290" t="str">
        <f>IF(SUM('B1.1'!$U306:$Z306)=6,'B1.1'!C306,"")</f>
        <v/>
      </c>
      <c r="E290" t="str">
        <f>IF(SUM('B1.1'!$U306:$Z306)=6,'B1.1'!D306,"")</f>
        <v/>
      </c>
      <c r="F290" t="str">
        <f>IF(SUM('B1.1'!$U306:$Z306)=6,'B1.1'!E306,"")</f>
        <v/>
      </c>
      <c r="G290" t="str">
        <f>IF(SUM('B1.1'!$U306:$Z306)=6,'B1.1'!F306,"")</f>
        <v/>
      </c>
      <c r="H290" t="str">
        <f>IF(SUM('B1.1'!$U306:$Z306)=6,'B1.1'!G306,"")</f>
        <v/>
      </c>
      <c r="I290" t="str">
        <f>IF(SUM('B1.1'!$U306:$Z306)=6,'B1.1'!H306,"")</f>
        <v/>
      </c>
      <c r="J290" t="str">
        <f>IF(SUM('B1.1'!$U306:$Z306)=6,'B1.1'!I306,"")</f>
        <v/>
      </c>
    </row>
    <row r="291" spans="1:10" x14ac:dyDescent="0.25">
      <c r="A291" t="str">
        <f>IF(SUM('B1.1'!U307:Z307)=6,'Angaben KH-Standort'!$D$27,"")</f>
        <v/>
      </c>
      <c r="B291" t="str">
        <f>IF(SUM('B1.1'!U307:Z307)=67,'Angaben KH-Standort'!$D$26,"")</f>
        <v/>
      </c>
      <c r="C291" t="str">
        <f>IF(SUM('B1.1'!U307:Z307)=6,'Angaben KH-Standort'!$D$13,"")</f>
        <v/>
      </c>
      <c r="D291" t="str">
        <f>IF(SUM('B1.1'!$U307:$Z307)=6,'B1.1'!C307,"")</f>
        <v/>
      </c>
      <c r="E291" t="str">
        <f>IF(SUM('B1.1'!$U307:$Z307)=6,'B1.1'!D307,"")</f>
        <v/>
      </c>
      <c r="F291" t="str">
        <f>IF(SUM('B1.1'!$U307:$Z307)=6,'B1.1'!E307,"")</f>
        <v/>
      </c>
      <c r="G291" t="str">
        <f>IF(SUM('B1.1'!$U307:$Z307)=6,'B1.1'!F307,"")</f>
        <v/>
      </c>
      <c r="H291" t="str">
        <f>IF(SUM('B1.1'!$U307:$Z307)=6,'B1.1'!G307,"")</f>
        <v/>
      </c>
      <c r="I291" t="str">
        <f>IF(SUM('B1.1'!$U307:$Z307)=6,'B1.1'!H307,"")</f>
        <v/>
      </c>
      <c r="J291" t="str">
        <f>IF(SUM('B1.1'!$U307:$Z307)=6,'B1.1'!I307,"")</f>
        <v/>
      </c>
    </row>
    <row r="292" spans="1:10" x14ac:dyDescent="0.25">
      <c r="A292" t="str">
        <f>IF(SUM('B1.1'!U308:Z308)=6,'Angaben KH-Standort'!$D$27,"")</f>
        <v/>
      </c>
      <c r="B292" t="str">
        <f>IF(SUM('B1.1'!U308:Z308)=67,'Angaben KH-Standort'!$D$26,"")</f>
        <v/>
      </c>
      <c r="C292" t="str">
        <f>IF(SUM('B1.1'!U308:Z308)=6,'Angaben KH-Standort'!$D$13,"")</f>
        <v/>
      </c>
      <c r="D292" t="str">
        <f>IF(SUM('B1.1'!$U308:$Z308)=6,'B1.1'!C308,"")</f>
        <v/>
      </c>
      <c r="E292" t="str">
        <f>IF(SUM('B1.1'!$U308:$Z308)=6,'B1.1'!D308,"")</f>
        <v/>
      </c>
      <c r="F292" t="str">
        <f>IF(SUM('B1.1'!$U308:$Z308)=6,'B1.1'!E308,"")</f>
        <v/>
      </c>
      <c r="G292" t="str">
        <f>IF(SUM('B1.1'!$U308:$Z308)=6,'B1.1'!F308,"")</f>
        <v/>
      </c>
      <c r="H292" t="str">
        <f>IF(SUM('B1.1'!$U308:$Z308)=6,'B1.1'!G308,"")</f>
        <v/>
      </c>
      <c r="I292" t="str">
        <f>IF(SUM('B1.1'!$U308:$Z308)=6,'B1.1'!H308,"")</f>
        <v/>
      </c>
      <c r="J292" t="str">
        <f>IF(SUM('B1.1'!$U308:$Z308)=6,'B1.1'!I308,"")</f>
        <v/>
      </c>
    </row>
    <row r="293" spans="1:10" x14ac:dyDescent="0.25">
      <c r="A293" t="str">
        <f>IF(SUM('B1.1'!U309:Z309)=6,'Angaben KH-Standort'!$D$27,"")</f>
        <v/>
      </c>
      <c r="B293" t="str">
        <f>IF(SUM('B1.1'!U309:Z309)=67,'Angaben KH-Standort'!$D$26,"")</f>
        <v/>
      </c>
      <c r="C293" t="str">
        <f>IF(SUM('B1.1'!U309:Z309)=6,'Angaben KH-Standort'!$D$13,"")</f>
        <v/>
      </c>
      <c r="D293" t="str">
        <f>IF(SUM('B1.1'!$U309:$Z309)=6,'B1.1'!C309,"")</f>
        <v/>
      </c>
      <c r="E293" t="str">
        <f>IF(SUM('B1.1'!$U309:$Z309)=6,'B1.1'!D309,"")</f>
        <v/>
      </c>
      <c r="F293" t="str">
        <f>IF(SUM('B1.1'!$U309:$Z309)=6,'B1.1'!E309,"")</f>
        <v/>
      </c>
      <c r="G293" t="str">
        <f>IF(SUM('B1.1'!$U309:$Z309)=6,'B1.1'!F309,"")</f>
        <v/>
      </c>
      <c r="H293" t="str">
        <f>IF(SUM('B1.1'!$U309:$Z309)=6,'B1.1'!G309,"")</f>
        <v/>
      </c>
      <c r="I293" t="str">
        <f>IF(SUM('B1.1'!$U309:$Z309)=6,'B1.1'!H309,"")</f>
        <v/>
      </c>
      <c r="J293" t="str">
        <f>IF(SUM('B1.1'!$U309:$Z309)=6,'B1.1'!I309,"")</f>
        <v/>
      </c>
    </row>
    <row r="294" spans="1:10" x14ac:dyDescent="0.25">
      <c r="A294" t="str">
        <f>IF(SUM('B1.1'!U310:Z310)=6,'Angaben KH-Standort'!$D$27,"")</f>
        <v/>
      </c>
      <c r="B294" t="str">
        <f>IF(SUM('B1.1'!U310:Z310)=67,'Angaben KH-Standort'!$D$26,"")</f>
        <v/>
      </c>
      <c r="C294" t="str">
        <f>IF(SUM('B1.1'!U310:Z310)=6,'Angaben KH-Standort'!$D$13,"")</f>
        <v/>
      </c>
      <c r="D294" t="str">
        <f>IF(SUM('B1.1'!$U310:$Z310)=6,'B1.1'!C310,"")</f>
        <v/>
      </c>
      <c r="E294" t="str">
        <f>IF(SUM('B1.1'!$U310:$Z310)=6,'B1.1'!D310,"")</f>
        <v/>
      </c>
      <c r="F294" t="str">
        <f>IF(SUM('B1.1'!$U310:$Z310)=6,'B1.1'!E310,"")</f>
        <v/>
      </c>
      <c r="G294" t="str">
        <f>IF(SUM('B1.1'!$U310:$Z310)=6,'B1.1'!F310,"")</f>
        <v/>
      </c>
      <c r="H294" t="str">
        <f>IF(SUM('B1.1'!$U310:$Z310)=6,'B1.1'!G310,"")</f>
        <v/>
      </c>
      <c r="I294" t="str">
        <f>IF(SUM('B1.1'!$U310:$Z310)=6,'B1.1'!H310,"")</f>
        <v/>
      </c>
      <c r="J294" t="str">
        <f>IF(SUM('B1.1'!$U310:$Z310)=6,'B1.1'!I310,"")</f>
        <v/>
      </c>
    </row>
    <row r="295" spans="1:10" x14ac:dyDescent="0.25">
      <c r="A295" t="str">
        <f>IF(SUM('B1.1'!U311:Z311)=6,'Angaben KH-Standort'!$D$27,"")</f>
        <v/>
      </c>
      <c r="B295" t="str">
        <f>IF(SUM('B1.1'!U311:Z311)=67,'Angaben KH-Standort'!$D$26,"")</f>
        <v/>
      </c>
      <c r="C295" t="str">
        <f>IF(SUM('B1.1'!U311:Z311)=6,'Angaben KH-Standort'!$D$13,"")</f>
        <v/>
      </c>
      <c r="D295" t="str">
        <f>IF(SUM('B1.1'!$U311:$Z311)=6,'B1.1'!C311,"")</f>
        <v/>
      </c>
      <c r="E295" t="str">
        <f>IF(SUM('B1.1'!$U311:$Z311)=6,'B1.1'!D311,"")</f>
        <v/>
      </c>
      <c r="F295" t="str">
        <f>IF(SUM('B1.1'!$U311:$Z311)=6,'B1.1'!E311,"")</f>
        <v/>
      </c>
      <c r="G295" t="str">
        <f>IF(SUM('B1.1'!$U311:$Z311)=6,'B1.1'!F311,"")</f>
        <v/>
      </c>
      <c r="H295" t="str">
        <f>IF(SUM('B1.1'!$U311:$Z311)=6,'B1.1'!G311,"")</f>
        <v/>
      </c>
      <c r="I295" t="str">
        <f>IF(SUM('B1.1'!$U311:$Z311)=6,'B1.1'!H311,"")</f>
        <v/>
      </c>
      <c r="J295" t="str">
        <f>IF(SUM('B1.1'!$U311:$Z311)=6,'B1.1'!I311,"")</f>
        <v/>
      </c>
    </row>
    <row r="296" spans="1:10" x14ac:dyDescent="0.25">
      <c r="A296" t="str">
        <f>IF(SUM('B1.1'!U312:Z312)=6,'Angaben KH-Standort'!$D$27,"")</f>
        <v/>
      </c>
      <c r="B296" t="str">
        <f>IF(SUM('B1.1'!U312:Z312)=67,'Angaben KH-Standort'!$D$26,"")</f>
        <v/>
      </c>
      <c r="C296" t="str">
        <f>IF(SUM('B1.1'!U312:Z312)=6,'Angaben KH-Standort'!$D$13,"")</f>
        <v/>
      </c>
      <c r="D296" t="str">
        <f>IF(SUM('B1.1'!$U312:$Z312)=6,'B1.1'!C312,"")</f>
        <v/>
      </c>
      <c r="E296" t="str">
        <f>IF(SUM('B1.1'!$U312:$Z312)=6,'B1.1'!D312,"")</f>
        <v/>
      </c>
      <c r="F296" t="str">
        <f>IF(SUM('B1.1'!$U312:$Z312)=6,'B1.1'!E312,"")</f>
        <v/>
      </c>
      <c r="G296" t="str">
        <f>IF(SUM('B1.1'!$U312:$Z312)=6,'B1.1'!F312,"")</f>
        <v/>
      </c>
      <c r="H296" t="str">
        <f>IF(SUM('B1.1'!$U312:$Z312)=6,'B1.1'!G312,"")</f>
        <v/>
      </c>
      <c r="I296" t="str">
        <f>IF(SUM('B1.1'!$U312:$Z312)=6,'B1.1'!H312,"")</f>
        <v/>
      </c>
      <c r="J296" t="str">
        <f>IF(SUM('B1.1'!$U312:$Z312)=6,'B1.1'!I312,"")</f>
        <v/>
      </c>
    </row>
    <row r="297" spans="1:10" x14ac:dyDescent="0.25">
      <c r="A297" t="str">
        <f>IF(SUM('B1.1'!U313:Z313)=6,'Angaben KH-Standort'!$D$27,"")</f>
        <v/>
      </c>
      <c r="B297" t="str">
        <f>IF(SUM('B1.1'!U313:Z313)=67,'Angaben KH-Standort'!$D$26,"")</f>
        <v/>
      </c>
      <c r="C297" t="str">
        <f>IF(SUM('B1.1'!U313:Z313)=6,'Angaben KH-Standort'!$D$13,"")</f>
        <v/>
      </c>
      <c r="D297" t="str">
        <f>IF(SUM('B1.1'!$U313:$Z313)=6,'B1.1'!C313,"")</f>
        <v/>
      </c>
      <c r="E297" t="str">
        <f>IF(SUM('B1.1'!$U313:$Z313)=6,'B1.1'!D313,"")</f>
        <v/>
      </c>
      <c r="F297" t="str">
        <f>IF(SUM('B1.1'!$U313:$Z313)=6,'B1.1'!E313,"")</f>
        <v/>
      </c>
      <c r="G297" t="str">
        <f>IF(SUM('B1.1'!$U313:$Z313)=6,'B1.1'!F313,"")</f>
        <v/>
      </c>
      <c r="H297" t="str">
        <f>IF(SUM('B1.1'!$U313:$Z313)=6,'B1.1'!G313,"")</f>
        <v/>
      </c>
      <c r="I297" t="str">
        <f>IF(SUM('B1.1'!$U313:$Z313)=6,'B1.1'!H313,"")</f>
        <v/>
      </c>
      <c r="J297" t="str">
        <f>IF(SUM('B1.1'!$U313:$Z313)=6,'B1.1'!I313,"")</f>
        <v/>
      </c>
    </row>
    <row r="298" spans="1:10" x14ac:dyDescent="0.25">
      <c r="A298" t="str">
        <f>IF(SUM('B1.1'!U314:Z314)=6,'Angaben KH-Standort'!$D$27,"")</f>
        <v/>
      </c>
      <c r="B298" t="str">
        <f>IF(SUM('B1.1'!U314:Z314)=67,'Angaben KH-Standort'!$D$26,"")</f>
        <v/>
      </c>
      <c r="C298" t="str">
        <f>IF(SUM('B1.1'!U314:Z314)=6,'Angaben KH-Standort'!$D$13,"")</f>
        <v/>
      </c>
      <c r="D298" t="str">
        <f>IF(SUM('B1.1'!$U314:$Z314)=6,'B1.1'!C314,"")</f>
        <v/>
      </c>
      <c r="E298" t="str">
        <f>IF(SUM('B1.1'!$U314:$Z314)=6,'B1.1'!D314,"")</f>
        <v/>
      </c>
      <c r="F298" t="str">
        <f>IF(SUM('B1.1'!$U314:$Z314)=6,'B1.1'!E314,"")</f>
        <v/>
      </c>
      <c r="G298" t="str">
        <f>IF(SUM('B1.1'!$U314:$Z314)=6,'B1.1'!F314,"")</f>
        <v/>
      </c>
      <c r="H298" t="str">
        <f>IF(SUM('B1.1'!$U314:$Z314)=6,'B1.1'!G314,"")</f>
        <v/>
      </c>
      <c r="I298" t="str">
        <f>IF(SUM('B1.1'!$U314:$Z314)=6,'B1.1'!H314,"")</f>
        <v/>
      </c>
      <c r="J298" t="str">
        <f>IF(SUM('B1.1'!$U314:$Z314)=6,'B1.1'!I314,"")</f>
        <v/>
      </c>
    </row>
    <row r="299" spans="1:10" x14ac:dyDescent="0.25">
      <c r="A299" t="str">
        <f>IF(SUM('B1.1'!U315:Z315)=6,'Angaben KH-Standort'!$D$27,"")</f>
        <v/>
      </c>
      <c r="B299" t="str">
        <f>IF(SUM('B1.1'!U315:Z315)=67,'Angaben KH-Standort'!$D$26,"")</f>
        <v/>
      </c>
      <c r="C299" t="str">
        <f>IF(SUM('B1.1'!U315:Z315)=6,'Angaben KH-Standort'!$D$13,"")</f>
        <v/>
      </c>
      <c r="D299" t="str">
        <f>IF(SUM('B1.1'!$U315:$Z315)=6,'B1.1'!C315,"")</f>
        <v/>
      </c>
      <c r="E299" t="str">
        <f>IF(SUM('B1.1'!$U315:$Z315)=6,'B1.1'!D315,"")</f>
        <v/>
      </c>
      <c r="F299" t="str">
        <f>IF(SUM('B1.1'!$U315:$Z315)=6,'B1.1'!E315,"")</f>
        <v/>
      </c>
      <c r="G299" t="str">
        <f>IF(SUM('B1.1'!$U315:$Z315)=6,'B1.1'!F315,"")</f>
        <v/>
      </c>
      <c r="H299" t="str">
        <f>IF(SUM('B1.1'!$U315:$Z315)=6,'B1.1'!G315,"")</f>
        <v/>
      </c>
      <c r="I299" t="str">
        <f>IF(SUM('B1.1'!$U315:$Z315)=6,'B1.1'!H315,"")</f>
        <v/>
      </c>
      <c r="J299" t="str">
        <f>IF(SUM('B1.1'!$U315:$Z315)=6,'B1.1'!I315,"")</f>
        <v/>
      </c>
    </row>
    <row r="300" spans="1:10" x14ac:dyDescent="0.25">
      <c r="A300" t="str">
        <f>IF(SUM('B1.1'!U316:Z316)=6,'Angaben KH-Standort'!$D$27,"")</f>
        <v/>
      </c>
      <c r="B300" t="str">
        <f>IF(SUM('B1.1'!U316:Z316)=67,'Angaben KH-Standort'!$D$26,"")</f>
        <v/>
      </c>
      <c r="C300" t="str">
        <f>IF(SUM('B1.1'!U316:Z316)=6,'Angaben KH-Standort'!$D$13,"")</f>
        <v/>
      </c>
      <c r="D300" t="str">
        <f>IF(SUM('B1.1'!$U316:$Z316)=6,'B1.1'!C316,"")</f>
        <v/>
      </c>
      <c r="E300" t="str">
        <f>IF(SUM('B1.1'!$U316:$Z316)=6,'B1.1'!D316,"")</f>
        <v/>
      </c>
      <c r="F300" t="str">
        <f>IF(SUM('B1.1'!$U316:$Z316)=6,'B1.1'!E316,"")</f>
        <v/>
      </c>
      <c r="G300" t="str">
        <f>IF(SUM('B1.1'!$U316:$Z316)=6,'B1.1'!F316,"")</f>
        <v/>
      </c>
      <c r="H300" t="str">
        <f>IF(SUM('B1.1'!$U316:$Z316)=6,'B1.1'!G316,"")</f>
        <v/>
      </c>
      <c r="I300" t="str">
        <f>IF(SUM('B1.1'!$U316:$Z316)=6,'B1.1'!H316,"")</f>
        <v/>
      </c>
      <c r="J300" t="str">
        <f>IF(SUM('B1.1'!$U316:$Z316)=6,'B1.1'!I316,"")</f>
        <v/>
      </c>
    </row>
    <row r="301" spans="1:10" x14ac:dyDescent="0.25">
      <c r="A301" t="str">
        <f>IF(SUM('B1.1'!U317:Z317)=6,'Angaben KH-Standort'!$D$27,"")</f>
        <v/>
      </c>
      <c r="B301" t="str">
        <f>IF(SUM('B1.1'!U317:Z317)=67,'Angaben KH-Standort'!$D$26,"")</f>
        <v/>
      </c>
      <c r="C301" t="str">
        <f>IF(SUM('B1.1'!U317:Z317)=6,'Angaben KH-Standort'!$D$13,"")</f>
        <v/>
      </c>
      <c r="D301" t="str">
        <f>IF(SUM('B1.1'!$U317:$Z317)=6,'B1.1'!C317,"")</f>
        <v/>
      </c>
      <c r="E301" t="str">
        <f>IF(SUM('B1.1'!$U317:$Z317)=6,'B1.1'!D317,"")</f>
        <v/>
      </c>
      <c r="F301" t="str">
        <f>IF(SUM('B1.1'!$U317:$Z317)=6,'B1.1'!E317,"")</f>
        <v/>
      </c>
      <c r="G301" t="str">
        <f>IF(SUM('B1.1'!$U317:$Z317)=6,'B1.1'!F317,"")</f>
        <v/>
      </c>
      <c r="H301" t="str">
        <f>IF(SUM('B1.1'!$U317:$Z317)=6,'B1.1'!G317,"")</f>
        <v/>
      </c>
      <c r="I301" t="str">
        <f>IF(SUM('B1.1'!$U317:$Z317)=6,'B1.1'!H317,"")</f>
        <v/>
      </c>
      <c r="J301" t="str">
        <f>IF(SUM('B1.1'!$U317:$Z317)=6,'B1.1'!I317,"")</f>
        <v/>
      </c>
    </row>
    <row r="302" spans="1:10" x14ac:dyDescent="0.25">
      <c r="A302" t="str">
        <f>IF(SUM('B1.1'!U318:Z318)=6,'Angaben KH-Standort'!$D$27,"")</f>
        <v/>
      </c>
      <c r="B302" t="str">
        <f>IF(SUM('B1.1'!U318:Z318)=67,'Angaben KH-Standort'!$D$26,"")</f>
        <v/>
      </c>
      <c r="C302" t="str">
        <f>IF(SUM('B1.1'!U318:Z318)=6,'Angaben KH-Standort'!$D$13,"")</f>
        <v/>
      </c>
      <c r="D302" t="str">
        <f>IF(SUM('B1.1'!$U318:$Z318)=6,'B1.1'!C318,"")</f>
        <v/>
      </c>
      <c r="E302" t="str">
        <f>IF(SUM('B1.1'!$U318:$Z318)=6,'B1.1'!D318,"")</f>
        <v/>
      </c>
      <c r="F302" t="str">
        <f>IF(SUM('B1.1'!$U318:$Z318)=6,'B1.1'!E318,"")</f>
        <v/>
      </c>
      <c r="G302" t="str">
        <f>IF(SUM('B1.1'!$U318:$Z318)=6,'B1.1'!F318,"")</f>
        <v/>
      </c>
      <c r="H302" t="str">
        <f>IF(SUM('B1.1'!$U318:$Z318)=6,'B1.1'!G318,"")</f>
        <v/>
      </c>
      <c r="I302" t="str">
        <f>IF(SUM('B1.1'!$U318:$Z318)=6,'B1.1'!H318,"")</f>
        <v/>
      </c>
      <c r="J302" t="str">
        <f>IF(SUM('B1.1'!$U318:$Z318)=6,'B1.1'!I318,"")</f>
        <v/>
      </c>
    </row>
    <row r="303" spans="1:10" x14ac:dyDescent="0.25">
      <c r="A303" t="str">
        <f>IF(SUM('B1.1'!U319:Z319)=6,'Angaben KH-Standort'!$D$27,"")</f>
        <v/>
      </c>
      <c r="B303" t="str">
        <f>IF(SUM('B1.1'!U319:Z319)=67,'Angaben KH-Standort'!$D$26,"")</f>
        <v/>
      </c>
      <c r="C303" t="str">
        <f>IF(SUM('B1.1'!U319:Z319)=6,'Angaben KH-Standort'!$D$13,"")</f>
        <v/>
      </c>
      <c r="D303" t="str">
        <f>IF(SUM('B1.1'!$U319:$Z319)=6,'B1.1'!C319,"")</f>
        <v/>
      </c>
      <c r="E303" t="str">
        <f>IF(SUM('B1.1'!$U319:$Z319)=6,'B1.1'!D319,"")</f>
        <v/>
      </c>
      <c r="F303" t="str">
        <f>IF(SUM('B1.1'!$U319:$Z319)=6,'B1.1'!E319,"")</f>
        <v/>
      </c>
      <c r="G303" t="str">
        <f>IF(SUM('B1.1'!$U319:$Z319)=6,'B1.1'!F319,"")</f>
        <v/>
      </c>
      <c r="H303" t="str">
        <f>IF(SUM('B1.1'!$U319:$Z319)=6,'B1.1'!G319,"")</f>
        <v/>
      </c>
      <c r="I303" t="str">
        <f>IF(SUM('B1.1'!$U319:$Z319)=6,'B1.1'!H319,"")</f>
        <v/>
      </c>
      <c r="J303" t="str">
        <f>IF(SUM('B1.1'!$U319:$Z319)=6,'B1.1'!I319,"")</f>
        <v/>
      </c>
    </row>
    <row r="304" spans="1:10" x14ac:dyDescent="0.25">
      <c r="A304" t="str">
        <f>IF(SUM('B1.1'!U320:Z320)=6,'Angaben KH-Standort'!$D$27,"")</f>
        <v/>
      </c>
      <c r="B304" t="str">
        <f>IF(SUM('B1.1'!U320:Z320)=67,'Angaben KH-Standort'!$D$26,"")</f>
        <v/>
      </c>
      <c r="C304" t="str">
        <f>IF(SUM('B1.1'!U320:Z320)=6,'Angaben KH-Standort'!$D$13,"")</f>
        <v/>
      </c>
      <c r="D304" t="str">
        <f>IF(SUM('B1.1'!$U320:$Z320)=6,'B1.1'!C320,"")</f>
        <v/>
      </c>
      <c r="E304" t="str">
        <f>IF(SUM('B1.1'!$U320:$Z320)=6,'B1.1'!D320,"")</f>
        <v/>
      </c>
      <c r="F304" t="str">
        <f>IF(SUM('B1.1'!$U320:$Z320)=6,'B1.1'!E320,"")</f>
        <v/>
      </c>
      <c r="G304" t="str">
        <f>IF(SUM('B1.1'!$U320:$Z320)=6,'B1.1'!F320,"")</f>
        <v/>
      </c>
      <c r="H304" t="str">
        <f>IF(SUM('B1.1'!$U320:$Z320)=6,'B1.1'!G320,"")</f>
        <v/>
      </c>
      <c r="I304" t="str">
        <f>IF(SUM('B1.1'!$U320:$Z320)=6,'B1.1'!H320,"")</f>
        <v/>
      </c>
      <c r="J304" t="str">
        <f>IF(SUM('B1.1'!$U320:$Z320)=6,'B1.1'!I320,"")</f>
        <v/>
      </c>
    </row>
    <row r="305" spans="1:10" x14ac:dyDescent="0.25">
      <c r="A305" t="str">
        <f>IF(SUM('B1.1'!U321:Z321)=6,'Angaben KH-Standort'!$D$27,"")</f>
        <v/>
      </c>
      <c r="B305" t="str">
        <f>IF(SUM('B1.1'!U321:Z321)=67,'Angaben KH-Standort'!$D$26,"")</f>
        <v/>
      </c>
      <c r="C305" t="str">
        <f>IF(SUM('B1.1'!U321:Z321)=6,'Angaben KH-Standort'!$D$13,"")</f>
        <v/>
      </c>
      <c r="D305" t="str">
        <f>IF(SUM('B1.1'!$U321:$Z321)=6,'B1.1'!C321,"")</f>
        <v/>
      </c>
      <c r="E305" t="str">
        <f>IF(SUM('B1.1'!$U321:$Z321)=6,'B1.1'!D321,"")</f>
        <v/>
      </c>
      <c r="F305" t="str">
        <f>IF(SUM('B1.1'!$U321:$Z321)=6,'B1.1'!E321,"")</f>
        <v/>
      </c>
      <c r="G305" t="str">
        <f>IF(SUM('B1.1'!$U321:$Z321)=6,'B1.1'!F321,"")</f>
        <v/>
      </c>
      <c r="H305" t="str">
        <f>IF(SUM('B1.1'!$U321:$Z321)=6,'B1.1'!G321,"")</f>
        <v/>
      </c>
      <c r="I305" t="str">
        <f>IF(SUM('B1.1'!$U321:$Z321)=6,'B1.1'!H321,"")</f>
        <v/>
      </c>
      <c r="J305" t="str">
        <f>IF(SUM('B1.1'!$U321:$Z321)=6,'B1.1'!I321,"")</f>
        <v/>
      </c>
    </row>
    <row r="306" spans="1:10" x14ac:dyDescent="0.25">
      <c r="A306" t="str">
        <f>IF(SUM('B1.1'!U322:Z322)=6,'Angaben KH-Standort'!$D$27,"")</f>
        <v/>
      </c>
      <c r="B306" t="str">
        <f>IF(SUM('B1.1'!U322:Z322)=67,'Angaben KH-Standort'!$D$26,"")</f>
        <v/>
      </c>
      <c r="C306" t="str">
        <f>IF(SUM('B1.1'!U322:Z322)=6,'Angaben KH-Standort'!$D$13,"")</f>
        <v/>
      </c>
      <c r="D306" t="str">
        <f>IF(SUM('B1.1'!$U322:$Z322)=6,'B1.1'!C322,"")</f>
        <v/>
      </c>
      <c r="E306" t="str">
        <f>IF(SUM('B1.1'!$U322:$Z322)=6,'B1.1'!D322,"")</f>
        <v/>
      </c>
      <c r="F306" t="str">
        <f>IF(SUM('B1.1'!$U322:$Z322)=6,'B1.1'!E322,"")</f>
        <v/>
      </c>
      <c r="G306" t="str">
        <f>IF(SUM('B1.1'!$U322:$Z322)=6,'B1.1'!F322,"")</f>
        <v/>
      </c>
      <c r="H306" t="str">
        <f>IF(SUM('B1.1'!$U322:$Z322)=6,'B1.1'!G322,"")</f>
        <v/>
      </c>
      <c r="I306" t="str">
        <f>IF(SUM('B1.1'!$U322:$Z322)=6,'B1.1'!H322,"")</f>
        <v/>
      </c>
      <c r="J306" t="str">
        <f>IF(SUM('B1.1'!$U322:$Z322)=6,'B1.1'!I322,"")</f>
        <v/>
      </c>
    </row>
    <row r="307" spans="1:10" x14ac:dyDescent="0.25">
      <c r="A307" t="str">
        <f>IF(SUM('B1.1'!U323:Z323)=6,'Angaben KH-Standort'!$D$27,"")</f>
        <v/>
      </c>
      <c r="B307" t="str">
        <f>IF(SUM('B1.1'!U323:Z323)=67,'Angaben KH-Standort'!$D$26,"")</f>
        <v/>
      </c>
      <c r="C307" t="str">
        <f>IF(SUM('B1.1'!U323:Z323)=6,'Angaben KH-Standort'!$D$13,"")</f>
        <v/>
      </c>
      <c r="D307" t="str">
        <f>IF(SUM('B1.1'!$U323:$Z323)=6,'B1.1'!C323,"")</f>
        <v/>
      </c>
      <c r="E307" t="str">
        <f>IF(SUM('B1.1'!$U323:$Z323)=6,'B1.1'!D323,"")</f>
        <v/>
      </c>
      <c r="F307" t="str">
        <f>IF(SUM('B1.1'!$U323:$Z323)=6,'B1.1'!E323,"")</f>
        <v/>
      </c>
      <c r="G307" t="str">
        <f>IF(SUM('B1.1'!$U323:$Z323)=6,'B1.1'!F323,"")</f>
        <v/>
      </c>
      <c r="H307" t="str">
        <f>IF(SUM('B1.1'!$U323:$Z323)=6,'B1.1'!G323,"")</f>
        <v/>
      </c>
      <c r="I307" t="str">
        <f>IF(SUM('B1.1'!$U323:$Z323)=6,'B1.1'!H323,"")</f>
        <v/>
      </c>
      <c r="J307" t="str">
        <f>IF(SUM('B1.1'!$U323:$Z323)=6,'B1.1'!I323,"")</f>
        <v/>
      </c>
    </row>
    <row r="308" spans="1:10" x14ac:dyDescent="0.25">
      <c r="A308" t="str">
        <f>IF(SUM('B1.1'!U324:Z324)=6,'Angaben KH-Standort'!$D$27,"")</f>
        <v/>
      </c>
      <c r="B308" t="str">
        <f>IF(SUM('B1.1'!U324:Z324)=67,'Angaben KH-Standort'!$D$26,"")</f>
        <v/>
      </c>
      <c r="C308" t="str">
        <f>IF(SUM('B1.1'!U324:Z324)=6,'Angaben KH-Standort'!$D$13,"")</f>
        <v/>
      </c>
      <c r="D308" t="str">
        <f>IF(SUM('B1.1'!$U324:$Z324)=6,'B1.1'!C324,"")</f>
        <v/>
      </c>
      <c r="E308" t="str">
        <f>IF(SUM('B1.1'!$U324:$Z324)=6,'B1.1'!D324,"")</f>
        <v/>
      </c>
      <c r="F308" t="str">
        <f>IF(SUM('B1.1'!$U324:$Z324)=6,'B1.1'!E324,"")</f>
        <v/>
      </c>
      <c r="G308" t="str">
        <f>IF(SUM('B1.1'!$U324:$Z324)=6,'B1.1'!F324,"")</f>
        <v/>
      </c>
      <c r="H308" t="str">
        <f>IF(SUM('B1.1'!$U324:$Z324)=6,'B1.1'!G324,"")</f>
        <v/>
      </c>
      <c r="I308" t="str">
        <f>IF(SUM('B1.1'!$U324:$Z324)=6,'B1.1'!H324,"")</f>
        <v/>
      </c>
      <c r="J308" t="str">
        <f>IF(SUM('B1.1'!$U324:$Z324)=6,'B1.1'!I324,"")</f>
        <v/>
      </c>
    </row>
    <row r="309" spans="1:10" x14ac:dyDescent="0.25">
      <c r="A309" t="str">
        <f>IF(SUM('B1.1'!U325:Z325)=6,'Angaben KH-Standort'!$D$27,"")</f>
        <v/>
      </c>
      <c r="B309" t="str">
        <f>IF(SUM('B1.1'!U325:Z325)=67,'Angaben KH-Standort'!$D$26,"")</f>
        <v/>
      </c>
      <c r="C309" t="str">
        <f>IF(SUM('B1.1'!U325:Z325)=6,'Angaben KH-Standort'!$D$13,"")</f>
        <v/>
      </c>
      <c r="D309" t="str">
        <f>IF(SUM('B1.1'!$U325:$Z325)=6,'B1.1'!C325,"")</f>
        <v/>
      </c>
      <c r="E309" t="str">
        <f>IF(SUM('B1.1'!$U325:$Z325)=6,'B1.1'!D325,"")</f>
        <v/>
      </c>
      <c r="F309" t="str">
        <f>IF(SUM('B1.1'!$U325:$Z325)=6,'B1.1'!E325,"")</f>
        <v/>
      </c>
      <c r="G309" t="str">
        <f>IF(SUM('B1.1'!$U325:$Z325)=6,'B1.1'!F325,"")</f>
        <v/>
      </c>
      <c r="H309" t="str">
        <f>IF(SUM('B1.1'!$U325:$Z325)=6,'B1.1'!G325,"")</f>
        <v/>
      </c>
      <c r="I309" t="str">
        <f>IF(SUM('B1.1'!$U325:$Z325)=6,'B1.1'!H325,"")</f>
        <v/>
      </c>
      <c r="J309" t="str">
        <f>IF(SUM('B1.1'!$U325:$Z325)=6,'B1.1'!I325,"")</f>
        <v/>
      </c>
    </row>
    <row r="310" spans="1:10" x14ac:dyDescent="0.25">
      <c r="A310" t="str">
        <f>IF(SUM('B1.1'!U326:Z326)=6,'Angaben KH-Standort'!$D$27,"")</f>
        <v/>
      </c>
      <c r="B310" t="str">
        <f>IF(SUM('B1.1'!U326:Z326)=67,'Angaben KH-Standort'!$D$26,"")</f>
        <v/>
      </c>
      <c r="C310" t="str">
        <f>IF(SUM('B1.1'!U326:Z326)=6,'Angaben KH-Standort'!$D$13,"")</f>
        <v/>
      </c>
      <c r="D310" t="str">
        <f>IF(SUM('B1.1'!$U326:$Z326)=6,'B1.1'!C326,"")</f>
        <v/>
      </c>
      <c r="E310" t="str">
        <f>IF(SUM('B1.1'!$U326:$Z326)=6,'B1.1'!D326,"")</f>
        <v/>
      </c>
      <c r="F310" t="str">
        <f>IF(SUM('B1.1'!$U326:$Z326)=6,'B1.1'!E326,"")</f>
        <v/>
      </c>
      <c r="G310" t="str">
        <f>IF(SUM('B1.1'!$U326:$Z326)=6,'B1.1'!F326,"")</f>
        <v/>
      </c>
      <c r="H310" t="str">
        <f>IF(SUM('B1.1'!$U326:$Z326)=6,'B1.1'!G326,"")</f>
        <v/>
      </c>
      <c r="I310" t="str">
        <f>IF(SUM('B1.1'!$U326:$Z326)=6,'B1.1'!H326,"")</f>
        <v/>
      </c>
      <c r="J310" t="str">
        <f>IF(SUM('B1.1'!$U326:$Z326)=6,'B1.1'!I326,"")</f>
        <v/>
      </c>
    </row>
    <row r="311" spans="1:10" x14ac:dyDescent="0.25">
      <c r="A311" t="str">
        <f>IF(SUM('B1.1'!U327:Z327)=6,'Angaben KH-Standort'!$D$27,"")</f>
        <v/>
      </c>
      <c r="B311" t="str">
        <f>IF(SUM('B1.1'!U327:Z327)=67,'Angaben KH-Standort'!$D$26,"")</f>
        <v/>
      </c>
      <c r="C311" t="str">
        <f>IF(SUM('B1.1'!U327:Z327)=6,'Angaben KH-Standort'!$D$13,"")</f>
        <v/>
      </c>
      <c r="D311" t="str">
        <f>IF(SUM('B1.1'!$U327:$Z327)=6,'B1.1'!C327,"")</f>
        <v/>
      </c>
      <c r="E311" t="str">
        <f>IF(SUM('B1.1'!$U327:$Z327)=6,'B1.1'!D327,"")</f>
        <v/>
      </c>
      <c r="F311" t="str">
        <f>IF(SUM('B1.1'!$U327:$Z327)=6,'B1.1'!E327,"")</f>
        <v/>
      </c>
      <c r="G311" t="str">
        <f>IF(SUM('B1.1'!$U327:$Z327)=6,'B1.1'!F327,"")</f>
        <v/>
      </c>
      <c r="H311" t="str">
        <f>IF(SUM('B1.1'!$U327:$Z327)=6,'B1.1'!G327,"")</f>
        <v/>
      </c>
      <c r="I311" t="str">
        <f>IF(SUM('B1.1'!$U327:$Z327)=6,'B1.1'!H327,"")</f>
        <v/>
      </c>
      <c r="J311" t="str">
        <f>IF(SUM('B1.1'!$U327:$Z327)=6,'B1.1'!I327,"")</f>
        <v/>
      </c>
    </row>
    <row r="312" spans="1:10" x14ac:dyDescent="0.25">
      <c r="A312" t="str">
        <f>IF(SUM('B1.1'!U328:Z328)=6,'Angaben KH-Standort'!$D$27,"")</f>
        <v/>
      </c>
      <c r="B312" t="str">
        <f>IF(SUM('B1.1'!U328:Z328)=67,'Angaben KH-Standort'!$D$26,"")</f>
        <v/>
      </c>
      <c r="C312" t="str">
        <f>IF(SUM('B1.1'!U328:Z328)=6,'Angaben KH-Standort'!$D$13,"")</f>
        <v/>
      </c>
      <c r="D312" t="str">
        <f>IF(SUM('B1.1'!$U328:$Z328)=6,'B1.1'!C328,"")</f>
        <v/>
      </c>
      <c r="E312" t="str">
        <f>IF(SUM('B1.1'!$U328:$Z328)=6,'B1.1'!D328,"")</f>
        <v/>
      </c>
      <c r="F312" t="str">
        <f>IF(SUM('B1.1'!$U328:$Z328)=6,'B1.1'!E328,"")</f>
        <v/>
      </c>
      <c r="G312" t="str">
        <f>IF(SUM('B1.1'!$U328:$Z328)=6,'B1.1'!F328,"")</f>
        <v/>
      </c>
      <c r="H312" t="str">
        <f>IF(SUM('B1.1'!$U328:$Z328)=6,'B1.1'!G328,"")</f>
        <v/>
      </c>
      <c r="I312" t="str">
        <f>IF(SUM('B1.1'!$U328:$Z328)=6,'B1.1'!H328,"")</f>
        <v/>
      </c>
      <c r="J312" t="str">
        <f>IF(SUM('B1.1'!$U328:$Z328)=6,'B1.1'!I328,"")</f>
        <v/>
      </c>
    </row>
    <row r="313" spans="1:10" x14ac:dyDescent="0.25">
      <c r="A313" t="str">
        <f>IF(SUM('B1.1'!U329:Z329)=6,'Angaben KH-Standort'!$D$27,"")</f>
        <v/>
      </c>
      <c r="B313" t="str">
        <f>IF(SUM('B1.1'!U329:Z329)=67,'Angaben KH-Standort'!$D$26,"")</f>
        <v/>
      </c>
      <c r="C313" t="str">
        <f>IF(SUM('B1.1'!U329:Z329)=6,'Angaben KH-Standort'!$D$13,"")</f>
        <v/>
      </c>
      <c r="D313" t="str">
        <f>IF(SUM('B1.1'!$U329:$Z329)=6,'B1.1'!C329,"")</f>
        <v/>
      </c>
      <c r="E313" t="str">
        <f>IF(SUM('B1.1'!$U329:$Z329)=6,'B1.1'!D329,"")</f>
        <v/>
      </c>
      <c r="F313" t="str">
        <f>IF(SUM('B1.1'!$U329:$Z329)=6,'B1.1'!E329,"")</f>
        <v/>
      </c>
      <c r="G313" t="str">
        <f>IF(SUM('B1.1'!$U329:$Z329)=6,'B1.1'!F329,"")</f>
        <v/>
      </c>
      <c r="H313" t="str">
        <f>IF(SUM('B1.1'!$U329:$Z329)=6,'B1.1'!G329,"")</f>
        <v/>
      </c>
      <c r="I313" t="str">
        <f>IF(SUM('B1.1'!$U329:$Z329)=6,'B1.1'!H329,"")</f>
        <v/>
      </c>
      <c r="J313" t="str">
        <f>IF(SUM('B1.1'!$U329:$Z329)=6,'B1.1'!I329,"")</f>
        <v/>
      </c>
    </row>
    <row r="314" spans="1:10" x14ac:dyDescent="0.25">
      <c r="A314" t="str">
        <f>IF(SUM('B1.1'!U330:Z330)=6,'Angaben KH-Standort'!$D$27,"")</f>
        <v/>
      </c>
      <c r="B314" t="str">
        <f>IF(SUM('B1.1'!U330:Z330)=67,'Angaben KH-Standort'!$D$26,"")</f>
        <v/>
      </c>
      <c r="C314" t="str">
        <f>IF(SUM('B1.1'!U330:Z330)=6,'Angaben KH-Standort'!$D$13,"")</f>
        <v/>
      </c>
      <c r="D314" t="str">
        <f>IF(SUM('B1.1'!$U330:$Z330)=6,'B1.1'!C330,"")</f>
        <v/>
      </c>
      <c r="E314" t="str">
        <f>IF(SUM('B1.1'!$U330:$Z330)=6,'B1.1'!D330,"")</f>
        <v/>
      </c>
      <c r="F314" t="str">
        <f>IF(SUM('B1.1'!$U330:$Z330)=6,'B1.1'!E330,"")</f>
        <v/>
      </c>
      <c r="G314" t="str">
        <f>IF(SUM('B1.1'!$U330:$Z330)=6,'B1.1'!F330,"")</f>
        <v/>
      </c>
      <c r="H314" t="str">
        <f>IF(SUM('B1.1'!$U330:$Z330)=6,'B1.1'!G330,"")</f>
        <v/>
      </c>
      <c r="I314" t="str">
        <f>IF(SUM('B1.1'!$U330:$Z330)=6,'B1.1'!H330,"")</f>
        <v/>
      </c>
      <c r="J314" t="str">
        <f>IF(SUM('B1.1'!$U330:$Z330)=6,'B1.1'!I330,"")</f>
        <v/>
      </c>
    </row>
    <row r="315" spans="1:10" x14ac:dyDescent="0.25">
      <c r="A315" t="str">
        <f>IF(SUM('B1.1'!U331:Z331)=6,'Angaben KH-Standort'!$D$27,"")</f>
        <v/>
      </c>
      <c r="B315" t="str">
        <f>IF(SUM('B1.1'!U331:Z331)=67,'Angaben KH-Standort'!$D$26,"")</f>
        <v/>
      </c>
      <c r="C315" t="str">
        <f>IF(SUM('B1.1'!U331:Z331)=6,'Angaben KH-Standort'!$D$13,"")</f>
        <v/>
      </c>
      <c r="D315" t="str">
        <f>IF(SUM('B1.1'!$U331:$Z331)=6,'B1.1'!C331,"")</f>
        <v/>
      </c>
      <c r="E315" t="str">
        <f>IF(SUM('B1.1'!$U331:$Z331)=6,'B1.1'!D331,"")</f>
        <v/>
      </c>
      <c r="F315" t="str">
        <f>IF(SUM('B1.1'!$U331:$Z331)=6,'B1.1'!E331,"")</f>
        <v/>
      </c>
      <c r="G315" t="str">
        <f>IF(SUM('B1.1'!$U331:$Z331)=6,'B1.1'!F331,"")</f>
        <v/>
      </c>
      <c r="H315" t="str">
        <f>IF(SUM('B1.1'!$U331:$Z331)=6,'B1.1'!G331,"")</f>
        <v/>
      </c>
      <c r="I315" t="str">
        <f>IF(SUM('B1.1'!$U331:$Z331)=6,'B1.1'!H331,"")</f>
        <v/>
      </c>
      <c r="J315" t="str">
        <f>IF(SUM('B1.1'!$U331:$Z331)=6,'B1.1'!I331,"")</f>
        <v/>
      </c>
    </row>
    <row r="316" spans="1:10" x14ac:dyDescent="0.25">
      <c r="A316" t="str">
        <f>IF(SUM('B1.1'!U332:Z332)=6,'Angaben KH-Standort'!$D$27,"")</f>
        <v/>
      </c>
      <c r="B316" t="str">
        <f>IF(SUM('B1.1'!U332:Z332)=67,'Angaben KH-Standort'!$D$26,"")</f>
        <v/>
      </c>
      <c r="C316" t="str">
        <f>IF(SUM('B1.1'!U332:Z332)=6,'Angaben KH-Standort'!$D$13,"")</f>
        <v/>
      </c>
      <c r="D316" t="str">
        <f>IF(SUM('B1.1'!$U332:$Z332)=6,'B1.1'!C332,"")</f>
        <v/>
      </c>
      <c r="E316" t="str">
        <f>IF(SUM('B1.1'!$U332:$Z332)=6,'B1.1'!D332,"")</f>
        <v/>
      </c>
      <c r="F316" t="str">
        <f>IF(SUM('B1.1'!$U332:$Z332)=6,'B1.1'!E332,"")</f>
        <v/>
      </c>
      <c r="G316" t="str">
        <f>IF(SUM('B1.1'!$U332:$Z332)=6,'B1.1'!F332,"")</f>
        <v/>
      </c>
      <c r="H316" t="str">
        <f>IF(SUM('B1.1'!$U332:$Z332)=6,'B1.1'!G332,"")</f>
        <v/>
      </c>
      <c r="I316" t="str">
        <f>IF(SUM('B1.1'!$U332:$Z332)=6,'B1.1'!H332,"")</f>
        <v/>
      </c>
      <c r="J316" t="str">
        <f>IF(SUM('B1.1'!$U332:$Z332)=6,'B1.1'!I332,"")</f>
        <v/>
      </c>
    </row>
    <row r="317" spans="1:10" x14ac:dyDescent="0.25">
      <c r="A317" t="str">
        <f>IF(SUM('B1.1'!U333:Z333)=6,'Angaben KH-Standort'!$D$27,"")</f>
        <v/>
      </c>
      <c r="B317" t="str">
        <f>IF(SUM('B1.1'!U333:Z333)=67,'Angaben KH-Standort'!$D$26,"")</f>
        <v/>
      </c>
      <c r="C317" t="str">
        <f>IF(SUM('B1.1'!U333:Z333)=6,'Angaben KH-Standort'!$D$13,"")</f>
        <v/>
      </c>
      <c r="D317" t="str">
        <f>IF(SUM('B1.1'!$U333:$Z333)=6,'B1.1'!C333,"")</f>
        <v/>
      </c>
      <c r="E317" t="str">
        <f>IF(SUM('B1.1'!$U333:$Z333)=6,'B1.1'!D333,"")</f>
        <v/>
      </c>
      <c r="F317" t="str">
        <f>IF(SUM('B1.1'!$U333:$Z333)=6,'B1.1'!E333,"")</f>
        <v/>
      </c>
      <c r="G317" t="str">
        <f>IF(SUM('B1.1'!$U333:$Z333)=6,'B1.1'!F333,"")</f>
        <v/>
      </c>
      <c r="H317" t="str">
        <f>IF(SUM('B1.1'!$U333:$Z333)=6,'B1.1'!G333,"")</f>
        <v/>
      </c>
      <c r="I317" t="str">
        <f>IF(SUM('B1.1'!$U333:$Z333)=6,'B1.1'!H333,"")</f>
        <v/>
      </c>
      <c r="J317" t="str">
        <f>IF(SUM('B1.1'!$U333:$Z333)=6,'B1.1'!I333,"")</f>
        <v/>
      </c>
    </row>
    <row r="318" spans="1:10" x14ac:dyDescent="0.25">
      <c r="A318" t="str">
        <f>IF(SUM('B1.1'!U334:Z334)=6,'Angaben KH-Standort'!$D$27,"")</f>
        <v/>
      </c>
      <c r="B318" t="str">
        <f>IF(SUM('B1.1'!U334:Z334)=67,'Angaben KH-Standort'!$D$26,"")</f>
        <v/>
      </c>
      <c r="C318" t="str">
        <f>IF(SUM('B1.1'!U334:Z334)=6,'Angaben KH-Standort'!$D$13,"")</f>
        <v/>
      </c>
      <c r="D318" t="str">
        <f>IF(SUM('B1.1'!$U334:$Z334)=6,'B1.1'!C334,"")</f>
        <v/>
      </c>
      <c r="E318" t="str">
        <f>IF(SUM('B1.1'!$U334:$Z334)=6,'B1.1'!D334,"")</f>
        <v/>
      </c>
      <c r="F318" t="str">
        <f>IF(SUM('B1.1'!$U334:$Z334)=6,'B1.1'!E334,"")</f>
        <v/>
      </c>
      <c r="G318" t="str">
        <f>IF(SUM('B1.1'!$U334:$Z334)=6,'B1.1'!F334,"")</f>
        <v/>
      </c>
      <c r="H318" t="str">
        <f>IF(SUM('B1.1'!$U334:$Z334)=6,'B1.1'!G334,"")</f>
        <v/>
      </c>
      <c r="I318" t="str">
        <f>IF(SUM('B1.1'!$U334:$Z334)=6,'B1.1'!H334,"")</f>
        <v/>
      </c>
      <c r="J318" t="str">
        <f>IF(SUM('B1.1'!$U334:$Z334)=6,'B1.1'!I334,"")</f>
        <v/>
      </c>
    </row>
    <row r="319" spans="1:10" x14ac:dyDescent="0.25">
      <c r="A319" t="str">
        <f>IF(SUM('B1.1'!U335:Z335)=6,'Angaben KH-Standort'!$D$27,"")</f>
        <v/>
      </c>
      <c r="B319" t="str">
        <f>IF(SUM('B1.1'!U335:Z335)=67,'Angaben KH-Standort'!$D$26,"")</f>
        <v/>
      </c>
      <c r="C319" t="str">
        <f>IF(SUM('B1.1'!U335:Z335)=6,'Angaben KH-Standort'!$D$13,"")</f>
        <v/>
      </c>
      <c r="D319" t="str">
        <f>IF(SUM('B1.1'!$U335:$Z335)=6,'B1.1'!C335,"")</f>
        <v/>
      </c>
      <c r="E319" t="str">
        <f>IF(SUM('B1.1'!$U335:$Z335)=6,'B1.1'!D335,"")</f>
        <v/>
      </c>
      <c r="F319" t="str">
        <f>IF(SUM('B1.1'!$U335:$Z335)=6,'B1.1'!E335,"")</f>
        <v/>
      </c>
      <c r="G319" t="str">
        <f>IF(SUM('B1.1'!$U335:$Z335)=6,'B1.1'!F335,"")</f>
        <v/>
      </c>
      <c r="H319" t="str">
        <f>IF(SUM('B1.1'!$U335:$Z335)=6,'B1.1'!G335,"")</f>
        <v/>
      </c>
      <c r="I319" t="str">
        <f>IF(SUM('B1.1'!$U335:$Z335)=6,'B1.1'!H335,"")</f>
        <v/>
      </c>
      <c r="J319" t="str">
        <f>IF(SUM('B1.1'!$U335:$Z335)=6,'B1.1'!I335,"")</f>
        <v/>
      </c>
    </row>
    <row r="320" spans="1:10" x14ac:dyDescent="0.25">
      <c r="A320" t="str">
        <f>IF(SUM('B1.1'!U336:Z336)=6,'Angaben KH-Standort'!$D$27,"")</f>
        <v/>
      </c>
      <c r="B320" t="str">
        <f>IF(SUM('B1.1'!U336:Z336)=67,'Angaben KH-Standort'!$D$26,"")</f>
        <v/>
      </c>
      <c r="C320" t="str">
        <f>IF(SUM('B1.1'!U336:Z336)=6,'Angaben KH-Standort'!$D$13,"")</f>
        <v/>
      </c>
      <c r="D320" t="str">
        <f>IF(SUM('B1.1'!$U336:$Z336)=6,'B1.1'!C336,"")</f>
        <v/>
      </c>
      <c r="E320" t="str">
        <f>IF(SUM('B1.1'!$U336:$Z336)=6,'B1.1'!D336,"")</f>
        <v/>
      </c>
      <c r="F320" t="str">
        <f>IF(SUM('B1.1'!$U336:$Z336)=6,'B1.1'!E336,"")</f>
        <v/>
      </c>
      <c r="G320" t="str">
        <f>IF(SUM('B1.1'!$U336:$Z336)=6,'B1.1'!F336,"")</f>
        <v/>
      </c>
      <c r="H320" t="str">
        <f>IF(SUM('B1.1'!$U336:$Z336)=6,'B1.1'!G336,"")</f>
        <v/>
      </c>
      <c r="I320" t="str">
        <f>IF(SUM('B1.1'!$U336:$Z336)=6,'B1.1'!H336,"")</f>
        <v/>
      </c>
      <c r="J320" t="str">
        <f>IF(SUM('B1.1'!$U336:$Z336)=6,'B1.1'!I336,"")</f>
        <v/>
      </c>
    </row>
    <row r="321" spans="1:10" x14ac:dyDescent="0.25">
      <c r="A321" t="str">
        <f>IF(SUM('B1.1'!U337:Z337)=6,'Angaben KH-Standort'!$D$27,"")</f>
        <v/>
      </c>
      <c r="B321" t="str">
        <f>IF(SUM('B1.1'!U337:Z337)=67,'Angaben KH-Standort'!$D$26,"")</f>
        <v/>
      </c>
      <c r="C321" t="str">
        <f>IF(SUM('B1.1'!U337:Z337)=6,'Angaben KH-Standort'!$D$13,"")</f>
        <v/>
      </c>
      <c r="D321" t="str">
        <f>IF(SUM('B1.1'!$U337:$Z337)=6,'B1.1'!C337,"")</f>
        <v/>
      </c>
      <c r="E321" t="str">
        <f>IF(SUM('B1.1'!$U337:$Z337)=6,'B1.1'!D337,"")</f>
        <v/>
      </c>
      <c r="F321" t="str">
        <f>IF(SUM('B1.1'!$U337:$Z337)=6,'B1.1'!E337,"")</f>
        <v/>
      </c>
      <c r="G321" t="str">
        <f>IF(SUM('B1.1'!$U337:$Z337)=6,'B1.1'!F337,"")</f>
        <v/>
      </c>
      <c r="H321" t="str">
        <f>IF(SUM('B1.1'!$U337:$Z337)=6,'B1.1'!G337,"")</f>
        <v/>
      </c>
      <c r="I321" t="str">
        <f>IF(SUM('B1.1'!$U337:$Z337)=6,'B1.1'!H337,"")</f>
        <v/>
      </c>
      <c r="J321" t="str">
        <f>IF(SUM('B1.1'!$U337:$Z337)=6,'B1.1'!I337,"")</f>
        <v/>
      </c>
    </row>
    <row r="322" spans="1:10" x14ac:dyDescent="0.25">
      <c r="A322" t="str">
        <f>IF(SUM('B1.1'!U338:Z338)=6,'Angaben KH-Standort'!$D$27,"")</f>
        <v/>
      </c>
      <c r="B322" t="str">
        <f>IF(SUM('B1.1'!U338:Z338)=67,'Angaben KH-Standort'!$D$26,"")</f>
        <v/>
      </c>
      <c r="C322" t="str">
        <f>IF(SUM('B1.1'!U338:Z338)=6,'Angaben KH-Standort'!$D$13,"")</f>
        <v/>
      </c>
      <c r="D322" t="str">
        <f>IF(SUM('B1.1'!$U338:$Z338)=6,'B1.1'!C338,"")</f>
        <v/>
      </c>
      <c r="E322" t="str">
        <f>IF(SUM('B1.1'!$U338:$Z338)=6,'B1.1'!D338,"")</f>
        <v/>
      </c>
      <c r="F322" t="str">
        <f>IF(SUM('B1.1'!$U338:$Z338)=6,'B1.1'!E338,"")</f>
        <v/>
      </c>
      <c r="G322" t="str">
        <f>IF(SUM('B1.1'!$U338:$Z338)=6,'B1.1'!F338,"")</f>
        <v/>
      </c>
      <c r="H322" t="str">
        <f>IF(SUM('B1.1'!$U338:$Z338)=6,'B1.1'!G338,"")</f>
        <v/>
      </c>
      <c r="I322" t="str">
        <f>IF(SUM('B1.1'!$U338:$Z338)=6,'B1.1'!H338,"")</f>
        <v/>
      </c>
      <c r="J322" t="str">
        <f>IF(SUM('B1.1'!$U338:$Z338)=6,'B1.1'!I338,"")</f>
        <v/>
      </c>
    </row>
    <row r="323" spans="1:10" x14ac:dyDescent="0.25">
      <c r="A323" t="str">
        <f>IF(SUM('B1.1'!U339:Z339)=6,'Angaben KH-Standort'!$D$27,"")</f>
        <v/>
      </c>
      <c r="B323" t="str">
        <f>IF(SUM('B1.1'!U339:Z339)=67,'Angaben KH-Standort'!$D$26,"")</f>
        <v/>
      </c>
      <c r="C323" t="str">
        <f>IF(SUM('B1.1'!U339:Z339)=6,'Angaben KH-Standort'!$D$13,"")</f>
        <v/>
      </c>
      <c r="D323" t="str">
        <f>IF(SUM('B1.1'!$U339:$Z339)=6,'B1.1'!C339,"")</f>
        <v/>
      </c>
      <c r="E323" t="str">
        <f>IF(SUM('B1.1'!$U339:$Z339)=6,'B1.1'!D339,"")</f>
        <v/>
      </c>
      <c r="F323" t="str">
        <f>IF(SUM('B1.1'!$U339:$Z339)=6,'B1.1'!E339,"")</f>
        <v/>
      </c>
      <c r="G323" t="str">
        <f>IF(SUM('B1.1'!$U339:$Z339)=6,'B1.1'!F339,"")</f>
        <v/>
      </c>
      <c r="H323" t="str">
        <f>IF(SUM('B1.1'!$U339:$Z339)=6,'B1.1'!G339,"")</f>
        <v/>
      </c>
      <c r="I323" t="str">
        <f>IF(SUM('B1.1'!$U339:$Z339)=6,'B1.1'!H339,"")</f>
        <v/>
      </c>
      <c r="J323" t="str">
        <f>IF(SUM('B1.1'!$U339:$Z339)=6,'B1.1'!I339,"")</f>
        <v/>
      </c>
    </row>
    <row r="324" spans="1:10" x14ac:dyDescent="0.25">
      <c r="A324" t="str">
        <f>IF(SUM('B1.1'!U340:Z340)=6,'Angaben KH-Standort'!$D$27,"")</f>
        <v/>
      </c>
      <c r="B324" t="str">
        <f>IF(SUM('B1.1'!U340:Z340)=67,'Angaben KH-Standort'!$D$26,"")</f>
        <v/>
      </c>
      <c r="C324" t="str">
        <f>IF(SUM('B1.1'!U340:Z340)=6,'Angaben KH-Standort'!$D$13,"")</f>
        <v/>
      </c>
      <c r="D324" t="str">
        <f>IF(SUM('B1.1'!$U340:$Z340)=6,'B1.1'!C340,"")</f>
        <v/>
      </c>
      <c r="E324" t="str">
        <f>IF(SUM('B1.1'!$U340:$Z340)=6,'B1.1'!D340,"")</f>
        <v/>
      </c>
      <c r="F324" t="str">
        <f>IF(SUM('B1.1'!$U340:$Z340)=6,'B1.1'!E340,"")</f>
        <v/>
      </c>
      <c r="G324" t="str">
        <f>IF(SUM('B1.1'!$U340:$Z340)=6,'B1.1'!F340,"")</f>
        <v/>
      </c>
      <c r="H324" t="str">
        <f>IF(SUM('B1.1'!$U340:$Z340)=6,'B1.1'!G340,"")</f>
        <v/>
      </c>
      <c r="I324" t="str">
        <f>IF(SUM('B1.1'!$U340:$Z340)=6,'B1.1'!H340,"")</f>
        <v/>
      </c>
      <c r="J324" t="str">
        <f>IF(SUM('B1.1'!$U340:$Z340)=6,'B1.1'!I340,"")</f>
        <v/>
      </c>
    </row>
    <row r="325" spans="1:10" x14ac:dyDescent="0.25">
      <c r="A325" t="str">
        <f>IF(SUM('B1.1'!U341:Z341)=6,'Angaben KH-Standort'!$D$27,"")</f>
        <v/>
      </c>
      <c r="B325" t="str">
        <f>IF(SUM('B1.1'!U341:Z341)=67,'Angaben KH-Standort'!$D$26,"")</f>
        <v/>
      </c>
      <c r="C325" t="str">
        <f>IF(SUM('B1.1'!U341:Z341)=6,'Angaben KH-Standort'!$D$13,"")</f>
        <v/>
      </c>
      <c r="D325" t="str">
        <f>IF(SUM('B1.1'!$U341:$Z341)=6,'B1.1'!C341,"")</f>
        <v/>
      </c>
      <c r="E325" t="str">
        <f>IF(SUM('B1.1'!$U341:$Z341)=6,'B1.1'!D341,"")</f>
        <v/>
      </c>
      <c r="F325" t="str">
        <f>IF(SUM('B1.1'!$U341:$Z341)=6,'B1.1'!E341,"")</f>
        <v/>
      </c>
      <c r="G325" t="str">
        <f>IF(SUM('B1.1'!$U341:$Z341)=6,'B1.1'!F341,"")</f>
        <v/>
      </c>
      <c r="H325" t="str">
        <f>IF(SUM('B1.1'!$U341:$Z341)=6,'B1.1'!G341,"")</f>
        <v/>
      </c>
      <c r="I325" t="str">
        <f>IF(SUM('B1.1'!$U341:$Z341)=6,'B1.1'!H341,"")</f>
        <v/>
      </c>
      <c r="J325" t="str">
        <f>IF(SUM('B1.1'!$U341:$Z341)=6,'B1.1'!I341,"")</f>
        <v/>
      </c>
    </row>
    <row r="326" spans="1:10" x14ac:dyDescent="0.25">
      <c r="A326" t="str">
        <f>IF(SUM('B1.1'!U342:Z342)=6,'Angaben KH-Standort'!$D$27,"")</f>
        <v/>
      </c>
      <c r="B326" t="str">
        <f>IF(SUM('B1.1'!U342:Z342)=67,'Angaben KH-Standort'!$D$26,"")</f>
        <v/>
      </c>
      <c r="C326" t="str">
        <f>IF(SUM('B1.1'!U342:Z342)=6,'Angaben KH-Standort'!$D$13,"")</f>
        <v/>
      </c>
      <c r="D326" t="str">
        <f>IF(SUM('B1.1'!$U342:$Z342)=6,'B1.1'!C342,"")</f>
        <v/>
      </c>
      <c r="E326" t="str">
        <f>IF(SUM('B1.1'!$U342:$Z342)=6,'B1.1'!D342,"")</f>
        <v/>
      </c>
      <c r="F326" t="str">
        <f>IF(SUM('B1.1'!$U342:$Z342)=6,'B1.1'!E342,"")</f>
        <v/>
      </c>
      <c r="G326" t="str">
        <f>IF(SUM('B1.1'!$U342:$Z342)=6,'B1.1'!F342,"")</f>
        <v/>
      </c>
      <c r="H326" t="str">
        <f>IF(SUM('B1.1'!$U342:$Z342)=6,'B1.1'!G342,"")</f>
        <v/>
      </c>
      <c r="I326" t="str">
        <f>IF(SUM('B1.1'!$U342:$Z342)=6,'B1.1'!H342,"")</f>
        <v/>
      </c>
      <c r="J326" t="str">
        <f>IF(SUM('B1.1'!$U342:$Z342)=6,'B1.1'!I342,"")</f>
        <v/>
      </c>
    </row>
    <row r="327" spans="1:10" x14ac:dyDescent="0.25">
      <c r="A327" t="str">
        <f>IF(SUM('B1.1'!U343:Z343)=6,'Angaben KH-Standort'!$D$27,"")</f>
        <v/>
      </c>
      <c r="B327" t="str">
        <f>IF(SUM('B1.1'!U343:Z343)=67,'Angaben KH-Standort'!$D$26,"")</f>
        <v/>
      </c>
      <c r="C327" t="str">
        <f>IF(SUM('B1.1'!U343:Z343)=6,'Angaben KH-Standort'!$D$13,"")</f>
        <v/>
      </c>
      <c r="D327" t="str">
        <f>IF(SUM('B1.1'!$U343:$Z343)=6,'B1.1'!C343,"")</f>
        <v/>
      </c>
      <c r="E327" t="str">
        <f>IF(SUM('B1.1'!$U343:$Z343)=6,'B1.1'!D343,"")</f>
        <v/>
      </c>
      <c r="F327" t="str">
        <f>IF(SUM('B1.1'!$U343:$Z343)=6,'B1.1'!E343,"")</f>
        <v/>
      </c>
      <c r="G327" t="str">
        <f>IF(SUM('B1.1'!$U343:$Z343)=6,'B1.1'!F343,"")</f>
        <v/>
      </c>
      <c r="H327" t="str">
        <f>IF(SUM('B1.1'!$U343:$Z343)=6,'B1.1'!G343,"")</f>
        <v/>
      </c>
      <c r="I327" t="str">
        <f>IF(SUM('B1.1'!$U343:$Z343)=6,'B1.1'!H343,"")</f>
        <v/>
      </c>
      <c r="J327" t="str">
        <f>IF(SUM('B1.1'!$U343:$Z343)=6,'B1.1'!I343,"")</f>
        <v/>
      </c>
    </row>
    <row r="328" spans="1:10" x14ac:dyDescent="0.25">
      <c r="A328" t="str">
        <f>IF(SUM('B1.1'!U344:Z344)=6,'Angaben KH-Standort'!$D$27,"")</f>
        <v/>
      </c>
      <c r="B328" t="str">
        <f>IF(SUM('B1.1'!U344:Z344)=67,'Angaben KH-Standort'!$D$26,"")</f>
        <v/>
      </c>
      <c r="C328" t="str">
        <f>IF(SUM('B1.1'!U344:Z344)=6,'Angaben KH-Standort'!$D$13,"")</f>
        <v/>
      </c>
      <c r="D328" t="str">
        <f>IF(SUM('B1.1'!$U344:$Z344)=6,'B1.1'!C344,"")</f>
        <v/>
      </c>
      <c r="E328" t="str">
        <f>IF(SUM('B1.1'!$U344:$Z344)=6,'B1.1'!D344,"")</f>
        <v/>
      </c>
      <c r="F328" t="str">
        <f>IF(SUM('B1.1'!$U344:$Z344)=6,'B1.1'!E344,"")</f>
        <v/>
      </c>
      <c r="G328" t="str">
        <f>IF(SUM('B1.1'!$U344:$Z344)=6,'B1.1'!F344,"")</f>
        <v/>
      </c>
      <c r="H328" t="str">
        <f>IF(SUM('B1.1'!$U344:$Z344)=6,'B1.1'!G344,"")</f>
        <v/>
      </c>
      <c r="I328" t="str">
        <f>IF(SUM('B1.1'!$U344:$Z344)=6,'B1.1'!H344,"")</f>
        <v/>
      </c>
      <c r="J328" t="str">
        <f>IF(SUM('B1.1'!$U344:$Z344)=6,'B1.1'!I344,"")</f>
        <v/>
      </c>
    </row>
    <row r="329" spans="1:10" x14ac:dyDescent="0.25">
      <c r="A329" t="str">
        <f>IF(SUM('B1.1'!U345:Z345)=6,'Angaben KH-Standort'!$D$27,"")</f>
        <v/>
      </c>
      <c r="B329" t="str">
        <f>IF(SUM('B1.1'!U345:Z345)=67,'Angaben KH-Standort'!$D$26,"")</f>
        <v/>
      </c>
      <c r="C329" t="str">
        <f>IF(SUM('B1.1'!U345:Z345)=6,'Angaben KH-Standort'!$D$13,"")</f>
        <v/>
      </c>
      <c r="D329" t="str">
        <f>IF(SUM('B1.1'!$U345:$Z345)=6,'B1.1'!C345,"")</f>
        <v/>
      </c>
      <c r="E329" t="str">
        <f>IF(SUM('B1.1'!$U345:$Z345)=6,'B1.1'!D345,"")</f>
        <v/>
      </c>
      <c r="F329" t="str">
        <f>IF(SUM('B1.1'!$U345:$Z345)=6,'B1.1'!E345,"")</f>
        <v/>
      </c>
      <c r="G329" t="str">
        <f>IF(SUM('B1.1'!$U345:$Z345)=6,'B1.1'!F345,"")</f>
        <v/>
      </c>
      <c r="H329" t="str">
        <f>IF(SUM('B1.1'!$U345:$Z345)=6,'B1.1'!G345,"")</f>
        <v/>
      </c>
      <c r="I329" t="str">
        <f>IF(SUM('B1.1'!$U345:$Z345)=6,'B1.1'!H345,"")</f>
        <v/>
      </c>
      <c r="J329" t="str">
        <f>IF(SUM('B1.1'!$U345:$Z345)=6,'B1.1'!I345,"")</f>
        <v/>
      </c>
    </row>
    <row r="330" spans="1:10" x14ac:dyDescent="0.25">
      <c r="A330" t="str">
        <f>IF(SUM('B1.1'!U346:Z346)=6,'Angaben KH-Standort'!$D$27,"")</f>
        <v/>
      </c>
      <c r="B330" t="str">
        <f>IF(SUM('B1.1'!U346:Z346)=67,'Angaben KH-Standort'!$D$26,"")</f>
        <v/>
      </c>
      <c r="C330" t="str">
        <f>IF(SUM('B1.1'!U346:Z346)=6,'Angaben KH-Standort'!$D$13,"")</f>
        <v/>
      </c>
      <c r="D330" t="str">
        <f>IF(SUM('B1.1'!$U346:$Z346)=6,'B1.1'!C346,"")</f>
        <v/>
      </c>
      <c r="E330" t="str">
        <f>IF(SUM('B1.1'!$U346:$Z346)=6,'B1.1'!D346,"")</f>
        <v/>
      </c>
      <c r="F330" t="str">
        <f>IF(SUM('B1.1'!$U346:$Z346)=6,'B1.1'!E346,"")</f>
        <v/>
      </c>
      <c r="G330" t="str">
        <f>IF(SUM('B1.1'!$U346:$Z346)=6,'B1.1'!F346,"")</f>
        <v/>
      </c>
      <c r="H330" t="str">
        <f>IF(SUM('B1.1'!$U346:$Z346)=6,'B1.1'!G346,"")</f>
        <v/>
      </c>
      <c r="I330" t="str">
        <f>IF(SUM('B1.1'!$U346:$Z346)=6,'B1.1'!H346,"")</f>
        <v/>
      </c>
      <c r="J330" t="str">
        <f>IF(SUM('B1.1'!$U346:$Z346)=6,'B1.1'!I346,"")</f>
        <v/>
      </c>
    </row>
    <row r="331" spans="1:10" x14ac:dyDescent="0.25">
      <c r="A331" t="str">
        <f>IF(SUM('B1.1'!U347:Z347)=6,'Angaben KH-Standort'!$D$27,"")</f>
        <v/>
      </c>
      <c r="B331" t="str">
        <f>IF(SUM('B1.1'!U347:Z347)=67,'Angaben KH-Standort'!$D$26,"")</f>
        <v/>
      </c>
      <c r="C331" t="str">
        <f>IF(SUM('B1.1'!U347:Z347)=6,'Angaben KH-Standort'!$D$13,"")</f>
        <v/>
      </c>
      <c r="D331" t="str">
        <f>IF(SUM('B1.1'!$U347:$Z347)=6,'B1.1'!C347,"")</f>
        <v/>
      </c>
      <c r="E331" t="str">
        <f>IF(SUM('B1.1'!$U347:$Z347)=6,'B1.1'!D347,"")</f>
        <v/>
      </c>
      <c r="F331" t="str">
        <f>IF(SUM('B1.1'!$U347:$Z347)=6,'B1.1'!E347,"")</f>
        <v/>
      </c>
      <c r="G331" t="str">
        <f>IF(SUM('B1.1'!$U347:$Z347)=6,'B1.1'!F347,"")</f>
        <v/>
      </c>
      <c r="H331" t="str">
        <f>IF(SUM('B1.1'!$U347:$Z347)=6,'B1.1'!G347,"")</f>
        <v/>
      </c>
      <c r="I331" t="str">
        <f>IF(SUM('B1.1'!$U347:$Z347)=6,'B1.1'!H347,"")</f>
        <v/>
      </c>
      <c r="J331" t="str">
        <f>IF(SUM('B1.1'!$U347:$Z347)=6,'B1.1'!I347,"")</f>
        <v/>
      </c>
    </row>
    <row r="332" spans="1:10" x14ac:dyDescent="0.25">
      <c r="A332" t="str">
        <f>IF(SUM('B1.1'!U348:Z348)=6,'Angaben KH-Standort'!$D$27,"")</f>
        <v/>
      </c>
      <c r="B332" t="str">
        <f>IF(SUM('B1.1'!U348:Z348)=67,'Angaben KH-Standort'!$D$26,"")</f>
        <v/>
      </c>
      <c r="C332" t="str">
        <f>IF(SUM('B1.1'!U348:Z348)=6,'Angaben KH-Standort'!$D$13,"")</f>
        <v/>
      </c>
      <c r="D332" t="str">
        <f>IF(SUM('B1.1'!$U348:$Z348)=6,'B1.1'!C348,"")</f>
        <v/>
      </c>
      <c r="E332" t="str">
        <f>IF(SUM('B1.1'!$U348:$Z348)=6,'B1.1'!D348,"")</f>
        <v/>
      </c>
      <c r="F332" t="str">
        <f>IF(SUM('B1.1'!$U348:$Z348)=6,'B1.1'!E348,"")</f>
        <v/>
      </c>
      <c r="G332" t="str">
        <f>IF(SUM('B1.1'!$U348:$Z348)=6,'B1.1'!F348,"")</f>
        <v/>
      </c>
      <c r="H332" t="str">
        <f>IF(SUM('B1.1'!$U348:$Z348)=6,'B1.1'!G348,"")</f>
        <v/>
      </c>
      <c r="I332" t="str">
        <f>IF(SUM('B1.1'!$U348:$Z348)=6,'B1.1'!H348,"")</f>
        <v/>
      </c>
      <c r="J332" t="str">
        <f>IF(SUM('B1.1'!$U348:$Z348)=6,'B1.1'!I348,"")</f>
        <v/>
      </c>
    </row>
    <row r="333" spans="1:10" x14ac:dyDescent="0.25">
      <c r="A333" t="str">
        <f>IF(SUM('B1.1'!U349:Z349)=6,'Angaben KH-Standort'!$D$27,"")</f>
        <v/>
      </c>
      <c r="B333" t="str">
        <f>IF(SUM('B1.1'!U349:Z349)=67,'Angaben KH-Standort'!$D$26,"")</f>
        <v/>
      </c>
      <c r="C333" t="str">
        <f>IF(SUM('B1.1'!U349:Z349)=6,'Angaben KH-Standort'!$D$13,"")</f>
        <v/>
      </c>
      <c r="D333" t="str">
        <f>IF(SUM('B1.1'!$U349:$Z349)=6,'B1.1'!C349,"")</f>
        <v/>
      </c>
      <c r="E333" t="str">
        <f>IF(SUM('B1.1'!$U349:$Z349)=6,'B1.1'!D349,"")</f>
        <v/>
      </c>
      <c r="F333" t="str">
        <f>IF(SUM('B1.1'!$U349:$Z349)=6,'B1.1'!E349,"")</f>
        <v/>
      </c>
      <c r="G333" t="str">
        <f>IF(SUM('B1.1'!$U349:$Z349)=6,'B1.1'!F349,"")</f>
        <v/>
      </c>
      <c r="H333" t="str">
        <f>IF(SUM('B1.1'!$U349:$Z349)=6,'B1.1'!G349,"")</f>
        <v/>
      </c>
      <c r="I333" t="str">
        <f>IF(SUM('B1.1'!$U349:$Z349)=6,'B1.1'!H349,"")</f>
        <v/>
      </c>
      <c r="J333" t="str">
        <f>IF(SUM('B1.1'!$U349:$Z349)=6,'B1.1'!I349,"")</f>
        <v/>
      </c>
    </row>
    <row r="334" spans="1:10" x14ac:dyDescent="0.25">
      <c r="A334" t="str">
        <f>IF(SUM('B1.1'!U350:Z350)=6,'Angaben KH-Standort'!$D$27,"")</f>
        <v/>
      </c>
      <c r="B334" t="str">
        <f>IF(SUM('B1.1'!U350:Z350)=67,'Angaben KH-Standort'!$D$26,"")</f>
        <v/>
      </c>
      <c r="C334" t="str">
        <f>IF(SUM('B1.1'!U350:Z350)=6,'Angaben KH-Standort'!$D$13,"")</f>
        <v/>
      </c>
      <c r="D334" t="str">
        <f>IF(SUM('B1.1'!$U350:$Z350)=6,'B1.1'!C350,"")</f>
        <v/>
      </c>
      <c r="E334" t="str">
        <f>IF(SUM('B1.1'!$U350:$Z350)=6,'B1.1'!D350,"")</f>
        <v/>
      </c>
      <c r="F334" t="str">
        <f>IF(SUM('B1.1'!$U350:$Z350)=6,'B1.1'!E350,"")</f>
        <v/>
      </c>
      <c r="G334" t="str">
        <f>IF(SUM('B1.1'!$U350:$Z350)=6,'B1.1'!F350,"")</f>
        <v/>
      </c>
      <c r="H334" t="str">
        <f>IF(SUM('B1.1'!$U350:$Z350)=6,'B1.1'!G350,"")</f>
        <v/>
      </c>
      <c r="I334" t="str">
        <f>IF(SUM('B1.1'!$U350:$Z350)=6,'B1.1'!H350,"")</f>
        <v/>
      </c>
      <c r="J334" t="str">
        <f>IF(SUM('B1.1'!$U350:$Z350)=6,'B1.1'!I350,"")</f>
        <v/>
      </c>
    </row>
    <row r="335" spans="1:10" x14ac:dyDescent="0.25">
      <c r="A335" t="str">
        <f>IF(SUM('B1.1'!U351:Z351)=6,'Angaben KH-Standort'!$D$27,"")</f>
        <v/>
      </c>
      <c r="B335" t="str">
        <f>IF(SUM('B1.1'!U351:Z351)=67,'Angaben KH-Standort'!$D$26,"")</f>
        <v/>
      </c>
      <c r="C335" t="str">
        <f>IF(SUM('B1.1'!U351:Z351)=6,'Angaben KH-Standort'!$D$13,"")</f>
        <v/>
      </c>
      <c r="D335" t="str">
        <f>IF(SUM('B1.1'!$U351:$Z351)=6,'B1.1'!C351,"")</f>
        <v/>
      </c>
      <c r="E335" t="str">
        <f>IF(SUM('B1.1'!$U351:$Z351)=6,'B1.1'!D351,"")</f>
        <v/>
      </c>
      <c r="F335" t="str">
        <f>IF(SUM('B1.1'!$U351:$Z351)=6,'B1.1'!E351,"")</f>
        <v/>
      </c>
      <c r="G335" t="str">
        <f>IF(SUM('B1.1'!$U351:$Z351)=6,'B1.1'!F351,"")</f>
        <v/>
      </c>
      <c r="H335" t="str">
        <f>IF(SUM('B1.1'!$U351:$Z351)=6,'B1.1'!G351,"")</f>
        <v/>
      </c>
      <c r="I335" t="str">
        <f>IF(SUM('B1.1'!$U351:$Z351)=6,'B1.1'!H351,"")</f>
        <v/>
      </c>
      <c r="J335" t="str">
        <f>IF(SUM('B1.1'!$U351:$Z351)=6,'B1.1'!I351,"")</f>
        <v/>
      </c>
    </row>
    <row r="336" spans="1:10" x14ac:dyDescent="0.25">
      <c r="A336" t="str">
        <f>IF(SUM('B1.1'!U352:Z352)=6,'Angaben KH-Standort'!$D$27,"")</f>
        <v/>
      </c>
      <c r="B336" t="str">
        <f>IF(SUM('B1.1'!U352:Z352)=67,'Angaben KH-Standort'!$D$26,"")</f>
        <v/>
      </c>
      <c r="C336" t="str">
        <f>IF(SUM('B1.1'!U352:Z352)=6,'Angaben KH-Standort'!$D$13,"")</f>
        <v/>
      </c>
      <c r="D336" t="str">
        <f>IF(SUM('B1.1'!$U352:$Z352)=6,'B1.1'!C352,"")</f>
        <v/>
      </c>
      <c r="E336" t="str">
        <f>IF(SUM('B1.1'!$U352:$Z352)=6,'B1.1'!D352,"")</f>
        <v/>
      </c>
      <c r="F336" t="str">
        <f>IF(SUM('B1.1'!$U352:$Z352)=6,'B1.1'!E352,"")</f>
        <v/>
      </c>
      <c r="G336" t="str">
        <f>IF(SUM('B1.1'!$U352:$Z352)=6,'B1.1'!F352,"")</f>
        <v/>
      </c>
      <c r="H336" t="str">
        <f>IF(SUM('B1.1'!$U352:$Z352)=6,'B1.1'!G352,"")</f>
        <v/>
      </c>
      <c r="I336" t="str">
        <f>IF(SUM('B1.1'!$U352:$Z352)=6,'B1.1'!H352,"")</f>
        <v/>
      </c>
      <c r="J336" t="str">
        <f>IF(SUM('B1.1'!$U352:$Z352)=6,'B1.1'!I352,"")</f>
        <v/>
      </c>
    </row>
    <row r="337" spans="1:10" x14ac:dyDescent="0.25">
      <c r="A337" t="str">
        <f>IF(SUM('B1.1'!U353:Z353)=6,'Angaben KH-Standort'!$D$27,"")</f>
        <v/>
      </c>
      <c r="B337" t="str">
        <f>IF(SUM('B1.1'!U353:Z353)=67,'Angaben KH-Standort'!$D$26,"")</f>
        <v/>
      </c>
      <c r="C337" t="str">
        <f>IF(SUM('B1.1'!U353:Z353)=6,'Angaben KH-Standort'!$D$13,"")</f>
        <v/>
      </c>
      <c r="D337" t="str">
        <f>IF(SUM('B1.1'!$U353:$Z353)=6,'B1.1'!C353,"")</f>
        <v/>
      </c>
      <c r="E337" t="str">
        <f>IF(SUM('B1.1'!$U353:$Z353)=6,'B1.1'!D353,"")</f>
        <v/>
      </c>
      <c r="F337" t="str">
        <f>IF(SUM('B1.1'!$U353:$Z353)=6,'B1.1'!E353,"")</f>
        <v/>
      </c>
      <c r="G337" t="str">
        <f>IF(SUM('B1.1'!$U353:$Z353)=6,'B1.1'!F353,"")</f>
        <v/>
      </c>
      <c r="H337" t="str">
        <f>IF(SUM('B1.1'!$U353:$Z353)=6,'B1.1'!G353,"")</f>
        <v/>
      </c>
      <c r="I337" t="str">
        <f>IF(SUM('B1.1'!$U353:$Z353)=6,'B1.1'!H353,"")</f>
        <v/>
      </c>
      <c r="J337" t="str">
        <f>IF(SUM('B1.1'!$U353:$Z353)=6,'B1.1'!I353,"")</f>
        <v/>
      </c>
    </row>
    <row r="338" spans="1:10" x14ac:dyDescent="0.25">
      <c r="A338" t="str">
        <f>IF(SUM('B1.1'!U354:Z354)=6,'Angaben KH-Standort'!$D$27,"")</f>
        <v/>
      </c>
      <c r="B338" t="str">
        <f>IF(SUM('B1.1'!U354:Z354)=67,'Angaben KH-Standort'!$D$26,"")</f>
        <v/>
      </c>
      <c r="C338" t="str">
        <f>IF(SUM('B1.1'!U354:Z354)=6,'Angaben KH-Standort'!$D$13,"")</f>
        <v/>
      </c>
      <c r="D338" t="str">
        <f>IF(SUM('B1.1'!$U354:$Z354)=6,'B1.1'!C354,"")</f>
        <v/>
      </c>
      <c r="E338" t="str">
        <f>IF(SUM('B1.1'!$U354:$Z354)=6,'B1.1'!D354,"")</f>
        <v/>
      </c>
      <c r="F338" t="str">
        <f>IF(SUM('B1.1'!$U354:$Z354)=6,'B1.1'!E354,"")</f>
        <v/>
      </c>
      <c r="G338" t="str">
        <f>IF(SUM('B1.1'!$U354:$Z354)=6,'B1.1'!F354,"")</f>
        <v/>
      </c>
      <c r="H338" t="str">
        <f>IF(SUM('B1.1'!$U354:$Z354)=6,'B1.1'!G354,"")</f>
        <v/>
      </c>
      <c r="I338" t="str">
        <f>IF(SUM('B1.1'!$U354:$Z354)=6,'B1.1'!H354,"")</f>
        <v/>
      </c>
      <c r="J338" t="str">
        <f>IF(SUM('B1.1'!$U354:$Z354)=6,'B1.1'!I354,"")</f>
        <v/>
      </c>
    </row>
    <row r="339" spans="1:10" x14ac:dyDescent="0.25">
      <c r="A339" t="str">
        <f>IF(SUM('B1.1'!U355:Z355)=6,'Angaben KH-Standort'!$D$27,"")</f>
        <v/>
      </c>
      <c r="B339" t="str">
        <f>IF(SUM('B1.1'!U355:Z355)=67,'Angaben KH-Standort'!$D$26,"")</f>
        <v/>
      </c>
      <c r="C339" t="str">
        <f>IF(SUM('B1.1'!U355:Z355)=6,'Angaben KH-Standort'!$D$13,"")</f>
        <v/>
      </c>
      <c r="D339" t="str">
        <f>IF(SUM('B1.1'!$U355:$Z355)=6,'B1.1'!C355,"")</f>
        <v/>
      </c>
      <c r="E339" t="str">
        <f>IF(SUM('B1.1'!$U355:$Z355)=6,'B1.1'!D355,"")</f>
        <v/>
      </c>
      <c r="F339" t="str">
        <f>IF(SUM('B1.1'!$U355:$Z355)=6,'B1.1'!E355,"")</f>
        <v/>
      </c>
      <c r="G339" t="str">
        <f>IF(SUM('B1.1'!$U355:$Z355)=6,'B1.1'!F355,"")</f>
        <v/>
      </c>
      <c r="H339" t="str">
        <f>IF(SUM('B1.1'!$U355:$Z355)=6,'B1.1'!G355,"")</f>
        <v/>
      </c>
      <c r="I339" t="str">
        <f>IF(SUM('B1.1'!$U355:$Z355)=6,'B1.1'!H355,"")</f>
        <v/>
      </c>
      <c r="J339" t="str">
        <f>IF(SUM('B1.1'!$U355:$Z355)=6,'B1.1'!I355,"")</f>
        <v/>
      </c>
    </row>
    <row r="340" spans="1:10" x14ac:dyDescent="0.25">
      <c r="A340" t="str">
        <f>IF(SUM('B1.1'!U356:Z356)=6,'Angaben KH-Standort'!$D$27,"")</f>
        <v/>
      </c>
      <c r="B340" t="str">
        <f>IF(SUM('B1.1'!U356:Z356)=67,'Angaben KH-Standort'!$D$26,"")</f>
        <v/>
      </c>
      <c r="C340" t="str">
        <f>IF(SUM('B1.1'!U356:Z356)=6,'Angaben KH-Standort'!$D$13,"")</f>
        <v/>
      </c>
      <c r="D340" t="str">
        <f>IF(SUM('B1.1'!$U356:$Z356)=6,'B1.1'!C356,"")</f>
        <v/>
      </c>
      <c r="E340" t="str">
        <f>IF(SUM('B1.1'!$U356:$Z356)=6,'B1.1'!D356,"")</f>
        <v/>
      </c>
      <c r="F340" t="str">
        <f>IF(SUM('B1.1'!$U356:$Z356)=6,'B1.1'!E356,"")</f>
        <v/>
      </c>
      <c r="G340" t="str">
        <f>IF(SUM('B1.1'!$U356:$Z356)=6,'B1.1'!F356,"")</f>
        <v/>
      </c>
      <c r="H340" t="str">
        <f>IF(SUM('B1.1'!$U356:$Z356)=6,'B1.1'!G356,"")</f>
        <v/>
      </c>
      <c r="I340" t="str">
        <f>IF(SUM('B1.1'!$U356:$Z356)=6,'B1.1'!H356,"")</f>
        <v/>
      </c>
      <c r="J340" t="str">
        <f>IF(SUM('B1.1'!$U356:$Z356)=6,'B1.1'!I356,"")</f>
        <v/>
      </c>
    </row>
    <row r="341" spans="1:10" x14ac:dyDescent="0.25">
      <c r="A341" t="str">
        <f>IF(SUM('B1.1'!U357:Z357)=6,'Angaben KH-Standort'!$D$27,"")</f>
        <v/>
      </c>
      <c r="B341" t="str">
        <f>IF(SUM('B1.1'!U357:Z357)=67,'Angaben KH-Standort'!$D$26,"")</f>
        <v/>
      </c>
      <c r="C341" t="str">
        <f>IF(SUM('B1.1'!U357:Z357)=6,'Angaben KH-Standort'!$D$13,"")</f>
        <v/>
      </c>
      <c r="D341" t="str">
        <f>IF(SUM('B1.1'!$U357:$Z357)=6,'B1.1'!C357,"")</f>
        <v/>
      </c>
      <c r="E341" t="str">
        <f>IF(SUM('B1.1'!$U357:$Z357)=6,'B1.1'!D357,"")</f>
        <v/>
      </c>
      <c r="F341" t="str">
        <f>IF(SUM('B1.1'!$U357:$Z357)=6,'B1.1'!E357,"")</f>
        <v/>
      </c>
      <c r="G341" t="str">
        <f>IF(SUM('B1.1'!$U357:$Z357)=6,'B1.1'!F357,"")</f>
        <v/>
      </c>
      <c r="H341" t="str">
        <f>IF(SUM('B1.1'!$U357:$Z357)=6,'B1.1'!G357,"")</f>
        <v/>
      </c>
      <c r="I341" t="str">
        <f>IF(SUM('B1.1'!$U357:$Z357)=6,'B1.1'!H357,"")</f>
        <v/>
      </c>
      <c r="J341" t="str">
        <f>IF(SUM('B1.1'!$U357:$Z357)=6,'B1.1'!I357,"")</f>
        <v/>
      </c>
    </row>
    <row r="342" spans="1:10" x14ac:dyDescent="0.25">
      <c r="A342" t="str">
        <f>IF(SUM('B1.1'!U358:Z358)=6,'Angaben KH-Standort'!$D$27,"")</f>
        <v/>
      </c>
      <c r="B342" t="str">
        <f>IF(SUM('B1.1'!U358:Z358)=67,'Angaben KH-Standort'!$D$26,"")</f>
        <v/>
      </c>
      <c r="C342" t="str">
        <f>IF(SUM('B1.1'!U358:Z358)=6,'Angaben KH-Standort'!$D$13,"")</f>
        <v/>
      </c>
      <c r="D342" t="str">
        <f>IF(SUM('B1.1'!$U358:$Z358)=6,'B1.1'!C358,"")</f>
        <v/>
      </c>
      <c r="E342" t="str">
        <f>IF(SUM('B1.1'!$U358:$Z358)=6,'B1.1'!D358,"")</f>
        <v/>
      </c>
      <c r="F342" t="str">
        <f>IF(SUM('B1.1'!$U358:$Z358)=6,'B1.1'!E358,"")</f>
        <v/>
      </c>
      <c r="G342" t="str">
        <f>IF(SUM('B1.1'!$U358:$Z358)=6,'B1.1'!F358,"")</f>
        <v/>
      </c>
      <c r="H342" t="str">
        <f>IF(SUM('B1.1'!$U358:$Z358)=6,'B1.1'!G358,"")</f>
        <v/>
      </c>
      <c r="I342" t="str">
        <f>IF(SUM('B1.1'!$U358:$Z358)=6,'B1.1'!H358,"")</f>
        <v/>
      </c>
      <c r="J342" t="str">
        <f>IF(SUM('B1.1'!$U358:$Z358)=6,'B1.1'!I358,"")</f>
        <v/>
      </c>
    </row>
    <row r="343" spans="1:10" x14ac:dyDescent="0.25">
      <c r="A343" t="str">
        <f>IF(SUM('B1.1'!U359:Z359)=6,'Angaben KH-Standort'!$D$27,"")</f>
        <v/>
      </c>
      <c r="B343" t="str">
        <f>IF(SUM('B1.1'!U359:Z359)=67,'Angaben KH-Standort'!$D$26,"")</f>
        <v/>
      </c>
      <c r="C343" t="str">
        <f>IF(SUM('B1.1'!U359:Z359)=6,'Angaben KH-Standort'!$D$13,"")</f>
        <v/>
      </c>
      <c r="D343" t="str">
        <f>IF(SUM('B1.1'!$U359:$Z359)=6,'B1.1'!C359,"")</f>
        <v/>
      </c>
      <c r="E343" t="str">
        <f>IF(SUM('B1.1'!$U359:$Z359)=6,'B1.1'!D359,"")</f>
        <v/>
      </c>
      <c r="F343" t="str">
        <f>IF(SUM('B1.1'!$U359:$Z359)=6,'B1.1'!E359,"")</f>
        <v/>
      </c>
      <c r="G343" t="str">
        <f>IF(SUM('B1.1'!$U359:$Z359)=6,'B1.1'!F359,"")</f>
        <v/>
      </c>
      <c r="H343" t="str">
        <f>IF(SUM('B1.1'!$U359:$Z359)=6,'B1.1'!G359,"")</f>
        <v/>
      </c>
      <c r="I343" t="str">
        <f>IF(SUM('B1.1'!$U359:$Z359)=6,'B1.1'!H359,"")</f>
        <v/>
      </c>
      <c r="J343" t="str">
        <f>IF(SUM('B1.1'!$U359:$Z359)=6,'B1.1'!I359,"")</f>
        <v/>
      </c>
    </row>
    <row r="344" spans="1:10" x14ac:dyDescent="0.25">
      <c r="A344" t="str">
        <f>IF(SUM('B1.1'!U360:Z360)=6,'Angaben KH-Standort'!$D$27,"")</f>
        <v/>
      </c>
      <c r="B344" t="str">
        <f>IF(SUM('B1.1'!U360:Z360)=67,'Angaben KH-Standort'!$D$26,"")</f>
        <v/>
      </c>
      <c r="C344" t="str">
        <f>IF(SUM('B1.1'!U360:Z360)=6,'Angaben KH-Standort'!$D$13,"")</f>
        <v/>
      </c>
      <c r="D344" t="str">
        <f>IF(SUM('B1.1'!$U360:$Z360)=6,'B1.1'!C360,"")</f>
        <v/>
      </c>
      <c r="E344" t="str">
        <f>IF(SUM('B1.1'!$U360:$Z360)=6,'B1.1'!D360,"")</f>
        <v/>
      </c>
      <c r="F344" t="str">
        <f>IF(SUM('B1.1'!$U360:$Z360)=6,'B1.1'!E360,"")</f>
        <v/>
      </c>
      <c r="G344" t="str">
        <f>IF(SUM('B1.1'!$U360:$Z360)=6,'B1.1'!F360,"")</f>
        <v/>
      </c>
      <c r="H344" t="str">
        <f>IF(SUM('B1.1'!$U360:$Z360)=6,'B1.1'!G360,"")</f>
        <v/>
      </c>
      <c r="I344" t="str">
        <f>IF(SUM('B1.1'!$U360:$Z360)=6,'B1.1'!H360,"")</f>
        <v/>
      </c>
      <c r="J344" t="str">
        <f>IF(SUM('B1.1'!$U360:$Z360)=6,'B1.1'!I360,"")</f>
        <v/>
      </c>
    </row>
    <row r="345" spans="1:10" x14ac:dyDescent="0.25">
      <c r="A345" t="str">
        <f>IF(SUM('B1.1'!U361:Z361)=6,'Angaben KH-Standort'!$D$27,"")</f>
        <v/>
      </c>
      <c r="B345" t="str">
        <f>IF(SUM('B1.1'!U361:Z361)=67,'Angaben KH-Standort'!$D$26,"")</f>
        <v/>
      </c>
      <c r="C345" t="str">
        <f>IF(SUM('B1.1'!U361:Z361)=6,'Angaben KH-Standort'!$D$13,"")</f>
        <v/>
      </c>
      <c r="D345" t="str">
        <f>IF(SUM('B1.1'!$U361:$Z361)=6,'B1.1'!C361,"")</f>
        <v/>
      </c>
      <c r="E345" t="str">
        <f>IF(SUM('B1.1'!$U361:$Z361)=6,'B1.1'!D361,"")</f>
        <v/>
      </c>
      <c r="F345" t="str">
        <f>IF(SUM('B1.1'!$U361:$Z361)=6,'B1.1'!E361,"")</f>
        <v/>
      </c>
      <c r="G345" t="str">
        <f>IF(SUM('B1.1'!$U361:$Z361)=6,'B1.1'!F361,"")</f>
        <v/>
      </c>
      <c r="H345" t="str">
        <f>IF(SUM('B1.1'!$U361:$Z361)=6,'B1.1'!G361,"")</f>
        <v/>
      </c>
      <c r="I345" t="str">
        <f>IF(SUM('B1.1'!$U361:$Z361)=6,'B1.1'!H361,"")</f>
        <v/>
      </c>
      <c r="J345" t="str">
        <f>IF(SUM('B1.1'!$U361:$Z361)=6,'B1.1'!I361,"")</f>
        <v/>
      </c>
    </row>
    <row r="346" spans="1:10" x14ac:dyDescent="0.25">
      <c r="A346" t="str">
        <f>IF(SUM('B1.1'!U362:Z362)=6,'Angaben KH-Standort'!$D$27,"")</f>
        <v/>
      </c>
      <c r="B346" t="str">
        <f>IF(SUM('B1.1'!U362:Z362)=67,'Angaben KH-Standort'!$D$26,"")</f>
        <v/>
      </c>
      <c r="C346" t="str">
        <f>IF(SUM('B1.1'!U362:Z362)=6,'Angaben KH-Standort'!$D$13,"")</f>
        <v/>
      </c>
      <c r="D346" t="str">
        <f>IF(SUM('B1.1'!$U362:$Z362)=6,'B1.1'!C362,"")</f>
        <v/>
      </c>
      <c r="E346" t="str">
        <f>IF(SUM('B1.1'!$U362:$Z362)=6,'B1.1'!D362,"")</f>
        <v/>
      </c>
      <c r="F346" t="str">
        <f>IF(SUM('B1.1'!$U362:$Z362)=6,'B1.1'!E362,"")</f>
        <v/>
      </c>
      <c r="G346" t="str">
        <f>IF(SUM('B1.1'!$U362:$Z362)=6,'B1.1'!F362,"")</f>
        <v/>
      </c>
      <c r="H346" t="str">
        <f>IF(SUM('B1.1'!$U362:$Z362)=6,'B1.1'!G362,"")</f>
        <v/>
      </c>
      <c r="I346" t="str">
        <f>IF(SUM('B1.1'!$U362:$Z362)=6,'B1.1'!H362,"")</f>
        <v/>
      </c>
      <c r="J346" t="str">
        <f>IF(SUM('B1.1'!$U362:$Z362)=6,'B1.1'!I362,"")</f>
        <v/>
      </c>
    </row>
    <row r="347" spans="1:10" x14ac:dyDescent="0.25">
      <c r="A347" t="str">
        <f>IF(SUM('B1.1'!U363:Z363)=6,'Angaben KH-Standort'!$D$27,"")</f>
        <v/>
      </c>
      <c r="B347" t="str">
        <f>IF(SUM('B1.1'!U363:Z363)=67,'Angaben KH-Standort'!$D$26,"")</f>
        <v/>
      </c>
      <c r="C347" t="str">
        <f>IF(SUM('B1.1'!U363:Z363)=6,'Angaben KH-Standort'!$D$13,"")</f>
        <v/>
      </c>
      <c r="D347" t="str">
        <f>IF(SUM('B1.1'!$U363:$Z363)=6,'B1.1'!C363,"")</f>
        <v/>
      </c>
      <c r="E347" t="str">
        <f>IF(SUM('B1.1'!$U363:$Z363)=6,'B1.1'!D363,"")</f>
        <v/>
      </c>
      <c r="F347" t="str">
        <f>IF(SUM('B1.1'!$U363:$Z363)=6,'B1.1'!E363,"")</f>
        <v/>
      </c>
      <c r="G347" t="str">
        <f>IF(SUM('B1.1'!$U363:$Z363)=6,'B1.1'!F363,"")</f>
        <v/>
      </c>
      <c r="H347" t="str">
        <f>IF(SUM('B1.1'!$U363:$Z363)=6,'B1.1'!G363,"")</f>
        <v/>
      </c>
      <c r="I347" t="str">
        <f>IF(SUM('B1.1'!$U363:$Z363)=6,'B1.1'!H363,"")</f>
        <v/>
      </c>
      <c r="J347" t="str">
        <f>IF(SUM('B1.1'!$U363:$Z363)=6,'B1.1'!I363,"")</f>
        <v/>
      </c>
    </row>
    <row r="348" spans="1:10" x14ac:dyDescent="0.25">
      <c r="A348" t="str">
        <f>IF(SUM('B1.1'!U364:Z364)=6,'Angaben KH-Standort'!$D$27,"")</f>
        <v/>
      </c>
      <c r="B348" t="str">
        <f>IF(SUM('B1.1'!U364:Z364)=67,'Angaben KH-Standort'!$D$26,"")</f>
        <v/>
      </c>
      <c r="C348" t="str">
        <f>IF(SUM('B1.1'!U364:Z364)=6,'Angaben KH-Standort'!$D$13,"")</f>
        <v/>
      </c>
      <c r="D348" t="str">
        <f>IF(SUM('B1.1'!$U364:$Z364)=6,'B1.1'!C364,"")</f>
        <v/>
      </c>
      <c r="E348" t="str">
        <f>IF(SUM('B1.1'!$U364:$Z364)=6,'B1.1'!D364,"")</f>
        <v/>
      </c>
      <c r="F348" t="str">
        <f>IF(SUM('B1.1'!$U364:$Z364)=6,'B1.1'!E364,"")</f>
        <v/>
      </c>
      <c r="G348" t="str">
        <f>IF(SUM('B1.1'!$U364:$Z364)=6,'B1.1'!F364,"")</f>
        <v/>
      </c>
      <c r="H348" t="str">
        <f>IF(SUM('B1.1'!$U364:$Z364)=6,'B1.1'!G364,"")</f>
        <v/>
      </c>
      <c r="I348" t="str">
        <f>IF(SUM('B1.1'!$U364:$Z364)=6,'B1.1'!H364,"")</f>
        <v/>
      </c>
      <c r="J348" t="str">
        <f>IF(SUM('B1.1'!$U364:$Z364)=6,'B1.1'!I364,"")</f>
        <v/>
      </c>
    </row>
    <row r="349" spans="1:10" x14ac:dyDescent="0.25">
      <c r="A349" t="str">
        <f>IF(SUM('B1.1'!U365:Z365)=6,'Angaben KH-Standort'!$D$27,"")</f>
        <v/>
      </c>
      <c r="B349" t="str">
        <f>IF(SUM('B1.1'!U365:Z365)=67,'Angaben KH-Standort'!$D$26,"")</f>
        <v/>
      </c>
      <c r="C349" t="str">
        <f>IF(SUM('B1.1'!U365:Z365)=6,'Angaben KH-Standort'!$D$13,"")</f>
        <v/>
      </c>
      <c r="D349" t="str">
        <f>IF(SUM('B1.1'!$U365:$Z365)=6,'B1.1'!C365,"")</f>
        <v/>
      </c>
      <c r="E349" t="str">
        <f>IF(SUM('B1.1'!$U365:$Z365)=6,'B1.1'!D365,"")</f>
        <v/>
      </c>
      <c r="F349" t="str">
        <f>IF(SUM('B1.1'!$U365:$Z365)=6,'B1.1'!E365,"")</f>
        <v/>
      </c>
      <c r="G349" t="str">
        <f>IF(SUM('B1.1'!$U365:$Z365)=6,'B1.1'!F365,"")</f>
        <v/>
      </c>
      <c r="H349" t="str">
        <f>IF(SUM('B1.1'!$U365:$Z365)=6,'B1.1'!G365,"")</f>
        <v/>
      </c>
      <c r="I349" t="str">
        <f>IF(SUM('B1.1'!$U365:$Z365)=6,'B1.1'!H365,"")</f>
        <v/>
      </c>
      <c r="J349" t="str">
        <f>IF(SUM('B1.1'!$U365:$Z365)=6,'B1.1'!I365,"")</f>
        <v/>
      </c>
    </row>
    <row r="350" spans="1:10" x14ac:dyDescent="0.25">
      <c r="A350" t="str">
        <f>IF(SUM('B1.1'!U366:Z366)=6,'Angaben KH-Standort'!$D$27,"")</f>
        <v/>
      </c>
      <c r="B350" t="str">
        <f>IF(SUM('B1.1'!U366:Z366)=67,'Angaben KH-Standort'!$D$26,"")</f>
        <v/>
      </c>
      <c r="C350" t="str">
        <f>IF(SUM('B1.1'!U366:Z366)=6,'Angaben KH-Standort'!$D$13,"")</f>
        <v/>
      </c>
      <c r="D350" t="str">
        <f>IF(SUM('B1.1'!$U366:$Z366)=6,'B1.1'!C366,"")</f>
        <v/>
      </c>
      <c r="E350" t="str">
        <f>IF(SUM('B1.1'!$U366:$Z366)=6,'B1.1'!D366,"")</f>
        <v/>
      </c>
      <c r="F350" t="str">
        <f>IF(SUM('B1.1'!$U366:$Z366)=6,'B1.1'!E366,"")</f>
        <v/>
      </c>
      <c r="G350" t="str">
        <f>IF(SUM('B1.1'!$U366:$Z366)=6,'B1.1'!F366,"")</f>
        <v/>
      </c>
      <c r="H350" t="str">
        <f>IF(SUM('B1.1'!$U366:$Z366)=6,'B1.1'!G366,"")</f>
        <v/>
      </c>
      <c r="I350" t="str">
        <f>IF(SUM('B1.1'!$U366:$Z366)=6,'B1.1'!H366,"")</f>
        <v/>
      </c>
      <c r="J350" t="str">
        <f>IF(SUM('B1.1'!$U366:$Z366)=6,'B1.1'!I366,"")</f>
        <v/>
      </c>
    </row>
    <row r="351" spans="1:10" x14ac:dyDescent="0.25">
      <c r="A351" t="str">
        <f>IF(SUM('B1.1'!U367:Z367)=6,'Angaben KH-Standort'!$D$27,"")</f>
        <v/>
      </c>
      <c r="B351" t="str">
        <f>IF(SUM('B1.1'!U367:Z367)=67,'Angaben KH-Standort'!$D$26,"")</f>
        <v/>
      </c>
      <c r="C351" t="str">
        <f>IF(SUM('B1.1'!U367:Z367)=6,'Angaben KH-Standort'!$D$13,"")</f>
        <v/>
      </c>
      <c r="D351" t="str">
        <f>IF(SUM('B1.1'!$U367:$Z367)=6,'B1.1'!C367,"")</f>
        <v/>
      </c>
      <c r="E351" t="str">
        <f>IF(SUM('B1.1'!$U367:$Z367)=6,'B1.1'!D367,"")</f>
        <v/>
      </c>
      <c r="F351" t="str">
        <f>IF(SUM('B1.1'!$U367:$Z367)=6,'B1.1'!E367,"")</f>
        <v/>
      </c>
      <c r="G351" t="str">
        <f>IF(SUM('B1.1'!$U367:$Z367)=6,'B1.1'!F367,"")</f>
        <v/>
      </c>
      <c r="H351" t="str">
        <f>IF(SUM('B1.1'!$U367:$Z367)=6,'B1.1'!G367,"")</f>
        <v/>
      </c>
      <c r="I351" t="str">
        <f>IF(SUM('B1.1'!$U367:$Z367)=6,'B1.1'!H367,"")</f>
        <v/>
      </c>
      <c r="J351" t="str">
        <f>IF(SUM('B1.1'!$U367:$Z367)=6,'B1.1'!I367,"")</f>
        <v/>
      </c>
    </row>
    <row r="352" spans="1:10" x14ac:dyDescent="0.25">
      <c r="A352" t="str">
        <f>IF(SUM('B1.1'!U368:Z368)=6,'Angaben KH-Standort'!$D$27,"")</f>
        <v/>
      </c>
      <c r="B352" t="str">
        <f>IF(SUM('B1.1'!U368:Z368)=67,'Angaben KH-Standort'!$D$26,"")</f>
        <v/>
      </c>
      <c r="C352" t="str">
        <f>IF(SUM('B1.1'!U368:Z368)=6,'Angaben KH-Standort'!$D$13,"")</f>
        <v/>
      </c>
      <c r="D352" t="str">
        <f>IF(SUM('B1.1'!$U368:$Z368)=6,'B1.1'!C368,"")</f>
        <v/>
      </c>
      <c r="E352" t="str">
        <f>IF(SUM('B1.1'!$U368:$Z368)=6,'B1.1'!D368,"")</f>
        <v/>
      </c>
      <c r="F352" t="str">
        <f>IF(SUM('B1.1'!$U368:$Z368)=6,'B1.1'!E368,"")</f>
        <v/>
      </c>
      <c r="G352" t="str">
        <f>IF(SUM('B1.1'!$U368:$Z368)=6,'B1.1'!F368,"")</f>
        <v/>
      </c>
      <c r="H352" t="str">
        <f>IF(SUM('B1.1'!$U368:$Z368)=6,'B1.1'!G368,"")</f>
        <v/>
      </c>
      <c r="I352" t="str">
        <f>IF(SUM('B1.1'!$U368:$Z368)=6,'B1.1'!H368,"")</f>
        <v/>
      </c>
      <c r="J352" t="str">
        <f>IF(SUM('B1.1'!$U368:$Z368)=6,'B1.1'!I368,"")</f>
        <v/>
      </c>
    </row>
    <row r="353" spans="1:10" x14ac:dyDescent="0.25">
      <c r="A353" t="str">
        <f>IF(SUM('B1.1'!U369:Z369)=6,'Angaben KH-Standort'!$D$27,"")</f>
        <v/>
      </c>
      <c r="B353" t="str">
        <f>IF(SUM('B1.1'!U369:Z369)=67,'Angaben KH-Standort'!$D$26,"")</f>
        <v/>
      </c>
      <c r="C353" t="str">
        <f>IF(SUM('B1.1'!U369:Z369)=6,'Angaben KH-Standort'!$D$13,"")</f>
        <v/>
      </c>
      <c r="D353" t="str">
        <f>IF(SUM('B1.1'!$U369:$Z369)=6,'B1.1'!C369,"")</f>
        <v/>
      </c>
      <c r="E353" t="str">
        <f>IF(SUM('B1.1'!$U369:$Z369)=6,'B1.1'!D369,"")</f>
        <v/>
      </c>
      <c r="F353" t="str">
        <f>IF(SUM('B1.1'!$U369:$Z369)=6,'B1.1'!E369,"")</f>
        <v/>
      </c>
      <c r="G353" t="str">
        <f>IF(SUM('B1.1'!$U369:$Z369)=6,'B1.1'!F369,"")</f>
        <v/>
      </c>
      <c r="H353" t="str">
        <f>IF(SUM('B1.1'!$U369:$Z369)=6,'B1.1'!G369,"")</f>
        <v/>
      </c>
      <c r="I353" t="str">
        <f>IF(SUM('B1.1'!$U369:$Z369)=6,'B1.1'!H369,"")</f>
        <v/>
      </c>
      <c r="J353" t="str">
        <f>IF(SUM('B1.1'!$U369:$Z369)=6,'B1.1'!I369,"")</f>
        <v/>
      </c>
    </row>
    <row r="354" spans="1:10" x14ac:dyDescent="0.25">
      <c r="A354" t="str">
        <f>IF(SUM('B1.1'!U370:Z370)=6,'Angaben KH-Standort'!$D$27,"")</f>
        <v/>
      </c>
      <c r="B354" t="str">
        <f>IF(SUM('B1.1'!U370:Z370)=67,'Angaben KH-Standort'!$D$26,"")</f>
        <v/>
      </c>
      <c r="C354" t="str">
        <f>IF(SUM('B1.1'!U370:Z370)=6,'Angaben KH-Standort'!$D$13,"")</f>
        <v/>
      </c>
      <c r="D354" t="str">
        <f>IF(SUM('B1.1'!$U370:$Z370)=6,'B1.1'!C370,"")</f>
        <v/>
      </c>
      <c r="E354" t="str">
        <f>IF(SUM('B1.1'!$U370:$Z370)=6,'B1.1'!D370,"")</f>
        <v/>
      </c>
      <c r="F354" t="str">
        <f>IF(SUM('B1.1'!$U370:$Z370)=6,'B1.1'!E370,"")</f>
        <v/>
      </c>
      <c r="G354" t="str">
        <f>IF(SUM('B1.1'!$U370:$Z370)=6,'B1.1'!F370,"")</f>
        <v/>
      </c>
      <c r="H354" t="str">
        <f>IF(SUM('B1.1'!$U370:$Z370)=6,'B1.1'!G370,"")</f>
        <v/>
      </c>
      <c r="I354" t="str">
        <f>IF(SUM('B1.1'!$U370:$Z370)=6,'B1.1'!H370,"")</f>
        <v/>
      </c>
      <c r="J354" t="str">
        <f>IF(SUM('B1.1'!$U370:$Z370)=6,'B1.1'!I370,"")</f>
        <v/>
      </c>
    </row>
    <row r="355" spans="1:10" x14ac:dyDescent="0.25">
      <c r="A355" t="str">
        <f>IF(SUM('B1.1'!U371:Z371)=6,'Angaben KH-Standort'!$D$27,"")</f>
        <v/>
      </c>
      <c r="B355" t="str">
        <f>IF(SUM('B1.1'!U371:Z371)=67,'Angaben KH-Standort'!$D$26,"")</f>
        <v/>
      </c>
      <c r="C355" t="str">
        <f>IF(SUM('B1.1'!U371:Z371)=6,'Angaben KH-Standort'!$D$13,"")</f>
        <v/>
      </c>
      <c r="D355" t="str">
        <f>IF(SUM('B1.1'!$U371:$Z371)=6,'B1.1'!C371,"")</f>
        <v/>
      </c>
      <c r="E355" t="str">
        <f>IF(SUM('B1.1'!$U371:$Z371)=6,'B1.1'!D371,"")</f>
        <v/>
      </c>
      <c r="F355" t="str">
        <f>IF(SUM('B1.1'!$U371:$Z371)=6,'B1.1'!E371,"")</f>
        <v/>
      </c>
      <c r="G355" t="str">
        <f>IF(SUM('B1.1'!$U371:$Z371)=6,'B1.1'!F371,"")</f>
        <v/>
      </c>
      <c r="H355" t="str">
        <f>IF(SUM('B1.1'!$U371:$Z371)=6,'B1.1'!G371,"")</f>
        <v/>
      </c>
      <c r="I355" t="str">
        <f>IF(SUM('B1.1'!$U371:$Z371)=6,'B1.1'!H371,"")</f>
        <v/>
      </c>
      <c r="J355" t="str">
        <f>IF(SUM('B1.1'!$U371:$Z371)=6,'B1.1'!I371,"")</f>
        <v/>
      </c>
    </row>
    <row r="356" spans="1:10" x14ac:dyDescent="0.25">
      <c r="A356" t="str">
        <f>IF(SUM('B1.1'!U372:Z372)=6,'Angaben KH-Standort'!$D$27,"")</f>
        <v/>
      </c>
      <c r="B356" t="str">
        <f>IF(SUM('B1.1'!U372:Z372)=67,'Angaben KH-Standort'!$D$26,"")</f>
        <v/>
      </c>
      <c r="C356" t="str">
        <f>IF(SUM('B1.1'!U372:Z372)=6,'Angaben KH-Standort'!$D$13,"")</f>
        <v/>
      </c>
      <c r="D356" t="str">
        <f>IF(SUM('B1.1'!$U372:$Z372)=6,'B1.1'!C372,"")</f>
        <v/>
      </c>
      <c r="E356" t="str">
        <f>IF(SUM('B1.1'!$U372:$Z372)=6,'B1.1'!D372,"")</f>
        <v/>
      </c>
      <c r="F356" t="str">
        <f>IF(SUM('B1.1'!$U372:$Z372)=6,'B1.1'!E372,"")</f>
        <v/>
      </c>
      <c r="G356" t="str">
        <f>IF(SUM('B1.1'!$U372:$Z372)=6,'B1.1'!F372,"")</f>
        <v/>
      </c>
      <c r="H356" t="str">
        <f>IF(SUM('B1.1'!$U372:$Z372)=6,'B1.1'!G372,"")</f>
        <v/>
      </c>
      <c r="I356" t="str">
        <f>IF(SUM('B1.1'!$U372:$Z372)=6,'B1.1'!H372,"")</f>
        <v/>
      </c>
      <c r="J356" t="str">
        <f>IF(SUM('B1.1'!$U372:$Z372)=6,'B1.1'!I372,"")</f>
        <v/>
      </c>
    </row>
    <row r="357" spans="1:10" x14ac:dyDescent="0.25">
      <c r="A357" t="str">
        <f>IF(SUM('B1.1'!U373:Z373)=6,'Angaben KH-Standort'!$D$27,"")</f>
        <v/>
      </c>
      <c r="B357" t="str">
        <f>IF(SUM('B1.1'!U373:Z373)=67,'Angaben KH-Standort'!$D$26,"")</f>
        <v/>
      </c>
      <c r="C357" t="str">
        <f>IF(SUM('B1.1'!U373:Z373)=6,'Angaben KH-Standort'!$D$13,"")</f>
        <v/>
      </c>
      <c r="D357" t="str">
        <f>IF(SUM('B1.1'!$U373:$Z373)=6,'B1.1'!C373,"")</f>
        <v/>
      </c>
      <c r="E357" t="str">
        <f>IF(SUM('B1.1'!$U373:$Z373)=6,'B1.1'!D373,"")</f>
        <v/>
      </c>
      <c r="F357" t="str">
        <f>IF(SUM('B1.1'!$U373:$Z373)=6,'B1.1'!E373,"")</f>
        <v/>
      </c>
      <c r="G357" t="str">
        <f>IF(SUM('B1.1'!$U373:$Z373)=6,'B1.1'!F373,"")</f>
        <v/>
      </c>
      <c r="H357" t="str">
        <f>IF(SUM('B1.1'!$U373:$Z373)=6,'B1.1'!G373,"")</f>
        <v/>
      </c>
      <c r="I357" t="str">
        <f>IF(SUM('B1.1'!$U373:$Z373)=6,'B1.1'!H373,"")</f>
        <v/>
      </c>
      <c r="J357" t="str">
        <f>IF(SUM('B1.1'!$U373:$Z373)=6,'B1.1'!I373,"")</f>
        <v/>
      </c>
    </row>
    <row r="358" spans="1:10" x14ac:dyDescent="0.25">
      <c r="A358" t="str">
        <f>IF(SUM('B1.1'!U374:Z374)=6,'Angaben KH-Standort'!$D$27,"")</f>
        <v/>
      </c>
      <c r="B358" t="str">
        <f>IF(SUM('B1.1'!U374:Z374)=67,'Angaben KH-Standort'!$D$26,"")</f>
        <v/>
      </c>
      <c r="C358" t="str">
        <f>IF(SUM('B1.1'!U374:Z374)=6,'Angaben KH-Standort'!$D$13,"")</f>
        <v/>
      </c>
      <c r="D358" t="str">
        <f>IF(SUM('B1.1'!$U374:$Z374)=6,'B1.1'!C374,"")</f>
        <v/>
      </c>
      <c r="E358" t="str">
        <f>IF(SUM('B1.1'!$U374:$Z374)=6,'B1.1'!D374,"")</f>
        <v/>
      </c>
      <c r="F358" t="str">
        <f>IF(SUM('B1.1'!$U374:$Z374)=6,'B1.1'!E374,"")</f>
        <v/>
      </c>
      <c r="G358" t="str">
        <f>IF(SUM('B1.1'!$U374:$Z374)=6,'B1.1'!F374,"")</f>
        <v/>
      </c>
      <c r="H358" t="str">
        <f>IF(SUM('B1.1'!$U374:$Z374)=6,'B1.1'!G374,"")</f>
        <v/>
      </c>
      <c r="I358" t="str">
        <f>IF(SUM('B1.1'!$U374:$Z374)=6,'B1.1'!H374,"")</f>
        <v/>
      </c>
      <c r="J358" t="str">
        <f>IF(SUM('B1.1'!$U374:$Z374)=6,'B1.1'!I374,"")</f>
        <v/>
      </c>
    </row>
    <row r="359" spans="1:10" x14ac:dyDescent="0.25">
      <c r="A359" t="str">
        <f>IF(SUM('B1.1'!U375:Z375)=6,'Angaben KH-Standort'!$D$27,"")</f>
        <v/>
      </c>
      <c r="B359" t="str">
        <f>IF(SUM('B1.1'!U375:Z375)=67,'Angaben KH-Standort'!$D$26,"")</f>
        <v/>
      </c>
      <c r="C359" t="str">
        <f>IF(SUM('B1.1'!U375:Z375)=6,'Angaben KH-Standort'!$D$13,"")</f>
        <v/>
      </c>
      <c r="D359" t="str">
        <f>IF(SUM('B1.1'!$U375:$Z375)=6,'B1.1'!C375,"")</f>
        <v/>
      </c>
      <c r="E359" t="str">
        <f>IF(SUM('B1.1'!$U375:$Z375)=6,'B1.1'!D375,"")</f>
        <v/>
      </c>
      <c r="F359" t="str">
        <f>IF(SUM('B1.1'!$U375:$Z375)=6,'B1.1'!E375,"")</f>
        <v/>
      </c>
      <c r="G359" t="str">
        <f>IF(SUM('B1.1'!$U375:$Z375)=6,'B1.1'!F375,"")</f>
        <v/>
      </c>
      <c r="H359" t="str">
        <f>IF(SUM('B1.1'!$U375:$Z375)=6,'B1.1'!G375,"")</f>
        <v/>
      </c>
      <c r="I359" t="str">
        <f>IF(SUM('B1.1'!$U375:$Z375)=6,'B1.1'!H375,"")</f>
        <v/>
      </c>
      <c r="J359" t="str">
        <f>IF(SUM('B1.1'!$U375:$Z375)=6,'B1.1'!I375,"")</f>
        <v/>
      </c>
    </row>
    <row r="360" spans="1:10" x14ac:dyDescent="0.25">
      <c r="A360" t="str">
        <f>IF(SUM('B1.1'!U376:Z376)=6,'Angaben KH-Standort'!$D$27,"")</f>
        <v/>
      </c>
      <c r="B360" t="str">
        <f>IF(SUM('B1.1'!U376:Z376)=67,'Angaben KH-Standort'!$D$26,"")</f>
        <v/>
      </c>
      <c r="C360" t="str">
        <f>IF(SUM('B1.1'!U376:Z376)=6,'Angaben KH-Standort'!$D$13,"")</f>
        <v/>
      </c>
      <c r="D360" t="str">
        <f>IF(SUM('B1.1'!$U376:$Z376)=6,'B1.1'!C376,"")</f>
        <v/>
      </c>
      <c r="E360" t="str">
        <f>IF(SUM('B1.1'!$U376:$Z376)=6,'B1.1'!D376,"")</f>
        <v/>
      </c>
      <c r="F360" t="str">
        <f>IF(SUM('B1.1'!$U376:$Z376)=6,'B1.1'!E376,"")</f>
        <v/>
      </c>
      <c r="G360" t="str">
        <f>IF(SUM('B1.1'!$U376:$Z376)=6,'B1.1'!F376,"")</f>
        <v/>
      </c>
      <c r="H360" t="str">
        <f>IF(SUM('B1.1'!$U376:$Z376)=6,'B1.1'!G376,"")</f>
        <v/>
      </c>
      <c r="I360" t="str">
        <f>IF(SUM('B1.1'!$U376:$Z376)=6,'B1.1'!H376,"")</f>
        <v/>
      </c>
      <c r="J360" t="str">
        <f>IF(SUM('B1.1'!$U376:$Z376)=6,'B1.1'!I376,"")</f>
        <v/>
      </c>
    </row>
    <row r="361" spans="1:10" x14ac:dyDescent="0.25">
      <c r="A361" t="str">
        <f>IF(SUM('B1.1'!U377:Z377)=6,'Angaben KH-Standort'!$D$27,"")</f>
        <v/>
      </c>
      <c r="B361" t="str">
        <f>IF(SUM('B1.1'!U377:Z377)=67,'Angaben KH-Standort'!$D$26,"")</f>
        <v/>
      </c>
      <c r="C361" t="str">
        <f>IF(SUM('B1.1'!U377:Z377)=6,'Angaben KH-Standort'!$D$13,"")</f>
        <v/>
      </c>
      <c r="D361" t="str">
        <f>IF(SUM('B1.1'!$U377:$Z377)=6,'B1.1'!C377,"")</f>
        <v/>
      </c>
      <c r="E361" t="str">
        <f>IF(SUM('B1.1'!$U377:$Z377)=6,'B1.1'!D377,"")</f>
        <v/>
      </c>
      <c r="F361" t="str">
        <f>IF(SUM('B1.1'!$U377:$Z377)=6,'B1.1'!E377,"")</f>
        <v/>
      </c>
      <c r="G361" t="str">
        <f>IF(SUM('B1.1'!$U377:$Z377)=6,'B1.1'!F377,"")</f>
        <v/>
      </c>
      <c r="H361" t="str">
        <f>IF(SUM('B1.1'!$U377:$Z377)=6,'B1.1'!G377,"")</f>
        <v/>
      </c>
      <c r="I361" t="str">
        <f>IF(SUM('B1.1'!$U377:$Z377)=6,'B1.1'!H377,"")</f>
        <v/>
      </c>
      <c r="J361" t="str">
        <f>IF(SUM('B1.1'!$U377:$Z377)=6,'B1.1'!I377,"")</f>
        <v/>
      </c>
    </row>
    <row r="362" spans="1:10" x14ac:dyDescent="0.25">
      <c r="A362" t="str">
        <f>IF(SUM('B1.1'!U378:Z378)=6,'Angaben KH-Standort'!$D$27,"")</f>
        <v/>
      </c>
      <c r="B362" t="str">
        <f>IF(SUM('B1.1'!U378:Z378)=67,'Angaben KH-Standort'!$D$26,"")</f>
        <v/>
      </c>
      <c r="C362" t="str">
        <f>IF(SUM('B1.1'!U378:Z378)=6,'Angaben KH-Standort'!$D$13,"")</f>
        <v/>
      </c>
      <c r="D362" t="str">
        <f>IF(SUM('B1.1'!$U378:$Z378)=6,'B1.1'!C378,"")</f>
        <v/>
      </c>
      <c r="E362" t="str">
        <f>IF(SUM('B1.1'!$U378:$Z378)=6,'B1.1'!D378,"")</f>
        <v/>
      </c>
      <c r="F362" t="str">
        <f>IF(SUM('B1.1'!$U378:$Z378)=6,'B1.1'!E378,"")</f>
        <v/>
      </c>
      <c r="G362" t="str">
        <f>IF(SUM('B1.1'!$U378:$Z378)=6,'B1.1'!F378,"")</f>
        <v/>
      </c>
      <c r="H362" t="str">
        <f>IF(SUM('B1.1'!$U378:$Z378)=6,'B1.1'!G378,"")</f>
        <v/>
      </c>
      <c r="I362" t="str">
        <f>IF(SUM('B1.1'!$U378:$Z378)=6,'B1.1'!H378,"")</f>
        <v/>
      </c>
      <c r="J362" t="str">
        <f>IF(SUM('B1.1'!$U378:$Z378)=6,'B1.1'!I378,"")</f>
        <v/>
      </c>
    </row>
    <row r="363" spans="1:10" x14ac:dyDescent="0.25">
      <c r="A363" t="str">
        <f>IF(SUM('B1.1'!U379:Z379)=6,'Angaben KH-Standort'!$D$27,"")</f>
        <v/>
      </c>
      <c r="B363" t="str">
        <f>IF(SUM('B1.1'!U379:Z379)=67,'Angaben KH-Standort'!$D$26,"")</f>
        <v/>
      </c>
      <c r="C363" t="str">
        <f>IF(SUM('B1.1'!U379:Z379)=6,'Angaben KH-Standort'!$D$13,"")</f>
        <v/>
      </c>
      <c r="D363" t="str">
        <f>IF(SUM('B1.1'!$U379:$Z379)=6,'B1.1'!C379,"")</f>
        <v/>
      </c>
      <c r="E363" t="str">
        <f>IF(SUM('B1.1'!$U379:$Z379)=6,'B1.1'!D379,"")</f>
        <v/>
      </c>
      <c r="F363" t="str">
        <f>IF(SUM('B1.1'!$U379:$Z379)=6,'B1.1'!E379,"")</f>
        <v/>
      </c>
      <c r="G363" t="str">
        <f>IF(SUM('B1.1'!$U379:$Z379)=6,'B1.1'!F379,"")</f>
        <v/>
      </c>
      <c r="H363" t="str">
        <f>IF(SUM('B1.1'!$U379:$Z379)=6,'B1.1'!G379,"")</f>
        <v/>
      </c>
      <c r="I363" t="str">
        <f>IF(SUM('B1.1'!$U379:$Z379)=6,'B1.1'!H379,"")</f>
        <v/>
      </c>
      <c r="J363" t="str">
        <f>IF(SUM('B1.1'!$U379:$Z379)=6,'B1.1'!I379,"")</f>
        <v/>
      </c>
    </row>
    <row r="364" spans="1:10" x14ac:dyDescent="0.25">
      <c r="A364" t="str">
        <f>IF(SUM('B1.1'!U380:Z380)=6,'Angaben KH-Standort'!$D$27,"")</f>
        <v/>
      </c>
      <c r="B364" t="str">
        <f>IF(SUM('B1.1'!U380:Z380)=67,'Angaben KH-Standort'!$D$26,"")</f>
        <v/>
      </c>
      <c r="C364" t="str">
        <f>IF(SUM('B1.1'!U380:Z380)=6,'Angaben KH-Standort'!$D$13,"")</f>
        <v/>
      </c>
      <c r="D364" t="str">
        <f>IF(SUM('B1.1'!$U380:$Z380)=6,'B1.1'!C380,"")</f>
        <v/>
      </c>
      <c r="E364" t="str">
        <f>IF(SUM('B1.1'!$U380:$Z380)=6,'B1.1'!D380,"")</f>
        <v/>
      </c>
      <c r="F364" t="str">
        <f>IF(SUM('B1.1'!$U380:$Z380)=6,'B1.1'!E380,"")</f>
        <v/>
      </c>
      <c r="G364" t="str">
        <f>IF(SUM('B1.1'!$U380:$Z380)=6,'B1.1'!F380,"")</f>
        <v/>
      </c>
      <c r="H364" t="str">
        <f>IF(SUM('B1.1'!$U380:$Z380)=6,'B1.1'!G380,"")</f>
        <v/>
      </c>
      <c r="I364" t="str">
        <f>IF(SUM('B1.1'!$U380:$Z380)=6,'B1.1'!H380,"")</f>
        <v/>
      </c>
      <c r="J364" t="str">
        <f>IF(SUM('B1.1'!$U380:$Z380)=6,'B1.1'!I380,"")</f>
        <v/>
      </c>
    </row>
    <row r="365" spans="1:10" x14ac:dyDescent="0.25">
      <c r="A365" t="str">
        <f>IF(SUM('B1.1'!U381:Z381)=6,'Angaben KH-Standort'!$D$27,"")</f>
        <v/>
      </c>
      <c r="B365" t="str">
        <f>IF(SUM('B1.1'!U381:Z381)=67,'Angaben KH-Standort'!$D$26,"")</f>
        <v/>
      </c>
      <c r="C365" t="str">
        <f>IF(SUM('B1.1'!U381:Z381)=6,'Angaben KH-Standort'!$D$13,"")</f>
        <v/>
      </c>
      <c r="D365" t="str">
        <f>IF(SUM('B1.1'!$U381:$Z381)=6,'B1.1'!C381,"")</f>
        <v/>
      </c>
      <c r="E365" t="str">
        <f>IF(SUM('B1.1'!$U381:$Z381)=6,'B1.1'!D381,"")</f>
        <v/>
      </c>
      <c r="F365" t="str">
        <f>IF(SUM('B1.1'!$U381:$Z381)=6,'B1.1'!E381,"")</f>
        <v/>
      </c>
      <c r="G365" t="str">
        <f>IF(SUM('B1.1'!$U381:$Z381)=6,'B1.1'!F381,"")</f>
        <v/>
      </c>
      <c r="H365" t="str">
        <f>IF(SUM('B1.1'!$U381:$Z381)=6,'B1.1'!G381,"")</f>
        <v/>
      </c>
      <c r="I365" t="str">
        <f>IF(SUM('B1.1'!$U381:$Z381)=6,'B1.1'!H381,"")</f>
        <v/>
      </c>
      <c r="J365" t="str">
        <f>IF(SUM('B1.1'!$U381:$Z381)=6,'B1.1'!I381,"")</f>
        <v/>
      </c>
    </row>
    <row r="366" spans="1:10" x14ac:dyDescent="0.25">
      <c r="A366" t="str">
        <f>IF(SUM('B1.1'!U382:Z382)=6,'Angaben KH-Standort'!$D$27,"")</f>
        <v/>
      </c>
      <c r="B366" t="str">
        <f>IF(SUM('B1.1'!U382:Z382)=67,'Angaben KH-Standort'!$D$26,"")</f>
        <v/>
      </c>
      <c r="C366" t="str">
        <f>IF(SUM('B1.1'!U382:Z382)=6,'Angaben KH-Standort'!$D$13,"")</f>
        <v/>
      </c>
      <c r="D366" t="str">
        <f>IF(SUM('B1.1'!$U382:$Z382)=6,'B1.1'!C382,"")</f>
        <v/>
      </c>
      <c r="E366" t="str">
        <f>IF(SUM('B1.1'!$U382:$Z382)=6,'B1.1'!D382,"")</f>
        <v/>
      </c>
      <c r="F366" t="str">
        <f>IF(SUM('B1.1'!$U382:$Z382)=6,'B1.1'!E382,"")</f>
        <v/>
      </c>
      <c r="G366" t="str">
        <f>IF(SUM('B1.1'!$U382:$Z382)=6,'B1.1'!F382,"")</f>
        <v/>
      </c>
      <c r="H366" t="str">
        <f>IF(SUM('B1.1'!$U382:$Z382)=6,'B1.1'!G382,"")</f>
        <v/>
      </c>
      <c r="I366" t="str">
        <f>IF(SUM('B1.1'!$U382:$Z382)=6,'B1.1'!H382,"")</f>
        <v/>
      </c>
      <c r="J366" t="str">
        <f>IF(SUM('B1.1'!$U382:$Z382)=6,'B1.1'!I382,"")</f>
        <v/>
      </c>
    </row>
    <row r="367" spans="1:10" x14ac:dyDescent="0.25">
      <c r="A367" t="str">
        <f>IF(SUM('B1.1'!U383:Z383)=6,'Angaben KH-Standort'!$D$27,"")</f>
        <v/>
      </c>
      <c r="B367" t="str">
        <f>IF(SUM('B1.1'!U383:Z383)=67,'Angaben KH-Standort'!$D$26,"")</f>
        <v/>
      </c>
      <c r="C367" t="str">
        <f>IF(SUM('B1.1'!U383:Z383)=6,'Angaben KH-Standort'!$D$13,"")</f>
        <v/>
      </c>
      <c r="D367" t="str">
        <f>IF(SUM('B1.1'!$U383:$Z383)=6,'B1.1'!C383,"")</f>
        <v/>
      </c>
      <c r="E367" t="str">
        <f>IF(SUM('B1.1'!$U383:$Z383)=6,'B1.1'!D383,"")</f>
        <v/>
      </c>
      <c r="F367" t="str">
        <f>IF(SUM('B1.1'!$U383:$Z383)=6,'B1.1'!E383,"")</f>
        <v/>
      </c>
      <c r="G367" t="str">
        <f>IF(SUM('B1.1'!$U383:$Z383)=6,'B1.1'!F383,"")</f>
        <v/>
      </c>
      <c r="H367" t="str">
        <f>IF(SUM('B1.1'!$U383:$Z383)=6,'B1.1'!G383,"")</f>
        <v/>
      </c>
      <c r="I367" t="str">
        <f>IF(SUM('B1.1'!$U383:$Z383)=6,'B1.1'!H383,"")</f>
        <v/>
      </c>
      <c r="J367" t="str">
        <f>IF(SUM('B1.1'!$U383:$Z383)=6,'B1.1'!I383,"")</f>
        <v/>
      </c>
    </row>
    <row r="368" spans="1:10" x14ac:dyDescent="0.25">
      <c r="A368" t="str">
        <f>IF(SUM('B1.1'!U384:Z384)=6,'Angaben KH-Standort'!$D$27,"")</f>
        <v/>
      </c>
      <c r="B368" t="str">
        <f>IF(SUM('B1.1'!U384:Z384)=67,'Angaben KH-Standort'!$D$26,"")</f>
        <v/>
      </c>
      <c r="C368" t="str">
        <f>IF(SUM('B1.1'!U384:Z384)=6,'Angaben KH-Standort'!$D$13,"")</f>
        <v/>
      </c>
      <c r="D368" t="str">
        <f>IF(SUM('B1.1'!$U384:$Z384)=6,'B1.1'!C384,"")</f>
        <v/>
      </c>
      <c r="E368" t="str">
        <f>IF(SUM('B1.1'!$U384:$Z384)=6,'B1.1'!D384,"")</f>
        <v/>
      </c>
      <c r="F368" t="str">
        <f>IF(SUM('B1.1'!$U384:$Z384)=6,'B1.1'!E384,"")</f>
        <v/>
      </c>
      <c r="G368" t="str">
        <f>IF(SUM('B1.1'!$U384:$Z384)=6,'B1.1'!F384,"")</f>
        <v/>
      </c>
      <c r="H368" t="str">
        <f>IF(SUM('B1.1'!$U384:$Z384)=6,'B1.1'!G384,"")</f>
        <v/>
      </c>
      <c r="I368" t="str">
        <f>IF(SUM('B1.1'!$U384:$Z384)=6,'B1.1'!H384,"")</f>
        <v/>
      </c>
      <c r="J368" t="str">
        <f>IF(SUM('B1.1'!$U384:$Z384)=6,'B1.1'!I384,"")</f>
        <v/>
      </c>
    </row>
    <row r="369" spans="1:10" x14ac:dyDescent="0.25">
      <c r="A369" t="str">
        <f>IF(SUM('B1.1'!U385:Z385)=6,'Angaben KH-Standort'!$D$27,"")</f>
        <v/>
      </c>
      <c r="B369" t="str">
        <f>IF(SUM('B1.1'!U385:Z385)=67,'Angaben KH-Standort'!$D$26,"")</f>
        <v/>
      </c>
      <c r="C369" t="str">
        <f>IF(SUM('B1.1'!U385:Z385)=6,'Angaben KH-Standort'!$D$13,"")</f>
        <v/>
      </c>
      <c r="D369" t="str">
        <f>IF(SUM('B1.1'!$U385:$Z385)=6,'B1.1'!C385,"")</f>
        <v/>
      </c>
      <c r="E369" t="str">
        <f>IF(SUM('B1.1'!$U385:$Z385)=6,'B1.1'!D385,"")</f>
        <v/>
      </c>
      <c r="F369" t="str">
        <f>IF(SUM('B1.1'!$U385:$Z385)=6,'B1.1'!E385,"")</f>
        <v/>
      </c>
      <c r="G369" t="str">
        <f>IF(SUM('B1.1'!$U385:$Z385)=6,'B1.1'!F385,"")</f>
        <v/>
      </c>
      <c r="H369" t="str">
        <f>IF(SUM('B1.1'!$U385:$Z385)=6,'B1.1'!G385,"")</f>
        <v/>
      </c>
      <c r="I369" t="str">
        <f>IF(SUM('B1.1'!$U385:$Z385)=6,'B1.1'!H385,"")</f>
        <v/>
      </c>
      <c r="J369" t="str">
        <f>IF(SUM('B1.1'!$U385:$Z385)=6,'B1.1'!I385,"")</f>
        <v/>
      </c>
    </row>
    <row r="370" spans="1:10" x14ac:dyDescent="0.25">
      <c r="A370" t="str">
        <f>IF(SUM('B1.1'!U386:Z386)=6,'Angaben KH-Standort'!$D$27,"")</f>
        <v/>
      </c>
      <c r="B370" t="str">
        <f>IF(SUM('B1.1'!U386:Z386)=67,'Angaben KH-Standort'!$D$26,"")</f>
        <v/>
      </c>
      <c r="C370" t="str">
        <f>IF(SUM('B1.1'!U386:Z386)=6,'Angaben KH-Standort'!$D$13,"")</f>
        <v/>
      </c>
      <c r="D370" t="str">
        <f>IF(SUM('B1.1'!$U386:$Z386)=6,'B1.1'!C386,"")</f>
        <v/>
      </c>
      <c r="E370" t="str">
        <f>IF(SUM('B1.1'!$U386:$Z386)=6,'B1.1'!D386,"")</f>
        <v/>
      </c>
      <c r="F370" t="str">
        <f>IF(SUM('B1.1'!$U386:$Z386)=6,'B1.1'!E386,"")</f>
        <v/>
      </c>
      <c r="G370" t="str">
        <f>IF(SUM('B1.1'!$U386:$Z386)=6,'B1.1'!F386,"")</f>
        <v/>
      </c>
      <c r="H370" t="str">
        <f>IF(SUM('B1.1'!$U386:$Z386)=6,'B1.1'!G386,"")</f>
        <v/>
      </c>
      <c r="I370" t="str">
        <f>IF(SUM('B1.1'!$U386:$Z386)=6,'B1.1'!H386,"")</f>
        <v/>
      </c>
      <c r="J370" t="str">
        <f>IF(SUM('B1.1'!$U386:$Z386)=6,'B1.1'!I386,"")</f>
        <v/>
      </c>
    </row>
    <row r="371" spans="1:10" x14ac:dyDescent="0.25">
      <c r="A371" t="str">
        <f>IF(SUM('B1.1'!U387:Z387)=6,'Angaben KH-Standort'!$D$27,"")</f>
        <v/>
      </c>
      <c r="B371" t="str">
        <f>IF(SUM('B1.1'!U387:Z387)=67,'Angaben KH-Standort'!$D$26,"")</f>
        <v/>
      </c>
      <c r="C371" t="str">
        <f>IF(SUM('B1.1'!U387:Z387)=6,'Angaben KH-Standort'!$D$13,"")</f>
        <v/>
      </c>
      <c r="D371" t="str">
        <f>IF(SUM('B1.1'!$U387:$Z387)=6,'B1.1'!C387,"")</f>
        <v/>
      </c>
      <c r="E371" t="str">
        <f>IF(SUM('B1.1'!$U387:$Z387)=6,'B1.1'!D387,"")</f>
        <v/>
      </c>
      <c r="F371" t="str">
        <f>IF(SUM('B1.1'!$U387:$Z387)=6,'B1.1'!E387,"")</f>
        <v/>
      </c>
      <c r="G371" t="str">
        <f>IF(SUM('B1.1'!$U387:$Z387)=6,'B1.1'!F387,"")</f>
        <v/>
      </c>
      <c r="H371" t="str">
        <f>IF(SUM('B1.1'!$U387:$Z387)=6,'B1.1'!G387,"")</f>
        <v/>
      </c>
      <c r="I371" t="str">
        <f>IF(SUM('B1.1'!$U387:$Z387)=6,'B1.1'!H387,"")</f>
        <v/>
      </c>
      <c r="J371" t="str">
        <f>IF(SUM('B1.1'!$U387:$Z387)=6,'B1.1'!I387,"")</f>
        <v/>
      </c>
    </row>
    <row r="372" spans="1:10" x14ac:dyDescent="0.25">
      <c r="A372" t="str">
        <f>IF(SUM('B1.1'!U388:Z388)=6,'Angaben KH-Standort'!$D$27,"")</f>
        <v/>
      </c>
      <c r="B372" t="str">
        <f>IF(SUM('B1.1'!U388:Z388)=67,'Angaben KH-Standort'!$D$26,"")</f>
        <v/>
      </c>
      <c r="C372" t="str">
        <f>IF(SUM('B1.1'!U388:Z388)=6,'Angaben KH-Standort'!$D$13,"")</f>
        <v/>
      </c>
      <c r="D372" t="str">
        <f>IF(SUM('B1.1'!$U388:$Z388)=6,'B1.1'!C388,"")</f>
        <v/>
      </c>
      <c r="E372" t="str">
        <f>IF(SUM('B1.1'!$U388:$Z388)=6,'B1.1'!D388,"")</f>
        <v/>
      </c>
      <c r="F372" t="str">
        <f>IF(SUM('B1.1'!$U388:$Z388)=6,'B1.1'!E388,"")</f>
        <v/>
      </c>
      <c r="G372" t="str">
        <f>IF(SUM('B1.1'!$U388:$Z388)=6,'B1.1'!F388,"")</f>
        <v/>
      </c>
      <c r="H372" t="str">
        <f>IF(SUM('B1.1'!$U388:$Z388)=6,'B1.1'!G388,"")</f>
        <v/>
      </c>
      <c r="I372" t="str">
        <f>IF(SUM('B1.1'!$U388:$Z388)=6,'B1.1'!H388,"")</f>
        <v/>
      </c>
      <c r="J372" t="str">
        <f>IF(SUM('B1.1'!$U388:$Z388)=6,'B1.1'!I388,"")</f>
        <v/>
      </c>
    </row>
    <row r="373" spans="1:10" x14ac:dyDescent="0.25">
      <c r="A373" t="str">
        <f>IF(SUM('B1.1'!U389:Z389)=6,'Angaben KH-Standort'!$D$27,"")</f>
        <v/>
      </c>
      <c r="B373" t="str">
        <f>IF(SUM('B1.1'!U389:Z389)=67,'Angaben KH-Standort'!$D$26,"")</f>
        <v/>
      </c>
      <c r="C373" t="str">
        <f>IF(SUM('B1.1'!U389:Z389)=6,'Angaben KH-Standort'!$D$13,"")</f>
        <v/>
      </c>
      <c r="D373" t="str">
        <f>IF(SUM('B1.1'!$U389:$Z389)=6,'B1.1'!C389,"")</f>
        <v/>
      </c>
      <c r="E373" t="str">
        <f>IF(SUM('B1.1'!$U389:$Z389)=6,'B1.1'!D389,"")</f>
        <v/>
      </c>
      <c r="F373" t="str">
        <f>IF(SUM('B1.1'!$U389:$Z389)=6,'B1.1'!E389,"")</f>
        <v/>
      </c>
      <c r="G373" t="str">
        <f>IF(SUM('B1.1'!$U389:$Z389)=6,'B1.1'!F389,"")</f>
        <v/>
      </c>
      <c r="H373" t="str">
        <f>IF(SUM('B1.1'!$U389:$Z389)=6,'B1.1'!G389,"")</f>
        <v/>
      </c>
      <c r="I373" t="str">
        <f>IF(SUM('B1.1'!$U389:$Z389)=6,'B1.1'!H389,"")</f>
        <v/>
      </c>
      <c r="J373" t="str">
        <f>IF(SUM('B1.1'!$U389:$Z389)=6,'B1.1'!I389,"")</f>
        <v/>
      </c>
    </row>
    <row r="374" spans="1:10" x14ac:dyDescent="0.25">
      <c r="A374" t="str">
        <f>IF(SUM('B1.1'!U390:Z390)=6,'Angaben KH-Standort'!$D$27,"")</f>
        <v/>
      </c>
      <c r="B374" t="str">
        <f>IF(SUM('B1.1'!U390:Z390)=67,'Angaben KH-Standort'!$D$26,"")</f>
        <v/>
      </c>
      <c r="C374" t="str">
        <f>IF(SUM('B1.1'!U390:Z390)=6,'Angaben KH-Standort'!$D$13,"")</f>
        <v/>
      </c>
      <c r="D374" t="str">
        <f>IF(SUM('B1.1'!$U390:$Z390)=6,'B1.1'!C390,"")</f>
        <v/>
      </c>
      <c r="E374" t="str">
        <f>IF(SUM('B1.1'!$U390:$Z390)=6,'B1.1'!D390,"")</f>
        <v/>
      </c>
      <c r="F374" t="str">
        <f>IF(SUM('B1.1'!$U390:$Z390)=6,'B1.1'!E390,"")</f>
        <v/>
      </c>
      <c r="G374" t="str">
        <f>IF(SUM('B1.1'!$U390:$Z390)=6,'B1.1'!F390,"")</f>
        <v/>
      </c>
      <c r="H374" t="str">
        <f>IF(SUM('B1.1'!$U390:$Z390)=6,'B1.1'!G390,"")</f>
        <v/>
      </c>
      <c r="I374" t="str">
        <f>IF(SUM('B1.1'!$U390:$Z390)=6,'B1.1'!H390,"")</f>
        <v/>
      </c>
      <c r="J374" t="str">
        <f>IF(SUM('B1.1'!$U390:$Z390)=6,'B1.1'!I390,"")</f>
        <v/>
      </c>
    </row>
    <row r="375" spans="1:10" x14ac:dyDescent="0.25">
      <c r="A375" t="str">
        <f>IF(SUM('B1.1'!U391:Z391)=6,'Angaben KH-Standort'!$D$27,"")</f>
        <v/>
      </c>
      <c r="B375" t="str">
        <f>IF(SUM('B1.1'!U391:Z391)=67,'Angaben KH-Standort'!$D$26,"")</f>
        <v/>
      </c>
      <c r="C375" t="str">
        <f>IF(SUM('B1.1'!U391:Z391)=6,'Angaben KH-Standort'!$D$13,"")</f>
        <v/>
      </c>
      <c r="D375" t="str">
        <f>IF(SUM('B1.1'!$U391:$Z391)=6,'B1.1'!C391,"")</f>
        <v/>
      </c>
      <c r="E375" t="str">
        <f>IF(SUM('B1.1'!$U391:$Z391)=6,'B1.1'!D391,"")</f>
        <v/>
      </c>
      <c r="F375" t="str">
        <f>IF(SUM('B1.1'!$U391:$Z391)=6,'B1.1'!E391,"")</f>
        <v/>
      </c>
      <c r="G375" t="str">
        <f>IF(SUM('B1.1'!$U391:$Z391)=6,'B1.1'!F391,"")</f>
        <v/>
      </c>
      <c r="H375" t="str">
        <f>IF(SUM('B1.1'!$U391:$Z391)=6,'B1.1'!G391,"")</f>
        <v/>
      </c>
      <c r="I375" t="str">
        <f>IF(SUM('B1.1'!$U391:$Z391)=6,'B1.1'!H391,"")</f>
        <v/>
      </c>
      <c r="J375" t="str">
        <f>IF(SUM('B1.1'!$U391:$Z391)=6,'B1.1'!I391,"")</f>
        <v/>
      </c>
    </row>
    <row r="376" spans="1:10" x14ac:dyDescent="0.25">
      <c r="A376" t="str">
        <f>IF(SUM('B1.1'!U392:Z392)=6,'Angaben KH-Standort'!$D$27,"")</f>
        <v/>
      </c>
      <c r="B376" t="str">
        <f>IF(SUM('B1.1'!U392:Z392)=67,'Angaben KH-Standort'!$D$26,"")</f>
        <v/>
      </c>
      <c r="C376" t="str">
        <f>IF(SUM('B1.1'!U392:Z392)=6,'Angaben KH-Standort'!$D$13,"")</f>
        <v/>
      </c>
      <c r="D376" t="str">
        <f>IF(SUM('B1.1'!$U392:$Z392)=6,'B1.1'!C392,"")</f>
        <v/>
      </c>
      <c r="E376" t="str">
        <f>IF(SUM('B1.1'!$U392:$Z392)=6,'B1.1'!D392,"")</f>
        <v/>
      </c>
      <c r="F376" t="str">
        <f>IF(SUM('B1.1'!$U392:$Z392)=6,'B1.1'!E392,"")</f>
        <v/>
      </c>
      <c r="G376" t="str">
        <f>IF(SUM('B1.1'!$U392:$Z392)=6,'B1.1'!F392,"")</f>
        <v/>
      </c>
      <c r="H376" t="str">
        <f>IF(SUM('B1.1'!$U392:$Z392)=6,'B1.1'!G392,"")</f>
        <v/>
      </c>
      <c r="I376" t="str">
        <f>IF(SUM('B1.1'!$U392:$Z392)=6,'B1.1'!H392,"")</f>
        <v/>
      </c>
      <c r="J376" t="str">
        <f>IF(SUM('B1.1'!$U392:$Z392)=6,'B1.1'!I392,"")</f>
        <v/>
      </c>
    </row>
    <row r="377" spans="1:10" x14ac:dyDescent="0.25">
      <c r="A377" t="str">
        <f>IF(SUM('B1.1'!U393:Z393)=6,'Angaben KH-Standort'!$D$27,"")</f>
        <v/>
      </c>
      <c r="B377" t="str">
        <f>IF(SUM('B1.1'!U393:Z393)=67,'Angaben KH-Standort'!$D$26,"")</f>
        <v/>
      </c>
      <c r="C377" t="str">
        <f>IF(SUM('B1.1'!U393:Z393)=6,'Angaben KH-Standort'!$D$13,"")</f>
        <v/>
      </c>
      <c r="D377" t="str">
        <f>IF(SUM('B1.1'!$U393:$Z393)=6,'B1.1'!C393,"")</f>
        <v/>
      </c>
      <c r="E377" t="str">
        <f>IF(SUM('B1.1'!$U393:$Z393)=6,'B1.1'!D393,"")</f>
        <v/>
      </c>
      <c r="F377" t="str">
        <f>IF(SUM('B1.1'!$U393:$Z393)=6,'B1.1'!E393,"")</f>
        <v/>
      </c>
      <c r="G377" t="str">
        <f>IF(SUM('B1.1'!$U393:$Z393)=6,'B1.1'!F393,"")</f>
        <v/>
      </c>
      <c r="H377" t="str">
        <f>IF(SUM('B1.1'!$U393:$Z393)=6,'B1.1'!G393,"")</f>
        <v/>
      </c>
      <c r="I377" t="str">
        <f>IF(SUM('B1.1'!$U393:$Z393)=6,'B1.1'!H393,"")</f>
        <v/>
      </c>
      <c r="J377" t="str">
        <f>IF(SUM('B1.1'!$U393:$Z393)=6,'B1.1'!I393,"")</f>
        <v/>
      </c>
    </row>
    <row r="378" spans="1:10" x14ac:dyDescent="0.25">
      <c r="A378" t="str">
        <f>IF(SUM('B1.1'!U394:Z394)=6,'Angaben KH-Standort'!$D$27,"")</f>
        <v/>
      </c>
      <c r="B378" t="str">
        <f>IF(SUM('B1.1'!U394:Z394)=67,'Angaben KH-Standort'!$D$26,"")</f>
        <v/>
      </c>
      <c r="C378" t="str">
        <f>IF(SUM('B1.1'!U394:Z394)=6,'Angaben KH-Standort'!$D$13,"")</f>
        <v/>
      </c>
      <c r="D378" t="str">
        <f>IF(SUM('B1.1'!$U394:$Z394)=6,'B1.1'!C394,"")</f>
        <v/>
      </c>
      <c r="E378" t="str">
        <f>IF(SUM('B1.1'!$U394:$Z394)=6,'B1.1'!D394,"")</f>
        <v/>
      </c>
      <c r="F378" t="str">
        <f>IF(SUM('B1.1'!$U394:$Z394)=6,'B1.1'!E394,"")</f>
        <v/>
      </c>
      <c r="G378" t="str">
        <f>IF(SUM('B1.1'!$U394:$Z394)=6,'B1.1'!F394,"")</f>
        <v/>
      </c>
      <c r="H378" t="str">
        <f>IF(SUM('B1.1'!$U394:$Z394)=6,'B1.1'!G394,"")</f>
        <v/>
      </c>
      <c r="I378" t="str">
        <f>IF(SUM('B1.1'!$U394:$Z394)=6,'B1.1'!H394,"")</f>
        <v/>
      </c>
      <c r="J378" t="str">
        <f>IF(SUM('B1.1'!$U394:$Z394)=6,'B1.1'!I394,"")</f>
        <v/>
      </c>
    </row>
    <row r="379" spans="1:10" x14ac:dyDescent="0.25">
      <c r="A379" t="str">
        <f>IF(SUM('B1.1'!U395:Z395)=6,'Angaben KH-Standort'!$D$27,"")</f>
        <v/>
      </c>
      <c r="B379" t="str">
        <f>IF(SUM('B1.1'!U395:Z395)=67,'Angaben KH-Standort'!$D$26,"")</f>
        <v/>
      </c>
      <c r="C379" t="str">
        <f>IF(SUM('B1.1'!U395:Z395)=6,'Angaben KH-Standort'!$D$13,"")</f>
        <v/>
      </c>
      <c r="D379" t="str">
        <f>IF(SUM('B1.1'!$U395:$Z395)=6,'B1.1'!C395,"")</f>
        <v/>
      </c>
      <c r="E379" t="str">
        <f>IF(SUM('B1.1'!$U395:$Z395)=6,'B1.1'!D395,"")</f>
        <v/>
      </c>
      <c r="F379" t="str">
        <f>IF(SUM('B1.1'!$U395:$Z395)=6,'B1.1'!E395,"")</f>
        <v/>
      </c>
      <c r="G379" t="str">
        <f>IF(SUM('B1.1'!$U395:$Z395)=6,'B1.1'!F395,"")</f>
        <v/>
      </c>
      <c r="H379" t="str">
        <f>IF(SUM('B1.1'!$U395:$Z395)=6,'B1.1'!G395,"")</f>
        <v/>
      </c>
      <c r="I379" t="str">
        <f>IF(SUM('B1.1'!$U395:$Z395)=6,'B1.1'!H395,"")</f>
        <v/>
      </c>
      <c r="J379" t="str">
        <f>IF(SUM('B1.1'!$U395:$Z395)=6,'B1.1'!I395,"")</f>
        <v/>
      </c>
    </row>
    <row r="380" spans="1:10" x14ac:dyDescent="0.25">
      <c r="A380" t="str">
        <f>IF(SUM('B1.1'!U396:Z396)=6,'Angaben KH-Standort'!$D$27,"")</f>
        <v/>
      </c>
      <c r="B380" t="str">
        <f>IF(SUM('B1.1'!U396:Z396)=67,'Angaben KH-Standort'!$D$26,"")</f>
        <v/>
      </c>
      <c r="C380" t="str">
        <f>IF(SUM('B1.1'!U396:Z396)=6,'Angaben KH-Standort'!$D$13,"")</f>
        <v/>
      </c>
      <c r="D380" t="str">
        <f>IF(SUM('B1.1'!$U396:$Z396)=6,'B1.1'!C396,"")</f>
        <v/>
      </c>
      <c r="E380" t="str">
        <f>IF(SUM('B1.1'!$U396:$Z396)=6,'B1.1'!D396,"")</f>
        <v/>
      </c>
      <c r="F380" t="str">
        <f>IF(SUM('B1.1'!$U396:$Z396)=6,'B1.1'!E396,"")</f>
        <v/>
      </c>
      <c r="G380" t="str">
        <f>IF(SUM('B1.1'!$U396:$Z396)=6,'B1.1'!F396,"")</f>
        <v/>
      </c>
      <c r="H380" t="str">
        <f>IF(SUM('B1.1'!$U396:$Z396)=6,'B1.1'!G396,"")</f>
        <v/>
      </c>
      <c r="I380" t="str">
        <f>IF(SUM('B1.1'!$U396:$Z396)=6,'B1.1'!H396,"")</f>
        <v/>
      </c>
      <c r="J380" t="str">
        <f>IF(SUM('B1.1'!$U396:$Z396)=6,'B1.1'!I396,"")</f>
        <v/>
      </c>
    </row>
    <row r="381" spans="1:10" x14ac:dyDescent="0.25">
      <c r="A381" t="str">
        <f>IF(SUM('B1.1'!U397:Z397)=6,'Angaben KH-Standort'!$D$27,"")</f>
        <v/>
      </c>
      <c r="B381" t="str">
        <f>IF(SUM('B1.1'!U397:Z397)=67,'Angaben KH-Standort'!$D$26,"")</f>
        <v/>
      </c>
      <c r="C381" t="str">
        <f>IF(SUM('B1.1'!U397:Z397)=6,'Angaben KH-Standort'!$D$13,"")</f>
        <v/>
      </c>
      <c r="D381" t="str">
        <f>IF(SUM('B1.1'!$U397:$Z397)=6,'B1.1'!C397,"")</f>
        <v/>
      </c>
      <c r="E381" t="str">
        <f>IF(SUM('B1.1'!$U397:$Z397)=6,'B1.1'!D397,"")</f>
        <v/>
      </c>
      <c r="F381" t="str">
        <f>IF(SUM('B1.1'!$U397:$Z397)=6,'B1.1'!E397,"")</f>
        <v/>
      </c>
      <c r="G381" t="str">
        <f>IF(SUM('B1.1'!$U397:$Z397)=6,'B1.1'!F397,"")</f>
        <v/>
      </c>
      <c r="H381" t="str">
        <f>IF(SUM('B1.1'!$U397:$Z397)=6,'B1.1'!G397,"")</f>
        <v/>
      </c>
      <c r="I381" t="str">
        <f>IF(SUM('B1.1'!$U397:$Z397)=6,'B1.1'!H397,"")</f>
        <v/>
      </c>
      <c r="J381" t="str">
        <f>IF(SUM('B1.1'!$U397:$Z397)=6,'B1.1'!I397,"")</f>
        <v/>
      </c>
    </row>
    <row r="382" spans="1:10" x14ac:dyDescent="0.25">
      <c r="A382" t="str">
        <f>IF(SUM('B1.1'!U398:Z398)=6,'Angaben KH-Standort'!$D$27,"")</f>
        <v/>
      </c>
      <c r="B382" t="str">
        <f>IF(SUM('B1.1'!U398:Z398)=67,'Angaben KH-Standort'!$D$26,"")</f>
        <v/>
      </c>
      <c r="C382" t="str">
        <f>IF(SUM('B1.1'!U398:Z398)=6,'Angaben KH-Standort'!$D$13,"")</f>
        <v/>
      </c>
      <c r="D382" t="str">
        <f>IF(SUM('B1.1'!$U398:$Z398)=6,'B1.1'!C398,"")</f>
        <v/>
      </c>
      <c r="E382" t="str">
        <f>IF(SUM('B1.1'!$U398:$Z398)=6,'B1.1'!D398,"")</f>
        <v/>
      </c>
      <c r="F382" t="str">
        <f>IF(SUM('B1.1'!$U398:$Z398)=6,'B1.1'!E398,"")</f>
        <v/>
      </c>
      <c r="G382" t="str">
        <f>IF(SUM('B1.1'!$U398:$Z398)=6,'B1.1'!F398,"")</f>
        <v/>
      </c>
      <c r="H382" t="str">
        <f>IF(SUM('B1.1'!$U398:$Z398)=6,'B1.1'!G398,"")</f>
        <v/>
      </c>
      <c r="I382" t="str">
        <f>IF(SUM('B1.1'!$U398:$Z398)=6,'B1.1'!H398,"")</f>
        <v/>
      </c>
      <c r="J382" t="str">
        <f>IF(SUM('B1.1'!$U398:$Z398)=6,'B1.1'!I398,"")</f>
        <v/>
      </c>
    </row>
    <row r="383" spans="1:10" x14ac:dyDescent="0.25">
      <c r="A383" t="str">
        <f>IF(SUM('B1.1'!U399:Z399)=6,'Angaben KH-Standort'!$D$27,"")</f>
        <v/>
      </c>
      <c r="B383" t="str">
        <f>IF(SUM('B1.1'!U399:Z399)=67,'Angaben KH-Standort'!$D$26,"")</f>
        <v/>
      </c>
      <c r="C383" t="str">
        <f>IF(SUM('B1.1'!U399:Z399)=6,'Angaben KH-Standort'!$D$13,"")</f>
        <v/>
      </c>
      <c r="D383" t="str">
        <f>IF(SUM('B1.1'!$U399:$Z399)=6,'B1.1'!C399,"")</f>
        <v/>
      </c>
      <c r="E383" t="str">
        <f>IF(SUM('B1.1'!$U399:$Z399)=6,'B1.1'!D399,"")</f>
        <v/>
      </c>
      <c r="F383" t="str">
        <f>IF(SUM('B1.1'!$U399:$Z399)=6,'B1.1'!E399,"")</f>
        <v/>
      </c>
      <c r="G383" t="str">
        <f>IF(SUM('B1.1'!$U399:$Z399)=6,'B1.1'!F399,"")</f>
        <v/>
      </c>
      <c r="H383" t="str">
        <f>IF(SUM('B1.1'!$U399:$Z399)=6,'B1.1'!G399,"")</f>
        <v/>
      </c>
      <c r="I383" t="str">
        <f>IF(SUM('B1.1'!$U399:$Z399)=6,'B1.1'!H399,"")</f>
        <v/>
      </c>
      <c r="J383" t="str">
        <f>IF(SUM('B1.1'!$U399:$Z399)=6,'B1.1'!I399,"")</f>
        <v/>
      </c>
    </row>
    <row r="384" spans="1:10" x14ac:dyDescent="0.25">
      <c r="A384" t="str">
        <f>IF(SUM('B1.1'!U400:Z400)=6,'Angaben KH-Standort'!$D$27,"")</f>
        <v/>
      </c>
      <c r="B384" t="str">
        <f>IF(SUM('B1.1'!U400:Z400)=67,'Angaben KH-Standort'!$D$26,"")</f>
        <v/>
      </c>
      <c r="C384" t="str">
        <f>IF(SUM('B1.1'!U400:Z400)=6,'Angaben KH-Standort'!$D$13,"")</f>
        <v/>
      </c>
      <c r="D384" t="str">
        <f>IF(SUM('B1.1'!$U400:$Z400)=6,'B1.1'!C400,"")</f>
        <v/>
      </c>
      <c r="E384" t="str">
        <f>IF(SUM('B1.1'!$U400:$Z400)=6,'B1.1'!D400,"")</f>
        <v/>
      </c>
      <c r="F384" t="str">
        <f>IF(SUM('B1.1'!$U400:$Z400)=6,'B1.1'!E400,"")</f>
        <v/>
      </c>
      <c r="G384" t="str">
        <f>IF(SUM('B1.1'!$U400:$Z400)=6,'B1.1'!F400,"")</f>
        <v/>
      </c>
      <c r="H384" t="str">
        <f>IF(SUM('B1.1'!$U400:$Z400)=6,'B1.1'!G400,"")</f>
        <v/>
      </c>
      <c r="I384" t="str">
        <f>IF(SUM('B1.1'!$U400:$Z400)=6,'B1.1'!H400,"")</f>
        <v/>
      </c>
      <c r="J384" t="str">
        <f>IF(SUM('B1.1'!$U400:$Z400)=6,'B1.1'!I400,"")</f>
        <v/>
      </c>
    </row>
    <row r="385" spans="1:10" x14ac:dyDescent="0.25">
      <c r="A385" t="str">
        <f>IF(SUM('B1.1'!U401:Z401)=6,'Angaben KH-Standort'!$D$27,"")</f>
        <v/>
      </c>
      <c r="B385" t="str">
        <f>IF(SUM('B1.1'!U401:Z401)=67,'Angaben KH-Standort'!$D$26,"")</f>
        <v/>
      </c>
      <c r="C385" t="str">
        <f>IF(SUM('B1.1'!U401:Z401)=6,'Angaben KH-Standort'!$D$13,"")</f>
        <v/>
      </c>
      <c r="D385" t="str">
        <f>IF(SUM('B1.1'!$U401:$Z401)=6,'B1.1'!C401,"")</f>
        <v/>
      </c>
      <c r="E385" t="str">
        <f>IF(SUM('B1.1'!$U401:$Z401)=6,'B1.1'!D401,"")</f>
        <v/>
      </c>
      <c r="F385" t="str">
        <f>IF(SUM('B1.1'!$U401:$Z401)=6,'B1.1'!E401,"")</f>
        <v/>
      </c>
      <c r="G385" t="str">
        <f>IF(SUM('B1.1'!$U401:$Z401)=6,'B1.1'!F401,"")</f>
        <v/>
      </c>
      <c r="H385" t="str">
        <f>IF(SUM('B1.1'!$U401:$Z401)=6,'B1.1'!G401,"")</f>
        <v/>
      </c>
      <c r="I385" t="str">
        <f>IF(SUM('B1.1'!$U401:$Z401)=6,'B1.1'!H401,"")</f>
        <v/>
      </c>
      <c r="J385" t="str">
        <f>IF(SUM('B1.1'!$U401:$Z401)=6,'B1.1'!I401,"")</f>
        <v/>
      </c>
    </row>
    <row r="386" spans="1:10" x14ac:dyDescent="0.25">
      <c r="A386" t="str">
        <f>IF(SUM('B1.1'!U402:Z402)=6,'Angaben KH-Standort'!$D$27,"")</f>
        <v/>
      </c>
      <c r="B386" t="str">
        <f>IF(SUM('B1.1'!U402:Z402)=67,'Angaben KH-Standort'!$D$26,"")</f>
        <v/>
      </c>
      <c r="C386" t="str">
        <f>IF(SUM('B1.1'!U402:Z402)=6,'Angaben KH-Standort'!$D$13,"")</f>
        <v/>
      </c>
      <c r="D386" t="str">
        <f>IF(SUM('B1.1'!$U402:$Z402)=6,'B1.1'!C402,"")</f>
        <v/>
      </c>
      <c r="E386" t="str">
        <f>IF(SUM('B1.1'!$U402:$Z402)=6,'B1.1'!D402,"")</f>
        <v/>
      </c>
      <c r="F386" t="str">
        <f>IF(SUM('B1.1'!$U402:$Z402)=6,'B1.1'!E402,"")</f>
        <v/>
      </c>
      <c r="G386" t="str">
        <f>IF(SUM('B1.1'!$U402:$Z402)=6,'B1.1'!F402,"")</f>
        <v/>
      </c>
      <c r="H386" t="str">
        <f>IF(SUM('B1.1'!$U402:$Z402)=6,'B1.1'!G402,"")</f>
        <v/>
      </c>
      <c r="I386" t="str">
        <f>IF(SUM('B1.1'!$U402:$Z402)=6,'B1.1'!H402,"")</f>
        <v/>
      </c>
      <c r="J386" t="str">
        <f>IF(SUM('B1.1'!$U402:$Z402)=6,'B1.1'!I402,"")</f>
        <v/>
      </c>
    </row>
    <row r="387" spans="1:10" x14ac:dyDescent="0.25">
      <c r="A387" t="str">
        <f>IF(SUM('B1.1'!U403:Z403)=6,'Angaben KH-Standort'!$D$27,"")</f>
        <v/>
      </c>
      <c r="B387" t="str">
        <f>IF(SUM('B1.1'!U403:Z403)=67,'Angaben KH-Standort'!$D$26,"")</f>
        <v/>
      </c>
      <c r="C387" t="str">
        <f>IF(SUM('B1.1'!U403:Z403)=6,'Angaben KH-Standort'!$D$13,"")</f>
        <v/>
      </c>
      <c r="D387" t="str">
        <f>IF(SUM('B1.1'!$U403:$Z403)=6,'B1.1'!C403,"")</f>
        <v/>
      </c>
      <c r="E387" t="str">
        <f>IF(SUM('B1.1'!$U403:$Z403)=6,'B1.1'!D403,"")</f>
        <v/>
      </c>
      <c r="F387" t="str">
        <f>IF(SUM('B1.1'!$U403:$Z403)=6,'B1.1'!E403,"")</f>
        <v/>
      </c>
      <c r="G387" t="str">
        <f>IF(SUM('B1.1'!$U403:$Z403)=6,'B1.1'!F403,"")</f>
        <v/>
      </c>
      <c r="H387" t="str">
        <f>IF(SUM('B1.1'!$U403:$Z403)=6,'B1.1'!G403,"")</f>
        <v/>
      </c>
      <c r="I387" t="str">
        <f>IF(SUM('B1.1'!$U403:$Z403)=6,'B1.1'!H403,"")</f>
        <v/>
      </c>
      <c r="J387" t="str">
        <f>IF(SUM('B1.1'!$U403:$Z403)=6,'B1.1'!I403,"")</f>
        <v/>
      </c>
    </row>
    <row r="388" spans="1:10" x14ac:dyDescent="0.25">
      <c r="A388" t="str">
        <f>IF(SUM('B1.1'!U404:Z404)=6,'Angaben KH-Standort'!$D$27,"")</f>
        <v/>
      </c>
      <c r="B388" t="str">
        <f>IF(SUM('B1.1'!U404:Z404)=67,'Angaben KH-Standort'!$D$26,"")</f>
        <v/>
      </c>
      <c r="C388" t="str">
        <f>IF(SUM('B1.1'!U404:Z404)=6,'Angaben KH-Standort'!$D$13,"")</f>
        <v/>
      </c>
      <c r="D388" t="str">
        <f>IF(SUM('B1.1'!$U404:$Z404)=6,'B1.1'!C404,"")</f>
        <v/>
      </c>
      <c r="E388" t="str">
        <f>IF(SUM('B1.1'!$U404:$Z404)=6,'B1.1'!D404,"")</f>
        <v/>
      </c>
      <c r="F388" t="str">
        <f>IF(SUM('B1.1'!$U404:$Z404)=6,'B1.1'!E404,"")</f>
        <v/>
      </c>
      <c r="G388" t="str">
        <f>IF(SUM('B1.1'!$U404:$Z404)=6,'B1.1'!F404,"")</f>
        <v/>
      </c>
      <c r="H388" t="str">
        <f>IF(SUM('B1.1'!$U404:$Z404)=6,'B1.1'!G404,"")</f>
        <v/>
      </c>
      <c r="I388" t="str">
        <f>IF(SUM('B1.1'!$U404:$Z404)=6,'B1.1'!H404,"")</f>
        <v/>
      </c>
      <c r="J388" t="str">
        <f>IF(SUM('B1.1'!$U404:$Z404)=6,'B1.1'!I404,"")</f>
        <v/>
      </c>
    </row>
    <row r="389" spans="1:10" x14ac:dyDescent="0.25">
      <c r="A389" t="str">
        <f>IF(SUM('B1.1'!U405:Z405)=6,'Angaben KH-Standort'!$D$27,"")</f>
        <v/>
      </c>
      <c r="B389" t="str">
        <f>IF(SUM('B1.1'!U405:Z405)=67,'Angaben KH-Standort'!$D$26,"")</f>
        <v/>
      </c>
      <c r="C389" t="str">
        <f>IF(SUM('B1.1'!U405:Z405)=6,'Angaben KH-Standort'!$D$13,"")</f>
        <v/>
      </c>
      <c r="D389" t="str">
        <f>IF(SUM('B1.1'!$U405:$Z405)=6,'B1.1'!C405,"")</f>
        <v/>
      </c>
      <c r="E389" t="str">
        <f>IF(SUM('B1.1'!$U405:$Z405)=6,'B1.1'!D405,"")</f>
        <v/>
      </c>
      <c r="F389" t="str">
        <f>IF(SUM('B1.1'!$U405:$Z405)=6,'B1.1'!E405,"")</f>
        <v/>
      </c>
      <c r="G389" t="str">
        <f>IF(SUM('B1.1'!$U405:$Z405)=6,'B1.1'!F405,"")</f>
        <v/>
      </c>
      <c r="H389" t="str">
        <f>IF(SUM('B1.1'!$U405:$Z405)=6,'B1.1'!G405,"")</f>
        <v/>
      </c>
      <c r="I389" t="str">
        <f>IF(SUM('B1.1'!$U405:$Z405)=6,'B1.1'!H405,"")</f>
        <v/>
      </c>
      <c r="J389" t="str">
        <f>IF(SUM('B1.1'!$U405:$Z405)=6,'B1.1'!I405,"")</f>
        <v/>
      </c>
    </row>
    <row r="390" spans="1:10" x14ac:dyDescent="0.25">
      <c r="A390" t="str">
        <f>IF(SUM('B1.1'!U406:Z406)=6,'Angaben KH-Standort'!$D$27,"")</f>
        <v/>
      </c>
      <c r="B390" t="str">
        <f>IF(SUM('B1.1'!U406:Z406)=67,'Angaben KH-Standort'!$D$26,"")</f>
        <v/>
      </c>
      <c r="C390" t="str">
        <f>IF(SUM('B1.1'!U406:Z406)=6,'Angaben KH-Standort'!$D$13,"")</f>
        <v/>
      </c>
      <c r="D390" t="str">
        <f>IF(SUM('B1.1'!$U406:$Z406)=6,'B1.1'!C406,"")</f>
        <v/>
      </c>
      <c r="E390" t="str">
        <f>IF(SUM('B1.1'!$U406:$Z406)=6,'B1.1'!D406,"")</f>
        <v/>
      </c>
      <c r="F390" t="str">
        <f>IF(SUM('B1.1'!$U406:$Z406)=6,'B1.1'!E406,"")</f>
        <v/>
      </c>
      <c r="G390" t="str">
        <f>IF(SUM('B1.1'!$U406:$Z406)=6,'B1.1'!F406,"")</f>
        <v/>
      </c>
      <c r="H390" t="str">
        <f>IF(SUM('B1.1'!$U406:$Z406)=6,'B1.1'!G406,"")</f>
        <v/>
      </c>
      <c r="I390" t="str">
        <f>IF(SUM('B1.1'!$U406:$Z406)=6,'B1.1'!H406,"")</f>
        <v/>
      </c>
      <c r="J390" t="str">
        <f>IF(SUM('B1.1'!$U406:$Z406)=6,'B1.1'!I406,"")</f>
        <v/>
      </c>
    </row>
    <row r="391" spans="1:10" x14ac:dyDescent="0.25">
      <c r="A391" t="str">
        <f>IF(SUM('B1.1'!U407:Z407)=6,'Angaben KH-Standort'!$D$27,"")</f>
        <v/>
      </c>
      <c r="B391" t="str">
        <f>IF(SUM('B1.1'!U407:Z407)=67,'Angaben KH-Standort'!$D$26,"")</f>
        <v/>
      </c>
      <c r="C391" t="str">
        <f>IF(SUM('B1.1'!U407:Z407)=6,'Angaben KH-Standort'!$D$13,"")</f>
        <v/>
      </c>
      <c r="D391" t="str">
        <f>IF(SUM('B1.1'!$U407:$Z407)=6,'B1.1'!C407,"")</f>
        <v/>
      </c>
      <c r="E391" t="str">
        <f>IF(SUM('B1.1'!$U407:$Z407)=6,'B1.1'!D407,"")</f>
        <v/>
      </c>
      <c r="F391" t="str">
        <f>IF(SUM('B1.1'!$U407:$Z407)=6,'B1.1'!E407,"")</f>
        <v/>
      </c>
      <c r="G391" t="str">
        <f>IF(SUM('B1.1'!$U407:$Z407)=6,'B1.1'!F407,"")</f>
        <v/>
      </c>
      <c r="H391" t="str">
        <f>IF(SUM('B1.1'!$U407:$Z407)=6,'B1.1'!G407,"")</f>
        <v/>
      </c>
      <c r="I391" t="str">
        <f>IF(SUM('B1.1'!$U407:$Z407)=6,'B1.1'!H407,"")</f>
        <v/>
      </c>
      <c r="J391" t="str">
        <f>IF(SUM('B1.1'!$U407:$Z407)=6,'B1.1'!I407,"")</f>
        <v/>
      </c>
    </row>
    <row r="392" spans="1:10" x14ac:dyDescent="0.25">
      <c r="A392" t="str">
        <f>IF(SUM('B1.1'!U408:Z408)=6,'Angaben KH-Standort'!$D$27,"")</f>
        <v/>
      </c>
      <c r="B392" t="str">
        <f>IF(SUM('B1.1'!U408:Z408)=67,'Angaben KH-Standort'!$D$26,"")</f>
        <v/>
      </c>
      <c r="C392" t="str">
        <f>IF(SUM('B1.1'!U408:Z408)=6,'Angaben KH-Standort'!$D$13,"")</f>
        <v/>
      </c>
      <c r="D392" t="str">
        <f>IF(SUM('B1.1'!$U408:$Z408)=6,'B1.1'!C408,"")</f>
        <v/>
      </c>
      <c r="E392" t="str">
        <f>IF(SUM('B1.1'!$U408:$Z408)=6,'B1.1'!D408,"")</f>
        <v/>
      </c>
      <c r="F392" t="str">
        <f>IF(SUM('B1.1'!$U408:$Z408)=6,'B1.1'!E408,"")</f>
        <v/>
      </c>
      <c r="G392" t="str">
        <f>IF(SUM('B1.1'!$U408:$Z408)=6,'B1.1'!F408,"")</f>
        <v/>
      </c>
      <c r="H392" t="str">
        <f>IF(SUM('B1.1'!$U408:$Z408)=6,'B1.1'!G408,"")</f>
        <v/>
      </c>
      <c r="I392" t="str">
        <f>IF(SUM('B1.1'!$U408:$Z408)=6,'B1.1'!H408,"")</f>
        <v/>
      </c>
      <c r="J392" t="str">
        <f>IF(SUM('B1.1'!$U408:$Z408)=6,'B1.1'!I408,"")</f>
        <v/>
      </c>
    </row>
    <row r="393" spans="1:10" x14ac:dyDescent="0.25">
      <c r="A393" t="str">
        <f>IF(SUM('B1.1'!U409:Z409)=6,'Angaben KH-Standort'!$D$27,"")</f>
        <v/>
      </c>
      <c r="B393" t="str">
        <f>IF(SUM('B1.1'!U409:Z409)=67,'Angaben KH-Standort'!$D$26,"")</f>
        <v/>
      </c>
      <c r="C393" t="str">
        <f>IF(SUM('B1.1'!U409:Z409)=6,'Angaben KH-Standort'!$D$13,"")</f>
        <v/>
      </c>
      <c r="D393" t="str">
        <f>IF(SUM('B1.1'!$U409:$Z409)=6,'B1.1'!C409,"")</f>
        <v/>
      </c>
      <c r="E393" t="str">
        <f>IF(SUM('B1.1'!$U409:$Z409)=6,'B1.1'!D409,"")</f>
        <v/>
      </c>
      <c r="F393" t="str">
        <f>IF(SUM('B1.1'!$U409:$Z409)=6,'B1.1'!E409,"")</f>
        <v/>
      </c>
      <c r="G393" t="str">
        <f>IF(SUM('B1.1'!$U409:$Z409)=6,'B1.1'!F409,"")</f>
        <v/>
      </c>
      <c r="H393" t="str">
        <f>IF(SUM('B1.1'!$U409:$Z409)=6,'B1.1'!G409,"")</f>
        <v/>
      </c>
      <c r="I393" t="str">
        <f>IF(SUM('B1.1'!$U409:$Z409)=6,'B1.1'!H409,"")</f>
        <v/>
      </c>
      <c r="J393" t="str">
        <f>IF(SUM('B1.1'!$U409:$Z409)=6,'B1.1'!I409,"")</f>
        <v/>
      </c>
    </row>
    <row r="394" spans="1:10" x14ac:dyDescent="0.25">
      <c r="A394" t="str">
        <f>IF(SUM('B1.1'!U410:Z410)=6,'Angaben KH-Standort'!$D$27,"")</f>
        <v/>
      </c>
      <c r="B394" t="str">
        <f>IF(SUM('B1.1'!U410:Z410)=67,'Angaben KH-Standort'!$D$26,"")</f>
        <v/>
      </c>
      <c r="C394" t="str">
        <f>IF(SUM('B1.1'!U410:Z410)=6,'Angaben KH-Standort'!$D$13,"")</f>
        <v/>
      </c>
      <c r="D394" t="str">
        <f>IF(SUM('B1.1'!$U410:$Z410)=6,'B1.1'!C410,"")</f>
        <v/>
      </c>
      <c r="E394" t="str">
        <f>IF(SUM('B1.1'!$U410:$Z410)=6,'B1.1'!D410,"")</f>
        <v/>
      </c>
      <c r="F394" t="str">
        <f>IF(SUM('B1.1'!$U410:$Z410)=6,'B1.1'!E410,"")</f>
        <v/>
      </c>
      <c r="G394" t="str">
        <f>IF(SUM('B1.1'!$U410:$Z410)=6,'B1.1'!F410,"")</f>
        <v/>
      </c>
      <c r="H394" t="str">
        <f>IF(SUM('B1.1'!$U410:$Z410)=6,'B1.1'!G410,"")</f>
        <v/>
      </c>
      <c r="I394" t="str">
        <f>IF(SUM('B1.1'!$U410:$Z410)=6,'B1.1'!H410,"")</f>
        <v/>
      </c>
      <c r="J394" t="str">
        <f>IF(SUM('B1.1'!$U410:$Z410)=6,'B1.1'!I410,"")</f>
        <v/>
      </c>
    </row>
    <row r="395" spans="1:10" x14ac:dyDescent="0.25">
      <c r="A395" t="str">
        <f>IF(SUM('B1.1'!U411:Z411)=6,'Angaben KH-Standort'!$D$27,"")</f>
        <v/>
      </c>
      <c r="B395" t="str">
        <f>IF(SUM('B1.1'!U411:Z411)=67,'Angaben KH-Standort'!$D$26,"")</f>
        <v/>
      </c>
      <c r="C395" t="str">
        <f>IF(SUM('B1.1'!U411:Z411)=6,'Angaben KH-Standort'!$D$13,"")</f>
        <v/>
      </c>
      <c r="D395" t="str">
        <f>IF(SUM('B1.1'!$U411:$Z411)=6,'B1.1'!C411,"")</f>
        <v/>
      </c>
      <c r="E395" t="str">
        <f>IF(SUM('B1.1'!$U411:$Z411)=6,'B1.1'!D411,"")</f>
        <v/>
      </c>
      <c r="F395" t="str">
        <f>IF(SUM('B1.1'!$U411:$Z411)=6,'B1.1'!E411,"")</f>
        <v/>
      </c>
      <c r="G395" t="str">
        <f>IF(SUM('B1.1'!$U411:$Z411)=6,'B1.1'!F411,"")</f>
        <v/>
      </c>
      <c r="H395" t="str">
        <f>IF(SUM('B1.1'!$U411:$Z411)=6,'B1.1'!G411,"")</f>
        <v/>
      </c>
      <c r="I395" t="str">
        <f>IF(SUM('B1.1'!$U411:$Z411)=6,'B1.1'!H411,"")</f>
        <v/>
      </c>
      <c r="J395" t="str">
        <f>IF(SUM('B1.1'!$U411:$Z411)=6,'B1.1'!I411,"")</f>
        <v/>
      </c>
    </row>
    <row r="396" spans="1:10" x14ac:dyDescent="0.25">
      <c r="A396" t="str">
        <f>IF(SUM('B1.1'!U412:Z412)=6,'Angaben KH-Standort'!$D$27,"")</f>
        <v/>
      </c>
      <c r="B396" t="str">
        <f>IF(SUM('B1.1'!U412:Z412)=67,'Angaben KH-Standort'!$D$26,"")</f>
        <v/>
      </c>
      <c r="C396" t="str">
        <f>IF(SUM('B1.1'!U412:Z412)=6,'Angaben KH-Standort'!$D$13,"")</f>
        <v/>
      </c>
      <c r="D396" t="str">
        <f>IF(SUM('B1.1'!$U412:$Z412)=6,'B1.1'!C412,"")</f>
        <v/>
      </c>
      <c r="E396" t="str">
        <f>IF(SUM('B1.1'!$U412:$Z412)=6,'B1.1'!D412,"")</f>
        <v/>
      </c>
      <c r="F396" t="str">
        <f>IF(SUM('B1.1'!$U412:$Z412)=6,'B1.1'!E412,"")</f>
        <v/>
      </c>
      <c r="G396" t="str">
        <f>IF(SUM('B1.1'!$U412:$Z412)=6,'B1.1'!F412,"")</f>
        <v/>
      </c>
      <c r="H396" t="str">
        <f>IF(SUM('B1.1'!$U412:$Z412)=6,'B1.1'!G412,"")</f>
        <v/>
      </c>
      <c r="I396" t="str">
        <f>IF(SUM('B1.1'!$U412:$Z412)=6,'B1.1'!H412,"")</f>
        <v/>
      </c>
      <c r="J396" t="str">
        <f>IF(SUM('B1.1'!$U412:$Z412)=6,'B1.1'!I412,"")</f>
        <v/>
      </c>
    </row>
    <row r="397" spans="1:10" x14ac:dyDescent="0.25">
      <c r="A397" t="str">
        <f>IF(SUM('B1.1'!U413:Z413)=6,'Angaben KH-Standort'!$D$27,"")</f>
        <v/>
      </c>
      <c r="B397" t="str">
        <f>IF(SUM('B1.1'!U413:Z413)=67,'Angaben KH-Standort'!$D$26,"")</f>
        <v/>
      </c>
      <c r="C397" t="str">
        <f>IF(SUM('B1.1'!U413:Z413)=6,'Angaben KH-Standort'!$D$13,"")</f>
        <v/>
      </c>
      <c r="D397" t="str">
        <f>IF(SUM('B1.1'!$U413:$Z413)=6,'B1.1'!C413,"")</f>
        <v/>
      </c>
      <c r="E397" t="str">
        <f>IF(SUM('B1.1'!$U413:$Z413)=6,'B1.1'!D413,"")</f>
        <v/>
      </c>
      <c r="F397" t="str">
        <f>IF(SUM('B1.1'!$U413:$Z413)=6,'B1.1'!E413,"")</f>
        <v/>
      </c>
      <c r="G397" t="str">
        <f>IF(SUM('B1.1'!$U413:$Z413)=6,'B1.1'!F413,"")</f>
        <v/>
      </c>
      <c r="H397" t="str">
        <f>IF(SUM('B1.1'!$U413:$Z413)=6,'B1.1'!G413,"")</f>
        <v/>
      </c>
      <c r="I397" t="str">
        <f>IF(SUM('B1.1'!$U413:$Z413)=6,'B1.1'!H413,"")</f>
        <v/>
      </c>
      <c r="J397" t="str">
        <f>IF(SUM('B1.1'!$U413:$Z413)=6,'B1.1'!I413,"")</f>
        <v/>
      </c>
    </row>
    <row r="398" spans="1:10" x14ac:dyDescent="0.25">
      <c r="A398" t="str">
        <f>IF(SUM('B1.1'!U414:Z414)=6,'Angaben KH-Standort'!$D$27,"")</f>
        <v/>
      </c>
      <c r="B398" t="str">
        <f>IF(SUM('B1.1'!U414:Z414)=67,'Angaben KH-Standort'!$D$26,"")</f>
        <v/>
      </c>
      <c r="C398" t="str">
        <f>IF(SUM('B1.1'!U414:Z414)=6,'Angaben KH-Standort'!$D$13,"")</f>
        <v/>
      </c>
      <c r="D398" t="str">
        <f>IF(SUM('B1.1'!$U414:$Z414)=6,'B1.1'!C414,"")</f>
        <v/>
      </c>
      <c r="E398" t="str">
        <f>IF(SUM('B1.1'!$U414:$Z414)=6,'B1.1'!D414,"")</f>
        <v/>
      </c>
      <c r="F398" t="str">
        <f>IF(SUM('B1.1'!$U414:$Z414)=6,'B1.1'!E414,"")</f>
        <v/>
      </c>
      <c r="G398" t="str">
        <f>IF(SUM('B1.1'!$U414:$Z414)=6,'B1.1'!F414,"")</f>
        <v/>
      </c>
      <c r="H398" t="str">
        <f>IF(SUM('B1.1'!$U414:$Z414)=6,'B1.1'!G414,"")</f>
        <v/>
      </c>
      <c r="I398" t="str">
        <f>IF(SUM('B1.1'!$U414:$Z414)=6,'B1.1'!H414,"")</f>
        <v/>
      </c>
      <c r="J398" t="str">
        <f>IF(SUM('B1.1'!$U414:$Z414)=6,'B1.1'!I414,"")</f>
        <v/>
      </c>
    </row>
    <row r="399" spans="1:10" x14ac:dyDescent="0.25">
      <c r="A399" t="str">
        <f>IF(SUM('B1.1'!U415:Z415)=6,'Angaben KH-Standort'!$D$27,"")</f>
        <v/>
      </c>
      <c r="B399" t="str">
        <f>IF(SUM('B1.1'!U415:Z415)=67,'Angaben KH-Standort'!$D$26,"")</f>
        <v/>
      </c>
      <c r="C399" t="str">
        <f>IF(SUM('B1.1'!U415:Z415)=6,'Angaben KH-Standort'!$D$13,"")</f>
        <v/>
      </c>
      <c r="D399" t="str">
        <f>IF(SUM('B1.1'!$U415:$Z415)=6,'B1.1'!C415,"")</f>
        <v/>
      </c>
      <c r="E399" t="str">
        <f>IF(SUM('B1.1'!$U415:$Z415)=6,'B1.1'!D415,"")</f>
        <v/>
      </c>
      <c r="F399" t="str">
        <f>IF(SUM('B1.1'!$U415:$Z415)=6,'B1.1'!E415,"")</f>
        <v/>
      </c>
      <c r="G399" t="str">
        <f>IF(SUM('B1.1'!$U415:$Z415)=6,'B1.1'!F415,"")</f>
        <v/>
      </c>
      <c r="H399" t="str">
        <f>IF(SUM('B1.1'!$U415:$Z415)=6,'B1.1'!G415,"")</f>
        <v/>
      </c>
      <c r="I399" t="str">
        <f>IF(SUM('B1.1'!$U415:$Z415)=6,'B1.1'!H415,"")</f>
        <v/>
      </c>
      <c r="J399" t="str">
        <f>IF(SUM('B1.1'!$U415:$Z415)=6,'B1.1'!I415,"")</f>
        <v/>
      </c>
    </row>
    <row r="400" spans="1:10" x14ac:dyDescent="0.25">
      <c r="A400" t="str">
        <f>IF(SUM('B1.1'!U416:Z416)=6,'Angaben KH-Standort'!$D$27,"")</f>
        <v/>
      </c>
      <c r="B400" t="str">
        <f>IF(SUM('B1.1'!U416:Z416)=67,'Angaben KH-Standort'!$D$26,"")</f>
        <v/>
      </c>
      <c r="C400" t="str">
        <f>IF(SUM('B1.1'!U416:Z416)=6,'Angaben KH-Standort'!$D$13,"")</f>
        <v/>
      </c>
      <c r="D400" t="str">
        <f>IF(SUM('B1.1'!$U416:$Z416)=6,'B1.1'!C416,"")</f>
        <v/>
      </c>
      <c r="E400" t="str">
        <f>IF(SUM('B1.1'!$U416:$Z416)=6,'B1.1'!D416,"")</f>
        <v/>
      </c>
      <c r="F400" t="str">
        <f>IF(SUM('B1.1'!$U416:$Z416)=6,'B1.1'!E416,"")</f>
        <v/>
      </c>
      <c r="G400" t="str">
        <f>IF(SUM('B1.1'!$U416:$Z416)=6,'B1.1'!F416,"")</f>
        <v/>
      </c>
      <c r="H400" t="str">
        <f>IF(SUM('B1.1'!$U416:$Z416)=6,'B1.1'!G416,"")</f>
        <v/>
      </c>
      <c r="I400" t="str">
        <f>IF(SUM('B1.1'!$U416:$Z416)=6,'B1.1'!H416,"")</f>
        <v/>
      </c>
      <c r="J400" t="str">
        <f>IF(SUM('B1.1'!$U416:$Z416)=6,'B1.1'!I416,"")</f>
        <v/>
      </c>
    </row>
    <row r="401" spans="1:10" x14ac:dyDescent="0.25">
      <c r="A401" t="str">
        <f>IF(SUM('B1.1'!U417:Z417)=6,'Angaben KH-Standort'!$D$27,"")</f>
        <v/>
      </c>
      <c r="B401" t="str">
        <f>IF(SUM('B1.1'!U417:Z417)=67,'Angaben KH-Standort'!$D$26,"")</f>
        <v/>
      </c>
      <c r="C401" t="str">
        <f>IF(SUM('B1.1'!U417:Z417)=6,'Angaben KH-Standort'!$D$13,"")</f>
        <v/>
      </c>
      <c r="D401" t="str">
        <f>IF(SUM('B1.1'!$U417:$Z417)=6,'B1.1'!C417,"")</f>
        <v/>
      </c>
      <c r="E401" t="str">
        <f>IF(SUM('B1.1'!$U417:$Z417)=6,'B1.1'!D417,"")</f>
        <v/>
      </c>
      <c r="F401" t="str">
        <f>IF(SUM('B1.1'!$U417:$Z417)=6,'B1.1'!E417,"")</f>
        <v/>
      </c>
      <c r="G401" t="str">
        <f>IF(SUM('B1.1'!$U417:$Z417)=6,'B1.1'!F417,"")</f>
        <v/>
      </c>
      <c r="H401" t="str">
        <f>IF(SUM('B1.1'!$U417:$Z417)=6,'B1.1'!G417,"")</f>
        <v/>
      </c>
      <c r="I401" t="str">
        <f>IF(SUM('B1.1'!$U417:$Z417)=6,'B1.1'!H417,"")</f>
        <v/>
      </c>
      <c r="J401" t="str">
        <f>IF(SUM('B1.1'!$U417:$Z417)=6,'B1.1'!I417,"")</f>
        <v/>
      </c>
    </row>
    <row r="402" spans="1:10" x14ac:dyDescent="0.25">
      <c r="A402" t="str">
        <f>IF(SUM('B1.1'!U418:Z418)=6,'Angaben KH-Standort'!$D$27,"")</f>
        <v/>
      </c>
      <c r="B402" t="str">
        <f>IF(SUM('B1.1'!U418:Z418)=67,'Angaben KH-Standort'!$D$26,"")</f>
        <v/>
      </c>
      <c r="C402" t="str">
        <f>IF(SUM('B1.1'!U418:Z418)=6,'Angaben KH-Standort'!$D$13,"")</f>
        <v/>
      </c>
      <c r="D402" t="str">
        <f>IF(SUM('B1.1'!$U418:$Z418)=6,'B1.1'!C418,"")</f>
        <v/>
      </c>
      <c r="E402" t="str">
        <f>IF(SUM('B1.1'!$U418:$Z418)=6,'B1.1'!D418,"")</f>
        <v/>
      </c>
      <c r="F402" t="str">
        <f>IF(SUM('B1.1'!$U418:$Z418)=6,'B1.1'!E418,"")</f>
        <v/>
      </c>
      <c r="G402" t="str">
        <f>IF(SUM('B1.1'!$U418:$Z418)=6,'B1.1'!F418,"")</f>
        <v/>
      </c>
      <c r="H402" t="str">
        <f>IF(SUM('B1.1'!$U418:$Z418)=6,'B1.1'!G418,"")</f>
        <v/>
      </c>
      <c r="I402" t="str">
        <f>IF(SUM('B1.1'!$U418:$Z418)=6,'B1.1'!H418,"")</f>
        <v/>
      </c>
      <c r="J402" t="str">
        <f>IF(SUM('B1.1'!$U418:$Z418)=6,'B1.1'!I418,"")</f>
        <v/>
      </c>
    </row>
    <row r="403" spans="1:10" x14ac:dyDescent="0.25">
      <c r="A403" t="str">
        <f>IF(SUM('B1.1'!U419:Z419)=6,'Angaben KH-Standort'!$D$27,"")</f>
        <v/>
      </c>
      <c r="B403" t="str">
        <f>IF(SUM('B1.1'!U419:Z419)=67,'Angaben KH-Standort'!$D$26,"")</f>
        <v/>
      </c>
      <c r="C403" t="str">
        <f>IF(SUM('B1.1'!U419:Z419)=6,'Angaben KH-Standort'!$D$13,"")</f>
        <v/>
      </c>
      <c r="D403" t="str">
        <f>IF(SUM('B1.1'!$U419:$Z419)=6,'B1.1'!C419,"")</f>
        <v/>
      </c>
      <c r="E403" t="str">
        <f>IF(SUM('B1.1'!$U419:$Z419)=6,'B1.1'!D419,"")</f>
        <v/>
      </c>
      <c r="F403" t="str">
        <f>IF(SUM('B1.1'!$U419:$Z419)=6,'B1.1'!E419,"")</f>
        <v/>
      </c>
      <c r="G403" t="str">
        <f>IF(SUM('B1.1'!$U419:$Z419)=6,'B1.1'!F419,"")</f>
        <v/>
      </c>
      <c r="H403" t="str">
        <f>IF(SUM('B1.1'!$U419:$Z419)=6,'B1.1'!G419,"")</f>
        <v/>
      </c>
      <c r="I403" t="str">
        <f>IF(SUM('B1.1'!$U419:$Z419)=6,'B1.1'!H419,"")</f>
        <v/>
      </c>
      <c r="J403" t="str">
        <f>IF(SUM('B1.1'!$U419:$Z419)=6,'B1.1'!I419,"")</f>
        <v/>
      </c>
    </row>
    <row r="404" spans="1:10" x14ac:dyDescent="0.25">
      <c r="A404" t="str">
        <f>IF(SUM('B1.1'!U420:Z420)=6,'Angaben KH-Standort'!$D$27,"")</f>
        <v/>
      </c>
      <c r="B404" t="str">
        <f>IF(SUM('B1.1'!U420:Z420)=67,'Angaben KH-Standort'!$D$26,"")</f>
        <v/>
      </c>
      <c r="C404" t="str">
        <f>IF(SUM('B1.1'!U420:Z420)=6,'Angaben KH-Standort'!$D$13,"")</f>
        <v/>
      </c>
      <c r="D404" t="str">
        <f>IF(SUM('B1.1'!$U420:$Z420)=6,'B1.1'!C420,"")</f>
        <v/>
      </c>
      <c r="E404" t="str">
        <f>IF(SUM('B1.1'!$U420:$Z420)=6,'B1.1'!D420,"")</f>
        <v/>
      </c>
      <c r="F404" t="str">
        <f>IF(SUM('B1.1'!$U420:$Z420)=6,'B1.1'!E420,"")</f>
        <v/>
      </c>
      <c r="G404" t="str">
        <f>IF(SUM('B1.1'!$U420:$Z420)=6,'B1.1'!F420,"")</f>
        <v/>
      </c>
      <c r="H404" t="str">
        <f>IF(SUM('B1.1'!$U420:$Z420)=6,'B1.1'!G420,"")</f>
        <v/>
      </c>
      <c r="I404" t="str">
        <f>IF(SUM('B1.1'!$U420:$Z420)=6,'B1.1'!H420,"")</f>
        <v/>
      </c>
      <c r="J404" t="str">
        <f>IF(SUM('B1.1'!$U420:$Z420)=6,'B1.1'!I420,"")</f>
        <v/>
      </c>
    </row>
    <row r="405" spans="1:10" x14ac:dyDescent="0.25">
      <c r="A405" t="str">
        <f>IF(SUM('B1.1'!U421:Z421)=6,'Angaben KH-Standort'!$D$27,"")</f>
        <v/>
      </c>
      <c r="B405" t="str">
        <f>IF(SUM('B1.1'!U421:Z421)=67,'Angaben KH-Standort'!$D$26,"")</f>
        <v/>
      </c>
      <c r="C405" t="str">
        <f>IF(SUM('B1.1'!U421:Z421)=6,'Angaben KH-Standort'!$D$13,"")</f>
        <v/>
      </c>
      <c r="D405" t="str">
        <f>IF(SUM('B1.1'!$U421:$Z421)=6,'B1.1'!C421,"")</f>
        <v/>
      </c>
      <c r="E405" t="str">
        <f>IF(SUM('B1.1'!$U421:$Z421)=6,'B1.1'!D421,"")</f>
        <v/>
      </c>
      <c r="F405" t="str">
        <f>IF(SUM('B1.1'!$U421:$Z421)=6,'B1.1'!E421,"")</f>
        <v/>
      </c>
      <c r="G405" t="str">
        <f>IF(SUM('B1.1'!$U421:$Z421)=6,'B1.1'!F421,"")</f>
        <v/>
      </c>
      <c r="H405" t="str">
        <f>IF(SUM('B1.1'!$U421:$Z421)=6,'B1.1'!G421,"")</f>
        <v/>
      </c>
      <c r="I405" t="str">
        <f>IF(SUM('B1.1'!$U421:$Z421)=6,'B1.1'!H421,"")</f>
        <v/>
      </c>
      <c r="J405" t="str">
        <f>IF(SUM('B1.1'!$U421:$Z421)=6,'B1.1'!I421,"")</f>
        <v/>
      </c>
    </row>
    <row r="406" spans="1:10" x14ac:dyDescent="0.25">
      <c r="A406" t="str">
        <f>IF(SUM('B1.1'!U422:Z422)=6,'Angaben KH-Standort'!$D$27,"")</f>
        <v/>
      </c>
      <c r="B406" t="str">
        <f>IF(SUM('B1.1'!U422:Z422)=67,'Angaben KH-Standort'!$D$26,"")</f>
        <v/>
      </c>
      <c r="C406" t="str">
        <f>IF(SUM('B1.1'!U422:Z422)=6,'Angaben KH-Standort'!$D$13,"")</f>
        <v/>
      </c>
      <c r="D406" t="str">
        <f>IF(SUM('B1.1'!$U422:$Z422)=6,'B1.1'!C422,"")</f>
        <v/>
      </c>
      <c r="E406" t="str">
        <f>IF(SUM('B1.1'!$U422:$Z422)=6,'B1.1'!D422,"")</f>
        <v/>
      </c>
      <c r="F406" t="str">
        <f>IF(SUM('B1.1'!$U422:$Z422)=6,'B1.1'!E422,"")</f>
        <v/>
      </c>
      <c r="G406" t="str">
        <f>IF(SUM('B1.1'!$U422:$Z422)=6,'B1.1'!F422,"")</f>
        <v/>
      </c>
      <c r="H406" t="str">
        <f>IF(SUM('B1.1'!$U422:$Z422)=6,'B1.1'!G422,"")</f>
        <v/>
      </c>
      <c r="I406" t="str">
        <f>IF(SUM('B1.1'!$U422:$Z422)=6,'B1.1'!H422,"")</f>
        <v/>
      </c>
      <c r="J406" t="str">
        <f>IF(SUM('B1.1'!$U422:$Z422)=6,'B1.1'!I422,"")</f>
        <v/>
      </c>
    </row>
    <row r="407" spans="1:10" x14ac:dyDescent="0.25">
      <c r="A407" t="str">
        <f>IF(SUM('B1.1'!U423:Z423)=6,'Angaben KH-Standort'!$D$27,"")</f>
        <v/>
      </c>
      <c r="B407" t="str">
        <f>IF(SUM('B1.1'!U423:Z423)=67,'Angaben KH-Standort'!$D$26,"")</f>
        <v/>
      </c>
      <c r="C407" t="str">
        <f>IF(SUM('B1.1'!U423:Z423)=6,'Angaben KH-Standort'!$D$13,"")</f>
        <v/>
      </c>
      <c r="D407" t="str">
        <f>IF(SUM('B1.1'!$U423:$Z423)=6,'B1.1'!C423,"")</f>
        <v/>
      </c>
      <c r="E407" t="str">
        <f>IF(SUM('B1.1'!$U423:$Z423)=6,'B1.1'!D423,"")</f>
        <v/>
      </c>
      <c r="F407" t="str">
        <f>IF(SUM('B1.1'!$U423:$Z423)=6,'B1.1'!E423,"")</f>
        <v/>
      </c>
      <c r="G407" t="str">
        <f>IF(SUM('B1.1'!$U423:$Z423)=6,'B1.1'!F423,"")</f>
        <v/>
      </c>
      <c r="H407" t="str">
        <f>IF(SUM('B1.1'!$U423:$Z423)=6,'B1.1'!G423,"")</f>
        <v/>
      </c>
      <c r="I407" t="str">
        <f>IF(SUM('B1.1'!$U423:$Z423)=6,'B1.1'!H423,"")</f>
        <v/>
      </c>
      <c r="J407" t="str">
        <f>IF(SUM('B1.1'!$U423:$Z423)=6,'B1.1'!I423,"")</f>
        <v/>
      </c>
    </row>
    <row r="408" spans="1:10" x14ac:dyDescent="0.25">
      <c r="A408" t="str">
        <f>IF(SUM('B1.1'!U424:Z424)=6,'Angaben KH-Standort'!$D$27,"")</f>
        <v/>
      </c>
      <c r="B408" t="str">
        <f>IF(SUM('B1.1'!U424:Z424)=67,'Angaben KH-Standort'!$D$26,"")</f>
        <v/>
      </c>
      <c r="C408" t="str">
        <f>IF(SUM('B1.1'!U424:Z424)=6,'Angaben KH-Standort'!$D$13,"")</f>
        <v/>
      </c>
      <c r="D408" t="str">
        <f>IF(SUM('B1.1'!$U424:$Z424)=6,'B1.1'!C424,"")</f>
        <v/>
      </c>
      <c r="E408" t="str">
        <f>IF(SUM('B1.1'!$U424:$Z424)=6,'B1.1'!D424,"")</f>
        <v/>
      </c>
      <c r="F408" t="str">
        <f>IF(SUM('B1.1'!$U424:$Z424)=6,'B1.1'!E424,"")</f>
        <v/>
      </c>
      <c r="G408" t="str">
        <f>IF(SUM('B1.1'!$U424:$Z424)=6,'B1.1'!F424,"")</f>
        <v/>
      </c>
      <c r="H408" t="str">
        <f>IF(SUM('B1.1'!$U424:$Z424)=6,'B1.1'!G424,"")</f>
        <v/>
      </c>
      <c r="I408" t="str">
        <f>IF(SUM('B1.1'!$U424:$Z424)=6,'B1.1'!H424,"")</f>
        <v/>
      </c>
      <c r="J408" t="str">
        <f>IF(SUM('B1.1'!$U424:$Z424)=6,'B1.1'!I424,"")</f>
        <v/>
      </c>
    </row>
    <row r="409" spans="1:10" x14ac:dyDescent="0.25">
      <c r="A409" t="str">
        <f>IF(SUM('B1.1'!U425:Z425)=6,'Angaben KH-Standort'!$D$27,"")</f>
        <v/>
      </c>
      <c r="B409" t="str">
        <f>IF(SUM('B1.1'!U425:Z425)=67,'Angaben KH-Standort'!$D$26,"")</f>
        <v/>
      </c>
      <c r="C409" t="str">
        <f>IF(SUM('B1.1'!U425:Z425)=6,'Angaben KH-Standort'!$D$13,"")</f>
        <v/>
      </c>
      <c r="D409" t="str">
        <f>IF(SUM('B1.1'!$U425:$Z425)=6,'B1.1'!C425,"")</f>
        <v/>
      </c>
      <c r="E409" t="str">
        <f>IF(SUM('B1.1'!$U425:$Z425)=6,'B1.1'!D425,"")</f>
        <v/>
      </c>
      <c r="F409" t="str">
        <f>IF(SUM('B1.1'!$U425:$Z425)=6,'B1.1'!E425,"")</f>
        <v/>
      </c>
      <c r="G409" t="str">
        <f>IF(SUM('B1.1'!$U425:$Z425)=6,'B1.1'!F425,"")</f>
        <v/>
      </c>
      <c r="H409" t="str">
        <f>IF(SUM('B1.1'!$U425:$Z425)=6,'B1.1'!G425,"")</f>
        <v/>
      </c>
      <c r="I409" t="str">
        <f>IF(SUM('B1.1'!$U425:$Z425)=6,'B1.1'!H425,"")</f>
        <v/>
      </c>
      <c r="J409" t="str">
        <f>IF(SUM('B1.1'!$U425:$Z425)=6,'B1.1'!I425,"")</f>
        <v/>
      </c>
    </row>
    <row r="410" spans="1:10" x14ac:dyDescent="0.25">
      <c r="A410" t="str">
        <f>IF(SUM('B1.1'!U426:Z426)=6,'Angaben KH-Standort'!$D$27,"")</f>
        <v/>
      </c>
      <c r="B410" t="str">
        <f>IF(SUM('B1.1'!U426:Z426)=67,'Angaben KH-Standort'!$D$26,"")</f>
        <v/>
      </c>
      <c r="C410" t="str">
        <f>IF(SUM('B1.1'!U426:Z426)=6,'Angaben KH-Standort'!$D$13,"")</f>
        <v/>
      </c>
      <c r="D410" t="str">
        <f>IF(SUM('B1.1'!$U426:$Z426)=6,'B1.1'!C426,"")</f>
        <v/>
      </c>
      <c r="E410" t="str">
        <f>IF(SUM('B1.1'!$U426:$Z426)=6,'B1.1'!D426,"")</f>
        <v/>
      </c>
      <c r="F410" t="str">
        <f>IF(SUM('B1.1'!$U426:$Z426)=6,'B1.1'!E426,"")</f>
        <v/>
      </c>
      <c r="G410" t="str">
        <f>IF(SUM('B1.1'!$U426:$Z426)=6,'B1.1'!F426,"")</f>
        <v/>
      </c>
      <c r="H410" t="str">
        <f>IF(SUM('B1.1'!$U426:$Z426)=6,'B1.1'!G426,"")</f>
        <v/>
      </c>
      <c r="I410" t="str">
        <f>IF(SUM('B1.1'!$U426:$Z426)=6,'B1.1'!H426,"")</f>
        <v/>
      </c>
      <c r="J410" t="str">
        <f>IF(SUM('B1.1'!$U426:$Z426)=6,'B1.1'!I426,"")</f>
        <v/>
      </c>
    </row>
    <row r="411" spans="1:10" x14ac:dyDescent="0.25">
      <c r="A411" t="str">
        <f>IF(SUM('B1.1'!U427:Z427)=6,'Angaben KH-Standort'!$D$27,"")</f>
        <v/>
      </c>
      <c r="B411" t="str">
        <f>IF(SUM('B1.1'!U427:Z427)=67,'Angaben KH-Standort'!$D$26,"")</f>
        <v/>
      </c>
      <c r="C411" t="str">
        <f>IF(SUM('B1.1'!U427:Z427)=6,'Angaben KH-Standort'!$D$13,"")</f>
        <v/>
      </c>
      <c r="D411" t="str">
        <f>IF(SUM('B1.1'!$U427:$Z427)=6,'B1.1'!C427,"")</f>
        <v/>
      </c>
      <c r="E411" t="str">
        <f>IF(SUM('B1.1'!$U427:$Z427)=6,'B1.1'!D427,"")</f>
        <v/>
      </c>
      <c r="F411" t="str">
        <f>IF(SUM('B1.1'!$U427:$Z427)=6,'B1.1'!E427,"")</f>
        <v/>
      </c>
      <c r="G411" t="str">
        <f>IF(SUM('B1.1'!$U427:$Z427)=6,'B1.1'!F427,"")</f>
        <v/>
      </c>
      <c r="H411" t="str">
        <f>IF(SUM('B1.1'!$U427:$Z427)=6,'B1.1'!G427,"")</f>
        <v/>
      </c>
      <c r="I411" t="str">
        <f>IF(SUM('B1.1'!$U427:$Z427)=6,'B1.1'!H427,"")</f>
        <v/>
      </c>
      <c r="J411" t="str">
        <f>IF(SUM('B1.1'!$U427:$Z427)=6,'B1.1'!I427,"")</f>
        <v/>
      </c>
    </row>
    <row r="412" spans="1:10" x14ac:dyDescent="0.25">
      <c r="A412" t="str">
        <f>IF(SUM('B1.1'!U428:Z428)=6,'Angaben KH-Standort'!$D$27,"")</f>
        <v/>
      </c>
      <c r="B412" t="str">
        <f>IF(SUM('B1.1'!U428:Z428)=67,'Angaben KH-Standort'!$D$26,"")</f>
        <v/>
      </c>
      <c r="C412" t="str">
        <f>IF(SUM('B1.1'!U428:Z428)=6,'Angaben KH-Standort'!$D$13,"")</f>
        <v/>
      </c>
      <c r="D412" t="str">
        <f>IF(SUM('B1.1'!$U428:$Z428)=6,'B1.1'!C428,"")</f>
        <v/>
      </c>
      <c r="E412" t="str">
        <f>IF(SUM('B1.1'!$U428:$Z428)=6,'B1.1'!D428,"")</f>
        <v/>
      </c>
      <c r="F412" t="str">
        <f>IF(SUM('B1.1'!$U428:$Z428)=6,'B1.1'!E428,"")</f>
        <v/>
      </c>
      <c r="G412" t="str">
        <f>IF(SUM('B1.1'!$U428:$Z428)=6,'B1.1'!F428,"")</f>
        <v/>
      </c>
      <c r="H412" t="str">
        <f>IF(SUM('B1.1'!$U428:$Z428)=6,'B1.1'!G428,"")</f>
        <v/>
      </c>
      <c r="I412" t="str">
        <f>IF(SUM('B1.1'!$U428:$Z428)=6,'B1.1'!H428,"")</f>
        <v/>
      </c>
      <c r="J412" t="str">
        <f>IF(SUM('B1.1'!$U428:$Z428)=6,'B1.1'!I428,"")</f>
        <v/>
      </c>
    </row>
    <row r="413" spans="1:10" x14ac:dyDescent="0.25">
      <c r="A413" t="str">
        <f>IF(SUM('B1.1'!U429:Z429)=6,'Angaben KH-Standort'!$D$27,"")</f>
        <v/>
      </c>
      <c r="B413" t="str">
        <f>IF(SUM('B1.1'!U429:Z429)=67,'Angaben KH-Standort'!$D$26,"")</f>
        <v/>
      </c>
      <c r="C413" t="str">
        <f>IF(SUM('B1.1'!U429:Z429)=6,'Angaben KH-Standort'!$D$13,"")</f>
        <v/>
      </c>
      <c r="D413" t="str">
        <f>IF(SUM('B1.1'!$U429:$Z429)=6,'B1.1'!C429,"")</f>
        <v/>
      </c>
      <c r="E413" t="str">
        <f>IF(SUM('B1.1'!$U429:$Z429)=6,'B1.1'!D429,"")</f>
        <v/>
      </c>
      <c r="F413" t="str">
        <f>IF(SUM('B1.1'!$U429:$Z429)=6,'B1.1'!E429,"")</f>
        <v/>
      </c>
      <c r="G413" t="str">
        <f>IF(SUM('B1.1'!$U429:$Z429)=6,'B1.1'!F429,"")</f>
        <v/>
      </c>
      <c r="H413" t="str">
        <f>IF(SUM('B1.1'!$U429:$Z429)=6,'B1.1'!G429,"")</f>
        <v/>
      </c>
      <c r="I413" t="str">
        <f>IF(SUM('B1.1'!$U429:$Z429)=6,'B1.1'!H429,"")</f>
        <v/>
      </c>
      <c r="J413" t="str">
        <f>IF(SUM('B1.1'!$U429:$Z429)=6,'B1.1'!I429,"")</f>
        <v/>
      </c>
    </row>
    <row r="414" spans="1:10" x14ac:dyDescent="0.25">
      <c r="A414" t="str">
        <f>IF(SUM('B1.1'!U430:Z430)=6,'Angaben KH-Standort'!$D$27,"")</f>
        <v/>
      </c>
      <c r="B414" t="str">
        <f>IF(SUM('B1.1'!U430:Z430)=67,'Angaben KH-Standort'!$D$26,"")</f>
        <v/>
      </c>
      <c r="C414" t="str">
        <f>IF(SUM('B1.1'!U430:Z430)=6,'Angaben KH-Standort'!$D$13,"")</f>
        <v/>
      </c>
      <c r="D414" t="str">
        <f>IF(SUM('B1.1'!$U430:$Z430)=6,'B1.1'!C430,"")</f>
        <v/>
      </c>
      <c r="E414" t="str">
        <f>IF(SUM('B1.1'!$U430:$Z430)=6,'B1.1'!D430,"")</f>
        <v/>
      </c>
      <c r="F414" t="str">
        <f>IF(SUM('B1.1'!$U430:$Z430)=6,'B1.1'!E430,"")</f>
        <v/>
      </c>
      <c r="G414" t="str">
        <f>IF(SUM('B1.1'!$U430:$Z430)=6,'B1.1'!F430,"")</f>
        <v/>
      </c>
      <c r="H414" t="str">
        <f>IF(SUM('B1.1'!$U430:$Z430)=6,'B1.1'!G430,"")</f>
        <v/>
      </c>
      <c r="I414" t="str">
        <f>IF(SUM('B1.1'!$U430:$Z430)=6,'B1.1'!H430,"")</f>
        <v/>
      </c>
      <c r="J414" t="str">
        <f>IF(SUM('B1.1'!$U430:$Z430)=6,'B1.1'!I430,"")</f>
        <v/>
      </c>
    </row>
    <row r="415" spans="1:10" x14ac:dyDescent="0.25">
      <c r="A415" t="str">
        <f>IF(SUM('B1.1'!U431:Z431)=6,'Angaben KH-Standort'!$D$27,"")</f>
        <v/>
      </c>
      <c r="B415" t="str">
        <f>IF(SUM('B1.1'!U431:Z431)=67,'Angaben KH-Standort'!$D$26,"")</f>
        <v/>
      </c>
      <c r="C415" t="str">
        <f>IF(SUM('B1.1'!U431:Z431)=6,'Angaben KH-Standort'!$D$13,"")</f>
        <v/>
      </c>
      <c r="D415" t="str">
        <f>IF(SUM('B1.1'!$U431:$Z431)=6,'B1.1'!C431,"")</f>
        <v/>
      </c>
      <c r="E415" t="str">
        <f>IF(SUM('B1.1'!$U431:$Z431)=6,'B1.1'!D431,"")</f>
        <v/>
      </c>
      <c r="F415" t="str">
        <f>IF(SUM('B1.1'!$U431:$Z431)=6,'B1.1'!E431,"")</f>
        <v/>
      </c>
      <c r="G415" t="str">
        <f>IF(SUM('B1.1'!$U431:$Z431)=6,'B1.1'!F431,"")</f>
        <v/>
      </c>
      <c r="H415" t="str">
        <f>IF(SUM('B1.1'!$U431:$Z431)=6,'B1.1'!G431,"")</f>
        <v/>
      </c>
      <c r="I415" t="str">
        <f>IF(SUM('B1.1'!$U431:$Z431)=6,'B1.1'!H431,"")</f>
        <v/>
      </c>
      <c r="J415" t="str">
        <f>IF(SUM('B1.1'!$U431:$Z431)=6,'B1.1'!I431,"")</f>
        <v/>
      </c>
    </row>
    <row r="416" spans="1:10" x14ac:dyDescent="0.25">
      <c r="A416" t="str">
        <f>IF(SUM('B1.1'!U432:Z432)=6,'Angaben KH-Standort'!$D$27,"")</f>
        <v/>
      </c>
      <c r="B416" t="str">
        <f>IF(SUM('B1.1'!U432:Z432)=67,'Angaben KH-Standort'!$D$26,"")</f>
        <v/>
      </c>
      <c r="C416" t="str">
        <f>IF(SUM('B1.1'!U432:Z432)=6,'Angaben KH-Standort'!$D$13,"")</f>
        <v/>
      </c>
      <c r="D416" t="str">
        <f>IF(SUM('B1.1'!$U432:$Z432)=6,'B1.1'!C432,"")</f>
        <v/>
      </c>
      <c r="E416" t="str">
        <f>IF(SUM('B1.1'!$U432:$Z432)=6,'B1.1'!D432,"")</f>
        <v/>
      </c>
      <c r="F416" t="str">
        <f>IF(SUM('B1.1'!$U432:$Z432)=6,'B1.1'!E432,"")</f>
        <v/>
      </c>
      <c r="G416" t="str">
        <f>IF(SUM('B1.1'!$U432:$Z432)=6,'B1.1'!F432,"")</f>
        <v/>
      </c>
      <c r="H416" t="str">
        <f>IF(SUM('B1.1'!$U432:$Z432)=6,'B1.1'!G432,"")</f>
        <v/>
      </c>
      <c r="I416" t="str">
        <f>IF(SUM('B1.1'!$U432:$Z432)=6,'B1.1'!H432,"")</f>
        <v/>
      </c>
      <c r="J416" t="str">
        <f>IF(SUM('B1.1'!$U432:$Z432)=6,'B1.1'!I432,"")</f>
        <v/>
      </c>
    </row>
    <row r="417" spans="1:10" x14ac:dyDescent="0.25">
      <c r="A417" t="str">
        <f>IF(SUM('B1.1'!U433:Z433)=6,'Angaben KH-Standort'!$D$27,"")</f>
        <v/>
      </c>
      <c r="B417" t="str">
        <f>IF(SUM('B1.1'!U433:Z433)=67,'Angaben KH-Standort'!$D$26,"")</f>
        <v/>
      </c>
      <c r="C417" t="str">
        <f>IF(SUM('B1.1'!U433:Z433)=6,'Angaben KH-Standort'!$D$13,"")</f>
        <v/>
      </c>
      <c r="D417" t="str">
        <f>IF(SUM('B1.1'!$U433:$Z433)=6,'B1.1'!C433,"")</f>
        <v/>
      </c>
      <c r="E417" t="str">
        <f>IF(SUM('B1.1'!$U433:$Z433)=6,'B1.1'!D433,"")</f>
        <v/>
      </c>
      <c r="F417" t="str">
        <f>IF(SUM('B1.1'!$U433:$Z433)=6,'B1.1'!E433,"")</f>
        <v/>
      </c>
      <c r="G417" t="str">
        <f>IF(SUM('B1.1'!$U433:$Z433)=6,'B1.1'!F433,"")</f>
        <v/>
      </c>
      <c r="H417" t="str">
        <f>IF(SUM('B1.1'!$U433:$Z433)=6,'B1.1'!G433,"")</f>
        <v/>
      </c>
      <c r="I417" t="str">
        <f>IF(SUM('B1.1'!$U433:$Z433)=6,'B1.1'!H433,"")</f>
        <v/>
      </c>
      <c r="J417" t="str">
        <f>IF(SUM('B1.1'!$U433:$Z433)=6,'B1.1'!I433,"")</f>
        <v/>
      </c>
    </row>
    <row r="418" spans="1:10" x14ac:dyDescent="0.25">
      <c r="A418" t="str">
        <f>IF(SUM('B1.1'!U434:Z434)=6,'Angaben KH-Standort'!$D$27,"")</f>
        <v/>
      </c>
      <c r="B418" t="str">
        <f>IF(SUM('B1.1'!U434:Z434)=67,'Angaben KH-Standort'!$D$26,"")</f>
        <v/>
      </c>
      <c r="C418" t="str">
        <f>IF(SUM('B1.1'!U434:Z434)=6,'Angaben KH-Standort'!$D$13,"")</f>
        <v/>
      </c>
      <c r="D418" t="str">
        <f>IF(SUM('B1.1'!$U434:$Z434)=6,'B1.1'!C434,"")</f>
        <v/>
      </c>
      <c r="E418" t="str">
        <f>IF(SUM('B1.1'!$U434:$Z434)=6,'B1.1'!D434,"")</f>
        <v/>
      </c>
      <c r="F418" t="str">
        <f>IF(SUM('B1.1'!$U434:$Z434)=6,'B1.1'!E434,"")</f>
        <v/>
      </c>
      <c r="G418" t="str">
        <f>IF(SUM('B1.1'!$U434:$Z434)=6,'B1.1'!F434,"")</f>
        <v/>
      </c>
      <c r="H418" t="str">
        <f>IF(SUM('B1.1'!$U434:$Z434)=6,'B1.1'!G434,"")</f>
        <v/>
      </c>
      <c r="I418" t="str">
        <f>IF(SUM('B1.1'!$U434:$Z434)=6,'B1.1'!H434,"")</f>
        <v/>
      </c>
      <c r="J418" t="str">
        <f>IF(SUM('B1.1'!$U434:$Z434)=6,'B1.1'!I434,"")</f>
        <v/>
      </c>
    </row>
    <row r="419" spans="1:10" x14ac:dyDescent="0.25">
      <c r="A419" t="str">
        <f>IF(SUM('B1.1'!U435:Z435)=6,'Angaben KH-Standort'!$D$27,"")</f>
        <v/>
      </c>
      <c r="B419" t="str">
        <f>IF(SUM('B1.1'!U435:Z435)=67,'Angaben KH-Standort'!$D$26,"")</f>
        <v/>
      </c>
      <c r="C419" t="str">
        <f>IF(SUM('B1.1'!U435:Z435)=6,'Angaben KH-Standort'!$D$13,"")</f>
        <v/>
      </c>
      <c r="D419" t="str">
        <f>IF(SUM('B1.1'!$U435:$Z435)=6,'B1.1'!C435,"")</f>
        <v/>
      </c>
      <c r="E419" t="str">
        <f>IF(SUM('B1.1'!$U435:$Z435)=6,'B1.1'!D435,"")</f>
        <v/>
      </c>
      <c r="F419" t="str">
        <f>IF(SUM('B1.1'!$U435:$Z435)=6,'B1.1'!E435,"")</f>
        <v/>
      </c>
      <c r="G419" t="str">
        <f>IF(SUM('B1.1'!$U435:$Z435)=6,'B1.1'!F435,"")</f>
        <v/>
      </c>
      <c r="H419" t="str">
        <f>IF(SUM('B1.1'!$U435:$Z435)=6,'B1.1'!G435,"")</f>
        <v/>
      </c>
      <c r="I419" t="str">
        <f>IF(SUM('B1.1'!$U435:$Z435)=6,'B1.1'!H435,"")</f>
        <v/>
      </c>
      <c r="J419" t="str">
        <f>IF(SUM('B1.1'!$U435:$Z435)=6,'B1.1'!I435,"")</f>
        <v/>
      </c>
    </row>
    <row r="420" spans="1:10" x14ac:dyDescent="0.25">
      <c r="A420" t="str">
        <f>IF(SUM('B1.1'!U436:Z436)=6,'Angaben KH-Standort'!$D$27,"")</f>
        <v/>
      </c>
      <c r="B420" t="str">
        <f>IF(SUM('B1.1'!U436:Z436)=67,'Angaben KH-Standort'!$D$26,"")</f>
        <v/>
      </c>
      <c r="C420" t="str">
        <f>IF(SUM('B1.1'!U436:Z436)=6,'Angaben KH-Standort'!$D$13,"")</f>
        <v/>
      </c>
      <c r="D420" t="str">
        <f>IF(SUM('B1.1'!$U436:$Z436)=6,'B1.1'!C436,"")</f>
        <v/>
      </c>
      <c r="E420" t="str">
        <f>IF(SUM('B1.1'!$U436:$Z436)=6,'B1.1'!D436,"")</f>
        <v/>
      </c>
      <c r="F420" t="str">
        <f>IF(SUM('B1.1'!$U436:$Z436)=6,'B1.1'!E436,"")</f>
        <v/>
      </c>
      <c r="G420" t="str">
        <f>IF(SUM('B1.1'!$U436:$Z436)=6,'B1.1'!F436,"")</f>
        <v/>
      </c>
      <c r="H420" t="str">
        <f>IF(SUM('B1.1'!$U436:$Z436)=6,'B1.1'!G436,"")</f>
        <v/>
      </c>
      <c r="I420" t="str">
        <f>IF(SUM('B1.1'!$U436:$Z436)=6,'B1.1'!H436,"")</f>
        <v/>
      </c>
      <c r="J420" t="str">
        <f>IF(SUM('B1.1'!$U436:$Z436)=6,'B1.1'!I436,"")</f>
        <v/>
      </c>
    </row>
    <row r="421" spans="1:10" x14ac:dyDescent="0.25">
      <c r="A421" t="str">
        <f>IF(SUM('B1.1'!U437:Z437)=6,'Angaben KH-Standort'!$D$27,"")</f>
        <v/>
      </c>
      <c r="B421" t="str">
        <f>IF(SUM('B1.1'!U437:Z437)=67,'Angaben KH-Standort'!$D$26,"")</f>
        <v/>
      </c>
      <c r="C421" t="str">
        <f>IF(SUM('B1.1'!U437:Z437)=6,'Angaben KH-Standort'!$D$13,"")</f>
        <v/>
      </c>
      <c r="D421" t="str">
        <f>IF(SUM('B1.1'!$U437:$Z437)=6,'B1.1'!C437,"")</f>
        <v/>
      </c>
      <c r="E421" t="str">
        <f>IF(SUM('B1.1'!$U437:$Z437)=6,'B1.1'!D437,"")</f>
        <v/>
      </c>
      <c r="F421" t="str">
        <f>IF(SUM('B1.1'!$U437:$Z437)=6,'B1.1'!E437,"")</f>
        <v/>
      </c>
      <c r="G421" t="str">
        <f>IF(SUM('B1.1'!$U437:$Z437)=6,'B1.1'!F437,"")</f>
        <v/>
      </c>
      <c r="H421" t="str">
        <f>IF(SUM('B1.1'!$U437:$Z437)=6,'B1.1'!G437,"")</f>
        <v/>
      </c>
      <c r="I421" t="str">
        <f>IF(SUM('B1.1'!$U437:$Z437)=6,'B1.1'!H437,"")</f>
        <v/>
      </c>
      <c r="J421" t="str">
        <f>IF(SUM('B1.1'!$U437:$Z437)=6,'B1.1'!I437,"")</f>
        <v/>
      </c>
    </row>
    <row r="422" spans="1:10" x14ac:dyDescent="0.25">
      <c r="A422" t="str">
        <f>IF(SUM('B1.1'!U438:Z438)=6,'Angaben KH-Standort'!$D$27,"")</f>
        <v/>
      </c>
      <c r="B422" t="str">
        <f>IF(SUM('B1.1'!U438:Z438)=67,'Angaben KH-Standort'!$D$26,"")</f>
        <v/>
      </c>
      <c r="C422" t="str">
        <f>IF(SUM('B1.1'!U438:Z438)=6,'Angaben KH-Standort'!$D$13,"")</f>
        <v/>
      </c>
      <c r="D422" t="str">
        <f>IF(SUM('B1.1'!$U438:$Z438)=6,'B1.1'!C438,"")</f>
        <v/>
      </c>
      <c r="E422" t="str">
        <f>IF(SUM('B1.1'!$U438:$Z438)=6,'B1.1'!D438,"")</f>
        <v/>
      </c>
      <c r="F422" t="str">
        <f>IF(SUM('B1.1'!$U438:$Z438)=6,'B1.1'!E438,"")</f>
        <v/>
      </c>
      <c r="G422" t="str">
        <f>IF(SUM('B1.1'!$U438:$Z438)=6,'B1.1'!F438,"")</f>
        <v/>
      </c>
      <c r="H422" t="str">
        <f>IF(SUM('B1.1'!$U438:$Z438)=6,'B1.1'!G438,"")</f>
        <v/>
      </c>
      <c r="I422" t="str">
        <f>IF(SUM('B1.1'!$U438:$Z438)=6,'B1.1'!H438,"")</f>
        <v/>
      </c>
      <c r="J422" t="str">
        <f>IF(SUM('B1.1'!$U438:$Z438)=6,'B1.1'!I438,"")</f>
        <v/>
      </c>
    </row>
    <row r="423" spans="1:10" x14ac:dyDescent="0.25">
      <c r="A423" t="str">
        <f>IF(SUM('B1.1'!U439:Z439)=6,'Angaben KH-Standort'!$D$27,"")</f>
        <v/>
      </c>
      <c r="B423" t="str">
        <f>IF(SUM('B1.1'!U439:Z439)=67,'Angaben KH-Standort'!$D$26,"")</f>
        <v/>
      </c>
      <c r="C423" t="str">
        <f>IF(SUM('B1.1'!U439:Z439)=6,'Angaben KH-Standort'!$D$13,"")</f>
        <v/>
      </c>
      <c r="D423" t="str">
        <f>IF(SUM('B1.1'!$U439:$Z439)=6,'B1.1'!C439,"")</f>
        <v/>
      </c>
      <c r="E423" t="str">
        <f>IF(SUM('B1.1'!$U439:$Z439)=6,'B1.1'!D439,"")</f>
        <v/>
      </c>
      <c r="F423" t="str">
        <f>IF(SUM('B1.1'!$U439:$Z439)=6,'B1.1'!E439,"")</f>
        <v/>
      </c>
      <c r="G423" t="str">
        <f>IF(SUM('B1.1'!$U439:$Z439)=6,'B1.1'!F439,"")</f>
        <v/>
      </c>
      <c r="H423" t="str">
        <f>IF(SUM('B1.1'!$U439:$Z439)=6,'B1.1'!G439,"")</f>
        <v/>
      </c>
      <c r="I423" t="str">
        <f>IF(SUM('B1.1'!$U439:$Z439)=6,'B1.1'!H439,"")</f>
        <v/>
      </c>
      <c r="J423" t="str">
        <f>IF(SUM('B1.1'!$U439:$Z439)=6,'B1.1'!I439,"")</f>
        <v/>
      </c>
    </row>
    <row r="424" spans="1:10" x14ac:dyDescent="0.25">
      <c r="A424" t="str">
        <f>IF(SUM('B1.1'!U440:Z440)=6,'Angaben KH-Standort'!$D$27,"")</f>
        <v/>
      </c>
      <c r="B424" t="str">
        <f>IF(SUM('B1.1'!U440:Z440)=67,'Angaben KH-Standort'!$D$26,"")</f>
        <v/>
      </c>
      <c r="C424" t="str">
        <f>IF(SUM('B1.1'!U440:Z440)=6,'Angaben KH-Standort'!$D$13,"")</f>
        <v/>
      </c>
      <c r="D424" t="str">
        <f>IF(SUM('B1.1'!$U440:$Z440)=6,'B1.1'!C440,"")</f>
        <v/>
      </c>
      <c r="E424" t="str">
        <f>IF(SUM('B1.1'!$U440:$Z440)=6,'B1.1'!D440,"")</f>
        <v/>
      </c>
      <c r="F424" t="str">
        <f>IF(SUM('B1.1'!$U440:$Z440)=6,'B1.1'!E440,"")</f>
        <v/>
      </c>
      <c r="G424" t="str">
        <f>IF(SUM('B1.1'!$U440:$Z440)=6,'B1.1'!F440,"")</f>
        <v/>
      </c>
      <c r="H424" t="str">
        <f>IF(SUM('B1.1'!$U440:$Z440)=6,'B1.1'!G440,"")</f>
        <v/>
      </c>
      <c r="I424" t="str">
        <f>IF(SUM('B1.1'!$U440:$Z440)=6,'B1.1'!H440,"")</f>
        <v/>
      </c>
      <c r="J424" t="str">
        <f>IF(SUM('B1.1'!$U440:$Z440)=6,'B1.1'!I440,"")</f>
        <v/>
      </c>
    </row>
    <row r="425" spans="1:10" x14ac:dyDescent="0.25">
      <c r="A425" t="str">
        <f>IF(SUM('B1.1'!U441:Z441)=6,'Angaben KH-Standort'!$D$27,"")</f>
        <v/>
      </c>
      <c r="B425" t="str">
        <f>IF(SUM('B1.1'!U441:Z441)=67,'Angaben KH-Standort'!$D$26,"")</f>
        <v/>
      </c>
      <c r="C425" t="str">
        <f>IF(SUM('B1.1'!U441:Z441)=6,'Angaben KH-Standort'!$D$13,"")</f>
        <v/>
      </c>
      <c r="D425" t="str">
        <f>IF(SUM('B1.1'!$U441:$Z441)=6,'B1.1'!C441,"")</f>
        <v/>
      </c>
      <c r="E425" t="str">
        <f>IF(SUM('B1.1'!$U441:$Z441)=6,'B1.1'!D441,"")</f>
        <v/>
      </c>
      <c r="F425" t="str">
        <f>IF(SUM('B1.1'!$U441:$Z441)=6,'B1.1'!E441,"")</f>
        <v/>
      </c>
      <c r="G425" t="str">
        <f>IF(SUM('B1.1'!$U441:$Z441)=6,'B1.1'!F441,"")</f>
        <v/>
      </c>
      <c r="H425" t="str">
        <f>IF(SUM('B1.1'!$U441:$Z441)=6,'B1.1'!G441,"")</f>
        <v/>
      </c>
      <c r="I425" t="str">
        <f>IF(SUM('B1.1'!$U441:$Z441)=6,'B1.1'!H441,"")</f>
        <v/>
      </c>
      <c r="J425" t="str">
        <f>IF(SUM('B1.1'!$U441:$Z441)=6,'B1.1'!I441,"")</f>
        <v/>
      </c>
    </row>
    <row r="426" spans="1:10" x14ac:dyDescent="0.25">
      <c r="A426" t="str">
        <f>IF(SUM('B1.1'!U442:Z442)=6,'Angaben KH-Standort'!$D$27,"")</f>
        <v/>
      </c>
      <c r="B426" t="str">
        <f>IF(SUM('B1.1'!U442:Z442)=67,'Angaben KH-Standort'!$D$26,"")</f>
        <v/>
      </c>
      <c r="C426" t="str">
        <f>IF(SUM('B1.1'!U442:Z442)=6,'Angaben KH-Standort'!$D$13,"")</f>
        <v/>
      </c>
      <c r="D426" t="str">
        <f>IF(SUM('B1.1'!$U442:$Z442)=6,'B1.1'!C442,"")</f>
        <v/>
      </c>
      <c r="E426" t="str">
        <f>IF(SUM('B1.1'!$U442:$Z442)=6,'B1.1'!D442,"")</f>
        <v/>
      </c>
      <c r="F426" t="str">
        <f>IF(SUM('B1.1'!$U442:$Z442)=6,'B1.1'!E442,"")</f>
        <v/>
      </c>
      <c r="G426" t="str">
        <f>IF(SUM('B1.1'!$U442:$Z442)=6,'B1.1'!F442,"")</f>
        <v/>
      </c>
      <c r="H426" t="str">
        <f>IF(SUM('B1.1'!$U442:$Z442)=6,'B1.1'!G442,"")</f>
        <v/>
      </c>
      <c r="I426" t="str">
        <f>IF(SUM('B1.1'!$U442:$Z442)=6,'B1.1'!H442,"")</f>
        <v/>
      </c>
      <c r="J426" t="str">
        <f>IF(SUM('B1.1'!$U442:$Z442)=6,'B1.1'!I442,"")</f>
        <v/>
      </c>
    </row>
    <row r="427" spans="1:10" x14ac:dyDescent="0.25">
      <c r="A427" t="str">
        <f>IF(SUM('B1.1'!U443:Z443)=6,'Angaben KH-Standort'!$D$27,"")</f>
        <v/>
      </c>
      <c r="B427" t="str">
        <f>IF(SUM('B1.1'!U443:Z443)=67,'Angaben KH-Standort'!$D$26,"")</f>
        <v/>
      </c>
      <c r="C427" t="str">
        <f>IF(SUM('B1.1'!U443:Z443)=6,'Angaben KH-Standort'!$D$13,"")</f>
        <v/>
      </c>
      <c r="D427" t="str">
        <f>IF(SUM('B1.1'!$U443:$Z443)=6,'B1.1'!C443,"")</f>
        <v/>
      </c>
      <c r="E427" t="str">
        <f>IF(SUM('B1.1'!$U443:$Z443)=6,'B1.1'!D443,"")</f>
        <v/>
      </c>
      <c r="F427" t="str">
        <f>IF(SUM('B1.1'!$U443:$Z443)=6,'B1.1'!E443,"")</f>
        <v/>
      </c>
      <c r="G427" t="str">
        <f>IF(SUM('B1.1'!$U443:$Z443)=6,'B1.1'!F443,"")</f>
        <v/>
      </c>
      <c r="H427" t="str">
        <f>IF(SUM('B1.1'!$U443:$Z443)=6,'B1.1'!G443,"")</f>
        <v/>
      </c>
      <c r="I427" t="str">
        <f>IF(SUM('B1.1'!$U443:$Z443)=6,'B1.1'!H443,"")</f>
        <v/>
      </c>
      <c r="J427" t="str">
        <f>IF(SUM('B1.1'!$U443:$Z443)=6,'B1.1'!I443,"")</f>
        <v/>
      </c>
    </row>
    <row r="428" spans="1:10" x14ac:dyDescent="0.25">
      <c r="A428" t="str">
        <f>IF(SUM('B1.1'!U444:Z444)=6,'Angaben KH-Standort'!$D$27,"")</f>
        <v/>
      </c>
      <c r="B428" t="str">
        <f>IF(SUM('B1.1'!U444:Z444)=67,'Angaben KH-Standort'!$D$26,"")</f>
        <v/>
      </c>
      <c r="C428" t="str">
        <f>IF(SUM('B1.1'!U444:Z444)=6,'Angaben KH-Standort'!$D$13,"")</f>
        <v/>
      </c>
      <c r="D428" t="str">
        <f>IF(SUM('B1.1'!$U444:$Z444)=6,'B1.1'!C444,"")</f>
        <v/>
      </c>
      <c r="E428" t="str">
        <f>IF(SUM('B1.1'!$U444:$Z444)=6,'B1.1'!D444,"")</f>
        <v/>
      </c>
      <c r="F428" t="str">
        <f>IF(SUM('B1.1'!$U444:$Z444)=6,'B1.1'!E444,"")</f>
        <v/>
      </c>
      <c r="G428" t="str">
        <f>IF(SUM('B1.1'!$U444:$Z444)=6,'B1.1'!F444,"")</f>
        <v/>
      </c>
      <c r="H428" t="str">
        <f>IF(SUM('B1.1'!$U444:$Z444)=6,'B1.1'!G444,"")</f>
        <v/>
      </c>
      <c r="I428" t="str">
        <f>IF(SUM('B1.1'!$U444:$Z444)=6,'B1.1'!H444,"")</f>
        <v/>
      </c>
      <c r="J428" t="str">
        <f>IF(SUM('B1.1'!$U444:$Z444)=6,'B1.1'!I444,"")</f>
        <v/>
      </c>
    </row>
    <row r="429" spans="1:10" x14ac:dyDescent="0.25">
      <c r="A429" t="str">
        <f>IF(SUM('B1.1'!U445:Z445)=6,'Angaben KH-Standort'!$D$27,"")</f>
        <v/>
      </c>
      <c r="B429" t="str">
        <f>IF(SUM('B1.1'!U445:Z445)=67,'Angaben KH-Standort'!$D$26,"")</f>
        <v/>
      </c>
      <c r="C429" t="str">
        <f>IF(SUM('B1.1'!U445:Z445)=6,'Angaben KH-Standort'!$D$13,"")</f>
        <v/>
      </c>
      <c r="D429" t="str">
        <f>IF(SUM('B1.1'!$U445:$Z445)=6,'B1.1'!C445,"")</f>
        <v/>
      </c>
      <c r="E429" t="str">
        <f>IF(SUM('B1.1'!$U445:$Z445)=6,'B1.1'!D445,"")</f>
        <v/>
      </c>
      <c r="F429" t="str">
        <f>IF(SUM('B1.1'!$U445:$Z445)=6,'B1.1'!E445,"")</f>
        <v/>
      </c>
      <c r="G429" t="str">
        <f>IF(SUM('B1.1'!$U445:$Z445)=6,'B1.1'!F445,"")</f>
        <v/>
      </c>
      <c r="H429" t="str">
        <f>IF(SUM('B1.1'!$U445:$Z445)=6,'B1.1'!G445,"")</f>
        <v/>
      </c>
      <c r="I429" t="str">
        <f>IF(SUM('B1.1'!$U445:$Z445)=6,'B1.1'!H445,"")</f>
        <v/>
      </c>
      <c r="J429" t="str">
        <f>IF(SUM('B1.1'!$U445:$Z445)=6,'B1.1'!I445,"")</f>
        <v/>
      </c>
    </row>
    <row r="430" spans="1:10" x14ac:dyDescent="0.25">
      <c r="A430" t="str">
        <f>IF(SUM('B1.1'!U446:Z446)=6,'Angaben KH-Standort'!$D$27,"")</f>
        <v/>
      </c>
      <c r="B430" t="str">
        <f>IF(SUM('B1.1'!U446:Z446)=67,'Angaben KH-Standort'!$D$26,"")</f>
        <v/>
      </c>
      <c r="C430" t="str">
        <f>IF(SUM('B1.1'!U446:Z446)=6,'Angaben KH-Standort'!$D$13,"")</f>
        <v/>
      </c>
      <c r="D430" t="str">
        <f>IF(SUM('B1.1'!$U446:$Z446)=6,'B1.1'!C446,"")</f>
        <v/>
      </c>
      <c r="E430" t="str">
        <f>IF(SUM('B1.1'!$U446:$Z446)=6,'B1.1'!D446,"")</f>
        <v/>
      </c>
      <c r="F430" t="str">
        <f>IF(SUM('B1.1'!$U446:$Z446)=6,'B1.1'!E446,"")</f>
        <v/>
      </c>
      <c r="G430" t="str">
        <f>IF(SUM('B1.1'!$U446:$Z446)=6,'B1.1'!F446,"")</f>
        <v/>
      </c>
      <c r="H430" t="str">
        <f>IF(SUM('B1.1'!$U446:$Z446)=6,'B1.1'!G446,"")</f>
        <v/>
      </c>
      <c r="I430" t="str">
        <f>IF(SUM('B1.1'!$U446:$Z446)=6,'B1.1'!H446,"")</f>
        <v/>
      </c>
      <c r="J430" t="str">
        <f>IF(SUM('B1.1'!$U446:$Z446)=6,'B1.1'!I446,"")</f>
        <v/>
      </c>
    </row>
    <row r="431" spans="1:10" x14ac:dyDescent="0.25">
      <c r="A431" t="str">
        <f>IF(SUM('B1.1'!U447:Z447)=6,'Angaben KH-Standort'!$D$27,"")</f>
        <v/>
      </c>
      <c r="B431" t="str">
        <f>IF(SUM('B1.1'!U447:Z447)=67,'Angaben KH-Standort'!$D$26,"")</f>
        <v/>
      </c>
      <c r="C431" t="str">
        <f>IF(SUM('B1.1'!U447:Z447)=6,'Angaben KH-Standort'!$D$13,"")</f>
        <v/>
      </c>
      <c r="D431" t="str">
        <f>IF(SUM('B1.1'!$U447:$Z447)=6,'B1.1'!C447,"")</f>
        <v/>
      </c>
      <c r="E431" t="str">
        <f>IF(SUM('B1.1'!$U447:$Z447)=6,'B1.1'!D447,"")</f>
        <v/>
      </c>
      <c r="F431" t="str">
        <f>IF(SUM('B1.1'!$U447:$Z447)=6,'B1.1'!E447,"")</f>
        <v/>
      </c>
      <c r="G431" t="str">
        <f>IF(SUM('B1.1'!$U447:$Z447)=6,'B1.1'!F447,"")</f>
        <v/>
      </c>
      <c r="H431" t="str">
        <f>IF(SUM('B1.1'!$U447:$Z447)=6,'B1.1'!G447,"")</f>
        <v/>
      </c>
      <c r="I431" t="str">
        <f>IF(SUM('B1.1'!$U447:$Z447)=6,'B1.1'!H447,"")</f>
        <v/>
      </c>
      <c r="J431" t="str">
        <f>IF(SUM('B1.1'!$U447:$Z447)=6,'B1.1'!I447,"")</f>
        <v/>
      </c>
    </row>
    <row r="432" spans="1:10" x14ac:dyDescent="0.25">
      <c r="A432" t="str">
        <f>IF(SUM('B1.1'!U448:Z448)=6,'Angaben KH-Standort'!$D$27,"")</f>
        <v/>
      </c>
      <c r="B432" t="str">
        <f>IF(SUM('B1.1'!U448:Z448)=67,'Angaben KH-Standort'!$D$26,"")</f>
        <v/>
      </c>
      <c r="C432" t="str">
        <f>IF(SUM('B1.1'!U448:Z448)=6,'Angaben KH-Standort'!$D$13,"")</f>
        <v/>
      </c>
      <c r="D432" t="str">
        <f>IF(SUM('B1.1'!$U448:$Z448)=6,'B1.1'!C448,"")</f>
        <v/>
      </c>
      <c r="E432" t="str">
        <f>IF(SUM('B1.1'!$U448:$Z448)=6,'B1.1'!D448,"")</f>
        <v/>
      </c>
      <c r="F432" t="str">
        <f>IF(SUM('B1.1'!$U448:$Z448)=6,'B1.1'!E448,"")</f>
        <v/>
      </c>
      <c r="G432" t="str">
        <f>IF(SUM('B1.1'!$U448:$Z448)=6,'B1.1'!F448,"")</f>
        <v/>
      </c>
      <c r="H432" t="str">
        <f>IF(SUM('B1.1'!$U448:$Z448)=6,'B1.1'!G448,"")</f>
        <v/>
      </c>
      <c r="I432" t="str">
        <f>IF(SUM('B1.1'!$U448:$Z448)=6,'B1.1'!H448,"")</f>
        <v/>
      </c>
      <c r="J432" t="str">
        <f>IF(SUM('B1.1'!$U448:$Z448)=6,'B1.1'!I448,"")</f>
        <v/>
      </c>
    </row>
    <row r="433" spans="1:10" x14ac:dyDescent="0.25">
      <c r="A433" t="str">
        <f>IF(SUM('B1.1'!U449:Z449)=6,'Angaben KH-Standort'!$D$27,"")</f>
        <v/>
      </c>
      <c r="B433" t="str">
        <f>IF(SUM('B1.1'!U449:Z449)=67,'Angaben KH-Standort'!$D$26,"")</f>
        <v/>
      </c>
      <c r="C433" t="str">
        <f>IF(SUM('B1.1'!U449:Z449)=6,'Angaben KH-Standort'!$D$13,"")</f>
        <v/>
      </c>
      <c r="D433" t="str">
        <f>IF(SUM('B1.1'!$U449:$Z449)=6,'B1.1'!C449,"")</f>
        <v/>
      </c>
      <c r="E433" t="str">
        <f>IF(SUM('B1.1'!$U449:$Z449)=6,'B1.1'!D449,"")</f>
        <v/>
      </c>
      <c r="F433" t="str">
        <f>IF(SUM('B1.1'!$U449:$Z449)=6,'B1.1'!E449,"")</f>
        <v/>
      </c>
      <c r="G433" t="str">
        <f>IF(SUM('B1.1'!$U449:$Z449)=6,'B1.1'!F449,"")</f>
        <v/>
      </c>
      <c r="H433" t="str">
        <f>IF(SUM('B1.1'!$U449:$Z449)=6,'B1.1'!G449,"")</f>
        <v/>
      </c>
      <c r="I433" t="str">
        <f>IF(SUM('B1.1'!$U449:$Z449)=6,'B1.1'!H449,"")</f>
        <v/>
      </c>
      <c r="J433" t="str">
        <f>IF(SUM('B1.1'!$U449:$Z449)=6,'B1.1'!I449,"")</f>
        <v/>
      </c>
    </row>
    <row r="434" spans="1:10" x14ac:dyDescent="0.25">
      <c r="A434" t="str">
        <f>IF(SUM('B1.1'!U450:Z450)=6,'Angaben KH-Standort'!$D$27,"")</f>
        <v/>
      </c>
      <c r="B434" t="str">
        <f>IF(SUM('B1.1'!U450:Z450)=67,'Angaben KH-Standort'!$D$26,"")</f>
        <v/>
      </c>
      <c r="C434" t="str">
        <f>IF(SUM('B1.1'!U450:Z450)=6,'Angaben KH-Standort'!$D$13,"")</f>
        <v/>
      </c>
      <c r="D434" t="str">
        <f>IF(SUM('B1.1'!$U450:$Z450)=6,'B1.1'!C450,"")</f>
        <v/>
      </c>
      <c r="E434" t="str">
        <f>IF(SUM('B1.1'!$U450:$Z450)=6,'B1.1'!D450,"")</f>
        <v/>
      </c>
      <c r="F434" t="str">
        <f>IF(SUM('B1.1'!$U450:$Z450)=6,'B1.1'!E450,"")</f>
        <v/>
      </c>
      <c r="G434" t="str">
        <f>IF(SUM('B1.1'!$U450:$Z450)=6,'B1.1'!F450,"")</f>
        <v/>
      </c>
      <c r="H434" t="str">
        <f>IF(SUM('B1.1'!$U450:$Z450)=6,'B1.1'!G450,"")</f>
        <v/>
      </c>
      <c r="I434" t="str">
        <f>IF(SUM('B1.1'!$U450:$Z450)=6,'B1.1'!H450,"")</f>
        <v/>
      </c>
      <c r="J434" t="str">
        <f>IF(SUM('B1.1'!$U450:$Z450)=6,'B1.1'!I450,"")</f>
        <v/>
      </c>
    </row>
    <row r="435" spans="1:10" x14ac:dyDescent="0.25">
      <c r="A435" t="str">
        <f>IF(SUM('B1.1'!U451:Z451)=6,'Angaben KH-Standort'!$D$27,"")</f>
        <v/>
      </c>
      <c r="B435" t="str">
        <f>IF(SUM('B1.1'!U451:Z451)=67,'Angaben KH-Standort'!$D$26,"")</f>
        <v/>
      </c>
      <c r="C435" t="str">
        <f>IF(SUM('B1.1'!U451:Z451)=6,'Angaben KH-Standort'!$D$13,"")</f>
        <v/>
      </c>
      <c r="D435" t="str">
        <f>IF(SUM('B1.1'!$U451:$Z451)=6,'B1.1'!C451,"")</f>
        <v/>
      </c>
      <c r="E435" t="str">
        <f>IF(SUM('B1.1'!$U451:$Z451)=6,'B1.1'!D451,"")</f>
        <v/>
      </c>
      <c r="F435" t="str">
        <f>IF(SUM('B1.1'!$U451:$Z451)=6,'B1.1'!E451,"")</f>
        <v/>
      </c>
      <c r="G435" t="str">
        <f>IF(SUM('B1.1'!$U451:$Z451)=6,'B1.1'!F451,"")</f>
        <v/>
      </c>
      <c r="H435" t="str">
        <f>IF(SUM('B1.1'!$U451:$Z451)=6,'B1.1'!G451,"")</f>
        <v/>
      </c>
      <c r="I435" t="str">
        <f>IF(SUM('B1.1'!$U451:$Z451)=6,'B1.1'!H451,"")</f>
        <v/>
      </c>
      <c r="J435" t="str">
        <f>IF(SUM('B1.1'!$U451:$Z451)=6,'B1.1'!I451,"")</f>
        <v/>
      </c>
    </row>
    <row r="436" spans="1:10" x14ac:dyDescent="0.25">
      <c r="A436" t="str">
        <f>IF(SUM('B1.1'!U452:Z452)=6,'Angaben KH-Standort'!$D$27,"")</f>
        <v/>
      </c>
      <c r="B436" t="str">
        <f>IF(SUM('B1.1'!U452:Z452)=67,'Angaben KH-Standort'!$D$26,"")</f>
        <v/>
      </c>
      <c r="C436" t="str">
        <f>IF(SUM('B1.1'!U452:Z452)=6,'Angaben KH-Standort'!$D$13,"")</f>
        <v/>
      </c>
      <c r="D436" t="str">
        <f>IF(SUM('B1.1'!$U452:$Z452)=6,'B1.1'!C452,"")</f>
        <v/>
      </c>
      <c r="E436" t="str">
        <f>IF(SUM('B1.1'!$U452:$Z452)=6,'B1.1'!D452,"")</f>
        <v/>
      </c>
      <c r="F436" t="str">
        <f>IF(SUM('B1.1'!$U452:$Z452)=6,'B1.1'!E452,"")</f>
        <v/>
      </c>
      <c r="G436" t="str">
        <f>IF(SUM('B1.1'!$U452:$Z452)=6,'B1.1'!F452,"")</f>
        <v/>
      </c>
      <c r="H436" t="str">
        <f>IF(SUM('B1.1'!$U452:$Z452)=6,'B1.1'!G452,"")</f>
        <v/>
      </c>
      <c r="I436" t="str">
        <f>IF(SUM('B1.1'!$U452:$Z452)=6,'B1.1'!H452,"")</f>
        <v/>
      </c>
      <c r="J436" t="str">
        <f>IF(SUM('B1.1'!$U452:$Z452)=6,'B1.1'!I452,"")</f>
        <v/>
      </c>
    </row>
    <row r="437" spans="1:10" x14ac:dyDescent="0.25">
      <c r="A437" t="str">
        <f>IF(SUM('B1.1'!U453:Z453)=6,'Angaben KH-Standort'!$D$27,"")</f>
        <v/>
      </c>
      <c r="B437" t="str">
        <f>IF(SUM('B1.1'!U453:Z453)=67,'Angaben KH-Standort'!$D$26,"")</f>
        <v/>
      </c>
      <c r="C437" t="str">
        <f>IF(SUM('B1.1'!U453:Z453)=6,'Angaben KH-Standort'!$D$13,"")</f>
        <v/>
      </c>
      <c r="D437" t="str">
        <f>IF(SUM('B1.1'!$U453:$Z453)=6,'B1.1'!C453,"")</f>
        <v/>
      </c>
      <c r="E437" t="str">
        <f>IF(SUM('B1.1'!$U453:$Z453)=6,'B1.1'!D453,"")</f>
        <v/>
      </c>
      <c r="F437" t="str">
        <f>IF(SUM('B1.1'!$U453:$Z453)=6,'B1.1'!E453,"")</f>
        <v/>
      </c>
      <c r="G437" t="str">
        <f>IF(SUM('B1.1'!$U453:$Z453)=6,'B1.1'!F453,"")</f>
        <v/>
      </c>
      <c r="H437" t="str">
        <f>IF(SUM('B1.1'!$U453:$Z453)=6,'B1.1'!G453,"")</f>
        <v/>
      </c>
      <c r="I437" t="str">
        <f>IF(SUM('B1.1'!$U453:$Z453)=6,'B1.1'!H453,"")</f>
        <v/>
      </c>
      <c r="J437" t="str">
        <f>IF(SUM('B1.1'!$U453:$Z453)=6,'B1.1'!I453,"")</f>
        <v/>
      </c>
    </row>
    <row r="438" spans="1:10" x14ac:dyDescent="0.25">
      <c r="A438" t="str">
        <f>IF(SUM('B1.1'!U454:Z454)=6,'Angaben KH-Standort'!$D$27,"")</f>
        <v/>
      </c>
      <c r="B438" t="str">
        <f>IF(SUM('B1.1'!U454:Z454)=67,'Angaben KH-Standort'!$D$26,"")</f>
        <v/>
      </c>
      <c r="C438" t="str">
        <f>IF(SUM('B1.1'!U454:Z454)=6,'Angaben KH-Standort'!$D$13,"")</f>
        <v/>
      </c>
      <c r="D438" t="str">
        <f>IF(SUM('B1.1'!$U454:$Z454)=6,'B1.1'!C454,"")</f>
        <v/>
      </c>
      <c r="E438" t="str">
        <f>IF(SUM('B1.1'!$U454:$Z454)=6,'B1.1'!D454,"")</f>
        <v/>
      </c>
      <c r="F438" t="str">
        <f>IF(SUM('B1.1'!$U454:$Z454)=6,'B1.1'!E454,"")</f>
        <v/>
      </c>
      <c r="G438" t="str">
        <f>IF(SUM('B1.1'!$U454:$Z454)=6,'B1.1'!F454,"")</f>
        <v/>
      </c>
      <c r="H438" t="str">
        <f>IF(SUM('B1.1'!$U454:$Z454)=6,'B1.1'!G454,"")</f>
        <v/>
      </c>
      <c r="I438" t="str">
        <f>IF(SUM('B1.1'!$U454:$Z454)=6,'B1.1'!H454,"")</f>
        <v/>
      </c>
      <c r="J438" t="str">
        <f>IF(SUM('B1.1'!$U454:$Z454)=6,'B1.1'!I454,"")</f>
        <v/>
      </c>
    </row>
    <row r="439" spans="1:10" x14ac:dyDescent="0.25">
      <c r="A439" t="str">
        <f>IF(SUM('B1.1'!U455:Z455)=6,'Angaben KH-Standort'!$D$27,"")</f>
        <v/>
      </c>
      <c r="B439" t="str">
        <f>IF(SUM('B1.1'!U455:Z455)=67,'Angaben KH-Standort'!$D$26,"")</f>
        <v/>
      </c>
      <c r="C439" t="str">
        <f>IF(SUM('B1.1'!U455:Z455)=6,'Angaben KH-Standort'!$D$13,"")</f>
        <v/>
      </c>
      <c r="D439" t="str">
        <f>IF(SUM('B1.1'!$U455:$Z455)=6,'B1.1'!C455,"")</f>
        <v/>
      </c>
      <c r="E439" t="str">
        <f>IF(SUM('B1.1'!$U455:$Z455)=6,'B1.1'!D455,"")</f>
        <v/>
      </c>
      <c r="F439" t="str">
        <f>IF(SUM('B1.1'!$U455:$Z455)=6,'B1.1'!E455,"")</f>
        <v/>
      </c>
      <c r="G439" t="str">
        <f>IF(SUM('B1.1'!$U455:$Z455)=6,'B1.1'!F455,"")</f>
        <v/>
      </c>
      <c r="H439" t="str">
        <f>IF(SUM('B1.1'!$U455:$Z455)=6,'B1.1'!G455,"")</f>
        <v/>
      </c>
      <c r="I439" t="str">
        <f>IF(SUM('B1.1'!$U455:$Z455)=6,'B1.1'!H455,"")</f>
        <v/>
      </c>
      <c r="J439" t="str">
        <f>IF(SUM('B1.1'!$U455:$Z455)=6,'B1.1'!I455,"")</f>
        <v/>
      </c>
    </row>
    <row r="440" spans="1:10" x14ac:dyDescent="0.25">
      <c r="A440" t="str">
        <f>IF(SUM('B1.1'!U456:Z456)=6,'Angaben KH-Standort'!$D$27,"")</f>
        <v/>
      </c>
      <c r="B440" t="str">
        <f>IF(SUM('B1.1'!U456:Z456)=67,'Angaben KH-Standort'!$D$26,"")</f>
        <v/>
      </c>
      <c r="C440" t="str">
        <f>IF(SUM('B1.1'!U456:Z456)=6,'Angaben KH-Standort'!$D$13,"")</f>
        <v/>
      </c>
      <c r="D440" t="str">
        <f>IF(SUM('B1.1'!$U456:$Z456)=6,'B1.1'!C456,"")</f>
        <v/>
      </c>
      <c r="E440" t="str">
        <f>IF(SUM('B1.1'!$U456:$Z456)=6,'B1.1'!D456,"")</f>
        <v/>
      </c>
      <c r="F440" t="str">
        <f>IF(SUM('B1.1'!$U456:$Z456)=6,'B1.1'!E456,"")</f>
        <v/>
      </c>
      <c r="G440" t="str">
        <f>IF(SUM('B1.1'!$U456:$Z456)=6,'B1.1'!F456,"")</f>
        <v/>
      </c>
      <c r="H440" t="str">
        <f>IF(SUM('B1.1'!$U456:$Z456)=6,'B1.1'!G456,"")</f>
        <v/>
      </c>
      <c r="I440" t="str">
        <f>IF(SUM('B1.1'!$U456:$Z456)=6,'B1.1'!H456,"")</f>
        <v/>
      </c>
      <c r="J440" t="str">
        <f>IF(SUM('B1.1'!$U456:$Z456)=6,'B1.1'!I456,"")</f>
        <v/>
      </c>
    </row>
    <row r="441" spans="1:10" x14ac:dyDescent="0.25">
      <c r="A441" t="str">
        <f>IF(SUM('B1.1'!U457:Z457)=6,'Angaben KH-Standort'!$D$27,"")</f>
        <v/>
      </c>
      <c r="B441" t="str">
        <f>IF(SUM('B1.1'!U457:Z457)=67,'Angaben KH-Standort'!$D$26,"")</f>
        <v/>
      </c>
      <c r="C441" t="str">
        <f>IF(SUM('B1.1'!U457:Z457)=6,'Angaben KH-Standort'!$D$13,"")</f>
        <v/>
      </c>
      <c r="D441" t="str">
        <f>IF(SUM('B1.1'!$U457:$Z457)=6,'B1.1'!C457,"")</f>
        <v/>
      </c>
      <c r="E441" t="str">
        <f>IF(SUM('B1.1'!$U457:$Z457)=6,'B1.1'!D457,"")</f>
        <v/>
      </c>
      <c r="F441" t="str">
        <f>IF(SUM('B1.1'!$U457:$Z457)=6,'B1.1'!E457,"")</f>
        <v/>
      </c>
      <c r="G441" t="str">
        <f>IF(SUM('B1.1'!$U457:$Z457)=6,'B1.1'!F457,"")</f>
        <v/>
      </c>
      <c r="H441" t="str">
        <f>IF(SUM('B1.1'!$U457:$Z457)=6,'B1.1'!G457,"")</f>
        <v/>
      </c>
      <c r="I441" t="str">
        <f>IF(SUM('B1.1'!$U457:$Z457)=6,'B1.1'!H457,"")</f>
        <v/>
      </c>
      <c r="J441" t="str">
        <f>IF(SUM('B1.1'!$U457:$Z457)=6,'B1.1'!I457,"")</f>
        <v/>
      </c>
    </row>
    <row r="442" spans="1:10" x14ac:dyDescent="0.25">
      <c r="A442" t="str">
        <f>IF(SUM('B1.1'!U458:Z458)=6,'Angaben KH-Standort'!$D$27,"")</f>
        <v/>
      </c>
      <c r="B442" t="str">
        <f>IF(SUM('B1.1'!U458:Z458)=67,'Angaben KH-Standort'!$D$26,"")</f>
        <v/>
      </c>
      <c r="C442" t="str">
        <f>IF(SUM('B1.1'!U458:Z458)=6,'Angaben KH-Standort'!$D$13,"")</f>
        <v/>
      </c>
      <c r="D442" t="str">
        <f>IF(SUM('B1.1'!$U458:$Z458)=6,'B1.1'!C458,"")</f>
        <v/>
      </c>
      <c r="E442" t="str">
        <f>IF(SUM('B1.1'!$U458:$Z458)=6,'B1.1'!D458,"")</f>
        <v/>
      </c>
      <c r="F442" t="str">
        <f>IF(SUM('B1.1'!$U458:$Z458)=6,'B1.1'!E458,"")</f>
        <v/>
      </c>
      <c r="G442" t="str">
        <f>IF(SUM('B1.1'!$U458:$Z458)=6,'B1.1'!F458,"")</f>
        <v/>
      </c>
      <c r="H442" t="str">
        <f>IF(SUM('B1.1'!$U458:$Z458)=6,'B1.1'!G458,"")</f>
        <v/>
      </c>
      <c r="I442" t="str">
        <f>IF(SUM('B1.1'!$U458:$Z458)=6,'B1.1'!H458,"")</f>
        <v/>
      </c>
      <c r="J442" t="str">
        <f>IF(SUM('B1.1'!$U458:$Z458)=6,'B1.1'!I458,"")</f>
        <v/>
      </c>
    </row>
    <row r="443" spans="1:10" x14ac:dyDescent="0.25">
      <c r="A443" t="str">
        <f>IF(SUM('B1.1'!U459:Z459)=6,'Angaben KH-Standort'!$D$27,"")</f>
        <v/>
      </c>
      <c r="B443" t="str">
        <f>IF(SUM('B1.1'!U459:Z459)=67,'Angaben KH-Standort'!$D$26,"")</f>
        <v/>
      </c>
      <c r="C443" t="str">
        <f>IF(SUM('B1.1'!U459:Z459)=6,'Angaben KH-Standort'!$D$13,"")</f>
        <v/>
      </c>
      <c r="D443" t="str">
        <f>IF(SUM('B1.1'!$U459:$Z459)=6,'B1.1'!C459,"")</f>
        <v/>
      </c>
      <c r="E443" t="str">
        <f>IF(SUM('B1.1'!$U459:$Z459)=6,'B1.1'!D459,"")</f>
        <v/>
      </c>
      <c r="F443" t="str">
        <f>IF(SUM('B1.1'!$U459:$Z459)=6,'B1.1'!E459,"")</f>
        <v/>
      </c>
      <c r="G443" t="str">
        <f>IF(SUM('B1.1'!$U459:$Z459)=6,'B1.1'!F459,"")</f>
        <v/>
      </c>
      <c r="H443" t="str">
        <f>IF(SUM('B1.1'!$U459:$Z459)=6,'B1.1'!G459,"")</f>
        <v/>
      </c>
      <c r="I443" t="str">
        <f>IF(SUM('B1.1'!$U459:$Z459)=6,'B1.1'!H459,"")</f>
        <v/>
      </c>
      <c r="J443" t="str">
        <f>IF(SUM('B1.1'!$U459:$Z459)=6,'B1.1'!I459,"")</f>
        <v/>
      </c>
    </row>
    <row r="444" spans="1:10" x14ac:dyDescent="0.25">
      <c r="A444" t="str">
        <f>IF(SUM('B1.1'!U460:Z460)=6,'Angaben KH-Standort'!$D$27,"")</f>
        <v/>
      </c>
      <c r="B444" t="str">
        <f>IF(SUM('B1.1'!U460:Z460)=67,'Angaben KH-Standort'!$D$26,"")</f>
        <v/>
      </c>
      <c r="C444" t="str">
        <f>IF(SUM('B1.1'!U460:Z460)=6,'Angaben KH-Standort'!$D$13,"")</f>
        <v/>
      </c>
      <c r="D444" t="str">
        <f>IF(SUM('B1.1'!$U460:$Z460)=6,'B1.1'!C460,"")</f>
        <v/>
      </c>
      <c r="E444" t="str">
        <f>IF(SUM('B1.1'!$U460:$Z460)=6,'B1.1'!D460,"")</f>
        <v/>
      </c>
      <c r="F444" t="str">
        <f>IF(SUM('B1.1'!$U460:$Z460)=6,'B1.1'!E460,"")</f>
        <v/>
      </c>
      <c r="G444" t="str">
        <f>IF(SUM('B1.1'!$U460:$Z460)=6,'B1.1'!F460,"")</f>
        <v/>
      </c>
      <c r="H444" t="str">
        <f>IF(SUM('B1.1'!$U460:$Z460)=6,'B1.1'!G460,"")</f>
        <v/>
      </c>
      <c r="I444" t="str">
        <f>IF(SUM('B1.1'!$U460:$Z460)=6,'B1.1'!H460,"")</f>
        <v/>
      </c>
      <c r="J444" t="str">
        <f>IF(SUM('B1.1'!$U460:$Z460)=6,'B1.1'!I460,"")</f>
        <v/>
      </c>
    </row>
    <row r="445" spans="1:10" x14ac:dyDescent="0.25">
      <c r="A445" t="str">
        <f>IF(SUM('B1.1'!U461:Z461)=6,'Angaben KH-Standort'!$D$27,"")</f>
        <v/>
      </c>
      <c r="B445" t="str">
        <f>IF(SUM('B1.1'!U461:Z461)=67,'Angaben KH-Standort'!$D$26,"")</f>
        <v/>
      </c>
      <c r="C445" t="str">
        <f>IF(SUM('B1.1'!U461:Z461)=6,'Angaben KH-Standort'!$D$13,"")</f>
        <v/>
      </c>
      <c r="D445" t="str">
        <f>IF(SUM('B1.1'!$U461:$Z461)=6,'B1.1'!C461,"")</f>
        <v/>
      </c>
      <c r="E445" t="str">
        <f>IF(SUM('B1.1'!$U461:$Z461)=6,'B1.1'!D461,"")</f>
        <v/>
      </c>
      <c r="F445" t="str">
        <f>IF(SUM('B1.1'!$U461:$Z461)=6,'B1.1'!E461,"")</f>
        <v/>
      </c>
      <c r="G445" t="str">
        <f>IF(SUM('B1.1'!$U461:$Z461)=6,'B1.1'!F461,"")</f>
        <v/>
      </c>
      <c r="H445" t="str">
        <f>IF(SUM('B1.1'!$U461:$Z461)=6,'B1.1'!G461,"")</f>
        <v/>
      </c>
      <c r="I445" t="str">
        <f>IF(SUM('B1.1'!$U461:$Z461)=6,'B1.1'!H461,"")</f>
        <v/>
      </c>
      <c r="J445" t="str">
        <f>IF(SUM('B1.1'!$U461:$Z461)=6,'B1.1'!I461,"")</f>
        <v/>
      </c>
    </row>
    <row r="446" spans="1:10" x14ac:dyDescent="0.25">
      <c r="A446" t="str">
        <f>IF(SUM('B1.1'!U462:Z462)=6,'Angaben KH-Standort'!$D$27,"")</f>
        <v/>
      </c>
      <c r="B446" t="str">
        <f>IF(SUM('B1.1'!U462:Z462)=67,'Angaben KH-Standort'!$D$26,"")</f>
        <v/>
      </c>
      <c r="C446" t="str">
        <f>IF(SUM('B1.1'!U462:Z462)=6,'Angaben KH-Standort'!$D$13,"")</f>
        <v/>
      </c>
      <c r="D446" t="str">
        <f>IF(SUM('B1.1'!$U462:$Z462)=6,'B1.1'!C462,"")</f>
        <v/>
      </c>
      <c r="E446" t="str">
        <f>IF(SUM('B1.1'!$U462:$Z462)=6,'B1.1'!D462,"")</f>
        <v/>
      </c>
      <c r="F446" t="str">
        <f>IF(SUM('B1.1'!$U462:$Z462)=6,'B1.1'!E462,"")</f>
        <v/>
      </c>
      <c r="G446" t="str">
        <f>IF(SUM('B1.1'!$U462:$Z462)=6,'B1.1'!F462,"")</f>
        <v/>
      </c>
      <c r="H446" t="str">
        <f>IF(SUM('B1.1'!$U462:$Z462)=6,'B1.1'!G462,"")</f>
        <v/>
      </c>
      <c r="I446" t="str">
        <f>IF(SUM('B1.1'!$U462:$Z462)=6,'B1.1'!H462,"")</f>
        <v/>
      </c>
      <c r="J446" t="str">
        <f>IF(SUM('B1.1'!$U462:$Z462)=6,'B1.1'!I462,"")</f>
        <v/>
      </c>
    </row>
    <row r="447" spans="1:10" x14ac:dyDescent="0.25">
      <c r="A447" t="str">
        <f>IF(SUM('B1.1'!U463:Z463)=6,'Angaben KH-Standort'!$D$27,"")</f>
        <v/>
      </c>
      <c r="B447" t="str">
        <f>IF(SUM('B1.1'!U463:Z463)=67,'Angaben KH-Standort'!$D$26,"")</f>
        <v/>
      </c>
      <c r="C447" t="str">
        <f>IF(SUM('B1.1'!U463:Z463)=6,'Angaben KH-Standort'!$D$13,"")</f>
        <v/>
      </c>
      <c r="D447" t="str">
        <f>IF(SUM('B1.1'!$U463:$Z463)=6,'B1.1'!C463,"")</f>
        <v/>
      </c>
      <c r="E447" t="str">
        <f>IF(SUM('B1.1'!$U463:$Z463)=6,'B1.1'!D463,"")</f>
        <v/>
      </c>
      <c r="F447" t="str">
        <f>IF(SUM('B1.1'!$U463:$Z463)=6,'B1.1'!E463,"")</f>
        <v/>
      </c>
      <c r="G447" t="str">
        <f>IF(SUM('B1.1'!$U463:$Z463)=6,'B1.1'!F463,"")</f>
        <v/>
      </c>
      <c r="H447" t="str">
        <f>IF(SUM('B1.1'!$U463:$Z463)=6,'B1.1'!G463,"")</f>
        <v/>
      </c>
      <c r="I447" t="str">
        <f>IF(SUM('B1.1'!$U463:$Z463)=6,'B1.1'!H463,"")</f>
        <v/>
      </c>
      <c r="J447" t="str">
        <f>IF(SUM('B1.1'!$U463:$Z463)=6,'B1.1'!I463,"")</f>
        <v/>
      </c>
    </row>
    <row r="448" spans="1:10" x14ac:dyDescent="0.25">
      <c r="A448" t="str">
        <f>IF(SUM('B1.1'!U464:Z464)=6,'Angaben KH-Standort'!$D$27,"")</f>
        <v/>
      </c>
      <c r="B448" t="str">
        <f>IF(SUM('B1.1'!U464:Z464)=67,'Angaben KH-Standort'!$D$26,"")</f>
        <v/>
      </c>
      <c r="C448" t="str">
        <f>IF(SUM('B1.1'!U464:Z464)=6,'Angaben KH-Standort'!$D$13,"")</f>
        <v/>
      </c>
      <c r="D448" t="str">
        <f>IF(SUM('B1.1'!$U464:$Z464)=6,'B1.1'!C464,"")</f>
        <v/>
      </c>
      <c r="E448" t="str">
        <f>IF(SUM('B1.1'!$U464:$Z464)=6,'B1.1'!D464,"")</f>
        <v/>
      </c>
      <c r="F448" t="str">
        <f>IF(SUM('B1.1'!$U464:$Z464)=6,'B1.1'!E464,"")</f>
        <v/>
      </c>
      <c r="G448" t="str">
        <f>IF(SUM('B1.1'!$U464:$Z464)=6,'B1.1'!F464,"")</f>
        <v/>
      </c>
      <c r="H448" t="str">
        <f>IF(SUM('B1.1'!$U464:$Z464)=6,'B1.1'!G464,"")</f>
        <v/>
      </c>
      <c r="I448" t="str">
        <f>IF(SUM('B1.1'!$U464:$Z464)=6,'B1.1'!H464,"")</f>
        <v/>
      </c>
      <c r="J448" t="str">
        <f>IF(SUM('B1.1'!$U464:$Z464)=6,'B1.1'!I464,"")</f>
        <v/>
      </c>
    </row>
    <row r="449" spans="1:10" x14ac:dyDescent="0.25">
      <c r="A449" t="str">
        <f>IF(SUM('B1.1'!U465:Z465)=6,'Angaben KH-Standort'!$D$27,"")</f>
        <v/>
      </c>
      <c r="B449" t="str">
        <f>IF(SUM('B1.1'!U465:Z465)=67,'Angaben KH-Standort'!$D$26,"")</f>
        <v/>
      </c>
      <c r="C449" t="str">
        <f>IF(SUM('B1.1'!U465:Z465)=6,'Angaben KH-Standort'!$D$13,"")</f>
        <v/>
      </c>
      <c r="D449" t="str">
        <f>IF(SUM('B1.1'!$U465:$Z465)=6,'B1.1'!C465,"")</f>
        <v/>
      </c>
      <c r="E449" t="str">
        <f>IF(SUM('B1.1'!$U465:$Z465)=6,'B1.1'!D465,"")</f>
        <v/>
      </c>
      <c r="F449" t="str">
        <f>IF(SUM('B1.1'!$U465:$Z465)=6,'B1.1'!E465,"")</f>
        <v/>
      </c>
      <c r="G449" t="str">
        <f>IF(SUM('B1.1'!$U465:$Z465)=6,'B1.1'!F465,"")</f>
        <v/>
      </c>
      <c r="H449" t="str">
        <f>IF(SUM('B1.1'!$U465:$Z465)=6,'B1.1'!G465,"")</f>
        <v/>
      </c>
      <c r="I449" t="str">
        <f>IF(SUM('B1.1'!$U465:$Z465)=6,'B1.1'!H465,"")</f>
        <v/>
      </c>
      <c r="J449" t="str">
        <f>IF(SUM('B1.1'!$U465:$Z465)=6,'B1.1'!I465,"")</f>
        <v/>
      </c>
    </row>
    <row r="450" spans="1:10" x14ac:dyDescent="0.25">
      <c r="A450" t="str">
        <f>IF(SUM('B1.1'!U466:Z466)=6,'Angaben KH-Standort'!$D$27,"")</f>
        <v/>
      </c>
      <c r="B450" t="str">
        <f>IF(SUM('B1.1'!U466:Z466)=67,'Angaben KH-Standort'!$D$26,"")</f>
        <v/>
      </c>
      <c r="C450" t="str">
        <f>IF(SUM('B1.1'!U466:Z466)=6,'Angaben KH-Standort'!$D$13,"")</f>
        <v/>
      </c>
      <c r="D450" t="str">
        <f>IF(SUM('B1.1'!$U466:$Z466)=6,'B1.1'!C466,"")</f>
        <v/>
      </c>
      <c r="E450" t="str">
        <f>IF(SUM('B1.1'!$U466:$Z466)=6,'B1.1'!D466,"")</f>
        <v/>
      </c>
      <c r="F450" t="str">
        <f>IF(SUM('B1.1'!$U466:$Z466)=6,'B1.1'!E466,"")</f>
        <v/>
      </c>
      <c r="G450" t="str">
        <f>IF(SUM('B1.1'!$U466:$Z466)=6,'B1.1'!F466,"")</f>
        <v/>
      </c>
      <c r="H450" t="str">
        <f>IF(SUM('B1.1'!$U466:$Z466)=6,'B1.1'!G466,"")</f>
        <v/>
      </c>
      <c r="I450" t="str">
        <f>IF(SUM('B1.1'!$U466:$Z466)=6,'B1.1'!H466,"")</f>
        <v/>
      </c>
      <c r="J450" t="str">
        <f>IF(SUM('B1.1'!$U466:$Z466)=6,'B1.1'!I466,"")</f>
        <v/>
      </c>
    </row>
    <row r="451" spans="1:10" x14ac:dyDescent="0.25">
      <c r="A451" t="str">
        <f>IF(SUM('B1.1'!U467:Z467)=6,'Angaben KH-Standort'!$D$27,"")</f>
        <v/>
      </c>
      <c r="B451" t="str">
        <f>IF(SUM('B1.1'!U467:Z467)=67,'Angaben KH-Standort'!$D$26,"")</f>
        <v/>
      </c>
      <c r="C451" t="str">
        <f>IF(SUM('B1.1'!U467:Z467)=6,'Angaben KH-Standort'!$D$13,"")</f>
        <v/>
      </c>
      <c r="D451" t="str">
        <f>IF(SUM('B1.1'!$U467:$Z467)=6,'B1.1'!C467,"")</f>
        <v/>
      </c>
      <c r="E451" t="str">
        <f>IF(SUM('B1.1'!$U467:$Z467)=6,'B1.1'!D467,"")</f>
        <v/>
      </c>
      <c r="F451" t="str">
        <f>IF(SUM('B1.1'!$U467:$Z467)=6,'B1.1'!E467,"")</f>
        <v/>
      </c>
      <c r="G451" t="str">
        <f>IF(SUM('B1.1'!$U467:$Z467)=6,'B1.1'!F467,"")</f>
        <v/>
      </c>
      <c r="H451" t="str">
        <f>IF(SUM('B1.1'!$U467:$Z467)=6,'B1.1'!G467,"")</f>
        <v/>
      </c>
      <c r="I451" t="str">
        <f>IF(SUM('B1.1'!$U467:$Z467)=6,'B1.1'!H467,"")</f>
        <v/>
      </c>
      <c r="J451" t="str">
        <f>IF(SUM('B1.1'!$U467:$Z467)=6,'B1.1'!I467,"")</f>
        <v/>
      </c>
    </row>
    <row r="452" spans="1:10" x14ac:dyDescent="0.25">
      <c r="A452" t="str">
        <f>IF(SUM('B1.1'!U468:Z468)=6,'Angaben KH-Standort'!$D$27,"")</f>
        <v/>
      </c>
      <c r="B452" t="str">
        <f>IF(SUM('B1.1'!U468:Z468)=67,'Angaben KH-Standort'!$D$26,"")</f>
        <v/>
      </c>
      <c r="C452" t="str">
        <f>IF(SUM('B1.1'!U468:Z468)=6,'Angaben KH-Standort'!$D$13,"")</f>
        <v/>
      </c>
      <c r="D452" t="str">
        <f>IF(SUM('B1.1'!$U468:$Z468)=6,'B1.1'!C468,"")</f>
        <v/>
      </c>
      <c r="E452" t="str">
        <f>IF(SUM('B1.1'!$U468:$Z468)=6,'B1.1'!D468,"")</f>
        <v/>
      </c>
      <c r="F452" t="str">
        <f>IF(SUM('B1.1'!$U468:$Z468)=6,'B1.1'!E468,"")</f>
        <v/>
      </c>
      <c r="G452" t="str">
        <f>IF(SUM('B1.1'!$U468:$Z468)=6,'B1.1'!F468,"")</f>
        <v/>
      </c>
      <c r="H452" t="str">
        <f>IF(SUM('B1.1'!$U468:$Z468)=6,'B1.1'!G468,"")</f>
        <v/>
      </c>
      <c r="I452" t="str">
        <f>IF(SUM('B1.1'!$U468:$Z468)=6,'B1.1'!H468,"")</f>
        <v/>
      </c>
      <c r="J452" t="str">
        <f>IF(SUM('B1.1'!$U468:$Z468)=6,'B1.1'!I468,"")</f>
        <v/>
      </c>
    </row>
    <row r="453" spans="1:10" x14ac:dyDescent="0.25">
      <c r="A453" t="str">
        <f>IF(SUM('B1.1'!U469:Z469)=6,'Angaben KH-Standort'!$D$27,"")</f>
        <v/>
      </c>
      <c r="B453" t="str">
        <f>IF(SUM('B1.1'!U469:Z469)=67,'Angaben KH-Standort'!$D$26,"")</f>
        <v/>
      </c>
      <c r="C453" t="str">
        <f>IF(SUM('B1.1'!U469:Z469)=6,'Angaben KH-Standort'!$D$13,"")</f>
        <v/>
      </c>
      <c r="D453" t="str">
        <f>IF(SUM('B1.1'!$U469:$Z469)=6,'B1.1'!C469,"")</f>
        <v/>
      </c>
      <c r="E453" t="str">
        <f>IF(SUM('B1.1'!$U469:$Z469)=6,'B1.1'!D469,"")</f>
        <v/>
      </c>
      <c r="F453" t="str">
        <f>IF(SUM('B1.1'!$U469:$Z469)=6,'B1.1'!E469,"")</f>
        <v/>
      </c>
      <c r="G453" t="str">
        <f>IF(SUM('B1.1'!$U469:$Z469)=6,'B1.1'!F469,"")</f>
        <v/>
      </c>
      <c r="H453" t="str">
        <f>IF(SUM('B1.1'!$U469:$Z469)=6,'B1.1'!G469,"")</f>
        <v/>
      </c>
      <c r="I453" t="str">
        <f>IF(SUM('B1.1'!$U469:$Z469)=6,'B1.1'!H469,"")</f>
        <v/>
      </c>
      <c r="J453" t="str">
        <f>IF(SUM('B1.1'!$U469:$Z469)=6,'B1.1'!I469,"")</f>
        <v/>
      </c>
    </row>
    <row r="454" spans="1:10" x14ac:dyDescent="0.25">
      <c r="A454" t="str">
        <f>IF(SUM('B1.1'!U470:Z470)=6,'Angaben KH-Standort'!$D$27,"")</f>
        <v/>
      </c>
      <c r="B454" t="str">
        <f>IF(SUM('B1.1'!U470:Z470)=67,'Angaben KH-Standort'!$D$26,"")</f>
        <v/>
      </c>
      <c r="C454" t="str">
        <f>IF(SUM('B1.1'!U470:Z470)=6,'Angaben KH-Standort'!$D$13,"")</f>
        <v/>
      </c>
      <c r="D454" t="str">
        <f>IF(SUM('B1.1'!$U470:$Z470)=6,'B1.1'!C470,"")</f>
        <v/>
      </c>
      <c r="E454" t="str">
        <f>IF(SUM('B1.1'!$U470:$Z470)=6,'B1.1'!D470,"")</f>
        <v/>
      </c>
      <c r="F454" t="str">
        <f>IF(SUM('B1.1'!$U470:$Z470)=6,'B1.1'!E470,"")</f>
        <v/>
      </c>
      <c r="G454" t="str">
        <f>IF(SUM('B1.1'!$U470:$Z470)=6,'B1.1'!F470,"")</f>
        <v/>
      </c>
      <c r="H454" t="str">
        <f>IF(SUM('B1.1'!$U470:$Z470)=6,'B1.1'!G470,"")</f>
        <v/>
      </c>
      <c r="I454" t="str">
        <f>IF(SUM('B1.1'!$U470:$Z470)=6,'B1.1'!H470,"")</f>
        <v/>
      </c>
      <c r="J454" t="str">
        <f>IF(SUM('B1.1'!$U470:$Z470)=6,'B1.1'!I470,"")</f>
        <v/>
      </c>
    </row>
    <row r="455" spans="1:10" x14ac:dyDescent="0.25">
      <c r="A455" t="str">
        <f>IF(SUM('B1.1'!U471:Z471)=6,'Angaben KH-Standort'!$D$27,"")</f>
        <v/>
      </c>
      <c r="B455" t="str">
        <f>IF(SUM('B1.1'!U471:Z471)=67,'Angaben KH-Standort'!$D$26,"")</f>
        <v/>
      </c>
      <c r="C455" t="str">
        <f>IF(SUM('B1.1'!U471:Z471)=6,'Angaben KH-Standort'!$D$13,"")</f>
        <v/>
      </c>
      <c r="D455" t="str">
        <f>IF(SUM('B1.1'!$U471:$Z471)=6,'B1.1'!C471,"")</f>
        <v/>
      </c>
      <c r="E455" t="str">
        <f>IF(SUM('B1.1'!$U471:$Z471)=6,'B1.1'!D471,"")</f>
        <v/>
      </c>
      <c r="F455" t="str">
        <f>IF(SUM('B1.1'!$U471:$Z471)=6,'B1.1'!E471,"")</f>
        <v/>
      </c>
      <c r="G455" t="str">
        <f>IF(SUM('B1.1'!$U471:$Z471)=6,'B1.1'!F471,"")</f>
        <v/>
      </c>
      <c r="H455" t="str">
        <f>IF(SUM('B1.1'!$U471:$Z471)=6,'B1.1'!G471,"")</f>
        <v/>
      </c>
      <c r="I455" t="str">
        <f>IF(SUM('B1.1'!$U471:$Z471)=6,'B1.1'!H471,"")</f>
        <v/>
      </c>
      <c r="J455" t="str">
        <f>IF(SUM('B1.1'!$U471:$Z471)=6,'B1.1'!I471,"")</f>
        <v/>
      </c>
    </row>
    <row r="456" spans="1:10" x14ac:dyDescent="0.25">
      <c r="A456" t="str">
        <f>IF(SUM('B1.1'!U472:Z472)=6,'Angaben KH-Standort'!$D$27,"")</f>
        <v/>
      </c>
      <c r="B456" t="str">
        <f>IF(SUM('B1.1'!U472:Z472)=67,'Angaben KH-Standort'!$D$26,"")</f>
        <v/>
      </c>
      <c r="C456" t="str">
        <f>IF(SUM('B1.1'!U472:Z472)=6,'Angaben KH-Standort'!$D$13,"")</f>
        <v/>
      </c>
      <c r="D456" t="str">
        <f>IF(SUM('B1.1'!$U472:$Z472)=6,'B1.1'!C472,"")</f>
        <v/>
      </c>
      <c r="E456" t="str">
        <f>IF(SUM('B1.1'!$U472:$Z472)=6,'B1.1'!D472,"")</f>
        <v/>
      </c>
      <c r="F456" t="str">
        <f>IF(SUM('B1.1'!$U472:$Z472)=6,'B1.1'!E472,"")</f>
        <v/>
      </c>
      <c r="G456" t="str">
        <f>IF(SUM('B1.1'!$U472:$Z472)=6,'B1.1'!F472,"")</f>
        <v/>
      </c>
      <c r="H456" t="str">
        <f>IF(SUM('B1.1'!$U472:$Z472)=6,'B1.1'!G472,"")</f>
        <v/>
      </c>
      <c r="I456" t="str">
        <f>IF(SUM('B1.1'!$U472:$Z472)=6,'B1.1'!H472,"")</f>
        <v/>
      </c>
      <c r="J456" t="str">
        <f>IF(SUM('B1.1'!$U472:$Z472)=6,'B1.1'!I472,"")</f>
        <v/>
      </c>
    </row>
    <row r="457" spans="1:10" x14ac:dyDescent="0.25">
      <c r="A457" t="str">
        <f>IF(SUM('B1.1'!U473:Z473)=6,'Angaben KH-Standort'!$D$27,"")</f>
        <v/>
      </c>
      <c r="B457" t="str">
        <f>IF(SUM('B1.1'!U473:Z473)=67,'Angaben KH-Standort'!$D$26,"")</f>
        <v/>
      </c>
      <c r="C457" t="str">
        <f>IF(SUM('B1.1'!U473:Z473)=6,'Angaben KH-Standort'!$D$13,"")</f>
        <v/>
      </c>
      <c r="D457" t="str">
        <f>IF(SUM('B1.1'!$U473:$Z473)=6,'B1.1'!C473,"")</f>
        <v/>
      </c>
      <c r="E457" t="str">
        <f>IF(SUM('B1.1'!$U473:$Z473)=6,'B1.1'!D473,"")</f>
        <v/>
      </c>
      <c r="F457" t="str">
        <f>IF(SUM('B1.1'!$U473:$Z473)=6,'B1.1'!E473,"")</f>
        <v/>
      </c>
      <c r="G457" t="str">
        <f>IF(SUM('B1.1'!$U473:$Z473)=6,'B1.1'!F473,"")</f>
        <v/>
      </c>
      <c r="H457" t="str">
        <f>IF(SUM('B1.1'!$U473:$Z473)=6,'B1.1'!G473,"")</f>
        <v/>
      </c>
      <c r="I457" t="str">
        <f>IF(SUM('B1.1'!$U473:$Z473)=6,'B1.1'!H473,"")</f>
        <v/>
      </c>
      <c r="J457" t="str">
        <f>IF(SUM('B1.1'!$U473:$Z473)=6,'B1.1'!I473,"")</f>
        <v/>
      </c>
    </row>
    <row r="458" spans="1:10" x14ac:dyDescent="0.25">
      <c r="A458" t="str">
        <f>IF(SUM('B1.1'!U474:Z474)=6,'Angaben KH-Standort'!$D$27,"")</f>
        <v/>
      </c>
      <c r="B458" t="str">
        <f>IF(SUM('B1.1'!U474:Z474)=67,'Angaben KH-Standort'!$D$26,"")</f>
        <v/>
      </c>
      <c r="C458" t="str">
        <f>IF(SUM('B1.1'!U474:Z474)=6,'Angaben KH-Standort'!$D$13,"")</f>
        <v/>
      </c>
      <c r="D458" t="str">
        <f>IF(SUM('B1.1'!$U474:$Z474)=6,'B1.1'!C474,"")</f>
        <v/>
      </c>
      <c r="E458" t="str">
        <f>IF(SUM('B1.1'!$U474:$Z474)=6,'B1.1'!D474,"")</f>
        <v/>
      </c>
      <c r="F458" t="str">
        <f>IF(SUM('B1.1'!$U474:$Z474)=6,'B1.1'!E474,"")</f>
        <v/>
      </c>
      <c r="G458" t="str">
        <f>IF(SUM('B1.1'!$U474:$Z474)=6,'B1.1'!F474,"")</f>
        <v/>
      </c>
      <c r="H458" t="str">
        <f>IF(SUM('B1.1'!$U474:$Z474)=6,'B1.1'!G474,"")</f>
        <v/>
      </c>
      <c r="I458" t="str">
        <f>IF(SUM('B1.1'!$U474:$Z474)=6,'B1.1'!H474,"")</f>
        <v/>
      </c>
      <c r="J458" t="str">
        <f>IF(SUM('B1.1'!$U474:$Z474)=6,'B1.1'!I474,"")</f>
        <v/>
      </c>
    </row>
    <row r="459" spans="1:10" x14ac:dyDescent="0.25">
      <c r="A459" t="str">
        <f>IF(SUM('B1.1'!U475:Z475)=6,'Angaben KH-Standort'!$D$27,"")</f>
        <v/>
      </c>
      <c r="B459" t="str">
        <f>IF(SUM('B1.1'!U475:Z475)=67,'Angaben KH-Standort'!$D$26,"")</f>
        <v/>
      </c>
      <c r="C459" t="str">
        <f>IF(SUM('B1.1'!U475:Z475)=6,'Angaben KH-Standort'!$D$13,"")</f>
        <v/>
      </c>
      <c r="D459" t="str">
        <f>IF(SUM('B1.1'!$U475:$Z475)=6,'B1.1'!C475,"")</f>
        <v/>
      </c>
      <c r="E459" t="str">
        <f>IF(SUM('B1.1'!$U475:$Z475)=6,'B1.1'!D475,"")</f>
        <v/>
      </c>
      <c r="F459" t="str">
        <f>IF(SUM('B1.1'!$U475:$Z475)=6,'B1.1'!E475,"")</f>
        <v/>
      </c>
      <c r="G459" t="str">
        <f>IF(SUM('B1.1'!$U475:$Z475)=6,'B1.1'!F475,"")</f>
        <v/>
      </c>
      <c r="H459" t="str">
        <f>IF(SUM('B1.1'!$U475:$Z475)=6,'B1.1'!G475,"")</f>
        <v/>
      </c>
      <c r="I459" t="str">
        <f>IF(SUM('B1.1'!$U475:$Z475)=6,'B1.1'!H475,"")</f>
        <v/>
      </c>
      <c r="J459" t="str">
        <f>IF(SUM('B1.1'!$U475:$Z475)=6,'B1.1'!I475,"")</f>
        <v/>
      </c>
    </row>
    <row r="460" spans="1:10" x14ac:dyDescent="0.25">
      <c r="A460" t="str">
        <f>IF(SUM('B1.1'!U476:Z476)=6,'Angaben KH-Standort'!$D$27,"")</f>
        <v/>
      </c>
      <c r="B460" t="str">
        <f>IF(SUM('B1.1'!U476:Z476)=67,'Angaben KH-Standort'!$D$26,"")</f>
        <v/>
      </c>
      <c r="C460" t="str">
        <f>IF(SUM('B1.1'!U476:Z476)=6,'Angaben KH-Standort'!$D$13,"")</f>
        <v/>
      </c>
      <c r="D460" t="str">
        <f>IF(SUM('B1.1'!$U476:$Z476)=6,'B1.1'!C476,"")</f>
        <v/>
      </c>
      <c r="E460" t="str">
        <f>IF(SUM('B1.1'!$U476:$Z476)=6,'B1.1'!D476,"")</f>
        <v/>
      </c>
      <c r="F460" t="str">
        <f>IF(SUM('B1.1'!$U476:$Z476)=6,'B1.1'!E476,"")</f>
        <v/>
      </c>
      <c r="G460" t="str">
        <f>IF(SUM('B1.1'!$U476:$Z476)=6,'B1.1'!F476,"")</f>
        <v/>
      </c>
      <c r="H460" t="str">
        <f>IF(SUM('B1.1'!$U476:$Z476)=6,'B1.1'!G476,"")</f>
        <v/>
      </c>
      <c r="I460" t="str">
        <f>IF(SUM('B1.1'!$U476:$Z476)=6,'B1.1'!H476,"")</f>
        <v/>
      </c>
      <c r="J460" t="str">
        <f>IF(SUM('B1.1'!$U476:$Z476)=6,'B1.1'!I476,"")</f>
        <v/>
      </c>
    </row>
    <row r="461" spans="1:10" x14ac:dyDescent="0.25">
      <c r="A461" t="str">
        <f>IF(SUM('B1.1'!U477:Z477)=6,'Angaben KH-Standort'!$D$27,"")</f>
        <v/>
      </c>
      <c r="B461" t="str">
        <f>IF(SUM('B1.1'!U477:Z477)=67,'Angaben KH-Standort'!$D$26,"")</f>
        <v/>
      </c>
      <c r="C461" t="str">
        <f>IF(SUM('B1.1'!U477:Z477)=6,'Angaben KH-Standort'!$D$13,"")</f>
        <v/>
      </c>
      <c r="D461" t="str">
        <f>IF(SUM('B1.1'!$U477:$Z477)=6,'B1.1'!C477,"")</f>
        <v/>
      </c>
      <c r="E461" t="str">
        <f>IF(SUM('B1.1'!$U477:$Z477)=6,'B1.1'!D477,"")</f>
        <v/>
      </c>
      <c r="F461" t="str">
        <f>IF(SUM('B1.1'!$U477:$Z477)=6,'B1.1'!E477,"")</f>
        <v/>
      </c>
      <c r="G461" t="str">
        <f>IF(SUM('B1.1'!$U477:$Z477)=6,'B1.1'!F477,"")</f>
        <v/>
      </c>
      <c r="H461" t="str">
        <f>IF(SUM('B1.1'!$U477:$Z477)=6,'B1.1'!G477,"")</f>
        <v/>
      </c>
      <c r="I461" t="str">
        <f>IF(SUM('B1.1'!$U477:$Z477)=6,'B1.1'!H477,"")</f>
        <v/>
      </c>
      <c r="J461" t="str">
        <f>IF(SUM('B1.1'!$U477:$Z477)=6,'B1.1'!I477,"")</f>
        <v/>
      </c>
    </row>
    <row r="462" spans="1:10" x14ac:dyDescent="0.25">
      <c r="A462" t="str">
        <f>IF(SUM('B1.1'!U478:Z478)=6,'Angaben KH-Standort'!$D$27,"")</f>
        <v/>
      </c>
      <c r="B462" t="str">
        <f>IF(SUM('B1.1'!U478:Z478)=67,'Angaben KH-Standort'!$D$26,"")</f>
        <v/>
      </c>
      <c r="C462" t="str">
        <f>IF(SUM('B1.1'!U478:Z478)=6,'Angaben KH-Standort'!$D$13,"")</f>
        <v/>
      </c>
      <c r="D462" t="str">
        <f>IF(SUM('B1.1'!$U478:$Z478)=6,'B1.1'!C478,"")</f>
        <v/>
      </c>
      <c r="E462" t="str">
        <f>IF(SUM('B1.1'!$U478:$Z478)=6,'B1.1'!D478,"")</f>
        <v/>
      </c>
      <c r="F462" t="str">
        <f>IF(SUM('B1.1'!$U478:$Z478)=6,'B1.1'!E478,"")</f>
        <v/>
      </c>
      <c r="G462" t="str">
        <f>IF(SUM('B1.1'!$U478:$Z478)=6,'B1.1'!F478,"")</f>
        <v/>
      </c>
      <c r="H462" t="str">
        <f>IF(SUM('B1.1'!$U478:$Z478)=6,'B1.1'!G478,"")</f>
        <v/>
      </c>
      <c r="I462" t="str">
        <f>IF(SUM('B1.1'!$U478:$Z478)=6,'B1.1'!H478,"")</f>
        <v/>
      </c>
      <c r="J462" t="str">
        <f>IF(SUM('B1.1'!$U478:$Z478)=6,'B1.1'!I478,"")</f>
        <v/>
      </c>
    </row>
    <row r="463" spans="1:10" x14ac:dyDescent="0.25">
      <c r="A463" t="str">
        <f>IF(SUM('B1.1'!U479:Z479)=6,'Angaben KH-Standort'!$D$27,"")</f>
        <v/>
      </c>
      <c r="B463" t="str">
        <f>IF(SUM('B1.1'!U479:Z479)=67,'Angaben KH-Standort'!$D$26,"")</f>
        <v/>
      </c>
      <c r="C463" t="str">
        <f>IF(SUM('B1.1'!U479:Z479)=6,'Angaben KH-Standort'!$D$13,"")</f>
        <v/>
      </c>
      <c r="D463" t="str">
        <f>IF(SUM('B1.1'!$U479:$Z479)=6,'B1.1'!C479,"")</f>
        <v/>
      </c>
      <c r="E463" t="str">
        <f>IF(SUM('B1.1'!$U479:$Z479)=6,'B1.1'!D479,"")</f>
        <v/>
      </c>
      <c r="F463" t="str">
        <f>IF(SUM('B1.1'!$U479:$Z479)=6,'B1.1'!E479,"")</f>
        <v/>
      </c>
      <c r="G463" t="str">
        <f>IF(SUM('B1.1'!$U479:$Z479)=6,'B1.1'!F479,"")</f>
        <v/>
      </c>
      <c r="H463" t="str">
        <f>IF(SUM('B1.1'!$U479:$Z479)=6,'B1.1'!G479,"")</f>
        <v/>
      </c>
      <c r="I463" t="str">
        <f>IF(SUM('B1.1'!$U479:$Z479)=6,'B1.1'!H479,"")</f>
        <v/>
      </c>
      <c r="J463" t="str">
        <f>IF(SUM('B1.1'!$U479:$Z479)=6,'B1.1'!I479,"")</f>
        <v/>
      </c>
    </row>
    <row r="464" spans="1:10" x14ac:dyDescent="0.25">
      <c r="A464" t="str">
        <f>IF(SUM('B1.1'!U480:Z480)=6,'Angaben KH-Standort'!$D$27,"")</f>
        <v/>
      </c>
      <c r="B464" t="str">
        <f>IF(SUM('B1.1'!U480:Z480)=67,'Angaben KH-Standort'!$D$26,"")</f>
        <v/>
      </c>
      <c r="C464" t="str">
        <f>IF(SUM('B1.1'!U480:Z480)=6,'Angaben KH-Standort'!$D$13,"")</f>
        <v/>
      </c>
      <c r="D464" t="str">
        <f>IF(SUM('B1.1'!$U480:$Z480)=6,'B1.1'!C480,"")</f>
        <v/>
      </c>
      <c r="E464" t="str">
        <f>IF(SUM('B1.1'!$U480:$Z480)=6,'B1.1'!D480,"")</f>
        <v/>
      </c>
      <c r="F464" t="str">
        <f>IF(SUM('B1.1'!$U480:$Z480)=6,'B1.1'!E480,"")</f>
        <v/>
      </c>
      <c r="G464" t="str">
        <f>IF(SUM('B1.1'!$U480:$Z480)=6,'B1.1'!F480,"")</f>
        <v/>
      </c>
      <c r="H464" t="str">
        <f>IF(SUM('B1.1'!$U480:$Z480)=6,'B1.1'!G480,"")</f>
        <v/>
      </c>
      <c r="I464" t="str">
        <f>IF(SUM('B1.1'!$U480:$Z480)=6,'B1.1'!H480,"")</f>
        <v/>
      </c>
      <c r="J464" t="str">
        <f>IF(SUM('B1.1'!$U480:$Z480)=6,'B1.1'!I480,"")</f>
        <v/>
      </c>
    </row>
    <row r="465" spans="1:10" x14ac:dyDescent="0.25">
      <c r="A465" t="str">
        <f>IF(SUM('B1.1'!U481:Z481)=6,'Angaben KH-Standort'!$D$27,"")</f>
        <v/>
      </c>
      <c r="B465" t="str">
        <f>IF(SUM('B1.1'!U481:Z481)=67,'Angaben KH-Standort'!$D$26,"")</f>
        <v/>
      </c>
      <c r="C465" t="str">
        <f>IF(SUM('B1.1'!U481:Z481)=6,'Angaben KH-Standort'!$D$13,"")</f>
        <v/>
      </c>
      <c r="D465" t="str">
        <f>IF(SUM('B1.1'!$U481:$Z481)=6,'B1.1'!C481,"")</f>
        <v/>
      </c>
      <c r="E465" t="str">
        <f>IF(SUM('B1.1'!$U481:$Z481)=6,'B1.1'!D481,"")</f>
        <v/>
      </c>
      <c r="F465" t="str">
        <f>IF(SUM('B1.1'!$U481:$Z481)=6,'B1.1'!E481,"")</f>
        <v/>
      </c>
      <c r="G465" t="str">
        <f>IF(SUM('B1.1'!$U481:$Z481)=6,'B1.1'!F481,"")</f>
        <v/>
      </c>
      <c r="H465" t="str">
        <f>IF(SUM('B1.1'!$U481:$Z481)=6,'B1.1'!G481,"")</f>
        <v/>
      </c>
      <c r="I465" t="str">
        <f>IF(SUM('B1.1'!$U481:$Z481)=6,'B1.1'!H481,"")</f>
        <v/>
      </c>
      <c r="J465" t="str">
        <f>IF(SUM('B1.1'!$U481:$Z481)=6,'B1.1'!I481,"")</f>
        <v/>
      </c>
    </row>
    <row r="466" spans="1:10" x14ac:dyDescent="0.25">
      <c r="A466" t="str">
        <f>IF(SUM('B1.1'!U482:Z482)=6,'Angaben KH-Standort'!$D$27,"")</f>
        <v/>
      </c>
      <c r="B466" t="str">
        <f>IF(SUM('B1.1'!U482:Z482)=67,'Angaben KH-Standort'!$D$26,"")</f>
        <v/>
      </c>
      <c r="C466" t="str">
        <f>IF(SUM('B1.1'!U482:Z482)=6,'Angaben KH-Standort'!$D$13,"")</f>
        <v/>
      </c>
      <c r="D466" t="str">
        <f>IF(SUM('B1.1'!$U482:$Z482)=6,'B1.1'!C482,"")</f>
        <v/>
      </c>
      <c r="E466" t="str">
        <f>IF(SUM('B1.1'!$U482:$Z482)=6,'B1.1'!D482,"")</f>
        <v/>
      </c>
      <c r="F466" t="str">
        <f>IF(SUM('B1.1'!$U482:$Z482)=6,'B1.1'!E482,"")</f>
        <v/>
      </c>
      <c r="G466" t="str">
        <f>IF(SUM('B1.1'!$U482:$Z482)=6,'B1.1'!F482,"")</f>
        <v/>
      </c>
      <c r="H466" t="str">
        <f>IF(SUM('B1.1'!$U482:$Z482)=6,'B1.1'!G482,"")</f>
        <v/>
      </c>
      <c r="I466" t="str">
        <f>IF(SUM('B1.1'!$U482:$Z482)=6,'B1.1'!H482,"")</f>
        <v/>
      </c>
      <c r="J466" t="str">
        <f>IF(SUM('B1.1'!$U482:$Z482)=6,'B1.1'!I482,"")</f>
        <v/>
      </c>
    </row>
    <row r="467" spans="1:10" x14ac:dyDescent="0.25">
      <c r="A467" t="str">
        <f>IF(SUM('B1.1'!U483:Z483)=6,'Angaben KH-Standort'!$D$27,"")</f>
        <v/>
      </c>
      <c r="B467" t="str">
        <f>IF(SUM('B1.1'!U483:Z483)=67,'Angaben KH-Standort'!$D$26,"")</f>
        <v/>
      </c>
      <c r="C467" t="str">
        <f>IF(SUM('B1.1'!U483:Z483)=6,'Angaben KH-Standort'!$D$13,"")</f>
        <v/>
      </c>
      <c r="D467" t="str">
        <f>IF(SUM('B1.1'!$U483:$Z483)=6,'B1.1'!C483,"")</f>
        <v/>
      </c>
      <c r="E467" t="str">
        <f>IF(SUM('B1.1'!$U483:$Z483)=6,'B1.1'!D483,"")</f>
        <v/>
      </c>
      <c r="F467" t="str">
        <f>IF(SUM('B1.1'!$U483:$Z483)=6,'B1.1'!E483,"")</f>
        <v/>
      </c>
      <c r="G467" t="str">
        <f>IF(SUM('B1.1'!$U483:$Z483)=6,'B1.1'!F483,"")</f>
        <v/>
      </c>
      <c r="H467" t="str">
        <f>IF(SUM('B1.1'!$U483:$Z483)=6,'B1.1'!G483,"")</f>
        <v/>
      </c>
      <c r="I467" t="str">
        <f>IF(SUM('B1.1'!$U483:$Z483)=6,'B1.1'!H483,"")</f>
        <v/>
      </c>
      <c r="J467" t="str">
        <f>IF(SUM('B1.1'!$U483:$Z483)=6,'B1.1'!I483,"")</f>
        <v/>
      </c>
    </row>
    <row r="468" spans="1:10" x14ac:dyDescent="0.25">
      <c r="A468" t="str">
        <f>IF(SUM('B1.1'!U484:Z484)=6,'Angaben KH-Standort'!$D$27,"")</f>
        <v/>
      </c>
      <c r="B468" t="str">
        <f>IF(SUM('B1.1'!U484:Z484)=67,'Angaben KH-Standort'!$D$26,"")</f>
        <v/>
      </c>
      <c r="C468" t="str">
        <f>IF(SUM('B1.1'!U484:Z484)=6,'Angaben KH-Standort'!$D$13,"")</f>
        <v/>
      </c>
      <c r="D468" t="str">
        <f>IF(SUM('B1.1'!$U484:$Z484)=6,'B1.1'!C484,"")</f>
        <v/>
      </c>
      <c r="E468" t="str">
        <f>IF(SUM('B1.1'!$U484:$Z484)=6,'B1.1'!D484,"")</f>
        <v/>
      </c>
      <c r="F468" t="str">
        <f>IF(SUM('B1.1'!$U484:$Z484)=6,'B1.1'!E484,"")</f>
        <v/>
      </c>
      <c r="G468" t="str">
        <f>IF(SUM('B1.1'!$U484:$Z484)=6,'B1.1'!F484,"")</f>
        <v/>
      </c>
      <c r="H468" t="str">
        <f>IF(SUM('B1.1'!$U484:$Z484)=6,'B1.1'!G484,"")</f>
        <v/>
      </c>
      <c r="I468" t="str">
        <f>IF(SUM('B1.1'!$U484:$Z484)=6,'B1.1'!H484,"")</f>
        <v/>
      </c>
      <c r="J468" t="str">
        <f>IF(SUM('B1.1'!$U484:$Z484)=6,'B1.1'!I484,"")</f>
        <v/>
      </c>
    </row>
    <row r="469" spans="1:10" x14ac:dyDescent="0.25">
      <c r="A469" t="str">
        <f>IF(SUM('B1.1'!U485:Z485)=6,'Angaben KH-Standort'!$D$27,"")</f>
        <v/>
      </c>
      <c r="B469" t="str">
        <f>IF(SUM('B1.1'!U485:Z485)=67,'Angaben KH-Standort'!$D$26,"")</f>
        <v/>
      </c>
      <c r="C469" t="str">
        <f>IF(SUM('B1.1'!U485:Z485)=6,'Angaben KH-Standort'!$D$13,"")</f>
        <v/>
      </c>
      <c r="D469" t="str">
        <f>IF(SUM('B1.1'!$U485:$Z485)=6,'B1.1'!C485,"")</f>
        <v/>
      </c>
      <c r="E469" t="str">
        <f>IF(SUM('B1.1'!$U485:$Z485)=6,'B1.1'!D485,"")</f>
        <v/>
      </c>
      <c r="F469" t="str">
        <f>IF(SUM('B1.1'!$U485:$Z485)=6,'B1.1'!E485,"")</f>
        <v/>
      </c>
      <c r="G469" t="str">
        <f>IF(SUM('B1.1'!$U485:$Z485)=6,'B1.1'!F485,"")</f>
        <v/>
      </c>
      <c r="H469" t="str">
        <f>IF(SUM('B1.1'!$U485:$Z485)=6,'B1.1'!G485,"")</f>
        <v/>
      </c>
      <c r="I469" t="str">
        <f>IF(SUM('B1.1'!$U485:$Z485)=6,'B1.1'!H485,"")</f>
        <v/>
      </c>
      <c r="J469" t="str">
        <f>IF(SUM('B1.1'!$U485:$Z485)=6,'B1.1'!I485,"")</f>
        <v/>
      </c>
    </row>
    <row r="470" spans="1:10" x14ac:dyDescent="0.25">
      <c r="A470" t="str">
        <f>IF(SUM('B1.1'!U486:Z486)=6,'Angaben KH-Standort'!$D$27,"")</f>
        <v/>
      </c>
      <c r="B470" t="str">
        <f>IF(SUM('B1.1'!U486:Z486)=67,'Angaben KH-Standort'!$D$26,"")</f>
        <v/>
      </c>
      <c r="C470" t="str">
        <f>IF(SUM('B1.1'!U486:Z486)=6,'Angaben KH-Standort'!$D$13,"")</f>
        <v/>
      </c>
      <c r="D470" t="str">
        <f>IF(SUM('B1.1'!$U486:$Z486)=6,'B1.1'!C486,"")</f>
        <v/>
      </c>
      <c r="E470" t="str">
        <f>IF(SUM('B1.1'!$U486:$Z486)=6,'B1.1'!D486,"")</f>
        <v/>
      </c>
      <c r="F470" t="str">
        <f>IF(SUM('B1.1'!$U486:$Z486)=6,'B1.1'!E486,"")</f>
        <v/>
      </c>
      <c r="G470" t="str">
        <f>IF(SUM('B1.1'!$U486:$Z486)=6,'B1.1'!F486,"")</f>
        <v/>
      </c>
      <c r="H470" t="str">
        <f>IF(SUM('B1.1'!$U486:$Z486)=6,'B1.1'!G486,"")</f>
        <v/>
      </c>
      <c r="I470" t="str">
        <f>IF(SUM('B1.1'!$U486:$Z486)=6,'B1.1'!H486,"")</f>
        <v/>
      </c>
      <c r="J470" t="str">
        <f>IF(SUM('B1.1'!$U486:$Z486)=6,'B1.1'!I486,"")</f>
        <v/>
      </c>
    </row>
    <row r="471" spans="1:10" x14ac:dyDescent="0.25">
      <c r="A471" t="str">
        <f>IF(SUM('B1.1'!U487:Z487)=6,'Angaben KH-Standort'!$D$27,"")</f>
        <v/>
      </c>
      <c r="B471" t="str">
        <f>IF(SUM('B1.1'!U487:Z487)=67,'Angaben KH-Standort'!$D$26,"")</f>
        <v/>
      </c>
      <c r="C471" t="str">
        <f>IF(SUM('B1.1'!U487:Z487)=6,'Angaben KH-Standort'!$D$13,"")</f>
        <v/>
      </c>
      <c r="D471" t="str">
        <f>IF(SUM('B1.1'!$U487:$Z487)=6,'B1.1'!C487,"")</f>
        <v/>
      </c>
      <c r="E471" t="str">
        <f>IF(SUM('B1.1'!$U487:$Z487)=6,'B1.1'!D487,"")</f>
        <v/>
      </c>
      <c r="F471" t="str">
        <f>IF(SUM('B1.1'!$U487:$Z487)=6,'B1.1'!E487,"")</f>
        <v/>
      </c>
      <c r="G471" t="str">
        <f>IF(SUM('B1.1'!$U487:$Z487)=6,'B1.1'!F487,"")</f>
        <v/>
      </c>
      <c r="H471" t="str">
        <f>IF(SUM('B1.1'!$U487:$Z487)=6,'B1.1'!G487,"")</f>
        <v/>
      </c>
      <c r="I471" t="str">
        <f>IF(SUM('B1.1'!$U487:$Z487)=6,'B1.1'!H487,"")</f>
        <v/>
      </c>
      <c r="J471" t="str">
        <f>IF(SUM('B1.1'!$U487:$Z487)=6,'B1.1'!I487,"")</f>
        <v/>
      </c>
    </row>
    <row r="472" spans="1:10" x14ac:dyDescent="0.25">
      <c r="A472" t="str">
        <f>IF(SUM('B1.1'!U488:Z488)=6,'Angaben KH-Standort'!$D$27,"")</f>
        <v/>
      </c>
      <c r="B472" t="str">
        <f>IF(SUM('B1.1'!U488:Z488)=67,'Angaben KH-Standort'!$D$26,"")</f>
        <v/>
      </c>
      <c r="C472" t="str">
        <f>IF(SUM('B1.1'!U488:Z488)=6,'Angaben KH-Standort'!$D$13,"")</f>
        <v/>
      </c>
      <c r="D472" t="str">
        <f>IF(SUM('B1.1'!$U488:$Z488)=6,'B1.1'!C488,"")</f>
        <v/>
      </c>
      <c r="E472" t="str">
        <f>IF(SUM('B1.1'!$U488:$Z488)=6,'B1.1'!D488,"")</f>
        <v/>
      </c>
      <c r="F472" t="str">
        <f>IF(SUM('B1.1'!$U488:$Z488)=6,'B1.1'!E488,"")</f>
        <v/>
      </c>
      <c r="G472" t="str">
        <f>IF(SUM('B1.1'!$U488:$Z488)=6,'B1.1'!F488,"")</f>
        <v/>
      </c>
      <c r="H472" t="str">
        <f>IF(SUM('B1.1'!$U488:$Z488)=6,'B1.1'!G488,"")</f>
        <v/>
      </c>
      <c r="I472" t="str">
        <f>IF(SUM('B1.1'!$U488:$Z488)=6,'B1.1'!H488,"")</f>
        <v/>
      </c>
      <c r="J472" t="str">
        <f>IF(SUM('B1.1'!$U488:$Z488)=6,'B1.1'!I488,"")</f>
        <v/>
      </c>
    </row>
    <row r="473" spans="1:10" x14ac:dyDescent="0.25">
      <c r="A473" t="str">
        <f>IF(SUM('B1.1'!U489:Z489)=6,'Angaben KH-Standort'!$D$27,"")</f>
        <v/>
      </c>
      <c r="B473" t="str">
        <f>IF(SUM('B1.1'!U489:Z489)=67,'Angaben KH-Standort'!$D$26,"")</f>
        <v/>
      </c>
      <c r="C473" t="str">
        <f>IF(SUM('B1.1'!U489:Z489)=6,'Angaben KH-Standort'!$D$13,"")</f>
        <v/>
      </c>
      <c r="D473" t="str">
        <f>IF(SUM('B1.1'!$U489:$Z489)=6,'B1.1'!C489,"")</f>
        <v/>
      </c>
      <c r="E473" t="str">
        <f>IF(SUM('B1.1'!$U489:$Z489)=6,'B1.1'!D489,"")</f>
        <v/>
      </c>
      <c r="F473" t="str">
        <f>IF(SUM('B1.1'!$U489:$Z489)=6,'B1.1'!E489,"")</f>
        <v/>
      </c>
      <c r="G473" t="str">
        <f>IF(SUM('B1.1'!$U489:$Z489)=6,'B1.1'!F489,"")</f>
        <v/>
      </c>
      <c r="H473" t="str">
        <f>IF(SUM('B1.1'!$U489:$Z489)=6,'B1.1'!G489,"")</f>
        <v/>
      </c>
      <c r="I473" t="str">
        <f>IF(SUM('B1.1'!$U489:$Z489)=6,'B1.1'!H489,"")</f>
        <v/>
      </c>
      <c r="J473" t="str">
        <f>IF(SUM('B1.1'!$U489:$Z489)=6,'B1.1'!I489,"")</f>
        <v/>
      </c>
    </row>
    <row r="474" spans="1:10" x14ac:dyDescent="0.25">
      <c r="A474" t="str">
        <f>IF(SUM('B1.1'!U490:Z490)=6,'Angaben KH-Standort'!$D$27,"")</f>
        <v/>
      </c>
      <c r="B474" t="str">
        <f>IF(SUM('B1.1'!U490:Z490)=67,'Angaben KH-Standort'!$D$26,"")</f>
        <v/>
      </c>
      <c r="C474" t="str">
        <f>IF(SUM('B1.1'!U490:Z490)=6,'Angaben KH-Standort'!$D$13,"")</f>
        <v/>
      </c>
      <c r="D474" t="str">
        <f>IF(SUM('B1.1'!$U490:$Z490)=6,'B1.1'!C490,"")</f>
        <v/>
      </c>
      <c r="E474" t="str">
        <f>IF(SUM('B1.1'!$U490:$Z490)=6,'B1.1'!D490,"")</f>
        <v/>
      </c>
      <c r="F474" t="str">
        <f>IF(SUM('B1.1'!$U490:$Z490)=6,'B1.1'!E490,"")</f>
        <v/>
      </c>
      <c r="G474" t="str">
        <f>IF(SUM('B1.1'!$U490:$Z490)=6,'B1.1'!F490,"")</f>
        <v/>
      </c>
      <c r="H474" t="str">
        <f>IF(SUM('B1.1'!$U490:$Z490)=6,'B1.1'!G490,"")</f>
        <v/>
      </c>
      <c r="I474" t="str">
        <f>IF(SUM('B1.1'!$U490:$Z490)=6,'B1.1'!H490,"")</f>
        <v/>
      </c>
      <c r="J474" t="str">
        <f>IF(SUM('B1.1'!$U490:$Z490)=6,'B1.1'!I490,"")</f>
        <v/>
      </c>
    </row>
    <row r="475" spans="1:10" x14ac:dyDescent="0.25">
      <c r="A475" t="str">
        <f>IF(SUM('B1.1'!U491:Z491)=6,'Angaben KH-Standort'!$D$27,"")</f>
        <v/>
      </c>
      <c r="B475" t="str">
        <f>IF(SUM('B1.1'!U491:Z491)=67,'Angaben KH-Standort'!$D$26,"")</f>
        <v/>
      </c>
      <c r="C475" t="str">
        <f>IF(SUM('B1.1'!U491:Z491)=6,'Angaben KH-Standort'!$D$13,"")</f>
        <v/>
      </c>
      <c r="D475" t="str">
        <f>IF(SUM('B1.1'!$U491:$Z491)=6,'B1.1'!C491,"")</f>
        <v/>
      </c>
      <c r="E475" t="str">
        <f>IF(SUM('B1.1'!$U491:$Z491)=6,'B1.1'!D491,"")</f>
        <v/>
      </c>
      <c r="F475" t="str">
        <f>IF(SUM('B1.1'!$U491:$Z491)=6,'B1.1'!E491,"")</f>
        <v/>
      </c>
      <c r="G475" t="str">
        <f>IF(SUM('B1.1'!$U491:$Z491)=6,'B1.1'!F491,"")</f>
        <v/>
      </c>
      <c r="H475" t="str">
        <f>IF(SUM('B1.1'!$U491:$Z491)=6,'B1.1'!G491,"")</f>
        <v/>
      </c>
      <c r="I475" t="str">
        <f>IF(SUM('B1.1'!$U491:$Z491)=6,'B1.1'!H491,"")</f>
        <v/>
      </c>
      <c r="J475" t="str">
        <f>IF(SUM('B1.1'!$U491:$Z491)=6,'B1.1'!I491,"")</f>
        <v/>
      </c>
    </row>
    <row r="476" spans="1:10" x14ac:dyDescent="0.25">
      <c r="A476" t="str">
        <f>IF(SUM('B1.1'!U492:Z492)=6,'Angaben KH-Standort'!$D$27,"")</f>
        <v/>
      </c>
      <c r="B476" t="str">
        <f>IF(SUM('B1.1'!U492:Z492)=67,'Angaben KH-Standort'!$D$26,"")</f>
        <v/>
      </c>
      <c r="C476" t="str">
        <f>IF(SUM('B1.1'!U492:Z492)=6,'Angaben KH-Standort'!$D$13,"")</f>
        <v/>
      </c>
      <c r="D476" t="str">
        <f>IF(SUM('B1.1'!$U492:$Z492)=6,'B1.1'!C492,"")</f>
        <v/>
      </c>
      <c r="E476" t="str">
        <f>IF(SUM('B1.1'!$U492:$Z492)=6,'B1.1'!D492,"")</f>
        <v/>
      </c>
      <c r="F476" t="str">
        <f>IF(SUM('B1.1'!$U492:$Z492)=6,'B1.1'!E492,"")</f>
        <v/>
      </c>
      <c r="G476" t="str">
        <f>IF(SUM('B1.1'!$U492:$Z492)=6,'B1.1'!F492,"")</f>
        <v/>
      </c>
      <c r="H476" t="str">
        <f>IF(SUM('B1.1'!$U492:$Z492)=6,'B1.1'!G492,"")</f>
        <v/>
      </c>
      <c r="I476" t="str">
        <f>IF(SUM('B1.1'!$U492:$Z492)=6,'B1.1'!H492,"")</f>
        <v/>
      </c>
      <c r="J476" t="str">
        <f>IF(SUM('B1.1'!$U492:$Z492)=6,'B1.1'!I492,"")</f>
        <v/>
      </c>
    </row>
    <row r="477" spans="1:10" x14ac:dyDescent="0.25">
      <c r="A477" t="str">
        <f>IF(SUM('B1.1'!U493:Z493)=6,'Angaben KH-Standort'!$D$27,"")</f>
        <v/>
      </c>
      <c r="B477" t="str">
        <f>IF(SUM('B1.1'!U493:Z493)=67,'Angaben KH-Standort'!$D$26,"")</f>
        <v/>
      </c>
      <c r="C477" t="str">
        <f>IF(SUM('B1.1'!U493:Z493)=6,'Angaben KH-Standort'!$D$13,"")</f>
        <v/>
      </c>
      <c r="D477" t="str">
        <f>IF(SUM('B1.1'!$U493:$Z493)=6,'B1.1'!C493,"")</f>
        <v/>
      </c>
      <c r="E477" t="str">
        <f>IF(SUM('B1.1'!$U493:$Z493)=6,'B1.1'!D493,"")</f>
        <v/>
      </c>
      <c r="F477" t="str">
        <f>IF(SUM('B1.1'!$U493:$Z493)=6,'B1.1'!E493,"")</f>
        <v/>
      </c>
      <c r="G477" t="str">
        <f>IF(SUM('B1.1'!$U493:$Z493)=6,'B1.1'!F493,"")</f>
        <v/>
      </c>
      <c r="H477" t="str">
        <f>IF(SUM('B1.1'!$U493:$Z493)=6,'B1.1'!G493,"")</f>
        <v/>
      </c>
      <c r="I477" t="str">
        <f>IF(SUM('B1.1'!$U493:$Z493)=6,'B1.1'!H493,"")</f>
        <v/>
      </c>
      <c r="J477" t="str">
        <f>IF(SUM('B1.1'!$U493:$Z493)=6,'B1.1'!I493,"")</f>
        <v/>
      </c>
    </row>
    <row r="478" spans="1:10" x14ac:dyDescent="0.25">
      <c r="A478" t="str">
        <f>IF(SUM('B1.1'!U494:Z494)=6,'Angaben KH-Standort'!$D$27,"")</f>
        <v/>
      </c>
      <c r="B478" t="str">
        <f>IF(SUM('B1.1'!U494:Z494)=67,'Angaben KH-Standort'!$D$26,"")</f>
        <v/>
      </c>
      <c r="C478" t="str">
        <f>IF(SUM('B1.1'!U494:Z494)=6,'Angaben KH-Standort'!$D$13,"")</f>
        <v/>
      </c>
      <c r="D478" t="str">
        <f>IF(SUM('B1.1'!$U494:$Z494)=6,'B1.1'!C494,"")</f>
        <v/>
      </c>
      <c r="E478" t="str">
        <f>IF(SUM('B1.1'!$U494:$Z494)=6,'B1.1'!D494,"")</f>
        <v/>
      </c>
      <c r="F478" t="str">
        <f>IF(SUM('B1.1'!$U494:$Z494)=6,'B1.1'!E494,"")</f>
        <v/>
      </c>
      <c r="G478" t="str">
        <f>IF(SUM('B1.1'!$U494:$Z494)=6,'B1.1'!F494,"")</f>
        <v/>
      </c>
      <c r="H478" t="str">
        <f>IF(SUM('B1.1'!$U494:$Z494)=6,'B1.1'!G494,"")</f>
        <v/>
      </c>
      <c r="I478" t="str">
        <f>IF(SUM('B1.1'!$U494:$Z494)=6,'B1.1'!H494,"")</f>
        <v/>
      </c>
      <c r="J478" t="str">
        <f>IF(SUM('B1.1'!$U494:$Z494)=6,'B1.1'!I494,"")</f>
        <v/>
      </c>
    </row>
    <row r="479" spans="1:10" x14ac:dyDescent="0.25">
      <c r="A479" t="str">
        <f>IF(SUM('B1.1'!U495:Z495)=6,'Angaben KH-Standort'!$D$27,"")</f>
        <v/>
      </c>
      <c r="B479" t="str">
        <f>IF(SUM('B1.1'!U495:Z495)=67,'Angaben KH-Standort'!$D$26,"")</f>
        <v/>
      </c>
      <c r="C479" t="str">
        <f>IF(SUM('B1.1'!U495:Z495)=6,'Angaben KH-Standort'!$D$13,"")</f>
        <v/>
      </c>
      <c r="D479" t="str">
        <f>IF(SUM('B1.1'!$U495:$Z495)=6,'B1.1'!C495,"")</f>
        <v/>
      </c>
      <c r="E479" t="str">
        <f>IF(SUM('B1.1'!$U495:$Z495)=6,'B1.1'!D495,"")</f>
        <v/>
      </c>
      <c r="F479" t="str">
        <f>IF(SUM('B1.1'!$U495:$Z495)=6,'B1.1'!E495,"")</f>
        <v/>
      </c>
      <c r="G479" t="str">
        <f>IF(SUM('B1.1'!$U495:$Z495)=6,'B1.1'!F495,"")</f>
        <v/>
      </c>
      <c r="H479" t="str">
        <f>IF(SUM('B1.1'!$U495:$Z495)=6,'B1.1'!G495,"")</f>
        <v/>
      </c>
      <c r="I479" t="str">
        <f>IF(SUM('B1.1'!$U495:$Z495)=6,'B1.1'!H495,"")</f>
        <v/>
      </c>
      <c r="J479" t="str">
        <f>IF(SUM('B1.1'!$U495:$Z495)=6,'B1.1'!I495,"")</f>
        <v/>
      </c>
    </row>
    <row r="480" spans="1:10" x14ac:dyDescent="0.25">
      <c r="A480" t="str">
        <f>IF(SUM('B1.1'!U496:Z496)=6,'Angaben KH-Standort'!$D$27,"")</f>
        <v/>
      </c>
      <c r="B480" t="str">
        <f>IF(SUM('B1.1'!U496:Z496)=67,'Angaben KH-Standort'!$D$26,"")</f>
        <v/>
      </c>
      <c r="C480" t="str">
        <f>IF(SUM('B1.1'!U496:Z496)=6,'Angaben KH-Standort'!$D$13,"")</f>
        <v/>
      </c>
      <c r="D480" t="str">
        <f>IF(SUM('B1.1'!$U496:$Z496)=6,'B1.1'!C496,"")</f>
        <v/>
      </c>
      <c r="E480" t="str">
        <f>IF(SUM('B1.1'!$U496:$Z496)=6,'B1.1'!D496,"")</f>
        <v/>
      </c>
      <c r="F480" t="str">
        <f>IF(SUM('B1.1'!$U496:$Z496)=6,'B1.1'!E496,"")</f>
        <v/>
      </c>
      <c r="G480" t="str">
        <f>IF(SUM('B1.1'!$U496:$Z496)=6,'B1.1'!F496,"")</f>
        <v/>
      </c>
      <c r="H480" t="str">
        <f>IF(SUM('B1.1'!$U496:$Z496)=6,'B1.1'!G496,"")</f>
        <v/>
      </c>
      <c r="I480" t="str">
        <f>IF(SUM('B1.1'!$U496:$Z496)=6,'B1.1'!H496,"")</f>
        <v/>
      </c>
      <c r="J480" t="str">
        <f>IF(SUM('B1.1'!$U496:$Z496)=6,'B1.1'!I496,"")</f>
        <v/>
      </c>
    </row>
    <row r="481" spans="1:10" x14ac:dyDescent="0.25">
      <c r="A481" t="str">
        <f>IF(SUM('B1.1'!U497:Z497)=6,'Angaben KH-Standort'!$D$27,"")</f>
        <v/>
      </c>
      <c r="B481" t="str">
        <f>IF(SUM('B1.1'!U497:Z497)=67,'Angaben KH-Standort'!$D$26,"")</f>
        <v/>
      </c>
      <c r="C481" t="str">
        <f>IF(SUM('B1.1'!U497:Z497)=6,'Angaben KH-Standort'!$D$13,"")</f>
        <v/>
      </c>
      <c r="D481" t="str">
        <f>IF(SUM('B1.1'!$U497:$Z497)=6,'B1.1'!C497,"")</f>
        <v/>
      </c>
      <c r="E481" t="str">
        <f>IF(SUM('B1.1'!$U497:$Z497)=6,'B1.1'!D497,"")</f>
        <v/>
      </c>
      <c r="F481" t="str">
        <f>IF(SUM('B1.1'!$U497:$Z497)=6,'B1.1'!E497,"")</f>
        <v/>
      </c>
      <c r="G481" t="str">
        <f>IF(SUM('B1.1'!$U497:$Z497)=6,'B1.1'!F497,"")</f>
        <v/>
      </c>
      <c r="H481" t="str">
        <f>IF(SUM('B1.1'!$U497:$Z497)=6,'B1.1'!G497,"")</f>
        <v/>
      </c>
      <c r="I481" t="str">
        <f>IF(SUM('B1.1'!$U497:$Z497)=6,'B1.1'!H497,"")</f>
        <v/>
      </c>
      <c r="J481" t="str">
        <f>IF(SUM('B1.1'!$U497:$Z497)=6,'B1.1'!I497,"")</f>
        <v/>
      </c>
    </row>
    <row r="482" spans="1:10" x14ac:dyDescent="0.25">
      <c r="A482" t="str">
        <f>IF(SUM('B1.1'!U498:Z498)=6,'Angaben KH-Standort'!$D$27,"")</f>
        <v/>
      </c>
      <c r="B482" t="str">
        <f>IF(SUM('B1.1'!U498:Z498)=67,'Angaben KH-Standort'!$D$26,"")</f>
        <v/>
      </c>
      <c r="C482" t="str">
        <f>IF(SUM('B1.1'!U498:Z498)=6,'Angaben KH-Standort'!$D$13,"")</f>
        <v/>
      </c>
      <c r="D482" t="str">
        <f>IF(SUM('B1.1'!$U498:$Z498)=6,'B1.1'!C498,"")</f>
        <v/>
      </c>
      <c r="E482" t="str">
        <f>IF(SUM('B1.1'!$U498:$Z498)=6,'B1.1'!D498,"")</f>
        <v/>
      </c>
      <c r="F482" t="str">
        <f>IF(SUM('B1.1'!$U498:$Z498)=6,'B1.1'!E498,"")</f>
        <v/>
      </c>
      <c r="G482" t="str">
        <f>IF(SUM('B1.1'!$U498:$Z498)=6,'B1.1'!F498,"")</f>
        <v/>
      </c>
      <c r="H482" t="str">
        <f>IF(SUM('B1.1'!$U498:$Z498)=6,'B1.1'!G498,"")</f>
        <v/>
      </c>
      <c r="I482" t="str">
        <f>IF(SUM('B1.1'!$U498:$Z498)=6,'B1.1'!H498,"")</f>
        <v/>
      </c>
      <c r="J482" t="str">
        <f>IF(SUM('B1.1'!$U498:$Z498)=6,'B1.1'!I498,"")</f>
        <v/>
      </c>
    </row>
    <row r="483" spans="1:10" x14ac:dyDescent="0.25">
      <c r="A483" t="str">
        <f>IF(SUM('B1.1'!U499:Z499)=6,'Angaben KH-Standort'!$D$27,"")</f>
        <v/>
      </c>
      <c r="B483" t="str">
        <f>IF(SUM('B1.1'!U499:Z499)=67,'Angaben KH-Standort'!$D$26,"")</f>
        <v/>
      </c>
      <c r="C483" t="str">
        <f>IF(SUM('B1.1'!U499:Z499)=6,'Angaben KH-Standort'!$D$13,"")</f>
        <v/>
      </c>
      <c r="D483" t="str">
        <f>IF(SUM('B1.1'!$U499:$Z499)=6,'B1.1'!C499,"")</f>
        <v/>
      </c>
      <c r="E483" t="str">
        <f>IF(SUM('B1.1'!$U499:$Z499)=6,'B1.1'!D499,"")</f>
        <v/>
      </c>
      <c r="F483" t="str">
        <f>IF(SUM('B1.1'!$U499:$Z499)=6,'B1.1'!E499,"")</f>
        <v/>
      </c>
      <c r="G483" t="str">
        <f>IF(SUM('B1.1'!$U499:$Z499)=6,'B1.1'!F499,"")</f>
        <v/>
      </c>
      <c r="H483" t="str">
        <f>IF(SUM('B1.1'!$U499:$Z499)=6,'B1.1'!G499,"")</f>
        <v/>
      </c>
      <c r="I483" t="str">
        <f>IF(SUM('B1.1'!$U499:$Z499)=6,'B1.1'!H499,"")</f>
        <v/>
      </c>
      <c r="J483" t="str">
        <f>IF(SUM('B1.1'!$U499:$Z499)=6,'B1.1'!I499,"")</f>
        <v/>
      </c>
    </row>
    <row r="484" spans="1:10" x14ac:dyDescent="0.25">
      <c r="A484" t="str">
        <f>IF(SUM('B1.1'!U500:Z500)=6,'Angaben KH-Standort'!$D$27,"")</f>
        <v/>
      </c>
      <c r="B484" t="str">
        <f>IF(SUM('B1.1'!U500:Z500)=67,'Angaben KH-Standort'!$D$26,"")</f>
        <v/>
      </c>
      <c r="C484" t="str">
        <f>IF(SUM('B1.1'!U500:Z500)=6,'Angaben KH-Standort'!$D$13,"")</f>
        <v/>
      </c>
      <c r="D484" t="str">
        <f>IF(SUM('B1.1'!$U500:$Z500)=6,'B1.1'!C500,"")</f>
        <v/>
      </c>
      <c r="E484" t="str">
        <f>IF(SUM('B1.1'!$U500:$Z500)=6,'B1.1'!D500,"")</f>
        <v/>
      </c>
      <c r="F484" t="str">
        <f>IF(SUM('B1.1'!$U500:$Z500)=6,'B1.1'!E500,"")</f>
        <v/>
      </c>
      <c r="G484" t="str">
        <f>IF(SUM('B1.1'!$U500:$Z500)=6,'B1.1'!F500,"")</f>
        <v/>
      </c>
      <c r="H484" t="str">
        <f>IF(SUM('B1.1'!$U500:$Z500)=6,'B1.1'!G500,"")</f>
        <v/>
      </c>
      <c r="I484" t="str">
        <f>IF(SUM('B1.1'!$U500:$Z500)=6,'B1.1'!H500,"")</f>
        <v/>
      </c>
      <c r="J484" t="str">
        <f>IF(SUM('B1.1'!$U500:$Z500)=6,'B1.1'!I500,"")</f>
        <v/>
      </c>
    </row>
    <row r="485" spans="1:10" x14ac:dyDescent="0.25">
      <c r="A485" t="str">
        <f>IF(SUM('B1.1'!U501:Z501)=6,'Angaben KH-Standort'!$D$27,"")</f>
        <v/>
      </c>
      <c r="B485" t="str">
        <f>IF(SUM('B1.1'!U501:Z501)=67,'Angaben KH-Standort'!$D$26,"")</f>
        <v/>
      </c>
      <c r="C485" t="str">
        <f>IF(SUM('B1.1'!U501:Z501)=6,'Angaben KH-Standort'!$D$13,"")</f>
        <v/>
      </c>
      <c r="D485" t="str">
        <f>IF(SUM('B1.1'!$U501:$Z501)=6,'B1.1'!C501,"")</f>
        <v/>
      </c>
      <c r="E485" t="str">
        <f>IF(SUM('B1.1'!$U501:$Z501)=6,'B1.1'!D501,"")</f>
        <v/>
      </c>
      <c r="F485" t="str">
        <f>IF(SUM('B1.1'!$U501:$Z501)=6,'B1.1'!E501,"")</f>
        <v/>
      </c>
      <c r="G485" t="str">
        <f>IF(SUM('B1.1'!$U501:$Z501)=6,'B1.1'!F501,"")</f>
        <v/>
      </c>
      <c r="H485" t="str">
        <f>IF(SUM('B1.1'!$U501:$Z501)=6,'B1.1'!G501,"")</f>
        <v/>
      </c>
      <c r="I485" t="str">
        <f>IF(SUM('B1.1'!$U501:$Z501)=6,'B1.1'!H501,"")</f>
        <v/>
      </c>
      <c r="J485" t="str">
        <f>IF(SUM('B1.1'!$U501:$Z501)=6,'B1.1'!I501,"")</f>
        <v/>
      </c>
    </row>
    <row r="486" spans="1:10" x14ac:dyDescent="0.25">
      <c r="A486" t="str">
        <f>IF(SUM('B1.1'!U502:Z502)=6,'Angaben KH-Standort'!$D$27,"")</f>
        <v/>
      </c>
      <c r="B486" t="str">
        <f>IF(SUM('B1.1'!U502:Z502)=67,'Angaben KH-Standort'!$D$26,"")</f>
        <v/>
      </c>
      <c r="C486" t="str">
        <f>IF(SUM('B1.1'!U502:Z502)=6,'Angaben KH-Standort'!$D$13,"")</f>
        <v/>
      </c>
      <c r="D486" t="str">
        <f>IF(SUM('B1.1'!$U502:$Z502)=6,'B1.1'!C502,"")</f>
        <v/>
      </c>
      <c r="E486" t="str">
        <f>IF(SUM('B1.1'!$U502:$Z502)=6,'B1.1'!D502,"")</f>
        <v/>
      </c>
      <c r="F486" t="str">
        <f>IF(SUM('B1.1'!$U502:$Z502)=6,'B1.1'!E502,"")</f>
        <v/>
      </c>
      <c r="G486" t="str">
        <f>IF(SUM('B1.1'!$U502:$Z502)=6,'B1.1'!F502,"")</f>
        <v/>
      </c>
      <c r="H486" t="str">
        <f>IF(SUM('B1.1'!$U502:$Z502)=6,'B1.1'!G502,"")</f>
        <v/>
      </c>
      <c r="I486" t="str">
        <f>IF(SUM('B1.1'!$U502:$Z502)=6,'B1.1'!H502,"")</f>
        <v/>
      </c>
      <c r="J486" t="str">
        <f>IF(SUM('B1.1'!$U502:$Z502)=6,'B1.1'!I502,"")</f>
        <v/>
      </c>
    </row>
    <row r="487" spans="1:10" x14ac:dyDescent="0.25">
      <c r="A487" t="str">
        <f>IF(SUM('B1.1'!U503:Z503)=6,'Angaben KH-Standort'!$D$27,"")</f>
        <v/>
      </c>
      <c r="B487" t="str">
        <f>IF(SUM('B1.1'!U503:Z503)=67,'Angaben KH-Standort'!$D$26,"")</f>
        <v/>
      </c>
      <c r="C487" t="str">
        <f>IF(SUM('B1.1'!U503:Z503)=6,'Angaben KH-Standort'!$D$13,"")</f>
        <v/>
      </c>
      <c r="D487" t="str">
        <f>IF(SUM('B1.1'!$U503:$Z503)=6,'B1.1'!C503,"")</f>
        <v/>
      </c>
      <c r="E487" t="str">
        <f>IF(SUM('B1.1'!$U503:$Z503)=6,'B1.1'!D503,"")</f>
        <v/>
      </c>
      <c r="F487" t="str">
        <f>IF(SUM('B1.1'!$U503:$Z503)=6,'B1.1'!E503,"")</f>
        <v/>
      </c>
      <c r="G487" t="str">
        <f>IF(SUM('B1.1'!$U503:$Z503)=6,'B1.1'!F503,"")</f>
        <v/>
      </c>
      <c r="H487" t="str">
        <f>IF(SUM('B1.1'!$U503:$Z503)=6,'B1.1'!G503,"")</f>
        <v/>
      </c>
      <c r="I487" t="str">
        <f>IF(SUM('B1.1'!$U503:$Z503)=6,'B1.1'!H503,"")</f>
        <v/>
      </c>
      <c r="J487" t="str">
        <f>IF(SUM('B1.1'!$U503:$Z503)=6,'B1.1'!I503,"")</f>
        <v/>
      </c>
    </row>
    <row r="488" spans="1:10" x14ac:dyDescent="0.25">
      <c r="A488" t="str">
        <f>IF(SUM('B1.1'!U504:Z504)=6,'Angaben KH-Standort'!$D$27,"")</f>
        <v/>
      </c>
      <c r="B488" t="str">
        <f>IF(SUM('B1.1'!U504:Z504)=67,'Angaben KH-Standort'!$D$26,"")</f>
        <v/>
      </c>
      <c r="C488" t="str">
        <f>IF(SUM('B1.1'!U504:Z504)=6,'Angaben KH-Standort'!$D$13,"")</f>
        <v/>
      </c>
      <c r="D488" t="str">
        <f>IF(SUM('B1.1'!$U504:$Z504)=6,'B1.1'!C504,"")</f>
        <v/>
      </c>
      <c r="E488" t="str">
        <f>IF(SUM('B1.1'!$U504:$Z504)=6,'B1.1'!D504,"")</f>
        <v/>
      </c>
      <c r="F488" t="str">
        <f>IF(SUM('B1.1'!$U504:$Z504)=6,'B1.1'!E504,"")</f>
        <v/>
      </c>
      <c r="G488" t="str">
        <f>IF(SUM('B1.1'!$U504:$Z504)=6,'B1.1'!F504,"")</f>
        <v/>
      </c>
      <c r="H488" t="str">
        <f>IF(SUM('B1.1'!$U504:$Z504)=6,'B1.1'!G504,"")</f>
        <v/>
      </c>
      <c r="I488" t="str">
        <f>IF(SUM('B1.1'!$U504:$Z504)=6,'B1.1'!H504,"")</f>
        <v/>
      </c>
      <c r="J488" t="str">
        <f>IF(SUM('B1.1'!$U504:$Z504)=6,'B1.1'!I504,"")</f>
        <v/>
      </c>
    </row>
    <row r="489" spans="1:10" x14ac:dyDescent="0.25">
      <c r="A489" t="str">
        <f>IF(SUM('B1.1'!U505:Z505)=6,'Angaben KH-Standort'!$D$27,"")</f>
        <v/>
      </c>
      <c r="B489" t="str">
        <f>IF(SUM('B1.1'!U505:Z505)=67,'Angaben KH-Standort'!$D$26,"")</f>
        <v/>
      </c>
      <c r="C489" t="str">
        <f>IF(SUM('B1.1'!U505:Z505)=6,'Angaben KH-Standort'!$D$13,"")</f>
        <v/>
      </c>
      <c r="D489" t="str">
        <f>IF(SUM('B1.1'!$U505:$Z505)=6,'B1.1'!C505,"")</f>
        <v/>
      </c>
      <c r="E489" t="str">
        <f>IF(SUM('B1.1'!$U505:$Z505)=6,'B1.1'!D505,"")</f>
        <v/>
      </c>
      <c r="F489" t="str">
        <f>IF(SUM('B1.1'!$U505:$Z505)=6,'B1.1'!E505,"")</f>
        <v/>
      </c>
      <c r="G489" t="str">
        <f>IF(SUM('B1.1'!$U505:$Z505)=6,'B1.1'!F505,"")</f>
        <v/>
      </c>
      <c r="H489" t="str">
        <f>IF(SUM('B1.1'!$U505:$Z505)=6,'B1.1'!G505,"")</f>
        <v/>
      </c>
      <c r="I489" t="str">
        <f>IF(SUM('B1.1'!$U505:$Z505)=6,'B1.1'!H505,"")</f>
        <v/>
      </c>
      <c r="J489" t="str">
        <f>IF(SUM('B1.1'!$U505:$Z505)=6,'B1.1'!I505,"")</f>
        <v/>
      </c>
    </row>
    <row r="490" spans="1:10" x14ac:dyDescent="0.25">
      <c r="A490" t="str">
        <f>IF(SUM('B1.1'!U506:Z506)=6,'Angaben KH-Standort'!$D$27,"")</f>
        <v/>
      </c>
      <c r="B490" t="str">
        <f>IF(SUM('B1.1'!U506:Z506)=67,'Angaben KH-Standort'!$D$26,"")</f>
        <v/>
      </c>
      <c r="C490" t="str">
        <f>IF(SUM('B1.1'!U506:Z506)=6,'Angaben KH-Standort'!$D$13,"")</f>
        <v/>
      </c>
      <c r="D490" t="str">
        <f>IF(SUM('B1.1'!$U506:$Z506)=6,'B1.1'!C506,"")</f>
        <v/>
      </c>
      <c r="E490" t="str">
        <f>IF(SUM('B1.1'!$U506:$Z506)=6,'B1.1'!D506,"")</f>
        <v/>
      </c>
      <c r="F490" t="str">
        <f>IF(SUM('B1.1'!$U506:$Z506)=6,'B1.1'!E506,"")</f>
        <v/>
      </c>
      <c r="G490" t="str">
        <f>IF(SUM('B1.1'!$U506:$Z506)=6,'B1.1'!F506,"")</f>
        <v/>
      </c>
      <c r="H490" t="str">
        <f>IF(SUM('B1.1'!$U506:$Z506)=6,'B1.1'!G506,"")</f>
        <v/>
      </c>
      <c r="I490" t="str">
        <f>IF(SUM('B1.1'!$U506:$Z506)=6,'B1.1'!H506,"")</f>
        <v/>
      </c>
      <c r="J490" t="str">
        <f>IF(SUM('B1.1'!$U506:$Z506)=6,'B1.1'!I506,"")</f>
        <v/>
      </c>
    </row>
    <row r="491" spans="1:10" x14ac:dyDescent="0.25">
      <c r="A491" t="str">
        <f>IF(SUM('B1.1'!U507:Z507)=6,'Angaben KH-Standort'!$D$27,"")</f>
        <v/>
      </c>
      <c r="B491" t="str">
        <f>IF(SUM('B1.1'!U507:Z507)=67,'Angaben KH-Standort'!$D$26,"")</f>
        <v/>
      </c>
      <c r="C491" t="str">
        <f>IF(SUM('B1.1'!U507:Z507)=6,'Angaben KH-Standort'!$D$13,"")</f>
        <v/>
      </c>
      <c r="D491" t="str">
        <f>IF(SUM('B1.1'!$U507:$Z507)=6,'B1.1'!C507,"")</f>
        <v/>
      </c>
      <c r="E491" t="str">
        <f>IF(SUM('B1.1'!$U507:$Z507)=6,'B1.1'!D507,"")</f>
        <v/>
      </c>
      <c r="F491" t="str">
        <f>IF(SUM('B1.1'!$U507:$Z507)=6,'B1.1'!E507,"")</f>
        <v/>
      </c>
      <c r="G491" t="str">
        <f>IF(SUM('B1.1'!$U507:$Z507)=6,'B1.1'!F507,"")</f>
        <v/>
      </c>
      <c r="H491" t="str">
        <f>IF(SUM('B1.1'!$U507:$Z507)=6,'B1.1'!G507,"")</f>
        <v/>
      </c>
      <c r="I491" t="str">
        <f>IF(SUM('B1.1'!$U507:$Z507)=6,'B1.1'!H507,"")</f>
        <v/>
      </c>
      <c r="J491" t="str">
        <f>IF(SUM('B1.1'!$U507:$Z507)=6,'B1.1'!I507,"")</f>
        <v/>
      </c>
    </row>
    <row r="492" spans="1:10" x14ac:dyDescent="0.25">
      <c r="A492" t="str">
        <f>IF(SUM('B1.1'!U508:Z508)=6,'Angaben KH-Standort'!$D$27,"")</f>
        <v/>
      </c>
      <c r="B492" t="str">
        <f>IF(SUM('B1.1'!U508:Z508)=67,'Angaben KH-Standort'!$D$26,"")</f>
        <v/>
      </c>
      <c r="C492" t="str">
        <f>IF(SUM('B1.1'!U508:Z508)=6,'Angaben KH-Standort'!$D$13,"")</f>
        <v/>
      </c>
      <c r="D492" t="str">
        <f>IF(SUM('B1.1'!$U508:$Z508)=6,'B1.1'!C508,"")</f>
        <v/>
      </c>
      <c r="E492" t="str">
        <f>IF(SUM('B1.1'!$U508:$Z508)=6,'B1.1'!D508,"")</f>
        <v/>
      </c>
      <c r="F492" t="str">
        <f>IF(SUM('B1.1'!$U508:$Z508)=6,'B1.1'!E508,"")</f>
        <v/>
      </c>
      <c r="G492" t="str">
        <f>IF(SUM('B1.1'!$U508:$Z508)=6,'B1.1'!F508,"")</f>
        <v/>
      </c>
      <c r="H492" t="str">
        <f>IF(SUM('B1.1'!$U508:$Z508)=6,'B1.1'!G508,"")</f>
        <v/>
      </c>
      <c r="I492" t="str">
        <f>IF(SUM('B1.1'!$U508:$Z508)=6,'B1.1'!H508,"")</f>
        <v/>
      </c>
      <c r="J492" t="str">
        <f>IF(SUM('B1.1'!$U508:$Z508)=6,'B1.1'!I508,"")</f>
        <v/>
      </c>
    </row>
    <row r="493" spans="1:10" x14ac:dyDescent="0.25">
      <c r="A493" t="str">
        <f>IF(SUM('B1.1'!U509:Z509)=6,'Angaben KH-Standort'!$D$27,"")</f>
        <v/>
      </c>
      <c r="B493" t="str">
        <f>IF(SUM('B1.1'!U509:Z509)=67,'Angaben KH-Standort'!$D$26,"")</f>
        <v/>
      </c>
      <c r="C493" t="str">
        <f>IF(SUM('B1.1'!U509:Z509)=6,'Angaben KH-Standort'!$D$13,"")</f>
        <v/>
      </c>
      <c r="D493" t="str">
        <f>IF(SUM('B1.1'!$U509:$Z509)=6,'B1.1'!C509,"")</f>
        <v/>
      </c>
      <c r="E493" t="str">
        <f>IF(SUM('B1.1'!$U509:$Z509)=6,'B1.1'!D509,"")</f>
        <v/>
      </c>
      <c r="F493" t="str">
        <f>IF(SUM('B1.1'!$U509:$Z509)=6,'B1.1'!E509,"")</f>
        <v/>
      </c>
      <c r="G493" t="str">
        <f>IF(SUM('B1.1'!$U509:$Z509)=6,'B1.1'!F509,"")</f>
        <v/>
      </c>
      <c r="H493" t="str">
        <f>IF(SUM('B1.1'!$U509:$Z509)=6,'B1.1'!G509,"")</f>
        <v/>
      </c>
      <c r="I493" t="str">
        <f>IF(SUM('B1.1'!$U509:$Z509)=6,'B1.1'!H509,"")</f>
        <v/>
      </c>
      <c r="J493" t="str">
        <f>IF(SUM('B1.1'!$U509:$Z509)=6,'B1.1'!I509,"")</f>
        <v/>
      </c>
    </row>
    <row r="494" spans="1:10" x14ac:dyDescent="0.25">
      <c r="A494" t="str">
        <f>IF(SUM('B1.1'!U510:Z510)=6,'Angaben KH-Standort'!$D$27,"")</f>
        <v/>
      </c>
      <c r="B494" t="str">
        <f>IF(SUM('B1.1'!U510:Z510)=67,'Angaben KH-Standort'!$D$26,"")</f>
        <v/>
      </c>
      <c r="C494" t="str">
        <f>IF(SUM('B1.1'!U510:Z510)=6,'Angaben KH-Standort'!$D$13,"")</f>
        <v/>
      </c>
      <c r="D494" t="str">
        <f>IF(SUM('B1.1'!$U510:$Z510)=6,'B1.1'!C510,"")</f>
        <v/>
      </c>
      <c r="E494" t="str">
        <f>IF(SUM('B1.1'!$U510:$Z510)=6,'B1.1'!D510,"")</f>
        <v/>
      </c>
      <c r="F494" t="str">
        <f>IF(SUM('B1.1'!$U510:$Z510)=6,'B1.1'!E510,"")</f>
        <v/>
      </c>
      <c r="G494" t="str">
        <f>IF(SUM('B1.1'!$U510:$Z510)=6,'B1.1'!F510,"")</f>
        <v/>
      </c>
      <c r="H494" t="str">
        <f>IF(SUM('B1.1'!$U510:$Z510)=6,'B1.1'!G510,"")</f>
        <v/>
      </c>
      <c r="I494" t="str">
        <f>IF(SUM('B1.1'!$U510:$Z510)=6,'B1.1'!H510,"")</f>
        <v/>
      </c>
      <c r="J494" t="str">
        <f>IF(SUM('B1.1'!$U510:$Z510)=6,'B1.1'!I510,"")</f>
        <v/>
      </c>
    </row>
    <row r="495" spans="1:10" x14ac:dyDescent="0.25">
      <c r="A495" t="str">
        <f>IF(SUM('B1.1'!U511:Z511)=6,'Angaben KH-Standort'!$D$27,"")</f>
        <v/>
      </c>
      <c r="B495" t="str">
        <f>IF(SUM('B1.1'!U511:Z511)=67,'Angaben KH-Standort'!$D$26,"")</f>
        <v/>
      </c>
      <c r="C495" t="str">
        <f>IF(SUM('B1.1'!U511:Z511)=6,'Angaben KH-Standort'!$D$13,"")</f>
        <v/>
      </c>
      <c r="D495" t="str">
        <f>IF(SUM('B1.1'!$U511:$Z511)=6,'B1.1'!C511,"")</f>
        <v/>
      </c>
      <c r="E495" t="str">
        <f>IF(SUM('B1.1'!$U511:$Z511)=6,'B1.1'!D511,"")</f>
        <v/>
      </c>
      <c r="F495" t="str">
        <f>IF(SUM('B1.1'!$U511:$Z511)=6,'B1.1'!E511,"")</f>
        <v/>
      </c>
      <c r="G495" t="str">
        <f>IF(SUM('B1.1'!$U511:$Z511)=6,'B1.1'!F511,"")</f>
        <v/>
      </c>
      <c r="H495" t="str">
        <f>IF(SUM('B1.1'!$U511:$Z511)=6,'B1.1'!G511,"")</f>
        <v/>
      </c>
      <c r="I495" t="str">
        <f>IF(SUM('B1.1'!$U511:$Z511)=6,'B1.1'!H511,"")</f>
        <v/>
      </c>
      <c r="J495" t="str">
        <f>IF(SUM('B1.1'!$U511:$Z511)=6,'B1.1'!I511,"")</f>
        <v/>
      </c>
    </row>
    <row r="496" spans="1:10" x14ac:dyDescent="0.25">
      <c r="A496" t="str">
        <f>IF(SUM('B1.1'!U512:Z512)=6,'Angaben KH-Standort'!$D$27,"")</f>
        <v/>
      </c>
      <c r="B496" t="str">
        <f>IF(SUM('B1.1'!U512:Z512)=67,'Angaben KH-Standort'!$D$26,"")</f>
        <v/>
      </c>
      <c r="C496" t="str">
        <f>IF(SUM('B1.1'!U512:Z512)=6,'Angaben KH-Standort'!$D$13,"")</f>
        <v/>
      </c>
      <c r="D496" t="str">
        <f>IF(SUM('B1.1'!$U512:$Z512)=6,'B1.1'!C512,"")</f>
        <v/>
      </c>
      <c r="E496" t="str">
        <f>IF(SUM('B1.1'!$U512:$Z512)=6,'B1.1'!D512,"")</f>
        <v/>
      </c>
      <c r="F496" t="str">
        <f>IF(SUM('B1.1'!$U512:$Z512)=6,'B1.1'!E512,"")</f>
        <v/>
      </c>
      <c r="G496" t="str">
        <f>IF(SUM('B1.1'!$U512:$Z512)=6,'B1.1'!F512,"")</f>
        <v/>
      </c>
      <c r="H496" t="str">
        <f>IF(SUM('B1.1'!$U512:$Z512)=6,'B1.1'!G512,"")</f>
        <v/>
      </c>
      <c r="I496" t="str">
        <f>IF(SUM('B1.1'!$U512:$Z512)=6,'B1.1'!H512,"")</f>
        <v/>
      </c>
      <c r="J496" t="str">
        <f>IF(SUM('B1.1'!$U512:$Z512)=6,'B1.1'!I512,"")</f>
        <v/>
      </c>
    </row>
    <row r="497" spans="1:10" x14ac:dyDescent="0.25">
      <c r="A497" t="str">
        <f>IF(SUM('B1.1'!U513:Z513)=6,'Angaben KH-Standort'!$D$27,"")</f>
        <v/>
      </c>
      <c r="B497" t="str">
        <f>IF(SUM('B1.1'!U513:Z513)=67,'Angaben KH-Standort'!$D$26,"")</f>
        <v/>
      </c>
      <c r="C497" t="str">
        <f>IF(SUM('B1.1'!U513:Z513)=6,'Angaben KH-Standort'!$D$13,"")</f>
        <v/>
      </c>
      <c r="D497" t="str">
        <f>IF(SUM('B1.1'!$U513:$Z513)=6,'B1.1'!C513,"")</f>
        <v/>
      </c>
      <c r="E497" t="str">
        <f>IF(SUM('B1.1'!$U513:$Z513)=6,'B1.1'!D513,"")</f>
        <v/>
      </c>
      <c r="F497" t="str">
        <f>IF(SUM('B1.1'!$U513:$Z513)=6,'B1.1'!E513,"")</f>
        <v/>
      </c>
      <c r="G497" t="str">
        <f>IF(SUM('B1.1'!$U513:$Z513)=6,'B1.1'!F513,"")</f>
        <v/>
      </c>
      <c r="H497" t="str">
        <f>IF(SUM('B1.1'!$U513:$Z513)=6,'B1.1'!G513,"")</f>
        <v/>
      </c>
      <c r="I497" t="str">
        <f>IF(SUM('B1.1'!$U513:$Z513)=6,'B1.1'!H513,"")</f>
        <v/>
      </c>
      <c r="J497" t="str">
        <f>IF(SUM('B1.1'!$U513:$Z513)=6,'B1.1'!I513,"")</f>
        <v/>
      </c>
    </row>
    <row r="498" spans="1:10" x14ac:dyDescent="0.25">
      <c r="A498" t="str">
        <f>IF(SUM('B1.1'!U514:Z514)=6,'Angaben KH-Standort'!$D$27,"")</f>
        <v/>
      </c>
      <c r="B498" t="str">
        <f>IF(SUM('B1.1'!U514:Z514)=67,'Angaben KH-Standort'!$D$26,"")</f>
        <v/>
      </c>
      <c r="C498" t="str">
        <f>IF(SUM('B1.1'!U514:Z514)=6,'Angaben KH-Standort'!$D$13,"")</f>
        <v/>
      </c>
      <c r="D498" t="str">
        <f>IF(SUM('B1.1'!$U514:$Z514)=6,'B1.1'!C514,"")</f>
        <v/>
      </c>
      <c r="E498" t="str">
        <f>IF(SUM('B1.1'!$U514:$Z514)=6,'B1.1'!D514,"")</f>
        <v/>
      </c>
      <c r="F498" t="str">
        <f>IF(SUM('B1.1'!$U514:$Z514)=6,'B1.1'!E514,"")</f>
        <v/>
      </c>
      <c r="G498" t="str">
        <f>IF(SUM('B1.1'!$U514:$Z514)=6,'B1.1'!F514,"")</f>
        <v/>
      </c>
      <c r="H498" t="str">
        <f>IF(SUM('B1.1'!$U514:$Z514)=6,'B1.1'!G514,"")</f>
        <v/>
      </c>
      <c r="I498" t="str">
        <f>IF(SUM('B1.1'!$U514:$Z514)=6,'B1.1'!H514,"")</f>
        <v/>
      </c>
      <c r="J498" t="str">
        <f>IF(SUM('B1.1'!$U514:$Z514)=6,'B1.1'!I514,"")</f>
        <v/>
      </c>
    </row>
    <row r="499" spans="1:10" x14ac:dyDescent="0.25">
      <c r="A499" t="str">
        <f>IF(SUM('B1.1'!U515:Z515)=6,'Angaben KH-Standort'!$D$27,"")</f>
        <v/>
      </c>
      <c r="B499" t="str">
        <f>IF(SUM('B1.1'!U515:Z515)=67,'Angaben KH-Standort'!$D$26,"")</f>
        <v/>
      </c>
      <c r="C499" t="str">
        <f>IF(SUM('B1.1'!U515:Z515)=6,'Angaben KH-Standort'!$D$13,"")</f>
        <v/>
      </c>
      <c r="D499" t="str">
        <f>IF(SUM('B1.1'!$U515:$Z515)=6,'B1.1'!C515,"")</f>
        <v/>
      </c>
      <c r="E499" t="str">
        <f>IF(SUM('B1.1'!$U515:$Z515)=6,'B1.1'!D515,"")</f>
        <v/>
      </c>
      <c r="F499" t="str">
        <f>IF(SUM('B1.1'!$U515:$Z515)=6,'B1.1'!E515,"")</f>
        <v/>
      </c>
      <c r="G499" t="str">
        <f>IF(SUM('B1.1'!$U515:$Z515)=6,'B1.1'!F515,"")</f>
        <v/>
      </c>
      <c r="H499" t="str">
        <f>IF(SUM('B1.1'!$U515:$Z515)=6,'B1.1'!G515,"")</f>
        <v/>
      </c>
      <c r="I499" t="str">
        <f>IF(SUM('B1.1'!$U515:$Z515)=6,'B1.1'!H515,"")</f>
        <v/>
      </c>
      <c r="J499" t="str">
        <f>IF(SUM('B1.1'!$U515:$Z515)=6,'B1.1'!I515,"")</f>
        <v/>
      </c>
    </row>
    <row r="500" spans="1:10" x14ac:dyDescent="0.25">
      <c r="A500" t="str">
        <f>IF(SUM('B1.1'!U516:Z516)=6,'Angaben KH-Standort'!$D$27,"")</f>
        <v/>
      </c>
      <c r="B500" t="str">
        <f>IF(SUM('B1.1'!U516:Z516)=67,'Angaben KH-Standort'!$D$26,"")</f>
        <v/>
      </c>
      <c r="C500" t="str">
        <f>IF(SUM('B1.1'!U516:Z516)=6,'Angaben KH-Standort'!$D$13,"")</f>
        <v/>
      </c>
      <c r="D500" t="str">
        <f>IF(SUM('B1.1'!$U516:$Z516)=6,'B1.1'!C516,"")</f>
        <v/>
      </c>
      <c r="E500" t="str">
        <f>IF(SUM('B1.1'!$U516:$Z516)=6,'B1.1'!D516,"")</f>
        <v/>
      </c>
      <c r="F500" t="str">
        <f>IF(SUM('B1.1'!$U516:$Z516)=6,'B1.1'!E516,"")</f>
        <v/>
      </c>
      <c r="G500" t="str">
        <f>IF(SUM('B1.1'!$U516:$Z516)=6,'B1.1'!F516,"")</f>
        <v/>
      </c>
      <c r="H500" t="str">
        <f>IF(SUM('B1.1'!$U516:$Z516)=6,'B1.1'!G516,"")</f>
        <v/>
      </c>
      <c r="I500" t="str">
        <f>IF(SUM('B1.1'!$U516:$Z516)=6,'B1.1'!H516,"")</f>
        <v/>
      </c>
      <c r="J500" t="str">
        <f>IF(SUM('B1.1'!$U516:$Z516)=6,'B1.1'!I516,"")</f>
        <v/>
      </c>
    </row>
    <row r="501" spans="1:10" x14ac:dyDescent="0.25">
      <c r="A501" t="str">
        <f>IF(SUM('B1.1'!U517:Z517)=6,'Angaben KH-Standort'!$D$27,"")</f>
        <v/>
      </c>
      <c r="B501" t="str">
        <f>IF(SUM('B1.1'!U517:Z517)=67,'Angaben KH-Standort'!$D$26,"")</f>
        <v/>
      </c>
      <c r="C501" t="str">
        <f>IF(SUM('B1.1'!U517:Z517)=6,'Angaben KH-Standort'!$D$13,"")</f>
        <v/>
      </c>
      <c r="D501" t="str">
        <f>IF(SUM('B1.1'!$U517:$Z517)=6,'B1.1'!C517,"")</f>
        <v/>
      </c>
      <c r="E501" t="str">
        <f>IF(SUM('B1.1'!$U517:$Z517)=6,'B1.1'!D517,"")</f>
        <v/>
      </c>
      <c r="F501" t="str">
        <f>IF(SUM('B1.1'!$U517:$Z517)=6,'B1.1'!E517,"")</f>
        <v/>
      </c>
      <c r="G501" t="str">
        <f>IF(SUM('B1.1'!$U517:$Z517)=6,'B1.1'!F517,"")</f>
        <v/>
      </c>
      <c r="H501" t="str">
        <f>IF(SUM('B1.1'!$U517:$Z517)=6,'B1.1'!G517,"")</f>
        <v/>
      </c>
      <c r="I501" t="str">
        <f>IF(SUM('B1.1'!$U517:$Z517)=6,'B1.1'!H517,"")</f>
        <v/>
      </c>
      <c r="J501" t="str">
        <f>IF(SUM('B1.1'!$U517:$Z517)=6,'B1.1'!I517,"")</f>
        <v/>
      </c>
    </row>
    <row r="502" spans="1:10" x14ac:dyDescent="0.25">
      <c r="A502" t="str">
        <f>IF(SUM('B1.1'!U518:Z518)=6,'Angaben KH-Standort'!$D$27,"")</f>
        <v/>
      </c>
      <c r="B502" t="str">
        <f>IF(SUM('B1.1'!U518:Z518)=67,'Angaben KH-Standort'!$D$26,"")</f>
        <v/>
      </c>
      <c r="C502" t="str">
        <f>IF(SUM('B1.1'!U518:Z518)=6,'Angaben KH-Standort'!$D$13,"")</f>
        <v/>
      </c>
      <c r="D502" t="str">
        <f>IF(SUM('B1.1'!$U518:$Z518)=6,'B1.1'!C518,"")</f>
        <v/>
      </c>
      <c r="E502" t="str">
        <f>IF(SUM('B1.1'!$U518:$Z518)=6,'B1.1'!D518,"")</f>
        <v/>
      </c>
      <c r="F502" t="str">
        <f>IF(SUM('B1.1'!$U518:$Z518)=6,'B1.1'!E518,"")</f>
        <v/>
      </c>
      <c r="G502" t="str">
        <f>IF(SUM('B1.1'!$U518:$Z518)=6,'B1.1'!F518,"")</f>
        <v/>
      </c>
      <c r="H502" t="str">
        <f>IF(SUM('B1.1'!$U518:$Z518)=6,'B1.1'!G518,"")</f>
        <v/>
      </c>
      <c r="I502" t="str">
        <f>IF(SUM('B1.1'!$U518:$Z518)=6,'B1.1'!H518,"")</f>
        <v/>
      </c>
      <c r="J502" t="str">
        <f>IF(SUM('B1.1'!$U518:$Z518)=6,'B1.1'!I518,"")</f>
        <v/>
      </c>
    </row>
    <row r="503" spans="1:10" x14ac:dyDescent="0.25">
      <c r="A503" t="str">
        <f>IF(SUM('B1.1'!U519:Z519)=6,'Angaben KH-Standort'!$D$27,"")</f>
        <v/>
      </c>
      <c r="B503" t="str">
        <f>IF(SUM('B1.1'!U519:Z519)=67,'Angaben KH-Standort'!$D$26,"")</f>
        <v/>
      </c>
      <c r="C503" t="str">
        <f>IF(SUM('B1.1'!U519:Z519)=6,'Angaben KH-Standort'!$D$13,"")</f>
        <v/>
      </c>
      <c r="D503" t="str">
        <f>IF(SUM('B1.1'!$U519:$Z519)=6,'B1.1'!C519,"")</f>
        <v/>
      </c>
      <c r="E503" t="str">
        <f>IF(SUM('B1.1'!$U519:$Z519)=6,'B1.1'!D519,"")</f>
        <v/>
      </c>
      <c r="F503" t="str">
        <f>IF(SUM('B1.1'!$U519:$Z519)=6,'B1.1'!E519,"")</f>
        <v/>
      </c>
      <c r="G503" t="str">
        <f>IF(SUM('B1.1'!$U519:$Z519)=6,'B1.1'!F519,"")</f>
        <v/>
      </c>
      <c r="H503" t="str">
        <f>IF(SUM('B1.1'!$U519:$Z519)=6,'B1.1'!G519,"")</f>
        <v/>
      </c>
      <c r="I503" t="str">
        <f>IF(SUM('B1.1'!$U519:$Z519)=6,'B1.1'!H519,"")</f>
        <v/>
      </c>
      <c r="J503" t="str">
        <f>IF(SUM('B1.1'!$U519:$Z519)=6,'B1.1'!I519,"")</f>
        <v/>
      </c>
    </row>
    <row r="504" spans="1:10" x14ac:dyDescent="0.25">
      <c r="A504" t="str">
        <f>IF(SUM('B1.1'!U520:Z520)=6,'Angaben KH-Standort'!$D$27,"")</f>
        <v/>
      </c>
      <c r="B504" t="str">
        <f>IF(SUM('B1.1'!U520:Z520)=67,'Angaben KH-Standort'!$D$26,"")</f>
        <v/>
      </c>
      <c r="C504" t="str">
        <f>IF(SUM('B1.1'!U520:Z520)=6,'Angaben KH-Standort'!$D$13,"")</f>
        <v/>
      </c>
      <c r="D504" t="str">
        <f>IF(SUM('B1.1'!$U520:$Z520)=6,'B1.1'!C520,"")</f>
        <v/>
      </c>
      <c r="E504" t="str">
        <f>IF(SUM('B1.1'!$U520:$Z520)=6,'B1.1'!D520,"")</f>
        <v/>
      </c>
      <c r="F504" t="str">
        <f>IF(SUM('B1.1'!$U520:$Z520)=6,'B1.1'!E520,"")</f>
        <v/>
      </c>
      <c r="G504" t="str">
        <f>IF(SUM('B1.1'!$U520:$Z520)=6,'B1.1'!F520,"")</f>
        <v/>
      </c>
      <c r="H504" t="str">
        <f>IF(SUM('B1.1'!$U520:$Z520)=6,'B1.1'!G520,"")</f>
        <v/>
      </c>
      <c r="I504" t="str">
        <f>IF(SUM('B1.1'!$U520:$Z520)=6,'B1.1'!H520,"")</f>
        <v/>
      </c>
      <c r="J504" t="str">
        <f>IF(SUM('B1.1'!$U520:$Z520)=6,'B1.1'!I520,"")</f>
        <v/>
      </c>
    </row>
    <row r="505" spans="1:10" x14ac:dyDescent="0.25">
      <c r="A505" t="str">
        <f>IF(SUM('B1.1'!U521:Z521)=6,'Angaben KH-Standort'!$D$27,"")</f>
        <v/>
      </c>
      <c r="B505" t="str">
        <f>IF(SUM('B1.1'!U521:Z521)=67,'Angaben KH-Standort'!$D$26,"")</f>
        <v/>
      </c>
      <c r="C505" t="str">
        <f>IF(SUM('B1.1'!U521:Z521)=6,'Angaben KH-Standort'!$D$13,"")</f>
        <v/>
      </c>
      <c r="D505" t="str">
        <f>IF(SUM('B1.1'!$U521:$Z521)=6,'B1.1'!C521,"")</f>
        <v/>
      </c>
      <c r="E505" t="str">
        <f>IF(SUM('B1.1'!$U521:$Z521)=6,'B1.1'!D521,"")</f>
        <v/>
      </c>
      <c r="F505" t="str">
        <f>IF(SUM('B1.1'!$U521:$Z521)=6,'B1.1'!E521,"")</f>
        <v/>
      </c>
      <c r="G505" t="str">
        <f>IF(SUM('B1.1'!$U521:$Z521)=6,'B1.1'!F521,"")</f>
        <v/>
      </c>
      <c r="H505" t="str">
        <f>IF(SUM('B1.1'!$U521:$Z521)=6,'B1.1'!G521,"")</f>
        <v/>
      </c>
      <c r="I505" t="str">
        <f>IF(SUM('B1.1'!$U521:$Z521)=6,'B1.1'!H521,"")</f>
        <v/>
      </c>
      <c r="J505" t="str">
        <f>IF(SUM('B1.1'!$U521:$Z521)=6,'B1.1'!I521,"")</f>
        <v/>
      </c>
    </row>
    <row r="506" spans="1:10" x14ac:dyDescent="0.25">
      <c r="A506" t="str">
        <f>IF(SUM('B1.1'!U522:Z522)=6,'Angaben KH-Standort'!$D$27,"")</f>
        <v/>
      </c>
      <c r="B506" t="str">
        <f>IF(SUM('B1.1'!U522:Z522)=67,'Angaben KH-Standort'!$D$26,"")</f>
        <v/>
      </c>
      <c r="C506" t="str">
        <f>IF(SUM('B1.1'!U522:Z522)=6,'Angaben KH-Standort'!$D$13,"")</f>
        <v/>
      </c>
      <c r="D506" t="str">
        <f>IF(SUM('B1.1'!$U522:$Z522)=6,'B1.1'!C522,"")</f>
        <v/>
      </c>
      <c r="E506" t="str">
        <f>IF(SUM('B1.1'!$U522:$Z522)=6,'B1.1'!D522,"")</f>
        <v/>
      </c>
      <c r="F506" t="str">
        <f>IF(SUM('B1.1'!$U522:$Z522)=6,'B1.1'!E522,"")</f>
        <v/>
      </c>
      <c r="G506" t="str">
        <f>IF(SUM('B1.1'!$U522:$Z522)=6,'B1.1'!F522,"")</f>
        <v/>
      </c>
      <c r="H506" t="str">
        <f>IF(SUM('B1.1'!$U522:$Z522)=6,'B1.1'!G522,"")</f>
        <v/>
      </c>
      <c r="I506" t="str">
        <f>IF(SUM('B1.1'!$U522:$Z522)=6,'B1.1'!H522,"")</f>
        <v/>
      </c>
      <c r="J506" t="str">
        <f>IF(SUM('B1.1'!$U522:$Z522)=6,'B1.1'!I522,"")</f>
        <v/>
      </c>
    </row>
    <row r="507" spans="1:10" x14ac:dyDescent="0.25">
      <c r="A507" t="str">
        <f>IF(SUM('B1.1'!U523:Z523)=6,'Angaben KH-Standort'!$D$27,"")</f>
        <v/>
      </c>
      <c r="B507" t="str">
        <f>IF(SUM('B1.1'!U523:Z523)=67,'Angaben KH-Standort'!$D$26,"")</f>
        <v/>
      </c>
      <c r="C507" t="str">
        <f>IF(SUM('B1.1'!U523:Z523)=6,'Angaben KH-Standort'!$D$13,"")</f>
        <v/>
      </c>
      <c r="D507" t="str">
        <f>IF(SUM('B1.1'!$U523:$Z523)=6,'B1.1'!C523,"")</f>
        <v/>
      </c>
      <c r="E507" t="str">
        <f>IF(SUM('B1.1'!$U523:$Z523)=6,'B1.1'!D523,"")</f>
        <v/>
      </c>
      <c r="F507" t="str">
        <f>IF(SUM('B1.1'!$U523:$Z523)=6,'B1.1'!E523,"")</f>
        <v/>
      </c>
      <c r="G507" t="str">
        <f>IF(SUM('B1.1'!$U523:$Z523)=6,'B1.1'!F523,"")</f>
        <v/>
      </c>
      <c r="H507" t="str">
        <f>IF(SUM('B1.1'!$U523:$Z523)=6,'B1.1'!G523,"")</f>
        <v/>
      </c>
      <c r="I507" t="str">
        <f>IF(SUM('B1.1'!$U523:$Z523)=6,'B1.1'!H523,"")</f>
        <v/>
      </c>
      <c r="J507" t="str">
        <f>IF(SUM('B1.1'!$U523:$Z523)=6,'B1.1'!I523,"")</f>
        <v/>
      </c>
    </row>
    <row r="508" spans="1:10" x14ac:dyDescent="0.25">
      <c r="A508" t="str">
        <f>IF(SUM('B1.1'!U524:Z524)=6,'Angaben KH-Standort'!$D$27,"")</f>
        <v/>
      </c>
      <c r="B508" t="str">
        <f>IF(SUM('B1.1'!U524:Z524)=67,'Angaben KH-Standort'!$D$26,"")</f>
        <v/>
      </c>
      <c r="C508" t="str">
        <f>IF(SUM('B1.1'!U524:Z524)=6,'Angaben KH-Standort'!$D$13,"")</f>
        <v/>
      </c>
      <c r="D508" t="str">
        <f>IF(SUM('B1.1'!$U524:$Z524)=6,'B1.1'!C524,"")</f>
        <v/>
      </c>
      <c r="E508" t="str">
        <f>IF(SUM('B1.1'!$U524:$Z524)=6,'B1.1'!D524,"")</f>
        <v/>
      </c>
      <c r="F508" t="str">
        <f>IF(SUM('B1.1'!$U524:$Z524)=6,'B1.1'!E524,"")</f>
        <v/>
      </c>
      <c r="G508" t="str">
        <f>IF(SUM('B1.1'!$U524:$Z524)=6,'B1.1'!F524,"")</f>
        <v/>
      </c>
      <c r="H508" t="str">
        <f>IF(SUM('B1.1'!$U524:$Z524)=6,'B1.1'!G524,"")</f>
        <v/>
      </c>
      <c r="I508" t="str">
        <f>IF(SUM('B1.1'!$U524:$Z524)=6,'B1.1'!H524,"")</f>
        <v/>
      </c>
      <c r="J508" t="str">
        <f>IF(SUM('B1.1'!$U524:$Z524)=6,'B1.1'!I524,"")</f>
        <v/>
      </c>
    </row>
    <row r="509" spans="1:10" x14ac:dyDescent="0.25">
      <c r="A509" t="str">
        <f>IF(SUM('B1.1'!U525:Z525)=6,'Angaben KH-Standort'!$D$27,"")</f>
        <v/>
      </c>
      <c r="B509" t="str">
        <f>IF(SUM('B1.1'!U525:Z525)=67,'Angaben KH-Standort'!$D$26,"")</f>
        <v/>
      </c>
      <c r="C509" t="str">
        <f>IF(SUM('B1.1'!U525:Z525)=6,'Angaben KH-Standort'!$D$13,"")</f>
        <v/>
      </c>
      <c r="D509" t="str">
        <f>IF(SUM('B1.1'!$U525:$Z525)=6,'B1.1'!C525,"")</f>
        <v/>
      </c>
      <c r="E509" t="str">
        <f>IF(SUM('B1.1'!$U525:$Z525)=6,'B1.1'!D525,"")</f>
        <v/>
      </c>
      <c r="F509" t="str">
        <f>IF(SUM('B1.1'!$U525:$Z525)=6,'B1.1'!E525,"")</f>
        <v/>
      </c>
      <c r="G509" t="str">
        <f>IF(SUM('B1.1'!$U525:$Z525)=6,'B1.1'!F525,"")</f>
        <v/>
      </c>
      <c r="H509" t="str">
        <f>IF(SUM('B1.1'!$U525:$Z525)=6,'B1.1'!G525,"")</f>
        <v/>
      </c>
      <c r="I509" t="str">
        <f>IF(SUM('B1.1'!$U525:$Z525)=6,'B1.1'!H525,"")</f>
        <v/>
      </c>
      <c r="J509" t="str">
        <f>IF(SUM('B1.1'!$U525:$Z525)=6,'B1.1'!I525,"")</f>
        <v/>
      </c>
    </row>
    <row r="510" spans="1:10" x14ac:dyDescent="0.25">
      <c r="A510" t="str">
        <f>IF(SUM('B1.1'!U526:Z526)=6,'Angaben KH-Standort'!$D$27,"")</f>
        <v/>
      </c>
      <c r="B510" t="str">
        <f>IF(SUM('B1.1'!U526:Z526)=67,'Angaben KH-Standort'!$D$26,"")</f>
        <v/>
      </c>
      <c r="C510" t="str">
        <f>IF(SUM('B1.1'!U526:Z526)=6,'Angaben KH-Standort'!$D$13,"")</f>
        <v/>
      </c>
      <c r="D510" t="str">
        <f>IF(SUM('B1.1'!$U526:$Z526)=6,'B1.1'!C526,"")</f>
        <v/>
      </c>
      <c r="E510" t="str">
        <f>IF(SUM('B1.1'!$U526:$Z526)=6,'B1.1'!D526,"")</f>
        <v/>
      </c>
      <c r="F510" t="str">
        <f>IF(SUM('B1.1'!$U526:$Z526)=6,'B1.1'!E526,"")</f>
        <v/>
      </c>
      <c r="G510" t="str">
        <f>IF(SUM('B1.1'!$U526:$Z526)=6,'B1.1'!F526,"")</f>
        <v/>
      </c>
      <c r="H510" t="str">
        <f>IF(SUM('B1.1'!$U526:$Z526)=6,'B1.1'!G526,"")</f>
        <v/>
      </c>
      <c r="I510" t="str">
        <f>IF(SUM('B1.1'!$U526:$Z526)=6,'B1.1'!H526,"")</f>
        <v/>
      </c>
      <c r="J510" t="str">
        <f>IF(SUM('B1.1'!$U526:$Z526)=6,'B1.1'!I526,"")</f>
        <v/>
      </c>
    </row>
    <row r="511" spans="1:10" x14ac:dyDescent="0.25">
      <c r="A511" t="str">
        <f>IF(SUM('B1.1'!U527:Z527)=6,'Angaben KH-Standort'!$D$27,"")</f>
        <v/>
      </c>
      <c r="B511" t="str">
        <f>IF(SUM('B1.1'!U527:Z527)=67,'Angaben KH-Standort'!$D$26,"")</f>
        <v/>
      </c>
      <c r="C511" t="str">
        <f>IF(SUM('B1.1'!U527:Z527)=6,'Angaben KH-Standort'!$D$13,"")</f>
        <v/>
      </c>
      <c r="D511" t="str">
        <f>IF(SUM('B1.1'!$U527:$Z527)=6,'B1.1'!C527,"")</f>
        <v/>
      </c>
      <c r="E511" t="str">
        <f>IF(SUM('B1.1'!$U527:$Z527)=6,'B1.1'!D527,"")</f>
        <v/>
      </c>
      <c r="F511" t="str">
        <f>IF(SUM('B1.1'!$U527:$Z527)=6,'B1.1'!E527,"")</f>
        <v/>
      </c>
      <c r="G511" t="str">
        <f>IF(SUM('B1.1'!$U527:$Z527)=6,'B1.1'!F527,"")</f>
        <v/>
      </c>
      <c r="H511" t="str">
        <f>IF(SUM('B1.1'!$U527:$Z527)=6,'B1.1'!G527,"")</f>
        <v/>
      </c>
      <c r="I511" t="str">
        <f>IF(SUM('B1.1'!$U527:$Z527)=6,'B1.1'!H527,"")</f>
        <v/>
      </c>
      <c r="J511" t="str">
        <f>IF(SUM('B1.1'!$U527:$Z527)=6,'B1.1'!I527,"")</f>
        <v/>
      </c>
    </row>
    <row r="512" spans="1:10" x14ac:dyDescent="0.25">
      <c r="A512" t="str">
        <f>IF(SUM('B1.1'!U528:Z528)=6,'Angaben KH-Standort'!$D$27,"")</f>
        <v/>
      </c>
      <c r="B512" t="str">
        <f>IF(SUM('B1.1'!U528:Z528)=67,'Angaben KH-Standort'!$D$26,"")</f>
        <v/>
      </c>
      <c r="C512" t="str">
        <f>IF(SUM('B1.1'!U528:Z528)=6,'Angaben KH-Standort'!$D$13,"")</f>
        <v/>
      </c>
      <c r="D512" t="str">
        <f>IF(SUM('B1.1'!$U528:$Z528)=6,'B1.1'!C528,"")</f>
        <v/>
      </c>
      <c r="E512" t="str">
        <f>IF(SUM('B1.1'!$U528:$Z528)=6,'B1.1'!D528,"")</f>
        <v/>
      </c>
      <c r="F512" t="str">
        <f>IF(SUM('B1.1'!$U528:$Z528)=6,'B1.1'!E528,"")</f>
        <v/>
      </c>
      <c r="G512" t="str">
        <f>IF(SUM('B1.1'!$U528:$Z528)=6,'B1.1'!F528,"")</f>
        <v/>
      </c>
      <c r="H512" t="str">
        <f>IF(SUM('B1.1'!$U528:$Z528)=6,'B1.1'!G528,"")</f>
        <v/>
      </c>
      <c r="I512" t="str">
        <f>IF(SUM('B1.1'!$U528:$Z528)=6,'B1.1'!H528,"")</f>
        <v/>
      </c>
      <c r="J512" t="str">
        <f>IF(SUM('B1.1'!$U528:$Z528)=6,'B1.1'!I528,"")</f>
        <v/>
      </c>
    </row>
    <row r="513" spans="1:10" x14ac:dyDescent="0.25">
      <c r="A513" t="str">
        <f>IF(SUM('B1.1'!U529:Z529)=6,'Angaben KH-Standort'!$D$27,"")</f>
        <v/>
      </c>
      <c r="B513" t="str">
        <f>IF(SUM('B1.1'!U529:Z529)=67,'Angaben KH-Standort'!$D$26,"")</f>
        <v/>
      </c>
      <c r="C513" t="str">
        <f>IF(SUM('B1.1'!U529:Z529)=6,'Angaben KH-Standort'!$D$13,"")</f>
        <v/>
      </c>
      <c r="D513" t="str">
        <f>IF(SUM('B1.1'!$U529:$Z529)=6,'B1.1'!C529,"")</f>
        <v/>
      </c>
      <c r="E513" t="str">
        <f>IF(SUM('B1.1'!$U529:$Z529)=6,'B1.1'!D529,"")</f>
        <v/>
      </c>
      <c r="F513" t="str">
        <f>IF(SUM('B1.1'!$U529:$Z529)=6,'B1.1'!E529,"")</f>
        <v/>
      </c>
      <c r="G513" t="str">
        <f>IF(SUM('B1.1'!$U529:$Z529)=6,'B1.1'!F529,"")</f>
        <v/>
      </c>
      <c r="H513" t="str">
        <f>IF(SUM('B1.1'!$U529:$Z529)=6,'B1.1'!G529,"")</f>
        <v/>
      </c>
      <c r="I513" t="str">
        <f>IF(SUM('B1.1'!$U529:$Z529)=6,'B1.1'!H529,"")</f>
        <v/>
      </c>
      <c r="J513" t="str">
        <f>IF(SUM('B1.1'!$U529:$Z529)=6,'B1.1'!I529,"")</f>
        <v/>
      </c>
    </row>
    <row r="514" spans="1:10" x14ac:dyDescent="0.25">
      <c r="A514" t="str">
        <f>IF(SUM('B1.1'!U530:Z530)=6,'Angaben KH-Standort'!$D$27,"")</f>
        <v/>
      </c>
      <c r="B514" t="str">
        <f>IF(SUM('B1.1'!U530:Z530)=67,'Angaben KH-Standort'!$D$26,"")</f>
        <v/>
      </c>
      <c r="C514" t="str">
        <f>IF(SUM('B1.1'!U530:Z530)=6,'Angaben KH-Standort'!$D$13,"")</f>
        <v/>
      </c>
      <c r="D514" t="str">
        <f>IF(SUM('B1.1'!$U530:$Z530)=6,'B1.1'!C530,"")</f>
        <v/>
      </c>
      <c r="E514" t="str">
        <f>IF(SUM('B1.1'!$U530:$Z530)=6,'B1.1'!D530,"")</f>
        <v/>
      </c>
      <c r="F514" t="str">
        <f>IF(SUM('B1.1'!$U530:$Z530)=6,'B1.1'!E530,"")</f>
        <v/>
      </c>
      <c r="G514" t="str">
        <f>IF(SUM('B1.1'!$U530:$Z530)=6,'B1.1'!F530,"")</f>
        <v/>
      </c>
      <c r="H514" t="str">
        <f>IF(SUM('B1.1'!$U530:$Z530)=6,'B1.1'!G530,"")</f>
        <v/>
      </c>
      <c r="I514" t="str">
        <f>IF(SUM('B1.1'!$U530:$Z530)=6,'B1.1'!H530,"")</f>
        <v/>
      </c>
      <c r="J514" t="str">
        <f>IF(SUM('B1.1'!$U530:$Z530)=6,'B1.1'!I530,"")</f>
        <v/>
      </c>
    </row>
    <row r="515" spans="1:10" x14ac:dyDescent="0.25">
      <c r="A515" t="str">
        <f>IF(SUM('B1.1'!U531:Z531)=6,'Angaben KH-Standort'!$D$27,"")</f>
        <v/>
      </c>
      <c r="B515" t="str">
        <f>IF(SUM('B1.1'!U531:Z531)=67,'Angaben KH-Standort'!$D$26,"")</f>
        <v/>
      </c>
      <c r="C515" t="str">
        <f>IF(SUM('B1.1'!U531:Z531)=6,'Angaben KH-Standort'!$D$13,"")</f>
        <v/>
      </c>
      <c r="D515" t="str">
        <f>IF(SUM('B1.1'!$U531:$Z531)=6,'B1.1'!C531,"")</f>
        <v/>
      </c>
      <c r="E515" t="str">
        <f>IF(SUM('B1.1'!$U531:$Z531)=6,'B1.1'!D531,"")</f>
        <v/>
      </c>
      <c r="F515" t="str">
        <f>IF(SUM('B1.1'!$U531:$Z531)=6,'B1.1'!E531,"")</f>
        <v/>
      </c>
      <c r="G515" t="str">
        <f>IF(SUM('B1.1'!$U531:$Z531)=6,'B1.1'!F531,"")</f>
        <v/>
      </c>
      <c r="H515" t="str">
        <f>IF(SUM('B1.1'!$U531:$Z531)=6,'B1.1'!G531,"")</f>
        <v/>
      </c>
      <c r="I515" t="str">
        <f>IF(SUM('B1.1'!$U531:$Z531)=6,'B1.1'!H531,"")</f>
        <v/>
      </c>
      <c r="J515" t="str">
        <f>IF(SUM('B1.1'!$U531:$Z531)=6,'B1.1'!I531,"")</f>
        <v/>
      </c>
    </row>
    <row r="516" spans="1:10" x14ac:dyDescent="0.25">
      <c r="A516" t="str">
        <f>IF(SUM('B1.1'!U532:Z532)=6,'Angaben KH-Standort'!$D$27,"")</f>
        <v/>
      </c>
      <c r="B516" t="str">
        <f>IF(SUM('B1.1'!U532:Z532)=67,'Angaben KH-Standort'!$D$26,"")</f>
        <v/>
      </c>
      <c r="C516" t="str">
        <f>IF(SUM('B1.1'!U532:Z532)=6,'Angaben KH-Standort'!$D$13,"")</f>
        <v/>
      </c>
      <c r="D516" t="str">
        <f>IF(SUM('B1.1'!$U532:$Z532)=6,'B1.1'!C532,"")</f>
        <v/>
      </c>
      <c r="E516" t="str">
        <f>IF(SUM('B1.1'!$U532:$Z532)=6,'B1.1'!D532,"")</f>
        <v/>
      </c>
      <c r="F516" t="str">
        <f>IF(SUM('B1.1'!$U532:$Z532)=6,'B1.1'!E532,"")</f>
        <v/>
      </c>
      <c r="G516" t="str">
        <f>IF(SUM('B1.1'!$U532:$Z532)=6,'B1.1'!F532,"")</f>
        <v/>
      </c>
      <c r="H516" t="str">
        <f>IF(SUM('B1.1'!$U532:$Z532)=6,'B1.1'!G532,"")</f>
        <v/>
      </c>
      <c r="I516" t="str">
        <f>IF(SUM('B1.1'!$U532:$Z532)=6,'B1.1'!H532,"")</f>
        <v/>
      </c>
      <c r="J516" t="str">
        <f>IF(SUM('B1.1'!$U532:$Z532)=6,'B1.1'!I532,"")</f>
        <v/>
      </c>
    </row>
    <row r="517" spans="1:10" x14ac:dyDescent="0.25">
      <c r="A517" t="str">
        <f>IF(SUM('B1.1'!U533:Z533)=6,'Angaben KH-Standort'!$D$27,"")</f>
        <v/>
      </c>
      <c r="B517" t="str">
        <f>IF(SUM('B1.1'!U533:Z533)=67,'Angaben KH-Standort'!$D$26,"")</f>
        <v/>
      </c>
      <c r="C517" t="str">
        <f>IF(SUM('B1.1'!U533:Z533)=6,'Angaben KH-Standort'!$D$13,"")</f>
        <v/>
      </c>
      <c r="D517" t="str">
        <f>IF(SUM('B1.1'!$U533:$Z533)=6,'B1.1'!C533,"")</f>
        <v/>
      </c>
      <c r="E517" t="str">
        <f>IF(SUM('B1.1'!$U533:$Z533)=6,'B1.1'!D533,"")</f>
        <v/>
      </c>
      <c r="F517" t="str">
        <f>IF(SUM('B1.1'!$U533:$Z533)=6,'B1.1'!E533,"")</f>
        <v/>
      </c>
      <c r="G517" t="str">
        <f>IF(SUM('B1.1'!$U533:$Z533)=6,'B1.1'!F533,"")</f>
        <v/>
      </c>
      <c r="H517" t="str">
        <f>IF(SUM('B1.1'!$U533:$Z533)=6,'B1.1'!G533,"")</f>
        <v/>
      </c>
      <c r="I517" t="str">
        <f>IF(SUM('B1.1'!$U533:$Z533)=6,'B1.1'!H533,"")</f>
        <v/>
      </c>
      <c r="J517" t="str">
        <f>IF(SUM('B1.1'!$U533:$Z533)=6,'B1.1'!I533,"")</f>
        <v/>
      </c>
    </row>
    <row r="518" spans="1:10" x14ac:dyDescent="0.25">
      <c r="A518" t="str">
        <f>IF(SUM('B1.1'!U534:Z534)=6,'Angaben KH-Standort'!$D$27,"")</f>
        <v/>
      </c>
      <c r="B518" t="str">
        <f>IF(SUM('B1.1'!U534:Z534)=67,'Angaben KH-Standort'!$D$26,"")</f>
        <v/>
      </c>
      <c r="C518" t="str">
        <f>IF(SUM('B1.1'!U534:Z534)=6,'Angaben KH-Standort'!$D$13,"")</f>
        <v/>
      </c>
      <c r="D518" t="str">
        <f>IF(SUM('B1.1'!$U534:$Z534)=6,'B1.1'!C534,"")</f>
        <v/>
      </c>
      <c r="E518" t="str">
        <f>IF(SUM('B1.1'!$U534:$Z534)=6,'B1.1'!D534,"")</f>
        <v/>
      </c>
      <c r="F518" t="str">
        <f>IF(SUM('B1.1'!$U534:$Z534)=6,'B1.1'!E534,"")</f>
        <v/>
      </c>
      <c r="G518" t="str">
        <f>IF(SUM('B1.1'!$U534:$Z534)=6,'B1.1'!F534,"")</f>
        <v/>
      </c>
      <c r="H518" t="str">
        <f>IF(SUM('B1.1'!$U534:$Z534)=6,'B1.1'!G534,"")</f>
        <v/>
      </c>
      <c r="I518" t="str">
        <f>IF(SUM('B1.1'!$U534:$Z534)=6,'B1.1'!H534,"")</f>
        <v/>
      </c>
      <c r="J518" t="str">
        <f>IF(SUM('B1.1'!$U534:$Z534)=6,'B1.1'!I534,"")</f>
        <v/>
      </c>
    </row>
    <row r="519" spans="1:10" x14ac:dyDescent="0.25">
      <c r="A519" t="str">
        <f>IF(SUM('B1.1'!U535:Z535)=6,'Angaben KH-Standort'!$D$27,"")</f>
        <v/>
      </c>
      <c r="B519" t="str">
        <f>IF(SUM('B1.1'!U535:Z535)=67,'Angaben KH-Standort'!$D$26,"")</f>
        <v/>
      </c>
      <c r="C519" t="str">
        <f>IF(SUM('B1.1'!U535:Z535)=6,'Angaben KH-Standort'!$D$13,"")</f>
        <v/>
      </c>
      <c r="D519" t="str">
        <f>IF(SUM('B1.1'!$U535:$Z535)=6,'B1.1'!C535,"")</f>
        <v/>
      </c>
      <c r="E519" t="str">
        <f>IF(SUM('B1.1'!$U535:$Z535)=6,'B1.1'!D535,"")</f>
        <v/>
      </c>
      <c r="F519" t="str">
        <f>IF(SUM('B1.1'!$U535:$Z535)=6,'B1.1'!E535,"")</f>
        <v/>
      </c>
      <c r="G519" t="str">
        <f>IF(SUM('B1.1'!$U535:$Z535)=6,'B1.1'!F535,"")</f>
        <v/>
      </c>
      <c r="H519" t="str">
        <f>IF(SUM('B1.1'!$U535:$Z535)=6,'B1.1'!G535,"")</f>
        <v/>
      </c>
      <c r="I519" t="str">
        <f>IF(SUM('B1.1'!$U535:$Z535)=6,'B1.1'!H535,"")</f>
        <v/>
      </c>
      <c r="J519" t="str">
        <f>IF(SUM('B1.1'!$U535:$Z535)=6,'B1.1'!I535,"")</f>
        <v/>
      </c>
    </row>
    <row r="520" spans="1:10" x14ac:dyDescent="0.25">
      <c r="A520" t="str">
        <f>IF(SUM('B1.1'!U536:Z536)=6,'Angaben KH-Standort'!$D$27,"")</f>
        <v/>
      </c>
      <c r="B520" t="str">
        <f>IF(SUM('B1.1'!U536:Z536)=67,'Angaben KH-Standort'!$D$26,"")</f>
        <v/>
      </c>
      <c r="C520" t="str">
        <f>IF(SUM('B1.1'!U536:Z536)=6,'Angaben KH-Standort'!$D$13,"")</f>
        <v/>
      </c>
      <c r="D520" t="str">
        <f>IF(SUM('B1.1'!$U536:$Z536)=6,'B1.1'!C536,"")</f>
        <v/>
      </c>
      <c r="E520" t="str">
        <f>IF(SUM('B1.1'!$U536:$Z536)=6,'B1.1'!D536,"")</f>
        <v/>
      </c>
      <c r="F520" t="str">
        <f>IF(SUM('B1.1'!$U536:$Z536)=6,'B1.1'!E536,"")</f>
        <v/>
      </c>
      <c r="G520" t="str">
        <f>IF(SUM('B1.1'!$U536:$Z536)=6,'B1.1'!F536,"")</f>
        <v/>
      </c>
      <c r="H520" t="str">
        <f>IF(SUM('B1.1'!$U536:$Z536)=6,'B1.1'!G536,"")</f>
        <v/>
      </c>
      <c r="I520" t="str">
        <f>IF(SUM('B1.1'!$U536:$Z536)=6,'B1.1'!H536,"")</f>
        <v/>
      </c>
      <c r="J520" t="str">
        <f>IF(SUM('B1.1'!$U536:$Z536)=6,'B1.1'!I536,"")</f>
        <v/>
      </c>
    </row>
    <row r="521" spans="1:10" x14ac:dyDescent="0.25">
      <c r="A521" t="str">
        <f>IF(SUM('B1.1'!U537:Z537)=6,'Angaben KH-Standort'!$D$27,"")</f>
        <v/>
      </c>
      <c r="B521" t="str">
        <f>IF(SUM('B1.1'!U537:Z537)=67,'Angaben KH-Standort'!$D$26,"")</f>
        <v/>
      </c>
      <c r="C521" t="str">
        <f>IF(SUM('B1.1'!U537:Z537)=6,'Angaben KH-Standort'!$D$13,"")</f>
        <v/>
      </c>
      <c r="D521" t="str">
        <f>IF(SUM('B1.1'!$U537:$Z537)=6,'B1.1'!C537,"")</f>
        <v/>
      </c>
      <c r="E521" t="str">
        <f>IF(SUM('B1.1'!$U537:$Z537)=6,'B1.1'!D537,"")</f>
        <v/>
      </c>
      <c r="F521" t="str">
        <f>IF(SUM('B1.1'!$U537:$Z537)=6,'B1.1'!E537,"")</f>
        <v/>
      </c>
      <c r="G521" t="str">
        <f>IF(SUM('B1.1'!$U537:$Z537)=6,'B1.1'!F537,"")</f>
        <v/>
      </c>
      <c r="H521" t="str">
        <f>IF(SUM('B1.1'!$U537:$Z537)=6,'B1.1'!G537,"")</f>
        <v/>
      </c>
      <c r="I521" t="str">
        <f>IF(SUM('B1.1'!$U537:$Z537)=6,'B1.1'!H537,"")</f>
        <v/>
      </c>
      <c r="J521" t="str">
        <f>IF(SUM('B1.1'!$U537:$Z537)=6,'B1.1'!I537,"")</f>
        <v/>
      </c>
    </row>
    <row r="522" spans="1:10" x14ac:dyDescent="0.25">
      <c r="A522" t="str">
        <f>IF(SUM('B1.1'!U538:Z538)=6,'Angaben KH-Standort'!$D$27,"")</f>
        <v/>
      </c>
      <c r="B522" t="str">
        <f>IF(SUM('B1.1'!U538:Z538)=67,'Angaben KH-Standort'!$D$26,"")</f>
        <v/>
      </c>
      <c r="C522" t="str">
        <f>IF(SUM('B1.1'!U538:Z538)=6,'Angaben KH-Standort'!$D$13,"")</f>
        <v/>
      </c>
      <c r="D522" t="str">
        <f>IF(SUM('B1.1'!$U538:$Z538)=6,'B1.1'!C538,"")</f>
        <v/>
      </c>
      <c r="E522" t="str">
        <f>IF(SUM('B1.1'!$U538:$Z538)=6,'B1.1'!D538,"")</f>
        <v/>
      </c>
      <c r="F522" t="str">
        <f>IF(SUM('B1.1'!$U538:$Z538)=6,'B1.1'!E538,"")</f>
        <v/>
      </c>
      <c r="G522" t="str">
        <f>IF(SUM('B1.1'!$U538:$Z538)=6,'B1.1'!F538,"")</f>
        <v/>
      </c>
      <c r="H522" t="str">
        <f>IF(SUM('B1.1'!$U538:$Z538)=6,'B1.1'!G538,"")</f>
        <v/>
      </c>
      <c r="I522" t="str">
        <f>IF(SUM('B1.1'!$U538:$Z538)=6,'B1.1'!H538,"")</f>
        <v/>
      </c>
      <c r="J522" t="str">
        <f>IF(SUM('B1.1'!$U538:$Z538)=6,'B1.1'!I538,"")</f>
        <v/>
      </c>
    </row>
    <row r="523" spans="1:10" x14ac:dyDescent="0.25">
      <c r="A523" t="str">
        <f>IF(SUM('B1.1'!U539:Z539)=6,'Angaben KH-Standort'!$D$27,"")</f>
        <v/>
      </c>
      <c r="B523" t="str">
        <f>IF(SUM('B1.1'!U539:Z539)=67,'Angaben KH-Standort'!$D$26,"")</f>
        <v/>
      </c>
      <c r="C523" t="str">
        <f>IF(SUM('B1.1'!U539:Z539)=6,'Angaben KH-Standort'!$D$13,"")</f>
        <v/>
      </c>
      <c r="D523" t="str">
        <f>IF(SUM('B1.1'!$U539:$Z539)=6,'B1.1'!C539,"")</f>
        <v/>
      </c>
      <c r="E523" t="str">
        <f>IF(SUM('B1.1'!$U539:$Z539)=6,'B1.1'!D539,"")</f>
        <v/>
      </c>
      <c r="F523" t="str">
        <f>IF(SUM('B1.1'!$U539:$Z539)=6,'B1.1'!E539,"")</f>
        <v/>
      </c>
      <c r="G523" t="str">
        <f>IF(SUM('B1.1'!$U539:$Z539)=6,'B1.1'!F539,"")</f>
        <v/>
      </c>
      <c r="H523" t="str">
        <f>IF(SUM('B1.1'!$U539:$Z539)=6,'B1.1'!G539,"")</f>
        <v/>
      </c>
      <c r="I523" t="str">
        <f>IF(SUM('B1.1'!$U539:$Z539)=6,'B1.1'!H539,"")</f>
        <v/>
      </c>
      <c r="J523" t="str">
        <f>IF(SUM('B1.1'!$U539:$Z539)=6,'B1.1'!I539,"")</f>
        <v/>
      </c>
    </row>
    <row r="524" spans="1:10" x14ac:dyDescent="0.25">
      <c r="A524" t="str">
        <f>IF(SUM('B1.1'!U540:Z540)=6,'Angaben KH-Standort'!$D$27,"")</f>
        <v/>
      </c>
      <c r="B524" t="str">
        <f>IF(SUM('B1.1'!U540:Z540)=67,'Angaben KH-Standort'!$D$26,"")</f>
        <v/>
      </c>
      <c r="C524" t="str">
        <f>IF(SUM('B1.1'!U540:Z540)=6,'Angaben KH-Standort'!$D$13,"")</f>
        <v/>
      </c>
      <c r="D524" t="str">
        <f>IF(SUM('B1.1'!$U540:$Z540)=6,'B1.1'!C540,"")</f>
        <v/>
      </c>
      <c r="E524" t="str">
        <f>IF(SUM('B1.1'!$U540:$Z540)=6,'B1.1'!D540,"")</f>
        <v/>
      </c>
      <c r="F524" t="str">
        <f>IF(SUM('B1.1'!$U540:$Z540)=6,'B1.1'!E540,"")</f>
        <v/>
      </c>
      <c r="G524" t="str">
        <f>IF(SUM('B1.1'!$U540:$Z540)=6,'B1.1'!F540,"")</f>
        <v/>
      </c>
      <c r="H524" t="str">
        <f>IF(SUM('B1.1'!$U540:$Z540)=6,'B1.1'!G540,"")</f>
        <v/>
      </c>
      <c r="I524" t="str">
        <f>IF(SUM('B1.1'!$U540:$Z540)=6,'B1.1'!H540,"")</f>
        <v/>
      </c>
      <c r="J524" t="str">
        <f>IF(SUM('B1.1'!$U540:$Z540)=6,'B1.1'!I540,"")</f>
        <v/>
      </c>
    </row>
    <row r="525" spans="1:10" x14ac:dyDescent="0.25">
      <c r="A525" t="str">
        <f>IF(SUM('B1.1'!U541:Z541)=6,'Angaben KH-Standort'!$D$27,"")</f>
        <v/>
      </c>
      <c r="B525" t="str">
        <f>IF(SUM('B1.1'!U541:Z541)=67,'Angaben KH-Standort'!$D$26,"")</f>
        <v/>
      </c>
      <c r="C525" t="str">
        <f>IF(SUM('B1.1'!U541:Z541)=6,'Angaben KH-Standort'!$D$13,"")</f>
        <v/>
      </c>
      <c r="D525" t="str">
        <f>IF(SUM('B1.1'!$U541:$Z541)=6,'B1.1'!C541,"")</f>
        <v/>
      </c>
      <c r="E525" t="str">
        <f>IF(SUM('B1.1'!$U541:$Z541)=6,'B1.1'!D541,"")</f>
        <v/>
      </c>
      <c r="F525" t="str">
        <f>IF(SUM('B1.1'!$U541:$Z541)=6,'B1.1'!E541,"")</f>
        <v/>
      </c>
      <c r="G525" t="str">
        <f>IF(SUM('B1.1'!$U541:$Z541)=6,'B1.1'!F541,"")</f>
        <v/>
      </c>
      <c r="H525" t="str">
        <f>IF(SUM('B1.1'!$U541:$Z541)=6,'B1.1'!G541,"")</f>
        <v/>
      </c>
      <c r="I525" t="str">
        <f>IF(SUM('B1.1'!$U541:$Z541)=6,'B1.1'!H541,"")</f>
        <v/>
      </c>
      <c r="J525" t="str">
        <f>IF(SUM('B1.1'!$U541:$Z541)=6,'B1.1'!I541,"")</f>
        <v/>
      </c>
    </row>
    <row r="526" spans="1:10" x14ac:dyDescent="0.25">
      <c r="A526" t="str">
        <f>IF(SUM('B1.1'!U542:Z542)=6,'Angaben KH-Standort'!$D$27,"")</f>
        <v/>
      </c>
      <c r="B526" t="str">
        <f>IF(SUM('B1.1'!U542:Z542)=67,'Angaben KH-Standort'!$D$26,"")</f>
        <v/>
      </c>
      <c r="C526" t="str">
        <f>IF(SUM('B1.1'!U542:Z542)=6,'Angaben KH-Standort'!$D$13,"")</f>
        <v/>
      </c>
      <c r="D526" t="str">
        <f>IF(SUM('B1.1'!$U542:$Z542)=6,'B1.1'!C542,"")</f>
        <v/>
      </c>
      <c r="E526" t="str">
        <f>IF(SUM('B1.1'!$U542:$Z542)=6,'B1.1'!D542,"")</f>
        <v/>
      </c>
      <c r="F526" t="str">
        <f>IF(SUM('B1.1'!$U542:$Z542)=6,'B1.1'!E542,"")</f>
        <v/>
      </c>
      <c r="G526" t="str">
        <f>IF(SUM('B1.1'!$U542:$Z542)=6,'B1.1'!F542,"")</f>
        <v/>
      </c>
      <c r="H526" t="str">
        <f>IF(SUM('B1.1'!$U542:$Z542)=6,'B1.1'!G542,"")</f>
        <v/>
      </c>
      <c r="I526" t="str">
        <f>IF(SUM('B1.1'!$U542:$Z542)=6,'B1.1'!H542,"")</f>
        <v/>
      </c>
      <c r="J526" t="str">
        <f>IF(SUM('B1.1'!$U542:$Z542)=6,'B1.1'!I542,"")</f>
        <v/>
      </c>
    </row>
    <row r="527" spans="1:10" x14ac:dyDescent="0.25">
      <c r="A527" t="str">
        <f>IF(SUM('B1.1'!U543:Z543)=6,'Angaben KH-Standort'!$D$27,"")</f>
        <v/>
      </c>
      <c r="B527" t="str">
        <f>IF(SUM('B1.1'!U543:Z543)=67,'Angaben KH-Standort'!$D$26,"")</f>
        <v/>
      </c>
      <c r="C527" t="str">
        <f>IF(SUM('B1.1'!U543:Z543)=6,'Angaben KH-Standort'!$D$13,"")</f>
        <v/>
      </c>
      <c r="D527" t="str">
        <f>IF(SUM('B1.1'!$U543:$Z543)=6,'B1.1'!C543,"")</f>
        <v/>
      </c>
      <c r="E527" t="str">
        <f>IF(SUM('B1.1'!$U543:$Z543)=6,'B1.1'!D543,"")</f>
        <v/>
      </c>
      <c r="F527" t="str">
        <f>IF(SUM('B1.1'!$U543:$Z543)=6,'B1.1'!E543,"")</f>
        <v/>
      </c>
      <c r="G527" t="str">
        <f>IF(SUM('B1.1'!$U543:$Z543)=6,'B1.1'!F543,"")</f>
        <v/>
      </c>
      <c r="H527" t="str">
        <f>IF(SUM('B1.1'!$U543:$Z543)=6,'B1.1'!G543,"")</f>
        <v/>
      </c>
      <c r="I527" t="str">
        <f>IF(SUM('B1.1'!$U543:$Z543)=6,'B1.1'!H543,"")</f>
        <v/>
      </c>
      <c r="J527" t="str">
        <f>IF(SUM('B1.1'!$U543:$Z543)=6,'B1.1'!I543,"")</f>
        <v/>
      </c>
    </row>
    <row r="528" spans="1:10" x14ac:dyDescent="0.25">
      <c r="A528" t="str">
        <f>IF(SUM('B1.1'!U544:Z544)=6,'Angaben KH-Standort'!$D$27,"")</f>
        <v/>
      </c>
      <c r="B528" t="str">
        <f>IF(SUM('B1.1'!U544:Z544)=67,'Angaben KH-Standort'!$D$26,"")</f>
        <v/>
      </c>
      <c r="C528" t="str">
        <f>IF(SUM('B1.1'!U544:Z544)=6,'Angaben KH-Standort'!$D$13,"")</f>
        <v/>
      </c>
      <c r="D528" t="str">
        <f>IF(SUM('B1.1'!$U544:$Z544)=6,'B1.1'!C544,"")</f>
        <v/>
      </c>
      <c r="E528" t="str">
        <f>IF(SUM('B1.1'!$U544:$Z544)=6,'B1.1'!D544,"")</f>
        <v/>
      </c>
      <c r="F528" t="str">
        <f>IF(SUM('B1.1'!$U544:$Z544)=6,'B1.1'!E544,"")</f>
        <v/>
      </c>
      <c r="G528" t="str">
        <f>IF(SUM('B1.1'!$U544:$Z544)=6,'B1.1'!F544,"")</f>
        <v/>
      </c>
      <c r="H528" t="str">
        <f>IF(SUM('B1.1'!$U544:$Z544)=6,'B1.1'!G544,"")</f>
        <v/>
      </c>
      <c r="I528" t="str">
        <f>IF(SUM('B1.1'!$U544:$Z544)=6,'B1.1'!H544,"")</f>
        <v/>
      </c>
      <c r="J528" t="str">
        <f>IF(SUM('B1.1'!$U544:$Z544)=6,'B1.1'!I544,"")</f>
        <v/>
      </c>
    </row>
    <row r="529" spans="1:10" x14ac:dyDescent="0.25">
      <c r="A529" t="str">
        <f>IF(SUM('B1.1'!U545:Z545)=6,'Angaben KH-Standort'!$D$27,"")</f>
        <v/>
      </c>
      <c r="B529" t="str">
        <f>IF(SUM('B1.1'!U545:Z545)=67,'Angaben KH-Standort'!$D$26,"")</f>
        <v/>
      </c>
      <c r="C529" t="str">
        <f>IF(SUM('B1.1'!U545:Z545)=6,'Angaben KH-Standort'!$D$13,"")</f>
        <v/>
      </c>
      <c r="D529" t="str">
        <f>IF(SUM('B1.1'!$U545:$Z545)=6,'B1.1'!C545,"")</f>
        <v/>
      </c>
      <c r="E529" t="str">
        <f>IF(SUM('B1.1'!$U545:$Z545)=6,'B1.1'!D545,"")</f>
        <v/>
      </c>
      <c r="F529" t="str">
        <f>IF(SUM('B1.1'!$U545:$Z545)=6,'B1.1'!E545,"")</f>
        <v/>
      </c>
      <c r="G529" t="str">
        <f>IF(SUM('B1.1'!$U545:$Z545)=6,'B1.1'!F545,"")</f>
        <v/>
      </c>
      <c r="H529" t="str">
        <f>IF(SUM('B1.1'!$U545:$Z545)=6,'B1.1'!G545,"")</f>
        <v/>
      </c>
      <c r="I529" t="str">
        <f>IF(SUM('B1.1'!$U545:$Z545)=6,'B1.1'!H545,"")</f>
        <v/>
      </c>
      <c r="J529" t="str">
        <f>IF(SUM('B1.1'!$U545:$Z545)=6,'B1.1'!I545,"")</f>
        <v/>
      </c>
    </row>
    <row r="530" spans="1:10" x14ac:dyDescent="0.25">
      <c r="A530" t="str">
        <f>IF(SUM('B1.1'!U546:Z546)=6,'Angaben KH-Standort'!$D$27,"")</f>
        <v/>
      </c>
      <c r="B530" t="str">
        <f>IF(SUM('B1.1'!U546:Z546)=67,'Angaben KH-Standort'!$D$26,"")</f>
        <v/>
      </c>
      <c r="C530" t="str">
        <f>IF(SUM('B1.1'!U546:Z546)=6,'Angaben KH-Standort'!$D$13,"")</f>
        <v/>
      </c>
      <c r="D530" t="str">
        <f>IF(SUM('B1.1'!$U546:$Z546)=6,'B1.1'!C546,"")</f>
        <v/>
      </c>
      <c r="E530" t="str">
        <f>IF(SUM('B1.1'!$U546:$Z546)=6,'B1.1'!D546,"")</f>
        <v/>
      </c>
      <c r="F530" t="str">
        <f>IF(SUM('B1.1'!$U546:$Z546)=6,'B1.1'!E546,"")</f>
        <v/>
      </c>
      <c r="G530" t="str">
        <f>IF(SUM('B1.1'!$U546:$Z546)=6,'B1.1'!F546,"")</f>
        <v/>
      </c>
      <c r="H530" t="str">
        <f>IF(SUM('B1.1'!$U546:$Z546)=6,'B1.1'!G546,"")</f>
        <v/>
      </c>
      <c r="I530" t="str">
        <f>IF(SUM('B1.1'!$U546:$Z546)=6,'B1.1'!H546,"")</f>
        <v/>
      </c>
      <c r="J530" t="str">
        <f>IF(SUM('B1.1'!$U546:$Z546)=6,'B1.1'!I546,"")</f>
        <v/>
      </c>
    </row>
    <row r="531" spans="1:10" x14ac:dyDescent="0.25">
      <c r="A531" t="str">
        <f>IF(SUM('B1.1'!U547:Z547)=6,'Angaben KH-Standort'!$D$27,"")</f>
        <v/>
      </c>
      <c r="B531" t="str">
        <f>IF(SUM('B1.1'!U547:Z547)=67,'Angaben KH-Standort'!$D$26,"")</f>
        <v/>
      </c>
      <c r="C531" t="str">
        <f>IF(SUM('B1.1'!U547:Z547)=6,'Angaben KH-Standort'!$D$13,"")</f>
        <v/>
      </c>
      <c r="D531" t="str">
        <f>IF(SUM('B1.1'!$U547:$Z547)=6,'B1.1'!C547,"")</f>
        <v/>
      </c>
      <c r="E531" t="str">
        <f>IF(SUM('B1.1'!$U547:$Z547)=6,'B1.1'!D547,"")</f>
        <v/>
      </c>
      <c r="F531" t="str">
        <f>IF(SUM('B1.1'!$U547:$Z547)=6,'B1.1'!E547,"")</f>
        <v/>
      </c>
      <c r="G531" t="str">
        <f>IF(SUM('B1.1'!$U547:$Z547)=6,'B1.1'!F547,"")</f>
        <v/>
      </c>
      <c r="H531" t="str">
        <f>IF(SUM('B1.1'!$U547:$Z547)=6,'B1.1'!G547,"")</f>
        <v/>
      </c>
      <c r="I531" t="str">
        <f>IF(SUM('B1.1'!$U547:$Z547)=6,'B1.1'!H547,"")</f>
        <v/>
      </c>
      <c r="J531" t="str">
        <f>IF(SUM('B1.1'!$U547:$Z547)=6,'B1.1'!I547,"")</f>
        <v/>
      </c>
    </row>
    <row r="532" spans="1:10" x14ac:dyDescent="0.25">
      <c r="A532" t="str">
        <f>IF(SUM('B1.1'!U548:Z548)=6,'Angaben KH-Standort'!$D$27,"")</f>
        <v/>
      </c>
      <c r="B532" t="str">
        <f>IF(SUM('B1.1'!U548:Z548)=67,'Angaben KH-Standort'!$D$26,"")</f>
        <v/>
      </c>
      <c r="C532" t="str">
        <f>IF(SUM('B1.1'!U548:Z548)=6,'Angaben KH-Standort'!$D$13,"")</f>
        <v/>
      </c>
      <c r="D532" t="str">
        <f>IF(SUM('B1.1'!$U548:$Z548)=6,'B1.1'!C548,"")</f>
        <v/>
      </c>
      <c r="E532" t="str">
        <f>IF(SUM('B1.1'!$U548:$Z548)=6,'B1.1'!D548,"")</f>
        <v/>
      </c>
      <c r="F532" t="str">
        <f>IF(SUM('B1.1'!$U548:$Z548)=6,'B1.1'!E548,"")</f>
        <v/>
      </c>
      <c r="G532" t="str">
        <f>IF(SUM('B1.1'!$U548:$Z548)=6,'B1.1'!F548,"")</f>
        <v/>
      </c>
      <c r="H532" t="str">
        <f>IF(SUM('B1.1'!$U548:$Z548)=6,'B1.1'!G548,"")</f>
        <v/>
      </c>
      <c r="I532" t="str">
        <f>IF(SUM('B1.1'!$U548:$Z548)=6,'B1.1'!H548,"")</f>
        <v/>
      </c>
      <c r="J532" t="str">
        <f>IF(SUM('B1.1'!$U548:$Z548)=6,'B1.1'!I548,"")</f>
        <v/>
      </c>
    </row>
    <row r="533" spans="1:10" x14ac:dyDescent="0.25">
      <c r="A533" t="str">
        <f>IF(SUM('B1.1'!U549:Z549)=6,'Angaben KH-Standort'!$D$27,"")</f>
        <v/>
      </c>
      <c r="B533" t="str">
        <f>IF(SUM('B1.1'!U549:Z549)=67,'Angaben KH-Standort'!$D$26,"")</f>
        <v/>
      </c>
      <c r="C533" t="str">
        <f>IF(SUM('B1.1'!U549:Z549)=6,'Angaben KH-Standort'!$D$13,"")</f>
        <v/>
      </c>
      <c r="D533" t="str">
        <f>IF(SUM('B1.1'!$U549:$Z549)=6,'B1.1'!C549,"")</f>
        <v/>
      </c>
      <c r="E533" t="str">
        <f>IF(SUM('B1.1'!$U549:$Z549)=6,'B1.1'!D549,"")</f>
        <v/>
      </c>
      <c r="F533" t="str">
        <f>IF(SUM('B1.1'!$U549:$Z549)=6,'B1.1'!E549,"")</f>
        <v/>
      </c>
      <c r="G533" t="str">
        <f>IF(SUM('B1.1'!$U549:$Z549)=6,'B1.1'!F549,"")</f>
        <v/>
      </c>
      <c r="H533" t="str">
        <f>IF(SUM('B1.1'!$U549:$Z549)=6,'B1.1'!G549,"")</f>
        <v/>
      </c>
      <c r="I533" t="str">
        <f>IF(SUM('B1.1'!$U549:$Z549)=6,'B1.1'!H549,"")</f>
        <v/>
      </c>
      <c r="J533" t="str">
        <f>IF(SUM('B1.1'!$U549:$Z549)=6,'B1.1'!I549,"")</f>
        <v/>
      </c>
    </row>
    <row r="534" spans="1:10" x14ac:dyDescent="0.25">
      <c r="A534" t="str">
        <f>IF(SUM('B1.1'!U550:Z550)=6,'Angaben KH-Standort'!$D$27,"")</f>
        <v/>
      </c>
      <c r="B534" t="str">
        <f>IF(SUM('B1.1'!U550:Z550)=67,'Angaben KH-Standort'!$D$26,"")</f>
        <v/>
      </c>
      <c r="C534" t="str">
        <f>IF(SUM('B1.1'!U550:Z550)=6,'Angaben KH-Standort'!$D$13,"")</f>
        <v/>
      </c>
      <c r="D534" t="str">
        <f>IF(SUM('B1.1'!$U550:$Z550)=6,'B1.1'!C550,"")</f>
        <v/>
      </c>
      <c r="E534" t="str">
        <f>IF(SUM('B1.1'!$U550:$Z550)=6,'B1.1'!D550,"")</f>
        <v/>
      </c>
      <c r="F534" t="str">
        <f>IF(SUM('B1.1'!$U550:$Z550)=6,'B1.1'!E550,"")</f>
        <v/>
      </c>
      <c r="G534" t="str">
        <f>IF(SUM('B1.1'!$U550:$Z550)=6,'B1.1'!F550,"")</f>
        <v/>
      </c>
      <c r="H534" t="str">
        <f>IF(SUM('B1.1'!$U550:$Z550)=6,'B1.1'!G550,"")</f>
        <v/>
      </c>
      <c r="I534" t="str">
        <f>IF(SUM('B1.1'!$U550:$Z550)=6,'B1.1'!H550,"")</f>
        <v/>
      </c>
      <c r="J534" t="str">
        <f>IF(SUM('B1.1'!$U550:$Z550)=6,'B1.1'!I550,"")</f>
        <v/>
      </c>
    </row>
    <row r="535" spans="1:10" x14ac:dyDescent="0.25">
      <c r="A535" t="str">
        <f>IF(SUM('B1.1'!U551:Z551)=6,'Angaben KH-Standort'!$D$27,"")</f>
        <v/>
      </c>
      <c r="B535" t="str">
        <f>IF(SUM('B1.1'!U551:Z551)=67,'Angaben KH-Standort'!$D$26,"")</f>
        <v/>
      </c>
      <c r="C535" t="str">
        <f>IF(SUM('B1.1'!U551:Z551)=6,'Angaben KH-Standort'!$D$13,"")</f>
        <v/>
      </c>
      <c r="D535" t="str">
        <f>IF(SUM('B1.1'!$U551:$Z551)=6,'B1.1'!C551,"")</f>
        <v/>
      </c>
      <c r="E535" t="str">
        <f>IF(SUM('B1.1'!$U551:$Z551)=6,'B1.1'!D551,"")</f>
        <v/>
      </c>
      <c r="F535" t="str">
        <f>IF(SUM('B1.1'!$U551:$Z551)=6,'B1.1'!E551,"")</f>
        <v/>
      </c>
      <c r="G535" t="str">
        <f>IF(SUM('B1.1'!$U551:$Z551)=6,'B1.1'!F551,"")</f>
        <v/>
      </c>
      <c r="H535" t="str">
        <f>IF(SUM('B1.1'!$U551:$Z551)=6,'B1.1'!G551,"")</f>
        <v/>
      </c>
      <c r="I535" t="str">
        <f>IF(SUM('B1.1'!$U551:$Z551)=6,'B1.1'!H551,"")</f>
        <v/>
      </c>
      <c r="J535" t="str">
        <f>IF(SUM('B1.1'!$U551:$Z551)=6,'B1.1'!I551,"")</f>
        <v/>
      </c>
    </row>
    <row r="536" spans="1:10" x14ac:dyDescent="0.25">
      <c r="A536" t="str">
        <f>IF(SUM('B1.1'!U552:Z552)=6,'Angaben KH-Standort'!$D$27,"")</f>
        <v/>
      </c>
      <c r="B536" t="str">
        <f>IF(SUM('B1.1'!U552:Z552)=67,'Angaben KH-Standort'!$D$26,"")</f>
        <v/>
      </c>
      <c r="C536" t="str">
        <f>IF(SUM('B1.1'!U552:Z552)=6,'Angaben KH-Standort'!$D$13,"")</f>
        <v/>
      </c>
      <c r="D536" t="str">
        <f>IF(SUM('B1.1'!$U552:$Z552)=6,'B1.1'!C552,"")</f>
        <v/>
      </c>
      <c r="E536" t="str">
        <f>IF(SUM('B1.1'!$U552:$Z552)=6,'B1.1'!D552,"")</f>
        <v/>
      </c>
      <c r="F536" t="str">
        <f>IF(SUM('B1.1'!$U552:$Z552)=6,'B1.1'!E552,"")</f>
        <v/>
      </c>
      <c r="G536" t="str">
        <f>IF(SUM('B1.1'!$U552:$Z552)=6,'B1.1'!F552,"")</f>
        <v/>
      </c>
      <c r="H536" t="str">
        <f>IF(SUM('B1.1'!$U552:$Z552)=6,'B1.1'!G552,"")</f>
        <v/>
      </c>
      <c r="I536" t="str">
        <f>IF(SUM('B1.1'!$U552:$Z552)=6,'B1.1'!H552,"")</f>
        <v/>
      </c>
      <c r="J536" t="str">
        <f>IF(SUM('B1.1'!$U552:$Z552)=6,'B1.1'!I552,"")</f>
        <v/>
      </c>
    </row>
    <row r="537" spans="1:10" x14ac:dyDescent="0.25">
      <c r="A537" t="str">
        <f>IF(SUM('B1.1'!U553:Z553)=6,'Angaben KH-Standort'!$D$27,"")</f>
        <v/>
      </c>
      <c r="B537" t="str">
        <f>IF(SUM('B1.1'!U553:Z553)=67,'Angaben KH-Standort'!$D$26,"")</f>
        <v/>
      </c>
      <c r="C537" t="str">
        <f>IF(SUM('B1.1'!U553:Z553)=6,'Angaben KH-Standort'!$D$13,"")</f>
        <v/>
      </c>
      <c r="D537" t="str">
        <f>IF(SUM('B1.1'!$U553:$Z553)=6,'B1.1'!C553,"")</f>
        <v/>
      </c>
      <c r="E537" t="str">
        <f>IF(SUM('B1.1'!$U553:$Z553)=6,'B1.1'!D553,"")</f>
        <v/>
      </c>
      <c r="F537" t="str">
        <f>IF(SUM('B1.1'!$U553:$Z553)=6,'B1.1'!E553,"")</f>
        <v/>
      </c>
      <c r="G537" t="str">
        <f>IF(SUM('B1.1'!$U553:$Z553)=6,'B1.1'!F553,"")</f>
        <v/>
      </c>
      <c r="H537" t="str">
        <f>IF(SUM('B1.1'!$U553:$Z553)=6,'B1.1'!G553,"")</f>
        <v/>
      </c>
      <c r="I537" t="str">
        <f>IF(SUM('B1.1'!$U553:$Z553)=6,'B1.1'!H553,"")</f>
        <v/>
      </c>
      <c r="J537" t="str">
        <f>IF(SUM('B1.1'!$U553:$Z553)=6,'B1.1'!I553,"")</f>
        <v/>
      </c>
    </row>
    <row r="538" spans="1:10" x14ac:dyDescent="0.25">
      <c r="A538" t="str">
        <f>IF(SUM('B1.1'!U554:Z554)=6,'Angaben KH-Standort'!$D$27,"")</f>
        <v/>
      </c>
      <c r="B538" t="str">
        <f>IF(SUM('B1.1'!U554:Z554)=67,'Angaben KH-Standort'!$D$26,"")</f>
        <v/>
      </c>
      <c r="C538" t="str">
        <f>IF(SUM('B1.1'!U554:Z554)=6,'Angaben KH-Standort'!$D$13,"")</f>
        <v/>
      </c>
      <c r="D538" t="str">
        <f>IF(SUM('B1.1'!$U554:$Z554)=6,'B1.1'!C554,"")</f>
        <v/>
      </c>
      <c r="E538" t="str">
        <f>IF(SUM('B1.1'!$U554:$Z554)=6,'B1.1'!D554,"")</f>
        <v/>
      </c>
      <c r="F538" t="str">
        <f>IF(SUM('B1.1'!$U554:$Z554)=6,'B1.1'!E554,"")</f>
        <v/>
      </c>
      <c r="G538" t="str">
        <f>IF(SUM('B1.1'!$U554:$Z554)=6,'B1.1'!F554,"")</f>
        <v/>
      </c>
      <c r="H538" t="str">
        <f>IF(SUM('B1.1'!$U554:$Z554)=6,'B1.1'!G554,"")</f>
        <v/>
      </c>
      <c r="I538" t="str">
        <f>IF(SUM('B1.1'!$U554:$Z554)=6,'B1.1'!H554,"")</f>
        <v/>
      </c>
      <c r="J538" t="str">
        <f>IF(SUM('B1.1'!$U554:$Z554)=6,'B1.1'!I554,"")</f>
        <v/>
      </c>
    </row>
    <row r="539" spans="1:10" x14ac:dyDescent="0.25">
      <c r="A539" t="str">
        <f>IF(SUM('B1.1'!U555:Z555)=6,'Angaben KH-Standort'!$D$27,"")</f>
        <v/>
      </c>
      <c r="B539" t="str">
        <f>IF(SUM('B1.1'!U555:Z555)=67,'Angaben KH-Standort'!$D$26,"")</f>
        <v/>
      </c>
      <c r="C539" t="str">
        <f>IF(SUM('B1.1'!U555:Z555)=6,'Angaben KH-Standort'!$D$13,"")</f>
        <v/>
      </c>
      <c r="D539" t="str">
        <f>IF(SUM('B1.1'!$U555:$Z555)=6,'B1.1'!C555,"")</f>
        <v/>
      </c>
      <c r="E539" t="str">
        <f>IF(SUM('B1.1'!$U555:$Z555)=6,'B1.1'!D555,"")</f>
        <v/>
      </c>
      <c r="F539" t="str">
        <f>IF(SUM('B1.1'!$U555:$Z555)=6,'B1.1'!E555,"")</f>
        <v/>
      </c>
      <c r="G539" t="str">
        <f>IF(SUM('B1.1'!$U555:$Z555)=6,'B1.1'!F555,"")</f>
        <v/>
      </c>
      <c r="H539" t="str">
        <f>IF(SUM('B1.1'!$U555:$Z555)=6,'B1.1'!G555,"")</f>
        <v/>
      </c>
      <c r="I539" t="str">
        <f>IF(SUM('B1.1'!$U555:$Z555)=6,'B1.1'!H555,"")</f>
        <v/>
      </c>
      <c r="J539" t="str">
        <f>IF(SUM('B1.1'!$U555:$Z555)=6,'B1.1'!I555,"")</f>
        <v/>
      </c>
    </row>
    <row r="540" spans="1:10" x14ac:dyDescent="0.25">
      <c r="A540" t="str">
        <f>IF(SUM('B1.1'!U556:Z556)=6,'Angaben KH-Standort'!$D$27,"")</f>
        <v/>
      </c>
      <c r="B540" t="str">
        <f>IF(SUM('B1.1'!U556:Z556)=67,'Angaben KH-Standort'!$D$26,"")</f>
        <v/>
      </c>
      <c r="C540" t="str">
        <f>IF(SUM('B1.1'!U556:Z556)=6,'Angaben KH-Standort'!$D$13,"")</f>
        <v/>
      </c>
      <c r="D540" t="str">
        <f>IF(SUM('B1.1'!$U556:$Z556)=6,'B1.1'!C556,"")</f>
        <v/>
      </c>
      <c r="E540" t="str">
        <f>IF(SUM('B1.1'!$U556:$Z556)=6,'B1.1'!D556,"")</f>
        <v/>
      </c>
      <c r="F540" t="str">
        <f>IF(SUM('B1.1'!$U556:$Z556)=6,'B1.1'!E556,"")</f>
        <v/>
      </c>
      <c r="G540" t="str">
        <f>IF(SUM('B1.1'!$U556:$Z556)=6,'B1.1'!F556,"")</f>
        <v/>
      </c>
      <c r="H540" t="str">
        <f>IF(SUM('B1.1'!$U556:$Z556)=6,'B1.1'!G556,"")</f>
        <v/>
      </c>
      <c r="I540" t="str">
        <f>IF(SUM('B1.1'!$U556:$Z556)=6,'B1.1'!H556,"")</f>
        <v/>
      </c>
      <c r="J540" t="str">
        <f>IF(SUM('B1.1'!$U556:$Z556)=6,'B1.1'!I556,"")</f>
        <v/>
      </c>
    </row>
    <row r="541" spans="1:10" x14ac:dyDescent="0.25">
      <c r="A541" t="str">
        <f>IF(SUM('B1.1'!U557:Z557)=6,'Angaben KH-Standort'!$D$27,"")</f>
        <v/>
      </c>
      <c r="B541" t="str">
        <f>IF(SUM('B1.1'!U557:Z557)=67,'Angaben KH-Standort'!$D$26,"")</f>
        <v/>
      </c>
      <c r="C541" t="str">
        <f>IF(SUM('B1.1'!U557:Z557)=6,'Angaben KH-Standort'!$D$13,"")</f>
        <v/>
      </c>
      <c r="D541" t="str">
        <f>IF(SUM('B1.1'!$U557:$Z557)=6,'B1.1'!C557,"")</f>
        <v/>
      </c>
      <c r="E541" t="str">
        <f>IF(SUM('B1.1'!$U557:$Z557)=6,'B1.1'!D557,"")</f>
        <v/>
      </c>
      <c r="F541" t="str">
        <f>IF(SUM('B1.1'!$U557:$Z557)=6,'B1.1'!E557,"")</f>
        <v/>
      </c>
      <c r="G541" t="str">
        <f>IF(SUM('B1.1'!$U557:$Z557)=6,'B1.1'!F557,"")</f>
        <v/>
      </c>
      <c r="H541" t="str">
        <f>IF(SUM('B1.1'!$U557:$Z557)=6,'B1.1'!G557,"")</f>
        <v/>
      </c>
      <c r="I541" t="str">
        <f>IF(SUM('B1.1'!$U557:$Z557)=6,'B1.1'!H557,"")</f>
        <v/>
      </c>
      <c r="J541" t="str">
        <f>IF(SUM('B1.1'!$U557:$Z557)=6,'B1.1'!I557,"")</f>
        <v/>
      </c>
    </row>
    <row r="542" spans="1:10" x14ac:dyDescent="0.25">
      <c r="A542" t="str">
        <f>IF(SUM('B1.1'!U558:Z558)=6,'Angaben KH-Standort'!$D$27,"")</f>
        <v/>
      </c>
      <c r="B542" t="str">
        <f>IF(SUM('B1.1'!U558:Z558)=67,'Angaben KH-Standort'!$D$26,"")</f>
        <v/>
      </c>
      <c r="C542" t="str">
        <f>IF(SUM('B1.1'!U558:Z558)=6,'Angaben KH-Standort'!$D$13,"")</f>
        <v/>
      </c>
      <c r="D542" t="str">
        <f>IF(SUM('B1.1'!$U558:$Z558)=6,'B1.1'!C558,"")</f>
        <v/>
      </c>
      <c r="E542" t="str">
        <f>IF(SUM('B1.1'!$U558:$Z558)=6,'B1.1'!D558,"")</f>
        <v/>
      </c>
      <c r="F542" t="str">
        <f>IF(SUM('B1.1'!$U558:$Z558)=6,'B1.1'!E558,"")</f>
        <v/>
      </c>
      <c r="G542" t="str">
        <f>IF(SUM('B1.1'!$U558:$Z558)=6,'B1.1'!F558,"")</f>
        <v/>
      </c>
      <c r="H542" t="str">
        <f>IF(SUM('B1.1'!$U558:$Z558)=6,'B1.1'!G558,"")</f>
        <v/>
      </c>
      <c r="I542" t="str">
        <f>IF(SUM('B1.1'!$U558:$Z558)=6,'B1.1'!H558,"")</f>
        <v/>
      </c>
      <c r="J542" t="str">
        <f>IF(SUM('B1.1'!$U558:$Z558)=6,'B1.1'!I558,"")</f>
        <v/>
      </c>
    </row>
    <row r="543" spans="1:10" x14ac:dyDescent="0.25">
      <c r="A543" t="str">
        <f>IF(SUM('B1.1'!U559:Z559)=6,'Angaben KH-Standort'!$D$27,"")</f>
        <v/>
      </c>
      <c r="B543" t="str">
        <f>IF(SUM('B1.1'!U559:Z559)=67,'Angaben KH-Standort'!$D$26,"")</f>
        <v/>
      </c>
      <c r="C543" t="str">
        <f>IF(SUM('B1.1'!U559:Z559)=6,'Angaben KH-Standort'!$D$13,"")</f>
        <v/>
      </c>
      <c r="D543" t="str">
        <f>IF(SUM('B1.1'!$U559:$Z559)=6,'B1.1'!C559,"")</f>
        <v/>
      </c>
      <c r="E543" t="str">
        <f>IF(SUM('B1.1'!$U559:$Z559)=6,'B1.1'!D559,"")</f>
        <v/>
      </c>
      <c r="F543" t="str">
        <f>IF(SUM('B1.1'!$U559:$Z559)=6,'B1.1'!E559,"")</f>
        <v/>
      </c>
      <c r="G543" t="str">
        <f>IF(SUM('B1.1'!$U559:$Z559)=6,'B1.1'!F559,"")</f>
        <v/>
      </c>
      <c r="H543" t="str">
        <f>IF(SUM('B1.1'!$U559:$Z559)=6,'B1.1'!G559,"")</f>
        <v/>
      </c>
      <c r="I543" t="str">
        <f>IF(SUM('B1.1'!$U559:$Z559)=6,'B1.1'!H559,"")</f>
        <v/>
      </c>
      <c r="J543" t="str">
        <f>IF(SUM('B1.1'!$U559:$Z559)=6,'B1.1'!I559,"")</f>
        <v/>
      </c>
    </row>
    <row r="544" spans="1:10" x14ac:dyDescent="0.25">
      <c r="A544" t="str">
        <f>IF(SUM('B1.1'!U560:Z560)=6,'Angaben KH-Standort'!$D$27,"")</f>
        <v/>
      </c>
      <c r="B544" t="str">
        <f>IF(SUM('B1.1'!U560:Z560)=67,'Angaben KH-Standort'!$D$26,"")</f>
        <v/>
      </c>
      <c r="C544" t="str">
        <f>IF(SUM('B1.1'!U560:Z560)=6,'Angaben KH-Standort'!$D$13,"")</f>
        <v/>
      </c>
      <c r="D544" t="str">
        <f>IF(SUM('B1.1'!$U560:$Z560)=6,'B1.1'!C560,"")</f>
        <v/>
      </c>
      <c r="E544" t="str">
        <f>IF(SUM('B1.1'!$U560:$Z560)=6,'B1.1'!D560,"")</f>
        <v/>
      </c>
      <c r="F544" t="str">
        <f>IF(SUM('B1.1'!$U560:$Z560)=6,'B1.1'!E560,"")</f>
        <v/>
      </c>
      <c r="G544" t="str">
        <f>IF(SUM('B1.1'!$U560:$Z560)=6,'B1.1'!F560,"")</f>
        <v/>
      </c>
      <c r="H544" t="str">
        <f>IF(SUM('B1.1'!$U560:$Z560)=6,'B1.1'!G560,"")</f>
        <v/>
      </c>
      <c r="I544" t="str">
        <f>IF(SUM('B1.1'!$U560:$Z560)=6,'B1.1'!H560,"")</f>
        <v/>
      </c>
      <c r="J544" t="str">
        <f>IF(SUM('B1.1'!$U560:$Z560)=6,'B1.1'!I560,"")</f>
        <v/>
      </c>
    </row>
    <row r="545" spans="1:10" x14ac:dyDescent="0.25">
      <c r="A545" t="str">
        <f>IF(SUM('B1.1'!U561:Z561)=6,'Angaben KH-Standort'!$D$27,"")</f>
        <v/>
      </c>
      <c r="B545" t="str">
        <f>IF(SUM('B1.1'!U561:Z561)=67,'Angaben KH-Standort'!$D$26,"")</f>
        <v/>
      </c>
      <c r="C545" t="str">
        <f>IF(SUM('B1.1'!U561:Z561)=6,'Angaben KH-Standort'!$D$13,"")</f>
        <v/>
      </c>
      <c r="D545" t="str">
        <f>IF(SUM('B1.1'!$U561:$Z561)=6,'B1.1'!C561,"")</f>
        <v/>
      </c>
      <c r="E545" t="str">
        <f>IF(SUM('B1.1'!$U561:$Z561)=6,'B1.1'!D561,"")</f>
        <v/>
      </c>
      <c r="F545" t="str">
        <f>IF(SUM('B1.1'!$U561:$Z561)=6,'B1.1'!E561,"")</f>
        <v/>
      </c>
      <c r="G545" t="str">
        <f>IF(SUM('B1.1'!$U561:$Z561)=6,'B1.1'!F561,"")</f>
        <v/>
      </c>
      <c r="H545" t="str">
        <f>IF(SUM('B1.1'!$U561:$Z561)=6,'B1.1'!G561,"")</f>
        <v/>
      </c>
      <c r="I545" t="str">
        <f>IF(SUM('B1.1'!$U561:$Z561)=6,'B1.1'!H561,"")</f>
        <v/>
      </c>
      <c r="J545" t="str">
        <f>IF(SUM('B1.1'!$U561:$Z561)=6,'B1.1'!I561,"")</f>
        <v/>
      </c>
    </row>
    <row r="546" spans="1:10" x14ac:dyDescent="0.25">
      <c r="A546" t="str">
        <f>IF(SUM('B1.1'!U562:Z562)=6,'Angaben KH-Standort'!$D$27,"")</f>
        <v/>
      </c>
      <c r="B546" t="str">
        <f>IF(SUM('B1.1'!U562:Z562)=67,'Angaben KH-Standort'!$D$26,"")</f>
        <v/>
      </c>
      <c r="C546" t="str">
        <f>IF(SUM('B1.1'!U562:Z562)=6,'Angaben KH-Standort'!$D$13,"")</f>
        <v/>
      </c>
      <c r="D546" t="str">
        <f>IF(SUM('B1.1'!$U562:$Z562)=6,'B1.1'!C562,"")</f>
        <v/>
      </c>
      <c r="E546" t="str">
        <f>IF(SUM('B1.1'!$U562:$Z562)=6,'B1.1'!D562,"")</f>
        <v/>
      </c>
      <c r="F546" t="str">
        <f>IF(SUM('B1.1'!$U562:$Z562)=6,'B1.1'!E562,"")</f>
        <v/>
      </c>
      <c r="G546" t="str">
        <f>IF(SUM('B1.1'!$U562:$Z562)=6,'B1.1'!F562,"")</f>
        <v/>
      </c>
      <c r="H546" t="str">
        <f>IF(SUM('B1.1'!$U562:$Z562)=6,'B1.1'!G562,"")</f>
        <v/>
      </c>
      <c r="I546" t="str">
        <f>IF(SUM('B1.1'!$U562:$Z562)=6,'B1.1'!H562,"")</f>
        <v/>
      </c>
      <c r="J546" t="str">
        <f>IF(SUM('B1.1'!$U562:$Z562)=6,'B1.1'!I562,"")</f>
        <v/>
      </c>
    </row>
    <row r="547" spans="1:10" x14ac:dyDescent="0.25">
      <c r="A547" t="str">
        <f>IF(SUM('B1.1'!U563:Z563)=6,'Angaben KH-Standort'!$D$27,"")</f>
        <v/>
      </c>
      <c r="B547" t="str">
        <f>IF(SUM('B1.1'!U563:Z563)=67,'Angaben KH-Standort'!$D$26,"")</f>
        <v/>
      </c>
      <c r="C547" t="str">
        <f>IF(SUM('B1.1'!U563:Z563)=6,'Angaben KH-Standort'!$D$13,"")</f>
        <v/>
      </c>
      <c r="D547" t="str">
        <f>IF(SUM('B1.1'!$U563:$Z563)=6,'B1.1'!C563,"")</f>
        <v/>
      </c>
      <c r="E547" t="str">
        <f>IF(SUM('B1.1'!$U563:$Z563)=6,'B1.1'!D563,"")</f>
        <v/>
      </c>
      <c r="F547" t="str">
        <f>IF(SUM('B1.1'!$U563:$Z563)=6,'B1.1'!E563,"")</f>
        <v/>
      </c>
      <c r="G547" t="str">
        <f>IF(SUM('B1.1'!$U563:$Z563)=6,'B1.1'!F563,"")</f>
        <v/>
      </c>
      <c r="H547" t="str">
        <f>IF(SUM('B1.1'!$U563:$Z563)=6,'B1.1'!G563,"")</f>
        <v/>
      </c>
      <c r="I547" t="str">
        <f>IF(SUM('B1.1'!$U563:$Z563)=6,'B1.1'!H563,"")</f>
        <v/>
      </c>
      <c r="J547" t="str">
        <f>IF(SUM('B1.1'!$U563:$Z563)=6,'B1.1'!I563,"")</f>
        <v/>
      </c>
    </row>
    <row r="548" spans="1:10" x14ac:dyDescent="0.25">
      <c r="A548" t="str">
        <f>IF(SUM('B1.1'!U564:Z564)=6,'Angaben KH-Standort'!$D$27,"")</f>
        <v/>
      </c>
      <c r="B548" t="str">
        <f>IF(SUM('B1.1'!U564:Z564)=67,'Angaben KH-Standort'!$D$26,"")</f>
        <v/>
      </c>
      <c r="C548" t="str">
        <f>IF(SUM('B1.1'!U564:Z564)=6,'Angaben KH-Standort'!$D$13,"")</f>
        <v/>
      </c>
      <c r="D548" t="str">
        <f>IF(SUM('B1.1'!$U564:$Z564)=6,'B1.1'!C564,"")</f>
        <v/>
      </c>
      <c r="E548" t="str">
        <f>IF(SUM('B1.1'!$U564:$Z564)=6,'B1.1'!D564,"")</f>
        <v/>
      </c>
      <c r="F548" t="str">
        <f>IF(SUM('B1.1'!$U564:$Z564)=6,'B1.1'!E564,"")</f>
        <v/>
      </c>
      <c r="G548" t="str">
        <f>IF(SUM('B1.1'!$U564:$Z564)=6,'B1.1'!F564,"")</f>
        <v/>
      </c>
      <c r="H548" t="str">
        <f>IF(SUM('B1.1'!$U564:$Z564)=6,'B1.1'!G564,"")</f>
        <v/>
      </c>
      <c r="I548" t="str">
        <f>IF(SUM('B1.1'!$U564:$Z564)=6,'B1.1'!H564,"")</f>
        <v/>
      </c>
      <c r="J548" t="str">
        <f>IF(SUM('B1.1'!$U564:$Z564)=6,'B1.1'!I564,"")</f>
        <v/>
      </c>
    </row>
    <row r="549" spans="1:10" x14ac:dyDescent="0.25">
      <c r="A549" t="str">
        <f>IF(SUM('B1.1'!U565:Z565)=6,'Angaben KH-Standort'!$D$27,"")</f>
        <v/>
      </c>
      <c r="B549" t="str">
        <f>IF(SUM('B1.1'!U565:Z565)=67,'Angaben KH-Standort'!$D$26,"")</f>
        <v/>
      </c>
      <c r="C549" t="str">
        <f>IF(SUM('B1.1'!U565:Z565)=6,'Angaben KH-Standort'!$D$13,"")</f>
        <v/>
      </c>
      <c r="D549" t="str">
        <f>IF(SUM('B1.1'!$U565:$Z565)=6,'B1.1'!C565,"")</f>
        <v/>
      </c>
      <c r="E549" t="str">
        <f>IF(SUM('B1.1'!$U565:$Z565)=6,'B1.1'!D565,"")</f>
        <v/>
      </c>
      <c r="F549" t="str">
        <f>IF(SUM('B1.1'!$U565:$Z565)=6,'B1.1'!E565,"")</f>
        <v/>
      </c>
      <c r="G549" t="str">
        <f>IF(SUM('B1.1'!$U565:$Z565)=6,'B1.1'!F565,"")</f>
        <v/>
      </c>
      <c r="H549" t="str">
        <f>IF(SUM('B1.1'!$U565:$Z565)=6,'B1.1'!G565,"")</f>
        <v/>
      </c>
      <c r="I549" t="str">
        <f>IF(SUM('B1.1'!$U565:$Z565)=6,'B1.1'!H565,"")</f>
        <v/>
      </c>
      <c r="J549" t="str">
        <f>IF(SUM('B1.1'!$U565:$Z565)=6,'B1.1'!I565,"")</f>
        <v/>
      </c>
    </row>
    <row r="550" spans="1:10" x14ac:dyDescent="0.25">
      <c r="A550" t="str">
        <f>IF(SUM('B1.1'!U566:Z566)=6,'Angaben KH-Standort'!$D$27,"")</f>
        <v/>
      </c>
      <c r="B550" t="str">
        <f>IF(SUM('B1.1'!U566:Z566)=67,'Angaben KH-Standort'!$D$26,"")</f>
        <v/>
      </c>
      <c r="C550" t="str">
        <f>IF(SUM('B1.1'!U566:Z566)=6,'Angaben KH-Standort'!$D$13,"")</f>
        <v/>
      </c>
      <c r="D550" t="str">
        <f>IF(SUM('B1.1'!$U566:$Z566)=6,'B1.1'!C566,"")</f>
        <v/>
      </c>
      <c r="E550" t="str">
        <f>IF(SUM('B1.1'!$U566:$Z566)=6,'B1.1'!D566,"")</f>
        <v/>
      </c>
      <c r="F550" t="str">
        <f>IF(SUM('B1.1'!$U566:$Z566)=6,'B1.1'!E566,"")</f>
        <v/>
      </c>
      <c r="G550" t="str">
        <f>IF(SUM('B1.1'!$U566:$Z566)=6,'B1.1'!F566,"")</f>
        <v/>
      </c>
      <c r="H550" t="str">
        <f>IF(SUM('B1.1'!$U566:$Z566)=6,'B1.1'!G566,"")</f>
        <v/>
      </c>
      <c r="I550" t="str">
        <f>IF(SUM('B1.1'!$U566:$Z566)=6,'B1.1'!H566,"")</f>
        <v/>
      </c>
      <c r="J550" t="str">
        <f>IF(SUM('B1.1'!$U566:$Z566)=6,'B1.1'!I566,"")</f>
        <v/>
      </c>
    </row>
    <row r="551" spans="1:10" x14ac:dyDescent="0.25">
      <c r="A551" t="str">
        <f>IF(SUM('B1.1'!U567:Z567)=6,'Angaben KH-Standort'!$D$27,"")</f>
        <v/>
      </c>
      <c r="B551" t="str">
        <f>IF(SUM('B1.1'!U567:Z567)=67,'Angaben KH-Standort'!$D$26,"")</f>
        <v/>
      </c>
      <c r="C551" t="str">
        <f>IF(SUM('B1.1'!U567:Z567)=6,'Angaben KH-Standort'!$D$13,"")</f>
        <v/>
      </c>
      <c r="D551" t="str">
        <f>IF(SUM('B1.1'!$U567:$Z567)=6,'B1.1'!C567,"")</f>
        <v/>
      </c>
      <c r="E551" t="str">
        <f>IF(SUM('B1.1'!$U567:$Z567)=6,'B1.1'!D567,"")</f>
        <v/>
      </c>
      <c r="F551" t="str">
        <f>IF(SUM('B1.1'!$U567:$Z567)=6,'B1.1'!E567,"")</f>
        <v/>
      </c>
      <c r="G551" t="str">
        <f>IF(SUM('B1.1'!$U567:$Z567)=6,'B1.1'!F567,"")</f>
        <v/>
      </c>
      <c r="H551" t="str">
        <f>IF(SUM('B1.1'!$U567:$Z567)=6,'B1.1'!G567,"")</f>
        <v/>
      </c>
      <c r="I551" t="str">
        <f>IF(SUM('B1.1'!$U567:$Z567)=6,'B1.1'!H567,"")</f>
        <v/>
      </c>
      <c r="J551" t="str">
        <f>IF(SUM('B1.1'!$U567:$Z567)=6,'B1.1'!I567,"")</f>
        <v/>
      </c>
    </row>
    <row r="552" spans="1:10" x14ac:dyDescent="0.25">
      <c r="A552" t="str">
        <f>IF(SUM('B1.1'!U568:Z568)=6,'Angaben KH-Standort'!$D$27,"")</f>
        <v/>
      </c>
      <c r="B552" t="str">
        <f>IF(SUM('B1.1'!U568:Z568)=67,'Angaben KH-Standort'!$D$26,"")</f>
        <v/>
      </c>
      <c r="C552" t="str">
        <f>IF(SUM('B1.1'!U568:Z568)=6,'Angaben KH-Standort'!$D$13,"")</f>
        <v/>
      </c>
      <c r="D552" t="str">
        <f>IF(SUM('B1.1'!$U568:$Z568)=6,'B1.1'!C568,"")</f>
        <v/>
      </c>
      <c r="E552" t="str">
        <f>IF(SUM('B1.1'!$U568:$Z568)=6,'B1.1'!D568,"")</f>
        <v/>
      </c>
      <c r="F552" t="str">
        <f>IF(SUM('B1.1'!$U568:$Z568)=6,'B1.1'!E568,"")</f>
        <v/>
      </c>
      <c r="G552" t="str">
        <f>IF(SUM('B1.1'!$U568:$Z568)=6,'B1.1'!F568,"")</f>
        <v/>
      </c>
      <c r="H552" t="str">
        <f>IF(SUM('B1.1'!$U568:$Z568)=6,'B1.1'!G568,"")</f>
        <v/>
      </c>
      <c r="I552" t="str">
        <f>IF(SUM('B1.1'!$U568:$Z568)=6,'B1.1'!H568,"")</f>
        <v/>
      </c>
      <c r="J552" t="str">
        <f>IF(SUM('B1.1'!$U568:$Z568)=6,'B1.1'!I568,"")</f>
        <v/>
      </c>
    </row>
    <row r="553" spans="1:10" x14ac:dyDescent="0.25">
      <c r="A553" t="str">
        <f>IF(SUM('B1.1'!U569:Z569)=6,'Angaben KH-Standort'!$D$27,"")</f>
        <v/>
      </c>
      <c r="B553" t="str">
        <f>IF(SUM('B1.1'!U569:Z569)=67,'Angaben KH-Standort'!$D$26,"")</f>
        <v/>
      </c>
      <c r="C553" t="str">
        <f>IF(SUM('B1.1'!U569:Z569)=6,'Angaben KH-Standort'!$D$13,"")</f>
        <v/>
      </c>
      <c r="D553" t="str">
        <f>IF(SUM('B1.1'!$U569:$Z569)=6,'B1.1'!C569,"")</f>
        <v/>
      </c>
      <c r="E553" t="str">
        <f>IF(SUM('B1.1'!$U569:$Z569)=6,'B1.1'!D569,"")</f>
        <v/>
      </c>
      <c r="F553" t="str">
        <f>IF(SUM('B1.1'!$U569:$Z569)=6,'B1.1'!E569,"")</f>
        <v/>
      </c>
      <c r="G553" t="str">
        <f>IF(SUM('B1.1'!$U569:$Z569)=6,'B1.1'!F569,"")</f>
        <v/>
      </c>
      <c r="H553" t="str">
        <f>IF(SUM('B1.1'!$U569:$Z569)=6,'B1.1'!G569,"")</f>
        <v/>
      </c>
      <c r="I553" t="str">
        <f>IF(SUM('B1.1'!$U569:$Z569)=6,'B1.1'!H569,"")</f>
        <v/>
      </c>
      <c r="J553" t="str">
        <f>IF(SUM('B1.1'!$U569:$Z569)=6,'B1.1'!I569,"")</f>
        <v/>
      </c>
    </row>
    <row r="554" spans="1:10" x14ac:dyDescent="0.25">
      <c r="A554" t="str">
        <f>IF(SUM('B1.1'!U570:Z570)=6,'Angaben KH-Standort'!$D$27,"")</f>
        <v/>
      </c>
      <c r="B554" t="str">
        <f>IF(SUM('B1.1'!U570:Z570)=67,'Angaben KH-Standort'!$D$26,"")</f>
        <v/>
      </c>
      <c r="C554" t="str">
        <f>IF(SUM('B1.1'!U570:Z570)=6,'Angaben KH-Standort'!$D$13,"")</f>
        <v/>
      </c>
      <c r="D554" t="str">
        <f>IF(SUM('B1.1'!$U570:$Z570)=6,'B1.1'!C570,"")</f>
        <v/>
      </c>
      <c r="E554" t="str">
        <f>IF(SUM('B1.1'!$U570:$Z570)=6,'B1.1'!D570,"")</f>
        <v/>
      </c>
      <c r="F554" t="str">
        <f>IF(SUM('B1.1'!$U570:$Z570)=6,'B1.1'!E570,"")</f>
        <v/>
      </c>
      <c r="G554" t="str">
        <f>IF(SUM('B1.1'!$U570:$Z570)=6,'B1.1'!F570,"")</f>
        <v/>
      </c>
      <c r="H554" t="str">
        <f>IF(SUM('B1.1'!$U570:$Z570)=6,'B1.1'!G570,"")</f>
        <v/>
      </c>
      <c r="I554" t="str">
        <f>IF(SUM('B1.1'!$U570:$Z570)=6,'B1.1'!H570,"")</f>
        <v/>
      </c>
      <c r="J554" t="str">
        <f>IF(SUM('B1.1'!$U570:$Z570)=6,'B1.1'!I570,"")</f>
        <v/>
      </c>
    </row>
    <row r="555" spans="1:10" x14ac:dyDescent="0.25">
      <c r="A555" t="str">
        <f>IF(SUM('B1.1'!U571:Z571)=6,'Angaben KH-Standort'!$D$27,"")</f>
        <v/>
      </c>
      <c r="B555" t="str">
        <f>IF(SUM('B1.1'!U571:Z571)=67,'Angaben KH-Standort'!$D$26,"")</f>
        <v/>
      </c>
      <c r="C555" t="str">
        <f>IF(SUM('B1.1'!U571:Z571)=6,'Angaben KH-Standort'!$D$13,"")</f>
        <v/>
      </c>
      <c r="D555" t="str">
        <f>IF(SUM('B1.1'!$U571:$Z571)=6,'B1.1'!C571,"")</f>
        <v/>
      </c>
      <c r="E555" t="str">
        <f>IF(SUM('B1.1'!$U571:$Z571)=6,'B1.1'!D571,"")</f>
        <v/>
      </c>
      <c r="F555" t="str">
        <f>IF(SUM('B1.1'!$U571:$Z571)=6,'B1.1'!E571,"")</f>
        <v/>
      </c>
      <c r="G555" t="str">
        <f>IF(SUM('B1.1'!$U571:$Z571)=6,'B1.1'!F571,"")</f>
        <v/>
      </c>
      <c r="H555" t="str">
        <f>IF(SUM('B1.1'!$U571:$Z571)=6,'B1.1'!G571,"")</f>
        <v/>
      </c>
      <c r="I555" t="str">
        <f>IF(SUM('B1.1'!$U571:$Z571)=6,'B1.1'!H571,"")</f>
        <v/>
      </c>
      <c r="J555" t="str">
        <f>IF(SUM('B1.1'!$U571:$Z571)=6,'B1.1'!I571,"")</f>
        <v/>
      </c>
    </row>
    <row r="556" spans="1:10" x14ac:dyDescent="0.25">
      <c r="A556" t="str">
        <f>IF(SUM('B1.1'!U572:Z572)=6,'Angaben KH-Standort'!$D$27,"")</f>
        <v/>
      </c>
      <c r="B556" t="str">
        <f>IF(SUM('B1.1'!U572:Z572)=67,'Angaben KH-Standort'!$D$26,"")</f>
        <v/>
      </c>
      <c r="C556" t="str">
        <f>IF(SUM('B1.1'!U572:Z572)=6,'Angaben KH-Standort'!$D$13,"")</f>
        <v/>
      </c>
      <c r="D556" t="str">
        <f>IF(SUM('B1.1'!$U572:$Z572)=6,'B1.1'!C572,"")</f>
        <v/>
      </c>
      <c r="E556" t="str">
        <f>IF(SUM('B1.1'!$U572:$Z572)=6,'B1.1'!D572,"")</f>
        <v/>
      </c>
      <c r="F556" t="str">
        <f>IF(SUM('B1.1'!$U572:$Z572)=6,'B1.1'!E572,"")</f>
        <v/>
      </c>
      <c r="G556" t="str">
        <f>IF(SUM('B1.1'!$U572:$Z572)=6,'B1.1'!F572,"")</f>
        <v/>
      </c>
      <c r="H556" t="str">
        <f>IF(SUM('B1.1'!$U572:$Z572)=6,'B1.1'!G572,"")</f>
        <v/>
      </c>
      <c r="I556" t="str">
        <f>IF(SUM('B1.1'!$U572:$Z572)=6,'B1.1'!H572,"")</f>
        <v/>
      </c>
      <c r="J556" t="str">
        <f>IF(SUM('B1.1'!$U572:$Z572)=6,'B1.1'!I572,"")</f>
        <v/>
      </c>
    </row>
    <row r="557" spans="1:10" x14ac:dyDescent="0.25">
      <c r="A557" t="str">
        <f>IF(SUM('B1.1'!U573:Z573)=6,'Angaben KH-Standort'!$D$27,"")</f>
        <v/>
      </c>
      <c r="B557" t="str">
        <f>IF(SUM('B1.1'!U573:Z573)=67,'Angaben KH-Standort'!$D$26,"")</f>
        <v/>
      </c>
      <c r="C557" t="str">
        <f>IF(SUM('B1.1'!U573:Z573)=6,'Angaben KH-Standort'!$D$13,"")</f>
        <v/>
      </c>
      <c r="D557" t="str">
        <f>IF(SUM('B1.1'!$U573:$Z573)=6,'B1.1'!C573,"")</f>
        <v/>
      </c>
      <c r="E557" t="str">
        <f>IF(SUM('B1.1'!$U573:$Z573)=6,'B1.1'!D573,"")</f>
        <v/>
      </c>
      <c r="F557" t="str">
        <f>IF(SUM('B1.1'!$U573:$Z573)=6,'B1.1'!E573,"")</f>
        <v/>
      </c>
      <c r="G557" t="str">
        <f>IF(SUM('B1.1'!$U573:$Z573)=6,'B1.1'!F573,"")</f>
        <v/>
      </c>
      <c r="H557" t="str">
        <f>IF(SUM('B1.1'!$U573:$Z573)=6,'B1.1'!G573,"")</f>
        <v/>
      </c>
      <c r="I557" t="str">
        <f>IF(SUM('B1.1'!$U573:$Z573)=6,'B1.1'!H573,"")</f>
        <v/>
      </c>
      <c r="J557" t="str">
        <f>IF(SUM('B1.1'!$U573:$Z573)=6,'B1.1'!I573,"")</f>
        <v/>
      </c>
    </row>
    <row r="558" spans="1:10" x14ac:dyDescent="0.25">
      <c r="A558" t="str">
        <f>IF(SUM('B1.1'!U574:Z574)=6,'Angaben KH-Standort'!$D$27,"")</f>
        <v/>
      </c>
      <c r="B558" t="str">
        <f>IF(SUM('B1.1'!U574:Z574)=67,'Angaben KH-Standort'!$D$26,"")</f>
        <v/>
      </c>
      <c r="C558" t="str">
        <f>IF(SUM('B1.1'!U574:Z574)=6,'Angaben KH-Standort'!$D$13,"")</f>
        <v/>
      </c>
      <c r="D558" t="str">
        <f>IF(SUM('B1.1'!$U574:$Z574)=6,'B1.1'!C574,"")</f>
        <v/>
      </c>
      <c r="E558" t="str">
        <f>IF(SUM('B1.1'!$U574:$Z574)=6,'B1.1'!D574,"")</f>
        <v/>
      </c>
      <c r="F558" t="str">
        <f>IF(SUM('B1.1'!$U574:$Z574)=6,'B1.1'!E574,"")</f>
        <v/>
      </c>
      <c r="G558" t="str">
        <f>IF(SUM('B1.1'!$U574:$Z574)=6,'B1.1'!F574,"")</f>
        <v/>
      </c>
      <c r="H558" t="str">
        <f>IF(SUM('B1.1'!$U574:$Z574)=6,'B1.1'!G574,"")</f>
        <v/>
      </c>
      <c r="I558" t="str">
        <f>IF(SUM('B1.1'!$U574:$Z574)=6,'B1.1'!H574,"")</f>
        <v/>
      </c>
      <c r="J558" t="str">
        <f>IF(SUM('B1.1'!$U574:$Z574)=6,'B1.1'!I574,"")</f>
        <v/>
      </c>
    </row>
    <row r="559" spans="1:10" x14ac:dyDescent="0.25">
      <c r="A559" t="str">
        <f>IF(SUM('B1.1'!U575:Z575)=6,'Angaben KH-Standort'!$D$27,"")</f>
        <v/>
      </c>
      <c r="B559" t="str">
        <f>IF(SUM('B1.1'!U575:Z575)=67,'Angaben KH-Standort'!$D$26,"")</f>
        <v/>
      </c>
      <c r="C559" t="str">
        <f>IF(SUM('B1.1'!U575:Z575)=6,'Angaben KH-Standort'!$D$13,"")</f>
        <v/>
      </c>
      <c r="D559" t="str">
        <f>IF(SUM('B1.1'!$U575:$Z575)=6,'B1.1'!C575,"")</f>
        <v/>
      </c>
      <c r="E559" t="str">
        <f>IF(SUM('B1.1'!$U575:$Z575)=6,'B1.1'!D575,"")</f>
        <v/>
      </c>
      <c r="F559" t="str">
        <f>IF(SUM('B1.1'!$U575:$Z575)=6,'B1.1'!E575,"")</f>
        <v/>
      </c>
      <c r="G559" t="str">
        <f>IF(SUM('B1.1'!$U575:$Z575)=6,'B1.1'!F575,"")</f>
        <v/>
      </c>
      <c r="H559" t="str">
        <f>IF(SUM('B1.1'!$U575:$Z575)=6,'B1.1'!G575,"")</f>
        <v/>
      </c>
      <c r="I559" t="str">
        <f>IF(SUM('B1.1'!$U575:$Z575)=6,'B1.1'!H575,"")</f>
        <v/>
      </c>
      <c r="J559" t="str">
        <f>IF(SUM('B1.1'!$U575:$Z575)=6,'B1.1'!I575,"")</f>
        <v/>
      </c>
    </row>
    <row r="560" spans="1:10" x14ac:dyDescent="0.25">
      <c r="A560" t="str">
        <f>IF(SUM('B1.1'!U576:Z576)=6,'Angaben KH-Standort'!$D$27,"")</f>
        <v/>
      </c>
      <c r="B560" t="str">
        <f>IF(SUM('B1.1'!U576:Z576)=67,'Angaben KH-Standort'!$D$26,"")</f>
        <v/>
      </c>
      <c r="C560" t="str">
        <f>IF(SUM('B1.1'!U576:Z576)=6,'Angaben KH-Standort'!$D$13,"")</f>
        <v/>
      </c>
      <c r="D560" t="str">
        <f>IF(SUM('B1.1'!$U576:$Z576)=6,'B1.1'!C576,"")</f>
        <v/>
      </c>
      <c r="E560" t="str">
        <f>IF(SUM('B1.1'!$U576:$Z576)=6,'B1.1'!D576,"")</f>
        <v/>
      </c>
      <c r="F560" t="str">
        <f>IF(SUM('B1.1'!$U576:$Z576)=6,'B1.1'!E576,"")</f>
        <v/>
      </c>
      <c r="G560" t="str">
        <f>IF(SUM('B1.1'!$U576:$Z576)=6,'B1.1'!F576,"")</f>
        <v/>
      </c>
      <c r="H560" t="str">
        <f>IF(SUM('B1.1'!$U576:$Z576)=6,'B1.1'!G576,"")</f>
        <v/>
      </c>
      <c r="I560" t="str">
        <f>IF(SUM('B1.1'!$U576:$Z576)=6,'B1.1'!H576,"")</f>
        <v/>
      </c>
      <c r="J560" t="str">
        <f>IF(SUM('B1.1'!$U576:$Z576)=6,'B1.1'!I576,"")</f>
        <v/>
      </c>
    </row>
    <row r="561" spans="1:10" x14ac:dyDescent="0.25">
      <c r="A561" t="str">
        <f>IF(SUM('B1.1'!U577:Z577)=6,'Angaben KH-Standort'!$D$27,"")</f>
        <v/>
      </c>
      <c r="B561" t="str">
        <f>IF(SUM('B1.1'!U577:Z577)=67,'Angaben KH-Standort'!$D$26,"")</f>
        <v/>
      </c>
      <c r="C561" t="str">
        <f>IF(SUM('B1.1'!U577:Z577)=6,'Angaben KH-Standort'!$D$13,"")</f>
        <v/>
      </c>
      <c r="D561" t="str">
        <f>IF(SUM('B1.1'!$U577:$Z577)=6,'B1.1'!C577,"")</f>
        <v/>
      </c>
      <c r="E561" t="str">
        <f>IF(SUM('B1.1'!$U577:$Z577)=6,'B1.1'!D577,"")</f>
        <v/>
      </c>
      <c r="F561" t="str">
        <f>IF(SUM('B1.1'!$U577:$Z577)=6,'B1.1'!E577,"")</f>
        <v/>
      </c>
      <c r="G561" t="str">
        <f>IF(SUM('B1.1'!$U577:$Z577)=6,'B1.1'!F577,"")</f>
        <v/>
      </c>
      <c r="H561" t="str">
        <f>IF(SUM('B1.1'!$U577:$Z577)=6,'B1.1'!G577,"")</f>
        <v/>
      </c>
      <c r="I561" t="str">
        <f>IF(SUM('B1.1'!$U577:$Z577)=6,'B1.1'!H577,"")</f>
        <v/>
      </c>
      <c r="J561" t="str">
        <f>IF(SUM('B1.1'!$U577:$Z577)=6,'B1.1'!I577,"")</f>
        <v/>
      </c>
    </row>
    <row r="562" spans="1:10" x14ac:dyDescent="0.25">
      <c r="A562" t="str">
        <f>IF(SUM('B1.1'!U578:Z578)=6,'Angaben KH-Standort'!$D$27,"")</f>
        <v/>
      </c>
      <c r="B562" t="str">
        <f>IF(SUM('B1.1'!U578:Z578)=67,'Angaben KH-Standort'!$D$26,"")</f>
        <v/>
      </c>
      <c r="C562" t="str">
        <f>IF(SUM('B1.1'!U578:Z578)=6,'Angaben KH-Standort'!$D$13,"")</f>
        <v/>
      </c>
      <c r="D562" t="str">
        <f>IF(SUM('B1.1'!$U578:$Z578)=6,'B1.1'!C578,"")</f>
        <v/>
      </c>
      <c r="E562" t="str">
        <f>IF(SUM('B1.1'!$U578:$Z578)=6,'B1.1'!D578,"")</f>
        <v/>
      </c>
      <c r="F562" t="str">
        <f>IF(SUM('B1.1'!$U578:$Z578)=6,'B1.1'!E578,"")</f>
        <v/>
      </c>
      <c r="G562" t="str">
        <f>IF(SUM('B1.1'!$U578:$Z578)=6,'B1.1'!F578,"")</f>
        <v/>
      </c>
      <c r="H562" t="str">
        <f>IF(SUM('B1.1'!$U578:$Z578)=6,'B1.1'!G578,"")</f>
        <v/>
      </c>
      <c r="I562" t="str">
        <f>IF(SUM('B1.1'!$U578:$Z578)=6,'B1.1'!H578,"")</f>
        <v/>
      </c>
      <c r="J562" t="str">
        <f>IF(SUM('B1.1'!$U578:$Z578)=6,'B1.1'!I578,"")</f>
        <v/>
      </c>
    </row>
    <row r="563" spans="1:10" x14ac:dyDescent="0.25">
      <c r="A563" t="str">
        <f>IF(SUM('B1.1'!U579:Z579)=6,'Angaben KH-Standort'!$D$27,"")</f>
        <v/>
      </c>
      <c r="B563" t="str">
        <f>IF(SUM('B1.1'!U579:Z579)=67,'Angaben KH-Standort'!$D$26,"")</f>
        <v/>
      </c>
      <c r="C563" t="str">
        <f>IF(SUM('B1.1'!U579:Z579)=6,'Angaben KH-Standort'!$D$13,"")</f>
        <v/>
      </c>
      <c r="D563" t="str">
        <f>IF(SUM('B1.1'!$U579:$Z579)=6,'B1.1'!C579,"")</f>
        <v/>
      </c>
      <c r="E563" t="str">
        <f>IF(SUM('B1.1'!$U579:$Z579)=6,'B1.1'!D579,"")</f>
        <v/>
      </c>
      <c r="F563" t="str">
        <f>IF(SUM('B1.1'!$U579:$Z579)=6,'B1.1'!E579,"")</f>
        <v/>
      </c>
      <c r="G563" t="str">
        <f>IF(SUM('B1.1'!$U579:$Z579)=6,'B1.1'!F579,"")</f>
        <v/>
      </c>
      <c r="H563" t="str">
        <f>IF(SUM('B1.1'!$U579:$Z579)=6,'B1.1'!G579,"")</f>
        <v/>
      </c>
      <c r="I563" t="str">
        <f>IF(SUM('B1.1'!$U579:$Z579)=6,'B1.1'!H579,"")</f>
        <v/>
      </c>
      <c r="J563" t="str">
        <f>IF(SUM('B1.1'!$U579:$Z579)=6,'B1.1'!I579,"")</f>
        <v/>
      </c>
    </row>
    <row r="564" spans="1:10" x14ac:dyDescent="0.25">
      <c r="A564" t="str">
        <f>IF(SUM('B1.1'!U580:Z580)=6,'Angaben KH-Standort'!$D$27,"")</f>
        <v/>
      </c>
      <c r="B564" t="str">
        <f>IF(SUM('B1.1'!U580:Z580)=67,'Angaben KH-Standort'!$D$26,"")</f>
        <v/>
      </c>
      <c r="C564" t="str">
        <f>IF(SUM('B1.1'!U580:Z580)=6,'Angaben KH-Standort'!$D$13,"")</f>
        <v/>
      </c>
      <c r="D564" t="str">
        <f>IF(SUM('B1.1'!$U580:$Z580)=6,'B1.1'!C580,"")</f>
        <v/>
      </c>
      <c r="E564" t="str">
        <f>IF(SUM('B1.1'!$U580:$Z580)=6,'B1.1'!D580,"")</f>
        <v/>
      </c>
      <c r="F564" t="str">
        <f>IF(SUM('B1.1'!$U580:$Z580)=6,'B1.1'!E580,"")</f>
        <v/>
      </c>
      <c r="G564" t="str">
        <f>IF(SUM('B1.1'!$U580:$Z580)=6,'B1.1'!F580,"")</f>
        <v/>
      </c>
      <c r="H564" t="str">
        <f>IF(SUM('B1.1'!$U580:$Z580)=6,'B1.1'!G580,"")</f>
        <v/>
      </c>
      <c r="I564" t="str">
        <f>IF(SUM('B1.1'!$U580:$Z580)=6,'B1.1'!H580,"")</f>
        <v/>
      </c>
      <c r="J564" t="str">
        <f>IF(SUM('B1.1'!$U580:$Z580)=6,'B1.1'!I580,"")</f>
        <v/>
      </c>
    </row>
    <row r="565" spans="1:10" x14ac:dyDescent="0.25">
      <c r="A565" t="str">
        <f>IF(SUM('B1.1'!U581:Z581)=6,'Angaben KH-Standort'!$D$27,"")</f>
        <v/>
      </c>
      <c r="B565" t="str">
        <f>IF(SUM('B1.1'!U581:Z581)=67,'Angaben KH-Standort'!$D$26,"")</f>
        <v/>
      </c>
      <c r="C565" t="str">
        <f>IF(SUM('B1.1'!U581:Z581)=6,'Angaben KH-Standort'!$D$13,"")</f>
        <v/>
      </c>
      <c r="D565" t="str">
        <f>IF(SUM('B1.1'!$U581:$Z581)=6,'B1.1'!C581,"")</f>
        <v/>
      </c>
      <c r="E565" t="str">
        <f>IF(SUM('B1.1'!$U581:$Z581)=6,'B1.1'!D581,"")</f>
        <v/>
      </c>
      <c r="F565" t="str">
        <f>IF(SUM('B1.1'!$U581:$Z581)=6,'B1.1'!E581,"")</f>
        <v/>
      </c>
      <c r="G565" t="str">
        <f>IF(SUM('B1.1'!$U581:$Z581)=6,'B1.1'!F581,"")</f>
        <v/>
      </c>
      <c r="H565" t="str">
        <f>IF(SUM('B1.1'!$U581:$Z581)=6,'B1.1'!G581,"")</f>
        <v/>
      </c>
      <c r="I565" t="str">
        <f>IF(SUM('B1.1'!$U581:$Z581)=6,'B1.1'!H581,"")</f>
        <v/>
      </c>
      <c r="J565" t="str">
        <f>IF(SUM('B1.1'!$U581:$Z581)=6,'B1.1'!I581,"")</f>
        <v/>
      </c>
    </row>
    <row r="566" spans="1:10" x14ac:dyDescent="0.25">
      <c r="A566" t="str">
        <f>IF(SUM('B1.1'!U582:Z582)=6,'Angaben KH-Standort'!$D$27,"")</f>
        <v/>
      </c>
      <c r="B566" t="str">
        <f>IF(SUM('B1.1'!U582:Z582)=67,'Angaben KH-Standort'!$D$26,"")</f>
        <v/>
      </c>
      <c r="C566" t="str">
        <f>IF(SUM('B1.1'!U582:Z582)=6,'Angaben KH-Standort'!$D$13,"")</f>
        <v/>
      </c>
      <c r="D566" t="str">
        <f>IF(SUM('B1.1'!$U582:$Z582)=6,'B1.1'!C582,"")</f>
        <v/>
      </c>
      <c r="E566" t="str">
        <f>IF(SUM('B1.1'!$U582:$Z582)=6,'B1.1'!D582,"")</f>
        <v/>
      </c>
      <c r="F566" t="str">
        <f>IF(SUM('B1.1'!$U582:$Z582)=6,'B1.1'!E582,"")</f>
        <v/>
      </c>
      <c r="G566" t="str">
        <f>IF(SUM('B1.1'!$U582:$Z582)=6,'B1.1'!F582,"")</f>
        <v/>
      </c>
      <c r="H566" t="str">
        <f>IF(SUM('B1.1'!$U582:$Z582)=6,'B1.1'!G582,"")</f>
        <v/>
      </c>
      <c r="I566" t="str">
        <f>IF(SUM('B1.1'!$U582:$Z582)=6,'B1.1'!H582,"")</f>
        <v/>
      </c>
      <c r="J566" t="str">
        <f>IF(SUM('B1.1'!$U582:$Z582)=6,'B1.1'!I582,"")</f>
        <v/>
      </c>
    </row>
    <row r="567" spans="1:10" x14ac:dyDescent="0.25">
      <c r="A567" t="str">
        <f>IF(SUM('B1.1'!U583:Z583)=6,'Angaben KH-Standort'!$D$27,"")</f>
        <v/>
      </c>
      <c r="B567" t="str">
        <f>IF(SUM('B1.1'!U583:Z583)=67,'Angaben KH-Standort'!$D$26,"")</f>
        <v/>
      </c>
      <c r="C567" t="str">
        <f>IF(SUM('B1.1'!U583:Z583)=6,'Angaben KH-Standort'!$D$13,"")</f>
        <v/>
      </c>
      <c r="D567" t="str">
        <f>IF(SUM('B1.1'!$U583:$Z583)=6,'B1.1'!C583,"")</f>
        <v/>
      </c>
      <c r="E567" t="str">
        <f>IF(SUM('B1.1'!$U583:$Z583)=6,'B1.1'!D583,"")</f>
        <v/>
      </c>
      <c r="F567" t="str">
        <f>IF(SUM('B1.1'!$U583:$Z583)=6,'B1.1'!E583,"")</f>
        <v/>
      </c>
      <c r="G567" t="str">
        <f>IF(SUM('B1.1'!$U583:$Z583)=6,'B1.1'!F583,"")</f>
        <v/>
      </c>
      <c r="H567" t="str">
        <f>IF(SUM('B1.1'!$U583:$Z583)=6,'B1.1'!G583,"")</f>
        <v/>
      </c>
      <c r="I567" t="str">
        <f>IF(SUM('B1.1'!$U583:$Z583)=6,'B1.1'!H583,"")</f>
        <v/>
      </c>
      <c r="J567" t="str">
        <f>IF(SUM('B1.1'!$U583:$Z583)=6,'B1.1'!I583,"")</f>
        <v/>
      </c>
    </row>
    <row r="568" spans="1:10" x14ac:dyDescent="0.25">
      <c r="A568" t="str">
        <f>IF(SUM('B1.1'!U584:Z584)=6,'Angaben KH-Standort'!$D$27,"")</f>
        <v/>
      </c>
      <c r="B568" t="str">
        <f>IF(SUM('B1.1'!U584:Z584)=67,'Angaben KH-Standort'!$D$26,"")</f>
        <v/>
      </c>
      <c r="C568" t="str">
        <f>IF(SUM('B1.1'!U584:Z584)=6,'Angaben KH-Standort'!$D$13,"")</f>
        <v/>
      </c>
      <c r="D568" t="str">
        <f>IF(SUM('B1.1'!$U584:$Z584)=6,'B1.1'!C584,"")</f>
        <v/>
      </c>
      <c r="E568" t="str">
        <f>IF(SUM('B1.1'!$U584:$Z584)=6,'B1.1'!D584,"")</f>
        <v/>
      </c>
      <c r="F568" t="str">
        <f>IF(SUM('B1.1'!$U584:$Z584)=6,'B1.1'!E584,"")</f>
        <v/>
      </c>
      <c r="G568" t="str">
        <f>IF(SUM('B1.1'!$U584:$Z584)=6,'B1.1'!F584,"")</f>
        <v/>
      </c>
      <c r="H568" t="str">
        <f>IF(SUM('B1.1'!$U584:$Z584)=6,'B1.1'!G584,"")</f>
        <v/>
      </c>
      <c r="I568" t="str">
        <f>IF(SUM('B1.1'!$U584:$Z584)=6,'B1.1'!H584,"")</f>
        <v/>
      </c>
      <c r="J568" t="str">
        <f>IF(SUM('B1.1'!$U584:$Z584)=6,'B1.1'!I584,"")</f>
        <v/>
      </c>
    </row>
    <row r="569" spans="1:10" x14ac:dyDescent="0.25">
      <c r="A569" t="str">
        <f>IF(SUM('B1.1'!U585:Z585)=6,'Angaben KH-Standort'!$D$27,"")</f>
        <v/>
      </c>
      <c r="B569" t="str">
        <f>IF(SUM('B1.1'!U585:Z585)=67,'Angaben KH-Standort'!$D$26,"")</f>
        <v/>
      </c>
      <c r="C569" t="str">
        <f>IF(SUM('B1.1'!U585:Z585)=6,'Angaben KH-Standort'!$D$13,"")</f>
        <v/>
      </c>
      <c r="D569" t="str">
        <f>IF(SUM('B1.1'!$U585:$Z585)=6,'B1.1'!C585,"")</f>
        <v/>
      </c>
      <c r="E569" t="str">
        <f>IF(SUM('B1.1'!$U585:$Z585)=6,'B1.1'!D585,"")</f>
        <v/>
      </c>
      <c r="F569" t="str">
        <f>IF(SUM('B1.1'!$U585:$Z585)=6,'B1.1'!E585,"")</f>
        <v/>
      </c>
      <c r="G569" t="str">
        <f>IF(SUM('B1.1'!$U585:$Z585)=6,'B1.1'!F585,"")</f>
        <v/>
      </c>
      <c r="H569" t="str">
        <f>IF(SUM('B1.1'!$U585:$Z585)=6,'B1.1'!G585,"")</f>
        <v/>
      </c>
      <c r="I569" t="str">
        <f>IF(SUM('B1.1'!$U585:$Z585)=6,'B1.1'!H585,"")</f>
        <v/>
      </c>
      <c r="J569" t="str">
        <f>IF(SUM('B1.1'!$U585:$Z585)=6,'B1.1'!I585,"")</f>
        <v/>
      </c>
    </row>
    <row r="570" spans="1:10" x14ac:dyDescent="0.25">
      <c r="A570" t="str">
        <f>IF(SUM('B1.1'!U586:Z586)=6,'Angaben KH-Standort'!$D$27,"")</f>
        <v/>
      </c>
      <c r="B570" t="str">
        <f>IF(SUM('B1.1'!U586:Z586)=67,'Angaben KH-Standort'!$D$26,"")</f>
        <v/>
      </c>
      <c r="C570" t="str">
        <f>IF(SUM('B1.1'!U586:Z586)=6,'Angaben KH-Standort'!$D$13,"")</f>
        <v/>
      </c>
      <c r="D570" t="str">
        <f>IF(SUM('B1.1'!$U586:$Z586)=6,'B1.1'!C586,"")</f>
        <v/>
      </c>
      <c r="E570" t="str">
        <f>IF(SUM('B1.1'!$U586:$Z586)=6,'B1.1'!D586,"")</f>
        <v/>
      </c>
      <c r="F570" t="str">
        <f>IF(SUM('B1.1'!$U586:$Z586)=6,'B1.1'!E586,"")</f>
        <v/>
      </c>
      <c r="G570" t="str">
        <f>IF(SUM('B1.1'!$U586:$Z586)=6,'B1.1'!F586,"")</f>
        <v/>
      </c>
      <c r="H570" t="str">
        <f>IF(SUM('B1.1'!$U586:$Z586)=6,'B1.1'!G586,"")</f>
        <v/>
      </c>
      <c r="I570" t="str">
        <f>IF(SUM('B1.1'!$U586:$Z586)=6,'B1.1'!H586,"")</f>
        <v/>
      </c>
      <c r="J570" t="str">
        <f>IF(SUM('B1.1'!$U586:$Z586)=6,'B1.1'!I586,"")</f>
        <v/>
      </c>
    </row>
    <row r="571" spans="1:10" x14ac:dyDescent="0.25">
      <c r="A571" t="str">
        <f>IF(SUM('B1.1'!U587:Z587)=6,'Angaben KH-Standort'!$D$27,"")</f>
        <v/>
      </c>
      <c r="B571" t="str">
        <f>IF(SUM('B1.1'!U587:Z587)=67,'Angaben KH-Standort'!$D$26,"")</f>
        <v/>
      </c>
      <c r="C571" t="str">
        <f>IF(SUM('B1.1'!U587:Z587)=6,'Angaben KH-Standort'!$D$13,"")</f>
        <v/>
      </c>
      <c r="D571" t="str">
        <f>IF(SUM('B1.1'!$U587:$Z587)=6,'B1.1'!C587,"")</f>
        <v/>
      </c>
      <c r="E571" t="str">
        <f>IF(SUM('B1.1'!$U587:$Z587)=6,'B1.1'!D587,"")</f>
        <v/>
      </c>
      <c r="F571" t="str">
        <f>IF(SUM('B1.1'!$U587:$Z587)=6,'B1.1'!E587,"")</f>
        <v/>
      </c>
      <c r="G571" t="str">
        <f>IF(SUM('B1.1'!$U587:$Z587)=6,'B1.1'!F587,"")</f>
        <v/>
      </c>
      <c r="H571" t="str">
        <f>IF(SUM('B1.1'!$U587:$Z587)=6,'B1.1'!G587,"")</f>
        <v/>
      </c>
      <c r="I571" t="str">
        <f>IF(SUM('B1.1'!$U587:$Z587)=6,'B1.1'!H587,"")</f>
        <v/>
      </c>
      <c r="J571" t="str">
        <f>IF(SUM('B1.1'!$U587:$Z587)=6,'B1.1'!I587,"")</f>
        <v/>
      </c>
    </row>
    <row r="572" spans="1:10" x14ac:dyDescent="0.25">
      <c r="A572" t="str">
        <f>IF(SUM('B1.1'!U588:Z588)=6,'Angaben KH-Standort'!$D$27,"")</f>
        <v/>
      </c>
      <c r="B572" t="str">
        <f>IF(SUM('B1.1'!U588:Z588)=67,'Angaben KH-Standort'!$D$26,"")</f>
        <v/>
      </c>
      <c r="C572" t="str">
        <f>IF(SUM('B1.1'!U588:Z588)=6,'Angaben KH-Standort'!$D$13,"")</f>
        <v/>
      </c>
      <c r="D572" t="str">
        <f>IF(SUM('B1.1'!$U588:$Z588)=6,'B1.1'!C588,"")</f>
        <v/>
      </c>
      <c r="E572" t="str">
        <f>IF(SUM('B1.1'!$U588:$Z588)=6,'B1.1'!D588,"")</f>
        <v/>
      </c>
      <c r="F572" t="str">
        <f>IF(SUM('B1.1'!$U588:$Z588)=6,'B1.1'!E588,"")</f>
        <v/>
      </c>
      <c r="G572" t="str">
        <f>IF(SUM('B1.1'!$U588:$Z588)=6,'B1.1'!F588,"")</f>
        <v/>
      </c>
      <c r="H572" t="str">
        <f>IF(SUM('B1.1'!$U588:$Z588)=6,'B1.1'!G588,"")</f>
        <v/>
      </c>
      <c r="I572" t="str">
        <f>IF(SUM('B1.1'!$U588:$Z588)=6,'B1.1'!H588,"")</f>
        <v/>
      </c>
      <c r="J572" t="str">
        <f>IF(SUM('B1.1'!$U588:$Z588)=6,'B1.1'!I588,"")</f>
        <v/>
      </c>
    </row>
    <row r="573" spans="1:10" x14ac:dyDescent="0.25">
      <c r="A573" t="str">
        <f>IF(SUM('B1.1'!U589:Z589)=6,'Angaben KH-Standort'!$D$27,"")</f>
        <v/>
      </c>
      <c r="B573" t="str">
        <f>IF(SUM('B1.1'!U589:Z589)=67,'Angaben KH-Standort'!$D$26,"")</f>
        <v/>
      </c>
      <c r="C573" t="str">
        <f>IF(SUM('B1.1'!U589:Z589)=6,'Angaben KH-Standort'!$D$13,"")</f>
        <v/>
      </c>
      <c r="D573" t="str">
        <f>IF(SUM('B1.1'!$U589:$Z589)=6,'B1.1'!C589,"")</f>
        <v/>
      </c>
      <c r="E573" t="str">
        <f>IF(SUM('B1.1'!$U589:$Z589)=6,'B1.1'!D589,"")</f>
        <v/>
      </c>
      <c r="F573" t="str">
        <f>IF(SUM('B1.1'!$U589:$Z589)=6,'B1.1'!E589,"")</f>
        <v/>
      </c>
      <c r="G573" t="str">
        <f>IF(SUM('B1.1'!$U589:$Z589)=6,'B1.1'!F589,"")</f>
        <v/>
      </c>
      <c r="H573" t="str">
        <f>IF(SUM('B1.1'!$U589:$Z589)=6,'B1.1'!G589,"")</f>
        <v/>
      </c>
      <c r="I573" t="str">
        <f>IF(SUM('B1.1'!$U589:$Z589)=6,'B1.1'!H589,"")</f>
        <v/>
      </c>
      <c r="J573" t="str">
        <f>IF(SUM('B1.1'!$U589:$Z589)=6,'B1.1'!I589,"")</f>
        <v/>
      </c>
    </row>
    <row r="574" spans="1:10" x14ac:dyDescent="0.25">
      <c r="A574" t="str">
        <f>IF(SUM('B1.1'!U590:Z590)=6,'Angaben KH-Standort'!$D$27,"")</f>
        <v/>
      </c>
      <c r="B574" t="str">
        <f>IF(SUM('B1.1'!U590:Z590)=67,'Angaben KH-Standort'!$D$26,"")</f>
        <v/>
      </c>
      <c r="C574" t="str">
        <f>IF(SUM('B1.1'!U590:Z590)=6,'Angaben KH-Standort'!$D$13,"")</f>
        <v/>
      </c>
      <c r="D574" t="str">
        <f>IF(SUM('B1.1'!$U590:$Z590)=6,'B1.1'!C590,"")</f>
        <v/>
      </c>
      <c r="E574" t="str">
        <f>IF(SUM('B1.1'!$U590:$Z590)=6,'B1.1'!D590,"")</f>
        <v/>
      </c>
      <c r="F574" t="str">
        <f>IF(SUM('B1.1'!$U590:$Z590)=6,'B1.1'!E590,"")</f>
        <v/>
      </c>
      <c r="G574" t="str">
        <f>IF(SUM('B1.1'!$U590:$Z590)=6,'B1.1'!F590,"")</f>
        <v/>
      </c>
      <c r="H574" t="str">
        <f>IF(SUM('B1.1'!$U590:$Z590)=6,'B1.1'!G590,"")</f>
        <v/>
      </c>
      <c r="I574" t="str">
        <f>IF(SUM('B1.1'!$U590:$Z590)=6,'B1.1'!H590,"")</f>
        <v/>
      </c>
      <c r="J574" t="str">
        <f>IF(SUM('B1.1'!$U590:$Z590)=6,'B1.1'!I590,"")</f>
        <v/>
      </c>
    </row>
    <row r="575" spans="1:10" x14ac:dyDescent="0.25">
      <c r="A575" t="str">
        <f>IF(SUM('B1.1'!U591:Z591)=6,'Angaben KH-Standort'!$D$27,"")</f>
        <v/>
      </c>
      <c r="B575" t="str">
        <f>IF(SUM('B1.1'!U591:Z591)=67,'Angaben KH-Standort'!$D$26,"")</f>
        <v/>
      </c>
      <c r="C575" t="str">
        <f>IF(SUM('B1.1'!U591:Z591)=6,'Angaben KH-Standort'!$D$13,"")</f>
        <v/>
      </c>
      <c r="D575" t="str">
        <f>IF(SUM('B1.1'!$U591:$Z591)=6,'B1.1'!C591,"")</f>
        <v/>
      </c>
      <c r="E575" t="str">
        <f>IF(SUM('B1.1'!$U591:$Z591)=6,'B1.1'!D591,"")</f>
        <v/>
      </c>
      <c r="F575" t="str">
        <f>IF(SUM('B1.1'!$U591:$Z591)=6,'B1.1'!E591,"")</f>
        <v/>
      </c>
      <c r="G575" t="str">
        <f>IF(SUM('B1.1'!$U591:$Z591)=6,'B1.1'!F591,"")</f>
        <v/>
      </c>
      <c r="H575" t="str">
        <f>IF(SUM('B1.1'!$U591:$Z591)=6,'B1.1'!G591,"")</f>
        <v/>
      </c>
      <c r="I575" t="str">
        <f>IF(SUM('B1.1'!$U591:$Z591)=6,'B1.1'!H591,"")</f>
        <v/>
      </c>
      <c r="J575" t="str">
        <f>IF(SUM('B1.1'!$U591:$Z591)=6,'B1.1'!I591,"")</f>
        <v/>
      </c>
    </row>
    <row r="576" spans="1:10" x14ac:dyDescent="0.25">
      <c r="A576" t="str">
        <f>IF(SUM('B1.1'!U592:Z592)=6,'Angaben KH-Standort'!$D$27,"")</f>
        <v/>
      </c>
      <c r="B576" t="str">
        <f>IF(SUM('B1.1'!U592:Z592)=67,'Angaben KH-Standort'!$D$26,"")</f>
        <v/>
      </c>
      <c r="C576" t="str">
        <f>IF(SUM('B1.1'!U592:Z592)=6,'Angaben KH-Standort'!$D$13,"")</f>
        <v/>
      </c>
      <c r="D576" t="str">
        <f>IF(SUM('B1.1'!$U592:$Z592)=6,'B1.1'!C592,"")</f>
        <v/>
      </c>
      <c r="E576" t="str">
        <f>IF(SUM('B1.1'!$U592:$Z592)=6,'B1.1'!D592,"")</f>
        <v/>
      </c>
      <c r="F576" t="str">
        <f>IF(SUM('B1.1'!$U592:$Z592)=6,'B1.1'!E592,"")</f>
        <v/>
      </c>
      <c r="G576" t="str">
        <f>IF(SUM('B1.1'!$U592:$Z592)=6,'B1.1'!F592,"")</f>
        <v/>
      </c>
      <c r="H576" t="str">
        <f>IF(SUM('B1.1'!$U592:$Z592)=6,'B1.1'!G592,"")</f>
        <v/>
      </c>
      <c r="I576" t="str">
        <f>IF(SUM('B1.1'!$U592:$Z592)=6,'B1.1'!H592,"")</f>
        <v/>
      </c>
      <c r="J576" t="str">
        <f>IF(SUM('B1.1'!$U592:$Z592)=6,'B1.1'!I592,"")</f>
        <v/>
      </c>
    </row>
    <row r="577" spans="1:10" x14ac:dyDescent="0.25">
      <c r="A577" t="str">
        <f>IF(SUM('B1.1'!U593:Z593)=6,'Angaben KH-Standort'!$D$27,"")</f>
        <v/>
      </c>
      <c r="B577" t="str">
        <f>IF(SUM('B1.1'!U593:Z593)=67,'Angaben KH-Standort'!$D$26,"")</f>
        <v/>
      </c>
      <c r="C577" t="str">
        <f>IF(SUM('B1.1'!U593:Z593)=6,'Angaben KH-Standort'!$D$13,"")</f>
        <v/>
      </c>
      <c r="D577" t="str">
        <f>IF(SUM('B1.1'!$U593:$Z593)=6,'B1.1'!C593,"")</f>
        <v/>
      </c>
      <c r="E577" t="str">
        <f>IF(SUM('B1.1'!$U593:$Z593)=6,'B1.1'!D593,"")</f>
        <v/>
      </c>
      <c r="F577" t="str">
        <f>IF(SUM('B1.1'!$U593:$Z593)=6,'B1.1'!E593,"")</f>
        <v/>
      </c>
      <c r="G577" t="str">
        <f>IF(SUM('B1.1'!$U593:$Z593)=6,'B1.1'!F593,"")</f>
        <v/>
      </c>
      <c r="H577" t="str">
        <f>IF(SUM('B1.1'!$U593:$Z593)=6,'B1.1'!G593,"")</f>
        <v/>
      </c>
      <c r="I577" t="str">
        <f>IF(SUM('B1.1'!$U593:$Z593)=6,'B1.1'!H593,"")</f>
        <v/>
      </c>
      <c r="J577" t="str">
        <f>IF(SUM('B1.1'!$U593:$Z593)=6,'B1.1'!I593,"")</f>
        <v/>
      </c>
    </row>
    <row r="578" spans="1:10" x14ac:dyDescent="0.25">
      <c r="A578" t="str">
        <f>IF(SUM('B1.1'!U594:Z594)=6,'Angaben KH-Standort'!$D$27,"")</f>
        <v/>
      </c>
      <c r="B578" t="str">
        <f>IF(SUM('B1.1'!U594:Z594)=67,'Angaben KH-Standort'!$D$26,"")</f>
        <v/>
      </c>
      <c r="C578" t="str">
        <f>IF(SUM('B1.1'!U594:Z594)=6,'Angaben KH-Standort'!$D$13,"")</f>
        <v/>
      </c>
      <c r="D578" t="str">
        <f>IF(SUM('B1.1'!$U594:$Z594)=6,'B1.1'!C594,"")</f>
        <v/>
      </c>
      <c r="E578" t="str">
        <f>IF(SUM('B1.1'!$U594:$Z594)=6,'B1.1'!D594,"")</f>
        <v/>
      </c>
      <c r="F578" t="str">
        <f>IF(SUM('B1.1'!$U594:$Z594)=6,'B1.1'!E594,"")</f>
        <v/>
      </c>
      <c r="G578" t="str">
        <f>IF(SUM('B1.1'!$U594:$Z594)=6,'B1.1'!F594,"")</f>
        <v/>
      </c>
      <c r="H578" t="str">
        <f>IF(SUM('B1.1'!$U594:$Z594)=6,'B1.1'!G594,"")</f>
        <v/>
      </c>
      <c r="I578" t="str">
        <f>IF(SUM('B1.1'!$U594:$Z594)=6,'B1.1'!H594,"")</f>
        <v/>
      </c>
      <c r="J578" t="str">
        <f>IF(SUM('B1.1'!$U594:$Z594)=6,'B1.1'!I594,"")</f>
        <v/>
      </c>
    </row>
    <row r="579" spans="1:10" x14ac:dyDescent="0.25">
      <c r="A579" t="str">
        <f>IF(SUM('B1.1'!U595:Z595)=6,'Angaben KH-Standort'!$D$27,"")</f>
        <v/>
      </c>
      <c r="B579" t="str">
        <f>IF(SUM('B1.1'!U595:Z595)=67,'Angaben KH-Standort'!$D$26,"")</f>
        <v/>
      </c>
      <c r="C579" t="str">
        <f>IF(SUM('B1.1'!U595:Z595)=6,'Angaben KH-Standort'!$D$13,"")</f>
        <v/>
      </c>
      <c r="D579" t="str">
        <f>IF(SUM('B1.1'!$U595:$Z595)=6,'B1.1'!C595,"")</f>
        <v/>
      </c>
      <c r="E579" t="str">
        <f>IF(SUM('B1.1'!$U595:$Z595)=6,'B1.1'!D595,"")</f>
        <v/>
      </c>
      <c r="F579" t="str">
        <f>IF(SUM('B1.1'!$U595:$Z595)=6,'B1.1'!E595,"")</f>
        <v/>
      </c>
      <c r="G579" t="str">
        <f>IF(SUM('B1.1'!$U595:$Z595)=6,'B1.1'!F595,"")</f>
        <v/>
      </c>
      <c r="H579" t="str">
        <f>IF(SUM('B1.1'!$U595:$Z595)=6,'B1.1'!G595,"")</f>
        <v/>
      </c>
      <c r="I579" t="str">
        <f>IF(SUM('B1.1'!$U595:$Z595)=6,'B1.1'!H595,"")</f>
        <v/>
      </c>
      <c r="J579" t="str">
        <f>IF(SUM('B1.1'!$U595:$Z595)=6,'B1.1'!I595,"")</f>
        <v/>
      </c>
    </row>
    <row r="580" spans="1:10" x14ac:dyDescent="0.25">
      <c r="A580" t="str">
        <f>IF(SUM('B1.1'!U596:Z596)=6,'Angaben KH-Standort'!$D$27,"")</f>
        <v/>
      </c>
      <c r="B580" t="str">
        <f>IF(SUM('B1.1'!U596:Z596)=67,'Angaben KH-Standort'!$D$26,"")</f>
        <v/>
      </c>
      <c r="C580" t="str">
        <f>IF(SUM('B1.1'!U596:Z596)=6,'Angaben KH-Standort'!$D$13,"")</f>
        <v/>
      </c>
      <c r="D580" t="str">
        <f>IF(SUM('B1.1'!$U596:$Z596)=6,'B1.1'!C596,"")</f>
        <v/>
      </c>
      <c r="E580" t="str">
        <f>IF(SUM('B1.1'!$U596:$Z596)=6,'B1.1'!D596,"")</f>
        <v/>
      </c>
      <c r="F580" t="str">
        <f>IF(SUM('B1.1'!$U596:$Z596)=6,'B1.1'!E596,"")</f>
        <v/>
      </c>
      <c r="G580" t="str">
        <f>IF(SUM('B1.1'!$U596:$Z596)=6,'B1.1'!F596,"")</f>
        <v/>
      </c>
      <c r="H580" t="str">
        <f>IF(SUM('B1.1'!$U596:$Z596)=6,'B1.1'!G596,"")</f>
        <v/>
      </c>
      <c r="I580" t="str">
        <f>IF(SUM('B1.1'!$U596:$Z596)=6,'B1.1'!H596,"")</f>
        <v/>
      </c>
      <c r="J580" t="str">
        <f>IF(SUM('B1.1'!$U596:$Z596)=6,'B1.1'!I596,"")</f>
        <v/>
      </c>
    </row>
    <row r="581" spans="1:10" x14ac:dyDescent="0.25">
      <c r="A581" t="str">
        <f>IF(SUM('B1.1'!U597:Z597)=6,'Angaben KH-Standort'!$D$27,"")</f>
        <v/>
      </c>
      <c r="B581" t="str">
        <f>IF(SUM('B1.1'!U597:Z597)=67,'Angaben KH-Standort'!$D$26,"")</f>
        <v/>
      </c>
      <c r="C581" t="str">
        <f>IF(SUM('B1.1'!U597:Z597)=6,'Angaben KH-Standort'!$D$13,"")</f>
        <v/>
      </c>
      <c r="D581" t="str">
        <f>IF(SUM('B1.1'!$U597:$Z597)=6,'B1.1'!C597,"")</f>
        <v/>
      </c>
      <c r="E581" t="str">
        <f>IF(SUM('B1.1'!$U597:$Z597)=6,'B1.1'!D597,"")</f>
        <v/>
      </c>
      <c r="F581" t="str">
        <f>IF(SUM('B1.1'!$U597:$Z597)=6,'B1.1'!E597,"")</f>
        <v/>
      </c>
      <c r="G581" t="str">
        <f>IF(SUM('B1.1'!$U597:$Z597)=6,'B1.1'!F597,"")</f>
        <v/>
      </c>
      <c r="H581" t="str">
        <f>IF(SUM('B1.1'!$U597:$Z597)=6,'B1.1'!G597,"")</f>
        <v/>
      </c>
      <c r="I581" t="str">
        <f>IF(SUM('B1.1'!$U597:$Z597)=6,'B1.1'!H597,"")</f>
        <v/>
      </c>
      <c r="J581" t="str">
        <f>IF(SUM('B1.1'!$U597:$Z597)=6,'B1.1'!I597,"")</f>
        <v/>
      </c>
    </row>
    <row r="582" spans="1:10" x14ac:dyDescent="0.25">
      <c r="A582" t="str">
        <f>IF(SUM('B1.1'!U598:Z598)=6,'Angaben KH-Standort'!$D$27,"")</f>
        <v/>
      </c>
      <c r="B582" t="str">
        <f>IF(SUM('B1.1'!U598:Z598)=67,'Angaben KH-Standort'!$D$26,"")</f>
        <v/>
      </c>
      <c r="C582" t="str">
        <f>IF(SUM('B1.1'!U598:Z598)=6,'Angaben KH-Standort'!$D$13,"")</f>
        <v/>
      </c>
      <c r="D582" t="str">
        <f>IF(SUM('B1.1'!$U598:$Z598)=6,'B1.1'!C598,"")</f>
        <v/>
      </c>
      <c r="E582" t="str">
        <f>IF(SUM('B1.1'!$U598:$Z598)=6,'B1.1'!D598,"")</f>
        <v/>
      </c>
      <c r="F582" t="str">
        <f>IF(SUM('B1.1'!$U598:$Z598)=6,'B1.1'!E598,"")</f>
        <v/>
      </c>
      <c r="G582" t="str">
        <f>IF(SUM('B1.1'!$U598:$Z598)=6,'B1.1'!F598,"")</f>
        <v/>
      </c>
      <c r="H582" t="str">
        <f>IF(SUM('B1.1'!$U598:$Z598)=6,'B1.1'!G598,"")</f>
        <v/>
      </c>
      <c r="I582" t="str">
        <f>IF(SUM('B1.1'!$U598:$Z598)=6,'B1.1'!H598,"")</f>
        <v/>
      </c>
      <c r="J582" t="str">
        <f>IF(SUM('B1.1'!$U598:$Z598)=6,'B1.1'!I598,"")</f>
        <v/>
      </c>
    </row>
    <row r="583" spans="1:10" x14ac:dyDescent="0.25">
      <c r="A583" t="str">
        <f>IF(SUM('B1.1'!U599:Z599)=6,'Angaben KH-Standort'!$D$27,"")</f>
        <v/>
      </c>
      <c r="B583" t="str">
        <f>IF(SUM('B1.1'!U599:Z599)=67,'Angaben KH-Standort'!$D$26,"")</f>
        <v/>
      </c>
      <c r="C583" t="str">
        <f>IF(SUM('B1.1'!U599:Z599)=6,'Angaben KH-Standort'!$D$13,"")</f>
        <v/>
      </c>
      <c r="D583" t="str">
        <f>IF(SUM('B1.1'!$U599:$Z599)=6,'B1.1'!C599,"")</f>
        <v/>
      </c>
      <c r="E583" t="str">
        <f>IF(SUM('B1.1'!$U599:$Z599)=6,'B1.1'!D599,"")</f>
        <v/>
      </c>
      <c r="F583" t="str">
        <f>IF(SUM('B1.1'!$U599:$Z599)=6,'B1.1'!E599,"")</f>
        <v/>
      </c>
      <c r="G583" t="str">
        <f>IF(SUM('B1.1'!$U599:$Z599)=6,'B1.1'!F599,"")</f>
        <v/>
      </c>
      <c r="H583" t="str">
        <f>IF(SUM('B1.1'!$U599:$Z599)=6,'B1.1'!G599,"")</f>
        <v/>
      </c>
      <c r="I583" t="str">
        <f>IF(SUM('B1.1'!$U599:$Z599)=6,'B1.1'!H599,"")</f>
        <v/>
      </c>
      <c r="J583" t="str">
        <f>IF(SUM('B1.1'!$U599:$Z599)=6,'B1.1'!I599,"")</f>
        <v/>
      </c>
    </row>
    <row r="584" spans="1:10" x14ac:dyDescent="0.25">
      <c r="A584" t="str">
        <f>IF(SUM('B1.1'!U600:Z600)=6,'Angaben KH-Standort'!$D$27,"")</f>
        <v/>
      </c>
      <c r="B584" t="str">
        <f>IF(SUM('B1.1'!U600:Z600)=67,'Angaben KH-Standort'!$D$26,"")</f>
        <v/>
      </c>
      <c r="C584" t="str">
        <f>IF(SUM('B1.1'!U600:Z600)=6,'Angaben KH-Standort'!$D$13,"")</f>
        <v/>
      </c>
      <c r="D584" t="str">
        <f>IF(SUM('B1.1'!$U600:$Z600)=6,'B1.1'!C600,"")</f>
        <v/>
      </c>
      <c r="E584" t="str">
        <f>IF(SUM('B1.1'!$U600:$Z600)=6,'B1.1'!D600,"")</f>
        <v/>
      </c>
      <c r="F584" t="str">
        <f>IF(SUM('B1.1'!$U600:$Z600)=6,'B1.1'!E600,"")</f>
        <v/>
      </c>
      <c r="G584" t="str">
        <f>IF(SUM('B1.1'!$U600:$Z600)=6,'B1.1'!F600,"")</f>
        <v/>
      </c>
      <c r="H584" t="str">
        <f>IF(SUM('B1.1'!$U600:$Z600)=6,'B1.1'!G600,"")</f>
        <v/>
      </c>
      <c r="I584" t="str">
        <f>IF(SUM('B1.1'!$U600:$Z600)=6,'B1.1'!H600,"")</f>
        <v/>
      </c>
      <c r="J584" t="str">
        <f>IF(SUM('B1.1'!$U600:$Z600)=6,'B1.1'!I600,"")</f>
        <v/>
      </c>
    </row>
    <row r="585" spans="1:10" x14ac:dyDescent="0.25">
      <c r="A585" t="str">
        <f>IF(SUM('B1.1'!U601:Z601)=6,'Angaben KH-Standort'!$D$27,"")</f>
        <v/>
      </c>
      <c r="B585" t="str">
        <f>IF(SUM('B1.1'!U601:Z601)=67,'Angaben KH-Standort'!$D$26,"")</f>
        <v/>
      </c>
      <c r="C585" t="str">
        <f>IF(SUM('B1.1'!U601:Z601)=6,'Angaben KH-Standort'!$D$13,"")</f>
        <v/>
      </c>
      <c r="D585" t="str">
        <f>IF(SUM('B1.1'!$U601:$Z601)=6,'B1.1'!C601,"")</f>
        <v/>
      </c>
      <c r="E585" t="str">
        <f>IF(SUM('B1.1'!$U601:$Z601)=6,'B1.1'!D601,"")</f>
        <v/>
      </c>
      <c r="F585" t="str">
        <f>IF(SUM('B1.1'!$U601:$Z601)=6,'B1.1'!E601,"")</f>
        <v/>
      </c>
      <c r="G585" t="str">
        <f>IF(SUM('B1.1'!$U601:$Z601)=6,'B1.1'!F601,"")</f>
        <v/>
      </c>
      <c r="H585" t="str">
        <f>IF(SUM('B1.1'!$U601:$Z601)=6,'B1.1'!G601,"")</f>
        <v/>
      </c>
      <c r="I585" t="str">
        <f>IF(SUM('B1.1'!$U601:$Z601)=6,'B1.1'!H601,"")</f>
        <v/>
      </c>
      <c r="J585" t="str">
        <f>IF(SUM('B1.1'!$U601:$Z601)=6,'B1.1'!I601,"")</f>
        <v/>
      </c>
    </row>
    <row r="586" spans="1:10" x14ac:dyDescent="0.25">
      <c r="A586" t="str">
        <f>IF(SUM('B1.1'!U602:Z602)=6,'Angaben KH-Standort'!$D$27,"")</f>
        <v/>
      </c>
      <c r="B586" t="str">
        <f>IF(SUM('B1.1'!U602:Z602)=67,'Angaben KH-Standort'!$D$26,"")</f>
        <v/>
      </c>
      <c r="C586" t="str">
        <f>IF(SUM('B1.1'!U602:Z602)=6,'Angaben KH-Standort'!$D$13,"")</f>
        <v/>
      </c>
      <c r="D586" t="str">
        <f>IF(SUM('B1.1'!$U602:$Z602)=6,'B1.1'!C602,"")</f>
        <v/>
      </c>
      <c r="E586" t="str">
        <f>IF(SUM('B1.1'!$U602:$Z602)=6,'B1.1'!D602,"")</f>
        <v/>
      </c>
      <c r="F586" t="str">
        <f>IF(SUM('B1.1'!$U602:$Z602)=6,'B1.1'!E602,"")</f>
        <v/>
      </c>
      <c r="G586" t="str">
        <f>IF(SUM('B1.1'!$U602:$Z602)=6,'B1.1'!F602,"")</f>
        <v/>
      </c>
      <c r="H586" t="str">
        <f>IF(SUM('B1.1'!$U602:$Z602)=6,'B1.1'!G602,"")</f>
        <v/>
      </c>
      <c r="I586" t="str">
        <f>IF(SUM('B1.1'!$U602:$Z602)=6,'B1.1'!H602,"")</f>
        <v/>
      </c>
      <c r="J586" t="str">
        <f>IF(SUM('B1.1'!$U602:$Z602)=6,'B1.1'!I602,"")</f>
        <v/>
      </c>
    </row>
    <row r="587" spans="1:10" x14ac:dyDescent="0.25">
      <c r="A587" t="str">
        <f>IF(SUM('B1.1'!U603:Z603)=6,'Angaben KH-Standort'!$D$27,"")</f>
        <v/>
      </c>
      <c r="B587" t="str">
        <f>IF(SUM('B1.1'!U603:Z603)=67,'Angaben KH-Standort'!$D$26,"")</f>
        <v/>
      </c>
      <c r="C587" t="str">
        <f>IF(SUM('B1.1'!U603:Z603)=6,'Angaben KH-Standort'!$D$13,"")</f>
        <v/>
      </c>
      <c r="D587" t="str">
        <f>IF(SUM('B1.1'!$U603:$Z603)=6,'B1.1'!C603,"")</f>
        <v/>
      </c>
      <c r="E587" t="str">
        <f>IF(SUM('B1.1'!$U603:$Z603)=6,'B1.1'!D603,"")</f>
        <v/>
      </c>
      <c r="F587" t="str">
        <f>IF(SUM('B1.1'!$U603:$Z603)=6,'B1.1'!E603,"")</f>
        <v/>
      </c>
      <c r="G587" t="str">
        <f>IF(SUM('B1.1'!$U603:$Z603)=6,'B1.1'!F603,"")</f>
        <v/>
      </c>
      <c r="H587" t="str">
        <f>IF(SUM('B1.1'!$U603:$Z603)=6,'B1.1'!G603,"")</f>
        <v/>
      </c>
      <c r="I587" t="str">
        <f>IF(SUM('B1.1'!$U603:$Z603)=6,'B1.1'!H603,"")</f>
        <v/>
      </c>
      <c r="J587" t="str">
        <f>IF(SUM('B1.1'!$U603:$Z603)=6,'B1.1'!I603,"")</f>
        <v/>
      </c>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J586"/>
  <sheetViews>
    <sheetView workbookViewId="0">
      <selection activeCell="H2" sqref="H2"/>
    </sheetView>
  </sheetViews>
  <sheetFormatPr baseColWidth="10" defaultRowHeight="15" x14ac:dyDescent="0.25"/>
  <cols>
    <col min="1" max="1" width="8.7109375" bestFit="1" customWidth="1"/>
    <col min="4" max="4" width="27.140625" bestFit="1" customWidth="1"/>
    <col min="8" max="8" width="19.28515625" style="188" bestFit="1" customWidth="1"/>
    <col min="12" max="12" width="23" customWidth="1"/>
  </cols>
  <sheetData>
    <row r="1" spans="1:10" x14ac:dyDescent="0.25">
      <c r="A1" t="s">
        <v>91</v>
      </c>
      <c r="B1" t="s">
        <v>92</v>
      </c>
      <c r="C1" t="s">
        <v>89</v>
      </c>
      <c r="D1" t="s">
        <v>103</v>
      </c>
      <c r="E1" t="s">
        <v>102</v>
      </c>
      <c r="F1" t="s">
        <v>89</v>
      </c>
      <c r="G1" t="s">
        <v>13</v>
      </c>
      <c r="H1" s="188" t="s">
        <v>106</v>
      </c>
      <c r="I1" t="s">
        <v>145</v>
      </c>
      <c r="J1" t="s">
        <v>107</v>
      </c>
    </row>
    <row r="2" spans="1:10" x14ac:dyDescent="0.25">
      <c r="A2" t="str">
        <f>IF(SUM('B1.2'!T18:Z18)=7,'Angaben KH-Standort'!$D$27,"")</f>
        <v/>
      </c>
      <c r="B2" t="str">
        <f>IF(SUM('B1.2'!T18:Z18)=7,'Angaben KH-Standort'!$D$26,"")</f>
        <v/>
      </c>
      <c r="C2" t="str">
        <f>IF(SUM('B1.2'!T18:Z18)=7,'Angaben KH-Standort'!$D$13,"")</f>
        <v/>
      </c>
      <c r="D2" t="str">
        <f>IF(SUM('B1.2'!$T18:$Z18)=7,'B1.2'!C18,"")</f>
        <v/>
      </c>
      <c r="E2" t="str">
        <f>IF(SUM('B1.2'!$T18:$Z18)=7,'B1.2'!D18,"")</f>
        <v/>
      </c>
      <c r="F2" t="str">
        <f>IF(SUM('B1.2'!$T18:$Z18)=7,'B1.2'!E18,"")</f>
        <v/>
      </c>
      <c r="G2" t="str">
        <f>IF(SUM('B1.2'!$T18:$Z18)=7,'B1.2'!F18,"")</f>
        <v/>
      </c>
      <c r="H2" s="188" t="str">
        <f>IF(SUM('B1.2'!$T18:$Z18)=7,'B1.2'!G18,"")</f>
        <v/>
      </c>
      <c r="I2" t="str">
        <f>IF(SUM('B1.2'!$T18:$Z18)=7,'B1.2'!H18,"")</f>
        <v/>
      </c>
      <c r="J2" t="str">
        <f>IF(SUM('B1.2'!$T18:$Z18)=7,'B1.2'!I18,"")</f>
        <v/>
      </c>
    </row>
    <row r="3" spans="1:10" x14ac:dyDescent="0.25">
      <c r="A3" t="str">
        <f>IF(SUM('B1.2'!T19:Z19)=7,'Angaben KH-Standort'!$D$27,"")</f>
        <v/>
      </c>
      <c r="B3" t="str">
        <f>IF(SUM('B1.2'!T19:Z19)=7,'Angaben KH-Standort'!$D$26,"")</f>
        <v/>
      </c>
      <c r="C3" t="str">
        <f>IF(SUM('B1.2'!T19:Z19)=7,'Angaben KH-Standort'!$D$13,"")</f>
        <v/>
      </c>
      <c r="D3" t="str">
        <f>IF(SUM('B1.2'!$T19:$Z19)=7,'B1.2'!C19,"")</f>
        <v/>
      </c>
      <c r="E3" t="str">
        <f>IF(SUM('B1.2'!$T19:$Z19)=7,'B1.2'!D19,"")</f>
        <v/>
      </c>
      <c r="F3" t="str">
        <f>IF(SUM('B1.2'!$T19:$Z19)=7,'B1.2'!E19,"")</f>
        <v/>
      </c>
      <c r="G3" t="str">
        <f>IF(SUM('B1.2'!$T19:$Z19)=7,'B1.2'!F19,"")</f>
        <v/>
      </c>
      <c r="H3" s="188" t="str">
        <f>IF(SUM('B1.2'!$T19:$Z19)=7,'B1.2'!G19,"")</f>
        <v/>
      </c>
      <c r="I3" t="str">
        <f>IF(SUM('B1.2'!$T19:$Z19)=7,'B1.2'!H19,"")</f>
        <v/>
      </c>
      <c r="J3" t="str">
        <f>IF(SUM('B1.2'!$T19:$Z19)=7,'B1.2'!I19,"")</f>
        <v/>
      </c>
    </row>
    <row r="4" spans="1:10" x14ac:dyDescent="0.25">
      <c r="A4" t="str">
        <f>IF(SUM('B1.2'!T20:Z20)=7,'Angaben KH-Standort'!$D$27,"")</f>
        <v/>
      </c>
      <c r="B4" t="str">
        <f>IF(SUM('B1.2'!T20:Z20)=7,'Angaben KH-Standort'!$D$26,"")</f>
        <v/>
      </c>
      <c r="C4" t="str">
        <f>IF(SUM('B1.2'!T20:Z20)=7,'Angaben KH-Standort'!$D$13,"")</f>
        <v/>
      </c>
      <c r="D4" t="str">
        <f>IF(SUM('B1.2'!$T20:$Z20)=7,'B1.2'!C20,"")</f>
        <v/>
      </c>
      <c r="E4" t="str">
        <f>IF(SUM('B1.2'!$T20:$Z20)=7,'B1.2'!D20,"")</f>
        <v/>
      </c>
      <c r="F4" t="str">
        <f>IF(SUM('B1.2'!$T20:$Z20)=7,'B1.2'!E20,"")</f>
        <v/>
      </c>
      <c r="G4" t="str">
        <f>IF(SUM('B1.2'!$T20:$Z20)=7,'B1.2'!F20,"")</f>
        <v/>
      </c>
      <c r="H4" s="188" t="str">
        <f>IF(SUM('B1.2'!$T20:$Z20)=7,'B1.2'!G20,"")</f>
        <v/>
      </c>
      <c r="I4" t="str">
        <f>IF(SUM('B1.2'!$T20:$Z20)=7,'B1.2'!H20,"")</f>
        <v/>
      </c>
      <c r="J4" t="str">
        <f>IF(SUM('B1.2'!$T20:$Z20)=7,'B1.2'!I20,"")</f>
        <v/>
      </c>
    </row>
    <row r="5" spans="1:10" x14ac:dyDescent="0.25">
      <c r="A5" t="str">
        <f>IF(SUM('B1.2'!T21:Z21)=7,'Angaben KH-Standort'!$D$27,"")</f>
        <v/>
      </c>
      <c r="B5" t="str">
        <f>IF(SUM('B1.2'!T21:Z21)=7,'Angaben KH-Standort'!$D$26,"")</f>
        <v/>
      </c>
      <c r="C5" t="str">
        <f>IF(SUM('B1.2'!T21:Z21)=7,'Angaben KH-Standort'!$D$13,"")</f>
        <v/>
      </c>
      <c r="D5" t="str">
        <f>IF(SUM('B1.2'!$T21:$Z21)=7,'B1.2'!C21,"")</f>
        <v/>
      </c>
      <c r="E5" t="str">
        <f>IF(SUM('B1.2'!$T21:$Z21)=7,'B1.2'!D21,"")</f>
        <v/>
      </c>
      <c r="F5" t="str">
        <f>IF(SUM('B1.2'!$T21:$Z21)=7,'B1.2'!E21,"")</f>
        <v/>
      </c>
      <c r="G5" t="str">
        <f>IF(SUM('B1.2'!$T21:$Z21)=7,'B1.2'!F21,"")</f>
        <v/>
      </c>
      <c r="H5" s="188" t="str">
        <f>IF(SUM('B1.2'!$T21:$Z21)=7,'B1.2'!G21,"")</f>
        <v/>
      </c>
      <c r="I5" t="str">
        <f>IF(SUM('B1.2'!$T21:$Z21)=7,'B1.2'!H21,"")</f>
        <v/>
      </c>
      <c r="J5" t="str">
        <f>IF(SUM('B1.2'!$T21:$Z21)=7,'B1.2'!I21,"")</f>
        <v/>
      </c>
    </row>
    <row r="6" spans="1:10" x14ac:dyDescent="0.25">
      <c r="A6" t="str">
        <f>IF(SUM('B1.2'!T22:Z22)=7,'Angaben KH-Standort'!$D$27,"")</f>
        <v/>
      </c>
      <c r="B6" t="str">
        <f>IF(SUM('B1.2'!T22:Z22)=7,'Angaben KH-Standort'!$D$26,"")</f>
        <v/>
      </c>
      <c r="C6" t="str">
        <f>IF(SUM('B1.2'!T22:Z22)=7,'Angaben KH-Standort'!$D$13,"")</f>
        <v/>
      </c>
      <c r="D6" t="str">
        <f>IF(SUM('B1.2'!$T22:$Z22)=7,'B1.2'!C22,"")</f>
        <v/>
      </c>
      <c r="E6" t="str">
        <f>IF(SUM('B1.2'!$T22:$Z22)=7,'B1.2'!D22,"")</f>
        <v/>
      </c>
      <c r="F6" t="str">
        <f>IF(SUM('B1.2'!$T22:$Z22)=7,'B1.2'!E22,"")</f>
        <v/>
      </c>
      <c r="G6" t="str">
        <f>IF(SUM('B1.2'!$T22:$Z22)=7,'B1.2'!F22,"")</f>
        <v/>
      </c>
      <c r="H6" s="188" t="str">
        <f>IF(SUM('B1.2'!$T22:$Z22)=7,'B1.2'!G22,"")</f>
        <v/>
      </c>
      <c r="I6" t="str">
        <f>IF(SUM('B1.2'!$T22:$Z22)=7,'B1.2'!H22,"")</f>
        <v/>
      </c>
      <c r="J6" t="str">
        <f>IF(SUM('B1.2'!$T22:$Z22)=7,'B1.2'!I22,"")</f>
        <v/>
      </c>
    </row>
    <row r="7" spans="1:10" x14ac:dyDescent="0.25">
      <c r="A7" t="str">
        <f>IF(SUM('B1.2'!T23:Z23)=7,'Angaben KH-Standort'!$D$27,"")</f>
        <v/>
      </c>
      <c r="B7" t="str">
        <f>IF(SUM('B1.2'!T23:Z23)=7,'Angaben KH-Standort'!$D$26,"")</f>
        <v/>
      </c>
      <c r="C7" t="str">
        <f>IF(SUM('B1.2'!T23:Z23)=7,'Angaben KH-Standort'!$D$13,"")</f>
        <v/>
      </c>
      <c r="D7" t="str">
        <f>IF(SUM('B1.2'!$T23:$Z23)=7,'B1.2'!C23,"")</f>
        <v/>
      </c>
      <c r="E7" t="str">
        <f>IF(SUM('B1.2'!$T23:$Z23)=7,'B1.2'!D23,"")</f>
        <v/>
      </c>
      <c r="F7" t="str">
        <f>IF(SUM('B1.2'!$T23:$Z23)=7,'B1.2'!E23,"")</f>
        <v/>
      </c>
      <c r="G7" t="str">
        <f>IF(SUM('B1.2'!$T23:$Z23)=7,'B1.2'!F23,"")</f>
        <v/>
      </c>
      <c r="H7" s="188" t="str">
        <f>IF(SUM('B1.2'!$T23:$Z23)=7,'B1.2'!G23,"")</f>
        <v/>
      </c>
      <c r="I7" t="str">
        <f>IF(SUM('B1.2'!$T23:$Z23)=7,'B1.2'!H23,"")</f>
        <v/>
      </c>
      <c r="J7" t="str">
        <f>IF(SUM('B1.2'!$T23:$Z23)=7,'B1.2'!I23,"")</f>
        <v/>
      </c>
    </row>
    <row r="8" spans="1:10" x14ac:dyDescent="0.25">
      <c r="A8" t="str">
        <f>IF(SUM('B1.2'!T24:Z24)=7,'Angaben KH-Standort'!$D$27,"")</f>
        <v/>
      </c>
      <c r="B8" t="str">
        <f>IF(SUM('B1.2'!T24:Z24)=7,'Angaben KH-Standort'!$D$26,"")</f>
        <v/>
      </c>
      <c r="C8" t="str">
        <f>IF(SUM('B1.2'!T24:Z24)=7,'Angaben KH-Standort'!$D$13,"")</f>
        <v/>
      </c>
      <c r="D8" t="str">
        <f>IF(SUM('B1.2'!$T24:$Z24)=7,'B1.2'!C24,"")</f>
        <v/>
      </c>
      <c r="E8" t="str">
        <f>IF(SUM('B1.2'!$T24:$Z24)=7,'B1.2'!D24,"")</f>
        <v/>
      </c>
      <c r="F8" t="str">
        <f>IF(SUM('B1.2'!$T24:$Z24)=7,'B1.2'!E24,"")</f>
        <v/>
      </c>
      <c r="G8" t="str">
        <f>IF(SUM('B1.2'!$T24:$Z24)=7,'B1.2'!F24,"")</f>
        <v/>
      </c>
      <c r="H8" s="188" t="str">
        <f>IF(SUM('B1.2'!$T24:$Z24)=7,'B1.2'!G24,"")</f>
        <v/>
      </c>
      <c r="I8" t="str">
        <f>IF(SUM('B1.2'!$T24:$Z24)=7,'B1.2'!H24,"")</f>
        <v/>
      </c>
      <c r="J8" t="str">
        <f>IF(SUM('B1.2'!$T24:$Z24)=7,'B1.2'!I24,"")</f>
        <v/>
      </c>
    </row>
    <row r="9" spans="1:10" x14ac:dyDescent="0.25">
      <c r="A9" t="str">
        <f>IF(SUM('B1.2'!T25:Z25)=7,'Angaben KH-Standort'!$D$27,"")</f>
        <v/>
      </c>
      <c r="B9" t="str">
        <f>IF(SUM('B1.2'!T25:Z25)=7,'Angaben KH-Standort'!$D$26,"")</f>
        <v/>
      </c>
      <c r="C9" t="str">
        <f>IF(SUM('B1.2'!T25:Z25)=7,'Angaben KH-Standort'!$D$13,"")</f>
        <v/>
      </c>
      <c r="D9" t="str">
        <f>IF(SUM('B1.2'!$T25:$Z25)=7,'B1.2'!C25,"")</f>
        <v/>
      </c>
      <c r="E9" t="str">
        <f>IF(SUM('B1.2'!$T25:$Z25)=7,'B1.2'!D25,"")</f>
        <v/>
      </c>
      <c r="F9" t="str">
        <f>IF(SUM('B1.2'!$T25:$Z25)=7,'B1.2'!E25,"")</f>
        <v/>
      </c>
      <c r="G9" t="str">
        <f>IF(SUM('B1.2'!$T25:$Z25)=7,'B1.2'!F25,"")</f>
        <v/>
      </c>
      <c r="H9" s="188" t="str">
        <f>IF(SUM('B1.2'!$T25:$Z25)=7,'B1.2'!G25,"")</f>
        <v/>
      </c>
      <c r="I9" t="str">
        <f>IF(SUM('B1.2'!$T25:$Z25)=7,'B1.2'!H25,"")</f>
        <v/>
      </c>
      <c r="J9" t="str">
        <f>IF(SUM('B1.2'!$T25:$Z25)=7,'B1.2'!I25,"")</f>
        <v/>
      </c>
    </row>
    <row r="10" spans="1:10" x14ac:dyDescent="0.25">
      <c r="A10" t="str">
        <f>IF(SUM('B1.2'!T26:Z26)=7,'Angaben KH-Standort'!$D$27,"")</f>
        <v/>
      </c>
      <c r="B10" t="str">
        <f>IF(SUM('B1.2'!T26:Z26)=7,'Angaben KH-Standort'!$D$26,"")</f>
        <v/>
      </c>
      <c r="C10" t="str">
        <f>IF(SUM('B1.2'!T26:Z26)=7,'Angaben KH-Standort'!$D$13,"")</f>
        <v/>
      </c>
      <c r="D10" t="str">
        <f>IF(SUM('B1.2'!$T26:$Z26)=7,'B1.2'!C26,"")</f>
        <v/>
      </c>
      <c r="E10" t="str">
        <f>IF(SUM('B1.2'!$T26:$Z26)=7,'B1.2'!D26,"")</f>
        <v/>
      </c>
      <c r="F10" t="str">
        <f>IF(SUM('B1.2'!$T26:$Z26)=7,'B1.2'!E26,"")</f>
        <v/>
      </c>
      <c r="G10" t="str">
        <f>IF(SUM('B1.2'!$T26:$Z26)=7,'B1.2'!F26,"")</f>
        <v/>
      </c>
      <c r="H10" s="188" t="str">
        <f>IF(SUM('B1.2'!$T26:$Z26)=7,'B1.2'!G26,"")</f>
        <v/>
      </c>
      <c r="I10" t="str">
        <f>IF(SUM('B1.2'!$T26:$Z26)=7,'B1.2'!H26,"")</f>
        <v/>
      </c>
      <c r="J10" t="str">
        <f>IF(SUM('B1.2'!$T26:$Z26)=7,'B1.2'!I26,"")</f>
        <v/>
      </c>
    </row>
    <row r="11" spans="1:10" x14ac:dyDescent="0.25">
      <c r="A11" t="str">
        <f>IF(SUM('B1.2'!T27:Z27)=7,'Angaben KH-Standort'!$D$27,"")</f>
        <v/>
      </c>
      <c r="B11" t="str">
        <f>IF(SUM('B1.2'!T27:Z27)=7,'Angaben KH-Standort'!$D$26,"")</f>
        <v/>
      </c>
      <c r="C11" t="str">
        <f>IF(SUM('B1.2'!T27:Z27)=7,'Angaben KH-Standort'!$D$13,"")</f>
        <v/>
      </c>
      <c r="D11" t="str">
        <f>IF(SUM('B1.2'!$T27:$Z27)=7,'B1.2'!C27,"")</f>
        <v/>
      </c>
      <c r="E11" t="str">
        <f>IF(SUM('B1.2'!$T27:$Z27)=7,'B1.2'!D27,"")</f>
        <v/>
      </c>
      <c r="F11" t="str">
        <f>IF(SUM('B1.2'!$T27:$Z27)=7,'B1.2'!E27,"")</f>
        <v/>
      </c>
      <c r="G11" t="str">
        <f>IF(SUM('B1.2'!$T27:$Z27)=7,'B1.2'!F27,"")</f>
        <v/>
      </c>
      <c r="H11" s="188" t="str">
        <f>IF(SUM('B1.2'!$T27:$Z27)=7,'B1.2'!G27,"")</f>
        <v/>
      </c>
      <c r="I11" t="str">
        <f>IF(SUM('B1.2'!$T27:$Z27)=7,'B1.2'!H27,"")</f>
        <v/>
      </c>
      <c r="J11" t="str">
        <f>IF(SUM('B1.2'!$T27:$Z27)=7,'B1.2'!I27,"")</f>
        <v/>
      </c>
    </row>
    <row r="12" spans="1:10" x14ac:dyDescent="0.25">
      <c r="A12" t="str">
        <f>IF(SUM('B1.2'!T28:Z28)=7,'Angaben KH-Standort'!$D$27,"")</f>
        <v/>
      </c>
      <c r="B12" t="str">
        <f>IF(SUM('B1.2'!T28:Z28)=7,'Angaben KH-Standort'!$D$26,"")</f>
        <v/>
      </c>
      <c r="C12" t="str">
        <f>IF(SUM('B1.2'!T28:Z28)=7,'Angaben KH-Standort'!$D$13,"")</f>
        <v/>
      </c>
      <c r="D12" t="str">
        <f>IF(SUM('B1.2'!$T28:$Z28)=7,'B1.2'!C28,"")</f>
        <v/>
      </c>
      <c r="E12" t="str">
        <f>IF(SUM('B1.2'!$T28:$Z28)=7,'B1.2'!D28,"")</f>
        <v/>
      </c>
      <c r="F12" t="str">
        <f>IF(SUM('B1.2'!$T28:$Z28)=7,'B1.2'!E28,"")</f>
        <v/>
      </c>
      <c r="G12" t="str">
        <f>IF(SUM('B1.2'!$T28:$Z28)=7,'B1.2'!F28,"")</f>
        <v/>
      </c>
      <c r="H12" s="188" t="str">
        <f>IF(SUM('B1.2'!$T28:$Z28)=7,'B1.2'!G28,"")</f>
        <v/>
      </c>
      <c r="I12" t="str">
        <f>IF(SUM('B1.2'!$T28:$Z28)=7,'B1.2'!H28,"")</f>
        <v/>
      </c>
      <c r="J12" t="str">
        <f>IF(SUM('B1.2'!$T28:$Z28)=7,'B1.2'!I28,"")</f>
        <v/>
      </c>
    </row>
    <row r="13" spans="1:10" x14ac:dyDescent="0.25">
      <c r="A13" t="str">
        <f>IF(SUM('B1.2'!T29:Z29)=7,'Angaben KH-Standort'!$D$27,"")</f>
        <v/>
      </c>
      <c r="B13" t="str">
        <f>IF(SUM('B1.2'!T29:Z29)=7,'Angaben KH-Standort'!$D$26,"")</f>
        <v/>
      </c>
      <c r="C13" t="str">
        <f>IF(SUM('B1.2'!T29:Z29)=7,'Angaben KH-Standort'!$D$13,"")</f>
        <v/>
      </c>
      <c r="D13" t="str">
        <f>IF(SUM('B1.2'!$T29:$Z29)=7,'B1.2'!C29,"")</f>
        <v/>
      </c>
      <c r="E13" t="str">
        <f>IF(SUM('B1.2'!$T29:$Z29)=7,'B1.2'!D29,"")</f>
        <v/>
      </c>
      <c r="F13" t="str">
        <f>IF(SUM('B1.2'!$T29:$Z29)=7,'B1.2'!E29,"")</f>
        <v/>
      </c>
      <c r="G13" t="str">
        <f>IF(SUM('B1.2'!$T29:$Z29)=7,'B1.2'!F29,"")</f>
        <v/>
      </c>
      <c r="H13" s="188" t="str">
        <f>IF(SUM('B1.2'!$T29:$Z29)=7,'B1.2'!G29,"")</f>
        <v/>
      </c>
      <c r="I13" t="str">
        <f>IF(SUM('B1.2'!$T29:$Z29)=7,'B1.2'!H29,"")</f>
        <v/>
      </c>
      <c r="J13" t="str">
        <f>IF(SUM('B1.2'!$T29:$Z29)=7,'B1.2'!I29,"")</f>
        <v/>
      </c>
    </row>
    <row r="14" spans="1:10" x14ac:dyDescent="0.25">
      <c r="A14" t="str">
        <f>IF(SUM('B1.2'!T30:Z30)=7,'Angaben KH-Standort'!$D$27,"")</f>
        <v/>
      </c>
      <c r="B14" t="str">
        <f>IF(SUM('B1.2'!T30:Z30)=7,'Angaben KH-Standort'!$D$26,"")</f>
        <v/>
      </c>
      <c r="C14" t="str">
        <f>IF(SUM('B1.2'!T30:Z30)=7,'Angaben KH-Standort'!$D$13,"")</f>
        <v/>
      </c>
      <c r="D14" t="str">
        <f>IF(SUM('B1.2'!$T30:$Z30)=7,'B1.2'!C30,"")</f>
        <v/>
      </c>
      <c r="E14" t="str">
        <f>IF(SUM('B1.2'!$T30:$Z30)=7,'B1.2'!D30,"")</f>
        <v/>
      </c>
      <c r="F14" t="str">
        <f>IF(SUM('B1.2'!$T30:$Z30)=7,'B1.2'!E30,"")</f>
        <v/>
      </c>
      <c r="G14" t="str">
        <f>IF(SUM('B1.2'!$T30:$Z30)=7,'B1.2'!F30,"")</f>
        <v/>
      </c>
      <c r="H14" s="188" t="str">
        <f>IF(SUM('B1.2'!$T30:$Z30)=7,'B1.2'!G30,"")</f>
        <v/>
      </c>
      <c r="I14" t="str">
        <f>IF(SUM('B1.2'!$T30:$Z30)=7,'B1.2'!H30,"")</f>
        <v/>
      </c>
      <c r="J14" t="str">
        <f>IF(SUM('B1.2'!$T30:$Z30)=7,'B1.2'!I30,"")</f>
        <v/>
      </c>
    </row>
    <row r="15" spans="1:10" x14ac:dyDescent="0.25">
      <c r="A15" t="str">
        <f>IF(SUM('B1.2'!T31:Z31)=7,'Angaben KH-Standort'!$D$27,"")</f>
        <v/>
      </c>
      <c r="B15" t="str">
        <f>IF(SUM('B1.2'!T31:Z31)=7,'Angaben KH-Standort'!$D$26,"")</f>
        <v/>
      </c>
      <c r="C15" t="str">
        <f>IF(SUM('B1.2'!T31:Z31)=7,'Angaben KH-Standort'!$D$13,"")</f>
        <v/>
      </c>
      <c r="D15" t="str">
        <f>IF(SUM('B1.2'!$T31:$Z31)=7,'B1.2'!C31,"")</f>
        <v/>
      </c>
      <c r="E15" t="str">
        <f>IF(SUM('B1.2'!$T31:$Z31)=7,'B1.2'!D31,"")</f>
        <v/>
      </c>
      <c r="F15" t="str">
        <f>IF(SUM('B1.2'!$T31:$Z31)=7,'B1.2'!E31,"")</f>
        <v/>
      </c>
      <c r="G15" t="str">
        <f>IF(SUM('B1.2'!$T31:$Z31)=7,'B1.2'!F31,"")</f>
        <v/>
      </c>
      <c r="H15" s="188" t="str">
        <f>IF(SUM('B1.2'!$T31:$Z31)=7,'B1.2'!G31,"")</f>
        <v/>
      </c>
      <c r="I15" t="str">
        <f>IF(SUM('B1.2'!$T31:$Z31)=7,'B1.2'!H31,"")</f>
        <v/>
      </c>
      <c r="J15" t="str">
        <f>IF(SUM('B1.2'!$T31:$Z31)=7,'B1.2'!I31,"")</f>
        <v/>
      </c>
    </row>
    <row r="16" spans="1:10" x14ac:dyDescent="0.25">
      <c r="A16" t="str">
        <f>IF(SUM('B1.2'!T32:Z32)=7,'Angaben KH-Standort'!$D$27,"")</f>
        <v/>
      </c>
      <c r="B16" t="str">
        <f>IF(SUM('B1.2'!T32:Z32)=7,'Angaben KH-Standort'!$D$26,"")</f>
        <v/>
      </c>
      <c r="C16" t="str">
        <f>IF(SUM('B1.2'!T32:Z32)=7,'Angaben KH-Standort'!$D$13,"")</f>
        <v/>
      </c>
      <c r="D16" t="str">
        <f>IF(SUM('B1.2'!$T32:$Z32)=7,'B1.2'!C32,"")</f>
        <v/>
      </c>
      <c r="E16" t="str">
        <f>IF(SUM('B1.2'!$T32:$Z32)=7,'B1.2'!D32,"")</f>
        <v/>
      </c>
      <c r="F16" t="str">
        <f>IF(SUM('B1.2'!$T32:$Z32)=7,'B1.2'!E32,"")</f>
        <v/>
      </c>
      <c r="G16" t="str">
        <f>IF(SUM('B1.2'!$T32:$Z32)=7,'B1.2'!F32,"")</f>
        <v/>
      </c>
      <c r="H16" s="188" t="str">
        <f>IF(SUM('B1.2'!$T32:$Z32)=7,'B1.2'!G32,"")</f>
        <v/>
      </c>
      <c r="I16" t="str">
        <f>IF(SUM('B1.2'!$T32:$Z32)=7,'B1.2'!H32,"")</f>
        <v/>
      </c>
      <c r="J16" t="str">
        <f>IF(SUM('B1.2'!$T32:$Z32)=7,'B1.2'!I32,"")</f>
        <v/>
      </c>
    </row>
    <row r="17" spans="1:10" x14ac:dyDescent="0.25">
      <c r="A17" t="str">
        <f>IF(SUM('B1.2'!T33:Z33)=7,'Angaben KH-Standort'!$D$27,"")</f>
        <v/>
      </c>
      <c r="B17" t="str">
        <f>IF(SUM('B1.2'!T33:Z33)=7,'Angaben KH-Standort'!$D$26,"")</f>
        <v/>
      </c>
      <c r="C17" t="str">
        <f>IF(SUM('B1.2'!T33:Z33)=7,'Angaben KH-Standort'!$D$13,"")</f>
        <v/>
      </c>
      <c r="D17" t="str">
        <f>IF(SUM('B1.2'!$T33:$Z33)=7,'B1.2'!C33,"")</f>
        <v/>
      </c>
      <c r="E17" t="str">
        <f>IF(SUM('B1.2'!$T33:$Z33)=7,'B1.2'!D33,"")</f>
        <v/>
      </c>
      <c r="F17" t="str">
        <f>IF(SUM('B1.2'!$T33:$Z33)=7,'B1.2'!E33,"")</f>
        <v/>
      </c>
      <c r="G17" t="str">
        <f>IF(SUM('B1.2'!$T33:$Z33)=7,'B1.2'!F33,"")</f>
        <v/>
      </c>
      <c r="H17" s="188" t="str">
        <f>IF(SUM('B1.2'!$T33:$Z33)=7,'B1.2'!G33,"")</f>
        <v/>
      </c>
      <c r="I17" t="str">
        <f>IF(SUM('B1.2'!$T33:$Z33)=7,'B1.2'!H33,"")</f>
        <v/>
      </c>
      <c r="J17" t="str">
        <f>IF(SUM('B1.2'!$T33:$Z33)=7,'B1.2'!I33,"")</f>
        <v/>
      </c>
    </row>
    <row r="18" spans="1:10" x14ac:dyDescent="0.25">
      <c r="A18" t="str">
        <f>IF(SUM('B1.2'!T34:Z34)=7,'Angaben KH-Standort'!$D$27,"")</f>
        <v/>
      </c>
      <c r="B18" t="str">
        <f>IF(SUM('B1.2'!T34:Z34)=7,'Angaben KH-Standort'!$D$26,"")</f>
        <v/>
      </c>
      <c r="C18" t="str">
        <f>IF(SUM('B1.2'!T34:Z34)=7,'Angaben KH-Standort'!$D$13,"")</f>
        <v/>
      </c>
      <c r="D18" t="str">
        <f>IF(SUM('B1.2'!$T34:$Z34)=7,'B1.2'!C34,"")</f>
        <v/>
      </c>
      <c r="E18" t="str">
        <f>IF(SUM('B1.2'!$T34:$Z34)=7,'B1.2'!D34,"")</f>
        <v/>
      </c>
      <c r="F18" t="str">
        <f>IF(SUM('B1.2'!$T34:$Z34)=7,'B1.2'!E34,"")</f>
        <v/>
      </c>
      <c r="G18" t="str">
        <f>IF(SUM('B1.2'!$T34:$Z34)=7,'B1.2'!F34,"")</f>
        <v/>
      </c>
      <c r="H18" s="188" t="str">
        <f>IF(SUM('B1.2'!$T34:$Z34)=7,'B1.2'!G34,"")</f>
        <v/>
      </c>
      <c r="I18" t="str">
        <f>IF(SUM('B1.2'!$T34:$Z34)=7,'B1.2'!H34,"")</f>
        <v/>
      </c>
      <c r="J18" t="str">
        <f>IF(SUM('B1.2'!$T34:$Z34)=7,'B1.2'!I34,"")</f>
        <v/>
      </c>
    </row>
    <row r="19" spans="1:10" x14ac:dyDescent="0.25">
      <c r="A19" t="str">
        <f>IF(SUM('B1.2'!T35:Z35)=7,'Angaben KH-Standort'!$D$27,"")</f>
        <v/>
      </c>
      <c r="B19" t="str">
        <f>IF(SUM('B1.2'!T35:Z35)=7,'Angaben KH-Standort'!$D$26,"")</f>
        <v/>
      </c>
      <c r="C19" t="str">
        <f>IF(SUM('B1.2'!T35:Z35)=7,'Angaben KH-Standort'!$D$13,"")</f>
        <v/>
      </c>
      <c r="D19" t="str">
        <f>IF(SUM('B1.2'!$T35:$Z35)=7,'B1.2'!C35,"")</f>
        <v/>
      </c>
      <c r="E19" t="str">
        <f>IF(SUM('B1.2'!$T35:$Z35)=7,'B1.2'!D35,"")</f>
        <v/>
      </c>
      <c r="F19" t="str">
        <f>IF(SUM('B1.2'!$T35:$Z35)=7,'B1.2'!E35,"")</f>
        <v/>
      </c>
      <c r="G19" t="str">
        <f>IF(SUM('B1.2'!$T35:$Z35)=7,'B1.2'!F35,"")</f>
        <v/>
      </c>
      <c r="H19" s="188" t="str">
        <f>IF(SUM('B1.2'!$T35:$Z35)=7,'B1.2'!G35,"")</f>
        <v/>
      </c>
      <c r="I19" t="str">
        <f>IF(SUM('B1.2'!$T35:$Z35)=7,'B1.2'!H35,"")</f>
        <v/>
      </c>
      <c r="J19" t="str">
        <f>IF(SUM('B1.2'!$T35:$Z35)=7,'B1.2'!I35,"")</f>
        <v/>
      </c>
    </row>
    <row r="20" spans="1:10" x14ac:dyDescent="0.25">
      <c r="A20" t="str">
        <f>IF(SUM('B1.2'!T36:Z36)=7,'Angaben KH-Standort'!$D$27,"")</f>
        <v/>
      </c>
      <c r="B20" t="str">
        <f>IF(SUM('B1.2'!T36:Z36)=7,'Angaben KH-Standort'!$D$26,"")</f>
        <v/>
      </c>
      <c r="C20" t="str">
        <f>IF(SUM('B1.2'!T36:Z36)=7,'Angaben KH-Standort'!$D$13,"")</f>
        <v/>
      </c>
      <c r="D20" t="str">
        <f>IF(SUM('B1.2'!$T36:$Z36)=7,'B1.2'!C36,"")</f>
        <v/>
      </c>
      <c r="E20" t="str">
        <f>IF(SUM('B1.2'!$T36:$Z36)=7,'B1.2'!D36,"")</f>
        <v/>
      </c>
      <c r="F20" t="str">
        <f>IF(SUM('B1.2'!$T36:$Z36)=7,'B1.2'!E36,"")</f>
        <v/>
      </c>
      <c r="G20" t="str">
        <f>IF(SUM('B1.2'!$T36:$Z36)=7,'B1.2'!F36,"")</f>
        <v/>
      </c>
      <c r="H20" s="188" t="str">
        <f>IF(SUM('B1.2'!$T36:$Z36)=7,'B1.2'!G36,"")</f>
        <v/>
      </c>
      <c r="I20" t="str">
        <f>IF(SUM('B1.2'!$T36:$Z36)=7,'B1.2'!H36,"")</f>
        <v/>
      </c>
      <c r="J20" t="str">
        <f>IF(SUM('B1.2'!$T36:$Z36)=7,'B1.2'!I36,"")</f>
        <v/>
      </c>
    </row>
    <row r="21" spans="1:10" x14ac:dyDescent="0.25">
      <c r="A21" t="str">
        <f>IF(SUM('B1.2'!T37:Z37)=7,'Angaben KH-Standort'!$D$27,"")</f>
        <v/>
      </c>
      <c r="B21" t="str">
        <f>IF(SUM('B1.2'!T37:Z37)=7,'Angaben KH-Standort'!$D$26,"")</f>
        <v/>
      </c>
      <c r="C21" t="str">
        <f>IF(SUM('B1.2'!T37:Z37)=7,'Angaben KH-Standort'!$D$13,"")</f>
        <v/>
      </c>
      <c r="D21" t="str">
        <f>IF(SUM('B1.2'!$T37:$Z37)=7,'B1.2'!C37,"")</f>
        <v/>
      </c>
      <c r="E21" t="str">
        <f>IF(SUM('B1.2'!$T37:$Z37)=7,'B1.2'!D37,"")</f>
        <v/>
      </c>
      <c r="F21" t="str">
        <f>IF(SUM('B1.2'!$T37:$Z37)=7,'B1.2'!E37,"")</f>
        <v/>
      </c>
      <c r="G21" t="str">
        <f>IF(SUM('B1.2'!$T37:$Z37)=7,'B1.2'!F37,"")</f>
        <v/>
      </c>
      <c r="H21" s="188" t="str">
        <f>IF(SUM('B1.2'!$T37:$Z37)=7,'B1.2'!G37,"")</f>
        <v/>
      </c>
      <c r="I21" t="str">
        <f>IF(SUM('B1.2'!$T37:$Z37)=7,'B1.2'!H37,"")</f>
        <v/>
      </c>
      <c r="J21" t="str">
        <f>IF(SUM('B1.2'!$T37:$Z37)=7,'B1.2'!I37,"")</f>
        <v/>
      </c>
    </row>
    <row r="22" spans="1:10" x14ac:dyDescent="0.25">
      <c r="A22" t="str">
        <f>IF(SUM('B1.2'!T38:Z38)=7,'Angaben KH-Standort'!$D$27,"")</f>
        <v/>
      </c>
      <c r="B22" t="str">
        <f>IF(SUM('B1.2'!T38:Z38)=7,'Angaben KH-Standort'!$D$26,"")</f>
        <v/>
      </c>
      <c r="C22" t="str">
        <f>IF(SUM('B1.2'!T38:Z38)=7,'Angaben KH-Standort'!$D$13,"")</f>
        <v/>
      </c>
      <c r="D22" t="str">
        <f>IF(SUM('B1.2'!$T38:$Z38)=7,'B1.2'!C38,"")</f>
        <v/>
      </c>
      <c r="E22" t="str">
        <f>IF(SUM('B1.2'!$T38:$Z38)=7,'B1.2'!D38,"")</f>
        <v/>
      </c>
      <c r="F22" t="str">
        <f>IF(SUM('B1.2'!$T38:$Z38)=7,'B1.2'!E38,"")</f>
        <v/>
      </c>
      <c r="G22" t="str">
        <f>IF(SUM('B1.2'!$T38:$Z38)=7,'B1.2'!F38,"")</f>
        <v/>
      </c>
      <c r="H22" s="188" t="str">
        <f>IF(SUM('B1.2'!$T38:$Z38)=7,'B1.2'!G38,"")</f>
        <v/>
      </c>
      <c r="I22" t="str">
        <f>IF(SUM('B1.2'!$T38:$Z38)=7,'B1.2'!H38,"")</f>
        <v/>
      </c>
      <c r="J22" t="str">
        <f>IF(SUM('B1.2'!$T38:$Z38)=7,'B1.2'!I38,"")</f>
        <v/>
      </c>
    </row>
    <row r="23" spans="1:10" x14ac:dyDescent="0.25">
      <c r="A23" t="str">
        <f>IF(SUM('B1.2'!T39:Z39)=7,'Angaben KH-Standort'!$D$27,"")</f>
        <v/>
      </c>
      <c r="B23" t="str">
        <f>IF(SUM('B1.2'!T39:Z39)=7,'Angaben KH-Standort'!$D$26,"")</f>
        <v/>
      </c>
      <c r="C23" t="str">
        <f>IF(SUM('B1.2'!T39:Z39)=7,'Angaben KH-Standort'!$D$13,"")</f>
        <v/>
      </c>
      <c r="D23" t="str">
        <f>IF(SUM('B1.2'!$T39:$Z39)=7,'B1.2'!C39,"")</f>
        <v/>
      </c>
      <c r="E23" t="str">
        <f>IF(SUM('B1.2'!$T39:$Z39)=7,'B1.2'!D39,"")</f>
        <v/>
      </c>
      <c r="F23" t="str">
        <f>IF(SUM('B1.2'!$T39:$Z39)=7,'B1.2'!E39,"")</f>
        <v/>
      </c>
      <c r="G23" t="str">
        <f>IF(SUM('B1.2'!$T39:$Z39)=7,'B1.2'!F39,"")</f>
        <v/>
      </c>
      <c r="H23" s="188" t="str">
        <f>IF(SUM('B1.2'!$T39:$Z39)=7,'B1.2'!G39,"")</f>
        <v/>
      </c>
      <c r="I23" t="str">
        <f>IF(SUM('B1.2'!$T39:$Z39)=7,'B1.2'!H39,"")</f>
        <v/>
      </c>
      <c r="J23" t="str">
        <f>IF(SUM('B1.2'!$T39:$Z39)=7,'B1.2'!I39,"")</f>
        <v/>
      </c>
    </row>
    <row r="24" spans="1:10" x14ac:dyDescent="0.25">
      <c r="A24" t="str">
        <f>IF(SUM('B1.2'!T40:Z40)=7,'Angaben KH-Standort'!$D$27,"")</f>
        <v/>
      </c>
      <c r="B24" t="str">
        <f>IF(SUM('B1.2'!T40:Z40)=7,'Angaben KH-Standort'!$D$26,"")</f>
        <v/>
      </c>
      <c r="C24" t="str">
        <f>IF(SUM('B1.2'!T40:Z40)=7,'Angaben KH-Standort'!$D$13,"")</f>
        <v/>
      </c>
      <c r="D24" t="str">
        <f>IF(SUM('B1.2'!$T40:$Z40)=7,'B1.2'!C40,"")</f>
        <v/>
      </c>
      <c r="E24" t="str">
        <f>IF(SUM('B1.2'!$T40:$Z40)=7,'B1.2'!D40,"")</f>
        <v/>
      </c>
      <c r="F24" t="str">
        <f>IF(SUM('B1.2'!$T40:$Z40)=7,'B1.2'!E40,"")</f>
        <v/>
      </c>
      <c r="G24" t="str">
        <f>IF(SUM('B1.2'!$T40:$Z40)=7,'B1.2'!F40,"")</f>
        <v/>
      </c>
      <c r="H24" s="188" t="str">
        <f>IF(SUM('B1.2'!$T40:$Z40)=7,'B1.2'!G40,"")</f>
        <v/>
      </c>
      <c r="I24" t="str">
        <f>IF(SUM('B1.2'!$T40:$Z40)=7,'B1.2'!H40,"")</f>
        <v/>
      </c>
      <c r="J24" t="str">
        <f>IF(SUM('B1.2'!$T40:$Z40)=7,'B1.2'!I40,"")</f>
        <v/>
      </c>
    </row>
    <row r="25" spans="1:10" x14ac:dyDescent="0.25">
      <c r="A25" t="str">
        <f>IF(SUM('B1.2'!T41:Z41)=7,'Angaben KH-Standort'!$D$27,"")</f>
        <v/>
      </c>
      <c r="B25" t="str">
        <f>IF(SUM('B1.2'!T41:Z41)=7,'Angaben KH-Standort'!$D$26,"")</f>
        <v/>
      </c>
      <c r="C25" t="str">
        <f>IF(SUM('B1.2'!T41:Z41)=7,'Angaben KH-Standort'!$D$13,"")</f>
        <v/>
      </c>
      <c r="D25" t="str">
        <f>IF(SUM('B1.2'!$T41:$Z41)=7,'B1.2'!C41,"")</f>
        <v/>
      </c>
      <c r="E25" t="str">
        <f>IF(SUM('B1.2'!$T41:$Z41)=7,'B1.2'!D41,"")</f>
        <v/>
      </c>
      <c r="F25" t="str">
        <f>IF(SUM('B1.2'!$T41:$Z41)=7,'B1.2'!E41,"")</f>
        <v/>
      </c>
      <c r="G25" t="str">
        <f>IF(SUM('B1.2'!$T41:$Z41)=7,'B1.2'!F41,"")</f>
        <v/>
      </c>
      <c r="H25" s="188" t="str">
        <f>IF(SUM('B1.2'!$T41:$Z41)=7,'B1.2'!G41,"")</f>
        <v/>
      </c>
      <c r="I25" t="str">
        <f>IF(SUM('B1.2'!$T41:$Z41)=7,'B1.2'!H41,"")</f>
        <v/>
      </c>
      <c r="J25" t="str">
        <f>IF(SUM('B1.2'!$T41:$Z41)=7,'B1.2'!I41,"")</f>
        <v/>
      </c>
    </row>
    <row r="26" spans="1:10" x14ac:dyDescent="0.25">
      <c r="A26" t="str">
        <f>IF(SUM('B1.2'!T42:Z42)=7,'Angaben KH-Standort'!$D$27,"")</f>
        <v/>
      </c>
      <c r="B26" t="str">
        <f>IF(SUM('B1.2'!T42:Z42)=7,'Angaben KH-Standort'!$D$26,"")</f>
        <v/>
      </c>
      <c r="C26" t="str">
        <f>IF(SUM('B1.2'!T42:Z42)=7,'Angaben KH-Standort'!$D$13,"")</f>
        <v/>
      </c>
      <c r="D26" t="str">
        <f>IF(SUM('B1.2'!$T42:$Z42)=7,'B1.2'!C42,"")</f>
        <v/>
      </c>
      <c r="E26" t="str">
        <f>IF(SUM('B1.2'!$T42:$Z42)=7,'B1.2'!D42,"")</f>
        <v/>
      </c>
      <c r="F26" t="str">
        <f>IF(SUM('B1.2'!$T42:$Z42)=7,'B1.2'!E42,"")</f>
        <v/>
      </c>
      <c r="G26" t="str">
        <f>IF(SUM('B1.2'!$T42:$Z42)=7,'B1.2'!F42,"")</f>
        <v/>
      </c>
      <c r="H26" s="188" t="str">
        <f>IF(SUM('B1.2'!$T42:$Z42)=7,'B1.2'!G42,"")</f>
        <v/>
      </c>
      <c r="I26" t="str">
        <f>IF(SUM('B1.2'!$T42:$Z42)=7,'B1.2'!H42,"")</f>
        <v/>
      </c>
      <c r="J26" t="str">
        <f>IF(SUM('B1.2'!$T42:$Z42)=7,'B1.2'!I42,"")</f>
        <v/>
      </c>
    </row>
    <row r="27" spans="1:10" x14ac:dyDescent="0.25">
      <c r="A27" t="str">
        <f>IF(SUM('B1.2'!T43:Z43)=7,'Angaben KH-Standort'!$D$27,"")</f>
        <v/>
      </c>
      <c r="B27" t="str">
        <f>IF(SUM('B1.2'!T43:Z43)=7,'Angaben KH-Standort'!$D$26,"")</f>
        <v/>
      </c>
      <c r="C27" t="str">
        <f>IF(SUM('B1.2'!T43:Z43)=7,'Angaben KH-Standort'!$D$13,"")</f>
        <v/>
      </c>
      <c r="D27" t="str">
        <f>IF(SUM('B1.2'!$T43:$Z43)=7,'B1.2'!C43,"")</f>
        <v/>
      </c>
      <c r="E27" t="str">
        <f>IF(SUM('B1.2'!$T43:$Z43)=7,'B1.2'!D43,"")</f>
        <v/>
      </c>
      <c r="F27" t="str">
        <f>IF(SUM('B1.2'!$T43:$Z43)=7,'B1.2'!E43,"")</f>
        <v/>
      </c>
      <c r="G27" t="str">
        <f>IF(SUM('B1.2'!$T43:$Z43)=7,'B1.2'!F43,"")</f>
        <v/>
      </c>
      <c r="H27" s="188" t="str">
        <f>IF(SUM('B1.2'!$T43:$Z43)=7,'B1.2'!G43,"")</f>
        <v/>
      </c>
      <c r="I27" t="str">
        <f>IF(SUM('B1.2'!$T43:$Z43)=7,'B1.2'!H43,"")</f>
        <v/>
      </c>
      <c r="J27" t="str">
        <f>IF(SUM('B1.2'!$T43:$Z43)=7,'B1.2'!I43,"")</f>
        <v/>
      </c>
    </row>
    <row r="28" spans="1:10" x14ac:dyDescent="0.25">
      <c r="A28" t="str">
        <f>IF(SUM('B1.2'!T44:Z44)=7,'Angaben KH-Standort'!$D$27,"")</f>
        <v/>
      </c>
      <c r="B28" t="str">
        <f>IF(SUM('B1.2'!T44:Z44)=7,'Angaben KH-Standort'!$D$26,"")</f>
        <v/>
      </c>
      <c r="C28" t="str">
        <f>IF(SUM('B1.2'!T44:Z44)=7,'Angaben KH-Standort'!$D$13,"")</f>
        <v/>
      </c>
      <c r="D28" t="str">
        <f>IF(SUM('B1.2'!$T44:$Z44)=7,'B1.2'!C44,"")</f>
        <v/>
      </c>
      <c r="E28" t="str">
        <f>IF(SUM('B1.2'!$T44:$Z44)=7,'B1.2'!D44,"")</f>
        <v/>
      </c>
      <c r="F28" t="str">
        <f>IF(SUM('B1.2'!$T44:$Z44)=7,'B1.2'!E44,"")</f>
        <v/>
      </c>
      <c r="G28" t="str">
        <f>IF(SUM('B1.2'!$T44:$Z44)=7,'B1.2'!F44,"")</f>
        <v/>
      </c>
      <c r="H28" s="188" t="str">
        <f>IF(SUM('B1.2'!$T44:$Z44)=7,'B1.2'!G44,"")</f>
        <v/>
      </c>
      <c r="I28" t="str">
        <f>IF(SUM('B1.2'!$T44:$Z44)=7,'B1.2'!H44,"")</f>
        <v/>
      </c>
      <c r="J28" t="str">
        <f>IF(SUM('B1.2'!$T44:$Z44)=7,'B1.2'!I44,"")</f>
        <v/>
      </c>
    </row>
    <row r="29" spans="1:10" x14ac:dyDescent="0.25">
      <c r="A29" t="str">
        <f>IF(SUM('B1.2'!T45:Z45)=7,'Angaben KH-Standort'!$D$27,"")</f>
        <v/>
      </c>
      <c r="B29" t="str">
        <f>IF(SUM('B1.2'!T45:Z45)=7,'Angaben KH-Standort'!$D$26,"")</f>
        <v/>
      </c>
      <c r="C29" t="str">
        <f>IF(SUM('B1.2'!T45:Z45)=7,'Angaben KH-Standort'!$D$13,"")</f>
        <v/>
      </c>
      <c r="D29" t="str">
        <f>IF(SUM('B1.2'!$T45:$Z45)=7,'B1.2'!C45,"")</f>
        <v/>
      </c>
      <c r="E29" t="str">
        <f>IF(SUM('B1.2'!$T45:$Z45)=7,'B1.2'!D45,"")</f>
        <v/>
      </c>
      <c r="F29" t="str">
        <f>IF(SUM('B1.2'!$T45:$Z45)=7,'B1.2'!E45,"")</f>
        <v/>
      </c>
      <c r="G29" t="str">
        <f>IF(SUM('B1.2'!$T45:$Z45)=7,'B1.2'!F45,"")</f>
        <v/>
      </c>
      <c r="H29" s="188" t="str">
        <f>IF(SUM('B1.2'!$T45:$Z45)=7,'B1.2'!G45,"")</f>
        <v/>
      </c>
      <c r="I29" t="str">
        <f>IF(SUM('B1.2'!$T45:$Z45)=7,'B1.2'!H45,"")</f>
        <v/>
      </c>
      <c r="J29" t="str">
        <f>IF(SUM('B1.2'!$T45:$Z45)=7,'B1.2'!I45,"")</f>
        <v/>
      </c>
    </row>
    <row r="30" spans="1:10" x14ac:dyDescent="0.25">
      <c r="A30" t="str">
        <f>IF(SUM('B1.2'!T46:Z46)=7,'Angaben KH-Standort'!$D$27,"")</f>
        <v/>
      </c>
      <c r="B30" t="str">
        <f>IF(SUM('B1.2'!T46:Z46)=7,'Angaben KH-Standort'!$D$26,"")</f>
        <v/>
      </c>
      <c r="C30" t="str">
        <f>IF(SUM('B1.2'!T46:Z46)=7,'Angaben KH-Standort'!$D$13,"")</f>
        <v/>
      </c>
      <c r="D30" t="str">
        <f>IF(SUM('B1.2'!$T46:$Z46)=7,'B1.2'!C46,"")</f>
        <v/>
      </c>
      <c r="E30" t="str">
        <f>IF(SUM('B1.2'!$T46:$Z46)=7,'B1.2'!D46,"")</f>
        <v/>
      </c>
      <c r="F30" t="str">
        <f>IF(SUM('B1.2'!$T46:$Z46)=7,'B1.2'!E46,"")</f>
        <v/>
      </c>
      <c r="G30" t="str">
        <f>IF(SUM('B1.2'!$T46:$Z46)=7,'B1.2'!F46,"")</f>
        <v/>
      </c>
      <c r="H30" s="188" t="str">
        <f>IF(SUM('B1.2'!$T46:$Z46)=7,'B1.2'!G46,"")</f>
        <v/>
      </c>
      <c r="I30" t="str">
        <f>IF(SUM('B1.2'!$T46:$Z46)=7,'B1.2'!H46,"")</f>
        <v/>
      </c>
      <c r="J30" t="str">
        <f>IF(SUM('B1.2'!$T46:$Z46)=7,'B1.2'!I46,"")</f>
        <v/>
      </c>
    </row>
    <row r="31" spans="1:10" x14ac:dyDescent="0.25">
      <c r="A31" t="str">
        <f>IF(SUM('B1.2'!T47:Z47)=7,'Angaben KH-Standort'!$D$27,"")</f>
        <v/>
      </c>
      <c r="B31" t="str">
        <f>IF(SUM('B1.2'!T47:Z47)=7,'Angaben KH-Standort'!$D$26,"")</f>
        <v/>
      </c>
      <c r="C31" t="str">
        <f>IF(SUM('B1.2'!T47:Z47)=7,'Angaben KH-Standort'!$D$13,"")</f>
        <v/>
      </c>
      <c r="D31" t="str">
        <f>IF(SUM('B1.2'!$T47:$Z47)=7,'B1.2'!C47,"")</f>
        <v/>
      </c>
      <c r="E31" t="str">
        <f>IF(SUM('B1.2'!$T47:$Z47)=7,'B1.2'!D47,"")</f>
        <v/>
      </c>
      <c r="F31" t="str">
        <f>IF(SUM('B1.2'!$T47:$Z47)=7,'B1.2'!E47,"")</f>
        <v/>
      </c>
      <c r="G31" t="str">
        <f>IF(SUM('B1.2'!$T47:$Z47)=7,'B1.2'!F47,"")</f>
        <v/>
      </c>
      <c r="H31" s="188" t="str">
        <f>IF(SUM('B1.2'!$T47:$Z47)=7,'B1.2'!G47,"")</f>
        <v/>
      </c>
      <c r="I31" t="str">
        <f>IF(SUM('B1.2'!$T47:$Z47)=7,'B1.2'!H47,"")</f>
        <v/>
      </c>
      <c r="J31" t="str">
        <f>IF(SUM('B1.2'!$T47:$Z47)=7,'B1.2'!I47,"")</f>
        <v/>
      </c>
    </row>
    <row r="32" spans="1:10" x14ac:dyDescent="0.25">
      <c r="A32" t="str">
        <f>IF(SUM('B1.2'!T48:Z48)=7,'Angaben KH-Standort'!$D$27,"")</f>
        <v/>
      </c>
      <c r="B32" t="str">
        <f>IF(SUM('B1.2'!T48:Z48)=7,'Angaben KH-Standort'!$D$26,"")</f>
        <v/>
      </c>
      <c r="C32" t="str">
        <f>IF(SUM('B1.2'!T48:Z48)=7,'Angaben KH-Standort'!$D$13,"")</f>
        <v/>
      </c>
      <c r="D32" t="str">
        <f>IF(SUM('B1.2'!$T48:$Z48)=7,'B1.2'!C48,"")</f>
        <v/>
      </c>
      <c r="E32" t="str">
        <f>IF(SUM('B1.2'!$T48:$Z48)=7,'B1.2'!D48,"")</f>
        <v/>
      </c>
      <c r="F32" t="str">
        <f>IF(SUM('B1.2'!$T48:$Z48)=7,'B1.2'!E48,"")</f>
        <v/>
      </c>
      <c r="G32" t="str">
        <f>IF(SUM('B1.2'!$T48:$Z48)=7,'B1.2'!F48,"")</f>
        <v/>
      </c>
      <c r="H32" s="188" t="str">
        <f>IF(SUM('B1.2'!$T48:$Z48)=7,'B1.2'!G48,"")</f>
        <v/>
      </c>
      <c r="I32" t="str">
        <f>IF(SUM('B1.2'!$T48:$Z48)=7,'B1.2'!H48,"")</f>
        <v/>
      </c>
      <c r="J32" t="str">
        <f>IF(SUM('B1.2'!$T48:$Z48)=7,'B1.2'!I48,"")</f>
        <v/>
      </c>
    </row>
    <row r="33" spans="1:10" x14ac:dyDescent="0.25">
      <c r="A33" t="str">
        <f>IF(SUM('B1.2'!T49:Z49)=7,'Angaben KH-Standort'!$D$27,"")</f>
        <v/>
      </c>
      <c r="B33" t="str">
        <f>IF(SUM('B1.2'!T49:Z49)=7,'Angaben KH-Standort'!$D$26,"")</f>
        <v/>
      </c>
      <c r="C33" t="str">
        <f>IF(SUM('B1.2'!T49:Z49)=7,'Angaben KH-Standort'!$D$13,"")</f>
        <v/>
      </c>
      <c r="D33" t="str">
        <f>IF(SUM('B1.2'!$T49:$Z49)=7,'B1.2'!C49,"")</f>
        <v/>
      </c>
      <c r="E33" t="str">
        <f>IF(SUM('B1.2'!$T49:$Z49)=7,'B1.2'!D49,"")</f>
        <v/>
      </c>
      <c r="F33" t="str">
        <f>IF(SUM('B1.2'!$T49:$Z49)=7,'B1.2'!E49,"")</f>
        <v/>
      </c>
      <c r="G33" t="str">
        <f>IF(SUM('B1.2'!$T49:$Z49)=7,'B1.2'!F49,"")</f>
        <v/>
      </c>
      <c r="H33" s="188" t="str">
        <f>IF(SUM('B1.2'!$T49:$Z49)=7,'B1.2'!G49,"")</f>
        <v/>
      </c>
      <c r="I33" t="str">
        <f>IF(SUM('B1.2'!$T49:$Z49)=7,'B1.2'!H49,"")</f>
        <v/>
      </c>
      <c r="J33" t="str">
        <f>IF(SUM('B1.2'!$T49:$Z49)=7,'B1.2'!I49,"")</f>
        <v/>
      </c>
    </row>
    <row r="34" spans="1:10" x14ac:dyDescent="0.25">
      <c r="A34" t="str">
        <f>IF(SUM('B1.2'!T50:Z50)=7,'Angaben KH-Standort'!$D$27,"")</f>
        <v/>
      </c>
      <c r="B34" t="str">
        <f>IF(SUM('B1.2'!T50:Z50)=7,'Angaben KH-Standort'!$D$26,"")</f>
        <v/>
      </c>
      <c r="C34" t="str">
        <f>IF(SUM('B1.2'!T50:Z50)=7,'Angaben KH-Standort'!$D$13,"")</f>
        <v/>
      </c>
      <c r="D34" t="str">
        <f>IF(SUM('B1.2'!$T50:$Z50)=7,'B1.2'!C50,"")</f>
        <v/>
      </c>
      <c r="E34" t="str">
        <f>IF(SUM('B1.2'!$T50:$Z50)=7,'B1.2'!D50,"")</f>
        <v/>
      </c>
      <c r="F34" t="str">
        <f>IF(SUM('B1.2'!$T50:$Z50)=7,'B1.2'!E50,"")</f>
        <v/>
      </c>
      <c r="G34" t="str">
        <f>IF(SUM('B1.2'!$T50:$Z50)=7,'B1.2'!F50,"")</f>
        <v/>
      </c>
      <c r="H34" s="188" t="str">
        <f>IF(SUM('B1.2'!$T50:$Z50)=7,'B1.2'!G50,"")</f>
        <v/>
      </c>
      <c r="I34" t="str">
        <f>IF(SUM('B1.2'!$T50:$Z50)=7,'B1.2'!H50,"")</f>
        <v/>
      </c>
      <c r="J34" t="str">
        <f>IF(SUM('B1.2'!$T50:$Z50)=7,'B1.2'!I50,"")</f>
        <v/>
      </c>
    </row>
    <row r="35" spans="1:10" x14ac:dyDescent="0.25">
      <c r="A35" t="str">
        <f>IF(SUM('B1.2'!T51:Z51)=7,'Angaben KH-Standort'!$D$27,"")</f>
        <v/>
      </c>
      <c r="B35" t="str">
        <f>IF(SUM('B1.2'!T51:Z51)=7,'Angaben KH-Standort'!$D$26,"")</f>
        <v/>
      </c>
      <c r="C35" t="str">
        <f>IF(SUM('B1.2'!T51:Z51)=7,'Angaben KH-Standort'!$D$13,"")</f>
        <v/>
      </c>
      <c r="D35" t="str">
        <f>IF(SUM('B1.2'!$T51:$Z51)=7,'B1.2'!C51,"")</f>
        <v/>
      </c>
      <c r="E35" t="str">
        <f>IF(SUM('B1.2'!$T51:$Z51)=7,'B1.2'!D51,"")</f>
        <v/>
      </c>
      <c r="F35" t="str">
        <f>IF(SUM('B1.2'!$T51:$Z51)=7,'B1.2'!E51,"")</f>
        <v/>
      </c>
      <c r="G35" t="str">
        <f>IF(SUM('B1.2'!$T51:$Z51)=7,'B1.2'!F51,"")</f>
        <v/>
      </c>
      <c r="H35" s="188" t="str">
        <f>IF(SUM('B1.2'!$T51:$Z51)=7,'B1.2'!G51,"")</f>
        <v/>
      </c>
      <c r="I35" t="str">
        <f>IF(SUM('B1.2'!$T51:$Z51)=7,'B1.2'!H51,"")</f>
        <v/>
      </c>
      <c r="J35" t="str">
        <f>IF(SUM('B1.2'!$T51:$Z51)=7,'B1.2'!I51,"")</f>
        <v/>
      </c>
    </row>
    <row r="36" spans="1:10" x14ac:dyDescent="0.25">
      <c r="A36" t="str">
        <f>IF(SUM('B1.2'!T52:Z52)=7,'Angaben KH-Standort'!$D$27,"")</f>
        <v/>
      </c>
      <c r="B36" t="str">
        <f>IF(SUM('B1.2'!T52:Z52)=7,'Angaben KH-Standort'!$D$26,"")</f>
        <v/>
      </c>
      <c r="C36" t="str">
        <f>IF(SUM('B1.2'!T52:Z52)=7,'Angaben KH-Standort'!$D$13,"")</f>
        <v/>
      </c>
      <c r="D36" t="str">
        <f>IF(SUM('B1.2'!$T52:$Z52)=7,'B1.2'!C52,"")</f>
        <v/>
      </c>
      <c r="E36" t="str">
        <f>IF(SUM('B1.2'!$T52:$Z52)=7,'B1.2'!D52,"")</f>
        <v/>
      </c>
      <c r="F36" t="str">
        <f>IF(SUM('B1.2'!$T52:$Z52)=7,'B1.2'!E52,"")</f>
        <v/>
      </c>
      <c r="G36" t="str">
        <f>IF(SUM('B1.2'!$T52:$Z52)=7,'B1.2'!F52,"")</f>
        <v/>
      </c>
      <c r="H36" s="188" t="str">
        <f>IF(SUM('B1.2'!$T52:$Z52)=7,'B1.2'!G52,"")</f>
        <v/>
      </c>
      <c r="I36" t="str">
        <f>IF(SUM('B1.2'!$T52:$Z52)=7,'B1.2'!H52,"")</f>
        <v/>
      </c>
      <c r="J36" t="str">
        <f>IF(SUM('B1.2'!$T52:$Z52)=7,'B1.2'!I52,"")</f>
        <v/>
      </c>
    </row>
    <row r="37" spans="1:10" x14ac:dyDescent="0.25">
      <c r="A37" t="str">
        <f>IF(SUM('B1.2'!T53:Z53)=7,'Angaben KH-Standort'!$D$27,"")</f>
        <v/>
      </c>
      <c r="B37" t="str">
        <f>IF(SUM('B1.2'!T53:Z53)=7,'Angaben KH-Standort'!$D$26,"")</f>
        <v/>
      </c>
      <c r="C37" t="str">
        <f>IF(SUM('B1.2'!T53:Z53)=7,'Angaben KH-Standort'!$D$13,"")</f>
        <v/>
      </c>
      <c r="D37" t="str">
        <f>IF(SUM('B1.2'!$T53:$Z53)=7,'B1.2'!C53,"")</f>
        <v/>
      </c>
      <c r="E37" t="str">
        <f>IF(SUM('B1.2'!$T53:$Z53)=7,'B1.2'!D53,"")</f>
        <v/>
      </c>
      <c r="F37" t="str">
        <f>IF(SUM('B1.2'!$T53:$Z53)=7,'B1.2'!E53,"")</f>
        <v/>
      </c>
      <c r="G37" t="str">
        <f>IF(SUM('B1.2'!$T53:$Z53)=7,'B1.2'!F53,"")</f>
        <v/>
      </c>
      <c r="H37" s="188" t="str">
        <f>IF(SUM('B1.2'!$T53:$Z53)=7,'B1.2'!G53,"")</f>
        <v/>
      </c>
      <c r="I37" t="str">
        <f>IF(SUM('B1.2'!$T53:$Z53)=7,'B1.2'!H53,"")</f>
        <v/>
      </c>
      <c r="J37" t="str">
        <f>IF(SUM('B1.2'!$T53:$Z53)=7,'B1.2'!I53,"")</f>
        <v/>
      </c>
    </row>
    <row r="38" spans="1:10" x14ac:dyDescent="0.25">
      <c r="A38" t="str">
        <f>IF(SUM('B1.2'!T54:Z54)=7,'Angaben KH-Standort'!$D$27,"")</f>
        <v/>
      </c>
      <c r="B38" t="str">
        <f>IF(SUM('B1.2'!T54:Z54)=7,'Angaben KH-Standort'!$D$26,"")</f>
        <v/>
      </c>
      <c r="C38" t="str">
        <f>IF(SUM('B1.2'!T54:Z54)=7,'Angaben KH-Standort'!$D$13,"")</f>
        <v/>
      </c>
      <c r="D38" t="str">
        <f>IF(SUM('B1.2'!$T54:$Z54)=7,'B1.2'!C54,"")</f>
        <v/>
      </c>
      <c r="E38" t="str">
        <f>IF(SUM('B1.2'!$T54:$Z54)=7,'B1.2'!D54,"")</f>
        <v/>
      </c>
      <c r="F38" t="str">
        <f>IF(SUM('B1.2'!$T54:$Z54)=7,'B1.2'!E54,"")</f>
        <v/>
      </c>
      <c r="G38" t="str">
        <f>IF(SUM('B1.2'!$T54:$Z54)=7,'B1.2'!F54,"")</f>
        <v/>
      </c>
      <c r="H38" s="188" t="str">
        <f>IF(SUM('B1.2'!$T54:$Z54)=7,'B1.2'!G54,"")</f>
        <v/>
      </c>
      <c r="I38" t="str">
        <f>IF(SUM('B1.2'!$T54:$Z54)=7,'B1.2'!H54,"")</f>
        <v/>
      </c>
      <c r="J38" t="str">
        <f>IF(SUM('B1.2'!$T54:$Z54)=7,'B1.2'!I54,"")</f>
        <v/>
      </c>
    </row>
    <row r="39" spans="1:10" x14ac:dyDescent="0.25">
      <c r="A39" t="str">
        <f>IF(SUM('B1.2'!T55:Z55)=7,'Angaben KH-Standort'!$D$27,"")</f>
        <v/>
      </c>
      <c r="B39" t="str">
        <f>IF(SUM('B1.2'!T55:Z55)=7,'Angaben KH-Standort'!$D$26,"")</f>
        <v/>
      </c>
      <c r="C39" t="str">
        <f>IF(SUM('B1.2'!T55:Z55)=7,'Angaben KH-Standort'!$D$13,"")</f>
        <v/>
      </c>
      <c r="D39" t="str">
        <f>IF(SUM('B1.2'!$T55:$Z55)=7,'B1.2'!C55,"")</f>
        <v/>
      </c>
      <c r="E39" t="str">
        <f>IF(SUM('B1.2'!$T55:$Z55)=7,'B1.2'!D55,"")</f>
        <v/>
      </c>
      <c r="F39" t="str">
        <f>IF(SUM('B1.2'!$T55:$Z55)=7,'B1.2'!E55,"")</f>
        <v/>
      </c>
      <c r="G39" t="str">
        <f>IF(SUM('B1.2'!$T55:$Z55)=7,'B1.2'!F55,"")</f>
        <v/>
      </c>
      <c r="H39" s="188" t="str">
        <f>IF(SUM('B1.2'!$T55:$Z55)=7,'B1.2'!G55,"")</f>
        <v/>
      </c>
      <c r="I39" t="str">
        <f>IF(SUM('B1.2'!$T55:$Z55)=7,'B1.2'!H55,"")</f>
        <v/>
      </c>
      <c r="J39" t="str">
        <f>IF(SUM('B1.2'!$T55:$Z55)=7,'B1.2'!I55,"")</f>
        <v/>
      </c>
    </row>
    <row r="40" spans="1:10" x14ac:dyDescent="0.25">
      <c r="A40" t="str">
        <f>IF(SUM('B1.2'!T56:Z56)=7,'Angaben KH-Standort'!$D$27,"")</f>
        <v/>
      </c>
      <c r="B40" t="str">
        <f>IF(SUM('B1.2'!T56:Z56)=7,'Angaben KH-Standort'!$D$26,"")</f>
        <v/>
      </c>
      <c r="C40" t="str">
        <f>IF(SUM('B1.2'!T56:Z56)=7,'Angaben KH-Standort'!$D$13,"")</f>
        <v/>
      </c>
      <c r="D40" t="str">
        <f>IF(SUM('B1.2'!$T56:$Z56)=7,'B1.2'!C56,"")</f>
        <v/>
      </c>
      <c r="E40" t="str">
        <f>IF(SUM('B1.2'!$T56:$Z56)=7,'B1.2'!D56,"")</f>
        <v/>
      </c>
      <c r="F40" t="str">
        <f>IF(SUM('B1.2'!$T56:$Z56)=7,'B1.2'!E56,"")</f>
        <v/>
      </c>
      <c r="G40" t="str">
        <f>IF(SUM('B1.2'!$T56:$Z56)=7,'B1.2'!F56,"")</f>
        <v/>
      </c>
      <c r="H40" s="188" t="str">
        <f>IF(SUM('B1.2'!$T56:$Z56)=7,'B1.2'!G56,"")</f>
        <v/>
      </c>
      <c r="I40" t="str">
        <f>IF(SUM('B1.2'!$T56:$Z56)=7,'B1.2'!H56,"")</f>
        <v/>
      </c>
      <c r="J40" t="str">
        <f>IF(SUM('B1.2'!$T56:$Z56)=7,'B1.2'!I56,"")</f>
        <v/>
      </c>
    </row>
    <row r="41" spans="1:10" x14ac:dyDescent="0.25">
      <c r="A41" t="str">
        <f>IF(SUM('B1.2'!T57:Z57)=7,'Angaben KH-Standort'!$D$27,"")</f>
        <v/>
      </c>
      <c r="B41" t="str">
        <f>IF(SUM('B1.2'!T57:Z57)=7,'Angaben KH-Standort'!$D$26,"")</f>
        <v/>
      </c>
      <c r="C41" t="str">
        <f>IF(SUM('B1.2'!T57:Z57)=7,'Angaben KH-Standort'!$D$13,"")</f>
        <v/>
      </c>
      <c r="D41" t="str">
        <f>IF(SUM('B1.2'!$T57:$Z57)=7,'B1.2'!C57,"")</f>
        <v/>
      </c>
      <c r="E41" t="str">
        <f>IF(SUM('B1.2'!$T57:$Z57)=7,'B1.2'!D57,"")</f>
        <v/>
      </c>
      <c r="F41" t="str">
        <f>IF(SUM('B1.2'!$T57:$Z57)=7,'B1.2'!E57,"")</f>
        <v/>
      </c>
      <c r="G41" t="str">
        <f>IF(SUM('B1.2'!$T57:$Z57)=7,'B1.2'!F57,"")</f>
        <v/>
      </c>
      <c r="H41" s="188" t="str">
        <f>IF(SUM('B1.2'!$T57:$Z57)=7,'B1.2'!G57,"")</f>
        <v/>
      </c>
      <c r="I41" t="str">
        <f>IF(SUM('B1.2'!$T57:$Z57)=7,'B1.2'!H57,"")</f>
        <v/>
      </c>
      <c r="J41" t="str">
        <f>IF(SUM('B1.2'!$T57:$Z57)=7,'B1.2'!I57,"")</f>
        <v/>
      </c>
    </row>
    <row r="42" spans="1:10" x14ac:dyDescent="0.25">
      <c r="A42" t="str">
        <f>IF(SUM('B1.2'!T58:Z58)=7,'Angaben KH-Standort'!$D$27,"")</f>
        <v/>
      </c>
      <c r="B42" t="str">
        <f>IF(SUM('B1.2'!T58:Z58)=7,'Angaben KH-Standort'!$D$26,"")</f>
        <v/>
      </c>
      <c r="C42" t="str">
        <f>IF(SUM('B1.2'!T58:Z58)=7,'Angaben KH-Standort'!$D$13,"")</f>
        <v/>
      </c>
      <c r="D42" t="str">
        <f>IF(SUM('B1.2'!$T58:$Z58)=7,'B1.2'!C58,"")</f>
        <v/>
      </c>
      <c r="E42" t="str">
        <f>IF(SUM('B1.2'!$T58:$Z58)=7,'B1.2'!D58,"")</f>
        <v/>
      </c>
      <c r="F42" t="str">
        <f>IF(SUM('B1.2'!$T58:$Z58)=7,'B1.2'!E58,"")</f>
        <v/>
      </c>
      <c r="G42" t="str">
        <f>IF(SUM('B1.2'!$T58:$Z58)=7,'B1.2'!F58,"")</f>
        <v/>
      </c>
      <c r="H42" s="188" t="str">
        <f>IF(SUM('B1.2'!$T58:$Z58)=7,'B1.2'!G58,"")</f>
        <v/>
      </c>
      <c r="I42" t="str">
        <f>IF(SUM('B1.2'!$T58:$Z58)=7,'B1.2'!H58,"")</f>
        <v/>
      </c>
      <c r="J42" t="str">
        <f>IF(SUM('B1.2'!$T58:$Z58)=7,'B1.2'!I58,"")</f>
        <v/>
      </c>
    </row>
    <row r="43" spans="1:10" x14ac:dyDescent="0.25">
      <c r="A43" t="str">
        <f>IF(SUM('B1.2'!T59:Z59)=7,'Angaben KH-Standort'!$D$27,"")</f>
        <v/>
      </c>
      <c r="B43" t="str">
        <f>IF(SUM('B1.2'!T59:Z59)=7,'Angaben KH-Standort'!$D$26,"")</f>
        <v/>
      </c>
      <c r="C43" t="str">
        <f>IF(SUM('B1.2'!T59:Z59)=7,'Angaben KH-Standort'!$D$13,"")</f>
        <v/>
      </c>
      <c r="D43" t="str">
        <f>IF(SUM('B1.2'!$T59:$Z59)=7,'B1.2'!C59,"")</f>
        <v/>
      </c>
      <c r="E43" t="str">
        <f>IF(SUM('B1.2'!$T59:$Z59)=7,'B1.2'!D59,"")</f>
        <v/>
      </c>
      <c r="F43" t="str">
        <f>IF(SUM('B1.2'!$T59:$Z59)=7,'B1.2'!E59,"")</f>
        <v/>
      </c>
      <c r="G43" t="str">
        <f>IF(SUM('B1.2'!$T59:$Z59)=7,'B1.2'!F59,"")</f>
        <v/>
      </c>
      <c r="H43" s="188" t="str">
        <f>IF(SUM('B1.2'!$T59:$Z59)=7,'B1.2'!G59,"")</f>
        <v/>
      </c>
      <c r="I43" t="str">
        <f>IF(SUM('B1.2'!$T59:$Z59)=7,'B1.2'!H59,"")</f>
        <v/>
      </c>
      <c r="J43" t="str">
        <f>IF(SUM('B1.2'!$T59:$Z59)=7,'B1.2'!I59,"")</f>
        <v/>
      </c>
    </row>
    <row r="44" spans="1:10" x14ac:dyDescent="0.25">
      <c r="A44" t="str">
        <f>IF(SUM('B1.2'!T60:Z60)=7,'Angaben KH-Standort'!$D$27,"")</f>
        <v/>
      </c>
      <c r="B44" t="str">
        <f>IF(SUM('B1.2'!T60:Z60)=7,'Angaben KH-Standort'!$D$26,"")</f>
        <v/>
      </c>
      <c r="C44" t="str">
        <f>IF(SUM('B1.2'!T60:Z60)=7,'Angaben KH-Standort'!$D$13,"")</f>
        <v/>
      </c>
      <c r="D44" t="str">
        <f>IF(SUM('B1.2'!$T60:$Z60)=7,'B1.2'!C60,"")</f>
        <v/>
      </c>
      <c r="E44" t="str">
        <f>IF(SUM('B1.2'!$T60:$Z60)=7,'B1.2'!D60,"")</f>
        <v/>
      </c>
      <c r="F44" t="str">
        <f>IF(SUM('B1.2'!$T60:$Z60)=7,'B1.2'!E60,"")</f>
        <v/>
      </c>
      <c r="G44" t="str">
        <f>IF(SUM('B1.2'!$T60:$Z60)=7,'B1.2'!F60,"")</f>
        <v/>
      </c>
      <c r="H44" s="188" t="str">
        <f>IF(SUM('B1.2'!$T60:$Z60)=7,'B1.2'!G60,"")</f>
        <v/>
      </c>
      <c r="I44" t="str">
        <f>IF(SUM('B1.2'!$T60:$Z60)=7,'B1.2'!H60,"")</f>
        <v/>
      </c>
      <c r="J44" t="str">
        <f>IF(SUM('B1.2'!$T60:$Z60)=7,'B1.2'!I60,"")</f>
        <v/>
      </c>
    </row>
    <row r="45" spans="1:10" x14ac:dyDescent="0.25">
      <c r="A45" t="str">
        <f>IF(SUM('B1.2'!T61:Z61)=7,'Angaben KH-Standort'!$D$27,"")</f>
        <v/>
      </c>
      <c r="B45" t="str">
        <f>IF(SUM('B1.2'!T61:Z61)=7,'Angaben KH-Standort'!$D$26,"")</f>
        <v/>
      </c>
      <c r="C45" t="str">
        <f>IF(SUM('B1.2'!T61:Z61)=7,'Angaben KH-Standort'!$D$13,"")</f>
        <v/>
      </c>
      <c r="D45" t="str">
        <f>IF(SUM('B1.2'!$T61:$Z61)=7,'B1.2'!C61,"")</f>
        <v/>
      </c>
      <c r="E45" t="str">
        <f>IF(SUM('B1.2'!$T61:$Z61)=7,'B1.2'!D61,"")</f>
        <v/>
      </c>
      <c r="F45" t="str">
        <f>IF(SUM('B1.2'!$T61:$Z61)=7,'B1.2'!E61,"")</f>
        <v/>
      </c>
      <c r="G45" t="str">
        <f>IF(SUM('B1.2'!$T61:$Z61)=7,'B1.2'!F61,"")</f>
        <v/>
      </c>
      <c r="H45" s="188" t="str">
        <f>IF(SUM('B1.2'!$T61:$Z61)=7,'B1.2'!G61,"")</f>
        <v/>
      </c>
      <c r="I45" t="str">
        <f>IF(SUM('B1.2'!$T61:$Z61)=7,'B1.2'!H61,"")</f>
        <v/>
      </c>
      <c r="J45" t="str">
        <f>IF(SUM('B1.2'!$T61:$Z61)=7,'B1.2'!I61,"")</f>
        <v/>
      </c>
    </row>
    <row r="46" spans="1:10" x14ac:dyDescent="0.25">
      <c r="A46" t="str">
        <f>IF(SUM('B1.2'!T62:Z62)=7,'Angaben KH-Standort'!$D$27,"")</f>
        <v/>
      </c>
      <c r="B46" t="str">
        <f>IF(SUM('B1.2'!T62:Z62)=7,'Angaben KH-Standort'!$D$26,"")</f>
        <v/>
      </c>
      <c r="C46" t="str">
        <f>IF(SUM('B1.2'!T62:Z62)=7,'Angaben KH-Standort'!$D$13,"")</f>
        <v/>
      </c>
      <c r="D46" t="str">
        <f>IF(SUM('B1.2'!$T62:$Z62)=7,'B1.2'!C62,"")</f>
        <v/>
      </c>
      <c r="E46" t="str">
        <f>IF(SUM('B1.2'!$T62:$Z62)=7,'B1.2'!D62,"")</f>
        <v/>
      </c>
      <c r="F46" t="str">
        <f>IF(SUM('B1.2'!$T62:$Z62)=7,'B1.2'!E62,"")</f>
        <v/>
      </c>
      <c r="G46" t="str">
        <f>IF(SUM('B1.2'!$T62:$Z62)=7,'B1.2'!F62,"")</f>
        <v/>
      </c>
      <c r="H46" s="188" t="str">
        <f>IF(SUM('B1.2'!$T62:$Z62)=7,'B1.2'!G62,"")</f>
        <v/>
      </c>
      <c r="I46" t="str">
        <f>IF(SUM('B1.2'!$T62:$Z62)=7,'B1.2'!H62,"")</f>
        <v/>
      </c>
      <c r="J46" t="str">
        <f>IF(SUM('B1.2'!$T62:$Z62)=7,'B1.2'!I62,"")</f>
        <v/>
      </c>
    </row>
    <row r="47" spans="1:10" x14ac:dyDescent="0.25">
      <c r="A47" t="str">
        <f>IF(SUM('B1.2'!T63:Z63)=7,'Angaben KH-Standort'!$D$27,"")</f>
        <v/>
      </c>
      <c r="B47" t="str">
        <f>IF(SUM('B1.2'!T63:Z63)=7,'Angaben KH-Standort'!$D$26,"")</f>
        <v/>
      </c>
      <c r="C47" t="str">
        <f>IF(SUM('B1.2'!T63:Z63)=7,'Angaben KH-Standort'!$D$13,"")</f>
        <v/>
      </c>
      <c r="D47" t="str">
        <f>IF(SUM('B1.2'!$T63:$Z63)=7,'B1.2'!C63,"")</f>
        <v/>
      </c>
      <c r="E47" t="str">
        <f>IF(SUM('B1.2'!$T63:$Z63)=7,'B1.2'!D63,"")</f>
        <v/>
      </c>
      <c r="F47" t="str">
        <f>IF(SUM('B1.2'!$T63:$Z63)=7,'B1.2'!E63,"")</f>
        <v/>
      </c>
      <c r="G47" t="str">
        <f>IF(SUM('B1.2'!$T63:$Z63)=7,'B1.2'!F63,"")</f>
        <v/>
      </c>
      <c r="H47" s="188" t="str">
        <f>IF(SUM('B1.2'!$T63:$Z63)=7,'B1.2'!G63,"")</f>
        <v/>
      </c>
      <c r="I47" t="str">
        <f>IF(SUM('B1.2'!$T63:$Z63)=7,'B1.2'!H63,"")</f>
        <v/>
      </c>
      <c r="J47" t="str">
        <f>IF(SUM('B1.2'!$T63:$Z63)=7,'B1.2'!I63,"")</f>
        <v/>
      </c>
    </row>
    <row r="48" spans="1:10" x14ac:dyDescent="0.25">
      <c r="A48" t="str">
        <f>IF(SUM('B1.2'!T64:Z64)=7,'Angaben KH-Standort'!$D$27,"")</f>
        <v/>
      </c>
      <c r="B48" t="str">
        <f>IF(SUM('B1.2'!T64:Z64)=7,'Angaben KH-Standort'!$D$26,"")</f>
        <v/>
      </c>
      <c r="C48" t="str">
        <f>IF(SUM('B1.2'!T64:Z64)=7,'Angaben KH-Standort'!$D$13,"")</f>
        <v/>
      </c>
      <c r="D48" t="str">
        <f>IF(SUM('B1.2'!$T64:$Z64)=7,'B1.2'!C64,"")</f>
        <v/>
      </c>
      <c r="E48" t="str">
        <f>IF(SUM('B1.2'!$T64:$Z64)=7,'B1.2'!D64,"")</f>
        <v/>
      </c>
      <c r="F48" t="str">
        <f>IF(SUM('B1.2'!$T64:$Z64)=7,'B1.2'!E64,"")</f>
        <v/>
      </c>
      <c r="G48" t="str">
        <f>IF(SUM('B1.2'!$T64:$Z64)=7,'B1.2'!F64,"")</f>
        <v/>
      </c>
      <c r="H48" s="188" t="str">
        <f>IF(SUM('B1.2'!$T64:$Z64)=7,'B1.2'!G64,"")</f>
        <v/>
      </c>
      <c r="I48" t="str">
        <f>IF(SUM('B1.2'!$T64:$Z64)=7,'B1.2'!H64,"")</f>
        <v/>
      </c>
      <c r="J48" t="str">
        <f>IF(SUM('B1.2'!$T64:$Z64)=7,'B1.2'!I64,"")</f>
        <v/>
      </c>
    </row>
    <row r="49" spans="1:10" x14ac:dyDescent="0.25">
      <c r="A49" t="str">
        <f>IF(SUM('B1.2'!T65:Z65)=7,'Angaben KH-Standort'!$D$27,"")</f>
        <v/>
      </c>
      <c r="B49" t="str">
        <f>IF(SUM('B1.2'!T65:Z65)=7,'Angaben KH-Standort'!$D$26,"")</f>
        <v/>
      </c>
      <c r="C49" t="str">
        <f>IF(SUM('B1.2'!T65:Z65)=7,'Angaben KH-Standort'!$D$13,"")</f>
        <v/>
      </c>
      <c r="D49" t="str">
        <f>IF(SUM('B1.2'!$T65:$Z65)=7,'B1.2'!C65,"")</f>
        <v/>
      </c>
      <c r="E49" t="str">
        <f>IF(SUM('B1.2'!$T65:$Z65)=7,'B1.2'!D65,"")</f>
        <v/>
      </c>
      <c r="F49" t="str">
        <f>IF(SUM('B1.2'!$T65:$Z65)=7,'B1.2'!E65,"")</f>
        <v/>
      </c>
      <c r="G49" t="str">
        <f>IF(SUM('B1.2'!$T65:$Z65)=7,'B1.2'!F65,"")</f>
        <v/>
      </c>
      <c r="H49" s="188" t="str">
        <f>IF(SUM('B1.2'!$T65:$Z65)=7,'B1.2'!G65,"")</f>
        <v/>
      </c>
      <c r="I49" t="str">
        <f>IF(SUM('B1.2'!$T65:$Z65)=7,'B1.2'!H65,"")</f>
        <v/>
      </c>
      <c r="J49" t="str">
        <f>IF(SUM('B1.2'!$T65:$Z65)=7,'B1.2'!I65,"")</f>
        <v/>
      </c>
    </row>
    <row r="50" spans="1:10" x14ac:dyDescent="0.25">
      <c r="A50" t="str">
        <f>IF(SUM('B1.2'!T66:Z66)=7,'Angaben KH-Standort'!$D$27,"")</f>
        <v/>
      </c>
      <c r="B50" t="str">
        <f>IF(SUM('B1.2'!T66:Z66)=7,'Angaben KH-Standort'!$D$26,"")</f>
        <v/>
      </c>
      <c r="C50" t="str">
        <f>IF(SUM('B1.2'!T66:Z66)=7,'Angaben KH-Standort'!$D$13,"")</f>
        <v/>
      </c>
      <c r="D50" t="str">
        <f>IF(SUM('B1.2'!$T66:$Z66)=7,'B1.2'!C66,"")</f>
        <v/>
      </c>
      <c r="E50" t="str">
        <f>IF(SUM('B1.2'!$T66:$Z66)=7,'B1.2'!D66,"")</f>
        <v/>
      </c>
      <c r="F50" t="str">
        <f>IF(SUM('B1.2'!$T66:$Z66)=7,'B1.2'!E66,"")</f>
        <v/>
      </c>
      <c r="G50" t="str">
        <f>IF(SUM('B1.2'!$T66:$Z66)=7,'B1.2'!F66,"")</f>
        <v/>
      </c>
      <c r="H50" s="188" t="str">
        <f>IF(SUM('B1.2'!$T66:$Z66)=7,'B1.2'!G66,"")</f>
        <v/>
      </c>
      <c r="I50" t="str">
        <f>IF(SUM('B1.2'!$T66:$Z66)=7,'B1.2'!H66,"")</f>
        <v/>
      </c>
      <c r="J50" t="str">
        <f>IF(SUM('B1.2'!$T66:$Z66)=7,'B1.2'!I66,"")</f>
        <v/>
      </c>
    </row>
    <row r="51" spans="1:10" x14ac:dyDescent="0.25">
      <c r="A51" t="str">
        <f>IF(SUM('B1.2'!T67:Z67)=7,'Angaben KH-Standort'!$D$27,"")</f>
        <v/>
      </c>
      <c r="B51" t="str">
        <f>IF(SUM('B1.2'!T67:Z67)=7,'Angaben KH-Standort'!$D$26,"")</f>
        <v/>
      </c>
      <c r="C51" t="str">
        <f>IF(SUM('B1.2'!T67:Z67)=7,'Angaben KH-Standort'!$D$13,"")</f>
        <v/>
      </c>
      <c r="D51" t="str">
        <f>IF(SUM('B1.2'!$T67:$Z67)=7,'B1.2'!C67,"")</f>
        <v/>
      </c>
      <c r="E51" t="str">
        <f>IF(SUM('B1.2'!$T67:$Z67)=7,'B1.2'!D67,"")</f>
        <v/>
      </c>
      <c r="F51" t="str">
        <f>IF(SUM('B1.2'!$T67:$Z67)=7,'B1.2'!E67,"")</f>
        <v/>
      </c>
      <c r="G51" t="str">
        <f>IF(SUM('B1.2'!$T67:$Z67)=7,'B1.2'!F67,"")</f>
        <v/>
      </c>
      <c r="H51" s="188" t="str">
        <f>IF(SUM('B1.2'!$T67:$Z67)=7,'B1.2'!G67,"")</f>
        <v/>
      </c>
      <c r="I51" t="str">
        <f>IF(SUM('B1.2'!$T67:$Z67)=7,'B1.2'!H67,"")</f>
        <v/>
      </c>
      <c r="J51" t="str">
        <f>IF(SUM('B1.2'!$T67:$Z67)=7,'B1.2'!I67,"")</f>
        <v/>
      </c>
    </row>
    <row r="52" spans="1:10" x14ac:dyDescent="0.25">
      <c r="A52" t="str">
        <f>IF(SUM('B1.2'!T68:Z68)=7,'Angaben KH-Standort'!$D$27,"")</f>
        <v/>
      </c>
      <c r="B52" t="str">
        <f>IF(SUM('B1.2'!T68:Z68)=7,'Angaben KH-Standort'!$D$26,"")</f>
        <v/>
      </c>
      <c r="C52" t="str">
        <f>IF(SUM('B1.2'!T68:Z68)=7,'Angaben KH-Standort'!$D$13,"")</f>
        <v/>
      </c>
      <c r="D52" t="str">
        <f>IF(SUM('B1.2'!$T68:$Z68)=7,'B1.2'!C68,"")</f>
        <v/>
      </c>
      <c r="E52" t="str">
        <f>IF(SUM('B1.2'!$T68:$Z68)=7,'B1.2'!D68,"")</f>
        <v/>
      </c>
      <c r="F52" t="str">
        <f>IF(SUM('B1.2'!$T68:$Z68)=7,'B1.2'!E68,"")</f>
        <v/>
      </c>
      <c r="G52" t="str">
        <f>IF(SUM('B1.2'!$T68:$Z68)=7,'B1.2'!F68,"")</f>
        <v/>
      </c>
      <c r="H52" s="188" t="str">
        <f>IF(SUM('B1.2'!$T68:$Z68)=7,'B1.2'!G68,"")</f>
        <v/>
      </c>
      <c r="I52" t="str">
        <f>IF(SUM('B1.2'!$T68:$Z68)=7,'B1.2'!H68,"")</f>
        <v/>
      </c>
      <c r="J52" t="str">
        <f>IF(SUM('B1.2'!$T68:$Z68)=7,'B1.2'!I68,"")</f>
        <v/>
      </c>
    </row>
    <row r="53" spans="1:10" x14ac:dyDescent="0.25">
      <c r="A53" t="str">
        <f>IF(SUM('B1.2'!T69:Z69)=7,'Angaben KH-Standort'!$D$27,"")</f>
        <v/>
      </c>
      <c r="B53" t="str">
        <f>IF(SUM('B1.2'!T69:Z69)=7,'Angaben KH-Standort'!$D$26,"")</f>
        <v/>
      </c>
      <c r="C53" t="str">
        <f>IF(SUM('B1.2'!T69:Z69)=7,'Angaben KH-Standort'!$D$13,"")</f>
        <v/>
      </c>
      <c r="D53" t="str">
        <f>IF(SUM('B1.2'!$T69:$Z69)=7,'B1.2'!C69,"")</f>
        <v/>
      </c>
      <c r="E53" t="str">
        <f>IF(SUM('B1.2'!$T69:$Z69)=7,'B1.2'!D69,"")</f>
        <v/>
      </c>
      <c r="F53" t="str">
        <f>IF(SUM('B1.2'!$T69:$Z69)=7,'B1.2'!E69,"")</f>
        <v/>
      </c>
      <c r="G53" t="str">
        <f>IF(SUM('B1.2'!$T69:$Z69)=7,'B1.2'!F69,"")</f>
        <v/>
      </c>
      <c r="H53" s="188" t="str">
        <f>IF(SUM('B1.2'!$T69:$Z69)=7,'B1.2'!G69,"")</f>
        <v/>
      </c>
      <c r="I53" t="str">
        <f>IF(SUM('B1.2'!$T69:$Z69)=7,'B1.2'!H69,"")</f>
        <v/>
      </c>
      <c r="J53" t="str">
        <f>IF(SUM('B1.2'!$T69:$Z69)=7,'B1.2'!I69,"")</f>
        <v/>
      </c>
    </row>
    <row r="54" spans="1:10" x14ac:dyDescent="0.25">
      <c r="A54" t="str">
        <f>IF(SUM('B1.2'!T70:Z70)=7,'Angaben KH-Standort'!$D$27,"")</f>
        <v/>
      </c>
      <c r="B54" t="str">
        <f>IF(SUM('B1.2'!T70:Z70)=7,'Angaben KH-Standort'!$D$26,"")</f>
        <v/>
      </c>
      <c r="C54" t="str">
        <f>IF(SUM('B1.2'!T70:Z70)=7,'Angaben KH-Standort'!$D$13,"")</f>
        <v/>
      </c>
      <c r="D54" t="str">
        <f>IF(SUM('B1.2'!$T70:$Z70)=7,'B1.2'!C70,"")</f>
        <v/>
      </c>
      <c r="E54" t="str">
        <f>IF(SUM('B1.2'!$T70:$Z70)=7,'B1.2'!D70,"")</f>
        <v/>
      </c>
      <c r="F54" t="str">
        <f>IF(SUM('B1.2'!$T70:$Z70)=7,'B1.2'!E70,"")</f>
        <v/>
      </c>
      <c r="G54" t="str">
        <f>IF(SUM('B1.2'!$T70:$Z70)=7,'B1.2'!F70,"")</f>
        <v/>
      </c>
      <c r="H54" s="188" t="str">
        <f>IF(SUM('B1.2'!$T70:$Z70)=7,'B1.2'!G70,"")</f>
        <v/>
      </c>
      <c r="I54" t="str">
        <f>IF(SUM('B1.2'!$T70:$Z70)=7,'B1.2'!H70,"")</f>
        <v/>
      </c>
      <c r="J54" t="str">
        <f>IF(SUM('B1.2'!$T70:$Z70)=7,'B1.2'!I70,"")</f>
        <v/>
      </c>
    </row>
    <row r="55" spans="1:10" x14ac:dyDescent="0.25">
      <c r="A55" t="str">
        <f>IF(SUM('B1.2'!T71:Z71)=7,'Angaben KH-Standort'!$D$27,"")</f>
        <v/>
      </c>
      <c r="B55" t="str">
        <f>IF(SUM('B1.2'!T71:Z71)=7,'Angaben KH-Standort'!$D$26,"")</f>
        <v/>
      </c>
      <c r="C55" t="str">
        <f>IF(SUM('B1.2'!T71:Z71)=7,'Angaben KH-Standort'!$D$13,"")</f>
        <v/>
      </c>
      <c r="D55" t="str">
        <f>IF(SUM('B1.2'!$T71:$Z71)=7,'B1.2'!C71,"")</f>
        <v/>
      </c>
      <c r="E55" t="str">
        <f>IF(SUM('B1.2'!$T71:$Z71)=7,'B1.2'!D71,"")</f>
        <v/>
      </c>
      <c r="F55" t="str">
        <f>IF(SUM('B1.2'!$T71:$Z71)=7,'B1.2'!E71,"")</f>
        <v/>
      </c>
      <c r="G55" t="str">
        <f>IF(SUM('B1.2'!$T71:$Z71)=7,'B1.2'!F71,"")</f>
        <v/>
      </c>
      <c r="H55" s="188" t="str">
        <f>IF(SUM('B1.2'!$T71:$Z71)=7,'B1.2'!G71,"")</f>
        <v/>
      </c>
      <c r="I55" t="str">
        <f>IF(SUM('B1.2'!$T71:$Z71)=7,'B1.2'!H71,"")</f>
        <v/>
      </c>
      <c r="J55" t="str">
        <f>IF(SUM('B1.2'!$T71:$Z71)=7,'B1.2'!I71,"")</f>
        <v/>
      </c>
    </row>
    <row r="56" spans="1:10" x14ac:dyDescent="0.25">
      <c r="A56" t="str">
        <f>IF(SUM('B1.2'!T72:Z72)=7,'Angaben KH-Standort'!$D$27,"")</f>
        <v/>
      </c>
      <c r="B56" t="str">
        <f>IF(SUM('B1.2'!T72:Z72)=7,'Angaben KH-Standort'!$D$26,"")</f>
        <v/>
      </c>
      <c r="C56" t="str">
        <f>IF(SUM('B1.2'!T72:Z72)=7,'Angaben KH-Standort'!$D$13,"")</f>
        <v/>
      </c>
      <c r="D56" t="str">
        <f>IF(SUM('B1.2'!$T72:$Z72)=7,'B1.2'!C72,"")</f>
        <v/>
      </c>
      <c r="E56" t="str">
        <f>IF(SUM('B1.2'!$T72:$Z72)=7,'B1.2'!D72,"")</f>
        <v/>
      </c>
      <c r="F56" t="str">
        <f>IF(SUM('B1.2'!$T72:$Z72)=7,'B1.2'!E72,"")</f>
        <v/>
      </c>
      <c r="G56" t="str">
        <f>IF(SUM('B1.2'!$T72:$Z72)=7,'B1.2'!F72,"")</f>
        <v/>
      </c>
      <c r="H56" s="188" t="str">
        <f>IF(SUM('B1.2'!$T72:$Z72)=7,'B1.2'!G72,"")</f>
        <v/>
      </c>
      <c r="I56" t="str">
        <f>IF(SUM('B1.2'!$T72:$Z72)=7,'B1.2'!H72,"")</f>
        <v/>
      </c>
      <c r="J56" t="str">
        <f>IF(SUM('B1.2'!$T72:$Z72)=7,'B1.2'!I72,"")</f>
        <v/>
      </c>
    </row>
    <row r="57" spans="1:10" x14ac:dyDescent="0.25">
      <c r="A57" t="str">
        <f>IF(SUM('B1.2'!T73:Z73)=7,'Angaben KH-Standort'!$D$27,"")</f>
        <v/>
      </c>
      <c r="B57" t="str">
        <f>IF(SUM('B1.2'!T73:Z73)=7,'Angaben KH-Standort'!$D$26,"")</f>
        <v/>
      </c>
      <c r="C57" t="str">
        <f>IF(SUM('B1.2'!T73:Z73)=7,'Angaben KH-Standort'!$D$13,"")</f>
        <v/>
      </c>
      <c r="D57" t="str">
        <f>IF(SUM('B1.2'!$T73:$Z73)=7,'B1.2'!C73,"")</f>
        <v/>
      </c>
      <c r="E57" t="str">
        <f>IF(SUM('B1.2'!$T73:$Z73)=7,'B1.2'!D73,"")</f>
        <v/>
      </c>
      <c r="F57" t="str">
        <f>IF(SUM('B1.2'!$T73:$Z73)=7,'B1.2'!E73,"")</f>
        <v/>
      </c>
      <c r="G57" t="str">
        <f>IF(SUM('B1.2'!$T73:$Z73)=7,'B1.2'!F73,"")</f>
        <v/>
      </c>
      <c r="H57" s="188" t="str">
        <f>IF(SUM('B1.2'!$T73:$Z73)=7,'B1.2'!G73,"")</f>
        <v/>
      </c>
      <c r="I57" t="str">
        <f>IF(SUM('B1.2'!$T73:$Z73)=7,'B1.2'!H73,"")</f>
        <v/>
      </c>
      <c r="J57" t="str">
        <f>IF(SUM('B1.2'!$T73:$Z73)=7,'B1.2'!I73,"")</f>
        <v/>
      </c>
    </row>
    <row r="58" spans="1:10" x14ac:dyDescent="0.25">
      <c r="A58" t="str">
        <f>IF(SUM('B1.2'!T74:Z74)=7,'Angaben KH-Standort'!$D$27,"")</f>
        <v/>
      </c>
      <c r="B58" t="str">
        <f>IF(SUM('B1.2'!T74:Z74)=7,'Angaben KH-Standort'!$D$26,"")</f>
        <v/>
      </c>
      <c r="C58" t="str">
        <f>IF(SUM('B1.2'!T74:Z74)=7,'Angaben KH-Standort'!$D$13,"")</f>
        <v/>
      </c>
      <c r="D58" t="str">
        <f>IF(SUM('B1.2'!$T74:$Z74)=7,'B1.2'!C74,"")</f>
        <v/>
      </c>
      <c r="E58" t="str">
        <f>IF(SUM('B1.2'!$T74:$Z74)=7,'B1.2'!D74,"")</f>
        <v/>
      </c>
      <c r="F58" t="str">
        <f>IF(SUM('B1.2'!$T74:$Z74)=7,'B1.2'!E74,"")</f>
        <v/>
      </c>
      <c r="G58" t="str">
        <f>IF(SUM('B1.2'!$T74:$Z74)=7,'B1.2'!F74,"")</f>
        <v/>
      </c>
      <c r="H58" s="188" t="str">
        <f>IF(SUM('B1.2'!$T74:$Z74)=7,'B1.2'!G74,"")</f>
        <v/>
      </c>
      <c r="I58" t="str">
        <f>IF(SUM('B1.2'!$T74:$Z74)=7,'B1.2'!H74,"")</f>
        <v/>
      </c>
      <c r="J58" t="str">
        <f>IF(SUM('B1.2'!$T74:$Z74)=7,'B1.2'!I74,"")</f>
        <v/>
      </c>
    </row>
    <row r="59" spans="1:10" x14ac:dyDescent="0.25">
      <c r="A59" t="str">
        <f>IF(SUM('B1.2'!T75:Z75)=7,'Angaben KH-Standort'!$D$27,"")</f>
        <v/>
      </c>
      <c r="B59" t="str">
        <f>IF(SUM('B1.2'!T75:Z75)=7,'Angaben KH-Standort'!$D$26,"")</f>
        <v/>
      </c>
      <c r="C59" t="str">
        <f>IF(SUM('B1.2'!T75:Z75)=7,'Angaben KH-Standort'!$D$13,"")</f>
        <v/>
      </c>
      <c r="D59" t="str">
        <f>IF(SUM('B1.2'!$T75:$Z75)=7,'B1.2'!C75,"")</f>
        <v/>
      </c>
      <c r="E59" t="str">
        <f>IF(SUM('B1.2'!$T75:$Z75)=7,'B1.2'!D75,"")</f>
        <v/>
      </c>
      <c r="F59" t="str">
        <f>IF(SUM('B1.2'!$T75:$Z75)=7,'B1.2'!E75,"")</f>
        <v/>
      </c>
      <c r="G59" t="str">
        <f>IF(SUM('B1.2'!$T75:$Z75)=7,'B1.2'!F75,"")</f>
        <v/>
      </c>
      <c r="H59" s="188" t="str">
        <f>IF(SUM('B1.2'!$T75:$Z75)=7,'B1.2'!G75,"")</f>
        <v/>
      </c>
      <c r="I59" t="str">
        <f>IF(SUM('B1.2'!$T75:$Z75)=7,'B1.2'!H75,"")</f>
        <v/>
      </c>
      <c r="J59" t="str">
        <f>IF(SUM('B1.2'!$T75:$Z75)=7,'B1.2'!I75,"")</f>
        <v/>
      </c>
    </row>
    <row r="60" spans="1:10" x14ac:dyDescent="0.25">
      <c r="A60" t="str">
        <f>IF(SUM('B1.2'!T76:Z76)=7,'Angaben KH-Standort'!$D$27,"")</f>
        <v/>
      </c>
      <c r="B60" t="str">
        <f>IF(SUM('B1.2'!T76:Z76)=7,'Angaben KH-Standort'!$D$26,"")</f>
        <v/>
      </c>
      <c r="C60" t="str">
        <f>IF(SUM('B1.2'!T76:Z76)=7,'Angaben KH-Standort'!$D$13,"")</f>
        <v/>
      </c>
      <c r="D60" t="str">
        <f>IF(SUM('B1.2'!$T76:$Z76)=7,'B1.2'!C76,"")</f>
        <v/>
      </c>
      <c r="E60" t="str">
        <f>IF(SUM('B1.2'!$T76:$Z76)=7,'B1.2'!D76,"")</f>
        <v/>
      </c>
      <c r="F60" t="str">
        <f>IF(SUM('B1.2'!$T76:$Z76)=7,'B1.2'!E76,"")</f>
        <v/>
      </c>
      <c r="G60" t="str">
        <f>IF(SUM('B1.2'!$T76:$Z76)=7,'B1.2'!F76,"")</f>
        <v/>
      </c>
      <c r="H60" s="188" t="str">
        <f>IF(SUM('B1.2'!$T76:$Z76)=7,'B1.2'!G76,"")</f>
        <v/>
      </c>
      <c r="I60" t="str">
        <f>IF(SUM('B1.2'!$T76:$Z76)=7,'B1.2'!H76,"")</f>
        <v/>
      </c>
      <c r="J60" t="str">
        <f>IF(SUM('B1.2'!$T76:$Z76)=7,'B1.2'!I76,"")</f>
        <v/>
      </c>
    </row>
    <row r="61" spans="1:10" x14ac:dyDescent="0.25">
      <c r="A61" t="str">
        <f>IF(SUM('B1.2'!T77:Z77)=7,'Angaben KH-Standort'!$D$27,"")</f>
        <v/>
      </c>
      <c r="B61" t="str">
        <f>IF(SUM('B1.2'!T77:Z77)=7,'Angaben KH-Standort'!$D$26,"")</f>
        <v/>
      </c>
      <c r="C61" t="str">
        <f>IF(SUM('B1.2'!T77:Z77)=7,'Angaben KH-Standort'!$D$13,"")</f>
        <v/>
      </c>
      <c r="D61" t="str">
        <f>IF(SUM('B1.2'!$T77:$Z77)=7,'B1.2'!C77,"")</f>
        <v/>
      </c>
      <c r="E61" t="str">
        <f>IF(SUM('B1.2'!$T77:$Z77)=7,'B1.2'!D77,"")</f>
        <v/>
      </c>
      <c r="F61" t="str">
        <f>IF(SUM('B1.2'!$T77:$Z77)=7,'B1.2'!E77,"")</f>
        <v/>
      </c>
      <c r="G61" t="str">
        <f>IF(SUM('B1.2'!$T77:$Z77)=7,'B1.2'!F77,"")</f>
        <v/>
      </c>
      <c r="H61" s="188" t="str">
        <f>IF(SUM('B1.2'!$T77:$Z77)=7,'B1.2'!G77,"")</f>
        <v/>
      </c>
      <c r="I61" t="str">
        <f>IF(SUM('B1.2'!$T77:$Z77)=7,'B1.2'!H77,"")</f>
        <v/>
      </c>
      <c r="J61" t="str">
        <f>IF(SUM('B1.2'!$T77:$Z77)=7,'B1.2'!I77,"")</f>
        <v/>
      </c>
    </row>
    <row r="62" spans="1:10" x14ac:dyDescent="0.25">
      <c r="A62" t="str">
        <f>IF(SUM('B1.2'!T78:Z78)=7,'Angaben KH-Standort'!$D$27,"")</f>
        <v/>
      </c>
      <c r="B62" t="str">
        <f>IF(SUM('B1.2'!T78:Z78)=7,'Angaben KH-Standort'!$D$26,"")</f>
        <v/>
      </c>
      <c r="C62" t="str">
        <f>IF(SUM('B1.2'!T78:Z78)=7,'Angaben KH-Standort'!$D$13,"")</f>
        <v/>
      </c>
      <c r="D62" t="str">
        <f>IF(SUM('B1.2'!$T78:$Z78)=7,'B1.2'!C78,"")</f>
        <v/>
      </c>
      <c r="E62" t="str">
        <f>IF(SUM('B1.2'!$T78:$Z78)=7,'B1.2'!D78,"")</f>
        <v/>
      </c>
      <c r="F62" t="str">
        <f>IF(SUM('B1.2'!$T78:$Z78)=7,'B1.2'!E78,"")</f>
        <v/>
      </c>
      <c r="G62" t="str">
        <f>IF(SUM('B1.2'!$T78:$Z78)=7,'B1.2'!F78,"")</f>
        <v/>
      </c>
      <c r="H62" s="188" t="str">
        <f>IF(SUM('B1.2'!$T78:$Z78)=7,'B1.2'!G78,"")</f>
        <v/>
      </c>
      <c r="I62" t="str">
        <f>IF(SUM('B1.2'!$T78:$Z78)=7,'B1.2'!H78,"")</f>
        <v/>
      </c>
      <c r="J62" t="str">
        <f>IF(SUM('B1.2'!$T78:$Z78)=7,'B1.2'!I78,"")</f>
        <v/>
      </c>
    </row>
    <row r="63" spans="1:10" x14ac:dyDescent="0.25">
      <c r="A63" t="str">
        <f>IF(SUM('B1.2'!T79:Z79)=7,'Angaben KH-Standort'!$D$27,"")</f>
        <v/>
      </c>
      <c r="B63" t="str">
        <f>IF(SUM('B1.2'!T79:Z79)=7,'Angaben KH-Standort'!$D$26,"")</f>
        <v/>
      </c>
      <c r="C63" t="str">
        <f>IF(SUM('B1.2'!T79:Z79)=7,'Angaben KH-Standort'!$D$13,"")</f>
        <v/>
      </c>
      <c r="D63" t="str">
        <f>IF(SUM('B1.2'!$T79:$Z79)=7,'B1.2'!C79,"")</f>
        <v/>
      </c>
      <c r="E63" t="str">
        <f>IF(SUM('B1.2'!$T79:$Z79)=7,'B1.2'!D79,"")</f>
        <v/>
      </c>
      <c r="F63" t="str">
        <f>IF(SUM('B1.2'!$T79:$Z79)=7,'B1.2'!E79,"")</f>
        <v/>
      </c>
      <c r="G63" t="str">
        <f>IF(SUM('B1.2'!$T79:$Z79)=7,'B1.2'!F79,"")</f>
        <v/>
      </c>
      <c r="H63" s="188" t="str">
        <f>IF(SUM('B1.2'!$T79:$Z79)=7,'B1.2'!G79,"")</f>
        <v/>
      </c>
      <c r="I63" t="str">
        <f>IF(SUM('B1.2'!$T79:$Z79)=7,'B1.2'!H79,"")</f>
        <v/>
      </c>
      <c r="J63" t="str">
        <f>IF(SUM('B1.2'!$T79:$Z79)=7,'B1.2'!I79,"")</f>
        <v/>
      </c>
    </row>
    <row r="64" spans="1:10" x14ac:dyDescent="0.25">
      <c r="A64" t="str">
        <f>IF(SUM('B1.2'!T80:Z80)=7,'Angaben KH-Standort'!$D$27,"")</f>
        <v/>
      </c>
      <c r="B64" t="str">
        <f>IF(SUM('B1.2'!T80:Z80)=7,'Angaben KH-Standort'!$D$26,"")</f>
        <v/>
      </c>
      <c r="C64" t="str">
        <f>IF(SUM('B1.2'!T80:Z80)=7,'Angaben KH-Standort'!$D$13,"")</f>
        <v/>
      </c>
      <c r="D64" t="str">
        <f>IF(SUM('B1.2'!$T80:$Z80)=7,'B1.2'!C80,"")</f>
        <v/>
      </c>
      <c r="E64" t="str">
        <f>IF(SUM('B1.2'!$T80:$Z80)=7,'B1.2'!D80,"")</f>
        <v/>
      </c>
      <c r="F64" t="str">
        <f>IF(SUM('B1.2'!$T80:$Z80)=7,'B1.2'!E80,"")</f>
        <v/>
      </c>
      <c r="G64" t="str">
        <f>IF(SUM('B1.2'!$T80:$Z80)=7,'B1.2'!F80,"")</f>
        <v/>
      </c>
      <c r="H64" s="188" t="str">
        <f>IF(SUM('B1.2'!$T80:$Z80)=7,'B1.2'!G80,"")</f>
        <v/>
      </c>
      <c r="I64" t="str">
        <f>IF(SUM('B1.2'!$T80:$Z80)=7,'B1.2'!H80,"")</f>
        <v/>
      </c>
      <c r="J64" t="str">
        <f>IF(SUM('B1.2'!$T80:$Z80)=7,'B1.2'!I80,"")</f>
        <v/>
      </c>
    </row>
    <row r="65" spans="1:10" x14ac:dyDescent="0.25">
      <c r="A65" t="str">
        <f>IF(SUM('B1.2'!T81:Z81)=7,'Angaben KH-Standort'!$D$27,"")</f>
        <v/>
      </c>
      <c r="B65" t="str">
        <f>IF(SUM('B1.2'!T81:Z81)=7,'Angaben KH-Standort'!$D$26,"")</f>
        <v/>
      </c>
      <c r="C65" t="str">
        <f>IF(SUM('B1.2'!T81:Z81)=7,'Angaben KH-Standort'!$D$13,"")</f>
        <v/>
      </c>
      <c r="D65" t="str">
        <f>IF(SUM('B1.2'!$T81:$Z81)=7,'B1.2'!C81,"")</f>
        <v/>
      </c>
      <c r="E65" t="str">
        <f>IF(SUM('B1.2'!$T81:$Z81)=7,'B1.2'!D81,"")</f>
        <v/>
      </c>
      <c r="F65" t="str">
        <f>IF(SUM('B1.2'!$T81:$Z81)=7,'B1.2'!E81,"")</f>
        <v/>
      </c>
      <c r="G65" t="str">
        <f>IF(SUM('B1.2'!$T81:$Z81)=7,'B1.2'!F81,"")</f>
        <v/>
      </c>
      <c r="H65" s="188" t="str">
        <f>IF(SUM('B1.2'!$T81:$Z81)=7,'B1.2'!G81,"")</f>
        <v/>
      </c>
      <c r="I65" t="str">
        <f>IF(SUM('B1.2'!$T81:$Z81)=7,'B1.2'!H81,"")</f>
        <v/>
      </c>
      <c r="J65" t="str">
        <f>IF(SUM('B1.2'!$T81:$Z81)=7,'B1.2'!I81,"")</f>
        <v/>
      </c>
    </row>
    <row r="66" spans="1:10" x14ac:dyDescent="0.25">
      <c r="A66" t="str">
        <f>IF(SUM('B1.2'!T82:Z82)=7,'Angaben KH-Standort'!$D$27,"")</f>
        <v/>
      </c>
      <c r="B66" t="str">
        <f>IF(SUM('B1.2'!T82:Z82)=7,'Angaben KH-Standort'!$D$26,"")</f>
        <v/>
      </c>
      <c r="C66" t="str">
        <f>IF(SUM('B1.2'!T82:Z82)=7,'Angaben KH-Standort'!$D$13,"")</f>
        <v/>
      </c>
      <c r="D66" t="str">
        <f>IF(SUM('B1.2'!$T82:$Z82)=7,'B1.2'!C82,"")</f>
        <v/>
      </c>
      <c r="E66" t="str">
        <f>IF(SUM('B1.2'!$T82:$Z82)=7,'B1.2'!D82,"")</f>
        <v/>
      </c>
      <c r="F66" t="str">
        <f>IF(SUM('B1.2'!$T82:$Z82)=7,'B1.2'!E82,"")</f>
        <v/>
      </c>
      <c r="G66" t="str">
        <f>IF(SUM('B1.2'!$T82:$Z82)=7,'B1.2'!F82,"")</f>
        <v/>
      </c>
      <c r="H66" s="188" t="str">
        <f>IF(SUM('B1.2'!$T82:$Z82)=7,'B1.2'!G82,"")</f>
        <v/>
      </c>
      <c r="I66" t="str">
        <f>IF(SUM('B1.2'!$T82:$Z82)=7,'B1.2'!H82,"")</f>
        <v/>
      </c>
      <c r="J66" t="str">
        <f>IF(SUM('B1.2'!$T82:$Z82)=7,'B1.2'!I82,"")</f>
        <v/>
      </c>
    </row>
    <row r="67" spans="1:10" x14ac:dyDescent="0.25">
      <c r="A67" t="str">
        <f>IF(SUM('B1.2'!T83:Z83)=7,'Angaben KH-Standort'!$D$27,"")</f>
        <v/>
      </c>
      <c r="B67" t="str">
        <f>IF(SUM('B1.2'!T83:Z83)=7,'Angaben KH-Standort'!$D$26,"")</f>
        <v/>
      </c>
      <c r="C67" t="str">
        <f>IF(SUM('B1.2'!T83:Z83)=7,'Angaben KH-Standort'!$D$13,"")</f>
        <v/>
      </c>
      <c r="D67" t="str">
        <f>IF(SUM('B1.2'!$T83:$Z83)=7,'B1.2'!C83,"")</f>
        <v/>
      </c>
      <c r="E67" t="str">
        <f>IF(SUM('B1.2'!$T83:$Z83)=7,'B1.2'!D83,"")</f>
        <v/>
      </c>
      <c r="F67" t="str">
        <f>IF(SUM('B1.2'!$T83:$Z83)=7,'B1.2'!E83,"")</f>
        <v/>
      </c>
      <c r="G67" t="str">
        <f>IF(SUM('B1.2'!$T83:$Z83)=7,'B1.2'!F83,"")</f>
        <v/>
      </c>
      <c r="H67" s="188" t="str">
        <f>IF(SUM('B1.2'!$T83:$Z83)=7,'B1.2'!G83,"")</f>
        <v/>
      </c>
      <c r="I67" t="str">
        <f>IF(SUM('B1.2'!$T83:$Z83)=7,'B1.2'!H83,"")</f>
        <v/>
      </c>
      <c r="J67" t="str">
        <f>IF(SUM('B1.2'!$T83:$Z83)=7,'B1.2'!I83,"")</f>
        <v/>
      </c>
    </row>
    <row r="68" spans="1:10" x14ac:dyDescent="0.25">
      <c r="A68" t="str">
        <f>IF(SUM('B1.2'!T84:Z84)=7,'Angaben KH-Standort'!$D$27,"")</f>
        <v/>
      </c>
      <c r="B68" t="str">
        <f>IF(SUM('B1.2'!T84:Z84)=7,'Angaben KH-Standort'!$D$26,"")</f>
        <v/>
      </c>
      <c r="C68" t="str">
        <f>IF(SUM('B1.2'!T84:Z84)=7,'Angaben KH-Standort'!$D$13,"")</f>
        <v/>
      </c>
      <c r="D68" t="str">
        <f>IF(SUM('B1.2'!$T84:$Z84)=7,'B1.2'!C84,"")</f>
        <v/>
      </c>
      <c r="E68" t="str">
        <f>IF(SUM('B1.2'!$T84:$Z84)=7,'B1.2'!D84,"")</f>
        <v/>
      </c>
      <c r="F68" t="str">
        <f>IF(SUM('B1.2'!$T84:$Z84)=7,'B1.2'!E84,"")</f>
        <v/>
      </c>
      <c r="G68" t="str">
        <f>IF(SUM('B1.2'!$T84:$Z84)=7,'B1.2'!F84,"")</f>
        <v/>
      </c>
      <c r="H68" s="188" t="str">
        <f>IF(SUM('B1.2'!$T84:$Z84)=7,'B1.2'!G84,"")</f>
        <v/>
      </c>
      <c r="I68" t="str">
        <f>IF(SUM('B1.2'!$T84:$Z84)=7,'B1.2'!H84,"")</f>
        <v/>
      </c>
      <c r="J68" t="str">
        <f>IF(SUM('B1.2'!$T84:$Z84)=7,'B1.2'!I84,"")</f>
        <v/>
      </c>
    </row>
    <row r="69" spans="1:10" x14ac:dyDescent="0.25">
      <c r="A69" t="str">
        <f>IF(SUM('B1.2'!T85:Z85)=7,'Angaben KH-Standort'!$D$27,"")</f>
        <v/>
      </c>
      <c r="B69" t="str">
        <f>IF(SUM('B1.2'!T85:Z85)=7,'Angaben KH-Standort'!$D$26,"")</f>
        <v/>
      </c>
      <c r="C69" t="str">
        <f>IF(SUM('B1.2'!T85:Z85)=7,'Angaben KH-Standort'!$D$13,"")</f>
        <v/>
      </c>
      <c r="D69" t="str">
        <f>IF(SUM('B1.2'!$T85:$Z85)=7,'B1.2'!C85,"")</f>
        <v/>
      </c>
      <c r="E69" t="str">
        <f>IF(SUM('B1.2'!$T85:$Z85)=7,'B1.2'!D85,"")</f>
        <v/>
      </c>
      <c r="F69" t="str">
        <f>IF(SUM('B1.2'!$T85:$Z85)=7,'B1.2'!E85,"")</f>
        <v/>
      </c>
      <c r="G69" t="str">
        <f>IF(SUM('B1.2'!$T85:$Z85)=7,'B1.2'!F85,"")</f>
        <v/>
      </c>
      <c r="H69" s="188" t="str">
        <f>IF(SUM('B1.2'!$T85:$Z85)=7,'B1.2'!G85,"")</f>
        <v/>
      </c>
      <c r="I69" t="str">
        <f>IF(SUM('B1.2'!$T85:$Z85)=7,'B1.2'!H85,"")</f>
        <v/>
      </c>
      <c r="J69" t="str">
        <f>IF(SUM('B1.2'!$T85:$Z85)=7,'B1.2'!I85,"")</f>
        <v/>
      </c>
    </row>
    <row r="70" spans="1:10" x14ac:dyDescent="0.25">
      <c r="A70" t="str">
        <f>IF(SUM('B1.2'!T86:Z86)=7,'Angaben KH-Standort'!$D$27,"")</f>
        <v/>
      </c>
      <c r="B70" t="str">
        <f>IF(SUM('B1.2'!T86:Z86)=7,'Angaben KH-Standort'!$D$26,"")</f>
        <v/>
      </c>
      <c r="C70" t="str">
        <f>IF(SUM('B1.2'!T86:Z86)=7,'Angaben KH-Standort'!$D$13,"")</f>
        <v/>
      </c>
      <c r="D70" t="str">
        <f>IF(SUM('B1.2'!$T86:$Z86)=7,'B1.2'!C86,"")</f>
        <v/>
      </c>
      <c r="E70" t="str">
        <f>IF(SUM('B1.2'!$T86:$Z86)=7,'B1.2'!D86,"")</f>
        <v/>
      </c>
      <c r="F70" t="str">
        <f>IF(SUM('B1.2'!$T86:$Z86)=7,'B1.2'!E86,"")</f>
        <v/>
      </c>
      <c r="G70" t="str">
        <f>IF(SUM('B1.2'!$T86:$Z86)=7,'B1.2'!F86,"")</f>
        <v/>
      </c>
      <c r="H70" s="188" t="str">
        <f>IF(SUM('B1.2'!$T86:$Z86)=7,'B1.2'!G86,"")</f>
        <v/>
      </c>
      <c r="I70" t="str">
        <f>IF(SUM('B1.2'!$T86:$Z86)=7,'B1.2'!H86,"")</f>
        <v/>
      </c>
      <c r="J70" t="str">
        <f>IF(SUM('B1.2'!$T86:$Z86)=7,'B1.2'!I86,"")</f>
        <v/>
      </c>
    </row>
    <row r="71" spans="1:10" x14ac:dyDescent="0.25">
      <c r="A71" t="str">
        <f>IF(SUM('B1.2'!T87:Z87)=7,'Angaben KH-Standort'!$D$27,"")</f>
        <v/>
      </c>
      <c r="B71" t="str">
        <f>IF(SUM('B1.2'!T87:Z87)=7,'Angaben KH-Standort'!$D$26,"")</f>
        <v/>
      </c>
      <c r="C71" t="str">
        <f>IF(SUM('B1.2'!T87:Z87)=7,'Angaben KH-Standort'!$D$13,"")</f>
        <v/>
      </c>
      <c r="D71" t="str">
        <f>IF(SUM('B1.2'!$T87:$Z87)=7,'B1.2'!C87,"")</f>
        <v/>
      </c>
      <c r="E71" t="str">
        <f>IF(SUM('B1.2'!$T87:$Z87)=7,'B1.2'!D87,"")</f>
        <v/>
      </c>
      <c r="F71" t="str">
        <f>IF(SUM('B1.2'!$T87:$Z87)=7,'B1.2'!E87,"")</f>
        <v/>
      </c>
      <c r="G71" t="str">
        <f>IF(SUM('B1.2'!$T87:$Z87)=7,'B1.2'!F87,"")</f>
        <v/>
      </c>
      <c r="H71" s="188" t="str">
        <f>IF(SUM('B1.2'!$T87:$Z87)=7,'B1.2'!G87,"")</f>
        <v/>
      </c>
      <c r="I71" t="str">
        <f>IF(SUM('B1.2'!$T87:$Z87)=7,'B1.2'!H87,"")</f>
        <v/>
      </c>
      <c r="J71" t="str">
        <f>IF(SUM('B1.2'!$T87:$Z87)=7,'B1.2'!I87,"")</f>
        <v/>
      </c>
    </row>
    <row r="72" spans="1:10" x14ac:dyDescent="0.25">
      <c r="A72" t="str">
        <f>IF(SUM('B1.2'!T88:Z88)=7,'Angaben KH-Standort'!$D$27,"")</f>
        <v/>
      </c>
      <c r="B72" t="str">
        <f>IF(SUM('B1.2'!T88:Z88)=7,'Angaben KH-Standort'!$D$26,"")</f>
        <v/>
      </c>
      <c r="C72" t="str">
        <f>IF(SUM('B1.2'!T88:Z88)=7,'Angaben KH-Standort'!$D$13,"")</f>
        <v/>
      </c>
      <c r="D72" t="str">
        <f>IF(SUM('B1.2'!$T88:$Z88)=7,'B1.2'!C88,"")</f>
        <v/>
      </c>
      <c r="E72" t="str">
        <f>IF(SUM('B1.2'!$T88:$Z88)=7,'B1.2'!D88,"")</f>
        <v/>
      </c>
      <c r="F72" t="str">
        <f>IF(SUM('B1.2'!$T88:$Z88)=7,'B1.2'!E88,"")</f>
        <v/>
      </c>
      <c r="G72" t="str">
        <f>IF(SUM('B1.2'!$T88:$Z88)=7,'B1.2'!F88,"")</f>
        <v/>
      </c>
      <c r="H72" s="188" t="str">
        <f>IF(SUM('B1.2'!$T88:$Z88)=7,'B1.2'!G88,"")</f>
        <v/>
      </c>
      <c r="I72" t="str">
        <f>IF(SUM('B1.2'!$T88:$Z88)=7,'B1.2'!H88,"")</f>
        <v/>
      </c>
      <c r="J72" t="str">
        <f>IF(SUM('B1.2'!$T88:$Z88)=7,'B1.2'!I88,"")</f>
        <v/>
      </c>
    </row>
    <row r="73" spans="1:10" x14ac:dyDescent="0.25">
      <c r="A73" t="str">
        <f>IF(SUM('B1.2'!T89:Z89)=7,'Angaben KH-Standort'!$D$27,"")</f>
        <v/>
      </c>
      <c r="B73" t="str">
        <f>IF(SUM('B1.2'!T89:Z89)=7,'Angaben KH-Standort'!$D$26,"")</f>
        <v/>
      </c>
      <c r="C73" t="str">
        <f>IF(SUM('B1.2'!T89:Z89)=7,'Angaben KH-Standort'!$D$13,"")</f>
        <v/>
      </c>
      <c r="D73" t="str">
        <f>IF(SUM('B1.2'!$T89:$Z89)=7,'B1.2'!C89,"")</f>
        <v/>
      </c>
      <c r="E73" t="str">
        <f>IF(SUM('B1.2'!$T89:$Z89)=7,'B1.2'!D89,"")</f>
        <v/>
      </c>
      <c r="F73" t="str">
        <f>IF(SUM('B1.2'!$T89:$Z89)=7,'B1.2'!E89,"")</f>
        <v/>
      </c>
      <c r="G73" t="str">
        <f>IF(SUM('B1.2'!$T89:$Z89)=7,'B1.2'!F89,"")</f>
        <v/>
      </c>
      <c r="H73" s="188" t="str">
        <f>IF(SUM('B1.2'!$T89:$Z89)=7,'B1.2'!G89,"")</f>
        <v/>
      </c>
      <c r="I73" t="str">
        <f>IF(SUM('B1.2'!$T89:$Z89)=7,'B1.2'!H89,"")</f>
        <v/>
      </c>
      <c r="J73" t="str">
        <f>IF(SUM('B1.2'!$T89:$Z89)=7,'B1.2'!I89,"")</f>
        <v/>
      </c>
    </row>
    <row r="74" spans="1:10" x14ac:dyDescent="0.25">
      <c r="A74" t="str">
        <f>IF(SUM('B1.2'!T90:Z90)=7,'Angaben KH-Standort'!$D$27,"")</f>
        <v/>
      </c>
      <c r="B74" t="str">
        <f>IF(SUM('B1.2'!T90:Z90)=7,'Angaben KH-Standort'!$D$26,"")</f>
        <v/>
      </c>
      <c r="C74" t="str">
        <f>IF(SUM('B1.2'!T90:Z90)=7,'Angaben KH-Standort'!$D$13,"")</f>
        <v/>
      </c>
      <c r="D74" t="str">
        <f>IF(SUM('B1.2'!$T90:$Z90)=7,'B1.2'!C90,"")</f>
        <v/>
      </c>
      <c r="E74" t="str">
        <f>IF(SUM('B1.2'!$T90:$Z90)=7,'B1.2'!D90,"")</f>
        <v/>
      </c>
      <c r="F74" t="str">
        <f>IF(SUM('B1.2'!$T90:$Z90)=7,'B1.2'!E90,"")</f>
        <v/>
      </c>
      <c r="G74" t="str">
        <f>IF(SUM('B1.2'!$T90:$Z90)=7,'B1.2'!F90,"")</f>
        <v/>
      </c>
      <c r="H74" s="188" t="str">
        <f>IF(SUM('B1.2'!$T90:$Z90)=7,'B1.2'!G90,"")</f>
        <v/>
      </c>
      <c r="I74" t="str">
        <f>IF(SUM('B1.2'!$T90:$Z90)=7,'B1.2'!H90,"")</f>
        <v/>
      </c>
      <c r="J74" t="str">
        <f>IF(SUM('B1.2'!$T90:$Z90)=7,'B1.2'!I90,"")</f>
        <v/>
      </c>
    </row>
    <row r="75" spans="1:10" x14ac:dyDescent="0.25">
      <c r="A75" t="str">
        <f>IF(SUM('B1.2'!T91:Z91)=7,'Angaben KH-Standort'!$D$27,"")</f>
        <v/>
      </c>
      <c r="B75" t="str">
        <f>IF(SUM('B1.2'!T91:Z91)=7,'Angaben KH-Standort'!$D$26,"")</f>
        <v/>
      </c>
      <c r="C75" t="str">
        <f>IF(SUM('B1.2'!T91:Z91)=7,'Angaben KH-Standort'!$D$13,"")</f>
        <v/>
      </c>
      <c r="D75" t="str">
        <f>IF(SUM('B1.2'!$T91:$Z91)=7,'B1.2'!C91,"")</f>
        <v/>
      </c>
      <c r="E75" t="str">
        <f>IF(SUM('B1.2'!$T91:$Z91)=7,'B1.2'!D91,"")</f>
        <v/>
      </c>
      <c r="F75" t="str">
        <f>IF(SUM('B1.2'!$T91:$Z91)=7,'B1.2'!E91,"")</f>
        <v/>
      </c>
      <c r="G75" t="str">
        <f>IF(SUM('B1.2'!$T91:$Z91)=7,'B1.2'!F91,"")</f>
        <v/>
      </c>
      <c r="H75" s="188" t="str">
        <f>IF(SUM('B1.2'!$T91:$Z91)=7,'B1.2'!G91,"")</f>
        <v/>
      </c>
      <c r="I75" t="str">
        <f>IF(SUM('B1.2'!$T91:$Z91)=7,'B1.2'!H91,"")</f>
        <v/>
      </c>
      <c r="J75" t="str">
        <f>IF(SUM('B1.2'!$T91:$Z91)=7,'B1.2'!I91,"")</f>
        <v/>
      </c>
    </row>
    <row r="76" spans="1:10" x14ac:dyDescent="0.25">
      <c r="A76" t="str">
        <f>IF(SUM('B1.2'!T92:Z92)=7,'Angaben KH-Standort'!$D$27,"")</f>
        <v/>
      </c>
      <c r="B76" t="str">
        <f>IF(SUM('B1.2'!T92:Z92)=7,'Angaben KH-Standort'!$D$26,"")</f>
        <v/>
      </c>
      <c r="C76" t="str">
        <f>IF(SUM('B1.2'!T92:Z92)=7,'Angaben KH-Standort'!$D$13,"")</f>
        <v/>
      </c>
      <c r="D76" t="str">
        <f>IF(SUM('B1.2'!$T92:$Z92)=7,'B1.2'!C92,"")</f>
        <v/>
      </c>
      <c r="E76" t="str">
        <f>IF(SUM('B1.2'!$T92:$Z92)=7,'B1.2'!D92,"")</f>
        <v/>
      </c>
      <c r="F76" t="str">
        <f>IF(SUM('B1.2'!$T92:$Z92)=7,'B1.2'!E92,"")</f>
        <v/>
      </c>
      <c r="G76" t="str">
        <f>IF(SUM('B1.2'!$T92:$Z92)=7,'B1.2'!F92,"")</f>
        <v/>
      </c>
      <c r="H76" s="188" t="str">
        <f>IF(SUM('B1.2'!$T92:$Z92)=7,'B1.2'!G92,"")</f>
        <v/>
      </c>
      <c r="I76" t="str">
        <f>IF(SUM('B1.2'!$T92:$Z92)=7,'B1.2'!H92,"")</f>
        <v/>
      </c>
      <c r="J76" t="str">
        <f>IF(SUM('B1.2'!$T92:$Z92)=7,'B1.2'!I92,"")</f>
        <v/>
      </c>
    </row>
    <row r="77" spans="1:10" x14ac:dyDescent="0.25">
      <c r="A77" t="str">
        <f>IF(SUM('B1.2'!T93:Z93)=7,'Angaben KH-Standort'!$D$27,"")</f>
        <v/>
      </c>
      <c r="B77" t="str">
        <f>IF(SUM('B1.2'!T93:Z93)=7,'Angaben KH-Standort'!$D$26,"")</f>
        <v/>
      </c>
      <c r="C77" t="str">
        <f>IF(SUM('B1.2'!T93:Z93)=7,'Angaben KH-Standort'!$D$13,"")</f>
        <v/>
      </c>
      <c r="D77" t="str">
        <f>IF(SUM('B1.2'!$T93:$Z93)=7,'B1.2'!C93,"")</f>
        <v/>
      </c>
      <c r="E77" t="str">
        <f>IF(SUM('B1.2'!$T93:$Z93)=7,'B1.2'!D93,"")</f>
        <v/>
      </c>
      <c r="F77" t="str">
        <f>IF(SUM('B1.2'!$T93:$Z93)=7,'B1.2'!E93,"")</f>
        <v/>
      </c>
      <c r="G77" t="str">
        <f>IF(SUM('B1.2'!$T93:$Z93)=7,'B1.2'!F93,"")</f>
        <v/>
      </c>
      <c r="H77" s="188" t="str">
        <f>IF(SUM('B1.2'!$T93:$Z93)=7,'B1.2'!G93,"")</f>
        <v/>
      </c>
      <c r="I77" t="str">
        <f>IF(SUM('B1.2'!$T93:$Z93)=7,'B1.2'!H93,"")</f>
        <v/>
      </c>
      <c r="J77" t="str">
        <f>IF(SUM('B1.2'!$T93:$Z93)=7,'B1.2'!I93,"")</f>
        <v/>
      </c>
    </row>
    <row r="78" spans="1:10" x14ac:dyDescent="0.25">
      <c r="A78" t="str">
        <f>IF(SUM('B1.2'!T94:Z94)=7,'Angaben KH-Standort'!$D$27,"")</f>
        <v/>
      </c>
      <c r="B78" t="str">
        <f>IF(SUM('B1.2'!T94:Z94)=7,'Angaben KH-Standort'!$D$26,"")</f>
        <v/>
      </c>
      <c r="C78" t="str">
        <f>IF(SUM('B1.2'!T94:Z94)=7,'Angaben KH-Standort'!$D$13,"")</f>
        <v/>
      </c>
      <c r="D78" t="str">
        <f>IF(SUM('B1.2'!$T94:$Z94)=7,'B1.2'!C94,"")</f>
        <v/>
      </c>
      <c r="E78" t="str">
        <f>IF(SUM('B1.2'!$T94:$Z94)=7,'B1.2'!D94,"")</f>
        <v/>
      </c>
      <c r="F78" t="str">
        <f>IF(SUM('B1.2'!$T94:$Z94)=7,'B1.2'!E94,"")</f>
        <v/>
      </c>
      <c r="G78" t="str">
        <f>IF(SUM('B1.2'!$T94:$Z94)=7,'B1.2'!F94,"")</f>
        <v/>
      </c>
      <c r="H78" s="188" t="str">
        <f>IF(SUM('B1.2'!$T94:$Z94)=7,'B1.2'!G94,"")</f>
        <v/>
      </c>
      <c r="I78" t="str">
        <f>IF(SUM('B1.2'!$T94:$Z94)=7,'B1.2'!H94,"")</f>
        <v/>
      </c>
      <c r="J78" t="str">
        <f>IF(SUM('B1.2'!$T94:$Z94)=7,'B1.2'!I94,"")</f>
        <v/>
      </c>
    </row>
    <row r="79" spans="1:10" x14ac:dyDescent="0.25">
      <c r="A79" t="str">
        <f>IF(SUM('B1.2'!T95:Z95)=7,'Angaben KH-Standort'!$D$27,"")</f>
        <v/>
      </c>
      <c r="B79" t="str">
        <f>IF(SUM('B1.2'!T95:Z95)=7,'Angaben KH-Standort'!$D$26,"")</f>
        <v/>
      </c>
      <c r="C79" t="str">
        <f>IF(SUM('B1.2'!T95:Z95)=7,'Angaben KH-Standort'!$D$13,"")</f>
        <v/>
      </c>
      <c r="D79" t="str">
        <f>IF(SUM('B1.2'!$T95:$Z95)=7,'B1.2'!C95,"")</f>
        <v/>
      </c>
      <c r="E79" t="str">
        <f>IF(SUM('B1.2'!$T95:$Z95)=7,'B1.2'!D95,"")</f>
        <v/>
      </c>
      <c r="F79" t="str">
        <f>IF(SUM('B1.2'!$T95:$Z95)=7,'B1.2'!E95,"")</f>
        <v/>
      </c>
      <c r="G79" t="str">
        <f>IF(SUM('B1.2'!$T95:$Z95)=7,'B1.2'!F95,"")</f>
        <v/>
      </c>
      <c r="H79" s="188" t="str">
        <f>IF(SUM('B1.2'!$T95:$Z95)=7,'B1.2'!G95,"")</f>
        <v/>
      </c>
      <c r="I79" t="str">
        <f>IF(SUM('B1.2'!$T95:$Z95)=7,'B1.2'!H95,"")</f>
        <v/>
      </c>
      <c r="J79" t="str">
        <f>IF(SUM('B1.2'!$T95:$Z95)=7,'B1.2'!I95,"")</f>
        <v/>
      </c>
    </row>
    <row r="80" spans="1:10" x14ac:dyDescent="0.25">
      <c r="A80" t="str">
        <f>IF(SUM('B1.2'!T96:Z96)=7,'Angaben KH-Standort'!$D$27,"")</f>
        <v/>
      </c>
      <c r="B80" t="str">
        <f>IF(SUM('B1.2'!T96:Z96)=7,'Angaben KH-Standort'!$D$26,"")</f>
        <v/>
      </c>
      <c r="C80" t="str">
        <f>IF(SUM('B1.2'!T96:Z96)=7,'Angaben KH-Standort'!$D$13,"")</f>
        <v/>
      </c>
      <c r="D80" t="str">
        <f>IF(SUM('B1.2'!$T96:$Z96)=7,'B1.2'!C96,"")</f>
        <v/>
      </c>
      <c r="E80" t="str">
        <f>IF(SUM('B1.2'!$T96:$Z96)=7,'B1.2'!D96,"")</f>
        <v/>
      </c>
      <c r="F80" t="str">
        <f>IF(SUM('B1.2'!$T96:$Z96)=7,'B1.2'!E96,"")</f>
        <v/>
      </c>
      <c r="G80" t="str">
        <f>IF(SUM('B1.2'!$T96:$Z96)=7,'B1.2'!F96,"")</f>
        <v/>
      </c>
      <c r="H80" s="188" t="str">
        <f>IF(SUM('B1.2'!$T96:$Z96)=7,'B1.2'!G96,"")</f>
        <v/>
      </c>
      <c r="I80" t="str">
        <f>IF(SUM('B1.2'!$T96:$Z96)=7,'B1.2'!H96,"")</f>
        <v/>
      </c>
      <c r="J80" t="str">
        <f>IF(SUM('B1.2'!$T96:$Z96)=7,'B1.2'!I96,"")</f>
        <v/>
      </c>
    </row>
    <row r="81" spans="1:10" x14ac:dyDescent="0.25">
      <c r="A81" t="str">
        <f>IF(SUM('B1.2'!T97:Z97)=7,'Angaben KH-Standort'!$D$27,"")</f>
        <v/>
      </c>
      <c r="B81" t="str">
        <f>IF(SUM('B1.2'!T97:Z97)=7,'Angaben KH-Standort'!$D$26,"")</f>
        <v/>
      </c>
      <c r="C81" t="str">
        <f>IF(SUM('B1.2'!T97:Z97)=7,'Angaben KH-Standort'!$D$13,"")</f>
        <v/>
      </c>
      <c r="D81" t="str">
        <f>IF(SUM('B1.2'!$T97:$Z97)=7,'B1.2'!C97,"")</f>
        <v/>
      </c>
      <c r="E81" t="str">
        <f>IF(SUM('B1.2'!$T97:$Z97)=7,'B1.2'!D97,"")</f>
        <v/>
      </c>
      <c r="F81" t="str">
        <f>IF(SUM('B1.2'!$T97:$Z97)=7,'B1.2'!E97,"")</f>
        <v/>
      </c>
      <c r="G81" t="str">
        <f>IF(SUM('B1.2'!$T97:$Z97)=7,'B1.2'!F97,"")</f>
        <v/>
      </c>
      <c r="H81" s="188" t="str">
        <f>IF(SUM('B1.2'!$T97:$Z97)=7,'B1.2'!G97,"")</f>
        <v/>
      </c>
      <c r="I81" t="str">
        <f>IF(SUM('B1.2'!$T97:$Z97)=7,'B1.2'!H97,"")</f>
        <v/>
      </c>
      <c r="J81" t="str">
        <f>IF(SUM('B1.2'!$T97:$Z97)=7,'B1.2'!I97,"")</f>
        <v/>
      </c>
    </row>
    <row r="82" spans="1:10" x14ac:dyDescent="0.25">
      <c r="A82" t="str">
        <f>IF(SUM('B1.2'!T98:Z98)=7,'Angaben KH-Standort'!$D$27,"")</f>
        <v/>
      </c>
      <c r="B82" t="str">
        <f>IF(SUM('B1.2'!T98:Z98)=7,'Angaben KH-Standort'!$D$26,"")</f>
        <v/>
      </c>
      <c r="C82" t="str">
        <f>IF(SUM('B1.2'!T98:Z98)=7,'Angaben KH-Standort'!$D$13,"")</f>
        <v/>
      </c>
      <c r="D82" t="str">
        <f>IF(SUM('B1.2'!$T98:$Z98)=7,'B1.2'!C98,"")</f>
        <v/>
      </c>
      <c r="E82" t="str">
        <f>IF(SUM('B1.2'!$T98:$Z98)=7,'B1.2'!D98,"")</f>
        <v/>
      </c>
      <c r="F82" t="str">
        <f>IF(SUM('B1.2'!$T98:$Z98)=7,'B1.2'!E98,"")</f>
        <v/>
      </c>
      <c r="G82" t="str">
        <f>IF(SUM('B1.2'!$T98:$Z98)=7,'B1.2'!F98,"")</f>
        <v/>
      </c>
      <c r="H82" s="188" t="str">
        <f>IF(SUM('B1.2'!$T98:$Z98)=7,'B1.2'!G98,"")</f>
        <v/>
      </c>
      <c r="I82" t="str">
        <f>IF(SUM('B1.2'!$T98:$Z98)=7,'B1.2'!H98,"")</f>
        <v/>
      </c>
      <c r="J82" t="str">
        <f>IF(SUM('B1.2'!$T98:$Z98)=7,'B1.2'!I98,"")</f>
        <v/>
      </c>
    </row>
    <row r="83" spans="1:10" x14ac:dyDescent="0.25">
      <c r="A83" t="str">
        <f>IF(SUM('B1.2'!T99:Z99)=7,'Angaben KH-Standort'!$D$27,"")</f>
        <v/>
      </c>
      <c r="B83" t="str">
        <f>IF(SUM('B1.2'!T99:Z99)=7,'Angaben KH-Standort'!$D$26,"")</f>
        <v/>
      </c>
      <c r="C83" t="str">
        <f>IF(SUM('B1.2'!T99:Z99)=7,'Angaben KH-Standort'!$D$13,"")</f>
        <v/>
      </c>
      <c r="D83" t="str">
        <f>IF(SUM('B1.2'!$T99:$Z99)=7,'B1.2'!C99,"")</f>
        <v/>
      </c>
      <c r="E83" t="str">
        <f>IF(SUM('B1.2'!$T99:$Z99)=7,'B1.2'!D99,"")</f>
        <v/>
      </c>
      <c r="F83" t="str">
        <f>IF(SUM('B1.2'!$T99:$Z99)=7,'B1.2'!E99,"")</f>
        <v/>
      </c>
      <c r="G83" t="str">
        <f>IF(SUM('B1.2'!$T99:$Z99)=7,'B1.2'!F99,"")</f>
        <v/>
      </c>
      <c r="H83" s="188" t="str">
        <f>IF(SUM('B1.2'!$T99:$Z99)=7,'B1.2'!G99,"")</f>
        <v/>
      </c>
      <c r="I83" t="str">
        <f>IF(SUM('B1.2'!$T99:$Z99)=7,'B1.2'!H99,"")</f>
        <v/>
      </c>
      <c r="J83" t="str">
        <f>IF(SUM('B1.2'!$T99:$Z99)=7,'B1.2'!I99,"")</f>
        <v/>
      </c>
    </row>
    <row r="84" spans="1:10" x14ac:dyDescent="0.25">
      <c r="A84" t="str">
        <f>IF(SUM('B1.2'!T100:Z100)=7,'Angaben KH-Standort'!$D$27,"")</f>
        <v/>
      </c>
      <c r="B84" t="str">
        <f>IF(SUM('B1.2'!T100:Z100)=7,'Angaben KH-Standort'!$D$26,"")</f>
        <v/>
      </c>
      <c r="C84" t="str">
        <f>IF(SUM('B1.2'!T100:Z100)=7,'Angaben KH-Standort'!$D$13,"")</f>
        <v/>
      </c>
      <c r="D84" t="str">
        <f>IF(SUM('B1.2'!$T100:$Z100)=7,'B1.2'!C100,"")</f>
        <v/>
      </c>
      <c r="E84" t="str">
        <f>IF(SUM('B1.2'!$T100:$Z100)=7,'B1.2'!D100,"")</f>
        <v/>
      </c>
      <c r="F84" t="str">
        <f>IF(SUM('B1.2'!$T100:$Z100)=7,'B1.2'!E100,"")</f>
        <v/>
      </c>
      <c r="G84" t="str">
        <f>IF(SUM('B1.2'!$T100:$Z100)=7,'B1.2'!F100,"")</f>
        <v/>
      </c>
      <c r="H84" s="188" t="str">
        <f>IF(SUM('B1.2'!$T100:$Z100)=7,'B1.2'!G100,"")</f>
        <v/>
      </c>
      <c r="I84" t="str">
        <f>IF(SUM('B1.2'!$T100:$Z100)=7,'B1.2'!H100,"")</f>
        <v/>
      </c>
      <c r="J84" t="str">
        <f>IF(SUM('B1.2'!$T100:$Z100)=7,'B1.2'!I100,"")</f>
        <v/>
      </c>
    </row>
    <row r="85" spans="1:10" x14ac:dyDescent="0.25">
      <c r="A85" t="str">
        <f>IF(SUM('B1.2'!T101:Z101)=7,'Angaben KH-Standort'!$D$27,"")</f>
        <v/>
      </c>
      <c r="B85" t="str">
        <f>IF(SUM('B1.2'!T101:Z101)=7,'Angaben KH-Standort'!$D$26,"")</f>
        <v/>
      </c>
      <c r="C85" t="str">
        <f>IF(SUM('B1.2'!T101:Z101)=7,'Angaben KH-Standort'!$D$13,"")</f>
        <v/>
      </c>
      <c r="D85" t="str">
        <f>IF(SUM('B1.2'!$T101:$Z101)=7,'B1.2'!C101,"")</f>
        <v/>
      </c>
      <c r="E85" t="str">
        <f>IF(SUM('B1.2'!$T101:$Z101)=7,'B1.2'!D101,"")</f>
        <v/>
      </c>
      <c r="F85" t="str">
        <f>IF(SUM('B1.2'!$T101:$Z101)=7,'B1.2'!E101,"")</f>
        <v/>
      </c>
      <c r="G85" t="str">
        <f>IF(SUM('B1.2'!$T101:$Z101)=7,'B1.2'!F101,"")</f>
        <v/>
      </c>
      <c r="H85" s="188" t="str">
        <f>IF(SUM('B1.2'!$T101:$Z101)=7,'B1.2'!G101,"")</f>
        <v/>
      </c>
      <c r="I85" t="str">
        <f>IF(SUM('B1.2'!$T101:$Z101)=7,'B1.2'!H101,"")</f>
        <v/>
      </c>
      <c r="J85" t="str">
        <f>IF(SUM('B1.2'!$T101:$Z101)=7,'B1.2'!I101,"")</f>
        <v/>
      </c>
    </row>
    <row r="86" spans="1:10" x14ac:dyDescent="0.25">
      <c r="A86" t="str">
        <f>IF(SUM('B1.2'!T102:Z102)=7,'Angaben KH-Standort'!$D$27,"")</f>
        <v/>
      </c>
      <c r="B86" t="str">
        <f>IF(SUM('B1.2'!T102:Z102)=7,'Angaben KH-Standort'!$D$26,"")</f>
        <v/>
      </c>
      <c r="C86" t="str">
        <f>IF(SUM('B1.2'!T102:Z102)=7,'Angaben KH-Standort'!$D$13,"")</f>
        <v/>
      </c>
      <c r="D86" t="str">
        <f>IF(SUM('B1.2'!$T102:$Z102)=7,'B1.2'!C102,"")</f>
        <v/>
      </c>
      <c r="E86" t="str">
        <f>IF(SUM('B1.2'!$T102:$Z102)=7,'B1.2'!D102,"")</f>
        <v/>
      </c>
      <c r="F86" t="str">
        <f>IF(SUM('B1.2'!$T102:$Z102)=7,'B1.2'!E102,"")</f>
        <v/>
      </c>
      <c r="G86" t="str">
        <f>IF(SUM('B1.2'!$T102:$Z102)=7,'B1.2'!F102,"")</f>
        <v/>
      </c>
      <c r="H86" s="188" t="str">
        <f>IF(SUM('B1.2'!$T102:$Z102)=7,'B1.2'!G102,"")</f>
        <v/>
      </c>
      <c r="I86" t="str">
        <f>IF(SUM('B1.2'!$T102:$Z102)=7,'B1.2'!H102,"")</f>
        <v/>
      </c>
      <c r="J86" t="str">
        <f>IF(SUM('B1.2'!$T102:$Z102)=7,'B1.2'!I102,"")</f>
        <v/>
      </c>
    </row>
    <row r="87" spans="1:10" x14ac:dyDescent="0.25">
      <c r="A87" t="str">
        <f>IF(SUM('B1.2'!T103:Z103)=7,'Angaben KH-Standort'!$D$27,"")</f>
        <v/>
      </c>
      <c r="B87" t="str">
        <f>IF(SUM('B1.2'!T103:Z103)=7,'Angaben KH-Standort'!$D$26,"")</f>
        <v/>
      </c>
      <c r="C87" t="str">
        <f>IF(SUM('B1.2'!T103:Z103)=7,'Angaben KH-Standort'!$D$13,"")</f>
        <v/>
      </c>
      <c r="D87" t="str">
        <f>IF(SUM('B1.2'!$T103:$Z103)=7,'B1.2'!C103,"")</f>
        <v/>
      </c>
      <c r="E87" t="str">
        <f>IF(SUM('B1.2'!$T103:$Z103)=7,'B1.2'!D103,"")</f>
        <v/>
      </c>
      <c r="F87" t="str">
        <f>IF(SUM('B1.2'!$T103:$Z103)=7,'B1.2'!E103,"")</f>
        <v/>
      </c>
      <c r="G87" t="str">
        <f>IF(SUM('B1.2'!$T103:$Z103)=7,'B1.2'!F103,"")</f>
        <v/>
      </c>
      <c r="H87" s="188" t="str">
        <f>IF(SUM('B1.2'!$T103:$Z103)=7,'B1.2'!G103,"")</f>
        <v/>
      </c>
      <c r="I87" t="str">
        <f>IF(SUM('B1.2'!$T103:$Z103)=7,'B1.2'!H103,"")</f>
        <v/>
      </c>
      <c r="J87" t="str">
        <f>IF(SUM('B1.2'!$T103:$Z103)=7,'B1.2'!I103,"")</f>
        <v/>
      </c>
    </row>
    <row r="88" spans="1:10" x14ac:dyDescent="0.25">
      <c r="A88" t="str">
        <f>IF(SUM('B1.2'!T104:Z104)=7,'Angaben KH-Standort'!$D$27,"")</f>
        <v/>
      </c>
      <c r="B88" t="str">
        <f>IF(SUM('B1.2'!T104:Z104)=7,'Angaben KH-Standort'!$D$26,"")</f>
        <v/>
      </c>
      <c r="C88" t="str">
        <f>IF(SUM('B1.2'!T104:Z104)=7,'Angaben KH-Standort'!$D$13,"")</f>
        <v/>
      </c>
      <c r="D88" t="str">
        <f>IF(SUM('B1.2'!$T104:$Z104)=7,'B1.2'!C104,"")</f>
        <v/>
      </c>
      <c r="E88" t="str">
        <f>IF(SUM('B1.2'!$T104:$Z104)=7,'B1.2'!D104,"")</f>
        <v/>
      </c>
      <c r="F88" t="str">
        <f>IF(SUM('B1.2'!$T104:$Z104)=7,'B1.2'!E104,"")</f>
        <v/>
      </c>
      <c r="G88" t="str">
        <f>IF(SUM('B1.2'!$T104:$Z104)=7,'B1.2'!F104,"")</f>
        <v/>
      </c>
      <c r="H88" s="188" t="str">
        <f>IF(SUM('B1.2'!$T104:$Z104)=7,'B1.2'!G104,"")</f>
        <v/>
      </c>
      <c r="I88" t="str">
        <f>IF(SUM('B1.2'!$T104:$Z104)=7,'B1.2'!H104,"")</f>
        <v/>
      </c>
      <c r="J88" t="str">
        <f>IF(SUM('B1.2'!$T104:$Z104)=7,'B1.2'!I104,"")</f>
        <v/>
      </c>
    </row>
    <row r="89" spans="1:10" x14ac:dyDescent="0.25">
      <c r="A89" t="str">
        <f>IF(SUM('B1.2'!T105:Z105)=7,'Angaben KH-Standort'!$D$27,"")</f>
        <v/>
      </c>
      <c r="B89" t="str">
        <f>IF(SUM('B1.2'!T105:Z105)=7,'Angaben KH-Standort'!$D$26,"")</f>
        <v/>
      </c>
      <c r="C89" t="str">
        <f>IF(SUM('B1.2'!T105:Z105)=7,'Angaben KH-Standort'!$D$13,"")</f>
        <v/>
      </c>
      <c r="D89" t="str">
        <f>IF(SUM('B1.2'!$T105:$Z105)=7,'B1.2'!C105,"")</f>
        <v/>
      </c>
      <c r="E89" t="str">
        <f>IF(SUM('B1.2'!$T105:$Z105)=7,'B1.2'!D105,"")</f>
        <v/>
      </c>
      <c r="F89" t="str">
        <f>IF(SUM('B1.2'!$T105:$Z105)=7,'B1.2'!E105,"")</f>
        <v/>
      </c>
      <c r="G89" t="str">
        <f>IF(SUM('B1.2'!$T105:$Z105)=7,'B1.2'!F105,"")</f>
        <v/>
      </c>
      <c r="H89" s="188" t="str">
        <f>IF(SUM('B1.2'!$T105:$Z105)=7,'B1.2'!G105,"")</f>
        <v/>
      </c>
      <c r="I89" t="str">
        <f>IF(SUM('B1.2'!$T105:$Z105)=7,'B1.2'!H105,"")</f>
        <v/>
      </c>
      <c r="J89" t="str">
        <f>IF(SUM('B1.2'!$T105:$Z105)=7,'B1.2'!I105,"")</f>
        <v/>
      </c>
    </row>
    <row r="90" spans="1:10" x14ac:dyDescent="0.25">
      <c r="A90" t="str">
        <f>IF(SUM('B1.2'!T106:Z106)=7,'Angaben KH-Standort'!$D$27,"")</f>
        <v/>
      </c>
      <c r="B90" t="str">
        <f>IF(SUM('B1.2'!T106:Z106)=7,'Angaben KH-Standort'!$D$26,"")</f>
        <v/>
      </c>
      <c r="C90" t="str">
        <f>IF(SUM('B1.2'!T106:Z106)=7,'Angaben KH-Standort'!$D$13,"")</f>
        <v/>
      </c>
      <c r="D90" t="str">
        <f>IF(SUM('B1.2'!$T106:$Z106)=7,'B1.2'!C106,"")</f>
        <v/>
      </c>
      <c r="E90" t="str">
        <f>IF(SUM('B1.2'!$T106:$Z106)=7,'B1.2'!D106,"")</f>
        <v/>
      </c>
      <c r="F90" t="str">
        <f>IF(SUM('B1.2'!$T106:$Z106)=7,'B1.2'!E106,"")</f>
        <v/>
      </c>
      <c r="G90" t="str">
        <f>IF(SUM('B1.2'!$T106:$Z106)=7,'B1.2'!F106,"")</f>
        <v/>
      </c>
      <c r="H90" s="188" t="str">
        <f>IF(SUM('B1.2'!$T106:$Z106)=7,'B1.2'!G106,"")</f>
        <v/>
      </c>
      <c r="I90" t="str">
        <f>IF(SUM('B1.2'!$T106:$Z106)=7,'B1.2'!H106,"")</f>
        <v/>
      </c>
      <c r="J90" t="str">
        <f>IF(SUM('B1.2'!$T106:$Z106)=7,'B1.2'!I106,"")</f>
        <v/>
      </c>
    </row>
    <row r="91" spans="1:10" x14ac:dyDescent="0.25">
      <c r="A91" t="str">
        <f>IF(SUM('B1.2'!T107:Z107)=7,'Angaben KH-Standort'!$D$27,"")</f>
        <v/>
      </c>
      <c r="B91" t="str">
        <f>IF(SUM('B1.2'!T107:Z107)=7,'Angaben KH-Standort'!$D$26,"")</f>
        <v/>
      </c>
      <c r="C91" t="str">
        <f>IF(SUM('B1.2'!T107:Z107)=7,'Angaben KH-Standort'!$D$13,"")</f>
        <v/>
      </c>
      <c r="D91" t="str">
        <f>IF(SUM('B1.2'!$T107:$Z107)=7,'B1.2'!C107,"")</f>
        <v/>
      </c>
      <c r="E91" t="str">
        <f>IF(SUM('B1.2'!$T107:$Z107)=7,'B1.2'!D107,"")</f>
        <v/>
      </c>
      <c r="F91" t="str">
        <f>IF(SUM('B1.2'!$T107:$Z107)=7,'B1.2'!E107,"")</f>
        <v/>
      </c>
      <c r="G91" t="str">
        <f>IF(SUM('B1.2'!$T107:$Z107)=7,'B1.2'!F107,"")</f>
        <v/>
      </c>
      <c r="H91" s="188" t="str">
        <f>IF(SUM('B1.2'!$T107:$Z107)=7,'B1.2'!G107,"")</f>
        <v/>
      </c>
      <c r="I91" t="str">
        <f>IF(SUM('B1.2'!$T107:$Z107)=7,'B1.2'!H107,"")</f>
        <v/>
      </c>
      <c r="J91" t="str">
        <f>IF(SUM('B1.2'!$T107:$Z107)=7,'B1.2'!I107,"")</f>
        <v/>
      </c>
    </row>
    <row r="92" spans="1:10" x14ac:dyDescent="0.25">
      <c r="A92" t="str">
        <f>IF(SUM('B1.2'!T108:Z108)=7,'Angaben KH-Standort'!$D$27,"")</f>
        <v/>
      </c>
      <c r="B92" t="str">
        <f>IF(SUM('B1.2'!T108:Z108)=7,'Angaben KH-Standort'!$D$26,"")</f>
        <v/>
      </c>
      <c r="C92" t="str">
        <f>IF(SUM('B1.2'!T108:Z108)=7,'Angaben KH-Standort'!$D$13,"")</f>
        <v/>
      </c>
      <c r="D92" t="str">
        <f>IF(SUM('B1.2'!$T108:$Z108)=7,'B1.2'!C108,"")</f>
        <v/>
      </c>
      <c r="E92" t="str">
        <f>IF(SUM('B1.2'!$T108:$Z108)=7,'B1.2'!D108,"")</f>
        <v/>
      </c>
      <c r="F92" t="str">
        <f>IF(SUM('B1.2'!$T108:$Z108)=7,'B1.2'!E108,"")</f>
        <v/>
      </c>
      <c r="G92" t="str">
        <f>IF(SUM('B1.2'!$T108:$Z108)=7,'B1.2'!F108,"")</f>
        <v/>
      </c>
      <c r="H92" s="188" t="str">
        <f>IF(SUM('B1.2'!$T108:$Z108)=7,'B1.2'!G108,"")</f>
        <v/>
      </c>
      <c r="I92" t="str">
        <f>IF(SUM('B1.2'!$T108:$Z108)=7,'B1.2'!H108,"")</f>
        <v/>
      </c>
      <c r="J92" t="str">
        <f>IF(SUM('B1.2'!$T108:$Z108)=7,'B1.2'!I108,"")</f>
        <v/>
      </c>
    </row>
    <row r="93" spans="1:10" x14ac:dyDescent="0.25">
      <c r="A93" t="str">
        <f>IF(SUM('B1.2'!T109:Z109)=7,'Angaben KH-Standort'!$D$27,"")</f>
        <v/>
      </c>
      <c r="B93" t="str">
        <f>IF(SUM('B1.2'!T109:Z109)=7,'Angaben KH-Standort'!$D$26,"")</f>
        <v/>
      </c>
      <c r="C93" t="str">
        <f>IF(SUM('B1.2'!T109:Z109)=7,'Angaben KH-Standort'!$D$13,"")</f>
        <v/>
      </c>
      <c r="D93" t="str">
        <f>IF(SUM('B1.2'!$T109:$Z109)=7,'B1.2'!C109,"")</f>
        <v/>
      </c>
      <c r="E93" t="str">
        <f>IF(SUM('B1.2'!$T109:$Z109)=7,'B1.2'!D109,"")</f>
        <v/>
      </c>
      <c r="F93" t="str">
        <f>IF(SUM('B1.2'!$T109:$Z109)=7,'B1.2'!E109,"")</f>
        <v/>
      </c>
      <c r="G93" t="str">
        <f>IF(SUM('B1.2'!$T109:$Z109)=7,'B1.2'!F109,"")</f>
        <v/>
      </c>
      <c r="H93" s="188" t="str">
        <f>IF(SUM('B1.2'!$T109:$Z109)=7,'B1.2'!G109,"")</f>
        <v/>
      </c>
      <c r="I93" t="str">
        <f>IF(SUM('B1.2'!$T109:$Z109)=7,'B1.2'!H109,"")</f>
        <v/>
      </c>
      <c r="J93" t="str">
        <f>IF(SUM('B1.2'!$T109:$Z109)=7,'B1.2'!I109,"")</f>
        <v/>
      </c>
    </row>
    <row r="94" spans="1:10" x14ac:dyDescent="0.25">
      <c r="A94" t="str">
        <f>IF(SUM('B1.2'!T110:Z110)=7,'Angaben KH-Standort'!$D$27,"")</f>
        <v/>
      </c>
      <c r="B94" t="str">
        <f>IF(SUM('B1.2'!T110:Z110)=7,'Angaben KH-Standort'!$D$26,"")</f>
        <v/>
      </c>
      <c r="C94" t="str">
        <f>IF(SUM('B1.2'!T110:Z110)=7,'Angaben KH-Standort'!$D$13,"")</f>
        <v/>
      </c>
      <c r="D94" t="str">
        <f>IF(SUM('B1.2'!$T110:$Z110)=7,'B1.2'!C110,"")</f>
        <v/>
      </c>
      <c r="E94" t="str">
        <f>IF(SUM('B1.2'!$T110:$Z110)=7,'B1.2'!D110,"")</f>
        <v/>
      </c>
      <c r="F94" t="str">
        <f>IF(SUM('B1.2'!$T110:$Z110)=7,'B1.2'!E110,"")</f>
        <v/>
      </c>
      <c r="G94" t="str">
        <f>IF(SUM('B1.2'!$T110:$Z110)=7,'B1.2'!F110,"")</f>
        <v/>
      </c>
      <c r="H94" s="188" t="str">
        <f>IF(SUM('B1.2'!$T110:$Z110)=7,'B1.2'!G110,"")</f>
        <v/>
      </c>
      <c r="I94" t="str">
        <f>IF(SUM('B1.2'!$T110:$Z110)=7,'B1.2'!H110,"")</f>
        <v/>
      </c>
      <c r="J94" t="str">
        <f>IF(SUM('B1.2'!$T110:$Z110)=7,'B1.2'!I110,"")</f>
        <v/>
      </c>
    </row>
    <row r="95" spans="1:10" x14ac:dyDescent="0.25">
      <c r="A95" t="str">
        <f>IF(SUM('B1.2'!T111:Z111)=7,'Angaben KH-Standort'!$D$27,"")</f>
        <v/>
      </c>
      <c r="B95" t="str">
        <f>IF(SUM('B1.2'!T111:Z111)=7,'Angaben KH-Standort'!$D$26,"")</f>
        <v/>
      </c>
      <c r="C95" t="str">
        <f>IF(SUM('B1.2'!T111:Z111)=7,'Angaben KH-Standort'!$D$13,"")</f>
        <v/>
      </c>
      <c r="D95" t="str">
        <f>IF(SUM('B1.2'!$T111:$Z111)=7,'B1.2'!C111,"")</f>
        <v/>
      </c>
      <c r="E95" t="str">
        <f>IF(SUM('B1.2'!$T111:$Z111)=7,'B1.2'!D111,"")</f>
        <v/>
      </c>
      <c r="F95" t="str">
        <f>IF(SUM('B1.2'!$T111:$Z111)=7,'B1.2'!E111,"")</f>
        <v/>
      </c>
      <c r="G95" t="str">
        <f>IF(SUM('B1.2'!$T111:$Z111)=7,'B1.2'!F111,"")</f>
        <v/>
      </c>
      <c r="H95" s="188" t="str">
        <f>IF(SUM('B1.2'!$T111:$Z111)=7,'B1.2'!G111,"")</f>
        <v/>
      </c>
      <c r="I95" t="str">
        <f>IF(SUM('B1.2'!$T111:$Z111)=7,'B1.2'!H111,"")</f>
        <v/>
      </c>
      <c r="J95" t="str">
        <f>IF(SUM('B1.2'!$T111:$Z111)=7,'B1.2'!I111,"")</f>
        <v/>
      </c>
    </row>
    <row r="96" spans="1:10" x14ac:dyDescent="0.25">
      <c r="A96" t="str">
        <f>IF(SUM('B1.2'!T112:Z112)=7,'Angaben KH-Standort'!$D$27,"")</f>
        <v/>
      </c>
      <c r="B96" t="str">
        <f>IF(SUM('B1.2'!T112:Z112)=7,'Angaben KH-Standort'!$D$26,"")</f>
        <v/>
      </c>
      <c r="C96" t="str">
        <f>IF(SUM('B1.2'!T112:Z112)=7,'Angaben KH-Standort'!$D$13,"")</f>
        <v/>
      </c>
      <c r="D96" t="str">
        <f>IF(SUM('B1.2'!$T112:$Z112)=7,'B1.2'!C112,"")</f>
        <v/>
      </c>
      <c r="E96" t="str">
        <f>IF(SUM('B1.2'!$T112:$Z112)=7,'B1.2'!D112,"")</f>
        <v/>
      </c>
      <c r="F96" t="str">
        <f>IF(SUM('B1.2'!$T112:$Z112)=7,'B1.2'!E112,"")</f>
        <v/>
      </c>
      <c r="G96" t="str">
        <f>IF(SUM('B1.2'!$T112:$Z112)=7,'B1.2'!F112,"")</f>
        <v/>
      </c>
      <c r="H96" s="188" t="str">
        <f>IF(SUM('B1.2'!$T112:$Z112)=7,'B1.2'!G112,"")</f>
        <v/>
      </c>
      <c r="I96" t="str">
        <f>IF(SUM('B1.2'!$T112:$Z112)=7,'B1.2'!H112,"")</f>
        <v/>
      </c>
      <c r="J96" t="str">
        <f>IF(SUM('B1.2'!$T112:$Z112)=7,'B1.2'!I112,"")</f>
        <v/>
      </c>
    </row>
    <row r="97" spans="1:10" x14ac:dyDescent="0.25">
      <c r="A97" t="str">
        <f>IF(SUM('B1.2'!T113:Z113)=7,'Angaben KH-Standort'!$D$27,"")</f>
        <v/>
      </c>
      <c r="B97" t="str">
        <f>IF(SUM('B1.2'!T113:Z113)=7,'Angaben KH-Standort'!$D$26,"")</f>
        <v/>
      </c>
      <c r="C97" t="str">
        <f>IF(SUM('B1.2'!T113:Z113)=7,'Angaben KH-Standort'!$D$13,"")</f>
        <v/>
      </c>
      <c r="D97" t="str">
        <f>IF(SUM('B1.2'!$T113:$Z113)=7,'B1.2'!C113,"")</f>
        <v/>
      </c>
      <c r="E97" t="str">
        <f>IF(SUM('B1.2'!$T113:$Z113)=7,'B1.2'!D113,"")</f>
        <v/>
      </c>
      <c r="F97" t="str">
        <f>IF(SUM('B1.2'!$T113:$Z113)=7,'B1.2'!E113,"")</f>
        <v/>
      </c>
      <c r="G97" t="str">
        <f>IF(SUM('B1.2'!$T113:$Z113)=7,'B1.2'!F113,"")</f>
        <v/>
      </c>
      <c r="H97" s="188" t="str">
        <f>IF(SUM('B1.2'!$T113:$Z113)=7,'B1.2'!G113,"")</f>
        <v/>
      </c>
      <c r="I97" t="str">
        <f>IF(SUM('B1.2'!$T113:$Z113)=7,'B1.2'!H113,"")</f>
        <v/>
      </c>
      <c r="J97" t="str">
        <f>IF(SUM('B1.2'!$T113:$Z113)=7,'B1.2'!I113,"")</f>
        <v/>
      </c>
    </row>
    <row r="98" spans="1:10" x14ac:dyDescent="0.25">
      <c r="A98" t="str">
        <f>IF(SUM('B1.2'!T114:Z114)=7,'Angaben KH-Standort'!$D$27,"")</f>
        <v/>
      </c>
      <c r="B98" t="str">
        <f>IF(SUM('B1.2'!T114:Z114)=7,'Angaben KH-Standort'!$D$26,"")</f>
        <v/>
      </c>
      <c r="C98" t="str">
        <f>IF(SUM('B1.2'!T114:Z114)=7,'Angaben KH-Standort'!$D$13,"")</f>
        <v/>
      </c>
      <c r="D98" t="str">
        <f>IF(SUM('B1.2'!$T114:$Z114)=7,'B1.2'!C114,"")</f>
        <v/>
      </c>
      <c r="E98" t="str">
        <f>IF(SUM('B1.2'!$T114:$Z114)=7,'B1.2'!D114,"")</f>
        <v/>
      </c>
      <c r="F98" t="str">
        <f>IF(SUM('B1.2'!$T114:$Z114)=7,'B1.2'!E114,"")</f>
        <v/>
      </c>
      <c r="G98" t="str">
        <f>IF(SUM('B1.2'!$T114:$Z114)=7,'B1.2'!F114,"")</f>
        <v/>
      </c>
      <c r="H98" s="188" t="str">
        <f>IF(SUM('B1.2'!$T114:$Z114)=7,'B1.2'!G114,"")</f>
        <v/>
      </c>
      <c r="I98" t="str">
        <f>IF(SUM('B1.2'!$T114:$Z114)=7,'B1.2'!H114,"")</f>
        <v/>
      </c>
      <c r="J98" t="str">
        <f>IF(SUM('B1.2'!$T114:$Z114)=7,'B1.2'!I114,"")</f>
        <v/>
      </c>
    </row>
    <row r="99" spans="1:10" x14ac:dyDescent="0.25">
      <c r="A99" t="str">
        <f>IF(SUM('B1.2'!T115:Z115)=7,'Angaben KH-Standort'!$D$27,"")</f>
        <v/>
      </c>
      <c r="B99" t="str">
        <f>IF(SUM('B1.2'!T115:Z115)=7,'Angaben KH-Standort'!$D$26,"")</f>
        <v/>
      </c>
      <c r="C99" t="str">
        <f>IF(SUM('B1.2'!T115:Z115)=7,'Angaben KH-Standort'!$D$13,"")</f>
        <v/>
      </c>
      <c r="D99" t="str">
        <f>IF(SUM('B1.2'!$T115:$Z115)=7,'B1.2'!C115,"")</f>
        <v/>
      </c>
      <c r="E99" t="str">
        <f>IF(SUM('B1.2'!$T115:$Z115)=7,'B1.2'!D115,"")</f>
        <v/>
      </c>
      <c r="F99" t="str">
        <f>IF(SUM('B1.2'!$T115:$Z115)=7,'B1.2'!E115,"")</f>
        <v/>
      </c>
      <c r="G99" t="str">
        <f>IF(SUM('B1.2'!$T115:$Z115)=7,'B1.2'!F115,"")</f>
        <v/>
      </c>
      <c r="H99" s="188" t="str">
        <f>IF(SUM('B1.2'!$T115:$Z115)=7,'B1.2'!G115,"")</f>
        <v/>
      </c>
      <c r="I99" t="str">
        <f>IF(SUM('B1.2'!$T115:$Z115)=7,'B1.2'!H115,"")</f>
        <v/>
      </c>
      <c r="J99" t="str">
        <f>IF(SUM('B1.2'!$T115:$Z115)=7,'B1.2'!I115,"")</f>
        <v/>
      </c>
    </row>
    <row r="100" spans="1:10" x14ac:dyDescent="0.25">
      <c r="A100" t="str">
        <f>IF(SUM('B1.2'!T116:Z116)=7,'Angaben KH-Standort'!$D$27,"")</f>
        <v/>
      </c>
      <c r="B100" t="str">
        <f>IF(SUM('B1.2'!T116:Z116)=7,'Angaben KH-Standort'!$D$26,"")</f>
        <v/>
      </c>
      <c r="C100" t="str">
        <f>IF(SUM('B1.2'!T116:Z116)=7,'Angaben KH-Standort'!$D$13,"")</f>
        <v/>
      </c>
      <c r="D100" t="str">
        <f>IF(SUM('B1.2'!$T116:$Z116)=7,'B1.2'!C116,"")</f>
        <v/>
      </c>
      <c r="E100" t="str">
        <f>IF(SUM('B1.2'!$T116:$Z116)=7,'B1.2'!D116,"")</f>
        <v/>
      </c>
      <c r="F100" t="str">
        <f>IF(SUM('B1.2'!$T116:$Z116)=7,'B1.2'!E116,"")</f>
        <v/>
      </c>
      <c r="G100" t="str">
        <f>IF(SUM('B1.2'!$T116:$Z116)=7,'B1.2'!F116,"")</f>
        <v/>
      </c>
      <c r="H100" s="188" t="str">
        <f>IF(SUM('B1.2'!$T116:$Z116)=7,'B1.2'!G116,"")</f>
        <v/>
      </c>
      <c r="I100" t="str">
        <f>IF(SUM('B1.2'!$T116:$Z116)=7,'B1.2'!H116,"")</f>
        <v/>
      </c>
      <c r="J100" t="str">
        <f>IF(SUM('B1.2'!$T116:$Z116)=7,'B1.2'!I116,"")</f>
        <v/>
      </c>
    </row>
    <row r="101" spans="1:10" x14ac:dyDescent="0.25">
      <c r="A101" t="str">
        <f>IF(SUM('B1.2'!T117:Z117)=7,'Angaben KH-Standort'!$D$27,"")</f>
        <v/>
      </c>
      <c r="B101" t="str">
        <f>IF(SUM('B1.2'!T117:Z117)=7,'Angaben KH-Standort'!$D$26,"")</f>
        <v/>
      </c>
      <c r="C101" t="str">
        <f>IF(SUM('B1.2'!T117:Z117)=7,'Angaben KH-Standort'!$D$13,"")</f>
        <v/>
      </c>
      <c r="D101" t="str">
        <f>IF(SUM('B1.2'!$T117:$Z117)=7,'B1.2'!C117,"")</f>
        <v/>
      </c>
      <c r="E101" t="str">
        <f>IF(SUM('B1.2'!$T117:$Z117)=7,'B1.2'!D117,"")</f>
        <v/>
      </c>
      <c r="F101" t="str">
        <f>IF(SUM('B1.2'!$T117:$Z117)=7,'B1.2'!E117,"")</f>
        <v/>
      </c>
      <c r="G101" t="str">
        <f>IF(SUM('B1.2'!$T117:$Z117)=7,'B1.2'!F117,"")</f>
        <v/>
      </c>
      <c r="H101" s="188" t="str">
        <f>IF(SUM('B1.2'!$T117:$Z117)=7,'B1.2'!G117,"")</f>
        <v/>
      </c>
      <c r="I101" t="str">
        <f>IF(SUM('B1.2'!$T117:$Z117)=7,'B1.2'!H117,"")</f>
        <v/>
      </c>
      <c r="J101" t="str">
        <f>IF(SUM('B1.2'!$T117:$Z117)=7,'B1.2'!I117,"")</f>
        <v/>
      </c>
    </row>
    <row r="102" spans="1:10" x14ac:dyDescent="0.25">
      <c r="A102" t="str">
        <f>IF(SUM('B1.2'!T118:Z118)=7,'Angaben KH-Standort'!$D$27,"")</f>
        <v/>
      </c>
      <c r="B102" t="str">
        <f>IF(SUM('B1.2'!T118:Z118)=7,'Angaben KH-Standort'!$D$26,"")</f>
        <v/>
      </c>
      <c r="C102" t="str">
        <f>IF(SUM('B1.2'!T118:Z118)=7,'Angaben KH-Standort'!$D$13,"")</f>
        <v/>
      </c>
      <c r="D102" t="str">
        <f>IF(SUM('B1.2'!$T118:$Z118)=7,'B1.2'!C118,"")</f>
        <v/>
      </c>
      <c r="E102" t="str">
        <f>IF(SUM('B1.2'!$T118:$Z118)=7,'B1.2'!D118,"")</f>
        <v/>
      </c>
      <c r="F102" t="str">
        <f>IF(SUM('B1.2'!$T118:$Z118)=7,'B1.2'!E118,"")</f>
        <v/>
      </c>
      <c r="G102" t="str">
        <f>IF(SUM('B1.2'!$T118:$Z118)=7,'B1.2'!F118,"")</f>
        <v/>
      </c>
      <c r="H102" s="188" t="str">
        <f>IF(SUM('B1.2'!$T118:$Z118)=7,'B1.2'!G118,"")</f>
        <v/>
      </c>
      <c r="I102" t="str">
        <f>IF(SUM('B1.2'!$T118:$Z118)=7,'B1.2'!H118,"")</f>
        <v/>
      </c>
      <c r="J102" t="str">
        <f>IF(SUM('B1.2'!$T118:$Z118)=7,'B1.2'!I118,"")</f>
        <v/>
      </c>
    </row>
    <row r="103" spans="1:10" x14ac:dyDescent="0.25">
      <c r="A103" t="str">
        <f>IF(SUM('B1.2'!T119:Z119)=7,'Angaben KH-Standort'!$D$27,"")</f>
        <v/>
      </c>
      <c r="B103" t="str">
        <f>IF(SUM('B1.2'!T119:Z119)=7,'Angaben KH-Standort'!$D$26,"")</f>
        <v/>
      </c>
      <c r="C103" t="str">
        <f>IF(SUM('B1.2'!T119:Z119)=7,'Angaben KH-Standort'!$D$13,"")</f>
        <v/>
      </c>
      <c r="D103" t="str">
        <f>IF(SUM('B1.2'!$T119:$Z119)=7,'B1.2'!C119,"")</f>
        <v/>
      </c>
      <c r="E103" t="str">
        <f>IF(SUM('B1.2'!$T119:$Z119)=7,'B1.2'!D119,"")</f>
        <v/>
      </c>
      <c r="F103" t="str">
        <f>IF(SUM('B1.2'!$T119:$Z119)=7,'B1.2'!E119,"")</f>
        <v/>
      </c>
      <c r="G103" t="str">
        <f>IF(SUM('B1.2'!$T119:$Z119)=7,'B1.2'!F119,"")</f>
        <v/>
      </c>
      <c r="H103" s="188" t="str">
        <f>IF(SUM('B1.2'!$T119:$Z119)=7,'B1.2'!G119,"")</f>
        <v/>
      </c>
      <c r="I103" t="str">
        <f>IF(SUM('B1.2'!$T119:$Z119)=7,'B1.2'!H119,"")</f>
        <v/>
      </c>
      <c r="J103" t="str">
        <f>IF(SUM('B1.2'!$T119:$Z119)=7,'B1.2'!I119,"")</f>
        <v/>
      </c>
    </row>
    <row r="104" spans="1:10" x14ac:dyDescent="0.25">
      <c r="A104" t="str">
        <f>IF(SUM('B1.2'!T120:Z120)=7,'Angaben KH-Standort'!$D$27,"")</f>
        <v/>
      </c>
      <c r="B104" t="str">
        <f>IF(SUM('B1.2'!T120:Z120)=7,'Angaben KH-Standort'!$D$26,"")</f>
        <v/>
      </c>
      <c r="C104" t="str">
        <f>IF(SUM('B1.2'!T120:Z120)=7,'Angaben KH-Standort'!$D$13,"")</f>
        <v/>
      </c>
      <c r="D104" t="str">
        <f>IF(SUM('B1.2'!$T120:$Z120)=7,'B1.2'!C120,"")</f>
        <v/>
      </c>
      <c r="E104" t="str">
        <f>IF(SUM('B1.2'!$T120:$Z120)=7,'B1.2'!D120,"")</f>
        <v/>
      </c>
      <c r="F104" t="str">
        <f>IF(SUM('B1.2'!$T120:$Z120)=7,'B1.2'!E120,"")</f>
        <v/>
      </c>
      <c r="G104" t="str">
        <f>IF(SUM('B1.2'!$T120:$Z120)=7,'B1.2'!F120,"")</f>
        <v/>
      </c>
      <c r="H104" s="188" t="str">
        <f>IF(SUM('B1.2'!$T120:$Z120)=7,'B1.2'!G120,"")</f>
        <v/>
      </c>
      <c r="I104" t="str">
        <f>IF(SUM('B1.2'!$T120:$Z120)=7,'B1.2'!H120,"")</f>
        <v/>
      </c>
      <c r="J104" t="str">
        <f>IF(SUM('B1.2'!$T120:$Z120)=7,'B1.2'!I120,"")</f>
        <v/>
      </c>
    </row>
    <row r="105" spans="1:10" x14ac:dyDescent="0.25">
      <c r="A105" t="str">
        <f>IF(SUM('B1.2'!T121:Z121)=7,'Angaben KH-Standort'!$D$27,"")</f>
        <v/>
      </c>
      <c r="B105" t="str">
        <f>IF(SUM('B1.2'!T121:Z121)=7,'Angaben KH-Standort'!$D$26,"")</f>
        <v/>
      </c>
      <c r="C105" t="str">
        <f>IF(SUM('B1.2'!T121:Z121)=7,'Angaben KH-Standort'!$D$13,"")</f>
        <v/>
      </c>
      <c r="D105" t="str">
        <f>IF(SUM('B1.2'!$T121:$Z121)=7,'B1.2'!C121,"")</f>
        <v/>
      </c>
      <c r="E105" t="str">
        <f>IF(SUM('B1.2'!$T121:$Z121)=7,'B1.2'!D121,"")</f>
        <v/>
      </c>
      <c r="F105" t="str">
        <f>IF(SUM('B1.2'!$T121:$Z121)=7,'B1.2'!E121,"")</f>
        <v/>
      </c>
      <c r="G105" t="str">
        <f>IF(SUM('B1.2'!$T121:$Z121)=7,'B1.2'!F121,"")</f>
        <v/>
      </c>
      <c r="H105" s="188" t="str">
        <f>IF(SUM('B1.2'!$T121:$Z121)=7,'B1.2'!G121,"")</f>
        <v/>
      </c>
      <c r="I105" t="str">
        <f>IF(SUM('B1.2'!$T121:$Z121)=7,'B1.2'!H121,"")</f>
        <v/>
      </c>
      <c r="J105" t="str">
        <f>IF(SUM('B1.2'!$T121:$Z121)=7,'B1.2'!I121,"")</f>
        <v/>
      </c>
    </row>
    <row r="106" spans="1:10" x14ac:dyDescent="0.25">
      <c r="A106" t="str">
        <f>IF(SUM('B1.2'!T122:Z122)=7,'Angaben KH-Standort'!$D$27,"")</f>
        <v/>
      </c>
      <c r="B106" t="str">
        <f>IF(SUM('B1.2'!T122:Z122)=7,'Angaben KH-Standort'!$D$26,"")</f>
        <v/>
      </c>
      <c r="C106" t="str">
        <f>IF(SUM('B1.2'!T122:Z122)=7,'Angaben KH-Standort'!$D$13,"")</f>
        <v/>
      </c>
      <c r="D106" t="str">
        <f>IF(SUM('B1.2'!$T122:$Z122)=7,'B1.2'!C122,"")</f>
        <v/>
      </c>
      <c r="E106" t="str">
        <f>IF(SUM('B1.2'!$T122:$Z122)=7,'B1.2'!D122,"")</f>
        <v/>
      </c>
      <c r="F106" t="str">
        <f>IF(SUM('B1.2'!$T122:$Z122)=7,'B1.2'!E122,"")</f>
        <v/>
      </c>
      <c r="G106" t="str">
        <f>IF(SUM('B1.2'!$T122:$Z122)=7,'B1.2'!F122,"")</f>
        <v/>
      </c>
      <c r="H106" s="188" t="str">
        <f>IF(SUM('B1.2'!$T122:$Z122)=7,'B1.2'!G122,"")</f>
        <v/>
      </c>
      <c r="I106" t="str">
        <f>IF(SUM('B1.2'!$T122:$Z122)=7,'B1.2'!H122,"")</f>
        <v/>
      </c>
      <c r="J106" t="str">
        <f>IF(SUM('B1.2'!$T122:$Z122)=7,'B1.2'!I122,"")</f>
        <v/>
      </c>
    </row>
    <row r="107" spans="1:10" x14ac:dyDescent="0.25">
      <c r="A107" t="str">
        <f>IF(SUM('B1.2'!T123:Z123)=7,'Angaben KH-Standort'!$D$27,"")</f>
        <v/>
      </c>
      <c r="B107" t="str">
        <f>IF(SUM('B1.2'!T123:Z123)=7,'Angaben KH-Standort'!$D$26,"")</f>
        <v/>
      </c>
      <c r="C107" t="str">
        <f>IF(SUM('B1.2'!T123:Z123)=7,'Angaben KH-Standort'!$D$13,"")</f>
        <v/>
      </c>
      <c r="D107" t="str">
        <f>IF(SUM('B1.2'!$T123:$Z123)=7,'B1.2'!C123,"")</f>
        <v/>
      </c>
      <c r="E107" t="str">
        <f>IF(SUM('B1.2'!$T123:$Z123)=7,'B1.2'!D123,"")</f>
        <v/>
      </c>
      <c r="F107" t="str">
        <f>IF(SUM('B1.2'!$T123:$Z123)=7,'B1.2'!E123,"")</f>
        <v/>
      </c>
      <c r="G107" t="str">
        <f>IF(SUM('B1.2'!$T123:$Z123)=7,'B1.2'!F123,"")</f>
        <v/>
      </c>
      <c r="H107" s="188" t="str">
        <f>IF(SUM('B1.2'!$T123:$Z123)=7,'B1.2'!G123,"")</f>
        <v/>
      </c>
      <c r="I107" t="str">
        <f>IF(SUM('B1.2'!$T123:$Z123)=7,'B1.2'!H123,"")</f>
        <v/>
      </c>
      <c r="J107" t="str">
        <f>IF(SUM('B1.2'!$T123:$Z123)=7,'B1.2'!I123,"")</f>
        <v/>
      </c>
    </row>
    <row r="108" spans="1:10" x14ac:dyDescent="0.25">
      <c r="A108" t="str">
        <f>IF(SUM('B1.2'!T124:Z124)=7,'Angaben KH-Standort'!$D$27,"")</f>
        <v/>
      </c>
      <c r="B108" t="str">
        <f>IF(SUM('B1.2'!T124:Z124)=7,'Angaben KH-Standort'!$D$26,"")</f>
        <v/>
      </c>
      <c r="C108" t="str">
        <f>IF(SUM('B1.2'!T124:Z124)=7,'Angaben KH-Standort'!$D$13,"")</f>
        <v/>
      </c>
      <c r="D108" t="str">
        <f>IF(SUM('B1.2'!$T124:$Z124)=7,'B1.2'!C124,"")</f>
        <v/>
      </c>
      <c r="E108" t="str">
        <f>IF(SUM('B1.2'!$T124:$Z124)=7,'B1.2'!D124,"")</f>
        <v/>
      </c>
      <c r="F108" t="str">
        <f>IF(SUM('B1.2'!$T124:$Z124)=7,'B1.2'!E124,"")</f>
        <v/>
      </c>
      <c r="G108" t="str">
        <f>IF(SUM('B1.2'!$T124:$Z124)=7,'B1.2'!F124,"")</f>
        <v/>
      </c>
      <c r="H108" s="188" t="str">
        <f>IF(SUM('B1.2'!$T124:$Z124)=7,'B1.2'!G124,"")</f>
        <v/>
      </c>
      <c r="I108" t="str">
        <f>IF(SUM('B1.2'!$T124:$Z124)=7,'B1.2'!H124,"")</f>
        <v/>
      </c>
      <c r="J108" t="str">
        <f>IF(SUM('B1.2'!$T124:$Z124)=7,'B1.2'!I124,"")</f>
        <v/>
      </c>
    </row>
    <row r="109" spans="1:10" x14ac:dyDescent="0.25">
      <c r="A109" t="str">
        <f>IF(SUM('B1.2'!T125:Z125)=7,'Angaben KH-Standort'!$D$27,"")</f>
        <v/>
      </c>
      <c r="B109" t="str">
        <f>IF(SUM('B1.2'!T125:Z125)=7,'Angaben KH-Standort'!$D$26,"")</f>
        <v/>
      </c>
      <c r="C109" t="str">
        <f>IF(SUM('B1.2'!T125:Z125)=7,'Angaben KH-Standort'!$D$13,"")</f>
        <v/>
      </c>
      <c r="D109" t="str">
        <f>IF(SUM('B1.2'!$T125:$Z125)=7,'B1.2'!C125,"")</f>
        <v/>
      </c>
      <c r="E109" t="str">
        <f>IF(SUM('B1.2'!$T125:$Z125)=7,'B1.2'!D125,"")</f>
        <v/>
      </c>
      <c r="F109" t="str">
        <f>IF(SUM('B1.2'!$T125:$Z125)=7,'B1.2'!E125,"")</f>
        <v/>
      </c>
      <c r="G109" t="str">
        <f>IF(SUM('B1.2'!$T125:$Z125)=7,'B1.2'!F125,"")</f>
        <v/>
      </c>
      <c r="H109" s="188" t="str">
        <f>IF(SUM('B1.2'!$T125:$Z125)=7,'B1.2'!G125,"")</f>
        <v/>
      </c>
      <c r="I109" t="str">
        <f>IF(SUM('B1.2'!$T125:$Z125)=7,'B1.2'!H125,"")</f>
        <v/>
      </c>
      <c r="J109" t="str">
        <f>IF(SUM('B1.2'!$T125:$Z125)=7,'B1.2'!I125,"")</f>
        <v/>
      </c>
    </row>
    <row r="110" spans="1:10" x14ac:dyDescent="0.25">
      <c r="A110" t="str">
        <f>IF(SUM('B1.2'!T126:Z126)=7,'Angaben KH-Standort'!$D$27,"")</f>
        <v/>
      </c>
      <c r="B110" t="str">
        <f>IF(SUM('B1.2'!T126:Z126)=7,'Angaben KH-Standort'!$D$26,"")</f>
        <v/>
      </c>
      <c r="C110" t="str">
        <f>IF(SUM('B1.2'!T126:Z126)=7,'Angaben KH-Standort'!$D$13,"")</f>
        <v/>
      </c>
      <c r="D110" t="str">
        <f>IF(SUM('B1.2'!$T126:$Z126)=7,'B1.2'!C126,"")</f>
        <v/>
      </c>
      <c r="E110" t="str">
        <f>IF(SUM('B1.2'!$T126:$Z126)=7,'B1.2'!D126,"")</f>
        <v/>
      </c>
      <c r="F110" t="str">
        <f>IF(SUM('B1.2'!$T126:$Z126)=7,'B1.2'!E126,"")</f>
        <v/>
      </c>
      <c r="G110" t="str">
        <f>IF(SUM('B1.2'!$T126:$Z126)=7,'B1.2'!F126,"")</f>
        <v/>
      </c>
      <c r="H110" s="188" t="str">
        <f>IF(SUM('B1.2'!$T126:$Z126)=7,'B1.2'!G126,"")</f>
        <v/>
      </c>
      <c r="I110" t="str">
        <f>IF(SUM('B1.2'!$T126:$Z126)=7,'B1.2'!H126,"")</f>
        <v/>
      </c>
      <c r="J110" t="str">
        <f>IF(SUM('B1.2'!$T126:$Z126)=7,'B1.2'!I126,"")</f>
        <v/>
      </c>
    </row>
    <row r="111" spans="1:10" x14ac:dyDescent="0.25">
      <c r="A111" t="str">
        <f>IF(SUM('B1.2'!T127:Z127)=7,'Angaben KH-Standort'!$D$27,"")</f>
        <v/>
      </c>
      <c r="B111" t="str">
        <f>IF(SUM('B1.2'!T127:Z127)=7,'Angaben KH-Standort'!$D$26,"")</f>
        <v/>
      </c>
      <c r="C111" t="str">
        <f>IF(SUM('B1.2'!T127:Z127)=7,'Angaben KH-Standort'!$D$13,"")</f>
        <v/>
      </c>
      <c r="D111" t="str">
        <f>IF(SUM('B1.2'!$T127:$Z127)=7,'B1.2'!C127,"")</f>
        <v/>
      </c>
      <c r="E111" t="str">
        <f>IF(SUM('B1.2'!$T127:$Z127)=7,'B1.2'!D127,"")</f>
        <v/>
      </c>
      <c r="F111" t="str">
        <f>IF(SUM('B1.2'!$T127:$Z127)=7,'B1.2'!E127,"")</f>
        <v/>
      </c>
      <c r="G111" t="str">
        <f>IF(SUM('B1.2'!$T127:$Z127)=7,'B1.2'!F127,"")</f>
        <v/>
      </c>
      <c r="H111" s="188" t="str">
        <f>IF(SUM('B1.2'!$T127:$Z127)=7,'B1.2'!G127,"")</f>
        <v/>
      </c>
      <c r="I111" t="str">
        <f>IF(SUM('B1.2'!$T127:$Z127)=7,'B1.2'!H127,"")</f>
        <v/>
      </c>
      <c r="J111" t="str">
        <f>IF(SUM('B1.2'!$T127:$Z127)=7,'B1.2'!I127,"")</f>
        <v/>
      </c>
    </row>
    <row r="112" spans="1:10" x14ac:dyDescent="0.25">
      <c r="A112" t="str">
        <f>IF(SUM('B1.2'!T128:Z128)=7,'Angaben KH-Standort'!$D$27,"")</f>
        <v/>
      </c>
      <c r="B112" t="str">
        <f>IF(SUM('B1.2'!T128:Z128)=7,'Angaben KH-Standort'!$D$26,"")</f>
        <v/>
      </c>
      <c r="C112" t="str">
        <f>IF(SUM('B1.2'!T128:Z128)=7,'Angaben KH-Standort'!$D$13,"")</f>
        <v/>
      </c>
      <c r="D112" t="str">
        <f>IF(SUM('B1.2'!$T128:$Z128)=7,'B1.2'!C128,"")</f>
        <v/>
      </c>
      <c r="E112" t="str">
        <f>IF(SUM('B1.2'!$T128:$Z128)=7,'B1.2'!D128,"")</f>
        <v/>
      </c>
      <c r="F112" t="str">
        <f>IF(SUM('B1.2'!$T128:$Z128)=7,'B1.2'!E128,"")</f>
        <v/>
      </c>
      <c r="G112" t="str">
        <f>IF(SUM('B1.2'!$T128:$Z128)=7,'B1.2'!F128,"")</f>
        <v/>
      </c>
      <c r="H112" s="188" t="str">
        <f>IF(SUM('B1.2'!$T128:$Z128)=7,'B1.2'!G128,"")</f>
        <v/>
      </c>
      <c r="I112" t="str">
        <f>IF(SUM('B1.2'!$T128:$Z128)=7,'B1.2'!H128,"")</f>
        <v/>
      </c>
      <c r="J112" t="str">
        <f>IF(SUM('B1.2'!$T128:$Z128)=7,'B1.2'!I128,"")</f>
        <v/>
      </c>
    </row>
    <row r="113" spans="1:10" x14ac:dyDescent="0.25">
      <c r="A113" t="str">
        <f>IF(SUM('B1.2'!T129:Z129)=7,'Angaben KH-Standort'!$D$27,"")</f>
        <v/>
      </c>
      <c r="B113" t="str">
        <f>IF(SUM('B1.2'!T129:Z129)=7,'Angaben KH-Standort'!$D$26,"")</f>
        <v/>
      </c>
      <c r="C113" t="str">
        <f>IF(SUM('B1.2'!T129:Z129)=7,'Angaben KH-Standort'!$D$13,"")</f>
        <v/>
      </c>
      <c r="D113" t="str">
        <f>IF(SUM('B1.2'!$T129:$Z129)=7,'B1.2'!C129,"")</f>
        <v/>
      </c>
      <c r="E113" t="str">
        <f>IF(SUM('B1.2'!$T129:$Z129)=7,'B1.2'!D129,"")</f>
        <v/>
      </c>
      <c r="F113" t="str">
        <f>IF(SUM('B1.2'!$T129:$Z129)=7,'B1.2'!E129,"")</f>
        <v/>
      </c>
      <c r="G113" t="str">
        <f>IF(SUM('B1.2'!$T129:$Z129)=7,'B1.2'!F129,"")</f>
        <v/>
      </c>
      <c r="H113" s="188" t="str">
        <f>IF(SUM('B1.2'!$T129:$Z129)=7,'B1.2'!G129,"")</f>
        <v/>
      </c>
      <c r="I113" t="str">
        <f>IF(SUM('B1.2'!$T129:$Z129)=7,'B1.2'!H129,"")</f>
        <v/>
      </c>
      <c r="J113" t="str">
        <f>IF(SUM('B1.2'!$T129:$Z129)=7,'B1.2'!I129,"")</f>
        <v/>
      </c>
    </row>
    <row r="114" spans="1:10" x14ac:dyDescent="0.25">
      <c r="A114" t="str">
        <f>IF(SUM('B1.2'!T130:Z130)=7,'Angaben KH-Standort'!$D$27,"")</f>
        <v/>
      </c>
      <c r="B114" t="str">
        <f>IF(SUM('B1.2'!T130:Z130)=7,'Angaben KH-Standort'!$D$26,"")</f>
        <v/>
      </c>
      <c r="C114" t="str">
        <f>IF(SUM('B1.2'!T130:Z130)=7,'Angaben KH-Standort'!$D$13,"")</f>
        <v/>
      </c>
      <c r="D114" t="str">
        <f>IF(SUM('B1.2'!$T130:$Z130)=7,'B1.2'!C130,"")</f>
        <v/>
      </c>
      <c r="E114" t="str">
        <f>IF(SUM('B1.2'!$T130:$Z130)=7,'B1.2'!D130,"")</f>
        <v/>
      </c>
      <c r="F114" t="str">
        <f>IF(SUM('B1.2'!$T130:$Z130)=7,'B1.2'!E130,"")</f>
        <v/>
      </c>
      <c r="G114" t="str">
        <f>IF(SUM('B1.2'!$T130:$Z130)=7,'B1.2'!F130,"")</f>
        <v/>
      </c>
      <c r="H114" s="188" t="str">
        <f>IF(SUM('B1.2'!$T130:$Z130)=7,'B1.2'!G130,"")</f>
        <v/>
      </c>
      <c r="I114" t="str">
        <f>IF(SUM('B1.2'!$T130:$Z130)=7,'B1.2'!H130,"")</f>
        <v/>
      </c>
      <c r="J114" t="str">
        <f>IF(SUM('B1.2'!$T130:$Z130)=7,'B1.2'!I130,"")</f>
        <v/>
      </c>
    </row>
    <row r="115" spans="1:10" x14ac:dyDescent="0.25">
      <c r="A115" t="str">
        <f>IF(SUM('B1.2'!T131:Z131)=7,'Angaben KH-Standort'!$D$27,"")</f>
        <v/>
      </c>
      <c r="B115" t="str">
        <f>IF(SUM('B1.2'!T131:Z131)=7,'Angaben KH-Standort'!$D$26,"")</f>
        <v/>
      </c>
      <c r="C115" t="str">
        <f>IF(SUM('B1.2'!T131:Z131)=7,'Angaben KH-Standort'!$D$13,"")</f>
        <v/>
      </c>
      <c r="D115" t="str">
        <f>IF(SUM('B1.2'!$T131:$Z131)=7,'B1.2'!C131,"")</f>
        <v/>
      </c>
      <c r="E115" t="str">
        <f>IF(SUM('B1.2'!$T131:$Z131)=7,'B1.2'!D131,"")</f>
        <v/>
      </c>
      <c r="F115" t="str">
        <f>IF(SUM('B1.2'!$T131:$Z131)=7,'B1.2'!E131,"")</f>
        <v/>
      </c>
      <c r="G115" t="str">
        <f>IF(SUM('B1.2'!$T131:$Z131)=7,'B1.2'!F131,"")</f>
        <v/>
      </c>
      <c r="H115" s="188" t="str">
        <f>IF(SUM('B1.2'!$T131:$Z131)=7,'B1.2'!G131,"")</f>
        <v/>
      </c>
      <c r="I115" t="str">
        <f>IF(SUM('B1.2'!$T131:$Z131)=7,'B1.2'!H131,"")</f>
        <v/>
      </c>
      <c r="J115" t="str">
        <f>IF(SUM('B1.2'!$T131:$Z131)=7,'B1.2'!I131,"")</f>
        <v/>
      </c>
    </row>
    <row r="116" spans="1:10" x14ac:dyDescent="0.25">
      <c r="A116" t="str">
        <f>IF(SUM('B1.2'!T132:Z132)=7,'Angaben KH-Standort'!$D$27,"")</f>
        <v/>
      </c>
      <c r="B116" t="str">
        <f>IF(SUM('B1.2'!T132:Z132)=7,'Angaben KH-Standort'!$D$26,"")</f>
        <v/>
      </c>
      <c r="C116" t="str">
        <f>IF(SUM('B1.2'!T132:Z132)=7,'Angaben KH-Standort'!$D$13,"")</f>
        <v/>
      </c>
      <c r="D116" t="str">
        <f>IF(SUM('B1.2'!$T132:$Z132)=7,'B1.2'!C132,"")</f>
        <v/>
      </c>
      <c r="E116" t="str">
        <f>IF(SUM('B1.2'!$T132:$Z132)=7,'B1.2'!D132,"")</f>
        <v/>
      </c>
      <c r="F116" t="str">
        <f>IF(SUM('B1.2'!$T132:$Z132)=7,'B1.2'!E132,"")</f>
        <v/>
      </c>
      <c r="G116" t="str">
        <f>IF(SUM('B1.2'!$T132:$Z132)=7,'B1.2'!F132,"")</f>
        <v/>
      </c>
      <c r="H116" s="188" t="str">
        <f>IF(SUM('B1.2'!$T132:$Z132)=7,'B1.2'!G132,"")</f>
        <v/>
      </c>
      <c r="I116" t="str">
        <f>IF(SUM('B1.2'!$T132:$Z132)=7,'B1.2'!H132,"")</f>
        <v/>
      </c>
      <c r="J116" t="str">
        <f>IF(SUM('B1.2'!$T132:$Z132)=7,'B1.2'!I132,"")</f>
        <v/>
      </c>
    </row>
    <row r="117" spans="1:10" x14ac:dyDescent="0.25">
      <c r="A117" t="str">
        <f>IF(SUM('B1.2'!T133:Z133)=7,'Angaben KH-Standort'!$D$27,"")</f>
        <v/>
      </c>
      <c r="B117" t="str">
        <f>IF(SUM('B1.2'!T133:Z133)=7,'Angaben KH-Standort'!$D$26,"")</f>
        <v/>
      </c>
      <c r="C117" t="str">
        <f>IF(SUM('B1.2'!T133:Z133)=7,'Angaben KH-Standort'!$D$13,"")</f>
        <v/>
      </c>
      <c r="D117" t="str">
        <f>IF(SUM('B1.2'!$T133:$Z133)=7,'B1.2'!C133,"")</f>
        <v/>
      </c>
      <c r="E117" t="str">
        <f>IF(SUM('B1.2'!$T133:$Z133)=7,'B1.2'!D133,"")</f>
        <v/>
      </c>
      <c r="F117" t="str">
        <f>IF(SUM('B1.2'!$T133:$Z133)=7,'B1.2'!E133,"")</f>
        <v/>
      </c>
      <c r="G117" t="str">
        <f>IF(SUM('B1.2'!$T133:$Z133)=7,'B1.2'!F133,"")</f>
        <v/>
      </c>
      <c r="H117" s="188" t="str">
        <f>IF(SUM('B1.2'!$T133:$Z133)=7,'B1.2'!G133,"")</f>
        <v/>
      </c>
      <c r="I117" t="str">
        <f>IF(SUM('B1.2'!$T133:$Z133)=7,'B1.2'!H133,"")</f>
        <v/>
      </c>
      <c r="J117" t="str">
        <f>IF(SUM('B1.2'!$T133:$Z133)=7,'B1.2'!I133,"")</f>
        <v/>
      </c>
    </row>
    <row r="118" spans="1:10" x14ac:dyDescent="0.25">
      <c r="A118" t="str">
        <f>IF(SUM('B1.2'!T134:Z134)=7,'Angaben KH-Standort'!$D$27,"")</f>
        <v/>
      </c>
      <c r="B118" t="str">
        <f>IF(SUM('B1.2'!T134:Z134)=7,'Angaben KH-Standort'!$D$26,"")</f>
        <v/>
      </c>
      <c r="C118" t="str">
        <f>IF(SUM('B1.2'!T134:Z134)=7,'Angaben KH-Standort'!$D$13,"")</f>
        <v/>
      </c>
      <c r="D118" t="str">
        <f>IF(SUM('B1.2'!$T134:$Z134)=7,'B1.2'!C134,"")</f>
        <v/>
      </c>
      <c r="E118" t="str">
        <f>IF(SUM('B1.2'!$T134:$Z134)=7,'B1.2'!D134,"")</f>
        <v/>
      </c>
      <c r="F118" t="str">
        <f>IF(SUM('B1.2'!$T134:$Z134)=7,'B1.2'!E134,"")</f>
        <v/>
      </c>
      <c r="G118" t="str">
        <f>IF(SUM('B1.2'!$T134:$Z134)=7,'B1.2'!F134,"")</f>
        <v/>
      </c>
      <c r="H118" s="188" t="str">
        <f>IF(SUM('B1.2'!$T134:$Z134)=7,'B1.2'!G134,"")</f>
        <v/>
      </c>
      <c r="I118" t="str">
        <f>IF(SUM('B1.2'!$T134:$Z134)=7,'B1.2'!H134,"")</f>
        <v/>
      </c>
      <c r="J118" t="str">
        <f>IF(SUM('B1.2'!$T134:$Z134)=7,'B1.2'!I134,"")</f>
        <v/>
      </c>
    </row>
    <row r="119" spans="1:10" x14ac:dyDescent="0.25">
      <c r="A119" t="str">
        <f>IF(SUM('B1.2'!T135:Z135)=7,'Angaben KH-Standort'!$D$27,"")</f>
        <v/>
      </c>
      <c r="B119" t="str">
        <f>IF(SUM('B1.2'!T135:Z135)=7,'Angaben KH-Standort'!$D$26,"")</f>
        <v/>
      </c>
      <c r="C119" t="str">
        <f>IF(SUM('B1.2'!T135:Z135)=7,'Angaben KH-Standort'!$D$13,"")</f>
        <v/>
      </c>
      <c r="D119" t="str">
        <f>IF(SUM('B1.2'!$T135:$Z135)=7,'B1.2'!C135,"")</f>
        <v/>
      </c>
      <c r="E119" t="str">
        <f>IF(SUM('B1.2'!$T135:$Z135)=7,'B1.2'!D135,"")</f>
        <v/>
      </c>
      <c r="F119" t="str">
        <f>IF(SUM('B1.2'!$T135:$Z135)=7,'B1.2'!E135,"")</f>
        <v/>
      </c>
      <c r="G119" t="str">
        <f>IF(SUM('B1.2'!$T135:$Z135)=7,'B1.2'!F135,"")</f>
        <v/>
      </c>
      <c r="H119" s="188" t="str">
        <f>IF(SUM('B1.2'!$T135:$Z135)=7,'B1.2'!G135,"")</f>
        <v/>
      </c>
      <c r="I119" t="str">
        <f>IF(SUM('B1.2'!$T135:$Z135)=7,'B1.2'!H135,"")</f>
        <v/>
      </c>
      <c r="J119" t="str">
        <f>IF(SUM('B1.2'!$T135:$Z135)=7,'B1.2'!I135,"")</f>
        <v/>
      </c>
    </row>
    <row r="120" spans="1:10" x14ac:dyDescent="0.25">
      <c r="A120" t="str">
        <f>IF(SUM('B1.2'!T136:Z136)=7,'Angaben KH-Standort'!$D$27,"")</f>
        <v/>
      </c>
      <c r="B120" t="str">
        <f>IF(SUM('B1.2'!T136:Z136)=7,'Angaben KH-Standort'!$D$26,"")</f>
        <v/>
      </c>
      <c r="C120" t="str">
        <f>IF(SUM('B1.2'!T136:Z136)=7,'Angaben KH-Standort'!$D$13,"")</f>
        <v/>
      </c>
      <c r="D120" t="str">
        <f>IF(SUM('B1.2'!$T136:$Z136)=7,'B1.2'!C136,"")</f>
        <v/>
      </c>
      <c r="E120" t="str">
        <f>IF(SUM('B1.2'!$T136:$Z136)=7,'B1.2'!D136,"")</f>
        <v/>
      </c>
      <c r="F120" t="str">
        <f>IF(SUM('B1.2'!$T136:$Z136)=7,'B1.2'!E136,"")</f>
        <v/>
      </c>
      <c r="G120" t="str">
        <f>IF(SUM('B1.2'!$T136:$Z136)=7,'B1.2'!F136,"")</f>
        <v/>
      </c>
      <c r="H120" s="188" t="str">
        <f>IF(SUM('B1.2'!$T136:$Z136)=7,'B1.2'!G136,"")</f>
        <v/>
      </c>
      <c r="I120" t="str">
        <f>IF(SUM('B1.2'!$T136:$Z136)=7,'B1.2'!H136,"")</f>
        <v/>
      </c>
      <c r="J120" t="str">
        <f>IF(SUM('B1.2'!$T136:$Z136)=7,'B1.2'!I136,"")</f>
        <v/>
      </c>
    </row>
    <row r="121" spans="1:10" x14ac:dyDescent="0.25">
      <c r="A121" t="str">
        <f>IF(SUM('B1.2'!T137:Z137)=7,'Angaben KH-Standort'!$D$27,"")</f>
        <v/>
      </c>
      <c r="B121" t="str">
        <f>IF(SUM('B1.2'!T137:Z137)=7,'Angaben KH-Standort'!$D$26,"")</f>
        <v/>
      </c>
      <c r="C121" t="str">
        <f>IF(SUM('B1.2'!T137:Z137)=7,'Angaben KH-Standort'!$D$13,"")</f>
        <v/>
      </c>
      <c r="D121" t="str">
        <f>IF(SUM('B1.2'!$T137:$Z137)=7,'B1.2'!C137,"")</f>
        <v/>
      </c>
      <c r="E121" t="str">
        <f>IF(SUM('B1.2'!$T137:$Z137)=7,'B1.2'!D137,"")</f>
        <v/>
      </c>
      <c r="F121" t="str">
        <f>IF(SUM('B1.2'!$T137:$Z137)=7,'B1.2'!E137,"")</f>
        <v/>
      </c>
      <c r="G121" t="str">
        <f>IF(SUM('B1.2'!$T137:$Z137)=7,'B1.2'!F137,"")</f>
        <v/>
      </c>
      <c r="H121" s="188" t="str">
        <f>IF(SUM('B1.2'!$T137:$Z137)=7,'B1.2'!G137,"")</f>
        <v/>
      </c>
      <c r="I121" t="str">
        <f>IF(SUM('B1.2'!$T137:$Z137)=7,'B1.2'!H137,"")</f>
        <v/>
      </c>
      <c r="J121" t="str">
        <f>IF(SUM('B1.2'!$T137:$Z137)=7,'B1.2'!I137,"")</f>
        <v/>
      </c>
    </row>
    <row r="122" spans="1:10" x14ac:dyDescent="0.25">
      <c r="A122" t="str">
        <f>IF(SUM('B1.2'!T138:Z138)=7,'Angaben KH-Standort'!$D$27,"")</f>
        <v/>
      </c>
      <c r="B122" t="str">
        <f>IF(SUM('B1.2'!T138:Z138)=7,'Angaben KH-Standort'!$D$26,"")</f>
        <v/>
      </c>
      <c r="C122" t="str">
        <f>IF(SUM('B1.2'!T138:Z138)=7,'Angaben KH-Standort'!$D$13,"")</f>
        <v/>
      </c>
      <c r="D122" t="str">
        <f>IF(SUM('B1.2'!$T138:$Z138)=7,'B1.2'!C138,"")</f>
        <v/>
      </c>
      <c r="E122" t="str">
        <f>IF(SUM('B1.2'!$T138:$Z138)=7,'B1.2'!D138,"")</f>
        <v/>
      </c>
      <c r="F122" t="str">
        <f>IF(SUM('B1.2'!$T138:$Z138)=7,'B1.2'!E138,"")</f>
        <v/>
      </c>
      <c r="G122" t="str">
        <f>IF(SUM('B1.2'!$T138:$Z138)=7,'B1.2'!F138,"")</f>
        <v/>
      </c>
      <c r="H122" s="188" t="str">
        <f>IF(SUM('B1.2'!$T138:$Z138)=7,'B1.2'!G138,"")</f>
        <v/>
      </c>
      <c r="I122" t="str">
        <f>IF(SUM('B1.2'!$T138:$Z138)=7,'B1.2'!H138,"")</f>
        <v/>
      </c>
      <c r="J122" t="str">
        <f>IF(SUM('B1.2'!$T138:$Z138)=7,'B1.2'!I138,"")</f>
        <v/>
      </c>
    </row>
    <row r="123" spans="1:10" x14ac:dyDescent="0.25">
      <c r="A123" t="str">
        <f>IF(SUM('B1.2'!T139:Z139)=7,'Angaben KH-Standort'!$D$27,"")</f>
        <v/>
      </c>
      <c r="B123" t="str">
        <f>IF(SUM('B1.2'!T139:Z139)=7,'Angaben KH-Standort'!$D$26,"")</f>
        <v/>
      </c>
      <c r="C123" t="str">
        <f>IF(SUM('B1.2'!T139:Z139)=7,'Angaben KH-Standort'!$D$13,"")</f>
        <v/>
      </c>
      <c r="D123" t="str">
        <f>IF(SUM('B1.2'!$T139:$Z139)=7,'B1.2'!C139,"")</f>
        <v/>
      </c>
      <c r="E123" t="str">
        <f>IF(SUM('B1.2'!$T139:$Z139)=7,'B1.2'!D139,"")</f>
        <v/>
      </c>
      <c r="F123" t="str">
        <f>IF(SUM('B1.2'!$T139:$Z139)=7,'B1.2'!E139,"")</f>
        <v/>
      </c>
      <c r="G123" t="str">
        <f>IF(SUM('B1.2'!$T139:$Z139)=7,'B1.2'!F139,"")</f>
        <v/>
      </c>
      <c r="H123" s="188" t="str">
        <f>IF(SUM('B1.2'!$T139:$Z139)=7,'B1.2'!G139,"")</f>
        <v/>
      </c>
      <c r="I123" t="str">
        <f>IF(SUM('B1.2'!$T139:$Z139)=7,'B1.2'!H139,"")</f>
        <v/>
      </c>
      <c r="J123" t="str">
        <f>IF(SUM('B1.2'!$T139:$Z139)=7,'B1.2'!I139,"")</f>
        <v/>
      </c>
    </row>
    <row r="124" spans="1:10" x14ac:dyDescent="0.25">
      <c r="A124" t="str">
        <f>IF(SUM('B1.2'!T140:Z140)=7,'Angaben KH-Standort'!$D$27,"")</f>
        <v/>
      </c>
      <c r="B124" t="str">
        <f>IF(SUM('B1.2'!T140:Z140)=7,'Angaben KH-Standort'!$D$26,"")</f>
        <v/>
      </c>
      <c r="C124" t="str">
        <f>IF(SUM('B1.2'!T140:Z140)=7,'Angaben KH-Standort'!$D$13,"")</f>
        <v/>
      </c>
      <c r="D124" t="str">
        <f>IF(SUM('B1.2'!$T140:$Z140)=7,'B1.2'!C140,"")</f>
        <v/>
      </c>
      <c r="E124" t="str">
        <f>IF(SUM('B1.2'!$T140:$Z140)=7,'B1.2'!D140,"")</f>
        <v/>
      </c>
      <c r="F124" t="str">
        <f>IF(SUM('B1.2'!$T140:$Z140)=7,'B1.2'!E140,"")</f>
        <v/>
      </c>
      <c r="G124" t="str">
        <f>IF(SUM('B1.2'!$T140:$Z140)=7,'B1.2'!F140,"")</f>
        <v/>
      </c>
      <c r="H124" s="188" t="str">
        <f>IF(SUM('B1.2'!$T140:$Z140)=7,'B1.2'!G140,"")</f>
        <v/>
      </c>
      <c r="I124" t="str">
        <f>IF(SUM('B1.2'!$T140:$Z140)=7,'B1.2'!H140,"")</f>
        <v/>
      </c>
      <c r="J124" t="str">
        <f>IF(SUM('B1.2'!$T140:$Z140)=7,'B1.2'!I140,"")</f>
        <v/>
      </c>
    </row>
    <row r="125" spans="1:10" x14ac:dyDescent="0.25">
      <c r="A125" t="str">
        <f>IF(SUM('B1.2'!T141:Z141)=7,'Angaben KH-Standort'!$D$27,"")</f>
        <v/>
      </c>
      <c r="B125" t="str">
        <f>IF(SUM('B1.2'!T141:Z141)=7,'Angaben KH-Standort'!$D$26,"")</f>
        <v/>
      </c>
      <c r="C125" t="str">
        <f>IF(SUM('B1.2'!T141:Z141)=7,'Angaben KH-Standort'!$D$13,"")</f>
        <v/>
      </c>
      <c r="D125" t="str">
        <f>IF(SUM('B1.2'!$T141:$Z141)=7,'B1.2'!C141,"")</f>
        <v/>
      </c>
      <c r="E125" t="str">
        <f>IF(SUM('B1.2'!$T141:$Z141)=7,'B1.2'!D141,"")</f>
        <v/>
      </c>
      <c r="F125" t="str">
        <f>IF(SUM('B1.2'!$T141:$Z141)=7,'B1.2'!E141,"")</f>
        <v/>
      </c>
      <c r="G125" t="str">
        <f>IF(SUM('B1.2'!$T141:$Z141)=7,'B1.2'!F141,"")</f>
        <v/>
      </c>
      <c r="H125" s="188" t="str">
        <f>IF(SUM('B1.2'!$T141:$Z141)=7,'B1.2'!G141,"")</f>
        <v/>
      </c>
      <c r="I125" t="str">
        <f>IF(SUM('B1.2'!$T141:$Z141)=7,'B1.2'!H141,"")</f>
        <v/>
      </c>
      <c r="J125" t="str">
        <f>IF(SUM('B1.2'!$T141:$Z141)=7,'B1.2'!I141,"")</f>
        <v/>
      </c>
    </row>
    <row r="126" spans="1:10" x14ac:dyDescent="0.25">
      <c r="A126" t="str">
        <f>IF(SUM('B1.2'!T142:Z142)=7,'Angaben KH-Standort'!$D$27,"")</f>
        <v/>
      </c>
      <c r="B126" t="str">
        <f>IF(SUM('B1.2'!T142:Z142)=7,'Angaben KH-Standort'!$D$26,"")</f>
        <v/>
      </c>
      <c r="C126" t="str">
        <f>IF(SUM('B1.2'!T142:Z142)=7,'Angaben KH-Standort'!$D$13,"")</f>
        <v/>
      </c>
      <c r="D126" t="str">
        <f>IF(SUM('B1.2'!$T142:$Z142)=7,'B1.2'!C142,"")</f>
        <v/>
      </c>
      <c r="E126" t="str">
        <f>IF(SUM('B1.2'!$T142:$Z142)=7,'B1.2'!D142,"")</f>
        <v/>
      </c>
      <c r="F126" t="str">
        <f>IF(SUM('B1.2'!$T142:$Z142)=7,'B1.2'!E142,"")</f>
        <v/>
      </c>
      <c r="G126" t="str">
        <f>IF(SUM('B1.2'!$T142:$Z142)=7,'B1.2'!F142,"")</f>
        <v/>
      </c>
      <c r="H126" s="188" t="str">
        <f>IF(SUM('B1.2'!$T142:$Z142)=7,'B1.2'!G142,"")</f>
        <v/>
      </c>
      <c r="I126" t="str">
        <f>IF(SUM('B1.2'!$T142:$Z142)=7,'B1.2'!H142,"")</f>
        <v/>
      </c>
      <c r="J126" t="str">
        <f>IF(SUM('B1.2'!$T142:$Z142)=7,'B1.2'!I142,"")</f>
        <v/>
      </c>
    </row>
    <row r="127" spans="1:10" x14ac:dyDescent="0.25">
      <c r="A127" t="str">
        <f>IF(SUM('B1.2'!T143:Z143)=7,'Angaben KH-Standort'!$D$27,"")</f>
        <v/>
      </c>
      <c r="B127" t="str">
        <f>IF(SUM('B1.2'!T143:Z143)=7,'Angaben KH-Standort'!$D$26,"")</f>
        <v/>
      </c>
      <c r="C127" t="str">
        <f>IF(SUM('B1.2'!T143:Z143)=7,'Angaben KH-Standort'!$D$13,"")</f>
        <v/>
      </c>
      <c r="D127" t="str">
        <f>IF(SUM('B1.2'!$T143:$Z143)=7,'B1.2'!C143,"")</f>
        <v/>
      </c>
      <c r="E127" t="str">
        <f>IF(SUM('B1.2'!$T143:$Z143)=7,'B1.2'!D143,"")</f>
        <v/>
      </c>
      <c r="F127" t="str">
        <f>IF(SUM('B1.2'!$T143:$Z143)=7,'B1.2'!E143,"")</f>
        <v/>
      </c>
      <c r="G127" t="str">
        <f>IF(SUM('B1.2'!$T143:$Z143)=7,'B1.2'!F143,"")</f>
        <v/>
      </c>
      <c r="H127" s="188" t="str">
        <f>IF(SUM('B1.2'!$T143:$Z143)=7,'B1.2'!G143,"")</f>
        <v/>
      </c>
      <c r="I127" t="str">
        <f>IF(SUM('B1.2'!$T143:$Z143)=7,'B1.2'!H143,"")</f>
        <v/>
      </c>
      <c r="J127" t="str">
        <f>IF(SUM('B1.2'!$T143:$Z143)=7,'B1.2'!I143,"")</f>
        <v/>
      </c>
    </row>
    <row r="128" spans="1:10" x14ac:dyDescent="0.25">
      <c r="A128" t="str">
        <f>IF(SUM('B1.2'!T144:Z144)=7,'Angaben KH-Standort'!$D$27,"")</f>
        <v/>
      </c>
      <c r="B128" t="str">
        <f>IF(SUM('B1.2'!T144:Z144)=7,'Angaben KH-Standort'!$D$26,"")</f>
        <v/>
      </c>
      <c r="C128" t="str">
        <f>IF(SUM('B1.2'!T144:Z144)=7,'Angaben KH-Standort'!$D$13,"")</f>
        <v/>
      </c>
      <c r="D128" t="str">
        <f>IF(SUM('B1.2'!$T144:$Z144)=7,'B1.2'!C144,"")</f>
        <v/>
      </c>
      <c r="E128" t="str">
        <f>IF(SUM('B1.2'!$T144:$Z144)=7,'B1.2'!D144,"")</f>
        <v/>
      </c>
      <c r="F128" t="str">
        <f>IF(SUM('B1.2'!$T144:$Z144)=7,'B1.2'!E144,"")</f>
        <v/>
      </c>
      <c r="G128" t="str">
        <f>IF(SUM('B1.2'!$T144:$Z144)=7,'B1.2'!F144,"")</f>
        <v/>
      </c>
      <c r="H128" s="188" t="str">
        <f>IF(SUM('B1.2'!$T144:$Z144)=7,'B1.2'!G144,"")</f>
        <v/>
      </c>
      <c r="I128" t="str">
        <f>IF(SUM('B1.2'!$T144:$Z144)=7,'B1.2'!H144,"")</f>
        <v/>
      </c>
      <c r="J128" t="str">
        <f>IF(SUM('B1.2'!$T144:$Z144)=7,'B1.2'!I144,"")</f>
        <v/>
      </c>
    </row>
    <row r="129" spans="1:10" x14ac:dyDescent="0.25">
      <c r="A129" t="str">
        <f>IF(SUM('B1.2'!T145:Z145)=7,'Angaben KH-Standort'!$D$27,"")</f>
        <v/>
      </c>
      <c r="B129" t="str">
        <f>IF(SUM('B1.2'!T145:Z145)=7,'Angaben KH-Standort'!$D$26,"")</f>
        <v/>
      </c>
      <c r="C129" t="str">
        <f>IF(SUM('B1.2'!T145:Z145)=7,'Angaben KH-Standort'!$D$13,"")</f>
        <v/>
      </c>
      <c r="D129" t="str">
        <f>IF(SUM('B1.2'!$T145:$Z145)=7,'B1.2'!C145,"")</f>
        <v/>
      </c>
      <c r="E129" t="str">
        <f>IF(SUM('B1.2'!$T145:$Z145)=7,'B1.2'!D145,"")</f>
        <v/>
      </c>
      <c r="F129" t="str">
        <f>IF(SUM('B1.2'!$T145:$Z145)=7,'B1.2'!E145,"")</f>
        <v/>
      </c>
      <c r="G129" t="str">
        <f>IF(SUM('B1.2'!$T145:$Z145)=7,'B1.2'!F145,"")</f>
        <v/>
      </c>
      <c r="H129" s="188" t="str">
        <f>IF(SUM('B1.2'!$T145:$Z145)=7,'B1.2'!G145,"")</f>
        <v/>
      </c>
      <c r="I129" t="str">
        <f>IF(SUM('B1.2'!$T145:$Z145)=7,'B1.2'!H145,"")</f>
        <v/>
      </c>
      <c r="J129" t="str">
        <f>IF(SUM('B1.2'!$T145:$Z145)=7,'B1.2'!I145,"")</f>
        <v/>
      </c>
    </row>
    <row r="130" spans="1:10" x14ac:dyDescent="0.25">
      <c r="A130" t="str">
        <f>IF(SUM('B1.2'!T146:Z146)=7,'Angaben KH-Standort'!$D$27,"")</f>
        <v/>
      </c>
      <c r="B130" t="str">
        <f>IF(SUM('B1.2'!T146:Z146)=7,'Angaben KH-Standort'!$D$26,"")</f>
        <v/>
      </c>
      <c r="C130" t="str">
        <f>IF(SUM('B1.2'!T146:Z146)=7,'Angaben KH-Standort'!$D$13,"")</f>
        <v/>
      </c>
      <c r="D130" t="str">
        <f>IF(SUM('B1.2'!$T146:$Z146)=7,'B1.2'!C146,"")</f>
        <v/>
      </c>
      <c r="E130" t="str">
        <f>IF(SUM('B1.2'!$T146:$Z146)=7,'B1.2'!D146,"")</f>
        <v/>
      </c>
      <c r="F130" t="str">
        <f>IF(SUM('B1.2'!$T146:$Z146)=7,'B1.2'!E146,"")</f>
        <v/>
      </c>
      <c r="G130" t="str">
        <f>IF(SUM('B1.2'!$T146:$Z146)=7,'B1.2'!F146,"")</f>
        <v/>
      </c>
      <c r="H130" s="188" t="str">
        <f>IF(SUM('B1.2'!$T146:$Z146)=7,'B1.2'!G146,"")</f>
        <v/>
      </c>
      <c r="I130" t="str">
        <f>IF(SUM('B1.2'!$T146:$Z146)=7,'B1.2'!H146,"")</f>
        <v/>
      </c>
      <c r="J130" t="str">
        <f>IF(SUM('B1.2'!$T146:$Z146)=7,'B1.2'!I146,"")</f>
        <v/>
      </c>
    </row>
    <row r="131" spans="1:10" x14ac:dyDescent="0.25">
      <c r="A131" t="str">
        <f>IF(SUM('B1.2'!T147:Z147)=7,'Angaben KH-Standort'!$D$27,"")</f>
        <v/>
      </c>
      <c r="B131" t="str">
        <f>IF(SUM('B1.2'!T147:Z147)=7,'Angaben KH-Standort'!$D$26,"")</f>
        <v/>
      </c>
      <c r="C131" t="str">
        <f>IF(SUM('B1.2'!T147:Z147)=7,'Angaben KH-Standort'!$D$13,"")</f>
        <v/>
      </c>
      <c r="D131" t="str">
        <f>IF(SUM('B1.2'!$T147:$Z147)=7,'B1.2'!C147,"")</f>
        <v/>
      </c>
      <c r="E131" t="str">
        <f>IF(SUM('B1.2'!$T147:$Z147)=7,'B1.2'!D147,"")</f>
        <v/>
      </c>
      <c r="F131" t="str">
        <f>IF(SUM('B1.2'!$T147:$Z147)=7,'B1.2'!E147,"")</f>
        <v/>
      </c>
      <c r="G131" t="str">
        <f>IF(SUM('B1.2'!$T147:$Z147)=7,'B1.2'!F147,"")</f>
        <v/>
      </c>
      <c r="H131" s="188" t="str">
        <f>IF(SUM('B1.2'!$T147:$Z147)=7,'B1.2'!G147,"")</f>
        <v/>
      </c>
      <c r="I131" t="str">
        <f>IF(SUM('B1.2'!$T147:$Z147)=7,'B1.2'!H147,"")</f>
        <v/>
      </c>
      <c r="J131" t="str">
        <f>IF(SUM('B1.2'!$T147:$Z147)=7,'B1.2'!I147,"")</f>
        <v/>
      </c>
    </row>
    <row r="132" spans="1:10" x14ac:dyDescent="0.25">
      <c r="A132" t="str">
        <f>IF(SUM('B1.2'!T148:Z148)=7,'Angaben KH-Standort'!$D$27,"")</f>
        <v/>
      </c>
      <c r="B132" t="str">
        <f>IF(SUM('B1.2'!T148:Z148)=7,'Angaben KH-Standort'!$D$26,"")</f>
        <v/>
      </c>
      <c r="C132" t="str">
        <f>IF(SUM('B1.2'!T148:Z148)=7,'Angaben KH-Standort'!$D$13,"")</f>
        <v/>
      </c>
      <c r="D132" t="str">
        <f>IF(SUM('B1.2'!$T148:$Z148)=7,'B1.2'!C148,"")</f>
        <v/>
      </c>
      <c r="E132" t="str">
        <f>IF(SUM('B1.2'!$T148:$Z148)=7,'B1.2'!D148,"")</f>
        <v/>
      </c>
      <c r="F132" t="str">
        <f>IF(SUM('B1.2'!$T148:$Z148)=7,'B1.2'!E148,"")</f>
        <v/>
      </c>
      <c r="G132" t="str">
        <f>IF(SUM('B1.2'!$T148:$Z148)=7,'B1.2'!F148,"")</f>
        <v/>
      </c>
      <c r="H132" s="188" t="str">
        <f>IF(SUM('B1.2'!$T148:$Z148)=7,'B1.2'!G148,"")</f>
        <v/>
      </c>
      <c r="I132" t="str">
        <f>IF(SUM('B1.2'!$T148:$Z148)=7,'B1.2'!H148,"")</f>
        <v/>
      </c>
      <c r="J132" t="str">
        <f>IF(SUM('B1.2'!$T148:$Z148)=7,'B1.2'!I148,"")</f>
        <v/>
      </c>
    </row>
    <row r="133" spans="1:10" x14ac:dyDescent="0.25">
      <c r="A133" t="str">
        <f>IF(SUM('B1.2'!T149:Z149)=7,'Angaben KH-Standort'!$D$27,"")</f>
        <v/>
      </c>
      <c r="B133" t="str">
        <f>IF(SUM('B1.2'!T149:Z149)=7,'Angaben KH-Standort'!$D$26,"")</f>
        <v/>
      </c>
      <c r="C133" t="str">
        <f>IF(SUM('B1.2'!T149:Z149)=7,'Angaben KH-Standort'!$D$13,"")</f>
        <v/>
      </c>
      <c r="D133" t="str">
        <f>IF(SUM('B1.2'!$T149:$Z149)=7,'B1.2'!C149,"")</f>
        <v/>
      </c>
      <c r="E133" t="str">
        <f>IF(SUM('B1.2'!$T149:$Z149)=7,'B1.2'!D149,"")</f>
        <v/>
      </c>
      <c r="F133" t="str">
        <f>IF(SUM('B1.2'!$T149:$Z149)=7,'B1.2'!E149,"")</f>
        <v/>
      </c>
      <c r="G133" t="str">
        <f>IF(SUM('B1.2'!$T149:$Z149)=7,'B1.2'!F149,"")</f>
        <v/>
      </c>
      <c r="H133" s="188" t="str">
        <f>IF(SUM('B1.2'!$T149:$Z149)=7,'B1.2'!G149,"")</f>
        <v/>
      </c>
      <c r="I133" t="str">
        <f>IF(SUM('B1.2'!$T149:$Z149)=7,'B1.2'!H149,"")</f>
        <v/>
      </c>
      <c r="J133" t="str">
        <f>IF(SUM('B1.2'!$T149:$Z149)=7,'B1.2'!I149,"")</f>
        <v/>
      </c>
    </row>
    <row r="134" spans="1:10" x14ac:dyDescent="0.25">
      <c r="A134" t="str">
        <f>IF(SUM('B1.2'!T150:Z150)=7,'Angaben KH-Standort'!$D$27,"")</f>
        <v/>
      </c>
      <c r="B134" t="str">
        <f>IF(SUM('B1.2'!T150:Z150)=7,'Angaben KH-Standort'!$D$26,"")</f>
        <v/>
      </c>
      <c r="C134" t="str">
        <f>IF(SUM('B1.2'!T150:Z150)=7,'Angaben KH-Standort'!$D$13,"")</f>
        <v/>
      </c>
      <c r="D134" t="str">
        <f>IF(SUM('B1.2'!$T150:$Z150)=7,'B1.2'!C150,"")</f>
        <v/>
      </c>
      <c r="E134" t="str">
        <f>IF(SUM('B1.2'!$T150:$Z150)=7,'B1.2'!D150,"")</f>
        <v/>
      </c>
      <c r="F134" t="str">
        <f>IF(SUM('B1.2'!$T150:$Z150)=7,'B1.2'!E150,"")</f>
        <v/>
      </c>
      <c r="G134" t="str">
        <f>IF(SUM('B1.2'!$T150:$Z150)=7,'B1.2'!F150,"")</f>
        <v/>
      </c>
      <c r="H134" s="188" t="str">
        <f>IF(SUM('B1.2'!$T150:$Z150)=7,'B1.2'!G150,"")</f>
        <v/>
      </c>
      <c r="I134" t="str">
        <f>IF(SUM('B1.2'!$T150:$Z150)=7,'B1.2'!H150,"")</f>
        <v/>
      </c>
      <c r="J134" t="str">
        <f>IF(SUM('B1.2'!$T150:$Z150)=7,'B1.2'!I150,"")</f>
        <v/>
      </c>
    </row>
    <row r="135" spans="1:10" x14ac:dyDescent="0.25">
      <c r="A135" t="str">
        <f>IF(SUM('B1.2'!T151:Z151)=7,'Angaben KH-Standort'!$D$27,"")</f>
        <v/>
      </c>
      <c r="B135" t="str">
        <f>IF(SUM('B1.2'!T151:Z151)=7,'Angaben KH-Standort'!$D$26,"")</f>
        <v/>
      </c>
      <c r="C135" t="str">
        <f>IF(SUM('B1.2'!T151:Z151)=7,'Angaben KH-Standort'!$D$13,"")</f>
        <v/>
      </c>
      <c r="D135" t="str">
        <f>IF(SUM('B1.2'!$T151:$Z151)=7,'B1.2'!C151,"")</f>
        <v/>
      </c>
      <c r="E135" t="str">
        <f>IF(SUM('B1.2'!$T151:$Z151)=7,'B1.2'!D151,"")</f>
        <v/>
      </c>
      <c r="F135" t="str">
        <f>IF(SUM('B1.2'!$T151:$Z151)=7,'B1.2'!E151,"")</f>
        <v/>
      </c>
      <c r="G135" t="str">
        <f>IF(SUM('B1.2'!$T151:$Z151)=7,'B1.2'!F151,"")</f>
        <v/>
      </c>
      <c r="H135" s="188" t="str">
        <f>IF(SUM('B1.2'!$T151:$Z151)=7,'B1.2'!G151,"")</f>
        <v/>
      </c>
      <c r="I135" t="str">
        <f>IF(SUM('B1.2'!$T151:$Z151)=7,'B1.2'!H151,"")</f>
        <v/>
      </c>
      <c r="J135" t="str">
        <f>IF(SUM('B1.2'!$T151:$Z151)=7,'B1.2'!I151,"")</f>
        <v/>
      </c>
    </row>
    <row r="136" spans="1:10" x14ac:dyDescent="0.25">
      <c r="A136" t="str">
        <f>IF(SUM('B1.2'!T152:Z152)=7,'Angaben KH-Standort'!$D$27,"")</f>
        <v/>
      </c>
      <c r="B136" t="str">
        <f>IF(SUM('B1.2'!T152:Z152)=7,'Angaben KH-Standort'!$D$26,"")</f>
        <v/>
      </c>
      <c r="C136" t="str">
        <f>IF(SUM('B1.2'!T152:Z152)=7,'Angaben KH-Standort'!$D$13,"")</f>
        <v/>
      </c>
      <c r="D136" t="str">
        <f>IF(SUM('B1.2'!$T152:$Z152)=7,'B1.2'!C152,"")</f>
        <v/>
      </c>
      <c r="E136" t="str">
        <f>IF(SUM('B1.2'!$T152:$Z152)=7,'B1.2'!D152,"")</f>
        <v/>
      </c>
      <c r="F136" t="str">
        <f>IF(SUM('B1.2'!$T152:$Z152)=7,'B1.2'!E152,"")</f>
        <v/>
      </c>
      <c r="G136" t="str">
        <f>IF(SUM('B1.2'!$T152:$Z152)=7,'B1.2'!F152,"")</f>
        <v/>
      </c>
      <c r="H136" s="188" t="str">
        <f>IF(SUM('B1.2'!$T152:$Z152)=7,'B1.2'!G152,"")</f>
        <v/>
      </c>
      <c r="I136" t="str">
        <f>IF(SUM('B1.2'!$T152:$Z152)=7,'B1.2'!H152,"")</f>
        <v/>
      </c>
      <c r="J136" t="str">
        <f>IF(SUM('B1.2'!$T152:$Z152)=7,'B1.2'!I152,"")</f>
        <v/>
      </c>
    </row>
    <row r="137" spans="1:10" x14ac:dyDescent="0.25">
      <c r="A137" t="str">
        <f>IF(SUM('B1.2'!T153:Z153)=7,'Angaben KH-Standort'!$D$27,"")</f>
        <v/>
      </c>
      <c r="B137" t="str">
        <f>IF(SUM('B1.2'!T153:Z153)=7,'Angaben KH-Standort'!$D$26,"")</f>
        <v/>
      </c>
      <c r="C137" t="str">
        <f>IF(SUM('B1.2'!T153:Z153)=7,'Angaben KH-Standort'!$D$13,"")</f>
        <v/>
      </c>
      <c r="D137" t="str">
        <f>IF(SUM('B1.2'!$T153:$Z153)=7,'B1.2'!C153,"")</f>
        <v/>
      </c>
      <c r="E137" t="str">
        <f>IF(SUM('B1.2'!$T153:$Z153)=7,'B1.2'!D153,"")</f>
        <v/>
      </c>
      <c r="F137" t="str">
        <f>IF(SUM('B1.2'!$T153:$Z153)=7,'B1.2'!E153,"")</f>
        <v/>
      </c>
      <c r="G137" t="str">
        <f>IF(SUM('B1.2'!$T153:$Z153)=7,'B1.2'!F153,"")</f>
        <v/>
      </c>
      <c r="H137" s="188" t="str">
        <f>IF(SUM('B1.2'!$T153:$Z153)=7,'B1.2'!G153,"")</f>
        <v/>
      </c>
      <c r="I137" t="str">
        <f>IF(SUM('B1.2'!$T153:$Z153)=7,'B1.2'!H153,"")</f>
        <v/>
      </c>
      <c r="J137" t="str">
        <f>IF(SUM('B1.2'!$T153:$Z153)=7,'B1.2'!I153,"")</f>
        <v/>
      </c>
    </row>
    <row r="138" spans="1:10" x14ac:dyDescent="0.25">
      <c r="A138" t="str">
        <f>IF(SUM('B1.2'!T154:Z154)=7,'Angaben KH-Standort'!$D$27,"")</f>
        <v/>
      </c>
      <c r="B138" t="str">
        <f>IF(SUM('B1.2'!T154:Z154)=7,'Angaben KH-Standort'!$D$26,"")</f>
        <v/>
      </c>
      <c r="C138" t="str">
        <f>IF(SUM('B1.2'!T154:Z154)=7,'Angaben KH-Standort'!$D$13,"")</f>
        <v/>
      </c>
      <c r="D138" t="str">
        <f>IF(SUM('B1.2'!$T154:$Z154)=7,'B1.2'!C154,"")</f>
        <v/>
      </c>
      <c r="E138" t="str">
        <f>IF(SUM('B1.2'!$T154:$Z154)=7,'B1.2'!D154,"")</f>
        <v/>
      </c>
      <c r="F138" t="str">
        <f>IF(SUM('B1.2'!$T154:$Z154)=7,'B1.2'!E154,"")</f>
        <v/>
      </c>
      <c r="G138" t="str">
        <f>IF(SUM('B1.2'!$T154:$Z154)=7,'B1.2'!F154,"")</f>
        <v/>
      </c>
      <c r="H138" s="188" t="str">
        <f>IF(SUM('B1.2'!$T154:$Z154)=7,'B1.2'!G154,"")</f>
        <v/>
      </c>
      <c r="I138" t="str">
        <f>IF(SUM('B1.2'!$T154:$Z154)=7,'B1.2'!H154,"")</f>
        <v/>
      </c>
      <c r="J138" t="str">
        <f>IF(SUM('B1.2'!$T154:$Z154)=7,'B1.2'!I154,"")</f>
        <v/>
      </c>
    </row>
    <row r="139" spans="1:10" x14ac:dyDescent="0.25">
      <c r="A139" t="str">
        <f>IF(SUM('B1.2'!T155:Z155)=7,'Angaben KH-Standort'!$D$27,"")</f>
        <v/>
      </c>
      <c r="B139" t="str">
        <f>IF(SUM('B1.2'!T155:Z155)=7,'Angaben KH-Standort'!$D$26,"")</f>
        <v/>
      </c>
      <c r="C139" t="str">
        <f>IF(SUM('B1.2'!T155:Z155)=7,'Angaben KH-Standort'!$D$13,"")</f>
        <v/>
      </c>
      <c r="D139" t="str">
        <f>IF(SUM('B1.2'!$T155:$Z155)=7,'B1.2'!C155,"")</f>
        <v/>
      </c>
      <c r="E139" t="str">
        <f>IF(SUM('B1.2'!$T155:$Z155)=7,'B1.2'!D155,"")</f>
        <v/>
      </c>
      <c r="F139" t="str">
        <f>IF(SUM('B1.2'!$T155:$Z155)=7,'B1.2'!E155,"")</f>
        <v/>
      </c>
      <c r="G139" t="str">
        <f>IF(SUM('B1.2'!$T155:$Z155)=7,'B1.2'!F155,"")</f>
        <v/>
      </c>
      <c r="H139" s="188" t="str">
        <f>IF(SUM('B1.2'!$T155:$Z155)=7,'B1.2'!G155,"")</f>
        <v/>
      </c>
      <c r="I139" t="str">
        <f>IF(SUM('B1.2'!$T155:$Z155)=7,'B1.2'!H155,"")</f>
        <v/>
      </c>
      <c r="J139" t="str">
        <f>IF(SUM('B1.2'!$T155:$Z155)=7,'B1.2'!I155,"")</f>
        <v/>
      </c>
    </row>
    <row r="140" spans="1:10" x14ac:dyDescent="0.25">
      <c r="A140" t="str">
        <f>IF(SUM('B1.2'!T156:Z156)=7,'Angaben KH-Standort'!$D$27,"")</f>
        <v/>
      </c>
      <c r="B140" t="str">
        <f>IF(SUM('B1.2'!T156:Z156)=7,'Angaben KH-Standort'!$D$26,"")</f>
        <v/>
      </c>
      <c r="C140" t="str">
        <f>IF(SUM('B1.2'!T156:Z156)=7,'Angaben KH-Standort'!$D$13,"")</f>
        <v/>
      </c>
      <c r="D140" t="str">
        <f>IF(SUM('B1.2'!$T156:$Z156)=7,'B1.2'!C156,"")</f>
        <v/>
      </c>
      <c r="E140" t="str">
        <f>IF(SUM('B1.2'!$T156:$Z156)=7,'B1.2'!D156,"")</f>
        <v/>
      </c>
      <c r="F140" t="str">
        <f>IF(SUM('B1.2'!$T156:$Z156)=7,'B1.2'!E156,"")</f>
        <v/>
      </c>
      <c r="G140" t="str">
        <f>IF(SUM('B1.2'!$T156:$Z156)=7,'B1.2'!F156,"")</f>
        <v/>
      </c>
      <c r="H140" s="188" t="str">
        <f>IF(SUM('B1.2'!$T156:$Z156)=7,'B1.2'!G156,"")</f>
        <v/>
      </c>
      <c r="I140" t="str">
        <f>IF(SUM('B1.2'!$T156:$Z156)=7,'B1.2'!H156,"")</f>
        <v/>
      </c>
      <c r="J140" t="str">
        <f>IF(SUM('B1.2'!$T156:$Z156)=7,'B1.2'!I156,"")</f>
        <v/>
      </c>
    </row>
    <row r="141" spans="1:10" x14ac:dyDescent="0.25">
      <c r="A141" t="str">
        <f>IF(SUM('B1.2'!T157:Z157)=7,'Angaben KH-Standort'!$D$27,"")</f>
        <v/>
      </c>
      <c r="B141" t="str">
        <f>IF(SUM('B1.2'!T157:Z157)=7,'Angaben KH-Standort'!$D$26,"")</f>
        <v/>
      </c>
      <c r="C141" t="str">
        <f>IF(SUM('B1.2'!T157:Z157)=7,'Angaben KH-Standort'!$D$13,"")</f>
        <v/>
      </c>
      <c r="D141" t="str">
        <f>IF(SUM('B1.2'!$T157:$Z157)=7,'B1.2'!C157,"")</f>
        <v/>
      </c>
      <c r="E141" t="str">
        <f>IF(SUM('B1.2'!$T157:$Z157)=7,'B1.2'!D157,"")</f>
        <v/>
      </c>
      <c r="F141" t="str">
        <f>IF(SUM('B1.2'!$T157:$Z157)=7,'B1.2'!E157,"")</f>
        <v/>
      </c>
      <c r="G141" t="str">
        <f>IF(SUM('B1.2'!$T157:$Z157)=7,'B1.2'!F157,"")</f>
        <v/>
      </c>
      <c r="H141" s="188" t="str">
        <f>IF(SUM('B1.2'!$T157:$Z157)=7,'B1.2'!G157,"")</f>
        <v/>
      </c>
      <c r="I141" t="str">
        <f>IF(SUM('B1.2'!$T157:$Z157)=7,'B1.2'!H157,"")</f>
        <v/>
      </c>
      <c r="J141" t="str">
        <f>IF(SUM('B1.2'!$T157:$Z157)=7,'B1.2'!I157,"")</f>
        <v/>
      </c>
    </row>
    <row r="142" spans="1:10" x14ac:dyDescent="0.25">
      <c r="A142" t="str">
        <f>IF(SUM('B1.2'!T158:Z158)=7,'Angaben KH-Standort'!$D$27,"")</f>
        <v/>
      </c>
      <c r="B142" t="str">
        <f>IF(SUM('B1.2'!T158:Z158)=7,'Angaben KH-Standort'!$D$26,"")</f>
        <v/>
      </c>
      <c r="C142" t="str">
        <f>IF(SUM('B1.2'!T158:Z158)=7,'Angaben KH-Standort'!$D$13,"")</f>
        <v/>
      </c>
      <c r="D142" t="str">
        <f>IF(SUM('B1.2'!$T158:$Z158)=7,'B1.2'!C158,"")</f>
        <v/>
      </c>
      <c r="E142" t="str">
        <f>IF(SUM('B1.2'!$T158:$Z158)=7,'B1.2'!D158,"")</f>
        <v/>
      </c>
      <c r="F142" t="str">
        <f>IF(SUM('B1.2'!$T158:$Z158)=7,'B1.2'!E158,"")</f>
        <v/>
      </c>
      <c r="G142" t="str">
        <f>IF(SUM('B1.2'!$T158:$Z158)=7,'B1.2'!F158,"")</f>
        <v/>
      </c>
      <c r="H142" s="188" t="str">
        <f>IF(SUM('B1.2'!$T158:$Z158)=7,'B1.2'!G158,"")</f>
        <v/>
      </c>
      <c r="I142" t="str">
        <f>IF(SUM('B1.2'!$T158:$Z158)=7,'B1.2'!H158,"")</f>
        <v/>
      </c>
      <c r="J142" t="str">
        <f>IF(SUM('B1.2'!$T158:$Z158)=7,'B1.2'!I158,"")</f>
        <v/>
      </c>
    </row>
    <row r="143" spans="1:10" x14ac:dyDescent="0.25">
      <c r="A143" t="str">
        <f>IF(SUM('B1.2'!T159:Z159)=7,'Angaben KH-Standort'!$D$27,"")</f>
        <v/>
      </c>
      <c r="B143" t="str">
        <f>IF(SUM('B1.2'!T159:Z159)=7,'Angaben KH-Standort'!$D$26,"")</f>
        <v/>
      </c>
      <c r="C143" t="str">
        <f>IF(SUM('B1.2'!T159:Z159)=7,'Angaben KH-Standort'!$D$13,"")</f>
        <v/>
      </c>
      <c r="D143" t="str">
        <f>IF(SUM('B1.2'!$T159:$Z159)=7,'B1.2'!C159,"")</f>
        <v/>
      </c>
      <c r="E143" t="str">
        <f>IF(SUM('B1.2'!$T159:$Z159)=7,'B1.2'!D159,"")</f>
        <v/>
      </c>
      <c r="F143" t="str">
        <f>IF(SUM('B1.2'!$T159:$Z159)=7,'B1.2'!E159,"")</f>
        <v/>
      </c>
      <c r="G143" t="str">
        <f>IF(SUM('B1.2'!$T159:$Z159)=7,'B1.2'!F159,"")</f>
        <v/>
      </c>
      <c r="H143" s="188" t="str">
        <f>IF(SUM('B1.2'!$T159:$Z159)=7,'B1.2'!G159,"")</f>
        <v/>
      </c>
      <c r="I143" t="str">
        <f>IF(SUM('B1.2'!$T159:$Z159)=7,'B1.2'!H159,"")</f>
        <v/>
      </c>
      <c r="J143" t="str">
        <f>IF(SUM('B1.2'!$T159:$Z159)=7,'B1.2'!I159,"")</f>
        <v/>
      </c>
    </row>
    <row r="144" spans="1:10" x14ac:dyDescent="0.25">
      <c r="A144" t="str">
        <f>IF(SUM('B1.2'!T160:Z160)=7,'Angaben KH-Standort'!$D$27,"")</f>
        <v/>
      </c>
      <c r="B144" t="str">
        <f>IF(SUM('B1.2'!T160:Z160)=7,'Angaben KH-Standort'!$D$26,"")</f>
        <v/>
      </c>
      <c r="C144" t="str">
        <f>IF(SUM('B1.2'!T160:Z160)=7,'Angaben KH-Standort'!$D$13,"")</f>
        <v/>
      </c>
      <c r="D144" t="str">
        <f>IF(SUM('B1.2'!$T160:$Z160)=7,'B1.2'!C160,"")</f>
        <v/>
      </c>
      <c r="E144" t="str">
        <f>IF(SUM('B1.2'!$T160:$Z160)=7,'B1.2'!D160,"")</f>
        <v/>
      </c>
      <c r="F144" t="str">
        <f>IF(SUM('B1.2'!$T160:$Z160)=7,'B1.2'!E160,"")</f>
        <v/>
      </c>
      <c r="G144" t="str">
        <f>IF(SUM('B1.2'!$T160:$Z160)=7,'B1.2'!F160,"")</f>
        <v/>
      </c>
      <c r="H144" s="188" t="str">
        <f>IF(SUM('B1.2'!$T160:$Z160)=7,'B1.2'!G160,"")</f>
        <v/>
      </c>
      <c r="I144" t="str">
        <f>IF(SUM('B1.2'!$T160:$Z160)=7,'B1.2'!H160,"")</f>
        <v/>
      </c>
      <c r="J144" t="str">
        <f>IF(SUM('B1.2'!$T160:$Z160)=7,'B1.2'!I160,"")</f>
        <v/>
      </c>
    </row>
    <row r="145" spans="1:10" x14ac:dyDescent="0.25">
      <c r="A145" t="str">
        <f>IF(SUM('B1.2'!T161:Z161)=7,'Angaben KH-Standort'!$D$27,"")</f>
        <v/>
      </c>
      <c r="B145" t="str">
        <f>IF(SUM('B1.2'!T161:Z161)=7,'Angaben KH-Standort'!$D$26,"")</f>
        <v/>
      </c>
      <c r="C145" t="str">
        <f>IF(SUM('B1.2'!T161:Z161)=7,'Angaben KH-Standort'!$D$13,"")</f>
        <v/>
      </c>
      <c r="D145" t="str">
        <f>IF(SUM('B1.2'!$T161:$Z161)=7,'B1.2'!C161,"")</f>
        <v/>
      </c>
      <c r="E145" t="str">
        <f>IF(SUM('B1.2'!$T161:$Z161)=7,'B1.2'!D161,"")</f>
        <v/>
      </c>
      <c r="F145" t="str">
        <f>IF(SUM('B1.2'!$T161:$Z161)=7,'B1.2'!E161,"")</f>
        <v/>
      </c>
      <c r="G145" t="str">
        <f>IF(SUM('B1.2'!$T161:$Z161)=7,'B1.2'!F161,"")</f>
        <v/>
      </c>
      <c r="H145" s="188" t="str">
        <f>IF(SUM('B1.2'!$T161:$Z161)=7,'B1.2'!G161,"")</f>
        <v/>
      </c>
      <c r="I145" t="str">
        <f>IF(SUM('B1.2'!$T161:$Z161)=7,'B1.2'!H161,"")</f>
        <v/>
      </c>
      <c r="J145" t="str">
        <f>IF(SUM('B1.2'!$T161:$Z161)=7,'B1.2'!I161,"")</f>
        <v/>
      </c>
    </row>
    <row r="146" spans="1:10" x14ac:dyDescent="0.25">
      <c r="A146" t="str">
        <f>IF(SUM('B1.2'!T162:Z162)=7,'Angaben KH-Standort'!$D$27,"")</f>
        <v/>
      </c>
      <c r="B146" t="str">
        <f>IF(SUM('B1.2'!T162:Z162)=7,'Angaben KH-Standort'!$D$26,"")</f>
        <v/>
      </c>
      <c r="C146" t="str">
        <f>IF(SUM('B1.2'!T162:Z162)=7,'Angaben KH-Standort'!$D$13,"")</f>
        <v/>
      </c>
      <c r="D146" t="str">
        <f>IF(SUM('B1.2'!$T162:$Z162)=7,'B1.2'!C162,"")</f>
        <v/>
      </c>
      <c r="E146" t="str">
        <f>IF(SUM('B1.2'!$T162:$Z162)=7,'B1.2'!D162,"")</f>
        <v/>
      </c>
      <c r="F146" t="str">
        <f>IF(SUM('B1.2'!$T162:$Z162)=7,'B1.2'!E162,"")</f>
        <v/>
      </c>
      <c r="G146" t="str">
        <f>IF(SUM('B1.2'!$T162:$Z162)=7,'B1.2'!F162,"")</f>
        <v/>
      </c>
      <c r="H146" s="188" t="str">
        <f>IF(SUM('B1.2'!$T162:$Z162)=7,'B1.2'!G162,"")</f>
        <v/>
      </c>
      <c r="I146" t="str">
        <f>IF(SUM('B1.2'!$T162:$Z162)=7,'B1.2'!H162,"")</f>
        <v/>
      </c>
      <c r="J146" t="str">
        <f>IF(SUM('B1.2'!$T162:$Z162)=7,'B1.2'!I162,"")</f>
        <v/>
      </c>
    </row>
    <row r="147" spans="1:10" x14ac:dyDescent="0.25">
      <c r="A147" t="str">
        <f>IF(SUM('B1.2'!T163:Z163)=7,'Angaben KH-Standort'!$D$27,"")</f>
        <v/>
      </c>
      <c r="B147" t="str">
        <f>IF(SUM('B1.2'!T163:Z163)=7,'Angaben KH-Standort'!$D$26,"")</f>
        <v/>
      </c>
      <c r="C147" t="str">
        <f>IF(SUM('B1.2'!T163:Z163)=7,'Angaben KH-Standort'!$D$13,"")</f>
        <v/>
      </c>
      <c r="D147" t="str">
        <f>IF(SUM('B1.2'!$T163:$Z163)=7,'B1.2'!C163,"")</f>
        <v/>
      </c>
      <c r="E147" t="str">
        <f>IF(SUM('B1.2'!$T163:$Z163)=7,'B1.2'!D163,"")</f>
        <v/>
      </c>
      <c r="F147" t="str">
        <f>IF(SUM('B1.2'!$T163:$Z163)=7,'B1.2'!E163,"")</f>
        <v/>
      </c>
      <c r="G147" t="str">
        <f>IF(SUM('B1.2'!$T163:$Z163)=7,'B1.2'!F163,"")</f>
        <v/>
      </c>
      <c r="H147" s="188" t="str">
        <f>IF(SUM('B1.2'!$T163:$Z163)=7,'B1.2'!G163,"")</f>
        <v/>
      </c>
      <c r="I147" t="str">
        <f>IF(SUM('B1.2'!$T163:$Z163)=7,'B1.2'!H163,"")</f>
        <v/>
      </c>
      <c r="J147" t="str">
        <f>IF(SUM('B1.2'!$T163:$Z163)=7,'B1.2'!I163,"")</f>
        <v/>
      </c>
    </row>
    <row r="148" spans="1:10" x14ac:dyDescent="0.25">
      <c r="A148" t="str">
        <f>IF(SUM('B1.2'!T164:Z164)=7,'Angaben KH-Standort'!$D$27,"")</f>
        <v/>
      </c>
      <c r="B148" t="str">
        <f>IF(SUM('B1.2'!T164:Z164)=7,'Angaben KH-Standort'!$D$26,"")</f>
        <v/>
      </c>
      <c r="C148" t="str">
        <f>IF(SUM('B1.2'!T164:Z164)=7,'Angaben KH-Standort'!$D$13,"")</f>
        <v/>
      </c>
      <c r="D148" t="str">
        <f>IF(SUM('B1.2'!$T164:$Z164)=7,'B1.2'!C164,"")</f>
        <v/>
      </c>
      <c r="E148" t="str">
        <f>IF(SUM('B1.2'!$T164:$Z164)=7,'B1.2'!D164,"")</f>
        <v/>
      </c>
      <c r="F148" t="str">
        <f>IF(SUM('B1.2'!$T164:$Z164)=7,'B1.2'!E164,"")</f>
        <v/>
      </c>
      <c r="G148" t="str">
        <f>IF(SUM('B1.2'!$T164:$Z164)=7,'B1.2'!F164,"")</f>
        <v/>
      </c>
      <c r="H148" s="188" t="str">
        <f>IF(SUM('B1.2'!$T164:$Z164)=7,'B1.2'!G164,"")</f>
        <v/>
      </c>
      <c r="I148" t="str">
        <f>IF(SUM('B1.2'!$T164:$Z164)=7,'B1.2'!H164,"")</f>
        <v/>
      </c>
      <c r="J148" t="str">
        <f>IF(SUM('B1.2'!$T164:$Z164)=7,'B1.2'!I164,"")</f>
        <v/>
      </c>
    </row>
    <row r="149" spans="1:10" x14ac:dyDescent="0.25">
      <c r="A149" t="str">
        <f>IF(SUM('B1.2'!T165:Z165)=7,'Angaben KH-Standort'!$D$27,"")</f>
        <v/>
      </c>
      <c r="B149" t="str">
        <f>IF(SUM('B1.2'!T165:Z165)=7,'Angaben KH-Standort'!$D$26,"")</f>
        <v/>
      </c>
      <c r="C149" t="str">
        <f>IF(SUM('B1.2'!T165:Z165)=7,'Angaben KH-Standort'!$D$13,"")</f>
        <v/>
      </c>
      <c r="D149" t="str">
        <f>IF(SUM('B1.2'!$T165:$Z165)=7,'B1.2'!C165,"")</f>
        <v/>
      </c>
      <c r="E149" t="str">
        <f>IF(SUM('B1.2'!$T165:$Z165)=7,'B1.2'!D165,"")</f>
        <v/>
      </c>
      <c r="F149" t="str">
        <f>IF(SUM('B1.2'!$T165:$Z165)=7,'B1.2'!E165,"")</f>
        <v/>
      </c>
      <c r="G149" t="str">
        <f>IF(SUM('B1.2'!$T165:$Z165)=7,'B1.2'!F165,"")</f>
        <v/>
      </c>
      <c r="H149" s="188" t="str">
        <f>IF(SUM('B1.2'!$T165:$Z165)=7,'B1.2'!G165,"")</f>
        <v/>
      </c>
      <c r="I149" t="str">
        <f>IF(SUM('B1.2'!$T165:$Z165)=7,'B1.2'!H165,"")</f>
        <v/>
      </c>
      <c r="J149" t="str">
        <f>IF(SUM('B1.2'!$T165:$Z165)=7,'B1.2'!I165,"")</f>
        <v/>
      </c>
    </row>
    <row r="150" spans="1:10" x14ac:dyDescent="0.25">
      <c r="A150" t="str">
        <f>IF(SUM('B1.2'!T166:Z166)=7,'Angaben KH-Standort'!$D$27,"")</f>
        <v/>
      </c>
      <c r="B150" t="str">
        <f>IF(SUM('B1.2'!T166:Z166)=7,'Angaben KH-Standort'!$D$26,"")</f>
        <v/>
      </c>
      <c r="C150" t="str">
        <f>IF(SUM('B1.2'!T166:Z166)=7,'Angaben KH-Standort'!$D$13,"")</f>
        <v/>
      </c>
      <c r="D150" t="str">
        <f>IF(SUM('B1.2'!$T166:$Z166)=7,'B1.2'!C166,"")</f>
        <v/>
      </c>
      <c r="E150" t="str">
        <f>IF(SUM('B1.2'!$T166:$Z166)=7,'B1.2'!D166,"")</f>
        <v/>
      </c>
      <c r="F150" t="str">
        <f>IF(SUM('B1.2'!$T166:$Z166)=7,'B1.2'!E166,"")</f>
        <v/>
      </c>
      <c r="G150" t="str">
        <f>IF(SUM('B1.2'!$T166:$Z166)=7,'B1.2'!F166,"")</f>
        <v/>
      </c>
      <c r="H150" s="188" t="str">
        <f>IF(SUM('B1.2'!$T166:$Z166)=7,'B1.2'!G166,"")</f>
        <v/>
      </c>
      <c r="I150" t="str">
        <f>IF(SUM('B1.2'!$T166:$Z166)=7,'B1.2'!H166,"")</f>
        <v/>
      </c>
      <c r="J150" t="str">
        <f>IF(SUM('B1.2'!$T166:$Z166)=7,'B1.2'!I166,"")</f>
        <v/>
      </c>
    </row>
    <row r="151" spans="1:10" x14ac:dyDescent="0.25">
      <c r="A151" t="str">
        <f>IF(SUM('B1.2'!T167:Z167)=7,'Angaben KH-Standort'!$D$27,"")</f>
        <v/>
      </c>
      <c r="B151" t="str">
        <f>IF(SUM('B1.2'!T167:Z167)=7,'Angaben KH-Standort'!$D$26,"")</f>
        <v/>
      </c>
      <c r="C151" t="str">
        <f>IF(SUM('B1.2'!T167:Z167)=7,'Angaben KH-Standort'!$D$13,"")</f>
        <v/>
      </c>
      <c r="D151" t="str">
        <f>IF(SUM('B1.2'!$T167:$Z167)=7,'B1.2'!C167,"")</f>
        <v/>
      </c>
      <c r="E151" t="str">
        <f>IF(SUM('B1.2'!$T167:$Z167)=7,'B1.2'!D167,"")</f>
        <v/>
      </c>
      <c r="F151" t="str">
        <f>IF(SUM('B1.2'!$T167:$Z167)=7,'B1.2'!E167,"")</f>
        <v/>
      </c>
      <c r="G151" t="str">
        <f>IF(SUM('B1.2'!$T167:$Z167)=7,'B1.2'!F167,"")</f>
        <v/>
      </c>
      <c r="H151" s="188" t="str">
        <f>IF(SUM('B1.2'!$T167:$Z167)=7,'B1.2'!G167,"")</f>
        <v/>
      </c>
      <c r="I151" t="str">
        <f>IF(SUM('B1.2'!$T167:$Z167)=7,'B1.2'!H167,"")</f>
        <v/>
      </c>
      <c r="J151" t="str">
        <f>IF(SUM('B1.2'!$T167:$Z167)=7,'B1.2'!I167,"")</f>
        <v/>
      </c>
    </row>
    <row r="152" spans="1:10" x14ac:dyDescent="0.25">
      <c r="A152" t="str">
        <f>IF(SUM('B1.2'!T168:Z168)=7,'Angaben KH-Standort'!$D$27,"")</f>
        <v/>
      </c>
      <c r="B152" t="str">
        <f>IF(SUM('B1.2'!T168:Z168)=7,'Angaben KH-Standort'!$D$26,"")</f>
        <v/>
      </c>
      <c r="C152" t="str">
        <f>IF(SUM('B1.2'!T168:Z168)=7,'Angaben KH-Standort'!$D$13,"")</f>
        <v/>
      </c>
      <c r="D152" t="str">
        <f>IF(SUM('B1.2'!$T168:$Z168)=7,'B1.2'!C168,"")</f>
        <v/>
      </c>
      <c r="E152" t="str">
        <f>IF(SUM('B1.2'!$T168:$Z168)=7,'B1.2'!D168,"")</f>
        <v/>
      </c>
      <c r="F152" t="str">
        <f>IF(SUM('B1.2'!$T168:$Z168)=7,'B1.2'!E168,"")</f>
        <v/>
      </c>
      <c r="G152" t="str">
        <f>IF(SUM('B1.2'!$T168:$Z168)=7,'B1.2'!F168,"")</f>
        <v/>
      </c>
      <c r="H152" s="188" t="str">
        <f>IF(SUM('B1.2'!$T168:$Z168)=7,'B1.2'!G168,"")</f>
        <v/>
      </c>
      <c r="I152" t="str">
        <f>IF(SUM('B1.2'!$T168:$Z168)=7,'B1.2'!H168,"")</f>
        <v/>
      </c>
      <c r="J152" t="str">
        <f>IF(SUM('B1.2'!$T168:$Z168)=7,'B1.2'!I168,"")</f>
        <v/>
      </c>
    </row>
    <row r="153" spans="1:10" x14ac:dyDescent="0.25">
      <c r="A153" t="str">
        <f>IF(SUM('B1.2'!T169:Z169)=7,'Angaben KH-Standort'!$D$27,"")</f>
        <v/>
      </c>
      <c r="B153" t="str">
        <f>IF(SUM('B1.2'!T169:Z169)=7,'Angaben KH-Standort'!$D$26,"")</f>
        <v/>
      </c>
      <c r="C153" t="str">
        <f>IF(SUM('B1.2'!T169:Z169)=7,'Angaben KH-Standort'!$D$13,"")</f>
        <v/>
      </c>
      <c r="D153" t="str">
        <f>IF(SUM('B1.2'!$T169:$Z169)=7,'B1.2'!C169,"")</f>
        <v/>
      </c>
      <c r="E153" t="str">
        <f>IF(SUM('B1.2'!$T169:$Z169)=7,'B1.2'!D169,"")</f>
        <v/>
      </c>
      <c r="F153" t="str">
        <f>IF(SUM('B1.2'!$T169:$Z169)=7,'B1.2'!E169,"")</f>
        <v/>
      </c>
      <c r="G153" t="str">
        <f>IF(SUM('B1.2'!$T169:$Z169)=7,'B1.2'!F169,"")</f>
        <v/>
      </c>
      <c r="H153" s="188" t="str">
        <f>IF(SUM('B1.2'!$T169:$Z169)=7,'B1.2'!G169,"")</f>
        <v/>
      </c>
      <c r="I153" t="str">
        <f>IF(SUM('B1.2'!$T169:$Z169)=7,'B1.2'!H169,"")</f>
        <v/>
      </c>
      <c r="J153" t="str">
        <f>IF(SUM('B1.2'!$T169:$Z169)=7,'B1.2'!I169,"")</f>
        <v/>
      </c>
    </row>
    <row r="154" spans="1:10" x14ac:dyDescent="0.25">
      <c r="A154" t="str">
        <f>IF(SUM('B1.2'!T170:Z170)=7,'Angaben KH-Standort'!$D$27,"")</f>
        <v/>
      </c>
      <c r="B154" t="str">
        <f>IF(SUM('B1.2'!T170:Z170)=7,'Angaben KH-Standort'!$D$26,"")</f>
        <v/>
      </c>
      <c r="C154" t="str">
        <f>IF(SUM('B1.2'!T170:Z170)=7,'Angaben KH-Standort'!$D$13,"")</f>
        <v/>
      </c>
      <c r="D154" t="str">
        <f>IF(SUM('B1.2'!$T170:$Z170)=7,'B1.2'!C170,"")</f>
        <v/>
      </c>
      <c r="E154" t="str">
        <f>IF(SUM('B1.2'!$T170:$Z170)=7,'B1.2'!D170,"")</f>
        <v/>
      </c>
      <c r="F154" t="str">
        <f>IF(SUM('B1.2'!$T170:$Z170)=7,'B1.2'!E170,"")</f>
        <v/>
      </c>
      <c r="G154" t="str">
        <f>IF(SUM('B1.2'!$T170:$Z170)=7,'B1.2'!F170,"")</f>
        <v/>
      </c>
      <c r="H154" s="188" t="str">
        <f>IF(SUM('B1.2'!$T170:$Z170)=7,'B1.2'!G170,"")</f>
        <v/>
      </c>
      <c r="I154" t="str">
        <f>IF(SUM('B1.2'!$T170:$Z170)=7,'B1.2'!H170,"")</f>
        <v/>
      </c>
      <c r="J154" t="str">
        <f>IF(SUM('B1.2'!$T170:$Z170)=7,'B1.2'!I170,"")</f>
        <v/>
      </c>
    </row>
    <row r="155" spans="1:10" x14ac:dyDescent="0.25">
      <c r="A155" t="str">
        <f>IF(SUM('B1.2'!T171:Z171)=7,'Angaben KH-Standort'!$D$27,"")</f>
        <v/>
      </c>
      <c r="B155" t="str">
        <f>IF(SUM('B1.2'!T171:Z171)=7,'Angaben KH-Standort'!$D$26,"")</f>
        <v/>
      </c>
      <c r="C155" t="str">
        <f>IF(SUM('B1.2'!T171:Z171)=7,'Angaben KH-Standort'!$D$13,"")</f>
        <v/>
      </c>
      <c r="D155" t="str">
        <f>IF(SUM('B1.2'!$T171:$Z171)=7,'B1.2'!C171,"")</f>
        <v/>
      </c>
      <c r="E155" t="str">
        <f>IF(SUM('B1.2'!$T171:$Z171)=7,'B1.2'!D171,"")</f>
        <v/>
      </c>
      <c r="F155" t="str">
        <f>IF(SUM('B1.2'!$T171:$Z171)=7,'B1.2'!E171,"")</f>
        <v/>
      </c>
      <c r="G155" t="str">
        <f>IF(SUM('B1.2'!$T171:$Z171)=7,'B1.2'!F171,"")</f>
        <v/>
      </c>
      <c r="H155" s="188" t="str">
        <f>IF(SUM('B1.2'!$T171:$Z171)=7,'B1.2'!G171,"")</f>
        <v/>
      </c>
      <c r="I155" t="str">
        <f>IF(SUM('B1.2'!$T171:$Z171)=7,'B1.2'!H171,"")</f>
        <v/>
      </c>
      <c r="J155" t="str">
        <f>IF(SUM('B1.2'!$T171:$Z171)=7,'B1.2'!I171,"")</f>
        <v/>
      </c>
    </row>
    <row r="156" spans="1:10" x14ac:dyDescent="0.25">
      <c r="A156" t="str">
        <f>IF(SUM('B1.2'!T172:Z172)=7,'Angaben KH-Standort'!$D$27,"")</f>
        <v/>
      </c>
      <c r="B156" t="str">
        <f>IF(SUM('B1.2'!T172:Z172)=7,'Angaben KH-Standort'!$D$26,"")</f>
        <v/>
      </c>
      <c r="C156" t="str">
        <f>IF(SUM('B1.2'!T172:Z172)=7,'Angaben KH-Standort'!$D$13,"")</f>
        <v/>
      </c>
      <c r="D156" t="str">
        <f>IF(SUM('B1.2'!$T172:$Z172)=7,'B1.2'!C172,"")</f>
        <v/>
      </c>
      <c r="E156" t="str">
        <f>IF(SUM('B1.2'!$T172:$Z172)=7,'B1.2'!D172,"")</f>
        <v/>
      </c>
      <c r="F156" t="str">
        <f>IF(SUM('B1.2'!$T172:$Z172)=7,'B1.2'!E172,"")</f>
        <v/>
      </c>
      <c r="G156" t="str">
        <f>IF(SUM('B1.2'!$T172:$Z172)=7,'B1.2'!F172,"")</f>
        <v/>
      </c>
      <c r="H156" s="188" t="str">
        <f>IF(SUM('B1.2'!$T172:$Z172)=7,'B1.2'!G172,"")</f>
        <v/>
      </c>
      <c r="I156" t="str">
        <f>IF(SUM('B1.2'!$T172:$Z172)=7,'B1.2'!H172,"")</f>
        <v/>
      </c>
      <c r="J156" t="str">
        <f>IF(SUM('B1.2'!$T172:$Z172)=7,'B1.2'!I172,"")</f>
        <v/>
      </c>
    </row>
    <row r="157" spans="1:10" x14ac:dyDescent="0.25">
      <c r="A157" t="str">
        <f>IF(SUM('B1.2'!T173:Z173)=7,'Angaben KH-Standort'!$D$27,"")</f>
        <v/>
      </c>
      <c r="B157" t="str">
        <f>IF(SUM('B1.2'!T173:Z173)=7,'Angaben KH-Standort'!$D$26,"")</f>
        <v/>
      </c>
      <c r="C157" t="str">
        <f>IF(SUM('B1.2'!T173:Z173)=7,'Angaben KH-Standort'!$D$13,"")</f>
        <v/>
      </c>
      <c r="D157" t="str">
        <f>IF(SUM('B1.2'!$T173:$Z173)=7,'B1.2'!C173,"")</f>
        <v/>
      </c>
      <c r="E157" t="str">
        <f>IF(SUM('B1.2'!$T173:$Z173)=7,'B1.2'!D173,"")</f>
        <v/>
      </c>
      <c r="F157" t="str">
        <f>IF(SUM('B1.2'!$T173:$Z173)=7,'B1.2'!E173,"")</f>
        <v/>
      </c>
      <c r="G157" t="str">
        <f>IF(SUM('B1.2'!$T173:$Z173)=7,'B1.2'!F173,"")</f>
        <v/>
      </c>
      <c r="H157" s="188" t="str">
        <f>IF(SUM('B1.2'!$T173:$Z173)=7,'B1.2'!G173,"")</f>
        <v/>
      </c>
      <c r="I157" t="str">
        <f>IF(SUM('B1.2'!$T173:$Z173)=7,'B1.2'!H173,"")</f>
        <v/>
      </c>
      <c r="J157" t="str">
        <f>IF(SUM('B1.2'!$T173:$Z173)=7,'B1.2'!I173,"")</f>
        <v/>
      </c>
    </row>
    <row r="158" spans="1:10" x14ac:dyDescent="0.25">
      <c r="A158" t="str">
        <f>IF(SUM('B1.2'!T174:Z174)=7,'Angaben KH-Standort'!$D$27,"")</f>
        <v/>
      </c>
      <c r="B158" t="str">
        <f>IF(SUM('B1.2'!T174:Z174)=7,'Angaben KH-Standort'!$D$26,"")</f>
        <v/>
      </c>
      <c r="C158" t="str">
        <f>IF(SUM('B1.2'!T174:Z174)=7,'Angaben KH-Standort'!$D$13,"")</f>
        <v/>
      </c>
      <c r="D158" t="str">
        <f>IF(SUM('B1.2'!$T174:$Z174)=7,'B1.2'!C174,"")</f>
        <v/>
      </c>
      <c r="E158" t="str">
        <f>IF(SUM('B1.2'!$T174:$Z174)=7,'B1.2'!D174,"")</f>
        <v/>
      </c>
      <c r="F158" t="str">
        <f>IF(SUM('B1.2'!$T174:$Z174)=7,'B1.2'!E174,"")</f>
        <v/>
      </c>
      <c r="G158" t="str">
        <f>IF(SUM('B1.2'!$T174:$Z174)=7,'B1.2'!F174,"")</f>
        <v/>
      </c>
      <c r="H158" s="188" t="str">
        <f>IF(SUM('B1.2'!$T174:$Z174)=7,'B1.2'!G174,"")</f>
        <v/>
      </c>
      <c r="I158" t="str">
        <f>IF(SUM('B1.2'!$T174:$Z174)=7,'B1.2'!H174,"")</f>
        <v/>
      </c>
      <c r="J158" t="str">
        <f>IF(SUM('B1.2'!$T174:$Z174)=7,'B1.2'!I174,"")</f>
        <v/>
      </c>
    </row>
    <row r="159" spans="1:10" x14ac:dyDescent="0.25">
      <c r="A159" t="str">
        <f>IF(SUM('B1.2'!T175:Z175)=7,'Angaben KH-Standort'!$D$27,"")</f>
        <v/>
      </c>
      <c r="B159" t="str">
        <f>IF(SUM('B1.2'!T175:Z175)=7,'Angaben KH-Standort'!$D$26,"")</f>
        <v/>
      </c>
      <c r="C159" t="str">
        <f>IF(SUM('B1.2'!T175:Z175)=7,'Angaben KH-Standort'!$D$13,"")</f>
        <v/>
      </c>
      <c r="D159" t="str">
        <f>IF(SUM('B1.2'!$T175:$Z175)=7,'B1.2'!C175,"")</f>
        <v/>
      </c>
      <c r="E159" t="str">
        <f>IF(SUM('B1.2'!$T175:$Z175)=7,'B1.2'!D175,"")</f>
        <v/>
      </c>
      <c r="F159" t="str">
        <f>IF(SUM('B1.2'!$T175:$Z175)=7,'B1.2'!E175,"")</f>
        <v/>
      </c>
      <c r="G159" t="str">
        <f>IF(SUM('B1.2'!$T175:$Z175)=7,'B1.2'!F175,"")</f>
        <v/>
      </c>
      <c r="H159" s="188" t="str">
        <f>IF(SUM('B1.2'!$T175:$Z175)=7,'B1.2'!G175,"")</f>
        <v/>
      </c>
      <c r="I159" t="str">
        <f>IF(SUM('B1.2'!$T175:$Z175)=7,'B1.2'!H175,"")</f>
        <v/>
      </c>
      <c r="J159" t="str">
        <f>IF(SUM('B1.2'!$T175:$Z175)=7,'B1.2'!I175,"")</f>
        <v/>
      </c>
    </row>
    <row r="160" spans="1:10" x14ac:dyDescent="0.25">
      <c r="A160" t="str">
        <f>IF(SUM('B1.2'!T176:Z176)=7,'Angaben KH-Standort'!$D$27,"")</f>
        <v/>
      </c>
      <c r="B160" t="str">
        <f>IF(SUM('B1.2'!T176:Z176)=7,'Angaben KH-Standort'!$D$26,"")</f>
        <v/>
      </c>
      <c r="C160" t="str">
        <f>IF(SUM('B1.2'!T176:Z176)=7,'Angaben KH-Standort'!$D$13,"")</f>
        <v/>
      </c>
      <c r="D160" t="str">
        <f>IF(SUM('B1.2'!$T176:$Z176)=7,'B1.2'!C176,"")</f>
        <v/>
      </c>
      <c r="E160" t="str">
        <f>IF(SUM('B1.2'!$T176:$Z176)=7,'B1.2'!D176,"")</f>
        <v/>
      </c>
      <c r="F160" t="str">
        <f>IF(SUM('B1.2'!$T176:$Z176)=7,'B1.2'!E176,"")</f>
        <v/>
      </c>
      <c r="G160" t="str">
        <f>IF(SUM('B1.2'!$T176:$Z176)=7,'B1.2'!F176,"")</f>
        <v/>
      </c>
      <c r="H160" s="188" t="str">
        <f>IF(SUM('B1.2'!$T176:$Z176)=7,'B1.2'!G176,"")</f>
        <v/>
      </c>
      <c r="I160" t="str">
        <f>IF(SUM('B1.2'!$T176:$Z176)=7,'B1.2'!H176,"")</f>
        <v/>
      </c>
      <c r="J160" t="str">
        <f>IF(SUM('B1.2'!$T176:$Z176)=7,'B1.2'!I176,"")</f>
        <v/>
      </c>
    </row>
    <row r="161" spans="1:10" x14ac:dyDescent="0.25">
      <c r="A161" t="str">
        <f>IF(SUM('B1.2'!T177:Z177)=7,'Angaben KH-Standort'!$D$27,"")</f>
        <v/>
      </c>
      <c r="B161" t="str">
        <f>IF(SUM('B1.2'!T177:Z177)=7,'Angaben KH-Standort'!$D$26,"")</f>
        <v/>
      </c>
      <c r="C161" t="str">
        <f>IF(SUM('B1.2'!T177:Z177)=7,'Angaben KH-Standort'!$D$13,"")</f>
        <v/>
      </c>
      <c r="D161" t="str">
        <f>IF(SUM('B1.2'!$T177:$Z177)=7,'B1.2'!C177,"")</f>
        <v/>
      </c>
      <c r="E161" t="str">
        <f>IF(SUM('B1.2'!$T177:$Z177)=7,'B1.2'!D177,"")</f>
        <v/>
      </c>
      <c r="F161" t="str">
        <f>IF(SUM('B1.2'!$T177:$Z177)=7,'B1.2'!E177,"")</f>
        <v/>
      </c>
      <c r="G161" t="str">
        <f>IF(SUM('B1.2'!$T177:$Z177)=7,'B1.2'!F177,"")</f>
        <v/>
      </c>
      <c r="H161" s="188" t="str">
        <f>IF(SUM('B1.2'!$T177:$Z177)=7,'B1.2'!G177,"")</f>
        <v/>
      </c>
      <c r="I161" t="str">
        <f>IF(SUM('B1.2'!$T177:$Z177)=7,'B1.2'!H177,"")</f>
        <v/>
      </c>
      <c r="J161" t="str">
        <f>IF(SUM('B1.2'!$T177:$Z177)=7,'B1.2'!I177,"")</f>
        <v/>
      </c>
    </row>
    <row r="162" spans="1:10" x14ac:dyDescent="0.25">
      <c r="A162" t="str">
        <f>IF(SUM('B1.2'!T178:Z178)=7,'Angaben KH-Standort'!$D$27,"")</f>
        <v/>
      </c>
      <c r="B162" t="str">
        <f>IF(SUM('B1.2'!T178:Z178)=7,'Angaben KH-Standort'!$D$26,"")</f>
        <v/>
      </c>
      <c r="C162" t="str">
        <f>IF(SUM('B1.2'!T178:Z178)=7,'Angaben KH-Standort'!$D$13,"")</f>
        <v/>
      </c>
      <c r="D162" t="str">
        <f>IF(SUM('B1.2'!$T178:$Z178)=7,'B1.2'!C178,"")</f>
        <v/>
      </c>
      <c r="E162" t="str">
        <f>IF(SUM('B1.2'!$T178:$Z178)=7,'B1.2'!D178,"")</f>
        <v/>
      </c>
      <c r="F162" t="str">
        <f>IF(SUM('B1.2'!$T178:$Z178)=7,'B1.2'!E178,"")</f>
        <v/>
      </c>
      <c r="G162" t="str">
        <f>IF(SUM('B1.2'!$T178:$Z178)=7,'B1.2'!F178,"")</f>
        <v/>
      </c>
      <c r="H162" s="188" t="str">
        <f>IF(SUM('B1.2'!$T178:$Z178)=7,'B1.2'!G178,"")</f>
        <v/>
      </c>
      <c r="I162" t="str">
        <f>IF(SUM('B1.2'!$T178:$Z178)=7,'B1.2'!H178,"")</f>
        <v/>
      </c>
      <c r="J162" t="str">
        <f>IF(SUM('B1.2'!$T178:$Z178)=7,'B1.2'!I178,"")</f>
        <v/>
      </c>
    </row>
    <row r="163" spans="1:10" x14ac:dyDescent="0.25">
      <c r="A163" t="str">
        <f>IF(SUM('B1.2'!T179:Z179)=7,'Angaben KH-Standort'!$D$27,"")</f>
        <v/>
      </c>
      <c r="B163" t="str">
        <f>IF(SUM('B1.2'!T179:Z179)=7,'Angaben KH-Standort'!$D$26,"")</f>
        <v/>
      </c>
      <c r="C163" t="str">
        <f>IF(SUM('B1.2'!T179:Z179)=7,'Angaben KH-Standort'!$D$13,"")</f>
        <v/>
      </c>
      <c r="D163" t="str">
        <f>IF(SUM('B1.2'!$T179:$Z179)=7,'B1.2'!C179,"")</f>
        <v/>
      </c>
      <c r="E163" t="str">
        <f>IF(SUM('B1.2'!$T179:$Z179)=7,'B1.2'!D179,"")</f>
        <v/>
      </c>
      <c r="F163" t="str">
        <f>IF(SUM('B1.2'!$T179:$Z179)=7,'B1.2'!E179,"")</f>
        <v/>
      </c>
      <c r="G163" t="str">
        <f>IF(SUM('B1.2'!$T179:$Z179)=7,'B1.2'!F179,"")</f>
        <v/>
      </c>
      <c r="H163" s="188" t="str">
        <f>IF(SUM('B1.2'!$T179:$Z179)=7,'B1.2'!G179,"")</f>
        <v/>
      </c>
      <c r="I163" t="str">
        <f>IF(SUM('B1.2'!$T179:$Z179)=7,'B1.2'!H179,"")</f>
        <v/>
      </c>
      <c r="J163" t="str">
        <f>IF(SUM('B1.2'!$T179:$Z179)=7,'B1.2'!I179,"")</f>
        <v/>
      </c>
    </row>
    <row r="164" spans="1:10" x14ac:dyDescent="0.25">
      <c r="A164" t="str">
        <f>IF(SUM('B1.2'!T180:Z180)=7,'Angaben KH-Standort'!$D$27,"")</f>
        <v/>
      </c>
      <c r="B164" t="str">
        <f>IF(SUM('B1.2'!T180:Z180)=7,'Angaben KH-Standort'!$D$26,"")</f>
        <v/>
      </c>
      <c r="C164" t="str">
        <f>IF(SUM('B1.2'!T180:Z180)=7,'Angaben KH-Standort'!$D$13,"")</f>
        <v/>
      </c>
      <c r="D164" t="str">
        <f>IF(SUM('B1.2'!$T180:$Z180)=7,'B1.2'!C180,"")</f>
        <v/>
      </c>
      <c r="E164" t="str">
        <f>IF(SUM('B1.2'!$T180:$Z180)=7,'B1.2'!D180,"")</f>
        <v/>
      </c>
      <c r="F164" t="str">
        <f>IF(SUM('B1.2'!$T180:$Z180)=7,'B1.2'!E180,"")</f>
        <v/>
      </c>
      <c r="G164" t="str">
        <f>IF(SUM('B1.2'!$T180:$Z180)=7,'B1.2'!F180,"")</f>
        <v/>
      </c>
      <c r="H164" s="188" t="str">
        <f>IF(SUM('B1.2'!$T180:$Z180)=7,'B1.2'!G180,"")</f>
        <v/>
      </c>
      <c r="I164" t="str">
        <f>IF(SUM('B1.2'!$T180:$Z180)=7,'B1.2'!H180,"")</f>
        <v/>
      </c>
      <c r="J164" t="str">
        <f>IF(SUM('B1.2'!$T180:$Z180)=7,'B1.2'!I180,"")</f>
        <v/>
      </c>
    </row>
    <row r="165" spans="1:10" x14ac:dyDescent="0.25">
      <c r="A165" t="str">
        <f>IF(SUM('B1.2'!T181:Z181)=7,'Angaben KH-Standort'!$D$27,"")</f>
        <v/>
      </c>
      <c r="B165" t="str">
        <f>IF(SUM('B1.2'!T181:Z181)=7,'Angaben KH-Standort'!$D$26,"")</f>
        <v/>
      </c>
      <c r="C165" t="str">
        <f>IF(SUM('B1.2'!T181:Z181)=7,'Angaben KH-Standort'!$D$13,"")</f>
        <v/>
      </c>
      <c r="D165" t="str">
        <f>IF(SUM('B1.2'!$T181:$Z181)=7,'B1.2'!C181,"")</f>
        <v/>
      </c>
      <c r="E165" t="str">
        <f>IF(SUM('B1.2'!$T181:$Z181)=7,'B1.2'!D181,"")</f>
        <v/>
      </c>
      <c r="F165" t="str">
        <f>IF(SUM('B1.2'!$T181:$Z181)=7,'B1.2'!E181,"")</f>
        <v/>
      </c>
      <c r="G165" t="str">
        <f>IF(SUM('B1.2'!$T181:$Z181)=7,'B1.2'!F181,"")</f>
        <v/>
      </c>
      <c r="H165" s="188" t="str">
        <f>IF(SUM('B1.2'!$T181:$Z181)=7,'B1.2'!G181,"")</f>
        <v/>
      </c>
      <c r="I165" t="str">
        <f>IF(SUM('B1.2'!$T181:$Z181)=7,'B1.2'!H181,"")</f>
        <v/>
      </c>
      <c r="J165" t="str">
        <f>IF(SUM('B1.2'!$T181:$Z181)=7,'B1.2'!I181,"")</f>
        <v/>
      </c>
    </row>
    <row r="166" spans="1:10" x14ac:dyDescent="0.25">
      <c r="A166" t="str">
        <f>IF(SUM('B1.2'!T182:Z182)=7,'Angaben KH-Standort'!$D$27,"")</f>
        <v/>
      </c>
      <c r="B166" t="str">
        <f>IF(SUM('B1.2'!T182:Z182)=7,'Angaben KH-Standort'!$D$26,"")</f>
        <v/>
      </c>
      <c r="C166" t="str">
        <f>IF(SUM('B1.2'!T182:Z182)=7,'Angaben KH-Standort'!$D$13,"")</f>
        <v/>
      </c>
      <c r="D166" t="str">
        <f>IF(SUM('B1.2'!$T182:$Z182)=7,'B1.2'!C182,"")</f>
        <v/>
      </c>
      <c r="E166" t="str">
        <f>IF(SUM('B1.2'!$T182:$Z182)=7,'B1.2'!D182,"")</f>
        <v/>
      </c>
      <c r="F166" t="str">
        <f>IF(SUM('B1.2'!$T182:$Z182)=7,'B1.2'!E182,"")</f>
        <v/>
      </c>
      <c r="G166" t="str">
        <f>IF(SUM('B1.2'!$T182:$Z182)=7,'B1.2'!F182,"")</f>
        <v/>
      </c>
      <c r="H166" s="188" t="str">
        <f>IF(SUM('B1.2'!$T182:$Z182)=7,'B1.2'!G182,"")</f>
        <v/>
      </c>
      <c r="I166" t="str">
        <f>IF(SUM('B1.2'!$T182:$Z182)=7,'B1.2'!H182,"")</f>
        <v/>
      </c>
      <c r="J166" t="str">
        <f>IF(SUM('B1.2'!$T182:$Z182)=7,'B1.2'!I182,"")</f>
        <v/>
      </c>
    </row>
    <row r="167" spans="1:10" x14ac:dyDescent="0.25">
      <c r="A167" t="str">
        <f>IF(SUM('B1.2'!T183:Z183)=7,'Angaben KH-Standort'!$D$27,"")</f>
        <v/>
      </c>
      <c r="B167" t="str">
        <f>IF(SUM('B1.2'!T183:Z183)=7,'Angaben KH-Standort'!$D$26,"")</f>
        <v/>
      </c>
      <c r="C167" t="str">
        <f>IF(SUM('B1.2'!T183:Z183)=7,'Angaben KH-Standort'!$D$13,"")</f>
        <v/>
      </c>
      <c r="D167" t="str">
        <f>IF(SUM('B1.2'!$T183:$Z183)=7,'B1.2'!C183,"")</f>
        <v/>
      </c>
      <c r="E167" t="str">
        <f>IF(SUM('B1.2'!$T183:$Z183)=7,'B1.2'!D183,"")</f>
        <v/>
      </c>
      <c r="F167" t="str">
        <f>IF(SUM('B1.2'!$T183:$Z183)=7,'B1.2'!E183,"")</f>
        <v/>
      </c>
      <c r="G167" t="str">
        <f>IF(SUM('B1.2'!$T183:$Z183)=7,'B1.2'!F183,"")</f>
        <v/>
      </c>
      <c r="H167" s="188" t="str">
        <f>IF(SUM('B1.2'!$T183:$Z183)=7,'B1.2'!G183,"")</f>
        <v/>
      </c>
      <c r="I167" t="str">
        <f>IF(SUM('B1.2'!$T183:$Z183)=7,'B1.2'!H183,"")</f>
        <v/>
      </c>
      <c r="J167" t="str">
        <f>IF(SUM('B1.2'!$T183:$Z183)=7,'B1.2'!I183,"")</f>
        <v/>
      </c>
    </row>
    <row r="168" spans="1:10" x14ac:dyDescent="0.25">
      <c r="A168" t="str">
        <f>IF(SUM('B1.2'!T184:Z184)=7,'Angaben KH-Standort'!$D$27,"")</f>
        <v/>
      </c>
      <c r="B168" t="str">
        <f>IF(SUM('B1.2'!T184:Z184)=7,'Angaben KH-Standort'!$D$26,"")</f>
        <v/>
      </c>
      <c r="C168" t="str">
        <f>IF(SUM('B1.2'!T184:Z184)=7,'Angaben KH-Standort'!$D$13,"")</f>
        <v/>
      </c>
      <c r="D168" t="str">
        <f>IF(SUM('B1.2'!$T184:$Z184)=7,'B1.2'!C184,"")</f>
        <v/>
      </c>
      <c r="E168" t="str">
        <f>IF(SUM('B1.2'!$T184:$Z184)=7,'B1.2'!D184,"")</f>
        <v/>
      </c>
      <c r="F168" t="str">
        <f>IF(SUM('B1.2'!$T184:$Z184)=7,'B1.2'!E184,"")</f>
        <v/>
      </c>
      <c r="G168" t="str">
        <f>IF(SUM('B1.2'!$T184:$Z184)=7,'B1.2'!F184,"")</f>
        <v/>
      </c>
      <c r="H168" s="188" t="str">
        <f>IF(SUM('B1.2'!$T184:$Z184)=7,'B1.2'!G184,"")</f>
        <v/>
      </c>
      <c r="I168" t="str">
        <f>IF(SUM('B1.2'!$T184:$Z184)=7,'B1.2'!H184,"")</f>
        <v/>
      </c>
      <c r="J168" t="str">
        <f>IF(SUM('B1.2'!$T184:$Z184)=7,'B1.2'!I184,"")</f>
        <v/>
      </c>
    </row>
    <row r="169" spans="1:10" x14ac:dyDescent="0.25">
      <c r="A169" t="str">
        <f>IF(SUM('B1.2'!T185:Z185)=7,'Angaben KH-Standort'!$D$27,"")</f>
        <v/>
      </c>
      <c r="B169" t="str">
        <f>IF(SUM('B1.2'!T185:Z185)=7,'Angaben KH-Standort'!$D$26,"")</f>
        <v/>
      </c>
      <c r="C169" t="str">
        <f>IF(SUM('B1.2'!T185:Z185)=7,'Angaben KH-Standort'!$D$13,"")</f>
        <v/>
      </c>
      <c r="D169" t="str">
        <f>IF(SUM('B1.2'!$T185:$Z185)=7,'B1.2'!C185,"")</f>
        <v/>
      </c>
      <c r="E169" t="str">
        <f>IF(SUM('B1.2'!$T185:$Z185)=7,'B1.2'!D185,"")</f>
        <v/>
      </c>
      <c r="F169" t="str">
        <f>IF(SUM('B1.2'!$T185:$Z185)=7,'B1.2'!E185,"")</f>
        <v/>
      </c>
      <c r="G169" t="str">
        <f>IF(SUM('B1.2'!$T185:$Z185)=7,'B1.2'!F185,"")</f>
        <v/>
      </c>
      <c r="H169" s="188" t="str">
        <f>IF(SUM('B1.2'!$T185:$Z185)=7,'B1.2'!G185,"")</f>
        <v/>
      </c>
      <c r="I169" t="str">
        <f>IF(SUM('B1.2'!$T185:$Z185)=7,'B1.2'!H185,"")</f>
        <v/>
      </c>
      <c r="J169" t="str">
        <f>IF(SUM('B1.2'!$T185:$Z185)=7,'B1.2'!I185,"")</f>
        <v/>
      </c>
    </row>
    <row r="170" spans="1:10" x14ac:dyDescent="0.25">
      <c r="A170" t="str">
        <f>IF(SUM('B1.2'!T186:Z186)=7,'Angaben KH-Standort'!$D$27,"")</f>
        <v/>
      </c>
      <c r="B170" t="str">
        <f>IF(SUM('B1.2'!T186:Z186)=7,'Angaben KH-Standort'!$D$26,"")</f>
        <v/>
      </c>
      <c r="C170" t="str">
        <f>IF(SUM('B1.2'!T186:Z186)=7,'Angaben KH-Standort'!$D$13,"")</f>
        <v/>
      </c>
      <c r="D170" t="str">
        <f>IF(SUM('B1.2'!$T186:$Z186)=7,'B1.2'!C186,"")</f>
        <v/>
      </c>
      <c r="E170" t="str">
        <f>IF(SUM('B1.2'!$T186:$Z186)=7,'B1.2'!D186,"")</f>
        <v/>
      </c>
      <c r="F170" t="str">
        <f>IF(SUM('B1.2'!$T186:$Z186)=7,'B1.2'!E186,"")</f>
        <v/>
      </c>
      <c r="G170" t="str">
        <f>IF(SUM('B1.2'!$T186:$Z186)=7,'B1.2'!F186,"")</f>
        <v/>
      </c>
      <c r="H170" s="188" t="str">
        <f>IF(SUM('B1.2'!$T186:$Z186)=7,'B1.2'!G186,"")</f>
        <v/>
      </c>
      <c r="I170" t="str">
        <f>IF(SUM('B1.2'!$T186:$Z186)=7,'B1.2'!H186,"")</f>
        <v/>
      </c>
      <c r="J170" t="str">
        <f>IF(SUM('B1.2'!$T186:$Z186)=7,'B1.2'!I186,"")</f>
        <v/>
      </c>
    </row>
    <row r="171" spans="1:10" x14ac:dyDescent="0.25">
      <c r="A171" t="str">
        <f>IF(SUM('B1.2'!T187:Z187)=7,'Angaben KH-Standort'!$D$27,"")</f>
        <v/>
      </c>
      <c r="B171" t="str">
        <f>IF(SUM('B1.2'!T187:Z187)=7,'Angaben KH-Standort'!$D$26,"")</f>
        <v/>
      </c>
      <c r="C171" t="str">
        <f>IF(SUM('B1.2'!T187:Z187)=7,'Angaben KH-Standort'!$D$13,"")</f>
        <v/>
      </c>
      <c r="D171" t="str">
        <f>IF(SUM('B1.2'!$T187:$Z187)=7,'B1.2'!C187,"")</f>
        <v/>
      </c>
      <c r="E171" t="str">
        <f>IF(SUM('B1.2'!$T187:$Z187)=7,'B1.2'!D187,"")</f>
        <v/>
      </c>
      <c r="F171" t="str">
        <f>IF(SUM('B1.2'!$T187:$Z187)=7,'B1.2'!E187,"")</f>
        <v/>
      </c>
      <c r="G171" t="str">
        <f>IF(SUM('B1.2'!$T187:$Z187)=7,'B1.2'!F187,"")</f>
        <v/>
      </c>
      <c r="H171" s="188" t="str">
        <f>IF(SUM('B1.2'!$T187:$Z187)=7,'B1.2'!G187,"")</f>
        <v/>
      </c>
      <c r="I171" t="str">
        <f>IF(SUM('B1.2'!$T187:$Z187)=7,'B1.2'!H187,"")</f>
        <v/>
      </c>
      <c r="J171" t="str">
        <f>IF(SUM('B1.2'!$T187:$Z187)=7,'B1.2'!I187,"")</f>
        <v/>
      </c>
    </row>
    <row r="172" spans="1:10" x14ac:dyDescent="0.25">
      <c r="A172" t="str">
        <f>IF(SUM('B1.2'!T188:Z188)=7,'Angaben KH-Standort'!$D$27,"")</f>
        <v/>
      </c>
      <c r="B172" t="str">
        <f>IF(SUM('B1.2'!T188:Z188)=7,'Angaben KH-Standort'!$D$26,"")</f>
        <v/>
      </c>
      <c r="C172" t="str">
        <f>IF(SUM('B1.2'!T188:Z188)=7,'Angaben KH-Standort'!$D$13,"")</f>
        <v/>
      </c>
      <c r="D172" t="str">
        <f>IF(SUM('B1.2'!$T188:$Z188)=7,'B1.2'!C188,"")</f>
        <v/>
      </c>
      <c r="E172" t="str">
        <f>IF(SUM('B1.2'!$T188:$Z188)=7,'B1.2'!D188,"")</f>
        <v/>
      </c>
      <c r="F172" t="str">
        <f>IF(SUM('B1.2'!$T188:$Z188)=7,'B1.2'!E188,"")</f>
        <v/>
      </c>
      <c r="G172" t="str">
        <f>IF(SUM('B1.2'!$T188:$Z188)=7,'B1.2'!F188,"")</f>
        <v/>
      </c>
      <c r="H172" s="188" t="str">
        <f>IF(SUM('B1.2'!$T188:$Z188)=7,'B1.2'!G188,"")</f>
        <v/>
      </c>
      <c r="I172" t="str">
        <f>IF(SUM('B1.2'!$T188:$Z188)=7,'B1.2'!H188,"")</f>
        <v/>
      </c>
      <c r="J172" t="str">
        <f>IF(SUM('B1.2'!$T188:$Z188)=7,'B1.2'!I188,"")</f>
        <v/>
      </c>
    </row>
    <row r="173" spans="1:10" x14ac:dyDescent="0.25">
      <c r="A173" t="str">
        <f>IF(SUM('B1.2'!T189:Z189)=7,'Angaben KH-Standort'!$D$27,"")</f>
        <v/>
      </c>
      <c r="B173" t="str">
        <f>IF(SUM('B1.2'!T189:Z189)=7,'Angaben KH-Standort'!$D$26,"")</f>
        <v/>
      </c>
      <c r="C173" t="str">
        <f>IF(SUM('B1.2'!T189:Z189)=7,'Angaben KH-Standort'!$D$13,"")</f>
        <v/>
      </c>
      <c r="D173" t="str">
        <f>IF(SUM('B1.2'!$T189:$Z189)=7,'B1.2'!C189,"")</f>
        <v/>
      </c>
      <c r="E173" t="str">
        <f>IF(SUM('B1.2'!$T189:$Z189)=7,'B1.2'!D189,"")</f>
        <v/>
      </c>
      <c r="F173" t="str">
        <f>IF(SUM('B1.2'!$T189:$Z189)=7,'B1.2'!E189,"")</f>
        <v/>
      </c>
      <c r="G173" t="str">
        <f>IF(SUM('B1.2'!$T189:$Z189)=7,'B1.2'!F189,"")</f>
        <v/>
      </c>
      <c r="H173" s="188" t="str">
        <f>IF(SUM('B1.2'!$T189:$Z189)=7,'B1.2'!G189,"")</f>
        <v/>
      </c>
      <c r="I173" t="str">
        <f>IF(SUM('B1.2'!$T189:$Z189)=7,'B1.2'!H189,"")</f>
        <v/>
      </c>
      <c r="J173" t="str">
        <f>IF(SUM('B1.2'!$T189:$Z189)=7,'B1.2'!I189,"")</f>
        <v/>
      </c>
    </row>
    <row r="174" spans="1:10" x14ac:dyDescent="0.25">
      <c r="A174" t="str">
        <f>IF(SUM('B1.2'!T190:Z190)=7,'Angaben KH-Standort'!$D$27,"")</f>
        <v/>
      </c>
      <c r="B174" t="str">
        <f>IF(SUM('B1.2'!T190:Z190)=7,'Angaben KH-Standort'!$D$26,"")</f>
        <v/>
      </c>
      <c r="C174" t="str">
        <f>IF(SUM('B1.2'!T190:Z190)=7,'Angaben KH-Standort'!$D$13,"")</f>
        <v/>
      </c>
      <c r="D174" t="str">
        <f>IF(SUM('B1.2'!$T190:$Z190)=7,'B1.2'!C190,"")</f>
        <v/>
      </c>
      <c r="E174" t="str">
        <f>IF(SUM('B1.2'!$T190:$Z190)=7,'B1.2'!D190,"")</f>
        <v/>
      </c>
      <c r="F174" t="str">
        <f>IF(SUM('B1.2'!$T190:$Z190)=7,'B1.2'!E190,"")</f>
        <v/>
      </c>
      <c r="G174" t="str">
        <f>IF(SUM('B1.2'!$T190:$Z190)=7,'B1.2'!F190,"")</f>
        <v/>
      </c>
      <c r="H174" s="188" t="str">
        <f>IF(SUM('B1.2'!$T190:$Z190)=7,'B1.2'!G190,"")</f>
        <v/>
      </c>
      <c r="I174" t="str">
        <f>IF(SUM('B1.2'!$T190:$Z190)=7,'B1.2'!H190,"")</f>
        <v/>
      </c>
      <c r="J174" t="str">
        <f>IF(SUM('B1.2'!$T190:$Z190)=7,'B1.2'!I190,"")</f>
        <v/>
      </c>
    </row>
    <row r="175" spans="1:10" x14ac:dyDescent="0.25">
      <c r="A175" t="str">
        <f>IF(SUM('B1.2'!T191:Z191)=7,'Angaben KH-Standort'!$D$27,"")</f>
        <v/>
      </c>
      <c r="B175" t="str">
        <f>IF(SUM('B1.2'!T191:Z191)=7,'Angaben KH-Standort'!$D$26,"")</f>
        <v/>
      </c>
      <c r="C175" t="str">
        <f>IF(SUM('B1.2'!T191:Z191)=7,'Angaben KH-Standort'!$D$13,"")</f>
        <v/>
      </c>
      <c r="D175" t="str">
        <f>IF(SUM('B1.2'!$T191:$Z191)=7,'B1.2'!C191,"")</f>
        <v/>
      </c>
      <c r="E175" t="str">
        <f>IF(SUM('B1.2'!$T191:$Z191)=7,'B1.2'!D191,"")</f>
        <v/>
      </c>
      <c r="F175" t="str">
        <f>IF(SUM('B1.2'!$T191:$Z191)=7,'B1.2'!E191,"")</f>
        <v/>
      </c>
      <c r="G175" t="str">
        <f>IF(SUM('B1.2'!$T191:$Z191)=7,'B1.2'!F191,"")</f>
        <v/>
      </c>
      <c r="H175" s="188" t="str">
        <f>IF(SUM('B1.2'!$T191:$Z191)=7,'B1.2'!G191,"")</f>
        <v/>
      </c>
      <c r="I175" t="str">
        <f>IF(SUM('B1.2'!$T191:$Z191)=7,'B1.2'!H191,"")</f>
        <v/>
      </c>
      <c r="J175" t="str">
        <f>IF(SUM('B1.2'!$T191:$Z191)=7,'B1.2'!I191,"")</f>
        <v/>
      </c>
    </row>
    <row r="176" spans="1:10" x14ac:dyDescent="0.25">
      <c r="A176" t="str">
        <f>IF(SUM('B1.2'!T192:Z192)=7,'Angaben KH-Standort'!$D$27,"")</f>
        <v/>
      </c>
      <c r="B176" t="str">
        <f>IF(SUM('B1.2'!T192:Z192)=7,'Angaben KH-Standort'!$D$26,"")</f>
        <v/>
      </c>
      <c r="C176" t="str">
        <f>IF(SUM('B1.2'!T192:Z192)=7,'Angaben KH-Standort'!$D$13,"")</f>
        <v/>
      </c>
      <c r="D176" t="str">
        <f>IF(SUM('B1.2'!$T192:$Z192)=7,'B1.2'!C192,"")</f>
        <v/>
      </c>
      <c r="E176" t="str">
        <f>IF(SUM('B1.2'!$T192:$Z192)=7,'B1.2'!D192,"")</f>
        <v/>
      </c>
      <c r="F176" t="str">
        <f>IF(SUM('B1.2'!$T192:$Z192)=7,'B1.2'!E192,"")</f>
        <v/>
      </c>
      <c r="G176" t="str">
        <f>IF(SUM('B1.2'!$T192:$Z192)=7,'B1.2'!F192,"")</f>
        <v/>
      </c>
      <c r="H176" s="188" t="str">
        <f>IF(SUM('B1.2'!$T192:$Z192)=7,'B1.2'!G192,"")</f>
        <v/>
      </c>
      <c r="I176" t="str">
        <f>IF(SUM('B1.2'!$T192:$Z192)=7,'B1.2'!H192,"")</f>
        <v/>
      </c>
      <c r="J176" t="str">
        <f>IF(SUM('B1.2'!$T192:$Z192)=7,'B1.2'!I192,"")</f>
        <v/>
      </c>
    </row>
    <row r="177" spans="1:10" x14ac:dyDescent="0.25">
      <c r="A177" t="str">
        <f>IF(SUM('B1.2'!T193:Z193)=7,'Angaben KH-Standort'!$D$27,"")</f>
        <v/>
      </c>
      <c r="B177" t="str">
        <f>IF(SUM('B1.2'!T193:Z193)=7,'Angaben KH-Standort'!$D$26,"")</f>
        <v/>
      </c>
      <c r="C177" t="str">
        <f>IF(SUM('B1.2'!T193:Z193)=7,'Angaben KH-Standort'!$D$13,"")</f>
        <v/>
      </c>
      <c r="D177" t="str">
        <f>IF(SUM('B1.2'!$T193:$Z193)=7,'B1.2'!C193,"")</f>
        <v/>
      </c>
      <c r="E177" t="str">
        <f>IF(SUM('B1.2'!$T193:$Z193)=7,'B1.2'!D193,"")</f>
        <v/>
      </c>
      <c r="F177" t="str">
        <f>IF(SUM('B1.2'!$T193:$Z193)=7,'B1.2'!E193,"")</f>
        <v/>
      </c>
      <c r="G177" t="str">
        <f>IF(SUM('B1.2'!$T193:$Z193)=7,'B1.2'!F193,"")</f>
        <v/>
      </c>
      <c r="H177" s="188" t="str">
        <f>IF(SUM('B1.2'!$T193:$Z193)=7,'B1.2'!G193,"")</f>
        <v/>
      </c>
      <c r="I177" t="str">
        <f>IF(SUM('B1.2'!$T193:$Z193)=7,'B1.2'!H193,"")</f>
        <v/>
      </c>
      <c r="J177" t="str">
        <f>IF(SUM('B1.2'!$T193:$Z193)=7,'B1.2'!I193,"")</f>
        <v/>
      </c>
    </row>
    <row r="178" spans="1:10" x14ac:dyDescent="0.25">
      <c r="A178" t="str">
        <f>IF(SUM('B1.2'!T194:Z194)=7,'Angaben KH-Standort'!$D$27,"")</f>
        <v/>
      </c>
      <c r="B178" t="str">
        <f>IF(SUM('B1.2'!T194:Z194)=7,'Angaben KH-Standort'!$D$26,"")</f>
        <v/>
      </c>
      <c r="C178" t="str">
        <f>IF(SUM('B1.2'!T194:Z194)=7,'Angaben KH-Standort'!$D$13,"")</f>
        <v/>
      </c>
      <c r="D178" t="str">
        <f>IF(SUM('B1.2'!$T194:$Z194)=7,'B1.2'!C194,"")</f>
        <v/>
      </c>
      <c r="E178" t="str">
        <f>IF(SUM('B1.2'!$T194:$Z194)=7,'B1.2'!D194,"")</f>
        <v/>
      </c>
      <c r="F178" t="str">
        <f>IF(SUM('B1.2'!$T194:$Z194)=7,'B1.2'!E194,"")</f>
        <v/>
      </c>
      <c r="G178" t="str">
        <f>IF(SUM('B1.2'!$T194:$Z194)=7,'B1.2'!F194,"")</f>
        <v/>
      </c>
      <c r="H178" s="188" t="str">
        <f>IF(SUM('B1.2'!$T194:$Z194)=7,'B1.2'!G194,"")</f>
        <v/>
      </c>
      <c r="I178" t="str">
        <f>IF(SUM('B1.2'!$T194:$Z194)=7,'B1.2'!H194,"")</f>
        <v/>
      </c>
      <c r="J178" t="str">
        <f>IF(SUM('B1.2'!$T194:$Z194)=7,'B1.2'!I194,"")</f>
        <v/>
      </c>
    </row>
    <row r="179" spans="1:10" x14ac:dyDescent="0.25">
      <c r="A179" t="str">
        <f>IF(SUM('B1.2'!T195:Z195)=7,'Angaben KH-Standort'!$D$27,"")</f>
        <v/>
      </c>
      <c r="B179" t="str">
        <f>IF(SUM('B1.2'!T195:Z195)=7,'Angaben KH-Standort'!$D$26,"")</f>
        <v/>
      </c>
      <c r="C179" t="str">
        <f>IF(SUM('B1.2'!T195:Z195)=7,'Angaben KH-Standort'!$D$13,"")</f>
        <v/>
      </c>
      <c r="D179" t="str">
        <f>IF(SUM('B1.2'!$T195:$Z195)=7,'B1.2'!C195,"")</f>
        <v/>
      </c>
      <c r="E179" t="str">
        <f>IF(SUM('B1.2'!$T195:$Z195)=7,'B1.2'!D195,"")</f>
        <v/>
      </c>
      <c r="F179" t="str">
        <f>IF(SUM('B1.2'!$T195:$Z195)=7,'B1.2'!E195,"")</f>
        <v/>
      </c>
      <c r="G179" t="str">
        <f>IF(SUM('B1.2'!$T195:$Z195)=7,'B1.2'!F195,"")</f>
        <v/>
      </c>
      <c r="H179" s="188" t="str">
        <f>IF(SUM('B1.2'!$T195:$Z195)=7,'B1.2'!G195,"")</f>
        <v/>
      </c>
      <c r="I179" t="str">
        <f>IF(SUM('B1.2'!$T195:$Z195)=7,'B1.2'!H195,"")</f>
        <v/>
      </c>
      <c r="J179" t="str">
        <f>IF(SUM('B1.2'!$T195:$Z195)=7,'B1.2'!I195,"")</f>
        <v/>
      </c>
    </row>
    <row r="180" spans="1:10" x14ac:dyDescent="0.25">
      <c r="A180" t="str">
        <f>IF(SUM('B1.2'!T196:Z196)=7,'Angaben KH-Standort'!$D$27,"")</f>
        <v/>
      </c>
      <c r="B180" t="str">
        <f>IF(SUM('B1.2'!T196:Z196)=7,'Angaben KH-Standort'!$D$26,"")</f>
        <v/>
      </c>
      <c r="C180" t="str">
        <f>IF(SUM('B1.2'!T196:Z196)=7,'Angaben KH-Standort'!$D$13,"")</f>
        <v/>
      </c>
      <c r="D180" t="str">
        <f>IF(SUM('B1.2'!$T196:$Z196)=7,'B1.2'!C196,"")</f>
        <v/>
      </c>
      <c r="E180" t="str">
        <f>IF(SUM('B1.2'!$T196:$Z196)=7,'B1.2'!D196,"")</f>
        <v/>
      </c>
      <c r="F180" t="str">
        <f>IF(SUM('B1.2'!$T196:$Z196)=7,'B1.2'!E196,"")</f>
        <v/>
      </c>
      <c r="G180" t="str">
        <f>IF(SUM('B1.2'!$T196:$Z196)=7,'B1.2'!F196,"")</f>
        <v/>
      </c>
      <c r="H180" s="188" t="str">
        <f>IF(SUM('B1.2'!$T196:$Z196)=7,'B1.2'!G196,"")</f>
        <v/>
      </c>
      <c r="I180" t="str">
        <f>IF(SUM('B1.2'!$T196:$Z196)=7,'B1.2'!H196,"")</f>
        <v/>
      </c>
      <c r="J180" t="str">
        <f>IF(SUM('B1.2'!$T196:$Z196)=7,'B1.2'!I196,"")</f>
        <v/>
      </c>
    </row>
    <row r="181" spans="1:10" x14ac:dyDescent="0.25">
      <c r="A181" t="str">
        <f>IF(SUM('B1.2'!T197:Z197)=7,'Angaben KH-Standort'!$D$27,"")</f>
        <v/>
      </c>
      <c r="B181" t="str">
        <f>IF(SUM('B1.2'!T197:Z197)=7,'Angaben KH-Standort'!$D$26,"")</f>
        <v/>
      </c>
      <c r="C181" t="str">
        <f>IF(SUM('B1.2'!T197:Z197)=7,'Angaben KH-Standort'!$D$13,"")</f>
        <v/>
      </c>
      <c r="D181" t="str">
        <f>IF(SUM('B1.2'!$T197:$Z197)=7,'B1.2'!C197,"")</f>
        <v/>
      </c>
      <c r="E181" t="str">
        <f>IF(SUM('B1.2'!$T197:$Z197)=7,'B1.2'!D197,"")</f>
        <v/>
      </c>
      <c r="F181" t="str">
        <f>IF(SUM('B1.2'!$T197:$Z197)=7,'B1.2'!E197,"")</f>
        <v/>
      </c>
      <c r="G181" t="str">
        <f>IF(SUM('B1.2'!$T197:$Z197)=7,'B1.2'!F197,"")</f>
        <v/>
      </c>
      <c r="H181" s="188" t="str">
        <f>IF(SUM('B1.2'!$T197:$Z197)=7,'B1.2'!G197,"")</f>
        <v/>
      </c>
      <c r="I181" t="str">
        <f>IF(SUM('B1.2'!$T197:$Z197)=7,'B1.2'!H197,"")</f>
        <v/>
      </c>
      <c r="J181" t="str">
        <f>IF(SUM('B1.2'!$T197:$Z197)=7,'B1.2'!I197,"")</f>
        <v/>
      </c>
    </row>
    <row r="182" spans="1:10" x14ac:dyDescent="0.25">
      <c r="A182" t="str">
        <f>IF(SUM('B1.2'!T198:Z198)=7,'Angaben KH-Standort'!$D$27,"")</f>
        <v/>
      </c>
      <c r="B182" t="str">
        <f>IF(SUM('B1.2'!T198:Z198)=7,'Angaben KH-Standort'!$D$26,"")</f>
        <v/>
      </c>
      <c r="C182" t="str">
        <f>IF(SUM('B1.2'!T198:Z198)=7,'Angaben KH-Standort'!$D$13,"")</f>
        <v/>
      </c>
      <c r="D182" t="str">
        <f>IF(SUM('B1.2'!$T198:$Z198)=7,'B1.2'!C198,"")</f>
        <v/>
      </c>
      <c r="E182" t="str">
        <f>IF(SUM('B1.2'!$T198:$Z198)=7,'B1.2'!D198,"")</f>
        <v/>
      </c>
      <c r="F182" t="str">
        <f>IF(SUM('B1.2'!$T198:$Z198)=7,'B1.2'!E198,"")</f>
        <v/>
      </c>
      <c r="G182" t="str">
        <f>IF(SUM('B1.2'!$T198:$Z198)=7,'B1.2'!F198,"")</f>
        <v/>
      </c>
      <c r="H182" s="188" t="str">
        <f>IF(SUM('B1.2'!$T198:$Z198)=7,'B1.2'!G198,"")</f>
        <v/>
      </c>
      <c r="I182" t="str">
        <f>IF(SUM('B1.2'!$T198:$Z198)=7,'B1.2'!H198,"")</f>
        <v/>
      </c>
      <c r="J182" t="str">
        <f>IF(SUM('B1.2'!$T198:$Z198)=7,'B1.2'!I198,"")</f>
        <v/>
      </c>
    </row>
    <row r="183" spans="1:10" x14ac:dyDescent="0.25">
      <c r="A183" t="str">
        <f>IF(SUM('B1.2'!T199:Z199)=7,'Angaben KH-Standort'!$D$27,"")</f>
        <v/>
      </c>
      <c r="B183" t="str">
        <f>IF(SUM('B1.2'!T199:Z199)=7,'Angaben KH-Standort'!$D$26,"")</f>
        <v/>
      </c>
      <c r="C183" t="str">
        <f>IF(SUM('B1.2'!T199:Z199)=7,'Angaben KH-Standort'!$D$13,"")</f>
        <v/>
      </c>
      <c r="D183" t="str">
        <f>IF(SUM('B1.2'!$T199:$Z199)=7,'B1.2'!C199,"")</f>
        <v/>
      </c>
      <c r="E183" t="str">
        <f>IF(SUM('B1.2'!$T199:$Z199)=7,'B1.2'!D199,"")</f>
        <v/>
      </c>
      <c r="F183" t="str">
        <f>IF(SUM('B1.2'!$T199:$Z199)=7,'B1.2'!E199,"")</f>
        <v/>
      </c>
      <c r="G183" t="str">
        <f>IF(SUM('B1.2'!$T199:$Z199)=7,'B1.2'!F199,"")</f>
        <v/>
      </c>
      <c r="H183" s="188" t="str">
        <f>IF(SUM('B1.2'!$T199:$Z199)=7,'B1.2'!G199,"")</f>
        <v/>
      </c>
      <c r="I183" t="str">
        <f>IF(SUM('B1.2'!$T199:$Z199)=7,'B1.2'!H199,"")</f>
        <v/>
      </c>
      <c r="J183" t="str">
        <f>IF(SUM('B1.2'!$T199:$Z199)=7,'B1.2'!I199,"")</f>
        <v/>
      </c>
    </row>
    <row r="184" spans="1:10" x14ac:dyDescent="0.25">
      <c r="A184" t="str">
        <f>IF(SUM('B1.2'!T200:Z200)=7,'Angaben KH-Standort'!$D$27,"")</f>
        <v/>
      </c>
      <c r="B184" t="str">
        <f>IF(SUM('B1.2'!T200:Z200)=7,'Angaben KH-Standort'!$D$26,"")</f>
        <v/>
      </c>
      <c r="C184" t="str">
        <f>IF(SUM('B1.2'!T200:Z200)=7,'Angaben KH-Standort'!$D$13,"")</f>
        <v/>
      </c>
      <c r="D184" t="str">
        <f>IF(SUM('B1.2'!$T200:$Z200)=7,'B1.2'!C200,"")</f>
        <v/>
      </c>
      <c r="E184" t="str">
        <f>IF(SUM('B1.2'!$T200:$Z200)=7,'B1.2'!D200,"")</f>
        <v/>
      </c>
      <c r="F184" t="str">
        <f>IF(SUM('B1.2'!$T200:$Z200)=7,'B1.2'!E200,"")</f>
        <v/>
      </c>
      <c r="G184" t="str">
        <f>IF(SUM('B1.2'!$T200:$Z200)=7,'B1.2'!F200,"")</f>
        <v/>
      </c>
      <c r="H184" s="188" t="str">
        <f>IF(SUM('B1.2'!$T200:$Z200)=7,'B1.2'!G200,"")</f>
        <v/>
      </c>
      <c r="I184" t="str">
        <f>IF(SUM('B1.2'!$T200:$Z200)=7,'B1.2'!H200,"")</f>
        <v/>
      </c>
      <c r="J184" t="str">
        <f>IF(SUM('B1.2'!$T200:$Z200)=7,'B1.2'!I200,"")</f>
        <v/>
      </c>
    </row>
    <row r="185" spans="1:10" x14ac:dyDescent="0.25">
      <c r="A185" t="str">
        <f>IF(SUM('B1.2'!T201:Z201)=7,'Angaben KH-Standort'!$D$27,"")</f>
        <v/>
      </c>
      <c r="B185" t="str">
        <f>IF(SUM('B1.2'!T201:Z201)=7,'Angaben KH-Standort'!$D$26,"")</f>
        <v/>
      </c>
      <c r="C185" t="str">
        <f>IF(SUM('B1.2'!T201:Z201)=7,'Angaben KH-Standort'!$D$13,"")</f>
        <v/>
      </c>
      <c r="D185" t="str">
        <f>IF(SUM('B1.2'!$T201:$Z201)=7,'B1.2'!C201,"")</f>
        <v/>
      </c>
      <c r="E185" t="str">
        <f>IF(SUM('B1.2'!$T201:$Z201)=7,'B1.2'!D201,"")</f>
        <v/>
      </c>
      <c r="F185" t="str">
        <f>IF(SUM('B1.2'!$T201:$Z201)=7,'B1.2'!E201,"")</f>
        <v/>
      </c>
      <c r="G185" t="str">
        <f>IF(SUM('B1.2'!$T201:$Z201)=7,'B1.2'!F201,"")</f>
        <v/>
      </c>
      <c r="H185" s="188" t="str">
        <f>IF(SUM('B1.2'!$T201:$Z201)=7,'B1.2'!G201,"")</f>
        <v/>
      </c>
      <c r="I185" t="str">
        <f>IF(SUM('B1.2'!$T201:$Z201)=7,'B1.2'!H201,"")</f>
        <v/>
      </c>
      <c r="J185" t="str">
        <f>IF(SUM('B1.2'!$T201:$Z201)=7,'B1.2'!I201,"")</f>
        <v/>
      </c>
    </row>
    <row r="186" spans="1:10" x14ac:dyDescent="0.25">
      <c r="A186" t="str">
        <f>IF(SUM('B1.2'!T202:Z202)=7,'Angaben KH-Standort'!$D$27,"")</f>
        <v/>
      </c>
      <c r="B186" t="str">
        <f>IF(SUM('B1.2'!T202:Z202)=7,'Angaben KH-Standort'!$D$26,"")</f>
        <v/>
      </c>
      <c r="C186" t="str">
        <f>IF(SUM('B1.2'!T202:Z202)=7,'Angaben KH-Standort'!$D$13,"")</f>
        <v/>
      </c>
      <c r="D186" t="str">
        <f>IF(SUM('B1.2'!$T202:$Z202)=7,'B1.2'!C202,"")</f>
        <v/>
      </c>
      <c r="E186" t="str">
        <f>IF(SUM('B1.2'!$T202:$Z202)=7,'B1.2'!D202,"")</f>
        <v/>
      </c>
      <c r="F186" t="str">
        <f>IF(SUM('B1.2'!$T202:$Z202)=7,'B1.2'!E202,"")</f>
        <v/>
      </c>
      <c r="G186" t="str">
        <f>IF(SUM('B1.2'!$T202:$Z202)=7,'B1.2'!F202,"")</f>
        <v/>
      </c>
      <c r="H186" s="188" t="str">
        <f>IF(SUM('B1.2'!$T202:$Z202)=7,'B1.2'!G202,"")</f>
        <v/>
      </c>
      <c r="I186" t="str">
        <f>IF(SUM('B1.2'!$T202:$Z202)=7,'B1.2'!H202,"")</f>
        <v/>
      </c>
      <c r="J186" t="str">
        <f>IF(SUM('B1.2'!$T202:$Z202)=7,'B1.2'!I202,"")</f>
        <v/>
      </c>
    </row>
    <row r="187" spans="1:10" x14ac:dyDescent="0.25">
      <c r="A187" t="str">
        <f>IF(SUM('B1.2'!T203:Z203)=7,'Angaben KH-Standort'!$D$27,"")</f>
        <v/>
      </c>
      <c r="B187" t="str">
        <f>IF(SUM('B1.2'!T203:Z203)=7,'Angaben KH-Standort'!$D$26,"")</f>
        <v/>
      </c>
      <c r="C187" t="str">
        <f>IF(SUM('B1.2'!T203:Z203)=7,'Angaben KH-Standort'!$D$13,"")</f>
        <v/>
      </c>
      <c r="D187" t="str">
        <f>IF(SUM('B1.2'!$T203:$Z203)=7,'B1.2'!C203,"")</f>
        <v/>
      </c>
      <c r="E187" t="str">
        <f>IF(SUM('B1.2'!$T203:$Z203)=7,'B1.2'!D203,"")</f>
        <v/>
      </c>
      <c r="F187" t="str">
        <f>IF(SUM('B1.2'!$T203:$Z203)=7,'B1.2'!E203,"")</f>
        <v/>
      </c>
      <c r="G187" t="str">
        <f>IF(SUM('B1.2'!$T203:$Z203)=7,'B1.2'!F203,"")</f>
        <v/>
      </c>
      <c r="H187" s="188" t="str">
        <f>IF(SUM('B1.2'!$T203:$Z203)=7,'B1.2'!G203,"")</f>
        <v/>
      </c>
      <c r="I187" t="str">
        <f>IF(SUM('B1.2'!$T203:$Z203)=7,'B1.2'!H203,"")</f>
        <v/>
      </c>
      <c r="J187" t="str">
        <f>IF(SUM('B1.2'!$T203:$Z203)=7,'B1.2'!I203,"")</f>
        <v/>
      </c>
    </row>
    <row r="188" spans="1:10" x14ac:dyDescent="0.25">
      <c r="A188" t="str">
        <f>IF(SUM('B1.2'!T204:Z204)=7,'Angaben KH-Standort'!$D$27,"")</f>
        <v/>
      </c>
      <c r="B188" t="str">
        <f>IF(SUM('B1.2'!T204:Z204)=7,'Angaben KH-Standort'!$D$26,"")</f>
        <v/>
      </c>
      <c r="C188" t="str">
        <f>IF(SUM('B1.2'!T204:Z204)=7,'Angaben KH-Standort'!$D$13,"")</f>
        <v/>
      </c>
      <c r="D188" t="str">
        <f>IF(SUM('B1.2'!$T204:$Z204)=7,'B1.2'!C204,"")</f>
        <v/>
      </c>
      <c r="E188" t="str">
        <f>IF(SUM('B1.2'!$T204:$Z204)=7,'B1.2'!D204,"")</f>
        <v/>
      </c>
      <c r="F188" t="str">
        <f>IF(SUM('B1.2'!$T204:$Z204)=7,'B1.2'!E204,"")</f>
        <v/>
      </c>
      <c r="G188" t="str">
        <f>IF(SUM('B1.2'!$T204:$Z204)=7,'B1.2'!F204,"")</f>
        <v/>
      </c>
      <c r="H188" s="188" t="str">
        <f>IF(SUM('B1.2'!$T204:$Z204)=7,'B1.2'!G204,"")</f>
        <v/>
      </c>
      <c r="I188" t="str">
        <f>IF(SUM('B1.2'!$T204:$Z204)=7,'B1.2'!H204,"")</f>
        <v/>
      </c>
      <c r="J188" t="str">
        <f>IF(SUM('B1.2'!$T204:$Z204)=7,'B1.2'!I204,"")</f>
        <v/>
      </c>
    </row>
    <row r="189" spans="1:10" x14ac:dyDescent="0.25">
      <c r="A189" t="str">
        <f>IF(SUM('B1.2'!T205:Z205)=7,'Angaben KH-Standort'!$D$27,"")</f>
        <v/>
      </c>
      <c r="B189" t="str">
        <f>IF(SUM('B1.2'!T205:Z205)=7,'Angaben KH-Standort'!$D$26,"")</f>
        <v/>
      </c>
      <c r="C189" t="str">
        <f>IF(SUM('B1.2'!T205:Z205)=7,'Angaben KH-Standort'!$D$13,"")</f>
        <v/>
      </c>
      <c r="D189" t="str">
        <f>IF(SUM('B1.2'!$T205:$Z205)=7,'B1.2'!C205,"")</f>
        <v/>
      </c>
      <c r="E189" t="str">
        <f>IF(SUM('B1.2'!$T205:$Z205)=7,'B1.2'!D205,"")</f>
        <v/>
      </c>
      <c r="F189" t="str">
        <f>IF(SUM('B1.2'!$T205:$Z205)=7,'B1.2'!E205,"")</f>
        <v/>
      </c>
      <c r="G189" t="str">
        <f>IF(SUM('B1.2'!$T205:$Z205)=7,'B1.2'!F205,"")</f>
        <v/>
      </c>
      <c r="H189" s="188" t="str">
        <f>IF(SUM('B1.2'!$T205:$Z205)=7,'B1.2'!G205,"")</f>
        <v/>
      </c>
      <c r="I189" t="str">
        <f>IF(SUM('B1.2'!$T205:$Z205)=7,'B1.2'!H205,"")</f>
        <v/>
      </c>
      <c r="J189" t="str">
        <f>IF(SUM('B1.2'!$T205:$Z205)=7,'B1.2'!I205,"")</f>
        <v/>
      </c>
    </row>
    <row r="190" spans="1:10" x14ac:dyDescent="0.25">
      <c r="A190" t="str">
        <f>IF(SUM('B1.2'!T206:Z206)=7,'Angaben KH-Standort'!$D$27,"")</f>
        <v/>
      </c>
      <c r="B190" t="str">
        <f>IF(SUM('B1.2'!T206:Z206)=7,'Angaben KH-Standort'!$D$26,"")</f>
        <v/>
      </c>
      <c r="C190" t="str">
        <f>IF(SUM('B1.2'!T206:Z206)=7,'Angaben KH-Standort'!$D$13,"")</f>
        <v/>
      </c>
      <c r="D190" t="str">
        <f>IF(SUM('B1.2'!$T206:$Z206)=7,'B1.2'!C206,"")</f>
        <v/>
      </c>
      <c r="E190" t="str">
        <f>IF(SUM('B1.2'!$T206:$Z206)=7,'B1.2'!D206,"")</f>
        <v/>
      </c>
      <c r="F190" t="str">
        <f>IF(SUM('B1.2'!$T206:$Z206)=7,'B1.2'!E206,"")</f>
        <v/>
      </c>
      <c r="G190" t="str">
        <f>IF(SUM('B1.2'!$T206:$Z206)=7,'B1.2'!F206,"")</f>
        <v/>
      </c>
      <c r="H190" s="188" t="str">
        <f>IF(SUM('B1.2'!$T206:$Z206)=7,'B1.2'!G206,"")</f>
        <v/>
      </c>
      <c r="I190" t="str">
        <f>IF(SUM('B1.2'!$T206:$Z206)=7,'B1.2'!H206,"")</f>
        <v/>
      </c>
      <c r="J190" t="str">
        <f>IF(SUM('B1.2'!$T206:$Z206)=7,'B1.2'!I206,"")</f>
        <v/>
      </c>
    </row>
    <row r="191" spans="1:10" x14ac:dyDescent="0.25">
      <c r="A191" t="str">
        <f>IF(SUM('B1.2'!T207:Z207)=7,'Angaben KH-Standort'!$D$27,"")</f>
        <v/>
      </c>
      <c r="B191" t="str">
        <f>IF(SUM('B1.2'!T207:Z207)=7,'Angaben KH-Standort'!$D$26,"")</f>
        <v/>
      </c>
      <c r="C191" t="str">
        <f>IF(SUM('B1.2'!T207:Z207)=7,'Angaben KH-Standort'!$D$13,"")</f>
        <v/>
      </c>
      <c r="D191" t="str">
        <f>IF(SUM('B1.2'!$T207:$Z207)=7,'B1.2'!C207,"")</f>
        <v/>
      </c>
      <c r="E191" t="str">
        <f>IF(SUM('B1.2'!$T207:$Z207)=7,'B1.2'!D207,"")</f>
        <v/>
      </c>
      <c r="F191" t="str">
        <f>IF(SUM('B1.2'!$T207:$Z207)=7,'B1.2'!E207,"")</f>
        <v/>
      </c>
      <c r="G191" t="str">
        <f>IF(SUM('B1.2'!$T207:$Z207)=7,'B1.2'!F207,"")</f>
        <v/>
      </c>
      <c r="H191" s="188" t="str">
        <f>IF(SUM('B1.2'!$T207:$Z207)=7,'B1.2'!G207,"")</f>
        <v/>
      </c>
      <c r="I191" t="str">
        <f>IF(SUM('B1.2'!$T207:$Z207)=7,'B1.2'!H207,"")</f>
        <v/>
      </c>
      <c r="J191" t="str">
        <f>IF(SUM('B1.2'!$T207:$Z207)=7,'B1.2'!I207,"")</f>
        <v/>
      </c>
    </row>
    <row r="192" spans="1:10" x14ac:dyDescent="0.25">
      <c r="A192" t="str">
        <f>IF(SUM('B1.2'!T208:Z208)=7,'Angaben KH-Standort'!$D$27,"")</f>
        <v/>
      </c>
      <c r="B192" t="str">
        <f>IF(SUM('B1.2'!T208:Z208)=7,'Angaben KH-Standort'!$D$26,"")</f>
        <v/>
      </c>
      <c r="C192" t="str">
        <f>IF(SUM('B1.2'!T208:Z208)=7,'Angaben KH-Standort'!$D$13,"")</f>
        <v/>
      </c>
      <c r="D192" t="str">
        <f>IF(SUM('B1.2'!$T208:$Z208)=7,'B1.2'!C208,"")</f>
        <v/>
      </c>
      <c r="E192" t="str">
        <f>IF(SUM('B1.2'!$T208:$Z208)=7,'B1.2'!D208,"")</f>
        <v/>
      </c>
      <c r="F192" t="str">
        <f>IF(SUM('B1.2'!$T208:$Z208)=7,'B1.2'!E208,"")</f>
        <v/>
      </c>
      <c r="G192" t="str">
        <f>IF(SUM('B1.2'!$T208:$Z208)=7,'B1.2'!F208,"")</f>
        <v/>
      </c>
      <c r="H192" s="188" t="str">
        <f>IF(SUM('B1.2'!$T208:$Z208)=7,'B1.2'!G208,"")</f>
        <v/>
      </c>
      <c r="I192" t="str">
        <f>IF(SUM('B1.2'!$T208:$Z208)=7,'B1.2'!H208,"")</f>
        <v/>
      </c>
      <c r="J192" t="str">
        <f>IF(SUM('B1.2'!$T208:$Z208)=7,'B1.2'!I208,"")</f>
        <v/>
      </c>
    </row>
    <row r="193" spans="1:10" x14ac:dyDescent="0.25">
      <c r="A193" t="str">
        <f>IF(SUM('B1.2'!T209:Z209)=7,'Angaben KH-Standort'!$D$27,"")</f>
        <v/>
      </c>
      <c r="B193" t="str">
        <f>IF(SUM('B1.2'!T209:Z209)=7,'Angaben KH-Standort'!$D$26,"")</f>
        <v/>
      </c>
      <c r="C193" t="str">
        <f>IF(SUM('B1.2'!T209:Z209)=7,'Angaben KH-Standort'!$D$13,"")</f>
        <v/>
      </c>
      <c r="D193" t="str">
        <f>IF(SUM('B1.2'!$T209:$Z209)=7,'B1.2'!C209,"")</f>
        <v/>
      </c>
      <c r="E193" t="str">
        <f>IF(SUM('B1.2'!$T209:$Z209)=7,'B1.2'!D209,"")</f>
        <v/>
      </c>
      <c r="F193" t="str">
        <f>IF(SUM('B1.2'!$T209:$Z209)=7,'B1.2'!E209,"")</f>
        <v/>
      </c>
      <c r="G193" t="str">
        <f>IF(SUM('B1.2'!$T209:$Z209)=7,'B1.2'!F209,"")</f>
        <v/>
      </c>
      <c r="H193" s="188" t="str">
        <f>IF(SUM('B1.2'!$T209:$Z209)=7,'B1.2'!G209,"")</f>
        <v/>
      </c>
      <c r="I193" t="str">
        <f>IF(SUM('B1.2'!$T209:$Z209)=7,'B1.2'!H209,"")</f>
        <v/>
      </c>
      <c r="J193" t="str">
        <f>IF(SUM('B1.2'!$T209:$Z209)=7,'B1.2'!I209,"")</f>
        <v/>
      </c>
    </row>
    <row r="194" spans="1:10" x14ac:dyDescent="0.25">
      <c r="A194" t="str">
        <f>IF(SUM('B1.2'!T210:Z210)=7,'Angaben KH-Standort'!$D$27,"")</f>
        <v/>
      </c>
      <c r="B194" t="str">
        <f>IF(SUM('B1.2'!T210:Z210)=7,'Angaben KH-Standort'!$D$26,"")</f>
        <v/>
      </c>
      <c r="C194" t="str">
        <f>IF(SUM('B1.2'!T210:Z210)=7,'Angaben KH-Standort'!$D$13,"")</f>
        <v/>
      </c>
      <c r="D194" t="str">
        <f>IF(SUM('B1.2'!$T210:$Z210)=7,'B1.2'!C210,"")</f>
        <v/>
      </c>
      <c r="E194" t="str">
        <f>IF(SUM('B1.2'!$T210:$Z210)=7,'B1.2'!D210,"")</f>
        <v/>
      </c>
      <c r="F194" t="str">
        <f>IF(SUM('B1.2'!$T210:$Z210)=7,'B1.2'!E210,"")</f>
        <v/>
      </c>
      <c r="G194" t="str">
        <f>IF(SUM('B1.2'!$T210:$Z210)=7,'B1.2'!F210,"")</f>
        <v/>
      </c>
      <c r="H194" s="188" t="str">
        <f>IF(SUM('B1.2'!$T210:$Z210)=7,'B1.2'!G210,"")</f>
        <v/>
      </c>
      <c r="I194" t="str">
        <f>IF(SUM('B1.2'!$T210:$Z210)=7,'B1.2'!H210,"")</f>
        <v/>
      </c>
      <c r="J194" t="str">
        <f>IF(SUM('B1.2'!$T210:$Z210)=7,'B1.2'!I210,"")</f>
        <v/>
      </c>
    </row>
    <row r="195" spans="1:10" x14ac:dyDescent="0.25">
      <c r="A195" t="str">
        <f>IF(SUM('B1.2'!T211:Z211)=7,'Angaben KH-Standort'!$D$27,"")</f>
        <v/>
      </c>
      <c r="B195" t="str">
        <f>IF(SUM('B1.2'!T211:Z211)=7,'Angaben KH-Standort'!$D$26,"")</f>
        <v/>
      </c>
      <c r="C195" t="str">
        <f>IF(SUM('B1.2'!T211:Z211)=7,'Angaben KH-Standort'!$D$13,"")</f>
        <v/>
      </c>
      <c r="D195" t="str">
        <f>IF(SUM('B1.2'!$T211:$Z211)=7,'B1.2'!C211,"")</f>
        <v/>
      </c>
      <c r="E195" t="str">
        <f>IF(SUM('B1.2'!$T211:$Z211)=7,'B1.2'!D211,"")</f>
        <v/>
      </c>
      <c r="F195" t="str">
        <f>IF(SUM('B1.2'!$T211:$Z211)=7,'B1.2'!E211,"")</f>
        <v/>
      </c>
      <c r="G195" t="str">
        <f>IF(SUM('B1.2'!$T211:$Z211)=7,'B1.2'!F211,"")</f>
        <v/>
      </c>
      <c r="H195" s="188" t="str">
        <f>IF(SUM('B1.2'!$T211:$Z211)=7,'B1.2'!G211,"")</f>
        <v/>
      </c>
      <c r="I195" t="str">
        <f>IF(SUM('B1.2'!$T211:$Z211)=7,'B1.2'!H211,"")</f>
        <v/>
      </c>
      <c r="J195" t="str">
        <f>IF(SUM('B1.2'!$T211:$Z211)=7,'B1.2'!I211,"")</f>
        <v/>
      </c>
    </row>
    <row r="196" spans="1:10" x14ac:dyDescent="0.25">
      <c r="A196" t="str">
        <f>IF(SUM('B1.2'!T212:Z212)=7,'Angaben KH-Standort'!$D$27,"")</f>
        <v/>
      </c>
      <c r="B196" t="str">
        <f>IF(SUM('B1.2'!T212:Z212)=7,'Angaben KH-Standort'!$D$26,"")</f>
        <v/>
      </c>
      <c r="C196" t="str">
        <f>IF(SUM('B1.2'!T212:Z212)=7,'Angaben KH-Standort'!$D$13,"")</f>
        <v/>
      </c>
      <c r="D196" t="str">
        <f>IF(SUM('B1.2'!$T212:$Z212)=7,'B1.2'!C212,"")</f>
        <v/>
      </c>
      <c r="E196" t="str">
        <f>IF(SUM('B1.2'!$T212:$Z212)=7,'B1.2'!D212,"")</f>
        <v/>
      </c>
      <c r="F196" t="str">
        <f>IF(SUM('B1.2'!$T212:$Z212)=7,'B1.2'!E212,"")</f>
        <v/>
      </c>
      <c r="G196" t="str">
        <f>IF(SUM('B1.2'!$T212:$Z212)=7,'B1.2'!F212,"")</f>
        <v/>
      </c>
      <c r="H196" s="188" t="str">
        <f>IF(SUM('B1.2'!$T212:$Z212)=7,'B1.2'!G212,"")</f>
        <v/>
      </c>
      <c r="I196" t="str">
        <f>IF(SUM('B1.2'!$T212:$Z212)=7,'B1.2'!H212,"")</f>
        <v/>
      </c>
      <c r="J196" t="str">
        <f>IF(SUM('B1.2'!$T212:$Z212)=7,'B1.2'!I212,"")</f>
        <v/>
      </c>
    </row>
    <row r="197" spans="1:10" x14ac:dyDescent="0.25">
      <c r="A197" t="str">
        <f>IF(SUM('B1.2'!T213:Z213)=7,'Angaben KH-Standort'!$D$27,"")</f>
        <v/>
      </c>
      <c r="B197" t="str">
        <f>IF(SUM('B1.2'!T213:Z213)=7,'Angaben KH-Standort'!$D$26,"")</f>
        <v/>
      </c>
      <c r="C197" t="str">
        <f>IF(SUM('B1.2'!T213:Z213)=7,'Angaben KH-Standort'!$D$13,"")</f>
        <v/>
      </c>
      <c r="D197" t="str">
        <f>IF(SUM('B1.2'!$T213:$Z213)=7,'B1.2'!C213,"")</f>
        <v/>
      </c>
      <c r="E197" t="str">
        <f>IF(SUM('B1.2'!$T213:$Z213)=7,'B1.2'!D213,"")</f>
        <v/>
      </c>
      <c r="F197" t="str">
        <f>IF(SUM('B1.2'!$T213:$Z213)=7,'B1.2'!E213,"")</f>
        <v/>
      </c>
      <c r="G197" t="str">
        <f>IF(SUM('B1.2'!$T213:$Z213)=7,'B1.2'!F213,"")</f>
        <v/>
      </c>
      <c r="H197" s="188" t="str">
        <f>IF(SUM('B1.2'!$T213:$Z213)=7,'B1.2'!G213,"")</f>
        <v/>
      </c>
      <c r="I197" t="str">
        <f>IF(SUM('B1.2'!$T213:$Z213)=7,'B1.2'!H213,"")</f>
        <v/>
      </c>
      <c r="J197" t="str">
        <f>IF(SUM('B1.2'!$T213:$Z213)=7,'B1.2'!I213,"")</f>
        <v/>
      </c>
    </row>
    <row r="198" spans="1:10" x14ac:dyDescent="0.25">
      <c r="A198" t="str">
        <f>IF(SUM('B1.2'!T214:Z214)=7,'Angaben KH-Standort'!$D$27,"")</f>
        <v/>
      </c>
      <c r="B198" t="str">
        <f>IF(SUM('B1.2'!T214:Z214)=7,'Angaben KH-Standort'!$D$26,"")</f>
        <v/>
      </c>
      <c r="C198" t="str">
        <f>IF(SUM('B1.2'!T214:Z214)=7,'Angaben KH-Standort'!$D$13,"")</f>
        <v/>
      </c>
      <c r="D198" t="str">
        <f>IF(SUM('B1.2'!$T214:$Z214)=7,'B1.2'!C214,"")</f>
        <v/>
      </c>
      <c r="E198" t="str">
        <f>IF(SUM('B1.2'!$T214:$Z214)=7,'B1.2'!D214,"")</f>
        <v/>
      </c>
      <c r="F198" t="str">
        <f>IF(SUM('B1.2'!$T214:$Z214)=7,'B1.2'!E214,"")</f>
        <v/>
      </c>
      <c r="G198" t="str">
        <f>IF(SUM('B1.2'!$T214:$Z214)=7,'B1.2'!F214,"")</f>
        <v/>
      </c>
      <c r="H198" s="188" t="str">
        <f>IF(SUM('B1.2'!$T214:$Z214)=7,'B1.2'!G214,"")</f>
        <v/>
      </c>
      <c r="I198" t="str">
        <f>IF(SUM('B1.2'!$T214:$Z214)=7,'B1.2'!H214,"")</f>
        <v/>
      </c>
      <c r="J198" t="str">
        <f>IF(SUM('B1.2'!$T214:$Z214)=7,'B1.2'!I214,"")</f>
        <v/>
      </c>
    </row>
    <row r="199" spans="1:10" x14ac:dyDescent="0.25">
      <c r="A199" t="str">
        <f>IF(SUM('B1.2'!T215:Z215)=7,'Angaben KH-Standort'!$D$27,"")</f>
        <v/>
      </c>
      <c r="B199" t="str">
        <f>IF(SUM('B1.2'!T215:Z215)=7,'Angaben KH-Standort'!$D$26,"")</f>
        <v/>
      </c>
      <c r="C199" t="str">
        <f>IF(SUM('B1.2'!T215:Z215)=7,'Angaben KH-Standort'!$D$13,"")</f>
        <v/>
      </c>
      <c r="D199" t="str">
        <f>IF(SUM('B1.2'!$T215:$Z215)=7,'B1.2'!C215,"")</f>
        <v/>
      </c>
      <c r="E199" t="str">
        <f>IF(SUM('B1.2'!$T215:$Z215)=7,'B1.2'!D215,"")</f>
        <v/>
      </c>
      <c r="F199" t="str">
        <f>IF(SUM('B1.2'!$T215:$Z215)=7,'B1.2'!E215,"")</f>
        <v/>
      </c>
      <c r="G199" t="str">
        <f>IF(SUM('B1.2'!$T215:$Z215)=7,'B1.2'!F215,"")</f>
        <v/>
      </c>
      <c r="H199" s="188" t="str">
        <f>IF(SUM('B1.2'!$T215:$Z215)=7,'B1.2'!G215,"")</f>
        <v/>
      </c>
      <c r="I199" t="str">
        <f>IF(SUM('B1.2'!$T215:$Z215)=7,'B1.2'!H215,"")</f>
        <v/>
      </c>
      <c r="J199" t="str">
        <f>IF(SUM('B1.2'!$T215:$Z215)=7,'B1.2'!I215,"")</f>
        <v/>
      </c>
    </row>
    <row r="200" spans="1:10" x14ac:dyDescent="0.25">
      <c r="A200" t="str">
        <f>IF(SUM('B1.2'!T216:Z216)=7,'Angaben KH-Standort'!$D$27,"")</f>
        <v/>
      </c>
      <c r="B200" t="str">
        <f>IF(SUM('B1.2'!T216:Z216)=7,'Angaben KH-Standort'!$D$26,"")</f>
        <v/>
      </c>
      <c r="C200" t="str">
        <f>IF(SUM('B1.2'!T216:Z216)=7,'Angaben KH-Standort'!$D$13,"")</f>
        <v/>
      </c>
      <c r="D200" t="str">
        <f>IF(SUM('B1.2'!$T216:$Z216)=7,'B1.2'!C216,"")</f>
        <v/>
      </c>
      <c r="E200" t="str">
        <f>IF(SUM('B1.2'!$T216:$Z216)=7,'B1.2'!D216,"")</f>
        <v/>
      </c>
      <c r="F200" t="str">
        <f>IF(SUM('B1.2'!$T216:$Z216)=7,'B1.2'!E216,"")</f>
        <v/>
      </c>
      <c r="G200" t="str">
        <f>IF(SUM('B1.2'!$T216:$Z216)=7,'B1.2'!F216,"")</f>
        <v/>
      </c>
      <c r="H200" s="188" t="str">
        <f>IF(SUM('B1.2'!$T216:$Z216)=7,'B1.2'!G216,"")</f>
        <v/>
      </c>
      <c r="I200" t="str">
        <f>IF(SUM('B1.2'!$T216:$Z216)=7,'B1.2'!H216,"")</f>
        <v/>
      </c>
      <c r="J200" t="str">
        <f>IF(SUM('B1.2'!$T216:$Z216)=7,'B1.2'!I216,"")</f>
        <v/>
      </c>
    </row>
    <row r="201" spans="1:10" x14ac:dyDescent="0.25">
      <c r="A201" t="str">
        <f>IF(SUM('B1.2'!T217:Z217)=7,'Angaben KH-Standort'!$D$27,"")</f>
        <v/>
      </c>
      <c r="B201" t="str">
        <f>IF(SUM('B1.2'!T217:Z217)=7,'Angaben KH-Standort'!$D$26,"")</f>
        <v/>
      </c>
      <c r="C201" t="str">
        <f>IF(SUM('B1.2'!T217:Z217)=7,'Angaben KH-Standort'!$D$13,"")</f>
        <v/>
      </c>
      <c r="D201" t="str">
        <f>IF(SUM('B1.2'!$T217:$Z217)=7,'B1.2'!C217,"")</f>
        <v/>
      </c>
      <c r="E201" t="str">
        <f>IF(SUM('B1.2'!$T217:$Z217)=7,'B1.2'!D217,"")</f>
        <v/>
      </c>
      <c r="F201" t="str">
        <f>IF(SUM('B1.2'!$T217:$Z217)=7,'B1.2'!E217,"")</f>
        <v/>
      </c>
      <c r="G201" t="str">
        <f>IF(SUM('B1.2'!$T217:$Z217)=7,'B1.2'!F217,"")</f>
        <v/>
      </c>
      <c r="H201" s="188" t="str">
        <f>IF(SUM('B1.2'!$T217:$Z217)=7,'B1.2'!G217,"")</f>
        <v/>
      </c>
      <c r="I201" t="str">
        <f>IF(SUM('B1.2'!$T217:$Z217)=7,'B1.2'!H217,"")</f>
        <v/>
      </c>
      <c r="J201" t="str">
        <f>IF(SUM('B1.2'!$T217:$Z217)=7,'B1.2'!I217,"")</f>
        <v/>
      </c>
    </row>
    <row r="202" spans="1:10" x14ac:dyDescent="0.25">
      <c r="A202" t="str">
        <f>IF(SUM('B1.2'!T218:Z218)=7,'Angaben KH-Standort'!$D$27,"")</f>
        <v/>
      </c>
      <c r="B202" t="str">
        <f>IF(SUM('B1.2'!T218:Z218)=7,'Angaben KH-Standort'!$D$26,"")</f>
        <v/>
      </c>
      <c r="C202" t="str">
        <f>IF(SUM('B1.2'!T218:Z218)=7,'Angaben KH-Standort'!$D$13,"")</f>
        <v/>
      </c>
      <c r="D202" t="str">
        <f>IF(SUM('B1.2'!$T218:$Z218)=7,'B1.2'!C218,"")</f>
        <v/>
      </c>
      <c r="E202" t="str">
        <f>IF(SUM('B1.2'!$T218:$Z218)=7,'B1.2'!D218,"")</f>
        <v/>
      </c>
      <c r="F202" t="str">
        <f>IF(SUM('B1.2'!$T218:$Z218)=7,'B1.2'!E218,"")</f>
        <v/>
      </c>
      <c r="G202" t="str">
        <f>IF(SUM('B1.2'!$T218:$Z218)=7,'B1.2'!F218,"")</f>
        <v/>
      </c>
      <c r="H202" s="188" t="str">
        <f>IF(SUM('B1.2'!$T218:$Z218)=7,'B1.2'!G218,"")</f>
        <v/>
      </c>
      <c r="I202" t="str">
        <f>IF(SUM('B1.2'!$T218:$Z218)=7,'B1.2'!H218,"")</f>
        <v/>
      </c>
      <c r="J202" t="str">
        <f>IF(SUM('B1.2'!$T218:$Z218)=7,'B1.2'!I218,"")</f>
        <v/>
      </c>
    </row>
    <row r="203" spans="1:10" x14ac:dyDescent="0.25">
      <c r="A203" t="str">
        <f>IF(SUM('B1.2'!T219:Z219)=7,'Angaben KH-Standort'!$D$27,"")</f>
        <v/>
      </c>
      <c r="B203" t="str">
        <f>IF(SUM('B1.2'!T219:Z219)=7,'Angaben KH-Standort'!$D$26,"")</f>
        <v/>
      </c>
      <c r="C203" t="str">
        <f>IF(SUM('B1.2'!T219:Z219)=7,'Angaben KH-Standort'!$D$13,"")</f>
        <v/>
      </c>
      <c r="D203" t="str">
        <f>IF(SUM('B1.2'!$T219:$Z219)=7,'B1.2'!C219,"")</f>
        <v/>
      </c>
      <c r="E203" t="str">
        <f>IF(SUM('B1.2'!$T219:$Z219)=7,'B1.2'!D219,"")</f>
        <v/>
      </c>
      <c r="F203" t="str">
        <f>IF(SUM('B1.2'!$T219:$Z219)=7,'B1.2'!E219,"")</f>
        <v/>
      </c>
      <c r="G203" t="str">
        <f>IF(SUM('B1.2'!$T219:$Z219)=7,'B1.2'!F219,"")</f>
        <v/>
      </c>
      <c r="H203" s="188" t="str">
        <f>IF(SUM('B1.2'!$T219:$Z219)=7,'B1.2'!G219,"")</f>
        <v/>
      </c>
      <c r="I203" t="str">
        <f>IF(SUM('B1.2'!$T219:$Z219)=7,'B1.2'!H219,"")</f>
        <v/>
      </c>
      <c r="J203" t="str">
        <f>IF(SUM('B1.2'!$T219:$Z219)=7,'B1.2'!I219,"")</f>
        <v/>
      </c>
    </row>
    <row r="204" spans="1:10" x14ac:dyDescent="0.25">
      <c r="A204" t="str">
        <f>IF(SUM('B1.2'!T220:Z220)=7,'Angaben KH-Standort'!$D$27,"")</f>
        <v/>
      </c>
      <c r="B204" t="str">
        <f>IF(SUM('B1.2'!T220:Z220)=7,'Angaben KH-Standort'!$D$26,"")</f>
        <v/>
      </c>
      <c r="C204" t="str">
        <f>IF(SUM('B1.2'!T220:Z220)=7,'Angaben KH-Standort'!$D$13,"")</f>
        <v/>
      </c>
      <c r="D204" t="str">
        <f>IF(SUM('B1.2'!$T220:$Z220)=7,'B1.2'!C220,"")</f>
        <v/>
      </c>
      <c r="E204" t="str">
        <f>IF(SUM('B1.2'!$T220:$Z220)=7,'B1.2'!D220,"")</f>
        <v/>
      </c>
      <c r="F204" t="str">
        <f>IF(SUM('B1.2'!$T220:$Z220)=7,'B1.2'!E220,"")</f>
        <v/>
      </c>
      <c r="G204" t="str">
        <f>IF(SUM('B1.2'!$T220:$Z220)=7,'B1.2'!F220,"")</f>
        <v/>
      </c>
      <c r="H204" s="188" t="str">
        <f>IF(SUM('B1.2'!$T220:$Z220)=7,'B1.2'!G220,"")</f>
        <v/>
      </c>
      <c r="I204" t="str">
        <f>IF(SUM('B1.2'!$T220:$Z220)=7,'B1.2'!H220,"")</f>
        <v/>
      </c>
      <c r="J204" t="str">
        <f>IF(SUM('B1.2'!$T220:$Z220)=7,'B1.2'!I220,"")</f>
        <v/>
      </c>
    </row>
    <row r="205" spans="1:10" x14ac:dyDescent="0.25">
      <c r="A205" t="str">
        <f>IF(SUM('B1.2'!T221:Z221)=7,'Angaben KH-Standort'!$D$27,"")</f>
        <v/>
      </c>
      <c r="B205" t="str">
        <f>IF(SUM('B1.2'!T221:Z221)=7,'Angaben KH-Standort'!$D$26,"")</f>
        <v/>
      </c>
      <c r="C205" t="str">
        <f>IF(SUM('B1.2'!T221:Z221)=7,'Angaben KH-Standort'!$D$13,"")</f>
        <v/>
      </c>
      <c r="D205" t="str">
        <f>IF(SUM('B1.2'!$T221:$Z221)=7,'B1.2'!C221,"")</f>
        <v/>
      </c>
      <c r="E205" t="str">
        <f>IF(SUM('B1.2'!$T221:$Z221)=7,'B1.2'!D221,"")</f>
        <v/>
      </c>
      <c r="F205" t="str">
        <f>IF(SUM('B1.2'!$T221:$Z221)=7,'B1.2'!E221,"")</f>
        <v/>
      </c>
      <c r="G205" t="str">
        <f>IF(SUM('B1.2'!$T221:$Z221)=7,'B1.2'!F221,"")</f>
        <v/>
      </c>
      <c r="H205" s="188" t="str">
        <f>IF(SUM('B1.2'!$T221:$Z221)=7,'B1.2'!G221,"")</f>
        <v/>
      </c>
      <c r="I205" t="str">
        <f>IF(SUM('B1.2'!$T221:$Z221)=7,'B1.2'!H221,"")</f>
        <v/>
      </c>
      <c r="J205" t="str">
        <f>IF(SUM('B1.2'!$T221:$Z221)=7,'B1.2'!I221,"")</f>
        <v/>
      </c>
    </row>
    <row r="206" spans="1:10" x14ac:dyDescent="0.25">
      <c r="A206" t="str">
        <f>IF(SUM('B1.2'!T222:Z222)=7,'Angaben KH-Standort'!$D$27,"")</f>
        <v/>
      </c>
      <c r="B206" t="str">
        <f>IF(SUM('B1.2'!T222:Z222)=7,'Angaben KH-Standort'!$D$26,"")</f>
        <v/>
      </c>
      <c r="C206" t="str">
        <f>IF(SUM('B1.2'!T222:Z222)=7,'Angaben KH-Standort'!$D$13,"")</f>
        <v/>
      </c>
      <c r="D206" t="str">
        <f>IF(SUM('B1.2'!$T222:$Z222)=7,'B1.2'!C222,"")</f>
        <v/>
      </c>
      <c r="E206" t="str">
        <f>IF(SUM('B1.2'!$T222:$Z222)=7,'B1.2'!D222,"")</f>
        <v/>
      </c>
      <c r="F206" t="str">
        <f>IF(SUM('B1.2'!$T222:$Z222)=7,'B1.2'!E222,"")</f>
        <v/>
      </c>
      <c r="G206" t="str">
        <f>IF(SUM('B1.2'!$T222:$Z222)=7,'B1.2'!F222,"")</f>
        <v/>
      </c>
      <c r="H206" s="188" t="str">
        <f>IF(SUM('B1.2'!$T222:$Z222)=7,'B1.2'!G222,"")</f>
        <v/>
      </c>
      <c r="I206" t="str">
        <f>IF(SUM('B1.2'!$T222:$Z222)=7,'B1.2'!H222,"")</f>
        <v/>
      </c>
      <c r="J206" t="str">
        <f>IF(SUM('B1.2'!$T222:$Z222)=7,'B1.2'!I222,"")</f>
        <v/>
      </c>
    </row>
    <row r="207" spans="1:10" x14ac:dyDescent="0.25">
      <c r="A207" t="str">
        <f>IF(SUM('B1.2'!T223:Z223)=7,'Angaben KH-Standort'!$D$27,"")</f>
        <v/>
      </c>
      <c r="B207" t="str">
        <f>IF(SUM('B1.2'!T223:Z223)=7,'Angaben KH-Standort'!$D$26,"")</f>
        <v/>
      </c>
      <c r="C207" t="str">
        <f>IF(SUM('B1.2'!T223:Z223)=7,'Angaben KH-Standort'!$D$13,"")</f>
        <v/>
      </c>
      <c r="D207" t="str">
        <f>IF(SUM('B1.2'!$T223:$Z223)=7,'B1.2'!C223,"")</f>
        <v/>
      </c>
      <c r="E207" t="str">
        <f>IF(SUM('B1.2'!$T223:$Z223)=7,'B1.2'!D223,"")</f>
        <v/>
      </c>
      <c r="F207" t="str">
        <f>IF(SUM('B1.2'!$T223:$Z223)=7,'B1.2'!E223,"")</f>
        <v/>
      </c>
      <c r="G207" t="str">
        <f>IF(SUM('B1.2'!$T223:$Z223)=7,'B1.2'!F223,"")</f>
        <v/>
      </c>
      <c r="H207" s="188" t="str">
        <f>IF(SUM('B1.2'!$T223:$Z223)=7,'B1.2'!G223,"")</f>
        <v/>
      </c>
      <c r="I207" t="str">
        <f>IF(SUM('B1.2'!$T223:$Z223)=7,'B1.2'!H223,"")</f>
        <v/>
      </c>
      <c r="J207" t="str">
        <f>IF(SUM('B1.2'!$T223:$Z223)=7,'B1.2'!I223,"")</f>
        <v/>
      </c>
    </row>
    <row r="208" spans="1:10" x14ac:dyDescent="0.25">
      <c r="A208" t="str">
        <f>IF(SUM('B1.2'!T224:Z224)=7,'Angaben KH-Standort'!$D$27,"")</f>
        <v/>
      </c>
      <c r="B208" t="str">
        <f>IF(SUM('B1.2'!T224:Z224)=7,'Angaben KH-Standort'!$D$26,"")</f>
        <v/>
      </c>
      <c r="C208" t="str">
        <f>IF(SUM('B1.2'!T224:Z224)=7,'Angaben KH-Standort'!$D$13,"")</f>
        <v/>
      </c>
      <c r="D208" t="str">
        <f>IF(SUM('B1.2'!$T224:$Z224)=7,'B1.2'!C224,"")</f>
        <v/>
      </c>
      <c r="E208" t="str">
        <f>IF(SUM('B1.2'!$T224:$Z224)=7,'B1.2'!D224,"")</f>
        <v/>
      </c>
      <c r="F208" t="str">
        <f>IF(SUM('B1.2'!$T224:$Z224)=7,'B1.2'!E224,"")</f>
        <v/>
      </c>
      <c r="G208" t="str">
        <f>IF(SUM('B1.2'!$T224:$Z224)=7,'B1.2'!F224,"")</f>
        <v/>
      </c>
      <c r="H208" s="188" t="str">
        <f>IF(SUM('B1.2'!$T224:$Z224)=7,'B1.2'!G224,"")</f>
        <v/>
      </c>
      <c r="I208" t="str">
        <f>IF(SUM('B1.2'!$T224:$Z224)=7,'B1.2'!H224,"")</f>
        <v/>
      </c>
      <c r="J208" t="str">
        <f>IF(SUM('B1.2'!$T224:$Z224)=7,'B1.2'!I224,"")</f>
        <v/>
      </c>
    </row>
    <row r="209" spans="1:10" x14ac:dyDescent="0.25">
      <c r="A209" t="str">
        <f>IF(SUM('B1.2'!T225:Z225)=7,'Angaben KH-Standort'!$D$27,"")</f>
        <v/>
      </c>
      <c r="B209" t="str">
        <f>IF(SUM('B1.2'!T225:Z225)=7,'Angaben KH-Standort'!$D$26,"")</f>
        <v/>
      </c>
      <c r="C209" t="str">
        <f>IF(SUM('B1.2'!T225:Z225)=7,'Angaben KH-Standort'!$D$13,"")</f>
        <v/>
      </c>
      <c r="D209" t="str">
        <f>IF(SUM('B1.2'!$T225:$Z225)=7,'B1.2'!C225,"")</f>
        <v/>
      </c>
      <c r="E209" t="str">
        <f>IF(SUM('B1.2'!$T225:$Z225)=7,'B1.2'!D225,"")</f>
        <v/>
      </c>
      <c r="F209" t="str">
        <f>IF(SUM('B1.2'!$T225:$Z225)=7,'B1.2'!E225,"")</f>
        <v/>
      </c>
      <c r="G209" t="str">
        <f>IF(SUM('B1.2'!$T225:$Z225)=7,'B1.2'!F225,"")</f>
        <v/>
      </c>
      <c r="H209" s="188" t="str">
        <f>IF(SUM('B1.2'!$T225:$Z225)=7,'B1.2'!G225,"")</f>
        <v/>
      </c>
      <c r="I209" t="str">
        <f>IF(SUM('B1.2'!$T225:$Z225)=7,'B1.2'!H225,"")</f>
        <v/>
      </c>
      <c r="J209" t="str">
        <f>IF(SUM('B1.2'!$T225:$Z225)=7,'B1.2'!I225,"")</f>
        <v/>
      </c>
    </row>
    <row r="210" spans="1:10" x14ac:dyDescent="0.25">
      <c r="A210" t="str">
        <f>IF(SUM('B1.2'!T226:Z226)=7,'Angaben KH-Standort'!$D$27,"")</f>
        <v/>
      </c>
      <c r="B210" t="str">
        <f>IF(SUM('B1.2'!T226:Z226)=7,'Angaben KH-Standort'!$D$26,"")</f>
        <v/>
      </c>
      <c r="C210" t="str">
        <f>IF(SUM('B1.2'!T226:Z226)=7,'Angaben KH-Standort'!$D$13,"")</f>
        <v/>
      </c>
      <c r="D210" t="str">
        <f>IF(SUM('B1.2'!$T226:$Z226)=7,'B1.2'!C226,"")</f>
        <v/>
      </c>
      <c r="E210" t="str">
        <f>IF(SUM('B1.2'!$T226:$Z226)=7,'B1.2'!D226,"")</f>
        <v/>
      </c>
      <c r="F210" t="str">
        <f>IF(SUM('B1.2'!$T226:$Z226)=7,'B1.2'!E226,"")</f>
        <v/>
      </c>
      <c r="G210" t="str">
        <f>IF(SUM('B1.2'!$T226:$Z226)=7,'B1.2'!F226,"")</f>
        <v/>
      </c>
      <c r="H210" s="188" t="str">
        <f>IF(SUM('B1.2'!$T226:$Z226)=7,'B1.2'!G226,"")</f>
        <v/>
      </c>
      <c r="I210" t="str">
        <f>IF(SUM('B1.2'!$T226:$Z226)=7,'B1.2'!H226,"")</f>
        <v/>
      </c>
      <c r="J210" t="str">
        <f>IF(SUM('B1.2'!$T226:$Z226)=7,'B1.2'!I226,"")</f>
        <v/>
      </c>
    </row>
    <row r="211" spans="1:10" x14ac:dyDescent="0.25">
      <c r="A211" t="str">
        <f>IF(SUM('B1.2'!T227:Z227)=7,'Angaben KH-Standort'!$D$27,"")</f>
        <v/>
      </c>
      <c r="B211" t="str">
        <f>IF(SUM('B1.2'!T227:Z227)=7,'Angaben KH-Standort'!$D$26,"")</f>
        <v/>
      </c>
      <c r="C211" t="str">
        <f>IF(SUM('B1.2'!T227:Z227)=7,'Angaben KH-Standort'!$D$13,"")</f>
        <v/>
      </c>
      <c r="D211" t="str">
        <f>IF(SUM('B1.2'!$T227:$Z227)=7,'B1.2'!C227,"")</f>
        <v/>
      </c>
      <c r="E211" t="str">
        <f>IF(SUM('B1.2'!$T227:$Z227)=7,'B1.2'!D227,"")</f>
        <v/>
      </c>
      <c r="F211" t="str">
        <f>IF(SUM('B1.2'!$T227:$Z227)=7,'B1.2'!E227,"")</f>
        <v/>
      </c>
      <c r="G211" t="str">
        <f>IF(SUM('B1.2'!$T227:$Z227)=7,'B1.2'!F227,"")</f>
        <v/>
      </c>
      <c r="H211" s="188" t="str">
        <f>IF(SUM('B1.2'!$T227:$Z227)=7,'B1.2'!G227,"")</f>
        <v/>
      </c>
      <c r="I211" t="str">
        <f>IF(SUM('B1.2'!$T227:$Z227)=7,'B1.2'!H227,"")</f>
        <v/>
      </c>
      <c r="J211" t="str">
        <f>IF(SUM('B1.2'!$T227:$Z227)=7,'B1.2'!I227,"")</f>
        <v/>
      </c>
    </row>
    <row r="212" spans="1:10" x14ac:dyDescent="0.25">
      <c r="A212" t="str">
        <f>IF(SUM('B1.2'!T228:Z228)=7,'Angaben KH-Standort'!$D$27,"")</f>
        <v/>
      </c>
      <c r="B212" t="str">
        <f>IF(SUM('B1.2'!T228:Z228)=7,'Angaben KH-Standort'!$D$26,"")</f>
        <v/>
      </c>
      <c r="C212" t="str">
        <f>IF(SUM('B1.2'!T228:Z228)=7,'Angaben KH-Standort'!$D$13,"")</f>
        <v/>
      </c>
      <c r="D212" t="str">
        <f>IF(SUM('B1.2'!$T228:$Z228)=7,'B1.2'!C228,"")</f>
        <v/>
      </c>
      <c r="E212" t="str">
        <f>IF(SUM('B1.2'!$T228:$Z228)=7,'B1.2'!D228,"")</f>
        <v/>
      </c>
      <c r="F212" t="str">
        <f>IF(SUM('B1.2'!$T228:$Z228)=7,'B1.2'!E228,"")</f>
        <v/>
      </c>
      <c r="G212" t="str">
        <f>IF(SUM('B1.2'!$T228:$Z228)=7,'B1.2'!F228,"")</f>
        <v/>
      </c>
      <c r="H212" s="188" t="str">
        <f>IF(SUM('B1.2'!$T228:$Z228)=7,'B1.2'!G228,"")</f>
        <v/>
      </c>
      <c r="I212" t="str">
        <f>IF(SUM('B1.2'!$T228:$Z228)=7,'B1.2'!H228,"")</f>
        <v/>
      </c>
      <c r="J212" t="str">
        <f>IF(SUM('B1.2'!$T228:$Z228)=7,'B1.2'!I228,"")</f>
        <v/>
      </c>
    </row>
    <row r="213" spans="1:10" x14ac:dyDescent="0.25">
      <c r="A213" t="str">
        <f>IF(SUM('B1.2'!T229:Z229)=7,'Angaben KH-Standort'!$D$27,"")</f>
        <v/>
      </c>
      <c r="B213" t="str">
        <f>IF(SUM('B1.2'!T229:Z229)=7,'Angaben KH-Standort'!$D$26,"")</f>
        <v/>
      </c>
      <c r="C213" t="str">
        <f>IF(SUM('B1.2'!T229:Z229)=7,'Angaben KH-Standort'!$D$13,"")</f>
        <v/>
      </c>
      <c r="D213" t="str">
        <f>IF(SUM('B1.2'!$T229:$Z229)=7,'B1.2'!C229,"")</f>
        <v/>
      </c>
      <c r="E213" t="str">
        <f>IF(SUM('B1.2'!$T229:$Z229)=7,'B1.2'!D229,"")</f>
        <v/>
      </c>
      <c r="F213" t="str">
        <f>IF(SUM('B1.2'!$T229:$Z229)=7,'B1.2'!E229,"")</f>
        <v/>
      </c>
      <c r="G213" t="str">
        <f>IF(SUM('B1.2'!$T229:$Z229)=7,'B1.2'!F229,"")</f>
        <v/>
      </c>
      <c r="H213" s="188" t="str">
        <f>IF(SUM('B1.2'!$T229:$Z229)=7,'B1.2'!G229,"")</f>
        <v/>
      </c>
      <c r="I213" t="str">
        <f>IF(SUM('B1.2'!$T229:$Z229)=7,'B1.2'!H229,"")</f>
        <v/>
      </c>
      <c r="J213" t="str">
        <f>IF(SUM('B1.2'!$T229:$Z229)=7,'B1.2'!I229,"")</f>
        <v/>
      </c>
    </row>
    <row r="214" spans="1:10" x14ac:dyDescent="0.25">
      <c r="A214" t="str">
        <f>IF(SUM('B1.2'!T230:Z230)=7,'Angaben KH-Standort'!$D$27,"")</f>
        <v/>
      </c>
      <c r="B214" t="str">
        <f>IF(SUM('B1.2'!T230:Z230)=7,'Angaben KH-Standort'!$D$26,"")</f>
        <v/>
      </c>
      <c r="C214" t="str">
        <f>IF(SUM('B1.2'!T230:Z230)=7,'Angaben KH-Standort'!$D$13,"")</f>
        <v/>
      </c>
      <c r="D214" t="str">
        <f>IF(SUM('B1.2'!$T230:$Z230)=7,'B1.2'!C230,"")</f>
        <v/>
      </c>
      <c r="E214" t="str">
        <f>IF(SUM('B1.2'!$T230:$Z230)=7,'B1.2'!D230,"")</f>
        <v/>
      </c>
      <c r="F214" t="str">
        <f>IF(SUM('B1.2'!$T230:$Z230)=7,'B1.2'!E230,"")</f>
        <v/>
      </c>
      <c r="G214" t="str">
        <f>IF(SUM('B1.2'!$T230:$Z230)=7,'B1.2'!F230,"")</f>
        <v/>
      </c>
      <c r="H214" s="188" t="str">
        <f>IF(SUM('B1.2'!$T230:$Z230)=7,'B1.2'!G230,"")</f>
        <v/>
      </c>
      <c r="I214" t="str">
        <f>IF(SUM('B1.2'!$T230:$Z230)=7,'B1.2'!H230,"")</f>
        <v/>
      </c>
      <c r="J214" t="str">
        <f>IF(SUM('B1.2'!$T230:$Z230)=7,'B1.2'!I230,"")</f>
        <v/>
      </c>
    </row>
    <row r="215" spans="1:10" x14ac:dyDescent="0.25">
      <c r="A215" t="str">
        <f>IF(SUM('B1.2'!T231:Z231)=7,'Angaben KH-Standort'!$D$27,"")</f>
        <v/>
      </c>
      <c r="B215" t="str">
        <f>IF(SUM('B1.2'!T231:Z231)=7,'Angaben KH-Standort'!$D$26,"")</f>
        <v/>
      </c>
      <c r="C215" t="str">
        <f>IF(SUM('B1.2'!T231:Z231)=7,'Angaben KH-Standort'!$D$13,"")</f>
        <v/>
      </c>
      <c r="D215" t="str">
        <f>IF(SUM('B1.2'!$T231:$Z231)=7,'B1.2'!C231,"")</f>
        <v/>
      </c>
      <c r="E215" t="str">
        <f>IF(SUM('B1.2'!$T231:$Z231)=7,'B1.2'!D231,"")</f>
        <v/>
      </c>
      <c r="F215" t="str">
        <f>IF(SUM('B1.2'!$T231:$Z231)=7,'B1.2'!E231,"")</f>
        <v/>
      </c>
      <c r="G215" t="str">
        <f>IF(SUM('B1.2'!$T231:$Z231)=7,'B1.2'!F231,"")</f>
        <v/>
      </c>
      <c r="H215" s="188" t="str">
        <f>IF(SUM('B1.2'!$T231:$Z231)=7,'B1.2'!G231,"")</f>
        <v/>
      </c>
      <c r="I215" t="str">
        <f>IF(SUM('B1.2'!$T231:$Z231)=7,'B1.2'!H231,"")</f>
        <v/>
      </c>
      <c r="J215" t="str">
        <f>IF(SUM('B1.2'!$T231:$Z231)=7,'B1.2'!I231,"")</f>
        <v/>
      </c>
    </row>
    <row r="216" spans="1:10" x14ac:dyDescent="0.25">
      <c r="A216" t="str">
        <f>IF(SUM('B1.2'!T232:Z232)=7,'Angaben KH-Standort'!$D$27,"")</f>
        <v/>
      </c>
      <c r="B216" t="str">
        <f>IF(SUM('B1.2'!T232:Z232)=7,'Angaben KH-Standort'!$D$26,"")</f>
        <v/>
      </c>
      <c r="C216" t="str">
        <f>IF(SUM('B1.2'!T232:Z232)=7,'Angaben KH-Standort'!$D$13,"")</f>
        <v/>
      </c>
      <c r="D216" t="str">
        <f>IF(SUM('B1.2'!$T232:$Z232)=7,'B1.2'!C232,"")</f>
        <v/>
      </c>
      <c r="E216" t="str">
        <f>IF(SUM('B1.2'!$T232:$Z232)=7,'B1.2'!D232,"")</f>
        <v/>
      </c>
      <c r="F216" t="str">
        <f>IF(SUM('B1.2'!$T232:$Z232)=7,'B1.2'!E232,"")</f>
        <v/>
      </c>
      <c r="G216" t="str">
        <f>IF(SUM('B1.2'!$T232:$Z232)=7,'B1.2'!F232,"")</f>
        <v/>
      </c>
      <c r="H216" s="188" t="str">
        <f>IF(SUM('B1.2'!$T232:$Z232)=7,'B1.2'!G232,"")</f>
        <v/>
      </c>
      <c r="I216" t="str">
        <f>IF(SUM('B1.2'!$T232:$Z232)=7,'B1.2'!H232,"")</f>
        <v/>
      </c>
      <c r="J216" t="str">
        <f>IF(SUM('B1.2'!$T232:$Z232)=7,'B1.2'!I232,"")</f>
        <v/>
      </c>
    </row>
    <row r="217" spans="1:10" x14ac:dyDescent="0.25">
      <c r="A217" t="str">
        <f>IF(SUM('B1.2'!T233:Z233)=7,'Angaben KH-Standort'!$D$27,"")</f>
        <v/>
      </c>
      <c r="B217" t="str">
        <f>IF(SUM('B1.2'!T233:Z233)=7,'Angaben KH-Standort'!$D$26,"")</f>
        <v/>
      </c>
      <c r="C217" t="str">
        <f>IF(SUM('B1.2'!T233:Z233)=7,'Angaben KH-Standort'!$D$13,"")</f>
        <v/>
      </c>
      <c r="D217" t="str">
        <f>IF(SUM('B1.2'!$T233:$Z233)=7,'B1.2'!C233,"")</f>
        <v/>
      </c>
      <c r="E217" t="str">
        <f>IF(SUM('B1.2'!$T233:$Z233)=7,'B1.2'!D233,"")</f>
        <v/>
      </c>
      <c r="F217" t="str">
        <f>IF(SUM('B1.2'!$T233:$Z233)=7,'B1.2'!E233,"")</f>
        <v/>
      </c>
      <c r="G217" t="str">
        <f>IF(SUM('B1.2'!$T233:$Z233)=7,'B1.2'!F233,"")</f>
        <v/>
      </c>
      <c r="H217" s="188" t="str">
        <f>IF(SUM('B1.2'!$T233:$Z233)=7,'B1.2'!G233,"")</f>
        <v/>
      </c>
      <c r="I217" t="str">
        <f>IF(SUM('B1.2'!$T233:$Z233)=7,'B1.2'!H233,"")</f>
        <v/>
      </c>
      <c r="J217" t="str">
        <f>IF(SUM('B1.2'!$T233:$Z233)=7,'B1.2'!I233,"")</f>
        <v/>
      </c>
    </row>
    <row r="218" spans="1:10" x14ac:dyDescent="0.25">
      <c r="A218" t="str">
        <f>IF(SUM('B1.2'!T234:Z234)=7,'Angaben KH-Standort'!$D$27,"")</f>
        <v/>
      </c>
      <c r="B218" t="str">
        <f>IF(SUM('B1.2'!T234:Z234)=7,'Angaben KH-Standort'!$D$26,"")</f>
        <v/>
      </c>
      <c r="C218" t="str">
        <f>IF(SUM('B1.2'!T234:Z234)=7,'Angaben KH-Standort'!$D$13,"")</f>
        <v/>
      </c>
      <c r="D218" t="str">
        <f>IF(SUM('B1.2'!$T234:$Z234)=7,'B1.2'!C234,"")</f>
        <v/>
      </c>
      <c r="E218" t="str">
        <f>IF(SUM('B1.2'!$T234:$Z234)=7,'B1.2'!D234,"")</f>
        <v/>
      </c>
      <c r="F218" t="str">
        <f>IF(SUM('B1.2'!$T234:$Z234)=7,'B1.2'!E234,"")</f>
        <v/>
      </c>
      <c r="G218" t="str">
        <f>IF(SUM('B1.2'!$T234:$Z234)=7,'B1.2'!F234,"")</f>
        <v/>
      </c>
      <c r="H218" s="188" t="str">
        <f>IF(SUM('B1.2'!$T234:$Z234)=7,'B1.2'!G234,"")</f>
        <v/>
      </c>
      <c r="I218" t="str">
        <f>IF(SUM('B1.2'!$T234:$Z234)=7,'B1.2'!H234,"")</f>
        <v/>
      </c>
      <c r="J218" t="str">
        <f>IF(SUM('B1.2'!$T234:$Z234)=7,'B1.2'!I234,"")</f>
        <v/>
      </c>
    </row>
    <row r="219" spans="1:10" x14ac:dyDescent="0.25">
      <c r="A219" t="str">
        <f>IF(SUM('B1.2'!T235:Z235)=7,'Angaben KH-Standort'!$D$27,"")</f>
        <v/>
      </c>
      <c r="B219" t="str">
        <f>IF(SUM('B1.2'!T235:Z235)=7,'Angaben KH-Standort'!$D$26,"")</f>
        <v/>
      </c>
      <c r="C219" t="str">
        <f>IF(SUM('B1.2'!T235:Z235)=7,'Angaben KH-Standort'!$D$13,"")</f>
        <v/>
      </c>
      <c r="D219" t="str">
        <f>IF(SUM('B1.2'!$T235:$Z235)=7,'B1.2'!C235,"")</f>
        <v/>
      </c>
      <c r="E219" t="str">
        <f>IF(SUM('B1.2'!$T235:$Z235)=7,'B1.2'!D235,"")</f>
        <v/>
      </c>
      <c r="F219" t="str">
        <f>IF(SUM('B1.2'!$T235:$Z235)=7,'B1.2'!E235,"")</f>
        <v/>
      </c>
      <c r="G219" t="str">
        <f>IF(SUM('B1.2'!$T235:$Z235)=7,'B1.2'!F235,"")</f>
        <v/>
      </c>
      <c r="H219" s="188" t="str">
        <f>IF(SUM('B1.2'!$T235:$Z235)=7,'B1.2'!G235,"")</f>
        <v/>
      </c>
      <c r="I219" t="str">
        <f>IF(SUM('B1.2'!$T235:$Z235)=7,'B1.2'!H235,"")</f>
        <v/>
      </c>
      <c r="J219" t="str">
        <f>IF(SUM('B1.2'!$T235:$Z235)=7,'B1.2'!I235,"")</f>
        <v/>
      </c>
    </row>
    <row r="220" spans="1:10" x14ac:dyDescent="0.25">
      <c r="A220" t="str">
        <f>IF(SUM('B1.2'!T236:Z236)=7,'Angaben KH-Standort'!$D$27,"")</f>
        <v/>
      </c>
      <c r="B220" t="str">
        <f>IF(SUM('B1.2'!T236:Z236)=7,'Angaben KH-Standort'!$D$26,"")</f>
        <v/>
      </c>
      <c r="C220" t="str">
        <f>IF(SUM('B1.2'!T236:Z236)=7,'Angaben KH-Standort'!$D$13,"")</f>
        <v/>
      </c>
      <c r="D220" t="str">
        <f>IF(SUM('B1.2'!$T236:$Z236)=7,'B1.2'!C236,"")</f>
        <v/>
      </c>
      <c r="E220" t="str">
        <f>IF(SUM('B1.2'!$T236:$Z236)=7,'B1.2'!D236,"")</f>
        <v/>
      </c>
      <c r="F220" t="str">
        <f>IF(SUM('B1.2'!$T236:$Z236)=7,'B1.2'!E236,"")</f>
        <v/>
      </c>
      <c r="G220" t="str">
        <f>IF(SUM('B1.2'!$T236:$Z236)=7,'B1.2'!F236,"")</f>
        <v/>
      </c>
      <c r="H220" s="188" t="str">
        <f>IF(SUM('B1.2'!$T236:$Z236)=7,'B1.2'!G236,"")</f>
        <v/>
      </c>
      <c r="I220" t="str">
        <f>IF(SUM('B1.2'!$T236:$Z236)=7,'B1.2'!H236,"")</f>
        <v/>
      </c>
      <c r="J220" t="str">
        <f>IF(SUM('B1.2'!$T236:$Z236)=7,'B1.2'!I236,"")</f>
        <v/>
      </c>
    </row>
    <row r="221" spans="1:10" x14ac:dyDescent="0.25">
      <c r="A221" t="str">
        <f>IF(SUM('B1.2'!T237:Z237)=7,'Angaben KH-Standort'!$D$27,"")</f>
        <v/>
      </c>
      <c r="B221" t="str">
        <f>IF(SUM('B1.2'!T237:Z237)=7,'Angaben KH-Standort'!$D$26,"")</f>
        <v/>
      </c>
      <c r="C221" t="str">
        <f>IF(SUM('B1.2'!T237:Z237)=7,'Angaben KH-Standort'!$D$13,"")</f>
        <v/>
      </c>
      <c r="D221" t="str">
        <f>IF(SUM('B1.2'!$T237:$Z237)=7,'B1.2'!C237,"")</f>
        <v/>
      </c>
      <c r="E221" t="str">
        <f>IF(SUM('B1.2'!$T237:$Z237)=7,'B1.2'!D237,"")</f>
        <v/>
      </c>
      <c r="F221" t="str">
        <f>IF(SUM('B1.2'!$T237:$Z237)=7,'B1.2'!E237,"")</f>
        <v/>
      </c>
      <c r="G221" t="str">
        <f>IF(SUM('B1.2'!$T237:$Z237)=7,'B1.2'!F237,"")</f>
        <v/>
      </c>
      <c r="H221" s="188" t="str">
        <f>IF(SUM('B1.2'!$T237:$Z237)=7,'B1.2'!G237,"")</f>
        <v/>
      </c>
      <c r="I221" t="str">
        <f>IF(SUM('B1.2'!$T237:$Z237)=7,'B1.2'!H237,"")</f>
        <v/>
      </c>
      <c r="J221" t="str">
        <f>IF(SUM('B1.2'!$T237:$Z237)=7,'B1.2'!I237,"")</f>
        <v/>
      </c>
    </row>
    <row r="222" spans="1:10" x14ac:dyDescent="0.25">
      <c r="A222" t="str">
        <f>IF(SUM('B1.2'!T238:Z238)=7,'Angaben KH-Standort'!$D$27,"")</f>
        <v/>
      </c>
      <c r="B222" t="str">
        <f>IF(SUM('B1.2'!T238:Z238)=7,'Angaben KH-Standort'!$D$26,"")</f>
        <v/>
      </c>
      <c r="C222" t="str">
        <f>IF(SUM('B1.2'!T238:Z238)=7,'Angaben KH-Standort'!$D$13,"")</f>
        <v/>
      </c>
      <c r="D222" t="str">
        <f>IF(SUM('B1.2'!$T238:$Z238)=7,'B1.2'!C238,"")</f>
        <v/>
      </c>
      <c r="E222" t="str">
        <f>IF(SUM('B1.2'!$T238:$Z238)=7,'B1.2'!D238,"")</f>
        <v/>
      </c>
      <c r="F222" t="str">
        <f>IF(SUM('B1.2'!$T238:$Z238)=7,'B1.2'!E238,"")</f>
        <v/>
      </c>
      <c r="G222" t="str">
        <f>IF(SUM('B1.2'!$T238:$Z238)=7,'B1.2'!F238,"")</f>
        <v/>
      </c>
      <c r="H222" s="188" t="str">
        <f>IF(SUM('B1.2'!$T238:$Z238)=7,'B1.2'!G238,"")</f>
        <v/>
      </c>
      <c r="I222" t="str">
        <f>IF(SUM('B1.2'!$T238:$Z238)=7,'B1.2'!H238,"")</f>
        <v/>
      </c>
      <c r="J222" t="str">
        <f>IF(SUM('B1.2'!$T238:$Z238)=7,'B1.2'!I238,"")</f>
        <v/>
      </c>
    </row>
    <row r="223" spans="1:10" x14ac:dyDescent="0.25">
      <c r="A223" t="str">
        <f>IF(SUM('B1.2'!T239:Z239)=7,'Angaben KH-Standort'!$D$27,"")</f>
        <v/>
      </c>
      <c r="B223" t="str">
        <f>IF(SUM('B1.2'!T239:Z239)=7,'Angaben KH-Standort'!$D$26,"")</f>
        <v/>
      </c>
      <c r="C223" t="str">
        <f>IF(SUM('B1.2'!T239:Z239)=7,'Angaben KH-Standort'!$D$13,"")</f>
        <v/>
      </c>
      <c r="D223" t="str">
        <f>IF(SUM('B1.2'!$T239:$Z239)=7,'B1.2'!C239,"")</f>
        <v/>
      </c>
      <c r="E223" t="str">
        <f>IF(SUM('B1.2'!$T239:$Z239)=7,'B1.2'!D239,"")</f>
        <v/>
      </c>
      <c r="F223" t="str">
        <f>IF(SUM('B1.2'!$T239:$Z239)=7,'B1.2'!E239,"")</f>
        <v/>
      </c>
      <c r="G223" t="str">
        <f>IF(SUM('B1.2'!$T239:$Z239)=7,'B1.2'!F239,"")</f>
        <v/>
      </c>
      <c r="H223" s="188" t="str">
        <f>IF(SUM('B1.2'!$T239:$Z239)=7,'B1.2'!G239,"")</f>
        <v/>
      </c>
      <c r="I223" t="str">
        <f>IF(SUM('B1.2'!$T239:$Z239)=7,'B1.2'!H239,"")</f>
        <v/>
      </c>
      <c r="J223" t="str">
        <f>IF(SUM('B1.2'!$T239:$Z239)=7,'B1.2'!I239,"")</f>
        <v/>
      </c>
    </row>
    <row r="224" spans="1:10" x14ac:dyDescent="0.25">
      <c r="A224" t="str">
        <f>IF(SUM('B1.2'!T240:Z240)=7,'Angaben KH-Standort'!$D$27,"")</f>
        <v/>
      </c>
      <c r="B224" t="str">
        <f>IF(SUM('B1.2'!T240:Z240)=7,'Angaben KH-Standort'!$D$26,"")</f>
        <v/>
      </c>
      <c r="C224" t="str">
        <f>IF(SUM('B1.2'!T240:Z240)=7,'Angaben KH-Standort'!$D$13,"")</f>
        <v/>
      </c>
      <c r="D224" t="str">
        <f>IF(SUM('B1.2'!$T240:$Z240)=7,'B1.2'!C240,"")</f>
        <v/>
      </c>
      <c r="E224" t="str">
        <f>IF(SUM('B1.2'!$T240:$Z240)=7,'B1.2'!D240,"")</f>
        <v/>
      </c>
      <c r="F224" t="str">
        <f>IF(SUM('B1.2'!$T240:$Z240)=7,'B1.2'!E240,"")</f>
        <v/>
      </c>
      <c r="G224" t="str">
        <f>IF(SUM('B1.2'!$T240:$Z240)=7,'B1.2'!F240,"")</f>
        <v/>
      </c>
      <c r="H224" s="188" t="str">
        <f>IF(SUM('B1.2'!$T240:$Z240)=7,'B1.2'!G240,"")</f>
        <v/>
      </c>
      <c r="I224" t="str">
        <f>IF(SUM('B1.2'!$T240:$Z240)=7,'B1.2'!H240,"")</f>
        <v/>
      </c>
      <c r="J224" t="str">
        <f>IF(SUM('B1.2'!$T240:$Z240)=7,'B1.2'!I240,"")</f>
        <v/>
      </c>
    </row>
    <row r="225" spans="1:10" x14ac:dyDescent="0.25">
      <c r="A225" t="str">
        <f>IF(SUM('B1.2'!T241:Z241)=7,'Angaben KH-Standort'!$D$27,"")</f>
        <v/>
      </c>
      <c r="B225" t="str">
        <f>IF(SUM('B1.2'!T241:Z241)=7,'Angaben KH-Standort'!$D$26,"")</f>
        <v/>
      </c>
      <c r="C225" t="str">
        <f>IF(SUM('B1.2'!T241:Z241)=7,'Angaben KH-Standort'!$D$13,"")</f>
        <v/>
      </c>
      <c r="D225" t="str">
        <f>IF(SUM('B1.2'!$T241:$Z241)=7,'B1.2'!C241,"")</f>
        <v/>
      </c>
      <c r="E225" t="str">
        <f>IF(SUM('B1.2'!$T241:$Z241)=7,'B1.2'!D241,"")</f>
        <v/>
      </c>
      <c r="F225" t="str">
        <f>IF(SUM('B1.2'!$T241:$Z241)=7,'B1.2'!E241,"")</f>
        <v/>
      </c>
      <c r="G225" t="str">
        <f>IF(SUM('B1.2'!$T241:$Z241)=7,'B1.2'!F241,"")</f>
        <v/>
      </c>
      <c r="H225" s="188" t="str">
        <f>IF(SUM('B1.2'!$T241:$Z241)=7,'B1.2'!G241,"")</f>
        <v/>
      </c>
      <c r="I225" t="str">
        <f>IF(SUM('B1.2'!$T241:$Z241)=7,'B1.2'!H241,"")</f>
        <v/>
      </c>
      <c r="J225" t="str">
        <f>IF(SUM('B1.2'!$T241:$Z241)=7,'B1.2'!I241,"")</f>
        <v/>
      </c>
    </row>
    <row r="226" spans="1:10" x14ac:dyDescent="0.25">
      <c r="A226" t="str">
        <f>IF(SUM('B1.2'!T242:Z242)=7,'Angaben KH-Standort'!$D$27,"")</f>
        <v/>
      </c>
      <c r="B226" t="str">
        <f>IF(SUM('B1.2'!T242:Z242)=7,'Angaben KH-Standort'!$D$26,"")</f>
        <v/>
      </c>
      <c r="C226" t="str">
        <f>IF(SUM('B1.2'!T242:Z242)=7,'Angaben KH-Standort'!$D$13,"")</f>
        <v/>
      </c>
      <c r="D226" t="str">
        <f>IF(SUM('B1.2'!$T242:$Z242)=7,'B1.2'!C242,"")</f>
        <v/>
      </c>
      <c r="E226" t="str">
        <f>IF(SUM('B1.2'!$T242:$Z242)=7,'B1.2'!D242,"")</f>
        <v/>
      </c>
      <c r="F226" t="str">
        <f>IF(SUM('B1.2'!$T242:$Z242)=7,'B1.2'!E242,"")</f>
        <v/>
      </c>
      <c r="G226" t="str">
        <f>IF(SUM('B1.2'!$T242:$Z242)=7,'B1.2'!F242,"")</f>
        <v/>
      </c>
      <c r="H226" s="188" t="str">
        <f>IF(SUM('B1.2'!$T242:$Z242)=7,'B1.2'!G242,"")</f>
        <v/>
      </c>
      <c r="I226" t="str">
        <f>IF(SUM('B1.2'!$T242:$Z242)=7,'B1.2'!H242,"")</f>
        <v/>
      </c>
      <c r="J226" t="str">
        <f>IF(SUM('B1.2'!$T242:$Z242)=7,'B1.2'!I242,"")</f>
        <v/>
      </c>
    </row>
    <row r="227" spans="1:10" x14ac:dyDescent="0.25">
      <c r="A227" t="str">
        <f>IF(SUM('B1.2'!T243:Z243)=7,'Angaben KH-Standort'!$D$27,"")</f>
        <v/>
      </c>
      <c r="B227" t="str">
        <f>IF(SUM('B1.2'!T243:Z243)=7,'Angaben KH-Standort'!$D$26,"")</f>
        <v/>
      </c>
      <c r="C227" t="str">
        <f>IF(SUM('B1.2'!T243:Z243)=7,'Angaben KH-Standort'!$D$13,"")</f>
        <v/>
      </c>
      <c r="D227" t="str">
        <f>IF(SUM('B1.2'!$T243:$Z243)=7,'B1.2'!C243,"")</f>
        <v/>
      </c>
      <c r="E227" t="str">
        <f>IF(SUM('B1.2'!$T243:$Z243)=7,'B1.2'!D243,"")</f>
        <v/>
      </c>
      <c r="F227" t="str">
        <f>IF(SUM('B1.2'!$T243:$Z243)=7,'B1.2'!E243,"")</f>
        <v/>
      </c>
      <c r="G227" t="str">
        <f>IF(SUM('B1.2'!$T243:$Z243)=7,'B1.2'!F243,"")</f>
        <v/>
      </c>
      <c r="H227" s="188" t="str">
        <f>IF(SUM('B1.2'!$T243:$Z243)=7,'B1.2'!G243,"")</f>
        <v/>
      </c>
      <c r="I227" t="str">
        <f>IF(SUM('B1.2'!$T243:$Z243)=7,'B1.2'!H243,"")</f>
        <v/>
      </c>
      <c r="J227" t="str">
        <f>IF(SUM('B1.2'!$T243:$Z243)=7,'B1.2'!I243,"")</f>
        <v/>
      </c>
    </row>
    <row r="228" spans="1:10" x14ac:dyDescent="0.25">
      <c r="A228" t="str">
        <f>IF(SUM('B1.2'!T244:Z244)=7,'Angaben KH-Standort'!$D$27,"")</f>
        <v/>
      </c>
      <c r="B228" t="str">
        <f>IF(SUM('B1.2'!T244:Z244)=7,'Angaben KH-Standort'!$D$26,"")</f>
        <v/>
      </c>
      <c r="C228" t="str">
        <f>IF(SUM('B1.2'!T244:Z244)=7,'Angaben KH-Standort'!$D$13,"")</f>
        <v/>
      </c>
      <c r="D228" t="str">
        <f>IF(SUM('B1.2'!$T244:$Z244)=7,'B1.2'!C244,"")</f>
        <v/>
      </c>
      <c r="E228" t="str">
        <f>IF(SUM('B1.2'!$T244:$Z244)=7,'B1.2'!D244,"")</f>
        <v/>
      </c>
      <c r="F228" t="str">
        <f>IF(SUM('B1.2'!$T244:$Z244)=7,'B1.2'!E244,"")</f>
        <v/>
      </c>
      <c r="G228" t="str">
        <f>IF(SUM('B1.2'!$T244:$Z244)=7,'B1.2'!F244,"")</f>
        <v/>
      </c>
      <c r="H228" s="188" t="str">
        <f>IF(SUM('B1.2'!$T244:$Z244)=7,'B1.2'!G244,"")</f>
        <v/>
      </c>
      <c r="I228" t="str">
        <f>IF(SUM('B1.2'!$T244:$Z244)=7,'B1.2'!H244,"")</f>
        <v/>
      </c>
      <c r="J228" t="str">
        <f>IF(SUM('B1.2'!$T244:$Z244)=7,'B1.2'!I244,"")</f>
        <v/>
      </c>
    </row>
    <row r="229" spans="1:10" x14ac:dyDescent="0.25">
      <c r="A229" t="str">
        <f>IF(SUM('B1.2'!T245:Z245)=7,'Angaben KH-Standort'!$D$27,"")</f>
        <v/>
      </c>
      <c r="B229" t="str">
        <f>IF(SUM('B1.2'!T245:Z245)=7,'Angaben KH-Standort'!$D$26,"")</f>
        <v/>
      </c>
      <c r="C229" t="str">
        <f>IF(SUM('B1.2'!T245:Z245)=7,'Angaben KH-Standort'!$D$13,"")</f>
        <v/>
      </c>
      <c r="D229" t="str">
        <f>IF(SUM('B1.2'!$T245:$Z245)=7,'B1.2'!C245,"")</f>
        <v/>
      </c>
      <c r="E229" t="str">
        <f>IF(SUM('B1.2'!$T245:$Z245)=7,'B1.2'!D245,"")</f>
        <v/>
      </c>
      <c r="F229" t="str">
        <f>IF(SUM('B1.2'!$T245:$Z245)=7,'B1.2'!E245,"")</f>
        <v/>
      </c>
      <c r="G229" t="str">
        <f>IF(SUM('B1.2'!$T245:$Z245)=7,'B1.2'!F245,"")</f>
        <v/>
      </c>
      <c r="H229" s="188" t="str">
        <f>IF(SUM('B1.2'!$T245:$Z245)=7,'B1.2'!G245,"")</f>
        <v/>
      </c>
      <c r="I229" t="str">
        <f>IF(SUM('B1.2'!$T245:$Z245)=7,'B1.2'!H245,"")</f>
        <v/>
      </c>
      <c r="J229" t="str">
        <f>IF(SUM('B1.2'!$T245:$Z245)=7,'B1.2'!I245,"")</f>
        <v/>
      </c>
    </row>
    <row r="230" spans="1:10" x14ac:dyDescent="0.25">
      <c r="A230" t="str">
        <f>IF(SUM('B1.2'!T246:Z246)=7,'Angaben KH-Standort'!$D$27,"")</f>
        <v/>
      </c>
      <c r="B230" t="str">
        <f>IF(SUM('B1.2'!T246:Z246)=7,'Angaben KH-Standort'!$D$26,"")</f>
        <v/>
      </c>
      <c r="C230" t="str">
        <f>IF(SUM('B1.2'!T246:Z246)=7,'Angaben KH-Standort'!$D$13,"")</f>
        <v/>
      </c>
      <c r="D230" t="str">
        <f>IF(SUM('B1.2'!$T246:$Z246)=7,'B1.2'!C246,"")</f>
        <v/>
      </c>
      <c r="E230" t="str">
        <f>IF(SUM('B1.2'!$T246:$Z246)=7,'B1.2'!D246,"")</f>
        <v/>
      </c>
      <c r="F230" t="str">
        <f>IF(SUM('B1.2'!$T246:$Z246)=7,'B1.2'!E246,"")</f>
        <v/>
      </c>
      <c r="G230" t="str">
        <f>IF(SUM('B1.2'!$T246:$Z246)=7,'B1.2'!F246,"")</f>
        <v/>
      </c>
      <c r="H230" s="188" t="str">
        <f>IF(SUM('B1.2'!$T246:$Z246)=7,'B1.2'!G246,"")</f>
        <v/>
      </c>
      <c r="I230" t="str">
        <f>IF(SUM('B1.2'!$T246:$Z246)=7,'B1.2'!H246,"")</f>
        <v/>
      </c>
      <c r="J230" t="str">
        <f>IF(SUM('B1.2'!$T246:$Z246)=7,'B1.2'!I246,"")</f>
        <v/>
      </c>
    </row>
    <row r="231" spans="1:10" x14ac:dyDescent="0.25">
      <c r="A231" t="str">
        <f>IF(SUM('B1.2'!T247:Z247)=7,'Angaben KH-Standort'!$D$27,"")</f>
        <v/>
      </c>
      <c r="B231" t="str">
        <f>IF(SUM('B1.2'!T247:Z247)=7,'Angaben KH-Standort'!$D$26,"")</f>
        <v/>
      </c>
      <c r="C231" t="str">
        <f>IF(SUM('B1.2'!T247:Z247)=7,'Angaben KH-Standort'!$D$13,"")</f>
        <v/>
      </c>
      <c r="D231" t="str">
        <f>IF(SUM('B1.2'!$T247:$Z247)=7,'B1.2'!C247,"")</f>
        <v/>
      </c>
      <c r="E231" t="str">
        <f>IF(SUM('B1.2'!$T247:$Z247)=7,'B1.2'!D247,"")</f>
        <v/>
      </c>
      <c r="F231" t="str">
        <f>IF(SUM('B1.2'!$T247:$Z247)=7,'B1.2'!E247,"")</f>
        <v/>
      </c>
      <c r="G231" t="str">
        <f>IF(SUM('B1.2'!$T247:$Z247)=7,'B1.2'!F247,"")</f>
        <v/>
      </c>
      <c r="H231" s="188" t="str">
        <f>IF(SUM('B1.2'!$T247:$Z247)=7,'B1.2'!G247,"")</f>
        <v/>
      </c>
      <c r="I231" t="str">
        <f>IF(SUM('B1.2'!$T247:$Z247)=7,'B1.2'!H247,"")</f>
        <v/>
      </c>
      <c r="J231" t="str">
        <f>IF(SUM('B1.2'!$T247:$Z247)=7,'B1.2'!I247,"")</f>
        <v/>
      </c>
    </row>
    <row r="232" spans="1:10" x14ac:dyDescent="0.25">
      <c r="A232" t="str">
        <f>IF(SUM('B1.2'!T248:Z248)=7,'Angaben KH-Standort'!$D$27,"")</f>
        <v/>
      </c>
      <c r="B232" t="str">
        <f>IF(SUM('B1.2'!T248:Z248)=7,'Angaben KH-Standort'!$D$26,"")</f>
        <v/>
      </c>
      <c r="C232" t="str">
        <f>IF(SUM('B1.2'!T248:Z248)=7,'Angaben KH-Standort'!$D$13,"")</f>
        <v/>
      </c>
      <c r="D232" t="str">
        <f>IF(SUM('B1.2'!$T248:$Z248)=7,'B1.2'!C248,"")</f>
        <v/>
      </c>
      <c r="E232" t="str">
        <f>IF(SUM('B1.2'!$T248:$Z248)=7,'B1.2'!D248,"")</f>
        <v/>
      </c>
      <c r="F232" t="str">
        <f>IF(SUM('B1.2'!$T248:$Z248)=7,'B1.2'!E248,"")</f>
        <v/>
      </c>
      <c r="G232" t="str">
        <f>IF(SUM('B1.2'!$T248:$Z248)=7,'B1.2'!F248,"")</f>
        <v/>
      </c>
      <c r="H232" s="188" t="str">
        <f>IF(SUM('B1.2'!$T248:$Z248)=7,'B1.2'!G248,"")</f>
        <v/>
      </c>
      <c r="I232" t="str">
        <f>IF(SUM('B1.2'!$T248:$Z248)=7,'B1.2'!H248,"")</f>
        <v/>
      </c>
      <c r="J232" t="str">
        <f>IF(SUM('B1.2'!$T248:$Z248)=7,'B1.2'!I248,"")</f>
        <v/>
      </c>
    </row>
    <row r="233" spans="1:10" x14ac:dyDescent="0.25">
      <c r="A233" t="str">
        <f>IF(SUM('B1.2'!T249:Z249)=7,'Angaben KH-Standort'!$D$27,"")</f>
        <v/>
      </c>
      <c r="B233" t="str">
        <f>IF(SUM('B1.2'!T249:Z249)=7,'Angaben KH-Standort'!$D$26,"")</f>
        <v/>
      </c>
      <c r="C233" t="str">
        <f>IF(SUM('B1.2'!T249:Z249)=7,'Angaben KH-Standort'!$D$13,"")</f>
        <v/>
      </c>
      <c r="D233" t="str">
        <f>IF(SUM('B1.2'!$T249:$Z249)=7,'B1.2'!C249,"")</f>
        <v/>
      </c>
      <c r="E233" t="str">
        <f>IF(SUM('B1.2'!$T249:$Z249)=7,'B1.2'!D249,"")</f>
        <v/>
      </c>
      <c r="F233" t="str">
        <f>IF(SUM('B1.2'!$T249:$Z249)=7,'B1.2'!E249,"")</f>
        <v/>
      </c>
      <c r="G233" t="str">
        <f>IF(SUM('B1.2'!$T249:$Z249)=7,'B1.2'!F249,"")</f>
        <v/>
      </c>
      <c r="H233" s="188" t="str">
        <f>IF(SUM('B1.2'!$T249:$Z249)=7,'B1.2'!G249,"")</f>
        <v/>
      </c>
      <c r="I233" t="str">
        <f>IF(SUM('B1.2'!$T249:$Z249)=7,'B1.2'!H249,"")</f>
        <v/>
      </c>
      <c r="J233" t="str">
        <f>IF(SUM('B1.2'!$T249:$Z249)=7,'B1.2'!I249,"")</f>
        <v/>
      </c>
    </row>
    <row r="234" spans="1:10" x14ac:dyDescent="0.25">
      <c r="A234" t="str">
        <f>IF(SUM('B1.2'!T250:Z250)=7,'Angaben KH-Standort'!$D$27,"")</f>
        <v/>
      </c>
      <c r="B234" t="str">
        <f>IF(SUM('B1.2'!T250:Z250)=7,'Angaben KH-Standort'!$D$26,"")</f>
        <v/>
      </c>
      <c r="C234" t="str">
        <f>IF(SUM('B1.2'!T250:Z250)=7,'Angaben KH-Standort'!$D$13,"")</f>
        <v/>
      </c>
      <c r="D234" t="str">
        <f>IF(SUM('B1.2'!$T250:$Z250)=7,'B1.2'!C250,"")</f>
        <v/>
      </c>
      <c r="E234" t="str">
        <f>IF(SUM('B1.2'!$T250:$Z250)=7,'B1.2'!D250,"")</f>
        <v/>
      </c>
      <c r="F234" t="str">
        <f>IF(SUM('B1.2'!$T250:$Z250)=7,'B1.2'!E250,"")</f>
        <v/>
      </c>
      <c r="G234" t="str">
        <f>IF(SUM('B1.2'!$T250:$Z250)=7,'B1.2'!F250,"")</f>
        <v/>
      </c>
      <c r="H234" s="188" t="str">
        <f>IF(SUM('B1.2'!$T250:$Z250)=7,'B1.2'!G250,"")</f>
        <v/>
      </c>
      <c r="I234" t="str">
        <f>IF(SUM('B1.2'!$T250:$Z250)=7,'B1.2'!H250,"")</f>
        <v/>
      </c>
      <c r="J234" t="str">
        <f>IF(SUM('B1.2'!$T250:$Z250)=7,'B1.2'!I250,"")</f>
        <v/>
      </c>
    </row>
    <row r="235" spans="1:10" x14ac:dyDescent="0.25">
      <c r="A235" t="str">
        <f>IF(SUM('B1.2'!T251:Z251)=7,'Angaben KH-Standort'!$D$27,"")</f>
        <v/>
      </c>
      <c r="B235" t="str">
        <f>IF(SUM('B1.2'!T251:Z251)=7,'Angaben KH-Standort'!$D$26,"")</f>
        <v/>
      </c>
      <c r="C235" t="str">
        <f>IF(SUM('B1.2'!T251:Z251)=7,'Angaben KH-Standort'!$D$13,"")</f>
        <v/>
      </c>
      <c r="D235" t="str">
        <f>IF(SUM('B1.2'!$T251:$Z251)=7,'B1.2'!C251,"")</f>
        <v/>
      </c>
      <c r="E235" t="str">
        <f>IF(SUM('B1.2'!$T251:$Z251)=7,'B1.2'!D251,"")</f>
        <v/>
      </c>
      <c r="F235" t="str">
        <f>IF(SUM('B1.2'!$T251:$Z251)=7,'B1.2'!E251,"")</f>
        <v/>
      </c>
      <c r="G235" t="str">
        <f>IF(SUM('B1.2'!$T251:$Z251)=7,'B1.2'!F251,"")</f>
        <v/>
      </c>
      <c r="H235" s="188" t="str">
        <f>IF(SUM('B1.2'!$T251:$Z251)=7,'B1.2'!G251,"")</f>
        <v/>
      </c>
      <c r="I235" t="str">
        <f>IF(SUM('B1.2'!$T251:$Z251)=7,'B1.2'!H251,"")</f>
        <v/>
      </c>
      <c r="J235" t="str">
        <f>IF(SUM('B1.2'!$T251:$Z251)=7,'B1.2'!I251,"")</f>
        <v/>
      </c>
    </row>
    <row r="236" spans="1:10" x14ac:dyDescent="0.25">
      <c r="A236" t="str">
        <f>IF(SUM('B1.2'!T252:Z252)=7,'Angaben KH-Standort'!$D$27,"")</f>
        <v/>
      </c>
      <c r="B236" t="str">
        <f>IF(SUM('B1.2'!T252:Z252)=7,'Angaben KH-Standort'!$D$26,"")</f>
        <v/>
      </c>
      <c r="C236" t="str">
        <f>IF(SUM('B1.2'!T252:Z252)=7,'Angaben KH-Standort'!$D$13,"")</f>
        <v/>
      </c>
      <c r="D236" t="str">
        <f>IF(SUM('B1.2'!$T252:$Z252)=7,'B1.2'!C252,"")</f>
        <v/>
      </c>
      <c r="E236" t="str">
        <f>IF(SUM('B1.2'!$T252:$Z252)=7,'B1.2'!D252,"")</f>
        <v/>
      </c>
      <c r="F236" t="str">
        <f>IF(SUM('B1.2'!$T252:$Z252)=7,'B1.2'!E252,"")</f>
        <v/>
      </c>
      <c r="G236" t="str">
        <f>IF(SUM('B1.2'!$T252:$Z252)=7,'B1.2'!F252,"")</f>
        <v/>
      </c>
      <c r="H236" s="188" t="str">
        <f>IF(SUM('B1.2'!$T252:$Z252)=7,'B1.2'!G252,"")</f>
        <v/>
      </c>
      <c r="I236" t="str">
        <f>IF(SUM('B1.2'!$T252:$Z252)=7,'B1.2'!H252,"")</f>
        <v/>
      </c>
      <c r="J236" t="str">
        <f>IF(SUM('B1.2'!$T252:$Z252)=7,'B1.2'!I252,"")</f>
        <v/>
      </c>
    </row>
    <row r="237" spans="1:10" x14ac:dyDescent="0.25">
      <c r="A237" t="str">
        <f>IF(SUM('B1.2'!T253:Z253)=7,'Angaben KH-Standort'!$D$27,"")</f>
        <v/>
      </c>
      <c r="B237" t="str">
        <f>IF(SUM('B1.2'!T253:Z253)=7,'Angaben KH-Standort'!$D$26,"")</f>
        <v/>
      </c>
      <c r="C237" t="str">
        <f>IF(SUM('B1.2'!T253:Z253)=7,'Angaben KH-Standort'!$D$13,"")</f>
        <v/>
      </c>
      <c r="D237" t="str">
        <f>IF(SUM('B1.2'!$T253:$Z253)=7,'B1.2'!C253,"")</f>
        <v/>
      </c>
      <c r="E237" t="str">
        <f>IF(SUM('B1.2'!$T253:$Z253)=7,'B1.2'!D253,"")</f>
        <v/>
      </c>
      <c r="F237" t="str">
        <f>IF(SUM('B1.2'!$T253:$Z253)=7,'B1.2'!E253,"")</f>
        <v/>
      </c>
      <c r="G237" t="str">
        <f>IF(SUM('B1.2'!$T253:$Z253)=7,'B1.2'!F253,"")</f>
        <v/>
      </c>
      <c r="H237" s="188" t="str">
        <f>IF(SUM('B1.2'!$T253:$Z253)=7,'B1.2'!G253,"")</f>
        <v/>
      </c>
      <c r="I237" t="str">
        <f>IF(SUM('B1.2'!$T253:$Z253)=7,'B1.2'!H253,"")</f>
        <v/>
      </c>
      <c r="J237" t="str">
        <f>IF(SUM('B1.2'!$T253:$Z253)=7,'B1.2'!I253,"")</f>
        <v/>
      </c>
    </row>
    <row r="238" spans="1:10" x14ac:dyDescent="0.25">
      <c r="A238" t="str">
        <f>IF(SUM('B1.2'!T254:Z254)=7,'Angaben KH-Standort'!$D$27,"")</f>
        <v/>
      </c>
      <c r="B238" t="str">
        <f>IF(SUM('B1.2'!T254:Z254)=7,'Angaben KH-Standort'!$D$26,"")</f>
        <v/>
      </c>
      <c r="C238" t="str">
        <f>IF(SUM('B1.2'!T254:Z254)=7,'Angaben KH-Standort'!$D$13,"")</f>
        <v/>
      </c>
      <c r="D238" t="str">
        <f>IF(SUM('B1.2'!$T254:$Z254)=7,'B1.2'!C254,"")</f>
        <v/>
      </c>
      <c r="E238" t="str">
        <f>IF(SUM('B1.2'!$T254:$Z254)=7,'B1.2'!D254,"")</f>
        <v/>
      </c>
      <c r="F238" t="str">
        <f>IF(SUM('B1.2'!$T254:$Z254)=7,'B1.2'!E254,"")</f>
        <v/>
      </c>
      <c r="G238" t="str">
        <f>IF(SUM('B1.2'!$T254:$Z254)=7,'B1.2'!F254,"")</f>
        <v/>
      </c>
      <c r="H238" s="188" t="str">
        <f>IF(SUM('B1.2'!$T254:$Z254)=7,'B1.2'!G254,"")</f>
        <v/>
      </c>
      <c r="I238" t="str">
        <f>IF(SUM('B1.2'!$T254:$Z254)=7,'B1.2'!H254,"")</f>
        <v/>
      </c>
      <c r="J238" t="str">
        <f>IF(SUM('B1.2'!$T254:$Z254)=7,'B1.2'!I254,"")</f>
        <v/>
      </c>
    </row>
    <row r="239" spans="1:10" x14ac:dyDescent="0.25">
      <c r="A239" t="str">
        <f>IF(SUM('B1.2'!T255:Z255)=7,'Angaben KH-Standort'!$D$27,"")</f>
        <v/>
      </c>
      <c r="B239" t="str">
        <f>IF(SUM('B1.2'!T255:Z255)=7,'Angaben KH-Standort'!$D$26,"")</f>
        <v/>
      </c>
      <c r="C239" t="str">
        <f>IF(SUM('B1.2'!T255:Z255)=7,'Angaben KH-Standort'!$D$13,"")</f>
        <v/>
      </c>
      <c r="D239" t="str">
        <f>IF(SUM('B1.2'!$T255:$Z255)=7,'B1.2'!C255,"")</f>
        <v/>
      </c>
      <c r="E239" t="str">
        <f>IF(SUM('B1.2'!$T255:$Z255)=7,'B1.2'!D255,"")</f>
        <v/>
      </c>
      <c r="F239" t="str">
        <f>IF(SUM('B1.2'!$T255:$Z255)=7,'B1.2'!E255,"")</f>
        <v/>
      </c>
      <c r="G239" t="str">
        <f>IF(SUM('B1.2'!$T255:$Z255)=7,'B1.2'!F255,"")</f>
        <v/>
      </c>
      <c r="H239" s="188" t="str">
        <f>IF(SUM('B1.2'!$T255:$Z255)=7,'B1.2'!G255,"")</f>
        <v/>
      </c>
      <c r="I239" t="str">
        <f>IF(SUM('B1.2'!$T255:$Z255)=7,'B1.2'!H255,"")</f>
        <v/>
      </c>
      <c r="J239" t="str">
        <f>IF(SUM('B1.2'!$T255:$Z255)=7,'B1.2'!I255,"")</f>
        <v/>
      </c>
    </row>
    <row r="240" spans="1:10" x14ac:dyDescent="0.25">
      <c r="A240" t="str">
        <f>IF(SUM('B1.2'!T256:Z256)=7,'Angaben KH-Standort'!$D$27,"")</f>
        <v/>
      </c>
      <c r="B240" t="str">
        <f>IF(SUM('B1.2'!T256:Z256)=7,'Angaben KH-Standort'!$D$26,"")</f>
        <v/>
      </c>
      <c r="C240" t="str">
        <f>IF(SUM('B1.2'!T256:Z256)=7,'Angaben KH-Standort'!$D$13,"")</f>
        <v/>
      </c>
      <c r="D240" t="str">
        <f>IF(SUM('B1.2'!$T256:$Z256)=7,'B1.2'!C256,"")</f>
        <v/>
      </c>
      <c r="E240" t="str">
        <f>IF(SUM('B1.2'!$T256:$Z256)=7,'B1.2'!D256,"")</f>
        <v/>
      </c>
      <c r="F240" t="str">
        <f>IF(SUM('B1.2'!$T256:$Z256)=7,'B1.2'!E256,"")</f>
        <v/>
      </c>
      <c r="G240" t="str">
        <f>IF(SUM('B1.2'!$T256:$Z256)=7,'B1.2'!F256,"")</f>
        <v/>
      </c>
      <c r="H240" s="188" t="str">
        <f>IF(SUM('B1.2'!$T256:$Z256)=7,'B1.2'!G256,"")</f>
        <v/>
      </c>
      <c r="I240" t="str">
        <f>IF(SUM('B1.2'!$T256:$Z256)=7,'B1.2'!H256,"")</f>
        <v/>
      </c>
      <c r="J240" t="str">
        <f>IF(SUM('B1.2'!$T256:$Z256)=7,'B1.2'!I256,"")</f>
        <v/>
      </c>
    </row>
    <row r="241" spans="1:10" x14ac:dyDescent="0.25">
      <c r="A241" t="str">
        <f>IF(SUM('B1.2'!T257:Z257)=7,'Angaben KH-Standort'!$D$27,"")</f>
        <v/>
      </c>
      <c r="B241" t="str">
        <f>IF(SUM('B1.2'!T257:Z257)=7,'Angaben KH-Standort'!$D$26,"")</f>
        <v/>
      </c>
      <c r="C241" t="str">
        <f>IF(SUM('B1.2'!T257:Z257)=7,'Angaben KH-Standort'!$D$13,"")</f>
        <v/>
      </c>
      <c r="D241" t="str">
        <f>IF(SUM('B1.2'!$T257:$Z257)=7,'B1.2'!C257,"")</f>
        <v/>
      </c>
      <c r="E241" t="str">
        <f>IF(SUM('B1.2'!$T257:$Z257)=7,'B1.2'!D257,"")</f>
        <v/>
      </c>
      <c r="F241" t="str">
        <f>IF(SUM('B1.2'!$T257:$Z257)=7,'B1.2'!E257,"")</f>
        <v/>
      </c>
      <c r="G241" t="str">
        <f>IF(SUM('B1.2'!$T257:$Z257)=7,'B1.2'!F257,"")</f>
        <v/>
      </c>
      <c r="H241" s="188" t="str">
        <f>IF(SUM('B1.2'!$T257:$Z257)=7,'B1.2'!G257,"")</f>
        <v/>
      </c>
      <c r="I241" t="str">
        <f>IF(SUM('B1.2'!$T257:$Z257)=7,'B1.2'!H257,"")</f>
        <v/>
      </c>
      <c r="J241" t="str">
        <f>IF(SUM('B1.2'!$T257:$Z257)=7,'B1.2'!I257,"")</f>
        <v/>
      </c>
    </row>
    <row r="242" spans="1:10" x14ac:dyDescent="0.25">
      <c r="A242" t="str">
        <f>IF(SUM('B1.2'!T258:Z258)=7,'Angaben KH-Standort'!$D$27,"")</f>
        <v/>
      </c>
      <c r="B242" t="str">
        <f>IF(SUM('B1.2'!T258:Z258)=7,'Angaben KH-Standort'!$D$26,"")</f>
        <v/>
      </c>
      <c r="C242" t="str">
        <f>IF(SUM('B1.2'!T258:Z258)=7,'Angaben KH-Standort'!$D$13,"")</f>
        <v/>
      </c>
      <c r="D242" t="str">
        <f>IF(SUM('B1.2'!$T258:$Z258)=7,'B1.2'!C258,"")</f>
        <v/>
      </c>
      <c r="E242" t="str">
        <f>IF(SUM('B1.2'!$T258:$Z258)=7,'B1.2'!D258,"")</f>
        <v/>
      </c>
      <c r="F242" t="str">
        <f>IF(SUM('B1.2'!$T258:$Z258)=7,'B1.2'!E258,"")</f>
        <v/>
      </c>
      <c r="G242" t="str">
        <f>IF(SUM('B1.2'!$T258:$Z258)=7,'B1.2'!F258,"")</f>
        <v/>
      </c>
      <c r="H242" s="188" t="str">
        <f>IF(SUM('B1.2'!$T258:$Z258)=7,'B1.2'!G258,"")</f>
        <v/>
      </c>
      <c r="I242" t="str">
        <f>IF(SUM('B1.2'!$T258:$Z258)=7,'B1.2'!H258,"")</f>
        <v/>
      </c>
      <c r="J242" t="str">
        <f>IF(SUM('B1.2'!$T258:$Z258)=7,'B1.2'!I258,"")</f>
        <v/>
      </c>
    </row>
    <row r="243" spans="1:10" x14ac:dyDescent="0.25">
      <c r="A243" t="str">
        <f>IF(SUM('B1.2'!T259:Z259)=7,'Angaben KH-Standort'!$D$27,"")</f>
        <v/>
      </c>
      <c r="B243" t="str">
        <f>IF(SUM('B1.2'!T259:Z259)=7,'Angaben KH-Standort'!$D$26,"")</f>
        <v/>
      </c>
      <c r="C243" t="str">
        <f>IF(SUM('B1.2'!T259:Z259)=7,'Angaben KH-Standort'!$D$13,"")</f>
        <v/>
      </c>
      <c r="D243" t="str">
        <f>IF(SUM('B1.2'!$T259:$Z259)=7,'B1.2'!C259,"")</f>
        <v/>
      </c>
      <c r="E243" t="str">
        <f>IF(SUM('B1.2'!$T259:$Z259)=7,'B1.2'!D259,"")</f>
        <v/>
      </c>
      <c r="F243" t="str">
        <f>IF(SUM('B1.2'!$T259:$Z259)=7,'B1.2'!E259,"")</f>
        <v/>
      </c>
      <c r="G243" t="str">
        <f>IF(SUM('B1.2'!$T259:$Z259)=7,'B1.2'!F259,"")</f>
        <v/>
      </c>
      <c r="H243" s="188" t="str">
        <f>IF(SUM('B1.2'!$T259:$Z259)=7,'B1.2'!G259,"")</f>
        <v/>
      </c>
      <c r="I243" t="str">
        <f>IF(SUM('B1.2'!$T259:$Z259)=7,'B1.2'!H259,"")</f>
        <v/>
      </c>
      <c r="J243" t="str">
        <f>IF(SUM('B1.2'!$T259:$Z259)=7,'B1.2'!I259,"")</f>
        <v/>
      </c>
    </row>
    <row r="244" spans="1:10" x14ac:dyDescent="0.25">
      <c r="A244" t="str">
        <f>IF(SUM('B1.2'!T260:Z260)=7,'Angaben KH-Standort'!$D$27,"")</f>
        <v/>
      </c>
      <c r="B244" t="str">
        <f>IF(SUM('B1.2'!T260:Z260)=7,'Angaben KH-Standort'!$D$26,"")</f>
        <v/>
      </c>
      <c r="C244" t="str">
        <f>IF(SUM('B1.2'!T260:Z260)=7,'Angaben KH-Standort'!$D$13,"")</f>
        <v/>
      </c>
      <c r="D244" t="str">
        <f>IF(SUM('B1.2'!$T260:$Z260)=7,'B1.2'!C260,"")</f>
        <v/>
      </c>
      <c r="E244" t="str">
        <f>IF(SUM('B1.2'!$T260:$Z260)=7,'B1.2'!D260,"")</f>
        <v/>
      </c>
      <c r="F244" t="str">
        <f>IF(SUM('B1.2'!$T260:$Z260)=7,'B1.2'!E260,"")</f>
        <v/>
      </c>
      <c r="G244" t="str">
        <f>IF(SUM('B1.2'!$T260:$Z260)=7,'B1.2'!F260,"")</f>
        <v/>
      </c>
      <c r="H244" s="188" t="str">
        <f>IF(SUM('B1.2'!$T260:$Z260)=7,'B1.2'!G260,"")</f>
        <v/>
      </c>
      <c r="I244" t="str">
        <f>IF(SUM('B1.2'!$T260:$Z260)=7,'B1.2'!H260,"")</f>
        <v/>
      </c>
      <c r="J244" t="str">
        <f>IF(SUM('B1.2'!$T260:$Z260)=7,'B1.2'!I260,"")</f>
        <v/>
      </c>
    </row>
    <row r="245" spans="1:10" x14ac:dyDescent="0.25">
      <c r="A245" t="str">
        <f>IF(SUM('B1.2'!T261:Z261)=7,'Angaben KH-Standort'!$D$27,"")</f>
        <v/>
      </c>
      <c r="B245" t="str">
        <f>IF(SUM('B1.2'!T261:Z261)=7,'Angaben KH-Standort'!$D$26,"")</f>
        <v/>
      </c>
      <c r="C245" t="str">
        <f>IF(SUM('B1.2'!T261:Z261)=7,'Angaben KH-Standort'!$D$13,"")</f>
        <v/>
      </c>
      <c r="D245" t="str">
        <f>IF(SUM('B1.2'!$T261:$Z261)=7,'B1.2'!C261,"")</f>
        <v/>
      </c>
      <c r="E245" t="str">
        <f>IF(SUM('B1.2'!$T261:$Z261)=7,'B1.2'!D261,"")</f>
        <v/>
      </c>
      <c r="F245" t="str">
        <f>IF(SUM('B1.2'!$T261:$Z261)=7,'B1.2'!E261,"")</f>
        <v/>
      </c>
      <c r="G245" t="str">
        <f>IF(SUM('B1.2'!$T261:$Z261)=7,'B1.2'!F261,"")</f>
        <v/>
      </c>
      <c r="H245" s="188" t="str">
        <f>IF(SUM('B1.2'!$T261:$Z261)=7,'B1.2'!G261,"")</f>
        <v/>
      </c>
      <c r="I245" t="str">
        <f>IF(SUM('B1.2'!$T261:$Z261)=7,'B1.2'!H261,"")</f>
        <v/>
      </c>
      <c r="J245" t="str">
        <f>IF(SUM('B1.2'!$T261:$Z261)=7,'B1.2'!I261,"")</f>
        <v/>
      </c>
    </row>
    <row r="246" spans="1:10" x14ac:dyDescent="0.25">
      <c r="A246" t="str">
        <f>IF(SUM('B1.2'!T262:Z262)=7,'Angaben KH-Standort'!$D$27,"")</f>
        <v/>
      </c>
      <c r="B246" t="str">
        <f>IF(SUM('B1.2'!T262:Z262)=7,'Angaben KH-Standort'!$D$26,"")</f>
        <v/>
      </c>
      <c r="C246" t="str">
        <f>IF(SUM('B1.2'!T262:Z262)=7,'Angaben KH-Standort'!$D$13,"")</f>
        <v/>
      </c>
      <c r="D246" t="str">
        <f>IF(SUM('B1.2'!$T262:$Z262)=7,'B1.2'!C262,"")</f>
        <v/>
      </c>
      <c r="E246" t="str">
        <f>IF(SUM('B1.2'!$T262:$Z262)=7,'B1.2'!D262,"")</f>
        <v/>
      </c>
      <c r="F246" t="str">
        <f>IF(SUM('B1.2'!$T262:$Z262)=7,'B1.2'!E262,"")</f>
        <v/>
      </c>
      <c r="G246" t="str">
        <f>IF(SUM('B1.2'!$T262:$Z262)=7,'B1.2'!F262,"")</f>
        <v/>
      </c>
      <c r="H246" s="188" t="str">
        <f>IF(SUM('B1.2'!$T262:$Z262)=7,'B1.2'!G262,"")</f>
        <v/>
      </c>
      <c r="I246" t="str">
        <f>IF(SUM('B1.2'!$T262:$Z262)=7,'B1.2'!H262,"")</f>
        <v/>
      </c>
      <c r="J246" t="str">
        <f>IF(SUM('B1.2'!$T262:$Z262)=7,'B1.2'!I262,"")</f>
        <v/>
      </c>
    </row>
    <row r="247" spans="1:10" x14ac:dyDescent="0.25">
      <c r="A247" t="str">
        <f>IF(SUM('B1.2'!T263:Z263)=7,'Angaben KH-Standort'!$D$27,"")</f>
        <v/>
      </c>
      <c r="B247" t="str">
        <f>IF(SUM('B1.2'!T263:Z263)=7,'Angaben KH-Standort'!$D$26,"")</f>
        <v/>
      </c>
      <c r="C247" t="str">
        <f>IF(SUM('B1.2'!T263:Z263)=7,'Angaben KH-Standort'!$D$13,"")</f>
        <v/>
      </c>
      <c r="D247" t="str">
        <f>IF(SUM('B1.2'!$T263:$Z263)=7,'B1.2'!C263,"")</f>
        <v/>
      </c>
      <c r="E247" t="str">
        <f>IF(SUM('B1.2'!$T263:$Z263)=7,'B1.2'!D263,"")</f>
        <v/>
      </c>
      <c r="F247" t="str">
        <f>IF(SUM('B1.2'!$T263:$Z263)=7,'B1.2'!E263,"")</f>
        <v/>
      </c>
      <c r="G247" t="str">
        <f>IF(SUM('B1.2'!$T263:$Z263)=7,'B1.2'!F263,"")</f>
        <v/>
      </c>
      <c r="H247" s="188" t="str">
        <f>IF(SUM('B1.2'!$T263:$Z263)=7,'B1.2'!G263,"")</f>
        <v/>
      </c>
      <c r="I247" t="str">
        <f>IF(SUM('B1.2'!$T263:$Z263)=7,'B1.2'!H263,"")</f>
        <v/>
      </c>
      <c r="J247" t="str">
        <f>IF(SUM('B1.2'!$T263:$Z263)=7,'B1.2'!I263,"")</f>
        <v/>
      </c>
    </row>
    <row r="248" spans="1:10" x14ac:dyDescent="0.25">
      <c r="A248" t="str">
        <f>IF(SUM('B1.2'!T264:Z264)=7,'Angaben KH-Standort'!$D$27,"")</f>
        <v/>
      </c>
      <c r="B248" t="str">
        <f>IF(SUM('B1.2'!T264:Z264)=7,'Angaben KH-Standort'!$D$26,"")</f>
        <v/>
      </c>
      <c r="C248" t="str">
        <f>IF(SUM('B1.2'!T264:Z264)=7,'Angaben KH-Standort'!$D$13,"")</f>
        <v/>
      </c>
      <c r="D248" t="str">
        <f>IF(SUM('B1.2'!$T264:$Z264)=7,'B1.2'!C264,"")</f>
        <v/>
      </c>
      <c r="E248" t="str">
        <f>IF(SUM('B1.2'!$T264:$Z264)=7,'B1.2'!D264,"")</f>
        <v/>
      </c>
      <c r="F248" t="str">
        <f>IF(SUM('B1.2'!$T264:$Z264)=7,'B1.2'!E264,"")</f>
        <v/>
      </c>
      <c r="G248" t="str">
        <f>IF(SUM('B1.2'!$T264:$Z264)=7,'B1.2'!F264,"")</f>
        <v/>
      </c>
      <c r="H248" s="188" t="str">
        <f>IF(SUM('B1.2'!$T264:$Z264)=7,'B1.2'!G264,"")</f>
        <v/>
      </c>
      <c r="I248" t="str">
        <f>IF(SUM('B1.2'!$T264:$Z264)=7,'B1.2'!H264,"")</f>
        <v/>
      </c>
      <c r="J248" t="str">
        <f>IF(SUM('B1.2'!$T264:$Z264)=7,'B1.2'!I264,"")</f>
        <v/>
      </c>
    </row>
    <row r="249" spans="1:10" x14ac:dyDescent="0.25">
      <c r="A249" t="str">
        <f>IF(SUM('B1.2'!T265:Z265)=7,'Angaben KH-Standort'!$D$27,"")</f>
        <v/>
      </c>
      <c r="B249" t="str">
        <f>IF(SUM('B1.2'!T265:Z265)=7,'Angaben KH-Standort'!$D$26,"")</f>
        <v/>
      </c>
      <c r="C249" t="str">
        <f>IF(SUM('B1.2'!T265:Z265)=7,'Angaben KH-Standort'!$D$13,"")</f>
        <v/>
      </c>
      <c r="D249" t="str">
        <f>IF(SUM('B1.2'!$T265:$Z265)=7,'B1.2'!C265,"")</f>
        <v/>
      </c>
      <c r="E249" t="str">
        <f>IF(SUM('B1.2'!$T265:$Z265)=7,'B1.2'!D265,"")</f>
        <v/>
      </c>
      <c r="F249" t="str">
        <f>IF(SUM('B1.2'!$T265:$Z265)=7,'B1.2'!E265,"")</f>
        <v/>
      </c>
      <c r="G249" t="str">
        <f>IF(SUM('B1.2'!$T265:$Z265)=7,'B1.2'!F265,"")</f>
        <v/>
      </c>
      <c r="H249" s="188" t="str">
        <f>IF(SUM('B1.2'!$T265:$Z265)=7,'B1.2'!G265,"")</f>
        <v/>
      </c>
      <c r="I249" t="str">
        <f>IF(SUM('B1.2'!$T265:$Z265)=7,'B1.2'!H265,"")</f>
        <v/>
      </c>
      <c r="J249" t="str">
        <f>IF(SUM('B1.2'!$T265:$Z265)=7,'B1.2'!I265,"")</f>
        <v/>
      </c>
    </row>
    <row r="250" spans="1:10" x14ac:dyDescent="0.25">
      <c r="A250" t="str">
        <f>IF(SUM('B1.2'!T266:Z266)=7,'Angaben KH-Standort'!$D$27,"")</f>
        <v/>
      </c>
      <c r="B250" t="str">
        <f>IF(SUM('B1.2'!T266:Z266)=7,'Angaben KH-Standort'!$D$26,"")</f>
        <v/>
      </c>
      <c r="C250" t="str">
        <f>IF(SUM('B1.2'!T266:Z266)=7,'Angaben KH-Standort'!$D$13,"")</f>
        <v/>
      </c>
      <c r="D250" t="str">
        <f>IF(SUM('B1.2'!$T266:$Z266)=7,'B1.2'!C266,"")</f>
        <v/>
      </c>
      <c r="E250" t="str">
        <f>IF(SUM('B1.2'!$T266:$Z266)=7,'B1.2'!D266,"")</f>
        <v/>
      </c>
      <c r="F250" t="str">
        <f>IF(SUM('B1.2'!$T266:$Z266)=7,'B1.2'!E266,"")</f>
        <v/>
      </c>
      <c r="G250" t="str">
        <f>IF(SUM('B1.2'!$T266:$Z266)=7,'B1.2'!F266,"")</f>
        <v/>
      </c>
      <c r="H250" s="188" t="str">
        <f>IF(SUM('B1.2'!$T266:$Z266)=7,'B1.2'!G266,"")</f>
        <v/>
      </c>
      <c r="I250" t="str">
        <f>IF(SUM('B1.2'!$T266:$Z266)=7,'B1.2'!H266,"")</f>
        <v/>
      </c>
      <c r="J250" t="str">
        <f>IF(SUM('B1.2'!$T266:$Z266)=7,'B1.2'!I266,"")</f>
        <v/>
      </c>
    </row>
    <row r="251" spans="1:10" x14ac:dyDescent="0.25">
      <c r="A251" t="str">
        <f>IF(SUM('B1.2'!T267:Z267)=7,'Angaben KH-Standort'!$D$27,"")</f>
        <v/>
      </c>
      <c r="B251" t="str">
        <f>IF(SUM('B1.2'!T267:Z267)=7,'Angaben KH-Standort'!$D$26,"")</f>
        <v/>
      </c>
      <c r="C251" t="str">
        <f>IF(SUM('B1.2'!T267:Z267)=7,'Angaben KH-Standort'!$D$13,"")</f>
        <v/>
      </c>
      <c r="D251" t="str">
        <f>IF(SUM('B1.2'!$T267:$Z267)=7,'B1.2'!C267,"")</f>
        <v/>
      </c>
      <c r="E251" t="str">
        <f>IF(SUM('B1.2'!$T267:$Z267)=7,'B1.2'!D267,"")</f>
        <v/>
      </c>
      <c r="F251" t="str">
        <f>IF(SUM('B1.2'!$T267:$Z267)=7,'B1.2'!E267,"")</f>
        <v/>
      </c>
      <c r="G251" t="str">
        <f>IF(SUM('B1.2'!$T267:$Z267)=7,'B1.2'!F267,"")</f>
        <v/>
      </c>
      <c r="H251" s="188" t="str">
        <f>IF(SUM('B1.2'!$T267:$Z267)=7,'B1.2'!G267,"")</f>
        <v/>
      </c>
      <c r="I251" t="str">
        <f>IF(SUM('B1.2'!$T267:$Z267)=7,'B1.2'!H267,"")</f>
        <v/>
      </c>
      <c r="J251" t="str">
        <f>IF(SUM('B1.2'!$T267:$Z267)=7,'B1.2'!I267,"")</f>
        <v/>
      </c>
    </row>
    <row r="252" spans="1:10" x14ac:dyDescent="0.25">
      <c r="A252" t="str">
        <f>IF(SUM('B1.2'!T268:Z268)=7,'Angaben KH-Standort'!$D$27,"")</f>
        <v/>
      </c>
      <c r="B252" t="str">
        <f>IF(SUM('B1.2'!T268:Z268)=7,'Angaben KH-Standort'!$D$26,"")</f>
        <v/>
      </c>
      <c r="C252" t="str">
        <f>IF(SUM('B1.2'!T268:Z268)=7,'Angaben KH-Standort'!$D$13,"")</f>
        <v/>
      </c>
      <c r="D252" t="str">
        <f>IF(SUM('B1.2'!$T268:$Z268)=7,'B1.2'!C268,"")</f>
        <v/>
      </c>
      <c r="E252" t="str">
        <f>IF(SUM('B1.2'!$T268:$Z268)=7,'B1.2'!D268,"")</f>
        <v/>
      </c>
      <c r="F252" t="str">
        <f>IF(SUM('B1.2'!$T268:$Z268)=7,'B1.2'!E268,"")</f>
        <v/>
      </c>
      <c r="G252" t="str">
        <f>IF(SUM('B1.2'!$T268:$Z268)=7,'B1.2'!F268,"")</f>
        <v/>
      </c>
      <c r="H252" s="188" t="str">
        <f>IF(SUM('B1.2'!$T268:$Z268)=7,'B1.2'!G268,"")</f>
        <v/>
      </c>
      <c r="I252" t="str">
        <f>IF(SUM('B1.2'!$T268:$Z268)=7,'B1.2'!H268,"")</f>
        <v/>
      </c>
      <c r="J252" t="str">
        <f>IF(SUM('B1.2'!$T268:$Z268)=7,'B1.2'!I268,"")</f>
        <v/>
      </c>
    </row>
    <row r="253" spans="1:10" x14ac:dyDescent="0.25">
      <c r="A253" t="str">
        <f>IF(SUM('B1.2'!T269:Z269)=7,'Angaben KH-Standort'!$D$27,"")</f>
        <v/>
      </c>
      <c r="B253" t="str">
        <f>IF(SUM('B1.2'!T269:Z269)=7,'Angaben KH-Standort'!$D$26,"")</f>
        <v/>
      </c>
      <c r="C253" t="str">
        <f>IF(SUM('B1.2'!T269:Z269)=7,'Angaben KH-Standort'!$D$13,"")</f>
        <v/>
      </c>
      <c r="D253" t="str">
        <f>IF(SUM('B1.2'!$T269:$Z269)=7,'B1.2'!C269,"")</f>
        <v/>
      </c>
      <c r="E253" t="str">
        <f>IF(SUM('B1.2'!$T269:$Z269)=7,'B1.2'!D269,"")</f>
        <v/>
      </c>
      <c r="F253" t="str">
        <f>IF(SUM('B1.2'!$T269:$Z269)=7,'B1.2'!E269,"")</f>
        <v/>
      </c>
      <c r="G253" t="str">
        <f>IF(SUM('B1.2'!$T269:$Z269)=7,'B1.2'!F269,"")</f>
        <v/>
      </c>
      <c r="H253" s="188" t="str">
        <f>IF(SUM('B1.2'!$T269:$Z269)=7,'B1.2'!G269,"")</f>
        <v/>
      </c>
      <c r="I253" t="str">
        <f>IF(SUM('B1.2'!$T269:$Z269)=7,'B1.2'!H269,"")</f>
        <v/>
      </c>
      <c r="J253" t="str">
        <f>IF(SUM('B1.2'!$T269:$Z269)=7,'B1.2'!I269,"")</f>
        <v/>
      </c>
    </row>
    <row r="254" spans="1:10" x14ac:dyDescent="0.25">
      <c r="A254" t="str">
        <f>IF(SUM('B1.2'!T270:Z270)=7,'Angaben KH-Standort'!$D$27,"")</f>
        <v/>
      </c>
      <c r="B254" t="str">
        <f>IF(SUM('B1.2'!T270:Z270)=7,'Angaben KH-Standort'!$D$26,"")</f>
        <v/>
      </c>
      <c r="C254" t="str">
        <f>IF(SUM('B1.2'!T270:Z270)=7,'Angaben KH-Standort'!$D$13,"")</f>
        <v/>
      </c>
      <c r="D254" t="str">
        <f>IF(SUM('B1.2'!$T270:$Z270)=7,'B1.2'!C270,"")</f>
        <v/>
      </c>
      <c r="E254" t="str">
        <f>IF(SUM('B1.2'!$T270:$Z270)=7,'B1.2'!D270,"")</f>
        <v/>
      </c>
      <c r="F254" t="str">
        <f>IF(SUM('B1.2'!$T270:$Z270)=7,'B1.2'!E270,"")</f>
        <v/>
      </c>
      <c r="G254" t="str">
        <f>IF(SUM('B1.2'!$T270:$Z270)=7,'B1.2'!F270,"")</f>
        <v/>
      </c>
      <c r="H254" s="188" t="str">
        <f>IF(SUM('B1.2'!$T270:$Z270)=7,'B1.2'!G270,"")</f>
        <v/>
      </c>
      <c r="I254" t="str">
        <f>IF(SUM('B1.2'!$T270:$Z270)=7,'B1.2'!H270,"")</f>
        <v/>
      </c>
      <c r="J254" t="str">
        <f>IF(SUM('B1.2'!$T270:$Z270)=7,'B1.2'!I270,"")</f>
        <v/>
      </c>
    </row>
    <row r="255" spans="1:10" x14ac:dyDescent="0.25">
      <c r="A255" t="str">
        <f>IF(SUM('B1.2'!T271:Z271)=7,'Angaben KH-Standort'!$D$27,"")</f>
        <v/>
      </c>
      <c r="B255" t="str">
        <f>IF(SUM('B1.2'!T271:Z271)=7,'Angaben KH-Standort'!$D$26,"")</f>
        <v/>
      </c>
      <c r="C255" t="str">
        <f>IF(SUM('B1.2'!T271:Z271)=7,'Angaben KH-Standort'!$D$13,"")</f>
        <v/>
      </c>
      <c r="D255" t="str">
        <f>IF(SUM('B1.2'!$T271:$Z271)=7,'B1.2'!C271,"")</f>
        <v/>
      </c>
      <c r="E255" t="str">
        <f>IF(SUM('B1.2'!$T271:$Z271)=7,'B1.2'!D271,"")</f>
        <v/>
      </c>
      <c r="F255" t="str">
        <f>IF(SUM('B1.2'!$T271:$Z271)=7,'B1.2'!E271,"")</f>
        <v/>
      </c>
      <c r="G255" t="str">
        <f>IF(SUM('B1.2'!$T271:$Z271)=7,'B1.2'!F271,"")</f>
        <v/>
      </c>
      <c r="H255" s="188" t="str">
        <f>IF(SUM('B1.2'!$T271:$Z271)=7,'B1.2'!G271,"")</f>
        <v/>
      </c>
      <c r="I255" t="str">
        <f>IF(SUM('B1.2'!$T271:$Z271)=7,'B1.2'!H271,"")</f>
        <v/>
      </c>
      <c r="J255" t="str">
        <f>IF(SUM('B1.2'!$T271:$Z271)=7,'B1.2'!I271,"")</f>
        <v/>
      </c>
    </row>
    <row r="256" spans="1:10" x14ac:dyDescent="0.25">
      <c r="A256" t="str">
        <f>IF(SUM('B1.2'!T272:Z272)=7,'Angaben KH-Standort'!$D$27,"")</f>
        <v/>
      </c>
      <c r="B256" t="str">
        <f>IF(SUM('B1.2'!T272:Z272)=7,'Angaben KH-Standort'!$D$26,"")</f>
        <v/>
      </c>
      <c r="C256" t="str">
        <f>IF(SUM('B1.2'!T272:Z272)=7,'Angaben KH-Standort'!$D$13,"")</f>
        <v/>
      </c>
      <c r="D256" t="str">
        <f>IF(SUM('B1.2'!$T272:$Z272)=7,'B1.2'!C272,"")</f>
        <v/>
      </c>
      <c r="E256" t="str">
        <f>IF(SUM('B1.2'!$T272:$Z272)=7,'B1.2'!D272,"")</f>
        <v/>
      </c>
      <c r="F256" t="str">
        <f>IF(SUM('B1.2'!$T272:$Z272)=7,'B1.2'!E272,"")</f>
        <v/>
      </c>
      <c r="G256" t="str">
        <f>IF(SUM('B1.2'!$T272:$Z272)=7,'B1.2'!F272,"")</f>
        <v/>
      </c>
      <c r="H256" s="188" t="str">
        <f>IF(SUM('B1.2'!$T272:$Z272)=7,'B1.2'!G272,"")</f>
        <v/>
      </c>
      <c r="I256" t="str">
        <f>IF(SUM('B1.2'!$T272:$Z272)=7,'B1.2'!H272,"")</f>
        <v/>
      </c>
      <c r="J256" t="str">
        <f>IF(SUM('B1.2'!$T272:$Z272)=7,'B1.2'!I272,"")</f>
        <v/>
      </c>
    </row>
    <row r="257" spans="1:10" x14ac:dyDescent="0.25">
      <c r="A257" t="str">
        <f>IF(SUM('B1.2'!T273:Z273)=7,'Angaben KH-Standort'!$D$27,"")</f>
        <v/>
      </c>
      <c r="B257" t="str">
        <f>IF(SUM('B1.2'!T273:Z273)=7,'Angaben KH-Standort'!$D$26,"")</f>
        <v/>
      </c>
      <c r="C257" t="str">
        <f>IF(SUM('B1.2'!T273:Z273)=7,'Angaben KH-Standort'!$D$13,"")</f>
        <v/>
      </c>
      <c r="D257" t="str">
        <f>IF(SUM('B1.2'!$T273:$Z273)=7,'B1.2'!C273,"")</f>
        <v/>
      </c>
      <c r="E257" t="str">
        <f>IF(SUM('B1.2'!$T273:$Z273)=7,'B1.2'!D273,"")</f>
        <v/>
      </c>
      <c r="F257" t="str">
        <f>IF(SUM('B1.2'!$T273:$Z273)=7,'B1.2'!E273,"")</f>
        <v/>
      </c>
      <c r="G257" t="str">
        <f>IF(SUM('B1.2'!$T273:$Z273)=7,'B1.2'!F273,"")</f>
        <v/>
      </c>
      <c r="H257" s="188" t="str">
        <f>IF(SUM('B1.2'!$T273:$Z273)=7,'B1.2'!G273,"")</f>
        <v/>
      </c>
      <c r="I257" t="str">
        <f>IF(SUM('B1.2'!$T273:$Z273)=7,'B1.2'!H273,"")</f>
        <v/>
      </c>
      <c r="J257" t="str">
        <f>IF(SUM('B1.2'!$T273:$Z273)=7,'B1.2'!I273,"")</f>
        <v/>
      </c>
    </row>
    <row r="258" spans="1:10" x14ac:dyDescent="0.25">
      <c r="A258" t="str">
        <f>IF(SUM('B1.2'!T274:Z274)=7,'Angaben KH-Standort'!$D$27,"")</f>
        <v/>
      </c>
      <c r="B258" t="str">
        <f>IF(SUM('B1.2'!T274:Z274)=7,'Angaben KH-Standort'!$D$26,"")</f>
        <v/>
      </c>
      <c r="C258" t="str">
        <f>IF(SUM('B1.2'!T274:Z274)=7,'Angaben KH-Standort'!$D$13,"")</f>
        <v/>
      </c>
      <c r="D258" t="str">
        <f>IF(SUM('B1.2'!$T274:$Z274)=7,'B1.2'!C274,"")</f>
        <v/>
      </c>
      <c r="E258" t="str">
        <f>IF(SUM('B1.2'!$T274:$Z274)=7,'B1.2'!D274,"")</f>
        <v/>
      </c>
      <c r="F258" t="str">
        <f>IF(SUM('B1.2'!$T274:$Z274)=7,'B1.2'!E274,"")</f>
        <v/>
      </c>
      <c r="G258" t="str">
        <f>IF(SUM('B1.2'!$T274:$Z274)=7,'B1.2'!F274,"")</f>
        <v/>
      </c>
      <c r="H258" s="188" t="str">
        <f>IF(SUM('B1.2'!$T274:$Z274)=7,'B1.2'!G274,"")</f>
        <v/>
      </c>
      <c r="I258" t="str">
        <f>IF(SUM('B1.2'!$T274:$Z274)=7,'B1.2'!H274,"")</f>
        <v/>
      </c>
      <c r="J258" t="str">
        <f>IF(SUM('B1.2'!$T274:$Z274)=7,'B1.2'!I274,"")</f>
        <v/>
      </c>
    </row>
    <row r="259" spans="1:10" x14ac:dyDescent="0.25">
      <c r="A259" t="str">
        <f>IF(SUM('B1.2'!T275:Z275)=7,'Angaben KH-Standort'!$D$27,"")</f>
        <v/>
      </c>
      <c r="B259" t="str">
        <f>IF(SUM('B1.2'!T275:Z275)=7,'Angaben KH-Standort'!$D$26,"")</f>
        <v/>
      </c>
      <c r="C259" t="str">
        <f>IF(SUM('B1.2'!T275:Z275)=7,'Angaben KH-Standort'!$D$13,"")</f>
        <v/>
      </c>
      <c r="D259" t="str">
        <f>IF(SUM('B1.2'!$T275:$Z275)=7,'B1.2'!C275,"")</f>
        <v/>
      </c>
      <c r="E259" t="str">
        <f>IF(SUM('B1.2'!$T275:$Z275)=7,'B1.2'!D275,"")</f>
        <v/>
      </c>
      <c r="F259" t="str">
        <f>IF(SUM('B1.2'!$T275:$Z275)=7,'B1.2'!E275,"")</f>
        <v/>
      </c>
      <c r="G259" t="str">
        <f>IF(SUM('B1.2'!$T275:$Z275)=7,'B1.2'!F275,"")</f>
        <v/>
      </c>
      <c r="H259" s="188" t="str">
        <f>IF(SUM('B1.2'!$T275:$Z275)=7,'B1.2'!G275,"")</f>
        <v/>
      </c>
      <c r="I259" t="str">
        <f>IF(SUM('B1.2'!$T275:$Z275)=7,'B1.2'!H275,"")</f>
        <v/>
      </c>
      <c r="J259" t="str">
        <f>IF(SUM('B1.2'!$T275:$Z275)=7,'B1.2'!I275,"")</f>
        <v/>
      </c>
    </row>
    <row r="260" spans="1:10" x14ac:dyDescent="0.25">
      <c r="A260" t="str">
        <f>IF(SUM('B1.2'!T276:Z276)=7,'Angaben KH-Standort'!$D$27,"")</f>
        <v/>
      </c>
      <c r="B260" t="str">
        <f>IF(SUM('B1.2'!T276:Z276)=7,'Angaben KH-Standort'!$D$26,"")</f>
        <v/>
      </c>
      <c r="C260" t="str">
        <f>IF(SUM('B1.2'!T276:Z276)=7,'Angaben KH-Standort'!$D$13,"")</f>
        <v/>
      </c>
      <c r="D260" t="str">
        <f>IF(SUM('B1.2'!$T276:$Z276)=7,'B1.2'!C276,"")</f>
        <v/>
      </c>
      <c r="E260" t="str">
        <f>IF(SUM('B1.2'!$T276:$Z276)=7,'B1.2'!D276,"")</f>
        <v/>
      </c>
      <c r="F260" t="str">
        <f>IF(SUM('B1.2'!$T276:$Z276)=7,'B1.2'!E276,"")</f>
        <v/>
      </c>
      <c r="G260" t="str">
        <f>IF(SUM('B1.2'!$T276:$Z276)=7,'B1.2'!F276,"")</f>
        <v/>
      </c>
      <c r="H260" s="188" t="str">
        <f>IF(SUM('B1.2'!$T276:$Z276)=7,'B1.2'!G276,"")</f>
        <v/>
      </c>
      <c r="I260" t="str">
        <f>IF(SUM('B1.2'!$T276:$Z276)=7,'B1.2'!H276,"")</f>
        <v/>
      </c>
      <c r="J260" t="str">
        <f>IF(SUM('B1.2'!$T276:$Z276)=7,'B1.2'!I276,"")</f>
        <v/>
      </c>
    </row>
    <row r="261" spans="1:10" x14ac:dyDescent="0.25">
      <c r="A261" t="str">
        <f>IF(SUM('B1.2'!T277:Z277)=7,'Angaben KH-Standort'!$D$27,"")</f>
        <v/>
      </c>
      <c r="B261" t="str">
        <f>IF(SUM('B1.2'!T277:Z277)=7,'Angaben KH-Standort'!$D$26,"")</f>
        <v/>
      </c>
      <c r="C261" t="str">
        <f>IF(SUM('B1.2'!T277:Z277)=7,'Angaben KH-Standort'!$D$13,"")</f>
        <v/>
      </c>
      <c r="D261" t="str">
        <f>IF(SUM('B1.2'!$T277:$Z277)=7,'B1.2'!C277,"")</f>
        <v/>
      </c>
      <c r="E261" t="str">
        <f>IF(SUM('B1.2'!$T277:$Z277)=7,'B1.2'!D277,"")</f>
        <v/>
      </c>
      <c r="F261" t="str">
        <f>IF(SUM('B1.2'!$T277:$Z277)=7,'B1.2'!E277,"")</f>
        <v/>
      </c>
      <c r="G261" t="str">
        <f>IF(SUM('B1.2'!$T277:$Z277)=7,'B1.2'!F277,"")</f>
        <v/>
      </c>
      <c r="H261" s="188" t="str">
        <f>IF(SUM('B1.2'!$T277:$Z277)=7,'B1.2'!G277,"")</f>
        <v/>
      </c>
      <c r="I261" t="str">
        <f>IF(SUM('B1.2'!$T277:$Z277)=7,'B1.2'!H277,"")</f>
        <v/>
      </c>
      <c r="J261" t="str">
        <f>IF(SUM('B1.2'!$T277:$Z277)=7,'B1.2'!I277,"")</f>
        <v/>
      </c>
    </row>
    <row r="262" spans="1:10" x14ac:dyDescent="0.25">
      <c r="A262" t="str">
        <f>IF(SUM('B1.2'!T278:Z278)=7,'Angaben KH-Standort'!$D$27,"")</f>
        <v/>
      </c>
      <c r="B262" t="str">
        <f>IF(SUM('B1.2'!T278:Z278)=7,'Angaben KH-Standort'!$D$26,"")</f>
        <v/>
      </c>
      <c r="C262" t="str">
        <f>IF(SUM('B1.2'!T278:Z278)=7,'Angaben KH-Standort'!$D$13,"")</f>
        <v/>
      </c>
      <c r="D262" t="str">
        <f>IF(SUM('B1.2'!$T278:$Z278)=7,'B1.2'!C278,"")</f>
        <v/>
      </c>
      <c r="E262" t="str">
        <f>IF(SUM('B1.2'!$T278:$Z278)=7,'B1.2'!D278,"")</f>
        <v/>
      </c>
      <c r="F262" t="str">
        <f>IF(SUM('B1.2'!$T278:$Z278)=7,'B1.2'!E278,"")</f>
        <v/>
      </c>
      <c r="G262" t="str">
        <f>IF(SUM('B1.2'!$T278:$Z278)=7,'B1.2'!F278,"")</f>
        <v/>
      </c>
      <c r="H262" s="188" t="str">
        <f>IF(SUM('B1.2'!$T278:$Z278)=7,'B1.2'!G278,"")</f>
        <v/>
      </c>
      <c r="I262" t="str">
        <f>IF(SUM('B1.2'!$T278:$Z278)=7,'B1.2'!H278,"")</f>
        <v/>
      </c>
      <c r="J262" t="str">
        <f>IF(SUM('B1.2'!$T278:$Z278)=7,'B1.2'!I278,"")</f>
        <v/>
      </c>
    </row>
    <row r="263" spans="1:10" x14ac:dyDescent="0.25">
      <c r="A263" t="str">
        <f>IF(SUM('B1.2'!T279:Z279)=7,'Angaben KH-Standort'!$D$27,"")</f>
        <v/>
      </c>
      <c r="B263" t="str">
        <f>IF(SUM('B1.2'!T279:Z279)=7,'Angaben KH-Standort'!$D$26,"")</f>
        <v/>
      </c>
      <c r="C263" t="str">
        <f>IF(SUM('B1.2'!T279:Z279)=7,'Angaben KH-Standort'!$D$13,"")</f>
        <v/>
      </c>
      <c r="D263" t="str">
        <f>IF(SUM('B1.2'!$T279:$Z279)=7,'B1.2'!C279,"")</f>
        <v/>
      </c>
      <c r="E263" t="str">
        <f>IF(SUM('B1.2'!$T279:$Z279)=7,'B1.2'!D279,"")</f>
        <v/>
      </c>
      <c r="F263" t="str">
        <f>IF(SUM('B1.2'!$T279:$Z279)=7,'B1.2'!E279,"")</f>
        <v/>
      </c>
      <c r="G263" t="str">
        <f>IF(SUM('B1.2'!$T279:$Z279)=7,'B1.2'!F279,"")</f>
        <v/>
      </c>
      <c r="H263" s="188" t="str">
        <f>IF(SUM('B1.2'!$T279:$Z279)=7,'B1.2'!G279,"")</f>
        <v/>
      </c>
      <c r="I263" t="str">
        <f>IF(SUM('B1.2'!$T279:$Z279)=7,'B1.2'!H279,"")</f>
        <v/>
      </c>
      <c r="J263" t="str">
        <f>IF(SUM('B1.2'!$T279:$Z279)=7,'B1.2'!I279,"")</f>
        <v/>
      </c>
    </row>
    <row r="264" spans="1:10" x14ac:dyDescent="0.25">
      <c r="A264" t="str">
        <f>IF(SUM('B1.2'!T280:Z280)=7,'Angaben KH-Standort'!$D$27,"")</f>
        <v/>
      </c>
      <c r="B264" t="str">
        <f>IF(SUM('B1.2'!T280:Z280)=7,'Angaben KH-Standort'!$D$26,"")</f>
        <v/>
      </c>
      <c r="C264" t="str">
        <f>IF(SUM('B1.2'!T280:Z280)=7,'Angaben KH-Standort'!$D$13,"")</f>
        <v/>
      </c>
      <c r="D264" t="str">
        <f>IF(SUM('B1.2'!$T280:$Z280)=7,'B1.2'!C280,"")</f>
        <v/>
      </c>
      <c r="E264" t="str">
        <f>IF(SUM('B1.2'!$T280:$Z280)=7,'B1.2'!D280,"")</f>
        <v/>
      </c>
      <c r="F264" t="str">
        <f>IF(SUM('B1.2'!$T280:$Z280)=7,'B1.2'!E280,"")</f>
        <v/>
      </c>
      <c r="G264" t="str">
        <f>IF(SUM('B1.2'!$T280:$Z280)=7,'B1.2'!F280,"")</f>
        <v/>
      </c>
      <c r="H264" s="188" t="str">
        <f>IF(SUM('B1.2'!$T280:$Z280)=7,'B1.2'!G280,"")</f>
        <v/>
      </c>
      <c r="I264" t="str">
        <f>IF(SUM('B1.2'!$T280:$Z280)=7,'B1.2'!H280,"")</f>
        <v/>
      </c>
      <c r="J264" t="str">
        <f>IF(SUM('B1.2'!$T280:$Z280)=7,'B1.2'!I280,"")</f>
        <v/>
      </c>
    </row>
    <row r="265" spans="1:10" x14ac:dyDescent="0.25">
      <c r="A265" t="str">
        <f>IF(SUM('B1.2'!T281:Z281)=7,'Angaben KH-Standort'!$D$27,"")</f>
        <v/>
      </c>
      <c r="B265" t="str">
        <f>IF(SUM('B1.2'!T281:Z281)=7,'Angaben KH-Standort'!$D$26,"")</f>
        <v/>
      </c>
      <c r="C265" t="str">
        <f>IF(SUM('B1.2'!T281:Z281)=7,'Angaben KH-Standort'!$D$13,"")</f>
        <v/>
      </c>
      <c r="D265" t="str">
        <f>IF(SUM('B1.2'!$T281:$Z281)=7,'B1.2'!C281,"")</f>
        <v/>
      </c>
      <c r="E265" t="str">
        <f>IF(SUM('B1.2'!$T281:$Z281)=7,'B1.2'!D281,"")</f>
        <v/>
      </c>
      <c r="F265" t="str">
        <f>IF(SUM('B1.2'!$T281:$Z281)=7,'B1.2'!E281,"")</f>
        <v/>
      </c>
      <c r="G265" t="str">
        <f>IF(SUM('B1.2'!$T281:$Z281)=7,'B1.2'!F281,"")</f>
        <v/>
      </c>
      <c r="H265" s="188" t="str">
        <f>IF(SUM('B1.2'!$T281:$Z281)=7,'B1.2'!G281,"")</f>
        <v/>
      </c>
      <c r="I265" t="str">
        <f>IF(SUM('B1.2'!$T281:$Z281)=7,'B1.2'!H281,"")</f>
        <v/>
      </c>
      <c r="J265" t="str">
        <f>IF(SUM('B1.2'!$T281:$Z281)=7,'B1.2'!I281,"")</f>
        <v/>
      </c>
    </row>
    <row r="266" spans="1:10" x14ac:dyDescent="0.25">
      <c r="A266" t="str">
        <f>IF(SUM('B1.2'!T282:Z282)=7,'Angaben KH-Standort'!$D$27,"")</f>
        <v/>
      </c>
      <c r="B266" t="str">
        <f>IF(SUM('B1.2'!T282:Z282)=7,'Angaben KH-Standort'!$D$26,"")</f>
        <v/>
      </c>
      <c r="C266" t="str">
        <f>IF(SUM('B1.2'!T282:Z282)=7,'Angaben KH-Standort'!$D$13,"")</f>
        <v/>
      </c>
      <c r="D266" t="str">
        <f>IF(SUM('B1.2'!$T282:$Z282)=7,'B1.2'!C282,"")</f>
        <v/>
      </c>
      <c r="E266" t="str">
        <f>IF(SUM('B1.2'!$T282:$Z282)=7,'B1.2'!D282,"")</f>
        <v/>
      </c>
      <c r="F266" t="str">
        <f>IF(SUM('B1.2'!$T282:$Z282)=7,'B1.2'!E282,"")</f>
        <v/>
      </c>
      <c r="G266" t="str">
        <f>IF(SUM('B1.2'!$T282:$Z282)=7,'B1.2'!F282,"")</f>
        <v/>
      </c>
      <c r="H266" s="188" t="str">
        <f>IF(SUM('B1.2'!$T282:$Z282)=7,'B1.2'!G282,"")</f>
        <v/>
      </c>
      <c r="I266" t="str">
        <f>IF(SUM('B1.2'!$T282:$Z282)=7,'B1.2'!H282,"")</f>
        <v/>
      </c>
      <c r="J266" t="str">
        <f>IF(SUM('B1.2'!$T282:$Z282)=7,'B1.2'!I282,"")</f>
        <v/>
      </c>
    </row>
    <row r="267" spans="1:10" x14ac:dyDescent="0.25">
      <c r="A267" t="str">
        <f>IF(SUM('B1.2'!T283:Z283)=7,'Angaben KH-Standort'!$D$27,"")</f>
        <v/>
      </c>
      <c r="B267" t="str">
        <f>IF(SUM('B1.2'!T283:Z283)=7,'Angaben KH-Standort'!$D$26,"")</f>
        <v/>
      </c>
      <c r="C267" t="str">
        <f>IF(SUM('B1.2'!T283:Z283)=7,'Angaben KH-Standort'!$D$13,"")</f>
        <v/>
      </c>
      <c r="D267" t="str">
        <f>IF(SUM('B1.2'!$T283:$Z283)=7,'B1.2'!C283,"")</f>
        <v/>
      </c>
      <c r="E267" t="str">
        <f>IF(SUM('B1.2'!$T283:$Z283)=7,'B1.2'!D283,"")</f>
        <v/>
      </c>
      <c r="F267" t="str">
        <f>IF(SUM('B1.2'!$T283:$Z283)=7,'B1.2'!E283,"")</f>
        <v/>
      </c>
      <c r="G267" t="str">
        <f>IF(SUM('B1.2'!$T283:$Z283)=7,'B1.2'!F283,"")</f>
        <v/>
      </c>
      <c r="H267" s="188" t="str">
        <f>IF(SUM('B1.2'!$T283:$Z283)=7,'B1.2'!G283,"")</f>
        <v/>
      </c>
      <c r="I267" t="str">
        <f>IF(SUM('B1.2'!$T283:$Z283)=7,'B1.2'!H283,"")</f>
        <v/>
      </c>
      <c r="J267" t="str">
        <f>IF(SUM('B1.2'!$T283:$Z283)=7,'B1.2'!I283,"")</f>
        <v/>
      </c>
    </row>
    <row r="268" spans="1:10" x14ac:dyDescent="0.25">
      <c r="A268" t="str">
        <f>IF(SUM('B1.2'!T284:Z284)=7,'Angaben KH-Standort'!$D$27,"")</f>
        <v/>
      </c>
      <c r="B268" t="str">
        <f>IF(SUM('B1.2'!T284:Z284)=7,'Angaben KH-Standort'!$D$26,"")</f>
        <v/>
      </c>
      <c r="C268" t="str">
        <f>IF(SUM('B1.2'!T284:Z284)=7,'Angaben KH-Standort'!$D$13,"")</f>
        <v/>
      </c>
      <c r="D268" t="str">
        <f>IF(SUM('B1.2'!$T284:$Z284)=7,'B1.2'!C284,"")</f>
        <v/>
      </c>
      <c r="E268" t="str">
        <f>IF(SUM('B1.2'!$T284:$Z284)=7,'B1.2'!D284,"")</f>
        <v/>
      </c>
      <c r="F268" t="str">
        <f>IF(SUM('B1.2'!$T284:$Z284)=7,'B1.2'!E284,"")</f>
        <v/>
      </c>
      <c r="G268" t="str">
        <f>IF(SUM('B1.2'!$T284:$Z284)=7,'B1.2'!F284,"")</f>
        <v/>
      </c>
      <c r="H268" s="188" t="str">
        <f>IF(SUM('B1.2'!$T284:$Z284)=7,'B1.2'!G284,"")</f>
        <v/>
      </c>
      <c r="I268" t="str">
        <f>IF(SUM('B1.2'!$T284:$Z284)=7,'B1.2'!H284,"")</f>
        <v/>
      </c>
      <c r="J268" t="str">
        <f>IF(SUM('B1.2'!$T284:$Z284)=7,'B1.2'!I284,"")</f>
        <v/>
      </c>
    </row>
    <row r="269" spans="1:10" x14ac:dyDescent="0.25">
      <c r="A269" t="str">
        <f>IF(SUM('B1.2'!T285:Z285)=7,'Angaben KH-Standort'!$D$27,"")</f>
        <v/>
      </c>
      <c r="B269" t="str">
        <f>IF(SUM('B1.2'!T285:Z285)=7,'Angaben KH-Standort'!$D$26,"")</f>
        <v/>
      </c>
      <c r="C269" t="str">
        <f>IF(SUM('B1.2'!T285:Z285)=7,'Angaben KH-Standort'!$D$13,"")</f>
        <v/>
      </c>
      <c r="D269" t="str">
        <f>IF(SUM('B1.2'!$T285:$Z285)=7,'B1.2'!C285,"")</f>
        <v/>
      </c>
      <c r="E269" t="str">
        <f>IF(SUM('B1.2'!$T285:$Z285)=7,'B1.2'!D285,"")</f>
        <v/>
      </c>
      <c r="F269" t="str">
        <f>IF(SUM('B1.2'!$T285:$Z285)=7,'B1.2'!E285,"")</f>
        <v/>
      </c>
      <c r="G269" t="str">
        <f>IF(SUM('B1.2'!$T285:$Z285)=7,'B1.2'!F285,"")</f>
        <v/>
      </c>
      <c r="H269" s="188" t="str">
        <f>IF(SUM('B1.2'!$T285:$Z285)=7,'B1.2'!G285,"")</f>
        <v/>
      </c>
      <c r="I269" t="str">
        <f>IF(SUM('B1.2'!$T285:$Z285)=7,'B1.2'!H285,"")</f>
        <v/>
      </c>
      <c r="J269" t="str">
        <f>IF(SUM('B1.2'!$T285:$Z285)=7,'B1.2'!I285,"")</f>
        <v/>
      </c>
    </row>
    <row r="270" spans="1:10" x14ac:dyDescent="0.25">
      <c r="A270" t="str">
        <f>IF(SUM('B1.2'!T286:Z286)=7,'Angaben KH-Standort'!$D$27,"")</f>
        <v/>
      </c>
      <c r="B270" t="str">
        <f>IF(SUM('B1.2'!T286:Z286)=7,'Angaben KH-Standort'!$D$26,"")</f>
        <v/>
      </c>
      <c r="C270" t="str">
        <f>IF(SUM('B1.2'!T286:Z286)=7,'Angaben KH-Standort'!$D$13,"")</f>
        <v/>
      </c>
      <c r="D270" t="str">
        <f>IF(SUM('B1.2'!$T286:$Z286)=7,'B1.2'!C286,"")</f>
        <v/>
      </c>
      <c r="E270" t="str">
        <f>IF(SUM('B1.2'!$T286:$Z286)=7,'B1.2'!D286,"")</f>
        <v/>
      </c>
      <c r="F270" t="str">
        <f>IF(SUM('B1.2'!$T286:$Z286)=7,'B1.2'!E286,"")</f>
        <v/>
      </c>
      <c r="G270" t="str">
        <f>IF(SUM('B1.2'!$T286:$Z286)=7,'B1.2'!F286,"")</f>
        <v/>
      </c>
      <c r="H270" s="188" t="str">
        <f>IF(SUM('B1.2'!$T286:$Z286)=7,'B1.2'!G286,"")</f>
        <v/>
      </c>
      <c r="I270" t="str">
        <f>IF(SUM('B1.2'!$T286:$Z286)=7,'B1.2'!H286,"")</f>
        <v/>
      </c>
      <c r="J270" t="str">
        <f>IF(SUM('B1.2'!$T286:$Z286)=7,'B1.2'!I286,"")</f>
        <v/>
      </c>
    </row>
    <row r="271" spans="1:10" x14ac:dyDescent="0.25">
      <c r="A271" t="str">
        <f>IF(SUM('B1.2'!T287:Z287)=7,'Angaben KH-Standort'!$D$27,"")</f>
        <v/>
      </c>
      <c r="B271" t="str">
        <f>IF(SUM('B1.2'!T287:Z287)=7,'Angaben KH-Standort'!$D$26,"")</f>
        <v/>
      </c>
      <c r="C271" t="str">
        <f>IF(SUM('B1.2'!T287:Z287)=7,'Angaben KH-Standort'!$D$13,"")</f>
        <v/>
      </c>
      <c r="D271" t="str">
        <f>IF(SUM('B1.2'!$T287:$Z287)=7,'B1.2'!C287,"")</f>
        <v/>
      </c>
      <c r="E271" t="str">
        <f>IF(SUM('B1.2'!$T287:$Z287)=7,'B1.2'!D287,"")</f>
        <v/>
      </c>
      <c r="F271" t="str">
        <f>IF(SUM('B1.2'!$T287:$Z287)=7,'B1.2'!E287,"")</f>
        <v/>
      </c>
      <c r="G271" t="str">
        <f>IF(SUM('B1.2'!$T287:$Z287)=7,'B1.2'!F287,"")</f>
        <v/>
      </c>
      <c r="H271" s="188" t="str">
        <f>IF(SUM('B1.2'!$T287:$Z287)=7,'B1.2'!G287,"")</f>
        <v/>
      </c>
      <c r="I271" t="str">
        <f>IF(SUM('B1.2'!$T287:$Z287)=7,'B1.2'!H287,"")</f>
        <v/>
      </c>
      <c r="J271" t="str">
        <f>IF(SUM('B1.2'!$T287:$Z287)=7,'B1.2'!I287,"")</f>
        <v/>
      </c>
    </row>
    <row r="272" spans="1:10" x14ac:dyDescent="0.25">
      <c r="A272" t="str">
        <f>IF(SUM('B1.2'!T288:Z288)=7,'Angaben KH-Standort'!$D$27,"")</f>
        <v/>
      </c>
      <c r="B272" t="str">
        <f>IF(SUM('B1.2'!T288:Z288)=7,'Angaben KH-Standort'!$D$26,"")</f>
        <v/>
      </c>
      <c r="C272" t="str">
        <f>IF(SUM('B1.2'!T288:Z288)=7,'Angaben KH-Standort'!$D$13,"")</f>
        <v/>
      </c>
      <c r="D272" t="str">
        <f>IF(SUM('B1.2'!$T288:$Z288)=7,'B1.2'!C288,"")</f>
        <v/>
      </c>
      <c r="E272" t="str">
        <f>IF(SUM('B1.2'!$T288:$Z288)=7,'B1.2'!D288,"")</f>
        <v/>
      </c>
      <c r="F272" t="str">
        <f>IF(SUM('B1.2'!$T288:$Z288)=7,'B1.2'!E288,"")</f>
        <v/>
      </c>
      <c r="G272" t="str">
        <f>IF(SUM('B1.2'!$T288:$Z288)=7,'B1.2'!F288,"")</f>
        <v/>
      </c>
      <c r="H272" s="188" t="str">
        <f>IF(SUM('B1.2'!$T288:$Z288)=7,'B1.2'!G288,"")</f>
        <v/>
      </c>
      <c r="I272" t="str">
        <f>IF(SUM('B1.2'!$T288:$Z288)=7,'B1.2'!H288,"")</f>
        <v/>
      </c>
      <c r="J272" t="str">
        <f>IF(SUM('B1.2'!$T288:$Z288)=7,'B1.2'!I288,"")</f>
        <v/>
      </c>
    </row>
    <row r="273" spans="1:10" x14ac:dyDescent="0.25">
      <c r="A273" t="str">
        <f>IF(SUM('B1.2'!T289:Z289)=7,'Angaben KH-Standort'!$D$27,"")</f>
        <v/>
      </c>
      <c r="B273" t="str">
        <f>IF(SUM('B1.2'!T289:Z289)=7,'Angaben KH-Standort'!$D$26,"")</f>
        <v/>
      </c>
      <c r="C273" t="str">
        <f>IF(SUM('B1.2'!T289:Z289)=7,'Angaben KH-Standort'!$D$13,"")</f>
        <v/>
      </c>
      <c r="D273" t="str">
        <f>IF(SUM('B1.2'!$T289:$Z289)=7,'B1.2'!C289,"")</f>
        <v/>
      </c>
      <c r="E273" t="str">
        <f>IF(SUM('B1.2'!$T289:$Z289)=7,'B1.2'!D289,"")</f>
        <v/>
      </c>
      <c r="F273" t="str">
        <f>IF(SUM('B1.2'!$T289:$Z289)=7,'B1.2'!E289,"")</f>
        <v/>
      </c>
      <c r="G273" t="str">
        <f>IF(SUM('B1.2'!$T289:$Z289)=7,'B1.2'!F289,"")</f>
        <v/>
      </c>
      <c r="H273" s="188" t="str">
        <f>IF(SUM('B1.2'!$T289:$Z289)=7,'B1.2'!G289,"")</f>
        <v/>
      </c>
      <c r="I273" t="str">
        <f>IF(SUM('B1.2'!$T289:$Z289)=7,'B1.2'!H289,"")</f>
        <v/>
      </c>
      <c r="J273" t="str">
        <f>IF(SUM('B1.2'!$T289:$Z289)=7,'B1.2'!I289,"")</f>
        <v/>
      </c>
    </row>
    <row r="274" spans="1:10" x14ac:dyDescent="0.25">
      <c r="A274" t="str">
        <f>IF(SUM('B1.2'!T290:Z290)=7,'Angaben KH-Standort'!$D$27,"")</f>
        <v/>
      </c>
      <c r="B274" t="str">
        <f>IF(SUM('B1.2'!T290:Z290)=7,'Angaben KH-Standort'!$D$26,"")</f>
        <v/>
      </c>
      <c r="C274" t="str">
        <f>IF(SUM('B1.2'!T290:Z290)=7,'Angaben KH-Standort'!$D$13,"")</f>
        <v/>
      </c>
      <c r="D274" t="str">
        <f>IF(SUM('B1.2'!$T290:$Z290)=7,'B1.2'!C290,"")</f>
        <v/>
      </c>
      <c r="E274" t="str">
        <f>IF(SUM('B1.2'!$T290:$Z290)=7,'B1.2'!D290,"")</f>
        <v/>
      </c>
      <c r="F274" t="str">
        <f>IF(SUM('B1.2'!$T290:$Z290)=7,'B1.2'!E290,"")</f>
        <v/>
      </c>
      <c r="G274" t="str">
        <f>IF(SUM('B1.2'!$T290:$Z290)=7,'B1.2'!F290,"")</f>
        <v/>
      </c>
      <c r="H274" s="188" t="str">
        <f>IF(SUM('B1.2'!$T290:$Z290)=7,'B1.2'!G290,"")</f>
        <v/>
      </c>
      <c r="I274" t="str">
        <f>IF(SUM('B1.2'!$T290:$Z290)=7,'B1.2'!H290,"")</f>
        <v/>
      </c>
      <c r="J274" t="str">
        <f>IF(SUM('B1.2'!$T290:$Z290)=7,'B1.2'!I290,"")</f>
        <v/>
      </c>
    </row>
    <row r="275" spans="1:10" x14ac:dyDescent="0.25">
      <c r="A275" t="str">
        <f>IF(SUM('B1.2'!T291:Z291)=7,'Angaben KH-Standort'!$D$27,"")</f>
        <v/>
      </c>
      <c r="B275" t="str">
        <f>IF(SUM('B1.2'!T291:Z291)=7,'Angaben KH-Standort'!$D$26,"")</f>
        <v/>
      </c>
      <c r="C275" t="str">
        <f>IF(SUM('B1.2'!T291:Z291)=7,'Angaben KH-Standort'!$D$13,"")</f>
        <v/>
      </c>
      <c r="D275" t="str">
        <f>IF(SUM('B1.2'!$T291:$Z291)=7,'B1.2'!C291,"")</f>
        <v/>
      </c>
      <c r="E275" t="str">
        <f>IF(SUM('B1.2'!$T291:$Z291)=7,'B1.2'!D291,"")</f>
        <v/>
      </c>
      <c r="F275" t="str">
        <f>IF(SUM('B1.2'!$T291:$Z291)=7,'B1.2'!E291,"")</f>
        <v/>
      </c>
      <c r="G275" t="str">
        <f>IF(SUM('B1.2'!$T291:$Z291)=7,'B1.2'!F291,"")</f>
        <v/>
      </c>
      <c r="H275" s="188" t="str">
        <f>IF(SUM('B1.2'!$T291:$Z291)=7,'B1.2'!G291,"")</f>
        <v/>
      </c>
      <c r="I275" t="str">
        <f>IF(SUM('B1.2'!$T291:$Z291)=7,'B1.2'!H291,"")</f>
        <v/>
      </c>
      <c r="J275" t="str">
        <f>IF(SUM('B1.2'!$T291:$Z291)=7,'B1.2'!I291,"")</f>
        <v/>
      </c>
    </row>
    <row r="276" spans="1:10" x14ac:dyDescent="0.25">
      <c r="A276" t="str">
        <f>IF(SUM('B1.2'!T292:Z292)=7,'Angaben KH-Standort'!$D$27,"")</f>
        <v/>
      </c>
      <c r="B276" t="str">
        <f>IF(SUM('B1.2'!T292:Z292)=7,'Angaben KH-Standort'!$D$26,"")</f>
        <v/>
      </c>
      <c r="C276" t="str">
        <f>IF(SUM('B1.2'!T292:Z292)=7,'Angaben KH-Standort'!$D$13,"")</f>
        <v/>
      </c>
      <c r="D276" t="str">
        <f>IF(SUM('B1.2'!$T292:$Z292)=7,'B1.2'!C292,"")</f>
        <v/>
      </c>
      <c r="E276" t="str">
        <f>IF(SUM('B1.2'!$T292:$Z292)=7,'B1.2'!D292,"")</f>
        <v/>
      </c>
      <c r="F276" t="str">
        <f>IF(SUM('B1.2'!$T292:$Z292)=7,'B1.2'!E292,"")</f>
        <v/>
      </c>
      <c r="G276" t="str">
        <f>IF(SUM('B1.2'!$T292:$Z292)=7,'B1.2'!F292,"")</f>
        <v/>
      </c>
      <c r="H276" s="188" t="str">
        <f>IF(SUM('B1.2'!$T292:$Z292)=7,'B1.2'!G292,"")</f>
        <v/>
      </c>
      <c r="I276" t="str">
        <f>IF(SUM('B1.2'!$T292:$Z292)=7,'B1.2'!H292,"")</f>
        <v/>
      </c>
      <c r="J276" t="str">
        <f>IF(SUM('B1.2'!$T292:$Z292)=7,'B1.2'!I292,"")</f>
        <v/>
      </c>
    </row>
    <row r="277" spans="1:10" x14ac:dyDescent="0.25">
      <c r="A277" t="str">
        <f>IF(SUM('B1.2'!T293:Z293)=7,'Angaben KH-Standort'!$D$27,"")</f>
        <v/>
      </c>
      <c r="B277" t="str">
        <f>IF(SUM('B1.2'!T293:Z293)=7,'Angaben KH-Standort'!$D$26,"")</f>
        <v/>
      </c>
      <c r="C277" t="str">
        <f>IF(SUM('B1.2'!T293:Z293)=7,'Angaben KH-Standort'!$D$13,"")</f>
        <v/>
      </c>
      <c r="D277" t="str">
        <f>IF(SUM('B1.2'!$T293:$Z293)=7,'B1.2'!C293,"")</f>
        <v/>
      </c>
      <c r="E277" t="str">
        <f>IF(SUM('B1.2'!$T293:$Z293)=7,'B1.2'!D293,"")</f>
        <v/>
      </c>
      <c r="F277" t="str">
        <f>IF(SUM('B1.2'!$T293:$Z293)=7,'B1.2'!E293,"")</f>
        <v/>
      </c>
      <c r="G277" t="str">
        <f>IF(SUM('B1.2'!$T293:$Z293)=7,'B1.2'!F293,"")</f>
        <v/>
      </c>
      <c r="H277" s="188" t="str">
        <f>IF(SUM('B1.2'!$T293:$Z293)=7,'B1.2'!G293,"")</f>
        <v/>
      </c>
      <c r="I277" t="str">
        <f>IF(SUM('B1.2'!$T293:$Z293)=7,'B1.2'!H293,"")</f>
        <v/>
      </c>
      <c r="J277" t="str">
        <f>IF(SUM('B1.2'!$T293:$Z293)=7,'B1.2'!I293,"")</f>
        <v/>
      </c>
    </row>
    <row r="278" spans="1:10" x14ac:dyDescent="0.25">
      <c r="A278" t="str">
        <f>IF(SUM('B1.2'!T294:Z294)=7,'Angaben KH-Standort'!$D$27,"")</f>
        <v/>
      </c>
      <c r="B278" t="str">
        <f>IF(SUM('B1.2'!T294:Z294)=7,'Angaben KH-Standort'!$D$26,"")</f>
        <v/>
      </c>
      <c r="C278" t="str">
        <f>IF(SUM('B1.2'!T294:Z294)=7,'Angaben KH-Standort'!$D$13,"")</f>
        <v/>
      </c>
      <c r="D278" t="str">
        <f>IF(SUM('B1.2'!$T294:$Z294)=7,'B1.2'!C294,"")</f>
        <v/>
      </c>
      <c r="E278" t="str">
        <f>IF(SUM('B1.2'!$T294:$Z294)=7,'B1.2'!D294,"")</f>
        <v/>
      </c>
      <c r="F278" t="str">
        <f>IF(SUM('B1.2'!$T294:$Z294)=7,'B1.2'!E294,"")</f>
        <v/>
      </c>
      <c r="G278" t="str">
        <f>IF(SUM('B1.2'!$T294:$Z294)=7,'B1.2'!F294,"")</f>
        <v/>
      </c>
      <c r="H278" s="188" t="str">
        <f>IF(SUM('B1.2'!$T294:$Z294)=7,'B1.2'!G294,"")</f>
        <v/>
      </c>
      <c r="I278" t="str">
        <f>IF(SUM('B1.2'!$T294:$Z294)=7,'B1.2'!H294,"")</f>
        <v/>
      </c>
      <c r="J278" t="str">
        <f>IF(SUM('B1.2'!$T294:$Z294)=7,'B1.2'!I294,"")</f>
        <v/>
      </c>
    </row>
    <row r="279" spans="1:10" x14ac:dyDescent="0.25">
      <c r="A279" t="str">
        <f>IF(SUM('B1.2'!T295:Z295)=7,'Angaben KH-Standort'!$D$27,"")</f>
        <v/>
      </c>
      <c r="B279" t="str">
        <f>IF(SUM('B1.2'!T295:Z295)=7,'Angaben KH-Standort'!$D$26,"")</f>
        <v/>
      </c>
      <c r="C279" t="str">
        <f>IF(SUM('B1.2'!T295:Z295)=7,'Angaben KH-Standort'!$D$13,"")</f>
        <v/>
      </c>
      <c r="D279" t="str">
        <f>IF(SUM('B1.2'!$T295:$Z295)=7,'B1.2'!C295,"")</f>
        <v/>
      </c>
      <c r="E279" t="str">
        <f>IF(SUM('B1.2'!$T295:$Z295)=7,'B1.2'!D295,"")</f>
        <v/>
      </c>
      <c r="F279" t="str">
        <f>IF(SUM('B1.2'!$T295:$Z295)=7,'B1.2'!E295,"")</f>
        <v/>
      </c>
      <c r="G279" t="str">
        <f>IF(SUM('B1.2'!$T295:$Z295)=7,'B1.2'!F295,"")</f>
        <v/>
      </c>
      <c r="H279" s="188" t="str">
        <f>IF(SUM('B1.2'!$T295:$Z295)=7,'B1.2'!G295,"")</f>
        <v/>
      </c>
      <c r="I279" t="str">
        <f>IF(SUM('B1.2'!$T295:$Z295)=7,'B1.2'!H295,"")</f>
        <v/>
      </c>
      <c r="J279" t="str">
        <f>IF(SUM('B1.2'!$T295:$Z295)=7,'B1.2'!I295,"")</f>
        <v/>
      </c>
    </row>
    <row r="280" spans="1:10" x14ac:dyDescent="0.25">
      <c r="A280" t="str">
        <f>IF(SUM('B1.2'!T296:Z296)=7,'Angaben KH-Standort'!$D$27,"")</f>
        <v/>
      </c>
      <c r="B280" t="str">
        <f>IF(SUM('B1.2'!T296:Z296)=7,'Angaben KH-Standort'!$D$26,"")</f>
        <v/>
      </c>
      <c r="C280" t="str">
        <f>IF(SUM('B1.2'!T296:Z296)=7,'Angaben KH-Standort'!$D$13,"")</f>
        <v/>
      </c>
      <c r="D280" t="str">
        <f>IF(SUM('B1.2'!$T296:$Z296)=7,'B1.2'!C296,"")</f>
        <v/>
      </c>
      <c r="E280" t="str">
        <f>IF(SUM('B1.2'!$T296:$Z296)=7,'B1.2'!D296,"")</f>
        <v/>
      </c>
      <c r="F280" t="str">
        <f>IF(SUM('B1.2'!$T296:$Z296)=7,'B1.2'!E296,"")</f>
        <v/>
      </c>
      <c r="G280" t="str">
        <f>IF(SUM('B1.2'!$T296:$Z296)=7,'B1.2'!F296,"")</f>
        <v/>
      </c>
      <c r="H280" s="188" t="str">
        <f>IF(SUM('B1.2'!$T296:$Z296)=7,'B1.2'!G296,"")</f>
        <v/>
      </c>
      <c r="I280" t="str">
        <f>IF(SUM('B1.2'!$T296:$Z296)=7,'B1.2'!H296,"")</f>
        <v/>
      </c>
      <c r="J280" t="str">
        <f>IF(SUM('B1.2'!$T296:$Z296)=7,'B1.2'!I296,"")</f>
        <v/>
      </c>
    </row>
    <row r="281" spans="1:10" x14ac:dyDescent="0.25">
      <c r="A281" t="str">
        <f>IF(SUM('B1.2'!T297:Z297)=7,'Angaben KH-Standort'!$D$27,"")</f>
        <v/>
      </c>
      <c r="B281" t="str">
        <f>IF(SUM('B1.2'!T297:Z297)=7,'Angaben KH-Standort'!$D$26,"")</f>
        <v/>
      </c>
      <c r="C281" t="str">
        <f>IF(SUM('B1.2'!T297:Z297)=7,'Angaben KH-Standort'!$D$13,"")</f>
        <v/>
      </c>
      <c r="D281" t="str">
        <f>IF(SUM('B1.2'!$T297:$Z297)=7,'B1.2'!C297,"")</f>
        <v/>
      </c>
      <c r="E281" t="str">
        <f>IF(SUM('B1.2'!$T297:$Z297)=7,'B1.2'!D297,"")</f>
        <v/>
      </c>
      <c r="F281" t="str">
        <f>IF(SUM('B1.2'!$T297:$Z297)=7,'B1.2'!E297,"")</f>
        <v/>
      </c>
      <c r="G281" t="str">
        <f>IF(SUM('B1.2'!$T297:$Z297)=7,'B1.2'!F297,"")</f>
        <v/>
      </c>
      <c r="H281" s="188" t="str">
        <f>IF(SUM('B1.2'!$T297:$Z297)=7,'B1.2'!G297,"")</f>
        <v/>
      </c>
      <c r="I281" t="str">
        <f>IF(SUM('B1.2'!$T297:$Z297)=7,'B1.2'!H297,"")</f>
        <v/>
      </c>
      <c r="J281" t="str">
        <f>IF(SUM('B1.2'!$T297:$Z297)=7,'B1.2'!I297,"")</f>
        <v/>
      </c>
    </row>
    <row r="282" spans="1:10" x14ac:dyDescent="0.25">
      <c r="A282" t="str">
        <f>IF(SUM('B1.2'!T298:Z298)=7,'Angaben KH-Standort'!$D$27,"")</f>
        <v/>
      </c>
      <c r="B282" t="str">
        <f>IF(SUM('B1.2'!T298:Z298)=7,'Angaben KH-Standort'!$D$26,"")</f>
        <v/>
      </c>
      <c r="C282" t="str">
        <f>IF(SUM('B1.2'!T298:Z298)=7,'Angaben KH-Standort'!$D$13,"")</f>
        <v/>
      </c>
      <c r="D282" t="str">
        <f>IF(SUM('B1.2'!$T298:$Z298)=7,'B1.2'!C298,"")</f>
        <v/>
      </c>
      <c r="E282" t="str">
        <f>IF(SUM('B1.2'!$T298:$Z298)=7,'B1.2'!D298,"")</f>
        <v/>
      </c>
      <c r="F282" t="str">
        <f>IF(SUM('B1.2'!$T298:$Z298)=7,'B1.2'!E298,"")</f>
        <v/>
      </c>
      <c r="G282" t="str">
        <f>IF(SUM('B1.2'!$T298:$Z298)=7,'B1.2'!F298,"")</f>
        <v/>
      </c>
      <c r="H282" s="188" t="str">
        <f>IF(SUM('B1.2'!$T298:$Z298)=7,'B1.2'!G298,"")</f>
        <v/>
      </c>
      <c r="I282" t="str">
        <f>IF(SUM('B1.2'!$T298:$Z298)=7,'B1.2'!H298,"")</f>
        <v/>
      </c>
      <c r="J282" t="str">
        <f>IF(SUM('B1.2'!$T298:$Z298)=7,'B1.2'!I298,"")</f>
        <v/>
      </c>
    </row>
    <row r="283" spans="1:10" x14ac:dyDescent="0.25">
      <c r="A283" t="str">
        <f>IF(SUM('B1.2'!T299:Z299)=7,'Angaben KH-Standort'!$D$27,"")</f>
        <v/>
      </c>
      <c r="B283" t="str">
        <f>IF(SUM('B1.2'!T299:Z299)=7,'Angaben KH-Standort'!$D$26,"")</f>
        <v/>
      </c>
      <c r="C283" t="str">
        <f>IF(SUM('B1.2'!T299:Z299)=7,'Angaben KH-Standort'!$D$13,"")</f>
        <v/>
      </c>
      <c r="D283" t="str">
        <f>IF(SUM('B1.2'!$T299:$Z299)=7,'B1.2'!C299,"")</f>
        <v/>
      </c>
      <c r="E283" t="str">
        <f>IF(SUM('B1.2'!$T299:$Z299)=7,'B1.2'!D299,"")</f>
        <v/>
      </c>
      <c r="F283" t="str">
        <f>IF(SUM('B1.2'!$T299:$Z299)=7,'B1.2'!E299,"")</f>
        <v/>
      </c>
      <c r="G283" t="str">
        <f>IF(SUM('B1.2'!$T299:$Z299)=7,'B1.2'!F299,"")</f>
        <v/>
      </c>
      <c r="H283" s="188" t="str">
        <f>IF(SUM('B1.2'!$T299:$Z299)=7,'B1.2'!G299,"")</f>
        <v/>
      </c>
      <c r="I283" t="str">
        <f>IF(SUM('B1.2'!$T299:$Z299)=7,'B1.2'!H299,"")</f>
        <v/>
      </c>
      <c r="J283" t="str">
        <f>IF(SUM('B1.2'!$T299:$Z299)=7,'B1.2'!I299,"")</f>
        <v/>
      </c>
    </row>
    <row r="284" spans="1:10" x14ac:dyDescent="0.25">
      <c r="A284" t="str">
        <f>IF(SUM('B1.2'!T300:Z300)=7,'Angaben KH-Standort'!$D$27,"")</f>
        <v/>
      </c>
      <c r="B284" t="str">
        <f>IF(SUM('B1.2'!T300:Z300)=7,'Angaben KH-Standort'!$D$26,"")</f>
        <v/>
      </c>
      <c r="C284" t="str">
        <f>IF(SUM('B1.2'!T300:Z300)=7,'Angaben KH-Standort'!$D$13,"")</f>
        <v/>
      </c>
      <c r="D284" t="str">
        <f>IF(SUM('B1.2'!$T300:$Z300)=7,'B1.2'!C300,"")</f>
        <v/>
      </c>
      <c r="E284" t="str">
        <f>IF(SUM('B1.2'!$T300:$Z300)=7,'B1.2'!D300,"")</f>
        <v/>
      </c>
      <c r="F284" t="str">
        <f>IF(SUM('B1.2'!$T300:$Z300)=7,'B1.2'!E300,"")</f>
        <v/>
      </c>
      <c r="G284" t="str">
        <f>IF(SUM('B1.2'!$T300:$Z300)=7,'B1.2'!F300,"")</f>
        <v/>
      </c>
      <c r="H284" s="188" t="str">
        <f>IF(SUM('B1.2'!$T300:$Z300)=7,'B1.2'!G300,"")</f>
        <v/>
      </c>
      <c r="I284" t="str">
        <f>IF(SUM('B1.2'!$T300:$Z300)=7,'B1.2'!H300,"")</f>
        <v/>
      </c>
      <c r="J284" t="str">
        <f>IF(SUM('B1.2'!$T300:$Z300)=7,'B1.2'!I300,"")</f>
        <v/>
      </c>
    </row>
    <row r="285" spans="1:10" x14ac:dyDescent="0.25">
      <c r="A285" t="str">
        <f>IF(SUM('B1.2'!T301:Z301)=7,'Angaben KH-Standort'!$D$27,"")</f>
        <v/>
      </c>
      <c r="B285" t="str">
        <f>IF(SUM('B1.2'!T301:Z301)=7,'Angaben KH-Standort'!$D$26,"")</f>
        <v/>
      </c>
      <c r="C285" t="str">
        <f>IF(SUM('B1.2'!T301:Z301)=7,'Angaben KH-Standort'!$D$13,"")</f>
        <v/>
      </c>
      <c r="D285" t="str">
        <f>IF(SUM('B1.2'!$T301:$Z301)=7,'B1.2'!C301,"")</f>
        <v/>
      </c>
      <c r="E285" t="str">
        <f>IF(SUM('B1.2'!$T301:$Z301)=7,'B1.2'!D301,"")</f>
        <v/>
      </c>
      <c r="F285" t="str">
        <f>IF(SUM('B1.2'!$T301:$Z301)=7,'B1.2'!E301,"")</f>
        <v/>
      </c>
      <c r="G285" t="str">
        <f>IF(SUM('B1.2'!$T301:$Z301)=7,'B1.2'!F301,"")</f>
        <v/>
      </c>
      <c r="H285" s="188" t="str">
        <f>IF(SUM('B1.2'!$T301:$Z301)=7,'B1.2'!G301,"")</f>
        <v/>
      </c>
      <c r="I285" t="str">
        <f>IF(SUM('B1.2'!$T301:$Z301)=7,'B1.2'!H301,"")</f>
        <v/>
      </c>
      <c r="J285" t="str">
        <f>IF(SUM('B1.2'!$T301:$Z301)=7,'B1.2'!I301,"")</f>
        <v/>
      </c>
    </row>
    <row r="286" spans="1:10" x14ac:dyDescent="0.25">
      <c r="A286" t="str">
        <f>IF(SUM('B1.2'!T302:Z302)=7,'Angaben KH-Standort'!$D$27,"")</f>
        <v/>
      </c>
      <c r="B286" t="str">
        <f>IF(SUM('B1.2'!T302:Z302)=7,'Angaben KH-Standort'!$D$26,"")</f>
        <v/>
      </c>
      <c r="C286" t="str">
        <f>IF(SUM('B1.2'!T302:Z302)=7,'Angaben KH-Standort'!$D$13,"")</f>
        <v/>
      </c>
      <c r="D286" t="str">
        <f>IF(SUM('B1.2'!$T302:$Z302)=7,'B1.2'!C302,"")</f>
        <v/>
      </c>
      <c r="E286" t="str">
        <f>IF(SUM('B1.2'!$T302:$Z302)=7,'B1.2'!D302,"")</f>
        <v/>
      </c>
      <c r="F286" t="str">
        <f>IF(SUM('B1.2'!$T302:$Z302)=7,'B1.2'!E302,"")</f>
        <v/>
      </c>
      <c r="G286" t="str">
        <f>IF(SUM('B1.2'!$T302:$Z302)=7,'B1.2'!F302,"")</f>
        <v/>
      </c>
      <c r="H286" s="188" t="str">
        <f>IF(SUM('B1.2'!$T302:$Z302)=7,'B1.2'!G302,"")</f>
        <v/>
      </c>
      <c r="I286" t="str">
        <f>IF(SUM('B1.2'!$T302:$Z302)=7,'B1.2'!H302,"")</f>
        <v/>
      </c>
      <c r="J286" t="str">
        <f>IF(SUM('B1.2'!$T302:$Z302)=7,'B1.2'!I302,"")</f>
        <v/>
      </c>
    </row>
    <row r="287" spans="1:10" x14ac:dyDescent="0.25">
      <c r="A287" t="str">
        <f>IF(SUM('B1.2'!T303:Z303)=7,'Angaben KH-Standort'!$D$27,"")</f>
        <v/>
      </c>
      <c r="B287" t="str">
        <f>IF(SUM('B1.2'!T303:Z303)=7,'Angaben KH-Standort'!$D$26,"")</f>
        <v/>
      </c>
      <c r="C287" t="str">
        <f>IF(SUM('B1.2'!T303:Z303)=7,'Angaben KH-Standort'!$D$13,"")</f>
        <v/>
      </c>
      <c r="D287" t="str">
        <f>IF(SUM('B1.2'!$T303:$Z303)=7,'B1.2'!C303,"")</f>
        <v/>
      </c>
      <c r="E287" t="str">
        <f>IF(SUM('B1.2'!$T303:$Z303)=7,'B1.2'!D303,"")</f>
        <v/>
      </c>
      <c r="F287" t="str">
        <f>IF(SUM('B1.2'!$T303:$Z303)=7,'B1.2'!E303,"")</f>
        <v/>
      </c>
      <c r="G287" t="str">
        <f>IF(SUM('B1.2'!$T303:$Z303)=7,'B1.2'!F303,"")</f>
        <v/>
      </c>
      <c r="H287" s="188" t="str">
        <f>IF(SUM('B1.2'!$T303:$Z303)=7,'B1.2'!G303,"")</f>
        <v/>
      </c>
      <c r="I287" t="str">
        <f>IF(SUM('B1.2'!$T303:$Z303)=7,'B1.2'!H303,"")</f>
        <v/>
      </c>
      <c r="J287" t="str">
        <f>IF(SUM('B1.2'!$T303:$Z303)=7,'B1.2'!I303,"")</f>
        <v/>
      </c>
    </row>
    <row r="288" spans="1:10" x14ac:dyDescent="0.25">
      <c r="A288" t="str">
        <f>IF(SUM('B1.2'!T304:Z304)=7,'Angaben KH-Standort'!$D$27,"")</f>
        <v/>
      </c>
      <c r="B288" t="str">
        <f>IF(SUM('B1.2'!T304:Z304)=7,'Angaben KH-Standort'!$D$26,"")</f>
        <v/>
      </c>
      <c r="C288" t="str">
        <f>IF(SUM('B1.2'!T304:Z304)=7,'Angaben KH-Standort'!$D$13,"")</f>
        <v/>
      </c>
      <c r="D288" t="str">
        <f>IF(SUM('B1.2'!$T304:$Z304)=7,'B1.2'!C304,"")</f>
        <v/>
      </c>
      <c r="E288" t="str">
        <f>IF(SUM('B1.2'!$T304:$Z304)=7,'B1.2'!D304,"")</f>
        <v/>
      </c>
      <c r="F288" t="str">
        <f>IF(SUM('B1.2'!$T304:$Z304)=7,'B1.2'!E304,"")</f>
        <v/>
      </c>
      <c r="G288" t="str">
        <f>IF(SUM('B1.2'!$T304:$Z304)=7,'B1.2'!F304,"")</f>
        <v/>
      </c>
      <c r="H288" s="188" t="str">
        <f>IF(SUM('B1.2'!$T304:$Z304)=7,'B1.2'!G304,"")</f>
        <v/>
      </c>
      <c r="I288" t="str">
        <f>IF(SUM('B1.2'!$T304:$Z304)=7,'B1.2'!H304,"")</f>
        <v/>
      </c>
      <c r="J288" t="str">
        <f>IF(SUM('B1.2'!$T304:$Z304)=7,'B1.2'!I304,"")</f>
        <v/>
      </c>
    </row>
    <row r="289" spans="1:10" x14ac:dyDescent="0.25">
      <c r="A289" t="str">
        <f>IF(SUM('B1.2'!T305:Z305)=7,'Angaben KH-Standort'!$D$27,"")</f>
        <v/>
      </c>
      <c r="B289" t="str">
        <f>IF(SUM('B1.2'!T305:Z305)=7,'Angaben KH-Standort'!$D$26,"")</f>
        <v/>
      </c>
      <c r="C289" t="str">
        <f>IF(SUM('B1.2'!T305:Z305)=7,'Angaben KH-Standort'!$D$13,"")</f>
        <v/>
      </c>
      <c r="D289" t="str">
        <f>IF(SUM('B1.2'!$T305:$Z305)=7,'B1.2'!C305,"")</f>
        <v/>
      </c>
      <c r="E289" t="str">
        <f>IF(SUM('B1.2'!$T305:$Z305)=7,'B1.2'!D305,"")</f>
        <v/>
      </c>
      <c r="F289" t="str">
        <f>IF(SUM('B1.2'!$T305:$Z305)=7,'B1.2'!E305,"")</f>
        <v/>
      </c>
      <c r="G289" t="str">
        <f>IF(SUM('B1.2'!$T305:$Z305)=7,'B1.2'!F305,"")</f>
        <v/>
      </c>
      <c r="H289" s="188" t="str">
        <f>IF(SUM('B1.2'!$T305:$Z305)=7,'B1.2'!G305,"")</f>
        <v/>
      </c>
      <c r="I289" t="str">
        <f>IF(SUM('B1.2'!$T305:$Z305)=7,'B1.2'!H305,"")</f>
        <v/>
      </c>
      <c r="J289" t="str">
        <f>IF(SUM('B1.2'!$T305:$Z305)=7,'B1.2'!I305,"")</f>
        <v/>
      </c>
    </row>
    <row r="290" spans="1:10" x14ac:dyDescent="0.25">
      <c r="A290" t="str">
        <f>IF(SUM('B1.2'!T306:Z306)=7,'Angaben KH-Standort'!$D$27,"")</f>
        <v/>
      </c>
      <c r="B290" t="str">
        <f>IF(SUM('B1.2'!T306:Z306)=7,'Angaben KH-Standort'!$D$26,"")</f>
        <v/>
      </c>
      <c r="C290" t="str">
        <f>IF(SUM('B1.2'!T306:Z306)=7,'Angaben KH-Standort'!$D$13,"")</f>
        <v/>
      </c>
      <c r="D290" t="str">
        <f>IF(SUM('B1.2'!$T306:$Z306)=7,'B1.2'!C306,"")</f>
        <v/>
      </c>
      <c r="E290" t="str">
        <f>IF(SUM('B1.2'!$T306:$Z306)=7,'B1.2'!D306,"")</f>
        <v/>
      </c>
      <c r="F290" t="str">
        <f>IF(SUM('B1.2'!$T306:$Z306)=7,'B1.2'!E306,"")</f>
        <v/>
      </c>
      <c r="G290" t="str">
        <f>IF(SUM('B1.2'!$T306:$Z306)=7,'B1.2'!F306,"")</f>
        <v/>
      </c>
      <c r="H290" s="188" t="str">
        <f>IF(SUM('B1.2'!$T306:$Z306)=7,'B1.2'!G306,"")</f>
        <v/>
      </c>
      <c r="I290" t="str">
        <f>IF(SUM('B1.2'!$T306:$Z306)=7,'B1.2'!H306,"")</f>
        <v/>
      </c>
      <c r="J290" t="str">
        <f>IF(SUM('B1.2'!$T306:$Z306)=7,'B1.2'!I306,"")</f>
        <v/>
      </c>
    </row>
    <row r="291" spans="1:10" x14ac:dyDescent="0.25">
      <c r="A291" t="str">
        <f>IF(SUM('B1.2'!T307:Z307)=7,'Angaben KH-Standort'!$D$27,"")</f>
        <v/>
      </c>
      <c r="B291" t="str">
        <f>IF(SUM('B1.2'!T307:Z307)=7,'Angaben KH-Standort'!$D$26,"")</f>
        <v/>
      </c>
      <c r="C291" t="str">
        <f>IF(SUM('B1.2'!T307:Z307)=7,'Angaben KH-Standort'!$D$13,"")</f>
        <v/>
      </c>
      <c r="D291" t="str">
        <f>IF(SUM('B1.2'!$T307:$Z307)=7,'B1.2'!C307,"")</f>
        <v/>
      </c>
      <c r="E291" t="str">
        <f>IF(SUM('B1.2'!$T307:$Z307)=7,'B1.2'!D307,"")</f>
        <v/>
      </c>
      <c r="F291" t="str">
        <f>IF(SUM('B1.2'!$T307:$Z307)=7,'B1.2'!E307,"")</f>
        <v/>
      </c>
      <c r="G291" t="str">
        <f>IF(SUM('B1.2'!$T307:$Z307)=7,'B1.2'!F307,"")</f>
        <v/>
      </c>
      <c r="H291" s="188" t="str">
        <f>IF(SUM('B1.2'!$T307:$Z307)=7,'B1.2'!G307,"")</f>
        <v/>
      </c>
      <c r="I291" t="str">
        <f>IF(SUM('B1.2'!$T307:$Z307)=7,'B1.2'!H307,"")</f>
        <v/>
      </c>
      <c r="J291" t="str">
        <f>IF(SUM('B1.2'!$T307:$Z307)=7,'B1.2'!I307,"")</f>
        <v/>
      </c>
    </row>
    <row r="292" spans="1:10" x14ac:dyDescent="0.25">
      <c r="A292" t="str">
        <f>IF(SUM('B1.2'!T308:Z308)=7,'Angaben KH-Standort'!$D$27,"")</f>
        <v/>
      </c>
      <c r="B292" t="str">
        <f>IF(SUM('B1.2'!T308:Z308)=7,'Angaben KH-Standort'!$D$26,"")</f>
        <v/>
      </c>
      <c r="C292" t="str">
        <f>IF(SUM('B1.2'!T308:Z308)=7,'Angaben KH-Standort'!$D$13,"")</f>
        <v/>
      </c>
      <c r="D292" t="str">
        <f>IF(SUM('B1.2'!$T308:$Z308)=7,'B1.2'!C308,"")</f>
        <v/>
      </c>
      <c r="E292" t="str">
        <f>IF(SUM('B1.2'!$T308:$Z308)=7,'B1.2'!D308,"")</f>
        <v/>
      </c>
      <c r="F292" t="str">
        <f>IF(SUM('B1.2'!$T308:$Z308)=7,'B1.2'!E308,"")</f>
        <v/>
      </c>
      <c r="G292" t="str">
        <f>IF(SUM('B1.2'!$T308:$Z308)=7,'B1.2'!F308,"")</f>
        <v/>
      </c>
      <c r="H292" s="188" t="str">
        <f>IF(SUM('B1.2'!$T308:$Z308)=7,'B1.2'!G308,"")</f>
        <v/>
      </c>
      <c r="I292" t="str">
        <f>IF(SUM('B1.2'!$T308:$Z308)=7,'B1.2'!H308,"")</f>
        <v/>
      </c>
      <c r="J292" t="str">
        <f>IF(SUM('B1.2'!$T308:$Z308)=7,'B1.2'!I308,"")</f>
        <v/>
      </c>
    </row>
    <row r="293" spans="1:10" x14ac:dyDescent="0.25">
      <c r="A293" t="str">
        <f>IF(SUM('B1.2'!T309:Z309)=7,'Angaben KH-Standort'!$D$27,"")</f>
        <v/>
      </c>
      <c r="B293" t="str">
        <f>IF(SUM('B1.2'!T309:Z309)=7,'Angaben KH-Standort'!$D$26,"")</f>
        <v/>
      </c>
      <c r="C293" t="str">
        <f>IF(SUM('B1.2'!T309:Z309)=7,'Angaben KH-Standort'!$D$13,"")</f>
        <v/>
      </c>
      <c r="D293" t="str">
        <f>IF(SUM('B1.2'!$T309:$Z309)=7,'B1.2'!C309,"")</f>
        <v/>
      </c>
      <c r="E293" t="str">
        <f>IF(SUM('B1.2'!$T309:$Z309)=7,'B1.2'!D309,"")</f>
        <v/>
      </c>
      <c r="F293" t="str">
        <f>IF(SUM('B1.2'!$T309:$Z309)=7,'B1.2'!E309,"")</f>
        <v/>
      </c>
      <c r="G293" t="str">
        <f>IF(SUM('B1.2'!$T309:$Z309)=7,'B1.2'!F309,"")</f>
        <v/>
      </c>
      <c r="H293" s="188" t="str">
        <f>IF(SUM('B1.2'!$T309:$Z309)=7,'B1.2'!G309,"")</f>
        <v/>
      </c>
      <c r="I293" t="str">
        <f>IF(SUM('B1.2'!$T309:$Z309)=7,'B1.2'!H309,"")</f>
        <v/>
      </c>
      <c r="J293" t="str">
        <f>IF(SUM('B1.2'!$T309:$Z309)=7,'B1.2'!I309,"")</f>
        <v/>
      </c>
    </row>
    <row r="294" spans="1:10" x14ac:dyDescent="0.25">
      <c r="A294" t="str">
        <f>IF(SUM('B1.2'!T310:Z310)=7,'Angaben KH-Standort'!$D$27,"")</f>
        <v/>
      </c>
      <c r="B294" t="str">
        <f>IF(SUM('B1.2'!T310:Z310)=7,'Angaben KH-Standort'!$D$26,"")</f>
        <v/>
      </c>
      <c r="C294" t="str">
        <f>IF(SUM('B1.2'!T310:Z310)=7,'Angaben KH-Standort'!$D$13,"")</f>
        <v/>
      </c>
      <c r="D294" t="str">
        <f>IF(SUM('B1.2'!$T310:$Z310)=7,'B1.2'!C310,"")</f>
        <v/>
      </c>
      <c r="E294" t="str">
        <f>IF(SUM('B1.2'!$T310:$Z310)=7,'B1.2'!D310,"")</f>
        <v/>
      </c>
      <c r="F294" t="str">
        <f>IF(SUM('B1.2'!$T310:$Z310)=7,'B1.2'!E310,"")</f>
        <v/>
      </c>
      <c r="G294" t="str">
        <f>IF(SUM('B1.2'!$T310:$Z310)=7,'B1.2'!F310,"")</f>
        <v/>
      </c>
      <c r="H294" s="188" t="str">
        <f>IF(SUM('B1.2'!$T310:$Z310)=7,'B1.2'!G310,"")</f>
        <v/>
      </c>
      <c r="I294" t="str">
        <f>IF(SUM('B1.2'!$T310:$Z310)=7,'B1.2'!H310,"")</f>
        <v/>
      </c>
      <c r="J294" t="str">
        <f>IF(SUM('B1.2'!$T310:$Z310)=7,'B1.2'!I310,"")</f>
        <v/>
      </c>
    </row>
    <row r="295" spans="1:10" x14ac:dyDescent="0.25">
      <c r="A295" t="str">
        <f>IF(SUM('B1.2'!T311:Z311)=7,'Angaben KH-Standort'!$D$27,"")</f>
        <v/>
      </c>
      <c r="B295" t="str">
        <f>IF(SUM('B1.2'!T311:Z311)=7,'Angaben KH-Standort'!$D$26,"")</f>
        <v/>
      </c>
      <c r="C295" t="str">
        <f>IF(SUM('B1.2'!T311:Z311)=7,'Angaben KH-Standort'!$D$13,"")</f>
        <v/>
      </c>
      <c r="D295" t="str">
        <f>IF(SUM('B1.2'!$T311:$Z311)=7,'B1.2'!C311,"")</f>
        <v/>
      </c>
      <c r="E295" t="str">
        <f>IF(SUM('B1.2'!$T311:$Z311)=7,'B1.2'!D311,"")</f>
        <v/>
      </c>
      <c r="F295" t="str">
        <f>IF(SUM('B1.2'!$T311:$Z311)=7,'B1.2'!E311,"")</f>
        <v/>
      </c>
      <c r="G295" t="str">
        <f>IF(SUM('B1.2'!$T311:$Z311)=7,'B1.2'!F311,"")</f>
        <v/>
      </c>
      <c r="H295" s="188" t="str">
        <f>IF(SUM('B1.2'!$T311:$Z311)=7,'B1.2'!G311,"")</f>
        <v/>
      </c>
      <c r="I295" t="str">
        <f>IF(SUM('B1.2'!$T311:$Z311)=7,'B1.2'!H311,"")</f>
        <v/>
      </c>
      <c r="J295" t="str">
        <f>IF(SUM('B1.2'!$T311:$Z311)=7,'B1.2'!I311,"")</f>
        <v/>
      </c>
    </row>
    <row r="296" spans="1:10" x14ac:dyDescent="0.25">
      <c r="A296" t="str">
        <f>IF(SUM('B1.2'!T312:Z312)=7,'Angaben KH-Standort'!$D$27,"")</f>
        <v/>
      </c>
      <c r="B296" t="str">
        <f>IF(SUM('B1.2'!T312:Z312)=7,'Angaben KH-Standort'!$D$26,"")</f>
        <v/>
      </c>
      <c r="C296" t="str">
        <f>IF(SUM('B1.2'!T312:Z312)=7,'Angaben KH-Standort'!$D$13,"")</f>
        <v/>
      </c>
      <c r="D296" t="str">
        <f>IF(SUM('B1.2'!$T312:$Z312)=7,'B1.2'!C312,"")</f>
        <v/>
      </c>
      <c r="E296" t="str">
        <f>IF(SUM('B1.2'!$T312:$Z312)=7,'B1.2'!D312,"")</f>
        <v/>
      </c>
      <c r="F296" t="str">
        <f>IF(SUM('B1.2'!$T312:$Z312)=7,'B1.2'!E312,"")</f>
        <v/>
      </c>
      <c r="G296" t="str">
        <f>IF(SUM('B1.2'!$T312:$Z312)=7,'B1.2'!F312,"")</f>
        <v/>
      </c>
      <c r="H296" s="188" t="str">
        <f>IF(SUM('B1.2'!$T312:$Z312)=7,'B1.2'!G312,"")</f>
        <v/>
      </c>
      <c r="I296" t="str">
        <f>IF(SUM('B1.2'!$T312:$Z312)=7,'B1.2'!H312,"")</f>
        <v/>
      </c>
      <c r="J296" t="str">
        <f>IF(SUM('B1.2'!$T312:$Z312)=7,'B1.2'!I312,"")</f>
        <v/>
      </c>
    </row>
    <row r="297" spans="1:10" x14ac:dyDescent="0.25">
      <c r="A297" t="str">
        <f>IF(SUM('B1.2'!T313:Z313)=7,'Angaben KH-Standort'!$D$27,"")</f>
        <v/>
      </c>
      <c r="B297" t="str">
        <f>IF(SUM('B1.2'!T313:Z313)=7,'Angaben KH-Standort'!$D$26,"")</f>
        <v/>
      </c>
      <c r="C297" t="str">
        <f>IF(SUM('B1.2'!T313:Z313)=7,'Angaben KH-Standort'!$D$13,"")</f>
        <v/>
      </c>
      <c r="D297" t="str">
        <f>IF(SUM('B1.2'!$T313:$Z313)=7,'B1.2'!C313,"")</f>
        <v/>
      </c>
      <c r="E297" t="str">
        <f>IF(SUM('B1.2'!$T313:$Z313)=7,'B1.2'!D313,"")</f>
        <v/>
      </c>
      <c r="F297" t="str">
        <f>IF(SUM('B1.2'!$T313:$Z313)=7,'B1.2'!E313,"")</f>
        <v/>
      </c>
      <c r="G297" t="str">
        <f>IF(SUM('B1.2'!$T313:$Z313)=7,'B1.2'!F313,"")</f>
        <v/>
      </c>
      <c r="H297" s="188" t="str">
        <f>IF(SUM('B1.2'!$T313:$Z313)=7,'B1.2'!G313,"")</f>
        <v/>
      </c>
      <c r="I297" t="str">
        <f>IF(SUM('B1.2'!$T313:$Z313)=7,'B1.2'!H313,"")</f>
        <v/>
      </c>
      <c r="J297" t="str">
        <f>IF(SUM('B1.2'!$T313:$Z313)=7,'B1.2'!I313,"")</f>
        <v/>
      </c>
    </row>
    <row r="298" spans="1:10" x14ac:dyDescent="0.25">
      <c r="A298" t="str">
        <f>IF(SUM('B1.2'!T314:Z314)=7,'Angaben KH-Standort'!$D$27,"")</f>
        <v/>
      </c>
      <c r="B298" t="str">
        <f>IF(SUM('B1.2'!T314:Z314)=7,'Angaben KH-Standort'!$D$26,"")</f>
        <v/>
      </c>
      <c r="C298" t="str">
        <f>IF(SUM('B1.2'!T314:Z314)=7,'Angaben KH-Standort'!$D$13,"")</f>
        <v/>
      </c>
      <c r="D298" t="str">
        <f>IF(SUM('B1.2'!$T314:$Z314)=7,'B1.2'!C314,"")</f>
        <v/>
      </c>
      <c r="E298" t="str">
        <f>IF(SUM('B1.2'!$T314:$Z314)=7,'B1.2'!D314,"")</f>
        <v/>
      </c>
      <c r="F298" t="str">
        <f>IF(SUM('B1.2'!$T314:$Z314)=7,'B1.2'!E314,"")</f>
        <v/>
      </c>
      <c r="G298" t="str">
        <f>IF(SUM('B1.2'!$T314:$Z314)=7,'B1.2'!F314,"")</f>
        <v/>
      </c>
      <c r="H298" s="188" t="str">
        <f>IF(SUM('B1.2'!$T314:$Z314)=7,'B1.2'!G314,"")</f>
        <v/>
      </c>
      <c r="I298" t="str">
        <f>IF(SUM('B1.2'!$T314:$Z314)=7,'B1.2'!H314,"")</f>
        <v/>
      </c>
      <c r="J298" t="str">
        <f>IF(SUM('B1.2'!$T314:$Z314)=7,'B1.2'!I314,"")</f>
        <v/>
      </c>
    </row>
    <row r="299" spans="1:10" x14ac:dyDescent="0.25">
      <c r="A299" t="str">
        <f>IF(SUM('B1.2'!T315:Z315)=7,'Angaben KH-Standort'!$D$27,"")</f>
        <v/>
      </c>
      <c r="B299" t="str">
        <f>IF(SUM('B1.2'!T315:Z315)=7,'Angaben KH-Standort'!$D$26,"")</f>
        <v/>
      </c>
      <c r="C299" t="str">
        <f>IF(SUM('B1.2'!T315:Z315)=7,'Angaben KH-Standort'!$D$13,"")</f>
        <v/>
      </c>
      <c r="D299" t="str">
        <f>IF(SUM('B1.2'!$T315:$Z315)=7,'B1.2'!C315,"")</f>
        <v/>
      </c>
      <c r="E299" t="str">
        <f>IF(SUM('B1.2'!$T315:$Z315)=7,'B1.2'!D315,"")</f>
        <v/>
      </c>
      <c r="F299" t="str">
        <f>IF(SUM('B1.2'!$T315:$Z315)=7,'B1.2'!E315,"")</f>
        <v/>
      </c>
      <c r="G299" t="str">
        <f>IF(SUM('B1.2'!$T315:$Z315)=7,'B1.2'!F315,"")</f>
        <v/>
      </c>
      <c r="H299" s="188" t="str">
        <f>IF(SUM('B1.2'!$T315:$Z315)=7,'B1.2'!G315,"")</f>
        <v/>
      </c>
      <c r="I299" t="str">
        <f>IF(SUM('B1.2'!$T315:$Z315)=7,'B1.2'!H315,"")</f>
        <v/>
      </c>
      <c r="J299" t="str">
        <f>IF(SUM('B1.2'!$T315:$Z315)=7,'B1.2'!I315,"")</f>
        <v/>
      </c>
    </row>
    <row r="300" spans="1:10" x14ac:dyDescent="0.25">
      <c r="A300" t="str">
        <f>IF(SUM('B1.2'!T316:Z316)=7,'Angaben KH-Standort'!$D$27,"")</f>
        <v/>
      </c>
      <c r="B300" t="str">
        <f>IF(SUM('B1.2'!T316:Z316)=7,'Angaben KH-Standort'!$D$26,"")</f>
        <v/>
      </c>
      <c r="C300" t="str">
        <f>IF(SUM('B1.2'!T316:Z316)=7,'Angaben KH-Standort'!$D$13,"")</f>
        <v/>
      </c>
      <c r="D300" t="str">
        <f>IF(SUM('B1.2'!$T316:$Z316)=7,'B1.2'!C316,"")</f>
        <v/>
      </c>
      <c r="E300" t="str">
        <f>IF(SUM('B1.2'!$T316:$Z316)=7,'B1.2'!D316,"")</f>
        <v/>
      </c>
      <c r="F300" t="str">
        <f>IF(SUM('B1.2'!$T316:$Z316)=7,'B1.2'!E316,"")</f>
        <v/>
      </c>
      <c r="G300" t="str">
        <f>IF(SUM('B1.2'!$T316:$Z316)=7,'B1.2'!F316,"")</f>
        <v/>
      </c>
      <c r="H300" s="188" t="str">
        <f>IF(SUM('B1.2'!$T316:$Z316)=7,'B1.2'!G316,"")</f>
        <v/>
      </c>
      <c r="I300" t="str">
        <f>IF(SUM('B1.2'!$T316:$Z316)=7,'B1.2'!H316,"")</f>
        <v/>
      </c>
      <c r="J300" t="str">
        <f>IF(SUM('B1.2'!$T316:$Z316)=7,'B1.2'!I316,"")</f>
        <v/>
      </c>
    </row>
    <row r="301" spans="1:10" x14ac:dyDescent="0.25">
      <c r="A301" t="str">
        <f>IF(SUM('B1.2'!T317:Z317)=7,'Angaben KH-Standort'!$D$27,"")</f>
        <v/>
      </c>
      <c r="B301" t="str">
        <f>IF(SUM('B1.2'!T317:Z317)=7,'Angaben KH-Standort'!$D$26,"")</f>
        <v/>
      </c>
      <c r="C301" t="str">
        <f>IF(SUM('B1.2'!T317:Z317)=7,'Angaben KH-Standort'!$D$13,"")</f>
        <v/>
      </c>
      <c r="D301" t="str">
        <f>IF(SUM('B1.2'!$T317:$Z317)=7,'B1.2'!C317,"")</f>
        <v/>
      </c>
      <c r="E301" t="str">
        <f>IF(SUM('B1.2'!$T317:$Z317)=7,'B1.2'!D317,"")</f>
        <v/>
      </c>
      <c r="F301" t="str">
        <f>IF(SUM('B1.2'!$T317:$Z317)=7,'B1.2'!E317,"")</f>
        <v/>
      </c>
      <c r="G301" t="str">
        <f>IF(SUM('B1.2'!$T317:$Z317)=7,'B1.2'!F317,"")</f>
        <v/>
      </c>
      <c r="H301" s="188" t="str">
        <f>IF(SUM('B1.2'!$T317:$Z317)=7,'B1.2'!G317,"")</f>
        <v/>
      </c>
      <c r="I301" t="str">
        <f>IF(SUM('B1.2'!$T317:$Z317)=7,'B1.2'!H317,"")</f>
        <v/>
      </c>
      <c r="J301" t="str">
        <f>IF(SUM('B1.2'!$T317:$Z317)=7,'B1.2'!I317,"")</f>
        <v/>
      </c>
    </row>
    <row r="302" spans="1:10" x14ac:dyDescent="0.25">
      <c r="A302" t="str">
        <f>IF(SUM('B1.2'!T318:Z318)=7,'Angaben KH-Standort'!$D$27,"")</f>
        <v/>
      </c>
      <c r="B302" t="str">
        <f>IF(SUM('B1.2'!T318:Z318)=7,'Angaben KH-Standort'!$D$26,"")</f>
        <v/>
      </c>
      <c r="C302" t="str">
        <f>IF(SUM('B1.2'!T318:Z318)=7,'Angaben KH-Standort'!$D$13,"")</f>
        <v/>
      </c>
      <c r="D302" t="str">
        <f>IF(SUM('B1.2'!$T318:$Z318)=7,'B1.2'!C318,"")</f>
        <v/>
      </c>
      <c r="E302" t="str">
        <f>IF(SUM('B1.2'!$T318:$Z318)=7,'B1.2'!D318,"")</f>
        <v/>
      </c>
      <c r="F302" t="str">
        <f>IF(SUM('B1.2'!$T318:$Z318)=7,'B1.2'!E318,"")</f>
        <v/>
      </c>
      <c r="G302" t="str">
        <f>IF(SUM('B1.2'!$T318:$Z318)=7,'B1.2'!F318,"")</f>
        <v/>
      </c>
      <c r="H302" s="188" t="str">
        <f>IF(SUM('B1.2'!$T318:$Z318)=7,'B1.2'!G318,"")</f>
        <v/>
      </c>
      <c r="I302" t="str">
        <f>IF(SUM('B1.2'!$T318:$Z318)=7,'B1.2'!H318,"")</f>
        <v/>
      </c>
      <c r="J302" t="str">
        <f>IF(SUM('B1.2'!$T318:$Z318)=7,'B1.2'!I318,"")</f>
        <v/>
      </c>
    </row>
    <row r="303" spans="1:10" x14ac:dyDescent="0.25">
      <c r="A303" t="str">
        <f>IF(SUM('B1.2'!T319:Z319)=7,'Angaben KH-Standort'!$D$27,"")</f>
        <v/>
      </c>
      <c r="B303" t="str">
        <f>IF(SUM('B1.2'!T319:Z319)=7,'Angaben KH-Standort'!$D$26,"")</f>
        <v/>
      </c>
      <c r="C303" t="str">
        <f>IF(SUM('B1.2'!T319:Z319)=7,'Angaben KH-Standort'!$D$13,"")</f>
        <v/>
      </c>
      <c r="D303" t="str">
        <f>IF(SUM('B1.2'!$T319:$Z319)=7,'B1.2'!C319,"")</f>
        <v/>
      </c>
      <c r="E303" t="str">
        <f>IF(SUM('B1.2'!$T319:$Z319)=7,'B1.2'!D319,"")</f>
        <v/>
      </c>
      <c r="F303" t="str">
        <f>IF(SUM('B1.2'!$T319:$Z319)=7,'B1.2'!E319,"")</f>
        <v/>
      </c>
      <c r="G303" t="str">
        <f>IF(SUM('B1.2'!$T319:$Z319)=7,'B1.2'!F319,"")</f>
        <v/>
      </c>
      <c r="H303" s="188" t="str">
        <f>IF(SUM('B1.2'!$T319:$Z319)=7,'B1.2'!G319,"")</f>
        <v/>
      </c>
      <c r="I303" t="str">
        <f>IF(SUM('B1.2'!$T319:$Z319)=7,'B1.2'!H319,"")</f>
        <v/>
      </c>
      <c r="J303" t="str">
        <f>IF(SUM('B1.2'!$T319:$Z319)=7,'B1.2'!I319,"")</f>
        <v/>
      </c>
    </row>
    <row r="304" spans="1:10" x14ac:dyDescent="0.25">
      <c r="A304" t="str">
        <f>IF(SUM('B1.2'!T320:Z320)=7,'Angaben KH-Standort'!$D$27,"")</f>
        <v/>
      </c>
      <c r="B304" t="str">
        <f>IF(SUM('B1.2'!T320:Z320)=7,'Angaben KH-Standort'!$D$26,"")</f>
        <v/>
      </c>
      <c r="C304" t="str">
        <f>IF(SUM('B1.2'!T320:Z320)=7,'Angaben KH-Standort'!$D$13,"")</f>
        <v/>
      </c>
      <c r="D304" t="str">
        <f>IF(SUM('B1.2'!$T320:$Z320)=7,'B1.2'!C320,"")</f>
        <v/>
      </c>
      <c r="E304" t="str">
        <f>IF(SUM('B1.2'!$T320:$Z320)=7,'B1.2'!D320,"")</f>
        <v/>
      </c>
      <c r="F304" t="str">
        <f>IF(SUM('B1.2'!$T320:$Z320)=7,'B1.2'!E320,"")</f>
        <v/>
      </c>
      <c r="G304" t="str">
        <f>IF(SUM('B1.2'!$T320:$Z320)=7,'B1.2'!F320,"")</f>
        <v/>
      </c>
      <c r="H304" s="188" t="str">
        <f>IF(SUM('B1.2'!$T320:$Z320)=7,'B1.2'!G320,"")</f>
        <v/>
      </c>
      <c r="I304" t="str">
        <f>IF(SUM('B1.2'!$T320:$Z320)=7,'B1.2'!H320,"")</f>
        <v/>
      </c>
      <c r="J304" t="str">
        <f>IF(SUM('B1.2'!$T320:$Z320)=7,'B1.2'!I320,"")</f>
        <v/>
      </c>
    </row>
    <row r="305" spans="1:10" x14ac:dyDescent="0.25">
      <c r="A305" t="str">
        <f>IF(SUM('B1.2'!T321:Z321)=7,'Angaben KH-Standort'!$D$27,"")</f>
        <v/>
      </c>
      <c r="B305" t="str">
        <f>IF(SUM('B1.2'!T321:Z321)=7,'Angaben KH-Standort'!$D$26,"")</f>
        <v/>
      </c>
      <c r="C305" t="str">
        <f>IF(SUM('B1.2'!T321:Z321)=7,'Angaben KH-Standort'!$D$13,"")</f>
        <v/>
      </c>
      <c r="D305" t="str">
        <f>IF(SUM('B1.2'!$T321:$Z321)=7,'B1.2'!C321,"")</f>
        <v/>
      </c>
      <c r="E305" t="str">
        <f>IF(SUM('B1.2'!$T321:$Z321)=7,'B1.2'!D321,"")</f>
        <v/>
      </c>
      <c r="F305" t="str">
        <f>IF(SUM('B1.2'!$T321:$Z321)=7,'B1.2'!E321,"")</f>
        <v/>
      </c>
      <c r="G305" t="str">
        <f>IF(SUM('B1.2'!$T321:$Z321)=7,'B1.2'!F321,"")</f>
        <v/>
      </c>
      <c r="H305" s="188" t="str">
        <f>IF(SUM('B1.2'!$T321:$Z321)=7,'B1.2'!G321,"")</f>
        <v/>
      </c>
      <c r="I305" t="str">
        <f>IF(SUM('B1.2'!$T321:$Z321)=7,'B1.2'!H321,"")</f>
        <v/>
      </c>
      <c r="J305" t="str">
        <f>IF(SUM('B1.2'!$T321:$Z321)=7,'B1.2'!I321,"")</f>
        <v/>
      </c>
    </row>
    <row r="306" spans="1:10" x14ac:dyDescent="0.25">
      <c r="A306" t="str">
        <f>IF(SUM('B1.2'!T322:Z322)=7,'Angaben KH-Standort'!$D$27,"")</f>
        <v/>
      </c>
      <c r="B306" t="str">
        <f>IF(SUM('B1.2'!T322:Z322)=7,'Angaben KH-Standort'!$D$26,"")</f>
        <v/>
      </c>
      <c r="C306" t="str">
        <f>IF(SUM('B1.2'!T322:Z322)=7,'Angaben KH-Standort'!$D$13,"")</f>
        <v/>
      </c>
      <c r="D306" t="str">
        <f>IF(SUM('B1.2'!$T322:$Z322)=7,'B1.2'!C322,"")</f>
        <v/>
      </c>
      <c r="E306" t="str">
        <f>IF(SUM('B1.2'!$T322:$Z322)=7,'B1.2'!D322,"")</f>
        <v/>
      </c>
      <c r="F306" t="str">
        <f>IF(SUM('B1.2'!$T322:$Z322)=7,'B1.2'!E322,"")</f>
        <v/>
      </c>
      <c r="G306" t="str">
        <f>IF(SUM('B1.2'!$T322:$Z322)=7,'B1.2'!F322,"")</f>
        <v/>
      </c>
      <c r="H306" s="188" t="str">
        <f>IF(SUM('B1.2'!$T322:$Z322)=7,'B1.2'!G322,"")</f>
        <v/>
      </c>
      <c r="I306" t="str">
        <f>IF(SUM('B1.2'!$T322:$Z322)=7,'B1.2'!H322,"")</f>
        <v/>
      </c>
      <c r="J306" t="str">
        <f>IF(SUM('B1.2'!$T322:$Z322)=7,'B1.2'!I322,"")</f>
        <v/>
      </c>
    </row>
    <row r="307" spans="1:10" x14ac:dyDescent="0.25">
      <c r="A307" t="str">
        <f>IF(SUM('B1.2'!T323:Z323)=7,'Angaben KH-Standort'!$D$27,"")</f>
        <v/>
      </c>
      <c r="B307" t="str">
        <f>IF(SUM('B1.2'!T323:Z323)=7,'Angaben KH-Standort'!$D$26,"")</f>
        <v/>
      </c>
      <c r="C307" t="str">
        <f>IF(SUM('B1.2'!T323:Z323)=7,'Angaben KH-Standort'!$D$13,"")</f>
        <v/>
      </c>
      <c r="D307" t="str">
        <f>IF(SUM('B1.2'!$T323:$Z323)=7,'B1.2'!C323,"")</f>
        <v/>
      </c>
      <c r="E307" t="str">
        <f>IF(SUM('B1.2'!$T323:$Z323)=7,'B1.2'!D323,"")</f>
        <v/>
      </c>
      <c r="F307" t="str">
        <f>IF(SUM('B1.2'!$T323:$Z323)=7,'B1.2'!E323,"")</f>
        <v/>
      </c>
      <c r="G307" t="str">
        <f>IF(SUM('B1.2'!$T323:$Z323)=7,'B1.2'!F323,"")</f>
        <v/>
      </c>
      <c r="H307" s="188" t="str">
        <f>IF(SUM('B1.2'!$T323:$Z323)=7,'B1.2'!G323,"")</f>
        <v/>
      </c>
      <c r="I307" t="str">
        <f>IF(SUM('B1.2'!$T323:$Z323)=7,'B1.2'!H323,"")</f>
        <v/>
      </c>
      <c r="J307" t="str">
        <f>IF(SUM('B1.2'!$T323:$Z323)=7,'B1.2'!I323,"")</f>
        <v/>
      </c>
    </row>
    <row r="308" spans="1:10" x14ac:dyDescent="0.25">
      <c r="A308" t="str">
        <f>IF(SUM('B1.2'!T324:Z324)=7,'Angaben KH-Standort'!$D$27,"")</f>
        <v/>
      </c>
      <c r="B308" t="str">
        <f>IF(SUM('B1.2'!T324:Z324)=7,'Angaben KH-Standort'!$D$26,"")</f>
        <v/>
      </c>
      <c r="C308" t="str">
        <f>IF(SUM('B1.2'!T324:Z324)=7,'Angaben KH-Standort'!$D$13,"")</f>
        <v/>
      </c>
      <c r="D308" t="str">
        <f>IF(SUM('B1.2'!$T324:$Z324)=7,'B1.2'!C324,"")</f>
        <v/>
      </c>
      <c r="E308" t="str">
        <f>IF(SUM('B1.2'!$T324:$Z324)=7,'B1.2'!D324,"")</f>
        <v/>
      </c>
      <c r="F308" t="str">
        <f>IF(SUM('B1.2'!$T324:$Z324)=7,'B1.2'!E324,"")</f>
        <v/>
      </c>
      <c r="G308" t="str">
        <f>IF(SUM('B1.2'!$T324:$Z324)=7,'B1.2'!F324,"")</f>
        <v/>
      </c>
      <c r="H308" s="188" t="str">
        <f>IF(SUM('B1.2'!$T324:$Z324)=7,'B1.2'!G324,"")</f>
        <v/>
      </c>
      <c r="I308" t="str">
        <f>IF(SUM('B1.2'!$T324:$Z324)=7,'B1.2'!H324,"")</f>
        <v/>
      </c>
      <c r="J308" t="str">
        <f>IF(SUM('B1.2'!$T324:$Z324)=7,'B1.2'!I324,"")</f>
        <v/>
      </c>
    </row>
    <row r="309" spans="1:10" x14ac:dyDescent="0.25">
      <c r="A309" t="str">
        <f>IF(SUM('B1.2'!T325:Z325)=7,'Angaben KH-Standort'!$D$27,"")</f>
        <v/>
      </c>
      <c r="B309" t="str">
        <f>IF(SUM('B1.2'!T325:Z325)=7,'Angaben KH-Standort'!$D$26,"")</f>
        <v/>
      </c>
      <c r="C309" t="str">
        <f>IF(SUM('B1.2'!T325:Z325)=7,'Angaben KH-Standort'!$D$13,"")</f>
        <v/>
      </c>
      <c r="D309" t="str">
        <f>IF(SUM('B1.2'!$T325:$Z325)=7,'B1.2'!C325,"")</f>
        <v/>
      </c>
      <c r="E309" t="str">
        <f>IF(SUM('B1.2'!$T325:$Z325)=7,'B1.2'!D325,"")</f>
        <v/>
      </c>
      <c r="F309" t="str">
        <f>IF(SUM('B1.2'!$T325:$Z325)=7,'B1.2'!E325,"")</f>
        <v/>
      </c>
      <c r="G309" t="str">
        <f>IF(SUM('B1.2'!$T325:$Z325)=7,'B1.2'!F325,"")</f>
        <v/>
      </c>
      <c r="H309" s="188" t="str">
        <f>IF(SUM('B1.2'!$T325:$Z325)=7,'B1.2'!G325,"")</f>
        <v/>
      </c>
      <c r="I309" t="str">
        <f>IF(SUM('B1.2'!$T325:$Z325)=7,'B1.2'!H325,"")</f>
        <v/>
      </c>
      <c r="J309" t="str">
        <f>IF(SUM('B1.2'!$T325:$Z325)=7,'B1.2'!I325,"")</f>
        <v/>
      </c>
    </row>
    <row r="310" spans="1:10" x14ac:dyDescent="0.25">
      <c r="A310" t="str">
        <f>IF(SUM('B1.2'!T326:Z326)=7,'Angaben KH-Standort'!$D$27,"")</f>
        <v/>
      </c>
      <c r="B310" t="str">
        <f>IF(SUM('B1.2'!T326:Z326)=7,'Angaben KH-Standort'!$D$26,"")</f>
        <v/>
      </c>
      <c r="C310" t="str">
        <f>IF(SUM('B1.2'!T326:Z326)=7,'Angaben KH-Standort'!$D$13,"")</f>
        <v/>
      </c>
      <c r="D310" t="str">
        <f>IF(SUM('B1.2'!$T326:$Z326)=7,'B1.2'!C326,"")</f>
        <v/>
      </c>
      <c r="E310" t="str">
        <f>IF(SUM('B1.2'!$T326:$Z326)=7,'B1.2'!D326,"")</f>
        <v/>
      </c>
      <c r="F310" t="str">
        <f>IF(SUM('B1.2'!$T326:$Z326)=7,'B1.2'!E326,"")</f>
        <v/>
      </c>
      <c r="G310" t="str">
        <f>IF(SUM('B1.2'!$T326:$Z326)=7,'B1.2'!F326,"")</f>
        <v/>
      </c>
      <c r="H310" s="188" t="str">
        <f>IF(SUM('B1.2'!$T326:$Z326)=7,'B1.2'!G326,"")</f>
        <v/>
      </c>
      <c r="I310" t="str">
        <f>IF(SUM('B1.2'!$T326:$Z326)=7,'B1.2'!H326,"")</f>
        <v/>
      </c>
      <c r="J310" t="str">
        <f>IF(SUM('B1.2'!$T326:$Z326)=7,'B1.2'!I326,"")</f>
        <v/>
      </c>
    </row>
    <row r="311" spans="1:10" x14ac:dyDescent="0.25">
      <c r="A311" t="str">
        <f>IF(SUM('B1.2'!T327:Z327)=7,'Angaben KH-Standort'!$D$27,"")</f>
        <v/>
      </c>
      <c r="B311" t="str">
        <f>IF(SUM('B1.2'!T327:Z327)=7,'Angaben KH-Standort'!$D$26,"")</f>
        <v/>
      </c>
      <c r="C311" t="str">
        <f>IF(SUM('B1.2'!T327:Z327)=7,'Angaben KH-Standort'!$D$13,"")</f>
        <v/>
      </c>
      <c r="D311" t="str">
        <f>IF(SUM('B1.2'!$T327:$Z327)=7,'B1.2'!C327,"")</f>
        <v/>
      </c>
      <c r="E311" t="str">
        <f>IF(SUM('B1.2'!$T327:$Z327)=7,'B1.2'!D327,"")</f>
        <v/>
      </c>
      <c r="F311" t="str">
        <f>IF(SUM('B1.2'!$T327:$Z327)=7,'B1.2'!E327,"")</f>
        <v/>
      </c>
      <c r="G311" t="str">
        <f>IF(SUM('B1.2'!$T327:$Z327)=7,'B1.2'!F327,"")</f>
        <v/>
      </c>
      <c r="H311" s="188" t="str">
        <f>IF(SUM('B1.2'!$T327:$Z327)=7,'B1.2'!G327,"")</f>
        <v/>
      </c>
      <c r="I311" t="str">
        <f>IF(SUM('B1.2'!$T327:$Z327)=7,'B1.2'!H327,"")</f>
        <v/>
      </c>
      <c r="J311" t="str">
        <f>IF(SUM('B1.2'!$T327:$Z327)=7,'B1.2'!I327,"")</f>
        <v/>
      </c>
    </row>
    <row r="312" spans="1:10" x14ac:dyDescent="0.25">
      <c r="A312" t="str">
        <f>IF(SUM('B1.2'!T328:Z328)=7,'Angaben KH-Standort'!$D$27,"")</f>
        <v/>
      </c>
      <c r="B312" t="str">
        <f>IF(SUM('B1.2'!T328:Z328)=7,'Angaben KH-Standort'!$D$26,"")</f>
        <v/>
      </c>
      <c r="C312" t="str">
        <f>IF(SUM('B1.2'!T328:Z328)=7,'Angaben KH-Standort'!$D$13,"")</f>
        <v/>
      </c>
      <c r="D312" t="str">
        <f>IF(SUM('B1.2'!$T328:$Z328)=7,'B1.2'!C328,"")</f>
        <v/>
      </c>
      <c r="E312" t="str">
        <f>IF(SUM('B1.2'!$T328:$Z328)=7,'B1.2'!D328,"")</f>
        <v/>
      </c>
      <c r="F312" t="str">
        <f>IF(SUM('B1.2'!$T328:$Z328)=7,'B1.2'!E328,"")</f>
        <v/>
      </c>
      <c r="G312" t="str">
        <f>IF(SUM('B1.2'!$T328:$Z328)=7,'B1.2'!F328,"")</f>
        <v/>
      </c>
      <c r="H312" s="188" t="str">
        <f>IF(SUM('B1.2'!$T328:$Z328)=7,'B1.2'!G328,"")</f>
        <v/>
      </c>
      <c r="I312" t="str">
        <f>IF(SUM('B1.2'!$T328:$Z328)=7,'B1.2'!H328,"")</f>
        <v/>
      </c>
      <c r="J312" t="str">
        <f>IF(SUM('B1.2'!$T328:$Z328)=7,'B1.2'!I328,"")</f>
        <v/>
      </c>
    </row>
    <row r="313" spans="1:10" x14ac:dyDescent="0.25">
      <c r="A313" t="str">
        <f>IF(SUM('B1.2'!T329:Z329)=7,'Angaben KH-Standort'!$D$27,"")</f>
        <v/>
      </c>
      <c r="B313" t="str">
        <f>IF(SUM('B1.2'!T329:Z329)=7,'Angaben KH-Standort'!$D$26,"")</f>
        <v/>
      </c>
      <c r="C313" t="str">
        <f>IF(SUM('B1.2'!T329:Z329)=7,'Angaben KH-Standort'!$D$13,"")</f>
        <v/>
      </c>
      <c r="D313" t="str">
        <f>IF(SUM('B1.2'!$T329:$Z329)=7,'B1.2'!C329,"")</f>
        <v/>
      </c>
      <c r="E313" t="str">
        <f>IF(SUM('B1.2'!$T329:$Z329)=7,'B1.2'!D329,"")</f>
        <v/>
      </c>
      <c r="F313" t="str">
        <f>IF(SUM('B1.2'!$T329:$Z329)=7,'B1.2'!E329,"")</f>
        <v/>
      </c>
      <c r="G313" t="str">
        <f>IF(SUM('B1.2'!$T329:$Z329)=7,'B1.2'!F329,"")</f>
        <v/>
      </c>
      <c r="H313" s="188" t="str">
        <f>IF(SUM('B1.2'!$T329:$Z329)=7,'B1.2'!G329,"")</f>
        <v/>
      </c>
      <c r="I313" t="str">
        <f>IF(SUM('B1.2'!$T329:$Z329)=7,'B1.2'!H329,"")</f>
        <v/>
      </c>
      <c r="J313" t="str">
        <f>IF(SUM('B1.2'!$T329:$Z329)=7,'B1.2'!I329,"")</f>
        <v/>
      </c>
    </row>
    <row r="314" spans="1:10" x14ac:dyDescent="0.25">
      <c r="A314" t="str">
        <f>IF(SUM('B1.2'!T330:Z330)=7,'Angaben KH-Standort'!$D$27,"")</f>
        <v/>
      </c>
      <c r="B314" t="str">
        <f>IF(SUM('B1.2'!T330:Z330)=7,'Angaben KH-Standort'!$D$26,"")</f>
        <v/>
      </c>
      <c r="C314" t="str">
        <f>IF(SUM('B1.2'!T330:Z330)=7,'Angaben KH-Standort'!$D$13,"")</f>
        <v/>
      </c>
      <c r="D314" t="str">
        <f>IF(SUM('B1.2'!$T330:$Z330)=7,'B1.2'!C330,"")</f>
        <v/>
      </c>
      <c r="E314" t="str">
        <f>IF(SUM('B1.2'!$T330:$Z330)=7,'B1.2'!D330,"")</f>
        <v/>
      </c>
      <c r="F314" t="str">
        <f>IF(SUM('B1.2'!$T330:$Z330)=7,'B1.2'!E330,"")</f>
        <v/>
      </c>
      <c r="G314" t="str">
        <f>IF(SUM('B1.2'!$T330:$Z330)=7,'B1.2'!F330,"")</f>
        <v/>
      </c>
      <c r="H314" s="188" t="str">
        <f>IF(SUM('B1.2'!$T330:$Z330)=7,'B1.2'!G330,"")</f>
        <v/>
      </c>
      <c r="I314" t="str">
        <f>IF(SUM('B1.2'!$T330:$Z330)=7,'B1.2'!H330,"")</f>
        <v/>
      </c>
      <c r="J314" t="str">
        <f>IF(SUM('B1.2'!$T330:$Z330)=7,'B1.2'!I330,"")</f>
        <v/>
      </c>
    </row>
    <row r="315" spans="1:10" x14ac:dyDescent="0.25">
      <c r="A315" t="str">
        <f>IF(SUM('B1.2'!T331:Z331)=7,'Angaben KH-Standort'!$D$27,"")</f>
        <v/>
      </c>
      <c r="B315" t="str">
        <f>IF(SUM('B1.2'!T331:Z331)=7,'Angaben KH-Standort'!$D$26,"")</f>
        <v/>
      </c>
      <c r="C315" t="str">
        <f>IF(SUM('B1.2'!T331:Z331)=7,'Angaben KH-Standort'!$D$13,"")</f>
        <v/>
      </c>
      <c r="D315" t="str">
        <f>IF(SUM('B1.2'!$T331:$Z331)=7,'B1.2'!C331,"")</f>
        <v/>
      </c>
      <c r="E315" t="str">
        <f>IF(SUM('B1.2'!$T331:$Z331)=7,'B1.2'!D331,"")</f>
        <v/>
      </c>
      <c r="F315" t="str">
        <f>IF(SUM('B1.2'!$T331:$Z331)=7,'B1.2'!E331,"")</f>
        <v/>
      </c>
      <c r="G315" t="str">
        <f>IF(SUM('B1.2'!$T331:$Z331)=7,'B1.2'!F331,"")</f>
        <v/>
      </c>
      <c r="H315" s="188" t="str">
        <f>IF(SUM('B1.2'!$T331:$Z331)=7,'B1.2'!G331,"")</f>
        <v/>
      </c>
      <c r="I315" t="str">
        <f>IF(SUM('B1.2'!$T331:$Z331)=7,'B1.2'!H331,"")</f>
        <v/>
      </c>
      <c r="J315" t="str">
        <f>IF(SUM('B1.2'!$T331:$Z331)=7,'B1.2'!I331,"")</f>
        <v/>
      </c>
    </row>
    <row r="316" spans="1:10" x14ac:dyDescent="0.25">
      <c r="A316" t="str">
        <f>IF(SUM('B1.2'!T332:Z332)=7,'Angaben KH-Standort'!$D$27,"")</f>
        <v/>
      </c>
      <c r="B316" t="str">
        <f>IF(SUM('B1.2'!T332:Z332)=7,'Angaben KH-Standort'!$D$26,"")</f>
        <v/>
      </c>
      <c r="C316" t="str">
        <f>IF(SUM('B1.2'!T332:Z332)=7,'Angaben KH-Standort'!$D$13,"")</f>
        <v/>
      </c>
      <c r="D316" t="str">
        <f>IF(SUM('B1.2'!$T332:$Z332)=7,'B1.2'!C332,"")</f>
        <v/>
      </c>
      <c r="E316" t="str">
        <f>IF(SUM('B1.2'!$T332:$Z332)=7,'B1.2'!D332,"")</f>
        <v/>
      </c>
      <c r="F316" t="str">
        <f>IF(SUM('B1.2'!$T332:$Z332)=7,'B1.2'!E332,"")</f>
        <v/>
      </c>
      <c r="G316" t="str">
        <f>IF(SUM('B1.2'!$T332:$Z332)=7,'B1.2'!F332,"")</f>
        <v/>
      </c>
      <c r="H316" s="188" t="str">
        <f>IF(SUM('B1.2'!$T332:$Z332)=7,'B1.2'!G332,"")</f>
        <v/>
      </c>
      <c r="I316" t="str">
        <f>IF(SUM('B1.2'!$T332:$Z332)=7,'B1.2'!H332,"")</f>
        <v/>
      </c>
      <c r="J316" t="str">
        <f>IF(SUM('B1.2'!$T332:$Z332)=7,'B1.2'!I332,"")</f>
        <v/>
      </c>
    </row>
    <row r="317" spans="1:10" x14ac:dyDescent="0.25">
      <c r="A317" t="str">
        <f>IF(SUM('B1.2'!T333:Z333)=7,'Angaben KH-Standort'!$D$27,"")</f>
        <v/>
      </c>
      <c r="B317" t="str">
        <f>IF(SUM('B1.2'!T333:Z333)=7,'Angaben KH-Standort'!$D$26,"")</f>
        <v/>
      </c>
      <c r="C317" t="str">
        <f>IF(SUM('B1.2'!T333:Z333)=7,'Angaben KH-Standort'!$D$13,"")</f>
        <v/>
      </c>
      <c r="D317" t="str">
        <f>IF(SUM('B1.2'!$T333:$Z333)=7,'B1.2'!C333,"")</f>
        <v/>
      </c>
      <c r="E317" t="str">
        <f>IF(SUM('B1.2'!$T333:$Z333)=7,'B1.2'!D333,"")</f>
        <v/>
      </c>
      <c r="F317" t="str">
        <f>IF(SUM('B1.2'!$T333:$Z333)=7,'B1.2'!E333,"")</f>
        <v/>
      </c>
      <c r="G317" t="str">
        <f>IF(SUM('B1.2'!$T333:$Z333)=7,'B1.2'!F333,"")</f>
        <v/>
      </c>
      <c r="H317" s="188" t="str">
        <f>IF(SUM('B1.2'!$T333:$Z333)=7,'B1.2'!G333,"")</f>
        <v/>
      </c>
      <c r="I317" t="str">
        <f>IF(SUM('B1.2'!$T333:$Z333)=7,'B1.2'!H333,"")</f>
        <v/>
      </c>
      <c r="J317" t="str">
        <f>IF(SUM('B1.2'!$T333:$Z333)=7,'B1.2'!I333,"")</f>
        <v/>
      </c>
    </row>
    <row r="318" spans="1:10" x14ac:dyDescent="0.25">
      <c r="A318" t="str">
        <f>IF(SUM('B1.2'!T334:Z334)=7,'Angaben KH-Standort'!$D$27,"")</f>
        <v/>
      </c>
      <c r="B318" t="str">
        <f>IF(SUM('B1.2'!T334:Z334)=7,'Angaben KH-Standort'!$D$26,"")</f>
        <v/>
      </c>
      <c r="C318" t="str">
        <f>IF(SUM('B1.2'!T334:Z334)=7,'Angaben KH-Standort'!$D$13,"")</f>
        <v/>
      </c>
      <c r="D318" t="str">
        <f>IF(SUM('B1.2'!$T334:$Z334)=7,'B1.2'!C334,"")</f>
        <v/>
      </c>
      <c r="E318" t="str">
        <f>IF(SUM('B1.2'!$T334:$Z334)=7,'B1.2'!D334,"")</f>
        <v/>
      </c>
      <c r="F318" t="str">
        <f>IF(SUM('B1.2'!$T334:$Z334)=7,'B1.2'!E334,"")</f>
        <v/>
      </c>
      <c r="G318" t="str">
        <f>IF(SUM('B1.2'!$T334:$Z334)=7,'B1.2'!F334,"")</f>
        <v/>
      </c>
      <c r="H318" s="188" t="str">
        <f>IF(SUM('B1.2'!$T334:$Z334)=7,'B1.2'!G334,"")</f>
        <v/>
      </c>
      <c r="I318" t="str">
        <f>IF(SUM('B1.2'!$T334:$Z334)=7,'B1.2'!H334,"")</f>
        <v/>
      </c>
      <c r="J318" t="str">
        <f>IF(SUM('B1.2'!$T334:$Z334)=7,'B1.2'!I334,"")</f>
        <v/>
      </c>
    </row>
    <row r="319" spans="1:10" x14ac:dyDescent="0.25">
      <c r="A319" t="str">
        <f>IF(SUM('B1.2'!T335:Z335)=7,'Angaben KH-Standort'!$D$27,"")</f>
        <v/>
      </c>
      <c r="B319" t="str">
        <f>IF(SUM('B1.2'!T335:Z335)=7,'Angaben KH-Standort'!$D$26,"")</f>
        <v/>
      </c>
      <c r="C319" t="str">
        <f>IF(SUM('B1.2'!T335:Z335)=7,'Angaben KH-Standort'!$D$13,"")</f>
        <v/>
      </c>
      <c r="D319" t="str">
        <f>IF(SUM('B1.2'!$T335:$Z335)=7,'B1.2'!C335,"")</f>
        <v/>
      </c>
      <c r="E319" t="str">
        <f>IF(SUM('B1.2'!$T335:$Z335)=7,'B1.2'!D335,"")</f>
        <v/>
      </c>
      <c r="F319" t="str">
        <f>IF(SUM('B1.2'!$T335:$Z335)=7,'B1.2'!E335,"")</f>
        <v/>
      </c>
      <c r="G319" t="str">
        <f>IF(SUM('B1.2'!$T335:$Z335)=7,'B1.2'!F335,"")</f>
        <v/>
      </c>
      <c r="H319" s="188" t="str">
        <f>IF(SUM('B1.2'!$T335:$Z335)=7,'B1.2'!G335,"")</f>
        <v/>
      </c>
      <c r="I319" t="str">
        <f>IF(SUM('B1.2'!$T335:$Z335)=7,'B1.2'!H335,"")</f>
        <v/>
      </c>
      <c r="J319" t="str">
        <f>IF(SUM('B1.2'!$T335:$Z335)=7,'B1.2'!I335,"")</f>
        <v/>
      </c>
    </row>
    <row r="320" spans="1:10" x14ac:dyDescent="0.25">
      <c r="A320" t="str">
        <f>IF(SUM('B1.2'!T336:Z336)=7,'Angaben KH-Standort'!$D$27,"")</f>
        <v/>
      </c>
      <c r="B320" t="str">
        <f>IF(SUM('B1.2'!T336:Z336)=7,'Angaben KH-Standort'!$D$26,"")</f>
        <v/>
      </c>
      <c r="C320" t="str">
        <f>IF(SUM('B1.2'!T336:Z336)=7,'Angaben KH-Standort'!$D$13,"")</f>
        <v/>
      </c>
      <c r="D320" t="str">
        <f>IF(SUM('B1.2'!$T336:$Z336)=7,'B1.2'!C336,"")</f>
        <v/>
      </c>
      <c r="E320" t="str">
        <f>IF(SUM('B1.2'!$T336:$Z336)=7,'B1.2'!D336,"")</f>
        <v/>
      </c>
      <c r="F320" t="str">
        <f>IF(SUM('B1.2'!$T336:$Z336)=7,'B1.2'!E336,"")</f>
        <v/>
      </c>
      <c r="G320" t="str">
        <f>IF(SUM('B1.2'!$T336:$Z336)=7,'B1.2'!F336,"")</f>
        <v/>
      </c>
      <c r="H320" s="188" t="str">
        <f>IF(SUM('B1.2'!$T336:$Z336)=7,'B1.2'!G336,"")</f>
        <v/>
      </c>
      <c r="I320" t="str">
        <f>IF(SUM('B1.2'!$T336:$Z336)=7,'B1.2'!H336,"")</f>
        <v/>
      </c>
      <c r="J320" t="str">
        <f>IF(SUM('B1.2'!$T336:$Z336)=7,'B1.2'!I336,"")</f>
        <v/>
      </c>
    </row>
    <row r="321" spans="1:10" x14ac:dyDescent="0.25">
      <c r="A321" t="str">
        <f>IF(SUM('B1.2'!T337:Z337)=7,'Angaben KH-Standort'!$D$27,"")</f>
        <v/>
      </c>
      <c r="B321" t="str">
        <f>IF(SUM('B1.2'!T337:Z337)=7,'Angaben KH-Standort'!$D$26,"")</f>
        <v/>
      </c>
      <c r="C321" t="str">
        <f>IF(SUM('B1.2'!T337:Z337)=7,'Angaben KH-Standort'!$D$13,"")</f>
        <v/>
      </c>
      <c r="D321" t="str">
        <f>IF(SUM('B1.2'!$T337:$Z337)=7,'B1.2'!C337,"")</f>
        <v/>
      </c>
      <c r="E321" t="str">
        <f>IF(SUM('B1.2'!$T337:$Z337)=7,'B1.2'!D337,"")</f>
        <v/>
      </c>
      <c r="F321" t="str">
        <f>IF(SUM('B1.2'!$T337:$Z337)=7,'B1.2'!E337,"")</f>
        <v/>
      </c>
      <c r="G321" t="str">
        <f>IF(SUM('B1.2'!$T337:$Z337)=7,'B1.2'!F337,"")</f>
        <v/>
      </c>
      <c r="H321" s="188" t="str">
        <f>IF(SUM('B1.2'!$T337:$Z337)=7,'B1.2'!G337,"")</f>
        <v/>
      </c>
      <c r="I321" t="str">
        <f>IF(SUM('B1.2'!$T337:$Z337)=7,'B1.2'!H337,"")</f>
        <v/>
      </c>
      <c r="J321" t="str">
        <f>IF(SUM('B1.2'!$T337:$Z337)=7,'B1.2'!I337,"")</f>
        <v/>
      </c>
    </row>
    <row r="322" spans="1:10" x14ac:dyDescent="0.25">
      <c r="A322" t="str">
        <f>IF(SUM('B1.2'!T338:Z338)=7,'Angaben KH-Standort'!$D$27,"")</f>
        <v/>
      </c>
      <c r="B322" t="str">
        <f>IF(SUM('B1.2'!T338:Z338)=7,'Angaben KH-Standort'!$D$26,"")</f>
        <v/>
      </c>
      <c r="C322" t="str">
        <f>IF(SUM('B1.2'!T338:Z338)=7,'Angaben KH-Standort'!$D$13,"")</f>
        <v/>
      </c>
      <c r="D322" t="str">
        <f>IF(SUM('B1.2'!$T338:$Z338)=7,'B1.2'!C338,"")</f>
        <v/>
      </c>
      <c r="E322" t="str">
        <f>IF(SUM('B1.2'!$T338:$Z338)=7,'B1.2'!D338,"")</f>
        <v/>
      </c>
      <c r="F322" t="str">
        <f>IF(SUM('B1.2'!$T338:$Z338)=7,'B1.2'!E338,"")</f>
        <v/>
      </c>
      <c r="G322" t="str">
        <f>IF(SUM('B1.2'!$T338:$Z338)=7,'B1.2'!F338,"")</f>
        <v/>
      </c>
      <c r="H322" s="188" t="str">
        <f>IF(SUM('B1.2'!$T338:$Z338)=7,'B1.2'!G338,"")</f>
        <v/>
      </c>
      <c r="I322" t="str">
        <f>IF(SUM('B1.2'!$T338:$Z338)=7,'B1.2'!H338,"")</f>
        <v/>
      </c>
      <c r="J322" t="str">
        <f>IF(SUM('B1.2'!$T338:$Z338)=7,'B1.2'!I338,"")</f>
        <v/>
      </c>
    </row>
    <row r="323" spans="1:10" x14ac:dyDescent="0.25">
      <c r="A323" t="str">
        <f>IF(SUM('B1.2'!T339:Z339)=7,'Angaben KH-Standort'!$D$27,"")</f>
        <v/>
      </c>
      <c r="B323" t="str">
        <f>IF(SUM('B1.2'!T339:Z339)=7,'Angaben KH-Standort'!$D$26,"")</f>
        <v/>
      </c>
      <c r="C323" t="str">
        <f>IF(SUM('B1.2'!T339:Z339)=7,'Angaben KH-Standort'!$D$13,"")</f>
        <v/>
      </c>
      <c r="D323" t="str">
        <f>IF(SUM('B1.2'!$T339:$Z339)=7,'B1.2'!C339,"")</f>
        <v/>
      </c>
      <c r="E323" t="str">
        <f>IF(SUM('B1.2'!$T339:$Z339)=7,'B1.2'!D339,"")</f>
        <v/>
      </c>
      <c r="F323" t="str">
        <f>IF(SUM('B1.2'!$T339:$Z339)=7,'B1.2'!E339,"")</f>
        <v/>
      </c>
      <c r="G323" t="str">
        <f>IF(SUM('B1.2'!$T339:$Z339)=7,'B1.2'!F339,"")</f>
        <v/>
      </c>
      <c r="H323" s="188" t="str">
        <f>IF(SUM('B1.2'!$T339:$Z339)=7,'B1.2'!G339,"")</f>
        <v/>
      </c>
      <c r="I323" t="str">
        <f>IF(SUM('B1.2'!$T339:$Z339)=7,'B1.2'!H339,"")</f>
        <v/>
      </c>
      <c r="J323" t="str">
        <f>IF(SUM('B1.2'!$T339:$Z339)=7,'B1.2'!I339,"")</f>
        <v/>
      </c>
    </row>
    <row r="324" spans="1:10" x14ac:dyDescent="0.25">
      <c r="A324" t="str">
        <f>IF(SUM('B1.2'!T340:Z340)=7,'Angaben KH-Standort'!$D$27,"")</f>
        <v/>
      </c>
      <c r="B324" t="str">
        <f>IF(SUM('B1.2'!T340:Z340)=7,'Angaben KH-Standort'!$D$26,"")</f>
        <v/>
      </c>
      <c r="C324" t="str">
        <f>IF(SUM('B1.2'!T340:Z340)=7,'Angaben KH-Standort'!$D$13,"")</f>
        <v/>
      </c>
      <c r="D324" t="str">
        <f>IF(SUM('B1.2'!$T340:$Z340)=7,'B1.2'!C340,"")</f>
        <v/>
      </c>
      <c r="E324" t="str">
        <f>IF(SUM('B1.2'!$T340:$Z340)=7,'B1.2'!D340,"")</f>
        <v/>
      </c>
      <c r="F324" t="str">
        <f>IF(SUM('B1.2'!$T340:$Z340)=7,'B1.2'!E340,"")</f>
        <v/>
      </c>
      <c r="G324" t="str">
        <f>IF(SUM('B1.2'!$T340:$Z340)=7,'B1.2'!F340,"")</f>
        <v/>
      </c>
      <c r="H324" s="188" t="str">
        <f>IF(SUM('B1.2'!$T340:$Z340)=7,'B1.2'!G340,"")</f>
        <v/>
      </c>
      <c r="I324" t="str">
        <f>IF(SUM('B1.2'!$T340:$Z340)=7,'B1.2'!H340,"")</f>
        <v/>
      </c>
      <c r="J324" t="str">
        <f>IF(SUM('B1.2'!$T340:$Z340)=7,'B1.2'!I340,"")</f>
        <v/>
      </c>
    </row>
    <row r="325" spans="1:10" x14ac:dyDescent="0.25">
      <c r="A325" t="str">
        <f>IF(SUM('B1.2'!T341:Z341)=7,'Angaben KH-Standort'!$D$27,"")</f>
        <v/>
      </c>
      <c r="B325" t="str">
        <f>IF(SUM('B1.2'!T341:Z341)=7,'Angaben KH-Standort'!$D$26,"")</f>
        <v/>
      </c>
      <c r="C325" t="str">
        <f>IF(SUM('B1.2'!T341:Z341)=7,'Angaben KH-Standort'!$D$13,"")</f>
        <v/>
      </c>
      <c r="D325" t="str">
        <f>IF(SUM('B1.2'!$T341:$Z341)=7,'B1.2'!C341,"")</f>
        <v/>
      </c>
      <c r="E325" t="str">
        <f>IF(SUM('B1.2'!$T341:$Z341)=7,'B1.2'!D341,"")</f>
        <v/>
      </c>
      <c r="F325" t="str">
        <f>IF(SUM('B1.2'!$T341:$Z341)=7,'B1.2'!E341,"")</f>
        <v/>
      </c>
      <c r="G325" t="str">
        <f>IF(SUM('B1.2'!$T341:$Z341)=7,'B1.2'!F341,"")</f>
        <v/>
      </c>
      <c r="H325" s="188" t="str">
        <f>IF(SUM('B1.2'!$T341:$Z341)=7,'B1.2'!G341,"")</f>
        <v/>
      </c>
      <c r="I325" t="str">
        <f>IF(SUM('B1.2'!$T341:$Z341)=7,'B1.2'!H341,"")</f>
        <v/>
      </c>
      <c r="J325" t="str">
        <f>IF(SUM('B1.2'!$T341:$Z341)=7,'B1.2'!I341,"")</f>
        <v/>
      </c>
    </row>
    <row r="326" spans="1:10" x14ac:dyDescent="0.25">
      <c r="A326" t="str">
        <f>IF(SUM('B1.2'!T342:Z342)=7,'Angaben KH-Standort'!$D$27,"")</f>
        <v/>
      </c>
      <c r="B326" t="str">
        <f>IF(SUM('B1.2'!T342:Z342)=7,'Angaben KH-Standort'!$D$26,"")</f>
        <v/>
      </c>
      <c r="C326" t="str">
        <f>IF(SUM('B1.2'!T342:Z342)=7,'Angaben KH-Standort'!$D$13,"")</f>
        <v/>
      </c>
      <c r="D326" t="str">
        <f>IF(SUM('B1.2'!$T342:$Z342)=7,'B1.2'!C342,"")</f>
        <v/>
      </c>
      <c r="E326" t="str">
        <f>IF(SUM('B1.2'!$T342:$Z342)=7,'B1.2'!D342,"")</f>
        <v/>
      </c>
      <c r="F326" t="str">
        <f>IF(SUM('B1.2'!$T342:$Z342)=7,'B1.2'!E342,"")</f>
        <v/>
      </c>
      <c r="G326" t="str">
        <f>IF(SUM('B1.2'!$T342:$Z342)=7,'B1.2'!F342,"")</f>
        <v/>
      </c>
      <c r="H326" s="188" t="str">
        <f>IF(SUM('B1.2'!$T342:$Z342)=7,'B1.2'!G342,"")</f>
        <v/>
      </c>
      <c r="I326" t="str">
        <f>IF(SUM('B1.2'!$T342:$Z342)=7,'B1.2'!H342,"")</f>
        <v/>
      </c>
      <c r="J326" t="str">
        <f>IF(SUM('B1.2'!$T342:$Z342)=7,'B1.2'!I342,"")</f>
        <v/>
      </c>
    </row>
    <row r="327" spans="1:10" x14ac:dyDescent="0.25">
      <c r="A327" t="str">
        <f>IF(SUM('B1.2'!T343:Z343)=7,'Angaben KH-Standort'!$D$27,"")</f>
        <v/>
      </c>
      <c r="B327" t="str">
        <f>IF(SUM('B1.2'!T343:Z343)=7,'Angaben KH-Standort'!$D$26,"")</f>
        <v/>
      </c>
      <c r="C327" t="str">
        <f>IF(SUM('B1.2'!T343:Z343)=7,'Angaben KH-Standort'!$D$13,"")</f>
        <v/>
      </c>
      <c r="D327" t="str">
        <f>IF(SUM('B1.2'!$T343:$Z343)=7,'B1.2'!C343,"")</f>
        <v/>
      </c>
      <c r="E327" t="str">
        <f>IF(SUM('B1.2'!$T343:$Z343)=7,'B1.2'!D343,"")</f>
        <v/>
      </c>
      <c r="F327" t="str">
        <f>IF(SUM('B1.2'!$T343:$Z343)=7,'B1.2'!E343,"")</f>
        <v/>
      </c>
      <c r="G327" t="str">
        <f>IF(SUM('B1.2'!$T343:$Z343)=7,'B1.2'!F343,"")</f>
        <v/>
      </c>
      <c r="H327" s="188" t="str">
        <f>IF(SUM('B1.2'!$T343:$Z343)=7,'B1.2'!G343,"")</f>
        <v/>
      </c>
      <c r="I327" t="str">
        <f>IF(SUM('B1.2'!$T343:$Z343)=7,'B1.2'!H343,"")</f>
        <v/>
      </c>
      <c r="J327" t="str">
        <f>IF(SUM('B1.2'!$T343:$Z343)=7,'B1.2'!I343,"")</f>
        <v/>
      </c>
    </row>
    <row r="328" spans="1:10" x14ac:dyDescent="0.25">
      <c r="A328" t="str">
        <f>IF(SUM('B1.2'!T344:Z344)=7,'Angaben KH-Standort'!$D$27,"")</f>
        <v/>
      </c>
      <c r="B328" t="str">
        <f>IF(SUM('B1.2'!T344:Z344)=7,'Angaben KH-Standort'!$D$26,"")</f>
        <v/>
      </c>
      <c r="C328" t="str">
        <f>IF(SUM('B1.2'!T344:Z344)=7,'Angaben KH-Standort'!$D$13,"")</f>
        <v/>
      </c>
      <c r="D328" t="str">
        <f>IF(SUM('B1.2'!$T344:$Z344)=7,'B1.2'!C344,"")</f>
        <v/>
      </c>
      <c r="E328" t="str">
        <f>IF(SUM('B1.2'!$T344:$Z344)=7,'B1.2'!D344,"")</f>
        <v/>
      </c>
      <c r="F328" t="str">
        <f>IF(SUM('B1.2'!$T344:$Z344)=7,'B1.2'!E344,"")</f>
        <v/>
      </c>
      <c r="G328" t="str">
        <f>IF(SUM('B1.2'!$T344:$Z344)=7,'B1.2'!F344,"")</f>
        <v/>
      </c>
      <c r="H328" s="188" t="str">
        <f>IF(SUM('B1.2'!$T344:$Z344)=7,'B1.2'!G344,"")</f>
        <v/>
      </c>
      <c r="I328" t="str">
        <f>IF(SUM('B1.2'!$T344:$Z344)=7,'B1.2'!H344,"")</f>
        <v/>
      </c>
      <c r="J328" t="str">
        <f>IF(SUM('B1.2'!$T344:$Z344)=7,'B1.2'!I344,"")</f>
        <v/>
      </c>
    </row>
    <row r="329" spans="1:10" x14ac:dyDescent="0.25">
      <c r="A329" t="str">
        <f>IF(SUM('B1.2'!T345:Z345)=7,'Angaben KH-Standort'!$D$27,"")</f>
        <v/>
      </c>
      <c r="B329" t="str">
        <f>IF(SUM('B1.2'!T345:Z345)=7,'Angaben KH-Standort'!$D$26,"")</f>
        <v/>
      </c>
      <c r="C329" t="str">
        <f>IF(SUM('B1.2'!T345:Z345)=7,'Angaben KH-Standort'!$D$13,"")</f>
        <v/>
      </c>
      <c r="D329" t="str">
        <f>IF(SUM('B1.2'!$T345:$Z345)=7,'B1.2'!C345,"")</f>
        <v/>
      </c>
      <c r="E329" t="str">
        <f>IF(SUM('B1.2'!$T345:$Z345)=7,'B1.2'!D345,"")</f>
        <v/>
      </c>
      <c r="F329" t="str">
        <f>IF(SUM('B1.2'!$T345:$Z345)=7,'B1.2'!E345,"")</f>
        <v/>
      </c>
      <c r="G329" t="str">
        <f>IF(SUM('B1.2'!$T345:$Z345)=7,'B1.2'!F345,"")</f>
        <v/>
      </c>
      <c r="H329" s="188" t="str">
        <f>IF(SUM('B1.2'!$T345:$Z345)=7,'B1.2'!G345,"")</f>
        <v/>
      </c>
      <c r="I329" t="str">
        <f>IF(SUM('B1.2'!$T345:$Z345)=7,'B1.2'!H345,"")</f>
        <v/>
      </c>
      <c r="J329" t="str">
        <f>IF(SUM('B1.2'!$T345:$Z345)=7,'B1.2'!I345,"")</f>
        <v/>
      </c>
    </row>
    <row r="330" spans="1:10" x14ac:dyDescent="0.25">
      <c r="A330" t="str">
        <f>IF(SUM('B1.2'!T346:Z346)=7,'Angaben KH-Standort'!$D$27,"")</f>
        <v/>
      </c>
      <c r="B330" t="str">
        <f>IF(SUM('B1.2'!T346:Z346)=7,'Angaben KH-Standort'!$D$26,"")</f>
        <v/>
      </c>
      <c r="C330" t="str">
        <f>IF(SUM('B1.2'!T346:Z346)=7,'Angaben KH-Standort'!$D$13,"")</f>
        <v/>
      </c>
      <c r="D330" t="str">
        <f>IF(SUM('B1.2'!$T346:$Z346)=7,'B1.2'!C346,"")</f>
        <v/>
      </c>
      <c r="E330" t="str">
        <f>IF(SUM('B1.2'!$T346:$Z346)=7,'B1.2'!D346,"")</f>
        <v/>
      </c>
      <c r="F330" t="str">
        <f>IF(SUM('B1.2'!$T346:$Z346)=7,'B1.2'!E346,"")</f>
        <v/>
      </c>
      <c r="G330" t="str">
        <f>IF(SUM('B1.2'!$T346:$Z346)=7,'B1.2'!F346,"")</f>
        <v/>
      </c>
      <c r="H330" s="188" t="str">
        <f>IF(SUM('B1.2'!$T346:$Z346)=7,'B1.2'!G346,"")</f>
        <v/>
      </c>
      <c r="I330" t="str">
        <f>IF(SUM('B1.2'!$T346:$Z346)=7,'B1.2'!H346,"")</f>
        <v/>
      </c>
      <c r="J330" t="str">
        <f>IF(SUM('B1.2'!$T346:$Z346)=7,'B1.2'!I346,"")</f>
        <v/>
      </c>
    </row>
    <row r="331" spans="1:10" x14ac:dyDescent="0.25">
      <c r="A331" t="str">
        <f>IF(SUM('B1.2'!T347:Z347)=7,'Angaben KH-Standort'!$D$27,"")</f>
        <v/>
      </c>
      <c r="B331" t="str">
        <f>IF(SUM('B1.2'!T347:Z347)=7,'Angaben KH-Standort'!$D$26,"")</f>
        <v/>
      </c>
      <c r="C331" t="str">
        <f>IF(SUM('B1.2'!T347:Z347)=7,'Angaben KH-Standort'!$D$13,"")</f>
        <v/>
      </c>
      <c r="D331" t="str">
        <f>IF(SUM('B1.2'!$T347:$Z347)=7,'B1.2'!C347,"")</f>
        <v/>
      </c>
      <c r="E331" t="str">
        <f>IF(SUM('B1.2'!$T347:$Z347)=7,'B1.2'!D347,"")</f>
        <v/>
      </c>
      <c r="F331" t="str">
        <f>IF(SUM('B1.2'!$T347:$Z347)=7,'B1.2'!E347,"")</f>
        <v/>
      </c>
      <c r="G331" t="str">
        <f>IF(SUM('B1.2'!$T347:$Z347)=7,'B1.2'!F347,"")</f>
        <v/>
      </c>
      <c r="H331" s="188" t="str">
        <f>IF(SUM('B1.2'!$T347:$Z347)=7,'B1.2'!G347,"")</f>
        <v/>
      </c>
      <c r="I331" t="str">
        <f>IF(SUM('B1.2'!$T347:$Z347)=7,'B1.2'!H347,"")</f>
        <v/>
      </c>
      <c r="J331" t="str">
        <f>IF(SUM('B1.2'!$T347:$Z347)=7,'B1.2'!I347,"")</f>
        <v/>
      </c>
    </row>
    <row r="332" spans="1:10" x14ac:dyDescent="0.25">
      <c r="A332" t="str">
        <f>IF(SUM('B1.2'!T348:Z348)=7,'Angaben KH-Standort'!$D$27,"")</f>
        <v/>
      </c>
      <c r="B332" t="str">
        <f>IF(SUM('B1.2'!T348:Z348)=7,'Angaben KH-Standort'!$D$26,"")</f>
        <v/>
      </c>
      <c r="C332" t="str">
        <f>IF(SUM('B1.2'!T348:Z348)=7,'Angaben KH-Standort'!$D$13,"")</f>
        <v/>
      </c>
      <c r="D332" t="str">
        <f>IF(SUM('B1.2'!$T348:$Z348)=7,'B1.2'!C348,"")</f>
        <v/>
      </c>
      <c r="E332" t="str">
        <f>IF(SUM('B1.2'!$T348:$Z348)=7,'B1.2'!D348,"")</f>
        <v/>
      </c>
      <c r="F332" t="str">
        <f>IF(SUM('B1.2'!$T348:$Z348)=7,'B1.2'!E348,"")</f>
        <v/>
      </c>
      <c r="G332" t="str">
        <f>IF(SUM('B1.2'!$T348:$Z348)=7,'B1.2'!F348,"")</f>
        <v/>
      </c>
      <c r="H332" s="188" t="str">
        <f>IF(SUM('B1.2'!$T348:$Z348)=7,'B1.2'!G348,"")</f>
        <v/>
      </c>
      <c r="I332" t="str">
        <f>IF(SUM('B1.2'!$T348:$Z348)=7,'B1.2'!H348,"")</f>
        <v/>
      </c>
      <c r="J332" t="str">
        <f>IF(SUM('B1.2'!$T348:$Z348)=7,'B1.2'!I348,"")</f>
        <v/>
      </c>
    </row>
    <row r="333" spans="1:10" x14ac:dyDescent="0.25">
      <c r="A333" t="str">
        <f>IF(SUM('B1.2'!T349:Z349)=7,'Angaben KH-Standort'!$D$27,"")</f>
        <v/>
      </c>
      <c r="B333" t="str">
        <f>IF(SUM('B1.2'!T349:Z349)=7,'Angaben KH-Standort'!$D$26,"")</f>
        <v/>
      </c>
      <c r="C333" t="str">
        <f>IF(SUM('B1.2'!T349:Z349)=7,'Angaben KH-Standort'!$D$13,"")</f>
        <v/>
      </c>
      <c r="D333" t="str">
        <f>IF(SUM('B1.2'!$T349:$Z349)=7,'B1.2'!C349,"")</f>
        <v/>
      </c>
      <c r="E333" t="str">
        <f>IF(SUM('B1.2'!$T349:$Z349)=7,'B1.2'!D349,"")</f>
        <v/>
      </c>
      <c r="F333" t="str">
        <f>IF(SUM('B1.2'!$T349:$Z349)=7,'B1.2'!E349,"")</f>
        <v/>
      </c>
      <c r="G333" t="str">
        <f>IF(SUM('B1.2'!$T349:$Z349)=7,'B1.2'!F349,"")</f>
        <v/>
      </c>
      <c r="H333" s="188" t="str">
        <f>IF(SUM('B1.2'!$T349:$Z349)=7,'B1.2'!G349,"")</f>
        <v/>
      </c>
      <c r="I333" t="str">
        <f>IF(SUM('B1.2'!$T349:$Z349)=7,'B1.2'!H349,"")</f>
        <v/>
      </c>
      <c r="J333" t="str">
        <f>IF(SUM('B1.2'!$T349:$Z349)=7,'B1.2'!I349,"")</f>
        <v/>
      </c>
    </row>
    <row r="334" spans="1:10" x14ac:dyDescent="0.25">
      <c r="A334" t="str">
        <f>IF(SUM('B1.2'!T350:Z350)=7,'Angaben KH-Standort'!$D$27,"")</f>
        <v/>
      </c>
      <c r="B334" t="str">
        <f>IF(SUM('B1.2'!T350:Z350)=7,'Angaben KH-Standort'!$D$26,"")</f>
        <v/>
      </c>
      <c r="C334" t="str">
        <f>IF(SUM('B1.2'!T350:Z350)=7,'Angaben KH-Standort'!$D$13,"")</f>
        <v/>
      </c>
      <c r="D334" t="str">
        <f>IF(SUM('B1.2'!$T350:$Z350)=7,'B1.2'!C350,"")</f>
        <v/>
      </c>
      <c r="E334" t="str">
        <f>IF(SUM('B1.2'!$T350:$Z350)=7,'B1.2'!D350,"")</f>
        <v/>
      </c>
      <c r="F334" t="str">
        <f>IF(SUM('B1.2'!$T350:$Z350)=7,'B1.2'!E350,"")</f>
        <v/>
      </c>
      <c r="G334" t="str">
        <f>IF(SUM('B1.2'!$T350:$Z350)=7,'B1.2'!F350,"")</f>
        <v/>
      </c>
      <c r="H334" s="188" t="str">
        <f>IF(SUM('B1.2'!$T350:$Z350)=7,'B1.2'!G350,"")</f>
        <v/>
      </c>
      <c r="I334" t="str">
        <f>IF(SUM('B1.2'!$T350:$Z350)=7,'B1.2'!H350,"")</f>
        <v/>
      </c>
      <c r="J334" t="str">
        <f>IF(SUM('B1.2'!$T350:$Z350)=7,'B1.2'!I350,"")</f>
        <v/>
      </c>
    </row>
    <row r="335" spans="1:10" x14ac:dyDescent="0.25">
      <c r="A335" t="str">
        <f>IF(SUM('B1.2'!T351:Z351)=7,'Angaben KH-Standort'!$D$27,"")</f>
        <v/>
      </c>
      <c r="B335" t="str">
        <f>IF(SUM('B1.2'!T351:Z351)=7,'Angaben KH-Standort'!$D$26,"")</f>
        <v/>
      </c>
      <c r="C335" t="str">
        <f>IF(SUM('B1.2'!T351:Z351)=7,'Angaben KH-Standort'!$D$13,"")</f>
        <v/>
      </c>
      <c r="D335" t="str">
        <f>IF(SUM('B1.2'!$T351:$Z351)=7,'B1.2'!C351,"")</f>
        <v/>
      </c>
      <c r="E335" t="str">
        <f>IF(SUM('B1.2'!$T351:$Z351)=7,'B1.2'!D351,"")</f>
        <v/>
      </c>
      <c r="F335" t="str">
        <f>IF(SUM('B1.2'!$T351:$Z351)=7,'B1.2'!E351,"")</f>
        <v/>
      </c>
      <c r="G335" t="str">
        <f>IF(SUM('B1.2'!$T351:$Z351)=7,'B1.2'!F351,"")</f>
        <v/>
      </c>
      <c r="H335" s="188" t="str">
        <f>IF(SUM('B1.2'!$T351:$Z351)=7,'B1.2'!G351,"")</f>
        <v/>
      </c>
      <c r="I335" t="str">
        <f>IF(SUM('B1.2'!$T351:$Z351)=7,'B1.2'!H351,"")</f>
        <v/>
      </c>
      <c r="J335" t="str">
        <f>IF(SUM('B1.2'!$T351:$Z351)=7,'B1.2'!I351,"")</f>
        <v/>
      </c>
    </row>
    <row r="336" spans="1:10" x14ac:dyDescent="0.25">
      <c r="A336" t="str">
        <f>IF(SUM('B1.2'!T352:Z352)=7,'Angaben KH-Standort'!$D$27,"")</f>
        <v/>
      </c>
      <c r="B336" t="str">
        <f>IF(SUM('B1.2'!T352:Z352)=7,'Angaben KH-Standort'!$D$26,"")</f>
        <v/>
      </c>
      <c r="C336" t="str">
        <f>IF(SUM('B1.2'!T352:Z352)=7,'Angaben KH-Standort'!$D$13,"")</f>
        <v/>
      </c>
      <c r="D336" t="str">
        <f>IF(SUM('B1.2'!$T352:$Z352)=7,'B1.2'!C352,"")</f>
        <v/>
      </c>
      <c r="E336" t="str">
        <f>IF(SUM('B1.2'!$T352:$Z352)=7,'B1.2'!D352,"")</f>
        <v/>
      </c>
      <c r="F336" t="str">
        <f>IF(SUM('B1.2'!$T352:$Z352)=7,'B1.2'!E352,"")</f>
        <v/>
      </c>
      <c r="G336" t="str">
        <f>IF(SUM('B1.2'!$T352:$Z352)=7,'B1.2'!F352,"")</f>
        <v/>
      </c>
      <c r="H336" s="188" t="str">
        <f>IF(SUM('B1.2'!$T352:$Z352)=7,'B1.2'!G352,"")</f>
        <v/>
      </c>
      <c r="I336" t="str">
        <f>IF(SUM('B1.2'!$T352:$Z352)=7,'B1.2'!H352,"")</f>
        <v/>
      </c>
      <c r="J336" t="str">
        <f>IF(SUM('B1.2'!$T352:$Z352)=7,'B1.2'!I352,"")</f>
        <v/>
      </c>
    </row>
    <row r="337" spans="1:10" x14ac:dyDescent="0.25">
      <c r="A337" t="str">
        <f>IF(SUM('B1.2'!T353:Z353)=7,'Angaben KH-Standort'!$D$27,"")</f>
        <v/>
      </c>
      <c r="B337" t="str">
        <f>IF(SUM('B1.2'!T353:Z353)=7,'Angaben KH-Standort'!$D$26,"")</f>
        <v/>
      </c>
      <c r="C337" t="str">
        <f>IF(SUM('B1.2'!T353:Z353)=7,'Angaben KH-Standort'!$D$13,"")</f>
        <v/>
      </c>
      <c r="D337" t="str">
        <f>IF(SUM('B1.2'!$T353:$Z353)=7,'B1.2'!C353,"")</f>
        <v/>
      </c>
      <c r="E337" t="str">
        <f>IF(SUM('B1.2'!$T353:$Z353)=7,'B1.2'!D353,"")</f>
        <v/>
      </c>
      <c r="F337" t="str">
        <f>IF(SUM('B1.2'!$T353:$Z353)=7,'B1.2'!E353,"")</f>
        <v/>
      </c>
      <c r="G337" t="str">
        <f>IF(SUM('B1.2'!$T353:$Z353)=7,'B1.2'!F353,"")</f>
        <v/>
      </c>
      <c r="H337" s="188" t="str">
        <f>IF(SUM('B1.2'!$T353:$Z353)=7,'B1.2'!G353,"")</f>
        <v/>
      </c>
      <c r="I337" t="str">
        <f>IF(SUM('B1.2'!$T353:$Z353)=7,'B1.2'!H353,"")</f>
        <v/>
      </c>
      <c r="J337" t="str">
        <f>IF(SUM('B1.2'!$T353:$Z353)=7,'B1.2'!I353,"")</f>
        <v/>
      </c>
    </row>
    <row r="338" spans="1:10" x14ac:dyDescent="0.25">
      <c r="A338" t="str">
        <f>IF(SUM('B1.2'!T354:Z354)=7,'Angaben KH-Standort'!$D$27,"")</f>
        <v/>
      </c>
      <c r="B338" t="str">
        <f>IF(SUM('B1.2'!T354:Z354)=7,'Angaben KH-Standort'!$D$26,"")</f>
        <v/>
      </c>
      <c r="C338" t="str">
        <f>IF(SUM('B1.2'!T354:Z354)=7,'Angaben KH-Standort'!$D$13,"")</f>
        <v/>
      </c>
      <c r="D338" t="str">
        <f>IF(SUM('B1.2'!$T354:$Z354)=7,'B1.2'!C354,"")</f>
        <v/>
      </c>
      <c r="E338" t="str">
        <f>IF(SUM('B1.2'!$T354:$Z354)=7,'B1.2'!D354,"")</f>
        <v/>
      </c>
      <c r="F338" t="str">
        <f>IF(SUM('B1.2'!$T354:$Z354)=7,'B1.2'!E354,"")</f>
        <v/>
      </c>
      <c r="G338" t="str">
        <f>IF(SUM('B1.2'!$T354:$Z354)=7,'B1.2'!F354,"")</f>
        <v/>
      </c>
      <c r="H338" s="188" t="str">
        <f>IF(SUM('B1.2'!$T354:$Z354)=7,'B1.2'!G354,"")</f>
        <v/>
      </c>
      <c r="I338" t="str">
        <f>IF(SUM('B1.2'!$T354:$Z354)=7,'B1.2'!H354,"")</f>
        <v/>
      </c>
      <c r="J338" t="str">
        <f>IF(SUM('B1.2'!$T354:$Z354)=7,'B1.2'!I354,"")</f>
        <v/>
      </c>
    </row>
    <row r="339" spans="1:10" x14ac:dyDescent="0.25">
      <c r="A339" t="str">
        <f>IF(SUM('B1.2'!T355:Z355)=7,'Angaben KH-Standort'!$D$27,"")</f>
        <v/>
      </c>
      <c r="B339" t="str">
        <f>IF(SUM('B1.2'!T355:Z355)=7,'Angaben KH-Standort'!$D$26,"")</f>
        <v/>
      </c>
      <c r="C339" t="str">
        <f>IF(SUM('B1.2'!T355:Z355)=7,'Angaben KH-Standort'!$D$13,"")</f>
        <v/>
      </c>
      <c r="D339" t="str">
        <f>IF(SUM('B1.2'!$T355:$Z355)=7,'B1.2'!C355,"")</f>
        <v/>
      </c>
      <c r="E339" t="str">
        <f>IF(SUM('B1.2'!$T355:$Z355)=7,'B1.2'!D355,"")</f>
        <v/>
      </c>
      <c r="F339" t="str">
        <f>IF(SUM('B1.2'!$T355:$Z355)=7,'B1.2'!E355,"")</f>
        <v/>
      </c>
      <c r="G339" t="str">
        <f>IF(SUM('B1.2'!$T355:$Z355)=7,'B1.2'!F355,"")</f>
        <v/>
      </c>
      <c r="H339" s="188" t="str">
        <f>IF(SUM('B1.2'!$T355:$Z355)=7,'B1.2'!G355,"")</f>
        <v/>
      </c>
      <c r="I339" t="str">
        <f>IF(SUM('B1.2'!$T355:$Z355)=7,'B1.2'!H355,"")</f>
        <v/>
      </c>
      <c r="J339" t="str">
        <f>IF(SUM('B1.2'!$T355:$Z355)=7,'B1.2'!I355,"")</f>
        <v/>
      </c>
    </row>
    <row r="340" spans="1:10" x14ac:dyDescent="0.25">
      <c r="A340" t="str">
        <f>IF(SUM('B1.2'!T356:Z356)=7,'Angaben KH-Standort'!$D$27,"")</f>
        <v/>
      </c>
      <c r="B340" t="str">
        <f>IF(SUM('B1.2'!T356:Z356)=7,'Angaben KH-Standort'!$D$26,"")</f>
        <v/>
      </c>
      <c r="C340" t="str">
        <f>IF(SUM('B1.2'!T356:Z356)=7,'Angaben KH-Standort'!$D$13,"")</f>
        <v/>
      </c>
      <c r="D340" t="str">
        <f>IF(SUM('B1.2'!$T356:$Z356)=7,'B1.2'!C356,"")</f>
        <v/>
      </c>
      <c r="E340" t="str">
        <f>IF(SUM('B1.2'!$T356:$Z356)=7,'B1.2'!D356,"")</f>
        <v/>
      </c>
      <c r="F340" t="str">
        <f>IF(SUM('B1.2'!$T356:$Z356)=7,'B1.2'!E356,"")</f>
        <v/>
      </c>
      <c r="G340" t="str">
        <f>IF(SUM('B1.2'!$T356:$Z356)=7,'B1.2'!F356,"")</f>
        <v/>
      </c>
      <c r="H340" s="188" t="str">
        <f>IF(SUM('B1.2'!$T356:$Z356)=7,'B1.2'!G356,"")</f>
        <v/>
      </c>
      <c r="I340" t="str">
        <f>IF(SUM('B1.2'!$T356:$Z356)=7,'B1.2'!H356,"")</f>
        <v/>
      </c>
      <c r="J340" t="str">
        <f>IF(SUM('B1.2'!$T356:$Z356)=7,'B1.2'!I356,"")</f>
        <v/>
      </c>
    </row>
    <row r="341" spans="1:10" x14ac:dyDescent="0.25">
      <c r="A341" t="str">
        <f>IF(SUM('B1.2'!T357:Z357)=7,'Angaben KH-Standort'!$D$27,"")</f>
        <v/>
      </c>
      <c r="B341" t="str">
        <f>IF(SUM('B1.2'!T357:Z357)=7,'Angaben KH-Standort'!$D$26,"")</f>
        <v/>
      </c>
      <c r="C341" t="str">
        <f>IF(SUM('B1.2'!T357:Z357)=7,'Angaben KH-Standort'!$D$13,"")</f>
        <v/>
      </c>
      <c r="D341" t="str">
        <f>IF(SUM('B1.2'!$T357:$Z357)=7,'B1.2'!C357,"")</f>
        <v/>
      </c>
      <c r="E341" t="str">
        <f>IF(SUM('B1.2'!$T357:$Z357)=7,'B1.2'!D357,"")</f>
        <v/>
      </c>
      <c r="F341" t="str">
        <f>IF(SUM('B1.2'!$T357:$Z357)=7,'B1.2'!E357,"")</f>
        <v/>
      </c>
      <c r="G341" t="str">
        <f>IF(SUM('B1.2'!$T357:$Z357)=7,'B1.2'!F357,"")</f>
        <v/>
      </c>
      <c r="H341" s="188" t="str">
        <f>IF(SUM('B1.2'!$T357:$Z357)=7,'B1.2'!G357,"")</f>
        <v/>
      </c>
      <c r="I341" t="str">
        <f>IF(SUM('B1.2'!$T357:$Z357)=7,'B1.2'!H357,"")</f>
        <v/>
      </c>
      <c r="J341" t="str">
        <f>IF(SUM('B1.2'!$T357:$Z357)=7,'B1.2'!I357,"")</f>
        <v/>
      </c>
    </row>
    <row r="342" spans="1:10" x14ac:dyDescent="0.25">
      <c r="A342" t="str">
        <f>IF(SUM('B1.2'!T358:Z358)=7,'Angaben KH-Standort'!$D$27,"")</f>
        <v/>
      </c>
      <c r="B342" t="str">
        <f>IF(SUM('B1.2'!T358:Z358)=7,'Angaben KH-Standort'!$D$26,"")</f>
        <v/>
      </c>
      <c r="C342" t="str">
        <f>IF(SUM('B1.2'!T358:Z358)=7,'Angaben KH-Standort'!$D$13,"")</f>
        <v/>
      </c>
      <c r="D342" t="str">
        <f>IF(SUM('B1.2'!$T358:$Z358)=7,'B1.2'!C358,"")</f>
        <v/>
      </c>
      <c r="E342" t="str">
        <f>IF(SUM('B1.2'!$T358:$Z358)=7,'B1.2'!D358,"")</f>
        <v/>
      </c>
      <c r="F342" t="str">
        <f>IF(SUM('B1.2'!$T358:$Z358)=7,'B1.2'!E358,"")</f>
        <v/>
      </c>
      <c r="G342" t="str">
        <f>IF(SUM('B1.2'!$T358:$Z358)=7,'B1.2'!F358,"")</f>
        <v/>
      </c>
      <c r="H342" s="188" t="str">
        <f>IF(SUM('B1.2'!$T358:$Z358)=7,'B1.2'!G358,"")</f>
        <v/>
      </c>
      <c r="I342" t="str">
        <f>IF(SUM('B1.2'!$T358:$Z358)=7,'B1.2'!H358,"")</f>
        <v/>
      </c>
      <c r="J342" t="str">
        <f>IF(SUM('B1.2'!$T358:$Z358)=7,'B1.2'!I358,"")</f>
        <v/>
      </c>
    </row>
    <row r="343" spans="1:10" x14ac:dyDescent="0.25">
      <c r="A343" t="str">
        <f>IF(SUM('B1.2'!T359:Z359)=7,'Angaben KH-Standort'!$D$27,"")</f>
        <v/>
      </c>
      <c r="B343" t="str">
        <f>IF(SUM('B1.2'!T359:Z359)=7,'Angaben KH-Standort'!$D$26,"")</f>
        <v/>
      </c>
      <c r="C343" t="str">
        <f>IF(SUM('B1.2'!T359:Z359)=7,'Angaben KH-Standort'!$D$13,"")</f>
        <v/>
      </c>
      <c r="D343" t="str">
        <f>IF(SUM('B1.2'!$T359:$Z359)=7,'B1.2'!C359,"")</f>
        <v/>
      </c>
      <c r="E343" t="str">
        <f>IF(SUM('B1.2'!$T359:$Z359)=7,'B1.2'!D359,"")</f>
        <v/>
      </c>
      <c r="F343" t="str">
        <f>IF(SUM('B1.2'!$T359:$Z359)=7,'B1.2'!E359,"")</f>
        <v/>
      </c>
      <c r="G343" t="str">
        <f>IF(SUM('B1.2'!$T359:$Z359)=7,'B1.2'!F359,"")</f>
        <v/>
      </c>
      <c r="H343" s="188" t="str">
        <f>IF(SUM('B1.2'!$T359:$Z359)=7,'B1.2'!G359,"")</f>
        <v/>
      </c>
      <c r="I343" t="str">
        <f>IF(SUM('B1.2'!$T359:$Z359)=7,'B1.2'!H359,"")</f>
        <v/>
      </c>
      <c r="J343" t="str">
        <f>IF(SUM('B1.2'!$T359:$Z359)=7,'B1.2'!I359,"")</f>
        <v/>
      </c>
    </row>
    <row r="344" spans="1:10" x14ac:dyDescent="0.25">
      <c r="A344" t="str">
        <f>IF(SUM('B1.2'!T360:Z360)=7,'Angaben KH-Standort'!$D$27,"")</f>
        <v/>
      </c>
      <c r="B344" t="str">
        <f>IF(SUM('B1.2'!T360:Z360)=7,'Angaben KH-Standort'!$D$26,"")</f>
        <v/>
      </c>
      <c r="C344" t="str">
        <f>IF(SUM('B1.2'!T360:Z360)=7,'Angaben KH-Standort'!$D$13,"")</f>
        <v/>
      </c>
      <c r="D344" t="str">
        <f>IF(SUM('B1.2'!$T360:$Z360)=7,'B1.2'!C360,"")</f>
        <v/>
      </c>
      <c r="E344" t="str">
        <f>IF(SUM('B1.2'!$T360:$Z360)=7,'B1.2'!D360,"")</f>
        <v/>
      </c>
      <c r="F344" t="str">
        <f>IF(SUM('B1.2'!$T360:$Z360)=7,'B1.2'!E360,"")</f>
        <v/>
      </c>
      <c r="G344" t="str">
        <f>IF(SUM('B1.2'!$T360:$Z360)=7,'B1.2'!F360,"")</f>
        <v/>
      </c>
      <c r="H344" s="188" t="str">
        <f>IF(SUM('B1.2'!$T360:$Z360)=7,'B1.2'!G360,"")</f>
        <v/>
      </c>
      <c r="I344" t="str">
        <f>IF(SUM('B1.2'!$T360:$Z360)=7,'B1.2'!H360,"")</f>
        <v/>
      </c>
      <c r="J344" t="str">
        <f>IF(SUM('B1.2'!$T360:$Z360)=7,'B1.2'!I360,"")</f>
        <v/>
      </c>
    </row>
    <row r="345" spans="1:10" x14ac:dyDescent="0.25">
      <c r="A345" t="str">
        <f>IF(SUM('B1.2'!T361:Z361)=7,'Angaben KH-Standort'!$D$27,"")</f>
        <v/>
      </c>
      <c r="B345" t="str">
        <f>IF(SUM('B1.2'!T361:Z361)=7,'Angaben KH-Standort'!$D$26,"")</f>
        <v/>
      </c>
      <c r="C345" t="str">
        <f>IF(SUM('B1.2'!T361:Z361)=7,'Angaben KH-Standort'!$D$13,"")</f>
        <v/>
      </c>
      <c r="D345" t="str">
        <f>IF(SUM('B1.2'!$T361:$Z361)=7,'B1.2'!C361,"")</f>
        <v/>
      </c>
      <c r="E345" t="str">
        <f>IF(SUM('B1.2'!$T361:$Z361)=7,'B1.2'!D361,"")</f>
        <v/>
      </c>
      <c r="F345" t="str">
        <f>IF(SUM('B1.2'!$T361:$Z361)=7,'B1.2'!E361,"")</f>
        <v/>
      </c>
      <c r="G345" t="str">
        <f>IF(SUM('B1.2'!$T361:$Z361)=7,'B1.2'!F361,"")</f>
        <v/>
      </c>
      <c r="H345" s="188" t="str">
        <f>IF(SUM('B1.2'!$T361:$Z361)=7,'B1.2'!G361,"")</f>
        <v/>
      </c>
      <c r="I345" t="str">
        <f>IF(SUM('B1.2'!$T361:$Z361)=7,'B1.2'!H361,"")</f>
        <v/>
      </c>
      <c r="J345" t="str">
        <f>IF(SUM('B1.2'!$T361:$Z361)=7,'B1.2'!I361,"")</f>
        <v/>
      </c>
    </row>
    <row r="346" spans="1:10" x14ac:dyDescent="0.25">
      <c r="A346" t="str">
        <f>IF(SUM('B1.2'!T362:Z362)=7,'Angaben KH-Standort'!$D$27,"")</f>
        <v/>
      </c>
      <c r="B346" t="str">
        <f>IF(SUM('B1.2'!T362:Z362)=7,'Angaben KH-Standort'!$D$26,"")</f>
        <v/>
      </c>
      <c r="C346" t="str">
        <f>IF(SUM('B1.2'!T362:Z362)=7,'Angaben KH-Standort'!$D$13,"")</f>
        <v/>
      </c>
      <c r="D346" t="str">
        <f>IF(SUM('B1.2'!$T362:$Z362)=7,'B1.2'!C362,"")</f>
        <v/>
      </c>
      <c r="E346" t="str">
        <f>IF(SUM('B1.2'!$T362:$Z362)=7,'B1.2'!D362,"")</f>
        <v/>
      </c>
      <c r="F346" t="str">
        <f>IF(SUM('B1.2'!$T362:$Z362)=7,'B1.2'!E362,"")</f>
        <v/>
      </c>
      <c r="G346" t="str">
        <f>IF(SUM('B1.2'!$T362:$Z362)=7,'B1.2'!F362,"")</f>
        <v/>
      </c>
      <c r="H346" s="188" t="str">
        <f>IF(SUM('B1.2'!$T362:$Z362)=7,'B1.2'!G362,"")</f>
        <v/>
      </c>
      <c r="I346" t="str">
        <f>IF(SUM('B1.2'!$T362:$Z362)=7,'B1.2'!H362,"")</f>
        <v/>
      </c>
      <c r="J346" t="str">
        <f>IF(SUM('B1.2'!$T362:$Z362)=7,'B1.2'!I362,"")</f>
        <v/>
      </c>
    </row>
    <row r="347" spans="1:10" x14ac:dyDescent="0.25">
      <c r="A347" t="str">
        <f>IF(SUM('B1.2'!T363:Z363)=7,'Angaben KH-Standort'!$D$27,"")</f>
        <v/>
      </c>
      <c r="B347" t="str">
        <f>IF(SUM('B1.2'!T363:Z363)=7,'Angaben KH-Standort'!$D$26,"")</f>
        <v/>
      </c>
      <c r="C347" t="str">
        <f>IF(SUM('B1.2'!T363:Z363)=7,'Angaben KH-Standort'!$D$13,"")</f>
        <v/>
      </c>
      <c r="D347" t="str">
        <f>IF(SUM('B1.2'!$T363:$Z363)=7,'B1.2'!C363,"")</f>
        <v/>
      </c>
      <c r="E347" t="str">
        <f>IF(SUM('B1.2'!$T363:$Z363)=7,'B1.2'!D363,"")</f>
        <v/>
      </c>
      <c r="F347" t="str">
        <f>IF(SUM('B1.2'!$T363:$Z363)=7,'B1.2'!E363,"")</f>
        <v/>
      </c>
      <c r="G347" t="str">
        <f>IF(SUM('B1.2'!$T363:$Z363)=7,'B1.2'!F363,"")</f>
        <v/>
      </c>
      <c r="H347" s="188" t="str">
        <f>IF(SUM('B1.2'!$T363:$Z363)=7,'B1.2'!G363,"")</f>
        <v/>
      </c>
      <c r="I347" t="str">
        <f>IF(SUM('B1.2'!$T363:$Z363)=7,'B1.2'!H363,"")</f>
        <v/>
      </c>
      <c r="J347" t="str">
        <f>IF(SUM('B1.2'!$T363:$Z363)=7,'B1.2'!I363,"")</f>
        <v/>
      </c>
    </row>
    <row r="348" spans="1:10" x14ac:dyDescent="0.25">
      <c r="A348" t="str">
        <f>IF(SUM('B1.2'!T364:Z364)=7,'Angaben KH-Standort'!$D$27,"")</f>
        <v/>
      </c>
      <c r="B348" t="str">
        <f>IF(SUM('B1.2'!T364:Z364)=7,'Angaben KH-Standort'!$D$26,"")</f>
        <v/>
      </c>
      <c r="C348" t="str">
        <f>IF(SUM('B1.2'!T364:Z364)=7,'Angaben KH-Standort'!$D$13,"")</f>
        <v/>
      </c>
      <c r="D348" t="str">
        <f>IF(SUM('B1.2'!$T364:$Z364)=7,'B1.2'!C364,"")</f>
        <v/>
      </c>
      <c r="E348" t="str">
        <f>IF(SUM('B1.2'!$T364:$Z364)=7,'B1.2'!D364,"")</f>
        <v/>
      </c>
      <c r="F348" t="str">
        <f>IF(SUM('B1.2'!$T364:$Z364)=7,'B1.2'!E364,"")</f>
        <v/>
      </c>
      <c r="G348" t="str">
        <f>IF(SUM('B1.2'!$T364:$Z364)=7,'B1.2'!F364,"")</f>
        <v/>
      </c>
      <c r="H348" s="188" t="str">
        <f>IF(SUM('B1.2'!$T364:$Z364)=7,'B1.2'!G364,"")</f>
        <v/>
      </c>
      <c r="I348" t="str">
        <f>IF(SUM('B1.2'!$T364:$Z364)=7,'B1.2'!H364,"")</f>
        <v/>
      </c>
      <c r="J348" t="str">
        <f>IF(SUM('B1.2'!$T364:$Z364)=7,'B1.2'!I364,"")</f>
        <v/>
      </c>
    </row>
    <row r="349" spans="1:10" x14ac:dyDescent="0.25">
      <c r="A349" t="str">
        <f>IF(SUM('B1.2'!T365:Z365)=7,'Angaben KH-Standort'!$D$27,"")</f>
        <v/>
      </c>
      <c r="B349" t="str">
        <f>IF(SUM('B1.2'!T365:Z365)=7,'Angaben KH-Standort'!$D$26,"")</f>
        <v/>
      </c>
      <c r="C349" t="str">
        <f>IF(SUM('B1.2'!T365:Z365)=7,'Angaben KH-Standort'!$D$13,"")</f>
        <v/>
      </c>
      <c r="D349" t="str">
        <f>IF(SUM('B1.2'!$T365:$Z365)=7,'B1.2'!C365,"")</f>
        <v/>
      </c>
      <c r="E349" t="str">
        <f>IF(SUM('B1.2'!$T365:$Z365)=7,'B1.2'!D365,"")</f>
        <v/>
      </c>
      <c r="F349" t="str">
        <f>IF(SUM('B1.2'!$T365:$Z365)=7,'B1.2'!E365,"")</f>
        <v/>
      </c>
      <c r="G349" t="str">
        <f>IF(SUM('B1.2'!$T365:$Z365)=7,'B1.2'!F365,"")</f>
        <v/>
      </c>
      <c r="H349" s="188" t="str">
        <f>IF(SUM('B1.2'!$T365:$Z365)=7,'B1.2'!G365,"")</f>
        <v/>
      </c>
      <c r="I349" t="str">
        <f>IF(SUM('B1.2'!$T365:$Z365)=7,'B1.2'!H365,"")</f>
        <v/>
      </c>
      <c r="J349" t="str">
        <f>IF(SUM('B1.2'!$T365:$Z365)=7,'B1.2'!I365,"")</f>
        <v/>
      </c>
    </row>
    <row r="350" spans="1:10" x14ac:dyDescent="0.25">
      <c r="A350" t="str">
        <f>IF(SUM('B1.2'!T366:Z366)=7,'Angaben KH-Standort'!$D$27,"")</f>
        <v/>
      </c>
      <c r="B350" t="str">
        <f>IF(SUM('B1.2'!T366:Z366)=7,'Angaben KH-Standort'!$D$26,"")</f>
        <v/>
      </c>
      <c r="C350" t="str">
        <f>IF(SUM('B1.2'!T366:Z366)=7,'Angaben KH-Standort'!$D$13,"")</f>
        <v/>
      </c>
      <c r="D350" t="str">
        <f>IF(SUM('B1.2'!$T366:$Z366)=7,'B1.2'!C366,"")</f>
        <v/>
      </c>
      <c r="E350" t="str">
        <f>IF(SUM('B1.2'!$T366:$Z366)=7,'B1.2'!D366,"")</f>
        <v/>
      </c>
      <c r="F350" t="str">
        <f>IF(SUM('B1.2'!$T366:$Z366)=7,'B1.2'!E366,"")</f>
        <v/>
      </c>
      <c r="G350" t="str">
        <f>IF(SUM('B1.2'!$T366:$Z366)=7,'B1.2'!F366,"")</f>
        <v/>
      </c>
      <c r="H350" s="188" t="str">
        <f>IF(SUM('B1.2'!$T366:$Z366)=7,'B1.2'!G366,"")</f>
        <v/>
      </c>
      <c r="I350" t="str">
        <f>IF(SUM('B1.2'!$T366:$Z366)=7,'B1.2'!H366,"")</f>
        <v/>
      </c>
      <c r="J350" t="str">
        <f>IF(SUM('B1.2'!$T366:$Z366)=7,'B1.2'!I366,"")</f>
        <v/>
      </c>
    </row>
    <row r="351" spans="1:10" x14ac:dyDescent="0.25">
      <c r="A351" t="str">
        <f>IF(SUM('B1.2'!T367:Z367)=7,'Angaben KH-Standort'!$D$27,"")</f>
        <v/>
      </c>
      <c r="B351" t="str">
        <f>IF(SUM('B1.2'!T367:Z367)=7,'Angaben KH-Standort'!$D$26,"")</f>
        <v/>
      </c>
      <c r="C351" t="str">
        <f>IF(SUM('B1.2'!T367:Z367)=7,'Angaben KH-Standort'!$D$13,"")</f>
        <v/>
      </c>
      <c r="D351" t="str">
        <f>IF(SUM('B1.2'!$T367:$Z367)=7,'B1.2'!C367,"")</f>
        <v/>
      </c>
      <c r="E351" t="str">
        <f>IF(SUM('B1.2'!$T367:$Z367)=7,'B1.2'!D367,"")</f>
        <v/>
      </c>
      <c r="F351" t="str">
        <f>IF(SUM('B1.2'!$T367:$Z367)=7,'B1.2'!E367,"")</f>
        <v/>
      </c>
      <c r="G351" t="str">
        <f>IF(SUM('B1.2'!$T367:$Z367)=7,'B1.2'!F367,"")</f>
        <v/>
      </c>
      <c r="H351" s="188" t="str">
        <f>IF(SUM('B1.2'!$T367:$Z367)=7,'B1.2'!G367,"")</f>
        <v/>
      </c>
      <c r="I351" t="str">
        <f>IF(SUM('B1.2'!$T367:$Z367)=7,'B1.2'!H367,"")</f>
        <v/>
      </c>
      <c r="J351" t="str">
        <f>IF(SUM('B1.2'!$T367:$Z367)=7,'B1.2'!I367,"")</f>
        <v/>
      </c>
    </row>
    <row r="352" spans="1:10" x14ac:dyDescent="0.25">
      <c r="A352" t="str">
        <f>IF(SUM('B1.2'!T368:Z368)=7,'Angaben KH-Standort'!$D$27,"")</f>
        <v/>
      </c>
      <c r="B352" t="str">
        <f>IF(SUM('B1.2'!T368:Z368)=7,'Angaben KH-Standort'!$D$26,"")</f>
        <v/>
      </c>
      <c r="C352" t="str">
        <f>IF(SUM('B1.2'!T368:Z368)=7,'Angaben KH-Standort'!$D$13,"")</f>
        <v/>
      </c>
      <c r="D352" t="str">
        <f>IF(SUM('B1.2'!$T368:$Z368)=7,'B1.2'!C368,"")</f>
        <v/>
      </c>
      <c r="E352" t="str">
        <f>IF(SUM('B1.2'!$T368:$Z368)=7,'B1.2'!D368,"")</f>
        <v/>
      </c>
      <c r="F352" t="str">
        <f>IF(SUM('B1.2'!$T368:$Z368)=7,'B1.2'!E368,"")</f>
        <v/>
      </c>
      <c r="G352" t="str">
        <f>IF(SUM('B1.2'!$T368:$Z368)=7,'B1.2'!F368,"")</f>
        <v/>
      </c>
      <c r="H352" s="188" t="str">
        <f>IF(SUM('B1.2'!$T368:$Z368)=7,'B1.2'!G368,"")</f>
        <v/>
      </c>
      <c r="I352" t="str">
        <f>IF(SUM('B1.2'!$T368:$Z368)=7,'B1.2'!H368,"")</f>
        <v/>
      </c>
      <c r="J352" t="str">
        <f>IF(SUM('B1.2'!$T368:$Z368)=7,'B1.2'!I368,"")</f>
        <v/>
      </c>
    </row>
    <row r="353" spans="1:10" x14ac:dyDescent="0.25">
      <c r="A353" t="str">
        <f>IF(SUM('B1.2'!T369:Z369)=7,'Angaben KH-Standort'!$D$27,"")</f>
        <v/>
      </c>
      <c r="B353" t="str">
        <f>IF(SUM('B1.2'!T369:Z369)=7,'Angaben KH-Standort'!$D$26,"")</f>
        <v/>
      </c>
      <c r="C353" t="str">
        <f>IF(SUM('B1.2'!T369:Z369)=7,'Angaben KH-Standort'!$D$13,"")</f>
        <v/>
      </c>
      <c r="D353" t="str">
        <f>IF(SUM('B1.2'!$T369:$Z369)=7,'B1.2'!C369,"")</f>
        <v/>
      </c>
      <c r="E353" t="str">
        <f>IF(SUM('B1.2'!$T369:$Z369)=7,'B1.2'!D369,"")</f>
        <v/>
      </c>
      <c r="F353" t="str">
        <f>IF(SUM('B1.2'!$T369:$Z369)=7,'B1.2'!E369,"")</f>
        <v/>
      </c>
      <c r="G353" t="str">
        <f>IF(SUM('B1.2'!$T369:$Z369)=7,'B1.2'!F369,"")</f>
        <v/>
      </c>
      <c r="H353" s="188" t="str">
        <f>IF(SUM('B1.2'!$T369:$Z369)=7,'B1.2'!G369,"")</f>
        <v/>
      </c>
      <c r="I353" t="str">
        <f>IF(SUM('B1.2'!$T369:$Z369)=7,'B1.2'!H369,"")</f>
        <v/>
      </c>
      <c r="J353" t="str">
        <f>IF(SUM('B1.2'!$T369:$Z369)=7,'B1.2'!I369,"")</f>
        <v/>
      </c>
    </row>
    <row r="354" spans="1:10" x14ac:dyDescent="0.25">
      <c r="A354" t="str">
        <f>IF(SUM('B1.2'!T370:Z370)=7,'Angaben KH-Standort'!$D$27,"")</f>
        <v/>
      </c>
      <c r="B354" t="str">
        <f>IF(SUM('B1.2'!T370:Z370)=7,'Angaben KH-Standort'!$D$26,"")</f>
        <v/>
      </c>
      <c r="C354" t="str">
        <f>IF(SUM('B1.2'!T370:Z370)=7,'Angaben KH-Standort'!$D$13,"")</f>
        <v/>
      </c>
      <c r="D354" t="str">
        <f>IF(SUM('B1.2'!$T370:$Z370)=7,'B1.2'!C370,"")</f>
        <v/>
      </c>
      <c r="E354" t="str">
        <f>IF(SUM('B1.2'!$T370:$Z370)=7,'B1.2'!D370,"")</f>
        <v/>
      </c>
      <c r="F354" t="str">
        <f>IF(SUM('B1.2'!$T370:$Z370)=7,'B1.2'!E370,"")</f>
        <v/>
      </c>
      <c r="G354" t="str">
        <f>IF(SUM('B1.2'!$T370:$Z370)=7,'B1.2'!F370,"")</f>
        <v/>
      </c>
      <c r="H354" s="188" t="str">
        <f>IF(SUM('B1.2'!$T370:$Z370)=7,'B1.2'!G370,"")</f>
        <v/>
      </c>
      <c r="I354" t="str">
        <f>IF(SUM('B1.2'!$T370:$Z370)=7,'B1.2'!H370,"")</f>
        <v/>
      </c>
      <c r="J354" t="str">
        <f>IF(SUM('B1.2'!$T370:$Z370)=7,'B1.2'!I370,"")</f>
        <v/>
      </c>
    </row>
    <row r="355" spans="1:10" x14ac:dyDescent="0.25">
      <c r="A355" t="str">
        <f>IF(SUM('B1.2'!T371:Z371)=7,'Angaben KH-Standort'!$D$27,"")</f>
        <v/>
      </c>
      <c r="B355" t="str">
        <f>IF(SUM('B1.2'!T371:Z371)=7,'Angaben KH-Standort'!$D$26,"")</f>
        <v/>
      </c>
      <c r="C355" t="str">
        <f>IF(SUM('B1.2'!T371:Z371)=7,'Angaben KH-Standort'!$D$13,"")</f>
        <v/>
      </c>
      <c r="D355" t="str">
        <f>IF(SUM('B1.2'!$T371:$Z371)=7,'B1.2'!C371,"")</f>
        <v/>
      </c>
      <c r="E355" t="str">
        <f>IF(SUM('B1.2'!$T371:$Z371)=7,'B1.2'!D371,"")</f>
        <v/>
      </c>
      <c r="F355" t="str">
        <f>IF(SUM('B1.2'!$T371:$Z371)=7,'B1.2'!E371,"")</f>
        <v/>
      </c>
      <c r="G355" t="str">
        <f>IF(SUM('B1.2'!$T371:$Z371)=7,'B1.2'!F371,"")</f>
        <v/>
      </c>
      <c r="H355" s="188" t="str">
        <f>IF(SUM('B1.2'!$T371:$Z371)=7,'B1.2'!G371,"")</f>
        <v/>
      </c>
      <c r="I355" t="str">
        <f>IF(SUM('B1.2'!$T371:$Z371)=7,'B1.2'!H371,"")</f>
        <v/>
      </c>
      <c r="J355" t="str">
        <f>IF(SUM('B1.2'!$T371:$Z371)=7,'B1.2'!I371,"")</f>
        <v/>
      </c>
    </row>
    <row r="356" spans="1:10" x14ac:dyDescent="0.25">
      <c r="A356" t="str">
        <f>IF(SUM('B1.2'!T372:Z372)=7,'Angaben KH-Standort'!$D$27,"")</f>
        <v/>
      </c>
      <c r="B356" t="str">
        <f>IF(SUM('B1.2'!T372:Z372)=7,'Angaben KH-Standort'!$D$26,"")</f>
        <v/>
      </c>
      <c r="C356" t="str">
        <f>IF(SUM('B1.2'!T372:Z372)=7,'Angaben KH-Standort'!$D$13,"")</f>
        <v/>
      </c>
      <c r="D356" t="str">
        <f>IF(SUM('B1.2'!$T372:$Z372)=7,'B1.2'!C372,"")</f>
        <v/>
      </c>
      <c r="E356" t="str">
        <f>IF(SUM('B1.2'!$T372:$Z372)=7,'B1.2'!D372,"")</f>
        <v/>
      </c>
      <c r="F356" t="str">
        <f>IF(SUM('B1.2'!$T372:$Z372)=7,'B1.2'!E372,"")</f>
        <v/>
      </c>
      <c r="G356" t="str">
        <f>IF(SUM('B1.2'!$T372:$Z372)=7,'B1.2'!F372,"")</f>
        <v/>
      </c>
      <c r="H356" s="188" t="str">
        <f>IF(SUM('B1.2'!$T372:$Z372)=7,'B1.2'!G372,"")</f>
        <v/>
      </c>
      <c r="I356" t="str">
        <f>IF(SUM('B1.2'!$T372:$Z372)=7,'B1.2'!H372,"")</f>
        <v/>
      </c>
      <c r="J356" t="str">
        <f>IF(SUM('B1.2'!$T372:$Z372)=7,'B1.2'!I372,"")</f>
        <v/>
      </c>
    </row>
    <row r="357" spans="1:10" x14ac:dyDescent="0.25">
      <c r="A357" t="str">
        <f>IF(SUM('B1.2'!T373:Z373)=7,'Angaben KH-Standort'!$D$27,"")</f>
        <v/>
      </c>
      <c r="B357" t="str">
        <f>IF(SUM('B1.2'!T373:Z373)=7,'Angaben KH-Standort'!$D$26,"")</f>
        <v/>
      </c>
      <c r="C357" t="str">
        <f>IF(SUM('B1.2'!T373:Z373)=7,'Angaben KH-Standort'!$D$13,"")</f>
        <v/>
      </c>
      <c r="D357" t="str">
        <f>IF(SUM('B1.2'!$T373:$Z373)=7,'B1.2'!C373,"")</f>
        <v/>
      </c>
      <c r="E357" t="str">
        <f>IF(SUM('B1.2'!$T373:$Z373)=7,'B1.2'!D373,"")</f>
        <v/>
      </c>
      <c r="F357" t="str">
        <f>IF(SUM('B1.2'!$T373:$Z373)=7,'B1.2'!E373,"")</f>
        <v/>
      </c>
      <c r="G357" t="str">
        <f>IF(SUM('B1.2'!$T373:$Z373)=7,'B1.2'!F373,"")</f>
        <v/>
      </c>
      <c r="H357" s="188" t="str">
        <f>IF(SUM('B1.2'!$T373:$Z373)=7,'B1.2'!G373,"")</f>
        <v/>
      </c>
      <c r="I357" t="str">
        <f>IF(SUM('B1.2'!$T373:$Z373)=7,'B1.2'!H373,"")</f>
        <v/>
      </c>
      <c r="J357" t="str">
        <f>IF(SUM('B1.2'!$T373:$Z373)=7,'B1.2'!I373,"")</f>
        <v/>
      </c>
    </row>
    <row r="358" spans="1:10" x14ac:dyDescent="0.25">
      <c r="A358" t="str">
        <f>IF(SUM('B1.2'!T374:Z374)=7,'Angaben KH-Standort'!$D$27,"")</f>
        <v/>
      </c>
      <c r="B358" t="str">
        <f>IF(SUM('B1.2'!T374:Z374)=7,'Angaben KH-Standort'!$D$26,"")</f>
        <v/>
      </c>
      <c r="C358" t="str">
        <f>IF(SUM('B1.2'!T374:Z374)=7,'Angaben KH-Standort'!$D$13,"")</f>
        <v/>
      </c>
      <c r="D358" t="str">
        <f>IF(SUM('B1.2'!$T374:$Z374)=7,'B1.2'!C374,"")</f>
        <v/>
      </c>
      <c r="E358" t="str">
        <f>IF(SUM('B1.2'!$T374:$Z374)=7,'B1.2'!D374,"")</f>
        <v/>
      </c>
      <c r="F358" t="str">
        <f>IF(SUM('B1.2'!$T374:$Z374)=7,'B1.2'!E374,"")</f>
        <v/>
      </c>
      <c r="G358" t="str">
        <f>IF(SUM('B1.2'!$T374:$Z374)=7,'B1.2'!F374,"")</f>
        <v/>
      </c>
      <c r="H358" s="188" t="str">
        <f>IF(SUM('B1.2'!$T374:$Z374)=7,'B1.2'!G374,"")</f>
        <v/>
      </c>
      <c r="I358" t="str">
        <f>IF(SUM('B1.2'!$T374:$Z374)=7,'B1.2'!H374,"")</f>
        <v/>
      </c>
      <c r="J358" t="str">
        <f>IF(SUM('B1.2'!$T374:$Z374)=7,'B1.2'!I374,"")</f>
        <v/>
      </c>
    </row>
    <row r="359" spans="1:10" x14ac:dyDescent="0.25">
      <c r="A359" t="str">
        <f>IF(SUM('B1.2'!T375:Z375)=7,'Angaben KH-Standort'!$D$27,"")</f>
        <v/>
      </c>
      <c r="B359" t="str">
        <f>IF(SUM('B1.2'!T375:Z375)=7,'Angaben KH-Standort'!$D$26,"")</f>
        <v/>
      </c>
      <c r="C359" t="str">
        <f>IF(SUM('B1.2'!T375:Z375)=7,'Angaben KH-Standort'!$D$13,"")</f>
        <v/>
      </c>
      <c r="D359" t="str">
        <f>IF(SUM('B1.2'!$T375:$Z375)=7,'B1.2'!C375,"")</f>
        <v/>
      </c>
      <c r="E359" t="str">
        <f>IF(SUM('B1.2'!$T375:$Z375)=7,'B1.2'!D375,"")</f>
        <v/>
      </c>
      <c r="F359" t="str">
        <f>IF(SUM('B1.2'!$T375:$Z375)=7,'B1.2'!E375,"")</f>
        <v/>
      </c>
      <c r="G359" t="str">
        <f>IF(SUM('B1.2'!$T375:$Z375)=7,'B1.2'!F375,"")</f>
        <v/>
      </c>
      <c r="H359" s="188" t="str">
        <f>IF(SUM('B1.2'!$T375:$Z375)=7,'B1.2'!G375,"")</f>
        <v/>
      </c>
      <c r="I359" t="str">
        <f>IF(SUM('B1.2'!$T375:$Z375)=7,'B1.2'!H375,"")</f>
        <v/>
      </c>
      <c r="J359" t="str">
        <f>IF(SUM('B1.2'!$T375:$Z375)=7,'B1.2'!I375,"")</f>
        <v/>
      </c>
    </row>
    <row r="360" spans="1:10" x14ac:dyDescent="0.25">
      <c r="A360" t="str">
        <f>IF(SUM('B1.2'!T376:Z376)=7,'Angaben KH-Standort'!$D$27,"")</f>
        <v/>
      </c>
      <c r="B360" t="str">
        <f>IF(SUM('B1.2'!T376:Z376)=7,'Angaben KH-Standort'!$D$26,"")</f>
        <v/>
      </c>
      <c r="C360" t="str">
        <f>IF(SUM('B1.2'!T376:Z376)=7,'Angaben KH-Standort'!$D$13,"")</f>
        <v/>
      </c>
      <c r="D360" t="str">
        <f>IF(SUM('B1.2'!$T376:$Z376)=7,'B1.2'!C376,"")</f>
        <v/>
      </c>
      <c r="E360" t="str">
        <f>IF(SUM('B1.2'!$T376:$Z376)=7,'B1.2'!D376,"")</f>
        <v/>
      </c>
      <c r="F360" t="str">
        <f>IF(SUM('B1.2'!$T376:$Z376)=7,'B1.2'!E376,"")</f>
        <v/>
      </c>
      <c r="G360" t="str">
        <f>IF(SUM('B1.2'!$T376:$Z376)=7,'B1.2'!F376,"")</f>
        <v/>
      </c>
      <c r="H360" s="188" t="str">
        <f>IF(SUM('B1.2'!$T376:$Z376)=7,'B1.2'!G376,"")</f>
        <v/>
      </c>
      <c r="I360" t="str">
        <f>IF(SUM('B1.2'!$T376:$Z376)=7,'B1.2'!H376,"")</f>
        <v/>
      </c>
      <c r="J360" t="str">
        <f>IF(SUM('B1.2'!$T376:$Z376)=7,'B1.2'!I376,"")</f>
        <v/>
      </c>
    </row>
    <row r="361" spans="1:10" x14ac:dyDescent="0.25">
      <c r="A361" t="str">
        <f>IF(SUM('B1.2'!T377:Z377)=7,'Angaben KH-Standort'!$D$27,"")</f>
        <v/>
      </c>
      <c r="B361" t="str">
        <f>IF(SUM('B1.2'!T377:Z377)=7,'Angaben KH-Standort'!$D$26,"")</f>
        <v/>
      </c>
      <c r="C361" t="str">
        <f>IF(SUM('B1.2'!T377:Z377)=7,'Angaben KH-Standort'!$D$13,"")</f>
        <v/>
      </c>
      <c r="D361" t="str">
        <f>IF(SUM('B1.2'!$T377:$Z377)=7,'B1.2'!C377,"")</f>
        <v/>
      </c>
      <c r="E361" t="str">
        <f>IF(SUM('B1.2'!$T377:$Z377)=7,'B1.2'!D377,"")</f>
        <v/>
      </c>
      <c r="F361" t="str">
        <f>IF(SUM('B1.2'!$T377:$Z377)=7,'B1.2'!E377,"")</f>
        <v/>
      </c>
      <c r="G361" t="str">
        <f>IF(SUM('B1.2'!$T377:$Z377)=7,'B1.2'!F377,"")</f>
        <v/>
      </c>
      <c r="H361" s="188" t="str">
        <f>IF(SUM('B1.2'!$T377:$Z377)=7,'B1.2'!G377,"")</f>
        <v/>
      </c>
      <c r="I361" t="str">
        <f>IF(SUM('B1.2'!$T377:$Z377)=7,'B1.2'!H377,"")</f>
        <v/>
      </c>
      <c r="J361" t="str">
        <f>IF(SUM('B1.2'!$T377:$Z377)=7,'B1.2'!I377,"")</f>
        <v/>
      </c>
    </row>
    <row r="362" spans="1:10" x14ac:dyDescent="0.25">
      <c r="A362" t="str">
        <f>IF(SUM('B1.2'!T378:Z378)=7,'Angaben KH-Standort'!$D$27,"")</f>
        <v/>
      </c>
      <c r="B362" t="str">
        <f>IF(SUM('B1.2'!T378:Z378)=7,'Angaben KH-Standort'!$D$26,"")</f>
        <v/>
      </c>
      <c r="C362" t="str">
        <f>IF(SUM('B1.2'!T378:Z378)=7,'Angaben KH-Standort'!$D$13,"")</f>
        <v/>
      </c>
      <c r="D362" t="str">
        <f>IF(SUM('B1.2'!$T378:$Z378)=7,'B1.2'!C378,"")</f>
        <v/>
      </c>
      <c r="E362" t="str">
        <f>IF(SUM('B1.2'!$T378:$Z378)=7,'B1.2'!D378,"")</f>
        <v/>
      </c>
      <c r="F362" t="str">
        <f>IF(SUM('B1.2'!$T378:$Z378)=7,'B1.2'!E378,"")</f>
        <v/>
      </c>
      <c r="G362" t="str">
        <f>IF(SUM('B1.2'!$T378:$Z378)=7,'B1.2'!F378,"")</f>
        <v/>
      </c>
      <c r="H362" s="188" t="str">
        <f>IF(SUM('B1.2'!$T378:$Z378)=7,'B1.2'!G378,"")</f>
        <v/>
      </c>
      <c r="I362" t="str">
        <f>IF(SUM('B1.2'!$T378:$Z378)=7,'B1.2'!H378,"")</f>
        <v/>
      </c>
      <c r="J362" t="str">
        <f>IF(SUM('B1.2'!$T378:$Z378)=7,'B1.2'!I378,"")</f>
        <v/>
      </c>
    </row>
    <row r="363" spans="1:10" x14ac:dyDescent="0.25">
      <c r="A363" t="str">
        <f>IF(SUM('B1.2'!T379:Z379)=7,'Angaben KH-Standort'!$D$27,"")</f>
        <v/>
      </c>
      <c r="B363" t="str">
        <f>IF(SUM('B1.2'!T379:Z379)=7,'Angaben KH-Standort'!$D$26,"")</f>
        <v/>
      </c>
      <c r="C363" t="str">
        <f>IF(SUM('B1.2'!T379:Z379)=7,'Angaben KH-Standort'!$D$13,"")</f>
        <v/>
      </c>
      <c r="D363" t="str">
        <f>IF(SUM('B1.2'!$T379:$Z379)=7,'B1.2'!C379,"")</f>
        <v/>
      </c>
      <c r="E363" t="str">
        <f>IF(SUM('B1.2'!$T379:$Z379)=7,'B1.2'!D379,"")</f>
        <v/>
      </c>
      <c r="F363" t="str">
        <f>IF(SUM('B1.2'!$T379:$Z379)=7,'B1.2'!E379,"")</f>
        <v/>
      </c>
      <c r="G363" t="str">
        <f>IF(SUM('B1.2'!$T379:$Z379)=7,'B1.2'!F379,"")</f>
        <v/>
      </c>
      <c r="H363" s="188" t="str">
        <f>IF(SUM('B1.2'!$T379:$Z379)=7,'B1.2'!G379,"")</f>
        <v/>
      </c>
      <c r="I363" t="str">
        <f>IF(SUM('B1.2'!$T379:$Z379)=7,'B1.2'!H379,"")</f>
        <v/>
      </c>
      <c r="J363" t="str">
        <f>IF(SUM('B1.2'!$T379:$Z379)=7,'B1.2'!I379,"")</f>
        <v/>
      </c>
    </row>
    <row r="364" spans="1:10" x14ac:dyDescent="0.25">
      <c r="A364" t="str">
        <f>IF(SUM('B1.2'!T380:Z380)=7,'Angaben KH-Standort'!$D$27,"")</f>
        <v/>
      </c>
      <c r="B364" t="str">
        <f>IF(SUM('B1.2'!T380:Z380)=7,'Angaben KH-Standort'!$D$26,"")</f>
        <v/>
      </c>
      <c r="C364" t="str">
        <f>IF(SUM('B1.2'!T380:Z380)=7,'Angaben KH-Standort'!$D$13,"")</f>
        <v/>
      </c>
      <c r="D364" t="str">
        <f>IF(SUM('B1.2'!$T380:$Z380)=7,'B1.2'!C380,"")</f>
        <v/>
      </c>
      <c r="E364" t="str">
        <f>IF(SUM('B1.2'!$T380:$Z380)=7,'B1.2'!D380,"")</f>
        <v/>
      </c>
      <c r="F364" t="str">
        <f>IF(SUM('B1.2'!$T380:$Z380)=7,'B1.2'!E380,"")</f>
        <v/>
      </c>
      <c r="G364" t="str">
        <f>IF(SUM('B1.2'!$T380:$Z380)=7,'B1.2'!F380,"")</f>
        <v/>
      </c>
      <c r="H364" s="188" t="str">
        <f>IF(SUM('B1.2'!$T380:$Z380)=7,'B1.2'!G380,"")</f>
        <v/>
      </c>
      <c r="I364" t="str">
        <f>IF(SUM('B1.2'!$T380:$Z380)=7,'B1.2'!H380,"")</f>
        <v/>
      </c>
      <c r="J364" t="str">
        <f>IF(SUM('B1.2'!$T380:$Z380)=7,'B1.2'!I380,"")</f>
        <v/>
      </c>
    </row>
    <row r="365" spans="1:10" x14ac:dyDescent="0.25">
      <c r="A365" t="str">
        <f>IF(SUM('B1.2'!T381:Z381)=7,'Angaben KH-Standort'!$D$27,"")</f>
        <v/>
      </c>
      <c r="B365" t="str">
        <f>IF(SUM('B1.2'!T381:Z381)=7,'Angaben KH-Standort'!$D$26,"")</f>
        <v/>
      </c>
      <c r="C365" t="str">
        <f>IF(SUM('B1.2'!T381:Z381)=7,'Angaben KH-Standort'!$D$13,"")</f>
        <v/>
      </c>
      <c r="D365" t="str">
        <f>IF(SUM('B1.2'!$T381:$Z381)=7,'B1.2'!C381,"")</f>
        <v/>
      </c>
      <c r="E365" t="str">
        <f>IF(SUM('B1.2'!$T381:$Z381)=7,'B1.2'!D381,"")</f>
        <v/>
      </c>
      <c r="F365" t="str">
        <f>IF(SUM('B1.2'!$T381:$Z381)=7,'B1.2'!E381,"")</f>
        <v/>
      </c>
      <c r="G365" t="str">
        <f>IF(SUM('B1.2'!$T381:$Z381)=7,'B1.2'!F381,"")</f>
        <v/>
      </c>
      <c r="H365" s="188" t="str">
        <f>IF(SUM('B1.2'!$T381:$Z381)=7,'B1.2'!G381,"")</f>
        <v/>
      </c>
      <c r="I365" t="str">
        <f>IF(SUM('B1.2'!$T381:$Z381)=7,'B1.2'!H381,"")</f>
        <v/>
      </c>
      <c r="J365" t="str">
        <f>IF(SUM('B1.2'!$T381:$Z381)=7,'B1.2'!I381,"")</f>
        <v/>
      </c>
    </row>
    <row r="366" spans="1:10" x14ac:dyDescent="0.25">
      <c r="A366" t="str">
        <f>IF(SUM('B1.2'!T382:Z382)=7,'Angaben KH-Standort'!$D$27,"")</f>
        <v/>
      </c>
      <c r="B366" t="str">
        <f>IF(SUM('B1.2'!T382:Z382)=7,'Angaben KH-Standort'!$D$26,"")</f>
        <v/>
      </c>
      <c r="C366" t="str">
        <f>IF(SUM('B1.2'!T382:Z382)=7,'Angaben KH-Standort'!$D$13,"")</f>
        <v/>
      </c>
      <c r="D366" t="str">
        <f>IF(SUM('B1.2'!$T382:$Z382)=7,'B1.2'!C382,"")</f>
        <v/>
      </c>
      <c r="E366" t="str">
        <f>IF(SUM('B1.2'!$T382:$Z382)=7,'B1.2'!D382,"")</f>
        <v/>
      </c>
      <c r="F366" t="str">
        <f>IF(SUM('B1.2'!$T382:$Z382)=7,'B1.2'!E382,"")</f>
        <v/>
      </c>
      <c r="G366" t="str">
        <f>IF(SUM('B1.2'!$T382:$Z382)=7,'B1.2'!F382,"")</f>
        <v/>
      </c>
      <c r="H366" s="188" t="str">
        <f>IF(SUM('B1.2'!$T382:$Z382)=7,'B1.2'!G382,"")</f>
        <v/>
      </c>
      <c r="I366" t="str">
        <f>IF(SUM('B1.2'!$T382:$Z382)=7,'B1.2'!H382,"")</f>
        <v/>
      </c>
      <c r="J366" t="str">
        <f>IF(SUM('B1.2'!$T382:$Z382)=7,'B1.2'!I382,"")</f>
        <v/>
      </c>
    </row>
    <row r="367" spans="1:10" x14ac:dyDescent="0.25">
      <c r="A367" t="str">
        <f>IF(SUM('B1.2'!T383:Z383)=7,'Angaben KH-Standort'!$D$27,"")</f>
        <v/>
      </c>
      <c r="B367" t="str">
        <f>IF(SUM('B1.2'!T383:Z383)=7,'Angaben KH-Standort'!$D$26,"")</f>
        <v/>
      </c>
      <c r="C367" t="str">
        <f>IF(SUM('B1.2'!T383:Z383)=7,'Angaben KH-Standort'!$D$13,"")</f>
        <v/>
      </c>
      <c r="D367" t="str">
        <f>IF(SUM('B1.2'!$T383:$Z383)=7,'B1.2'!C383,"")</f>
        <v/>
      </c>
      <c r="E367" t="str">
        <f>IF(SUM('B1.2'!$T383:$Z383)=7,'B1.2'!D383,"")</f>
        <v/>
      </c>
      <c r="F367" t="str">
        <f>IF(SUM('B1.2'!$T383:$Z383)=7,'B1.2'!E383,"")</f>
        <v/>
      </c>
      <c r="G367" t="str">
        <f>IF(SUM('B1.2'!$T383:$Z383)=7,'B1.2'!F383,"")</f>
        <v/>
      </c>
      <c r="H367" s="188" t="str">
        <f>IF(SUM('B1.2'!$T383:$Z383)=7,'B1.2'!G383,"")</f>
        <v/>
      </c>
      <c r="I367" t="str">
        <f>IF(SUM('B1.2'!$T383:$Z383)=7,'B1.2'!H383,"")</f>
        <v/>
      </c>
      <c r="J367" t="str">
        <f>IF(SUM('B1.2'!$T383:$Z383)=7,'B1.2'!I383,"")</f>
        <v/>
      </c>
    </row>
    <row r="368" spans="1:10" x14ac:dyDescent="0.25">
      <c r="A368" t="str">
        <f>IF(SUM('B1.2'!T384:Z384)=7,'Angaben KH-Standort'!$D$27,"")</f>
        <v/>
      </c>
      <c r="B368" t="str">
        <f>IF(SUM('B1.2'!T384:Z384)=7,'Angaben KH-Standort'!$D$26,"")</f>
        <v/>
      </c>
      <c r="C368" t="str">
        <f>IF(SUM('B1.2'!T384:Z384)=7,'Angaben KH-Standort'!$D$13,"")</f>
        <v/>
      </c>
      <c r="D368" t="str">
        <f>IF(SUM('B1.2'!$T384:$Z384)=7,'B1.2'!C384,"")</f>
        <v/>
      </c>
      <c r="E368" t="str">
        <f>IF(SUM('B1.2'!$T384:$Z384)=7,'B1.2'!D384,"")</f>
        <v/>
      </c>
      <c r="F368" t="str">
        <f>IF(SUM('B1.2'!$T384:$Z384)=7,'B1.2'!E384,"")</f>
        <v/>
      </c>
      <c r="G368" t="str">
        <f>IF(SUM('B1.2'!$T384:$Z384)=7,'B1.2'!F384,"")</f>
        <v/>
      </c>
      <c r="H368" s="188" t="str">
        <f>IF(SUM('B1.2'!$T384:$Z384)=7,'B1.2'!G384,"")</f>
        <v/>
      </c>
      <c r="I368" t="str">
        <f>IF(SUM('B1.2'!$T384:$Z384)=7,'B1.2'!H384,"")</f>
        <v/>
      </c>
      <c r="J368" t="str">
        <f>IF(SUM('B1.2'!$T384:$Z384)=7,'B1.2'!I384,"")</f>
        <v/>
      </c>
    </row>
    <row r="369" spans="1:10" x14ac:dyDescent="0.25">
      <c r="A369" t="str">
        <f>IF(SUM('B1.2'!T385:Z385)=7,'Angaben KH-Standort'!$D$27,"")</f>
        <v/>
      </c>
      <c r="B369" t="str">
        <f>IF(SUM('B1.2'!T385:Z385)=7,'Angaben KH-Standort'!$D$26,"")</f>
        <v/>
      </c>
      <c r="C369" t="str">
        <f>IF(SUM('B1.2'!T385:Z385)=7,'Angaben KH-Standort'!$D$13,"")</f>
        <v/>
      </c>
      <c r="D369" t="str">
        <f>IF(SUM('B1.2'!$T385:$Z385)=7,'B1.2'!C385,"")</f>
        <v/>
      </c>
      <c r="E369" t="str">
        <f>IF(SUM('B1.2'!$T385:$Z385)=7,'B1.2'!D385,"")</f>
        <v/>
      </c>
      <c r="F369" t="str">
        <f>IF(SUM('B1.2'!$T385:$Z385)=7,'B1.2'!E385,"")</f>
        <v/>
      </c>
      <c r="G369" t="str">
        <f>IF(SUM('B1.2'!$T385:$Z385)=7,'B1.2'!F385,"")</f>
        <v/>
      </c>
      <c r="H369" s="188" t="str">
        <f>IF(SUM('B1.2'!$T385:$Z385)=7,'B1.2'!G385,"")</f>
        <v/>
      </c>
      <c r="I369" t="str">
        <f>IF(SUM('B1.2'!$T385:$Z385)=7,'B1.2'!H385,"")</f>
        <v/>
      </c>
      <c r="J369" t="str">
        <f>IF(SUM('B1.2'!$T385:$Z385)=7,'B1.2'!I385,"")</f>
        <v/>
      </c>
    </row>
    <row r="370" spans="1:10" x14ac:dyDescent="0.25">
      <c r="A370" t="str">
        <f>IF(SUM('B1.2'!T386:Z386)=7,'Angaben KH-Standort'!$D$27,"")</f>
        <v/>
      </c>
      <c r="B370" t="str">
        <f>IF(SUM('B1.2'!T386:Z386)=7,'Angaben KH-Standort'!$D$26,"")</f>
        <v/>
      </c>
      <c r="C370" t="str">
        <f>IF(SUM('B1.2'!T386:Z386)=7,'Angaben KH-Standort'!$D$13,"")</f>
        <v/>
      </c>
      <c r="D370" t="str">
        <f>IF(SUM('B1.2'!$T386:$Z386)=7,'B1.2'!C386,"")</f>
        <v/>
      </c>
      <c r="E370" t="str">
        <f>IF(SUM('B1.2'!$T386:$Z386)=7,'B1.2'!D386,"")</f>
        <v/>
      </c>
      <c r="F370" t="str">
        <f>IF(SUM('B1.2'!$T386:$Z386)=7,'B1.2'!E386,"")</f>
        <v/>
      </c>
      <c r="G370" t="str">
        <f>IF(SUM('B1.2'!$T386:$Z386)=7,'B1.2'!F386,"")</f>
        <v/>
      </c>
      <c r="H370" s="188" t="str">
        <f>IF(SUM('B1.2'!$T386:$Z386)=7,'B1.2'!G386,"")</f>
        <v/>
      </c>
      <c r="I370" t="str">
        <f>IF(SUM('B1.2'!$T386:$Z386)=7,'B1.2'!H386,"")</f>
        <v/>
      </c>
      <c r="J370" t="str">
        <f>IF(SUM('B1.2'!$T386:$Z386)=7,'B1.2'!I386,"")</f>
        <v/>
      </c>
    </row>
    <row r="371" spans="1:10" x14ac:dyDescent="0.25">
      <c r="A371" t="str">
        <f>IF(SUM('B1.2'!T387:Z387)=7,'Angaben KH-Standort'!$D$27,"")</f>
        <v/>
      </c>
      <c r="B371" t="str">
        <f>IF(SUM('B1.2'!T387:Z387)=7,'Angaben KH-Standort'!$D$26,"")</f>
        <v/>
      </c>
      <c r="C371" t="str">
        <f>IF(SUM('B1.2'!T387:Z387)=7,'Angaben KH-Standort'!$D$13,"")</f>
        <v/>
      </c>
      <c r="D371" t="str">
        <f>IF(SUM('B1.2'!$T387:$Z387)=7,'B1.2'!C387,"")</f>
        <v/>
      </c>
      <c r="E371" t="str">
        <f>IF(SUM('B1.2'!$T387:$Z387)=7,'B1.2'!D387,"")</f>
        <v/>
      </c>
      <c r="F371" t="str">
        <f>IF(SUM('B1.2'!$T387:$Z387)=7,'B1.2'!E387,"")</f>
        <v/>
      </c>
      <c r="G371" t="str">
        <f>IF(SUM('B1.2'!$T387:$Z387)=7,'B1.2'!F387,"")</f>
        <v/>
      </c>
      <c r="H371" s="188" t="str">
        <f>IF(SUM('B1.2'!$T387:$Z387)=7,'B1.2'!G387,"")</f>
        <v/>
      </c>
      <c r="I371" t="str">
        <f>IF(SUM('B1.2'!$T387:$Z387)=7,'B1.2'!H387,"")</f>
        <v/>
      </c>
      <c r="J371" t="str">
        <f>IF(SUM('B1.2'!$T387:$Z387)=7,'B1.2'!I387,"")</f>
        <v/>
      </c>
    </row>
    <row r="372" spans="1:10" x14ac:dyDescent="0.25">
      <c r="A372" t="str">
        <f>IF(SUM('B1.2'!T388:Z388)=7,'Angaben KH-Standort'!$D$27,"")</f>
        <v/>
      </c>
      <c r="B372" t="str">
        <f>IF(SUM('B1.2'!T388:Z388)=7,'Angaben KH-Standort'!$D$26,"")</f>
        <v/>
      </c>
      <c r="C372" t="str">
        <f>IF(SUM('B1.2'!T388:Z388)=7,'Angaben KH-Standort'!$D$13,"")</f>
        <v/>
      </c>
      <c r="D372" t="str">
        <f>IF(SUM('B1.2'!$T388:$Z388)=7,'B1.2'!C388,"")</f>
        <v/>
      </c>
      <c r="E372" t="str">
        <f>IF(SUM('B1.2'!$T388:$Z388)=7,'B1.2'!D388,"")</f>
        <v/>
      </c>
      <c r="F372" t="str">
        <f>IF(SUM('B1.2'!$T388:$Z388)=7,'B1.2'!E388,"")</f>
        <v/>
      </c>
      <c r="G372" t="str">
        <f>IF(SUM('B1.2'!$T388:$Z388)=7,'B1.2'!F388,"")</f>
        <v/>
      </c>
      <c r="H372" s="188" t="str">
        <f>IF(SUM('B1.2'!$T388:$Z388)=7,'B1.2'!G388,"")</f>
        <v/>
      </c>
      <c r="I372" t="str">
        <f>IF(SUM('B1.2'!$T388:$Z388)=7,'B1.2'!H388,"")</f>
        <v/>
      </c>
      <c r="J372" t="str">
        <f>IF(SUM('B1.2'!$T388:$Z388)=7,'B1.2'!I388,"")</f>
        <v/>
      </c>
    </row>
    <row r="373" spans="1:10" x14ac:dyDescent="0.25">
      <c r="A373" t="str">
        <f>IF(SUM('B1.2'!T389:Z389)=7,'Angaben KH-Standort'!$D$27,"")</f>
        <v/>
      </c>
      <c r="B373" t="str">
        <f>IF(SUM('B1.2'!T389:Z389)=7,'Angaben KH-Standort'!$D$26,"")</f>
        <v/>
      </c>
      <c r="C373" t="str">
        <f>IF(SUM('B1.2'!T389:Z389)=7,'Angaben KH-Standort'!$D$13,"")</f>
        <v/>
      </c>
      <c r="D373" t="str">
        <f>IF(SUM('B1.2'!$T389:$Z389)=7,'B1.2'!C389,"")</f>
        <v/>
      </c>
      <c r="E373" t="str">
        <f>IF(SUM('B1.2'!$T389:$Z389)=7,'B1.2'!D389,"")</f>
        <v/>
      </c>
      <c r="F373" t="str">
        <f>IF(SUM('B1.2'!$T389:$Z389)=7,'B1.2'!E389,"")</f>
        <v/>
      </c>
      <c r="G373" t="str">
        <f>IF(SUM('B1.2'!$T389:$Z389)=7,'B1.2'!F389,"")</f>
        <v/>
      </c>
      <c r="H373" s="188" t="str">
        <f>IF(SUM('B1.2'!$T389:$Z389)=7,'B1.2'!G389,"")</f>
        <v/>
      </c>
      <c r="I373" t="str">
        <f>IF(SUM('B1.2'!$T389:$Z389)=7,'B1.2'!H389,"")</f>
        <v/>
      </c>
      <c r="J373" t="str">
        <f>IF(SUM('B1.2'!$T389:$Z389)=7,'B1.2'!I389,"")</f>
        <v/>
      </c>
    </row>
    <row r="374" spans="1:10" x14ac:dyDescent="0.25">
      <c r="A374" t="str">
        <f>IF(SUM('B1.2'!T390:Z390)=7,'Angaben KH-Standort'!$D$27,"")</f>
        <v/>
      </c>
      <c r="B374" t="str">
        <f>IF(SUM('B1.2'!T390:Z390)=7,'Angaben KH-Standort'!$D$26,"")</f>
        <v/>
      </c>
      <c r="C374" t="str">
        <f>IF(SUM('B1.2'!T390:Z390)=7,'Angaben KH-Standort'!$D$13,"")</f>
        <v/>
      </c>
      <c r="D374" t="str">
        <f>IF(SUM('B1.2'!$T390:$Z390)=7,'B1.2'!C390,"")</f>
        <v/>
      </c>
      <c r="E374" t="str">
        <f>IF(SUM('B1.2'!$T390:$Z390)=7,'B1.2'!D390,"")</f>
        <v/>
      </c>
      <c r="F374" t="str">
        <f>IF(SUM('B1.2'!$T390:$Z390)=7,'B1.2'!E390,"")</f>
        <v/>
      </c>
      <c r="G374" t="str">
        <f>IF(SUM('B1.2'!$T390:$Z390)=7,'B1.2'!F390,"")</f>
        <v/>
      </c>
      <c r="H374" s="188" t="str">
        <f>IF(SUM('B1.2'!$T390:$Z390)=7,'B1.2'!G390,"")</f>
        <v/>
      </c>
      <c r="I374" t="str">
        <f>IF(SUM('B1.2'!$T390:$Z390)=7,'B1.2'!H390,"")</f>
        <v/>
      </c>
      <c r="J374" t="str">
        <f>IF(SUM('B1.2'!$T390:$Z390)=7,'B1.2'!I390,"")</f>
        <v/>
      </c>
    </row>
    <row r="375" spans="1:10" x14ac:dyDescent="0.25">
      <c r="A375" t="str">
        <f>IF(SUM('B1.2'!T391:Z391)=7,'Angaben KH-Standort'!$D$27,"")</f>
        <v/>
      </c>
      <c r="B375" t="str">
        <f>IF(SUM('B1.2'!T391:Z391)=7,'Angaben KH-Standort'!$D$26,"")</f>
        <v/>
      </c>
      <c r="C375" t="str">
        <f>IF(SUM('B1.2'!T391:Z391)=7,'Angaben KH-Standort'!$D$13,"")</f>
        <v/>
      </c>
      <c r="D375" t="str">
        <f>IF(SUM('B1.2'!$T391:$Z391)=7,'B1.2'!C391,"")</f>
        <v/>
      </c>
      <c r="E375" t="str">
        <f>IF(SUM('B1.2'!$T391:$Z391)=7,'B1.2'!D391,"")</f>
        <v/>
      </c>
      <c r="F375" t="str">
        <f>IF(SUM('B1.2'!$T391:$Z391)=7,'B1.2'!E391,"")</f>
        <v/>
      </c>
      <c r="G375" t="str">
        <f>IF(SUM('B1.2'!$T391:$Z391)=7,'B1.2'!F391,"")</f>
        <v/>
      </c>
      <c r="H375" s="188" t="str">
        <f>IF(SUM('B1.2'!$T391:$Z391)=7,'B1.2'!G391,"")</f>
        <v/>
      </c>
      <c r="I375" t="str">
        <f>IF(SUM('B1.2'!$T391:$Z391)=7,'B1.2'!H391,"")</f>
        <v/>
      </c>
      <c r="J375" t="str">
        <f>IF(SUM('B1.2'!$T391:$Z391)=7,'B1.2'!I391,"")</f>
        <v/>
      </c>
    </row>
    <row r="376" spans="1:10" x14ac:dyDescent="0.25">
      <c r="A376" t="str">
        <f>IF(SUM('B1.2'!T392:Z392)=7,'Angaben KH-Standort'!$D$27,"")</f>
        <v/>
      </c>
      <c r="B376" t="str">
        <f>IF(SUM('B1.2'!T392:Z392)=7,'Angaben KH-Standort'!$D$26,"")</f>
        <v/>
      </c>
      <c r="C376" t="str">
        <f>IF(SUM('B1.2'!T392:Z392)=7,'Angaben KH-Standort'!$D$13,"")</f>
        <v/>
      </c>
      <c r="D376" t="str">
        <f>IF(SUM('B1.2'!$T392:$Z392)=7,'B1.2'!C392,"")</f>
        <v/>
      </c>
      <c r="E376" t="str">
        <f>IF(SUM('B1.2'!$T392:$Z392)=7,'B1.2'!D392,"")</f>
        <v/>
      </c>
      <c r="F376" t="str">
        <f>IF(SUM('B1.2'!$T392:$Z392)=7,'B1.2'!E392,"")</f>
        <v/>
      </c>
      <c r="G376" t="str">
        <f>IF(SUM('B1.2'!$T392:$Z392)=7,'B1.2'!F392,"")</f>
        <v/>
      </c>
      <c r="H376" s="188" t="str">
        <f>IF(SUM('B1.2'!$T392:$Z392)=7,'B1.2'!G392,"")</f>
        <v/>
      </c>
      <c r="I376" t="str">
        <f>IF(SUM('B1.2'!$T392:$Z392)=7,'B1.2'!H392,"")</f>
        <v/>
      </c>
      <c r="J376" t="str">
        <f>IF(SUM('B1.2'!$T392:$Z392)=7,'B1.2'!I392,"")</f>
        <v/>
      </c>
    </row>
    <row r="377" spans="1:10" x14ac:dyDescent="0.25">
      <c r="A377" t="str">
        <f>IF(SUM('B1.2'!T393:Z393)=7,'Angaben KH-Standort'!$D$27,"")</f>
        <v/>
      </c>
      <c r="B377" t="str">
        <f>IF(SUM('B1.2'!T393:Z393)=7,'Angaben KH-Standort'!$D$26,"")</f>
        <v/>
      </c>
      <c r="C377" t="str">
        <f>IF(SUM('B1.2'!T393:Z393)=7,'Angaben KH-Standort'!$D$13,"")</f>
        <v/>
      </c>
      <c r="D377" t="str">
        <f>IF(SUM('B1.2'!$T393:$Z393)=7,'B1.2'!C393,"")</f>
        <v/>
      </c>
      <c r="E377" t="str">
        <f>IF(SUM('B1.2'!$T393:$Z393)=7,'B1.2'!D393,"")</f>
        <v/>
      </c>
      <c r="F377" t="str">
        <f>IF(SUM('B1.2'!$T393:$Z393)=7,'B1.2'!E393,"")</f>
        <v/>
      </c>
      <c r="G377" t="str">
        <f>IF(SUM('B1.2'!$T393:$Z393)=7,'B1.2'!F393,"")</f>
        <v/>
      </c>
      <c r="H377" s="188" t="str">
        <f>IF(SUM('B1.2'!$T393:$Z393)=7,'B1.2'!G393,"")</f>
        <v/>
      </c>
      <c r="I377" t="str">
        <f>IF(SUM('B1.2'!$T393:$Z393)=7,'B1.2'!H393,"")</f>
        <v/>
      </c>
      <c r="J377" t="str">
        <f>IF(SUM('B1.2'!$T393:$Z393)=7,'B1.2'!I393,"")</f>
        <v/>
      </c>
    </row>
    <row r="378" spans="1:10" x14ac:dyDescent="0.25">
      <c r="A378" t="str">
        <f>IF(SUM('B1.2'!T394:Z394)=7,'Angaben KH-Standort'!$D$27,"")</f>
        <v/>
      </c>
      <c r="B378" t="str">
        <f>IF(SUM('B1.2'!T394:Z394)=7,'Angaben KH-Standort'!$D$26,"")</f>
        <v/>
      </c>
      <c r="C378" t="str">
        <f>IF(SUM('B1.2'!T394:Z394)=7,'Angaben KH-Standort'!$D$13,"")</f>
        <v/>
      </c>
      <c r="D378" t="str">
        <f>IF(SUM('B1.2'!$T394:$Z394)=7,'B1.2'!C394,"")</f>
        <v/>
      </c>
      <c r="E378" t="str">
        <f>IF(SUM('B1.2'!$T394:$Z394)=7,'B1.2'!D394,"")</f>
        <v/>
      </c>
      <c r="F378" t="str">
        <f>IF(SUM('B1.2'!$T394:$Z394)=7,'B1.2'!E394,"")</f>
        <v/>
      </c>
      <c r="G378" t="str">
        <f>IF(SUM('B1.2'!$T394:$Z394)=7,'B1.2'!F394,"")</f>
        <v/>
      </c>
      <c r="H378" s="188" t="str">
        <f>IF(SUM('B1.2'!$T394:$Z394)=7,'B1.2'!G394,"")</f>
        <v/>
      </c>
      <c r="I378" t="str">
        <f>IF(SUM('B1.2'!$T394:$Z394)=7,'B1.2'!H394,"")</f>
        <v/>
      </c>
      <c r="J378" t="str">
        <f>IF(SUM('B1.2'!$T394:$Z394)=7,'B1.2'!I394,"")</f>
        <v/>
      </c>
    </row>
    <row r="379" spans="1:10" x14ac:dyDescent="0.25">
      <c r="A379" t="str">
        <f>IF(SUM('B1.2'!T395:Z395)=7,'Angaben KH-Standort'!$D$27,"")</f>
        <v/>
      </c>
      <c r="B379" t="str">
        <f>IF(SUM('B1.2'!T395:Z395)=7,'Angaben KH-Standort'!$D$26,"")</f>
        <v/>
      </c>
      <c r="C379" t="str">
        <f>IF(SUM('B1.2'!T395:Z395)=7,'Angaben KH-Standort'!$D$13,"")</f>
        <v/>
      </c>
      <c r="D379" t="str">
        <f>IF(SUM('B1.2'!$T395:$Z395)=7,'B1.2'!C395,"")</f>
        <v/>
      </c>
      <c r="E379" t="str">
        <f>IF(SUM('B1.2'!$T395:$Z395)=7,'B1.2'!D395,"")</f>
        <v/>
      </c>
      <c r="F379" t="str">
        <f>IF(SUM('B1.2'!$T395:$Z395)=7,'B1.2'!E395,"")</f>
        <v/>
      </c>
      <c r="G379" t="str">
        <f>IF(SUM('B1.2'!$T395:$Z395)=7,'B1.2'!F395,"")</f>
        <v/>
      </c>
      <c r="H379" s="188" t="str">
        <f>IF(SUM('B1.2'!$T395:$Z395)=7,'B1.2'!G395,"")</f>
        <v/>
      </c>
      <c r="I379" t="str">
        <f>IF(SUM('B1.2'!$T395:$Z395)=7,'B1.2'!H395,"")</f>
        <v/>
      </c>
      <c r="J379" t="str">
        <f>IF(SUM('B1.2'!$T395:$Z395)=7,'B1.2'!I395,"")</f>
        <v/>
      </c>
    </row>
    <row r="380" spans="1:10" x14ac:dyDescent="0.25">
      <c r="A380" t="str">
        <f>IF(SUM('B1.2'!T396:Z396)=7,'Angaben KH-Standort'!$D$27,"")</f>
        <v/>
      </c>
      <c r="B380" t="str">
        <f>IF(SUM('B1.2'!T396:Z396)=7,'Angaben KH-Standort'!$D$26,"")</f>
        <v/>
      </c>
      <c r="C380" t="str">
        <f>IF(SUM('B1.2'!T396:Z396)=7,'Angaben KH-Standort'!$D$13,"")</f>
        <v/>
      </c>
      <c r="D380" t="str">
        <f>IF(SUM('B1.2'!$T396:$Z396)=7,'B1.2'!C396,"")</f>
        <v/>
      </c>
      <c r="E380" t="str">
        <f>IF(SUM('B1.2'!$T396:$Z396)=7,'B1.2'!D396,"")</f>
        <v/>
      </c>
      <c r="F380" t="str">
        <f>IF(SUM('B1.2'!$T396:$Z396)=7,'B1.2'!E396,"")</f>
        <v/>
      </c>
      <c r="G380" t="str">
        <f>IF(SUM('B1.2'!$T396:$Z396)=7,'B1.2'!F396,"")</f>
        <v/>
      </c>
      <c r="H380" s="188" t="str">
        <f>IF(SUM('B1.2'!$T396:$Z396)=7,'B1.2'!G396,"")</f>
        <v/>
      </c>
      <c r="I380" t="str">
        <f>IF(SUM('B1.2'!$T396:$Z396)=7,'B1.2'!H396,"")</f>
        <v/>
      </c>
      <c r="J380" t="str">
        <f>IF(SUM('B1.2'!$T396:$Z396)=7,'B1.2'!I396,"")</f>
        <v/>
      </c>
    </row>
    <row r="381" spans="1:10" x14ac:dyDescent="0.25">
      <c r="A381" t="str">
        <f>IF(SUM('B1.2'!T397:Z397)=7,'Angaben KH-Standort'!$D$27,"")</f>
        <v/>
      </c>
      <c r="B381" t="str">
        <f>IF(SUM('B1.2'!T397:Z397)=7,'Angaben KH-Standort'!$D$26,"")</f>
        <v/>
      </c>
      <c r="C381" t="str">
        <f>IF(SUM('B1.2'!T397:Z397)=7,'Angaben KH-Standort'!$D$13,"")</f>
        <v/>
      </c>
      <c r="D381" t="str">
        <f>IF(SUM('B1.2'!$T397:$Z397)=7,'B1.2'!C397,"")</f>
        <v/>
      </c>
      <c r="E381" t="str">
        <f>IF(SUM('B1.2'!$T397:$Z397)=7,'B1.2'!D397,"")</f>
        <v/>
      </c>
      <c r="F381" t="str">
        <f>IF(SUM('B1.2'!$T397:$Z397)=7,'B1.2'!E397,"")</f>
        <v/>
      </c>
      <c r="G381" t="str">
        <f>IF(SUM('B1.2'!$T397:$Z397)=7,'B1.2'!F397,"")</f>
        <v/>
      </c>
      <c r="H381" s="188" t="str">
        <f>IF(SUM('B1.2'!$T397:$Z397)=7,'B1.2'!G397,"")</f>
        <v/>
      </c>
      <c r="I381" t="str">
        <f>IF(SUM('B1.2'!$T397:$Z397)=7,'B1.2'!H397,"")</f>
        <v/>
      </c>
      <c r="J381" t="str">
        <f>IF(SUM('B1.2'!$T397:$Z397)=7,'B1.2'!I397,"")</f>
        <v/>
      </c>
    </row>
    <row r="382" spans="1:10" x14ac:dyDescent="0.25">
      <c r="A382" t="str">
        <f>IF(SUM('B1.2'!T398:Z398)=7,'Angaben KH-Standort'!$D$27,"")</f>
        <v/>
      </c>
      <c r="B382" t="str">
        <f>IF(SUM('B1.2'!T398:Z398)=7,'Angaben KH-Standort'!$D$26,"")</f>
        <v/>
      </c>
      <c r="C382" t="str">
        <f>IF(SUM('B1.2'!T398:Z398)=7,'Angaben KH-Standort'!$D$13,"")</f>
        <v/>
      </c>
      <c r="D382" t="str">
        <f>IF(SUM('B1.2'!$T398:$Z398)=7,'B1.2'!C398,"")</f>
        <v/>
      </c>
      <c r="E382" t="str">
        <f>IF(SUM('B1.2'!$T398:$Z398)=7,'B1.2'!D398,"")</f>
        <v/>
      </c>
      <c r="F382" t="str">
        <f>IF(SUM('B1.2'!$T398:$Z398)=7,'B1.2'!E398,"")</f>
        <v/>
      </c>
      <c r="G382" t="str">
        <f>IF(SUM('B1.2'!$T398:$Z398)=7,'B1.2'!F398,"")</f>
        <v/>
      </c>
      <c r="H382" s="188" t="str">
        <f>IF(SUM('B1.2'!$T398:$Z398)=7,'B1.2'!G398,"")</f>
        <v/>
      </c>
      <c r="I382" t="str">
        <f>IF(SUM('B1.2'!$T398:$Z398)=7,'B1.2'!H398,"")</f>
        <v/>
      </c>
      <c r="J382" t="str">
        <f>IF(SUM('B1.2'!$T398:$Z398)=7,'B1.2'!I398,"")</f>
        <v/>
      </c>
    </row>
    <row r="383" spans="1:10" x14ac:dyDescent="0.25">
      <c r="A383" t="str">
        <f>IF(SUM('B1.2'!T399:Z399)=7,'Angaben KH-Standort'!$D$27,"")</f>
        <v/>
      </c>
      <c r="B383" t="str">
        <f>IF(SUM('B1.2'!T399:Z399)=7,'Angaben KH-Standort'!$D$26,"")</f>
        <v/>
      </c>
      <c r="C383" t="str">
        <f>IF(SUM('B1.2'!T399:Z399)=7,'Angaben KH-Standort'!$D$13,"")</f>
        <v/>
      </c>
      <c r="D383" t="str">
        <f>IF(SUM('B1.2'!$T399:$Z399)=7,'B1.2'!C399,"")</f>
        <v/>
      </c>
      <c r="E383" t="str">
        <f>IF(SUM('B1.2'!$T399:$Z399)=7,'B1.2'!D399,"")</f>
        <v/>
      </c>
      <c r="F383" t="str">
        <f>IF(SUM('B1.2'!$T399:$Z399)=7,'B1.2'!E399,"")</f>
        <v/>
      </c>
      <c r="G383" t="str">
        <f>IF(SUM('B1.2'!$T399:$Z399)=7,'B1.2'!F399,"")</f>
        <v/>
      </c>
      <c r="H383" s="188" t="str">
        <f>IF(SUM('B1.2'!$T399:$Z399)=7,'B1.2'!G399,"")</f>
        <v/>
      </c>
      <c r="I383" t="str">
        <f>IF(SUM('B1.2'!$T399:$Z399)=7,'B1.2'!H399,"")</f>
        <v/>
      </c>
      <c r="J383" t="str">
        <f>IF(SUM('B1.2'!$T399:$Z399)=7,'B1.2'!I399,"")</f>
        <v/>
      </c>
    </row>
    <row r="384" spans="1:10" x14ac:dyDescent="0.25">
      <c r="A384" t="str">
        <f>IF(SUM('B1.2'!T400:Z400)=7,'Angaben KH-Standort'!$D$27,"")</f>
        <v/>
      </c>
      <c r="B384" t="str">
        <f>IF(SUM('B1.2'!T400:Z400)=7,'Angaben KH-Standort'!$D$26,"")</f>
        <v/>
      </c>
      <c r="C384" t="str">
        <f>IF(SUM('B1.2'!T400:Z400)=7,'Angaben KH-Standort'!$D$13,"")</f>
        <v/>
      </c>
      <c r="D384" t="str">
        <f>IF(SUM('B1.2'!$T400:$Z400)=7,'B1.2'!C400,"")</f>
        <v/>
      </c>
      <c r="E384" t="str">
        <f>IF(SUM('B1.2'!$T400:$Z400)=7,'B1.2'!D400,"")</f>
        <v/>
      </c>
      <c r="F384" t="str">
        <f>IF(SUM('B1.2'!$T400:$Z400)=7,'B1.2'!E400,"")</f>
        <v/>
      </c>
      <c r="G384" t="str">
        <f>IF(SUM('B1.2'!$T400:$Z400)=7,'B1.2'!F400,"")</f>
        <v/>
      </c>
      <c r="H384" s="188" t="str">
        <f>IF(SUM('B1.2'!$T400:$Z400)=7,'B1.2'!G400,"")</f>
        <v/>
      </c>
      <c r="I384" t="str">
        <f>IF(SUM('B1.2'!$T400:$Z400)=7,'B1.2'!H400,"")</f>
        <v/>
      </c>
      <c r="J384" t="str">
        <f>IF(SUM('B1.2'!$T400:$Z400)=7,'B1.2'!I400,"")</f>
        <v/>
      </c>
    </row>
    <row r="385" spans="1:10" x14ac:dyDescent="0.25">
      <c r="A385" t="str">
        <f>IF(SUM('B1.2'!T401:Z401)=7,'Angaben KH-Standort'!$D$27,"")</f>
        <v/>
      </c>
      <c r="B385" t="str">
        <f>IF(SUM('B1.2'!T401:Z401)=7,'Angaben KH-Standort'!$D$26,"")</f>
        <v/>
      </c>
      <c r="C385" t="str">
        <f>IF(SUM('B1.2'!T401:Z401)=7,'Angaben KH-Standort'!$D$13,"")</f>
        <v/>
      </c>
      <c r="D385" t="str">
        <f>IF(SUM('B1.2'!$T401:$Z401)=7,'B1.2'!C401,"")</f>
        <v/>
      </c>
      <c r="E385" t="str">
        <f>IF(SUM('B1.2'!$T401:$Z401)=7,'B1.2'!D401,"")</f>
        <v/>
      </c>
      <c r="F385" t="str">
        <f>IF(SUM('B1.2'!$T401:$Z401)=7,'B1.2'!E401,"")</f>
        <v/>
      </c>
      <c r="G385" t="str">
        <f>IF(SUM('B1.2'!$T401:$Z401)=7,'B1.2'!F401,"")</f>
        <v/>
      </c>
      <c r="H385" s="188" t="str">
        <f>IF(SUM('B1.2'!$T401:$Z401)=7,'B1.2'!G401,"")</f>
        <v/>
      </c>
      <c r="I385" t="str">
        <f>IF(SUM('B1.2'!$T401:$Z401)=7,'B1.2'!H401,"")</f>
        <v/>
      </c>
      <c r="J385" t="str">
        <f>IF(SUM('B1.2'!$T401:$Z401)=7,'B1.2'!I401,"")</f>
        <v/>
      </c>
    </row>
    <row r="386" spans="1:10" x14ac:dyDescent="0.25">
      <c r="A386" t="str">
        <f>IF(SUM('B1.2'!T402:Z402)=7,'Angaben KH-Standort'!$D$27,"")</f>
        <v/>
      </c>
      <c r="B386" t="str">
        <f>IF(SUM('B1.2'!T402:Z402)=7,'Angaben KH-Standort'!$D$26,"")</f>
        <v/>
      </c>
      <c r="C386" t="str">
        <f>IF(SUM('B1.2'!T402:Z402)=7,'Angaben KH-Standort'!$D$13,"")</f>
        <v/>
      </c>
      <c r="D386" t="str">
        <f>IF(SUM('B1.2'!$T402:$Z402)=7,'B1.2'!C402,"")</f>
        <v/>
      </c>
      <c r="E386" t="str">
        <f>IF(SUM('B1.2'!$T402:$Z402)=7,'B1.2'!D402,"")</f>
        <v/>
      </c>
      <c r="F386" t="str">
        <f>IF(SUM('B1.2'!$T402:$Z402)=7,'B1.2'!E402,"")</f>
        <v/>
      </c>
      <c r="G386" t="str">
        <f>IF(SUM('B1.2'!$T402:$Z402)=7,'B1.2'!F402,"")</f>
        <v/>
      </c>
      <c r="H386" s="188" t="str">
        <f>IF(SUM('B1.2'!$T402:$Z402)=7,'B1.2'!G402,"")</f>
        <v/>
      </c>
      <c r="I386" t="str">
        <f>IF(SUM('B1.2'!$T402:$Z402)=7,'B1.2'!H402,"")</f>
        <v/>
      </c>
      <c r="J386" t="str">
        <f>IF(SUM('B1.2'!$T402:$Z402)=7,'B1.2'!I402,"")</f>
        <v/>
      </c>
    </row>
    <row r="387" spans="1:10" x14ac:dyDescent="0.25">
      <c r="A387" t="str">
        <f>IF(SUM('B1.2'!T403:Z403)=7,'Angaben KH-Standort'!$D$27,"")</f>
        <v/>
      </c>
      <c r="B387" t="str">
        <f>IF(SUM('B1.2'!T403:Z403)=7,'Angaben KH-Standort'!$D$26,"")</f>
        <v/>
      </c>
      <c r="C387" t="str">
        <f>IF(SUM('B1.2'!T403:Z403)=7,'Angaben KH-Standort'!$D$13,"")</f>
        <v/>
      </c>
      <c r="D387" t="str">
        <f>IF(SUM('B1.2'!$T403:$Z403)=7,'B1.2'!C403,"")</f>
        <v/>
      </c>
      <c r="E387" t="str">
        <f>IF(SUM('B1.2'!$T403:$Z403)=7,'B1.2'!D403,"")</f>
        <v/>
      </c>
      <c r="F387" t="str">
        <f>IF(SUM('B1.2'!$T403:$Z403)=7,'B1.2'!E403,"")</f>
        <v/>
      </c>
      <c r="G387" t="str">
        <f>IF(SUM('B1.2'!$T403:$Z403)=7,'B1.2'!F403,"")</f>
        <v/>
      </c>
      <c r="H387" s="188" t="str">
        <f>IF(SUM('B1.2'!$T403:$Z403)=7,'B1.2'!G403,"")</f>
        <v/>
      </c>
      <c r="I387" t="str">
        <f>IF(SUM('B1.2'!$T403:$Z403)=7,'B1.2'!H403,"")</f>
        <v/>
      </c>
      <c r="J387" t="str">
        <f>IF(SUM('B1.2'!$T403:$Z403)=7,'B1.2'!I403,"")</f>
        <v/>
      </c>
    </row>
    <row r="388" spans="1:10" x14ac:dyDescent="0.25">
      <c r="A388" t="str">
        <f>IF(SUM('B1.2'!T404:Z404)=7,'Angaben KH-Standort'!$D$27,"")</f>
        <v/>
      </c>
      <c r="B388" t="str">
        <f>IF(SUM('B1.2'!T404:Z404)=7,'Angaben KH-Standort'!$D$26,"")</f>
        <v/>
      </c>
      <c r="C388" t="str">
        <f>IF(SUM('B1.2'!T404:Z404)=7,'Angaben KH-Standort'!$D$13,"")</f>
        <v/>
      </c>
      <c r="D388" t="str">
        <f>IF(SUM('B1.2'!$T404:$Z404)=7,'B1.2'!C404,"")</f>
        <v/>
      </c>
      <c r="E388" t="str">
        <f>IF(SUM('B1.2'!$T404:$Z404)=7,'B1.2'!D404,"")</f>
        <v/>
      </c>
      <c r="F388" t="str">
        <f>IF(SUM('B1.2'!$T404:$Z404)=7,'B1.2'!E404,"")</f>
        <v/>
      </c>
      <c r="G388" t="str">
        <f>IF(SUM('B1.2'!$T404:$Z404)=7,'B1.2'!F404,"")</f>
        <v/>
      </c>
      <c r="H388" s="188" t="str">
        <f>IF(SUM('B1.2'!$T404:$Z404)=7,'B1.2'!G404,"")</f>
        <v/>
      </c>
      <c r="I388" t="str">
        <f>IF(SUM('B1.2'!$T404:$Z404)=7,'B1.2'!H404,"")</f>
        <v/>
      </c>
      <c r="J388" t="str">
        <f>IF(SUM('B1.2'!$T404:$Z404)=7,'B1.2'!I404,"")</f>
        <v/>
      </c>
    </row>
    <row r="389" spans="1:10" x14ac:dyDescent="0.25">
      <c r="A389" t="str">
        <f>IF(SUM('B1.2'!T405:Z405)=7,'Angaben KH-Standort'!$D$27,"")</f>
        <v/>
      </c>
      <c r="B389" t="str">
        <f>IF(SUM('B1.2'!T405:Z405)=7,'Angaben KH-Standort'!$D$26,"")</f>
        <v/>
      </c>
      <c r="C389" t="str">
        <f>IF(SUM('B1.2'!T405:Z405)=7,'Angaben KH-Standort'!$D$13,"")</f>
        <v/>
      </c>
      <c r="D389" t="str">
        <f>IF(SUM('B1.2'!$T405:$Z405)=7,'B1.2'!C405,"")</f>
        <v/>
      </c>
      <c r="E389" t="str">
        <f>IF(SUM('B1.2'!$T405:$Z405)=7,'B1.2'!D405,"")</f>
        <v/>
      </c>
      <c r="F389" t="str">
        <f>IF(SUM('B1.2'!$T405:$Z405)=7,'B1.2'!E405,"")</f>
        <v/>
      </c>
      <c r="G389" t="str">
        <f>IF(SUM('B1.2'!$T405:$Z405)=7,'B1.2'!F405,"")</f>
        <v/>
      </c>
      <c r="H389" s="188" t="str">
        <f>IF(SUM('B1.2'!$T405:$Z405)=7,'B1.2'!G405,"")</f>
        <v/>
      </c>
      <c r="I389" t="str">
        <f>IF(SUM('B1.2'!$T405:$Z405)=7,'B1.2'!H405,"")</f>
        <v/>
      </c>
      <c r="J389" t="str">
        <f>IF(SUM('B1.2'!$T405:$Z405)=7,'B1.2'!I405,"")</f>
        <v/>
      </c>
    </row>
    <row r="390" spans="1:10" x14ac:dyDescent="0.25">
      <c r="A390" t="str">
        <f>IF(SUM('B1.2'!T406:Z406)=7,'Angaben KH-Standort'!$D$27,"")</f>
        <v/>
      </c>
      <c r="B390" t="str">
        <f>IF(SUM('B1.2'!T406:Z406)=7,'Angaben KH-Standort'!$D$26,"")</f>
        <v/>
      </c>
      <c r="C390" t="str">
        <f>IF(SUM('B1.2'!T406:Z406)=7,'Angaben KH-Standort'!$D$13,"")</f>
        <v/>
      </c>
      <c r="D390" t="str">
        <f>IF(SUM('B1.2'!$T406:$Z406)=7,'B1.2'!C406,"")</f>
        <v/>
      </c>
      <c r="E390" t="str">
        <f>IF(SUM('B1.2'!$T406:$Z406)=7,'B1.2'!D406,"")</f>
        <v/>
      </c>
      <c r="F390" t="str">
        <f>IF(SUM('B1.2'!$T406:$Z406)=7,'B1.2'!E406,"")</f>
        <v/>
      </c>
      <c r="G390" t="str">
        <f>IF(SUM('B1.2'!$T406:$Z406)=7,'B1.2'!F406,"")</f>
        <v/>
      </c>
      <c r="H390" s="188" t="str">
        <f>IF(SUM('B1.2'!$T406:$Z406)=7,'B1.2'!G406,"")</f>
        <v/>
      </c>
      <c r="I390" t="str">
        <f>IF(SUM('B1.2'!$T406:$Z406)=7,'B1.2'!H406,"")</f>
        <v/>
      </c>
      <c r="J390" t="str">
        <f>IF(SUM('B1.2'!$T406:$Z406)=7,'B1.2'!I406,"")</f>
        <v/>
      </c>
    </row>
    <row r="391" spans="1:10" x14ac:dyDescent="0.25">
      <c r="A391" t="str">
        <f>IF(SUM('B1.2'!T407:Z407)=7,'Angaben KH-Standort'!$D$27,"")</f>
        <v/>
      </c>
      <c r="B391" t="str">
        <f>IF(SUM('B1.2'!T407:Z407)=7,'Angaben KH-Standort'!$D$26,"")</f>
        <v/>
      </c>
      <c r="C391" t="str">
        <f>IF(SUM('B1.2'!T407:Z407)=7,'Angaben KH-Standort'!$D$13,"")</f>
        <v/>
      </c>
      <c r="D391" t="str">
        <f>IF(SUM('B1.2'!$T407:$Z407)=7,'B1.2'!C407,"")</f>
        <v/>
      </c>
      <c r="E391" t="str">
        <f>IF(SUM('B1.2'!$T407:$Z407)=7,'B1.2'!D407,"")</f>
        <v/>
      </c>
      <c r="F391" t="str">
        <f>IF(SUM('B1.2'!$T407:$Z407)=7,'B1.2'!E407,"")</f>
        <v/>
      </c>
      <c r="G391" t="str">
        <f>IF(SUM('B1.2'!$T407:$Z407)=7,'B1.2'!F407,"")</f>
        <v/>
      </c>
      <c r="H391" s="188" t="str">
        <f>IF(SUM('B1.2'!$T407:$Z407)=7,'B1.2'!G407,"")</f>
        <v/>
      </c>
      <c r="I391" t="str">
        <f>IF(SUM('B1.2'!$T407:$Z407)=7,'B1.2'!H407,"")</f>
        <v/>
      </c>
      <c r="J391" t="str">
        <f>IF(SUM('B1.2'!$T407:$Z407)=7,'B1.2'!I407,"")</f>
        <v/>
      </c>
    </row>
    <row r="392" spans="1:10" x14ac:dyDescent="0.25">
      <c r="A392" t="str">
        <f>IF(SUM('B1.2'!T408:Z408)=7,'Angaben KH-Standort'!$D$27,"")</f>
        <v/>
      </c>
      <c r="B392" t="str">
        <f>IF(SUM('B1.2'!T408:Z408)=7,'Angaben KH-Standort'!$D$26,"")</f>
        <v/>
      </c>
      <c r="C392" t="str">
        <f>IF(SUM('B1.2'!T408:Z408)=7,'Angaben KH-Standort'!$D$13,"")</f>
        <v/>
      </c>
      <c r="D392" t="str">
        <f>IF(SUM('B1.2'!$T408:$Z408)=7,'B1.2'!C408,"")</f>
        <v/>
      </c>
      <c r="E392" t="str">
        <f>IF(SUM('B1.2'!$T408:$Z408)=7,'B1.2'!D408,"")</f>
        <v/>
      </c>
      <c r="F392" t="str">
        <f>IF(SUM('B1.2'!$T408:$Z408)=7,'B1.2'!E408,"")</f>
        <v/>
      </c>
      <c r="G392" t="str">
        <f>IF(SUM('B1.2'!$T408:$Z408)=7,'B1.2'!F408,"")</f>
        <v/>
      </c>
      <c r="H392" s="188" t="str">
        <f>IF(SUM('B1.2'!$T408:$Z408)=7,'B1.2'!G408,"")</f>
        <v/>
      </c>
      <c r="I392" t="str">
        <f>IF(SUM('B1.2'!$T408:$Z408)=7,'B1.2'!H408,"")</f>
        <v/>
      </c>
      <c r="J392" t="str">
        <f>IF(SUM('B1.2'!$T408:$Z408)=7,'B1.2'!I408,"")</f>
        <v/>
      </c>
    </row>
    <row r="393" spans="1:10" x14ac:dyDescent="0.25">
      <c r="A393" t="str">
        <f>IF(SUM('B1.2'!T409:Z409)=7,'Angaben KH-Standort'!$D$27,"")</f>
        <v/>
      </c>
      <c r="B393" t="str">
        <f>IF(SUM('B1.2'!T409:Z409)=7,'Angaben KH-Standort'!$D$26,"")</f>
        <v/>
      </c>
      <c r="C393" t="str">
        <f>IF(SUM('B1.2'!T409:Z409)=7,'Angaben KH-Standort'!$D$13,"")</f>
        <v/>
      </c>
      <c r="D393" t="str">
        <f>IF(SUM('B1.2'!$T409:$Z409)=7,'B1.2'!C409,"")</f>
        <v/>
      </c>
      <c r="E393" t="str">
        <f>IF(SUM('B1.2'!$T409:$Z409)=7,'B1.2'!D409,"")</f>
        <v/>
      </c>
      <c r="F393" t="str">
        <f>IF(SUM('B1.2'!$T409:$Z409)=7,'B1.2'!E409,"")</f>
        <v/>
      </c>
      <c r="G393" t="str">
        <f>IF(SUM('B1.2'!$T409:$Z409)=7,'B1.2'!F409,"")</f>
        <v/>
      </c>
      <c r="H393" s="188" t="str">
        <f>IF(SUM('B1.2'!$T409:$Z409)=7,'B1.2'!G409,"")</f>
        <v/>
      </c>
      <c r="I393" t="str">
        <f>IF(SUM('B1.2'!$T409:$Z409)=7,'B1.2'!H409,"")</f>
        <v/>
      </c>
      <c r="J393" t="str">
        <f>IF(SUM('B1.2'!$T409:$Z409)=7,'B1.2'!I409,"")</f>
        <v/>
      </c>
    </row>
    <row r="394" spans="1:10" x14ac:dyDescent="0.25">
      <c r="A394" t="str">
        <f>IF(SUM('B1.2'!T410:Z410)=7,'Angaben KH-Standort'!$D$27,"")</f>
        <v/>
      </c>
      <c r="B394" t="str">
        <f>IF(SUM('B1.2'!T410:Z410)=7,'Angaben KH-Standort'!$D$26,"")</f>
        <v/>
      </c>
      <c r="C394" t="str">
        <f>IF(SUM('B1.2'!T410:Z410)=7,'Angaben KH-Standort'!$D$13,"")</f>
        <v/>
      </c>
      <c r="D394" t="str">
        <f>IF(SUM('B1.2'!$T410:$Z410)=7,'B1.2'!C410,"")</f>
        <v/>
      </c>
      <c r="E394" t="str">
        <f>IF(SUM('B1.2'!$T410:$Z410)=7,'B1.2'!D410,"")</f>
        <v/>
      </c>
      <c r="F394" t="str">
        <f>IF(SUM('B1.2'!$T410:$Z410)=7,'B1.2'!E410,"")</f>
        <v/>
      </c>
      <c r="G394" t="str">
        <f>IF(SUM('B1.2'!$T410:$Z410)=7,'B1.2'!F410,"")</f>
        <v/>
      </c>
      <c r="H394" s="188" t="str">
        <f>IF(SUM('B1.2'!$T410:$Z410)=7,'B1.2'!G410,"")</f>
        <v/>
      </c>
      <c r="I394" t="str">
        <f>IF(SUM('B1.2'!$T410:$Z410)=7,'B1.2'!H410,"")</f>
        <v/>
      </c>
      <c r="J394" t="str">
        <f>IF(SUM('B1.2'!$T410:$Z410)=7,'B1.2'!I410,"")</f>
        <v/>
      </c>
    </row>
    <row r="395" spans="1:10" x14ac:dyDescent="0.25">
      <c r="A395" t="str">
        <f>IF(SUM('B1.2'!T411:Z411)=7,'Angaben KH-Standort'!$D$27,"")</f>
        <v/>
      </c>
      <c r="B395" t="str">
        <f>IF(SUM('B1.2'!T411:Z411)=7,'Angaben KH-Standort'!$D$26,"")</f>
        <v/>
      </c>
      <c r="C395" t="str">
        <f>IF(SUM('B1.2'!T411:Z411)=7,'Angaben KH-Standort'!$D$13,"")</f>
        <v/>
      </c>
      <c r="D395" t="str">
        <f>IF(SUM('B1.2'!$T411:$Z411)=7,'B1.2'!C411,"")</f>
        <v/>
      </c>
      <c r="E395" t="str">
        <f>IF(SUM('B1.2'!$T411:$Z411)=7,'B1.2'!D411,"")</f>
        <v/>
      </c>
      <c r="F395" t="str">
        <f>IF(SUM('B1.2'!$T411:$Z411)=7,'B1.2'!E411,"")</f>
        <v/>
      </c>
      <c r="G395" t="str">
        <f>IF(SUM('B1.2'!$T411:$Z411)=7,'B1.2'!F411,"")</f>
        <v/>
      </c>
      <c r="H395" s="188" t="str">
        <f>IF(SUM('B1.2'!$T411:$Z411)=7,'B1.2'!G411,"")</f>
        <v/>
      </c>
      <c r="I395" t="str">
        <f>IF(SUM('B1.2'!$T411:$Z411)=7,'B1.2'!H411,"")</f>
        <v/>
      </c>
      <c r="J395" t="str">
        <f>IF(SUM('B1.2'!$T411:$Z411)=7,'B1.2'!I411,"")</f>
        <v/>
      </c>
    </row>
    <row r="396" spans="1:10" x14ac:dyDescent="0.25">
      <c r="A396" t="str">
        <f>IF(SUM('B1.2'!T412:Z412)=7,'Angaben KH-Standort'!$D$27,"")</f>
        <v/>
      </c>
      <c r="B396" t="str">
        <f>IF(SUM('B1.2'!T412:Z412)=7,'Angaben KH-Standort'!$D$26,"")</f>
        <v/>
      </c>
      <c r="C396" t="str">
        <f>IF(SUM('B1.2'!T412:Z412)=7,'Angaben KH-Standort'!$D$13,"")</f>
        <v/>
      </c>
      <c r="D396" t="str">
        <f>IF(SUM('B1.2'!$T412:$Z412)=7,'B1.2'!C412,"")</f>
        <v/>
      </c>
      <c r="E396" t="str">
        <f>IF(SUM('B1.2'!$T412:$Z412)=7,'B1.2'!D412,"")</f>
        <v/>
      </c>
      <c r="F396" t="str">
        <f>IF(SUM('B1.2'!$T412:$Z412)=7,'B1.2'!E412,"")</f>
        <v/>
      </c>
      <c r="G396" t="str">
        <f>IF(SUM('B1.2'!$T412:$Z412)=7,'B1.2'!F412,"")</f>
        <v/>
      </c>
      <c r="H396" s="188" t="str">
        <f>IF(SUM('B1.2'!$T412:$Z412)=7,'B1.2'!G412,"")</f>
        <v/>
      </c>
      <c r="I396" t="str">
        <f>IF(SUM('B1.2'!$T412:$Z412)=7,'B1.2'!H412,"")</f>
        <v/>
      </c>
      <c r="J396" t="str">
        <f>IF(SUM('B1.2'!$T412:$Z412)=7,'B1.2'!I412,"")</f>
        <v/>
      </c>
    </row>
    <row r="397" spans="1:10" x14ac:dyDescent="0.25">
      <c r="A397" t="str">
        <f>IF(SUM('B1.2'!T413:Z413)=7,'Angaben KH-Standort'!$D$27,"")</f>
        <v/>
      </c>
      <c r="B397" t="str">
        <f>IF(SUM('B1.2'!T413:Z413)=7,'Angaben KH-Standort'!$D$26,"")</f>
        <v/>
      </c>
      <c r="C397" t="str">
        <f>IF(SUM('B1.2'!T413:Z413)=7,'Angaben KH-Standort'!$D$13,"")</f>
        <v/>
      </c>
      <c r="D397" t="str">
        <f>IF(SUM('B1.2'!$T413:$Z413)=7,'B1.2'!C413,"")</f>
        <v/>
      </c>
      <c r="E397" t="str">
        <f>IF(SUM('B1.2'!$T413:$Z413)=7,'B1.2'!D413,"")</f>
        <v/>
      </c>
      <c r="F397" t="str">
        <f>IF(SUM('B1.2'!$T413:$Z413)=7,'B1.2'!E413,"")</f>
        <v/>
      </c>
      <c r="G397" t="str">
        <f>IF(SUM('B1.2'!$T413:$Z413)=7,'B1.2'!F413,"")</f>
        <v/>
      </c>
      <c r="H397" s="188" t="str">
        <f>IF(SUM('B1.2'!$T413:$Z413)=7,'B1.2'!G413,"")</f>
        <v/>
      </c>
      <c r="I397" t="str">
        <f>IF(SUM('B1.2'!$T413:$Z413)=7,'B1.2'!H413,"")</f>
        <v/>
      </c>
      <c r="J397" t="str">
        <f>IF(SUM('B1.2'!$T413:$Z413)=7,'B1.2'!I413,"")</f>
        <v/>
      </c>
    </row>
    <row r="398" spans="1:10" x14ac:dyDescent="0.25">
      <c r="A398" t="str">
        <f>IF(SUM('B1.2'!T414:Z414)=7,'Angaben KH-Standort'!$D$27,"")</f>
        <v/>
      </c>
      <c r="B398" t="str">
        <f>IF(SUM('B1.2'!T414:Z414)=7,'Angaben KH-Standort'!$D$26,"")</f>
        <v/>
      </c>
      <c r="C398" t="str">
        <f>IF(SUM('B1.2'!T414:Z414)=7,'Angaben KH-Standort'!$D$13,"")</f>
        <v/>
      </c>
      <c r="D398" t="str">
        <f>IF(SUM('B1.2'!$T414:$Z414)=7,'B1.2'!C414,"")</f>
        <v/>
      </c>
      <c r="E398" t="str">
        <f>IF(SUM('B1.2'!$T414:$Z414)=7,'B1.2'!D414,"")</f>
        <v/>
      </c>
      <c r="F398" t="str">
        <f>IF(SUM('B1.2'!$T414:$Z414)=7,'B1.2'!E414,"")</f>
        <v/>
      </c>
      <c r="G398" t="str">
        <f>IF(SUM('B1.2'!$T414:$Z414)=7,'B1.2'!F414,"")</f>
        <v/>
      </c>
      <c r="H398" s="188" t="str">
        <f>IF(SUM('B1.2'!$T414:$Z414)=7,'B1.2'!G414,"")</f>
        <v/>
      </c>
      <c r="I398" t="str">
        <f>IF(SUM('B1.2'!$T414:$Z414)=7,'B1.2'!H414,"")</f>
        <v/>
      </c>
      <c r="J398" t="str">
        <f>IF(SUM('B1.2'!$T414:$Z414)=7,'B1.2'!I414,"")</f>
        <v/>
      </c>
    </row>
    <row r="399" spans="1:10" x14ac:dyDescent="0.25">
      <c r="A399" t="str">
        <f>IF(SUM('B1.2'!T415:Z415)=7,'Angaben KH-Standort'!$D$27,"")</f>
        <v/>
      </c>
      <c r="B399" t="str">
        <f>IF(SUM('B1.2'!T415:Z415)=7,'Angaben KH-Standort'!$D$26,"")</f>
        <v/>
      </c>
      <c r="C399" t="str">
        <f>IF(SUM('B1.2'!T415:Z415)=7,'Angaben KH-Standort'!$D$13,"")</f>
        <v/>
      </c>
      <c r="D399" t="str">
        <f>IF(SUM('B1.2'!$T415:$Z415)=7,'B1.2'!C415,"")</f>
        <v/>
      </c>
      <c r="E399" t="str">
        <f>IF(SUM('B1.2'!$T415:$Z415)=7,'B1.2'!D415,"")</f>
        <v/>
      </c>
      <c r="F399" t="str">
        <f>IF(SUM('B1.2'!$T415:$Z415)=7,'B1.2'!E415,"")</f>
        <v/>
      </c>
      <c r="G399" t="str">
        <f>IF(SUM('B1.2'!$T415:$Z415)=7,'B1.2'!F415,"")</f>
        <v/>
      </c>
      <c r="H399" s="188" t="str">
        <f>IF(SUM('B1.2'!$T415:$Z415)=7,'B1.2'!G415,"")</f>
        <v/>
      </c>
      <c r="I399" t="str">
        <f>IF(SUM('B1.2'!$T415:$Z415)=7,'B1.2'!H415,"")</f>
        <v/>
      </c>
      <c r="J399" t="str">
        <f>IF(SUM('B1.2'!$T415:$Z415)=7,'B1.2'!I415,"")</f>
        <v/>
      </c>
    </row>
    <row r="400" spans="1:10" x14ac:dyDescent="0.25">
      <c r="A400" t="str">
        <f>IF(SUM('B1.2'!T416:Z416)=7,'Angaben KH-Standort'!$D$27,"")</f>
        <v/>
      </c>
      <c r="B400" t="str">
        <f>IF(SUM('B1.2'!T416:Z416)=7,'Angaben KH-Standort'!$D$26,"")</f>
        <v/>
      </c>
      <c r="C400" t="str">
        <f>IF(SUM('B1.2'!T416:Z416)=7,'Angaben KH-Standort'!$D$13,"")</f>
        <v/>
      </c>
      <c r="D400" t="str">
        <f>IF(SUM('B1.2'!$T416:$Z416)=7,'B1.2'!C416,"")</f>
        <v/>
      </c>
      <c r="E400" t="str">
        <f>IF(SUM('B1.2'!$T416:$Z416)=7,'B1.2'!D416,"")</f>
        <v/>
      </c>
      <c r="F400" t="str">
        <f>IF(SUM('B1.2'!$T416:$Z416)=7,'B1.2'!E416,"")</f>
        <v/>
      </c>
      <c r="G400" t="str">
        <f>IF(SUM('B1.2'!$T416:$Z416)=7,'B1.2'!F416,"")</f>
        <v/>
      </c>
      <c r="H400" s="188" t="str">
        <f>IF(SUM('B1.2'!$T416:$Z416)=7,'B1.2'!G416,"")</f>
        <v/>
      </c>
      <c r="I400" t="str">
        <f>IF(SUM('B1.2'!$T416:$Z416)=7,'B1.2'!H416,"")</f>
        <v/>
      </c>
      <c r="J400" t="str">
        <f>IF(SUM('B1.2'!$T416:$Z416)=7,'B1.2'!I416,"")</f>
        <v/>
      </c>
    </row>
    <row r="401" spans="1:10" x14ac:dyDescent="0.25">
      <c r="A401" t="str">
        <f>IF(SUM('B1.2'!T417:Z417)=7,'Angaben KH-Standort'!$D$27,"")</f>
        <v/>
      </c>
      <c r="B401" t="str">
        <f>IF(SUM('B1.2'!T417:Z417)=7,'Angaben KH-Standort'!$D$26,"")</f>
        <v/>
      </c>
      <c r="C401" t="str">
        <f>IF(SUM('B1.2'!T417:Z417)=7,'Angaben KH-Standort'!$D$13,"")</f>
        <v/>
      </c>
      <c r="D401" t="str">
        <f>IF(SUM('B1.2'!$T417:$Z417)=7,'B1.2'!C417,"")</f>
        <v/>
      </c>
      <c r="E401" t="str">
        <f>IF(SUM('B1.2'!$T417:$Z417)=7,'B1.2'!D417,"")</f>
        <v/>
      </c>
      <c r="F401" t="str">
        <f>IF(SUM('B1.2'!$T417:$Z417)=7,'B1.2'!E417,"")</f>
        <v/>
      </c>
      <c r="G401" t="str">
        <f>IF(SUM('B1.2'!$T417:$Z417)=7,'B1.2'!F417,"")</f>
        <v/>
      </c>
      <c r="H401" s="188" t="str">
        <f>IF(SUM('B1.2'!$T417:$Z417)=7,'B1.2'!G417,"")</f>
        <v/>
      </c>
      <c r="I401" t="str">
        <f>IF(SUM('B1.2'!$T417:$Z417)=7,'B1.2'!H417,"")</f>
        <v/>
      </c>
      <c r="J401" t="str">
        <f>IF(SUM('B1.2'!$T417:$Z417)=7,'B1.2'!I417,"")</f>
        <v/>
      </c>
    </row>
    <row r="402" spans="1:10" x14ac:dyDescent="0.25">
      <c r="A402" t="str">
        <f>IF(SUM('B1.2'!T418:Z418)=7,'Angaben KH-Standort'!$D$27,"")</f>
        <v/>
      </c>
      <c r="B402" t="str">
        <f>IF(SUM('B1.2'!T418:Z418)=7,'Angaben KH-Standort'!$D$26,"")</f>
        <v/>
      </c>
      <c r="C402" t="str">
        <f>IF(SUM('B1.2'!T418:Z418)=7,'Angaben KH-Standort'!$D$13,"")</f>
        <v/>
      </c>
      <c r="D402" t="str">
        <f>IF(SUM('B1.2'!$T418:$Z418)=7,'B1.2'!C418,"")</f>
        <v/>
      </c>
      <c r="E402" t="str">
        <f>IF(SUM('B1.2'!$T418:$Z418)=7,'B1.2'!D418,"")</f>
        <v/>
      </c>
      <c r="F402" t="str">
        <f>IF(SUM('B1.2'!$T418:$Z418)=7,'B1.2'!E418,"")</f>
        <v/>
      </c>
      <c r="G402" t="str">
        <f>IF(SUM('B1.2'!$T418:$Z418)=7,'B1.2'!F418,"")</f>
        <v/>
      </c>
      <c r="H402" s="188" t="str">
        <f>IF(SUM('B1.2'!$T418:$Z418)=7,'B1.2'!G418,"")</f>
        <v/>
      </c>
      <c r="I402" t="str">
        <f>IF(SUM('B1.2'!$T418:$Z418)=7,'B1.2'!H418,"")</f>
        <v/>
      </c>
      <c r="J402" t="str">
        <f>IF(SUM('B1.2'!$T418:$Z418)=7,'B1.2'!I418,"")</f>
        <v/>
      </c>
    </row>
    <row r="403" spans="1:10" x14ac:dyDescent="0.25">
      <c r="A403" t="str">
        <f>IF(SUM('B1.2'!T419:Z419)=7,'Angaben KH-Standort'!$D$27,"")</f>
        <v/>
      </c>
      <c r="B403" t="str">
        <f>IF(SUM('B1.2'!T419:Z419)=7,'Angaben KH-Standort'!$D$26,"")</f>
        <v/>
      </c>
      <c r="C403" t="str">
        <f>IF(SUM('B1.2'!T419:Z419)=7,'Angaben KH-Standort'!$D$13,"")</f>
        <v/>
      </c>
      <c r="D403" t="str">
        <f>IF(SUM('B1.2'!$T419:$Z419)=7,'B1.2'!C419,"")</f>
        <v/>
      </c>
      <c r="E403" t="str">
        <f>IF(SUM('B1.2'!$T419:$Z419)=7,'B1.2'!D419,"")</f>
        <v/>
      </c>
      <c r="F403" t="str">
        <f>IF(SUM('B1.2'!$T419:$Z419)=7,'B1.2'!E419,"")</f>
        <v/>
      </c>
      <c r="G403" t="str">
        <f>IF(SUM('B1.2'!$T419:$Z419)=7,'B1.2'!F419,"")</f>
        <v/>
      </c>
      <c r="H403" s="188" t="str">
        <f>IF(SUM('B1.2'!$T419:$Z419)=7,'B1.2'!G419,"")</f>
        <v/>
      </c>
      <c r="I403" t="str">
        <f>IF(SUM('B1.2'!$T419:$Z419)=7,'B1.2'!H419,"")</f>
        <v/>
      </c>
      <c r="J403" t="str">
        <f>IF(SUM('B1.2'!$T419:$Z419)=7,'B1.2'!I419,"")</f>
        <v/>
      </c>
    </row>
    <row r="404" spans="1:10" x14ac:dyDescent="0.25">
      <c r="A404" t="str">
        <f>IF(SUM('B1.2'!T420:Z420)=7,'Angaben KH-Standort'!$D$27,"")</f>
        <v/>
      </c>
      <c r="B404" t="str">
        <f>IF(SUM('B1.2'!T420:Z420)=7,'Angaben KH-Standort'!$D$26,"")</f>
        <v/>
      </c>
      <c r="C404" t="str">
        <f>IF(SUM('B1.2'!T420:Z420)=7,'Angaben KH-Standort'!$D$13,"")</f>
        <v/>
      </c>
      <c r="D404" t="str">
        <f>IF(SUM('B1.2'!$T420:$Z420)=7,'B1.2'!C420,"")</f>
        <v/>
      </c>
      <c r="E404" t="str">
        <f>IF(SUM('B1.2'!$T420:$Z420)=7,'B1.2'!D420,"")</f>
        <v/>
      </c>
      <c r="F404" t="str">
        <f>IF(SUM('B1.2'!$T420:$Z420)=7,'B1.2'!E420,"")</f>
        <v/>
      </c>
      <c r="G404" t="str">
        <f>IF(SUM('B1.2'!$T420:$Z420)=7,'B1.2'!F420,"")</f>
        <v/>
      </c>
      <c r="H404" s="188" t="str">
        <f>IF(SUM('B1.2'!$T420:$Z420)=7,'B1.2'!G420,"")</f>
        <v/>
      </c>
      <c r="I404" t="str">
        <f>IF(SUM('B1.2'!$T420:$Z420)=7,'B1.2'!H420,"")</f>
        <v/>
      </c>
      <c r="J404" t="str">
        <f>IF(SUM('B1.2'!$T420:$Z420)=7,'B1.2'!I420,"")</f>
        <v/>
      </c>
    </row>
    <row r="405" spans="1:10" x14ac:dyDescent="0.25">
      <c r="A405" t="str">
        <f>IF(SUM('B1.2'!T421:Z421)=7,'Angaben KH-Standort'!$D$27,"")</f>
        <v/>
      </c>
      <c r="B405" t="str">
        <f>IF(SUM('B1.2'!T421:Z421)=7,'Angaben KH-Standort'!$D$26,"")</f>
        <v/>
      </c>
      <c r="C405" t="str">
        <f>IF(SUM('B1.2'!T421:Z421)=7,'Angaben KH-Standort'!$D$13,"")</f>
        <v/>
      </c>
      <c r="D405" t="str">
        <f>IF(SUM('B1.2'!$T421:$Z421)=7,'B1.2'!C421,"")</f>
        <v/>
      </c>
      <c r="E405" t="str">
        <f>IF(SUM('B1.2'!$T421:$Z421)=7,'B1.2'!D421,"")</f>
        <v/>
      </c>
      <c r="F405" t="str">
        <f>IF(SUM('B1.2'!$T421:$Z421)=7,'B1.2'!E421,"")</f>
        <v/>
      </c>
      <c r="G405" t="str">
        <f>IF(SUM('B1.2'!$T421:$Z421)=7,'B1.2'!F421,"")</f>
        <v/>
      </c>
      <c r="H405" s="188" t="str">
        <f>IF(SUM('B1.2'!$T421:$Z421)=7,'B1.2'!G421,"")</f>
        <v/>
      </c>
      <c r="I405" t="str">
        <f>IF(SUM('B1.2'!$T421:$Z421)=7,'B1.2'!H421,"")</f>
        <v/>
      </c>
      <c r="J405" t="str">
        <f>IF(SUM('B1.2'!$T421:$Z421)=7,'B1.2'!I421,"")</f>
        <v/>
      </c>
    </row>
    <row r="406" spans="1:10" x14ac:dyDescent="0.25">
      <c r="A406" t="str">
        <f>IF(SUM('B1.2'!T422:Z422)=7,'Angaben KH-Standort'!$D$27,"")</f>
        <v/>
      </c>
      <c r="B406" t="str">
        <f>IF(SUM('B1.2'!T422:Z422)=7,'Angaben KH-Standort'!$D$26,"")</f>
        <v/>
      </c>
      <c r="C406" t="str">
        <f>IF(SUM('B1.2'!T422:Z422)=7,'Angaben KH-Standort'!$D$13,"")</f>
        <v/>
      </c>
      <c r="D406" t="str">
        <f>IF(SUM('B1.2'!$T422:$Z422)=7,'B1.2'!C422,"")</f>
        <v/>
      </c>
      <c r="E406" t="str">
        <f>IF(SUM('B1.2'!$T422:$Z422)=7,'B1.2'!D422,"")</f>
        <v/>
      </c>
      <c r="F406" t="str">
        <f>IF(SUM('B1.2'!$T422:$Z422)=7,'B1.2'!E422,"")</f>
        <v/>
      </c>
      <c r="G406" t="str">
        <f>IF(SUM('B1.2'!$T422:$Z422)=7,'B1.2'!F422,"")</f>
        <v/>
      </c>
      <c r="H406" s="188" t="str">
        <f>IF(SUM('B1.2'!$T422:$Z422)=7,'B1.2'!G422,"")</f>
        <v/>
      </c>
      <c r="I406" t="str">
        <f>IF(SUM('B1.2'!$T422:$Z422)=7,'B1.2'!H422,"")</f>
        <v/>
      </c>
      <c r="J406" t="str">
        <f>IF(SUM('B1.2'!$T422:$Z422)=7,'B1.2'!I422,"")</f>
        <v/>
      </c>
    </row>
    <row r="407" spans="1:10" x14ac:dyDescent="0.25">
      <c r="A407" t="str">
        <f>IF(SUM('B1.2'!T423:Z423)=7,'Angaben KH-Standort'!$D$27,"")</f>
        <v/>
      </c>
      <c r="B407" t="str">
        <f>IF(SUM('B1.2'!T423:Z423)=7,'Angaben KH-Standort'!$D$26,"")</f>
        <v/>
      </c>
      <c r="C407" t="str">
        <f>IF(SUM('B1.2'!T423:Z423)=7,'Angaben KH-Standort'!$D$13,"")</f>
        <v/>
      </c>
      <c r="D407" t="str">
        <f>IF(SUM('B1.2'!$T423:$Z423)=7,'B1.2'!C423,"")</f>
        <v/>
      </c>
      <c r="E407" t="str">
        <f>IF(SUM('B1.2'!$T423:$Z423)=7,'B1.2'!D423,"")</f>
        <v/>
      </c>
      <c r="F407" t="str">
        <f>IF(SUM('B1.2'!$T423:$Z423)=7,'B1.2'!E423,"")</f>
        <v/>
      </c>
      <c r="G407" t="str">
        <f>IF(SUM('B1.2'!$T423:$Z423)=7,'B1.2'!F423,"")</f>
        <v/>
      </c>
      <c r="H407" s="188" t="str">
        <f>IF(SUM('B1.2'!$T423:$Z423)=7,'B1.2'!G423,"")</f>
        <v/>
      </c>
      <c r="I407" t="str">
        <f>IF(SUM('B1.2'!$T423:$Z423)=7,'B1.2'!H423,"")</f>
        <v/>
      </c>
      <c r="J407" t="str">
        <f>IF(SUM('B1.2'!$T423:$Z423)=7,'B1.2'!I423,"")</f>
        <v/>
      </c>
    </row>
    <row r="408" spans="1:10" x14ac:dyDescent="0.25">
      <c r="A408" t="str">
        <f>IF(SUM('B1.2'!T424:Z424)=7,'Angaben KH-Standort'!$D$27,"")</f>
        <v/>
      </c>
      <c r="B408" t="str">
        <f>IF(SUM('B1.2'!T424:Z424)=7,'Angaben KH-Standort'!$D$26,"")</f>
        <v/>
      </c>
      <c r="C408" t="str">
        <f>IF(SUM('B1.2'!T424:Z424)=7,'Angaben KH-Standort'!$D$13,"")</f>
        <v/>
      </c>
      <c r="D408" t="str">
        <f>IF(SUM('B1.2'!$T424:$Z424)=7,'B1.2'!C424,"")</f>
        <v/>
      </c>
      <c r="E408" t="str">
        <f>IF(SUM('B1.2'!$T424:$Z424)=7,'B1.2'!D424,"")</f>
        <v/>
      </c>
      <c r="F408" t="str">
        <f>IF(SUM('B1.2'!$T424:$Z424)=7,'B1.2'!E424,"")</f>
        <v/>
      </c>
      <c r="G408" t="str">
        <f>IF(SUM('B1.2'!$T424:$Z424)=7,'B1.2'!F424,"")</f>
        <v/>
      </c>
      <c r="H408" s="188" t="str">
        <f>IF(SUM('B1.2'!$T424:$Z424)=7,'B1.2'!G424,"")</f>
        <v/>
      </c>
      <c r="I408" t="str">
        <f>IF(SUM('B1.2'!$T424:$Z424)=7,'B1.2'!H424,"")</f>
        <v/>
      </c>
      <c r="J408" t="str">
        <f>IF(SUM('B1.2'!$T424:$Z424)=7,'B1.2'!I424,"")</f>
        <v/>
      </c>
    </row>
    <row r="409" spans="1:10" x14ac:dyDescent="0.25">
      <c r="A409" t="str">
        <f>IF(SUM('B1.2'!T425:Z425)=7,'Angaben KH-Standort'!$D$27,"")</f>
        <v/>
      </c>
      <c r="B409" t="str">
        <f>IF(SUM('B1.2'!T425:Z425)=7,'Angaben KH-Standort'!$D$26,"")</f>
        <v/>
      </c>
      <c r="C409" t="str">
        <f>IF(SUM('B1.2'!T425:Z425)=7,'Angaben KH-Standort'!$D$13,"")</f>
        <v/>
      </c>
      <c r="D409" t="str">
        <f>IF(SUM('B1.2'!$T425:$Z425)=7,'B1.2'!C425,"")</f>
        <v/>
      </c>
      <c r="E409" t="str">
        <f>IF(SUM('B1.2'!$T425:$Z425)=7,'B1.2'!D425,"")</f>
        <v/>
      </c>
      <c r="F409" t="str">
        <f>IF(SUM('B1.2'!$T425:$Z425)=7,'B1.2'!E425,"")</f>
        <v/>
      </c>
      <c r="G409" t="str">
        <f>IF(SUM('B1.2'!$T425:$Z425)=7,'B1.2'!F425,"")</f>
        <v/>
      </c>
      <c r="H409" s="188" t="str">
        <f>IF(SUM('B1.2'!$T425:$Z425)=7,'B1.2'!G425,"")</f>
        <v/>
      </c>
      <c r="I409" t="str">
        <f>IF(SUM('B1.2'!$T425:$Z425)=7,'B1.2'!H425,"")</f>
        <v/>
      </c>
      <c r="J409" t="str">
        <f>IF(SUM('B1.2'!$T425:$Z425)=7,'B1.2'!I425,"")</f>
        <v/>
      </c>
    </row>
    <row r="410" spans="1:10" x14ac:dyDescent="0.25">
      <c r="A410" t="str">
        <f>IF(SUM('B1.2'!T426:Z426)=7,'Angaben KH-Standort'!$D$27,"")</f>
        <v/>
      </c>
      <c r="B410" t="str">
        <f>IF(SUM('B1.2'!T426:Z426)=7,'Angaben KH-Standort'!$D$26,"")</f>
        <v/>
      </c>
      <c r="C410" t="str">
        <f>IF(SUM('B1.2'!T426:Z426)=7,'Angaben KH-Standort'!$D$13,"")</f>
        <v/>
      </c>
      <c r="D410" t="str">
        <f>IF(SUM('B1.2'!$T426:$Z426)=7,'B1.2'!C426,"")</f>
        <v/>
      </c>
      <c r="E410" t="str">
        <f>IF(SUM('B1.2'!$T426:$Z426)=7,'B1.2'!D426,"")</f>
        <v/>
      </c>
      <c r="F410" t="str">
        <f>IF(SUM('B1.2'!$T426:$Z426)=7,'B1.2'!E426,"")</f>
        <v/>
      </c>
      <c r="G410" t="str">
        <f>IF(SUM('B1.2'!$T426:$Z426)=7,'B1.2'!F426,"")</f>
        <v/>
      </c>
      <c r="H410" s="188" t="str">
        <f>IF(SUM('B1.2'!$T426:$Z426)=7,'B1.2'!G426,"")</f>
        <v/>
      </c>
      <c r="I410" t="str">
        <f>IF(SUM('B1.2'!$T426:$Z426)=7,'B1.2'!H426,"")</f>
        <v/>
      </c>
      <c r="J410" t="str">
        <f>IF(SUM('B1.2'!$T426:$Z426)=7,'B1.2'!I426,"")</f>
        <v/>
      </c>
    </row>
    <row r="411" spans="1:10" x14ac:dyDescent="0.25">
      <c r="A411" t="str">
        <f>IF(SUM('B1.2'!T427:Z427)=7,'Angaben KH-Standort'!$D$27,"")</f>
        <v/>
      </c>
      <c r="B411" t="str">
        <f>IF(SUM('B1.2'!T427:Z427)=7,'Angaben KH-Standort'!$D$26,"")</f>
        <v/>
      </c>
      <c r="C411" t="str">
        <f>IF(SUM('B1.2'!T427:Z427)=7,'Angaben KH-Standort'!$D$13,"")</f>
        <v/>
      </c>
      <c r="D411" t="str">
        <f>IF(SUM('B1.2'!$T427:$Z427)=7,'B1.2'!C427,"")</f>
        <v/>
      </c>
      <c r="E411" t="str">
        <f>IF(SUM('B1.2'!$T427:$Z427)=7,'B1.2'!D427,"")</f>
        <v/>
      </c>
      <c r="F411" t="str">
        <f>IF(SUM('B1.2'!$T427:$Z427)=7,'B1.2'!E427,"")</f>
        <v/>
      </c>
      <c r="G411" t="str">
        <f>IF(SUM('B1.2'!$T427:$Z427)=7,'B1.2'!F427,"")</f>
        <v/>
      </c>
      <c r="H411" s="188" t="str">
        <f>IF(SUM('B1.2'!$T427:$Z427)=7,'B1.2'!G427,"")</f>
        <v/>
      </c>
      <c r="I411" t="str">
        <f>IF(SUM('B1.2'!$T427:$Z427)=7,'B1.2'!H427,"")</f>
        <v/>
      </c>
      <c r="J411" t="str">
        <f>IF(SUM('B1.2'!$T427:$Z427)=7,'B1.2'!I427,"")</f>
        <v/>
      </c>
    </row>
    <row r="412" spans="1:10" x14ac:dyDescent="0.25">
      <c r="A412" t="str">
        <f>IF(SUM('B1.2'!T428:Z428)=7,'Angaben KH-Standort'!$D$27,"")</f>
        <v/>
      </c>
      <c r="B412" t="str">
        <f>IF(SUM('B1.2'!T428:Z428)=7,'Angaben KH-Standort'!$D$26,"")</f>
        <v/>
      </c>
      <c r="C412" t="str">
        <f>IF(SUM('B1.2'!T428:Z428)=7,'Angaben KH-Standort'!$D$13,"")</f>
        <v/>
      </c>
      <c r="D412" t="str">
        <f>IF(SUM('B1.2'!$T428:$Z428)=7,'B1.2'!C428,"")</f>
        <v/>
      </c>
      <c r="E412" t="str">
        <f>IF(SUM('B1.2'!$T428:$Z428)=7,'B1.2'!D428,"")</f>
        <v/>
      </c>
      <c r="F412" t="str">
        <f>IF(SUM('B1.2'!$T428:$Z428)=7,'B1.2'!E428,"")</f>
        <v/>
      </c>
      <c r="G412" t="str">
        <f>IF(SUM('B1.2'!$T428:$Z428)=7,'B1.2'!F428,"")</f>
        <v/>
      </c>
      <c r="H412" s="188" t="str">
        <f>IF(SUM('B1.2'!$T428:$Z428)=7,'B1.2'!G428,"")</f>
        <v/>
      </c>
      <c r="I412" t="str">
        <f>IF(SUM('B1.2'!$T428:$Z428)=7,'B1.2'!H428,"")</f>
        <v/>
      </c>
      <c r="J412" t="str">
        <f>IF(SUM('B1.2'!$T428:$Z428)=7,'B1.2'!I428,"")</f>
        <v/>
      </c>
    </row>
    <row r="413" spans="1:10" x14ac:dyDescent="0.25">
      <c r="A413" t="str">
        <f>IF(SUM('B1.2'!T429:Z429)=7,'Angaben KH-Standort'!$D$27,"")</f>
        <v/>
      </c>
      <c r="B413" t="str">
        <f>IF(SUM('B1.2'!T429:Z429)=7,'Angaben KH-Standort'!$D$26,"")</f>
        <v/>
      </c>
      <c r="C413" t="str">
        <f>IF(SUM('B1.2'!T429:Z429)=7,'Angaben KH-Standort'!$D$13,"")</f>
        <v/>
      </c>
      <c r="D413" t="str">
        <f>IF(SUM('B1.2'!$T429:$Z429)=7,'B1.2'!C429,"")</f>
        <v/>
      </c>
      <c r="E413" t="str">
        <f>IF(SUM('B1.2'!$T429:$Z429)=7,'B1.2'!D429,"")</f>
        <v/>
      </c>
      <c r="F413" t="str">
        <f>IF(SUM('B1.2'!$T429:$Z429)=7,'B1.2'!E429,"")</f>
        <v/>
      </c>
      <c r="G413" t="str">
        <f>IF(SUM('B1.2'!$T429:$Z429)=7,'B1.2'!F429,"")</f>
        <v/>
      </c>
      <c r="H413" s="188" t="str">
        <f>IF(SUM('B1.2'!$T429:$Z429)=7,'B1.2'!G429,"")</f>
        <v/>
      </c>
      <c r="I413" t="str">
        <f>IF(SUM('B1.2'!$T429:$Z429)=7,'B1.2'!H429,"")</f>
        <v/>
      </c>
      <c r="J413" t="str">
        <f>IF(SUM('B1.2'!$T429:$Z429)=7,'B1.2'!I429,"")</f>
        <v/>
      </c>
    </row>
    <row r="414" spans="1:10" x14ac:dyDescent="0.25">
      <c r="A414" t="str">
        <f>IF(SUM('B1.2'!T430:Z430)=7,'Angaben KH-Standort'!$D$27,"")</f>
        <v/>
      </c>
      <c r="B414" t="str">
        <f>IF(SUM('B1.2'!T430:Z430)=7,'Angaben KH-Standort'!$D$26,"")</f>
        <v/>
      </c>
      <c r="C414" t="str">
        <f>IF(SUM('B1.2'!T430:Z430)=7,'Angaben KH-Standort'!$D$13,"")</f>
        <v/>
      </c>
      <c r="D414" t="str">
        <f>IF(SUM('B1.2'!$T430:$Z430)=7,'B1.2'!C430,"")</f>
        <v/>
      </c>
      <c r="E414" t="str">
        <f>IF(SUM('B1.2'!$T430:$Z430)=7,'B1.2'!D430,"")</f>
        <v/>
      </c>
      <c r="F414" t="str">
        <f>IF(SUM('B1.2'!$T430:$Z430)=7,'B1.2'!E430,"")</f>
        <v/>
      </c>
      <c r="G414" t="str">
        <f>IF(SUM('B1.2'!$T430:$Z430)=7,'B1.2'!F430,"")</f>
        <v/>
      </c>
      <c r="H414" s="188" t="str">
        <f>IF(SUM('B1.2'!$T430:$Z430)=7,'B1.2'!G430,"")</f>
        <v/>
      </c>
      <c r="I414" t="str">
        <f>IF(SUM('B1.2'!$T430:$Z430)=7,'B1.2'!H430,"")</f>
        <v/>
      </c>
      <c r="J414" t="str">
        <f>IF(SUM('B1.2'!$T430:$Z430)=7,'B1.2'!I430,"")</f>
        <v/>
      </c>
    </row>
    <row r="415" spans="1:10" x14ac:dyDescent="0.25">
      <c r="A415" t="str">
        <f>IF(SUM('B1.2'!T431:Z431)=7,'Angaben KH-Standort'!$D$27,"")</f>
        <v/>
      </c>
      <c r="B415" t="str">
        <f>IF(SUM('B1.2'!T431:Z431)=7,'Angaben KH-Standort'!$D$26,"")</f>
        <v/>
      </c>
      <c r="C415" t="str">
        <f>IF(SUM('B1.2'!T431:Z431)=7,'Angaben KH-Standort'!$D$13,"")</f>
        <v/>
      </c>
      <c r="D415" t="str">
        <f>IF(SUM('B1.2'!$T431:$Z431)=7,'B1.2'!C431,"")</f>
        <v/>
      </c>
      <c r="E415" t="str">
        <f>IF(SUM('B1.2'!$T431:$Z431)=7,'B1.2'!D431,"")</f>
        <v/>
      </c>
      <c r="F415" t="str">
        <f>IF(SUM('B1.2'!$T431:$Z431)=7,'B1.2'!E431,"")</f>
        <v/>
      </c>
      <c r="G415" t="str">
        <f>IF(SUM('B1.2'!$T431:$Z431)=7,'B1.2'!F431,"")</f>
        <v/>
      </c>
      <c r="H415" s="188" t="str">
        <f>IF(SUM('B1.2'!$T431:$Z431)=7,'B1.2'!G431,"")</f>
        <v/>
      </c>
      <c r="I415" t="str">
        <f>IF(SUM('B1.2'!$T431:$Z431)=7,'B1.2'!H431,"")</f>
        <v/>
      </c>
      <c r="J415" t="str">
        <f>IF(SUM('B1.2'!$T431:$Z431)=7,'B1.2'!I431,"")</f>
        <v/>
      </c>
    </row>
    <row r="416" spans="1:10" x14ac:dyDescent="0.25">
      <c r="A416" t="str">
        <f>IF(SUM('B1.2'!T432:Z432)=7,'Angaben KH-Standort'!$D$27,"")</f>
        <v/>
      </c>
      <c r="B416" t="str">
        <f>IF(SUM('B1.2'!T432:Z432)=7,'Angaben KH-Standort'!$D$26,"")</f>
        <v/>
      </c>
      <c r="C416" t="str">
        <f>IF(SUM('B1.2'!T432:Z432)=7,'Angaben KH-Standort'!$D$13,"")</f>
        <v/>
      </c>
      <c r="D416" t="str">
        <f>IF(SUM('B1.2'!$T432:$Z432)=7,'B1.2'!C432,"")</f>
        <v/>
      </c>
      <c r="E416" t="str">
        <f>IF(SUM('B1.2'!$T432:$Z432)=7,'B1.2'!D432,"")</f>
        <v/>
      </c>
      <c r="F416" t="str">
        <f>IF(SUM('B1.2'!$T432:$Z432)=7,'B1.2'!E432,"")</f>
        <v/>
      </c>
      <c r="G416" t="str">
        <f>IF(SUM('B1.2'!$T432:$Z432)=7,'B1.2'!F432,"")</f>
        <v/>
      </c>
      <c r="H416" s="188" t="str">
        <f>IF(SUM('B1.2'!$T432:$Z432)=7,'B1.2'!G432,"")</f>
        <v/>
      </c>
      <c r="I416" t="str">
        <f>IF(SUM('B1.2'!$T432:$Z432)=7,'B1.2'!H432,"")</f>
        <v/>
      </c>
      <c r="J416" t="str">
        <f>IF(SUM('B1.2'!$T432:$Z432)=7,'B1.2'!I432,"")</f>
        <v/>
      </c>
    </row>
    <row r="417" spans="1:10" x14ac:dyDescent="0.25">
      <c r="A417" t="str">
        <f>IF(SUM('B1.2'!T433:Z433)=7,'Angaben KH-Standort'!$D$27,"")</f>
        <v/>
      </c>
      <c r="B417" t="str">
        <f>IF(SUM('B1.2'!T433:Z433)=7,'Angaben KH-Standort'!$D$26,"")</f>
        <v/>
      </c>
      <c r="C417" t="str">
        <f>IF(SUM('B1.2'!T433:Z433)=7,'Angaben KH-Standort'!$D$13,"")</f>
        <v/>
      </c>
      <c r="D417" t="str">
        <f>IF(SUM('B1.2'!$T433:$Z433)=7,'B1.2'!C433,"")</f>
        <v/>
      </c>
      <c r="E417" t="str">
        <f>IF(SUM('B1.2'!$T433:$Z433)=7,'B1.2'!D433,"")</f>
        <v/>
      </c>
      <c r="F417" t="str">
        <f>IF(SUM('B1.2'!$T433:$Z433)=7,'B1.2'!E433,"")</f>
        <v/>
      </c>
      <c r="G417" t="str">
        <f>IF(SUM('B1.2'!$T433:$Z433)=7,'B1.2'!F433,"")</f>
        <v/>
      </c>
      <c r="H417" s="188" t="str">
        <f>IF(SUM('B1.2'!$T433:$Z433)=7,'B1.2'!G433,"")</f>
        <v/>
      </c>
      <c r="I417" t="str">
        <f>IF(SUM('B1.2'!$T433:$Z433)=7,'B1.2'!H433,"")</f>
        <v/>
      </c>
      <c r="J417" t="str">
        <f>IF(SUM('B1.2'!$T433:$Z433)=7,'B1.2'!I433,"")</f>
        <v/>
      </c>
    </row>
    <row r="418" spans="1:10" x14ac:dyDescent="0.25">
      <c r="A418" t="str">
        <f>IF(SUM('B1.2'!T434:Z434)=7,'Angaben KH-Standort'!$D$27,"")</f>
        <v/>
      </c>
      <c r="B418" t="str">
        <f>IF(SUM('B1.2'!T434:Z434)=7,'Angaben KH-Standort'!$D$26,"")</f>
        <v/>
      </c>
      <c r="C418" t="str">
        <f>IF(SUM('B1.2'!T434:Z434)=7,'Angaben KH-Standort'!$D$13,"")</f>
        <v/>
      </c>
      <c r="D418" t="str">
        <f>IF(SUM('B1.2'!$T434:$Z434)=7,'B1.2'!C434,"")</f>
        <v/>
      </c>
      <c r="E418" t="str">
        <f>IF(SUM('B1.2'!$T434:$Z434)=7,'B1.2'!D434,"")</f>
        <v/>
      </c>
      <c r="F418" t="str">
        <f>IF(SUM('B1.2'!$T434:$Z434)=7,'B1.2'!E434,"")</f>
        <v/>
      </c>
      <c r="G418" t="str">
        <f>IF(SUM('B1.2'!$T434:$Z434)=7,'B1.2'!F434,"")</f>
        <v/>
      </c>
      <c r="H418" s="188" t="str">
        <f>IF(SUM('B1.2'!$T434:$Z434)=7,'B1.2'!G434,"")</f>
        <v/>
      </c>
      <c r="I418" t="str">
        <f>IF(SUM('B1.2'!$T434:$Z434)=7,'B1.2'!H434,"")</f>
        <v/>
      </c>
      <c r="J418" t="str">
        <f>IF(SUM('B1.2'!$T434:$Z434)=7,'B1.2'!I434,"")</f>
        <v/>
      </c>
    </row>
    <row r="419" spans="1:10" x14ac:dyDescent="0.25">
      <c r="A419" t="str">
        <f>IF(SUM('B1.2'!T435:Z435)=7,'Angaben KH-Standort'!$D$27,"")</f>
        <v/>
      </c>
      <c r="B419" t="str">
        <f>IF(SUM('B1.2'!T435:Z435)=7,'Angaben KH-Standort'!$D$26,"")</f>
        <v/>
      </c>
      <c r="C419" t="str">
        <f>IF(SUM('B1.2'!T435:Z435)=7,'Angaben KH-Standort'!$D$13,"")</f>
        <v/>
      </c>
      <c r="D419" t="str">
        <f>IF(SUM('B1.2'!$T435:$Z435)=7,'B1.2'!C435,"")</f>
        <v/>
      </c>
      <c r="E419" t="str">
        <f>IF(SUM('B1.2'!$T435:$Z435)=7,'B1.2'!D435,"")</f>
        <v/>
      </c>
      <c r="F419" t="str">
        <f>IF(SUM('B1.2'!$T435:$Z435)=7,'B1.2'!E435,"")</f>
        <v/>
      </c>
      <c r="G419" t="str">
        <f>IF(SUM('B1.2'!$T435:$Z435)=7,'B1.2'!F435,"")</f>
        <v/>
      </c>
      <c r="H419" s="188" t="str">
        <f>IF(SUM('B1.2'!$T435:$Z435)=7,'B1.2'!G435,"")</f>
        <v/>
      </c>
      <c r="I419" t="str">
        <f>IF(SUM('B1.2'!$T435:$Z435)=7,'B1.2'!H435,"")</f>
        <v/>
      </c>
      <c r="J419" t="str">
        <f>IF(SUM('B1.2'!$T435:$Z435)=7,'B1.2'!I435,"")</f>
        <v/>
      </c>
    </row>
    <row r="420" spans="1:10" x14ac:dyDescent="0.25">
      <c r="A420" t="str">
        <f>IF(SUM('B1.2'!T436:Z436)=7,'Angaben KH-Standort'!$D$27,"")</f>
        <v/>
      </c>
      <c r="B420" t="str">
        <f>IF(SUM('B1.2'!T436:Z436)=7,'Angaben KH-Standort'!$D$26,"")</f>
        <v/>
      </c>
      <c r="C420" t="str">
        <f>IF(SUM('B1.2'!T436:Z436)=7,'Angaben KH-Standort'!$D$13,"")</f>
        <v/>
      </c>
      <c r="D420" t="str">
        <f>IF(SUM('B1.2'!$T436:$Z436)=7,'B1.2'!C436,"")</f>
        <v/>
      </c>
      <c r="E420" t="str">
        <f>IF(SUM('B1.2'!$T436:$Z436)=7,'B1.2'!D436,"")</f>
        <v/>
      </c>
      <c r="F420" t="str">
        <f>IF(SUM('B1.2'!$T436:$Z436)=7,'B1.2'!E436,"")</f>
        <v/>
      </c>
      <c r="G420" t="str">
        <f>IF(SUM('B1.2'!$T436:$Z436)=7,'B1.2'!F436,"")</f>
        <v/>
      </c>
      <c r="H420" s="188" t="str">
        <f>IF(SUM('B1.2'!$T436:$Z436)=7,'B1.2'!G436,"")</f>
        <v/>
      </c>
      <c r="I420" t="str">
        <f>IF(SUM('B1.2'!$T436:$Z436)=7,'B1.2'!H436,"")</f>
        <v/>
      </c>
      <c r="J420" t="str">
        <f>IF(SUM('B1.2'!$T436:$Z436)=7,'B1.2'!I436,"")</f>
        <v/>
      </c>
    </row>
    <row r="421" spans="1:10" x14ac:dyDescent="0.25">
      <c r="A421" t="str">
        <f>IF(SUM('B1.2'!T437:Z437)=7,'Angaben KH-Standort'!$D$27,"")</f>
        <v/>
      </c>
      <c r="B421" t="str">
        <f>IF(SUM('B1.2'!T437:Z437)=7,'Angaben KH-Standort'!$D$26,"")</f>
        <v/>
      </c>
      <c r="C421" t="str">
        <f>IF(SUM('B1.2'!T437:Z437)=7,'Angaben KH-Standort'!$D$13,"")</f>
        <v/>
      </c>
      <c r="D421" t="str">
        <f>IF(SUM('B1.2'!$T437:$Z437)=7,'B1.2'!C437,"")</f>
        <v/>
      </c>
      <c r="E421" t="str">
        <f>IF(SUM('B1.2'!$T437:$Z437)=7,'B1.2'!D437,"")</f>
        <v/>
      </c>
      <c r="F421" t="str">
        <f>IF(SUM('B1.2'!$T437:$Z437)=7,'B1.2'!E437,"")</f>
        <v/>
      </c>
      <c r="G421" t="str">
        <f>IF(SUM('B1.2'!$T437:$Z437)=7,'B1.2'!F437,"")</f>
        <v/>
      </c>
      <c r="H421" s="188" t="str">
        <f>IF(SUM('B1.2'!$T437:$Z437)=7,'B1.2'!G437,"")</f>
        <v/>
      </c>
      <c r="I421" t="str">
        <f>IF(SUM('B1.2'!$T437:$Z437)=7,'B1.2'!H437,"")</f>
        <v/>
      </c>
      <c r="J421" t="str">
        <f>IF(SUM('B1.2'!$T437:$Z437)=7,'B1.2'!I437,"")</f>
        <v/>
      </c>
    </row>
    <row r="422" spans="1:10" x14ac:dyDescent="0.25">
      <c r="A422" t="str">
        <f>IF(SUM('B1.2'!T438:Z438)=7,'Angaben KH-Standort'!$D$27,"")</f>
        <v/>
      </c>
      <c r="B422" t="str">
        <f>IF(SUM('B1.2'!T438:Z438)=7,'Angaben KH-Standort'!$D$26,"")</f>
        <v/>
      </c>
      <c r="C422" t="str">
        <f>IF(SUM('B1.2'!T438:Z438)=7,'Angaben KH-Standort'!$D$13,"")</f>
        <v/>
      </c>
      <c r="D422" t="str">
        <f>IF(SUM('B1.2'!$T438:$Z438)=7,'B1.2'!C438,"")</f>
        <v/>
      </c>
      <c r="E422" t="str">
        <f>IF(SUM('B1.2'!$T438:$Z438)=7,'B1.2'!D438,"")</f>
        <v/>
      </c>
      <c r="F422" t="str">
        <f>IF(SUM('B1.2'!$T438:$Z438)=7,'B1.2'!E438,"")</f>
        <v/>
      </c>
      <c r="G422" t="str">
        <f>IF(SUM('B1.2'!$T438:$Z438)=7,'B1.2'!F438,"")</f>
        <v/>
      </c>
      <c r="H422" s="188" t="str">
        <f>IF(SUM('B1.2'!$T438:$Z438)=7,'B1.2'!G438,"")</f>
        <v/>
      </c>
      <c r="I422" t="str">
        <f>IF(SUM('B1.2'!$T438:$Z438)=7,'B1.2'!H438,"")</f>
        <v/>
      </c>
      <c r="J422" t="str">
        <f>IF(SUM('B1.2'!$T438:$Z438)=7,'B1.2'!I438,"")</f>
        <v/>
      </c>
    </row>
    <row r="423" spans="1:10" x14ac:dyDescent="0.25">
      <c r="A423" t="str">
        <f>IF(SUM('B1.2'!T439:Z439)=7,'Angaben KH-Standort'!$D$27,"")</f>
        <v/>
      </c>
      <c r="B423" t="str">
        <f>IF(SUM('B1.2'!T439:Z439)=7,'Angaben KH-Standort'!$D$26,"")</f>
        <v/>
      </c>
      <c r="C423" t="str">
        <f>IF(SUM('B1.2'!T439:Z439)=7,'Angaben KH-Standort'!$D$13,"")</f>
        <v/>
      </c>
      <c r="D423" t="str">
        <f>IF(SUM('B1.2'!$T439:$Z439)=7,'B1.2'!C439,"")</f>
        <v/>
      </c>
      <c r="E423" t="str">
        <f>IF(SUM('B1.2'!$T439:$Z439)=7,'B1.2'!D439,"")</f>
        <v/>
      </c>
      <c r="F423" t="str">
        <f>IF(SUM('B1.2'!$T439:$Z439)=7,'B1.2'!E439,"")</f>
        <v/>
      </c>
      <c r="G423" t="str">
        <f>IF(SUM('B1.2'!$T439:$Z439)=7,'B1.2'!F439,"")</f>
        <v/>
      </c>
      <c r="H423" s="188" t="str">
        <f>IF(SUM('B1.2'!$T439:$Z439)=7,'B1.2'!G439,"")</f>
        <v/>
      </c>
      <c r="I423" t="str">
        <f>IF(SUM('B1.2'!$T439:$Z439)=7,'B1.2'!H439,"")</f>
        <v/>
      </c>
      <c r="J423" t="str">
        <f>IF(SUM('B1.2'!$T439:$Z439)=7,'B1.2'!I439,"")</f>
        <v/>
      </c>
    </row>
    <row r="424" spans="1:10" x14ac:dyDescent="0.25">
      <c r="A424" t="str">
        <f>IF(SUM('B1.2'!T440:Z440)=7,'Angaben KH-Standort'!$D$27,"")</f>
        <v/>
      </c>
      <c r="B424" t="str">
        <f>IF(SUM('B1.2'!T440:Z440)=7,'Angaben KH-Standort'!$D$26,"")</f>
        <v/>
      </c>
      <c r="C424" t="str">
        <f>IF(SUM('B1.2'!T440:Z440)=7,'Angaben KH-Standort'!$D$13,"")</f>
        <v/>
      </c>
      <c r="D424" t="str">
        <f>IF(SUM('B1.2'!$T440:$Z440)=7,'B1.2'!C440,"")</f>
        <v/>
      </c>
      <c r="E424" t="str">
        <f>IF(SUM('B1.2'!$T440:$Z440)=7,'B1.2'!D440,"")</f>
        <v/>
      </c>
      <c r="F424" t="str">
        <f>IF(SUM('B1.2'!$T440:$Z440)=7,'B1.2'!E440,"")</f>
        <v/>
      </c>
      <c r="G424" t="str">
        <f>IF(SUM('B1.2'!$T440:$Z440)=7,'B1.2'!F440,"")</f>
        <v/>
      </c>
      <c r="H424" s="188" t="str">
        <f>IF(SUM('B1.2'!$T440:$Z440)=7,'B1.2'!G440,"")</f>
        <v/>
      </c>
      <c r="I424" t="str">
        <f>IF(SUM('B1.2'!$T440:$Z440)=7,'B1.2'!H440,"")</f>
        <v/>
      </c>
      <c r="J424" t="str">
        <f>IF(SUM('B1.2'!$T440:$Z440)=7,'B1.2'!I440,"")</f>
        <v/>
      </c>
    </row>
    <row r="425" spans="1:10" x14ac:dyDescent="0.25">
      <c r="A425" t="str">
        <f>IF(SUM('B1.2'!T441:Z441)=7,'Angaben KH-Standort'!$D$27,"")</f>
        <v/>
      </c>
      <c r="B425" t="str">
        <f>IF(SUM('B1.2'!T441:Z441)=7,'Angaben KH-Standort'!$D$26,"")</f>
        <v/>
      </c>
      <c r="C425" t="str">
        <f>IF(SUM('B1.2'!T441:Z441)=7,'Angaben KH-Standort'!$D$13,"")</f>
        <v/>
      </c>
      <c r="D425" t="str">
        <f>IF(SUM('B1.2'!$T441:$Z441)=7,'B1.2'!C441,"")</f>
        <v/>
      </c>
      <c r="E425" t="str">
        <f>IF(SUM('B1.2'!$T441:$Z441)=7,'B1.2'!D441,"")</f>
        <v/>
      </c>
      <c r="F425" t="str">
        <f>IF(SUM('B1.2'!$T441:$Z441)=7,'B1.2'!E441,"")</f>
        <v/>
      </c>
      <c r="G425" t="str">
        <f>IF(SUM('B1.2'!$T441:$Z441)=7,'B1.2'!F441,"")</f>
        <v/>
      </c>
      <c r="H425" s="188" t="str">
        <f>IF(SUM('B1.2'!$T441:$Z441)=7,'B1.2'!G441,"")</f>
        <v/>
      </c>
      <c r="I425" t="str">
        <f>IF(SUM('B1.2'!$T441:$Z441)=7,'B1.2'!H441,"")</f>
        <v/>
      </c>
      <c r="J425" t="str">
        <f>IF(SUM('B1.2'!$T441:$Z441)=7,'B1.2'!I441,"")</f>
        <v/>
      </c>
    </row>
    <row r="426" spans="1:10" x14ac:dyDescent="0.25">
      <c r="A426" t="str">
        <f>IF(SUM('B1.2'!T442:Z442)=7,'Angaben KH-Standort'!$D$27,"")</f>
        <v/>
      </c>
      <c r="B426" t="str">
        <f>IF(SUM('B1.2'!T442:Z442)=7,'Angaben KH-Standort'!$D$26,"")</f>
        <v/>
      </c>
      <c r="C426" t="str">
        <f>IF(SUM('B1.2'!T442:Z442)=7,'Angaben KH-Standort'!$D$13,"")</f>
        <v/>
      </c>
      <c r="D426" t="str">
        <f>IF(SUM('B1.2'!$T442:$Z442)=7,'B1.2'!C442,"")</f>
        <v/>
      </c>
      <c r="E426" t="str">
        <f>IF(SUM('B1.2'!$T442:$Z442)=7,'B1.2'!D442,"")</f>
        <v/>
      </c>
      <c r="F426" t="str">
        <f>IF(SUM('B1.2'!$T442:$Z442)=7,'B1.2'!E442,"")</f>
        <v/>
      </c>
      <c r="G426" t="str">
        <f>IF(SUM('B1.2'!$T442:$Z442)=7,'B1.2'!F442,"")</f>
        <v/>
      </c>
      <c r="H426" s="188" t="str">
        <f>IF(SUM('B1.2'!$T442:$Z442)=7,'B1.2'!G442,"")</f>
        <v/>
      </c>
      <c r="I426" t="str">
        <f>IF(SUM('B1.2'!$T442:$Z442)=7,'B1.2'!H442,"")</f>
        <v/>
      </c>
      <c r="J426" t="str">
        <f>IF(SUM('B1.2'!$T442:$Z442)=7,'B1.2'!I442,"")</f>
        <v/>
      </c>
    </row>
    <row r="427" spans="1:10" x14ac:dyDescent="0.25">
      <c r="A427" t="str">
        <f>IF(SUM('B1.2'!T443:Z443)=7,'Angaben KH-Standort'!$D$27,"")</f>
        <v/>
      </c>
      <c r="B427" t="str">
        <f>IF(SUM('B1.2'!T443:Z443)=7,'Angaben KH-Standort'!$D$26,"")</f>
        <v/>
      </c>
      <c r="C427" t="str">
        <f>IF(SUM('B1.2'!T443:Z443)=7,'Angaben KH-Standort'!$D$13,"")</f>
        <v/>
      </c>
      <c r="D427" t="str">
        <f>IF(SUM('B1.2'!$T443:$Z443)=7,'B1.2'!C443,"")</f>
        <v/>
      </c>
      <c r="E427" t="str">
        <f>IF(SUM('B1.2'!$T443:$Z443)=7,'B1.2'!D443,"")</f>
        <v/>
      </c>
      <c r="F427" t="str">
        <f>IF(SUM('B1.2'!$T443:$Z443)=7,'B1.2'!E443,"")</f>
        <v/>
      </c>
      <c r="G427" t="str">
        <f>IF(SUM('B1.2'!$T443:$Z443)=7,'B1.2'!F443,"")</f>
        <v/>
      </c>
      <c r="H427" s="188" t="str">
        <f>IF(SUM('B1.2'!$T443:$Z443)=7,'B1.2'!G443,"")</f>
        <v/>
      </c>
      <c r="I427" t="str">
        <f>IF(SUM('B1.2'!$T443:$Z443)=7,'B1.2'!H443,"")</f>
        <v/>
      </c>
      <c r="J427" t="str">
        <f>IF(SUM('B1.2'!$T443:$Z443)=7,'B1.2'!I443,"")</f>
        <v/>
      </c>
    </row>
    <row r="428" spans="1:10" x14ac:dyDescent="0.25">
      <c r="A428" t="str">
        <f>IF(SUM('B1.2'!T444:Z444)=7,'Angaben KH-Standort'!$D$27,"")</f>
        <v/>
      </c>
      <c r="B428" t="str">
        <f>IF(SUM('B1.2'!T444:Z444)=7,'Angaben KH-Standort'!$D$26,"")</f>
        <v/>
      </c>
      <c r="C428" t="str">
        <f>IF(SUM('B1.2'!T444:Z444)=7,'Angaben KH-Standort'!$D$13,"")</f>
        <v/>
      </c>
      <c r="D428" t="str">
        <f>IF(SUM('B1.2'!$T444:$Z444)=7,'B1.2'!C444,"")</f>
        <v/>
      </c>
      <c r="E428" t="str">
        <f>IF(SUM('B1.2'!$T444:$Z444)=7,'B1.2'!D444,"")</f>
        <v/>
      </c>
      <c r="F428" t="str">
        <f>IF(SUM('B1.2'!$T444:$Z444)=7,'B1.2'!E444,"")</f>
        <v/>
      </c>
      <c r="G428" t="str">
        <f>IF(SUM('B1.2'!$T444:$Z444)=7,'B1.2'!F444,"")</f>
        <v/>
      </c>
      <c r="H428" s="188" t="str">
        <f>IF(SUM('B1.2'!$T444:$Z444)=7,'B1.2'!G444,"")</f>
        <v/>
      </c>
      <c r="I428" t="str">
        <f>IF(SUM('B1.2'!$T444:$Z444)=7,'B1.2'!H444,"")</f>
        <v/>
      </c>
      <c r="J428" t="str">
        <f>IF(SUM('B1.2'!$T444:$Z444)=7,'B1.2'!I444,"")</f>
        <v/>
      </c>
    </row>
    <row r="429" spans="1:10" x14ac:dyDescent="0.25">
      <c r="A429" t="str">
        <f>IF(SUM('B1.2'!T445:Z445)=7,'Angaben KH-Standort'!$D$27,"")</f>
        <v/>
      </c>
      <c r="B429" t="str">
        <f>IF(SUM('B1.2'!T445:Z445)=7,'Angaben KH-Standort'!$D$26,"")</f>
        <v/>
      </c>
      <c r="C429" t="str">
        <f>IF(SUM('B1.2'!T445:Z445)=7,'Angaben KH-Standort'!$D$13,"")</f>
        <v/>
      </c>
      <c r="D429" t="str">
        <f>IF(SUM('B1.2'!$T445:$Z445)=7,'B1.2'!C445,"")</f>
        <v/>
      </c>
      <c r="E429" t="str">
        <f>IF(SUM('B1.2'!$T445:$Z445)=7,'B1.2'!D445,"")</f>
        <v/>
      </c>
      <c r="F429" t="str">
        <f>IF(SUM('B1.2'!$T445:$Z445)=7,'B1.2'!E445,"")</f>
        <v/>
      </c>
      <c r="G429" t="str">
        <f>IF(SUM('B1.2'!$T445:$Z445)=7,'B1.2'!F445,"")</f>
        <v/>
      </c>
      <c r="H429" s="188" t="str">
        <f>IF(SUM('B1.2'!$T445:$Z445)=7,'B1.2'!G445,"")</f>
        <v/>
      </c>
      <c r="I429" t="str">
        <f>IF(SUM('B1.2'!$T445:$Z445)=7,'B1.2'!H445,"")</f>
        <v/>
      </c>
      <c r="J429" t="str">
        <f>IF(SUM('B1.2'!$T445:$Z445)=7,'B1.2'!I445,"")</f>
        <v/>
      </c>
    </row>
    <row r="430" spans="1:10" x14ac:dyDescent="0.25">
      <c r="A430" t="str">
        <f>IF(SUM('B1.2'!T446:Z446)=7,'Angaben KH-Standort'!$D$27,"")</f>
        <v/>
      </c>
      <c r="B430" t="str">
        <f>IF(SUM('B1.2'!T446:Z446)=7,'Angaben KH-Standort'!$D$26,"")</f>
        <v/>
      </c>
      <c r="C430" t="str">
        <f>IF(SUM('B1.2'!T446:Z446)=7,'Angaben KH-Standort'!$D$13,"")</f>
        <v/>
      </c>
      <c r="D430" t="str">
        <f>IF(SUM('B1.2'!$T446:$Z446)=7,'B1.2'!C446,"")</f>
        <v/>
      </c>
      <c r="E430" t="str">
        <f>IF(SUM('B1.2'!$T446:$Z446)=7,'B1.2'!D446,"")</f>
        <v/>
      </c>
      <c r="F430" t="str">
        <f>IF(SUM('B1.2'!$T446:$Z446)=7,'B1.2'!E446,"")</f>
        <v/>
      </c>
      <c r="G430" t="str">
        <f>IF(SUM('B1.2'!$T446:$Z446)=7,'B1.2'!F446,"")</f>
        <v/>
      </c>
      <c r="H430" s="188" t="str">
        <f>IF(SUM('B1.2'!$T446:$Z446)=7,'B1.2'!G446,"")</f>
        <v/>
      </c>
      <c r="I430" t="str">
        <f>IF(SUM('B1.2'!$T446:$Z446)=7,'B1.2'!H446,"")</f>
        <v/>
      </c>
      <c r="J430" t="str">
        <f>IF(SUM('B1.2'!$T446:$Z446)=7,'B1.2'!I446,"")</f>
        <v/>
      </c>
    </row>
    <row r="431" spans="1:10" x14ac:dyDescent="0.25">
      <c r="A431" t="str">
        <f>IF(SUM('B1.2'!T447:Z447)=7,'Angaben KH-Standort'!$D$27,"")</f>
        <v/>
      </c>
      <c r="B431" t="str">
        <f>IF(SUM('B1.2'!T447:Z447)=7,'Angaben KH-Standort'!$D$26,"")</f>
        <v/>
      </c>
      <c r="C431" t="str">
        <f>IF(SUM('B1.2'!T447:Z447)=7,'Angaben KH-Standort'!$D$13,"")</f>
        <v/>
      </c>
      <c r="D431" t="str">
        <f>IF(SUM('B1.2'!$T447:$Z447)=7,'B1.2'!C447,"")</f>
        <v/>
      </c>
      <c r="E431" t="str">
        <f>IF(SUM('B1.2'!$T447:$Z447)=7,'B1.2'!D447,"")</f>
        <v/>
      </c>
      <c r="F431" t="str">
        <f>IF(SUM('B1.2'!$T447:$Z447)=7,'B1.2'!E447,"")</f>
        <v/>
      </c>
      <c r="G431" t="str">
        <f>IF(SUM('B1.2'!$T447:$Z447)=7,'B1.2'!F447,"")</f>
        <v/>
      </c>
      <c r="H431" s="188" t="str">
        <f>IF(SUM('B1.2'!$T447:$Z447)=7,'B1.2'!G447,"")</f>
        <v/>
      </c>
      <c r="I431" t="str">
        <f>IF(SUM('B1.2'!$T447:$Z447)=7,'B1.2'!H447,"")</f>
        <v/>
      </c>
      <c r="J431" t="str">
        <f>IF(SUM('B1.2'!$T447:$Z447)=7,'B1.2'!I447,"")</f>
        <v/>
      </c>
    </row>
    <row r="432" spans="1:10" x14ac:dyDescent="0.25">
      <c r="A432" t="str">
        <f>IF(SUM('B1.2'!T448:Z448)=7,'Angaben KH-Standort'!$D$27,"")</f>
        <v/>
      </c>
      <c r="B432" t="str">
        <f>IF(SUM('B1.2'!T448:Z448)=7,'Angaben KH-Standort'!$D$26,"")</f>
        <v/>
      </c>
      <c r="C432" t="str">
        <f>IF(SUM('B1.2'!T448:Z448)=7,'Angaben KH-Standort'!$D$13,"")</f>
        <v/>
      </c>
      <c r="D432" t="str">
        <f>IF(SUM('B1.2'!$T448:$Z448)=7,'B1.2'!C448,"")</f>
        <v/>
      </c>
      <c r="E432" t="str">
        <f>IF(SUM('B1.2'!$T448:$Z448)=7,'B1.2'!D448,"")</f>
        <v/>
      </c>
      <c r="F432" t="str">
        <f>IF(SUM('B1.2'!$T448:$Z448)=7,'B1.2'!E448,"")</f>
        <v/>
      </c>
      <c r="G432" t="str">
        <f>IF(SUM('B1.2'!$T448:$Z448)=7,'B1.2'!F448,"")</f>
        <v/>
      </c>
      <c r="H432" s="188" t="str">
        <f>IF(SUM('B1.2'!$T448:$Z448)=7,'B1.2'!G448,"")</f>
        <v/>
      </c>
      <c r="I432" t="str">
        <f>IF(SUM('B1.2'!$T448:$Z448)=7,'B1.2'!H448,"")</f>
        <v/>
      </c>
      <c r="J432" t="str">
        <f>IF(SUM('B1.2'!$T448:$Z448)=7,'B1.2'!I448,"")</f>
        <v/>
      </c>
    </row>
    <row r="433" spans="1:10" x14ac:dyDescent="0.25">
      <c r="A433" t="str">
        <f>IF(SUM('B1.2'!T449:Z449)=7,'Angaben KH-Standort'!$D$27,"")</f>
        <v/>
      </c>
      <c r="B433" t="str">
        <f>IF(SUM('B1.2'!T449:Z449)=7,'Angaben KH-Standort'!$D$26,"")</f>
        <v/>
      </c>
      <c r="C433" t="str">
        <f>IF(SUM('B1.2'!T449:Z449)=7,'Angaben KH-Standort'!$D$13,"")</f>
        <v/>
      </c>
      <c r="D433" t="str">
        <f>IF(SUM('B1.2'!$T449:$Z449)=7,'B1.2'!C449,"")</f>
        <v/>
      </c>
      <c r="E433" t="str">
        <f>IF(SUM('B1.2'!$T449:$Z449)=7,'B1.2'!D449,"")</f>
        <v/>
      </c>
      <c r="F433" t="str">
        <f>IF(SUM('B1.2'!$T449:$Z449)=7,'B1.2'!E449,"")</f>
        <v/>
      </c>
      <c r="G433" t="str">
        <f>IF(SUM('B1.2'!$T449:$Z449)=7,'B1.2'!F449,"")</f>
        <v/>
      </c>
      <c r="H433" s="188" t="str">
        <f>IF(SUM('B1.2'!$T449:$Z449)=7,'B1.2'!G449,"")</f>
        <v/>
      </c>
      <c r="I433" t="str">
        <f>IF(SUM('B1.2'!$T449:$Z449)=7,'B1.2'!H449,"")</f>
        <v/>
      </c>
      <c r="J433" t="str">
        <f>IF(SUM('B1.2'!$T449:$Z449)=7,'B1.2'!I449,"")</f>
        <v/>
      </c>
    </row>
    <row r="434" spans="1:10" x14ac:dyDescent="0.25">
      <c r="A434" t="str">
        <f>IF(SUM('B1.2'!T450:Z450)=7,'Angaben KH-Standort'!$D$27,"")</f>
        <v/>
      </c>
      <c r="B434" t="str">
        <f>IF(SUM('B1.2'!T450:Z450)=7,'Angaben KH-Standort'!$D$26,"")</f>
        <v/>
      </c>
      <c r="C434" t="str">
        <f>IF(SUM('B1.2'!T450:Z450)=7,'Angaben KH-Standort'!$D$13,"")</f>
        <v/>
      </c>
      <c r="D434" t="str">
        <f>IF(SUM('B1.2'!$T450:$Z450)=7,'B1.2'!C450,"")</f>
        <v/>
      </c>
      <c r="E434" t="str">
        <f>IF(SUM('B1.2'!$T450:$Z450)=7,'B1.2'!D450,"")</f>
        <v/>
      </c>
      <c r="F434" t="str">
        <f>IF(SUM('B1.2'!$T450:$Z450)=7,'B1.2'!E450,"")</f>
        <v/>
      </c>
      <c r="G434" t="str">
        <f>IF(SUM('B1.2'!$T450:$Z450)=7,'B1.2'!F450,"")</f>
        <v/>
      </c>
      <c r="H434" s="188" t="str">
        <f>IF(SUM('B1.2'!$T450:$Z450)=7,'B1.2'!G450,"")</f>
        <v/>
      </c>
      <c r="I434" t="str">
        <f>IF(SUM('B1.2'!$T450:$Z450)=7,'B1.2'!H450,"")</f>
        <v/>
      </c>
      <c r="J434" t="str">
        <f>IF(SUM('B1.2'!$T450:$Z450)=7,'B1.2'!I450,"")</f>
        <v/>
      </c>
    </row>
    <row r="435" spans="1:10" x14ac:dyDescent="0.25">
      <c r="A435" t="str">
        <f>IF(SUM('B1.2'!T451:Z451)=7,'Angaben KH-Standort'!$D$27,"")</f>
        <v/>
      </c>
      <c r="B435" t="str">
        <f>IF(SUM('B1.2'!T451:Z451)=7,'Angaben KH-Standort'!$D$26,"")</f>
        <v/>
      </c>
      <c r="C435" t="str">
        <f>IF(SUM('B1.2'!T451:Z451)=7,'Angaben KH-Standort'!$D$13,"")</f>
        <v/>
      </c>
      <c r="D435" t="str">
        <f>IF(SUM('B1.2'!$T451:$Z451)=7,'B1.2'!C451,"")</f>
        <v/>
      </c>
      <c r="E435" t="str">
        <f>IF(SUM('B1.2'!$T451:$Z451)=7,'B1.2'!D451,"")</f>
        <v/>
      </c>
      <c r="F435" t="str">
        <f>IF(SUM('B1.2'!$T451:$Z451)=7,'B1.2'!E451,"")</f>
        <v/>
      </c>
      <c r="G435" t="str">
        <f>IF(SUM('B1.2'!$T451:$Z451)=7,'B1.2'!F451,"")</f>
        <v/>
      </c>
      <c r="H435" s="188" t="str">
        <f>IF(SUM('B1.2'!$T451:$Z451)=7,'B1.2'!G451,"")</f>
        <v/>
      </c>
      <c r="I435" t="str">
        <f>IF(SUM('B1.2'!$T451:$Z451)=7,'B1.2'!H451,"")</f>
        <v/>
      </c>
      <c r="J435" t="str">
        <f>IF(SUM('B1.2'!$T451:$Z451)=7,'B1.2'!I451,"")</f>
        <v/>
      </c>
    </row>
    <row r="436" spans="1:10" x14ac:dyDescent="0.25">
      <c r="A436" t="str">
        <f>IF(SUM('B1.2'!T452:Z452)=7,'Angaben KH-Standort'!$D$27,"")</f>
        <v/>
      </c>
      <c r="B436" t="str">
        <f>IF(SUM('B1.2'!T452:Z452)=7,'Angaben KH-Standort'!$D$26,"")</f>
        <v/>
      </c>
      <c r="C436" t="str">
        <f>IF(SUM('B1.2'!T452:Z452)=7,'Angaben KH-Standort'!$D$13,"")</f>
        <v/>
      </c>
      <c r="D436" t="str">
        <f>IF(SUM('B1.2'!$T452:$Z452)=7,'B1.2'!C452,"")</f>
        <v/>
      </c>
      <c r="E436" t="str">
        <f>IF(SUM('B1.2'!$T452:$Z452)=7,'B1.2'!D452,"")</f>
        <v/>
      </c>
      <c r="F436" t="str">
        <f>IF(SUM('B1.2'!$T452:$Z452)=7,'B1.2'!E452,"")</f>
        <v/>
      </c>
      <c r="G436" t="str">
        <f>IF(SUM('B1.2'!$T452:$Z452)=7,'B1.2'!F452,"")</f>
        <v/>
      </c>
      <c r="H436" s="188" t="str">
        <f>IF(SUM('B1.2'!$T452:$Z452)=7,'B1.2'!G452,"")</f>
        <v/>
      </c>
      <c r="I436" t="str">
        <f>IF(SUM('B1.2'!$T452:$Z452)=7,'B1.2'!H452,"")</f>
        <v/>
      </c>
      <c r="J436" t="str">
        <f>IF(SUM('B1.2'!$T452:$Z452)=7,'B1.2'!I452,"")</f>
        <v/>
      </c>
    </row>
    <row r="437" spans="1:10" x14ac:dyDescent="0.25">
      <c r="A437" t="str">
        <f>IF(SUM('B1.2'!T453:Z453)=7,'Angaben KH-Standort'!$D$27,"")</f>
        <v/>
      </c>
      <c r="B437" t="str">
        <f>IF(SUM('B1.2'!T453:Z453)=7,'Angaben KH-Standort'!$D$26,"")</f>
        <v/>
      </c>
      <c r="C437" t="str">
        <f>IF(SUM('B1.2'!T453:Z453)=7,'Angaben KH-Standort'!$D$13,"")</f>
        <v/>
      </c>
      <c r="D437" t="str">
        <f>IF(SUM('B1.2'!$T453:$Z453)=7,'B1.2'!C453,"")</f>
        <v/>
      </c>
      <c r="E437" t="str">
        <f>IF(SUM('B1.2'!$T453:$Z453)=7,'B1.2'!D453,"")</f>
        <v/>
      </c>
      <c r="F437" t="str">
        <f>IF(SUM('B1.2'!$T453:$Z453)=7,'B1.2'!E453,"")</f>
        <v/>
      </c>
      <c r="G437" t="str">
        <f>IF(SUM('B1.2'!$T453:$Z453)=7,'B1.2'!F453,"")</f>
        <v/>
      </c>
      <c r="H437" s="188" t="str">
        <f>IF(SUM('B1.2'!$T453:$Z453)=7,'B1.2'!G453,"")</f>
        <v/>
      </c>
      <c r="I437" t="str">
        <f>IF(SUM('B1.2'!$T453:$Z453)=7,'B1.2'!H453,"")</f>
        <v/>
      </c>
      <c r="J437" t="str">
        <f>IF(SUM('B1.2'!$T453:$Z453)=7,'B1.2'!I453,"")</f>
        <v/>
      </c>
    </row>
    <row r="438" spans="1:10" x14ac:dyDescent="0.25">
      <c r="A438" t="str">
        <f>IF(SUM('B1.2'!T454:Z454)=7,'Angaben KH-Standort'!$D$27,"")</f>
        <v/>
      </c>
      <c r="B438" t="str">
        <f>IF(SUM('B1.2'!T454:Z454)=7,'Angaben KH-Standort'!$D$26,"")</f>
        <v/>
      </c>
      <c r="C438" t="str">
        <f>IF(SUM('B1.2'!T454:Z454)=7,'Angaben KH-Standort'!$D$13,"")</f>
        <v/>
      </c>
      <c r="D438" t="str">
        <f>IF(SUM('B1.2'!$T454:$Z454)=7,'B1.2'!C454,"")</f>
        <v/>
      </c>
      <c r="E438" t="str">
        <f>IF(SUM('B1.2'!$T454:$Z454)=7,'B1.2'!D454,"")</f>
        <v/>
      </c>
      <c r="F438" t="str">
        <f>IF(SUM('B1.2'!$T454:$Z454)=7,'B1.2'!E454,"")</f>
        <v/>
      </c>
      <c r="G438" t="str">
        <f>IF(SUM('B1.2'!$T454:$Z454)=7,'B1.2'!F454,"")</f>
        <v/>
      </c>
      <c r="H438" s="188" t="str">
        <f>IF(SUM('B1.2'!$T454:$Z454)=7,'B1.2'!G454,"")</f>
        <v/>
      </c>
      <c r="I438" t="str">
        <f>IF(SUM('B1.2'!$T454:$Z454)=7,'B1.2'!H454,"")</f>
        <v/>
      </c>
      <c r="J438" t="str">
        <f>IF(SUM('B1.2'!$T454:$Z454)=7,'B1.2'!I454,"")</f>
        <v/>
      </c>
    </row>
    <row r="439" spans="1:10" x14ac:dyDescent="0.25">
      <c r="A439" t="str">
        <f>IF(SUM('B1.2'!T455:Z455)=7,'Angaben KH-Standort'!$D$27,"")</f>
        <v/>
      </c>
      <c r="B439" t="str">
        <f>IF(SUM('B1.2'!T455:Z455)=7,'Angaben KH-Standort'!$D$26,"")</f>
        <v/>
      </c>
      <c r="C439" t="str">
        <f>IF(SUM('B1.2'!T455:Z455)=7,'Angaben KH-Standort'!$D$13,"")</f>
        <v/>
      </c>
      <c r="D439" t="str">
        <f>IF(SUM('B1.2'!$T455:$Z455)=7,'B1.2'!C455,"")</f>
        <v/>
      </c>
      <c r="E439" t="str">
        <f>IF(SUM('B1.2'!$T455:$Z455)=7,'B1.2'!D455,"")</f>
        <v/>
      </c>
      <c r="F439" t="str">
        <f>IF(SUM('B1.2'!$T455:$Z455)=7,'B1.2'!E455,"")</f>
        <v/>
      </c>
      <c r="G439" t="str">
        <f>IF(SUM('B1.2'!$T455:$Z455)=7,'B1.2'!F455,"")</f>
        <v/>
      </c>
      <c r="H439" s="188" t="str">
        <f>IF(SUM('B1.2'!$T455:$Z455)=7,'B1.2'!G455,"")</f>
        <v/>
      </c>
      <c r="I439" t="str">
        <f>IF(SUM('B1.2'!$T455:$Z455)=7,'B1.2'!H455,"")</f>
        <v/>
      </c>
      <c r="J439" t="str">
        <f>IF(SUM('B1.2'!$T455:$Z455)=7,'B1.2'!I455,"")</f>
        <v/>
      </c>
    </row>
    <row r="440" spans="1:10" x14ac:dyDescent="0.25">
      <c r="A440" t="str">
        <f>IF(SUM('B1.2'!T456:Z456)=7,'Angaben KH-Standort'!$D$27,"")</f>
        <v/>
      </c>
      <c r="B440" t="str">
        <f>IF(SUM('B1.2'!T456:Z456)=7,'Angaben KH-Standort'!$D$26,"")</f>
        <v/>
      </c>
      <c r="C440" t="str">
        <f>IF(SUM('B1.2'!T456:Z456)=7,'Angaben KH-Standort'!$D$13,"")</f>
        <v/>
      </c>
      <c r="D440" t="str">
        <f>IF(SUM('B1.2'!$T456:$Z456)=7,'B1.2'!C456,"")</f>
        <v/>
      </c>
      <c r="E440" t="str">
        <f>IF(SUM('B1.2'!$T456:$Z456)=7,'B1.2'!D456,"")</f>
        <v/>
      </c>
      <c r="F440" t="str">
        <f>IF(SUM('B1.2'!$T456:$Z456)=7,'B1.2'!E456,"")</f>
        <v/>
      </c>
      <c r="G440" t="str">
        <f>IF(SUM('B1.2'!$T456:$Z456)=7,'B1.2'!F456,"")</f>
        <v/>
      </c>
      <c r="H440" s="188" t="str">
        <f>IF(SUM('B1.2'!$T456:$Z456)=7,'B1.2'!G456,"")</f>
        <v/>
      </c>
      <c r="I440" t="str">
        <f>IF(SUM('B1.2'!$T456:$Z456)=7,'B1.2'!H456,"")</f>
        <v/>
      </c>
      <c r="J440" t="str">
        <f>IF(SUM('B1.2'!$T456:$Z456)=7,'B1.2'!I456,"")</f>
        <v/>
      </c>
    </row>
    <row r="441" spans="1:10" x14ac:dyDescent="0.25">
      <c r="A441" t="str">
        <f>IF(SUM('B1.2'!T457:Z457)=7,'Angaben KH-Standort'!$D$27,"")</f>
        <v/>
      </c>
      <c r="B441" t="str">
        <f>IF(SUM('B1.2'!T457:Z457)=7,'Angaben KH-Standort'!$D$26,"")</f>
        <v/>
      </c>
      <c r="C441" t="str">
        <f>IF(SUM('B1.2'!T457:Z457)=7,'Angaben KH-Standort'!$D$13,"")</f>
        <v/>
      </c>
      <c r="D441" t="str">
        <f>IF(SUM('B1.2'!$T457:$Z457)=7,'B1.2'!C457,"")</f>
        <v/>
      </c>
      <c r="E441" t="str">
        <f>IF(SUM('B1.2'!$T457:$Z457)=7,'B1.2'!D457,"")</f>
        <v/>
      </c>
      <c r="F441" t="str">
        <f>IF(SUM('B1.2'!$T457:$Z457)=7,'B1.2'!E457,"")</f>
        <v/>
      </c>
      <c r="G441" t="str">
        <f>IF(SUM('B1.2'!$T457:$Z457)=7,'B1.2'!F457,"")</f>
        <v/>
      </c>
      <c r="H441" s="188" t="str">
        <f>IF(SUM('B1.2'!$T457:$Z457)=7,'B1.2'!G457,"")</f>
        <v/>
      </c>
      <c r="I441" t="str">
        <f>IF(SUM('B1.2'!$T457:$Z457)=7,'B1.2'!H457,"")</f>
        <v/>
      </c>
      <c r="J441" t="str">
        <f>IF(SUM('B1.2'!$T457:$Z457)=7,'B1.2'!I457,"")</f>
        <v/>
      </c>
    </row>
    <row r="442" spans="1:10" x14ac:dyDescent="0.25">
      <c r="A442" t="str">
        <f>IF(SUM('B1.2'!T458:Z458)=7,'Angaben KH-Standort'!$D$27,"")</f>
        <v/>
      </c>
      <c r="B442" t="str">
        <f>IF(SUM('B1.2'!T458:Z458)=7,'Angaben KH-Standort'!$D$26,"")</f>
        <v/>
      </c>
      <c r="C442" t="str">
        <f>IF(SUM('B1.2'!T458:Z458)=7,'Angaben KH-Standort'!$D$13,"")</f>
        <v/>
      </c>
      <c r="D442" t="str">
        <f>IF(SUM('B1.2'!$T458:$Z458)=7,'B1.2'!C458,"")</f>
        <v/>
      </c>
      <c r="E442" t="str">
        <f>IF(SUM('B1.2'!$T458:$Z458)=7,'B1.2'!D458,"")</f>
        <v/>
      </c>
      <c r="F442" t="str">
        <f>IF(SUM('B1.2'!$T458:$Z458)=7,'B1.2'!E458,"")</f>
        <v/>
      </c>
      <c r="G442" t="str">
        <f>IF(SUM('B1.2'!$T458:$Z458)=7,'B1.2'!F458,"")</f>
        <v/>
      </c>
      <c r="H442" s="188" t="str">
        <f>IF(SUM('B1.2'!$T458:$Z458)=7,'B1.2'!G458,"")</f>
        <v/>
      </c>
      <c r="I442" t="str">
        <f>IF(SUM('B1.2'!$T458:$Z458)=7,'B1.2'!H458,"")</f>
        <v/>
      </c>
      <c r="J442" t="str">
        <f>IF(SUM('B1.2'!$T458:$Z458)=7,'B1.2'!I458,"")</f>
        <v/>
      </c>
    </row>
    <row r="443" spans="1:10" x14ac:dyDescent="0.25">
      <c r="A443" t="str">
        <f>IF(SUM('B1.2'!T459:Z459)=7,'Angaben KH-Standort'!$D$27,"")</f>
        <v/>
      </c>
      <c r="B443" t="str">
        <f>IF(SUM('B1.2'!T459:Z459)=7,'Angaben KH-Standort'!$D$26,"")</f>
        <v/>
      </c>
      <c r="C443" t="str">
        <f>IF(SUM('B1.2'!T459:Z459)=7,'Angaben KH-Standort'!$D$13,"")</f>
        <v/>
      </c>
      <c r="D443" t="str">
        <f>IF(SUM('B1.2'!$T459:$Z459)=7,'B1.2'!C459,"")</f>
        <v/>
      </c>
      <c r="E443" t="str">
        <f>IF(SUM('B1.2'!$T459:$Z459)=7,'B1.2'!D459,"")</f>
        <v/>
      </c>
      <c r="F443" t="str">
        <f>IF(SUM('B1.2'!$T459:$Z459)=7,'B1.2'!E459,"")</f>
        <v/>
      </c>
      <c r="G443" t="str">
        <f>IF(SUM('B1.2'!$T459:$Z459)=7,'B1.2'!F459,"")</f>
        <v/>
      </c>
      <c r="H443" s="188" t="str">
        <f>IF(SUM('B1.2'!$T459:$Z459)=7,'B1.2'!G459,"")</f>
        <v/>
      </c>
      <c r="I443" t="str">
        <f>IF(SUM('B1.2'!$T459:$Z459)=7,'B1.2'!H459,"")</f>
        <v/>
      </c>
      <c r="J443" t="str">
        <f>IF(SUM('B1.2'!$T459:$Z459)=7,'B1.2'!I459,"")</f>
        <v/>
      </c>
    </row>
    <row r="444" spans="1:10" x14ac:dyDescent="0.25">
      <c r="A444" t="str">
        <f>IF(SUM('B1.2'!T460:Z460)=7,'Angaben KH-Standort'!$D$27,"")</f>
        <v/>
      </c>
      <c r="B444" t="str">
        <f>IF(SUM('B1.2'!T460:Z460)=7,'Angaben KH-Standort'!$D$26,"")</f>
        <v/>
      </c>
      <c r="C444" t="str">
        <f>IF(SUM('B1.2'!T460:Z460)=7,'Angaben KH-Standort'!$D$13,"")</f>
        <v/>
      </c>
      <c r="D444" t="str">
        <f>IF(SUM('B1.2'!$T460:$Z460)=7,'B1.2'!C460,"")</f>
        <v/>
      </c>
      <c r="E444" t="str">
        <f>IF(SUM('B1.2'!$T460:$Z460)=7,'B1.2'!D460,"")</f>
        <v/>
      </c>
      <c r="F444" t="str">
        <f>IF(SUM('B1.2'!$T460:$Z460)=7,'B1.2'!E460,"")</f>
        <v/>
      </c>
      <c r="G444" t="str">
        <f>IF(SUM('B1.2'!$T460:$Z460)=7,'B1.2'!F460,"")</f>
        <v/>
      </c>
      <c r="H444" s="188" t="str">
        <f>IF(SUM('B1.2'!$T460:$Z460)=7,'B1.2'!G460,"")</f>
        <v/>
      </c>
      <c r="I444" t="str">
        <f>IF(SUM('B1.2'!$T460:$Z460)=7,'B1.2'!H460,"")</f>
        <v/>
      </c>
      <c r="J444" t="str">
        <f>IF(SUM('B1.2'!$T460:$Z460)=7,'B1.2'!I460,"")</f>
        <v/>
      </c>
    </row>
    <row r="445" spans="1:10" x14ac:dyDescent="0.25">
      <c r="A445" t="str">
        <f>IF(SUM('B1.2'!T461:Z461)=7,'Angaben KH-Standort'!$D$27,"")</f>
        <v/>
      </c>
      <c r="B445" t="str">
        <f>IF(SUM('B1.2'!T461:Z461)=7,'Angaben KH-Standort'!$D$26,"")</f>
        <v/>
      </c>
      <c r="C445" t="str">
        <f>IF(SUM('B1.2'!T461:Z461)=7,'Angaben KH-Standort'!$D$13,"")</f>
        <v/>
      </c>
      <c r="D445" t="str">
        <f>IF(SUM('B1.2'!$T461:$Z461)=7,'B1.2'!C461,"")</f>
        <v/>
      </c>
      <c r="E445" t="str">
        <f>IF(SUM('B1.2'!$T461:$Z461)=7,'B1.2'!D461,"")</f>
        <v/>
      </c>
      <c r="F445" t="str">
        <f>IF(SUM('B1.2'!$T461:$Z461)=7,'B1.2'!E461,"")</f>
        <v/>
      </c>
      <c r="G445" t="str">
        <f>IF(SUM('B1.2'!$T461:$Z461)=7,'B1.2'!F461,"")</f>
        <v/>
      </c>
      <c r="H445" s="188" t="str">
        <f>IF(SUM('B1.2'!$T461:$Z461)=7,'B1.2'!G461,"")</f>
        <v/>
      </c>
      <c r="I445" t="str">
        <f>IF(SUM('B1.2'!$T461:$Z461)=7,'B1.2'!H461,"")</f>
        <v/>
      </c>
      <c r="J445" t="str">
        <f>IF(SUM('B1.2'!$T461:$Z461)=7,'B1.2'!I461,"")</f>
        <v/>
      </c>
    </row>
    <row r="446" spans="1:10" x14ac:dyDescent="0.25">
      <c r="A446" t="str">
        <f>IF(SUM('B1.2'!T462:Z462)=7,'Angaben KH-Standort'!$D$27,"")</f>
        <v/>
      </c>
      <c r="B446" t="str">
        <f>IF(SUM('B1.2'!T462:Z462)=7,'Angaben KH-Standort'!$D$26,"")</f>
        <v/>
      </c>
      <c r="C446" t="str">
        <f>IF(SUM('B1.2'!T462:Z462)=7,'Angaben KH-Standort'!$D$13,"")</f>
        <v/>
      </c>
      <c r="D446" t="str">
        <f>IF(SUM('B1.2'!$T462:$Z462)=7,'B1.2'!C462,"")</f>
        <v/>
      </c>
      <c r="E446" t="str">
        <f>IF(SUM('B1.2'!$T462:$Z462)=7,'B1.2'!D462,"")</f>
        <v/>
      </c>
      <c r="F446" t="str">
        <f>IF(SUM('B1.2'!$T462:$Z462)=7,'B1.2'!E462,"")</f>
        <v/>
      </c>
      <c r="G446" t="str">
        <f>IF(SUM('B1.2'!$T462:$Z462)=7,'B1.2'!F462,"")</f>
        <v/>
      </c>
      <c r="H446" s="188" t="str">
        <f>IF(SUM('B1.2'!$T462:$Z462)=7,'B1.2'!G462,"")</f>
        <v/>
      </c>
      <c r="I446" t="str">
        <f>IF(SUM('B1.2'!$T462:$Z462)=7,'B1.2'!H462,"")</f>
        <v/>
      </c>
      <c r="J446" t="str">
        <f>IF(SUM('B1.2'!$T462:$Z462)=7,'B1.2'!I462,"")</f>
        <v/>
      </c>
    </row>
    <row r="447" spans="1:10" x14ac:dyDescent="0.25">
      <c r="A447" t="str">
        <f>IF(SUM('B1.2'!T463:Z463)=7,'Angaben KH-Standort'!$D$27,"")</f>
        <v/>
      </c>
      <c r="B447" t="str">
        <f>IF(SUM('B1.2'!T463:Z463)=7,'Angaben KH-Standort'!$D$26,"")</f>
        <v/>
      </c>
      <c r="C447" t="str">
        <f>IF(SUM('B1.2'!T463:Z463)=7,'Angaben KH-Standort'!$D$13,"")</f>
        <v/>
      </c>
      <c r="D447" t="str">
        <f>IF(SUM('B1.2'!$T463:$Z463)=7,'B1.2'!C463,"")</f>
        <v/>
      </c>
      <c r="E447" t="str">
        <f>IF(SUM('B1.2'!$T463:$Z463)=7,'B1.2'!D463,"")</f>
        <v/>
      </c>
      <c r="F447" t="str">
        <f>IF(SUM('B1.2'!$T463:$Z463)=7,'B1.2'!E463,"")</f>
        <v/>
      </c>
      <c r="G447" t="str">
        <f>IF(SUM('B1.2'!$T463:$Z463)=7,'B1.2'!F463,"")</f>
        <v/>
      </c>
      <c r="H447" s="188" t="str">
        <f>IF(SUM('B1.2'!$T463:$Z463)=7,'B1.2'!G463,"")</f>
        <v/>
      </c>
      <c r="I447" t="str">
        <f>IF(SUM('B1.2'!$T463:$Z463)=7,'B1.2'!H463,"")</f>
        <v/>
      </c>
      <c r="J447" t="str">
        <f>IF(SUM('B1.2'!$T463:$Z463)=7,'B1.2'!I463,"")</f>
        <v/>
      </c>
    </row>
    <row r="448" spans="1:10" x14ac:dyDescent="0.25">
      <c r="A448" t="str">
        <f>IF(SUM('B1.2'!T464:Z464)=7,'Angaben KH-Standort'!$D$27,"")</f>
        <v/>
      </c>
      <c r="B448" t="str">
        <f>IF(SUM('B1.2'!T464:Z464)=7,'Angaben KH-Standort'!$D$26,"")</f>
        <v/>
      </c>
      <c r="C448" t="str">
        <f>IF(SUM('B1.2'!T464:Z464)=7,'Angaben KH-Standort'!$D$13,"")</f>
        <v/>
      </c>
      <c r="D448" t="str">
        <f>IF(SUM('B1.2'!$T464:$Z464)=7,'B1.2'!C464,"")</f>
        <v/>
      </c>
      <c r="E448" t="str">
        <f>IF(SUM('B1.2'!$T464:$Z464)=7,'B1.2'!D464,"")</f>
        <v/>
      </c>
      <c r="F448" t="str">
        <f>IF(SUM('B1.2'!$T464:$Z464)=7,'B1.2'!E464,"")</f>
        <v/>
      </c>
      <c r="G448" t="str">
        <f>IF(SUM('B1.2'!$T464:$Z464)=7,'B1.2'!F464,"")</f>
        <v/>
      </c>
      <c r="H448" s="188" t="str">
        <f>IF(SUM('B1.2'!$T464:$Z464)=7,'B1.2'!G464,"")</f>
        <v/>
      </c>
      <c r="I448" t="str">
        <f>IF(SUM('B1.2'!$T464:$Z464)=7,'B1.2'!H464,"")</f>
        <v/>
      </c>
      <c r="J448" t="str">
        <f>IF(SUM('B1.2'!$T464:$Z464)=7,'B1.2'!I464,"")</f>
        <v/>
      </c>
    </row>
    <row r="449" spans="1:10" x14ac:dyDescent="0.25">
      <c r="A449" t="str">
        <f>IF(SUM('B1.2'!T465:Z465)=7,'Angaben KH-Standort'!$D$27,"")</f>
        <v/>
      </c>
      <c r="B449" t="str">
        <f>IF(SUM('B1.2'!T465:Z465)=7,'Angaben KH-Standort'!$D$26,"")</f>
        <v/>
      </c>
      <c r="C449" t="str">
        <f>IF(SUM('B1.2'!T465:Z465)=7,'Angaben KH-Standort'!$D$13,"")</f>
        <v/>
      </c>
      <c r="D449" t="str">
        <f>IF(SUM('B1.2'!$T465:$Z465)=7,'B1.2'!C465,"")</f>
        <v/>
      </c>
      <c r="E449" t="str">
        <f>IF(SUM('B1.2'!$T465:$Z465)=7,'B1.2'!D465,"")</f>
        <v/>
      </c>
      <c r="F449" t="str">
        <f>IF(SUM('B1.2'!$T465:$Z465)=7,'B1.2'!E465,"")</f>
        <v/>
      </c>
      <c r="G449" t="str">
        <f>IF(SUM('B1.2'!$T465:$Z465)=7,'B1.2'!F465,"")</f>
        <v/>
      </c>
      <c r="H449" s="188" t="str">
        <f>IF(SUM('B1.2'!$T465:$Z465)=7,'B1.2'!G465,"")</f>
        <v/>
      </c>
      <c r="I449" t="str">
        <f>IF(SUM('B1.2'!$T465:$Z465)=7,'B1.2'!H465,"")</f>
        <v/>
      </c>
      <c r="J449" t="str">
        <f>IF(SUM('B1.2'!$T465:$Z465)=7,'B1.2'!I465,"")</f>
        <v/>
      </c>
    </row>
    <row r="450" spans="1:10" x14ac:dyDescent="0.25">
      <c r="A450" t="str">
        <f>IF(SUM('B1.2'!T466:Z466)=7,'Angaben KH-Standort'!$D$27,"")</f>
        <v/>
      </c>
      <c r="B450" t="str">
        <f>IF(SUM('B1.2'!T466:Z466)=7,'Angaben KH-Standort'!$D$26,"")</f>
        <v/>
      </c>
      <c r="C450" t="str">
        <f>IF(SUM('B1.2'!T466:Z466)=7,'Angaben KH-Standort'!$D$13,"")</f>
        <v/>
      </c>
      <c r="D450" t="str">
        <f>IF(SUM('B1.2'!$T466:$Z466)=7,'B1.2'!C466,"")</f>
        <v/>
      </c>
      <c r="E450" t="str">
        <f>IF(SUM('B1.2'!$T466:$Z466)=7,'B1.2'!D466,"")</f>
        <v/>
      </c>
      <c r="F450" t="str">
        <f>IF(SUM('B1.2'!$T466:$Z466)=7,'B1.2'!E466,"")</f>
        <v/>
      </c>
      <c r="G450" t="str">
        <f>IF(SUM('B1.2'!$T466:$Z466)=7,'B1.2'!F466,"")</f>
        <v/>
      </c>
      <c r="H450" s="188" t="str">
        <f>IF(SUM('B1.2'!$T466:$Z466)=7,'B1.2'!G466,"")</f>
        <v/>
      </c>
      <c r="I450" t="str">
        <f>IF(SUM('B1.2'!$T466:$Z466)=7,'B1.2'!H466,"")</f>
        <v/>
      </c>
      <c r="J450" t="str">
        <f>IF(SUM('B1.2'!$T466:$Z466)=7,'B1.2'!I466,"")</f>
        <v/>
      </c>
    </row>
    <row r="451" spans="1:10" x14ac:dyDescent="0.25">
      <c r="A451" t="str">
        <f>IF(SUM('B1.2'!T467:Z467)=7,'Angaben KH-Standort'!$D$27,"")</f>
        <v/>
      </c>
      <c r="B451" t="str">
        <f>IF(SUM('B1.2'!T467:Z467)=7,'Angaben KH-Standort'!$D$26,"")</f>
        <v/>
      </c>
      <c r="C451" t="str">
        <f>IF(SUM('B1.2'!T467:Z467)=7,'Angaben KH-Standort'!$D$13,"")</f>
        <v/>
      </c>
      <c r="D451" t="str">
        <f>IF(SUM('B1.2'!$T467:$Z467)=7,'B1.2'!C467,"")</f>
        <v/>
      </c>
      <c r="E451" t="str">
        <f>IF(SUM('B1.2'!$T467:$Z467)=7,'B1.2'!D467,"")</f>
        <v/>
      </c>
      <c r="F451" t="str">
        <f>IF(SUM('B1.2'!$T467:$Z467)=7,'B1.2'!E467,"")</f>
        <v/>
      </c>
      <c r="G451" t="str">
        <f>IF(SUM('B1.2'!$T467:$Z467)=7,'B1.2'!F467,"")</f>
        <v/>
      </c>
      <c r="H451" s="188" t="str">
        <f>IF(SUM('B1.2'!$T467:$Z467)=7,'B1.2'!G467,"")</f>
        <v/>
      </c>
      <c r="I451" t="str">
        <f>IF(SUM('B1.2'!$T467:$Z467)=7,'B1.2'!H467,"")</f>
        <v/>
      </c>
      <c r="J451" t="str">
        <f>IF(SUM('B1.2'!$T467:$Z467)=7,'B1.2'!I467,"")</f>
        <v/>
      </c>
    </row>
    <row r="452" spans="1:10" x14ac:dyDescent="0.25">
      <c r="A452" t="str">
        <f>IF(SUM('B1.2'!T468:Z468)=7,'Angaben KH-Standort'!$D$27,"")</f>
        <v/>
      </c>
      <c r="B452" t="str">
        <f>IF(SUM('B1.2'!T468:Z468)=7,'Angaben KH-Standort'!$D$26,"")</f>
        <v/>
      </c>
      <c r="C452" t="str">
        <f>IF(SUM('B1.2'!T468:Z468)=7,'Angaben KH-Standort'!$D$13,"")</f>
        <v/>
      </c>
      <c r="D452" t="str">
        <f>IF(SUM('B1.2'!$T468:$Z468)=7,'B1.2'!C468,"")</f>
        <v/>
      </c>
      <c r="E452" t="str">
        <f>IF(SUM('B1.2'!$T468:$Z468)=7,'B1.2'!D468,"")</f>
        <v/>
      </c>
      <c r="F452" t="str">
        <f>IF(SUM('B1.2'!$T468:$Z468)=7,'B1.2'!E468,"")</f>
        <v/>
      </c>
      <c r="G452" t="str">
        <f>IF(SUM('B1.2'!$T468:$Z468)=7,'B1.2'!F468,"")</f>
        <v/>
      </c>
      <c r="H452" s="188" t="str">
        <f>IF(SUM('B1.2'!$T468:$Z468)=7,'B1.2'!G468,"")</f>
        <v/>
      </c>
      <c r="I452" t="str">
        <f>IF(SUM('B1.2'!$T468:$Z468)=7,'B1.2'!H468,"")</f>
        <v/>
      </c>
      <c r="J452" t="str">
        <f>IF(SUM('B1.2'!$T468:$Z468)=7,'B1.2'!I468,"")</f>
        <v/>
      </c>
    </row>
    <row r="453" spans="1:10" x14ac:dyDescent="0.25">
      <c r="A453" t="str">
        <f>IF(SUM('B1.2'!T469:Z469)=7,'Angaben KH-Standort'!$D$27,"")</f>
        <v/>
      </c>
      <c r="B453" t="str">
        <f>IF(SUM('B1.2'!T469:Z469)=7,'Angaben KH-Standort'!$D$26,"")</f>
        <v/>
      </c>
      <c r="C453" t="str">
        <f>IF(SUM('B1.2'!T469:Z469)=7,'Angaben KH-Standort'!$D$13,"")</f>
        <v/>
      </c>
      <c r="D453" t="str">
        <f>IF(SUM('B1.2'!$T469:$Z469)=7,'B1.2'!C469,"")</f>
        <v/>
      </c>
      <c r="E453" t="str">
        <f>IF(SUM('B1.2'!$T469:$Z469)=7,'B1.2'!D469,"")</f>
        <v/>
      </c>
      <c r="F453" t="str">
        <f>IF(SUM('B1.2'!$T469:$Z469)=7,'B1.2'!E469,"")</f>
        <v/>
      </c>
      <c r="G453" t="str">
        <f>IF(SUM('B1.2'!$T469:$Z469)=7,'B1.2'!F469,"")</f>
        <v/>
      </c>
      <c r="H453" s="188" t="str">
        <f>IF(SUM('B1.2'!$T469:$Z469)=7,'B1.2'!G469,"")</f>
        <v/>
      </c>
      <c r="I453" t="str">
        <f>IF(SUM('B1.2'!$T469:$Z469)=7,'B1.2'!H469,"")</f>
        <v/>
      </c>
      <c r="J453" t="str">
        <f>IF(SUM('B1.2'!$T469:$Z469)=7,'B1.2'!I469,"")</f>
        <v/>
      </c>
    </row>
    <row r="454" spans="1:10" x14ac:dyDescent="0.25">
      <c r="A454" t="str">
        <f>IF(SUM('B1.2'!T470:Z470)=7,'Angaben KH-Standort'!$D$27,"")</f>
        <v/>
      </c>
      <c r="B454" t="str">
        <f>IF(SUM('B1.2'!T470:Z470)=7,'Angaben KH-Standort'!$D$26,"")</f>
        <v/>
      </c>
      <c r="C454" t="str">
        <f>IF(SUM('B1.2'!T470:Z470)=7,'Angaben KH-Standort'!$D$13,"")</f>
        <v/>
      </c>
      <c r="D454" t="str">
        <f>IF(SUM('B1.2'!$T470:$Z470)=7,'B1.2'!C470,"")</f>
        <v/>
      </c>
      <c r="E454" t="str">
        <f>IF(SUM('B1.2'!$T470:$Z470)=7,'B1.2'!D470,"")</f>
        <v/>
      </c>
      <c r="F454" t="str">
        <f>IF(SUM('B1.2'!$T470:$Z470)=7,'B1.2'!E470,"")</f>
        <v/>
      </c>
      <c r="G454" t="str">
        <f>IF(SUM('B1.2'!$T470:$Z470)=7,'B1.2'!F470,"")</f>
        <v/>
      </c>
      <c r="H454" s="188" t="str">
        <f>IF(SUM('B1.2'!$T470:$Z470)=7,'B1.2'!G470,"")</f>
        <v/>
      </c>
      <c r="I454" t="str">
        <f>IF(SUM('B1.2'!$T470:$Z470)=7,'B1.2'!H470,"")</f>
        <v/>
      </c>
      <c r="J454" t="str">
        <f>IF(SUM('B1.2'!$T470:$Z470)=7,'B1.2'!I470,"")</f>
        <v/>
      </c>
    </row>
    <row r="455" spans="1:10" x14ac:dyDescent="0.25">
      <c r="A455" t="str">
        <f>IF(SUM('B1.2'!T471:Z471)=7,'Angaben KH-Standort'!$D$27,"")</f>
        <v/>
      </c>
      <c r="B455" t="str">
        <f>IF(SUM('B1.2'!T471:Z471)=7,'Angaben KH-Standort'!$D$26,"")</f>
        <v/>
      </c>
      <c r="C455" t="str">
        <f>IF(SUM('B1.2'!T471:Z471)=7,'Angaben KH-Standort'!$D$13,"")</f>
        <v/>
      </c>
      <c r="D455" t="str">
        <f>IF(SUM('B1.2'!$T471:$Z471)=7,'B1.2'!C471,"")</f>
        <v/>
      </c>
      <c r="E455" t="str">
        <f>IF(SUM('B1.2'!$T471:$Z471)=7,'B1.2'!D471,"")</f>
        <v/>
      </c>
      <c r="F455" t="str">
        <f>IF(SUM('B1.2'!$T471:$Z471)=7,'B1.2'!E471,"")</f>
        <v/>
      </c>
      <c r="G455" t="str">
        <f>IF(SUM('B1.2'!$T471:$Z471)=7,'B1.2'!F471,"")</f>
        <v/>
      </c>
      <c r="H455" s="188" t="str">
        <f>IF(SUM('B1.2'!$T471:$Z471)=7,'B1.2'!G471,"")</f>
        <v/>
      </c>
      <c r="I455" t="str">
        <f>IF(SUM('B1.2'!$T471:$Z471)=7,'B1.2'!H471,"")</f>
        <v/>
      </c>
      <c r="J455" t="str">
        <f>IF(SUM('B1.2'!$T471:$Z471)=7,'B1.2'!I471,"")</f>
        <v/>
      </c>
    </row>
    <row r="456" spans="1:10" x14ac:dyDescent="0.25">
      <c r="A456" t="str">
        <f>IF(SUM('B1.2'!T472:Z472)=7,'Angaben KH-Standort'!$D$27,"")</f>
        <v/>
      </c>
      <c r="B456" t="str">
        <f>IF(SUM('B1.2'!T472:Z472)=7,'Angaben KH-Standort'!$D$26,"")</f>
        <v/>
      </c>
      <c r="C456" t="str">
        <f>IF(SUM('B1.2'!T472:Z472)=7,'Angaben KH-Standort'!$D$13,"")</f>
        <v/>
      </c>
      <c r="D456" t="str">
        <f>IF(SUM('B1.2'!$T472:$Z472)=7,'B1.2'!C472,"")</f>
        <v/>
      </c>
      <c r="E456" t="str">
        <f>IF(SUM('B1.2'!$T472:$Z472)=7,'B1.2'!D472,"")</f>
        <v/>
      </c>
      <c r="F456" t="str">
        <f>IF(SUM('B1.2'!$T472:$Z472)=7,'B1.2'!E472,"")</f>
        <v/>
      </c>
      <c r="G456" t="str">
        <f>IF(SUM('B1.2'!$T472:$Z472)=7,'B1.2'!F472,"")</f>
        <v/>
      </c>
      <c r="H456" s="188" t="str">
        <f>IF(SUM('B1.2'!$T472:$Z472)=7,'B1.2'!G472,"")</f>
        <v/>
      </c>
      <c r="I456" t="str">
        <f>IF(SUM('B1.2'!$T472:$Z472)=7,'B1.2'!H472,"")</f>
        <v/>
      </c>
      <c r="J456" t="str">
        <f>IF(SUM('B1.2'!$T472:$Z472)=7,'B1.2'!I472,"")</f>
        <v/>
      </c>
    </row>
    <row r="457" spans="1:10" x14ac:dyDescent="0.25">
      <c r="A457" t="str">
        <f>IF(SUM('B1.2'!T473:Z473)=7,'Angaben KH-Standort'!$D$27,"")</f>
        <v/>
      </c>
      <c r="B457" t="str">
        <f>IF(SUM('B1.2'!T473:Z473)=7,'Angaben KH-Standort'!$D$26,"")</f>
        <v/>
      </c>
      <c r="C457" t="str">
        <f>IF(SUM('B1.2'!T473:Z473)=7,'Angaben KH-Standort'!$D$13,"")</f>
        <v/>
      </c>
      <c r="D457" t="str">
        <f>IF(SUM('B1.2'!$T473:$Z473)=7,'B1.2'!C473,"")</f>
        <v/>
      </c>
      <c r="E457" t="str">
        <f>IF(SUM('B1.2'!$T473:$Z473)=7,'B1.2'!D473,"")</f>
        <v/>
      </c>
      <c r="F457" t="str">
        <f>IF(SUM('B1.2'!$T473:$Z473)=7,'B1.2'!E473,"")</f>
        <v/>
      </c>
      <c r="G457" t="str">
        <f>IF(SUM('B1.2'!$T473:$Z473)=7,'B1.2'!F473,"")</f>
        <v/>
      </c>
      <c r="H457" s="188" t="str">
        <f>IF(SUM('B1.2'!$T473:$Z473)=7,'B1.2'!G473,"")</f>
        <v/>
      </c>
      <c r="I457" t="str">
        <f>IF(SUM('B1.2'!$T473:$Z473)=7,'B1.2'!H473,"")</f>
        <v/>
      </c>
      <c r="J457" t="str">
        <f>IF(SUM('B1.2'!$T473:$Z473)=7,'B1.2'!I473,"")</f>
        <v/>
      </c>
    </row>
    <row r="458" spans="1:10" x14ac:dyDescent="0.25">
      <c r="A458" t="str">
        <f>IF(SUM('B1.2'!T474:Z474)=7,'Angaben KH-Standort'!$D$27,"")</f>
        <v/>
      </c>
      <c r="B458" t="str">
        <f>IF(SUM('B1.2'!T474:Z474)=7,'Angaben KH-Standort'!$D$26,"")</f>
        <v/>
      </c>
      <c r="C458" t="str">
        <f>IF(SUM('B1.2'!T474:Z474)=7,'Angaben KH-Standort'!$D$13,"")</f>
        <v/>
      </c>
      <c r="D458" t="str">
        <f>IF(SUM('B1.2'!$T474:$Z474)=7,'B1.2'!C474,"")</f>
        <v/>
      </c>
      <c r="E458" t="str">
        <f>IF(SUM('B1.2'!$T474:$Z474)=7,'B1.2'!D474,"")</f>
        <v/>
      </c>
      <c r="F458" t="str">
        <f>IF(SUM('B1.2'!$T474:$Z474)=7,'B1.2'!E474,"")</f>
        <v/>
      </c>
      <c r="G458" t="str">
        <f>IF(SUM('B1.2'!$T474:$Z474)=7,'B1.2'!F474,"")</f>
        <v/>
      </c>
      <c r="H458" s="188" t="str">
        <f>IF(SUM('B1.2'!$T474:$Z474)=7,'B1.2'!G474,"")</f>
        <v/>
      </c>
      <c r="I458" t="str">
        <f>IF(SUM('B1.2'!$T474:$Z474)=7,'B1.2'!H474,"")</f>
        <v/>
      </c>
      <c r="J458" t="str">
        <f>IF(SUM('B1.2'!$T474:$Z474)=7,'B1.2'!I474,"")</f>
        <v/>
      </c>
    </row>
    <row r="459" spans="1:10" x14ac:dyDescent="0.25">
      <c r="A459" t="str">
        <f>IF(SUM('B1.2'!T475:Z475)=7,'Angaben KH-Standort'!$D$27,"")</f>
        <v/>
      </c>
      <c r="B459" t="str">
        <f>IF(SUM('B1.2'!T475:Z475)=7,'Angaben KH-Standort'!$D$26,"")</f>
        <v/>
      </c>
      <c r="C459" t="str">
        <f>IF(SUM('B1.2'!T475:Z475)=7,'Angaben KH-Standort'!$D$13,"")</f>
        <v/>
      </c>
      <c r="D459" t="str">
        <f>IF(SUM('B1.2'!$T475:$Z475)=7,'B1.2'!C475,"")</f>
        <v/>
      </c>
      <c r="E459" t="str">
        <f>IF(SUM('B1.2'!$T475:$Z475)=7,'B1.2'!D475,"")</f>
        <v/>
      </c>
      <c r="F459" t="str">
        <f>IF(SUM('B1.2'!$T475:$Z475)=7,'B1.2'!E475,"")</f>
        <v/>
      </c>
      <c r="G459" t="str">
        <f>IF(SUM('B1.2'!$T475:$Z475)=7,'B1.2'!F475,"")</f>
        <v/>
      </c>
      <c r="H459" s="188" t="str">
        <f>IF(SUM('B1.2'!$T475:$Z475)=7,'B1.2'!G475,"")</f>
        <v/>
      </c>
      <c r="I459" t="str">
        <f>IF(SUM('B1.2'!$T475:$Z475)=7,'B1.2'!H475,"")</f>
        <v/>
      </c>
      <c r="J459" t="str">
        <f>IF(SUM('B1.2'!$T475:$Z475)=7,'B1.2'!I475,"")</f>
        <v/>
      </c>
    </row>
    <row r="460" spans="1:10" x14ac:dyDescent="0.25">
      <c r="A460" t="str">
        <f>IF(SUM('B1.2'!T476:Z476)=7,'Angaben KH-Standort'!$D$27,"")</f>
        <v/>
      </c>
      <c r="B460" t="str">
        <f>IF(SUM('B1.2'!T476:Z476)=7,'Angaben KH-Standort'!$D$26,"")</f>
        <v/>
      </c>
      <c r="C460" t="str">
        <f>IF(SUM('B1.2'!T476:Z476)=7,'Angaben KH-Standort'!$D$13,"")</f>
        <v/>
      </c>
      <c r="D460" t="str">
        <f>IF(SUM('B1.2'!$T476:$Z476)=7,'B1.2'!C476,"")</f>
        <v/>
      </c>
      <c r="E460" t="str">
        <f>IF(SUM('B1.2'!$T476:$Z476)=7,'B1.2'!D476,"")</f>
        <v/>
      </c>
      <c r="F460" t="str">
        <f>IF(SUM('B1.2'!$T476:$Z476)=7,'B1.2'!E476,"")</f>
        <v/>
      </c>
      <c r="G460" t="str">
        <f>IF(SUM('B1.2'!$T476:$Z476)=7,'B1.2'!F476,"")</f>
        <v/>
      </c>
      <c r="H460" s="188" t="str">
        <f>IF(SUM('B1.2'!$T476:$Z476)=7,'B1.2'!G476,"")</f>
        <v/>
      </c>
      <c r="I460" t="str">
        <f>IF(SUM('B1.2'!$T476:$Z476)=7,'B1.2'!H476,"")</f>
        <v/>
      </c>
      <c r="J460" t="str">
        <f>IF(SUM('B1.2'!$T476:$Z476)=7,'B1.2'!I476,"")</f>
        <v/>
      </c>
    </row>
    <row r="461" spans="1:10" x14ac:dyDescent="0.25">
      <c r="A461" t="str">
        <f>IF(SUM('B1.2'!T477:Z477)=7,'Angaben KH-Standort'!$D$27,"")</f>
        <v/>
      </c>
      <c r="B461" t="str">
        <f>IF(SUM('B1.2'!T477:Z477)=7,'Angaben KH-Standort'!$D$26,"")</f>
        <v/>
      </c>
      <c r="C461" t="str">
        <f>IF(SUM('B1.2'!T477:Z477)=7,'Angaben KH-Standort'!$D$13,"")</f>
        <v/>
      </c>
      <c r="D461" t="str">
        <f>IF(SUM('B1.2'!$T477:$Z477)=7,'B1.2'!C477,"")</f>
        <v/>
      </c>
      <c r="E461" t="str">
        <f>IF(SUM('B1.2'!$T477:$Z477)=7,'B1.2'!D477,"")</f>
        <v/>
      </c>
      <c r="F461" t="str">
        <f>IF(SUM('B1.2'!$T477:$Z477)=7,'B1.2'!E477,"")</f>
        <v/>
      </c>
      <c r="G461" t="str">
        <f>IF(SUM('B1.2'!$T477:$Z477)=7,'B1.2'!F477,"")</f>
        <v/>
      </c>
      <c r="H461" s="188" t="str">
        <f>IF(SUM('B1.2'!$T477:$Z477)=7,'B1.2'!G477,"")</f>
        <v/>
      </c>
      <c r="I461" t="str">
        <f>IF(SUM('B1.2'!$T477:$Z477)=7,'B1.2'!H477,"")</f>
        <v/>
      </c>
      <c r="J461" t="str">
        <f>IF(SUM('B1.2'!$T477:$Z477)=7,'B1.2'!I477,"")</f>
        <v/>
      </c>
    </row>
    <row r="462" spans="1:10" x14ac:dyDescent="0.25">
      <c r="A462" t="str">
        <f>IF(SUM('B1.2'!T478:Z478)=7,'Angaben KH-Standort'!$D$27,"")</f>
        <v/>
      </c>
      <c r="B462" t="str">
        <f>IF(SUM('B1.2'!T478:Z478)=7,'Angaben KH-Standort'!$D$26,"")</f>
        <v/>
      </c>
      <c r="C462" t="str">
        <f>IF(SUM('B1.2'!T478:Z478)=7,'Angaben KH-Standort'!$D$13,"")</f>
        <v/>
      </c>
      <c r="D462" t="str">
        <f>IF(SUM('B1.2'!$T478:$Z478)=7,'B1.2'!C478,"")</f>
        <v/>
      </c>
      <c r="E462" t="str">
        <f>IF(SUM('B1.2'!$T478:$Z478)=7,'B1.2'!D478,"")</f>
        <v/>
      </c>
      <c r="F462" t="str">
        <f>IF(SUM('B1.2'!$T478:$Z478)=7,'B1.2'!E478,"")</f>
        <v/>
      </c>
      <c r="G462" t="str">
        <f>IF(SUM('B1.2'!$T478:$Z478)=7,'B1.2'!F478,"")</f>
        <v/>
      </c>
      <c r="H462" s="188" t="str">
        <f>IF(SUM('B1.2'!$T478:$Z478)=7,'B1.2'!G478,"")</f>
        <v/>
      </c>
      <c r="I462" t="str">
        <f>IF(SUM('B1.2'!$T478:$Z478)=7,'B1.2'!H478,"")</f>
        <v/>
      </c>
      <c r="J462" t="str">
        <f>IF(SUM('B1.2'!$T478:$Z478)=7,'B1.2'!I478,"")</f>
        <v/>
      </c>
    </row>
    <row r="463" spans="1:10" x14ac:dyDescent="0.25">
      <c r="A463" t="str">
        <f>IF(SUM('B1.2'!T479:Z479)=7,'Angaben KH-Standort'!$D$27,"")</f>
        <v/>
      </c>
      <c r="B463" t="str">
        <f>IF(SUM('B1.2'!T479:Z479)=7,'Angaben KH-Standort'!$D$26,"")</f>
        <v/>
      </c>
      <c r="C463" t="str">
        <f>IF(SUM('B1.2'!T479:Z479)=7,'Angaben KH-Standort'!$D$13,"")</f>
        <v/>
      </c>
      <c r="D463" t="str">
        <f>IF(SUM('B1.2'!$T479:$Z479)=7,'B1.2'!C479,"")</f>
        <v/>
      </c>
      <c r="E463" t="str">
        <f>IF(SUM('B1.2'!$T479:$Z479)=7,'B1.2'!D479,"")</f>
        <v/>
      </c>
      <c r="F463" t="str">
        <f>IF(SUM('B1.2'!$T479:$Z479)=7,'B1.2'!E479,"")</f>
        <v/>
      </c>
      <c r="G463" t="str">
        <f>IF(SUM('B1.2'!$T479:$Z479)=7,'B1.2'!F479,"")</f>
        <v/>
      </c>
      <c r="H463" s="188" t="str">
        <f>IF(SUM('B1.2'!$T479:$Z479)=7,'B1.2'!G479,"")</f>
        <v/>
      </c>
      <c r="I463" t="str">
        <f>IF(SUM('B1.2'!$T479:$Z479)=7,'B1.2'!H479,"")</f>
        <v/>
      </c>
      <c r="J463" t="str">
        <f>IF(SUM('B1.2'!$T479:$Z479)=7,'B1.2'!I479,"")</f>
        <v/>
      </c>
    </row>
    <row r="464" spans="1:10" x14ac:dyDescent="0.25">
      <c r="A464" t="str">
        <f>IF(SUM('B1.2'!T480:Z480)=7,'Angaben KH-Standort'!$D$27,"")</f>
        <v/>
      </c>
      <c r="B464" t="str">
        <f>IF(SUM('B1.2'!T480:Z480)=7,'Angaben KH-Standort'!$D$26,"")</f>
        <v/>
      </c>
      <c r="C464" t="str">
        <f>IF(SUM('B1.2'!T480:Z480)=7,'Angaben KH-Standort'!$D$13,"")</f>
        <v/>
      </c>
      <c r="D464" t="str">
        <f>IF(SUM('B1.2'!$T480:$Z480)=7,'B1.2'!C480,"")</f>
        <v/>
      </c>
      <c r="E464" t="str">
        <f>IF(SUM('B1.2'!$T480:$Z480)=7,'B1.2'!D480,"")</f>
        <v/>
      </c>
      <c r="F464" t="str">
        <f>IF(SUM('B1.2'!$T480:$Z480)=7,'B1.2'!E480,"")</f>
        <v/>
      </c>
      <c r="G464" t="str">
        <f>IF(SUM('B1.2'!$T480:$Z480)=7,'B1.2'!F480,"")</f>
        <v/>
      </c>
      <c r="H464" s="188" t="str">
        <f>IF(SUM('B1.2'!$T480:$Z480)=7,'B1.2'!G480,"")</f>
        <v/>
      </c>
      <c r="I464" t="str">
        <f>IF(SUM('B1.2'!$T480:$Z480)=7,'B1.2'!H480,"")</f>
        <v/>
      </c>
      <c r="J464" t="str">
        <f>IF(SUM('B1.2'!$T480:$Z480)=7,'B1.2'!I480,"")</f>
        <v/>
      </c>
    </row>
    <row r="465" spans="1:10" x14ac:dyDescent="0.25">
      <c r="A465" t="str">
        <f>IF(SUM('B1.2'!T481:Z481)=7,'Angaben KH-Standort'!$D$27,"")</f>
        <v/>
      </c>
      <c r="B465" t="str">
        <f>IF(SUM('B1.2'!T481:Z481)=7,'Angaben KH-Standort'!$D$26,"")</f>
        <v/>
      </c>
      <c r="C465" t="str">
        <f>IF(SUM('B1.2'!T481:Z481)=7,'Angaben KH-Standort'!$D$13,"")</f>
        <v/>
      </c>
      <c r="D465" t="str">
        <f>IF(SUM('B1.2'!$T481:$Z481)=7,'B1.2'!C481,"")</f>
        <v/>
      </c>
      <c r="E465" t="str">
        <f>IF(SUM('B1.2'!$T481:$Z481)=7,'B1.2'!D481,"")</f>
        <v/>
      </c>
      <c r="F465" t="str">
        <f>IF(SUM('B1.2'!$T481:$Z481)=7,'B1.2'!E481,"")</f>
        <v/>
      </c>
      <c r="G465" t="str">
        <f>IF(SUM('B1.2'!$T481:$Z481)=7,'B1.2'!F481,"")</f>
        <v/>
      </c>
      <c r="H465" s="188" t="str">
        <f>IF(SUM('B1.2'!$T481:$Z481)=7,'B1.2'!G481,"")</f>
        <v/>
      </c>
      <c r="I465" t="str">
        <f>IF(SUM('B1.2'!$T481:$Z481)=7,'B1.2'!H481,"")</f>
        <v/>
      </c>
      <c r="J465" t="str">
        <f>IF(SUM('B1.2'!$T481:$Z481)=7,'B1.2'!I481,"")</f>
        <v/>
      </c>
    </row>
    <row r="466" spans="1:10" x14ac:dyDescent="0.25">
      <c r="A466" t="str">
        <f>IF(SUM('B1.2'!T482:Z482)=7,'Angaben KH-Standort'!$D$27,"")</f>
        <v/>
      </c>
      <c r="B466" t="str">
        <f>IF(SUM('B1.2'!T482:Z482)=7,'Angaben KH-Standort'!$D$26,"")</f>
        <v/>
      </c>
      <c r="C466" t="str">
        <f>IF(SUM('B1.2'!T482:Z482)=7,'Angaben KH-Standort'!$D$13,"")</f>
        <v/>
      </c>
      <c r="D466" t="str">
        <f>IF(SUM('B1.2'!$T482:$Z482)=7,'B1.2'!C482,"")</f>
        <v/>
      </c>
      <c r="E466" t="str">
        <f>IF(SUM('B1.2'!$T482:$Z482)=7,'B1.2'!D482,"")</f>
        <v/>
      </c>
      <c r="F466" t="str">
        <f>IF(SUM('B1.2'!$T482:$Z482)=7,'B1.2'!E482,"")</f>
        <v/>
      </c>
      <c r="G466" t="str">
        <f>IF(SUM('B1.2'!$T482:$Z482)=7,'B1.2'!F482,"")</f>
        <v/>
      </c>
      <c r="H466" s="188" t="str">
        <f>IF(SUM('B1.2'!$T482:$Z482)=7,'B1.2'!G482,"")</f>
        <v/>
      </c>
      <c r="I466" t="str">
        <f>IF(SUM('B1.2'!$T482:$Z482)=7,'B1.2'!H482,"")</f>
        <v/>
      </c>
      <c r="J466" t="str">
        <f>IF(SUM('B1.2'!$T482:$Z482)=7,'B1.2'!I482,"")</f>
        <v/>
      </c>
    </row>
    <row r="467" spans="1:10" x14ac:dyDescent="0.25">
      <c r="A467" t="str">
        <f>IF(SUM('B1.2'!T483:Z483)=7,'Angaben KH-Standort'!$D$27,"")</f>
        <v/>
      </c>
      <c r="B467" t="str">
        <f>IF(SUM('B1.2'!T483:Z483)=7,'Angaben KH-Standort'!$D$26,"")</f>
        <v/>
      </c>
      <c r="C467" t="str">
        <f>IF(SUM('B1.2'!T483:Z483)=7,'Angaben KH-Standort'!$D$13,"")</f>
        <v/>
      </c>
      <c r="D467" t="str">
        <f>IF(SUM('B1.2'!$T483:$Z483)=7,'B1.2'!C483,"")</f>
        <v/>
      </c>
      <c r="E467" t="str">
        <f>IF(SUM('B1.2'!$T483:$Z483)=7,'B1.2'!D483,"")</f>
        <v/>
      </c>
      <c r="F467" t="str">
        <f>IF(SUM('B1.2'!$T483:$Z483)=7,'B1.2'!E483,"")</f>
        <v/>
      </c>
      <c r="G467" t="str">
        <f>IF(SUM('B1.2'!$T483:$Z483)=7,'B1.2'!F483,"")</f>
        <v/>
      </c>
      <c r="H467" s="188" t="str">
        <f>IF(SUM('B1.2'!$T483:$Z483)=7,'B1.2'!G483,"")</f>
        <v/>
      </c>
      <c r="I467" t="str">
        <f>IF(SUM('B1.2'!$T483:$Z483)=7,'B1.2'!H483,"")</f>
        <v/>
      </c>
      <c r="J467" t="str">
        <f>IF(SUM('B1.2'!$T483:$Z483)=7,'B1.2'!I483,"")</f>
        <v/>
      </c>
    </row>
    <row r="468" spans="1:10" x14ac:dyDescent="0.25">
      <c r="A468" t="str">
        <f>IF(SUM('B1.2'!T484:Z484)=7,'Angaben KH-Standort'!$D$27,"")</f>
        <v/>
      </c>
      <c r="B468" t="str">
        <f>IF(SUM('B1.2'!T484:Z484)=7,'Angaben KH-Standort'!$D$26,"")</f>
        <v/>
      </c>
      <c r="C468" t="str">
        <f>IF(SUM('B1.2'!T484:Z484)=7,'Angaben KH-Standort'!$D$13,"")</f>
        <v/>
      </c>
      <c r="D468" t="str">
        <f>IF(SUM('B1.2'!$T484:$Z484)=7,'B1.2'!C484,"")</f>
        <v/>
      </c>
      <c r="E468" t="str">
        <f>IF(SUM('B1.2'!$T484:$Z484)=7,'B1.2'!D484,"")</f>
        <v/>
      </c>
      <c r="F468" t="str">
        <f>IF(SUM('B1.2'!$T484:$Z484)=7,'B1.2'!E484,"")</f>
        <v/>
      </c>
      <c r="G468" t="str">
        <f>IF(SUM('B1.2'!$T484:$Z484)=7,'B1.2'!F484,"")</f>
        <v/>
      </c>
      <c r="H468" s="188" t="str">
        <f>IF(SUM('B1.2'!$T484:$Z484)=7,'B1.2'!G484,"")</f>
        <v/>
      </c>
      <c r="I468" t="str">
        <f>IF(SUM('B1.2'!$T484:$Z484)=7,'B1.2'!H484,"")</f>
        <v/>
      </c>
      <c r="J468" t="str">
        <f>IF(SUM('B1.2'!$T484:$Z484)=7,'B1.2'!I484,"")</f>
        <v/>
      </c>
    </row>
    <row r="469" spans="1:10" x14ac:dyDescent="0.25">
      <c r="A469" t="str">
        <f>IF(SUM('B1.2'!T485:Z485)=7,'Angaben KH-Standort'!$D$27,"")</f>
        <v/>
      </c>
      <c r="B469" t="str">
        <f>IF(SUM('B1.2'!T485:Z485)=7,'Angaben KH-Standort'!$D$26,"")</f>
        <v/>
      </c>
      <c r="C469" t="str">
        <f>IF(SUM('B1.2'!T485:Z485)=7,'Angaben KH-Standort'!$D$13,"")</f>
        <v/>
      </c>
      <c r="D469" t="str">
        <f>IF(SUM('B1.2'!$T485:$Z485)=7,'B1.2'!C485,"")</f>
        <v/>
      </c>
      <c r="E469" t="str">
        <f>IF(SUM('B1.2'!$T485:$Z485)=7,'B1.2'!D485,"")</f>
        <v/>
      </c>
      <c r="F469" t="str">
        <f>IF(SUM('B1.2'!$T485:$Z485)=7,'B1.2'!E485,"")</f>
        <v/>
      </c>
      <c r="G469" t="str">
        <f>IF(SUM('B1.2'!$T485:$Z485)=7,'B1.2'!F485,"")</f>
        <v/>
      </c>
      <c r="H469" s="188" t="str">
        <f>IF(SUM('B1.2'!$T485:$Z485)=7,'B1.2'!G485,"")</f>
        <v/>
      </c>
      <c r="I469" t="str">
        <f>IF(SUM('B1.2'!$T485:$Z485)=7,'B1.2'!H485,"")</f>
        <v/>
      </c>
      <c r="J469" t="str">
        <f>IF(SUM('B1.2'!$T485:$Z485)=7,'B1.2'!I485,"")</f>
        <v/>
      </c>
    </row>
    <row r="470" spans="1:10" x14ac:dyDescent="0.25">
      <c r="A470" t="str">
        <f>IF(SUM('B1.2'!T486:Z486)=7,'Angaben KH-Standort'!$D$27,"")</f>
        <v/>
      </c>
      <c r="B470" t="str">
        <f>IF(SUM('B1.2'!T486:Z486)=7,'Angaben KH-Standort'!$D$26,"")</f>
        <v/>
      </c>
      <c r="C470" t="str">
        <f>IF(SUM('B1.2'!T486:Z486)=7,'Angaben KH-Standort'!$D$13,"")</f>
        <v/>
      </c>
      <c r="D470" t="str">
        <f>IF(SUM('B1.2'!$T486:$Z486)=7,'B1.2'!C486,"")</f>
        <v/>
      </c>
      <c r="E470" t="str">
        <f>IF(SUM('B1.2'!$T486:$Z486)=7,'B1.2'!D486,"")</f>
        <v/>
      </c>
      <c r="F470" t="str">
        <f>IF(SUM('B1.2'!$T486:$Z486)=7,'B1.2'!E486,"")</f>
        <v/>
      </c>
      <c r="G470" t="str">
        <f>IF(SUM('B1.2'!$T486:$Z486)=7,'B1.2'!F486,"")</f>
        <v/>
      </c>
      <c r="H470" s="188" t="str">
        <f>IF(SUM('B1.2'!$T486:$Z486)=7,'B1.2'!G486,"")</f>
        <v/>
      </c>
      <c r="I470" t="str">
        <f>IF(SUM('B1.2'!$T486:$Z486)=7,'B1.2'!H486,"")</f>
        <v/>
      </c>
      <c r="J470" t="str">
        <f>IF(SUM('B1.2'!$T486:$Z486)=7,'B1.2'!I486,"")</f>
        <v/>
      </c>
    </row>
    <row r="471" spans="1:10" x14ac:dyDescent="0.25">
      <c r="A471" t="str">
        <f>IF(SUM('B1.2'!T487:Z487)=7,'Angaben KH-Standort'!$D$27,"")</f>
        <v/>
      </c>
      <c r="B471" t="str">
        <f>IF(SUM('B1.2'!T487:Z487)=7,'Angaben KH-Standort'!$D$26,"")</f>
        <v/>
      </c>
      <c r="C471" t="str">
        <f>IF(SUM('B1.2'!T487:Z487)=7,'Angaben KH-Standort'!$D$13,"")</f>
        <v/>
      </c>
      <c r="D471" t="str">
        <f>IF(SUM('B1.2'!$T487:$Z487)=7,'B1.2'!C487,"")</f>
        <v/>
      </c>
      <c r="E471" t="str">
        <f>IF(SUM('B1.2'!$T487:$Z487)=7,'B1.2'!D487,"")</f>
        <v/>
      </c>
      <c r="F471" t="str">
        <f>IF(SUM('B1.2'!$T487:$Z487)=7,'B1.2'!E487,"")</f>
        <v/>
      </c>
      <c r="G471" t="str">
        <f>IF(SUM('B1.2'!$T487:$Z487)=7,'B1.2'!F487,"")</f>
        <v/>
      </c>
      <c r="H471" s="188" t="str">
        <f>IF(SUM('B1.2'!$T487:$Z487)=7,'B1.2'!G487,"")</f>
        <v/>
      </c>
      <c r="I471" t="str">
        <f>IF(SUM('B1.2'!$T487:$Z487)=7,'B1.2'!H487,"")</f>
        <v/>
      </c>
      <c r="J471" t="str">
        <f>IF(SUM('B1.2'!$T487:$Z487)=7,'B1.2'!I487,"")</f>
        <v/>
      </c>
    </row>
    <row r="472" spans="1:10" x14ac:dyDescent="0.25">
      <c r="A472" t="str">
        <f>IF(SUM('B1.2'!T488:Z488)=7,'Angaben KH-Standort'!$D$27,"")</f>
        <v/>
      </c>
      <c r="B472" t="str">
        <f>IF(SUM('B1.2'!T488:Z488)=7,'Angaben KH-Standort'!$D$26,"")</f>
        <v/>
      </c>
      <c r="C472" t="str">
        <f>IF(SUM('B1.2'!T488:Z488)=7,'Angaben KH-Standort'!$D$13,"")</f>
        <v/>
      </c>
      <c r="D472" t="str">
        <f>IF(SUM('B1.2'!$T488:$Z488)=7,'B1.2'!C488,"")</f>
        <v/>
      </c>
      <c r="E472" t="str">
        <f>IF(SUM('B1.2'!$T488:$Z488)=7,'B1.2'!D488,"")</f>
        <v/>
      </c>
      <c r="F472" t="str">
        <f>IF(SUM('B1.2'!$T488:$Z488)=7,'B1.2'!E488,"")</f>
        <v/>
      </c>
      <c r="G472" t="str">
        <f>IF(SUM('B1.2'!$T488:$Z488)=7,'B1.2'!F488,"")</f>
        <v/>
      </c>
      <c r="H472" s="188" t="str">
        <f>IF(SUM('B1.2'!$T488:$Z488)=7,'B1.2'!G488,"")</f>
        <v/>
      </c>
      <c r="I472" t="str">
        <f>IF(SUM('B1.2'!$T488:$Z488)=7,'B1.2'!H488,"")</f>
        <v/>
      </c>
      <c r="J472" t="str">
        <f>IF(SUM('B1.2'!$T488:$Z488)=7,'B1.2'!I488,"")</f>
        <v/>
      </c>
    </row>
    <row r="473" spans="1:10" x14ac:dyDescent="0.25">
      <c r="A473" t="str">
        <f>IF(SUM('B1.2'!T489:Z489)=7,'Angaben KH-Standort'!$D$27,"")</f>
        <v/>
      </c>
      <c r="B473" t="str">
        <f>IF(SUM('B1.2'!T489:Z489)=7,'Angaben KH-Standort'!$D$26,"")</f>
        <v/>
      </c>
      <c r="C473" t="str">
        <f>IF(SUM('B1.2'!T489:Z489)=7,'Angaben KH-Standort'!$D$13,"")</f>
        <v/>
      </c>
      <c r="D473" t="str">
        <f>IF(SUM('B1.2'!$T489:$Z489)=7,'B1.2'!C489,"")</f>
        <v/>
      </c>
      <c r="E473" t="str">
        <f>IF(SUM('B1.2'!$T489:$Z489)=7,'B1.2'!D489,"")</f>
        <v/>
      </c>
      <c r="F473" t="str">
        <f>IF(SUM('B1.2'!$T489:$Z489)=7,'B1.2'!E489,"")</f>
        <v/>
      </c>
      <c r="G473" t="str">
        <f>IF(SUM('B1.2'!$T489:$Z489)=7,'B1.2'!F489,"")</f>
        <v/>
      </c>
      <c r="H473" s="188" t="str">
        <f>IF(SUM('B1.2'!$T489:$Z489)=7,'B1.2'!G489,"")</f>
        <v/>
      </c>
      <c r="I473" t="str">
        <f>IF(SUM('B1.2'!$T489:$Z489)=7,'B1.2'!H489,"")</f>
        <v/>
      </c>
      <c r="J473" t="str">
        <f>IF(SUM('B1.2'!$T489:$Z489)=7,'B1.2'!I489,"")</f>
        <v/>
      </c>
    </row>
    <row r="474" spans="1:10" x14ac:dyDescent="0.25">
      <c r="A474" t="str">
        <f>IF(SUM('B1.2'!T490:Z490)=7,'Angaben KH-Standort'!$D$27,"")</f>
        <v/>
      </c>
      <c r="B474" t="str">
        <f>IF(SUM('B1.2'!T490:Z490)=7,'Angaben KH-Standort'!$D$26,"")</f>
        <v/>
      </c>
      <c r="C474" t="str">
        <f>IF(SUM('B1.2'!T490:Z490)=7,'Angaben KH-Standort'!$D$13,"")</f>
        <v/>
      </c>
      <c r="D474" t="str">
        <f>IF(SUM('B1.2'!$T490:$Z490)=7,'B1.2'!C490,"")</f>
        <v/>
      </c>
      <c r="E474" t="str">
        <f>IF(SUM('B1.2'!$T490:$Z490)=7,'B1.2'!D490,"")</f>
        <v/>
      </c>
      <c r="F474" t="str">
        <f>IF(SUM('B1.2'!$T490:$Z490)=7,'B1.2'!E490,"")</f>
        <v/>
      </c>
      <c r="G474" t="str">
        <f>IF(SUM('B1.2'!$T490:$Z490)=7,'B1.2'!F490,"")</f>
        <v/>
      </c>
      <c r="H474" s="188" t="str">
        <f>IF(SUM('B1.2'!$T490:$Z490)=7,'B1.2'!G490,"")</f>
        <v/>
      </c>
      <c r="I474" t="str">
        <f>IF(SUM('B1.2'!$T490:$Z490)=7,'B1.2'!H490,"")</f>
        <v/>
      </c>
      <c r="J474" t="str">
        <f>IF(SUM('B1.2'!$T490:$Z490)=7,'B1.2'!I490,"")</f>
        <v/>
      </c>
    </row>
    <row r="475" spans="1:10" x14ac:dyDescent="0.25">
      <c r="A475" t="str">
        <f>IF(SUM('B1.2'!T491:Z491)=7,'Angaben KH-Standort'!$D$27,"")</f>
        <v/>
      </c>
      <c r="B475" t="str">
        <f>IF(SUM('B1.2'!T491:Z491)=7,'Angaben KH-Standort'!$D$26,"")</f>
        <v/>
      </c>
      <c r="C475" t="str">
        <f>IF(SUM('B1.2'!T491:Z491)=7,'Angaben KH-Standort'!$D$13,"")</f>
        <v/>
      </c>
      <c r="D475" t="str">
        <f>IF(SUM('B1.2'!$T491:$Z491)=7,'B1.2'!C491,"")</f>
        <v/>
      </c>
      <c r="E475" t="str">
        <f>IF(SUM('B1.2'!$T491:$Z491)=7,'B1.2'!D491,"")</f>
        <v/>
      </c>
      <c r="F475" t="str">
        <f>IF(SUM('B1.2'!$T491:$Z491)=7,'B1.2'!E491,"")</f>
        <v/>
      </c>
      <c r="G475" t="str">
        <f>IF(SUM('B1.2'!$T491:$Z491)=7,'B1.2'!F491,"")</f>
        <v/>
      </c>
      <c r="H475" s="188" t="str">
        <f>IF(SUM('B1.2'!$T491:$Z491)=7,'B1.2'!G491,"")</f>
        <v/>
      </c>
      <c r="I475" t="str">
        <f>IF(SUM('B1.2'!$T491:$Z491)=7,'B1.2'!H491,"")</f>
        <v/>
      </c>
      <c r="J475" t="str">
        <f>IF(SUM('B1.2'!$T491:$Z491)=7,'B1.2'!I491,"")</f>
        <v/>
      </c>
    </row>
    <row r="476" spans="1:10" x14ac:dyDescent="0.25">
      <c r="A476" t="str">
        <f>IF(SUM('B1.2'!T492:Z492)=7,'Angaben KH-Standort'!$D$27,"")</f>
        <v/>
      </c>
      <c r="B476" t="str">
        <f>IF(SUM('B1.2'!T492:Z492)=7,'Angaben KH-Standort'!$D$26,"")</f>
        <v/>
      </c>
      <c r="C476" t="str">
        <f>IF(SUM('B1.2'!T492:Z492)=7,'Angaben KH-Standort'!$D$13,"")</f>
        <v/>
      </c>
      <c r="D476" t="str">
        <f>IF(SUM('B1.2'!$T492:$Z492)=7,'B1.2'!C492,"")</f>
        <v/>
      </c>
      <c r="E476" t="str">
        <f>IF(SUM('B1.2'!$T492:$Z492)=7,'B1.2'!D492,"")</f>
        <v/>
      </c>
      <c r="F476" t="str">
        <f>IF(SUM('B1.2'!$T492:$Z492)=7,'B1.2'!E492,"")</f>
        <v/>
      </c>
      <c r="G476" t="str">
        <f>IF(SUM('B1.2'!$T492:$Z492)=7,'B1.2'!F492,"")</f>
        <v/>
      </c>
      <c r="H476" s="188" t="str">
        <f>IF(SUM('B1.2'!$T492:$Z492)=7,'B1.2'!G492,"")</f>
        <v/>
      </c>
      <c r="I476" t="str">
        <f>IF(SUM('B1.2'!$T492:$Z492)=7,'B1.2'!H492,"")</f>
        <v/>
      </c>
      <c r="J476" t="str">
        <f>IF(SUM('B1.2'!$T492:$Z492)=7,'B1.2'!I492,"")</f>
        <v/>
      </c>
    </row>
    <row r="477" spans="1:10" x14ac:dyDescent="0.25">
      <c r="A477" t="str">
        <f>IF(SUM('B1.2'!T493:Z493)=7,'Angaben KH-Standort'!$D$27,"")</f>
        <v/>
      </c>
      <c r="B477" t="str">
        <f>IF(SUM('B1.2'!T493:Z493)=7,'Angaben KH-Standort'!$D$26,"")</f>
        <v/>
      </c>
      <c r="C477" t="str">
        <f>IF(SUM('B1.2'!T493:Z493)=7,'Angaben KH-Standort'!$D$13,"")</f>
        <v/>
      </c>
      <c r="D477" t="str">
        <f>IF(SUM('B1.2'!$T493:$Z493)=7,'B1.2'!C493,"")</f>
        <v/>
      </c>
      <c r="E477" t="str">
        <f>IF(SUM('B1.2'!$T493:$Z493)=7,'B1.2'!D493,"")</f>
        <v/>
      </c>
      <c r="F477" t="str">
        <f>IF(SUM('B1.2'!$T493:$Z493)=7,'B1.2'!E493,"")</f>
        <v/>
      </c>
      <c r="G477" t="str">
        <f>IF(SUM('B1.2'!$T493:$Z493)=7,'B1.2'!F493,"")</f>
        <v/>
      </c>
      <c r="H477" s="188" t="str">
        <f>IF(SUM('B1.2'!$T493:$Z493)=7,'B1.2'!G493,"")</f>
        <v/>
      </c>
      <c r="I477" t="str">
        <f>IF(SUM('B1.2'!$T493:$Z493)=7,'B1.2'!H493,"")</f>
        <v/>
      </c>
      <c r="J477" t="str">
        <f>IF(SUM('B1.2'!$T493:$Z493)=7,'B1.2'!I493,"")</f>
        <v/>
      </c>
    </row>
    <row r="478" spans="1:10" x14ac:dyDescent="0.25">
      <c r="A478" t="str">
        <f>IF(SUM('B1.2'!T494:Z494)=7,'Angaben KH-Standort'!$D$27,"")</f>
        <v/>
      </c>
      <c r="B478" t="str">
        <f>IF(SUM('B1.2'!T494:Z494)=7,'Angaben KH-Standort'!$D$26,"")</f>
        <v/>
      </c>
      <c r="C478" t="str">
        <f>IF(SUM('B1.2'!T494:Z494)=7,'Angaben KH-Standort'!$D$13,"")</f>
        <v/>
      </c>
      <c r="D478" t="str">
        <f>IF(SUM('B1.2'!$T494:$Z494)=7,'B1.2'!C494,"")</f>
        <v/>
      </c>
      <c r="E478" t="str">
        <f>IF(SUM('B1.2'!$T494:$Z494)=7,'B1.2'!D494,"")</f>
        <v/>
      </c>
      <c r="F478" t="str">
        <f>IF(SUM('B1.2'!$T494:$Z494)=7,'B1.2'!E494,"")</f>
        <v/>
      </c>
      <c r="G478" t="str">
        <f>IF(SUM('B1.2'!$T494:$Z494)=7,'B1.2'!F494,"")</f>
        <v/>
      </c>
      <c r="H478" s="188" t="str">
        <f>IF(SUM('B1.2'!$T494:$Z494)=7,'B1.2'!G494,"")</f>
        <v/>
      </c>
      <c r="I478" t="str">
        <f>IF(SUM('B1.2'!$T494:$Z494)=7,'B1.2'!H494,"")</f>
        <v/>
      </c>
      <c r="J478" t="str">
        <f>IF(SUM('B1.2'!$T494:$Z494)=7,'B1.2'!I494,"")</f>
        <v/>
      </c>
    </row>
    <row r="479" spans="1:10" x14ac:dyDescent="0.25">
      <c r="A479" t="str">
        <f>IF(SUM('B1.2'!T495:Z495)=7,'Angaben KH-Standort'!$D$27,"")</f>
        <v/>
      </c>
      <c r="B479" t="str">
        <f>IF(SUM('B1.2'!T495:Z495)=7,'Angaben KH-Standort'!$D$26,"")</f>
        <v/>
      </c>
      <c r="C479" t="str">
        <f>IF(SUM('B1.2'!T495:Z495)=7,'Angaben KH-Standort'!$D$13,"")</f>
        <v/>
      </c>
      <c r="D479" t="str">
        <f>IF(SUM('B1.2'!$T495:$Z495)=7,'B1.2'!C495,"")</f>
        <v/>
      </c>
      <c r="E479" t="str">
        <f>IF(SUM('B1.2'!$T495:$Z495)=7,'B1.2'!D495,"")</f>
        <v/>
      </c>
      <c r="F479" t="str">
        <f>IF(SUM('B1.2'!$T495:$Z495)=7,'B1.2'!E495,"")</f>
        <v/>
      </c>
      <c r="G479" t="str">
        <f>IF(SUM('B1.2'!$T495:$Z495)=7,'B1.2'!F495,"")</f>
        <v/>
      </c>
      <c r="H479" s="188" t="str">
        <f>IF(SUM('B1.2'!$T495:$Z495)=7,'B1.2'!G495,"")</f>
        <v/>
      </c>
      <c r="I479" t="str">
        <f>IF(SUM('B1.2'!$T495:$Z495)=7,'B1.2'!H495,"")</f>
        <v/>
      </c>
      <c r="J479" t="str">
        <f>IF(SUM('B1.2'!$T495:$Z495)=7,'B1.2'!I495,"")</f>
        <v/>
      </c>
    </row>
    <row r="480" spans="1:10" x14ac:dyDescent="0.25">
      <c r="A480" t="str">
        <f>IF(SUM('B1.2'!T496:Z496)=7,'Angaben KH-Standort'!$D$27,"")</f>
        <v/>
      </c>
      <c r="B480" t="str">
        <f>IF(SUM('B1.2'!T496:Z496)=7,'Angaben KH-Standort'!$D$26,"")</f>
        <v/>
      </c>
      <c r="C480" t="str">
        <f>IF(SUM('B1.2'!T496:Z496)=7,'Angaben KH-Standort'!$D$13,"")</f>
        <v/>
      </c>
      <c r="D480" t="str">
        <f>IF(SUM('B1.2'!$T496:$Z496)=7,'B1.2'!C496,"")</f>
        <v/>
      </c>
      <c r="E480" t="str">
        <f>IF(SUM('B1.2'!$T496:$Z496)=7,'B1.2'!D496,"")</f>
        <v/>
      </c>
      <c r="F480" t="str">
        <f>IF(SUM('B1.2'!$T496:$Z496)=7,'B1.2'!E496,"")</f>
        <v/>
      </c>
      <c r="G480" t="str">
        <f>IF(SUM('B1.2'!$T496:$Z496)=7,'B1.2'!F496,"")</f>
        <v/>
      </c>
      <c r="H480" s="188" t="str">
        <f>IF(SUM('B1.2'!$T496:$Z496)=7,'B1.2'!G496,"")</f>
        <v/>
      </c>
      <c r="I480" t="str">
        <f>IF(SUM('B1.2'!$T496:$Z496)=7,'B1.2'!H496,"")</f>
        <v/>
      </c>
      <c r="J480" t="str">
        <f>IF(SUM('B1.2'!$T496:$Z496)=7,'B1.2'!I496,"")</f>
        <v/>
      </c>
    </row>
    <row r="481" spans="1:10" x14ac:dyDescent="0.25">
      <c r="A481" t="str">
        <f>IF(SUM('B1.2'!T497:Z497)=7,'Angaben KH-Standort'!$D$27,"")</f>
        <v/>
      </c>
      <c r="B481" t="str">
        <f>IF(SUM('B1.2'!T497:Z497)=7,'Angaben KH-Standort'!$D$26,"")</f>
        <v/>
      </c>
      <c r="C481" t="str">
        <f>IF(SUM('B1.2'!T497:Z497)=7,'Angaben KH-Standort'!$D$13,"")</f>
        <v/>
      </c>
      <c r="D481" t="str">
        <f>IF(SUM('B1.2'!$T497:$Z497)=7,'B1.2'!C497,"")</f>
        <v/>
      </c>
      <c r="E481" t="str">
        <f>IF(SUM('B1.2'!$T497:$Z497)=7,'B1.2'!D497,"")</f>
        <v/>
      </c>
      <c r="F481" t="str">
        <f>IF(SUM('B1.2'!$T497:$Z497)=7,'B1.2'!E497,"")</f>
        <v/>
      </c>
      <c r="G481" t="str">
        <f>IF(SUM('B1.2'!$T497:$Z497)=7,'B1.2'!F497,"")</f>
        <v/>
      </c>
      <c r="H481" s="188" t="str">
        <f>IF(SUM('B1.2'!$T497:$Z497)=7,'B1.2'!G497,"")</f>
        <v/>
      </c>
      <c r="I481" t="str">
        <f>IF(SUM('B1.2'!$T497:$Z497)=7,'B1.2'!H497,"")</f>
        <v/>
      </c>
      <c r="J481" t="str">
        <f>IF(SUM('B1.2'!$T497:$Z497)=7,'B1.2'!I497,"")</f>
        <v/>
      </c>
    </row>
    <row r="482" spans="1:10" x14ac:dyDescent="0.25">
      <c r="A482" t="str">
        <f>IF(SUM('B1.2'!T498:Z498)=7,'Angaben KH-Standort'!$D$27,"")</f>
        <v/>
      </c>
      <c r="B482" t="str">
        <f>IF(SUM('B1.2'!T498:Z498)=7,'Angaben KH-Standort'!$D$26,"")</f>
        <v/>
      </c>
      <c r="C482" t="str">
        <f>IF(SUM('B1.2'!T498:Z498)=7,'Angaben KH-Standort'!$D$13,"")</f>
        <v/>
      </c>
      <c r="D482" t="str">
        <f>IF(SUM('B1.2'!$T498:$Z498)=7,'B1.2'!C498,"")</f>
        <v/>
      </c>
      <c r="E482" t="str">
        <f>IF(SUM('B1.2'!$T498:$Z498)=7,'B1.2'!D498,"")</f>
        <v/>
      </c>
      <c r="F482" t="str">
        <f>IF(SUM('B1.2'!$T498:$Z498)=7,'B1.2'!E498,"")</f>
        <v/>
      </c>
      <c r="G482" t="str">
        <f>IF(SUM('B1.2'!$T498:$Z498)=7,'B1.2'!F498,"")</f>
        <v/>
      </c>
      <c r="H482" s="188" t="str">
        <f>IF(SUM('B1.2'!$T498:$Z498)=7,'B1.2'!G498,"")</f>
        <v/>
      </c>
      <c r="I482" t="str">
        <f>IF(SUM('B1.2'!$T498:$Z498)=7,'B1.2'!H498,"")</f>
        <v/>
      </c>
      <c r="J482" t="str">
        <f>IF(SUM('B1.2'!$T498:$Z498)=7,'B1.2'!I498,"")</f>
        <v/>
      </c>
    </row>
    <row r="483" spans="1:10" x14ac:dyDescent="0.25">
      <c r="A483" t="str">
        <f>IF(SUM('B1.2'!T499:Z499)=7,'Angaben KH-Standort'!$D$27,"")</f>
        <v/>
      </c>
      <c r="B483" t="str">
        <f>IF(SUM('B1.2'!T499:Z499)=7,'Angaben KH-Standort'!$D$26,"")</f>
        <v/>
      </c>
      <c r="C483" t="str">
        <f>IF(SUM('B1.2'!T499:Z499)=7,'Angaben KH-Standort'!$D$13,"")</f>
        <v/>
      </c>
      <c r="D483" t="str">
        <f>IF(SUM('B1.2'!$T499:$Z499)=7,'B1.2'!C499,"")</f>
        <v/>
      </c>
      <c r="E483" t="str">
        <f>IF(SUM('B1.2'!$T499:$Z499)=7,'B1.2'!D499,"")</f>
        <v/>
      </c>
      <c r="F483" t="str">
        <f>IF(SUM('B1.2'!$T499:$Z499)=7,'B1.2'!E499,"")</f>
        <v/>
      </c>
      <c r="G483" t="str">
        <f>IF(SUM('B1.2'!$T499:$Z499)=7,'B1.2'!F499,"")</f>
        <v/>
      </c>
      <c r="H483" s="188" t="str">
        <f>IF(SUM('B1.2'!$T499:$Z499)=7,'B1.2'!G499,"")</f>
        <v/>
      </c>
      <c r="I483" t="str">
        <f>IF(SUM('B1.2'!$T499:$Z499)=7,'B1.2'!H499,"")</f>
        <v/>
      </c>
      <c r="J483" t="str">
        <f>IF(SUM('B1.2'!$T499:$Z499)=7,'B1.2'!I499,"")</f>
        <v/>
      </c>
    </row>
    <row r="484" spans="1:10" x14ac:dyDescent="0.25">
      <c r="A484" t="str">
        <f>IF(SUM('B1.2'!T500:Z500)=7,'Angaben KH-Standort'!$D$27,"")</f>
        <v/>
      </c>
      <c r="B484" t="str">
        <f>IF(SUM('B1.2'!T500:Z500)=7,'Angaben KH-Standort'!$D$26,"")</f>
        <v/>
      </c>
      <c r="C484" t="str">
        <f>IF(SUM('B1.2'!T500:Z500)=7,'Angaben KH-Standort'!$D$13,"")</f>
        <v/>
      </c>
      <c r="D484" t="str">
        <f>IF(SUM('B1.2'!$T500:$Z500)=7,'B1.2'!C500,"")</f>
        <v/>
      </c>
      <c r="E484" t="str">
        <f>IF(SUM('B1.2'!$T500:$Z500)=7,'B1.2'!D500,"")</f>
        <v/>
      </c>
      <c r="F484" t="str">
        <f>IF(SUM('B1.2'!$T500:$Z500)=7,'B1.2'!E500,"")</f>
        <v/>
      </c>
      <c r="G484" t="str">
        <f>IF(SUM('B1.2'!$T500:$Z500)=7,'B1.2'!F500,"")</f>
        <v/>
      </c>
      <c r="H484" s="188" t="str">
        <f>IF(SUM('B1.2'!$T500:$Z500)=7,'B1.2'!G500,"")</f>
        <v/>
      </c>
      <c r="I484" t="str">
        <f>IF(SUM('B1.2'!$T500:$Z500)=7,'B1.2'!H500,"")</f>
        <v/>
      </c>
      <c r="J484" t="str">
        <f>IF(SUM('B1.2'!$T500:$Z500)=7,'B1.2'!I500,"")</f>
        <v/>
      </c>
    </row>
    <row r="485" spans="1:10" x14ac:dyDescent="0.25">
      <c r="A485" t="str">
        <f>IF(SUM('B1.2'!T501:Z501)=7,'Angaben KH-Standort'!$D$27,"")</f>
        <v/>
      </c>
      <c r="B485" t="str">
        <f>IF(SUM('B1.2'!T501:Z501)=7,'Angaben KH-Standort'!$D$26,"")</f>
        <v/>
      </c>
      <c r="C485" t="str">
        <f>IF(SUM('B1.2'!T501:Z501)=7,'Angaben KH-Standort'!$D$13,"")</f>
        <v/>
      </c>
      <c r="D485" t="str">
        <f>IF(SUM('B1.2'!$T501:$Z501)=7,'B1.2'!C501,"")</f>
        <v/>
      </c>
      <c r="E485" t="str">
        <f>IF(SUM('B1.2'!$T501:$Z501)=7,'B1.2'!D501,"")</f>
        <v/>
      </c>
      <c r="F485" t="str">
        <f>IF(SUM('B1.2'!$T501:$Z501)=7,'B1.2'!E501,"")</f>
        <v/>
      </c>
      <c r="G485" t="str">
        <f>IF(SUM('B1.2'!$T501:$Z501)=7,'B1.2'!F501,"")</f>
        <v/>
      </c>
      <c r="H485" s="188" t="str">
        <f>IF(SUM('B1.2'!$T501:$Z501)=7,'B1.2'!G501,"")</f>
        <v/>
      </c>
      <c r="I485" t="str">
        <f>IF(SUM('B1.2'!$T501:$Z501)=7,'B1.2'!H501,"")</f>
        <v/>
      </c>
      <c r="J485" t="str">
        <f>IF(SUM('B1.2'!$T501:$Z501)=7,'B1.2'!I501,"")</f>
        <v/>
      </c>
    </row>
    <row r="486" spans="1:10" x14ac:dyDescent="0.25">
      <c r="A486" t="str">
        <f>IF(SUM('B1.2'!T502:Z502)=7,'Angaben KH-Standort'!$D$27,"")</f>
        <v/>
      </c>
      <c r="B486" t="str">
        <f>IF(SUM('B1.2'!T502:Z502)=7,'Angaben KH-Standort'!$D$26,"")</f>
        <v/>
      </c>
      <c r="C486" t="str">
        <f>IF(SUM('B1.2'!T502:Z502)=7,'Angaben KH-Standort'!$D$13,"")</f>
        <v/>
      </c>
      <c r="D486" t="str">
        <f>IF(SUM('B1.2'!$T502:$Z502)=7,'B1.2'!C502,"")</f>
        <v/>
      </c>
      <c r="E486" t="str">
        <f>IF(SUM('B1.2'!$T502:$Z502)=7,'B1.2'!D502,"")</f>
        <v/>
      </c>
      <c r="F486" t="str">
        <f>IF(SUM('B1.2'!$T502:$Z502)=7,'B1.2'!E502,"")</f>
        <v/>
      </c>
      <c r="G486" t="str">
        <f>IF(SUM('B1.2'!$T502:$Z502)=7,'B1.2'!F502,"")</f>
        <v/>
      </c>
      <c r="H486" s="188" t="str">
        <f>IF(SUM('B1.2'!$T502:$Z502)=7,'B1.2'!G502,"")</f>
        <v/>
      </c>
      <c r="I486" t="str">
        <f>IF(SUM('B1.2'!$T502:$Z502)=7,'B1.2'!H502,"")</f>
        <v/>
      </c>
      <c r="J486" t="str">
        <f>IF(SUM('B1.2'!$T502:$Z502)=7,'B1.2'!I502,"")</f>
        <v/>
      </c>
    </row>
    <row r="487" spans="1:10" x14ac:dyDescent="0.25">
      <c r="A487" t="str">
        <f>IF(SUM('B1.2'!T503:Z503)=7,'Angaben KH-Standort'!$D$27,"")</f>
        <v/>
      </c>
      <c r="B487" t="str">
        <f>IF(SUM('B1.2'!T503:Z503)=7,'Angaben KH-Standort'!$D$26,"")</f>
        <v/>
      </c>
      <c r="C487" t="str">
        <f>IF(SUM('B1.2'!T503:Z503)=7,'Angaben KH-Standort'!$D$13,"")</f>
        <v/>
      </c>
      <c r="D487" t="str">
        <f>IF(SUM('B1.2'!$T503:$Z503)=7,'B1.2'!C503,"")</f>
        <v/>
      </c>
      <c r="E487" t="str">
        <f>IF(SUM('B1.2'!$T503:$Z503)=7,'B1.2'!D503,"")</f>
        <v/>
      </c>
      <c r="F487" t="str">
        <f>IF(SUM('B1.2'!$T503:$Z503)=7,'B1.2'!E503,"")</f>
        <v/>
      </c>
      <c r="G487" t="str">
        <f>IF(SUM('B1.2'!$T503:$Z503)=7,'B1.2'!F503,"")</f>
        <v/>
      </c>
      <c r="H487" s="188" t="str">
        <f>IF(SUM('B1.2'!$T503:$Z503)=7,'B1.2'!G503,"")</f>
        <v/>
      </c>
      <c r="I487" t="str">
        <f>IF(SUM('B1.2'!$T503:$Z503)=7,'B1.2'!H503,"")</f>
        <v/>
      </c>
      <c r="J487" t="str">
        <f>IF(SUM('B1.2'!$T503:$Z503)=7,'B1.2'!I503,"")</f>
        <v/>
      </c>
    </row>
    <row r="488" spans="1:10" x14ac:dyDescent="0.25">
      <c r="A488" t="str">
        <f>IF(SUM('B1.2'!T504:Z504)=7,'Angaben KH-Standort'!$D$27,"")</f>
        <v/>
      </c>
      <c r="B488" t="str">
        <f>IF(SUM('B1.2'!T504:Z504)=7,'Angaben KH-Standort'!$D$26,"")</f>
        <v/>
      </c>
      <c r="C488" t="str">
        <f>IF(SUM('B1.2'!T504:Z504)=7,'Angaben KH-Standort'!$D$13,"")</f>
        <v/>
      </c>
      <c r="D488" t="str">
        <f>IF(SUM('B1.2'!$T504:$Z504)=7,'B1.2'!C504,"")</f>
        <v/>
      </c>
      <c r="E488" t="str">
        <f>IF(SUM('B1.2'!$T504:$Z504)=7,'B1.2'!D504,"")</f>
        <v/>
      </c>
      <c r="F488" t="str">
        <f>IF(SUM('B1.2'!$T504:$Z504)=7,'B1.2'!E504,"")</f>
        <v/>
      </c>
      <c r="G488" t="str">
        <f>IF(SUM('B1.2'!$T504:$Z504)=7,'B1.2'!F504,"")</f>
        <v/>
      </c>
      <c r="H488" s="188" t="str">
        <f>IF(SUM('B1.2'!$T504:$Z504)=7,'B1.2'!G504,"")</f>
        <v/>
      </c>
      <c r="I488" t="str">
        <f>IF(SUM('B1.2'!$T504:$Z504)=7,'B1.2'!H504,"")</f>
        <v/>
      </c>
      <c r="J488" t="str">
        <f>IF(SUM('B1.2'!$T504:$Z504)=7,'B1.2'!I504,"")</f>
        <v/>
      </c>
    </row>
    <row r="489" spans="1:10" x14ac:dyDescent="0.25">
      <c r="A489" t="str">
        <f>IF(SUM('B1.2'!T505:Z505)=7,'Angaben KH-Standort'!$D$27,"")</f>
        <v/>
      </c>
      <c r="B489" t="str">
        <f>IF(SUM('B1.2'!T505:Z505)=7,'Angaben KH-Standort'!$D$26,"")</f>
        <v/>
      </c>
      <c r="C489" t="str">
        <f>IF(SUM('B1.2'!T505:Z505)=7,'Angaben KH-Standort'!$D$13,"")</f>
        <v/>
      </c>
      <c r="D489" t="str">
        <f>IF(SUM('B1.2'!$T505:$Z505)=7,'B1.2'!C505,"")</f>
        <v/>
      </c>
      <c r="E489" t="str">
        <f>IF(SUM('B1.2'!$T505:$Z505)=7,'B1.2'!D505,"")</f>
        <v/>
      </c>
      <c r="F489" t="str">
        <f>IF(SUM('B1.2'!$T505:$Z505)=7,'B1.2'!E505,"")</f>
        <v/>
      </c>
      <c r="G489" t="str">
        <f>IF(SUM('B1.2'!$T505:$Z505)=7,'B1.2'!F505,"")</f>
        <v/>
      </c>
      <c r="H489" s="188" t="str">
        <f>IF(SUM('B1.2'!$T505:$Z505)=7,'B1.2'!G505,"")</f>
        <v/>
      </c>
      <c r="I489" t="str">
        <f>IF(SUM('B1.2'!$T505:$Z505)=7,'B1.2'!H505,"")</f>
        <v/>
      </c>
      <c r="J489" t="str">
        <f>IF(SUM('B1.2'!$T505:$Z505)=7,'B1.2'!I505,"")</f>
        <v/>
      </c>
    </row>
    <row r="490" spans="1:10" x14ac:dyDescent="0.25">
      <c r="A490" t="str">
        <f>IF(SUM('B1.2'!T506:Z506)=7,'Angaben KH-Standort'!$D$27,"")</f>
        <v/>
      </c>
      <c r="B490" t="str">
        <f>IF(SUM('B1.2'!T506:Z506)=7,'Angaben KH-Standort'!$D$26,"")</f>
        <v/>
      </c>
      <c r="C490" t="str">
        <f>IF(SUM('B1.2'!T506:Z506)=7,'Angaben KH-Standort'!$D$13,"")</f>
        <v/>
      </c>
      <c r="D490" t="str">
        <f>IF(SUM('B1.2'!$T506:$Z506)=7,'B1.2'!C506,"")</f>
        <v/>
      </c>
      <c r="E490" t="str">
        <f>IF(SUM('B1.2'!$T506:$Z506)=7,'B1.2'!D506,"")</f>
        <v/>
      </c>
      <c r="F490" t="str">
        <f>IF(SUM('B1.2'!$T506:$Z506)=7,'B1.2'!E506,"")</f>
        <v/>
      </c>
      <c r="G490" t="str">
        <f>IF(SUM('B1.2'!$T506:$Z506)=7,'B1.2'!F506,"")</f>
        <v/>
      </c>
      <c r="H490" s="188" t="str">
        <f>IF(SUM('B1.2'!$T506:$Z506)=7,'B1.2'!G506,"")</f>
        <v/>
      </c>
      <c r="I490" t="str">
        <f>IF(SUM('B1.2'!$T506:$Z506)=7,'B1.2'!H506,"")</f>
        <v/>
      </c>
      <c r="J490" t="str">
        <f>IF(SUM('B1.2'!$T506:$Z506)=7,'B1.2'!I506,"")</f>
        <v/>
      </c>
    </row>
    <row r="491" spans="1:10" x14ac:dyDescent="0.25">
      <c r="A491" t="str">
        <f>IF(SUM('B1.2'!T507:Z507)=7,'Angaben KH-Standort'!$D$27,"")</f>
        <v/>
      </c>
      <c r="B491" t="str">
        <f>IF(SUM('B1.2'!T507:Z507)=7,'Angaben KH-Standort'!$D$26,"")</f>
        <v/>
      </c>
      <c r="C491" t="str">
        <f>IF(SUM('B1.2'!T507:Z507)=7,'Angaben KH-Standort'!$D$13,"")</f>
        <v/>
      </c>
      <c r="D491" t="str">
        <f>IF(SUM('B1.2'!$T507:$Z507)=7,'B1.2'!C507,"")</f>
        <v/>
      </c>
      <c r="E491" t="str">
        <f>IF(SUM('B1.2'!$T507:$Z507)=7,'B1.2'!D507,"")</f>
        <v/>
      </c>
      <c r="F491" t="str">
        <f>IF(SUM('B1.2'!$T507:$Z507)=7,'B1.2'!E507,"")</f>
        <v/>
      </c>
      <c r="G491" t="str">
        <f>IF(SUM('B1.2'!$T507:$Z507)=7,'B1.2'!F507,"")</f>
        <v/>
      </c>
      <c r="H491" s="188" t="str">
        <f>IF(SUM('B1.2'!$T507:$Z507)=7,'B1.2'!G507,"")</f>
        <v/>
      </c>
      <c r="I491" t="str">
        <f>IF(SUM('B1.2'!$T507:$Z507)=7,'B1.2'!H507,"")</f>
        <v/>
      </c>
      <c r="J491" t="str">
        <f>IF(SUM('B1.2'!$T507:$Z507)=7,'B1.2'!I507,"")</f>
        <v/>
      </c>
    </row>
    <row r="492" spans="1:10" x14ac:dyDescent="0.25">
      <c r="A492" t="str">
        <f>IF(SUM('B1.2'!T508:Z508)=7,'Angaben KH-Standort'!$D$27,"")</f>
        <v/>
      </c>
      <c r="B492" t="str">
        <f>IF(SUM('B1.2'!T508:Z508)=7,'Angaben KH-Standort'!$D$26,"")</f>
        <v/>
      </c>
      <c r="C492" t="str">
        <f>IF(SUM('B1.2'!T508:Z508)=7,'Angaben KH-Standort'!$D$13,"")</f>
        <v/>
      </c>
      <c r="D492" t="str">
        <f>IF(SUM('B1.2'!$T508:$Z508)=7,'B1.2'!C508,"")</f>
        <v/>
      </c>
      <c r="E492" t="str">
        <f>IF(SUM('B1.2'!$T508:$Z508)=7,'B1.2'!D508,"")</f>
        <v/>
      </c>
      <c r="F492" t="str">
        <f>IF(SUM('B1.2'!$T508:$Z508)=7,'B1.2'!E508,"")</f>
        <v/>
      </c>
      <c r="G492" t="str">
        <f>IF(SUM('B1.2'!$T508:$Z508)=7,'B1.2'!F508,"")</f>
        <v/>
      </c>
      <c r="H492" s="188" t="str">
        <f>IF(SUM('B1.2'!$T508:$Z508)=7,'B1.2'!G508,"")</f>
        <v/>
      </c>
      <c r="I492" t="str">
        <f>IF(SUM('B1.2'!$T508:$Z508)=7,'B1.2'!H508,"")</f>
        <v/>
      </c>
      <c r="J492" t="str">
        <f>IF(SUM('B1.2'!$T508:$Z508)=7,'B1.2'!I508,"")</f>
        <v/>
      </c>
    </row>
    <row r="493" spans="1:10" x14ac:dyDescent="0.25">
      <c r="A493" t="str">
        <f>IF(SUM('B1.2'!T509:Z509)=7,'Angaben KH-Standort'!$D$27,"")</f>
        <v/>
      </c>
      <c r="B493" t="str">
        <f>IF(SUM('B1.2'!T509:Z509)=7,'Angaben KH-Standort'!$D$26,"")</f>
        <v/>
      </c>
      <c r="C493" t="str">
        <f>IF(SUM('B1.2'!T509:Z509)=7,'Angaben KH-Standort'!$D$13,"")</f>
        <v/>
      </c>
      <c r="D493" t="str">
        <f>IF(SUM('B1.2'!$T509:$Z509)=7,'B1.2'!C509,"")</f>
        <v/>
      </c>
      <c r="E493" t="str">
        <f>IF(SUM('B1.2'!$T509:$Z509)=7,'B1.2'!D509,"")</f>
        <v/>
      </c>
      <c r="F493" t="str">
        <f>IF(SUM('B1.2'!$T509:$Z509)=7,'B1.2'!E509,"")</f>
        <v/>
      </c>
      <c r="G493" t="str">
        <f>IF(SUM('B1.2'!$T509:$Z509)=7,'B1.2'!F509,"")</f>
        <v/>
      </c>
      <c r="H493" s="188" t="str">
        <f>IF(SUM('B1.2'!$T509:$Z509)=7,'B1.2'!G509,"")</f>
        <v/>
      </c>
      <c r="I493" t="str">
        <f>IF(SUM('B1.2'!$T509:$Z509)=7,'B1.2'!H509,"")</f>
        <v/>
      </c>
      <c r="J493" t="str">
        <f>IF(SUM('B1.2'!$T509:$Z509)=7,'B1.2'!I509,"")</f>
        <v/>
      </c>
    </row>
    <row r="494" spans="1:10" x14ac:dyDescent="0.25">
      <c r="A494" t="str">
        <f>IF(SUM('B1.2'!T510:Z510)=7,'Angaben KH-Standort'!$D$27,"")</f>
        <v/>
      </c>
      <c r="B494" t="str">
        <f>IF(SUM('B1.2'!T510:Z510)=7,'Angaben KH-Standort'!$D$26,"")</f>
        <v/>
      </c>
      <c r="C494" t="str">
        <f>IF(SUM('B1.2'!T510:Z510)=7,'Angaben KH-Standort'!$D$13,"")</f>
        <v/>
      </c>
      <c r="D494" t="str">
        <f>IF(SUM('B1.2'!$T510:$Z510)=7,'B1.2'!C510,"")</f>
        <v/>
      </c>
      <c r="E494" t="str">
        <f>IF(SUM('B1.2'!$T510:$Z510)=7,'B1.2'!D510,"")</f>
        <v/>
      </c>
      <c r="F494" t="str">
        <f>IF(SUM('B1.2'!$T510:$Z510)=7,'B1.2'!E510,"")</f>
        <v/>
      </c>
      <c r="G494" t="str">
        <f>IF(SUM('B1.2'!$T510:$Z510)=7,'B1.2'!F510,"")</f>
        <v/>
      </c>
      <c r="H494" s="188" t="str">
        <f>IF(SUM('B1.2'!$T510:$Z510)=7,'B1.2'!G510,"")</f>
        <v/>
      </c>
      <c r="I494" t="str">
        <f>IF(SUM('B1.2'!$T510:$Z510)=7,'B1.2'!H510,"")</f>
        <v/>
      </c>
      <c r="J494" t="str">
        <f>IF(SUM('B1.2'!$T510:$Z510)=7,'B1.2'!I510,"")</f>
        <v/>
      </c>
    </row>
    <row r="495" spans="1:10" x14ac:dyDescent="0.25">
      <c r="A495" t="str">
        <f>IF(SUM('B1.2'!T511:Z511)=7,'Angaben KH-Standort'!$D$27,"")</f>
        <v/>
      </c>
      <c r="B495" t="str">
        <f>IF(SUM('B1.2'!T511:Z511)=7,'Angaben KH-Standort'!$D$26,"")</f>
        <v/>
      </c>
      <c r="C495" t="str">
        <f>IF(SUM('B1.2'!T511:Z511)=7,'Angaben KH-Standort'!$D$13,"")</f>
        <v/>
      </c>
      <c r="D495" t="str">
        <f>IF(SUM('B1.2'!$T511:$Z511)=7,'B1.2'!C511,"")</f>
        <v/>
      </c>
      <c r="E495" t="str">
        <f>IF(SUM('B1.2'!$T511:$Z511)=7,'B1.2'!D511,"")</f>
        <v/>
      </c>
      <c r="F495" t="str">
        <f>IF(SUM('B1.2'!$T511:$Z511)=7,'B1.2'!E511,"")</f>
        <v/>
      </c>
      <c r="G495" t="str">
        <f>IF(SUM('B1.2'!$T511:$Z511)=7,'B1.2'!F511,"")</f>
        <v/>
      </c>
      <c r="H495" s="188" t="str">
        <f>IF(SUM('B1.2'!$T511:$Z511)=7,'B1.2'!G511,"")</f>
        <v/>
      </c>
      <c r="I495" t="str">
        <f>IF(SUM('B1.2'!$T511:$Z511)=7,'B1.2'!H511,"")</f>
        <v/>
      </c>
      <c r="J495" t="str">
        <f>IF(SUM('B1.2'!$T511:$Z511)=7,'B1.2'!I511,"")</f>
        <v/>
      </c>
    </row>
    <row r="496" spans="1:10" x14ac:dyDescent="0.25">
      <c r="A496" t="str">
        <f>IF(SUM('B1.2'!T512:Z512)=7,'Angaben KH-Standort'!$D$27,"")</f>
        <v/>
      </c>
      <c r="B496" t="str">
        <f>IF(SUM('B1.2'!T512:Z512)=7,'Angaben KH-Standort'!$D$26,"")</f>
        <v/>
      </c>
      <c r="C496" t="str">
        <f>IF(SUM('B1.2'!T512:Z512)=7,'Angaben KH-Standort'!$D$13,"")</f>
        <v/>
      </c>
      <c r="D496" t="str">
        <f>IF(SUM('B1.2'!$T512:$Z512)=7,'B1.2'!C512,"")</f>
        <v/>
      </c>
      <c r="E496" t="str">
        <f>IF(SUM('B1.2'!$T512:$Z512)=7,'B1.2'!D512,"")</f>
        <v/>
      </c>
      <c r="F496" t="str">
        <f>IF(SUM('B1.2'!$T512:$Z512)=7,'B1.2'!E512,"")</f>
        <v/>
      </c>
      <c r="G496" t="str">
        <f>IF(SUM('B1.2'!$T512:$Z512)=7,'B1.2'!F512,"")</f>
        <v/>
      </c>
      <c r="H496" s="188" t="str">
        <f>IF(SUM('B1.2'!$T512:$Z512)=7,'B1.2'!G512,"")</f>
        <v/>
      </c>
      <c r="I496" t="str">
        <f>IF(SUM('B1.2'!$T512:$Z512)=7,'B1.2'!H512,"")</f>
        <v/>
      </c>
      <c r="J496" t="str">
        <f>IF(SUM('B1.2'!$T512:$Z512)=7,'B1.2'!I512,"")</f>
        <v/>
      </c>
    </row>
    <row r="497" spans="1:10" x14ac:dyDescent="0.25">
      <c r="A497" t="str">
        <f>IF(SUM('B1.2'!T513:Z513)=7,'Angaben KH-Standort'!$D$27,"")</f>
        <v/>
      </c>
      <c r="B497" t="str">
        <f>IF(SUM('B1.2'!T513:Z513)=7,'Angaben KH-Standort'!$D$26,"")</f>
        <v/>
      </c>
      <c r="C497" t="str">
        <f>IF(SUM('B1.2'!T513:Z513)=7,'Angaben KH-Standort'!$D$13,"")</f>
        <v/>
      </c>
      <c r="D497" t="str">
        <f>IF(SUM('B1.2'!$T513:$Z513)=7,'B1.2'!C513,"")</f>
        <v/>
      </c>
      <c r="E497" t="str">
        <f>IF(SUM('B1.2'!$T513:$Z513)=7,'B1.2'!D513,"")</f>
        <v/>
      </c>
      <c r="F497" t="str">
        <f>IF(SUM('B1.2'!$T513:$Z513)=7,'B1.2'!E513,"")</f>
        <v/>
      </c>
      <c r="G497" t="str">
        <f>IF(SUM('B1.2'!$T513:$Z513)=7,'B1.2'!F513,"")</f>
        <v/>
      </c>
      <c r="H497" s="188" t="str">
        <f>IF(SUM('B1.2'!$T513:$Z513)=7,'B1.2'!G513,"")</f>
        <v/>
      </c>
      <c r="I497" t="str">
        <f>IF(SUM('B1.2'!$T513:$Z513)=7,'B1.2'!H513,"")</f>
        <v/>
      </c>
      <c r="J497" t="str">
        <f>IF(SUM('B1.2'!$T513:$Z513)=7,'B1.2'!I513,"")</f>
        <v/>
      </c>
    </row>
    <row r="498" spans="1:10" x14ac:dyDescent="0.25">
      <c r="A498" t="str">
        <f>IF(SUM('B1.2'!T514:Z514)=7,'Angaben KH-Standort'!$D$27,"")</f>
        <v/>
      </c>
      <c r="B498" t="str">
        <f>IF(SUM('B1.2'!T514:Z514)=7,'Angaben KH-Standort'!$D$26,"")</f>
        <v/>
      </c>
      <c r="C498" t="str">
        <f>IF(SUM('B1.2'!T514:Z514)=7,'Angaben KH-Standort'!$D$13,"")</f>
        <v/>
      </c>
      <c r="D498" t="str">
        <f>IF(SUM('B1.2'!$T514:$Z514)=7,'B1.2'!C514,"")</f>
        <v/>
      </c>
      <c r="E498" t="str">
        <f>IF(SUM('B1.2'!$T514:$Z514)=7,'B1.2'!D514,"")</f>
        <v/>
      </c>
      <c r="F498" t="str">
        <f>IF(SUM('B1.2'!$T514:$Z514)=7,'B1.2'!E514,"")</f>
        <v/>
      </c>
      <c r="G498" t="str">
        <f>IF(SUM('B1.2'!$T514:$Z514)=7,'B1.2'!F514,"")</f>
        <v/>
      </c>
      <c r="H498" s="188" t="str">
        <f>IF(SUM('B1.2'!$T514:$Z514)=7,'B1.2'!G514,"")</f>
        <v/>
      </c>
      <c r="I498" t="str">
        <f>IF(SUM('B1.2'!$T514:$Z514)=7,'B1.2'!H514,"")</f>
        <v/>
      </c>
      <c r="J498" t="str">
        <f>IF(SUM('B1.2'!$T514:$Z514)=7,'B1.2'!I514,"")</f>
        <v/>
      </c>
    </row>
    <row r="499" spans="1:10" x14ac:dyDescent="0.25">
      <c r="A499" t="str">
        <f>IF(SUM('B1.2'!T515:Z515)=7,'Angaben KH-Standort'!$D$27,"")</f>
        <v/>
      </c>
      <c r="B499" t="str">
        <f>IF(SUM('B1.2'!T515:Z515)=7,'Angaben KH-Standort'!$D$26,"")</f>
        <v/>
      </c>
      <c r="C499" t="str">
        <f>IF(SUM('B1.2'!T515:Z515)=7,'Angaben KH-Standort'!$D$13,"")</f>
        <v/>
      </c>
      <c r="D499" t="str">
        <f>IF(SUM('B1.2'!$T515:$Z515)=7,'B1.2'!C515,"")</f>
        <v/>
      </c>
      <c r="E499" t="str">
        <f>IF(SUM('B1.2'!$T515:$Z515)=7,'B1.2'!D515,"")</f>
        <v/>
      </c>
      <c r="F499" t="str">
        <f>IF(SUM('B1.2'!$T515:$Z515)=7,'B1.2'!E515,"")</f>
        <v/>
      </c>
      <c r="G499" t="str">
        <f>IF(SUM('B1.2'!$T515:$Z515)=7,'B1.2'!F515,"")</f>
        <v/>
      </c>
      <c r="H499" s="188" t="str">
        <f>IF(SUM('B1.2'!$T515:$Z515)=7,'B1.2'!G515,"")</f>
        <v/>
      </c>
      <c r="I499" t="str">
        <f>IF(SUM('B1.2'!$T515:$Z515)=7,'B1.2'!H515,"")</f>
        <v/>
      </c>
      <c r="J499" t="str">
        <f>IF(SUM('B1.2'!$T515:$Z515)=7,'B1.2'!I515,"")</f>
        <v/>
      </c>
    </row>
    <row r="500" spans="1:10" x14ac:dyDescent="0.25">
      <c r="A500" t="str">
        <f>IF(SUM('B1.2'!T516:Z516)=7,'Angaben KH-Standort'!$D$27,"")</f>
        <v/>
      </c>
      <c r="B500" t="str">
        <f>IF(SUM('B1.2'!T516:Z516)=7,'Angaben KH-Standort'!$D$26,"")</f>
        <v/>
      </c>
      <c r="C500" t="str">
        <f>IF(SUM('B1.2'!T516:Z516)=7,'Angaben KH-Standort'!$D$13,"")</f>
        <v/>
      </c>
      <c r="D500" t="str">
        <f>IF(SUM('B1.2'!$T516:$Z516)=7,'B1.2'!C516,"")</f>
        <v/>
      </c>
      <c r="E500" t="str">
        <f>IF(SUM('B1.2'!$T516:$Z516)=7,'B1.2'!D516,"")</f>
        <v/>
      </c>
      <c r="F500" t="str">
        <f>IF(SUM('B1.2'!$T516:$Z516)=7,'B1.2'!E516,"")</f>
        <v/>
      </c>
      <c r="G500" t="str">
        <f>IF(SUM('B1.2'!$T516:$Z516)=7,'B1.2'!F516,"")</f>
        <v/>
      </c>
      <c r="H500" s="188" t="str">
        <f>IF(SUM('B1.2'!$T516:$Z516)=7,'B1.2'!G516,"")</f>
        <v/>
      </c>
      <c r="I500" t="str">
        <f>IF(SUM('B1.2'!$T516:$Z516)=7,'B1.2'!H516,"")</f>
        <v/>
      </c>
      <c r="J500" t="str">
        <f>IF(SUM('B1.2'!$T516:$Z516)=7,'B1.2'!I516,"")</f>
        <v/>
      </c>
    </row>
    <row r="501" spans="1:10" x14ac:dyDescent="0.25">
      <c r="A501" t="str">
        <f>IF(SUM('B1.2'!T517:Z517)=7,'Angaben KH-Standort'!$D$27,"")</f>
        <v/>
      </c>
      <c r="B501" t="str">
        <f>IF(SUM('B1.2'!T517:Z517)=7,'Angaben KH-Standort'!$D$26,"")</f>
        <v/>
      </c>
      <c r="C501" t="str">
        <f>IF(SUM('B1.2'!T517:Z517)=7,'Angaben KH-Standort'!$D$13,"")</f>
        <v/>
      </c>
      <c r="D501" t="str">
        <f>IF(SUM('B1.2'!$T517:$Z517)=7,'B1.2'!C517,"")</f>
        <v/>
      </c>
      <c r="E501" t="str">
        <f>IF(SUM('B1.2'!$T517:$Z517)=7,'B1.2'!D517,"")</f>
        <v/>
      </c>
      <c r="F501" t="str">
        <f>IF(SUM('B1.2'!$T517:$Z517)=7,'B1.2'!E517,"")</f>
        <v/>
      </c>
      <c r="G501" t="str">
        <f>IF(SUM('B1.2'!$T517:$Z517)=7,'B1.2'!F517,"")</f>
        <v/>
      </c>
      <c r="H501" s="188" t="str">
        <f>IF(SUM('B1.2'!$T517:$Z517)=7,'B1.2'!G517,"")</f>
        <v/>
      </c>
      <c r="I501" t="str">
        <f>IF(SUM('B1.2'!$T517:$Z517)=7,'B1.2'!H517,"")</f>
        <v/>
      </c>
      <c r="J501" t="str">
        <f>IF(SUM('B1.2'!$T517:$Z517)=7,'B1.2'!I517,"")</f>
        <v/>
      </c>
    </row>
    <row r="502" spans="1:10" x14ac:dyDescent="0.25">
      <c r="A502" t="str">
        <f>IF(SUM('B1.2'!T518:Z518)=7,'Angaben KH-Standort'!$D$27,"")</f>
        <v/>
      </c>
      <c r="B502" t="str">
        <f>IF(SUM('B1.2'!T518:Z518)=7,'Angaben KH-Standort'!$D$26,"")</f>
        <v/>
      </c>
      <c r="C502" t="str">
        <f>IF(SUM('B1.2'!T518:Z518)=7,'Angaben KH-Standort'!$D$13,"")</f>
        <v/>
      </c>
      <c r="D502" t="str">
        <f>IF(SUM('B1.2'!$T518:$Z518)=7,'B1.2'!C518,"")</f>
        <v/>
      </c>
      <c r="E502" t="str">
        <f>IF(SUM('B1.2'!$T518:$Z518)=7,'B1.2'!D518,"")</f>
        <v/>
      </c>
      <c r="F502" t="str">
        <f>IF(SUM('B1.2'!$T518:$Z518)=7,'B1.2'!E518,"")</f>
        <v/>
      </c>
      <c r="G502" t="str">
        <f>IF(SUM('B1.2'!$T518:$Z518)=7,'B1.2'!F518,"")</f>
        <v/>
      </c>
      <c r="H502" s="188" t="str">
        <f>IF(SUM('B1.2'!$T518:$Z518)=7,'B1.2'!G518,"")</f>
        <v/>
      </c>
      <c r="I502" t="str">
        <f>IF(SUM('B1.2'!$T518:$Z518)=7,'B1.2'!H518,"")</f>
        <v/>
      </c>
      <c r="J502" t="str">
        <f>IF(SUM('B1.2'!$T518:$Z518)=7,'B1.2'!I518,"")</f>
        <v/>
      </c>
    </row>
    <row r="503" spans="1:10" x14ac:dyDescent="0.25">
      <c r="A503" t="str">
        <f>IF(SUM('B1.2'!T519:Z519)=7,'Angaben KH-Standort'!$D$27,"")</f>
        <v/>
      </c>
      <c r="B503" t="str">
        <f>IF(SUM('B1.2'!T519:Z519)=7,'Angaben KH-Standort'!$D$26,"")</f>
        <v/>
      </c>
      <c r="C503" t="str">
        <f>IF(SUM('B1.2'!T519:Z519)=7,'Angaben KH-Standort'!$D$13,"")</f>
        <v/>
      </c>
      <c r="D503" t="str">
        <f>IF(SUM('B1.2'!$T519:$Z519)=7,'B1.2'!C519,"")</f>
        <v/>
      </c>
      <c r="E503" t="str">
        <f>IF(SUM('B1.2'!$T519:$Z519)=7,'B1.2'!D519,"")</f>
        <v/>
      </c>
      <c r="F503" t="str">
        <f>IF(SUM('B1.2'!$T519:$Z519)=7,'B1.2'!E519,"")</f>
        <v/>
      </c>
      <c r="G503" t="str">
        <f>IF(SUM('B1.2'!$T519:$Z519)=7,'B1.2'!F519,"")</f>
        <v/>
      </c>
      <c r="H503" s="188" t="str">
        <f>IF(SUM('B1.2'!$T519:$Z519)=7,'B1.2'!G519,"")</f>
        <v/>
      </c>
      <c r="I503" t="str">
        <f>IF(SUM('B1.2'!$T519:$Z519)=7,'B1.2'!H519,"")</f>
        <v/>
      </c>
      <c r="J503" t="str">
        <f>IF(SUM('B1.2'!$T519:$Z519)=7,'B1.2'!I519,"")</f>
        <v/>
      </c>
    </row>
    <row r="504" spans="1:10" x14ac:dyDescent="0.25">
      <c r="A504" t="str">
        <f>IF(SUM('B1.2'!T520:Z520)=7,'Angaben KH-Standort'!$D$27,"")</f>
        <v/>
      </c>
      <c r="B504" t="str">
        <f>IF(SUM('B1.2'!T520:Z520)=7,'Angaben KH-Standort'!$D$26,"")</f>
        <v/>
      </c>
      <c r="C504" t="str">
        <f>IF(SUM('B1.2'!T520:Z520)=7,'Angaben KH-Standort'!$D$13,"")</f>
        <v/>
      </c>
      <c r="D504" t="str">
        <f>IF(SUM('B1.2'!$T520:$Z520)=7,'B1.2'!C520,"")</f>
        <v/>
      </c>
      <c r="E504" t="str">
        <f>IF(SUM('B1.2'!$T520:$Z520)=7,'B1.2'!D520,"")</f>
        <v/>
      </c>
      <c r="F504" t="str">
        <f>IF(SUM('B1.2'!$T520:$Z520)=7,'B1.2'!E520,"")</f>
        <v/>
      </c>
      <c r="G504" t="str">
        <f>IF(SUM('B1.2'!$T520:$Z520)=7,'B1.2'!F520,"")</f>
        <v/>
      </c>
      <c r="H504" s="188" t="str">
        <f>IF(SUM('B1.2'!$T520:$Z520)=7,'B1.2'!G520,"")</f>
        <v/>
      </c>
      <c r="I504" t="str">
        <f>IF(SUM('B1.2'!$T520:$Z520)=7,'B1.2'!H520,"")</f>
        <v/>
      </c>
      <c r="J504" t="str">
        <f>IF(SUM('B1.2'!$T520:$Z520)=7,'B1.2'!I520,"")</f>
        <v/>
      </c>
    </row>
    <row r="505" spans="1:10" x14ac:dyDescent="0.25">
      <c r="A505" t="str">
        <f>IF(SUM('B1.2'!T521:Z521)=7,'Angaben KH-Standort'!$D$27,"")</f>
        <v/>
      </c>
      <c r="B505" t="str">
        <f>IF(SUM('B1.2'!T521:Z521)=7,'Angaben KH-Standort'!$D$26,"")</f>
        <v/>
      </c>
      <c r="C505" t="str">
        <f>IF(SUM('B1.2'!T521:Z521)=7,'Angaben KH-Standort'!$D$13,"")</f>
        <v/>
      </c>
      <c r="D505" t="str">
        <f>IF(SUM('B1.2'!$T521:$Z521)=7,'B1.2'!C521,"")</f>
        <v/>
      </c>
      <c r="E505" t="str">
        <f>IF(SUM('B1.2'!$T521:$Z521)=7,'B1.2'!D521,"")</f>
        <v/>
      </c>
      <c r="F505" t="str">
        <f>IF(SUM('B1.2'!$T521:$Z521)=7,'B1.2'!E521,"")</f>
        <v/>
      </c>
      <c r="G505" t="str">
        <f>IF(SUM('B1.2'!$T521:$Z521)=7,'B1.2'!F521,"")</f>
        <v/>
      </c>
      <c r="H505" s="188" t="str">
        <f>IF(SUM('B1.2'!$T521:$Z521)=7,'B1.2'!G521,"")</f>
        <v/>
      </c>
      <c r="I505" t="str">
        <f>IF(SUM('B1.2'!$T521:$Z521)=7,'B1.2'!H521,"")</f>
        <v/>
      </c>
      <c r="J505" t="str">
        <f>IF(SUM('B1.2'!$T521:$Z521)=7,'B1.2'!I521,"")</f>
        <v/>
      </c>
    </row>
    <row r="506" spans="1:10" x14ac:dyDescent="0.25">
      <c r="A506" t="str">
        <f>IF(SUM('B1.2'!T522:Z522)=7,'Angaben KH-Standort'!$D$27,"")</f>
        <v/>
      </c>
      <c r="B506" t="str">
        <f>IF(SUM('B1.2'!T522:Z522)=7,'Angaben KH-Standort'!$D$26,"")</f>
        <v/>
      </c>
      <c r="C506" t="str">
        <f>IF(SUM('B1.2'!T522:Z522)=7,'Angaben KH-Standort'!$D$13,"")</f>
        <v/>
      </c>
      <c r="D506" t="str">
        <f>IF(SUM('B1.2'!$T522:$Z522)=7,'B1.2'!C522,"")</f>
        <v/>
      </c>
      <c r="E506" t="str">
        <f>IF(SUM('B1.2'!$T522:$Z522)=7,'B1.2'!D522,"")</f>
        <v/>
      </c>
      <c r="F506" t="str">
        <f>IF(SUM('B1.2'!$T522:$Z522)=7,'B1.2'!E522,"")</f>
        <v/>
      </c>
      <c r="G506" t="str">
        <f>IF(SUM('B1.2'!$T522:$Z522)=7,'B1.2'!F522,"")</f>
        <v/>
      </c>
      <c r="H506" s="188" t="str">
        <f>IF(SUM('B1.2'!$T522:$Z522)=7,'B1.2'!G522,"")</f>
        <v/>
      </c>
      <c r="I506" t="str">
        <f>IF(SUM('B1.2'!$T522:$Z522)=7,'B1.2'!H522,"")</f>
        <v/>
      </c>
      <c r="J506" t="str">
        <f>IF(SUM('B1.2'!$T522:$Z522)=7,'B1.2'!I522,"")</f>
        <v/>
      </c>
    </row>
    <row r="507" spans="1:10" x14ac:dyDescent="0.25">
      <c r="A507" t="str">
        <f>IF(SUM('B1.2'!T523:Z523)=7,'Angaben KH-Standort'!$D$27,"")</f>
        <v/>
      </c>
      <c r="B507" t="str">
        <f>IF(SUM('B1.2'!T523:Z523)=7,'Angaben KH-Standort'!$D$26,"")</f>
        <v/>
      </c>
      <c r="C507" t="str">
        <f>IF(SUM('B1.2'!T523:Z523)=7,'Angaben KH-Standort'!$D$13,"")</f>
        <v/>
      </c>
      <c r="D507" t="str">
        <f>IF(SUM('B1.2'!$T523:$Z523)=7,'B1.2'!C523,"")</f>
        <v/>
      </c>
      <c r="E507" t="str">
        <f>IF(SUM('B1.2'!$T523:$Z523)=7,'B1.2'!D523,"")</f>
        <v/>
      </c>
      <c r="F507" t="str">
        <f>IF(SUM('B1.2'!$T523:$Z523)=7,'B1.2'!E523,"")</f>
        <v/>
      </c>
      <c r="G507" t="str">
        <f>IF(SUM('B1.2'!$T523:$Z523)=7,'B1.2'!F523,"")</f>
        <v/>
      </c>
      <c r="H507" s="188" t="str">
        <f>IF(SUM('B1.2'!$T523:$Z523)=7,'B1.2'!G523,"")</f>
        <v/>
      </c>
      <c r="I507" t="str">
        <f>IF(SUM('B1.2'!$T523:$Z523)=7,'B1.2'!H523,"")</f>
        <v/>
      </c>
      <c r="J507" t="str">
        <f>IF(SUM('B1.2'!$T523:$Z523)=7,'B1.2'!I523,"")</f>
        <v/>
      </c>
    </row>
    <row r="508" spans="1:10" x14ac:dyDescent="0.25">
      <c r="A508" t="str">
        <f>IF(SUM('B1.2'!T524:Z524)=7,'Angaben KH-Standort'!$D$27,"")</f>
        <v/>
      </c>
      <c r="B508" t="str">
        <f>IF(SUM('B1.2'!T524:Z524)=7,'Angaben KH-Standort'!$D$26,"")</f>
        <v/>
      </c>
      <c r="C508" t="str">
        <f>IF(SUM('B1.2'!T524:Z524)=7,'Angaben KH-Standort'!$D$13,"")</f>
        <v/>
      </c>
      <c r="D508" t="str">
        <f>IF(SUM('B1.2'!$T524:$Z524)=7,'B1.2'!C524,"")</f>
        <v/>
      </c>
      <c r="E508" t="str">
        <f>IF(SUM('B1.2'!$T524:$Z524)=7,'B1.2'!D524,"")</f>
        <v/>
      </c>
      <c r="F508" t="str">
        <f>IF(SUM('B1.2'!$T524:$Z524)=7,'B1.2'!E524,"")</f>
        <v/>
      </c>
      <c r="G508" t="str">
        <f>IF(SUM('B1.2'!$T524:$Z524)=7,'B1.2'!F524,"")</f>
        <v/>
      </c>
      <c r="H508" s="188" t="str">
        <f>IF(SUM('B1.2'!$T524:$Z524)=7,'B1.2'!G524,"")</f>
        <v/>
      </c>
      <c r="I508" t="str">
        <f>IF(SUM('B1.2'!$T524:$Z524)=7,'B1.2'!H524,"")</f>
        <v/>
      </c>
      <c r="J508" t="str">
        <f>IF(SUM('B1.2'!$T524:$Z524)=7,'B1.2'!I524,"")</f>
        <v/>
      </c>
    </row>
    <row r="509" spans="1:10" x14ac:dyDescent="0.25">
      <c r="A509" t="str">
        <f>IF(SUM('B1.2'!T525:Z525)=7,'Angaben KH-Standort'!$D$27,"")</f>
        <v/>
      </c>
      <c r="B509" t="str">
        <f>IF(SUM('B1.2'!T525:Z525)=7,'Angaben KH-Standort'!$D$26,"")</f>
        <v/>
      </c>
      <c r="C509" t="str">
        <f>IF(SUM('B1.2'!T525:Z525)=7,'Angaben KH-Standort'!$D$13,"")</f>
        <v/>
      </c>
      <c r="D509" t="str">
        <f>IF(SUM('B1.2'!$T525:$Z525)=7,'B1.2'!C525,"")</f>
        <v/>
      </c>
      <c r="E509" t="str">
        <f>IF(SUM('B1.2'!$T525:$Z525)=7,'B1.2'!D525,"")</f>
        <v/>
      </c>
      <c r="F509" t="str">
        <f>IF(SUM('B1.2'!$T525:$Z525)=7,'B1.2'!E525,"")</f>
        <v/>
      </c>
      <c r="G509" t="str">
        <f>IF(SUM('B1.2'!$T525:$Z525)=7,'B1.2'!F525,"")</f>
        <v/>
      </c>
      <c r="H509" s="188" t="str">
        <f>IF(SUM('B1.2'!$T525:$Z525)=7,'B1.2'!G525,"")</f>
        <v/>
      </c>
      <c r="I509" t="str">
        <f>IF(SUM('B1.2'!$T525:$Z525)=7,'B1.2'!H525,"")</f>
        <v/>
      </c>
      <c r="J509" t="str">
        <f>IF(SUM('B1.2'!$T525:$Z525)=7,'B1.2'!I525,"")</f>
        <v/>
      </c>
    </row>
    <row r="510" spans="1:10" x14ac:dyDescent="0.25">
      <c r="A510" t="str">
        <f>IF(SUM('B1.2'!T526:Z526)=7,'Angaben KH-Standort'!$D$27,"")</f>
        <v/>
      </c>
      <c r="B510" t="str">
        <f>IF(SUM('B1.2'!T526:Z526)=7,'Angaben KH-Standort'!$D$26,"")</f>
        <v/>
      </c>
      <c r="C510" t="str">
        <f>IF(SUM('B1.2'!T526:Z526)=7,'Angaben KH-Standort'!$D$13,"")</f>
        <v/>
      </c>
      <c r="D510" t="str">
        <f>IF(SUM('B1.2'!$T526:$Z526)=7,'B1.2'!C526,"")</f>
        <v/>
      </c>
      <c r="E510" t="str">
        <f>IF(SUM('B1.2'!$T526:$Z526)=7,'B1.2'!D526,"")</f>
        <v/>
      </c>
      <c r="F510" t="str">
        <f>IF(SUM('B1.2'!$T526:$Z526)=7,'B1.2'!E526,"")</f>
        <v/>
      </c>
      <c r="G510" t="str">
        <f>IF(SUM('B1.2'!$T526:$Z526)=7,'B1.2'!F526,"")</f>
        <v/>
      </c>
      <c r="H510" s="188" t="str">
        <f>IF(SUM('B1.2'!$T526:$Z526)=7,'B1.2'!G526,"")</f>
        <v/>
      </c>
      <c r="I510" t="str">
        <f>IF(SUM('B1.2'!$T526:$Z526)=7,'B1.2'!H526,"")</f>
        <v/>
      </c>
      <c r="J510" t="str">
        <f>IF(SUM('B1.2'!$T526:$Z526)=7,'B1.2'!I526,"")</f>
        <v/>
      </c>
    </row>
    <row r="511" spans="1:10" x14ac:dyDescent="0.25">
      <c r="A511" t="str">
        <f>IF(SUM('B1.2'!T527:Z527)=7,'Angaben KH-Standort'!$D$27,"")</f>
        <v/>
      </c>
      <c r="B511" t="str">
        <f>IF(SUM('B1.2'!T527:Z527)=7,'Angaben KH-Standort'!$D$26,"")</f>
        <v/>
      </c>
      <c r="C511" t="str">
        <f>IF(SUM('B1.2'!T527:Z527)=7,'Angaben KH-Standort'!$D$13,"")</f>
        <v/>
      </c>
      <c r="D511" t="str">
        <f>IF(SUM('B1.2'!$T527:$Z527)=7,'B1.2'!C527,"")</f>
        <v/>
      </c>
      <c r="E511" t="str">
        <f>IF(SUM('B1.2'!$T527:$Z527)=7,'B1.2'!D527,"")</f>
        <v/>
      </c>
      <c r="F511" t="str">
        <f>IF(SUM('B1.2'!$T527:$Z527)=7,'B1.2'!E527,"")</f>
        <v/>
      </c>
      <c r="G511" t="str">
        <f>IF(SUM('B1.2'!$T527:$Z527)=7,'B1.2'!F527,"")</f>
        <v/>
      </c>
      <c r="H511" s="188" t="str">
        <f>IF(SUM('B1.2'!$T527:$Z527)=7,'B1.2'!G527,"")</f>
        <v/>
      </c>
      <c r="I511" t="str">
        <f>IF(SUM('B1.2'!$T527:$Z527)=7,'B1.2'!H527,"")</f>
        <v/>
      </c>
      <c r="J511" t="str">
        <f>IF(SUM('B1.2'!$T527:$Z527)=7,'B1.2'!I527,"")</f>
        <v/>
      </c>
    </row>
    <row r="512" spans="1:10" x14ac:dyDescent="0.25">
      <c r="A512" t="str">
        <f>IF(SUM('B1.2'!T528:Z528)=7,'Angaben KH-Standort'!$D$27,"")</f>
        <v/>
      </c>
      <c r="B512" t="str">
        <f>IF(SUM('B1.2'!T528:Z528)=7,'Angaben KH-Standort'!$D$26,"")</f>
        <v/>
      </c>
      <c r="C512" t="str">
        <f>IF(SUM('B1.2'!T528:Z528)=7,'Angaben KH-Standort'!$D$13,"")</f>
        <v/>
      </c>
      <c r="D512" t="str">
        <f>IF(SUM('B1.2'!$T528:$Z528)=7,'B1.2'!C528,"")</f>
        <v/>
      </c>
      <c r="E512" t="str">
        <f>IF(SUM('B1.2'!$T528:$Z528)=7,'B1.2'!D528,"")</f>
        <v/>
      </c>
      <c r="F512" t="str">
        <f>IF(SUM('B1.2'!$T528:$Z528)=7,'B1.2'!E528,"")</f>
        <v/>
      </c>
      <c r="G512" t="str">
        <f>IF(SUM('B1.2'!$T528:$Z528)=7,'B1.2'!F528,"")</f>
        <v/>
      </c>
      <c r="H512" s="188" t="str">
        <f>IF(SUM('B1.2'!$T528:$Z528)=7,'B1.2'!G528,"")</f>
        <v/>
      </c>
      <c r="I512" t="str">
        <f>IF(SUM('B1.2'!$T528:$Z528)=7,'B1.2'!H528,"")</f>
        <v/>
      </c>
      <c r="J512" t="str">
        <f>IF(SUM('B1.2'!$T528:$Z528)=7,'B1.2'!I528,"")</f>
        <v/>
      </c>
    </row>
    <row r="513" spans="1:10" x14ac:dyDescent="0.25">
      <c r="A513" t="str">
        <f>IF(SUM('B1.2'!T529:Z529)=7,'Angaben KH-Standort'!$D$27,"")</f>
        <v/>
      </c>
      <c r="B513" t="str">
        <f>IF(SUM('B1.2'!T529:Z529)=7,'Angaben KH-Standort'!$D$26,"")</f>
        <v/>
      </c>
      <c r="C513" t="str">
        <f>IF(SUM('B1.2'!T529:Z529)=7,'Angaben KH-Standort'!$D$13,"")</f>
        <v/>
      </c>
      <c r="D513" t="str">
        <f>IF(SUM('B1.2'!$T529:$Z529)=7,'B1.2'!C529,"")</f>
        <v/>
      </c>
      <c r="E513" t="str">
        <f>IF(SUM('B1.2'!$T529:$Z529)=7,'B1.2'!D529,"")</f>
        <v/>
      </c>
      <c r="F513" t="str">
        <f>IF(SUM('B1.2'!$T529:$Z529)=7,'B1.2'!E529,"")</f>
        <v/>
      </c>
      <c r="G513" t="str">
        <f>IF(SUM('B1.2'!$T529:$Z529)=7,'B1.2'!F529,"")</f>
        <v/>
      </c>
      <c r="H513" s="188" t="str">
        <f>IF(SUM('B1.2'!$T529:$Z529)=7,'B1.2'!G529,"")</f>
        <v/>
      </c>
      <c r="I513" t="str">
        <f>IF(SUM('B1.2'!$T529:$Z529)=7,'B1.2'!H529,"")</f>
        <v/>
      </c>
      <c r="J513" t="str">
        <f>IF(SUM('B1.2'!$T529:$Z529)=7,'B1.2'!I529,"")</f>
        <v/>
      </c>
    </row>
    <row r="514" spans="1:10" x14ac:dyDescent="0.25">
      <c r="A514" t="str">
        <f>IF(SUM('B1.2'!T530:Z530)=7,'Angaben KH-Standort'!$D$27,"")</f>
        <v/>
      </c>
      <c r="B514" t="str">
        <f>IF(SUM('B1.2'!T530:Z530)=7,'Angaben KH-Standort'!$D$26,"")</f>
        <v/>
      </c>
      <c r="C514" t="str">
        <f>IF(SUM('B1.2'!T530:Z530)=7,'Angaben KH-Standort'!$D$13,"")</f>
        <v/>
      </c>
      <c r="D514" t="str">
        <f>IF(SUM('B1.2'!$T530:$Z530)=7,'B1.2'!C530,"")</f>
        <v/>
      </c>
      <c r="E514" t="str">
        <f>IF(SUM('B1.2'!$T530:$Z530)=7,'B1.2'!D530,"")</f>
        <v/>
      </c>
      <c r="F514" t="str">
        <f>IF(SUM('B1.2'!$T530:$Z530)=7,'B1.2'!E530,"")</f>
        <v/>
      </c>
      <c r="G514" t="str">
        <f>IF(SUM('B1.2'!$T530:$Z530)=7,'B1.2'!F530,"")</f>
        <v/>
      </c>
      <c r="H514" s="188" t="str">
        <f>IF(SUM('B1.2'!$T530:$Z530)=7,'B1.2'!G530,"")</f>
        <v/>
      </c>
      <c r="I514" t="str">
        <f>IF(SUM('B1.2'!$T530:$Z530)=7,'B1.2'!H530,"")</f>
        <v/>
      </c>
      <c r="J514" t="str">
        <f>IF(SUM('B1.2'!$T530:$Z530)=7,'B1.2'!I530,"")</f>
        <v/>
      </c>
    </row>
    <row r="515" spans="1:10" x14ac:dyDescent="0.25">
      <c r="A515" t="str">
        <f>IF(SUM('B1.2'!T531:Z531)=7,'Angaben KH-Standort'!$D$27,"")</f>
        <v/>
      </c>
      <c r="B515" t="str">
        <f>IF(SUM('B1.2'!T531:Z531)=7,'Angaben KH-Standort'!$D$26,"")</f>
        <v/>
      </c>
      <c r="C515" t="str">
        <f>IF(SUM('B1.2'!T531:Z531)=7,'Angaben KH-Standort'!$D$13,"")</f>
        <v/>
      </c>
      <c r="D515" t="str">
        <f>IF(SUM('B1.2'!$T531:$Z531)=7,'B1.2'!C531,"")</f>
        <v/>
      </c>
      <c r="E515" t="str">
        <f>IF(SUM('B1.2'!$T531:$Z531)=7,'B1.2'!D531,"")</f>
        <v/>
      </c>
      <c r="F515" t="str">
        <f>IF(SUM('B1.2'!$T531:$Z531)=7,'B1.2'!E531,"")</f>
        <v/>
      </c>
      <c r="G515" t="str">
        <f>IF(SUM('B1.2'!$T531:$Z531)=7,'B1.2'!F531,"")</f>
        <v/>
      </c>
      <c r="H515" s="188" t="str">
        <f>IF(SUM('B1.2'!$T531:$Z531)=7,'B1.2'!G531,"")</f>
        <v/>
      </c>
      <c r="I515" t="str">
        <f>IF(SUM('B1.2'!$T531:$Z531)=7,'B1.2'!H531,"")</f>
        <v/>
      </c>
      <c r="J515" t="str">
        <f>IF(SUM('B1.2'!$T531:$Z531)=7,'B1.2'!I531,"")</f>
        <v/>
      </c>
    </row>
    <row r="516" spans="1:10" x14ac:dyDescent="0.25">
      <c r="A516" t="str">
        <f>IF(SUM('B1.2'!T532:Z532)=7,'Angaben KH-Standort'!$D$27,"")</f>
        <v/>
      </c>
      <c r="B516" t="str">
        <f>IF(SUM('B1.2'!T532:Z532)=7,'Angaben KH-Standort'!$D$26,"")</f>
        <v/>
      </c>
      <c r="C516" t="str">
        <f>IF(SUM('B1.2'!T532:Z532)=7,'Angaben KH-Standort'!$D$13,"")</f>
        <v/>
      </c>
      <c r="D516" t="str">
        <f>IF(SUM('B1.2'!$T532:$Z532)=7,'B1.2'!C532,"")</f>
        <v/>
      </c>
      <c r="E516" t="str">
        <f>IF(SUM('B1.2'!$T532:$Z532)=7,'B1.2'!D532,"")</f>
        <v/>
      </c>
      <c r="F516" t="str">
        <f>IF(SUM('B1.2'!$T532:$Z532)=7,'B1.2'!E532,"")</f>
        <v/>
      </c>
      <c r="G516" t="str">
        <f>IF(SUM('B1.2'!$T532:$Z532)=7,'B1.2'!F532,"")</f>
        <v/>
      </c>
      <c r="H516" s="188" t="str">
        <f>IF(SUM('B1.2'!$T532:$Z532)=7,'B1.2'!G532,"")</f>
        <v/>
      </c>
      <c r="I516" t="str">
        <f>IF(SUM('B1.2'!$T532:$Z532)=7,'B1.2'!H532,"")</f>
        <v/>
      </c>
      <c r="J516" t="str">
        <f>IF(SUM('B1.2'!$T532:$Z532)=7,'B1.2'!I532,"")</f>
        <v/>
      </c>
    </row>
    <row r="517" spans="1:10" x14ac:dyDescent="0.25">
      <c r="A517" t="str">
        <f>IF(SUM('B1.2'!T533:Z533)=7,'Angaben KH-Standort'!$D$27,"")</f>
        <v/>
      </c>
      <c r="B517" t="str">
        <f>IF(SUM('B1.2'!T533:Z533)=7,'Angaben KH-Standort'!$D$26,"")</f>
        <v/>
      </c>
      <c r="C517" t="str">
        <f>IF(SUM('B1.2'!T533:Z533)=7,'Angaben KH-Standort'!$D$13,"")</f>
        <v/>
      </c>
      <c r="D517" t="str">
        <f>IF(SUM('B1.2'!$T533:$Z533)=7,'B1.2'!C533,"")</f>
        <v/>
      </c>
      <c r="E517" t="str">
        <f>IF(SUM('B1.2'!$T533:$Z533)=7,'B1.2'!D533,"")</f>
        <v/>
      </c>
      <c r="F517" t="str">
        <f>IF(SUM('B1.2'!$T533:$Z533)=7,'B1.2'!E533,"")</f>
        <v/>
      </c>
      <c r="G517" t="str">
        <f>IF(SUM('B1.2'!$T533:$Z533)=7,'B1.2'!F533,"")</f>
        <v/>
      </c>
      <c r="H517" s="188" t="str">
        <f>IF(SUM('B1.2'!$T533:$Z533)=7,'B1.2'!G533,"")</f>
        <v/>
      </c>
      <c r="I517" t="str">
        <f>IF(SUM('B1.2'!$T533:$Z533)=7,'B1.2'!H533,"")</f>
        <v/>
      </c>
      <c r="J517" t="str">
        <f>IF(SUM('B1.2'!$T533:$Z533)=7,'B1.2'!I533,"")</f>
        <v/>
      </c>
    </row>
    <row r="518" spans="1:10" x14ac:dyDescent="0.25">
      <c r="A518" t="str">
        <f>IF(SUM('B1.2'!T534:Z534)=7,'Angaben KH-Standort'!$D$27,"")</f>
        <v/>
      </c>
      <c r="B518" t="str">
        <f>IF(SUM('B1.2'!T534:Z534)=7,'Angaben KH-Standort'!$D$26,"")</f>
        <v/>
      </c>
      <c r="C518" t="str">
        <f>IF(SUM('B1.2'!T534:Z534)=7,'Angaben KH-Standort'!$D$13,"")</f>
        <v/>
      </c>
      <c r="D518" t="str">
        <f>IF(SUM('B1.2'!$T534:$Z534)=7,'B1.2'!C534,"")</f>
        <v/>
      </c>
      <c r="E518" t="str">
        <f>IF(SUM('B1.2'!$T534:$Z534)=7,'B1.2'!D534,"")</f>
        <v/>
      </c>
      <c r="F518" t="str">
        <f>IF(SUM('B1.2'!$T534:$Z534)=7,'B1.2'!E534,"")</f>
        <v/>
      </c>
      <c r="G518" t="str">
        <f>IF(SUM('B1.2'!$T534:$Z534)=7,'B1.2'!F534,"")</f>
        <v/>
      </c>
      <c r="H518" s="188" t="str">
        <f>IF(SUM('B1.2'!$T534:$Z534)=7,'B1.2'!G534,"")</f>
        <v/>
      </c>
      <c r="I518" t="str">
        <f>IF(SUM('B1.2'!$T534:$Z534)=7,'B1.2'!H534,"")</f>
        <v/>
      </c>
      <c r="J518" t="str">
        <f>IF(SUM('B1.2'!$T534:$Z534)=7,'B1.2'!I534,"")</f>
        <v/>
      </c>
    </row>
    <row r="519" spans="1:10" x14ac:dyDescent="0.25">
      <c r="A519" t="str">
        <f>IF(SUM('B1.2'!T535:Z535)=7,'Angaben KH-Standort'!$D$27,"")</f>
        <v/>
      </c>
      <c r="B519" t="str">
        <f>IF(SUM('B1.2'!T535:Z535)=7,'Angaben KH-Standort'!$D$26,"")</f>
        <v/>
      </c>
      <c r="C519" t="str">
        <f>IF(SUM('B1.2'!T535:Z535)=7,'Angaben KH-Standort'!$D$13,"")</f>
        <v/>
      </c>
      <c r="D519" t="str">
        <f>IF(SUM('B1.2'!$T535:$Z535)=7,'B1.2'!C535,"")</f>
        <v/>
      </c>
      <c r="E519" t="str">
        <f>IF(SUM('B1.2'!$T535:$Z535)=7,'B1.2'!D535,"")</f>
        <v/>
      </c>
      <c r="F519" t="str">
        <f>IF(SUM('B1.2'!$T535:$Z535)=7,'B1.2'!E535,"")</f>
        <v/>
      </c>
      <c r="G519" t="str">
        <f>IF(SUM('B1.2'!$T535:$Z535)=7,'B1.2'!F535,"")</f>
        <v/>
      </c>
      <c r="H519" s="188" t="str">
        <f>IF(SUM('B1.2'!$T535:$Z535)=7,'B1.2'!G535,"")</f>
        <v/>
      </c>
      <c r="I519" t="str">
        <f>IF(SUM('B1.2'!$T535:$Z535)=7,'B1.2'!H535,"")</f>
        <v/>
      </c>
      <c r="J519" t="str">
        <f>IF(SUM('B1.2'!$T535:$Z535)=7,'B1.2'!I535,"")</f>
        <v/>
      </c>
    </row>
    <row r="520" spans="1:10" x14ac:dyDescent="0.25">
      <c r="A520" t="str">
        <f>IF(SUM('B1.2'!T536:Z536)=7,'Angaben KH-Standort'!$D$27,"")</f>
        <v/>
      </c>
      <c r="B520" t="str">
        <f>IF(SUM('B1.2'!T536:Z536)=7,'Angaben KH-Standort'!$D$26,"")</f>
        <v/>
      </c>
      <c r="C520" t="str">
        <f>IF(SUM('B1.2'!T536:Z536)=7,'Angaben KH-Standort'!$D$13,"")</f>
        <v/>
      </c>
      <c r="D520" t="str">
        <f>IF(SUM('B1.2'!$T536:$Z536)=7,'B1.2'!C536,"")</f>
        <v/>
      </c>
      <c r="E520" t="str">
        <f>IF(SUM('B1.2'!$T536:$Z536)=7,'B1.2'!D536,"")</f>
        <v/>
      </c>
      <c r="F520" t="str">
        <f>IF(SUM('B1.2'!$T536:$Z536)=7,'B1.2'!E536,"")</f>
        <v/>
      </c>
      <c r="G520" t="str">
        <f>IF(SUM('B1.2'!$T536:$Z536)=7,'B1.2'!F536,"")</f>
        <v/>
      </c>
      <c r="H520" s="188" t="str">
        <f>IF(SUM('B1.2'!$T536:$Z536)=7,'B1.2'!G536,"")</f>
        <v/>
      </c>
      <c r="I520" t="str">
        <f>IF(SUM('B1.2'!$T536:$Z536)=7,'B1.2'!H536,"")</f>
        <v/>
      </c>
      <c r="J520" t="str">
        <f>IF(SUM('B1.2'!$T536:$Z536)=7,'B1.2'!I536,"")</f>
        <v/>
      </c>
    </row>
    <row r="521" spans="1:10" x14ac:dyDescent="0.25">
      <c r="A521" t="str">
        <f>IF(SUM('B1.2'!T537:Z537)=7,'Angaben KH-Standort'!$D$27,"")</f>
        <v/>
      </c>
      <c r="B521" t="str">
        <f>IF(SUM('B1.2'!T537:Z537)=7,'Angaben KH-Standort'!$D$26,"")</f>
        <v/>
      </c>
      <c r="C521" t="str">
        <f>IF(SUM('B1.2'!T537:Z537)=7,'Angaben KH-Standort'!$D$13,"")</f>
        <v/>
      </c>
      <c r="D521" t="str">
        <f>IF(SUM('B1.2'!$T537:$Z537)=7,'B1.2'!C537,"")</f>
        <v/>
      </c>
      <c r="E521" t="str">
        <f>IF(SUM('B1.2'!$T537:$Z537)=7,'B1.2'!D537,"")</f>
        <v/>
      </c>
      <c r="F521" t="str">
        <f>IF(SUM('B1.2'!$T537:$Z537)=7,'B1.2'!E537,"")</f>
        <v/>
      </c>
      <c r="G521" t="str">
        <f>IF(SUM('B1.2'!$T537:$Z537)=7,'B1.2'!F537,"")</f>
        <v/>
      </c>
      <c r="H521" s="188" t="str">
        <f>IF(SUM('B1.2'!$T537:$Z537)=7,'B1.2'!G537,"")</f>
        <v/>
      </c>
      <c r="I521" t="str">
        <f>IF(SUM('B1.2'!$T537:$Z537)=7,'B1.2'!H537,"")</f>
        <v/>
      </c>
      <c r="J521" t="str">
        <f>IF(SUM('B1.2'!$T537:$Z537)=7,'B1.2'!I537,"")</f>
        <v/>
      </c>
    </row>
    <row r="522" spans="1:10" x14ac:dyDescent="0.25">
      <c r="A522" t="str">
        <f>IF(SUM('B1.2'!T538:Z538)=7,'Angaben KH-Standort'!$D$27,"")</f>
        <v/>
      </c>
      <c r="B522" t="str">
        <f>IF(SUM('B1.2'!T538:Z538)=7,'Angaben KH-Standort'!$D$26,"")</f>
        <v/>
      </c>
      <c r="C522" t="str">
        <f>IF(SUM('B1.2'!T538:Z538)=7,'Angaben KH-Standort'!$D$13,"")</f>
        <v/>
      </c>
      <c r="D522" t="str">
        <f>IF(SUM('B1.2'!$T538:$Z538)=7,'B1.2'!C538,"")</f>
        <v/>
      </c>
      <c r="E522" t="str">
        <f>IF(SUM('B1.2'!$T538:$Z538)=7,'B1.2'!D538,"")</f>
        <v/>
      </c>
      <c r="F522" t="str">
        <f>IF(SUM('B1.2'!$T538:$Z538)=7,'B1.2'!E538,"")</f>
        <v/>
      </c>
      <c r="G522" t="str">
        <f>IF(SUM('B1.2'!$T538:$Z538)=7,'B1.2'!F538,"")</f>
        <v/>
      </c>
      <c r="H522" s="188" t="str">
        <f>IF(SUM('B1.2'!$T538:$Z538)=7,'B1.2'!G538,"")</f>
        <v/>
      </c>
      <c r="I522" t="str">
        <f>IF(SUM('B1.2'!$T538:$Z538)=7,'B1.2'!H538,"")</f>
        <v/>
      </c>
      <c r="J522" t="str">
        <f>IF(SUM('B1.2'!$T538:$Z538)=7,'B1.2'!I538,"")</f>
        <v/>
      </c>
    </row>
    <row r="523" spans="1:10" x14ac:dyDescent="0.25">
      <c r="A523" t="str">
        <f>IF(SUM('B1.2'!T539:Z539)=7,'Angaben KH-Standort'!$D$27,"")</f>
        <v/>
      </c>
      <c r="B523" t="str">
        <f>IF(SUM('B1.2'!T539:Z539)=7,'Angaben KH-Standort'!$D$26,"")</f>
        <v/>
      </c>
      <c r="C523" t="str">
        <f>IF(SUM('B1.2'!T539:Z539)=7,'Angaben KH-Standort'!$D$13,"")</f>
        <v/>
      </c>
      <c r="D523" t="str">
        <f>IF(SUM('B1.2'!$T539:$Z539)=7,'B1.2'!C539,"")</f>
        <v/>
      </c>
      <c r="E523" t="str">
        <f>IF(SUM('B1.2'!$T539:$Z539)=7,'B1.2'!D539,"")</f>
        <v/>
      </c>
      <c r="F523" t="str">
        <f>IF(SUM('B1.2'!$T539:$Z539)=7,'B1.2'!E539,"")</f>
        <v/>
      </c>
      <c r="G523" t="str">
        <f>IF(SUM('B1.2'!$T539:$Z539)=7,'B1.2'!F539,"")</f>
        <v/>
      </c>
      <c r="H523" s="188" t="str">
        <f>IF(SUM('B1.2'!$T539:$Z539)=7,'B1.2'!G539,"")</f>
        <v/>
      </c>
      <c r="I523" t="str">
        <f>IF(SUM('B1.2'!$T539:$Z539)=7,'B1.2'!H539,"")</f>
        <v/>
      </c>
      <c r="J523" t="str">
        <f>IF(SUM('B1.2'!$T539:$Z539)=7,'B1.2'!I539,"")</f>
        <v/>
      </c>
    </row>
    <row r="524" spans="1:10" x14ac:dyDescent="0.25">
      <c r="A524" t="str">
        <f>IF(SUM('B1.2'!T540:Z540)=7,'Angaben KH-Standort'!$D$27,"")</f>
        <v/>
      </c>
      <c r="B524" t="str">
        <f>IF(SUM('B1.2'!T540:Z540)=7,'Angaben KH-Standort'!$D$26,"")</f>
        <v/>
      </c>
      <c r="C524" t="str">
        <f>IF(SUM('B1.2'!T540:Z540)=7,'Angaben KH-Standort'!$D$13,"")</f>
        <v/>
      </c>
      <c r="D524" t="str">
        <f>IF(SUM('B1.2'!$T540:$Z540)=7,'B1.2'!C540,"")</f>
        <v/>
      </c>
      <c r="E524" t="str">
        <f>IF(SUM('B1.2'!$T540:$Z540)=7,'B1.2'!D540,"")</f>
        <v/>
      </c>
      <c r="F524" t="str">
        <f>IF(SUM('B1.2'!$T540:$Z540)=7,'B1.2'!E540,"")</f>
        <v/>
      </c>
      <c r="G524" t="str">
        <f>IF(SUM('B1.2'!$T540:$Z540)=7,'B1.2'!F540,"")</f>
        <v/>
      </c>
      <c r="H524" s="188" t="str">
        <f>IF(SUM('B1.2'!$T540:$Z540)=7,'B1.2'!G540,"")</f>
        <v/>
      </c>
      <c r="I524" t="str">
        <f>IF(SUM('B1.2'!$T540:$Z540)=7,'B1.2'!H540,"")</f>
        <v/>
      </c>
      <c r="J524" t="str">
        <f>IF(SUM('B1.2'!$T540:$Z540)=7,'B1.2'!I540,"")</f>
        <v/>
      </c>
    </row>
    <row r="525" spans="1:10" x14ac:dyDescent="0.25">
      <c r="A525" t="str">
        <f>IF(SUM('B1.2'!T541:Z541)=7,'Angaben KH-Standort'!$D$27,"")</f>
        <v/>
      </c>
      <c r="B525" t="str">
        <f>IF(SUM('B1.2'!T541:Z541)=7,'Angaben KH-Standort'!$D$26,"")</f>
        <v/>
      </c>
      <c r="C525" t="str">
        <f>IF(SUM('B1.2'!T541:Z541)=7,'Angaben KH-Standort'!$D$13,"")</f>
        <v/>
      </c>
      <c r="D525" t="str">
        <f>IF(SUM('B1.2'!$T541:$Z541)=7,'B1.2'!C541,"")</f>
        <v/>
      </c>
      <c r="E525" t="str">
        <f>IF(SUM('B1.2'!$T541:$Z541)=7,'B1.2'!D541,"")</f>
        <v/>
      </c>
      <c r="F525" t="str">
        <f>IF(SUM('B1.2'!$T541:$Z541)=7,'B1.2'!E541,"")</f>
        <v/>
      </c>
      <c r="G525" t="str">
        <f>IF(SUM('B1.2'!$T541:$Z541)=7,'B1.2'!F541,"")</f>
        <v/>
      </c>
      <c r="H525" s="188" t="str">
        <f>IF(SUM('B1.2'!$T541:$Z541)=7,'B1.2'!G541,"")</f>
        <v/>
      </c>
      <c r="I525" t="str">
        <f>IF(SUM('B1.2'!$T541:$Z541)=7,'B1.2'!H541,"")</f>
        <v/>
      </c>
      <c r="J525" t="str">
        <f>IF(SUM('B1.2'!$T541:$Z541)=7,'B1.2'!I541,"")</f>
        <v/>
      </c>
    </row>
    <row r="526" spans="1:10" x14ac:dyDescent="0.25">
      <c r="A526" t="str">
        <f>IF(SUM('B1.2'!T542:Z542)=7,'Angaben KH-Standort'!$D$27,"")</f>
        <v/>
      </c>
      <c r="B526" t="str">
        <f>IF(SUM('B1.2'!T542:Z542)=7,'Angaben KH-Standort'!$D$26,"")</f>
        <v/>
      </c>
      <c r="C526" t="str">
        <f>IF(SUM('B1.2'!T542:Z542)=7,'Angaben KH-Standort'!$D$13,"")</f>
        <v/>
      </c>
      <c r="D526" t="str">
        <f>IF(SUM('B1.2'!$T542:$Z542)=7,'B1.2'!C542,"")</f>
        <v/>
      </c>
      <c r="E526" t="str">
        <f>IF(SUM('B1.2'!$T542:$Z542)=7,'B1.2'!D542,"")</f>
        <v/>
      </c>
      <c r="F526" t="str">
        <f>IF(SUM('B1.2'!$T542:$Z542)=7,'B1.2'!E542,"")</f>
        <v/>
      </c>
      <c r="G526" t="str">
        <f>IF(SUM('B1.2'!$T542:$Z542)=7,'B1.2'!F542,"")</f>
        <v/>
      </c>
      <c r="H526" s="188" t="str">
        <f>IF(SUM('B1.2'!$T542:$Z542)=7,'B1.2'!G542,"")</f>
        <v/>
      </c>
      <c r="I526" t="str">
        <f>IF(SUM('B1.2'!$T542:$Z542)=7,'B1.2'!H542,"")</f>
        <v/>
      </c>
      <c r="J526" t="str">
        <f>IF(SUM('B1.2'!$T542:$Z542)=7,'B1.2'!I542,"")</f>
        <v/>
      </c>
    </row>
    <row r="527" spans="1:10" x14ac:dyDescent="0.25">
      <c r="A527" t="str">
        <f>IF(SUM('B1.2'!T543:Z543)=7,'Angaben KH-Standort'!$D$27,"")</f>
        <v/>
      </c>
      <c r="B527" t="str">
        <f>IF(SUM('B1.2'!T543:Z543)=7,'Angaben KH-Standort'!$D$26,"")</f>
        <v/>
      </c>
      <c r="C527" t="str">
        <f>IF(SUM('B1.2'!T543:Z543)=7,'Angaben KH-Standort'!$D$13,"")</f>
        <v/>
      </c>
      <c r="D527" t="str">
        <f>IF(SUM('B1.2'!$T543:$Z543)=7,'B1.2'!C543,"")</f>
        <v/>
      </c>
      <c r="E527" t="str">
        <f>IF(SUM('B1.2'!$T543:$Z543)=7,'B1.2'!D543,"")</f>
        <v/>
      </c>
      <c r="F527" t="str">
        <f>IF(SUM('B1.2'!$T543:$Z543)=7,'B1.2'!E543,"")</f>
        <v/>
      </c>
      <c r="G527" t="str">
        <f>IF(SUM('B1.2'!$T543:$Z543)=7,'B1.2'!F543,"")</f>
        <v/>
      </c>
      <c r="H527" s="188" t="str">
        <f>IF(SUM('B1.2'!$T543:$Z543)=7,'B1.2'!G543,"")</f>
        <v/>
      </c>
      <c r="I527" t="str">
        <f>IF(SUM('B1.2'!$T543:$Z543)=7,'B1.2'!H543,"")</f>
        <v/>
      </c>
      <c r="J527" t="str">
        <f>IF(SUM('B1.2'!$T543:$Z543)=7,'B1.2'!I543,"")</f>
        <v/>
      </c>
    </row>
    <row r="528" spans="1:10" x14ac:dyDescent="0.25">
      <c r="A528" t="str">
        <f>IF(SUM('B1.2'!T544:Z544)=7,'Angaben KH-Standort'!$D$27,"")</f>
        <v/>
      </c>
      <c r="B528" t="str">
        <f>IF(SUM('B1.2'!T544:Z544)=7,'Angaben KH-Standort'!$D$26,"")</f>
        <v/>
      </c>
      <c r="C528" t="str">
        <f>IF(SUM('B1.2'!T544:Z544)=7,'Angaben KH-Standort'!$D$13,"")</f>
        <v/>
      </c>
      <c r="D528" t="str">
        <f>IF(SUM('B1.2'!$T544:$Z544)=7,'B1.2'!C544,"")</f>
        <v/>
      </c>
      <c r="E528" t="str">
        <f>IF(SUM('B1.2'!$T544:$Z544)=7,'B1.2'!D544,"")</f>
        <v/>
      </c>
      <c r="F528" t="str">
        <f>IF(SUM('B1.2'!$T544:$Z544)=7,'B1.2'!E544,"")</f>
        <v/>
      </c>
      <c r="G528" t="str">
        <f>IF(SUM('B1.2'!$T544:$Z544)=7,'B1.2'!F544,"")</f>
        <v/>
      </c>
      <c r="H528" s="188" t="str">
        <f>IF(SUM('B1.2'!$T544:$Z544)=7,'B1.2'!G544,"")</f>
        <v/>
      </c>
      <c r="I528" t="str">
        <f>IF(SUM('B1.2'!$T544:$Z544)=7,'B1.2'!H544,"")</f>
        <v/>
      </c>
      <c r="J528" t="str">
        <f>IF(SUM('B1.2'!$T544:$Z544)=7,'B1.2'!I544,"")</f>
        <v/>
      </c>
    </row>
    <row r="529" spans="1:10" x14ac:dyDescent="0.25">
      <c r="A529" t="str">
        <f>IF(SUM('B1.2'!T545:Z545)=7,'Angaben KH-Standort'!$D$27,"")</f>
        <v/>
      </c>
      <c r="B529" t="str">
        <f>IF(SUM('B1.2'!T545:Z545)=7,'Angaben KH-Standort'!$D$26,"")</f>
        <v/>
      </c>
      <c r="C529" t="str">
        <f>IF(SUM('B1.2'!T545:Z545)=7,'Angaben KH-Standort'!$D$13,"")</f>
        <v/>
      </c>
      <c r="D529" t="str">
        <f>IF(SUM('B1.2'!$T545:$Z545)=7,'B1.2'!C545,"")</f>
        <v/>
      </c>
      <c r="E529" t="str">
        <f>IF(SUM('B1.2'!$T545:$Z545)=7,'B1.2'!D545,"")</f>
        <v/>
      </c>
      <c r="F529" t="str">
        <f>IF(SUM('B1.2'!$T545:$Z545)=7,'B1.2'!E545,"")</f>
        <v/>
      </c>
      <c r="G529" t="str">
        <f>IF(SUM('B1.2'!$T545:$Z545)=7,'B1.2'!F545,"")</f>
        <v/>
      </c>
      <c r="H529" s="188" t="str">
        <f>IF(SUM('B1.2'!$T545:$Z545)=7,'B1.2'!G545,"")</f>
        <v/>
      </c>
      <c r="I529" t="str">
        <f>IF(SUM('B1.2'!$T545:$Z545)=7,'B1.2'!H545,"")</f>
        <v/>
      </c>
      <c r="J529" t="str">
        <f>IF(SUM('B1.2'!$T545:$Z545)=7,'B1.2'!I545,"")</f>
        <v/>
      </c>
    </row>
    <row r="530" spans="1:10" x14ac:dyDescent="0.25">
      <c r="A530" t="str">
        <f>IF(SUM('B1.2'!T546:Z546)=7,'Angaben KH-Standort'!$D$27,"")</f>
        <v/>
      </c>
      <c r="B530" t="str">
        <f>IF(SUM('B1.2'!T546:Z546)=7,'Angaben KH-Standort'!$D$26,"")</f>
        <v/>
      </c>
      <c r="C530" t="str">
        <f>IF(SUM('B1.2'!T546:Z546)=7,'Angaben KH-Standort'!$D$13,"")</f>
        <v/>
      </c>
      <c r="D530" t="str">
        <f>IF(SUM('B1.2'!$T546:$Z546)=7,'B1.2'!C546,"")</f>
        <v/>
      </c>
      <c r="E530" t="str">
        <f>IF(SUM('B1.2'!$T546:$Z546)=7,'B1.2'!D546,"")</f>
        <v/>
      </c>
      <c r="F530" t="str">
        <f>IF(SUM('B1.2'!$T546:$Z546)=7,'B1.2'!E546,"")</f>
        <v/>
      </c>
      <c r="G530" t="str">
        <f>IF(SUM('B1.2'!$T546:$Z546)=7,'B1.2'!F546,"")</f>
        <v/>
      </c>
      <c r="H530" s="188" t="str">
        <f>IF(SUM('B1.2'!$T546:$Z546)=7,'B1.2'!G546,"")</f>
        <v/>
      </c>
      <c r="I530" t="str">
        <f>IF(SUM('B1.2'!$T546:$Z546)=7,'B1.2'!H546,"")</f>
        <v/>
      </c>
      <c r="J530" t="str">
        <f>IF(SUM('B1.2'!$T546:$Z546)=7,'B1.2'!I546,"")</f>
        <v/>
      </c>
    </row>
    <row r="531" spans="1:10" x14ac:dyDescent="0.25">
      <c r="A531" t="str">
        <f>IF(SUM('B1.2'!T547:Z547)=7,'Angaben KH-Standort'!$D$27,"")</f>
        <v/>
      </c>
      <c r="B531" t="str">
        <f>IF(SUM('B1.2'!T547:Z547)=7,'Angaben KH-Standort'!$D$26,"")</f>
        <v/>
      </c>
      <c r="C531" t="str">
        <f>IF(SUM('B1.2'!T547:Z547)=7,'Angaben KH-Standort'!$D$13,"")</f>
        <v/>
      </c>
      <c r="D531" t="str">
        <f>IF(SUM('B1.2'!$T547:$Z547)=7,'B1.2'!C547,"")</f>
        <v/>
      </c>
      <c r="E531" t="str">
        <f>IF(SUM('B1.2'!$T547:$Z547)=7,'B1.2'!D547,"")</f>
        <v/>
      </c>
      <c r="F531" t="str">
        <f>IF(SUM('B1.2'!$T547:$Z547)=7,'B1.2'!E547,"")</f>
        <v/>
      </c>
      <c r="G531" t="str">
        <f>IF(SUM('B1.2'!$T547:$Z547)=7,'B1.2'!F547,"")</f>
        <v/>
      </c>
      <c r="H531" s="188" t="str">
        <f>IF(SUM('B1.2'!$T547:$Z547)=7,'B1.2'!G547,"")</f>
        <v/>
      </c>
      <c r="I531" t="str">
        <f>IF(SUM('B1.2'!$T547:$Z547)=7,'B1.2'!H547,"")</f>
        <v/>
      </c>
      <c r="J531" t="str">
        <f>IF(SUM('B1.2'!$T547:$Z547)=7,'B1.2'!I547,"")</f>
        <v/>
      </c>
    </row>
    <row r="532" spans="1:10" x14ac:dyDescent="0.25">
      <c r="A532" t="str">
        <f>IF(SUM('B1.2'!T548:Z548)=7,'Angaben KH-Standort'!$D$27,"")</f>
        <v/>
      </c>
      <c r="B532" t="str">
        <f>IF(SUM('B1.2'!T548:Z548)=7,'Angaben KH-Standort'!$D$26,"")</f>
        <v/>
      </c>
      <c r="C532" t="str">
        <f>IF(SUM('B1.2'!T548:Z548)=7,'Angaben KH-Standort'!$D$13,"")</f>
        <v/>
      </c>
      <c r="D532" t="str">
        <f>IF(SUM('B1.2'!$T548:$Z548)=7,'B1.2'!C548,"")</f>
        <v/>
      </c>
      <c r="E532" t="str">
        <f>IF(SUM('B1.2'!$T548:$Z548)=7,'B1.2'!D548,"")</f>
        <v/>
      </c>
      <c r="F532" t="str">
        <f>IF(SUM('B1.2'!$T548:$Z548)=7,'B1.2'!E548,"")</f>
        <v/>
      </c>
      <c r="G532" t="str">
        <f>IF(SUM('B1.2'!$T548:$Z548)=7,'B1.2'!F548,"")</f>
        <v/>
      </c>
      <c r="H532" s="188" t="str">
        <f>IF(SUM('B1.2'!$T548:$Z548)=7,'B1.2'!G548,"")</f>
        <v/>
      </c>
      <c r="I532" t="str">
        <f>IF(SUM('B1.2'!$T548:$Z548)=7,'B1.2'!H548,"")</f>
        <v/>
      </c>
      <c r="J532" t="str">
        <f>IF(SUM('B1.2'!$T548:$Z548)=7,'B1.2'!I548,"")</f>
        <v/>
      </c>
    </row>
    <row r="533" spans="1:10" x14ac:dyDescent="0.25">
      <c r="A533" t="str">
        <f>IF(SUM('B1.2'!T549:Z549)=7,'Angaben KH-Standort'!$D$27,"")</f>
        <v/>
      </c>
      <c r="B533" t="str">
        <f>IF(SUM('B1.2'!T549:Z549)=7,'Angaben KH-Standort'!$D$26,"")</f>
        <v/>
      </c>
      <c r="C533" t="str">
        <f>IF(SUM('B1.2'!T549:Z549)=7,'Angaben KH-Standort'!$D$13,"")</f>
        <v/>
      </c>
      <c r="D533" t="str">
        <f>IF(SUM('B1.2'!$T549:$Z549)=7,'B1.2'!C549,"")</f>
        <v/>
      </c>
      <c r="E533" t="str">
        <f>IF(SUM('B1.2'!$T549:$Z549)=7,'B1.2'!D549,"")</f>
        <v/>
      </c>
      <c r="F533" t="str">
        <f>IF(SUM('B1.2'!$T549:$Z549)=7,'B1.2'!E549,"")</f>
        <v/>
      </c>
      <c r="G533" t="str">
        <f>IF(SUM('B1.2'!$T549:$Z549)=7,'B1.2'!F549,"")</f>
        <v/>
      </c>
      <c r="H533" s="188" t="str">
        <f>IF(SUM('B1.2'!$T549:$Z549)=7,'B1.2'!G549,"")</f>
        <v/>
      </c>
      <c r="I533" t="str">
        <f>IF(SUM('B1.2'!$T549:$Z549)=7,'B1.2'!H549,"")</f>
        <v/>
      </c>
      <c r="J533" t="str">
        <f>IF(SUM('B1.2'!$T549:$Z549)=7,'B1.2'!I549,"")</f>
        <v/>
      </c>
    </row>
    <row r="534" spans="1:10" x14ac:dyDescent="0.25">
      <c r="A534" t="str">
        <f>IF(SUM('B1.2'!T550:Z550)=7,'Angaben KH-Standort'!$D$27,"")</f>
        <v/>
      </c>
      <c r="B534" t="str">
        <f>IF(SUM('B1.2'!T550:Z550)=7,'Angaben KH-Standort'!$D$26,"")</f>
        <v/>
      </c>
      <c r="C534" t="str">
        <f>IF(SUM('B1.2'!T550:Z550)=7,'Angaben KH-Standort'!$D$13,"")</f>
        <v/>
      </c>
      <c r="D534" t="str">
        <f>IF(SUM('B1.2'!$T550:$Z550)=7,'B1.2'!C550,"")</f>
        <v/>
      </c>
      <c r="E534" t="str">
        <f>IF(SUM('B1.2'!$T550:$Z550)=7,'B1.2'!D550,"")</f>
        <v/>
      </c>
      <c r="F534" t="str">
        <f>IF(SUM('B1.2'!$T550:$Z550)=7,'B1.2'!E550,"")</f>
        <v/>
      </c>
      <c r="G534" t="str">
        <f>IF(SUM('B1.2'!$T550:$Z550)=7,'B1.2'!F550,"")</f>
        <v/>
      </c>
      <c r="H534" s="188" t="str">
        <f>IF(SUM('B1.2'!$T550:$Z550)=7,'B1.2'!G550,"")</f>
        <v/>
      </c>
      <c r="I534" t="str">
        <f>IF(SUM('B1.2'!$T550:$Z550)=7,'B1.2'!H550,"")</f>
        <v/>
      </c>
      <c r="J534" t="str">
        <f>IF(SUM('B1.2'!$T550:$Z550)=7,'B1.2'!I550,"")</f>
        <v/>
      </c>
    </row>
    <row r="535" spans="1:10" x14ac:dyDescent="0.25">
      <c r="A535" t="str">
        <f>IF(SUM('B1.2'!T551:Z551)=7,'Angaben KH-Standort'!$D$27,"")</f>
        <v/>
      </c>
      <c r="B535" t="str">
        <f>IF(SUM('B1.2'!T551:Z551)=7,'Angaben KH-Standort'!$D$26,"")</f>
        <v/>
      </c>
      <c r="C535" t="str">
        <f>IF(SUM('B1.2'!T551:Z551)=7,'Angaben KH-Standort'!$D$13,"")</f>
        <v/>
      </c>
      <c r="D535" t="str">
        <f>IF(SUM('B1.2'!$T551:$Z551)=7,'B1.2'!C551,"")</f>
        <v/>
      </c>
      <c r="E535" t="str">
        <f>IF(SUM('B1.2'!$T551:$Z551)=7,'B1.2'!D551,"")</f>
        <v/>
      </c>
      <c r="F535" t="str">
        <f>IF(SUM('B1.2'!$T551:$Z551)=7,'B1.2'!E551,"")</f>
        <v/>
      </c>
      <c r="G535" t="str">
        <f>IF(SUM('B1.2'!$T551:$Z551)=7,'B1.2'!F551,"")</f>
        <v/>
      </c>
      <c r="H535" s="188" t="str">
        <f>IF(SUM('B1.2'!$T551:$Z551)=7,'B1.2'!G551,"")</f>
        <v/>
      </c>
      <c r="I535" t="str">
        <f>IF(SUM('B1.2'!$T551:$Z551)=7,'B1.2'!H551,"")</f>
        <v/>
      </c>
      <c r="J535" t="str">
        <f>IF(SUM('B1.2'!$T551:$Z551)=7,'B1.2'!I551,"")</f>
        <v/>
      </c>
    </row>
    <row r="536" spans="1:10" x14ac:dyDescent="0.25">
      <c r="A536" t="str">
        <f>IF(SUM('B1.2'!T552:Z552)=7,'Angaben KH-Standort'!$D$27,"")</f>
        <v/>
      </c>
      <c r="B536" t="str">
        <f>IF(SUM('B1.2'!T552:Z552)=7,'Angaben KH-Standort'!$D$26,"")</f>
        <v/>
      </c>
      <c r="C536" t="str">
        <f>IF(SUM('B1.2'!T552:Z552)=7,'Angaben KH-Standort'!$D$13,"")</f>
        <v/>
      </c>
      <c r="D536" t="str">
        <f>IF(SUM('B1.2'!$T552:$Z552)=7,'B1.2'!C552,"")</f>
        <v/>
      </c>
      <c r="E536" t="str">
        <f>IF(SUM('B1.2'!$T552:$Z552)=7,'B1.2'!D552,"")</f>
        <v/>
      </c>
      <c r="F536" t="str">
        <f>IF(SUM('B1.2'!$T552:$Z552)=7,'B1.2'!E552,"")</f>
        <v/>
      </c>
      <c r="G536" t="str">
        <f>IF(SUM('B1.2'!$T552:$Z552)=7,'B1.2'!F552,"")</f>
        <v/>
      </c>
      <c r="H536" s="188" t="str">
        <f>IF(SUM('B1.2'!$T552:$Z552)=7,'B1.2'!G552,"")</f>
        <v/>
      </c>
      <c r="I536" t="str">
        <f>IF(SUM('B1.2'!$T552:$Z552)=7,'B1.2'!H552,"")</f>
        <v/>
      </c>
      <c r="J536" t="str">
        <f>IF(SUM('B1.2'!$T552:$Z552)=7,'B1.2'!I552,"")</f>
        <v/>
      </c>
    </row>
    <row r="537" spans="1:10" x14ac:dyDescent="0.25">
      <c r="A537" t="str">
        <f>IF(SUM('B1.2'!T553:Z553)=7,'Angaben KH-Standort'!$D$27,"")</f>
        <v/>
      </c>
      <c r="B537" t="str">
        <f>IF(SUM('B1.2'!T553:Z553)=7,'Angaben KH-Standort'!$D$26,"")</f>
        <v/>
      </c>
      <c r="C537" t="str">
        <f>IF(SUM('B1.2'!T553:Z553)=7,'Angaben KH-Standort'!$D$13,"")</f>
        <v/>
      </c>
      <c r="D537" t="str">
        <f>IF(SUM('B1.2'!$T553:$Z553)=7,'B1.2'!C553,"")</f>
        <v/>
      </c>
      <c r="E537" t="str">
        <f>IF(SUM('B1.2'!$T553:$Z553)=7,'B1.2'!D553,"")</f>
        <v/>
      </c>
      <c r="F537" t="str">
        <f>IF(SUM('B1.2'!$T553:$Z553)=7,'B1.2'!E553,"")</f>
        <v/>
      </c>
      <c r="G537" t="str">
        <f>IF(SUM('B1.2'!$T553:$Z553)=7,'B1.2'!F553,"")</f>
        <v/>
      </c>
      <c r="H537" s="188" t="str">
        <f>IF(SUM('B1.2'!$T553:$Z553)=7,'B1.2'!G553,"")</f>
        <v/>
      </c>
      <c r="I537" t="str">
        <f>IF(SUM('B1.2'!$T553:$Z553)=7,'B1.2'!H553,"")</f>
        <v/>
      </c>
      <c r="J537" t="str">
        <f>IF(SUM('B1.2'!$T553:$Z553)=7,'B1.2'!I553,"")</f>
        <v/>
      </c>
    </row>
    <row r="538" spans="1:10" x14ac:dyDescent="0.25">
      <c r="A538" t="str">
        <f>IF(SUM('B1.2'!T554:Z554)=7,'Angaben KH-Standort'!$D$27,"")</f>
        <v/>
      </c>
      <c r="B538" t="str">
        <f>IF(SUM('B1.2'!T554:Z554)=7,'Angaben KH-Standort'!$D$26,"")</f>
        <v/>
      </c>
      <c r="C538" t="str">
        <f>IF(SUM('B1.2'!T554:Z554)=7,'Angaben KH-Standort'!$D$13,"")</f>
        <v/>
      </c>
      <c r="D538" t="str">
        <f>IF(SUM('B1.2'!$T554:$Z554)=7,'B1.2'!C554,"")</f>
        <v/>
      </c>
      <c r="E538" t="str">
        <f>IF(SUM('B1.2'!$T554:$Z554)=7,'B1.2'!D554,"")</f>
        <v/>
      </c>
      <c r="F538" t="str">
        <f>IF(SUM('B1.2'!$T554:$Z554)=7,'B1.2'!E554,"")</f>
        <v/>
      </c>
      <c r="G538" t="str">
        <f>IF(SUM('B1.2'!$T554:$Z554)=7,'B1.2'!F554,"")</f>
        <v/>
      </c>
      <c r="H538" s="188" t="str">
        <f>IF(SUM('B1.2'!$T554:$Z554)=7,'B1.2'!G554,"")</f>
        <v/>
      </c>
      <c r="I538" t="str">
        <f>IF(SUM('B1.2'!$T554:$Z554)=7,'B1.2'!H554,"")</f>
        <v/>
      </c>
      <c r="J538" t="str">
        <f>IF(SUM('B1.2'!$T554:$Z554)=7,'B1.2'!I554,"")</f>
        <v/>
      </c>
    </row>
    <row r="539" spans="1:10" x14ac:dyDescent="0.25">
      <c r="A539" t="str">
        <f>IF(SUM('B1.2'!T555:Z555)=7,'Angaben KH-Standort'!$D$27,"")</f>
        <v/>
      </c>
      <c r="B539" t="str">
        <f>IF(SUM('B1.2'!T555:Z555)=7,'Angaben KH-Standort'!$D$26,"")</f>
        <v/>
      </c>
      <c r="C539" t="str">
        <f>IF(SUM('B1.2'!T555:Z555)=7,'Angaben KH-Standort'!$D$13,"")</f>
        <v/>
      </c>
      <c r="D539" t="str">
        <f>IF(SUM('B1.2'!$T555:$Z555)=7,'B1.2'!C555,"")</f>
        <v/>
      </c>
      <c r="E539" t="str">
        <f>IF(SUM('B1.2'!$T555:$Z555)=7,'B1.2'!D555,"")</f>
        <v/>
      </c>
      <c r="F539" t="str">
        <f>IF(SUM('B1.2'!$T555:$Z555)=7,'B1.2'!E555,"")</f>
        <v/>
      </c>
      <c r="G539" t="str">
        <f>IF(SUM('B1.2'!$T555:$Z555)=7,'B1.2'!F555,"")</f>
        <v/>
      </c>
      <c r="H539" s="188" t="str">
        <f>IF(SUM('B1.2'!$T555:$Z555)=7,'B1.2'!G555,"")</f>
        <v/>
      </c>
      <c r="I539" t="str">
        <f>IF(SUM('B1.2'!$T555:$Z555)=7,'B1.2'!H555,"")</f>
        <v/>
      </c>
      <c r="J539" t="str">
        <f>IF(SUM('B1.2'!$T555:$Z555)=7,'B1.2'!I555,"")</f>
        <v/>
      </c>
    </row>
    <row r="540" spans="1:10" x14ac:dyDescent="0.25">
      <c r="A540" t="str">
        <f>IF(SUM('B1.2'!T556:Z556)=7,'Angaben KH-Standort'!$D$27,"")</f>
        <v/>
      </c>
      <c r="B540" t="str">
        <f>IF(SUM('B1.2'!T556:Z556)=7,'Angaben KH-Standort'!$D$26,"")</f>
        <v/>
      </c>
      <c r="C540" t="str">
        <f>IF(SUM('B1.2'!T556:Z556)=7,'Angaben KH-Standort'!$D$13,"")</f>
        <v/>
      </c>
      <c r="D540" t="str">
        <f>IF(SUM('B1.2'!$T556:$Z556)=7,'B1.2'!C556,"")</f>
        <v/>
      </c>
      <c r="E540" t="str">
        <f>IF(SUM('B1.2'!$T556:$Z556)=7,'B1.2'!D556,"")</f>
        <v/>
      </c>
      <c r="F540" t="str">
        <f>IF(SUM('B1.2'!$T556:$Z556)=7,'B1.2'!E556,"")</f>
        <v/>
      </c>
      <c r="G540" t="str">
        <f>IF(SUM('B1.2'!$T556:$Z556)=7,'B1.2'!F556,"")</f>
        <v/>
      </c>
      <c r="H540" s="188" t="str">
        <f>IF(SUM('B1.2'!$T556:$Z556)=7,'B1.2'!G556,"")</f>
        <v/>
      </c>
      <c r="I540" t="str">
        <f>IF(SUM('B1.2'!$T556:$Z556)=7,'B1.2'!H556,"")</f>
        <v/>
      </c>
      <c r="J540" t="str">
        <f>IF(SUM('B1.2'!$T556:$Z556)=7,'B1.2'!I556,"")</f>
        <v/>
      </c>
    </row>
    <row r="541" spans="1:10" x14ac:dyDescent="0.25">
      <c r="A541" t="str">
        <f>IF(SUM('B1.2'!T557:Z557)=7,'Angaben KH-Standort'!$D$27,"")</f>
        <v/>
      </c>
      <c r="B541" t="str">
        <f>IF(SUM('B1.2'!T557:Z557)=7,'Angaben KH-Standort'!$D$26,"")</f>
        <v/>
      </c>
      <c r="C541" t="str">
        <f>IF(SUM('B1.2'!T557:Z557)=7,'Angaben KH-Standort'!$D$13,"")</f>
        <v/>
      </c>
      <c r="D541" t="str">
        <f>IF(SUM('B1.2'!$T557:$Z557)=7,'B1.2'!C557,"")</f>
        <v/>
      </c>
      <c r="E541" t="str">
        <f>IF(SUM('B1.2'!$T557:$Z557)=7,'B1.2'!D557,"")</f>
        <v/>
      </c>
      <c r="F541" t="str">
        <f>IF(SUM('B1.2'!$T557:$Z557)=7,'B1.2'!E557,"")</f>
        <v/>
      </c>
      <c r="G541" t="str">
        <f>IF(SUM('B1.2'!$T557:$Z557)=7,'B1.2'!F557,"")</f>
        <v/>
      </c>
      <c r="H541" s="188" t="str">
        <f>IF(SUM('B1.2'!$T557:$Z557)=7,'B1.2'!G557,"")</f>
        <v/>
      </c>
      <c r="I541" t="str">
        <f>IF(SUM('B1.2'!$T557:$Z557)=7,'B1.2'!H557,"")</f>
        <v/>
      </c>
      <c r="J541" t="str">
        <f>IF(SUM('B1.2'!$T557:$Z557)=7,'B1.2'!I557,"")</f>
        <v/>
      </c>
    </row>
    <row r="542" spans="1:10" x14ac:dyDescent="0.25">
      <c r="A542" t="str">
        <f>IF(SUM('B1.2'!T558:Z558)=7,'Angaben KH-Standort'!$D$27,"")</f>
        <v/>
      </c>
      <c r="B542" t="str">
        <f>IF(SUM('B1.2'!T558:Z558)=7,'Angaben KH-Standort'!$D$26,"")</f>
        <v/>
      </c>
      <c r="C542" t="str">
        <f>IF(SUM('B1.2'!T558:Z558)=7,'Angaben KH-Standort'!$D$13,"")</f>
        <v/>
      </c>
      <c r="D542" t="str">
        <f>IF(SUM('B1.2'!$T558:$Z558)=7,'B1.2'!C558,"")</f>
        <v/>
      </c>
      <c r="E542" t="str">
        <f>IF(SUM('B1.2'!$T558:$Z558)=7,'B1.2'!D558,"")</f>
        <v/>
      </c>
      <c r="F542" t="str">
        <f>IF(SUM('B1.2'!$T558:$Z558)=7,'B1.2'!E558,"")</f>
        <v/>
      </c>
      <c r="G542" t="str">
        <f>IF(SUM('B1.2'!$T558:$Z558)=7,'B1.2'!F558,"")</f>
        <v/>
      </c>
      <c r="H542" s="188" t="str">
        <f>IF(SUM('B1.2'!$T558:$Z558)=7,'B1.2'!G558,"")</f>
        <v/>
      </c>
      <c r="I542" t="str">
        <f>IF(SUM('B1.2'!$T558:$Z558)=7,'B1.2'!H558,"")</f>
        <v/>
      </c>
      <c r="J542" t="str">
        <f>IF(SUM('B1.2'!$T558:$Z558)=7,'B1.2'!I558,"")</f>
        <v/>
      </c>
    </row>
    <row r="543" spans="1:10" x14ac:dyDescent="0.25">
      <c r="A543" t="str">
        <f>IF(SUM('B1.2'!T559:Z559)=7,'Angaben KH-Standort'!$D$27,"")</f>
        <v/>
      </c>
      <c r="B543" t="str">
        <f>IF(SUM('B1.2'!T559:Z559)=7,'Angaben KH-Standort'!$D$26,"")</f>
        <v/>
      </c>
      <c r="C543" t="str">
        <f>IF(SUM('B1.2'!T559:Z559)=7,'Angaben KH-Standort'!$D$13,"")</f>
        <v/>
      </c>
      <c r="D543" t="str">
        <f>IF(SUM('B1.2'!$T559:$Z559)=7,'B1.2'!C559,"")</f>
        <v/>
      </c>
      <c r="E543" t="str">
        <f>IF(SUM('B1.2'!$T559:$Z559)=7,'B1.2'!D559,"")</f>
        <v/>
      </c>
      <c r="F543" t="str">
        <f>IF(SUM('B1.2'!$T559:$Z559)=7,'B1.2'!E559,"")</f>
        <v/>
      </c>
      <c r="G543" t="str">
        <f>IF(SUM('B1.2'!$T559:$Z559)=7,'B1.2'!F559,"")</f>
        <v/>
      </c>
      <c r="H543" s="188" t="str">
        <f>IF(SUM('B1.2'!$T559:$Z559)=7,'B1.2'!G559,"")</f>
        <v/>
      </c>
      <c r="I543" t="str">
        <f>IF(SUM('B1.2'!$T559:$Z559)=7,'B1.2'!H559,"")</f>
        <v/>
      </c>
      <c r="J543" t="str">
        <f>IF(SUM('B1.2'!$T559:$Z559)=7,'B1.2'!I559,"")</f>
        <v/>
      </c>
    </row>
    <row r="544" spans="1:10" x14ac:dyDescent="0.25">
      <c r="A544" t="str">
        <f>IF(SUM('B1.2'!T560:Z560)=7,'Angaben KH-Standort'!$D$27,"")</f>
        <v/>
      </c>
      <c r="B544" t="str">
        <f>IF(SUM('B1.2'!T560:Z560)=7,'Angaben KH-Standort'!$D$26,"")</f>
        <v/>
      </c>
      <c r="C544" t="str">
        <f>IF(SUM('B1.2'!T560:Z560)=7,'Angaben KH-Standort'!$D$13,"")</f>
        <v/>
      </c>
      <c r="D544" t="str">
        <f>IF(SUM('B1.2'!$T560:$Z560)=7,'B1.2'!C560,"")</f>
        <v/>
      </c>
      <c r="E544" t="str">
        <f>IF(SUM('B1.2'!$T560:$Z560)=7,'B1.2'!D560,"")</f>
        <v/>
      </c>
      <c r="F544" t="str">
        <f>IF(SUM('B1.2'!$T560:$Z560)=7,'B1.2'!E560,"")</f>
        <v/>
      </c>
      <c r="G544" t="str">
        <f>IF(SUM('B1.2'!$T560:$Z560)=7,'B1.2'!F560,"")</f>
        <v/>
      </c>
      <c r="H544" s="188" t="str">
        <f>IF(SUM('B1.2'!$T560:$Z560)=7,'B1.2'!G560,"")</f>
        <v/>
      </c>
      <c r="I544" t="str">
        <f>IF(SUM('B1.2'!$T560:$Z560)=7,'B1.2'!H560,"")</f>
        <v/>
      </c>
      <c r="J544" t="str">
        <f>IF(SUM('B1.2'!$T560:$Z560)=7,'B1.2'!I560,"")</f>
        <v/>
      </c>
    </row>
    <row r="545" spans="1:10" x14ac:dyDescent="0.25">
      <c r="A545" t="str">
        <f>IF(SUM('B1.2'!T561:Z561)=7,'Angaben KH-Standort'!$D$27,"")</f>
        <v/>
      </c>
      <c r="B545" t="str">
        <f>IF(SUM('B1.2'!T561:Z561)=7,'Angaben KH-Standort'!$D$26,"")</f>
        <v/>
      </c>
      <c r="C545" t="str">
        <f>IF(SUM('B1.2'!T561:Z561)=7,'Angaben KH-Standort'!$D$13,"")</f>
        <v/>
      </c>
      <c r="D545" t="str">
        <f>IF(SUM('B1.2'!$T561:$Z561)=7,'B1.2'!C561,"")</f>
        <v/>
      </c>
      <c r="E545" t="str">
        <f>IF(SUM('B1.2'!$T561:$Z561)=7,'B1.2'!D561,"")</f>
        <v/>
      </c>
      <c r="F545" t="str">
        <f>IF(SUM('B1.2'!$T561:$Z561)=7,'B1.2'!E561,"")</f>
        <v/>
      </c>
      <c r="G545" t="str">
        <f>IF(SUM('B1.2'!$T561:$Z561)=7,'B1.2'!F561,"")</f>
        <v/>
      </c>
      <c r="H545" s="188" t="str">
        <f>IF(SUM('B1.2'!$T561:$Z561)=7,'B1.2'!G561,"")</f>
        <v/>
      </c>
      <c r="I545" t="str">
        <f>IF(SUM('B1.2'!$T561:$Z561)=7,'B1.2'!H561,"")</f>
        <v/>
      </c>
      <c r="J545" t="str">
        <f>IF(SUM('B1.2'!$T561:$Z561)=7,'B1.2'!I561,"")</f>
        <v/>
      </c>
    </row>
    <row r="546" spans="1:10" x14ac:dyDescent="0.25">
      <c r="A546" t="str">
        <f>IF(SUM('B1.2'!T562:Z562)=7,'Angaben KH-Standort'!$D$27,"")</f>
        <v/>
      </c>
      <c r="B546" t="str">
        <f>IF(SUM('B1.2'!T562:Z562)=7,'Angaben KH-Standort'!$D$26,"")</f>
        <v/>
      </c>
      <c r="C546" t="str">
        <f>IF(SUM('B1.2'!T562:Z562)=7,'Angaben KH-Standort'!$D$13,"")</f>
        <v/>
      </c>
      <c r="D546" t="str">
        <f>IF(SUM('B1.2'!$T562:$Z562)=7,'B1.2'!C562,"")</f>
        <v/>
      </c>
      <c r="E546" t="str">
        <f>IF(SUM('B1.2'!$T562:$Z562)=7,'B1.2'!D562,"")</f>
        <v/>
      </c>
      <c r="F546" t="str">
        <f>IF(SUM('B1.2'!$T562:$Z562)=7,'B1.2'!E562,"")</f>
        <v/>
      </c>
      <c r="G546" t="str">
        <f>IF(SUM('B1.2'!$T562:$Z562)=7,'B1.2'!F562,"")</f>
        <v/>
      </c>
      <c r="H546" s="188" t="str">
        <f>IF(SUM('B1.2'!$T562:$Z562)=7,'B1.2'!G562,"")</f>
        <v/>
      </c>
      <c r="I546" t="str">
        <f>IF(SUM('B1.2'!$T562:$Z562)=7,'B1.2'!H562,"")</f>
        <v/>
      </c>
      <c r="J546" t="str">
        <f>IF(SUM('B1.2'!$T562:$Z562)=7,'B1.2'!I562,"")</f>
        <v/>
      </c>
    </row>
    <row r="547" spans="1:10" x14ac:dyDescent="0.25">
      <c r="A547" t="str">
        <f>IF(SUM('B1.2'!T563:Z563)=7,'Angaben KH-Standort'!$D$27,"")</f>
        <v/>
      </c>
      <c r="B547" t="str">
        <f>IF(SUM('B1.2'!T563:Z563)=7,'Angaben KH-Standort'!$D$26,"")</f>
        <v/>
      </c>
      <c r="C547" t="str">
        <f>IF(SUM('B1.2'!T563:Z563)=7,'Angaben KH-Standort'!$D$13,"")</f>
        <v/>
      </c>
      <c r="D547" t="str">
        <f>IF(SUM('B1.2'!$T563:$Z563)=7,'B1.2'!C563,"")</f>
        <v/>
      </c>
      <c r="E547" t="str">
        <f>IF(SUM('B1.2'!$T563:$Z563)=7,'B1.2'!D563,"")</f>
        <v/>
      </c>
      <c r="F547" t="str">
        <f>IF(SUM('B1.2'!$T563:$Z563)=7,'B1.2'!E563,"")</f>
        <v/>
      </c>
      <c r="G547" t="str">
        <f>IF(SUM('B1.2'!$T563:$Z563)=7,'B1.2'!F563,"")</f>
        <v/>
      </c>
      <c r="H547" s="188" t="str">
        <f>IF(SUM('B1.2'!$T563:$Z563)=7,'B1.2'!G563,"")</f>
        <v/>
      </c>
      <c r="I547" t="str">
        <f>IF(SUM('B1.2'!$T563:$Z563)=7,'B1.2'!H563,"")</f>
        <v/>
      </c>
      <c r="J547" t="str">
        <f>IF(SUM('B1.2'!$T563:$Z563)=7,'B1.2'!I563,"")</f>
        <v/>
      </c>
    </row>
    <row r="548" spans="1:10" x14ac:dyDescent="0.25">
      <c r="A548" t="str">
        <f>IF(SUM('B1.2'!T564:Z564)=7,'Angaben KH-Standort'!$D$27,"")</f>
        <v/>
      </c>
      <c r="B548" t="str">
        <f>IF(SUM('B1.2'!T564:Z564)=7,'Angaben KH-Standort'!$D$26,"")</f>
        <v/>
      </c>
      <c r="C548" t="str">
        <f>IF(SUM('B1.2'!T564:Z564)=7,'Angaben KH-Standort'!$D$13,"")</f>
        <v/>
      </c>
      <c r="D548" t="str">
        <f>IF(SUM('B1.2'!$T564:$Z564)=7,'B1.2'!C564,"")</f>
        <v/>
      </c>
      <c r="E548" t="str">
        <f>IF(SUM('B1.2'!$T564:$Z564)=7,'B1.2'!D564,"")</f>
        <v/>
      </c>
      <c r="F548" t="str">
        <f>IF(SUM('B1.2'!$T564:$Z564)=7,'B1.2'!E564,"")</f>
        <v/>
      </c>
      <c r="G548" t="str">
        <f>IF(SUM('B1.2'!$T564:$Z564)=7,'B1.2'!F564,"")</f>
        <v/>
      </c>
      <c r="H548" s="188" t="str">
        <f>IF(SUM('B1.2'!$T564:$Z564)=7,'B1.2'!G564,"")</f>
        <v/>
      </c>
      <c r="I548" t="str">
        <f>IF(SUM('B1.2'!$T564:$Z564)=7,'B1.2'!H564,"")</f>
        <v/>
      </c>
      <c r="J548" t="str">
        <f>IF(SUM('B1.2'!$T564:$Z564)=7,'B1.2'!I564,"")</f>
        <v/>
      </c>
    </row>
    <row r="549" spans="1:10" x14ac:dyDescent="0.25">
      <c r="A549" t="str">
        <f>IF(SUM('B1.2'!T565:Z565)=7,'Angaben KH-Standort'!$D$27,"")</f>
        <v/>
      </c>
      <c r="B549" t="str">
        <f>IF(SUM('B1.2'!T565:Z565)=7,'Angaben KH-Standort'!$D$26,"")</f>
        <v/>
      </c>
      <c r="C549" t="str">
        <f>IF(SUM('B1.2'!T565:Z565)=7,'Angaben KH-Standort'!$D$13,"")</f>
        <v/>
      </c>
      <c r="D549" t="str">
        <f>IF(SUM('B1.2'!$T565:$Z565)=7,'B1.2'!C565,"")</f>
        <v/>
      </c>
      <c r="E549" t="str">
        <f>IF(SUM('B1.2'!$T565:$Z565)=7,'B1.2'!D565,"")</f>
        <v/>
      </c>
      <c r="F549" t="str">
        <f>IF(SUM('B1.2'!$T565:$Z565)=7,'B1.2'!E565,"")</f>
        <v/>
      </c>
      <c r="G549" t="str">
        <f>IF(SUM('B1.2'!$T565:$Z565)=7,'B1.2'!F565,"")</f>
        <v/>
      </c>
      <c r="H549" s="188" t="str">
        <f>IF(SUM('B1.2'!$T565:$Z565)=7,'B1.2'!G565,"")</f>
        <v/>
      </c>
      <c r="I549" t="str">
        <f>IF(SUM('B1.2'!$T565:$Z565)=7,'B1.2'!H565,"")</f>
        <v/>
      </c>
      <c r="J549" t="str">
        <f>IF(SUM('B1.2'!$T565:$Z565)=7,'B1.2'!I565,"")</f>
        <v/>
      </c>
    </row>
    <row r="550" spans="1:10" x14ac:dyDescent="0.25">
      <c r="A550" t="str">
        <f>IF(SUM('B1.2'!T566:Z566)=7,'Angaben KH-Standort'!$D$27,"")</f>
        <v/>
      </c>
      <c r="B550" t="str">
        <f>IF(SUM('B1.2'!T566:Z566)=7,'Angaben KH-Standort'!$D$26,"")</f>
        <v/>
      </c>
      <c r="C550" t="str">
        <f>IF(SUM('B1.2'!T566:Z566)=7,'Angaben KH-Standort'!$D$13,"")</f>
        <v/>
      </c>
      <c r="D550" t="str">
        <f>IF(SUM('B1.2'!$T566:$Z566)=7,'B1.2'!C566,"")</f>
        <v/>
      </c>
      <c r="E550" t="str">
        <f>IF(SUM('B1.2'!$T566:$Z566)=7,'B1.2'!D566,"")</f>
        <v/>
      </c>
      <c r="F550" t="str">
        <f>IF(SUM('B1.2'!$T566:$Z566)=7,'B1.2'!E566,"")</f>
        <v/>
      </c>
      <c r="G550" t="str">
        <f>IF(SUM('B1.2'!$T566:$Z566)=7,'B1.2'!F566,"")</f>
        <v/>
      </c>
      <c r="H550" s="188" t="str">
        <f>IF(SUM('B1.2'!$T566:$Z566)=7,'B1.2'!G566,"")</f>
        <v/>
      </c>
      <c r="I550" t="str">
        <f>IF(SUM('B1.2'!$T566:$Z566)=7,'B1.2'!H566,"")</f>
        <v/>
      </c>
      <c r="J550" t="str">
        <f>IF(SUM('B1.2'!$T566:$Z566)=7,'B1.2'!I566,"")</f>
        <v/>
      </c>
    </row>
    <row r="551" spans="1:10" x14ac:dyDescent="0.25">
      <c r="A551" t="str">
        <f>IF(SUM('B1.2'!T567:Z567)=7,'Angaben KH-Standort'!$D$27,"")</f>
        <v/>
      </c>
      <c r="B551" t="str">
        <f>IF(SUM('B1.2'!T567:Z567)=7,'Angaben KH-Standort'!$D$26,"")</f>
        <v/>
      </c>
      <c r="C551" t="str">
        <f>IF(SUM('B1.2'!T567:Z567)=7,'Angaben KH-Standort'!$D$13,"")</f>
        <v/>
      </c>
      <c r="D551" t="str">
        <f>IF(SUM('B1.2'!$T567:$Z567)=7,'B1.2'!C567,"")</f>
        <v/>
      </c>
      <c r="E551" t="str">
        <f>IF(SUM('B1.2'!$T567:$Z567)=7,'B1.2'!D567,"")</f>
        <v/>
      </c>
      <c r="F551" t="str">
        <f>IF(SUM('B1.2'!$T567:$Z567)=7,'B1.2'!E567,"")</f>
        <v/>
      </c>
      <c r="G551" t="str">
        <f>IF(SUM('B1.2'!$T567:$Z567)=7,'B1.2'!F567,"")</f>
        <v/>
      </c>
      <c r="H551" s="188" t="str">
        <f>IF(SUM('B1.2'!$T567:$Z567)=7,'B1.2'!G567,"")</f>
        <v/>
      </c>
      <c r="I551" t="str">
        <f>IF(SUM('B1.2'!$T567:$Z567)=7,'B1.2'!H567,"")</f>
        <v/>
      </c>
      <c r="J551" t="str">
        <f>IF(SUM('B1.2'!$T567:$Z567)=7,'B1.2'!I567,"")</f>
        <v/>
      </c>
    </row>
    <row r="552" spans="1:10" x14ac:dyDescent="0.25">
      <c r="A552" t="str">
        <f>IF(SUM('B1.2'!T568:Z568)=7,'Angaben KH-Standort'!$D$27,"")</f>
        <v/>
      </c>
      <c r="B552" t="str">
        <f>IF(SUM('B1.2'!T568:Z568)=7,'Angaben KH-Standort'!$D$26,"")</f>
        <v/>
      </c>
      <c r="C552" t="str">
        <f>IF(SUM('B1.2'!T568:Z568)=7,'Angaben KH-Standort'!$D$13,"")</f>
        <v/>
      </c>
      <c r="D552" t="str">
        <f>IF(SUM('B1.2'!$T568:$Z568)=7,'B1.2'!C568,"")</f>
        <v/>
      </c>
      <c r="E552" t="str">
        <f>IF(SUM('B1.2'!$T568:$Z568)=7,'B1.2'!D568,"")</f>
        <v/>
      </c>
      <c r="F552" t="str">
        <f>IF(SUM('B1.2'!$T568:$Z568)=7,'B1.2'!E568,"")</f>
        <v/>
      </c>
      <c r="G552" t="str">
        <f>IF(SUM('B1.2'!$T568:$Z568)=7,'B1.2'!F568,"")</f>
        <v/>
      </c>
      <c r="H552" s="188" t="str">
        <f>IF(SUM('B1.2'!$T568:$Z568)=7,'B1.2'!G568,"")</f>
        <v/>
      </c>
      <c r="I552" t="str">
        <f>IF(SUM('B1.2'!$T568:$Z568)=7,'B1.2'!H568,"")</f>
        <v/>
      </c>
      <c r="J552" t="str">
        <f>IF(SUM('B1.2'!$T568:$Z568)=7,'B1.2'!I568,"")</f>
        <v/>
      </c>
    </row>
    <row r="553" spans="1:10" x14ac:dyDescent="0.25">
      <c r="A553" t="str">
        <f>IF(SUM('B1.2'!T569:Z569)=7,'Angaben KH-Standort'!$D$27,"")</f>
        <v/>
      </c>
      <c r="B553" t="str">
        <f>IF(SUM('B1.2'!T569:Z569)=7,'Angaben KH-Standort'!$D$26,"")</f>
        <v/>
      </c>
      <c r="C553" t="str">
        <f>IF(SUM('B1.2'!T569:Z569)=7,'Angaben KH-Standort'!$D$13,"")</f>
        <v/>
      </c>
      <c r="D553" t="str">
        <f>IF(SUM('B1.2'!$T569:$Z569)=7,'B1.2'!C569,"")</f>
        <v/>
      </c>
      <c r="E553" t="str">
        <f>IF(SUM('B1.2'!$T569:$Z569)=7,'B1.2'!D569,"")</f>
        <v/>
      </c>
      <c r="F553" t="str">
        <f>IF(SUM('B1.2'!$T569:$Z569)=7,'B1.2'!E569,"")</f>
        <v/>
      </c>
      <c r="G553" t="str">
        <f>IF(SUM('B1.2'!$T569:$Z569)=7,'B1.2'!F569,"")</f>
        <v/>
      </c>
      <c r="H553" s="188" t="str">
        <f>IF(SUM('B1.2'!$T569:$Z569)=7,'B1.2'!G569,"")</f>
        <v/>
      </c>
      <c r="I553" t="str">
        <f>IF(SUM('B1.2'!$T569:$Z569)=7,'B1.2'!H569,"")</f>
        <v/>
      </c>
      <c r="J553" t="str">
        <f>IF(SUM('B1.2'!$T569:$Z569)=7,'B1.2'!I569,"")</f>
        <v/>
      </c>
    </row>
    <row r="554" spans="1:10" x14ac:dyDescent="0.25">
      <c r="A554" t="str">
        <f>IF(SUM('B1.2'!T570:Z570)=7,'Angaben KH-Standort'!$D$27,"")</f>
        <v/>
      </c>
      <c r="B554" t="str">
        <f>IF(SUM('B1.2'!T570:Z570)=7,'Angaben KH-Standort'!$D$26,"")</f>
        <v/>
      </c>
      <c r="C554" t="str">
        <f>IF(SUM('B1.2'!T570:Z570)=7,'Angaben KH-Standort'!$D$13,"")</f>
        <v/>
      </c>
      <c r="D554" t="str">
        <f>IF(SUM('B1.2'!$T570:$Z570)=7,'B1.2'!C570,"")</f>
        <v/>
      </c>
      <c r="E554" t="str">
        <f>IF(SUM('B1.2'!$T570:$Z570)=7,'B1.2'!D570,"")</f>
        <v/>
      </c>
      <c r="F554" t="str">
        <f>IF(SUM('B1.2'!$T570:$Z570)=7,'B1.2'!E570,"")</f>
        <v/>
      </c>
      <c r="G554" t="str">
        <f>IF(SUM('B1.2'!$T570:$Z570)=7,'B1.2'!F570,"")</f>
        <v/>
      </c>
      <c r="H554" s="188" t="str">
        <f>IF(SUM('B1.2'!$T570:$Z570)=7,'B1.2'!G570,"")</f>
        <v/>
      </c>
      <c r="I554" t="str">
        <f>IF(SUM('B1.2'!$T570:$Z570)=7,'B1.2'!H570,"")</f>
        <v/>
      </c>
      <c r="J554" t="str">
        <f>IF(SUM('B1.2'!$T570:$Z570)=7,'B1.2'!I570,"")</f>
        <v/>
      </c>
    </row>
    <row r="555" spans="1:10" x14ac:dyDescent="0.25">
      <c r="A555" t="str">
        <f>IF(SUM('B1.2'!T571:Z571)=7,'Angaben KH-Standort'!$D$27,"")</f>
        <v/>
      </c>
      <c r="B555" t="str">
        <f>IF(SUM('B1.2'!T571:Z571)=7,'Angaben KH-Standort'!$D$26,"")</f>
        <v/>
      </c>
      <c r="C555" t="str">
        <f>IF(SUM('B1.2'!T571:Z571)=7,'Angaben KH-Standort'!$D$13,"")</f>
        <v/>
      </c>
      <c r="D555" t="str">
        <f>IF(SUM('B1.2'!$T571:$Z571)=7,'B1.2'!C571,"")</f>
        <v/>
      </c>
      <c r="E555" t="str">
        <f>IF(SUM('B1.2'!$T571:$Z571)=7,'B1.2'!D571,"")</f>
        <v/>
      </c>
      <c r="F555" t="str">
        <f>IF(SUM('B1.2'!$T571:$Z571)=7,'B1.2'!E571,"")</f>
        <v/>
      </c>
      <c r="G555" t="str">
        <f>IF(SUM('B1.2'!$T571:$Z571)=7,'B1.2'!F571,"")</f>
        <v/>
      </c>
      <c r="H555" s="188" t="str">
        <f>IF(SUM('B1.2'!$T571:$Z571)=7,'B1.2'!G571,"")</f>
        <v/>
      </c>
      <c r="I555" t="str">
        <f>IF(SUM('B1.2'!$T571:$Z571)=7,'B1.2'!H571,"")</f>
        <v/>
      </c>
      <c r="J555" t="str">
        <f>IF(SUM('B1.2'!$T571:$Z571)=7,'B1.2'!I571,"")</f>
        <v/>
      </c>
    </row>
    <row r="556" spans="1:10" x14ac:dyDescent="0.25">
      <c r="A556" t="str">
        <f>IF(SUM('B1.2'!T572:Z572)=7,'Angaben KH-Standort'!$D$27,"")</f>
        <v/>
      </c>
      <c r="B556" t="str">
        <f>IF(SUM('B1.2'!T572:Z572)=7,'Angaben KH-Standort'!$D$26,"")</f>
        <v/>
      </c>
      <c r="C556" t="str">
        <f>IF(SUM('B1.2'!T572:Z572)=7,'Angaben KH-Standort'!$D$13,"")</f>
        <v/>
      </c>
      <c r="D556" t="str">
        <f>IF(SUM('B1.2'!$T572:$Z572)=7,'B1.2'!C572,"")</f>
        <v/>
      </c>
      <c r="E556" t="str">
        <f>IF(SUM('B1.2'!$T572:$Z572)=7,'B1.2'!D572,"")</f>
        <v/>
      </c>
      <c r="F556" t="str">
        <f>IF(SUM('B1.2'!$T572:$Z572)=7,'B1.2'!E572,"")</f>
        <v/>
      </c>
      <c r="G556" t="str">
        <f>IF(SUM('B1.2'!$T572:$Z572)=7,'B1.2'!F572,"")</f>
        <v/>
      </c>
      <c r="H556" s="188" t="str">
        <f>IF(SUM('B1.2'!$T572:$Z572)=7,'B1.2'!G572,"")</f>
        <v/>
      </c>
      <c r="I556" t="str">
        <f>IF(SUM('B1.2'!$T572:$Z572)=7,'B1.2'!H572,"")</f>
        <v/>
      </c>
      <c r="J556" t="str">
        <f>IF(SUM('B1.2'!$T572:$Z572)=7,'B1.2'!I572,"")</f>
        <v/>
      </c>
    </row>
    <row r="557" spans="1:10" x14ac:dyDescent="0.25">
      <c r="A557" t="str">
        <f>IF(SUM('B1.2'!T573:Z573)=7,'Angaben KH-Standort'!$D$27,"")</f>
        <v/>
      </c>
      <c r="B557" t="str">
        <f>IF(SUM('B1.2'!T573:Z573)=7,'Angaben KH-Standort'!$D$26,"")</f>
        <v/>
      </c>
      <c r="C557" t="str">
        <f>IF(SUM('B1.2'!T573:Z573)=7,'Angaben KH-Standort'!$D$13,"")</f>
        <v/>
      </c>
      <c r="D557" t="str">
        <f>IF(SUM('B1.2'!$T573:$Z573)=7,'B1.2'!C573,"")</f>
        <v/>
      </c>
      <c r="E557" t="str">
        <f>IF(SUM('B1.2'!$T573:$Z573)=7,'B1.2'!D573,"")</f>
        <v/>
      </c>
      <c r="F557" t="str">
        <f>IF(SUM('B1.2'!$T573:$Z573)=7,'B1.2'!E573,"")</f>
        <v/>
      </c>
      <c r="G557" t="str">
        <f>IF(SUM('B1.2'!$T573:$Z573)=7,'B1.2'!F573,"")</f>
        <v/>
      </c>
      <c r="H557" s="188" t="str">
        <f>IF(SUM('B1.2'!$T573:$Z573)=7,'B1.2'!G573,"")</f>
        <v/>
      </c>
      <c r="I557" t="str">
        <f>IF(SUM('B1.2'!$T573:$Z573)=7,'B1.2'!H573,"")</f>
        <v/>
      </c>
      <c r="J557" t="str">
        <f>IF(SUM('B1.2'!$T573:$Z573)=7,'B1.2'!I573,"")</f>
        <v/>
      </c>
    </row>
    <row r="558" spans="1:10" x14ac:dyDescent="0.25">
      <c r="A558" t="str">
        <f>IF(SUM('B1.2'!T574:Z574)=7,'Angaben KH-Standort'!$D$27,"")</f>
        <v/>
      </c>
      <c r="B558" t="str">
        <f>IF(SUM('B1.2'!T574:Z574)=7,'Angaben KH-Standort'!$D$26,"")</f>
        <v/>
      </c>
      <c r="C558" t="str">
        <f>IF(SUM('B1.2'!T574:Z574)=7,'Angaben KH-Standort'!$D$13,"")</f>
        <v/>
      </c>
      <c r="D558" t="str">
        <f>IF(SUM('B1.2'!$T574:$Z574)=7,'B1.2'!C574,"")</f>
        <v/>
      </c>
      <c r="E558" t="str">
        <f>IF(SUM('B1.2'!$T574:$Z574)=7,'B1.2'!D574,"")</f>
        <v/>
      </c>
      <c r="F558" t="str">
        <f>IF(SUM('B1.2'!$T574:$Z574)=7,'B1.2'!E574,"")</f>
        <v/>
      </c>
      <c r="G558" t="str">
        <f>IF(SUM('B1.2'!$T574:$Z574)=7,'B1.2'!F574,"")</f>
        <v/>
      </c>
      <c r="H558" s="188" t="str">
        <f>IF(SUM('B1.2'!$T574:$Z574)=7,'B1.2'!G574,"")</f>
        <v/>
      </c>
      <c r="I558" t="str">
        <f>IF(SUM('B1.2'!$T574:$Z574)=7,'B1.2'!H574,"")</f>
        <v/>
      </c>
      <c r="J558" t="str">
        <f>IF(SUM('B1.2'!$T574:$Z574)=7,'B1.2'!I574,"")</f>
        <v/>
      </c>
    </row>
    <row r="559" spans="1:10" x14ac:dyDescent="0.25">
      <c r="A559" t="str">
        <f>IF(SUM('B1.2'!T575:Z575)=7,'Angaben KH-Standort'!$D$27,"")</f>
        <v/>
      </c>
      <c r="B559" t="str">
        <f>IF(SUM('B1.2'!T575:Z575)=7,'Angaben KH-Standort'!$D$26,"")</f>
        <v/>
      </c>
      <c r="C559" t="str">
        <f>IF(SUM('B1.2'!T575:Z575)=7,'Angaben KH-Standort'!$D$13,"")</f>
        <v/>
      </c>
      <c r="D559" t="str">
        <f>IF(SUM('B1.2'!$T575:$Z575)=7,'B1.2'!C575,"")</f>
        <v/>
      </c>
      <c r="E559" t="str">
        <f>IF(SUM('B1.2'!$T575:$Z575)=7,'B1.2'!D575,"")</f>
        <v/>
      </c>
      <c r="F559" t="str">
        <f>IF(SUM('B1.2'!$T575:$Z575)=7,'B1.2'!E575,"")</f>
        <v/>
      </c>
      <c r="G559" t="str">
        <f>IF(SUM('B1.2'!$T575:$Z575)=7,'B1.2'!F575,"")</f>
        <v/>
      </c>
      <c r="H559" s="188" t="str">
        <f>IF(SUM('B1.2'!$T575:$Z575)=7,'B1.2'!G575,"")</f>
        <v/>
      </c>
      <c r="I559" t="str">
        <f>IF(SUM('B1.2'!$T575:$Z575)=7,'B1.2'!H575,"")</f>
        <v/>
      </c>
      <c r="J559" t="str">
        <f>IF(SUM('B1.2'!$T575:$Z575)=7,'B1.2'!I575,"")</f>
        <v/>
      </c>
    </row>
    <row r="560" spans="1:10" x14ac:dyDescent="0.25">
      <c r="A560" t="str">
        <f>IF(SUM('B1.2'!T576:Z576)=7,'Angaben KH-Standort'!$D$27,"")</f>
        <v/>
      </c>
      <c r="B560" t="str">
        <f>IF(SUM('B1.2'!T576:Z576)=7,'Angaben KH-Standort'!$D$26,"")</f>
        <v/>
      </c>
      <c r="C560" t="str">
        <f>IF(SUM('B1.2'!T576:Z576)=7,'Angaben KH-Standort'!$D$13,"")</f>
        <v/>
      </c>
      <c r="D560" t="str">
        <f>IF(SUM('B1.2'!$T576:$Z576)=7,'B1.2'!C576,"")</f>
        <v/>
      </c>
      <c r="E560" t="str">
        <f>IF(SUM('B1.2'!$T576:$Z576)=7,'B1.2'!D576,"")</f>
        <v/>
      </c>
      <c r="F560" t="str">
        <f>IF(SUM('B1.2'!$T576:$Z576)=7,'B1.2'!E576,"")</f>
        <v/>
      </c>
      <c r="G560" t="str">
        <f>IF(SUM('B1.2'!$T576:$Z576)=7,'B1.2'!F576,"")</f>
        <v/>
      </c>
      <c r="H560" s="188" t="str">
        <f>IF(SUM('B1.2'!$T576:$Z576)=7,'B1.2'!G576,"")</f>
        <v/>
      </c>
      <c r="I560" t="str">
        <f>IF(SUM('B1.2'!$T576:$Z576)=7,'B1.2'!H576,"")</f>
        <v/>
      </c>
      <c r="J560" t="str">
        <f>IF(SUM('B1.2'!$T576:$Z576)=7,'B1.2'!I576,"")</f>
        <v/>
      </c>
    </row>
    <row r="561" spans="1:10" x14ac:dyDescent="0.25">
      <c r="A561" t="str">
        <f>IF(SUM('B1.2'!T577:Z577)=7,'Angaben KH-Standort'!$D$27,"")</f>
        <v/>
      </c>
      <c r="B561" t="str">
        <f>IF(SUM('B1.2'!T577:Z577)=7,'Angaben KH-Standort'!$D$26,"")</f>
        <v/>
      </c>
      <c r="C561" t="str">
        <f>IF(SUM('B1.2'!T577:Z577)=7,'Angaben KH-Standort'!$D$13,"")</f>
        <v/>
      </c>
      <c r="D561" t="str">
        <f>IF(SUM('B1.2'!$T577:$Z577)=7,'B1.2'!C577,"")</f>
        <v/>
      </c>
      <c r="E561" t="str">
        <f>IF(SUM('B1.2'!$T577:$Z577)=7,'B1.2'!D577,"")</f>
        <v/>
      </c>
      <c r="F561" t="str">
        <f>IF(SUM('B1.2'!$T577:$Z577)=7,'B1.2'!E577,"")</f>
        <v/>
      </c>
      <c r="G561" t="str">
        <f>IF(SUM('B1.2'!$T577:$Z577)=7,'B1.2'!F577,"")</f>
        <v/>
      </c>
      <c r="H561" s="188" t="str">
        <f>IF(SUM('B1.2'!$T577:$Z577)=7,'B1.2'!G577,"")</f>
        <v/>
      </c>
      <c r="I561" t="str">
        <f>IF(SUM('B1.2'!$T577:$Z577)=7,'B1.2'!H577,"")</f>
        <v/>
      </c>
      <c r="J561" t="str">
        <f>IF(SUM('B1.2'!$T577:$Z577)=7,'B1.2'!I577,"")</f>
        <v/>
      </c>
    </row>
    <row r="562" spans="1:10" x14ac:dyDescent="0.25">
      <c r="A562" t="str">
        <f>IF(SUM('B1.2'!T578:Z578)=7,'Angaben KH-Standort'!$D$27,"")</f>
        <v/>
      </c>
      <c r="B562" t="str">
        <f>IF(SUM('B1.2'!T578:Z578)=7,'Angaben KH-Standort'!$D$26,"")</f>
        <v/>
      </c>
      <c r="C562" t="str">
        <f>IF(SUM('B1.2'!T578:Z578)=7,'Angaben KH-Standort'!$D$13,"")</f>
        <v/>
      </c>
      <c r="D562" t="str">
        <f>IF(SUM('B1.2'!$T578:$Z578)=7,'B1.2'!C578,"")</f>
        <v/>
      </c>
      <c r="E562" t="str">
        <f>IF(SUM('B1.2'!$T578:$Z578)=7,'B1.2'!D578,"")</f>
        <v/>
      </c>
      <c r="F562" t="str">
        <f>IF(SUM('B1.2'!$T578:$Z578)=7,'B1.2'!E578,"")</f>
        <v/>
      </c>
      <c r="G562" t="str">
        <f>IF(SUM('B1.2'!$T578:$Z578)=7,'B1.2'!F578,"")</f>
        <v/>
      </c>
      <c r="H562" s="188" t="str">
        <f>IF(SUM('B1.2'!$T578:$Z578)=7,'B1.2'!G578,"")</f>
        <v/>
      </c>
      <c r="I562" t="str">
        <f>IF(SUM('B1.2'!$T578:$Z578)=7,'B1.2'!H578,"")</f>
        <v/>
      </c>
      <c r="J562" t="str">
        <f>IF(SUM('B1.2'!$T578:$Z578)=7,'B1.2'!I578,"")</f>
        <v/>
      </c>
    </row>
    <row r="563" spans="1:10" x14ac:dyDescent="0.25">
      <c r="A563" t="str">
        <f>IF(SUM('B1.2'!T579:Z579)=7,'Angaben KH-Standort'!$D$27,"")</f>
        <v/>
      </c>
      <c r="B563" t="str">
        <f>IF(SUM('B1.2'!T579:Z579)=7,'Angaben KH-Standort'!$D$26,"")</f>
        <v/>
      </c>
      <c r="C563" t="str">
        <f>IF(SUM('B1.2'!T579:Z579)=7,'Angaben KH-Standort'!$D$13,"")</f>
        <v/>
      </c>
      <c r="D563" t="str">
        <f>IF(SUM('B1.2'!$T579:$Z579)=7,'B1.2'!C579,"")</f>
        <v/>
      </c>
      <c r="E563" t="str">
        <f>IF(SUM('B1.2'!$T579:$Z579)=7,'B1.2'!D579,"")</f>
        <v/>
      </c>
      <c r="F563" t="str">
        <f>IF(SUM('B1.2'!$T579:$Z579)=7,'B1.2'!E579,"")</f>
        <v/>
      </c>
      <c r="G563" t="str">
        <f>IF(SUM('B1.2'!$T579:$Z579)=7,'B1.2'!F579,"")</f>
        <v/>
      </c>
      <c r="H563" s="188" t="str">
        <f>IF(SUM('B1.2'!$T579:$Z579)=7,'B1.2'!G579,"")</f>
        <v/>
      </c>
      <c r="I563" t="str">
        <f>IF(SUM('B1.2'!$T579:$Z579)=7,'B1.2'!H579,"")</f>
        <v/>
      </c>
      <c r="J563" t="str">
        <f>IF(SUM('B1.2'!$T579:$Z579)=7,'B1.2'!I579,"")</f>
        <v/>
      </c>
    </row>
    <row r="564" spans="1:10" x14ac:dyDescent="0.25">
      <c r="A564" t="str">
        <f>IF(SUM('B1.2'!T580:Z580)=7,'Angaben KH-Standort'!$D$27,"")</f>
        <v/>
      </c>
      <c r="B564" t="str">
        <f>IF(SUM('B1.2'!T580:Z580)=7,'Angaben KH-Standort'!$D$26,"")</f>
        <v/>
      </c>
      <c r="C564" t="str">
        <f>IF(SUM('B1.2'!T580:Z580)=7,'Angaben KH-Standort'!$D$13,"")</f>
        <v/>
      </c>
      <c r="D564" t="str">
        <f>IF(SUM('B1.2'!$T580:$Z580)=7,'B1.2'!C580,"")</f>
        <v/>
      </c>
      <c r="E564" t="str">
        <f>IF(SUM('B1.2'!$T580:$Z580)=7,'B1.2'!D580,"")</f>
        <v/>
      </c>
      <c r="F564" t="str">
        <f>IF(SUM('B1.2'!$T580:$Z580)=7,'B1.2'!E580,"")</f>
        <v/>
      </c>
      <c r="G564" t="str">
        <f>IF(SUM('B1.2'!$T580:$Z580)=7,'B1.2'!F580,"")</f>
        <v/>
      </c>
      <c r="H564" s="188" t="str">
        <f>IF(SUM('B1.2'!$T580:$Z580)=7,'B1.2'!G580,"")</f>
        <v/>
      </c>
      <c r="I564" t="str">
        <f>IF(SUM('B1.2'!$T580:$Z580)=7,'B1.2'!H580,"")</f>
        <v/>
      </c>
      <c r="J564" t="str">
        <f>IF(SUM('B1.2'!$T580:$Z580)=7,'B1.2'!I580,"")</f>
        <v/>
      </c>
    </row>
    <row r="565" spans="1:10" x14ac:dyDescent="0.25">
      <c r="A565" t="str">
        <f>IF(SUM('B1.2'!T581:Z581)=7,'Angaben KH-Standort'!$D$27,"")</f>
        <v/>
      </c>
      <c r="B565" t="str">
        <f>IF(SUM('B1.2'!T581:Z581)=7,'Angaben KH-Standort'!$D$26,"")</f>
        <v/>
      </c>
      <c r="C565" t="str">
        <f>IF(SUM('B1.2'!T581:Z581)=7,'Angaben KH-Standort'!$D$13,"")</f>
        <v/>
      </c>
      <c r="D565" t="str">
        <f>IF(SUM('B1.2'!$T581:$Z581)=7,'B1.2'!C581,"")</f>
        <v/>
      </c>
      <c r="E565" t="str">
        <f>IF(SUM('B1.2'!$T581:$Z581)=7,'B1.2'!D581,"")</f>
        <v/>
      </c>
      <c r="F565" t="str">
        <f>IF(SUM('B1.2'!$T581:$Z581)=7,'B1.2'!E581,"")</f>
        <v/>
      </c>
      <c r="G565" t="str">
        <f>IF(SUM('B1.2'!$T581:$Z581)=7,'B1.2'!F581,"")</f>
        <v/>
      </c>
      <c r="H565" s="188" t="str">
        <f>IF(SUM('B1.2'!$T581:$Z581)=7,'B1.2'!G581,"")</f>
        <v/>
      </c>
      <c r="I565" t="str">
        <f>IF(SUM('B1.2'!$T581:$Z581)=7,'B1.2'!H581,"")</f>
        <v/>
      </c>
      <c r="J565" t="str">
        <f>IF(SUM('B1.2'!$T581:$Z581)=7,'B1.2'!I581,"")</f>
        <v/>
      </c>
    </row>
    <row r="566" spans="1:10" x14ac:dyDescent="0.25">
      <c r="A566" t="str">
        <f>IF(SUM('B1.2'!T582:Z582)=7,'Angaben KH-Standort'!$D$27,"")</f>
        <v/>
      </c>
      <c r="B566" t="str">
        <f>IF(SUM('B1.2'!T582:Z582)=7,'Angaben KH-Standort'!$D$26,"")</f>
        <v/>
      </c>
      <c r="C566" t="str">
        <f>IF(SUM('B1.2'!T582:Z582)=7,'Angaben KH-Standort'!$D$13,"")</f>
        <v/>
      </c>
      <c r="D566" t="str">
        <f>IF(SUM('B1.2'!$T582:$Z582)=7,'B1.2'!C582,"")</f>
        <v/>
      </c>
      <c r="E566" t="str">
        <f>IF(SUM('B1.2'!$T582:$Z582)=7,'B1.2'!D582,"")</f>
        <v/>
      </c>
      <c r="F566" t="str">
        <f>IF(SUM('B1.2'!$T582:$Z582)=7,'B1.2'!E582,"")</f>
        <v/>
      </c>
      <c r="G566" t="str">
        <f>IF(SUM('B1.2'!$T582:$Z582)=7,'B1.2'!F582,"")</f>
        <v/>
      </c>
      <c r="H566" s="188" t="str">
        <f>IF(SUM('B1.2'!$T582:$Z582)=7,'B1.2'!G582,"")</f>
        <v/>
      </c>
      <c r="I566" t="str">
        <f>IF(SUM('B1.2'!$T582:$Z582)=7,'B1.2'!H582,"")</f>
        <v/>
      </c>
      <c r="J566" t="str">
        <f>IF(SUM('B1.2'!$T582:$Z582)=7,'B1.2'!I582,"")</f>
        <v/>
      </c>
    </row>
    <row r="567" spans="1:10" x14ac:dyDescent="0.25">
      <c r="A567" t="str">
        <f>IF(SUM('B1.2'!T583:Z583)=7,'Angaben KH-Standort'!$D$27,"")</f>
        <v/>
      </c>
      <c r="B567" t="str">
        <f>IF(SUM('B1.2'!T583:Z583)=7,'Angaben KH-Standort'!$D$26,"")</f>
        <v/>
      </c>
      <c r="C567" t="str">
        <f>IF(SUM('B1.2'!T583:Z583)=7,'Angaben KH-Standort'!$D$13,"")</f>
        <v/>
      </c>
      <c r="D567" t="str">
        <f>IF(SUM('B1.2'!$T583:$Z583)=7,'B1.2'!C583,"")</f>
        <v/>
      </c>
      <c r="E567" t="str">
        <f>IF(SUM('B1.2'!$T583:$Z583)=7,'B1.2'!D583,"")</f>
        <v/>
      </c>
      <c r="F567" t="str">
        <f>IF(SUM('B1.2'!$T583:$Z583)=7,'B1.2'!E583,"")</f>
        <v/>
      </c>
      <c r="G567" t="str">
        <f>IF(SUM('B1.2'!$T583:$Z583)=7,'B1.2'!F583,"")</f>
        <v/>
      </c>
      <c r="H567" s="188" t="str">
        <f>IF(SUM('B1.2'!$T583:$Z583)=7,'B1.2'!G583,"")</f>
        <v/>
      </c>
      <c r="I567" t="str">
        <f>IF(SUM('B1.2'!$T583:$Z583)=7,'B1.2'!H583,"")</f>
        <v/>
      </c>
      <c r="J567" t="str">
        <f>IF(SUM('B1.2'!$T583:$Z583)=7,'B1.2'!I583,"")</f>
        <v/>
      </c>
    </row>
    <row r="568" spans="1:10" x14ac:dyDescent="0.25">
      <c r="A568" t="str">
        <f>IF(SUM('B1.2'!T584:Z584)=7,'Angaben KH-Standort'!$D$27,"")</f>
        <v/>
      </c>
      <c r="B568" t="str">
        <f>IF(SUM('B1.2'!T584:Z584)=7,'Angaben KH-Standort'!$D$26,"")</f>
        <v/>
      </c>
      <c r="C568" t="str">
        <f>IF(SUM('B1.2'!T584:Z584)=7,'Angaben KH-Standort'!$D$13,"")</f>
        <v/>
      </c>
      <c r="D568" t="str">
        <f>IF(SUM('B1.2'!$T584:$Z584)=7,'B1.2'!C584,"")</f>
        <v/>
      </c>
      <c r="E568" t="str">
        <f>IF(SUM('B1.2'!$T584:$Z584)=7,'B1.2'!D584,"")</f>
        <v/>
      </c>
      <c r="F568" t="str">
        <f>IF(SUM('B1.2'!$T584:$Z584)=7,'B1.2'!E584,"")</f>
        <v/>
      </c>
      <c r="G568" t="str">
        <f>IF(SUM('B1.2'!$T584:$Z584)=7,'B1.2'!F584,"")</f>
        <v/>
      </c>
      <c r="H568" s="188" t="str">
        <f>IF(SUM('B1.2'!$T584:$Z584)=7,'B1.2'!G584,"")</f>
        <v/>
      </c>
      <c r="I568" t="str">
        <f>IF(SUM('B1.2'!$T584:$Z584)=7,'B1.2'!H584,"")</f>
        <v/>
      </c>
      <c r="J568" t="str">
        <f>IF(SUM('B1.2'!$T584:$Z584)=7,'B1.2'!I584,"")</f>
        <v/>
      </c>
    </row>
    <row r="569" spans="1:10" x14ac:dyDescent="0.25">
      <c r="A569" t="str">
        <f>IF(SUM('B1.2'!T585:Z585)=7,'Angaben KH-Standort'!$D$27,"")</f>
        <v/>
      </c>
      <c r="B569" t="str">
        <f>IF(SUM('B1.2'!T585:Z585)=7,'Angaben KH-Standort'!$D$26,"")</f>
        <v/>
      </c>
      <c r="C569" t="str">
        <f>IF(SUM('B1.2'!T585:Z585)=7,'Angaben KH-Standort'!$D$13,"")</f>
        <v/>
      </c>
      <c r="D569" t="str">
        <f>IF(SUM('B1.2'!$T585:$Z585)=7,'B1.2'!C585,"")</f>
        <v/>
      </c>
      <c r="E569" t="str">
        <f>IF(SUM('B1.2'!$T585:$Z585)=7,'B1.2'!D585,"")</f>
        <v/>
      </c>
      <c r="F569" t="str">
        <f>IF(SUM('B1.2'!$T585:$Z585)=7,'B1.2'!E585,"")</f>
        <v/>
      </c>
      <c r="G569" t="str">
        <f>IF(SUM('B1.2'!$T585:$Z585)=7,'B1.2'!F585,"")</f>
        <v/>
      </c>
      <c r="H569" s="188" t="str">
        <f>IF(SUM('B1.2'!$T585:$Z585)=7,'B1.2'!G585,"")</f>
        <v/>
      </c>
      <c r="I569" t="str">
        <f>IF(SUM('B1.2'!$T585:$Z585)=7,'B1.2'!H585,"")</f>
        <v/>
      </c>
      <c r="J569" t="str">
        <f>IF(SUM('B1.2'!$T585:$Z585)=7,'B1.2'!I585,"")</f>
        <v/>
      </c>
    </row>
    <row r="570" spans="1:10" x14ac:dyDescent="0.25">
      <c r="A570" t="str">
        <f>IF(SUM('B1.2'!T586:Z586)=7,'Angaben KH-Standort'!$D$27,"")</f>
        <v/>
      </c>
      <c r="B570" t="str">
        <f>IF(SUM('B1.2'!T586:Z586)=7,'Angaben KH-Standort'!$D$26,"")</f>
        <v/>
      </c>
      <c r="C570" t="str">
        <f>IF(SUM('B1.2'!T586:Z586)=7,'Angaben KH-Standort'!$D$13,"")</f>
        <v/>
      </c>
      <c r="D570" t="str">
        <f>IF(SUM('B1.2'!$T586:$Z586)=7,'B1.2'!C586,"")</f>
        <v/>
      </c>
      <c r="E570" t="str">
        <f>IF(SUM('B1.2'!$T586:$Z586)=7,'B1.2'!D586,"")</f>
        <v/>
      </c>
      <c r="F570" t="str">
        <f>IF(SUM('B1.2'!$T586:$Z586)=7,'B1.2'!E586,"")</f>
        <v/>
      </c>
      <c r="G570" t="str">
        <f>IF(SUM('B1.2'!$T586:$Z586)=7,'B1.2'!F586,"")</f>
        <v/>
      </c>
      <c r="H570" s="188" t="str">
        <f>IF(SUM('B1.2'!$T586:$Z586)=7,'B1.2'!G586,"")</f>
        <v/>
      </c>
      <c r="I570" t="str">
        <f>IF(SUM('B1.2'!$T586:$Z586)=7,'B1.2'!H586,"")</f>
        <v/>
      </c>
      <c r="J570" t="str">
        <f>IF(SUM('B1.2'!$T586:$Z586)=7,'B1.2'!I586,"")</f>
        <v/>
      </c>
    </row>
    <row r="571" spans="1:10" x14ac:dyDescent="0.25">
      <c r="A571" t="str">
        <f>IF(SUM('B1.2'!T587:Z587)=7,'Angaben KH-Standort'!$D$27,"")</f>
        <v/>
      </c>
      <c r="B571" t="str">
        <f>IF(SUM('B1.2'!T587:Z587)=7,'Angaben KH-Standort'!$D$26,"")</f>
        <v/>
      </c>
      <c r="C571" t="str">
        <f>IF(SUM('B1.2'!T587:Z587)=7,'Angaben KH-Standort'!$D$13,"")</f>
        <v/>
      </c>
      <c r="D571" t="str">
        <f>IF(SUM('B1.2'!$T587:$Z587)=7,'B1.2'!C587,"")</f>
        <v/>
      </c>
      <c r="E571" t="str">
        <f>IF(SUM('B1.2'!$T587:$Z587)=7,'B1.2'!D587,"")</f>
        <v/>
      </c>
      <c r="F571" t="str">
        <f>IF(SUM('B1.2'!$T587:$Z587)=7,'B1.2'!E587,"")</f>
        <v/>
      </c>
      <c r="G571" t="str">
        <f>IF(SUM('B1.2'!$T587:$Z587)=7,'B1.2'!F587,"")</f>
        <v/>
      </c>
      <c r="H571" s="188" t="str">
        <f>IF(SUM('B1.2'!$T587:$Z587)=7,'B1.2'!G587,"")</f>
        <v/>
      </c>
      <c r="I571" t="str">
        <f>IF(SUM('B1.2'!$T587:$Z587)=7,'B1.2'!H587,"")</f>
        <v/>
      </c>
      <c r="J571" t="str">
        <f>IF(SUM('B1.2'!$T587:$Z587)=7,'B1.2'!I587,"")</f>
        <v/>
      </c>
    </row>
    <row r="572" spans="1:10" x14ac:dyDescent="0.25">
      <c r="A572" t="str">
        <f>IF(SUM('B1.2'!T588:Z588)=7,'Angaben KH-Standort'!$D$27,"")</f>
        <v/>
      </c>
      <c r="B572" t="str">
        <f>IF(SUM('B1.2'!T588:Z588)=7,'Angaben KH-Standort'!$D$26,"")</f>
        <v/>
      </c>
      <c r="C572" t="str">
        <f>IF(SUM('B1.2'!T588:Z588)=7,'Angaben KH-Standort'!$D$13,"")</f>
        <v/>
      </c>
      <c r="D572" t="str">
        <f>IF(SUM('B1.2'!$T588:$Z588)=7,'B1.2'!C588,"")</f>
        <v/>
      </c>
      <c r="E572" t="str">
        <f>IF(SUM('B1.2'!$T588:$Z588)=7,'B1.2'!D588,"")</f>
        <v/>
      </c>
      <c r="F572" t="str">
        <f>IF(SUM('B1.2'!$T588:$Z588)=7,'B1.2'!E588,"")</f>
        <v/>
      </c>
      <c r="G572" t="str">
        <f>IF(SUM('B1.2'!$T588:$Z588)=7,'B1.2'!F588,"")</f>
        <v/>
      </c>
      <c r="H572" s="188" t="str">
        <f>IF(SUM('B1.2'!$T588:$Z588)=7,'B1.2'!G588,"")</f>
        <v/>
      </c>
      <c r="I572" t="str">
        <f>IF(SUM('B1.2'!$T588:$Z588)=7,'B1.2'!H588,"")</f>
        <v/>
      </c>
      <c r="J572" t="str">
        <f>IF(SUM('B1.2'!$T588:$Z588)=7,'B1.2'!I588,"")</f>
        <v/>
      </c>
    </row>
    <row r="573" spans="1:10" x14ac:dyDescent="0.25">
      <c r="A573" t="str">
        <f>IF(SUM('B1.2'!T589:Z589)=7,'Angaben KH-Standort'!$D$27,"")</f>
        <v/>
      </c>
      <c r="B573" t="str">
        <f>IF(SUM('B1.2'!T589:Z589)=7,'Angaben KH-Standort'!$D$26,"")</f>
        <v/>
      </c>
      <c r="C573" t="str">
        <f>IF(SUM('B1.2'!T589:Z589)=7,'Angaben KH-Standort'!$D$13,"")</f>
        <v/>
      </c>
      <c r="D573" t="str">
        <f>IF(SUM('B1.2'!$T589:$Z589)=7,'B1.2'!C589,"")</f>
        <v/>
      </c>
      <c r="E573" t="str">
        <f>IF(SUM('B1.2'!$T589:$Z589)=7,'B1.2'!D589,"")</f>
        <v/>
      </c>
      <c r="F573" t="str">
        <f>IF(SUM('B1.2'!$T589:$Z589)=7,'B1.2'!E589,"")</f>
        <v/>
      </c>
      <c r="G573" t="str">
        <f>IF(SUM('B1.2'!$T589:$Z589)=7,'B1.2'!F589,"")</f>
        <v/>
      </c>
      <c r="H573" s="188" t="str">
        <f>IF(SUM('B1.2'!$T589:$Z589)=7,'B1.2'!G589,"")</f>
        <v/>
      </c>
      <c r="I573" t="str">
        <f>IF(SUM('B1.2'!$T589:$Z589)=7,'B1.2'!H589,"")</f>
        <v/>
      </c>
      <c r="J573" t="str">
        <f>IF(SUM('B1.2'!$T589:$Z589)=7,'B1.2'!I589,"")</f>
        <v/>
      </c>
    </row>
    <row r="574" spans="1:10" x14ac:dyDescent="0.25">
      <c r="A574" t="str">
        <f>IF(SUM('B1.2'!T590:Z590)=7,'Angaben KH-Standort'!$D$27,"")</f>
        <v/>
      </c>
      <c r="B574" t="str">
        <f>IF(SUM('B1.2'!T590:Z590)=7,'Angaben KH-Standort'!$D$26,"")</f>
        <v/>
      </c>
      <c r="C574" t="str">
        <f>IF(SUM('B1.2'!T590:Z590)=7,'Angaben KH-Standort'!$D$13,"")</f>
        <v/>
      </c>
      <c r="D574" t="str">
        <f>IF(SUM('B1.2'!$T590:$Z590)=7,'B1.2'!C590,"")</f>
        <v/>
      </c>
      <c r="E574" t="str">
        <f>IF(SUM('B1.2'!$T590:$Z590)=7,'B1.2'!D590,"")</f>
        <v/>
      </c>
      <c r="F574" t="str">
        <f>IF(SUM('B1.2'!$T590:$Z590)=7,'B1.2'!E590,"")</f>
        <v/>
      </c>
      <c r="G574" t="str">
        <f>IF(SUM('B1.2'!$T590:$Z590)=7,'B1.2'!F590,"")</f>
        <v/>
      </c>
      <c r="H574" s="188" t="str">
        <f>IF(SUM('B1.2'!$T590:$Z590)=7,'B1.2'!G590,"")</f>
        <v/>
      </c>
      <c r="I574" t="str">
        <f>IF(SUM('B1.2'!$T590:$Z590)=7,'B1.2'!H590,"")</f>
        <v/>
      </c>
      <c r="J574" t="str">
        <f>IF(SUM('B1.2'!$T590:$Z590)=7,'B1.2'!I590,"")</f>
        <v/>
      </c>
    </row>
    <row r="575" spans="1:10" x14ac:dyDescent="0.25">
      <c r="A575" t="str">
        <f>IF(SUM('B1.2'!T591:Z591)=7,'Angaben KH-Standort'!$D$27,"")</f>
        <v/>
      </c>
      <c r="B575" t="str">
        <f>IF(SUM('B1.2'!T591:Z591)=7,'Angaben KH-Standort'!$D$26,"")</f>
        <v/>
      </c>
      <c r="C575" t="str">
        <f>IF(SUM('B1.2'!T591:Z591)=7,'Angaben KH-Standort'!$D$13,"")</f>
        <v/>
      </c>
      <c r="D575" t="str">
        <f>IF(SUM('B1.2'!$T591:$Z591)=7,'B1.2'!C591,"")</f>
        <v/>
      </c>
      <c r="E575" t="str">
        <f>IF(SUM('B1.2'!$T591:$Z591)=7,'B1.2'!D591,"")</f>
        <v/>
      </c>
      <c r="F575" t="str">
        <f>IF(SUM('B1.2'!$T591:$Z591)=7,'B1.2'!E591,"")</f>
        <v/>
      </c>
      <c r="G575" t="str">
        <f>IF(SUM('B1.2'!$T591:$Z591)=7,'B1.2'!F591,"")</f>
        <v/>
      </c>
      <c r="H575" s="188" t="str">
        <f>IF(SUM('B1.2'!$T591:$Z591)=7,'B1.2'!G591,"")</f>
        <v/>
      </c>
      <c r="I575" t="str">
        <f>IF(SUM('B1.2'!$T591:$Z591)=7,'B1.2'!H591,"")</f>
        <v/>
      </c>
      <c r="J575" t="str">
        <f>IF(SUM('B1.2'!$T591:$Z591)=7,'B1.2'!I591,"")</f>
        <v/>
      </c>
    </row>
    <row r="576" spans="1:10" x14ac:dyDescent="0.25">
      <c r="A576" t="str">
        <f>IF(SUM('B1.2'!T592:Z592)=7,'Angaben KH-Standort'!$D$27,"")</f>
        <v/>
      </c>
      <c r="B576" t="str">
        <f>IF(SUM('B1.2'!T592:Z592)=7,'Angaben KH-Standort'!$D$26,"")</f>
        <v/>
      </c>
      <c r="C576" t="str">
        <f>IF(SUM('B1.2'!T592:Z592)=7,'Angaben KH-Standort'!$D$13,"")</f>
        <v/>
      </c>
      <c r="D576" t="str">
        <f>IF(SUM('B1.2'!$T592:$Z592)=7,'B1.2'!C592,"")</f>
        <v/>
      </c>
      <c r="E576" t="str">
        <f>IF(SUM('B1.2'!$T592:$Z592)=7,'B1.2'!D592,"")</f>
        <v/>
      </c>
      <c r="F576" t="str">
        <f>IF(SUM('B1.2'!$T592:$Z592)=7,'B1.2'!E592,"")</f>
        <v/>
      </c>
      <c r="G576" t="str">
        <f>IF(SUM('B1.2'!$T592:$Z592)=7,'B1.2'!F592,"")</f>
        <v/>
      </c>
      <c r="H576" s="188" t="str">
        <f>IF(SUM('B1.2'!$T592:$Z592)=7,'B1.2'!G592,"")</f>
        <v/>
      </c>
      <c r="I576" t="str">
        <f>IF(SUM('B1.2'!$T592:$Z592)=7,'B1.2'!H592,"")</f>
        <v/>
      </c>
      <c r="J576" t="str">
        <f>IF(SUM('B1.2'!$T592:$Z592)=7,'B1.2'!I592,"")</f>
        <v/>
      </c>
    </row>
    <row r="577" spans="1:10" x14ac:dyDescent="0.25">
      <c r="A577" t="str">
        <f>IF(SUM('B1.2'!T593:Z593)=7,'Angaben KH-Standort'!$D$27,"")</f>
        <v/>
      </c>
      <c r="B577" t="str">
        <f>IF(SUM('B1.2'!T593:Z593)=7,'Angaben KH-Standort'!$D$26,"")</f>
        <v/>
      </c>
      <c r="C577" t="str">
        <f>IF(SUM('B1.2'!T593:Z593)=7,'Angaben KH-Standort'!$D$13,"")</f>
        <v/>
      </c>
      <c r="D577" t="str">
        <f>IF(SUM('B1.2'!$T593:$Z593)=7,'B1.2'!C593,"")</f>
        <v/>
      </c>
      <c r="E577" t="str">
        <f>IF(SUM('B1.2'!$T593:$Z593)=7,'B1.2'!D593,"")</f>
        <v/>
      </c>
      <c r="F577" t="str">
        <f>IF(SUM('B1.2'!$T593:$Z593)=7,'B1.2'!E593,"")</f>
        <v/>
      </c>
      <c r="G577" t="str">
        <f>IF(SUM('B1.2'!$T593:$Z593)=7,'B1.2'!F593,"")</f>
        <v/>
      </c>
      <c r="H577" s="188" t="str">
        <f>IF(SUM('B1.2'!$T593:$Z593)=7,'B1.2'!G593,"")</f>
        <v/>
      </c>
      <c r="I577" t="str">
        <f>IF(SUM('B1.2'!$T593:$Z593)=7,'B1.2'!H593,"")</f>
        <v/>
      </c>
      <c r="J577" t="str">
        <f>IF(SUM('B1.2'!$T593:$Z593)=7,'B1.2'!I593,"")</f>
        <v/>
      </c>
    </row>
    <row r="578" spans="1:10" x14ac:dyDescent="0.25">
      <c r="A578" t="str">
        <f>IF(SUM('B1.2'!T594:Z594)=7,'Angaben KH-Standort'!$D$27,"")</f>
        <v/>
      </c>
      <c r="B578" t="str">
        <f>IF(SUM('B1.2'!T594:Z594)=7,'Angaben KH-Standort'!$D$26,"")</f>
        <v/>
      </c>
      <c r="C578" t="str">
        <f>IF(SUM('B1.2'!T594:Z594)=7,'Angaben KH-Standort'!$D$13,"")</f>
        <v/>
      </c>
      <c r="D578" t="str">
        <f>IF(SUM('B1.2'!$T594:$Z594)=7,'B1.2'!C594,"")</f>
        <v/>
      </c>
      <c r="E578" t="str">
        <f>IF(SUM('B1.2'!$T594:$Z594)=7,'B1.2'!D594,"")</f>
        <v/>
      </c>
      <c r="F578" t="str">
        <f>IF(SUM('B1.2'!$T594:$Z594)=7,'B1.2'!E594,"")</f>
        <v/>
      </c>
      <c r="G578" t="str">
        <f>IF(SUM('B1.2'!$T594:$Z594)=7,'B1.2'!F594,"")</f>
        <v/>
      </c>
      <c r="H578" s="188" t="str">
        <f>IF(SUM('B1.2'!$T594:$Z594)=7,'B1.2'!G594,"")</f>
        <v/>
      </c>
      <c r="I578" t="str">
        <f>IF(SUM('B1.2'!$T594:$Z594)=7,'B1.2'!H594,"")</f>
        <v/>
      </c>
      <c r="J578" t="str">
        <f>IF(SUM('B1.2'!$T594:$Z594)=7,'B1.2'!I594,"")</f>
        <v/>
      </c>
    </row>
    <row r="579" spans="1:10" x14ac:dyDescent="0.25">
      <c r="A579" t="str">
        <f>IF(SUM('B1.2'!T595:Z595)=7,'Angaben KH-Standort'!$D$27,"")</f>
        <v/>
      </c>
      <c r="B579" t="str">
        <f>IF(SUM('B1.2'!T595:Z595)=7,'Angaben KH-Standort'!$D$26,"")</f>
        <v/>
      </c>
      <c r="C579" t="str">
        <f>IF(SUM('B1.2'!T595:Z595)=7,'Angaben KH-Standort'!$D$13,"")</f>
        <v/>
      </c>
      <c r="D579" t="str">
        <f>IF(SUM('B1.2'!$T595:$Z595)=7,'B1.2'!C595,"")</f>
        <v/>
      </c>
      <c r="E579" t="str">
        <f>IF(SUM('B1.2'!$T595:$Z595)=7,'B1.2'!D595,"")</f>
        <v/>
      </c>
      <c r="F579" t="str">
        <f>IF(SUM('B1.2'!$T595:$Z595)=7,'B1.2'!E595,"")</f>
        <v/>
      </c>
      <c r="G579" t="str">
        <f>IF(SUM('B1.2'!$T595:$Z595)=7,'B1.2'!F595,"")</f>
        <v/>
      </c>
      <c r="H579" s="188" t="str">
        <f>IF(SUM('B1.2'!$T595:$Z595)=7,'B1.2'!G595,"")</f>
        <v/>
      </c>
      <c r="I579" t="str">
        <f>IF(SUM('B1.2'!$T595:$Z595)=7,'B1.2'!H595,"")</f>
        <v/>
      </c>
      <c r="J579" t="str">
        <f>IF(SUM('B1.2'!$T595:$Z595)=7,'B1.2'!I595,"")</f>
        <v/>
      </c>
    </row>
    <row r="580" spans="1:10" x14ac:dyDescent="0.25">
      <c r="A580" t="str">
        <f>IF(SUM('B1.2'!T596:Z596)=7,'Angaben KH-Standort'!$D$27,"")</f>
        <v/>
      </c>
      <c r="B580" t="str">
        <f>IF(SUM('B1.2'!T596:Z596)=7,'Angaben KH-Standort'!$D$26,"")</f>
        <v/>
      </c>
      <c r="C580" t="str">
        <f>IF(SUM('B1.2'!T596:Z596)=7,'Angaben KH-Standort'!$D$13,"")</f>
        <v/>
      </c>
      <c r="D580" t="str">
        <f>IF(SUM('B1.2'!$T596:$Z596)=7,'B1.2'!C596,"")</f>
        <v/>
      </c>
      <c r="E580" t="str">
        <f>IF(SUM('B1.2'!$T596:$Z596)=7,'B1.2'!D596,"")</f>
        <v/>
      </c>
      <c r="F580" t="str">
        <f>IF(SUM('B1.2'!$T596:$Z596)=7,'B1.2'!E596,"")</f>
        <v/>
      </c>
      <c r="G580" t="str">
        <f>IF(SUM('B1.2'!$T596:$Z596)=7,'B1.2'!F596,"")</f>
        <v/>
      </c>
      <c r="H580" s="188" t="str">
        <f>IF(SUM('B1.2'!$T596:$Z596)=7,'B1.2'!G596,"")</f>
        <v/>
      </c>
      <c r="I580" t="str">
        <f>IF(SUM('B1.2'!$T596:$Z596)=7,'B1.2'!H596,"")</f>
        <v/>
      </c>
      <c r="J580" t="str">
        <f>IF(SUM('B1.2'!$T596:$Z596)=7,'B1.2'!I596,"")</f>
        <v/>
      </c>
    </row>
    <row r="581" spans="1:10" x14ac:dyDescent="0.25">
      <c r="A581" t="str">
        <f>IF(SUM('B1.2'!T597:Z597)=7,'Angaben KH-Standort'!$D$27,"")</f>
        <v/>
      </c>
      <c r="B581" t="str">
        <f>IF(SUM('B1.2'!T597:Z597)=7,'Angaben KH-Standort'!$D$26,"")</f>
        <v/>
      </c>
      <c r="C581" t="str">
        <f>IF(SUM('B1.2'!T597:Z597)=7,'Angaben KH-Standort'!$D$13,"")</f>
        <v/>
      </c>
      <c r="D581" t="str">
        <f>IF(SUM('B1.2'!$T597:$Z597)=7,'B1.2'!C597,"")</f>
        <v/>
      </c>
      <c r="E581" t="str">
        <f>IF(SUM('B1.2'!$T597:$Z597)=7,'B1.2'!D597,"")</f>
        <v/>
      </c>
      <c r="F581" t="str">
        <f>IF(SUM('B1.2'!$T597:$Z597)=7,'B1.2'!E597,"")</f>
        <v/>
      </c>
      <c r="G581" t="str">
        <f>IF(SUM('B1.2'!$T597:$Z597)=7,'B1.2'!F597,"")</f>
        <v/>
      </c>
      <c r="H581" s="188" t="str">
        <f>IF(SUM('B1.2'!$T597:$Z597)=7,'B1.2'!G597,"")</f>
        <v/>
      </c>
      <c r="I581" t="str">
        <f>IF(SUM('B1.2'!$T597:$Z597)=7,'B1.2'!H597,"")</f>
        <v/>
      </c>
      <c r="J581" t="str">
        <f>IF(SUM('B1.2'!$T597:$Z597)=7,'B1.2'!I597,"")</f>
        <v/>
      </c>
    </row>
    <row r="582" spans="1:10" x14ac:dyDescent="0.25">
      <c r="A582" t="str">
        <f>IF(SUM('B1.2'!T598:Z598)=7,'Angaben KH-Standort'!$D$27,"")</f>
        <v/>
      </c>
      <c r="B582" t="str">
        <f>IF(SUM('B1.2'!T598:Z598)=7,'Angaben KH-Standort'!$D$26,"")</f>
        <v/>
      </c>
      <c r="C582" t="str">
        <f>IF(SUM('B1.2'!T598:Z598)=7,'Angaben KH-Standort'!$D$13,"")</f>
        <v/>
      </c>
      <c r="D582" t="str">
        <f>IF(SUM('B1.2'!$T598:$Z598)=7,'B1.2'!C598,"")</f>
        <v/>
      </c>
      <c r="E582" t="str">
        <f>IF(SUM('B1.2'!$T598:$Z598)=7,'B1.2'!D598,"")</f>
        <v/>
      </c>
      <c r="F582" t="str">
        <f>IF(SUM('B1.2'!$T598:$Z598)=7,'B1.2'!E598,"")</f>
        <v/>
      </c>
      <c r="G582" t="str">
        <f>IF(SUM('B1.2'!$T598:$Z598)=7,'B1.2'!F598,"")</f>
        <v/>
      </c>
      <c r="H582" s="188" t="str">
        <f>IF(SUM('B1.2'!$T598:$Z598)=7,'B1.2'!G598,"")</f>
        <v/>
      </c>
      <c r="I582" t="str">
        <f>IF(SUM('B1.2'!$T598:$Z598)=7,'B1.2'!H598,"")</f>
        <v/>
      </c>
      <c r="J582" t="str">
        <f>IF(SUM('B1.2'!$T598:$Z598)=7,'B1.2'!I598,"")</f>
        <v/>
      </c>
    </row>
    <row r="583" spans="1:10" x14ac:dyDescent="0.25">
      <c r="A583" t="str">
        <f>IF(SUM('B1.2'!T599:Z599)=7,'Angaben KH-Standort'!$D$27,"")</f>
        <v/>
      </c>
      <c r="B583" t="str">
        <f>IF(SUM('B1.2'!T599:Z599)=7,'Angaben KH-Standort'!$D$26,"")</f>
        <v/>
      </c>
      <c r="C583" t="str">
        <f>IF(SUM('B1.2'!T599:Z599)=7,'Angaben KH-Standort'!$D$13,"")</f>
        <v/>
      </c>
      <c r="D583" t="str">
        <f>IF(SUM('B1.2'!$T599:$Z599)=7,'B1.2'!C599,"")</f>
        <v/>
      </c>
      <c r="E583" t="str">
        <f>IF(SUM('B1.2'!$T599:$Z599)=7,'B1.2'!D599,"")</f>
        <v/>
      </c>
      <c r="F583" t="str">
        <f>IF(SUM('B1.2'!$T599:$Z599)=7,'B1.2'!E599,"")</f>
        <v/>
      </c>
      <c r="G583" t="str">
        <f>IF(SUM('B1.2'!$T599:$Z599)=7,'B1.2'!F599,"")</f>
        <v/>
      </c>
      <c r="H583" s="188" t="str">
        <f>IF(SUM('B1.2'!$T599:$Z599)=7,'B1.2'!G599,"")</f>
        <v/>
      </c>
      <c r="I583" t="str">
        <f>IF(SUM('B1.2'!$T599:$Z599)=7,'B1.2'!H599,"")</f>
        <v/>
      </c>
      <c r="J583" t="str">
        <f>IF(SUM('B1.2'!$T599:$Z599)=7,'B1.2'!I599,"")</f>
        <v/>
      </c>
    </row>
    <row r="584" spans="1:10" x14ac:dyDescent="0.25">
      <c r="A584" t="str">
        <f>IF(SUM('B1.2'!T600:Z600)=7,'Angaben KH-Standort'!$D$27,"")</f>
        <v/>
      </c>
      <c r="B584" t="str">
        <f>IF(SUM('B1.2'!T600:Z600)=7,'Angaben KH-Standort'!$D$26,"")</f>
        <v/>
      </c>
      <c r="C584" t="str">
        <f>IF(SUM('B1.2'!T600:Z600)=7,'Angaben KH-Standort'!$D$13,"")</f>
        <v/>
      </c>
      <c r="D584" t="str">
        <f>IF(SUM('B1.2'!$T600:$Z600)=7,'B1.2'!C600,"")</f>
        <v/>
      </c>
      <c r="E584" t="str">
        <f>IF(SUM('B1.2'!$T600:$Z600)=7,'B1.2'!D600,"")</f>
        <v/>
      </c>
      <c r="F584" t="str">
        <f>IF(SUM('B1.2'!$T600:$Z600)=7,'B1.2'!E600,"")</f>
        <v/>
      </c>
      <c r="G584" t="str">
        <f>IF(SUM('B1.2'!$T600:$Z600)=7,'B1.2'!F600,"")</f>
        <v/>
      </c>
      <c r="H584" s="188" t="str">
        <f>IF(SUM('B1.2'!$T600:$Z600)=7,'B1.2'!G600,"")</f>
        <v/>
      </c>
      <c r="I584" t="str">
        <f>IF(SUM('B1.2'!$T600:$Z600)=7,'B1.2'!H600,"")</f>
        <v/>
      </c>
      <c r="J584" t="str">
        <f>IF(SUM('B1.2'!$T600:$Z600)=7,'B1.2'!I600,"")</f>
        <v/>
      </c>
    </row>
    <row r="585" spans="1:10" x14ac:dyDescent="0.25">
      <c r="A585" t="str">
        <f>IF(SUM('B1.2'!T601:Z601)=7,'Angaben KH-Standort'!$D$27,"")</f>
        <v/>
      </c>
      <c r="B585" t="str">
        <f>IF(SUM('B1.2'!T601:Z601)=7,'Angaben KH-Standort'!$D$26,"")</f>
        <v/>
      </c>
      <c r="C585" t="str">
        <f>IF(SUM('B1.2'!T601:Z601)=7,'Angaben KH-Standort'!$D$13,"")</f>
        <v/>
      </c>
      <c r="D585" t="str">
        <f>IF(SUM('B1.2'!$T601:$Z601)=7,'B1.2'!C601,"")</f>
        <v/>
      </c>
      <c r="E585" t="str">
        <f>IF(SUM('B1.2'!$T601:$Z601)=7,'B1.2'!D601,"")</f>
        <v/>
      </c>
      <c r="F585" t="str">
        <f>IF(SUM('B1.2'!$T601:$Z601)=7,'B1.2'!E601,"")</f>
        <v/>
      </c>
      <c r="G585" t="str">
        <f>IF(SUM('B1.2'!$T601:$Z601)=7,'B1.2'!F601,"")</f>
        <v/>
      </c>
      <c r="H585" s="188" t="str">
        <f>IF(SUM('B1.2'!$T601:$Z601)=7,'B1.2'!G601,"")</f>
        <v/>
      </c>
      <c r="I585" t="str">
        <f>IF(SUM('B1.2'!$T601:$Z601)=7,'B1.2'!H601,"")</f>
        <v/>
      </c>
      <c r="J585" t="str">
        <f>IF(SUM('B1.2'!$T601:$Z601)=7,'B1.2'!I601,"")</f>
        <v/>
      </c>
    </row>
    <row r="586" spans="1:10" x14ac:dyDescent="0.25">
      <c r="A586" t="str">
        <f>IF(SUM('B1.2'!T602:Z602)=7,'Angaben KH-Standort'!$D$27,"")</f>
        <v/>
      </c>
      <c r="B586" t="str">
        <f>IF(SUM('B1.2'!T602:Z602)=7,'Angaben KH-Standort'!$D$26,"")</f>
        <v/>
      </c>
      <c r="C586" t="str">
        <f>IF(SUM('B1.2'!T602:Z602)=7,'Angaben KH-Standort'!$D$13,"")</f>
        <v/>
      </c>
      <c r="D586" t="str">
        <f>IF(SUM('B1.2'!$T602:$Z602)=7,'B1.2'!C602,"")</f>
        <v/>
      </c>
      <c r="E586" t="str">
        <f>IF(SUM('B1.2'!$T602:$Z602)=7,'B1.2'!D602,"")</f>
        <v/>
      </c>
      <c r="F586" t="str">
        <f>IF(SUM('B1.2'!$T602:$Z602)=7,'B1.2'!E602,"")</f>
        <v/>
      </c>
      <c r="G586" t="str">
        <f>IF(SUM('B1.2'!$T602:$Z602)=7,'B1.2'!F602,"")</f>
        <v/>
      </c>
      <c r="H586" s="188" t="str">
        <f>IF(SUM('B1.2'!$T602:$Z602)=7,'B1.2'!G602,"")</f>
        <v/>
      </c>
      <c r="I586" t="str">
        <f>IF(SUM('B1.2'!$T602:$Z602)=7,'B1.2'!H602,"")</f>
        <v/>
      </c>
      <c r="J586" t="str">
        <f>IF(SUM('B1.2'!$T602:$Z602)=7,'B1.2'!I602,"")</f>
        <v/>
      </c>
    </row>
  </sheetData>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I586"/>
  <sheetViews>
    <sheetView zoomScale="85" zoomScaleNormal="85" workbookViewId="0">
      <selection activeCell="I2" sqref="I2"/>
    </sheetView>
  </sheetViews>
  <sheetFormatPr baseColWidth="10" defaultRowHeight="15" x14ac:dyDescent="0.25"/>
  <cols>
    <col min="4" max="4" width="32" bestFit="1" customWidth="1"/>
    <col min="11" max="11" width="23" customWidth="1"/>
  </cols>
  <sheetData>
    <row r="1" spans="1:9" x14ac:dyDescent="0.25">
      <c r="A1" t="s">
        <v>91</v>
      </c>
      <c r="B1" t="s">
        <v>92</v>
      </c>
      <c r="C1" t="s">
        <v>89</v>
      </c>
      <c r="D1" t="s">
        <v>103</v>
      </c>
      <c r="E1" t="s">
        <v>102</v>
      </c>
      <c r="F1" t="s">
        <v>89</v>
      </c>
      <c r="G1" t="s">
        <v>13</v>
      </c>
      <c r="H1" t="s">
        <v>145</v>
      </c>
      <c r="I1" t="s">
        <v>104</v>
      </c>
    </row>
    <row r="2" spans="1:9" x14ac:dyDescent="0.25">
      <c r="A2" t="str">
        <f>IF(SUM('B1.3'!T18:Y18)=6,'Angaben KH-Standort'!$D$27,"")</f>
        <v/>
      </c>
      <c r="B2" t="str">
        <f>IF(SUM('B1.3'!T18:Y18)=6,'Angaben KH-Standort'!$D$26,"")</f>
        <v/>
      </c>
      <c r="C2" t="str">
        <f>IF(SUM('B1.3'!T18:Y18)=6,'Angaben KH-Standort'!$D$13,"")</f>
        <v/>
      </c>
      <c r="D2" t="str">
        <f>IF(SUM('B1.3'!$T18:$Y18)=6,'B1.3'!C18,"")</f>
        <v/>
      </c>
      <c r="E2" t="str">
        <f>IF(SUM('B1.3'!$T18:$Y18)=6,'B1.3'!D18,"")</f>
        <v/>
      </c>
      <c r="F2" t="str">
        <f>IF(SUM('B1.3'!$T18:$Y18)=6,'B1.3'!E18,"")</f>
        <v/>
      </c>
      <c r="G2" t="str">
        <f>IF(SUM('B1.3'!$T18:$Y18)=6,'B1.3'!F18,"")</f>
        <v/>
      </c>
      <c r="H2" t="str">
        <f>IF(SUM('B1.3'!$T18:$Y18)=6,'B1.3'!G18,"")</f>
        <v/>
      </c>
      <c r="I2" t="str">
        <f>IF(SUM('B1.3'!$T18:$Y18)=6,'B1.3'!H18,"")</f>
        <v/>
      </c>
    </row>
    <row r="3" spans="1:9" x14ac:dyDescent="0.25">
      <c r="A3" t="str">
        <f>IF(SUM('B1.3'!T19:Y19)=6,'Angaben KH-Standort'!$D$27,"")</f>
        <v/>
      </c>
      <c r="B3" t="str">
        <f>IF(SUM('B1.3'!T19:Y19)=6,'Angaben KH-Standort'!$D$26,"")</f>
        <v/>
      </c>
      <c r="C3" t="str">
        <f>IF(SUM('B1.3'!T19:Y19)=6,'Angaben KH-Standort'!$D$13,"")</f>
        <v/>
      </c>
      <c r="D3" t="str">
        <f>IF(SUM('B1.3'!$T19:$Y19)=6,'B1.3'!C19,"")</f>
        <v/>
      </c>
      <c r="E3" t="str">
        <f>IF(SUM('B1.3'!$T19:$Y19)=6,'B1.3'!D19,"")</f>
        <v/>
      </c>
      <c r="F3" t="str">
        <f>IF(SUM('B1.3'!$T19:$Y19)=6,'B1.3'!E19,"")</f>
        <v/>
      </c>
      <c r="G3" t="str">
        <f>IF(SUM('B1.3'!$T19:$Y19)=6,'B1.3'!F19,"")</f>
        <v/>
      </c>
      <c r="H3" t="str">
        <f>IF(SUM('B1.3'!$T19:$Y19)=6,'B1.3'!G19,"")</f>
        <v/>
      </c>
      <c r="I3" t="str">
        <f>IF(SUM('B1.3'!$T19:$Y19)=6,'B1.3'!H19,"")</f>
        <v/>
      </c>
    </row>
    <row r="4" spans="1:9" x14ac:dyDescent="0.25">
      <c r="A4" t="str">
        <f>IF(SUM('B1.3'!T20:Y20)=6,'Angaben KH-Standort'!$D$27,"")</f>
        <v/>
      </c>
      <c r="B4" t="str">
        <f>IF(SUM('B1.3'!T20:Y20)=6,'Angaben KH-Standort'!$D$26,"")</f>
        <v/>
      </c>
      <c r="C4" t="str">
        <f>IF(SUM('B1.3'!T20:Y20)=6,'Angaben KH-Standort'!$D$13,"")</f>
        <v/>
      </c>
      <c r="D4" t="str">
        <f>IF(SUM('B1.3'!$T20:$Y20)=6,'B1.3'!C20,"")</f>
        <v/>
      </c>
      <c r="E4" t="str">
        <f>IF(SUM('B1.3'!$T20:$Y20)=6,'B1.3'!D20,"")</f>
        <v/>
      </c>
      <c r="F4" t="str">
        <f>IF(SUM('B1.3'!$T20:$Y20)=6,'B1.3'!E20,"")</f>
        <v/>
      </c>
      <c r="G4" t="str">
        <f>IF(SUM('B1.3'!$T20:$Y20)=6,'B1.3'!F20,"")</f>
        <v/>
      </c>
      <c r="H4" t="str">
        <f>IF(SUM('B1.3'!$T20:$Y20)=6,'B1.3'!G20,"")</f>
        <v/>
      </c>
      <c r="I4" t="str">
        <f>IF(SUM('B1.3'!$T20:$Y20)=6,'B1.3'!H20,"")</f>
        <v/>
      </c>
    </row>
    <row r="5" spans="1:9" x14ac:dyDescent="0.25">
      <c r="A5" t="str">
        <f>IF(SUM('B1.3'!T21:Y21)=6,'Angaben KH-Standort'!$D$27,"")</f>
        <v/>
      </c>
      <c r="B5" t="str">
        <f>IF(SUM('B1.3'!T21:Y21)=6,'Angaben KH-Standort'!$D$26,"")</f>
        <v/>
      </c>
      <c r="C5" t="str">
        <f>IF(SUM('B1.3'!T21:Y21)=6,'Angaben KH-Standort'!$D$13,"")</f>
        <v/>
      </c>
      <c r="D5" t="str">
        <f>IF(SUM('B1.3'!$T21:$Y21)=6,'B1.3'!C21,"")</f>
        <v/>
      </c>
      <c r="E5" t="str">
        <f>IF(SUM('B1.3'!$T21:$Y21)=6,'B1.3'!D21,"")</f>
        <v/>
      </c>
      <c r="F5" t="str">
        <f>IF(SUM('B1.3'!$T21:$Y21)=6,'B1.3'!E21,"")</f>
        <v/>
      </c>
      <c r="G5" t="str">
        <f>IF(SUM('B1.3'!$T21:$Y21)=6,'B1.3'!F21,"")</f>
        <v/>
      </c>
      <c r="H5" t="str">
        <f>IF(SUM('B1.3'!$T21:$Y21)=6,'B1.3'!G21,"")</f>
        <v/>
      </c>
      <c r="I5" t="str">
        <f>IF(SUM('B1.3'!$T21:$Y21)=6,'B1.3'!H21,"")</f>
        <v/>
      </c>
    </row>
    <row r="6" spans="1:9" x14ac:dyDescent="0.25">
      <c r="A6" t="str">
        <f>IF(SUM('B1.3'!T22:Y22)=6,'Angaben KH-Standort'!$D$27,"")</f>
        <v/>
      </c>
      <c r="B6" t="str">
        <f>IF(SUM('B1.3'!T22:Y22)=6,'Angaben KH-Standort'!$D$26,"")</f>
        <v/>
      </c>
      <c r="C6" t="str">
        <f>IF(SUM('B1.3'!T22:Y22)=6,'Angaben KH-Standort'!$D$13,"")</f>
        <v/>
      </c>
      <c r="D6" t="str">
        <f>IF(SUM('B1.3'!$T22:$Y22)=6,'B1.3'!C22,"")</f>
        <v/>
      </c>
      <c r="E6" t="str">
        <f>IF(SUM('B1.3'!$T22:$Y22)=6,'B1.3'!D22,"")</f>
        <v/>
      </c>
      <c r="F6" t="str">
        <f>IF(SUM('B1.3'!$T22:$Y22)=6,'B1.3'!E22,"")</f>
        <v/>
      </c>
      <c r="G6" t="str">
        <f>IF(SUM('B1.3'!$T22:$Y22)=6,'B1.3'!F22,"")</f>
        <v/>
      </c>
      <c r="H6" t="str">
        <f>IF(SUM('B1.3'!$T22:$Y22)=6,'B1.3'!G22,"")</f>
        <v/>
      </c>
      <c r="I6" t="str">
        <f>IF(SUM('B1.3'!$T22:$Y22)=6,'B1.3'!H22,"")</f>
        <v/>
      </c>
    </row>
    <row r="7" spans="1:9" x14ac:dyDescent="0.25">
      <c r="A7" t="str">
        <f>IF(SUM('B1.3'!T23:Y23)=6,'Angaben KH-Standort'!$D$27,"")</f>
        <v/>
      </c>
      <c r="B7" t="str">
        <f>IF(SUM('B1.3'!T23:Y23)=6,'Angaben KH-Standort'!$D$26,"")</f>
        <v/>
      </c>
      <c r="C7" t="str">
        <f>IF(SUM('B1.3'!T23:Y23)=6,'Angaben KH-Standort'!$D$13,"")</f>
        <v/>
      </c>
      <c r="D7" t="str">
        <f>IF(SUM('B1.3'!$T23:$Y23)=6,'B1.3'!C23,"")</f>
        <v/>
      </c>
      <c r="E7" t="str">
        <f>IF(SUM('B1.3'!$T23:$Y23)=6,'B1.3'!D23,"")</f>
        <v/>
      </c>
      <c r="F7" t="str">
        <f>IF(SUM('B1.3'!$T23:$Y23)=6,'B1.3'!E23,"")</f>
        <v/>
      </c>
      <c r="G7" t="str">
        <f>IF(SUM('B1.3'!$T23:$Y23)=6,'B1.3'!F23,"")</f>
        <v/>
      </c>
      <c r="H7" t="str">
        <f>IF(SUM('B1.3'!$T23:$Y23)=6,'B1.3'!G23,"")</f>
        <v/>
      </c>
      <c r="I7" t="str">
        <f>IF(SUM('B1.3'!$T23:$Y23)=6,'B1.3'!H23,"")</f>
        <v/>
      </c>
    </row>
    <row r="8" spans="1:9" x14ac:dyDescent="0.25">
      <c r="A8" t="str">
        <f>IF(SUM('B1.3'!T24:Y24)=6,'Angaben KH-Standort'!$D$27,"")</f>
        <v/>
      </c>
      <c r="B8" t="str">
        <f>IF(SUM('B1.3'!T24:Y24)=6,'Angaben KH-Standort'!$D$26,"")</f>
        <v/>
      </c>
      <c r="C8" t="str">
        <f>IF(SUM('B1.3'!T24:Y24)=6,'Angaben KH-Standort'!$D$13,"")</f>
        <v/>
      </c>
      <c r="D8" t="str">
        <f>IF(SUM('B1.3'!$T24:$Y24)=6,'B1.3'!C24,"")</f>
        <v/>
      </c>
      <c r="E8" t="str">
        <f>IF(SUM('B1.3'!$T24:$Y24)=6,'B1.3'!D24,"")</f>
        <v/>
      </c>
      <c r="F8" t="str">
        <f>IF(SUM('B1.3'!$T24:$Y24)=6,'B1.3'!E24,"")</f>
        <v/>
      </c>
      <c r="G8" t="str">
        <f>IF(SUM('B1.3'!$T24:$Y24)=6,'B1.3'!F24,"")</f>
        <v/>
      </c>
      <c r="H8" t="str">
        <f>IF(SUM('B1.3'!$T24:$Y24)=6,'B1.3'!G24,"")</f>
        <v/>
      </c>
      <c r="I8" t="str">
        <f>IF(SUM('B1.3'!$T24:$Y24)=6,'B1.3'!H24,"")</f>
        <v/>
      </c>
    </row>
    <row r="9" spans="1:9" x14ac:dyDescent="0.25">
      <c r="A9" t="str">
        <f>IF(SUM('B1.3'!T25:Y25)=6,'Angaben KH-Standort'!$D$27,"")</f>
        <v/>
      </c>
      <c r="B9" t="str">
        <f>IF(SUM('B1.3'!T25:Y25)=6,'Angaben KH-Standort'!$D$26,"")</f>
        <v/>
      </c>
      <c r="C9" t="str">
        <f>IF(SUM('B1.3'!T25:Y25)=6,'Angaben KH-Standort'!$D$13,"")</f>
        <v/>
      </c>
      <c r="D9" t="str">
        <f>IF(SUM('B1.3'!$T25:$Y25)=6,'B1.3'!C25,"")</f>
        <v/>
      </c>
      <c r="E9" t="str">
        <f>IF(SUM('B1.3'!$T25:$Y25)=6,'B1.3'!D25,"")</f>
        <v/>
      </c>
      <c r="F9" t="str">
        <f>IF(SUM('B1.3'!$T25:$Y25)=6,'B1.3'!E25,"")</f>
        <v/>
      </c>
      <c r="G9" t="str">
        <f>IF(SUM('B1.3'!$T25:$Y25)=6,'B1.3'!F25,"")</f>
        <v/>
      </c>
      <c r="H9" t="str">
        <f>IF(SUM('B1.3'!$T25:$Y25)=6,'B1.3'!G25,"")</f>
        <v/>
      </c>
      <c r="I9" t="str">
        <f>IF(SUM('B1.3'!$T25:$Y25)=6,'B1.3'!H25,"")</f>
        <v/>
      </c>
    </row>
    <row r="10" spans="1:9" x14ac:dyDescent="0.25">
      <c r="A10" t="str">
        <f>IF(SUM('B1.3'!T26:Y26)=6,'Angaben KH-Standort'!$D$27,"")</f>
        <v/>
      </c>
      <c r="B10" t="str">
        <f>IF(SUM('B1.3'!T26:Y26)=6,'Angaben KH-Standort'!$D$26,"")</f>
        <v/>
      </c>
      <c r="C10" t="str">
        <f>IF(SUM('B1.3'!T26:Y26)=6,'Angaben KH-Standort'!$D$13,"")</f>
        <v/>
      </c>
      <c r="D10" t="str">
        <f>IF(SUM('B1.3'!$T26:$Y26)=6,'B1.3'!C26,"")</f>
        <v/>
      </c>
      <c r="E10" t="str">
        <f>IF(SUM('B1.3'!$T26:$Y26)=6,'B1.3'!D26,"")</f>
        <v/>
      </c>
      <c r="F10" t="str">
        <f>IF(SUM('B1.3'!$T26:$Y26)=6,'B1.3'!E26,"")</f>
        <v/>
      </c>
      <c r="G10" t="str">
        <f>IF(SUM('B1.3'!$T26:$Y26)=6,'B1.3'!F26,"")</f>
        <v/>
      </c>
      <c r="H10" t="str">
        <f>IF(SUM('B1.3'!$T26:$Y26)=6,'B1.3'!G26,"")</f>
        <v/>
      </c>
      <c r="I10" t="str">
        <f>IF(SUM('B1.3'!$T26:$Y26)=6,'B1.3'!H26,"")</f>
        <v/>
      </c>
    </row>
    <row r="11" spans="1:9" x14ac:dyDescent="0.25">
      <c r="A11" t="str">
        <f>IF(SUM('B1.3'!T27:Y27)=6,'Angaben KH-Standort'!$D$27,"")</f>
        <v/>
      </c>
      <c r="B11" t="str">
        <f>IF(SUM('B1.3'!T27:Y27)=6,'Angaben KH-Standort'!$D$26,"")</f>
        <v/>
      </c>
      <c r="C11" t="str">
        <f>IF(SUM('B1.3'!T27:Y27)=6,'Angaben KH-Standort'!$D$13,"")</f>
        <v/>
      </c>
      <c r="D11" t="str">
        <f>IF(SUM('B1.3'!$T27:$Y27)=6,'B1.3'!C27,"")</f>
        <v/>
      </c>
      <c r="E11" t="str">
        <f>IF(SUM('B1.3'!$T27:$Y27)=6,'B1.3'!D27,"")</f>
        <v/>
      </c>
      <c r="F11" t="str">
        <f>IF(SUM('B1.3'!$T27:$Y27)=6,'B1.3'!E27,"")</f>
        <v/>
      </c>
      <c r="G11" t="str">
        <f>IF(SUM('B1.3'!$T27:$Y27)=6,'B1.3'!F27,"")</f>
        <v/>
      </c>
      <c r="H11" t="str">
        <f>IF(SUM('B1.3'!$T27:$Y27)=6,'B1.3'!G27,"")</f>
        <v/>
      </c>
      <c r="I11" t="str">
        <f>IF(SUM('B1.3'!$T27:$Y27)=6,'B1.3'!H27,"")</f>
        <v/>
      </c>
    </row>
    <row r="12" spans="1:9" x14ac:dyDescent="0.25">
      <c r="A12" t="str">
        <f>IF(SUM('B1.3'!T28:Y28)=6,'Angaben KH-Standort'!$D$27,"")</f>
        <v/>
      </c>
      <c r="B12" t="str">
        <f>IF(SUM('B1.3'!T28:Y28)=6,'Angaben KH-Standort'!$D$26,"")</f>
        <v/>
      </c>
      <c r="C12" t="str">
        <f>IF(SUM('B1.3'!T28:Y28)=6,'Angaben KH-Standort'!$D$13,"")</f>
        <v/>
      </c>
      <c r="D12" t="str">
        <f>IF(SUM('B1.3'!$T28:$Y28)=6,'B1.3'!C28,"")</f>
        <v/>
      </c>
      <c r="E12" t="str">
        <f>IF(SUM('B1.3'!$T28:$Y28)=6,'B1.3'!D28,"")</f>
        <v/>
      </c>
      <c r="F12" t="str">
        <f>IF(SUM('B1.3'!$T28:$Y28)=6,'B1.3'!E28,"")</f>
        <v/>
      </c>
      <c r="G12" t="str">
        <f>IF(SUM('B1.3'!$T28:$Y28)=6,'B1.3'!F28,"")</f>
        <v/>
      </c>
      <c r="H12" t="str">
        <f>IF(SUM('B1.3'!$T28:$Y28)=6,'B1.3'!G28,"")</f>
        <v/>
      </c>
      <c r="I12" t="str">
        <f>IF(SUM('B1.3'!$T28:$Y28)=6,'B1.3'!H28,"")</f>
        <v/>
      </c>
    </row>
    <row r="13" spans="1:9" x14ac:dyDescent="0.25">
      <c r="A13" t="str">
        <f>IF(SUM('B1.3'!T29:Y29)=6,'Angaben KH-Standort'!$D$27,"")</f>
        <v/>
      </c>
      <c r="B13" t="str">
        <f>IF(SUM('B1.3'!T29:Y29)=6,'Angaben KH-Standort'!$D$26,"")</f>
        <v/>
      </c>
      <c r="C13" t="str">
        <f>IF(SUM('B1.3'!T29:Y29)=6,'Angaben KH-Standort'!$D$13,"")</f>
        <v/>
      </c>
      <c r="D13" t="str">
        <f>IF(SUM('B1.3'!$T29:$Y29)=6,'B1.3'!C29,"")</f>
        <v/>
      </c>
      <c r="E13" t="str">
        <f>IF(SUM('B1.3'!$T29:$Y29)=6,'B1.3'!D29,"")</f>
        <v/>
      </c>
      <c r="F13" t="str">
        <f>IF(SUM('B1.3'!$T29:$Y29)=6,'B1.3'!E29,"")</f>
        <v/>
      </c>
      <c r="G13" t="str">
        <f>IF(SUM('B1.3'!$T29:$Y29)=6,'B1.3'!F29,"")</f>
        <v/>
      </c>
      <c r="H13" t="str">
        <f>IF(SUM('B1.3'!$T29:$Y29)=6,'B1.3'!G29,"")</f>
        <v/>
      </c>
      <c r="I13" t="str">
        <f>IF(SUM('B1.3'!$T29:$Y29)=6,'B1.3'!H29,"")</f>
        <v/>
      </c>
    </row>
    <row r="14" spans="1:9" x14ac:dyDescent="0.25">
      <c r="A14" t="str">
        <f>IF(SUM('B1.3'!T30:Y30)=6,'Angaben KH-Standort'!$D$27,"")</f>
        <v/>
      </c>
      <c r="B14" t="str">
        <f>IF(SUM('B1.3'!T30:Y30)=6,'Angaben KH-Standort'!$D$26,"")</f>
        <v/>
      </c>
      <c r="C14" t="str">
        <f>IF(SUM('B1.3'!T30:Y30)=6,'Angaben KH-Standort'!$D$13,"")</f>
        <v/>
      </c>
      <c r="D14" t="str">
        <f>IF(SUM('B1.3'!$T30:$Y30)=6,'B1.3'!C30,"")</f>
        <v/>
      </c>
      <c r="E14" t="str">
        <f>IF(SUM('B1.3'!$T30:$Y30)=6,'B1.3'!D30,"")</f>
        <v/>
      </c>
      <c r="F14" t="str">
        <f>IF(SUM('B1.3'!$T30:$Y30)=6,'B1.3'!E30,"")</f>
        <v/>
      </c>
      <c r="G14" t="str">
        <f>IF(SUM('B1.3'!$T30:$Y30)=6,'B1.3'!F30,"")</f>
        <v/>
      </c>
      <c r="H14" t="str">
        <f>IF(SUM('B1.3'!$T30:$Y30)=6,'B1.3'!G30,"")</f>
        <v/>
      </c>
      <c r="I14" t="str">
        <f>IF(SUM('B1.3'!$T30:$Y30)=6,'B1.3'!H30,"")</f>
        <v/>
      </c>
    </row>
    <row r="15" spans="1:9" x14ac:dyDescent="0.25">
      <c r="A15" t="str">
        <f>IF(SUM('B1.3'!T31:Y31)=6,'Angaben KH-Standort'!$D$27,"")</f>
        <v/>
      </c>
      <c r="B15" t="str">
        <f>IF(SUM('B1.3'!T31:Y31)=6,'Angaben KH-Standort'!$D$26,"")</f>
        <v/>
      </c>
      <c r="C15" t="str">
        <f>IF(SUM('B1.3'!T31:Y31)=6,'Angaben KH-Standort'!$D$13,"")</f>
        <v/>
      </c>
      <c r="D15" t="str">
        <f>IF(SUM('B1.3'!$T31:$Y31)=6,'B1.3'!C31,"")</f>
        <v/>
      </c>
      <c r="E15" t="str">
        <f>IF(SUM('B1.3'!$T31:$Y31)=6,'B1.3'!D31,"")</f>
        <v/>
      </c>
      <c r="F15" t="str">
        <f>IF(SUM('B1.3'!$T31:$Y31)=6,'B1.3'!E31,"")</f>
        <v/>
      </c>
      <c r="G15" t="str">
        <f>IF(SUM('B1.3'!$T31:$Y31)=6,'B1.3'!F31,"")</f>
        <v/>
      </c>
      <c r="H15" t="str">
        <f>IF(SUM('B1.3'!$T31:$Y31)=6,'B1.3'!G31,"")</f>
        <v/>
      </c>
      <c r="I15" t="str">
        <f>IF(SUM('B1.3'!$T31:$Y31)=6,'B1.3'!H31,"")</f>
        <v/>
      </c>
    </row>
    <row r="16" spans="1:9" x14ac:dyDescent="0.25">
      <c r="A16" t="str">
        <f>IF(SUM('B1.3'!T32:Y32)=6,'Angaben KH-Standort'!$D$27,"")</f>
        <v/>
      </c>
      <c r="B16" t="str">
        <f>IF(SUM('B1.3'!T32:Y32)=6,'Angaben KH-Standort'!$D$26,"")</f>
        <v/>
      </c>
      <c r="C16" t="str">
        <f>IF(SUM('B1.3'!T32:Y32)=6,'Angaben KH-Standort'!$D$13,"")</f>
        <v/>
      </c>
      <c r="D16" t="str">
        <f>IF(SUM('B1.3'!$T32:$Y32)=6,'B1.3'!C32,"")</f>
        <v/>
      </c>
      <c r="E16" t="str">
        <f>IF(SUM('B1.3'!$T32:$Y32)=6,'B1.3'!D32,"")</f>
        <v/>
      </c>
      <c r="F16" t="str">
        <f>IF(SUM('B1.3'!$T32:$Y32)=6,'B1.3'!E32,"")</f>
        <v/>
      </c>
      <c r="G16" t="str">
        <f>IF(SUM('B1.3'!$T32:$Y32)=6,'B1.3'!F32,"")</f>
        <v/>
      </c>
      <c r="H16" t="str">
        <f>IF(SUM('B1.3'!$T32:$Y32)=6,'B1.3'!G32,"")</f>
        <v/>
      </c>
      <c r="I16" t="str">
        <f>IF(SUM('B1.3'!$T32:$Y32)=6,'B1.3'!H32,"")</f>
        <v/>
      </c>
    </row>
    <row r="17" spans="1:9" x14ac:dyDescent="0.25">
      <c r="A17" t="str">
        <f>IF(SUM('B1.3'!T33:Y33)=6,'Angaben KH-Standort'!$D$27,"")</f>
        <v/>
      </c>
      <c r="B17" t="str">
        <f>IF(SUM('B1.3'!T33:Y33)=6,'Angaben KH-Standort'!$D$26,"")</f>
        <v/>
      </c>
      <c r="C17" t="str">
        <f>IF(SUM('B1.3'!T33:Y33)=6,'Angaben KH-Standort'!$D$13,"")</f>
        <v/>
      </c>
      <c r="D17" t="str">
        <f>IF(SUM('B1.3'!$T33:$Y33)=6,'B1.3'!C33,"")</f>
        <v/>
      </c>
      <c r="E17" t="str">
        <f>IF(SUM('B1.3'!$T33:$Y33)=6,'B1.3'!D33,"")</f>
        <v/>
      </c>
      <c r="F17" t="str">
        <f>IF(SUM('B1.3'!$T33:$Y33)=6,'B1.3'!E33,"")</f>
        <v/>
      </c>
      <c r="G17" t="str">
        <f>IF(SUM('B1.3'!$T33:$Y33)=6,'B1.3'!F33,"")</f>
        <v/>
      </c>
      <c r="H17" t="str">
        <f>IF(SUM('B1.3'!$T33:$Y33)=6,'B1.3'!G33,"")</f>
        <v/>
      </c>
      <c r="I17" t="str">
        <f>IF(SUM('B1.3'!$T33:$Y33)=6,'B1.3'!H33,"")</f>
        <v/>
      </c>
    </row>
    <row r="18" spans="1:9" x14ac:dyDescent="0.25">
      <c r="A18" t="str">
        <f>IF(SUM('B1.3'!T34:Y34)=6,'Angaben KH-Standort'!$D$27,"")</f>
        <v/>
      </c>
      <c r="B18" t="str">
        <f>IF(SUM('B1.3'!T34:Y34)=6,'Angaben KH-Standort'!$D$26,"")</f>
        <v/>
      </c>
      <c r="C18" t="str">
        <f>IF(SUM('B1.3'!T34:Y34)=6,'Angaben KH-Standort'!$D$13,"")</f>
        <v/>
      </c>
      <c r="D18" t="str">
        <f>IF(SUM('B1.3'!$T34:$Y34)=6,'B1.3'!C34,"")</f>
        <v/>
      </c>
      <c r="E18" t="str">
        <f>IF(SUM('B1.3'!$T34:$Y34)=6,'B1.3'!D34,"")</f>
        <v/>
      </c>
      <c r="F18" t="str">
        <f>IF(SUM('B1.3'!$T34:$Y34)=6,'B1.3'!E34,"")</f>
        <v/>
      </c>
      <c r="G18" t="str">
        <f>IF(SUM('B1.3'!$T34:$Y34)=6,'B1.3'!F34,"")</f>
        <v/>
      </c>
      <c r="H18" t="str">
        <f>IF(SUM('B1.3'!$T34:$Y34)=6,'B1.3'!G34,"")</f>
        <v/>
      </c>
      <c r="I18" t="str">
        <f>IF(SUM('B1.3'!$T34:$Y34)=6,'B1.3'!H34,"")</f>
        <v/>
      </c>
    </row>
    <row r="19" spans="1:9" x14ac:dyDescent="0.25">
      <c r="A19" t="str">
        <f>IF(SUM('B1.3'!T35:Y35)=6,'Angaben KH-Standort'!$D$27,"")</f>
        <v/>
      </c>
      <c r="B19" t="str">
        <f>IF(SUM('B1.3'!T35:Y35)=6,'Angaben KH-Standort'!$D$26,"")</f>
        <v/>
      </c>
      <c r="C19" t="str">
        <f>IF(SUM('B1.3'!T35:Y35)=6,'Angaben KH-Standort'!$D$13,"")</f>
        <v/>
      </c>
      <c r="D19" t="str">
        <f>IF(SUM('B1.3'!$T35:$Y35)=6,'B1.3'!C35,"")</f>
        <v/>
      </c>
      <c r="E19" t="str">
        <f>IF(SUM('B1.3'!$T35:$Y35)=6,'B1.3'!D35,"")</f>
        <v/>
      </c>
      <c r="F19" t="str">
        <f>IF(SUM('B1.3'!$T35:$Y35)=6,'B1.3'!E35,"")</f>
        <v/>
      </c>
      <c r="G19" t="str">
        <f>IF(SUM('B1.3'!$T35:$Y35)=6,'B1.3'!F35,"")</f>
        <v/>
      </c>
      <c r="H19" t="str">
        <f>IF(SUM('B1.3'!$T35:$Y35)=6,'B1.3'!G35,"")</f>
        <v/>
      </c>
      <c r="I19" t="str">
        <f>IF(SUM('B1.3'!$T35:$Y35)=6,'B1.3'!H35,"")</f>
        <v/>
      </c>
    </row>
    <row r="20" spans="1:9" x14ac:dyDescent="0.25">
      <c r="A20" t="str">
        <f>IF(SUM('B1.3'!T36:Y36)=6,'Angaben KH-Standort'!$D$27,"")</f>
        <v/>
      </c>
      <c r="B20" t="str">
        <f>IF(SUM('B1.3'!T36:Y36)=6,'Angaben KH-Standort'!$D$26,"")</f>
        <v/>
      </c>
      <c r="C20" t="str">
        <f>IF(SUM('B1.3'!T36:Y36)=6,'Angaben KH-Standort'!$D$13,"")</f>
        <v/>
      </c>
      <c r="D20" t="str">
        <f>IF(SUM('B1.3'!$T36:$Y36)=6,'B1.3'!C36,"")</f>
        <v/>
      </c>
      <c r="E20" t="str">
        <f>IF(SUM('B1.3'!$T36:$Y36)=6,'B1.3'!D36,"")</f>
        <v/>
      </c>
      <c r="F20" t="str">
        <f>IF(SUM('B1.3'!$T36:$Y36)=6,'B1.3'!E36,"")</f>
        <v/>
      </c>
      <c r="G20" t="str">
        <f>IF(SUM('B1.3'!$T36:$Y36)=6,'B1.3'!F36,"")</f>
        <v/>
      </c>
      <c r="H20" t="str">
        <f>IF(SUM('B1.3'!$T36:$Y36)=6,'B1.3'!G36,"")</f>
        <v/>
      </c>
      <c r="I20" t="str">
        <f>IF(SUM('B1.3'!$T36:$Y36)=6,'B1.3'!H36,"")</f>
        <v/>
      </c>
    </row>
    <row r="21" spans="1:9" x14ac:dyDescent="0.25">
      <c r="A21" t="str">
        <f>IF(SUM('B1.3'!T37:Y37)=6,'Angaben KH-Standort'!$D$27,"")</f>
        <v/>
      </c>
      <c r="B21" t="str">
        <f>IF(SUM('B1.3'!T37:Y37)=6,'Angaben KH-Standort'!$D$26,"")</f>
        <v/>
      </c>
      <c r="C21" t="str">
        <f>IF(SUM('B1.3'!T37:Y37)=6,'Angaben KH-Standort'!$D$13,"")</f>
        <v/>
      </c>
      <c r="D21" t="str">
        <f>IF(SUM('B1.3'!$T37:$Y37)=6,'B1.3'!C37,"")</f>
        <v/>
      </c>
      <c r="E21" t="str">
        <f>IF(SUM('B1.3'!$T37:$Y37)=6,'B1.3'!D37,"")</f>
        <v/>
      </c>
      <c r="F21" t="str">
        <f>IF(SUM('B1.3'!$T37:$Y37)=6,'B1.3'!E37,"")</f>
        <v/>
      </c>
      <c r="G21" t="str">
        <f>IF(SUM('B1.3'!$T37:$Y37)=6,'B1.3'!F37,"")</f>
        <v/>
      </c>
      <c r="H21" t="str">
        <f>IF(SUM('B1.3'!$T37:$Y37)=6,'B1.3'!G37,"")</f>
        <v/>
      </c>
      <c r="I21" t="str">
        <f>IF(SUM('B1.3'!$T37:$Y37)=6,'B1.3'!H37,"")</f>
        <v/>
      </c>
    </row>
    <row r="22" spans="1:9" x14ac:dyDescent="0.25">
      <c r="A22" t="str">
        <f>IF(SUM('B1.3'!T38:Y38)=6,'Angaben KH-Standort'!$D$27,"")</f>
        <v/>
      </c>
      <c r="B22" t="str">
        <f>IF(SUM('B1.3'!T38:Y38)=6,'Angaben KH-Standort'!$D$26,"")</f>
        <v/>
      </c>
      <c r="C22" t="str">
        <f>IF(SUM('B1.3'!T38:Y38)=6,'Angaben KH-Standort'!$D$13,"")</f>
        <v/>
      </c>
      <c r="D22" t="str">
        <f>IF(SUM('B1.3'!$T38:$Y38)=6,'B1.3'!C38,"")</f>
        <v/>
      </c>
      <c r="E22" t="str">
        <f>IF(SUM('B1.3'!$T38:$Y38)=6,'B1.3'!D38,"")</f>
        <v/>
      </c>
      <c r="F22" t="str">
        <f>IF(SUM('B1.3'!$T38:$Y38)=6,'B1.3'!E38,"")</f>
        <v/>
      </c>
      <c r="G22" t="str">
        <f>IF(SUM('B1.3'!$T38:$Y38)=6,'B1.3'!F38,"")</f>
        <v/>
      </c>
      <c r="H22" t="str">
        <f>IF(SUM('B1.3'!$T38:$Y38)=6,'B1.3'!G38,"")</f>
        <v/>
      </c>
      <c r="I22" t="str">
        <f>IF(SUM('B1.3'!$T38:$Y38)=6,'B1.3'!H38,"")</f>
        <v/>
      </c>
    </row>
    <row r="23" spans="1:9" x14ac:dyDescent="0.25">
      <c r="A23" t="str">
        <f>IF(SUM('B1.3'!T39:Y39)=6,'Angaben KH-Standort'!$D$27,"")</f>
        <v/>
      </c>
      <c r="B23" t="str">
        <f>IF(SUM('B1.3'!T39:Y39)=6,'Angaben KH-Standort'!$D$26,"")</f>
        <v/>
      </c>
      <c r="C23" t="str">
        <f>IF(SUM('B1.3'!T39:Y39)=6,'Angaben KH-Standort'!$D$13,"")</f>
        <v/>
      </c>
      <c r="D23" t="str">
        <f>IF(SUM('B1.3'!$T39:$Y39)=6,'B1.3'!C39,"")</f>
        <v/>
      </c>
      <c r="E23" t="str">
        <f>IF(SUM('B1.3'!$T39:$Y39)=6,'B1.3'!D39,"")</f>
        <v/>
      </c>
      <c r="F23" t="str">
        <f>IF(SUM('B1.3'!$T39:$Y39)=6,'B1.3'!E39,"")</f>
        <v/>
      </c>
      <c r="G23" t="str">
        <f>IF(SUM('B1.3'!$T39:$Y39)=6,'B1.3'!F39,"")</f>
        <v/>
      </c>
      <c r="H23" t="str">
        <f>IF(SUM('B1.3'!$T39:$Y39)=6,'B1.3'!G39,"")</f>
        <v/>
      </c>
      <c r="I23" t="str">
        <f>IF(SUM('B1.3'!$T39:$Y39)=6,'B1.3'!H39,"")</f>
        <v/>
      </c>
    </row>
    <row r="24" spans="1:9" x14ac:dyDescent="0.25">
      <c r="A24" t="str">
        <f>IF(SUM('B1.3'!T40:Y40)=6,'Angaben KH-Standort'!$D$27,"")</f>
        <v/>
      </c>
      <c r="B24" t="str">
        <f>IF(SUM('B1.3'!T40:Y40)=6,'Angaben KH-Standort'!$D$26,"")</f>
        <v/>
      </c>
      <c r="C24" t="str">
        <f>IF(SUM('B1.3'!T40:Y40)=6,'Angaben KH-Standort'!$D$13,"")</f>
        <v/>
      </c>
      <c r="D24" t="str">
        <f>IF(SUM('B1.3'!$T40:$Y40)=6,'B1.3'!C40,"")</f>
        <v/>
      </c>
      <c r="E24" t="str">
        <f>IF(SUM('B1.3'!$T40:$Y40)=6,'B1.3'!D40,"")</f>
        <v/>
      </c>
      <c r="F24" t="str">
        <f>IF(SUM('B1.3'!$T40:$Y40)=6,'B1.3'!E40,"")</f>
        <v/>
      </c>
      <c r="G24" t="str">
        <f>IF(SUM('B1.3'!$T40:$Y40)=6,'B1.3'!F40,"")</f>
        <v/>
      </c>
      <c r="H24" t="str">
        <f>IF(SUM('B1.3'!$T40:$Y40)=6,'B1.3'!G40,"")</f>
        <v/>
      </c>
      <c r="I24" t="str">
        <f>IF(SUM('B1.3'!$T40:$Y40)=6,'B1.3'!H40,"")</f>
        <v/>
      </c>
    </row>
    <row r="25" spans="1:9" x14ac:dyDescent="0.25">
      <c r="A25" t="str">
        <f>IF(SUM('B1.3'!T41:Y41)=6,'Angaben KH-Standort'!$D$27,"")</f>
        <v/>
      </c>
      <c r="B25" t="str">
        <f>IF(SUM('B1.3'!T41:Y41)=6,'Angaben KH-Standort'!$D$26,"")</f>
        <v/>
      </c>
      <c r="C25" t="str">
        <f>IF(SUM('B1.3'!T41:Y41)=6,'Angaben KH-Standort'!$D$13,"")</f>
        <v/>
      </c>
      <c r="D25" t="str">
        <f>IF(SUM('B1.3'!$T41:$Y41)=6,'B1.3'!C41,"")</f>
        <v/>
      </c>
      <c r="E25" t="str">
        <f>IF(SUM('B1.3'!$T41:$Y41)=6,'B1.3'!D41,"")</f>
        <v/>
      </c>
      <c r="F25" t="str">
        <f>IF(SUM('B1.3'!$T41:$Y41)=6,'B1.3'!E41,"")</f>
        <v/>
      </c>
      <c r="G25" t="str">
        <f>IF(SUM('B1.3'!$T41:$Y41)=6,'B1.3'!F41,"")</f>
        <v/>
      </c>
      <c r="H25" t="str">
        <f>IF(SUM('B1.3'!$T41:$Y41)=6,'B1.3'!G41,"")</f>
        <v/>
      </c>
      <c r="I25" t="str">
        <f>IF(SUM('B1.3'!$T41:$Y41)=6,'B1.3'!H41,"")</f>
        <v/>
      </c>
    </row>
    <row r="26" spans="1:9" x14ac:dyDescent="0.25">
      <c r="A26" t="str">
        <f>IF(SUM('B1.3'!T42:Y42)=6,'Angaben KH-Standort'!$D$27,"")</f>
        <v/>
      </c>
      <c r="B26" t="str">
        <f>IF(SUM('B1.3'!T42:Y42)=6,'Angaben KH-Standort'!$D$26,"")</f>
        <v/>
      </c>
      <c r="C26" t="str">
        <f>IF(SUM('B1.3'!T42:Y42)=6,'Angaben KH-Standort'!$D$13,"")</f>
        <v/>
      </c>
      <c r="D26" t="str">
        <f>IF(SUM('B1.3'!$T42:$Y42)=6,'B1.3'!C42,"")</f>
        <v/>
      </c>
      <c r="E26" t="str">
        <f>IF(SUM('B1.3'!$T42:$Y42)=6,'B1.3'!D42,"")</f>
        <v/>
      </c>
      <c r="F26" t="str">
        <f>IF(SUM('B1.3'!$T42:$Y42)=6,'B1.3'!E42,"")</f>
        <v/>
      </c>
      <c r="G26" t="str">
        <f>IF(SUM('B1.3'!$T42:$Y42)=6,'B1.3'!F42,"")</f>
        <v/>
      </c>
      <c r="H26" t="str">
        <f>IF(SUM('B1.3'!$T42:$Y42)=6,'B1.3'!G42,"")</f>
        <v/>
      </c>
      <c r="I26" t="str">
        <f>IF(SUM('B1.3'!$T42:$Y42)=6,'B1.3'!H42,"")</f>
        <v/>
      </c>
    </row>
    <row r="27" spans="1:9" x14ac:dyDescent="0.25">
      <c r="A27" t="str">
        <f>IF(SUM('B1.3'!T43:Y43)=6,'Angaben KH-Standort'!$D$27,"")</f>
        <v/>
      </c>
      <c r="B27" t="str">
        <f>IF(SUM('B1.3'!T43:Y43)=6,'Angaben KH-Standort'!$D$26,"")</f>
        <v/>
      </c>
      <c r="C27" t="str">
        <f>IF(SUM('B1.3'!T43:Y43)=6,'Angaben KH-Standort'!$D$13,"")</f>
        <v/>
      </c>
      <c r="D27" t="str">
        <f>IF(SUM('B1.3'!$T43:$Y43)=6,'B1.3'!C43,"")</f>
        <v/>
      </c>
      <c r="E27" t="str">
        <f>IF(SUM('B1.3'!$T43:$Y43)=6,'B1.3'!D43,"")</f>
        <v/>
      </c>
      <c r="F27" t="str">
        <f>IF(SUM('B1.3'!$T43:$Y43)=6,'B1.3'!E43,"")</f>
        <v/>
      </c>
      <c r="G27" t="str">
        <f>IF(SUM('B1.3'!$T43:$Y43)=6,'B1.3'!F43,"")</f>
        <v/>
      </c>
      <c r="H27" t="str">
        <f>IF(SUM('B1.3'!$T43:$Y43)=6,'B1.3'!G43,"")</f>
        <v/>
      </c>
      <c r="I27" t="str">
        <f>IF(SUM('B1.3'!$T43:$Y43)=6,'B1.3'!H43,"")</f>
        <v/>
      </c>
    </row>
    <row r="28" spans="1:9" x14ac:dyDescent="0.25">
      <c r="A28" t="str">
        <f>IF(SUM('B1.3'!T44:Y44)=6,'Angaben KH-Standort'!$D$27,"")</f>
        <v/>
      </c>
      <c r="B28" t="str">
        <f>IF(SUM('B1.3'!T44:Y44)=6,'Angaben KH-Standort'!$D$26,"")</f>
        <v/>
      </c>
      <c r="C28" t="str">
        <f>IF(SUM('B1.3'!T44:Y44)=6,'Angaben KH-Standort'!$D$13,"")</f>
        <v/>
      </c>
      <c r="D28" t="str">
        <f>IF(SUM('B1.3'!$T44:$Y44)=6,'B1.3'!C44,"")</f>
        <v/>
      </c>
      <c r="E28" t="str">
        <f>IF(SUM('B1.3'!$T44:$Y44)=6,'B1.3'!D44,"")</f>
        <v/>
      </c>
      <c r="F28" t="str">
        <f>IF(SUM('B1.3'!$T44:$Y44)=6,'B1.3'!E44,"")</f>
        <v/>
      </c>
      <c r="G28" t="str">
        <f>IF(SUM('B1.3'!$T44:$Y44)=6,'B1.3'!F44,"")</f>
        <v/>
      </c>
      <c r="H28" t="str">
        <f>IF(SUM('B1.3'!$T44:$Y44)=6,'B1.3'!G44,"")</f>
        <v/>
      </c>
      <c r="I28" t="str">
        <f>IF(SUM('B1.3'!$T44:$Y44)=6,'B1.3'!H44,"")</f>
        <v/>
      </c>
    </row>
    <row r="29" spans="1:9" x14ac:dyDescent="0.25">
      <c r="A29" t="str">
        <f>IF(SUM('B1.3'!T45:Y45)=6,'Angaben KH-Standort'!$D$27,"")</f>
        <v/>
      </c>
      <c r="B29" t="str">
        <f>IF(SUM('B1.3'!T45:Y45)=6,'Angaben KH-Standort'!$D$26,"")</f>
        <v/>
      </c>
      <c r="C29" t="str">
        <f>IF(SUM('B1.3'!T45:Y45)=6,'Angaben KH-Standort'!$D$13,"")</f>
        <v/>
      </c>
      <c r="D29" t="str">
        <f>IF(SUM('B1.3'!$T45:$Y45)=6,'B1.3'!C45,"")</f>
        <v/>
      </c>
      <c r="E29" t="str">
        <f>IF(SUM('B1.3'!$T45:$Y45)=6,'B1.3'!D45,"")</f>
        <v/>
      </c>
      <c r="F29" t="str">
        <f>IF(SUM('B1.3'!$T45:$Y45)=6,'B1.3'!E45,"")</f>
        <v/>
      </c>
      <c r="G29" t="str">
        <f>IF(SUM('B1.3'!$T45:$Y45)=6,'B1.3'!F45,"")</f>
        <v/>
      </c>
      <c r="H29" t="str">
        <f>IF(SUM('B1.3'!$T45:$Y45)=6,'B1.3'!G45,"")</f>
        <v/>
      </c>
      <c r="I29" t="str">
        <f>IF(SUM('B1.3'!$T45:$Y45)=6,'B1.3'!H45,"")</f>
        <v/>
      </c>
    </row>
    <row r="30" spans="1:9" x14ac:dyDescent="0.25">
      <c r="A30" t="str">
        <f>IF(SUM('B1.3'!T46:Y46)=6,'Angaben KH-Standort'!$D$27,"")</f>
        <v/>
      </c>
      <c r="B30" t="str">
        <f>IF(SUM('B1.3'!T46:Y46)=6,'Angaben KH-Standort'!$D$26,"")</f>
        <v/>
      </c>
      <c r="C30" t="str">
        <f>IF(SUM('B1.3'!T46:Y46)=6,'Angaben KH-Standort'!$D$13,"")</f>
        <v/>
      </c>
      <c r="D30" t="str">
        <f>IF(SUM('B1.3'!$T46:$Y46)=6,'B1.3'!C46,"")</f>
        <v/>
      </c>
      <c r="E30" t="str">
        <f>IF(SUM('B1.3'!$T46:$Y46)=6,'B1.3'!D46,"")</f>
        <v/>
      </c>
      <c r="F30" t="str">
        <f>IF(SUM('B1.3'!$T46:$Y46)=6,'B1.3'!E46,"")</f>
        <v/>
      </c>
      <c r="G30" t="str">
        <f>IF(SUM('B1.3'!$T46:$Y46)=6,'B1.3'!F46,"")</f>
        <v/>
      </c>
      <c r="H30" t="str">
        <f>IF(SUM('B1.3'!$T46:$Y46)=6,'B1.3'!G46,"")</f>
        <v/>
      </c>
      <c r="I30" t="str">
        <f>IF(SUM('B1.3'!$T46:$Y46)=6,'B1.3'!H46,"")</f>
        <v/>
      </c>
    </row>
    <row r="31" spans="1:9" x14ac:dyDescent="0.25">
      <c r="A31" t="str">
        <f>IF(SUM('B1.3'!T47:Y47)=6,'Angaben KH-Standort'!$D$27,"")</f>
        <v/>
      </c>
      <c r="B31" t="str">
        <f>IF(SUM('B1.3'!T47:Y47)=6,'Angaben KH-Standort'!$D$26,"")</f>
        <v/>
      </c>
      <c r="C31" t="str">
        <f>IF(SUM('B1.3'!T47:Y47)=6,'Angaben KH-Standort'!$D$13,"")</f>
        <v/>
      </c>
      <c r="D31" t="str">
        <f>IF(SUM('B1.3'!$T47:$Y47)=6,'B1.3'!C47,"")</f>
        <v/>
      </c>
      <c r="E31" t="str">
        <f>IF(SUM('B1.3'!$T47:$Y47)=6,'B1.3'!D47,"")</f>
        <v/>
      </c>
      <c r="F31" t="str">
        <f>IF(SUM('B1.3'!$T47:$Y47)=6,'B1.3'!E47,"")</f>
        <v/>
      </c>
      <c r="G31" t="str">
        <f>IF(SUM('B1.3'!$T47:$Y47)=6,'B1.3'!F47,"")</f>
        <v/>
      </c>
      <c r="H31" t="str">
        <f>IF(SUM('B1.3'!$T47:$Y47)=6,'B1.3'!G47,"")</f>
        <v/>
      </c>
      <c r="I31" t="str">
        <f>IF(SUM('B1.3'!$T47:$Y47)=6,'B1.3'!H47,"")</f>
        <v/>
      </c>
    </row>
    <row r="32" spans="1:9" x14ac:dyDescent="0.25">
      <c r="A32" t="str">
        <f>IF(SUM('B1.3'!T48:Y48)=6,'Angaben KH-Standort'!$D$27,"")</f>
        <v/>
      </c>
      <c r="B32" t="str">
        <f>IF(SUM('B1.3'!T48:Y48)=6,'Angaben KH-Standort'!$D$26,"")</f>
        <v/>
      </c>
      <c r="C32" t="str">
        <f>IF(SUM('B1.3'!T48:Y48)=6,'Angaben KH-Standort'!$D$13,"")</f>
        <v/>
      </c>
      <c r="D32" t="str">
        <f>IF(SUM('B1.3'!$T48:$Y48)=6,'B1.3'!C48,"")</f>
        <v/>
      </c>
      <c r="E32" t="str">
        <f>IF(SUM('B1.3'!$T48:$Y48)=6,'B1.3'!D48,"")</f>
        <v/>
      </c>
      <c r="F32" t="str">
        <f>IF(SUM('B1.3'!$T48:$Y48)=6,'B1.3'!E48,"")</f>
        <v/>
      </c>
      <c r="G32" t="str">
        <f>IF(SUM('B1.3'!$T48:$Y48)=6,'B1.3'!F48,"")</f>
        <v/>
      </c>
      <c r="H32" t="str">
        <f>IF(SUM('B1.3'!$T48:$Y48)=6,'B1.3'!G48,"")</f>
        <v/>
      </c>
      <c r="I32" t="str">
        <f>IF(SUM('B1.3'!$T48:$Y48)=6,'B1.3'!H48,"")</f>
        <v/>
      </c>
    </row>
    <row r="33" spans="1:9" x14ac:dyDescent="0.25">
      <c r="A33" t="str">
        <f>IF(SUM('B1.3'!T49:Y49)=6,'Angaben KH-Standort'!$D$27,"")</f>
        <v/>
      </c>
      <c r="B33" t="str">
        <f>IF(SUM('B1.3'!T49:Y49)=6,'Angaben KH-Standort'!$D$26,"")</f>
        <v/>
      </c>
      <c r="C33" t="str">
        <f>IF(SUM('B1.3'!T49:Y49)=6,'Angaben KH-Standort'!$D$13,"")</f>
        <v/>
      </c>
      <c r="D33" t="str">
        <f>IF(SUM('B1.3'!$T49:$Y49)=6,'B1.3'!C49,"")</f>
        <v/>
      </c>
      <c r="E33" t="str">
        <f>IF(SUM('B1.3'!$T49:$Y49)=6,'B1.3'!D49,"")</f>
        <v/>
      </c>
      <c r="F33" t="str">
        <f>IF(SUM('B1.3'!$T49:$Y49)=6,'B1.3'!E49,"")</f>
        <v/>
      </c>
      <c r="G33" t="str">
        <f>IF(SUM('B1.3'!$T49:$Y49)=6,'B1.3'!F49,"")</f>
        <v/>
      </c>
      <c r="H33" t="str">
        <f>IF(SUM('B1.3'!$T49:$Y49)=6,'B1.3'!G49,"")</f>
        <v/>
      </c>
      <c r="I33" t="str">
        <f>IF(SUM('B1.3'!$T49:$Y49)=6,'B1.3'!H49,"")</f>
        <v/>
      </c>
    </row>
    <row r="34" spans="1:9" x14ac:dyDescent="0.25">
      <c r="A34" t="str">
        <f>IF(SUM('B1.3'!T50:Y50)=6,'Angaben KH-Standort'!$D$27,"")</f>
        <v/>
      </c>
      <c r="B34" t="str">
        <f>IF(SUM('B1.3'!T50:Y50)=6,'Angaben KH-Standort'!$D$26,"")</f>
        <v/>
      </c>
      <c r="C34" t="str">
        <f>IF(SUM('B1.3'!T50:Y50)=6,'Angaben KH-Standort'!$D$13,"")</f>
        <v/>
      </c>
      <c r="D34" t="str">
        <f>IF(SUM('B1.3'!$T50:$Y50)=6,'B1.3'!C50,"")</f>
        <v/>
      </c>
      <c r="E34" t="str">
        <f>IF(SUM('B1.3'!$T50:$Y50)=6,'B1.3'!D50,"")</f>
        <v/>
      </c>
      <c r="F34" t="str">
        <f>IF(SUM('B1.3'!$T50:$Y50)=6,'B1.3'!E50,"")</f>
        <v/>
      </c>
      <c r="G34" t="str">
        <f>IF(SUM('B1.3'!$T50:$Y50)=6,'B1.3'!F50,"")</f>
        <v/>
      </c>
      <c r="H34" t="str">
        <f>IF(SUM('B1.3'!$T50:$Y50)=6,'B1.3'!G50,"")</f>
        <v/>
      </c>
      <c r="I34" t="str">
        <f>IF(SUM('B1.3'!$T50:$Y50)=6,'B1.3'!H50,"")</f>
        <v/>
      </c>
    </row>
    <row r="35" spans="1:9" x14ac:dyDescent="0.25">
      <c r="A35" t="str">
        <f>IF(SUM('B1.3'!T51:Y51)=6,'Angaben KH-Standort'!$D$27,"")</f>
        <v/>
      </c>
      <c r="B35" t="str">
        <f>IF(SUM('B1.3'!T51:Y51)=6,'Angaben KH-Standort'!$D$26,"")</f>
        <v/>
      </c>
      <c r="C35" t="str">
        <f>IF(SUM('B1.3'!T51:Y51)=6,'Angaben KH-Standort'!$D$13,"")</f>
        <v/>
      </c>
      <c r="D35" t="str">
        <f>IF(SUM('B1.3'!$T51:$Y51)=6,'B1.3'!C51,"")</f>
        <v/>
      </c>
      <c r="E35" t="str">
        <f>IF(SUM('B1.3'!$T51:$Y51)=6,'B1.3'!D51,"")</f>
        <v/>
      </c>
      <c r="F35" t="str">
        <f>IF(SUM('B1.3'!$T51:$Y51)=6,'B1.3'!E51,"")</f>
        <v/>
      </c>
      <c r="G35" t="str">
        <f>IF(SUM('B1.3'!$T51:$Y51)=6,'B1.3'!F51,"")</f>
        <v/>
      </c>
      <c r="H35" t="str">
        <f>IF(SUM('B1.3'!$T51:$Y51)=6,'B1.3'!G51,"")</f>
        <v/>
      </c>
      <c r="I35" t="str">
        <f>IF(SUM('B1.3'!$T51:$Y51)=6,'B1.3'!H51,"")</f>
        <v/>
      </c>
    </row>
    <row r="36" spans="1:9" x14ac:dyDescent="0.25">
      <c r="A36" t="str">
        <f>IF(SUM('B1.3'!T52:Y52)=6,'Angaben KH-Standort'!$D$27,"")</f>
        <v/>
      </c>
      <c r="B36" t="str">
        <f>IF(SUM('B1.3'!T52:Y52)=6,'Angaben KH-Standort'!$D$26,"")</f>
        <v/>
      </c>
      <c r="C36" t="str">
        <f>IF(SUM('B1.3'!T52:Y52)=6,'Angaben KH-Standort'!$D$13,"")</f>
        <v/>
      </c>
      <c r="D36" t="str">
        <f>IF(SUM('B1.3'!$T52:$Y52)=6,'B1.3'!C52,"")</f>
        <v/>
      </c>
      <c r="E36" t="str">
        <f>IF(SUM('B1.3'!$T52:$Y52)=6,'B1.3'!D52,"")</f>
        <v/>
      </c>
      <c r="F36" t="str">
        <f>IF(SUM('B1.3'!$T52:$Y52)=6,'B1.3'!E52,"")</f>
        <v/>
      </c>
      <c r="G36" t="str">
        <f>IF(SUM('B1.3'!$T52:$Y52)=6,'B1.3'!F52,"")</f>
        <v/>
      </c>
      <c r="H36" t="str">
        <f>IF(SUM('B1.3'!$T52:$Y52)=6,'B1.3'!G52,"")</f>
        <v/>
      </c>
      <c r="I36" t="str">
        <f>IF(SUM('B1.3'!$T52:$Y52)=6,'B1.3'!H52,"")</f>
        <v/>
      </c>
    </row>
    <row r="37" spans="1:9" x14ac:dyDescent="0.25">
      <c r="A37" t="str">
        <f>IF(SUM('B1.3'!T53:Y53)=6,'Angaben KH-Standort'!$D$27,"")</f>
        <v/>
      </c>
      <c r="B37" t="str">
        <f>IF(SUM('B1.3'!T53:Y53)=6,'Angaben KH-Standort'!$D$26,"")</f>
        <v/>
      </c>
      <c r="C37" t="str">
        <f>IF(SUM('B1.3'!T53:Y53)=6,'Angaben KH-Standort'!$D$13,"")</f>
        <v/>
      </c>
      <c r="D37" t="str">
        <f>IF(SUM('B1.3'!$T53:$Y53)=6,'B1.3'!C53,"")</f>
        <v/>
      </c>
      <c r="E37" t="str">
        <f>IF(SUM('B1.3'!$T53:$Y53)=6,'B1.3'!D53,"")</f>
        <v/>
      </c>
      <c r="F37" t="str">
        <f>IF(SUM('B1.3'!$T53:$Y53)=6,'B1.3'!E53,"")</f>
        <v/>
      </c>
      <c r="G37" t="str">
        <f>IF(SUM('B1.3'!$T53:$Y53)=6,'B1.3'!F53,"")</f>
        <v/>
      </c>
      <c r="H37" t="str">
        <f>IF(SUM('B1.3'!$T53:$Y53)=6,'B1.3'!G53,"")</f>
        <v/>
      </c>
      <c r="I37" t="str">
        <f>IF(SUM('B1.3'!$T53:$Y53)=6,'B1.3'!H53,"")</f>
        <v/>
      </c>
    </row>
    <row r="38" spans="1:9" x14ac:dyDescent="0.25">
      <c r="A38" t="str">
        <f>IF(SUM('B1.3'!T54:Y54)=6,'Angaben KH-Standort'!$D$27,"")</f>
        <v/>
      </c>
      <c r="B38" t="str">
        <f>IF(SUM('B1.3'!T54:Y54)=6,'Angaben KH-Standort'!$D$26,"")</f>
        <v/>
      </c>
      <c r="C38" t="str">
        <f>IF(SUM('B1.3'!T54:Y54)=6,'Angaben KH-Standort'!$D$13,"")</f>
        <v/>
      </c>
      <c r="D38" t="str">
        <f>IF(SUM('B1.3'!$T54:$Y54)=6,'B1.3'!C54,"")</f>
        <v/>
      </c>
      <c r="E38" t="str">
        <f>IF(SUM('B1.3'!$T54:$Y54)=6,'B1.3'!D54,"")</f>
        <v/>
      </c>
      <c r="F38" t="str">
        <f>IF(SUM('B1.3'!$T54:$Y54)=6,'B1.3'!E54,"")</f>
        <v/>
      </c>
      <c r="G38" t="str">
        <f>IF(SUM('B1.3'!$T54:$Y54)=6,'B1.3'!F54,"")</f>
        <v/>
      </c>
      <c r="H38" t="str">
        <f>IF(SUM('B1.3'!$T54:$Y54)=6,'B1.3'!G54,"")</f>
        <v/>
      </c>
      <c r="I38" t="str">
        <f>IF(SUM('B1.3'!$T54:$Y54)=6,'B1.3'!H54,"")</f>
        <v/>
      </c>
    </row>
    <row r="39" spans="1:9" x14ac:dyDescent="0.25">
      <c r="A39" t="str">
        <f>IF(SUM('B1.3'!T55:Y55)=6,'Angaben KH-Standort'!$D$27,"")</f>
        <v/>
      </c>
      <c r="B39" t="str">
        <f>IF(SUM('B1.3'!T55:Y55)=6,'Angaben KH-Standort'!$D$26,"")</f>
        <v/>
      </c>
      <c r="C39" t="str">
        <f>IF(SUM('B1.3'!T55:Y55)=6,'Angaben KH-Standort'!$D$13,"")</f>
        <v/>
      </c>
      <c r="D39" t="str">
        <f>IF(SUM('B1.3'!$T55:$Y55)=6,'B1.3'!C55,"")</f>
        <v/>
      </c>
      <c r="E39" t="str">
        <f>IF(SUM('B1.3'!$T55:$Y55)=6,'B1.3'!D55,"")</f>
        <v/>
      </c>
      <c r="F39" t="str">
        <f>IF(SUM('B1.3'!$T55:$Y55)=6,'B1.3'!E55,"")</f>
        <v/>
      </c>
      <c r="G39" t="str">
        <f>IF(SUM('B1.3'!$T55:$Y55)=6,'B1.3'!F55,"")</f>
        <v/>
      </c>
      <c r="H39" t="str">
        <f>IF(SUM('B1.3'!$T55:$Y55)=6,'B1.3'!G55,"")</f>
        <v/>
      </c>
      <c r="I39" t="str">
        <f>IF(SUM('B1.3'!$T55:$Y55)=6,'B1.3'!H55,"")</f>
        <v/>
      </c>
    </row>
    <row r="40" spans="1:9" x14ac:dyDescent="0.25">
      <c r="A40" t="str">
        <f>IF(SUM('B1.3'!T56:Y56)=6,'Angaben KH-Standort'!$D$27,"")</f>
        <v/>
      </c>
      <c r="B40" t="str">
        <f>IF(SUM('B1.3'!T56:Y56)=6,'Angaben KH-Standort'!$D$26,"")</f>
        <v/>
      </c>
      <c r="C40" t="str">
        <f>IF(SUM('B1.3'!T56:Y56)=6,'Angaben KH-Standort'!$D$13,"")</f>
        <v/>
      </c>
      <c r="D40" t="str">
        <f>IF(SUM('B1.3'!$T56:$Y56)=6,'B1.3'!C56,"")</f>
        <v/>
      </c>
      <c r="E40" t="str">
        <f>IF(SUM('B1.3'!$T56:$Y56)=6,'B1.3'!D56,"")</f>
        <v/>
      </c>
      <c r="F40" t="str">
        <f>IF(SUM('B1.3'!$T56:$Y56)=6,'B1.3'!E56,"")</f>
        <v/>
      </c>
      <c r="G40" t="str">
        <f>IF(SUM('B1.3'!$T56:$Y56)=6,'B1.3'!F56,"")</f>
        <v/>
      </c>
      <c r="H40" t="str">
        <f>IF(SUM('B1.3'!$T56:$Y56)=6,'B1.3'!G56,"")</f>
        <v/>
      </c>
      <c r="I40" t="str">
        <f>IF(SUM('B1.3'!$T56:$Y56)=6,'B1.3'!H56,"")</f>
        <v/>
      </c>
    </row>
    <row r="41" spans="1:9" x14ac:dyDescent="0.25">
      <c r="A41" t="str">
        <f>IF(SUM('B1.3'!T57:Y57)=6,'Angaben KH-Standort'!$D$27,"")</f>
        <v/>
      </c>
      <c r="B41" t="str">
        <f>IF(SUM('B1.3'!T57:Y57)=6,'Angaben KH-Standort'!$D$26,"")</f>
        <v/>
      </c>
      <c r="C41" t="str">
        <f>IF(SUM('B1.3'!T57:Y57)=6,'Angaben KH-Standort'!$D$13,"")</f>
        <v/>
      </c>
      <c r="D41" t="str">
        <f>IF(SUM('B1.3'!$T57:$Y57)=6,'B1.3'!C57,"")</f>
        <v/>
      </c>
      <c r="E41" t="str">
        <f>IF(SUM('B1.3'!$T57:$Y57)=6,'B1.3'!D57,"")</f>
        <v/>
      </c>
      <c r="F41" t="str">
        <f>IF(SUM('B1.3'!$T57:$Y57)=6,'B1.3'!E57,"")</f>
        <v/>
      </c>
      <c r="G41" t="str">
        <f>IF(SUM('B1.3'!$T57:$Y57)=6,'B1.3'!F57,"")</f>
        <v/>
      </c>
      <c r="H41" t="str">
        <f>IF(SUM('B1.3'!$T57:$Y57)=6,'B1.3'!G57,"")</f>
        <v/>
      </c>
      <c r="I41" t="str">
        <f>IF(SUM('B1.3'!$T57:$Y57)=6,'B1.3'!H57,"")</f>
        <v/>
      </c>
    </row>
    <row r="42" spans="1:9" x14ac:dyDescent="0.25">
      <c r="A42" t="str">
        <f>IF(SUM('B1.3'!T58:Y58)=6,'Angaben KH-Standort'!$D$27,"")</f>
        <v/>
      </c>
      <c r="B42" t="str">
        <f>IF(SUM('B1.3'!T58:Y58)=6,'Angaben KH-Standort'!$D$26,"")</f>
        <v/>
      </c>
      <c r="C42" t="str">
        <f>IF(SUM('B1.3'!T58:Y58)=6,'Angaben KH-Standort'!$D$13,"")</f>
        <v/>
      </c>
      <c r="D42" t="str">
        <f>IF(SUM('B1.3'!$T58:$Y58)=6,'B1.3'!C58,"")</f>
        <v/>
      </c>
      <c r="E42" t="str">
        <f>IF(SUM('B1.3'!$T58:$Y58)=6,'B1.3'!D58,"")</f>
        <v/>
      </c>
      <c r="F42" t="str">
        <f>IF(SUM('B1.3'!$T58:$Y58)=6,'B1.3'!E58,"")</f>
        <v/>
      </c>
      <c r="G42" t="str">
        <f>IF(SUM('B1.3'!$T58:$Y58)=6,'B1.3'!F58,"")</f>
        <v/>
      </c>
      <c r="H42" t="str">
        <f>IF(SUM('B1.3'!$T58:$Y58)=6,'B1.3'!G58,"")</f>
        <v/>
      </c>
      <c r="I42" t="str">
        <f>IF(SUM('B1.3'!$T58:$Y58)=6,'B1.3'!H58,"")</f>
        <v/>
      </c>
    </row>
    <row r="43" spans="1:9" x14ac:dyDescent="0.25">
      <c r="A43" t="str">
        <f>IF(SUM('B1.3'!T59:Y59)=6,'Angaben KH-Standort'!$D$27,"")</f>
        <v/>
      </c>
      <c r="B43" t="str">
        <f>IF(SUM('B1.3'!T59:Y59)=6,'Angaben KH-Standort'!$D$26,"")</f>
        <v/>
      </c>
      <c r="C43" t="str">
        <f>IF(SUM('B1.3'!T59:Y59)=6,'Angaben KH-Standort'!$D$13,"")</f>
        <v/>
      </c>
      <c r="D43" t="str">
        <f>IF(SUM('B1.3'!$T59:$Y59)=6,'B1.3'!C59,"")</f>
        <v/>
      </c>
      <c r="E43" t="str">
        <f>IF(SUM('B1.3'!$T59:$Y59)=6,'B1.3'!D59,"")</f>
        <v/>
      </c>
      <c r="F43" t="str">
        <f>IF(SUM('B1.3'!$T59:$Y59)=6,'B1.3'!E59,"")</f>
        <v/>
      </c>
      <c r="G43" t="str">
        <f>IF(SUM('B1.3'!$T59:$Y59)=6,'B1.3'!F59,"")</f>
        <v/>
      </c>
      <c r="H43" t="str">
        <f>IF(SUM('B1.3'!$T59:$Y59)=6,'B1.3'!G59,"")</f>
        <v/>
      </c>
      <c r="I43" t="str">
        <f>IF(SUM('B1.3'!$T59:$Y59)=6,'B1.3'!H59,"")</f>
        <v/>
      </c>
    </row>
    <row r="44" spans="1:9" x14ac:dyDescent="0.25">
      <c r="A44" t="str">
        <f>IF(SUM('B1.3'!T60:Y60)=6,'Angaben KH-Standort'!$D$27,"")</f>
        <v/>
      </c>
      <c r="B44" t="str">
        <f>IF(SUM('B1.3'!T60:Y60)=6,'Angaben KH-Standort'!$D$26,"")</f>
        <v/>
      </c>
      <c r="C44" t="str">
        <f>IF(SUM('B1.3'!T60:Y60)=6,'Angaben KH-Standort'!$D$13,"")</f>
        <v/>
      </c>
      <c r="D44" t="str">
        <f>IF(SUM('B1.3'!$T60:$Y60)=6,'B1.3'!C60,"")</f>
        <v/>
      </c>
      <c r="E44" t="str">
        <f>IF(SUM('B1.3'!$T60:$Y60)=6,'B1.3'!D60,"")</f>
        <v/>
      </c>
      <c r="F44" t="str">
        <f>IF(SUM('B1.3'!$T60:$Y60)=6,'B1.3'!E60,"")</f>
        <v/>
      </c>
      <c r="G44" t="str">
        <f>IF(SUM('B1.3'!$T60:$Y60)=6,'B1.3'!F60,"")</f>
        <v/>
      </c>
      <c r="H44" t="str">
        <f>IF(SUM('B1.3'!$T60:$Y60)=6,'B1.3'!G60,"")</f>
        <v/>
      </c>
      <c r="I44" t="str">
        <f>IF(SUM('B1.3'!$T60:$Y60)=6,'B1.3'!H60,"")</f>
        <v/>
      </c>
    </row>
    <row r="45" spans="1:9" x14ac:dyDescent="0.25">
      <c r="A45" t="str">
        <f>IF(SUM('B1.3'!T61:Y61)=6,'Angaben KH-Standort'!$D$27,"")</f>
        <v/>
      </c>
      <c r="B45" t="str">
        <f>IF(SUM('B1.3'!T61:Y61)=6,'Angaben KH-Standort'!$D$26,"")</f>
        <v/>
      </c>
      <c r="C45" t="str">
        <f>IF(SUM('B1.3'!T61:Y61)=6,'Angaben KH-Standort'!$D$13,"")</f>
        <v/>
      </c>
      <c r="D45" t="str">
        <f>IF(SUM('B1.3'!$T61:$Y61)=6,'B1.3'!C61,"")</f>
        <v/>
      </c>
      <c r="E45" t="str">
        <f>IF(SUM('B1.3'!$T61:$Y61)=6,'B1.3'!D61,"")</f>
        <v/>
      </c>
      <c r="F45" t="str">
        <f>IF(SUM('B1.3'!$T61:$Y61)=6,'B1.3'!E61,"")</f>
        <v/>
      </c>
      <c r="G45" t="str">
        <f>IF(SUM('B1.3'!$T61:$Y61)=6,'B1.3'!F61,"")</f>
        <v/>
      </c>
      <c r="H45" t="str">
        <f>IF(SUM('B1.3'!$T61:$Y61)=6,'B1.3'!G61,"")</f>
        <v/>
      </c>
      <c r="I45" t="str">
        <f>IF(SUM('B1.3'!$T61:$Y61)=6,'B1.3'!H61,"")</f>
        <v/>
      </c>
    </row>
    <row r="46" spans="1:9" x14ac:dyDescent="0.25">
      <c r="A46" t="str">
        <f>IF(SUM('B1.3'!T62:Y62)=6,'Angaben KH-Standort'!$D$27,"")</f>
        <v/>
      </c>
      <c r="B46" t="str">
        <f>IF(SUM('B1.3'!T62:Y62)=6,'Angaben KH-Standort'!$D$26,"")</f>
        <v/>
      </c>
      <c r="C46" t="str">
        <f>IF(SUM('B1.3'!T62:Y62)=6,'Angaben KH-Standort'!$D$13,"")</f>
        <v/>
      </c>
      <c r="D46" t="str">
        <f>IF(SUM('B1.3'!$T62:$Y62)=6,'B1.3'!C62,"")</f>
        <v/>
      </c>
      <c r="E46" t="str">
        <f>IF(SUM('B1.3'!$T62:$Y62)=6,'B1.3'!D62,"")</f>
        <v/>
      </c>
      <c r="F46" t="str">
        <f>IF(SUM('B1.3'!$T62:$Y62)=6,'B1.3'!E62,"")</f>
        <v/>
      </c>
      <c r="G46" t="str">
        <f>IF(SUM('B1.3'!$T62:$Y62)=6,'B1.3'!F62,"")</f>
        <v/>
      </c>
      <c r="H46" t="str">
        <f>IF(SUM('B1.3'!$T62:$Y62)=6,'B1.3'!G62,"")</f>
        <v/>
      </c>
      <c r="I46" t="str">
        <f>IF(SUM('B1.3'!$T62:$Y62)=6,'B1.3'!H62,"")</f>
        <v/>
      </c>
    </row>
    <row r="47" spans="1:9" x14ac:dyDescent="0.25">
      <c r="A47" t="str">
        <f>IF(SUM('B1.3'!T63:Y63)=6,'Angaben KH-Standort'!$D$27,"")</f>
        <v/>
      </c>
      <c r="B47" t="str">
        <f>IF(SUM('B1.3'!T63:Y63)=6,'Angaben KH-Standort'!$D$26,"")</f>
        <v/>
      </c>
      <c r="C47" t="str">
        <f>IF(SUM('B1.3'!T63:Y63)=6,'Angaben KH-Standort'!$D$13,"")</f>
        <v/>
      </c>
      <c r="D47" t="str">
        <f>IF(SUM('B1.3'!$T63:$Y63)=6,'B1.3'!C63,"")</f>
        <v/>
      </c>
      <c r="E47" t="str">
        <f>IF(SUM('B1.3'!$T63:$Y63)=6,'B1.3'!D63,"")</f>
        <v/>
      </c>
      <c r="F47" t="str">
        <f>IF(SUM('B1.3'!$T63:$Y63)=6,'B1.3'!E63,"")</f>
        <v/>
      </c>
      <c r="G47" t="str">
        <f>IF(SUM('B1.3'!$T63:$Y63)=6,'B1.3'!F63,"")</f>
        <v/>
      </c>
      <c r="H47" t="str">
        <f>IF(SUM('B1.3'!$T63:$Y63)=6,'B1.3'!G63,"")</f>
        <v/>
      </c>
      <c r="I47" t="str">
        <f>IF(SUM('B1.3'!$T63:$Y63)=6,'B1.3'!H63,"")</f>
        <v/>
      </c>
    </row>
    <row r="48" spans="1:9" x14ac:dyDescent="0.25">
      <c r="A48" t="str">
        <f>IF(SUM('B1.3'!T64:Y64)=6,'Angaben KH-Standort'!$D$27,"")</f>
        <v/>
      </c>
      <c r="B48" t="str">
        <f>IF(SUM('B1.3'!T64:Y64)=6,'Angaben KH-Standort'!$D$26,"")</f>
        <v/>
      </c>
      <c r="C48" t="str">
        <f>IF(SUM('B1.3'!T64:Y64)=6,'Angaben KH-Standort'!$D$13,"")</f>
        <v/>
      </c>
      <c r="D48" t="str">
        <f>IF(SUM('B1.3'!$T64:$Y64)=6,'B1.3'!C64,"")</f>
        <v/>
      </c>
      <c r="E48" t="str">
        <f>IF(SUM('B1.3'!$T64:$Y64)=6,'B1.3'!D64,"")</f>
        <v/>
      </c>
      <c r="F48" t="str">
        <f>IF(SUM('B1.3'!$T64:$Y64)=6,'B1.3'!E64,"")</f>
        <v/>
      </c>
      <c r="G48" t="str">
        <f>IF(SUM('B1.3'!$T64:$Y64)=6,'B1.3'!F64,"")</f>
        <v/>
      </c>
      <c r="H48" t="str">
        <f>IF(SUM('B1.3'!$T64:$Y64)=6,'B1.3'!G64,"")</f>
        <v/>
      </c>
      <c r="I48" t="str">
        <f>IF(SUM('B1.3'!$T64:$Y64)=6,'B1.3'!H64,"")</f>
        <v/>
      </c>
    </row>
    <row r="49" spans="1:9" x14ac:dyDescent="0.25">
      <c r="A49" t="str">
        <f>IF(SUM('B1.3'!T65:Y65)=6,'Angaben KH-Standort'!$D$27,"")</f>
        <v/>
      </c>
      <c r="B49" t="str">
        <f>IF(SUM('B1.3'!T65:Y65)=6,'Angaben KH-Standort'!$D$26,"")</f>
        <v/>
      </c>
      <c r="C49" t="str">
        <f>IF(SUM('B1.3'!T65:Y65)=6,'Angaben KH-Standort'!$D$13,"")</f>
        <v/>
      </c>
      <c r="D49" t="str">
        <f>IF(SUM('B1.3'!$T65:$Y65)=6,'B1.3'!C65,"")</f>
        <v/>
      </c>
      <c r="E49" t="str">
        <f>IF(SUM('B1.3'!$T65:$Y65)=6,'B1.3'!D65,"")</f>
        <v/>
      </c>
      <c r="F49" t="str">
        <f>IF(SUM('B1.3'!$T65:$Y65)=6,'B1.3'!E65,"")</f>
        <v/>
      </c>
      <c r="G49" t="str">
        <f>IF(SUM('B1.3'!$T65:$Y65)=6,'B1.3'!F65,"")</f>
        <v/>
      </c>
      <c r="H49" t="str">
        <f>IF(SUM('B1.3'!$T65:$Y65)=6,'B1.3'!G65,"")</f>
        <v/>
      </c>
      <c r="I49" t="str">
        <f>IF(SUM('B1.3'!$T65:$Y65)=6,'B1.3'!H65,"")</f>
        <v/>
      </c>
    </row>
    <row r="50" spans="1:9" x14ac:dyDescent="0.25">
      <c r="A50" t="str">
        <f>IF(SUM('B1.3'!T66:Y66)=6,'Angaben KH-Standort'!$D$27,"")</f>
        <v/>
      </c>
      <c r="B50" t="str">
        <f>IF(SUM('B1.3'!T66:Y66)=6,'Angaben KH-Standort'!$D$26,"")</f>
        <v/>
      </c>
      <c r="C50" t="str">
        <f>IF(SUM('B1.3'!T66:Y66)=6,'Angaben KH-Standort'!$D$13,"")</f>
        <v/>
      </c>
      <c r="D50" t="str">
        <f>IF(SUM('B1.3'!$T66:$Y66)=6,'B1.3'!C66,"")</f>
        <v/>
      </c>
      <c r="E50" t="str">
        <f>IF(SUM('B1.3'!$T66:$Y66)=6,'B1.3'!D66,"")</f>
        <v/>
      </c>
      <c r="F50" t="str">
        <f>IF(SUM('B1.3'!$T66:$Y66)=6,'B1.3'!E66,"")</f>
        <v/>
      </c>
      <c r="G50" t="str">
        <f>IF(SUM('B1.3'!$T66:$Y66)=6,'B1.3'!F66,"")</f>
        <v/>
      </c>
      <c r="H50" t="str">
        <f>IF(SUM('B1.3'!$T66:$Y66)=6,'B1.3'!G66,"")</f>
        <v/>
      </c>
      <c r="I50" t="str">
        <f>IF(SUM('B1.3'!$T66:$Y66)=6,'B1.3'!H66,"")</f>
        <v/>
      </c>
    </row>
    <row r="51" spans="1:9" x14ac:dyDescent="0.25">
      <c r="A51" t="str">
        <f>IF(SUM('B1.3'!T67:Y67)=6,'Angaben KH-Standort'!$D$27,"")</f>
        <v/>
      </c>
      <c r="B51" t="str">
        <f>IF(SUM('B1.3'!T67:Y67)=6,'Angaben KH-Standort'!$D$26,"")</f>
        <v/>
      </c>
      <c r="C51" t="str">
        <f>IF(SUM('B1.3'!T67:Y67)=6,'Angaben KH-Standort'!$D$13,"")</f>
        <v/>
      </c>
      <c r="D51" t="str">
        <f>IF(SUM('B1.3'!$T67:$Y67)=6,'B1.3'!C67,"")</f>
        <v/>
      </c>
      <c r="E51" t="str">
        <f>IF(SUM('B1.3'!$T67:$Y67)=6,'B1.3'!D67,"")</f>
        <v/>
      </c>
      <c r="F51" t="str">
        <f>IF(SUM('B1.3'!$T67:$Y67)=6,'B1.3'!E67,"")</f>
        <v/>
      </c>
      <c r="G51" t="str">
        <f>IF(SUM('B1.3'!$T67:$Y67)=6,'B1.3'!F67,"")</f>
        <v/>
      </c>
      <c r="H51" t="str">
        <f>IF(SUM('B1.3'!$T67:$Y67)=6,'B1.3'!G67,"")</f>
        <v/>
      </c>
      <c r="I51" t="str">
        <f>IF(SUM('B1.3'!$T67:$Y67)=6,'B1.3'!H67,"")</f>
        <v/>
      </c>
    </row>
    <row r="52" spans="1:9" x14ac:dyDescent="0.25">
      <c r="A52" t="str">
        <f>IF(SUM('B1.3'!T68:Y68)=6,'Angaben KH-Standort'!$D$27,"")</f>
        <v/>
      </c>
      <c r="B52" t="str">
        <f>IF(SUM('B1.3'!T68:Y68)=6,'Angaben KH-Standort'!$D$26,"")</f>
        <v/>
      </c>
      <c r="C52" t="str">
        <f>IF(SUM('B1.3'!T68:Y68)=6,'Angaben KH-Standort'!$D$13,"")</f>
        <v/>
      </c>
      <c r="D52" t="str">
        <f>IF(SUM('B1.3'!$T68:$Y68)=6,'B1.3'!C68,"")</f>
        <v/>
      </c>
      <c r="E52" t="str">
        <f>IF(SUM('B1.3'!$T68:$Y68)=6,'B1.3'!D68,"")</f>
        <v/>
      </c>
      <c r="F52" t="str">
        <f>IF(SUM('B1.3'!$T68:$Y68)=6,'B1.3'!E68,"")</f>
        <v/>
      </c>
      <c r="G52" t="str">
        <f>IF(SUM('B1.3'!$T68:$Y68)=6,'B1.3'!F68,"")</f>
        <v/>
      </c>
      <c r="H52" t="str">
        <f>IF(SUM('B1.3'!$T68:$Y68)=6,'B1.3'!G68,"")</f>
        <v/>
      </c>
      <c r="I52" t="str">
        <f>IF(SUM('B1.3'!$T68:$Y68)=6,'B1.3'!H68,"")</f>
        <v/>
      </c>
    </row>
    <row r="53" spans="1:9" x14ac:dyDescent="0.25">
      <c r="A53" t="str">
        <f>IF(SUM('B1.3'!T69:Y69)=6,'Angaben KH-Standort'!$D$27,"")</f>
        <v/>
      </c>
      <c r="B53" t="str">
        <f>IF(SUM('B1.3'!T69:Y69)=6,'Angaben KH-Standort'!$D$26,"")</f>
        <v/>
      </c>
      <c r="C53" t="str">
        <f>IF(SUM('B1.3'!T69:Y69)=6,'Angaben KH-Standort'!$D$13,"")</f>
        <v/>
      </c>
      <c r="D53" t="str">
        <f>IF(SUM('B1.3'!$T69:$Y69)=6,'B1.3'!C69,"")</f>
        <v/>
      </c>
      <c r="E53" t="str">
        <f>IF(SUM('B1.3'!$T69:$Y69)=6,'B1.3'!D69,"")</f>
        <v/>
      </c>
      <c r="F53" t="str">
        <f>IF(SUM('B1.3'!$T69:$Y69)=6,'B1.3'!E69,"")</f>
        <v/>
      </c>
      <c r="G53" t="str">
        <f>IF(SUM('B1.3'!$T69:$Y69)=6,'B1.3'!F69,"")</f>
        <v/>
      </c>
      <c r="H53" t="str">
        <f>IF(SUM('B1.3'!$T69:$Y69)=6,'B1.3'!G69,"")</f>
        <v/>
      </c>
      <c r="I53" t="str">
        <f>IF(SUM('B1.3'!$T69:$Y69)=6,'B1.3'!H69,"")</f>
        <v/>
      </c>
    </row>
    <row r="54" spans="1:9" x14ac:dyDescent="0.25">
      <c r="A54" t="str">
        <f>IF(SUM('B1.3'!T70:Y70)=6,'Angaben KH-Standort'!$D$27,"")</f>
        <v/>
      </c>
      <c r="B54" t="str">
        <f>IF(SUM('B1.3'!T70:Y70)=6,'Angaben KH-Standort'!$D$26,"")</f>
        <v/>
      </c>
      <c r="C54" t="str">
        <f>IF(SUM('B1.3'!T70:Y70)=6,'Angaben KH-Standort'!$D$13,"")</f>
        <v/>
      </c>
      <c r="D54" t="str">
        <f>IF(SUM('B1.3'!$T70:$Y70)=6,'B1.3'!C70,"")</f>
        <v/>
      </c>
      <c r="E54" t="str">
        <f>IF(SUM('B1.3'!$T70:$Y70)=6,'B1.3'!D70,"")</f>
        <v/>
      </c>
      <c r="F54" t="str">
        <f>IF(SUM('B1.3'!$T70:$Y70)=6,'B1.3'!E70,"")</f>
        <v/>
      </c>
      <c r="G54" t="str">
        <f>IF(SUM('B1.3'!$T70:$Y70)=6,'B1.3'!F70,"")</f>
        <v/>
      </c>
      <c r="H54" t="str">
        <f>IF(SUM('B1.3'!$T70:$Y70)=6,'B1.3'!G70,"")</f>
        <v/>
      </c>
      <c r="I54" t="str">
        <f>IF(SUM('B1.3'!$T70:$Y70)=6,'B1.3'!H70,"")</f>
        <v/>
      </c>
    </row>
    <row r="55" spans="1:9" x14ac:dyDescent="0.25">
      <c r="A55" t="str">
        <f>IF(SUM('B1.3'!T71:Y71)=6,'Angaben KH-Standort'!$D$27,"")</f>
        <v/>
      </c>
      <c r="B55" t="str">
        <f>IF(SUM('B1.3'!T71:Y71)=6,'Angaben KH-Standort'!$D$26,"")</f>
        <v/>
      </c>
      <c r="C55" t="str">
        <f>IF(SUM('B1.3'!T71:Y71)=6,'Angaben KH-Standort'!$D$13,"")</f>
        <v/>
      </c>
      <c r="D55" t="str">
        <f>IF(SUM('B1.3'!$T71:$Y71)=6,'B1.3'!C71,"")</f>
        <v/>
      </c>
      <c r="E55" t="str">
        <f>IF(SUM('B1.3'!$T71:$Y71)=6,'B1.3'!D71,"")</f>
        <v/>
      </c>
      <c r="F55" t="str">
        <f>IF(SUM('B1.3'!$T71:$Y71)=6,'B1.3'!E71,"")</f>
        <v/>
      </c>
      <c r="G55" t="str">
        <f>IF(SUM('B1.3'!$T71:$Y71)=6,'B1.3'!F71,"")</f>
        <v/>
      </c>
      <c r="H55" t="str">
        <f>IF(SUM('B1.3'!$T71:$Y71)=6,'B1.3'!G71,"")</f>
        <v/>
      </c>
      <c r="I55" t="str">
        <f>IF(SUM('B1.3'!$T71:$Y71)=6,'B1.3'!H71,"")</f>
        <v/>
      </c>
    </row>
    <row r="56" spans="1:9" x14ac:dyDescent="0.25">
      <c r="A56" t="str">
        <f>IF(SUM('B1.3'!T72:Y72)=6,'Angaben KH-Standort'!$D$27,"")</f>
        <v/>
      </c>
      <c r="B56" t="str">
        <f>IF(SUM('B1.3'!T72:Y72)=6,'Angaben KH-Standort'!$D$26,"")</f>
        <v/>
      </c>
      <c r="C56" t="str">
        <f>IF(SUM('B1.3'!T72:Y72)=6,'Angaben KH-Standort'!$D$13,"")</f>
        <v/>
      </c>
      <c r="D56" t="str">
        <f>IF(SUM('B1.3'!$T72:$Y72)=6,'B1.3'!C72,"")</f>
        <v/>
      </c>
      <c r="E56" t="str">
        <f>IF(SUM('B1.3'!$T72:$Y72)=6,'B1.3'!D72,"")</f>
        <v/>
      </c>
      <c r="F56" t="str">
        <f>IF(SUM('B1.3'!$T72:$Y72)=6,'B1.3'!E72,"")</f>
        <v/>
      </c>
      <c r="G56" t="str">
        <f>IF(SUM('B1.3'!$T72:$Y72)=6,'B1.3'!F72,"")</f>
        <v/>
      </c>
      <c r="H56" t="str">
        <f>IF(SUM('B1.3'!$T72:$Y72)=6,'B1.3'!G72,"")</f>
        <v/>
      </c>
      <c r="I56" t="str">
        <f>IF(SUM('B1.3'!$T72:$Y72)=6,'B1.3'!H72,"")</f>
        <v/>
      </c>
    </row>
    <row r="57" spans="1:9" x14ac:dyDescent="0.25">
      <c r="A57" t="str">
        <f>IF(SUM('B1.3'!T73:Y73)=6,'Angaben KH-Standort'!$D$27,"")</f>
        <v/>
      </c>
      <c r="B57" t="str">
        <f>IF(SUM('B1.3'!T73:Y73)=6,'Angaben KH-Standort'!$D$26,"")</f>
        <v/>
      </c>
      <c r="C57" t="str">
        <f>IF(SUM('B1.3'!T73:Y73)=6,'Angaben KH-Standort'!$D$13,"")</f>
        <v/>
      </c>
      <c r="D57" t="str">
        <f>IF(SUM('B1.3'!$T73:$Y73)=6,'B1.3'!C73,"")</f>
        <v/>
      </c>
      <c r="E57" t="str">
        <f>IF(SUM('B1.3'!$T73:$Y73)=6,'B1.3'!D73,"")</f>
        <v/>
      </c>
      <c r="F57" t="str">
        <f>IF(SUM('B1.3'!$T73:$Y73)=6,'B1.3'!E73,"")</f>
        <v/>
      </c>
      <c r="G57" t="str">
        <f>IF(SUM('B1.3'!$T73:$Y73)=6,'B1.3'!F73,"")</f>
        <v/>
      </c>
      <c r="H57" t="str">
        <f>IF(SUM('B1.3'!$T73:$Y73)=6,'B1.3'!G73,"")</f>
        <v/>
      </c>
      <c r="I57" t="str">
        <f>IF(SUM('B1.3'!$T73:$Y73)=6,'B1.3'!H73,"")</f>
        <v/>
      </c>
    </row>
    <row r="58" spans="1:9" x14ac:dyDescent="0.25">
      <c r="A58" t="str">
        <f>IF(SUM('B1.3'!T74:Y74)=6,'Angaben KH-Standort'!$D$27,"")</f>
        <v/>
      </c>
      <c r="B58" t="str">
        <f>IF(SUM('B1.3'!T74:Y74)=6,'Angaben KH-Standort'!$D$26,"")</f>
        <v/>
      </c>
      <c r="C58" t="str">
        <f>IF(SUM('B1.3'!T74:Y74)=6,'Angaben KH-Standort'!$D$13,"")</f>
        <v/>
      </c>
      <c r="D58" t="str">
        <f>IF(SUM('B1.3'!$T74:$Y74)=6,'B1.3'!C74,"")</f>
        <v/>
      </c>
      <c r="E58" t="str">
        <f>IF(SUM('B1.3'!$T74:$Y74)=6,'B1.3'!D74,"")</f>
        <v/>
      </c>
      <c r="F58" t="str">
        <f>IF(SUM('B1.3'!$T74:$Y74)=6,'B1.3'!E74,"")</f>
        <v/>
      </c>
      <c r="G58" t="str">
        <f>IF(SUM('B1.3'!$T74:$Y74)=6,'B1.3'!F74,"")</f>
        <v/>
      </c>
      <c r="H58" t="str">
        <f>IF(SUM('B1.3'!$T74:$Y74)=6,'B1.3'!G74,"")</f>
        <v/>
      </c>
      <c r="I58" t="str">
        <f>IF(SUM('B1.3'!$T74:$Y74)=6,'B1.3'!H74,"")</f>
        <v/>
      </c>
    </row>
    <row r="59" spans="1:9" x14ac:dyDescent="0.25">
      <c r="A59" t="str">
        <f>IF(SUM('B1.3'!T75:Y75)=6,'Angaben KH-Standort'!$D$27,"")</f>
        <v/>
      </c>
      <c r="B59" t="str">
        <f>IF(SUM('B1.3'!T75:Y75)=6,'Angaben KH-Standort'!$D$26,"")</f>
        <v/>
      </c>
      <c r="C59" t="str">
        <f>IF(SUM('B1.3'!T75:Y75)=6,'Angaben KH-Standort'!$D$13,"")</f>
        <v/>
      </c>
      <c r="D59" t="str">
        <f>IF(SUM('B1.3'!$T75:$Y75)=6,'B1.3'!C75,"")</f>
        <v/>
      </c>
      <c r="E59" t="str">
        <f>IF(SUM('B1.3'!$T75:$Y75)=6,'B1.3'!D75,"")</f>
        <v/>
      </c>
      <c r="F59" t="str">
        <f>IF(SUM('B1.3'!$T75:$Y75)=6,'B1.3'!E75,"")</f>
        <v/>
      </c>
      <c r="G59" t="str">
        <f>IF(SUM('B1.3'!$T75:$Y75)=6,'B1.3'!F75,"")</f>
        <v/>
      </c>
      <c r="H59" t="str">
        <f>IF(SUM('B1.3'!$T75:$Y75)=6,'B1.3'!G75,"")</f>
        <v/>
      </c>
      <c r="I59" t="str">
        <f>IF(SUM('B1.3'!$T75:$Y75)=6,'B1.3'!H75,"")</f>
        <v/>
      </c>
    </row>
    <row r="60" spans="1:9" x14ac:dyDescent="0.25">
      <c r="A60" t="str">
        <f>IF(SUM('B1.3'!T76:Y76)=6,'Angaben KH-Standort'!$D$27,"")</f>
        <v/>
      </c>
      <c r="B60" t="str">
        <f>IF(SUM('B1.3'!T76:Y76)=6,'Angaben KH-Standort'!$D$26,"")</f>
        <v/>
      </c>
      <c r="C60" t="str">
        <f>IF(SUM('B1.3'!T76:Y76)=6,'Angaben KH-Standort'!$D$13,"")</f>
        <v/>
      </c>
      <c r="D60" t="str">
        <f>IF(SUM('B1.3'!$T76:$Y76)=6,'B1.3'!C76,"")</f>
        <v/>
      </c>
      <c r="E60" t="str">
        <f>IF(SUM('B1.3'!$T76:$Y76)=6,'B1.3'!D76,"")</f>
        <v/>
      </c>
      <c r="F60" t="str">
        <f>IF(SUM('B1.3'!$T76:$Y76)=6,'B1.3'!E76,"")</f>
        <v/>
      </c>
      <c r="G60" t="str">
        <f>IF(SUM('B1.3'!$T76:$Y76)=6,'B1.3'!F76,"")</f>
        <v/>
      </c>
      <c r="H60" t="str">
        <f>IF(SUM('B1.3'!$T76:$Y76)=6,'B1.3'!G76,"")</f>
        <v/>
      </c>
      <c r="I60" t="str">
        <f>IF(SUM('B1.3'!$T76:$Y76)=6,'B1.3'!H76,"")</f>
        <v/>
      </c>
    </row>
    <row r="61" spans="1:9" x14ac:dyDescent="0.25">
      <c r="A61" t="str">
        <f>IF(SUM('B1.3'!T77:Y77)=6,'Angaben KH-Standort'!$D$27,"")</f>
        <v/>
      </c>
      <c r="B61" t="str">
        <f>IF(SUM('B1.3'!T77:Y77)=6,'Angaben KH-Standort'!$D$26,"")</f>
        <v/>
      </c>
      <c r="C61" t="str">
        <f>IF(SUM('B1.3'!T77:Y77)=6,'Angaben KH-Standort'!$D$13,"")</f>
        <v/>
      </c>
      <c r="D61" t="str">
        <f>IF(SUM('B1.3'!$T77:$Y77)=6,'B1.3'!C77,"")</f>
        <v/>
      </c>
      <c r="E61" t="str">
        <f>IF(SUM('B1.3'!$T77:$Y77)=6,'B1.3'!D77,"")</f>
        <v/>
      </c>
      <c r="F61" t="str">
        <f>IF(SUM('B1.3'!$T77:$Y77)=6,'B1.3'!E77,"")</f>
        <v/>
      </c>
      <c r="G61" t="str">
        <f>IF(SUM('B1.3'!$T77:$Y77)=6,'B1.3'!F77,"")</f>
        <v/>
      </c>
      <c r="H61" t="str">
        <f>IF(SUM('B1.3'!$T77:$Y77)=6,'B1.3'!G77,"")</f>
        <v/>
      </c>
      <c r="I61" t="str">
        <f>IF(SUM('B1.3'!$T77:$Y77)=6,'B1.3'!H77,"")</f>
        <v/>
      </c>
    </row>
    <row r="62" spans="1:9" x14ac:dyDescent="0.25">
      <c r="A62" t="str">
        <f>IF(SUM('B1.3'!T78:Y78)=6,'Angaben KH-Standort'!$D$27,"")</f>
        <v/>
      </c>
      <c r="B62" t="str">
        <f>IF(SUM('B1.3'!T78:Y78)=6,'Angaben KH-Standort'!$D$26,"")</f>
        <v/>
      </c>
      <c r="C62" t="str">
        <f>IF(SUM('B1.3'!T78:Y78)=6,'Angaben KH-Standort'!$D$13,"")</f>
        <v/>
      </c>
      <c r="D62" t="str">
        <f>IF(SUM('B1.3'!$T78:$Y78)=6,'B1.3'!C78,"")</f>
        <v/>
      </c>
      <c r="E62" t="str">
        <f>IF(SUM('B1.3'!$T78:$Y78)=6,'B1.3'!D78,"")</f>
        <v/>
      </c>
      <c r="F62" t="str">
        <f>IF(SUM('B1.3'!$T78:$Y78)=6,'B1.3'!E78,"")</f>
        <v/>
      </c>
      <c r="G62" t="str">
        <f>IF(SUM('B1.3'!$T78:$Y78)=6,'B1.3'!F78,"")</f>
        <v/>
      </c>
      <c r="H62" t="str">
        <f>IF(SUM('B1.3'!$T78:$Y78)=6,'B1.3'!G78,"")</f>
        <v/>
      </c>
      <c r="I62" t="str">
        <f>IF(SUM('B1.3'!$T78:$Y78)=6,'B1.3'!H78,"")</f>
        <v/>
      </c>
    </row>
    <row r="63" spans="1:9" x14ac:dyDescent="0.25">
      <c r="A63" t="str">
        <f>IF(SUM('B1.3'!T79:Y79)=6,'Angaben KH-Standort'!$D$27,"")</f>
        <v/>
      </c>
      <c r="B63" t="str">
        <f>IF(SUM('B1.3'!T79:Y79)=6,'Angaben KH-Standort'!$D$26,"")</f>
        <v/>
      </c>
      <c r="C63" t="str">
        <f>IF(SUM('B1.3'!T79:Y79)=6,'Angaben KH-Standort'!$D$13,"")</f>
        <v/>
      </c>
      <c r="D63" t="str">
        <f>IF(SUM('B1.3'!$T79:$Y79)=6,'B1.3'!C79,"")</f>
        <v/>
      </c>
      <c r="E63" t="str">
        <f>IF(SUM('B1.3'!$T79:$Y79)=6,'B1.3'!D79,"")</f>
        <v/>
      </c>
      <c r="F63" t="str">
        <f>IF(SUM('B1.3'!$T79:$Y79)=6,'B1.3'!E79,"")</f>
        <v/>
      </c>
      <c r="G63" t="str">
        <f>IF(SUM('B1.3'!$T79:$Y79)=6,'B1.3'!F79,"")</f>
        <v/>
      </c>
      <c r="H63" t="str">
        <f>IF(SUM('B1.3'!$T79:$Y79)=6,'B1.3'!G79,"")</f>
        <v/>
      </c>
      <c r="I63" t="str">
        <f>IF(SUM('B1.3'!$T79:$Y79)=6,'B1.3'!H79,"")</f>
        <v/>
      </c>
    </row>
    <row r="64" spans="1:9" x14ac:dyDescent="0.25">
      <c r="A64" t="str">
        <f>IF(SUM('B1.3'!T80:Y80)=6,'Angaben KH-Standort'!$D$27,"")</f>
        <v/>
      </c>
      <c r="B64" t="str">
        <f>IF(SUM('B1.3'!T80:Y80)=6,'Angaben KH-Standort'!$D$26,"")</f>
        <v/>
      </c>
      <c r="C64" t="str">
        <f>IF(SUM('B1.3'!T80:Y80)=6,'Angaben KH-Standort'!$D$13,"")</f>
        <v/>
      </c>
      <c r="D64" t="str">
        <f>IF(SUM('B1.3'!$T80:$Y80)=6,'B1.3'!C80,"")</f>
        <v/>
      </c>
      <c r="E64" t="str">
        <f>IF(SUM('B1.3'!$T80:$Y80)=6,'B1.3'!D80,"")</f>
        <v/>
      </c>
      <c r="F64" t="str">
        <f>IF(SUM('B1.3'!$T80:$Y80)=6,'B1.3'!E80,"")</f>
        <v/>
      </c>
      <c r="G64" t="str">
        <f>IF(SUM('B1.3'!$T80:$Y80)=6,'B1.3'!F80,"")</f>
        <v/>
      </c>
      <c r="H64" t="str">
        <f>IF(SUM('B1.3'!$T80:$Y80)=6,'B1.3'!G80,"")</f>
        <v/>
      </c>
      <c r="I64" t="str">
        <f>IF(SUM('B1.3'!$T80:$Y80)=6,'B1.3'!H80,"")</f>
        <v/>
      </c>
    </row>
    <row r="65" spans="1:9" x14ac:dyDescent="0.25">
      <c r="A65" t="str">
        <f>IF(SUM('B1.3'!T81:Y81)=6,'Angaben KH-Standort'!$D$27,"")</f>
        <v/>
      </c>
      <c r="B65" t="str">
        <f>IF(SUM('B1.3'!T81:Y81)=6,'Angaben KH-Standort'!$D$26,"")</f>
        <v/>
      </c>
      <c r="C65" t="str">
        <f>IF(SUM('B1.3'!T81:Y81)=6,'Angaben KH-Standort'!$D$13,"")</f>
        <v/>
      </c>
      <c r="D65" t="str">
        <f>IF(SUM('B1.3'!$T81:$Y81)=6,'B1.3'!C81,"")</f>
        <v/>
      </c>
      <c r="E65" t="str">
        <f>IF(SUM('B1.3'!$T81:$Y81)=6,'B1.3'!D81,"")</f>
        <v/>
      </c>
      <c r="F65" t="str">
        <f>IF(SUM('B1.3'!$T81:$Y81)=6,'B1.3'!E81,"")</f>
        <v/>
      </c>
      <c r="G65" t="str">
        <f>IF(SUM('B1.3'!$T81:$Y81)=6,'B1.3'!F81,"")</f>
        <v/>
      </c>
      <c r="H65" t="str">
        <f>IF(SUM('B1.3'!$T81:$Y81)=6,'B1.3'!G81,"")</f>
        <v/>
      </c>
      <c r="I65" t="str">
        <f>IF(SUM('B1.3'!$T81:$Y81)=6,'B1.3'!H81,"")</f>
        <v/>
      </c>
    </row>
    <row r="66" spans="1:9" x14ac:dyDescent="0.25">
      <c r="A66" t="str">
        <f>IF(SUM('B1.3'!T82:Y82)=6,'Angaben KH-Standort'!$D$27,"")</f>
        <v/>
      </c>
      <c r="B66" t="str">
        <f>IF(SUM('B1.3'!T82:Y82)=6,'Angaben KH-Standort'!$D$26,"")</f>
        <v/>
      </c>
      <c r="C66" t="str">
        <f>IF(SUM('B1.3'!T82:Y82)=6,'Angaben KH-Standort'!$D$13,"")</f>
        <v/>
      </c>
      <c r="D66" t="str">
        <f>IF(SUM('B1.3'!$T82:$Y82)=6,'B1.3'!C82,"")</f>
        <v/>
      </c>
      <c r="E66" t="str">
        <f>IF(SUM('B1.3'!$T82:$Y82)=6,'B1.3'!D82,"")</f>
        <v/>
      </c>
      <c r="F66" t="str">
        <f>IF(SUM('B1.3'!$T82:$Y82)=6,'B1.3'!E82,"")</f>
        <v/>
      </c>
      <c r="G66" t="str">
        <f>IF(SUM('B1.3'!$T82:$Y82)=6,'B1.3'!F82,"")</f>
        <v/>
      </c>
      <c r="H66" t="str">
        <f>IF(SUM('B1.3'!$T82:$Y82)=6,'B1.3'!G82,"")</f>
        <v/>
      </c>
      <c r="I66" t="str">
        <f>IF(SUM('B1.3'!$T82:$Y82)=6,'B1.3'!H82,"")</f>
        <v/>
      </c>
    </row>
    <row r="67" spans="1:9" x14ac:dyDescent="0.25">
      <c r="A67" t="str">
        <f>IF(SUM('B1.3'!T83:Y83)=6,'Angaben KH-Standort'!$D$27,"")</f>
        <v/>
      </c>
      <c r="B67" t="str">
        <f>IF(SUM('B1.3'!T83:Y83)=6,'Angaben KH-Standort'!$D$26,"")</f>
        <v/>
      </c>
      <c r="C67" t="str">
        <f>IF(SUM('B1.3'!T83:Y83)=6,'Angaben KH-Standort'!$D$13,"")</f>
        <v/>
      </c>
      <c r="D67" t="str">
        <f>IF(SUM('B1.3'!$T83:$Y83)=6,'B1.3'!C83,"")</f>
        <v/>
      </c>
      <c r="E67" t="str">
        <f>IF(SUM('B1.3'!$T83:$Y83)=6,'B1.3'!D83,"")</f>
        <v/>
      </c>
      <c r="F67" t="str">
        <f>IF(SUM('B1.3'!$T83:$Y83)=6,'B1.3'!E83,"")</f>
        <v/>
      </c>
      <c r="G67" t="str">
        <f>IF(SUM('B1.3'!$T83:$Y83)=6,'B1.3'!F83,"")</f>
        <v/>
      </c>
      <c r="H67" t="str">
        <f>IF(SUM('B1.3'!$T83:$Y83)=6,'B1.3'!G83,"")</f>
        <v/>
      </c>
      <c r="I67" t="str">
        <f>IF(SUM('B1.3'!$T83:$Y83)=6,'B1.3'!H83,"")</f>
        <v/>
      </c>
    </row>
    <row r="68" spans="1:9" x14ac:dyDescent="0.25">
      <c r="A68" t="str">
        <f>IF(SUM('B1.3'!T84:Y84)=6,'Angaben KH-Standort'!$D$27,"")</f>
        <v/>
      </c>
      <c r="B68" t="str">
        <f>IF(SUM('B1.3'!T84:Y84)=6,'Angaben KH-Standort'!$D$26,"")</f>
        <v/>
      </c>
      <c r="C68" t="str">
        <f>IF(SUM('B1.3'!T84:Y84)=6,'Angaben KH-Standort'!$D$13,"")</f>
        <v/>
      </c>
      <c r="D68" t="str">
        <f>IF(SUM('B1.3'!$T84:$Y84)=6,'B1.3'!C84,"")</f>
        <v/>
      </c>
      <c r="E68" t="str">
        <f>IF(SUM('B1.3'!$T84:$Y84)=6,'B1.3'!D84,"")</f>
        <v/>
      </c>
      <c r="F68" t="str">
        <f>IF(SUM('B1.3'!$T84:$Y84)=6,'B1.3'!E84,"")</f>
        <v/>
      </c>
      <c r="G68" t="str">
        <f>IF(SUM('B1.3'!$T84:$Y84)=6,'B1.3'!F84,"")</f>
        <v/>
      </c>
      <c r="H68" t="str">
        <f>IF(SUM('B1.3'!$T84:$Y84)=6,'B1.3'!G84,"")</f>
        <v/>
      </c>
      <c r="I68" t="str">
        <f>IF(SUM('B1.3'!$T84:$Y84)=6,'B1.3'!H84,"")</f>
        <v/>
      </c>
    </row>
    <row r="69" spans="1:9" x14ac:dyDescent="0.25">
      <c r="A69" t="str">
        <f>IF(SUM('B1.3'!T85:Y85)=6,'Angaben KH-Standort'!$D$27,"")</f>
        <v/>
      </c>
      <c r="B69" t="str">
        <f>IF(SUM('B1.3'!T85:Y85)=6,'Angaben KH-Standort'!$D$26,"")</f>
        <v/>
      </c>
      <c r="C69" t="str">
        <f>IF(SUM('B1.3'!T85:Y85)=6,'Angaben KH-Standort'!$D$13,"")</f>
        <v/>
      </c>
      <c r="D69" t="str">
        <f>IF(SUM('B1.3'!$T85:$Y85)=6,'B1.3'!C85,"")</f>
        <v/>
      </c>
      <c r="E69" t="str">
        <f>IF(SUM('B1.3'!$T85:$Y85)=6,'B1.3'!D85,"")</f>
        <v/>
      </c>
      <c r="F69" t="str">
        <f>IF(SUM('B1.3'!$T85:$Y85)=6,'B1.3'!E85,"")</f>
        <v/>
      </c>
      <c r="G69" t="str">
        <f>IF(SUM('B1.3'!$T85:$Y85)=6,'B1.3'!F85,"")</f>
        <v/>
      </c>
      <c r="H69" t="str">
        <f>IF(SUM('B1.3'!$T85:$Y85)=6,'B1.3'!G85,"")</f>
        <v/>
      </c>
      <c r="I69" t="str">
        <f>IF(SUM('B1.3'!$T85:$Y85)=6,'B1.3'!H85,"")</f>
        <v/>
      </c>
    </row>
    <row r="70" spans="1:9" x14ac:dyDescent="0.25">
      <c r="A70" t="str">
        <f>IF(SUM('B1.3'!T86:Y86)=6,'Angaben KH-Standort'!$D$27,"")</f>
        <v/>
      </c>
      <c r="B70" t="str">
        <f>IF(SUM('B1.3'!T86:Y86)=6,'Angaben KH-Standort'!$D$26,"")</f>
        <v/>
      </c>
      <c r="C70" t="str">
        <f>IF(SUM('B1.3'!T86:Y86)=6,'Angaben KH-Standort'!$D$13,"")</f>
        <v/>
      </c>
      <c r="D70" t="str">
        <f>IF(SUM('B1.3'!$T86:$Y86)=6,'B1.3'!C86,"")</f>
        <v/>
      </c>
      <c r="E70" t="str">
        <f>IF(SUM('B1.3'!$T86:$Y86)=6,'B1.3'!D86,"")</f>
        <v/>
      </c>
      <c r="F70" t="str">
        <f>IF(SUM('B1.3'!$T86:$Y86)=6,'B1.3'!E86,"")</f>
        <v/>
      </c>
      <c r="G70" t="str">
        <f>IF(SUM('B1.3'!$T86:$Y86)=6,'B1.3'!F86,"")</f>
        <v/>
      </c>
      <c r="H70" t="str">
        <f>IF(SUM('B1.3'!$T86:$Y86)=6,'B1.3'!G86,"")</f>
        <v/>
      </c>
      <c r="I70" t="str">
        <f>IF(SUM('B1.3'!$T86:$Y86)=6,'B1.3'!H86,"")</f>
        <v/>
      </c>
    </row>
    <row r="71" spans="1:9" x14ac:dyDescent="0.25">
      <c r="A71" t="str">
        <f>IF(SUM('B1.3'!T87:Y87)=6,'Angaben KH-Standort'!$D$27,"")</f>
        <v/>
      </c>
      <c r="B71" t="str">
        <f>IF(SUM('B1.3'!T87:Y87)=6,'Angaben KH-Standort'!$D$26,"")</f>
        <v/>
      </c>
      <c r="C71" t="str">
        <f>IF(SUM('B1.3'!T87:Y87)=6,'Angaben KH-Standort'!$D$13,"")</f>
        <v/>
      </c>
      <c r="D71" t="str">
        <f>IF(SUM('B1.3'!$T87:$Y87)=6,'B1.3'!C87,"")</f>
        <v/>
      </c>
      <c r="E71" t="str">
        <f>IF(SUM('B1.3'!$T87:$Y87)=6,'B1.3'!D87,"")</f>
        <v/>
      </c>
      <c r="F71" t="str">
        <f>IF(SUM('B1.3'!$T87:$Y87)=6,'B1.3'!E87,"")</f>
        <v/>
      </c>
      <c r="G71" t="str">
        <f>IF(SUM('B1.3'!$T87:$Y87)=6,'B1.3'!F87,"")</f>
        <v/>
      </c>
      <c r="H71" t="str">
        <f>IF(SUM('B1.3'!$T87:$Y87)=6,'B1.3'!G87,"")</f>
        <v/>
      </c>
      <c r="I71" t="str">
        <f>IF(SUM('B1.3'!$T87:$Y87)=6,'B1.3'!H87,"")</f>
        <v/>
      </c>
    </row>
    <row r="72" spans="1:9" x14ac:dyDescent="0.25">
      <c r="A72" t="str">
        <f>IF(SUM('B1.3'!T88:Y88)=6,'Angaben KH-Standort'!$D$27,"")</f>
        <v/>
      </c>
      <c r="B72" t="str">
        <f>IF(SUM('B1.3'!T88:Y88)=6,'Angaben KH-Standort'!$D$26,"")</f>
        <v/>
      </c>
      <c r="C72" t="str">
        <f>IF(SUM('B1.3'!T88:Y88)=6,'Angaben KH-Standort'!$D$13,"")</f>
        <v/>
      </c>
      <c r="D72" t="str">
        <f>IF(SUM('B1.3'!$T88:$Y88)=6,'B1.3'!C88,"")</f>
        <v/>
      </c>
      <c r="E72" t="str">
        <f>IF(SUM('B1.3'!$T88:$Y88)=6,'B1.3'!D88,"")</f>
        <v/>
      </c>
      <c r="F72" t="str">
        <f>IF(SUM('B1.3'!$T88:$Y88)=6,'B1.3'!E88,"")</f>
        <v/>
      </c>
      <c r="G72" t="str">
        <f>IF(SUM('B1.3'!$T88:$Y88)=6,'B1.3'!F88,"")</f>
        <v/>
      </c>
      <c r="H72" t="str">
        <f>IF(SUM('B1.3'!$T88:$Y88)=6,'B1.3'!G88,"")</f>
        <v/>
      </c>
      <c r="I72" t="str">
        <f>IF(SUM('B1.3'!$T88:$Y88)=6,'B1.3'!H88,"")</f>
        <v/>
      </c>
    </row>
    <row r="73" spans="1:9" x14ac:dyDescent="0.25">
      <c r="A73" t="str">
        <f>IF(SUM('B1.3'!T89:Y89)=6,'Angaben KH-Standort'!$D$27,"")</f>
        <v/>
      </c>
      <c r="B73" t="str">
        <f>IF(SUM('B1.3'!T89:Y89)=6,'Angaben KH-Standort'!$D$26,"")</f>
        <v/>
      </c>
      <c r="C73" t="str">
        <f>IF(SUM('B1.3'!T89:Y89)=6,'Angaben KH-Standort'!$D$13,"")</f>
        <v/>
      </c>
      <c r="D73" t="str">
        <f>IF(SUM('B1.3'!$T89:$Y89)=6,'B1.3'!C89,"")</f>
        <v/>
      </c>
      <c r="E73" t="str">
        <f>IF(SUM('B1.3'!$T89:$Y89)=6,'B1.3'!D89,"")</f>
        <v/>
      </c>
      <c r="F73" t="str">
        <f>IF(SUM('B1.3'!$T89:$Y89)=6,'B1.3'!E89,"")</f>
        <v/>
      </c>
      <c r="G73" t="str">
        <f>IF(SUM('B1.3'!$T89:$Y89)=6,'B1.3'!F89,"")</f>
        <v/>
      </c>
      <c r="H73" t="str">
        <f>IF(SUM('B1.3'!$T89:$Y89)=6,'B1.3'!G89,"")</f>
        <v/>
      </c>
      <c r="I73" t="str">
        <f>IF(SUM('B1.3'!$T89:$Y89)=6,'B1.3'!H89,"")</f>
        <v/>
      </c>
    </row>
    <row r="74" spans="1:9" x14ac:dyDescent="0.25">
      <c r="A74" t="str">
        <f>IF(SUM('B1.3'!T90:Y90)=6,'Angaben KH-Standort'!$D$27,"")</f>
        <v/>
      </c>
      <c r="B74" t="str">
        <f>IF(SUM('B1.3'!T90:Y90)=6,'Angaben KH-Standort'!$D$26,"")</f>
        <v/>
      </c>
      <c r="C74" t="str">
        <f>IF(SUM('B1.3'!T90:Y90)=6,'Angaben KH-Standort'!$D$13,"")</f>
        <v/>
      </c>
      <c r="D74" t="str">
        <f>IF(SUM('B1.3'!$T90:$Y90)=6,'B1.3'!C90,"")</f>
        <v/>
      </c>
      <c r="E74" t="str">
        <f>IF(SUM('B1.3'!$T90:$Y90)=6,'B1.3'!D90,"")</f>
        <v/>
      </c>
      <c r="F74" t="str">
        <f>IF(SUM('B1.3'!$T90:$Y90)=6,'B1.3'!E90,"")</f>
        <v/>
      </c>
      <c r="G74" t="str">
        <f>IF(SUM('B1.3'!$T90:$Y90)=6,'B1.3'!F90,"")</f>
        <v/>
      </c>
      <c r="H74" t="str">
        <f>IF(SUM('B1.3'!$T90:$Y90)=6,'B1.3'!G90,"")</f>
        <v/>
      </c>
      <c r="I74" t="str">
        <f>IF(SUM('B1.3'!$T90:$Y90)=6,'B1.3'!H90,"")</f>
        <v/>
      </c>
    </row>
    <row r="75" spans="1:9" x14ac:dyDescent="0.25">
      <c r="A75" t="str">
        <f>IF(SUM('B1.3'!T91:Y91)=6,'Angaben KH-Standort'!$D$27,"")</f>
        <v/>
      </c>
      <c r="B75" t="str">
        <f>IF(SUM('B1.3'!T91:Y91)=6,'Angaben KH-Standort'!$D$26,"")</f>
        <v/>
      </c>
      <c r="C75" t="str">
        <f>IF(SUM('B1.3'!T91:Y91)=6,'Angaben KH-Standort'!$D$13,"")</f>
        <v/>
      </c>
      <c r="D75" t="str">
        <f>IF(SUM('B1.3'!$T91:$Y91)=6,'B1.3'!C91,"")</f>
        <v/>
      </c>
      <c r="E75" t="str">
        <f>IF(SUM('B1.3'!$T91:$Y91)=6,'B1.3'!D91,"")</f>
        <v/>
      </c>
      <c r="F75" t="str">
        <f>IF(SUM('B1.3'!$T91:$Y91)=6,'B1.3'!E91,"")</f>
        <v/>
      </c>
      <c r="G75" t="str">
        <f>IF(SUM('B1.3'!$T91:$Y91)=6,'B1.3'!F91,"")</f>
        <v/>
      </c>
      <c r="H75" t="str">
        <f>IF(SUM('B1.3'!$T91:$Y91)=6,'B1.3'!G91,"")</f>
        <v/>
      </c>
      <c r="I75" t="str">
        <f>IF(SUM('B1.3'!$T91:$Y91)=6,'B1.3'!H91,"")</f>
        <v/>
      </c>
    </row>
    <row r="76" spans="1:9" x14ac:dyDescent="0.25">
      <c r="A76" t="str">
        <f>IF(SUM('B1.3'!T92:Y92)=6,'Angaben KH-Standort'!$D$27,"")</f>
        <v/>
      </c>
      <c r="B76" t="str">
        <f>IF(SUM('B1.3'!T92:Y92)=6,'Angaben KH-Standort'!$D$26,"")</f>
        <v/>
      </c>
      <c r="C76" t="str">
        <f>IF(SUM('B1.3'!T92:Y92)=6,'Angaben KH-Standort'!$D$13,"")</f>
        <v/>
      </c>
      <c r="D76" t="str">
        <f>IF(SUM('B1.3'!$T92:$Y92)=6,'B1.3'!C92,"")</f>
        <v/>
      </c>
      <c r="E76" t="str">
        <f>IF(SUM('B1.3'!$T92:$Y92)=6,'B1.3'!D92,"")</f>
        <v/>
      </c>
      <c r="F76" t="str">
        <f>IF(SUM('B1.3'!$T92:$Y92)=6,'B1.3'!E92,"")</f>
        <v/>
      </c>
      <c r="G76" t="str">
        <f>IF(SUM('B1.3'!$T92:$Y92)=6,'B1.3'!F92,"")</f>
        <v/>
      </c>
      <c r="H76" t="str">
        <f>IF(SUM('B1.3'!$T92:$Y92)=6,'B1.3'!G92,"")</f>
        <v/>
      </c>
      <c r="I76" t="str">
        <f>IF(SUM('B1.3'!$T92:$Y92)=6,'B1.3'!H92,"")</f>
        <v/>
      </c>
    </row>
    <row r="77" spans="1:9" x14ac:dyDescent="0.25">
      <c r="A77" t="str">
        <f>IF(SUM('B1.3'!T93:Y93)=6,'Angaben KH-Standort'!$D$27,"")</f>
        <v/>
      </c>
      <c r="B77" t="str">
        <f>IF(SUM('B1.3'!T93:Y93)=6,'Angaben KH-Standort'!$D$26,"")</f>
        <v/>
      </c>
      <c r="C77" t="str">
        <f>IF(SUM('B1.3'!T93:Y93)=6,'Angaben KH-Standort'!$D$13,"")</f>
        <v/>
      </c>
      <c r="D77" t="str">
        <f>IF(SUM('B1.3'!$T93:$Y93)=6,'B1.3'!C93,"")</f>
        <v/>
      </c>
      <c r="E77" t="str">
        <f>IF(SUM('B1.3'!$T93:$Y93)=6,'B1.3'!D93,"")</f>
        <v/>
      </c>
      <c r="F77" t="str">
        <f>IF(SUM('B1.3'!$T93:$Y93)=6,'B1.3'!E93,"")</f>
        <v/>
      </c>
      <c r="G77" t="str">
        <f>IF(SUM('B1.3'!$T93:$Y93)=6,'B1.3'!F93,"")</f>
        <v/>
      </c>
      <c r="H77" t="str">
        <f>IF(SUM('B1.3'!$T93:$Y93)=6,'B1.3'!G93,"")</f>
        <v/>
      </c>
      <c r="I77" t="str">
        <f>IF(SUM('B1.3'!$T93:$Y93)=6,'B1.3'!H93,"")</f>
        <v/>
      </c>
    </row>
    <row r="78" spans="1:9" x14ac:dyDescent="0.25">
      <c r="A78" t="str">
        <f>IF(SUM('B1.3'!T94:Y94)=6,'Angaben KH-Standort'!$D$27,"")</f>
        <v/>
      </c>
      <c r="B78" t="str">
        <f>IF(SUM('B1.3'!T94:Y94)=6,'Angaben KH-Standort'!$D$26,"")</f>
        <v/>
      </c>
      <c r="C78" t="str">
        <f>IF(SUM('B1.3'!T94:Y94)=6,'Angaben KH-Standort'!$D$13,"")</f>
        <v/>
      </c>
      <c r="D78" t="str">
        <f>IF(SUM('B1.3'!$T94:$Y94)=6,'B1.3'!C94,"")</f>
        <v/>
      </c>
      <c r="E78" t="str">
        <f>IF(SUM('B1.3'!$T94:$Y94)=6,'B1.3'!D94,"")</f>
        <v/>
      </c>
      <c r="F78" t="str">
        <f>IF(SUM('B1.3'!$T94:$Y94)=6,'B1.3'!E94,"")</f>
        <v/>
      </c>
      <c r="G78" t="str">
        <f>IF(SUM('B1.3'!$T94:$Y94)=6,'B1.3'!F94,"")</f>
        <v/>
      </c>
      <c r="H78" t="str">
        <f>IF(SUM('B1.3'!$T94:$Y94)=6,'B1.3'!G94,"")</f>
        <v/>
      </c>
      <c r="I78" t="str">
        <f>IF(SUM('B1.3'!$T94:$Y94)=6,'B1.3'!H94,"")</f>
        <v/>
      </c>
    </row>
    <row r="79" spans="1:9" x14ac:dyDescent="0.25">
      <c r="A79" t="str">
        <f>IF(SUM('B1.3'!T95:Y95)=6,'Angaben KH-Standort'!$D$27,"")</f>
        <v/>
      </c>
      <c r="B79" t="str">
        <f>IF(SUM('B1.3'!T95:Y95)=6,'Angaben KH-Standort'!$D$26,"")</f>
        <v/>
      </c>
      <c r="C79" t="str">
        <f>IF(SUM('B1.3'!T95:Y95)=6,'Angaben KH-Standort'!$D$13,"")</f>
        <v/>
      </c>
      <c r="D79" t="str">
        <f>IF(SUM('B1.3'!$T95:$Y95)=6,'B1.3'!C95,"")</f>
        <v/>
      </c>
      <c r="E79" t="str">
        <f>IF(SUM('B1.3'!$T95:$Y95)=6,'B1.3'!D95,"")</f>
        <v/>
      </c>
      <c r="F79" t="str">
        <f>IF(SUM('B1.3'!$T95:$Y95)=6,'B1.3'!E95,"")</f>
        <v/>
      </c>
      <c r="G79" t="str">
        <f>IF(SUM('B1.3'!$T95:$Y95)=6,'B1.3'!F95,"")</f>
        <v/>
      </c>
      <c r="H79" t="str">
        <f>IF(SUM('B1.3'!$T95:$Y95)=6,'B1.3'!G95,"")</f>
        <v/>
      </c>
      <c r="I79" t="str">
        <f>IF(SUM('B1.3'!$T95:$Y95)=6,'B1.3'!H95,"")</f>
        <v/>
      </c>
    </row>
    <row r="80" spans="1:9" x14ac:dyDescent="0.25">
      <c r="A80" t="str">
        <f>IF(SUM('B1.3'!T96:Y96)=6,'Angaben KH-Standort'!$D$27,"")</f>
        <v/>
      </c>
      <c r="B80" t="str">
        <f>IF(SUM('B1.3'!T96:Y96)=6,'Angaben KH-Standort'!$D$26,"")</f>
        <v/>
      </c>
      <c r="C80" t="str">
        <f>IF(SUM('B1.3'!T96:Y96)=6,'Angaben KH-Standort'!$D$13,"")</f>
        <v/>
      </c>
      <c r="D80" t="str">
        <f>IF(SUM('B1.3'!$T96:$Y96)=6,'B1.3'!C96,"")</f>
        <v/>
      </c>
      <c r="E80" t="str">
        <f>IF(SUM('B1.3'!$T96:$Y96)=6,'B1.3'!D96,"")</f>
        <v/>
      </c>
      <c r="F80" t="str">
        <f>IF(SUM('B1.3'!$T96:$Y96)=6,'B1.3'!E96,"")</f>
        <v/>
      </c>
      <c r="G80" t="str">
        <f>IF(SUM('B1.3'!$T96:$Y96)=6,'B1.3'!F96,"")</f>
        <v/>
      </c>
      <c r="H80" t="str">
        <f>IF(SUM('B1.3'!$T96:$Y96)=6,'B1.3'!G96,"")</f>
        <v/>
      </c>
      <c r="I80" t="str">
        <f>IF(SUM('B1.3'!$T96:$Y96)=6,'B1.3'!H96,"")</f>
        <v/>
      </c>
    </row>
    <row r="81" spans="1:9" x14ac:dyDescent="0.25">
      <c r="A81" t="str">
        <f>IF(SUM('B1.3'!T97:Y97)=6,'Angaben KH-Standort'!$D$27,"")</f>
        <v/>
      </c>
      <c r="B81" t="str">
        <f>IF(SUM('B1.3'!T97:Y97)=6,'Angaben KH-Standort'!$D$26,"")</f>
        <v/>
      </c>
      <c r="C81" t="str">
        <f>IF(SUM('B1.3'!T97:Y97)=6,'Angaben KH-Standort'!$D$13,"")</f>
        <v/>
      </c>
      <c r="D81" t="str">
        <f>IF(SUM('B1.3'!$T97:$Y97)=6,'B1.3'!C97,"")</f>
        <v/>
      </c>
      <c r="E81" t="str">
        <f>IF(SUM('B1.3'!$T97:$Y97)=6,'B1.3'!D97,"")</f>
        <v/>
      </c>
      <c r="F81" t="str">
        <f>IF(SUM('B1.3'!$T97:$Y97)=6,'B1.3'!E97,"")</f>
        <v/>
      </c>
      <c r="G81" t="str">
        <f>IF(SUM('B1.3'!$T97:$Y97)=6,'B1.3'!F97,"")</f>
        <v/>
      </c>
      <c r="H81" t="str">
        <f>IF(SUM('B1.3'!$T97:$Y97)=6,'B1.3'!G97,"")</f>
        <v/>
      </c>
      <c r="I81" t="str">
        <f>IF(SUM('B1.3'!$T97:$Y97)=6,'B1.3'!H97,"")</f>
        <v/>
      </c>
    </row>
    <row r="82" spans="1:9" x14ac:dyDescent="0.25">
      <c r="A82" t="str">
        <f>IF(SUM('B1.3'!T98:Y98)=6,'Angaben KH-Standort'!$D$27,"")</f>
        <v/>
      </c>
      <c r="B82" t="str">
        <f>IF(SUM('B1.3'!T98:Y98)=6,'Angaben KH-Standort'!$D$26,"")</f>
        <v/>
      </c>
      <c r="C82" t="str">
        <f>IF(SUM('B1.3'!T98:Y98)=6,'Angaben KH-Standort'!$D$13,"")</f>
        <v/>
      </c>
      <c r="D82" t="str">
        <f>IF(SUM('B1.3'!$T98:$Y98)=6,'B1.3'!C98,"")</f>
        <v/>
      </c>
      <c r="E82" t="str">
        <f>IF(SUM('B1.3'!$T98:$Y98)=6,'B1.3'!D98,"")</f>
        <v/>
      </c>
      <c r="F82" t="str">
        <f>IF(SUM('B1.3'!$T98:$Y98)=6,'B1.3'!E98,"")</f>
        <v/>
      </c>
      <c r="G82" t="str">
        <f>IF(SUM('B1.3'!$T98:$Y98)=6,'B1.3'!F98,"")</f>
        <v/>
      </c>
      <c r="H82" t="str">
        <f>IF(SUM('B1.3'!$T98:$Y98)=6,'B1.3'!G98,"")</f>
        <v/>
      </c>
      <c r="I82" t="str">
        <f>IF(SUM('B1.3'!$T98:$Y98)=6,'B1.3'!H98,"")</f>
        <v/>
      </c>
    </row>
    <row r="83" spans="1:9" x14ac:dyDescent="0.25">
      <c r="A83" t="str">
        <f>IF(SUM('B1.3'!T99:Y99)=6,'Angaben KH-Standort'!$D$27,"")</f>
        <v/>
      </c>
      <c r="B83" t="str">
        <f>IF(SUM('B1.3'!T99:Y99)=6,'Angaben KH-Standort'!$D$26,"")</f>
        <v/>
      </c>
      <c r="C83" t="str">
        <f>IF(SUM('B1.3'!T99:Y99)=6,'Angaben KH-Standort'!$D$13,"")</f>
        <v/>
      </c>
      <c r="D83" t="str">
        <f>IF(SUM('B1.3'!$T99:$Y99)=6,'B1.3'!C99,"")</f>
        <v/>
      </c>
      <c r="E83" t="str">
        <f>IF(SUM('B1.3'!$T99:$Y99)=6,'B1.3'!D99,"")</f>
        <v/>
      </c>
      <c r="F83" t="str">
        <f>IF(SUM('B1.3'!$T99:$Y99)=6,'B1.3'!E99,"")</f>
        <v/>
      </c>
      <c r="G83" t="str">
        <f>IF(SUM('B1.3'!$T99:$Y99)=6,'B1.3'!F99,"")</f>
        <v/>
      </c>
      <c r="H83" t="str">
        <f>IF(SUM('B1.3'!$T99:$Y99)=6,'B1.3'!G99,"")</f>
        <v/>
      </c>
      <c r="I83" t="str">
        <f>IF(SUM('B1.3'!$T99:$Y99)=6,'B1.3'!H99,"")</f>
        <v/>
      </c>
    </row>
    <row r="84" spans="1:9" x14ac:dyDescent="0.25">
      <c r="A84" t="str">
        <f>IF(SUM('B1.3'!T100:Y100)=6,'Angaben KH-Standort'!$D$27,"")</f>
        <v/>
      </c>
      <c r="B84" t="str">
        <f>IF(SUM('B1.3'!T100:Y100)=6,'Angaben KH-Standort'!$D$26,"")</f>
        <v/>
      </c>
      <c r="C84" t="str">
        <f>IF(SUM('B1.3'!T100:Y100)=6,'Angaben KH-Standort'!$D$13,"")</f>
        <v/>
      </c>
      <c r="D84" t="str">
        <f>IF(SUM('B1.3'!$T100:$Y100)=6,'B1.3'!C100,"")</f>
        <v/>
      </c>
      <c r="E84" t="str">
        <f>IF(SUM('B1.3'!$T100:$Y100)=6,'B1.3'!D100,"")</f>
        <v/>
      </c>
      <c r="F84" t="str">
        <f>IF(SUM('B1.3'!$T100:$Y100)=6,'B1.3'!E100,"")</f>
        <v/>
      </c>
      <c r="G84" t="str">
        <f>IF(SUM('B1.3'!$T100:$Y100)=6,'B1.3'!F100,"")</f>
        <v/>
      </c>
      <c r="H84" t="str">
        <f>IF(SUM('B1.3'!$T100:$Y100)=6,'B1.3'!G100,"")</f>
        <v/>
      </c>
      <c r="I84" t="str">
        <f>IF(SUM('B1.3'!$T100:$Y100)=6,'B1.3'!H100,"")</f>
        <v/>
      </c>
    </row>
    <row r="85" spans="1:9" x14ac:dyDescent="0.25">
      <c r="A85" t="str">
        <f>IF(SUM('B1.3'!T101:Y101)=6,'Angaben KH-Standort'!$D$27,"")</f>
        <v/>
      </c>
      <c r="B85" t="str">
        <f>IF(SUM('B1.3'!T101:Y101)=6,'Angaben KH-Standort'!$D$26,"")</f>
        <v/>
      </c>
      <c r="C85" t="str">
        <f>IF(SUM('B1.3'!T101:Y101)=6,'Angaben KH-Standort'!$D$13,"")</f>
        <v/>
      </c>
      <c r="D85" t="str">
        <f>IF(SUM('B1.3'!$T101:$Y101)=6,'B1.3'!C101,"")</f>
        <v/>
      </c>
      <c r="E85" t="str">
        <f>IF(SUM('B1.3'!$T101:$Y101)=6,'B1.3'!D101,"")</f>
        <v/>
      </c>
      <c r="F85" t="str">
        <f>IF(SUM('B1.3'!$T101:$Y101)=6,'B1.3'!E101,"")</f>
        <v/>
      </c>
      <c r="G85" t="str">
        <f>IF(SUM('B1.3'!$T101:$Y101)=6,'B1.3'!F101,"")</f>
        <v/>
      </c>
      <c r="H85" t="str">
        <f>IF(SUM('B1.3'!$T101:$Y101)=6,'B1.3'!G101,"")</f>
        <v/>
      </c>
      <c r="I85" t="str">
        <f>IF(SUM('B1.3'!$T101:$Y101)=6,'B1.3'!H101,"")</f>
        <v/>
      </c>
    </row>
    <row r="86" spans="1:9" x14ac:dyDescent="0.25">
      <c r="A86" t="str">
        <f>IF(SUM('B1.3'!T102:Y102)=6,'Angaben KH-Standort'!$D$27,"")</f>
        <v/>
      </c>
      <c r="B86" t="str">
        <f>IF(SUM('B1.3'!T102:Y102)=6,'Angaben KH-Standort'!$D$26,"")</f>
        <v/>
      </c>
      <c r="C86" t="str">
        <f>IF(SUM('B1.3'!T102:Y102)=6,'Angaben KH-Standort'!$D$13,"")</f>
        <v/>
      </c>
      <c r="D86" t="str">
        <f>IF(SUM('B1.3'!$T102:$Y102)=6,'B1.3'!C102,"")</f>
        <v/>
      </c>
      <c r="E86" t="str">
        <f>IF(SUM('B1.3'!$T102:$Y102)=6,'B1.3'!D102,"")</f>
        <v/>
      </c>
      <c r="F86" t="str">
        <f>IF(SUM('B1.3'!$T102:$Y102)=6,'B1.3'!E102,"")</f>
        <v/>
      </c>
      <c r="G86" t="str">
        <f>IF(SUM('B1.3'!$T102:$Y102)=6,'B1.3'!F102,"")</f>
        <v/>
      </c>
      <c r="H86" t="str">
        <f>IF(SUM('B1.3'!$T102:$Y102)=6,'B1.3'!G102,"")</f>
        <v/>
      </c>
      <c r="I86" t="str">
        <f>IF(SUM('B1.3'!$T102:$Y102)=6,'B1.3'!H102,"")</f>
        <v/>
      </c>
    </row>
    <row r="87" spans="1:9" x14ac:dyDescent="0.25">
      <c r="A87" t="str">
        <f>IF(SUM('B1.3'!T103:Y103)=6,'Angaben KH-Standort'!$D$27,"")</f>
        <v/>
      </c>
      <c r="B87" t="str">
        <f>IF(SUM('B1.3'!T103:Y103)=6,'Angaben KH-Standort'!$D$26,"")</f>
        <v/>
      </c>
      <c r="C87" t="str">
        <f>IF(SUM('B1.3'!T103:Y103)=6,'Angaben KH-Standort'!$D$13,"")</f>
        <v/>
      </c>
      <c r="D87" t="str">
        <f>IF(SUM('B1.3'!$T103:$Y103)=6,'B1.3'!C103,"")</f>
        <v/>
      </c>
      <c r="E87" t="str">
        <f>IF(SUM('B1.3'!$T103:$Y103)=6,'B1.3'!D103,"")</f>
        <v/>
      </c>
      <c r="F87" t="str">
        <f>IF(SUM('B1.3'!$T103:$Y103)=6,'B1.3'!E103,"")</f>
        <v/>
      </c>
      <c r="G87" t="str">
        <f>IF(SUM('B1.3'!$T103:$Y103)=6,'B1.3'!F103,"")</f>
        <v/>
      </c>
      <c r="H87" t="str">
        <f>IF(SUM('B1.3'!$T103:$Y103)=6,'B1.3'!G103,"")</f>
        <v/>
      </c>
      <c r="I87" t="str">
        <f>IF(SUM('B1.3'!$T103:$Y103)=6,'B1.3'!H103,"")</f>
        <v/>
      </c>
    </row>
    <row r="88" spans="1:9" x14ac:dyDescent="0.25">
      <c r="A88" t="str">
        <f>IF(SUM('B1.3'!T104:Y104)=6,'Angaben KH-Standort'!$D$27,"")</f>
        <v/>
      </c>
      <c r="B88" t="str">
        <f>IF(SUM('B1.3'!T104:Y104)=6,'Angaben KH-Standort'!$D$26,"")</f>
        <v/>
      </c>
      <c r="C88" t="str">
        <f>IF(SUM('B1.3'!T104:Y104)=6,'Angaben KH-Standort'!$D$13,"")</f>
        <v/>
      </c>
      <c r="D88" t="str">
        <f>IF(SUM('B1.3'!$T104:$Y104)=6,'B1.3'!C104,"")</f>
        <v/>
      </c>
      <c r="E88" t="str">
        <f>IF(SUM('B1.3'!$T104:$Y104)=6,'B1.3'!D104,"")</f>
        <v/>
      </c>
      <c r="F88" t="str">
        <f>IF(SUM('B1.3'!$T104:$Y104)=6,'B1.3'!E104,"")</f>
        <v/>
      </c>
      <c r="G88" t="str">
        <f>IF(SUM('B1.3'!$T104:$Y104)=6,'B1.3'!F104,"")</f>
        <v/>
      </c>
      <c r="H88" t="str">
        <f>IF(SUM('B1.3'!$T104:$Y104)=6,'B1.3'!G104,"")</f>
        <v/>
      </c>
      <c r="I88" t="str">
        <f>IF(SUM('B1.3'!$T104:$Y104)=6,'B1.3'!H104,"")</f>
        <v/>
      </c>
    </row>
    <row r="89" spans="1:9" x14ac:dyDescent="0.25">
      <c r="A89" t="str">
        <f>IF(SUM('B1.3'!T105:Y105)=6,'Angaben KH-Standort'!$D$27,"")</f>
        <v/>
      </c>
      <c r="B89" t="str">
        <f>IF(SUM('B1.3'!T105:Y105)=6,'Angaben KH-Standort'!$D$26,"")</f>
        <v/>
      </c>
      <c r="C89" t="str">
        <f>IF(SUM('B1.3'!T105:Y105)=6,'Angaben KH-Standort'!$D$13,"")</f>
        <v/>
      </c>
      <c r="D89" t="str">
        <f>IF(SUM('B1.3'!$T105:$Y105)=6,'B1.3'!C105,"")</f>
        <v/>
      </c>
      <c r="E89" t="str">
        <f>IF(SUM('B1.3'!$T105:$Y105)=6,'B1.3'!D105,"")</f>
        <v/>
      </c>
      <c r="F89" t="str">
        <f>IF(SUM('B1.3'!$T105:$Y105)=6,'B1.3'!E105,"")</f>
        <v/>
      </c>
      <c r="G89" t="str">
        <f>IF(SUM('B1.3'!$T105:$Y105)=6,'B1.3'!F105,"")</f>
        <v/>
      </c>
      <c r="H89" t="str">
        <f>IF(SUM('B1.3'!$T105:$Y105)=6,'B1.3'!G105,"")</f>
        <v/>
      </c>
      <c r="I89" t="str">
        <f>IF(SUM('B1.3'!$T105:$Y105)=6,'B1.3'!H105,"")</f>
        <v/>
      </c>
    </row>
    <row r="90" spans="1:9" x14ac:dyDescent="0.25">
      <c r="A90" t="str">
        <f>IF(SUM('B1.3'!T106:Y106)=6,'Angaben KH-Standort'!$D$27,"")</f>
        <v/>
      </c>
      <c r="B90" t="str">
        <f>IF(SUM('B1.3'!T106:Y106)=6,'Angaben KH-Standort'!$D$26,"")</f>
        <v/>
      </c>
      <c r="C90" t="str">
        <f>IF(SUM('B1.3'!T106:Y106)=6,'Angaben KH-Standort'!$D$13,"")</f>
        <v/>
      </c>
      <c r="D90" t="str">
        <f>IF(SUM('B1.3'!$T106:$Y106)=6,'B1.3'!C106,"")</f>
        <v/>
      </c>
      <c r="E90" t="str">
        <f>IF(SUM('B1.3'!$T106:$Y106)=6,'B1.3'!D106,"")</f>
        <v/>
      </c>
      <c r="F90" t="str">
        <f>IF(SUM('B1.3'!$T106:$Y106)=6,'B1.3'!E106,"")</f>
        <v/>
      </c>
      <c r="G90" t="str">
        <f>IF(SUM('B1.3'!$T106:$Y106)=6,'B1.3'!F106,"")</f>
        <v/>
      </c>
      <c r="H90" t="str">
        <f>IF(SUM('B1.3'!$T106:$Y106)=6,'B1.3'!G106,"")</f>
        <v/>
      </c>
      <c r="I90" t="str">
        <f>IF(SUM('B1.3'!$T106:$Y106)=6,'B1.3'!H106,"")</f>
        <v/>
      </c>
    </row>
    <row r="91" spans="1:9" x14ac:dyDescent="0.25">
      <c r="A91" t="str">
        <f>IF(SUM('B1.3'!T107:Y107)=6,'Angaben KH-Standort'!$D$27,"")</f>
        <v/>
      </c>
      <c r="B91" t="str">
        <f>IF(SUM('B1.3'!T107:Y107)=6,'Angaben KH-Standort'!$D$26,"")</f>
        <v/>
      </c>
      <c r="C91" t="str">
        <f>IF(SUM('B1.3'!T107:Y107)=6,'Angaben KH-Standort'!$D$13,"")</f>
        <v/>
      </c>
      <c r="D91" t="str">
        <f>IF(SUM('B1.3'!$T107:$Y107)=6,'B1.3'!C107,"")</f>
        <v/>
      </c>
      <c r="E91" t="str">
        <f>IF(SUM('B1.3'!$T107:$Y107)=6,'B1.3'!D107,"")</f>
        <v/>
      </c>
      <c r="F91" t="str">
        <f>IF(SUM('B1.3'!$T107:$Y107)=6,'B1.3'!E107,"")</f>
        <v/>
      </c>
      <c r="G91" t="str">
        <f>IF(SUM('B1.3'!$T107:$Y107)=6,'B1.3'!F107,"")</f>
        <v/>
      </c>
      <c r="H91" t="str">
        <f>IF(SUM('B1.3'!$T107:$Y107)=6,'B1.3'!G107,"")</f>
        <v/>
      </c>
      <c r="I91" t="str">
        <f>IF(SUM('B1.3'!$T107:$Y107)=6,'B1.3'!H107,"")</f>
        <v/>
      </c>
    </row>
    <row r="92" spans="1:9" x14ac:dyDescent="0.25">
      <c r="A92" t="str">
        <f>IF(SUM('B1.3'!T108:Y108)=6,'Angaben KH-Standort'!$D$27,"")</f>
        <v/>
      </c>
      <c r="B92" t="str">
        <f>IF(SUM('B1.3'!T108:Y108)=6,'Angaben KH-Standort'!$D$26,"")</f>
        <v/>
      </c>
      <c r="C92" t="str">
        <f>IF(SUM('B1.3'!T108:Y108)=6,'Angaben KH-Standort'!$D$13,"")</f>
        <v/>
      </c>
      <c r="D92" t="str">
        <f>IF(SUM('B1.3'!$T108:$Y108)=6,'B1.3'!C108,"")</f>
        <v/>
      </c>
      <c r="E92" t="str">
        <f>IF(SUM('B1.3'!$T108:$Y108)=6,'B1.3'!D108,"")</f>
        <v/>
      </c>
      <c r="F92" t="str">
        <f>IF(SUM('B1.3'!$T108:$Y108)=6,'B1.3'!E108,"")</f>
        <v/>
      </c>
      <c r="G92" t="str">
        <f>IF(SUM('B1.3'!$T108:$Y108)=6,'B1.3'!F108,"")</f>
        <v/>
      </c>
      <c r="H92" t="str">
        <f>IF(SUM('B1.3'!$T108:$Y108)=6,'B1.3'!G108,"")</f>
        <v/>
      </c>
      <c r="I92" t="str">
        <f>IF(SUM('B1.3'!$T108:$Y108)=6,'B1.3'!H108,"")</f>
        <v/>
      </c>
    </row>
    <row r="93" spans="1:9" x14ac:dyDescent="0.25">
      <c r="A93" t="str">
        <f>IF(SUM('B1.3'!T109:Y109)=6,'Angaben KH-Standort'!$D$27,"")</f>
        <v/>
      </c>
      <c r="B93" t="str">
        <f>IF(SUM('B1.3'!T109:Y109)=6,'Angaben KH-Standort'!$D$26,"")</f>
        <v/>
      </c>
      <c r="C93" t="str">
        <f>IF(SUM('B1.3'!T109:Y109)=6,'Angaben KH-Standort'!$D$13,"")</f>
        <v/>
      </c>
      <c r="D93" t="str">
        <f>IF(SUM('B1.3'!$T109:$Y109)=6,'B1.3'!C109,"")</f>
        <v/>
      </c>
      <c r="E93" t="str">
        <f>IF(SUM('B1.3'!$T109:$Y109)=6,'B1.3'!D109,"")</f>
        <v/>
      </c>
      <c r="F93" t="str">
        <f>IF(SUM('B1.3'!$T109:$Y109)=6,'B1.3'!E109,"")</f>
        <v/>
      </c>
      <c r="G93" t="str">
        <f>IF(SUM('B1.3'!$T109:$Y109)=6,'B1.3'!F109,"")</f>
        <v/>
      </c>
      <c r="H93" t="str">
        <f>IF(SUM('B1.3'!$T109:$Y109)=6,'B1.3'!G109,"")</f>
        <v/>
      </c>
      <c r="I93" t="str">
        <f>IF(SUM('B1.3'!$T109:$Y109)=6,'B1.3'!H109,"")</f>
        <v/>
      </c>
    </row>
    <row r="94" spans="1:9" x14ac:dyDescent="0.25">
      <c r="A94" t="str">
        <f>IF(SUM('B1.3'!T110:Y110)=6,'Angaben KH-Standort'!$D$27,"")</f>
        <v/>
      </c>
      <c r="B94" t="str">
        <f>IF(SUM('B1.3'!T110:Y110)=6,'Angaben KH-Standort'!$D$26,"")</f>
        <v/>
      </c>
      <c r="C94" t="str">
        <f>IF(SUM('B1.3'!T110:Y110)=6,'Angaben KH-Standort'!$D$13,"")</f>
        <v/>
      </c>
      <c r="D94" t="str">
        <f>IF(SUM('B1.3'!$T110:$Y110)=6,'B1.3'!C110,"")</f>
        <v/>
      </c>
      <c r="E94" t="str">
        <f>IF(SUM('B1.3'!$T110:$Y110)=6,'B1.3'!D110,"")</f>
        <v/>
      </c>
      <c r="F94" t="str">
        <f>IF(SUM('B1.3'!$T110:$Y110)=6,'B1.3'!E110,"")</f>
        <v/>
      </c>
      <c r="G94" t="str">
        <f>IF(SUM('B1.3'!$T110:$Y110)=6,'B1.3'!F110,"")</f>
        <v/>
      </c>
      <c r="H94" t="str">
        <f>IF(SUM('B1.3'!$T110:$Y110)=6,'B1.3'!G110,"")</f>
        <v/>
      </c>
      <c r="I94" t="str">
        <f>IF(SUM('B1.3'!$T110:$Y110)=6,'B1.3'!H110,"")</f>
        <v/>
      </c>
    </row>
    <row r="95" spans="1:9" x14ac:dyDescent="0.25">
      <c r="A95" t="str">
        <f>IF(SUM('B1.3'!T111:Y111)=6,'Angaben KH-Standort'!$D$27,"")</f>
        <v/>
      </c>
      <c r="B95" t="str">
        <f>IF(SUM('B1.3'!T111:Y111)=6,'Angaben KH-Standort'!$D$26,"")</f>
        <v/>
      </c>
      <c r="C95" t="str">
        <f>IF(SUM('B1.3'!T111:Y111)=6,'Angaben KH-Standort'!$D$13,"")</f>
        <v/>
      </c>
      <c r="D95" t="str">
        <f>IF(SUM('B1.3'!$T111:$Y111)=6,'B1.3'!C111,"")</f>
        <v/>
      </c>
      <c r="E95" t="str">
        <f>IF(SUM('B1.3'!$T111:$Y111)=6,'B1.3'!D111,"")</f>
        <v/>
      </c>
      <c r="F95" t="str">
        <f>IF(SUM('B1.3'!$T111:$Y111)=6,'B1.3'!E111,"")</f>
        <v/>
      </c>
      <c r="G95" t="str">
        <f>IF(SUM('B1.3'!$T111:$Y111)=6,'B1.3'!F111,"")</f>
        <v/>
      </c>
      <c r="H95" t="str">
        <f>IF(SUM('B1.3'!$T111:$Y111)=6,'B1.3'!G111,"")</f>
        <v/>
      </c>
      <c r="I95" t="str">
        <f>IF(SUM('B1.3'!$T111:$Y111)=6,'B1.3'!H111,"")</f>
        <v/>
      </c>
    </row>
    <row r="96" spans="1:9" x14ac:dyDescent="0.25">
      <c r="A96" t="str">
        <f>IF(SUM('B1.3'!T112:Y112)=6,'Angaben KH-Standort'!$D$27,"")</f>
        <v/>
      </c>
      <c r="B96" t="str">
        <f>IF(SUM('B1.3'!T112:Y112)=6,'Angaben KH-Standort'!$D$26,"")</f>
        <v/>
      </c>
      <c r="C96" t="str">
        <f>IF(SUM('B1.3'!T112:Y112)=6,'Angaben KH-Standort'!$D$13,"")</f>
        <v/>
      </c>
      <c r="D96" t="str">
        <f>IF(SUM('B1.3'!$T112:$Y112)=6,'B1.3'!C112,"")</f>
        <v/>
      </c>
      <c r="E96" t="str">
        <f>IF(SUM('B1.3'!$T112:$Y112)=6,'B1.3'!D112,"")</f>
        <v/>
      </c>
      <c r="F96" t="str">
        <f>IF(SUM('B1.3'!$T112:$Y112)=6,'B1.3'!E112,"")</f>
        <v/>
      </c>
      <c r="G96" t="str">
        <f>IF(SUM('B1.3'!$T112:$Y112)=6,'B1.3'!F112,"")</f>
        <v/>
      </c>
      <c r="H96" t="str">
        <f>IF(SUM('B1.3'!$T112:$Y112)=6,'B1.3'!G112,"")</f>
        <v/>
      </c>
      <c r="I96" t="str">
        <f>IF(SUM('B1.3'!$T112:$Y112)=6,'B1.3'!H112,"")</f>
        <v/>
      </c>
    </row>
    <row r="97" spans="1:9" x14ac:dyDescent="0.25">
      <c r="A97" t="str">
        <f>IF(SUM('B1.3'!T113:Y113)=6,'Angaben KH-Standort'!$D$27,"")</f>
        <v/>
      </c>
      <c r="B97" t="str">
        <f>IF(SUM('B1.3'!T113:Y113)=6,'Angaben KH-Standort'!$D$26,"")</f>
        <v/>
      </c>
      <c r="C97" t="str">
        <f>IF(SUM('B1.3'!T113:Y113)=6,'Angaben KH-Standort'!$D$13,"")</f>
        <v/>
      </c>
      <c r="D97" t="str">
        <f>IF(SUM('B1.3'!$T113:$Y113)=6,'B1.3'!C113,"")</f>
        <v/>
      </c>
      <c r="E97" t="str">
        <f>IF(SUM('B1.3'!$T113:$Y113)=6,'B1.3'!D113,"")</f>
        <v/>
      </c>
      <c r="F97" t="str">
        <f>IF(SUM('B1.3'!$T113:$Y113)=6,'B1.3'!E113,"")</f>
        <v/>
      </c>
      <c r="G97" t="str">
        <f>IF(SUM('B1.3'!$T113:$Y113)=6,'B1.3'!F113,"")</f>
        <v/>
      </c>
      <c r="H97" t="str">
        <f>IF(SUM('B1.3'!$T113:$Y113)=6,'B1.3'!G113,"")</f>
        <v/>
      </c>
      <c r="I97" t="str">
        <f>IF(SUM('B1.3'!$T113:$Y113)=6,'B1.3'!H113,"")</f>
        <v/>
      </c>
    </row>
    <row r="98" spans="1:9" x14ac:dyDescent="0.25">
      <c r="A98" t="str">
        <f>IF(SUM('B1.3'!T114:Y114)=6,'Angaben KH-Standort'!$D$27,"")</f>
        <v/>
      </c>
      <c r="B98" t="str">
        <f>IF(SUM('B1.3'!T114:Y114)=6,'Angaben KH-Standort'!$D$26,"")</f>
        <v/>
      </c>
      <c r="C98" t="str">
        <f>IF(SUM('B1.3'!T114:Y114)=6,'Angaben KH-Standort'!$D$13,"")</f>
        <v/>
      </c>
      <c r="D98" t="str">
        <f>IF(SUM('B1.3'!$T114:$Y114)=6,'B1.3'!C114,"")</f>
        <v/>
      </c>
      <c r="E98" t="str">
        <f>IF(SUM('B1.3'!$T114:$Y114)=6,'B1.3'!D114,"")</f>
        <v/>
      </c>
      <c r="F98" t="str">
        <f>IF(SUM('B1.3'!$T114:$Y114)=6,'B1.3'!E114,"")</f>
        <v/>
      </c>
      <c r="G98" t="str">
        <f>IF(SUM('B1.3'!$T114:$Y114)=6,'B1.3'!F114,"")</f>
        <v/>
      </c>
      <c r="H98" t="str">
        <f>IF(SUM('B1.3'!$T114:$Y114)=6,'B1.3'!G114,"")</f>
        <v/>
      </c>
      <c r="I98" t="str">
        <f>IF(SUM('B1.3'!$T114:$Y114)=6,'B1.3'!H114,"")</f>
        <v/>
      </c>
    </row>
    <row r="99" spans="1:9" x14ac:dyDescent="0.25">
      <c r="A99" t="str">
        <f>IF(SUM('B1.3'!T115:Y115)=6,'Angaben KH-Standort'!$D$27,"")</f>
        <v/>
      </c>
      <c r="B99" t="str">
        <f>IF(SUM('B1.3'!T115:Y115)=6,'Angaben KH-Standort'!$D$26,"")</f>
        <v/>
      </c>
      <c r="C99" t="str">
        <f>IF(SUM('B1.3'!T115:Y115)=6,'Angaben KH-Standort'!$D$13,"")</f>
        <v/>
      </c>
      <c r="D99" t="str">
        <f>IF(SUM('B1.3'!$T115:$Y115)=6,'B1.3'!C115,"")</f>
        <v/>
      </c>
      <c r="E99" t="str">
        <f>IF(SUM('B1.3'!$T115:$Y115)=6,'B1.3'!D115,"")</f>
        <v/>
      </c>
      <c r="F99" t="str">
        <f>IF(SUM('B1.3'!$T115:$Y115)=6,'B1.3'!E115,"")</f>
        <v/>
      </c>
      <c r="G99" t="str">
        <f>IF(SUM('B1.3'!$T115:$Y115)=6,'B1.3'!F115,"")</f>
        <v/>
      </c>
      <c r="H99" t="str">
        <f>IF(SUM('B1.3'!$T115:$Y115)=6,'B1.3'!G115,"")</f>
        <v/>
      </c>
      <c r="I99" t="str">
        <f>IF(SUM('B1.3'!$T115:$Y115)=6,'B1.3'!H115,"")</f>
        <v/>
      </c>
    </row>
    <row r="100" spans="1:9" x14ac:dyDescent="0.25">
      <c r="A100" t="str">
        <f>IF(SUM('B1.3'!T116:Y116)=6,'Angaben KH-Standort'!$D$27,"")</f>
        <v/>
      </c>
      <c r="B100" t="str">
        <f>IF(SUM('B1.3'!T116:Y116)=6,'Angaben KH-Standort'!$D$26,"")</f>
        <v/>
      </c>
      <c r="C100" t="str">
        <f>IF(SUM('B1.3'!T116:Y116)=6,'Angaben KH-Standort'!$D$13,"")</f>
        <v/>
      </c>
      <c r="D100" t="str">
        <f>IF(SUM('B1.3'!$T116:$Y116)=6,'B1.3'!C116,"")</f>
        <v/>
      </c>
      <c r="E100" t="str">
        <f>IF(SUM('B1.3'!$T116:$Y116)=6,'B1.3'!D116,"")</f>
        <v/>
      </c>
      <c r="F100" t="str">
        <f>IF(SUM('B1.3'!$T116:$Y116)=6,'B1.3'!E116,"")</f>
        <v/>
      </c>
      <c r="G100" t="str">
        <f>IF(SUM('B1.3'!$T116:$Y116)=6,'B1.3'!F116,"")</f>
        <v/>
      </c>
      <c r="H100" t="str">
        <f>IF(SUM('B1.3'!$T116:$Y116)=6,'B1.3'!G116,"")</f>
        <v/>
      </c>
      <c r="I100" t="str">
        <f>IF(SUM('B1.3'!$T116:$Y116)=6,'B1.3'!H116,"")</f>
        <v/>
      </c>
    </row>
    <row r="101" spans="1:9" x14ac:dyDescent="0.25">
      <c r="A101" t="str">
        <f>IF(SUM('B1.3'!T117:Y117)=6,'Angaben KH-Standort'!$D$27,"")</f>
        <v/>
      </c>
      <c r="B101" t="str">
        <f>IF(SUM('B1.3'!T117:Y117)=6,'Angaben KH-Standort'!$D$26,"")</f>
        <v/>
      </c>
      <c r="C101" t="str">
        <f>IF(SUM('B1.3'!T117:Y117)=6,'Angaben KH-Standort'!$D$13,"")</f>
        <v/>
      </c>
      <c r="D101" t="str">
        <f>IF(SUM('B1.3'!$T117:$Y117)=6,'B1.3'!C117,"")</f>
        <v/>
      </c>
      <c r="E101" t="str">
        <f>IF(SUM('B1.3'!$T117:$Y117)=6,'B1.3'!D117,"")</f>
        <v/>
      </c>
      <c r="F101" t="str">
        <f>IF(SUM('B1.3'!$T117:$Y117)=6,'B1.3'!E117,"")</f>
        <v/>
      </c>
      <c r="G101" t="str">
        <f>IF(SUM('B1.3'!$T117:$Y117)=6,'B1.3'!F117,"")</f>
        <v/>
      </c>
      <c r="H101" t="str">
        <f>IF(SUM('B1.3'!$T117:$Y117)=6,'B1.3'!G117,"")</f>
        <v/>
      </c>
      <c r="I101" t="str">
        <f>IF(SUM('B1.3'!$T117:$Y117)=6,'B1.3'!H117,"")</f>
        <v/>
      </c>
    </row>
    <row r="102" spans="1:9" x14ac:dyDescent="0.25">
      <c r="A102" t="str">
        <f>IF(SUM('B1.3'!T118:Y118)=6,'Angaben KH-Standort'!$D$27,"")</f>
        <v/>
      </c>
      <c r="B102" t="str">
        <f>IF(SUM('B1.3'!T118:Y118)=6,'Angaben KH-Standort'!$D$26,"")</f>
        <v/>
      </c>
      <c r="C102" t="str">
        <f>IF(SUM('B1.3'!T118:Y118)=6,'Angaben KH-Standort'!$D$13,"")</f>
        <v/>
      </c>
      <c r="D102" t="str">
        <f>IF(SUM('B1.3'!$T118:$Y118)=6,'B1.3'!C118,"")</f>
        <v/>
      </c>
      <c r="E102" t="str">
        <f>IF(SUM('B1.3'!$T118:$Y118)=6,'B1.3'!D118,"")</f>
        <v/>
      </c>
      <c r="F102" t="str">
        <f>IF(SUM('B1.3'!$T118:$Y118)=6,'B1.3'!E118,"")</f>
        <v/>
      </c>
      <c r="G102" t="str">
        <f>IF(SUM('B1.3'!$T118:$Y118)=6,'B1.3'!F118,"")</f>
        <v/>
      </c>
      <c r="H102" t="str">
        <f>IF(SUM('B1.3'!$T118:$Y118)=6,'B1.3'!G118,"")</f>
        <v/>
      </c>
      <c r="I102" t="str">
        <f>IF(SUM('B1.3'!$T118:$Y118)=6,'B1.3'!H118,"")</f>
        <v/>
      </c>
    </row>
    <row r="103" spans="1:9" x14ac:dyDescent="0.25">
      <c r="A103" t="str">
        <f>IF(SUM('B1.3'!T119:Y119)=6,'Angaben KH-Standort'!$D$27,"")</f>
        <v/>
      </c>
      <c r="B103" t="str">
        <f>IF(SUM('B1.3'!T119:Y119)=6,'Angaben KH-Standort'!$D$26,"")</f>
        <v/>
      </c>
      <c r="C103" t="str">
        <f>IF(SUM('B1.3'!T119:Y119)=6,'Angaben KH-Standort'!$D$13,"")</f>
        <v/>
      </c>
      <c r="D103" t="str">
        <f>IF(SUM('B1.3'!$T119:$Y119)=6,'B1.3'!C119,"")</f>
        <v/>
      </c>
      <c r="E103" t="str">
        <f>IF(SUM('B1.3'!$T119:$Y119)=6,'B1.3'!D119,"")</f>
        <v/>
      </c>
      <c r="F103" t="str">
        <f>IF(SUM('B1.3'!$T119:$Y119)=6,'B1.3'!E119,"")</f>
        <v/>
      </c>
      <c r="G103" t="str">
        <f>IF(SUM('B1.3'!$T119:$Y119)=6,'B1.3'!F119,"")</f>
        <v/>
      </c>
      <c r="H103" t="str">
        <f>IF(SUM('B1.3'!$T119:$Y119)=6,'B1.3'!G119,"")</f>
        <v/>
      </c>
      <c r="I103" t="str">
        <f>IF(SUM('B1.3'!$T119:$Y119)=6,'B1.3'!H119,"")</f>
        <v/>
      </c>
    </row>
    <row r="104" spans="1:9" x14ac:dyDescent="0.25">
      <c r="A104" t="str">
        <f>IF(SUM('B1.3'!T120:Y120)=6,'Angaben KH-Standort'!$D$27,"")</f>
        <v/>
      </c>
      <c r="B104" t="str">
        <f>IF(SUM('B1.3'!T120:Y120)=6,'Angaben KH-Standort'!$D$26,"")</f>
        <v/>
      </c>
      <c r="C104" t="str">
        <f>IF(SUM('B1.3'!T120:Y120)=6,'Angaben KH-Standort'!$D$13,"")</f>
        <v/>
      </c>
      <c r="D104" t="str">
        <f>IF(SUM('B1.3'!$T120:$Y120)=6,'B1.3'!C120,"")</f>
        <v/>
      </c>
      <c r="E104" t="str">
        <f>IF(SUM('B1.3'!$T120:$Y120)=6,'B1.3'!D120,"")</f>
        <v/>
      </c>
      <c r="F104" t="str">
        <f>IF(SUM('B1.3'!$T120:$Y120)=6,'B1.3'!E120,"")</f>
        <v/>
      </c>
      <c r="G104" t="str">
        <f>IF(SUM('B1.3'!$T120:$Y120)=6,'B1.3'!F120,"")</f>
        <v/>
      </c>
      <c r="H104" t="str">
        <f>IF(SUM('B1.3'!$T120:$Y120)=6,'B1.3'!G120,"")</f>
        <v/>
      </c>
      <c r="I104" t="str">
        <f>IF(SUM('B1.3'!$T120:$Y120)=6,'B1.3'!H120,"")</f>
        <v/>
      </c>
    </row>
    <row r="105" spans="1:9" x14ac:dyDescent="0.25">
      <c r="A105" t="str">
        <f>IF(SUM('B1.3'!T121:Y121)=6,'Angaben KH-Standort'!$D$27,"")</f>
        <v/>
      </c>
      <c r="B105" t="str">
        <f>IF(SUM('B1.3'!T121:Y121)=6,'Angaben KH-Standort'!$D$26,"")</f>
        <v/>
      </c>
      <c r="C105" t="str">
        <f>IF(SUM('B1.3'!T121:Y121)=6,'Angaben KH-Standort'!$D$13,"")</f>
        <v/>
      </c>
      <c r="D105" t="str">
        <f>IF(SUM('B1.3'!$T121:$Y121)=6,'B1.3'!C121,"")</f>
        <v/>
      </c>
      <c r="E105" t="str">
        <f>IF(SUM('B1.3'!$T121:$Y121)=6,'B1.3'!D121,"")</f>
        <v/>
      </c>
      <c r="F105" t="str">
        <f>IF(SUM('B1.3'!$T121:$Y121)=6,'B1.3'!E121,"")</f>
        <v/>
      </c>
      <c r="G105" t="str">
        <f>IF(SUM('B1.3'!$T121:$Y121)=6,'B1.3'!F121,"")</f>
        <v/>
      </c>
      <c r="H105" t="str">
        <f>IF(SUM('B1.3'!$T121:$Y121)=6,'B1.3'!G121,"")</f>
        <v/>
      </c>
      <c r="I105" t="str">
        <f>IF(SUM('B1.3'!$T121:$Y121)=6,'B1.3'!H121,"")</f>
        <v/>
      </c>
    </row>
    <row r="106" spans="1:9" x14ac:dyDescent="0.25">
      <c r="A106" t="str">
        <f>IF(SUM('B1.3'!T122:Y122)=6,'Angaben KH-Standort'!$D$27,"")</f>
        <v/>
      </c>
      <c r="B106" t="str">
        <f>IF(SUM('B1.3'!T122:Y122)=6,'Angaben KH-Standort'!$D$26,"")</f>
        <v/>
      </c>
      <c r="C106" t="str">
        <f>IF(SUM('B1.3'!T122:Y122)=6,'Angaben KH-Standort'!$D$13,"")</f>
        <v/>
      </c>
      <c r="D106" t="str">
        <f>IF(SUM('B1.3'!$T122:$Y122)=6,'B1.3'!C122,"")</f>
        <v/>
      </c>
      <c r="E106" t="str">
        <f>IF(SUM('B1.3'!$T122:$Y122)=6,'B1.3'!D122,"")</f>
        <v/>
      </c>
      <c r="F106" t="str">
        <f>IF(SUM('B1.3'!$T122:$Y122)=6,'B1.3'!E122,"")</f>
        <v/>
      </c>
      <c r="G106" t="str">
        <f>IF(SUM('B1.3'!$T122:$Y122)=6,'B1.3'!F122,"")</f>
        <v/>
      </c>
      <c r="H106" t="str">
        <f>IF(SUM('B1.3'!$T122:$Y122)=6,'B1.3'!G122,"")</f>
        <v/>
      </c>
      <c r="I106" t="str">
        <f>IF(SUM('B1.3'!$T122:$Y122)=6,'B1.3'!H122,"")</f>
        <v/>
      </c>
    </row>
    <row r="107" spans="1:9" x14ac:dyDescent="0.25">
      <c r="A107" t="str">
        <f>IF(SUM('B1.3'!T123:Y123)=6,'Angaben KH-Standort'!$D$27,"")</f>
        <v/>
      </c>
      <c r="B107" t="str">
        <f>IF(SUM('B1.3'!T123:Y123)=6,'Angaben KH-Standort'!$D$26,"")</f>
        <v/>
      </c>
      <c r="C107" t="str">
        <f>IF(SUM('B1.3'!T123:Y123)=6,'Angaben KH-Standort'!$D$13,"")</f>
        <v/>
      </c>
      <c r="D107" t="str">
        <f>IF(SUM('B1.3'!$T123:$Y123)=6,'B1.3'!C123,"")</f>
        <v/>
      </c>
      <c r="E107" t="str">
        <f>IF(SUM('B1.3'!$T123:$Y123)=6,'B1.3'!D123,"")</f>
        <v/>
      </c>
      <c r="F107" t="str">
        <f>IF(SUM('B1.3'!$T123:$Y123)=6,'B1.3'!E123,"")</f>
        <v/>
      </c>
      <c r="G107" t="str">
        <f>IF(SUM('B1.3'!$T123:$Y123)=6,'B1.3'!F123,"")</f>
        <v/>
      </c>
      <c r="H107" t="str">
        <f>IF(SUM('B1.3'!$T123:$Y123)=6,'B1.3'!G123,"")</f>
        <v/>
      </c>
      <c r="I107" t="str">
        <f>IF(SUM('B1.3'!$T123:$Y123)=6,'B1.3'!H123,"")</f>
        <v/>
      </c>
    </row>
    <row r="108" spans="1:9" x14ac:dyDescent="0.25">
      <c r="A108" t="str">
        <f>IF(SUM('B1.3'!T124:Y124)=6,'Angaben KH-Standort'!$D$27,"")</f>
        <v/>
      </c>
      <c r="B108" t="str">
        <f>IF(SUM('B1.3'!T124:Y124)=6,'Angaben KH-Standort'!$D$26,"")</f>
        <v/>
      </c>
      <c r="C108" t="str">
        <f>IF(SUM('B1.3'!T124:Y124)=6,'Angaben KH-Standort'!$D$13,"")</f>
        <v/>
      </c>
      <c r="D108" t="str">
        <f>IF(SUM('B1.3'!$T124:$Y124)=6,'B1.3'!C124,"")</f>
        <v/>
      </c>
      <c r="E108" t="str">
        <f>IF(SUM('B1.3'!$T124:$Y124)=6,'B1.3'!D124,"")</f>
        <v/>
      </c>
      <c r="F108" t="str">
        <f>IF(SUM('B1.3'!$T124:$Y124)=6,'B1.3'!E124,"")</f>
        <v/>
      </c>
      <c r="G108" t="str">
        <f>IF(SUM('B1.3'!$T124:$Y124)=6,'B1.3'!F124,"")</f>
        <v/>
      </c>
      <c r="H108" t="str">
        <f>IF(SUM('B1.3'!$T124:$Y124)=6,'B1.3'!G124,"")</f>
        <v/>
      </c>
      <c r="I108" t="str">
        <f>IF(SUM('B1.3'!$T124:$Y124)=6,'B1.3'!H124,"")</f>
        <v/>
      </c>
    </row>
    <row r="109" spans="1:9" x14ac:dyDescent="0.25">
      <c r="A109" t="str">
        <f>IF(SUM('B1.3'!T125:Y125)=6,'Angaben KH-Standort'!$D$27,"")</f>
        <v/>
      </c>
      <c r="B109" t="str">
        <f>IF(SUM('B1.3'!T125:Y125)=6,'Angaben KH-Standort'!$D$26,"")</f>
        <v/>
      </c>
      <c r="C109" t="str">
        <f>IF(SUM('B1.3'!T125:Y125)=6,'Angaben KH-Standort'!$D$13,"")</f>
        <v/>
      </c>
      <c r="D109" t="str">
        <f>IF(SUM('B1.3'!$T125:$Y125)=6,'B1.3'!C125,"")</f>
        <v/>
      </c>
      <c r="E109" t="str">
        <f>IF(SUM('B1.3'!$T125:$Y125)=6,'B1.3'!D125,"")</f>
        <v/>
      </c>
      <c r="F109" t="str">
        <f>IF(SUM('B1.3'!$T125:$Y125)=6,'B1.3'!E125,"")</f>
        <v/>
      </c>
      <c r="G109" t="str">
        <f>IF(SUM('B1.3'!$T125:$Y125)=6,'B1.3'!F125,"")</f>
        <v/>
      </c>
      <c r="H109" t="str">
        <f>IF(SUM('B1.3'!$T125:$Y125)=6,'B1.3'!G125,"")</f>
        <v/>
      </c>
      <c r="I109" t="str">
        <f>IF(SUM('B1.3'!$T125:$Y125)=6,'B1.3'!H125,"")</f>
        <v/>
      </c>
    </row>
    <row r="110" spans="1:9" x14ac:dyDescent="0.25">
      <c r="A110" t="str">
        <f>IF(SUM('B1.3'!T126:Y126)=6,'Angaben KH-Standort'!$D$27,"")</f>
        <v/>
      </c>
      <c r="B110" t="str">
        <f>IF(SUM('B1.3'!T126:Y126)=6,'Angaben KH-Standort'!$D$26,"")</f>
        <v/>
      </c>
      <c r="C110" t="str">
        <f>IF(SUM('B1.3'!T126:Y126)=6,'Angaben KH-Standort'!$D$13,"")</f>
        <v/>
      </c>
      <c r="D110" t="str">
        <f>IF(SUM('B1.3'!$T126:$Y126)=6,'B1.3'!C126,"")</f>
        <v/>
      </c>
      <c r="E110" t="str">
        <f>IF(SUM('B1.3'!$T126:$Y126)=6,'B1.3'!D126,"")</f>
        <v/>
      </c>
      <c r="F110" t="str">
        <f>IF(SUM('B1.3'!$T126:$Y126)=6,'B1.3'!E126,"")</f>
        <v/>
      </c>
      <c r="G110" t="str">
        <f>IF(SUM('B1.3'!$T126:$Y126)=6,'B1.3'!F126,"")</f>
        <v/>
      </c>
      <c r="H110" t="str">
        <f>IF(SUM('B1.3'!$T126:$Y126)=6,'B1.3'!G126,"")</f>
        <v/>
      </c>
      <c r="I110" t="str">
        <f>IF(SUM('B1.3'!$T126:$Y126)=6,'B1.3'!H126,"")</f>
        <v/>
      </c>
    </row>
    <row r="111" spans="1:9" x14ac:dyDescent="0.25">
      <c r="A111" t="str">
        <f>IF(SUM('B1.3'!T127:Y127)=6,'Angaben KH-Standort'!$D$27,"")</f>
        <v/>
      </c>
      <c r="B111" t="str">
        <f>IF(SUM('B1.3'!T127:Y127)=6,'Angaben KH-Standort'!$D$26,"")</f>
        <v/>
      </c>
      <c r="C111" t="str">
        <f>IF(SUM('B1.3'!T127:Y127)=6,'Angaben KH-Standort'!$D$13,"")</f>
        <v/>
      </c>
      <c r="D111" t="str">
        <f>IF(SUM('B1.3'!$T127:$Y127)=6,'B1.3'!C127,"")</f>
        <v/>
      </c>
      <c r="E111" t="str">
        <f>IF(SUM('B1.3'!$T127:$Y127)=6,'B1.3'!D127,"")</f>
        <v/>
      </c>
      <c r="F111" t="str">
        <f>IF(SUM('B1.3'!$T127:$Y127)=6,'B1.3'!E127,"")</f>
        <v/>
      </c>
      <c r="G111" t="str">
        <f>IF(SUM('B1.3'!$T127:$Y127)=6,'B1.3'!F127,"")</f>
        <v/>
      </c>
      <c r="H111" t="str">
        <f>IF(SUM('B1.3'!$T127:$Y127)=6,'B1.3'!G127,"")</f>
        <v/>
      </c>
      <c r="I111" t="str">
        <f>IF(SUM('B1.3'!$T127:$Y127)=6,'B1.3'!H127,"")</f>
        <v/>
      </c>
    </row>
    <row r="112" spans="1:9" x14ac:dyDescent="0.25">
      <c r="A112" t="str">
        <f>IF(SUM('B1.3'!T128:Y128)=6,'Angaben KH-Standort'!$D$27,"")</f>
        <v/>
      </c>
      <c r="B112" t="str">
        <f>IF(SUM('B1.3'!T128:Y128)=6,'Angaben KH-Standort'!$D$26,"")</f>
        <v/>
      </c>
      <c r="C112" t="str">
        <f>IF(SUM('B1.3'!T128:Y128)=6,'Angaben KH-Standort'!$D$13,"")</f>
        <v/>
      </c>
      <c r="D112" t="str">
        <f>IF(SUM('B1.3'!$T128:$Y128)=6,'B1.3'!C128,"")</f>
        <v/>
      </c>
      <c r="E112" t="str">
        <f>IF(SUM('B1.3'!$T128:$Y128)=6,'B1.3'!D128,"")</f>
        <v/>
      </c>
      <c r="F112" t="str">
        <f>IF(SUM('B1.3'!$T128:$Y128)=6,'B1.3'!E128,"")</f>
        <v/>
      </c>
      <c r="G112" t="str">
        <f>IF(SUM('B1.3'!$T128:$Y128)=6,'B1.3'!F128,"")</f>
        <v/>
      </c>
      <c r="H112" t="str">
        <f>IF(SUM('B1.3'!$T128:$Y128)=6,'B1.3'!G128,"")</f>
        <v/>
      </c>
      <c r="I112" t="str">
        <f>IF(SUM('B1.3'!$T128:$Y128)=6,'B1.3'!H128,"")</f>
        <v/>
      </c>
    </row>
    <row r="113" spans="1:9" x14ac:dyDescent="0.25">
      <c r="A113" t="str">
        <f>IF(SUM('B1.3'!T129:Y129)=6,'Angaben KH-Standort'!$D$27,"")</f>
        <v/>
      </c>
      <c r="B113" t="str">
        <f>IF(SUM('B1.3'!T129:Y129)=6,'Angaben KH-Standort'!$D$26,"")</f>
        <v/>
      </c>
      <c r="C113" t="str">
        <f>IF(SUM('B1.3'!T129:Y129)=6,'Angaben KH-Standort'!$D$13,"")</f>
        <v/>
      </c>
      <c r="D113" t="str">
        <f>IF(SUM('B1.3'!$T129:$Y129)=6,'B1.3'!C129,"")</f>
        <v/>
      </c>
      <c r="E113" t="str">
        <f>IF(SUM('B1.3'!$T129:$Y129)=6,'B1.3'!D129,"")</f>
        <v/>
      </c>
      <c r="F113" t="str">
        <f>IF(SUM('B1.3'!$T129:$Y129)=6,'B1.3'!E129,"")</f>
        <v/>
      </c>
      <c r="G113" t="str">
        <f>IF(SUM('B1.3'!$T129:$Y129)=6,'B1.3'!F129,"")</f>
        <v/>
      </c>
      <c r="H113" t="str">
        <f>IF(SUM('B1.3'!$T129:$Y129)=6,'B1.3'!G129,"")</f>
        <v/>
      </c>
      <c r="I113" t="str">
        <f>IF(SUM('B1.3'!$T129:$Y129)=6,'B1.3'!H129,"")</f>
        <v/>
      </c>
    </row>
    <row r="114" spans="1:9" x14ac:dyDescent="0.25">
      <c r="A114" t="str">
        <f>IF(SUM('B1.3'!T130:Y130)=6,'Angaben KH-Standort'!$D$27,"")</f>
        <v/>
      </c>
      <c r="B114" t="str">
        <f>IF(SUM('B1.3'!T130:Y130)=6,'Angaben KH-Standort'!$D$26,"")</f>
        <v/>
      </c>
      <c r="C114" t="str">
        <f>IF(SUM('B1.3'!T130:Y130)=6,'Angaben KH-Standort'!$D$13,"")</f>
        <v/>
      </c>
      <c r="D114" t="str">
        <f>IF(SUM('B1.3'!$T130:$Y130)=6,'B1.3'!C130,"")</f>
        <v/>
      </c>
      <c r="E114" t="str">
        <f>IF(SUM('B1.3'!$T130:$Y130)=6,'B1.3'!D130,"")</f>
        <v/>
      </c>
      <c r="F114" t="str">
        <f>IF(SUM('B1.3'!$T130:$Y130)=6,'B1.3'!E130,"")</f>
        <v/>
      </c>
      <c r="G114" t="str">
        <f>IF(SUM('B1.3'!$T130:$Y130)=6,'B1.3'!F130,"")</f>
        <v/>
      </c>
      <c r="H114" t="str">
        <f>IF(SUM('B1.3'!$T130:$Y130)=6,'B1.3'!G130,"")</f>
        <v/>
      </c>
      <c r="I114" t="str">
        <f>IF(SUM('B1.3'!$T130:$Y130)=6,'B1.3'!H130,"")</f>
        <v/>
      </c>
    </row>
    <row r="115" spans="1:9" x14ac:dyDescent="0.25">
      <c r="A115" t="str">
        <f>IF(SUM('B1.3'!T131:Y131)=6,'Angaben KH-Standort'!$D$27,"")</f>
        <v/>
      </c>
      <c r="B115" t="str">
        <f>IF(SUM('B1.3'!T131:Y131)=6,'Angaben KH-Standort'!$D$26,"")</f>
        <v/>
      </c>
      <c r="C115" t="str">
        <f>IF(SUM('B1.3'!T131:Y131)=6,'Angaben KH-Standort'!$D$13,"")</f>
        <v/>
      </c>
      <c r="D115" t="str">
        <f>IF(SUM('B1.3'!$T131:$Y131)=6,'B1.3'!C131,"")</f>
        <v/>
      </c>
      <c r="E115" t="str">
        <f>IF(SUM('B1.3'!$T131:$Y131)=6,'B1.3'!D131,"")</f>
        <v/>
      </c>
      <c r="F115" t="str">
        <f>IF(SUM('B1.3'!$T131:$Y131)=6,'B1.3'!E131,"")</f>
        <v/>
      </c>
      <c r="G115" t="str">
        <f>IF(SUM('B1.3'!$T131:$Y131)=6,'B1.3'!F131,"")</f>
        <v/>
      </c>
      <c r="H115" t="str">
        <f>IF(SUM('B1.3'!$T131:$Y131)=6,'B1.3'!G131,"")</f>
        <v/>
      </c>
      <c r="I115" t="str">
        <f>IF(SUM('B1.3'!$T131:$Y131)=6,'B1.3'!H131,"")</f>
        <v/>
      </c>
    </row>
    <row r="116" spans="1:9" x14ac:dyDescent="0.25">
      <c r="A116" t="str">
        <f>IF(SUM('B1.3'!T132:Y132)=6,'Angaben KH-Standort'!$D$27,"")</f>
        <v/>
      </c>
      <c r="B116" t="str">
        <f>IF(SUM('B1.3'!T132:Y132)=6,'Angaben KH-Standort'!$D$26,"")</f>
        <v/>
      </c>
      <c r="C116" t="str">
        <f>IF(SUM('B1.3'!T132:Y132)=6,'Angaben KH-Standort'!$D$13,"")</f>
        <v/>
      </c>
      <c r="D116" t="str">
        <f>IF(SUM('B1.3'!$T132:$Y132)=6,'B1.3'!C132,"")</f>
        <v/>
      </c>
      <c r="E116" t="str">
        <f>IF(SUM('B1.3'!$T132:$Y132)=6,'B1.3'!D132,"")</f>
        <v/>
      </c>
      <c r="F116" t="str">
        <f>IF(SUM('B1.3'!$T132:$Y132)=6,'B1.3'!E132,"")</f>
        <v/>
      </c>
      <c r="G116" t="str">
        <f>IF(SUM('B1.3'!$T132:$Y132)=6,'B1.3'!F132,"")</f>
        <v/>
      </c>
      <c r="H116" t="str">
        <f>IF(SUM('B1.3'!$T132:$Y132)=6,'B1.3'!G132,"")</f>
        <v/>
      </c>
      <c r="I116" t="str">
        <f>IF(SUM('B1.3'!$T132:$Y132)=6,'B1.3'!H132,"")</f>
        <v/>
      </c>
    </row>
    <row r="117" spans="1:9" x14ac:dyDescent="0.25">
      <c r="A117" t="str">
        <f>IF(SUM('B1.3'!T133:Y133)=6,'Angaben KH-Standort'!$D$27,"")</f>
        <v/>
      </c>
      <c r="B117" t="str">
        <f>IF(SUM('B1.3'!T133:Y133)=6,'Angaben KH-Standort'!$D$26,"")</f>
        <v/>
      </c>
      <c r="C117" t="str">
        <f>IF(SUM('B1.3'!T133:Y133)=6,'Angaben KH-Standort'!$D$13,"")</f>
        <v/>
      </c>
      <c r="D117" t="str">
        <f>IF(SUM('B1.3'!$T133:$Y133)=6,'B1.3'!C133,"")</f>
        <v/>
      </c>
      <c r="E117" t="str">
        <f>IF(SUM('B1.3'!$T133:$Y133)=6,'B1.3'!D133,"")</f>
        <v/>
      </c>
      <c r="F117" t="str">
        <f>IF(SUM('B1.3'!$T133:$Y133)=6,'B1.3'!E133,"")</f>
        <v/>
      </c>
      <c r="G117" t="str">
        <f>IF(SUM('B1.3'!$T133:$Y133)=6,'B1.3'!F133,"")</f>
        <v/>
      </c>
      <c r="H117" t="str">
        <f>IF(SUM('B1.3'!$T133:$Y133)=6,'B1.3'!G133,"")</f>
        <v/>
      </c>
      <c r="I117" t="str">
        <f>IF(SUM('B1.3'!$T133:$Y133)=6,'B1.3'!H133,"")</f>
        <v/>
      </c>
    </row>
    <row r="118" spans="1:9" x14ac:dyDescent="0.25">
      <c r="A118" t="str">
        <f>IF(SUM('B1.3'!T134:Y134)=6,'Angaben KH-Standort'!$D$27,"")</f>
        <v/>
      </c>
      <c r="B118" t="str">
        <f>IF(SUM('B1.3'!T134:Y134)=6,'Angaben KH-Standort'!$D$26,"")</f>
        <v/>
      </c>
      <c r="C118" t="str">
        <f>IF(SUM('B1.3'!T134:Y134)=6,'Angaben KH-Standort'!$D$13,"")</f>
        <v/>
      </c>
      <c r="D118" t="str">
        <f>IF(SUM('B1.3'!$T134:$Y134)=6,'B1.3'!C134,"")</f>
        <v/>
      </c>
      <c r="E118" t="str">
        <f>IF(SUM('B1.3'!$T134:$Y134)=6,'B1.3'!D134,"")</f>
        <v/>
      </c>
      <c r="F118" t="str">
        <f>IF(SUM('B1.3'!$T134:$Y134)=6,'B1.3'!E134,"")</f>
        <v/>
      </c>
      <c r="G118" t="str">
        <f>IF(SUM('B1.3'!$T134:$Y134)=6,'B1.3'!F134,"")</f>
        <v/>
      </c>
      <c r="H118" t="str">
        <f>IF(SUM('B1.3'!$T134:$Y134)=6,'B1.3'!G134,"")</f>
        <v/>
      </c>
      <c r="I118" t="str">
        <f>IF(SUM('B1.3'!$T134:$Y134)=6,'B1.3'!H134,"")</f>
        <v/>
      </c>
    </row>
    <row r="119" spans="1:9" x14ac:dyDescent="0.25">
      <c r="A119" t="str">
        <f>IF(SUM('B1.3'!T135:Y135)=6,'Angaben KH-Standort'!$D$27,"")</f>
        <v/>
      </c>
      <c r="B119" t="str">
        <f>IF(SUM('B1.3'!T135:Y135)=6,'Angaben KH-Standort'!$D$26,"")</f>
        <v/>
      </c>
      <c r="C119" t="str">
        <f>IF(SUM('B1.3'!T135:Y135)=6,'Angaben KH-Standort'!$D$13,"")</f>
        <v/>
      </c>
      <c r="D119" t="str">
        <f>IF(SUM('B1.3'!$T135:$Y135)=6,'B1.3'!C135,"")</f>
        <v/>
      </c>
      <c r="E119" t="str">
        <f>IF(SUM('B1.3'!$T135:$Y135)=6,'B1.3'!D135,"")</f>
        <v/>
      </c>
      <c r="F119" t="str">
        <f>IF(SUM('B1.3'!$T135:$Y135)=6,'B1.3'!E135,"")</f>
        <v/>
      </c>
      <c r="G119" t="str">
        <f>IF(SUM('B1.3'!$T135:$Y135)=6,'B1.3'!F135,"")</f>
        <v/>
      </c>
      <c r="H119" t="str">
        <f>IF(SUM('B1.3'!$T135:$Y135)=6,'B1.3'!G135,"")</f>
        <v/>
      </c>
      <c r="I119" t="str">
        <f>IF(SUM('B1.3'!$T135:$Y135)=6,'B1.3'!H135,"")</f>
        <v/>
      </c>
    </row>
    <row r="120" spans="1:9" x14ac:dyDescent="0.25">
      <c r="A120" t="str">
        <f>IF(SUM('B1.3'!T136:Y136)=6,'Angaben KH-Standort'!$D$27,"")</f>
        <v/>
      </c>
      <c r="B120" t="str">
        <f>IF(SUM('B1.3'!T136:Y136)=6,'Angaben KH-Standort'!$D$26,"")</f>
        <v/>
      </c>
      <c r="C120" t="str">
        <f>IF(SUM('B1.3'!T136:Y136)=6,'Angaben KH-Standort'!$D$13,"")</f>
        <v/>
      </c>
      <c r="D120" t="str">
        <f>IF(SUM('B1.3'!$T136:$Y136)=6,'B1.3'!C136,"")</f>
        <v/>
      </c>
      <c r="E120" t="str">
        <f>IF(SUM('B1.3'!$T136:$Y136)=6,'B1.3'!D136,"")</f>
        <v/>
      </c>
      <c r="F120" t="str">
        <f>IF(SUM('B1.3'!$T136:$Y136)=6,'B1.3'!E136,"")</f>
        <v/>
      </c>
      <c r="G120" t="str">
        <f>IF(SUM('B1.3'!$T136:$Y136)=6,'B1.3'!F136,"")</f>
        <v/>
      </c>
      <c r="H120" t="str">
        <f>IF(SUM('B1.3'!$T136:$Y136)=6,'B1.3'!G136,"")</f>
        <v/>
      </c>
      <c r="I120" t="str">
        <f>IF(SUM('B1.3'!$T136:$Y136)=6,'B1.3'!H136,"")</f>
        <v/>
      </c>
    </row>
    <row r="121" spans="1:9" x14ac:dyDescent="0.25">
      <c r="A121" t="str">
        <f>IF(SUM('B1.3'!T137:Y137)=6,'Angaben KH-Standort'!$D$27,"")</f>
        <v/>
      </c>
      <c r="B121" t="str">
        <f>IF(SUM('B1.3'!T137:Y137)=6,'Angaben KH-Standort'!$D$26,"")</f>
        <v/>
      </c>
      <c r="C121" t="str">
        <f>IF(SUM('B1.3'!T137:Y137)=6,'Angaben KH-Standort'!$D$13,"")</f>
        <v/>
      </c>
      <c r="D121" t="str">
        <f>IF(SUM('B1.3'!$T137:$Y137)=6,'B1.3'!C137,"")</f>
        <v/>
      </c>
      <c r="E121" t="str">
        <f>IF(SUM('B1.3'!$T137:$Y137)=6,'B1.3'!D137,"")</f>
        <v/>
      </c>
      <c r="F121" t="str">
        <f>IF(SUM('B1.3'!$T137:$Y137)=6,'B1.3'!E137,"")</f>
        <v/>
      </c>
      <c r="G121" t="str">
        <f>IF(SUM('B1.3'!$T137:$Y137)=6,'B1.3'!F137,"")</f>
        <v/>
      </c>
      <c r="H121" t="str">
        <f>IF(SUM('B1.3'!$T137:$Y137)=6,'B1.3'!G137,"")</f>
        <v/>
      </c>
      <c r="I121" t="str">
        <f>IF(SUM('B1.3'!$T137:$Y137)=6,'B1.3'!H137,"")</f>
        <v/>
      </c>
    </row>
    <row r="122" spans="1:9" x14ac:dyDescent="0.25">
      <c r="A122" t="str">
        <f>IF(SUM('B1.3'!T138:Y138)=6,'Angaben KH-Standort'!$D$27,"")</f>
        <v/>
      </c>
      <c r="B122" t="str">
        <f>IF(SUM('B1.3'!T138:Y138)=6,'Angaben KH-Standort'!$D$26,"")</f>
        <v/>
      </c>
      <c r="C122" t="str">
        <f>IF(SUM('B1.3'!T138:Y138)=6,'Angaben KH-Standort'!$D$13,"")</f>
        <v/>
      </c>
      <c r="D122" t="str">
        <f>IF(SUM('B1.3'!$T138:$Y138)=6,'B1.3'!C138,"")</f>
        <v/>
      </c>
      <c r="E122" t="str">
        <f>IF(SUM('B1.3'!$T138:$Y138)=6,'B1.3'!D138,"")</f>
        <v/>
      </c>
      <c r="F122" t="str">
        <f>IF(SUM('B1.3'!$T138:$Y138)=6,'B1.3'!E138,"")</f>
        <v/>
      </c>
      <c r="G122" t="str">
        <f>IF(SUM('B1.3'!$T138:$Y138)=6,'B1.3'!F138,"")</f>
        <v/>
      </c>
      <c r="H122" t="str">
        <f>IF(SUM('B1.3'!$T138:$Y138)=6,'B1.3'!G138,"")</f>
        <v/>
      </c>
      <c r="I122" t="str">
        <f>IF(SUM('B1.3'!$T138:$Y138)=6,'B1.3'!H138,"")</f>
        <v/>
      </c>
    </row>
    <row r="123" spans="1:9" x14ac:dyDescent="0.25">
      <c r="A123" t="str">
        <f>IF(SUM('B1.3'!T139:Y139)=6,'Angaben KH-Standort'!$D$27,"")</f>
        <v/>
      </c>
      <c r="B123" t="str">
        <f>IF(SUM('B1.3'!T139:Y139)=6,'Angaben KH-Standort'!$D$26,"")</f>
        <v/>
      </c>
      <c r="C123" t="str">
        <f>IF(SUM('B1.3'!T139:Y139)=6,'Angaben KH-Standort'!$D$13,"")</f>
        <v/>
      </c>
      <c r="D123" t="str">
        <f>IF(SUM('B1.3'!$T139:$Y139)=6,'B1.3'!C139,"")</f>
        <v/>
      </c>
      <c r="E123" t="str">
        <f>IF(SUM('B1.3'!$T139:$Y139)=6,'B1.3'!D139,"")</f>
        <v/>
      </c>
      <c r="F123" t="str">
        <f>IF(SUM('B1.3'!$T139:$Y139)=6,'B1.3'!E139,"")</f>
        <v/>
      </c>
      <c r="G123" t="str">
        <f>IF(SUM('B1.3'!$T139:$Y139)=6,'B1.3'!F139,"")</f>
        <v/>
      </c>
      <c r="H123" t="str">
        <f>IF(SUM('B1.3'!$T139:$Y139)=6,'B1.3'!G139,"")</f>
        <v/>
      </c>
      <c r="I123" t="str">
        <f>IF(SUM('B1.3'!$T139:$Y139)=6,'B1.3'!H139,"")</f>
        <v/>
      </c>
    </row>
    <row r="124" spans="1:9" x14ac:dyDescent="0.25">
      <c r="A124" t="str">
        <f>IF(SUM('B1.3'!T140:Y140)=6,'Angaben KH-Standort'!$D$27,"")</f>
        <v/>
      </c>
      <c r="B124" t="str">
        <f>IF(SUM('B1.3'!T140:Y140)=6,'Angaben KH-Standort'!$D$26,"")</f>
        <v/>
      </c>
      <c r="C124" t="str">
        <f>IF(SUM('B1.3'!T140:Y140)=6,'Angaben KH-Standort'!$D$13,"")</f>
        <v/>
      </c>
      <c r="D124" t="str">
        <f>IF(SUM('B1.3'!$T140:$Y140)=6,'B1.3'!C140,"")</f>
        <v/>
      </c>
      <c r="E124" t="str">
        <f>IF(SUM('B1.3'!$T140:$Y140)=6,'B1.3'!D140,"")</f>
        <v/>
      </c>
      <c r="F124" t="str">
        <f>IF(SUM('B1.3'!$T140:$Y140)=6,'B1.3'!E140,"")</f>
        <v/>
      </c>
      <c r="G124" t="str">
        <f>IF(SUM('B1.3'!$T140:$Y140)=6,'B1.3'!F140,"")</f>
        <v/>
      </c>
      <c r="H124" t="str">
        <f>IF(SUM('B1.3'!$T140:$Y140)=6,'B1.3'!G140,"")</f>
        <v/>
      </c>
      <c r="I124" t="str">
        <f>IF(SUM('B1.3'!$T140:$Y140)=6,'B1.3'!H140,"")</f>
        <v/>
      </c>
    </row>
    <row r="125" spans="1:9" x14ac:dyDescent="0.25">
      <c r="A125" t="str">
        <f>IF(SUM('B1.3'!T141:Y141)=6,'Angaben KH-Standort'!$D$27,"")</f>
        <v/>
      </c>
      <c r="B125" t="str">
        <f>IF(SUM('B1.3'!T141:Y141)=6,'Angaben KH-Standort'!$D$26,"")</f>
        <v/>
      </c>
      <c r="C125" t="str">
        <f>IF(SUM('B1.3'!T141:Y141)=6,'Angaben KH-Standort'!$D$13,"")</f>
        <v/>
      </c>
      <c r="D125" t="str">
        <f>IF(SUM('B1.3'!$T141:$Y141)=6,'B1.3'!C141,"")</f>
        <v/>
      </c>
      <c r="E125" t="str">
        <f>IF(SUM('B1.3'!$T141:$Y141)=6,'B1.3'!D141,"")</f>
        <v/>
      </c>
      <c r="F125" t="str">
        <f>IF(SUM('B1.3'!$T141:$Y141)=6,'B1.3'!E141,"")</f>
        <v/>
      </c>
      <c r="G125" t="str">
        <f>IF(SUM('B1.3'!$T141:$Y141)=6,'B1.3'!F141,"")</f>
        <v/>
      </c>
      <c r="H125" t="str">
        <f>IF(SUM('B1.3'!$T141:$Y141)=6,'B1.3'!G141,"")</f>
        <v/>
      </c>
      <c r="I125" t="str">
        <f>IF(SUM('B1.3'!$T141:$Y141)=6,'B1.3'!H141,"")</f>
        <v/>
      </c>
    </row>
    <row r="126" spans="1:9" x14ac:dyDescent="0.25">
      <c r="A126" t="str">
        <f>IF(SUM('B1.3'!T142:Y142)=6,'Angaben KH-Standort'!$D$27,"")</f>
        <v/>
      </c>
      <c r="B126" t="str">
        <f>IF(SUM('B1.3'!T142:Y142)=6,'Angaben KH-Standort'!$D$26,"")</f>
        <v/>
      </c>
      <c r="C126" t="str">
        <f>IF(SUM('B1.3'!T142:Y142)=6,'Angaben KH-Standort'!$D$13,"")</f>
        <v/>
      </c>
      <c r="D126" t="str">
        <f>IF(SUM('B1.3'!$T142:$Y142)=6,'B1.3'!C142,"")</f>
        <v/>
      </c>
      <c r="E126" t="str">
        <f>IF(SUM('B1.3'!$T142:$Y142)=6,'B1.3'!D142,"")</f>
        <v/>
      </c>
      <c r="F126" t="str">
        <f>IF(SUM('B1.3'!$T142:$Y142)=6,'B1.3'!E142,"")</f>
        <v/>
      </c>
      <c r="G126" t="str">
        <f>IF(SUM('B1.3'!$T142:$Y142)=6,'B1.3'!F142,"")</f>
        <v/>
      </c>
      <c r="H126" t="str">
        <f>IF(SUM('B1.3'!$T142:$Y142)=6,'B1.3'!G142,"")</f>
        <v/>
      </c>
      <c r="I126" t="str">
        <f>IF(SUM('B1.3'!$T142:$Y142)=6,'B1.3'!H142,"")</f>
        <v/>
      </c>
    </row>
    <row r="127" spans="1:9" x14ac:dyDescent="0.25">
      <c r="A127" t="str">
        <f>IF(SUM('B1.3'!T143:Y143)=6,'Angaben KH-Standort'!$D$27,"")</f>
        <v/>
      </c>
      <c r="B127" t="str">
        <f>IF(SUM('B1.3'!T143:Y143)=6,'Angaben KH-Standort'!$D$26,"")</f>
        <v/>
      </c>
      <c r="C127" t="str">
        <f>IF(SUM('B1.3'!T143:Y143)=6,'Angaben KH-Standort'!$D$13,"")</f>
        <v/>
      </c>
      <c r="D127" t="str">
        <f>IF(SUM('B1.3'!$T143:$Y143)=6,'B1.3'!C143,"")</f>
        <v/>
      </c>
      <c r="E127" t="str">
        <f>IF(SUM('B1.3'!$T143:$Y143)=6,'B1.3'!D143,"")</f>
        <v/>
      </c>
      <c r="F127" t="str">
        <f>IF(SUM('B1.3'!$T143:$Y143)=6,'B1.3'!E143,"")</f>
        <v/>
      </c>
      <c r="G127" t="str">
        <f>IF(SUM('B1.3'!$T143:$Y143)=6,'B1.3'!F143,"")</f>
        <v/>
      </c>
      <c r="H127" t="str">
        <f>IF(SUM('B1.3'!$T143:$Y143)=6,'B1.3'!G143,"")</f>
        <v/>
      </c>
      <c r="I127" t="str">
        <f>IF(SUM('B1.3'!$T143:$Y143)=6,'B1.3'!H143,"")</f>
        <v/>
      </c>
    </row>
    <row r="128" spans="1:9" x14ac:dyDescent="0.25">
      <c r="A128" t="str">
        <f>IF(SUM('B1.3'!T144:Y144)=6,'Angaben KH-Standort'!$D$27,"")</f>
        <v/>
      </c>
      <c r="B128" t="str">
        <f>IF(SUM('B1.3'!T144:Y144)=6,'Angaben KH-Standort'!$D$26,"")</f>
        <v/>
      </c>
      <c r="C128" t="str">
        <f>IF(SUM('B1.3'!T144:Y144)=6,'Angaben KH-Standort'!$D$13,"")</f>
        <v/>
      </c>
      <c r="D128" t="str">
        <f>IF(SUM('B1.3'!$T144:$Y144)=6,'B1.3'!C144,"")</f>
        <v/>
      </c>
      <c r="E128" t="str">
        <f>IF(SUM('B1.3'!$T144:$Y144)=6,'B1.3'!D144,"")</f>
        <v/>
      </c>
      <c r="F128" t="str">
        <f>IF(SUM('B1.3'!$T144:$Y144)=6,'B1.3'!E144,"")</f>
        <v/>
      </c>
      <c r="G128" t="str">
        <f>IF(SUM('B1.3'!$T144:$Y144)=6,'B1.3'!F144,"")</f>
        <v/>
      </c>
      <c r="H128" t="str">
        <f>IF(SUM('B1.3'!$T144:$Y144)=6,'B1.3'!G144,"")</f>
        <v/>
      </c>
      <c r="I128" t="str">
        <f>IF(SUM('B1.3'!$T144:$Y144)=6,'B1.3'!H144,"")</f>
        <v/>
      </c>
    </row>
    <row r="129" spans="1:9" x14ac:dyDescent="0.25">
      <c r="A129" t="str">
        <f>IF(SUM('B1.3'!T145:Y145)=6,'Angaben KH-Standort'!$D$27,"")</f>
        <v/>
      </c>
      <c r="B129" t="str">
        <f>IF(SUM('B1.3'!T145:Y145)=6,'Angaben KH-Standort'!$D$26,"")</f>
        <v/>
      </c>
      <c r="C129" t="str">
        <f>IF(SUM('B1.3'!T145:Y145)=6,'Angaben KH-Standort'!$D$13,"")</f>
        <v/>
      </c>
      <c r="D129" t="str">
        <f>IF(SUM('B1.3'!$T145:$Y145)=6,'B1.3'!C145,"")</f>
        <v/>
      </c>
      <c r="E129" t="str">
        <f>IF(SUM('B1.3'!$T145:$Y145)=6,'B1.3'!D145,"")</f>
        <v/>
      </c>
      <c r="F129" t="str">
        <f>IF(SUM('B1.3'!$T145:$Y145)=6,'B1.3'!E145,"")</f>
        <v/>
      </c>
      <c r="G129" t="str">
        <f>IF(SUM('B1.3'!$T145:$Y145)=6,'B1.3'!F145,"")</f>
        <v/>
      </c>
      <c r="H129" t="str">
        <f>IF(SUM('B1.3'!$T145:$Y145)=6,'B1.3'!G145,"")</f>
        <v/>
      </c>
      <c r="I129" t="str">
        <f>IF(SUM('B1.3'!$T145:$Y145)=6,'B1.3'!H145,"")</f>
        <v/>
      </c>
    </row>
    <row r="130" spans="1:9" x14ac:dyDescent="0.25">
      <c r="A130" t="str">
        <f>IF(SUM('B1.3'!T146:Y146)=6,'Angaben KH-Standort'!$D$27,"")</f>
        <v/>
      </c>
      <c r="B130" t="str">
        <f>IF(SUM('B1.3'!T146:Y146)=6,'Angaben KH-Standort'!$D$26,"")</f>
        <v/>
      </c>
      <c r="C130" t="str">
        <f>IF(SUM('B1.3'!T146:Y146)=6,'Angaben KH-Standort'!$D$13,"")</f>
        <v/>
      </c>
      <c r="D130" t="str">
        <f>IF(SUM('B1.3'!$T146:$Y146)=6,'B1.3'!C146,"")</f>
        <v/>
      </c>
      <c r="E130" t="str">
        <f>IF(SUM('B1.3'!$T146:$Y146)=6,'B1.3'!D146,"")</f>
        <v/>
      </c>
      <c r="F130" t="str">
        <f>IF(SUM('B1.3'!$T146:$Y146)=6,'B1.3'!E146,"")</f>
        <v/>
      </c>
      <c r="G130" t="str">
        <f>IF(SUM('B1.3'!$T146:$Y146)=6,'B1.3'!F146,"")</f>
        <v/>
      </c>
      <c r="H130" t="str">
        <f>IF(SUM('B1.3'!$T146:$Y146)=6,'B1.3'!G146,"")</f>
        <v/>
      </c>
      <c r="I130" t="str">
        <f>IF(SUM('B1.3'!$T146:$Y146)=6,'B1.3'!H146,"")</f>
        <v/>
      </c>
    </row>
    <row r="131" spans="1:9" x14ac:dyDescent="0.25">
      <c r="A131" t="str">
        <f>IF(SUM('B1.3'!T147:Y147)=6,'Angaben KH-Standort'!$D$27,"")</f>
        <v/>
      </c>
      <c r="B131" t="str">
        <f>IF(SUM('B1.3'!T147:Y147)=6,'Angaben KH-Standort'!$D$26,"")</f>
        <v/>
      </c>
      <c r="C131" t="str">
        <f>IF(SUM('B1.3'!T147:Y147)=6,'Angaben KH-Standort'!$D$13,"")</f>
        <v/>
      </c>
      <c r="D131" t="str">
        <f>IF(SUM('B1.3'!$T147:$Y147)=6,'B1.3'!C147,"")</f>
        <v/>
      </c>
      <c r="E131" t="str">
        <f>IF(SUM('B1.3'!$T147:$Y147)=6,'B1.3'!D147,"")</f>
        <v/>
      </c>
      <c r="F131" t="str">
        <f>IF(SUM('B1.3'!$T147:$Y147)=6,'B1.3'!E147,"")</f>
        <v/>
      </c>
      <c r="G131" t="str">
        <f>IF(SUM('B1.3'!$T147:$Y147)=6,'B1.3'!F147,"")</f>
        <v/>
      </c>
      <c r="H131" t="str">
        <f>IF(SUM('B1.3'!$T147:$Y147)=6,'B1.3'!G147,"")</f>
        <v/>
      </c>
      <c r="I131" t="str">
        <f>IF(SUM('B1.3'!$T147:$Y147)=6,'B1.3'!H147,"")</f>
        <v/>
      </c>
    </row>
    <row r="132" spans="1:9" x14ac:dyDescent="0.25">
      <c r="A132" t="str">
        <f>IF(SUM('B1.3'!T148:Y148)=6,'Angaben KH-Standort'!$D$27,"")</f>
        <v/>
      </c>
      <c r="B132" t="str">
        <f>IF(SUM('B1.3'!T148:Y148)=6,'Angaben KH-Standort'!$D$26,"")</f>
        <v/>
      </c>
      <c r="C132" t="str">
        <f>IF(SUM('B1.3'!T148:Y148)=6,'Angaben KH-Standort'!$D$13,"")</f>
        <v/>
      </c>
      <c r="D132" t="str">
        <f>IF(SUM('B1.3'!$T148:$Y148)=6,'B1.3'!C148,"")</f>
        <v/>
      </c>
      <c r="E132" t="str">
        <f>IF(SUM('B1.3'!$T148:$Y148)=6,'B1.3'!D148,"")</f>
        <v/>
      </c>
      <c r="F132" t="str">
        <f>IF(SUM('B1.3'!$T148:$Y148)=6,'B1.3'!E148,"")</f>
        <v/>
      </c>
      <c r="G132" t="str">
        <f>IF(SUM('B1.3'!$T148:$Y148)=6,'B1.3'!F148,"")</f>
        <v/>
      </c>
      <c r="H132" t="str">
        <f>IF(SUM('B1.3'!$T148:$Y148)=6,'B1.3'!G148,"")</f>
        <v/>
      </c>
      <c r="I132" t="str">
        <f>IF(SUM('B1.3'!$T148:$Y148)=6,'B1.3'!H148,"")</f>
        <v/>
      </c>
    </row>
    <row r="133" spans="1:9" x14ac:dyDescent="0.25">
      <c r="A133" t="str">
        <f>IF(SUM('B1.3'!T149:Y149)=6,'Angaben KH-Standort'!$D$27,"")</f>
        <v/>
      </c>
      <c r="B133" t="str">
        <f>IF(SUM('B1.3'!T149:Y149)=6,'Angaben KH-Standort'!$D$26,"")</f>
        <v/>
      </c>
      <c r="C133" t="str">
        <f>IF(SUM('B1.3'!T149:Y149)=6,'Angaben KH-Standort'!$D$13,"")</f>
        <v/>
      </c>
      <c r="D133" t="str">
        <f>IF(SUM('B1.3'!$T149:$Y149)=6,'B1.3'!C149,"")</f>
        <v/>
      </c>
      <c r="E133" t="str">
        <f>IF(SUM('B1.3'!$T149:$Y149)=6,'B1.3'!D149,"")</f>
        <v/>
      </c>
      <c r="F133" t="str">
        <f>IF(SUM('B1.3'!$T149:$Y149)=6,'B1.3'!E149,"")</f>
        <v/>
      </c>
      <c r="G133" t="str">
        <f>IF(SUM('B1.3'!$T149:$Y149)=6,'B1.3'!F149,"")</f>
        <v/>
      </c>
      <c r="H133" t="str">
        <f>IF(SUM('B1.3'!$T149:$Y149)=6,'B1.3'!G149,"")</f>
        <v/>
      </c>
      <c r="I133" t="str">
        <f>IF(SUM('B1.3'!$T149:$Y149)=6,'B1.3'!H149,"")</f>
        <v/>
      </c>
    </row>
    <row r="134" spans="1:9" x14ac:dyDescent="0.25">
      <c r="A134" t="str">
        <f>IF(SUM('B1.3'!T150:Y150)=6,'Angaben KH-Standort'!$D$27,"")</f>
        <v/>
      </c>
      <c r="B134" t="str">
        <f>IF(SUM('B1.3'!T150:Y150)=6,'Angaben KH-Standort'!$D$26,"")</f>
        <v/>
      </c>
      <c r="C134" t="str">
        <f>IF(SUM('B1.3'!T150:Y150)=6,'Angaben KH-Standort'!$D$13,"")</f>
        <v/>
      </c>
      <c r="D134" t="str">
        <f>IF(SUM('B1.3'!$T150:$Y150)=6,'B1.3'!C150,"")</f>
        <v/>
      </c>
      <c r="E134" t="str">
        <f>IF(SUM('B1.3'!$T150:$Y150)=6,'B1.3'!D150,"")</f>
        <v/>
      </c>
      <c r="F134" t="str">
        <f>IF(SUM('B1.3'!$T150:$Y150)=6,'B1.3'!E150,"")</f>
        <v/>
      </c>
      <c r="G134" t="str">
        <f>IF(SUM('B1.3'!$T150:$Y150)=6,'B1.3'!F150,"")</f>
        <v/>
      </c>
      <c r="H134" t="str">
        <f>IF(SUM('B1.3'!$T150:$Y150)=6,'B1.3'!G150,"")</f>
        <v/>
      </c>
      <c r="I134" t="str">
        <f>IF(SUM('B1.3'!$T150:$Y150)=6,'B1.3'!H150,"")</f>
        <v/>
      </c>
    </row>
    <row r="135" spans="1:9" x14ac:dyDescent="0.25">
      <c r="A135" t="str">
        <f>IF(SUM('B1.3'!T151:Y151)=6,'Angaben KH-Standort'!$D$27,"")</f>
        <v/>
      </c>
      <c r="B135" t="str">
        <f>IF(SUM('B1.3'!T151:Y151)=6,'Angaben KH-Standort'!$D$26,"")</f>
        <v/>
      </c>
      <c r="C135" t="str">
        <f>IF(SUM('B1.3'!T151:Y151)=6,'Angaben KH-Standort'!$D$13,"")</f>
        <v/>
      </c>
      <c r="D135" t="str">
        <f>IF(SUM('B1.3'!$T151:$Y151)=6,'B1.3'!C151,"")</f>
        <v/>
      </c>
      <c r="E135" t="str">
        <f>IF(SUM('B1.3'!$T151:$Y151)=6,'B1.3'!D151,"")</f>
        <v/>
      </c>
      <c r="F135" t="str">
        <f>IF(SUM('B1.3'!$T151:$Y151)=6,'B1.3'!E151,"")</f>
        <v/>
      </c>
      <c r="G135" t="str">
        <f>IF(SUM('B1.3'!$T151:$Y151)=6,'B1.3'!F151,"")</f>
        <v/>
      </c>
      <c r="H135" t="str">
        <f>IF(SUM('B1.3'!$T151:$Y151)=6,'B1.3'!G151,"")</f>
        <v/>
      </c>
      <c r="I135" t="str">
        <f>IF(SUM('B1.3'!$T151:$Y151)=6,'B1.3'!H151,"")</f>
        <v/>
      </c>
    </row>
    <row r="136" spans="1:9" x14ac:dyDescent="0.25">
      <c r="A136" t="str">
        <f>IF(SUM('B1.3'!T152:Y152)=6,'Angaben KH-Standort'!$D$27,"")</f>
        <v/>
      </c>
      <c r="B136" t="str">
        <f>IF(SUM('B1.3'!T152:Y152)=6,'Angaben KH-Standort'!$D$26,"")</f>
        <v/>
      </c>
      <c r="C136" t="str">
        <f>IF(SUM('B1.3'!T152:Y152)=6,'Angaben KH-Standort'!$D$13,"")</f>
        <v/>
      </c>
      <c r="D136" t="str">
        <f>IF(SUM('B1.3'!$T152:$Y152)=6,'B1.3'!C152,"")</f>
        <v/>
      </c>
      <c r="E136" t="str">
        <f>IF(SUM('B1.3'!$T152:$Y152)=6,'B1.3'!D152,"")</f>
        <v/>
      </c>
      <c r="F136" t="str">
        <f>IF(SUM('B1.3'!$T152:$Y152)=6,'B1.3'!E152,"")</f>
        <v/>
      </c>
      <c r="G136" t="str">
        <f>IF(SUM('B1.3'!$T152:$Y152)=6,'B1.3'!F152,"")</f>
        <v/>
      </c>
      <c r="H136" t="str">
        <f>IF(SUM('B1.3'!$T152:$Y152)=6,'B1.3'!G152,"")</f>
        <v/>
      </c>
      <c r="I136" t="str">
        <f>IF(SUM('B1.3'!$T152:$Y152)=6,'B1.3'!H152,"")</f>
        <v/>
      </c>
    </row>
    <row r="137" spans="1:9" x14ac:dyDescent="0.25">
      <c r="A137" t="str">
        <f>IF(SUM('B1.3'!T153:Y153)=6,'Angaben KH-Standort'!$D$27,"")</f>
        <v/>
      </c>
      <c r="B137" t="str">
        <f>IF(SUM('B1.3'!T153:Y153)=6,'Angaben KH-Standort'!$D$26,"")</f>
        <v/>
      </c>
      <c r="C137" t="str">
        <f>IF(SUM('B1.3'!T153:Y153)=6,'Angaben KH-Standort'!$D$13,"")</f>
        <v/>
      </c>
      <c r="D137" t="str">
        <f>IF(SUM('B1.3'!$T153:$Y153)=6,'B1.3'!C153,"")</f>
        <v/>
      </c>
      <c r="E137" t="str">
        <f>IF(SUM('B1.3'!$T153:$Y153)=6,'B1.3'!D153,"")</f>
        <v/>
      </c>
      <c r="F137" t="str">
        <f>IF(SUM('B1.3'!$T153:$Y153)=6,'B1.3'!E153,"")</f>
        <v/>
      </c>
      <c r="G137" t="str">
        <f>IF(SUM('B1.3'!$T153:$Y153)=6,'B1.3'!F153,"")</f>
        <v/>
      </c>
      <c r="H137" t="str">
        <f>IF(SUM('B1.3'!$T153:$Y153)=6,'B1.3'!G153,"")</f>
        <v/>
      </c>
      <c r="I137" t="str">
        <f>IF(SUM('B1.3'!$T153:$Y153)=6,'B1.3'!H153,"")</f>
        <v/>
      </c>
    </row>
    <row r="138" spans="1:9" x14ac:dyDescent="0.25">
      <c r="A138" t="str">
        <f>IF(SUM('B1.3'!T154:Y154)=6,'Angaben KH-Standort'!$D$27,"")</f>
        <v/>
      </c>
      <c r="B138" t="str">
        <f>IF(SUM('B1.3'!T154:Y154)=6,'Angaben KH-Standort'!$D$26,"")</f>
        <v/>
      </c>
      <c r="C138" t="str">
        <f>IF(SUM('B1.3'!T154:Y154)=6,'Angaben KH-Standort'!$D$13,"")</f>
        <v/>
      </c>
      <c r="D138" t="str">
        <f>IF(SUM('B1.3'!$T154:$Y154)=6,'B1.3'!C154,"")</f>
        <v/>
      </c>
      <c r="E138" t="str">
        <f>IF(SUM('B1.3'!$T154:$Y154)=6,'B1.3'!D154,"")</f>
        <v/>
      </c>
      <c r="F138" t="str">
        <f>IF(SUM('B1.3'!$T154:$Y154)=6,'B1.3'!E154,"")</f>
        <v/>
      </c>
      <c r="G138" t="str">
        <f>IF(SUM('B1.3'!$T154:$Y154)=6,'B1.3'!F154,"")</f>
        <v/>
      </c>
      <c r="H138" t="str">
        <f>IF(SUM('B1.3'!$T154:$Y154)=6,'B1.3'!G154,"")</f>
        <v/>
      </c>
      <c r="I138" t="str">
        <f>IF(SUM('B1.3'!$T154:$Y154)=6,'B1.3'!H154,"")</f>
        <v/>
      </c>
    </row>
    <row r="139" spans="1:9" x14ac:dyDescent="0.25">
      <c r="A139" t="str">
        <f>IF(SUM('B1.3'!T155:Y155)=6,'Angaben KH-Standort'!$D$27,"")</f>
        <v/>
      </c>
      <c r="B139" t="str">
        <f>IF(SUM('B1.3'!T155:Y155)=6,'Angaben KH-Standort'!$D$26,"")</f>
        <v/>
      </c>
      <c r="C139" t="str">
        <f>IF(SUM('B1.3'!T155:Y155)=6,'Angaben KH-Standort'!$D$13,"")</f>
        <v/>
      </c>
      <c r="D139" t="str">
        <f>IF(SUM('B1.3'!$T155:$Y155)=6,'B1.3'!C155,"")</f>
        <v/>
      </c>
      <c r="E139" t="str">
        <f>IF(SUM('B1.3'!$T155:$Y155)=6,'B1.3'!D155,"")</f>
        <v/>
      </c>
      <c r="F139" t="str">
        <f>IF(SUM('B1.3'!$T155:$Y155)=6,'B1.3'!E155,"")</f>
        <v/>
      </c>
      <c r="G139" t="str">
        <f>IF(SUM('B1.3'!$T155:$Y155)=6,'B1.3'!F155,"")</f>
        <v/>
      </c>
      <c r="H139" t="str">
        <f>IF(SUM('B1.3'!$T155:$Y155)=6,'B1.3'!G155,"")</f>
        <v/>
      </c>
      <c r="I139" t="str">
        <f>IF(SUM('B1.3'!$T155:$Y155)=6,'B1.3'!H155,"")</f>
        <v/>
      </c>
    </row>
    <row r="140" spans="1:9" x14ac:dyDescent="0.25">
      <c r="A140" t="str">
        <f>IF(SUM('B1.3'!T156:Y156)=6,'Angaben KH-Standort'!$D$27,"")</f>
        <v/>
      </c>
      <c r="B140" t="str">
        <f>IF(SUM('B1.3'!T156:Y156)=6,'Angaben KH-Standort'!$D$26,"")</f>
        <v/>
      </c>
      <c r="C140" t="str">
        <f>IF(SUM('B1.3'!T156:Y156)=6,'Angaben KH-Standort'!$D$13,"")</f>
        <v/>
      </c>
      <c r="D140" t="str">
        <f>IF(SUM('B1.3'!$T156:$Y156)=6,'B1.3'!C156,"")</f>
        <v/>
      </c>
      <c r="E140" t="str">
        <f>IF(SUM('B1.3'!$T156:$Y156)=6,'B1.3'!D156,"")</f>
        <v/>
      </c>
      <c r="F140" t="str">
        <f>IF(SUM('B1.3'!$T156:$Y156)=6,'B1.3'!E156,"")</f>
        <v/>
      </c>
      <c r="G140" t="str">
        <f>IF(SUM('B1.3'!$T156:$Y156)=6,'B1.3'!F156,"")</f>
        <v/>
      </c>
      <c r="H140" t="str">
        <f>IF(SUM('B1.3'!$T156:$Y156)=6,'B1.3'!G156,"")</f>
        <v/>
      </c>
      <c r="I140" t="str">
        <f>IF(SUM('B1.3'!$T156:$Y156)=6,'B1.3'!H156,"")</f>
        <v/>
      </c>
    </row>
    <row r="141" spans="1:9" x14ac:dyDescent="0.25">
      <c r="A141" t="str">
        <f>IF(SUM('B1.3'!T157:Y157)=6,'Angaben KH-Standort'!$D$27,"")</f>
        <v/>
      </c>
      <c r="B141" t="str">
        <f>IF(SUM('B1.3'!T157:Y157)=6,'Angaben KH-Standort'!$D$26,"")</f>
        <v/>
      </c>
      <c r="C141" t="str">
        <f>IF(SUM('B1.3'!T157:Y157)=6,'Angaben KH-Standort'!$D$13,"")</f>
        <v/>
      </c>
      <c r="D141" t="str">
        <f>IF(SUM('B1.3'!$T157:$Y157)=6,'B1.3'!C157,"")</f>
        <v/>
      </c>
      <c r="E141" t="str">
        <f>IF(SUM('B1.3'!$T157:$Y157)=6,'B1.3'!D157,"")</f>
        <v/>
      </c>
      <c r="F141" t="str">
        <f>IF(SUM('B1.3'!$T157:$Y157)=6,'B1.3'!E157,"")</f>
        <v/>
      </c>
      <c r="G141" t="str">
        <f>IF(SUM('B1.3'!$T157:$Y157)=6,'B1.3'!F157,"")</f>
        <v/>
      </c>
      <c r="H141" t="str">
        <f>IF(SUM('B1.3'!$T157:$Y157)=6,'B1.3'!G157,"")</f>
        <v/>
      </c>
      <c r="I141" t="str">
        <f>IF(SUM('B1.3'!$T157:$Y157)=6,'B1.3'!H157,"")</f>
        <v/>
      </c>
    </row>
    <row r="142" spans="1:9" x14ac:dyDescent="0.25">
      <c r="A142" t="str">
        <f>IF(SUM('B1.3'!T158:Y158)=6,'Angaben KH-Standort'!$D$27,"")</f>
        <v/>
      </c>
      <c r="B142" t="str">
        <f>IF(SUM('B1.3'!T158:Y158)=6,'Angaben KH-Standort'!$D$26,"")</f>
        <v/>
      </c>
      <c r="C142" t="str">
        <f>IF(SUM('B1.3'!T158:Y158)=6,'Angaben KH-Standort'!$D$13,"")</f>
        <v/>
      </c>
      <c r="D142" t="str">
        <f>IF(SUM('B1.3'!$T158:$Y158)=6,'B1.3'!C158,"")</f>
        <v/>
      </c>
      <c r="E142" t="str">
        <f>IF(SUM('B1.3'!$T158:$Y158)=6,'B1.3'!D158,"")</f>
        <v/>
      </c>
      <c r="F142" t="str">
        <f>IF(SUM('B1.3'!$T158:$Y158)=6,'B1.3'!E158,"")</f>
        <v/>
      </c>
      <c r="G142" t="str">
        <f>IF(SUM('B1.3'!$T158:$Y158)=6,'B1.3'!F158,"")</f>
        <v/>
      </c>
      <c r="H142" t="str">
        <f>IF(SUM('B1.3'!$T158:$Y158)=6,'B1.3'!G158,"")</f>
        <v/>
      </c>
      <c r="I142" t="str">
        <f>IF(SUM('B1.3'!$T158:$Y158)=6,'B1.3'!H158,"")</f>
        <v/>
      </c>
    </row>
    <row r="143" spans="1:9" x14ac:dyDescent="0.25">
      <c r="A143" t="str">
        <f>IF(SUM('B1.3'!T159:Y159)=6,'Angaben KH-Standort'!$D$27,"")</f>
        <v/>
      </c>
      <c r="B143" t="str">
        <f>IF(SUM('B1.3'!T159:Y159)=6,'Angaben KH-Standort'!$D$26,"")</f>
        <v/>
      </c>
      <c r="C143" t="str">
        <f>IF(SUM('B1.3'!T159:Y159)=6,'Angaben KH-Standort'!$D$13,"")</f>
        <v/>
      </c>
      <c r="D143" t="str">
        <f>IF(SUM('B1.3'!$T159:$Y159)=6,'B1.3'!C159,"")</f>
        <v/>
      </c>
      <c r="E143" t="str">
        <f>IF(SUM('B1.3'!$T159:$Y159)=6,'B1.3'!D159,"")</f>
        <v/>
      </c>
      <c r="F143" t="str">
        <f>IF(SUM('B1.3'!$T159:$Y159)=6,'B1.3'!E159,"")</f>
        <v/>
      </c>
      <c r="G143" t="str">
        <f>IF(SUM('B1.3'!$T159:$Y159)=6,'B1.3'!F159,"")</f>
        <v/>
      </c>
      <c r="H143" t="str">
        <f>IF(SUM('B1.3'!$T159:$Y159)=6,'B1.3'!G159,"")</f>
        <v/>
      </c>
      <c r="I143" t="str">
        <f>IF(SUM('B1.3'!$T159:$Y159)=6,'B1.3'!H159,"")</f>
        <v/>
      </c>
    </row>
    <row r="144" spans="1:9" x14ac:dyDescent="0.25">
      <c r="A144" t="str">
        <f>IF(SUM('B1.3'!T160:Y160)=6,'Angaben KH-Standort'!$D$27,"")</f>
        <v/>
      </c>
      <c r="B144" t="str">
        <f>IF(SUM('B1.3'!T160:Y160)=6,'Angaben KH-Standort'!$D$26,"")</f>
        <v/>
      </c>
      <c r="C144" t="str">
        <f>IF(SUM('B1.3'!T160:Y160)=6,'Angaben KH-Standort'!$D$13,"")</f>
        <v/>
      </c>
      <c r="D144" t="str">
        <f>IF(SUM('B1.3'!$T160:$Y160)=6,'B1.3'!C160,"")</f>
        <v/>
      </c>
      <c r="E144" t="str">
        <f>IF(SUM('B1.3'!$T160:$Y160)=6,'B1.3'!D160,"")</f>
        <v/>
      </c>
      <c r="F144" t="str">
        <f>IF(SUM('B1.3'!$T160:$Y160)=6,'B1.3'!E160,"")</f>
        <v/>
      </c>
      <c r="G144" t="str">
        <f>IF(SUM('B1.3'!$T160:$Y160)=6,'B1.3'!F160,"")</f>
        <v/>
      </c>
      <c r="H144" t="str">
        <f>IF(SUM('B1.3'!$T160:$Y160)=6,'B1.3'!G160,"")</f>
        <v/>
      </c>
      <c r="I144" t="str">
        <f>IF(SUM('B1.3'!$T160:$Y160)=6,'B1.3'!H160,"")</f>
        <v/>
      </c>
    </row>
    <row r="145" spans="1:9" x14ac:dyDescent="0.25">
      <c r="A145" t="str">
        <f>IF(SUM('B1.3'!T161:Y161)=6,'Angaben KH-Standort'!$D$27,"")</f>
        <v/>
      </c>
      <c r="B145" t="str">
        <f>IF(SUM('B1.3'!T161:Y161)=6,'Angaben KH-Standort'!$D$26,"")</f>
        <v/>
      </c>
      <c r="C145" t="str">
        <f>IF(SUM('B1.3'!T161:Y161)=6,'Angaben KH-Standort'!$D$13,"")</f>
        <v/>
      </c>
      <c r="D145" t="str">
        <f>IF(SUM('B1.3'!$T161:$Y161)=6,'B1.3'!C161,"")</f>
        <v/>
      </c>
      <c r="E145" t="str">
        <f>IF(SUM('B1.3'!$T161:$Y161)=6,'B1.3'!D161,"")</f>
        <v/>
      </c>
      <c r="F145" t="str">
        <f>IF(SUM('B1.3'!$T161:$Y161)=6,'B1.3'!E161,"")</f>
        <v/>
      </c>
      <c r="G145" t="str">
        <f>IF(SUM('B1.3'!$T161:$Y161)=6,'B1.3'!F161,"")</f>
        <v/>
      </c>
      <c r="H145" t="str">
        <f>IF(SUM('B1.3'!$T161:$Y161)=6,'B1.3'!G161,"")</f>
        <v/>
      </c>
      <c r="I145" t="str">
        <f>IF(SUM('B1.3'!$T161:$Y161)=6,'B1.3'!H161,"")</f>
        <v/>
      </c>
    </row>
    <row r="146" spans="1:9" x14ac:dyDescent="0.25">
      <c r="A146" t="str">
        <f>IF(SUM('B1.3'!T162:Y162)=6,'Angaben KH-Standort'!$D$27,"")</f>
        <v/>
      </c>
      <c r="B146" t="str">
        <f>IF(SUM('B1.3'!T162:Y162)=6,'Angaben KH-Standort'!$D$26,"")</f>
        <v/>
      </c>
      <c r="C146" t="str">
        <f>IF(SUM('B1.3'!T162:Y162)=6,'Angaben KH-Standort'!$D$13,"")</f>
        <v/>
      </c>
      <c r="D146" t="str">
        <f>IF(SUM('B1.3'!$T162:$Y162)=6,'B1.3'!C162,"")</f>
        <v/>
      </c>
      <c r="E146" t="str">
        <f>IF(SUM('B1.3'!$T162:$Y162)=6,'B1.3'!D162,"")</f>
        <v/>
      </c>
      <c r="F146" t="str">
        <f>IF(SUM('B1.3'!$T162:$Y162)=6,'B1.3'!E162,"")</f>
        <v/>
      </c>
      <c r="G146" t="str">
        <f>IF(SUM('B1.3'!$T162:$Y162)=6,'B1.3'!F162,"")</f>
        <v/>
      </c>
      <c r="H146" t="str">
        <f>IF(SUM('B1.3'!$T162:$Y162)=6,'B1.3'!G162,"")</f>
        <v/>
      </c>
      <c r="I146" t="str">
        <f>IF(SUM('B1.3'!$T162:$Y162)=6,'B1.3'!H162,"")</f>
        <v/>
      </c>
    </row>
    <row r="147" spans="1:9" x14ac:dyDescent="0.25">
      <c r="A147" t="str">
        <f>IF(SUM('B1.3'!T163:Y163)=6,'Angaben KH-Standort'!$D$27,"")</f>
        <v/>
      </c>
      <c r="B147" t="str">
        <f>IF(SUM('B1.3'!T163:Y163)=6,'Angaben KH-Standort'!$D$26,"")</f>
        <v/>
      </c>
      <c r="C147" t="str">
        <f>IF(SUM('B1.3'!T163:Y163)=6,'Angaben KH-Standort'!$D$13,"")</f>
        <v/>
      </c>
      <c r="D147" t="str">
        <f>IF(SUM('B1.3'!$T163:$Y163)=6,'B1.3'!C163,"")</f>
        <v/>
      </c>
      <c r="E147" t="str">
        <f>IF(SUM('B1.3'!$T163:$Y163)=6,'B1.3'!D163,"")</f>
        <v/>
      </c>
      <c r="F147" t="str">
        <f>IF(SUM('B1.3'!$T163:$Y163)=6,'B1.3'!E163,"")</f>
        <v/>
      </c>
      <c r="G147" t="str">
        <f>IF(SUM('B1.3'!$T163:$Y163)=6,'B1.3'!F163,"")</f>
        <v/>
      </c>
      <c r="H147" t="str">
        <f>IF(SUM('B1.3'!$T163:$Y163)=6,'B1.3'!G163,"")</f>
        <v/>
      </c>
      <c r="I147" t="str">
        <f>IF(SUM('B1.3'!$T163:$Y163)=6,'B1.3'!H163,"")</f>
        <v/>
      </c>
    </row>
    <row r="148" spans="1:9" x14ac:dyDescent="0.25">
      <c r="A148" t="str">
        <f>IF(SUM('B1.3'!T164:Y164)=6,'Angaben KH-Standort'!$D$27,"")</f>
        <v/>
      </c>
      <c r="B148" t="str">
        <f>IF(SUM('B1.3'!T164:Y164)=6,'Angaben KH-Standort'!$D$26,"")</f>
        <v/>
      </c>
      <c r="C148" t="str">
        <f>IF(SUM('B1.3'!T164:Y164)=6,'Angaben KH-Standort'!$D$13,"")</f>
        <v/>
      </c>
      <c r="D148" t="str">
        <f>IF(SUM('B1.3'!$T164:$Y164)=6,'B1.3'!C164,"")</f>
        <v/>
      </c>
      <c r="E148" t="str">
        <f>IF(SUM('B1.3'!$T164:$Y164)=6,'B1.3'!D164,"")</f>
        <v/>
      </c>
      <c r="F148" t="str">
        <f>IF(SUM('B1.3'!$T164:$Y164)=6,'B1.3'!E164,"")</f>
        <v/>
      </c>
      <c r="G148" t="str">
        <f>IF(SUM('B1.3'!$T164:$Y164)=6,'B1.3'!F164,"")</f>
        <v/>
      </c>
      <c r="H148" t="str">
        <f>IF(SUM('B1.3'!$T164:$Y164)=6,'B1.3'!G164,"")</f>
        <v/>
      </c>
      <c r="I148" t="str">
        <f>IF(SUM('B1.3'!$T164:$Y164)=6,'B1.3'!H164,"")</f>
        <v/>
      </c>
    </row>
    <row r="149" spans="1:9" x14ac:dyDescent="0.25">
      <c r="A149" t="str">
        <f>IF(SUM('B1.3'!T165:Y165)=6,'Angaben KH-Standort'!$D$27,"")</f>
        <v/>
      </c>
      <c r="B149" t="str">
        <f>IF(SUM('B1.3'!T165:Y165)=6,'Angaben KH-Standort'!$D$26,"")</f>
        <v/>
      </c>
      <c r="C149" t="str">
        <f>IF(SUM('B1.3'!T165:Y165)=6,'Angaben KH-Standort'!$D$13,"")</f>
        <v/>
      </c>
      <c r="D149" t="str">
        <f>IF(SUM('B1.3'!$T165:$Y165)=6,'B1.3'!C165,"")</f>
        <v/>
      </c>
      <c r="E149" t="str">
        <f>IF(SUM('B1.3'!$T165:$Y165)=6,'B1.3'!D165,"")</f>
        <v/>
      </c>
      <c r="F149" t="str">
        <f>IF(SUM('B1.3'!$T165:$Y165)=6,'B1.3'!E165,"")</f>
        <v/>
      </c>
      <c r="G149" t="str">
        <f>IF(SUM('B1.3'!$T165:$Y165)=6,'B1.3'!F165,"")</f>
        <v/>
      </c>
      <c r="H149" t="str">
        <f>IF(SUM('B1.3'!$T165:$Y165)=6,'B1.3'!G165,"")</f>
        <v/>
      </c>
      <c r="I149" t="str">
        <f>IF(SUM('B1.3'!$T165:$Y165)=6,'B1.3'!H165,"")</f>
        <v/>
      </c>
    </row>
    <row r="150" spans="1:9" x14ac:dyDescent="0.25">
      <c r="A150" t="str">
        <f>IF(SUM('B1.3'!T166:Y166)=6,'Angaben KH-Standort'!$D$27,"")</f>
        <v/>
      </c>
      <c r="B150" t="str">
        <f>IF(SUM('B1.3'!T166:Y166)=6,'Angaben KH-Standort'!$D$26,"")</f>
        <v/>
      </c>
      <c r="C150" t="str">
        <f>IF(SUM('B1.3'!T166:Y166)=6,'Angaben KH-Standort'!$D$13,"")</f>
        <v/>
      </c>
      <c r="D150" t="str">
        <f>IF(SUM('B1.3'!$T166:$Y166)=6,'B1.3'!C166,"")</f>
        <v/>
      </c>
      <c r="E150" t="str">
        <f>IF(SUM('B1.3'!$T166:$Y166)=6,'B1.3'!D166,"")</f>
        <v/>
      </c>
      <c r="F150" t="str">
        <f>IF(SUM('B1.3'!$T166:$Y166)=6,'B1.3'!E166,"")</f>
        <v/>
      </c>
      <c r="G150" t="str">
        <f>IF(SUM('B1.3'!$T166:$Y166)=6,'B1.3'!F166,"")</f>
        <v/>
      </c>
      <c r="H150" t="str">
        <f>IF(SUM('B1.3'!$T166:$Y166)=6,'B1.3'!G166,"")</f>
        <v/>
      </c>
      <c r="I150" t="str">
        <f>IF(SUM('B1.3'!$T166:$Y166)=6,'B1.3'!H166,"")</f>
        <v/>
      </c>
    </row>
    <row r="151" spans="1:9" x14ac:dyDescent="0.25">
      <c r="A151" t="str">
        <f>IF(SUM('B1.3'!T167:Y167)=6,'Angaben KH-Standort'!$D$27,"")</f>
        <v/>
      </c>
      <c r="B151" t="str">
        <f>IF(SUM('B1.3'!T167:Y167)=6,'Angaben KH-Standort'!$D$26,"")</f>
        <v/>
      </c>
      <c r="C151" t="str">
        <f>IF(SUM('B1.3'!T167:Y167)=6,'Angaben KH-Standort'!$D$13,"")</f>
        <v/>
      </c>
      <c r="D151" t="str">
        <f>IF(SUM('B1.3'!$T167:$Y167)=6,'B1.3'!C167,"")</f>
        <v/>
      </c>
      <c r="E151" t="str">
        <f>IF(SUM('B1.3'!$T167:$Y167)=6,'B1.3'!D167,"")</f>
        <v/>
      </c>
      <c r="F151" t="str">
        <f>IF(SUM('B1.3'!$T167:$Y167)=6,'B1.3'!E167,"")</f>
        <v/>
      </c>
      <c r="G151" t="str">
        <f>IF(SUM('B1.3'!$T167:$Y167)=6,'B1.3'!F167,"")</f>
        <v/>
      </c>
      <c r="H151" t="str">
        <f>IF(SUM('B1.3'!$T167:$Y167)=6,'B1.3'!G167,"")</f>
        <v/>
      </c>
      <c r="I151" t="str">
        <f>IF(SUM('B1.3'!$T167:$Y167)=6,'B1.3'!H167,"")</f>
        <v/>
      </c>
    </row>
    <row r="152" spans="1:9" x14ac:dyDescent="0.25">
      <c r="A152" t="str">
        <f>IF(SUM('B1.3'!T168:Y168)=6,'Angaben KH-Standort'!$D$27,"")</f>
        <v/>
      </c>
      <c r="B152" t="str">
        <f>IF(SUM('B1.3'!T168:Y168)=6,'Angaben KH-Standort'!$D$26,"")</f>
        <v/>
      </c>
      <c r="C152" t="str">
        <f>IF(SUM('B1.3'!T168:Y168)=6,'Angaben KH-Standort'!$D$13,"")</f>
        <v/>
      </c>
      <c r="D152" t="str">
        <f>IF(SUM('B1.3'!$T168:$Y168)=6,'B1.3'!C168,"")</f>
        <v/>
      </c>
      <c r="E152" t="str">
        <f>IF(SUM('B1.3'!$T168:$Y168)=6,'B1.3'!D168,"")</f>
        <v/>
      </c>
      <c r="F152" t="str">
        <f>IF(SUM('B1.3'!$T168:$Y168)=6,'B1.3'!E168,"")</f>
        <v/>
      </c>
      <c r="G152" t="str">
        <f>IF(SUM('B1.3'!$T168:$Y168)=6,'B1.3'!F168,"")</f>
        <v/>
      </c>
      <c r="H152" t="str">
        <f>IF(SUM('B1.3'!$T168:$Y168)=6,'B1.3'!G168,"")</f>
        <v/>
      </c>
      <c r="I152" t="str">
        <f>IF(SUM('B1.3'!$T168:$Y168)=6,'B1.3'!H168,"")</f>
        <v/>
      </c>
    </row>
    <row r="153" spans="1:9" x14ac:dyDescent="0.25">
      <c r="A153" t="str">
        <f>IF(SUM('B1.3'!T169:Y169)=6,'Angaben KH-Standort'!$D$27,"")</f>
        <v/>
      </c>
      <c r="B153" t="str">
        <f>IF(SUM('B1.3'!T169:Y169)=6,'Angaben KH-Standort'!$D$26,"")</f>
        <v/>
      </c>
      <c r="C153" t="str">
        <f>IF(SUM('B1.3'!T169:Y169)=6,'Angaben KH-Standort'!$D$13,"")</f>
        <v/>
      </c>
      <c r="D153" t="str">
        <f>IF(SUM('B1.3'!$T169:$Y169)=6,'B1.3'!C169,"")</f>
        <v/>
      </c>
      <c r="E153" t="str">
        <f>IF(SUM('B1.3'!$T169:$Y169)=6,'B1.3'!D169,"")</f>
        <v/>
      </c>
      <c r="F153" t="str">
        <f>IF(SUM('B1.3'!$T169:$Y169)=6,'B1.3'!E169,"")</f>
        <v/>
      </c>
      <c r="G153" t="str">
        <f>IF(SUM('B1.3'!$T169:$Y169)=6,'B1.3'!F169,"")</f>
        <v/>
      </c>
      <c r="H153" t="str">
        <f>IF(SUM('B1.3'!$T169:$Y169)=6,'B1.3'!G169,"")</f>
        <v/>
      </c>
      <c r="I153" t="str">
        <f>IF(SUM('B1.3'!$T169:$Y169)=6,'B1.3'!H169,"")</f>
        <v/>
      </c>
    </row>
    <row r="154" spans="1:9" x14ac:dyDescent="0.25">
      <c r="A154" t="str">
        <f>IF(SUM('B1.3'!T170:Y170)=6,'Angaben KH-Standort'!$D$27,"")</f>
        <v/>
      </c>
      <c r="B154" t="str">
        <f>IF(SUM('B1.3'!T170:Y170)=6,'Angaben KH-Standort'!$D$26,"")</f>
        <v/>
      </c>
      <c r="C154" t="str">
        <f>IF(SUM('B1.3'!T170:Y170)=6,'Angaben KH-Standort'!$D$13,"")</f>
        <v/>
      </c>
      <c r="D154" t="str">
        <f>IF(SUM('B1.3'!$T170:$Y170)=6,'B1.3'!C170,"")</f>
        <v/>
      </c>
      <c r="E154" t="str">
        <f>IF(SUM('B1.3'!$T170:$Y170)=6,'B1.3'!D170,"")</f>
        <v/>
      </c>
      <c r="F154" t="str">
        <f>IF(SUM('B1.3'!$T170:$Y170)=6,'B1.3'!E170,"")</f>
        <v/>
      </c>
      <c r="G154" t="str">
        <f>IF(SUM('B1.3'!$T170:$Y170)=6,'B1.3'!F170,"")</f>
        <v/>
      </c>
      <c r="H154" t="str">
        <f>IF(SUM('B1.3'!$T170:$Y170)=6,'B1.3'!G170,"")</f>
        <v/>
      </c>
      <c r="I154" t="str">
        <f>IF(SUM('B1.3'!$T170:$Y170)=6,'B1.3'!H170,"")</f>
        <v/>
      </c>
    </row>
    <row r="155" spans="1:9" x14ac:dyDescent="0.25">
      <c r="A155" t="str">
        <f>IF(SUM('B1.3'!T171:Y171)=6,'Angaben KH-Standort'!$D$27,"")</f>
        <v/>
      </c>
      <c r="B155" t="str">
        <f>IF(SUM('B1.3'!T171:Y171)=6,'Angaben KH-Standort'!$D$26,"")</f>
        <v/>
      </c>
      <c r="C155" t="str">
        <f>IF(SUM('B1.3'!T171:Y171)=6,'Angaben KH-Standort'!$D$13,"")</f>
        <v/>
      </c>
      <c r="D155" t="str">
        <f>IF(SUM('B1.3'!$T171:$Y171)=6,'B1.3'!C171,"")</f>
        <v/>
      </c>
      <c r="E155" t="str">
        <f>IF(SUM('B1.3'!$T171:$Y171)=6,'B1.3'!D171,"")</f>
        <v/>
      </c>
      <c r="F155" t="str">
        <f>IF(SUM('B1.3'!$T171:$Y171)=6,'B1.3'!E171,"")</f>
        <v/>
      </c>
      <c r="G155" t="str">
        <f>IF(SUM('B1.3'!$T171:$Y171)=6,'B1.3'!F171,"")</f>
        <v/>
      </c>
      <c r="H155" t="str">
        <f>IF(SUM('B1.3'!$T171:$Y171)=6,'B1.3'!G171,"")</f>
        <v/>
      </c>
      <c r="I155" t="str">
        <f>IF(SUM('B1.3'!$T171:$Y171)=6,'B1.3'!H171,"")</f>
        <v/>
      </c>
    </row>
    <row r="156" spans="1:9" x14ac:dyDescent="0.25">
      <c r="A156" t="str">
        <f>IF(SUM('B1.3'!T172:Y172)=6,'Angaben KH-Standort'!$D$27,"")</f>
        <v/>
      </c>
      <c r="B156" t="str">
        <f>IF(SUM('B1.3'!T172:Y172)=6,'Angaben KH-Standort'!$D$26,"")</f>
        <v/>
      </c>
      <c r="C156" t="str">
        <f>IF(SUM('B1.3'!T172:Y172)=6,'Angaben KH-Standort'!$D$13,"")</f>
        <v/>
      </c>
      <c r="D156" t="str">
        <f>IF(SUM('B1.3'!$T172:$Y172)=6,'B1.3'!C172,"")</f>
        <v/>
      </c>
      <c r="E156" t="str">
        <f>IF(SUM('B1.3'!$T172:$Y172)=6,'B1.3'!D172,"")</f>
        <v/>
      </c>
      <c r="F156" t="str">
        <f>IF(SUM('B1.3'!$T172:$Y172)=6,'B1.3'!E172,"")</f>
        <v/>
      </c>
      <c r="G156" t="str">
        <f>IF(SUM('B1.3'!$T172:$Y172)=6,'B1.3'!F172,"")</f>
        <v/>
      </c>
      <c r="H156" t="str">
        <f>IF(SUM('B1.3'!$T172:$Y172)=6,'B1.3'!G172,"")</f>
        <v/>
      </c>
      <c r="I156" t="str">
        <f>IF(SUM('B1.3'!$T172:$Y172)=6,'B1.3'!H172,"")</f>
        <v/>
      </c>
    </row>
    <row r="157" spans="1:9" x14ac:dyDescent="0.25">
      <c r="A157" t="str">
        <f>IF(SUM('B1.3'!T173:Y173)=6,'Angaben KH-Standort'!$D$27,"")</f>
        <v/>
      </c>
      <c r="B157" t="str">
        <f>IF(SUM('B1.3'!T173:Y173)=6,'Angaben KH-Standort'!$D$26,"")</f>
        <v/>
      </c>
      <c r="C157" t="str">
        <f>IF(SUM('B1.3'!T173:Y173)=6,'Angaben KH-Standort'!$D$13,"")</f>
        <v/>
      </c>
      <c r="D157" t="str">
        <f>IF(SUM('B1.3'!$T173:$Y173)=6,'B1.3'!C173,"")</f>
        <v/>
      </c>
      <c r="E157" t="str">
        <f>IF(SUM('B1.3'!$T173:$Y173)=6,'B1.3'!D173,"")</f>
        <v/>
      </c>
      <c r="F157" t="str">
        <f>IF(SUM('B1.3'!$T173:$Y173)=6,'B1.3'!E173,"")</f>
        <v/>
      </c>
      <c r="G157" t="str">
        <f>IF(SUM('B1.3'!$T173:$Y173)=6,'B1.3'!F173,"")</f>
        <v/>
      </c>
      <c r="H157" t="str">
        <f>IF(SUM('B1.3'!$T173:$Y173)=6,'B1.3'!G173,"")</f>
        <v/>
      </c>
      <c r="I157" t="str">
        <f>IF(SUM('B1.3'!$T173:$Y173)=6,'B1.3'!H173,"")</f>
        <v/>
      </c>
    </row>
    <row r="158" spans="1:9" x14ac:dyDescent="0.25">
      <c r="A158" t="str">
        <f>IF(SUM('B1.3'!T174:Y174)=6,'Angaben KH-Standort'!$D$27,"")</f>
        <v/>
      </c>
      <c r="B158" t="str">
        <f>IF(SUM('B1.3'!T174:Y174)=6,'Angaben KH-Standort'!$D$26,"")</f>
        <v/>
      </c>
      <c r="C158" t="str">
        <f>IF(SUM('B1.3'!T174:Y174)=6,'Angaben KH-Standort'!$D$13,"")</f>
        <v/>
      </c>
      <c r="D158" t="str">
        <f>IF(SUM('B1.3'!$T174:$Y174)=6,'B1.3'!C174,"")</f>
        <v/>
      </c>
      <c r="E158" t="str">
        <f>IF(SUM('B1.3'!$T174:$Y174)=6,'B1.3'!D174,"")</f>
        <v/>
      </c>
      <c r="F158" t="str">
        <f>IF(SUM('B1.3'!$T174:$Y174)=6,'B1.3'!E174,"")</f>
        <v/>
      </c>
      <c r="G158" t="str">
        <f>IF(SUM('B1.3'!$T174:$Y174)=6,'B1.3'!F174,"")</f>
        <v/>
      </c>
      <c r="H158" t="str">
        <f>IF(SUM('B1.3'!$T174:$Y174)=6,'B1.3'!G174,"")</f>
        <v/>
      </c>
      <c r="I158" t="str">
        <f>IF(SUM('B1.3'!$T174:$Y174)=6,'B1.3'!H174,"")</f>
        <v/>
      </c>
    </row>
    <row r="159" spans="1:9" x14ac:dyDescent="0.25">
      <c r="A159" t="str">
        <f>IF(SUM('B1.3'!T175:Y175)=6,'Angaben KH-Standort'!$D$27,"")</f>
        <v/>
      </c>
      <c r="B159" t="str">
        <f>IF(SUM('B1.3'!T175:Y175)=6,'Angaben KH-Standort'!$D$26,"")</f>
        <v/>
      </c>
      <c r="C159" t="str">
        <f>IF(SUM('B1.3'!T175:Y175)=6,'Angaben KH-Standort'!$D$13,"")</f>
        <v/>
      </c>
      <c r="D159" t="str">
        <f>IF(SUM('B1.3'!$T175:$Y175)=6,'B1.3'!C175,"")</f>
        <v/>
      </c>
      <c r="E159" t="str">
        <f>IF(SUM('B1.3'!$T175:$Y175)=6,'B1.3'!D175,"")</f>
        <v/>
      </c>
      <c r="F159" t="str">
        <f>IF(SUM('B1.3'!$T175:$Y175)=6,'B1.3'!E175,"")</f>
        <v/>
      </c>
      <c r="G159" t="str">
        <f>IF(SUM('B1.3'!$T175:$Y175)=6,'B1.3'!F175,"")</f>
        <v/>
      </c>
      <c r="H159" t="str">
        <f>IF(SUM('B1.3'!$T175:$Y175)=6,'B1.3'!G175,"")</f>
        <v/>
      </c>
      <c r="I159" t="str">
        <f>IF(SUM('B1.3'!$T175:$Y175)=6,'B1.3'!H175,"")</f>
        <v/>
      </c>
    </row>
    <row r="160" spans="1:9" x14ac:dyDescent="0.25">
      <c r="A160" t="str">
        <f>IF(SUM('B1.3'!T176:Y176)=6,'Angaben KH-Standort'!$D$27,"")</f>
        <v/>
      </c>
      <c r="B160" t="str">
        <f>IF(SUM('B1.3'!T176:Y176)=6,'Angaben KH-Standort'!$D$26,"")</f>
        <v/>
      </c>
      <c r="C160" t="str">
        <f>IF(SUM('B1.3'!T176:Y176)=6,'Angaben KH-Standort'!$D$13,"")</f>
        <v/>
      </c>
      <c r="D160" t="str">
        <f>IF(SUM('B1.3'!$T176:$Y176)=6,'B1.3'!C176,"")</f>
        <v/>
      </c>
      <c r="E160" t="str">
        <f>IF(SUM('B1.3'!$T176:$Y176)=6,'B1.3'!D176,"")</f>
        <v/>
      </c>
      <c r="F160" t="str">
        <f>IF(SUM('B1.3'!$T176:$Y176)=6,'B1.3'!E176,"")</f>
        <v/>
      </c>
      <c r="G160" t="str">
        <f>IF(SUM('B1.3'!$T176:$Y176)=6,'B1.3'!F176,"")</f>
        <v/>
      </c>
      <c r="H160" t="str">
        <f>IF(SUM('B1.3'!$T176:$Y176)=6,'B1.3'!G176,"")</f>
        <v/>
      </c>
      <c r="I160" t="str">
        <f>IF(SUM('B1.3'!$T176:$Y176)=6,'B1.3'!H176,"")</f>
        <v/>
      </c>
    </row>
    <row r="161" spans="1:9" x14ac:dyDescent="0.25">
      <c r="A161" t="str">
        <f>IF(SUM('B1.3'!T177:Y177)=6,'Angaben KH-Standort'!$D$27,"")</f>
        <v/>
      </c>
      <c r="B161" t="str">
        <f>IF(SUM('B1.3'!T177:Y177)=6,'Angaben KH-Standort'!$D$26,"")</f>
        <v/>
      </c>
      <c r="C161" t="str">
        <f>IF(SUM('B1.3'!T177:Y177)=6,'Angaben KH-Standort'!$D$13,"")</f>
        <v/>
      </c>
      <c r="D161" t="str">
        <f>IF(SUM('B1.3'!$T177:$Y177)=6,'B1.3'!C177,"")</f>
        <v/>
      </c>
      <c r="E161" t="str">
        <f>IF(SUM('B1.3'!$T177:$Y177)=6,'B1.3'!D177,"")</f>
        <v/>
      </c>
      <c r="F161" t="str">
        <f>IF(SUM('B1.3'!$T177:$Y177)=6,'B1.3'!E177,"")</f>
        <v/>
      </c>
      <c r="G161" t="str">
        <f>IF(SUM('B1.3'!$T177:$Y177)=6,'B1.3'!F177,"")</f>
        <v/>
      </c>
      <c r="H161" t="str">
        <f>IF(SUM('B1.3'!$T177:$Y177)=6,'B1.3'!G177,"")</f>
        <v/>
      </c>
      <c r="I161" t="str">
        <f>IF(SUM('B1.3'!$T177:$Y177)=6,'B1.3'!H177,"")</f>
        <v/>
      </c>
    </row>
    <row r="162" spans="1:9" x14ac:dyDescent="0.25">
      <c r="A162" t="str">
        <f>IF(SUM('B1.3'!T178:Y178)=6,'Angaben KH-Standort'!$D$27,"")</f>
        <v/>
      </c>
      <c r="B162" t="str">
        <f>IF(SUM('B1.3'!T178:Y178)=6,'Angaben KH-Standort'!$D$26,"")</f>
        <v/>
      </c>
      <c r="C162" t="str">
        <f>IF(SUM('B1.3'!T178:Y178)=6,'Angaben KH-Standort'!$D$13,"")</f>
        <v/>
      </c>
      <c r="D162" t="str">
        <f>IF(SUM('B1.3'!$T178:$Y178)=6,'B1.3'!C178,"")</f>
        <v/>
      </c>
      <c r="E162" t="str">
        <f>IF(SUM('B1.3'!$T178:$Y178)=6,'B1.3'!D178,"")</f>
        <v/>
      </c>
      <c r="F162" t="str">
        <f>IF(SUM('B1.3'!$T178:$Y178)=6,'B1.3'!E178,"")</f>
        <v/>
      </c>
      <c r="G162" t="str">
        <f>IF(SUM('B1.3'!$T178:$Y178)=6,'B1.3'!F178,"")</f>
        <v/>
      </c>
      <c r="H162" t="str">
        <f>IF(SUM('B1.3'!$T178:$Y178)=6,'B1.3'!G178,"")</f>
        <v/>
      </c>
      <c r="I162" t="str">
        <f>IF(SUM('B1.3'!$T178:$Y178)=6,'B1.3'!H178,"")</f>
        <v/>
      </c>
    </row>
    <row r="163" spans="1:9" x14ac:dyDescent="0.25">
      <c r="A163" t="str">
        <f>IF(SUM('B1.3'!T179:Y179)=6,'Angaben KH-Standort'!$D$27,"")</f>
        <v/>
      </c>
      <c r="B163" t="str">
        <f>IF(SUM('B1.3'!T179:Y179)=6,'Angaben KH-Standort'!$D$26,"")</f>
        <v/>
      </c>
      <c r="C163" t="str">
        <f>IF(SUM('B1.3'!T179:Y179)=6,'Angaben KH-Standort'!$D$13,"")</f>
        <v/>
      </c>
      <c r="D163" t="str">
        <f>IF(SUM('B1.3'!$T179:$Y179)=6,'B1.3'!C179,"")</f>
        <v/>
      </c>
      <c r="E163" t="str">
        <f>IF(SUM('B1.3'!$T179:$Y179)=6,'B1.3'!D179,"")</f>
        <v/>
      </c>
      <c r="F163" t="str">
        <f>IF(SUM('B1.3'!$T179:$Y179)=6,'B1.3'!E179,"")</f>
        <v/>
      </c>
      <c r="G163" t="str">
        <f>IF(SUM('B1.3'!$T179:$Y179)=6,'B1.3'!F179,"")</f>
        <v/>
      </c>
      <c r="H163" t="str">
        <f>IF(SUM('B1.3'!$T179:$Y179)=6,'B1.3'!G179,"")</f>
        <v/>
      </c>
      <c r="I163" t="str">
        <f>IF(SUM('B1.3'!$T179:$Y179)=6,'B1.3'!H179,"")</f>
        <v/>
      </c>
    </row>
    <row r="164" spans="1:9" x14ac:dyDescent="0.25">
      <c r="A164" t="str">
        <f>IF(SUM('B1.3'!T180:Y180)=6,'Angaben KH-Standort'!$D$27,"")</f>
        <v/>
      </c>
      <c r="B164" t="str">
        <f>IF(SUM('B1.3'!T180:Y180)=6,'Angaben KH-Standort'!$D$26,"")</f>
        <v/>
      </c>
      <c r="C164" t="str">
        <f>IF(SUM('B1.3'!T180:Y180)=6,'Angaben KH-Standort'!$D$13,"")</f>
        <v/>
      </c>
      <c r="D164" t="str">
        <f>IF(SUM('B1.3'!$T180:$Y180)=6,'B1.3'!C180,"")</f>
        <v/>
      </c>
      <c r="E164" t="str">
        <f>IF(SUM('B1.3'!$T180:$Y180)=6,'B1.3'!D180,"")</f>
        <v/>
      </c>
      <c r="F164" t="str">
        <f>IF(SUM('B1.3'!$T180:$Y180)=6,'B1.3'!E180,"")</f>
        <v/>
      </c>
      <c r="G164" t="str">
        <f>IF(SUM('B1.3'!$T180:$Y180)=6,'B1.3'!F180,"")</f>
        <v/>
      </c>
      <c r="H164" t="str">
        <f>IF(SUM('B1.3'!$T180:$Y180)=6,'B1.3'!G180,"")</f>
        <v/>
      </c>
      <c r="I164" t="str">
        <f>IF(SUM('B1.3'!$T180:$Y180)=6,'B1.3'!H180,"")</f>
        <v/>
      </c>
    </row>
    <row r="165" spans="1:9" x14ac:dyDescent="0.25">
      <c r="A165" t="str">
        <f>IF(SUM('B1.3'!T181:Y181)=6,'Angaben KH-Standort'!$D$27,"")</f>
        <v/>
      </c>
      <c r="B165" t="str">
        <f>IF(SUM('B1.3'!T181:Y181)=6,'Angaben KH-Standort'!$D$26,"")</f>
        <v/>
      </c>
      <c r="C165" t="str">
        <f>IF(SUM('B1.3'!T181:Y181)=6,'Angaben KH-Standort'!$D$13,"")</f>
        <v/>
      </c>
      <c r="D165" t="str">
        <f>IF(SUM('B1.3'!$T181:$Y181)=6,'B1.3'!C181,"")</f>
        <v/>
      </c>
      <c r="E165" t="str">
        <f>IF(SUM('B1.3'!$T181:$Y181)=6,'B1.3'!D181,"")</f>
        <v/>
      </c>
      <c r="F165" t="str">
        <f>IF(SUM('B1.3'!$T181:$Y181)=6,'B1.3'!E181,"")</f>
        <v/>
      </c>
      <c r="G165" t="str">
        <f>IF(SUM('B1.3'!$T181:$Y181)=6,'B1.3'!F181,"")</f>
        <v/>
      </c>
      <c r="H165" t="str">
        <f>IF(SUM('B1.3'!$T181:$Y181)=6,'B1.3'!G181,"")</f>
        <v/>
      </c>
      <c r="I165" t="str">
        <f>IF(SUM('B1.3'!$T181:$Y181)=6,'B1.3'!H181,"")</f>
        <v/>
      </c>
    </row>
    <row r="166" spans="1:9" x14ac:dyDescent="0.25">
      <c r="A166" t="str">
        <f>IF(SUM('B1.3'!T182:Y182)=6,'Angaben KH-Standort'!$D$27,"")</f>
        <v/>
      </c>
      <c r="B166" t="str">
        <f>IF(SUM('B1.3'!T182:Y182)=6,'Angaben KH-Standort'!$D$26,"")</f>
        <v/>
      </c>
      <c r="C166" t="str">
        <f>IF(SUM('B1.3'!T182:Y182)=6,'Angaben KH-Standort'!$D$13,"")</f>
        <v/>
      </c>
      <c r="D166" t="str">
        <f>IF(SUM('B1.3'!$T182:$Y182)=6,'B1.3'!C182,"")</f>
        <v/>
      </c>
      <c r="E166" t="str">
        <f>IF(SUM('B1.3'!$T182:$Y182)=6,'B1.3'!D182,"")</f>
        <v/>
      </c>
      <c r="F166" t="str">
        <f>IF(SUM('B1.3'!$T182:$Y182)=6,'B1.3'!E182,"")</f>
        <v/>
      </c>
      <c r="G166" t="str">
        <f>IF(SUM('B1.3'!$T182:$Y182)=6,'B1.3'!F182,"")</f>
        <v/>
      </c>
      <c r="H166" t="str">
        <f>IF(SUM('B1.3'!$T182:$Y182)=6,'B1.3'!G182,"")</f>
        <v/>
      </c>
      <c r="I166" t="str">
        <f>IF(SUM('B1.3'!$T182:$Y182)=6,'B1.3'!H182,"")</f>
        <v/>
      </c>
    </row>
    <row r="167" spans="1:9" x14ac:dyDescent="0.25">
      <c r="A167" t="str">
        <f>IF(SUM('B1.3'!T183:Y183)=6,'Angaben KH-Standort'!$D$27,"")</f>
        <v/>
      </c>
      <c r="B167" t="str">
        <f>IF(SUM('B1.3'!T183:Y183)=6,'Angaben KH-Standort'!$D$26,"")</f>
        <v/>
      </c>
      <c r="C167" t="str">
        <f>IF(SUM('B1.3'!T183:Y183)=6,'Angaben KH-Standort'!$D$13,"")</f>
        <v/>
      </c>
      <c r="D167" t="str">
        <f>IF(SUM('B1.3'!$T183:$Y183)=6,'B1.3'!C183,"")</f>
        <v/>
      </c>
      <c r="E167" t="str">
        <f>IF(SUM('B1.3'!$T183:$Y183)=6,'B1.3'!D183,"")</f>
        <v/>
      </c>
      <c r="F167" t="str">
        <f>IF(SUM('B1.3'!$T183:$Y183)=6,'B1.3'!E183,"")</f>
        <v/>
      </c>
      <c r="G167" t="str">
        <f>IF(SUM('B1.3'!$T183:$Y183)=6,'B1.3'!F183,"")</f>
        <v/>
      </c>
      <c r="H167" t="str">
        <f>IF(SUM('B1.3'!$T183:$Y183)=6,'B1.3'!G183,"")</f>
        <v/>
      </c>
      <c r="I167" t="str">
        <f>IF(SUM('B1.3'!$T183:$Y183)=6,'B1.3'!H183,"")</f>
        <v/>
      </c>
    </row>
    <row r="168" spans="1:9" x14ac:dyDescent="0.25">
      <c r="A168" t="str">
        <f>IF(SUM('B1.3'!T184:Y184)=6,'Angaben KH-Standort'!$D$27,"")</f>
        <v/>
      </c>
      <c r="B168" t="str">
        <f>IF(SUM('B1.3'!T184:Y184)=6,'Angaben KH-Standort'!$D$26,"")</f>
        <v/>
      </c>
      <c r="C168" t="str">
        <f>IF(SUM('B1.3'!T184:Y184)=6,'Angaben KH-Standort'!$D$13,"")</f>
        <v/>
      </c>
      <c r="D168" t="str">
        <f>IF(SUM('B1.3'!$T184:$Y184)=6,'B1.3'!C184,"")</f>
        <v/>
      </c>
      <c r="E168" t="str">
        <f>IF(SUM('B1.3'!$T184:$Y184)=6,'B1.3'!D184,"")</f>
        <v/>
      </c>
      <c r="F168" t="str">
        <f>IF(SUM('B1.3'!$T184:$Y184)=6,'B1.3'!E184,"")</f>
        <v/>
      </c>
      <c r="G168" t="str">
        <f>IF(SUM('B1.3'!$T184:$Y184)=6,'B1.3'!F184,"")</f>
        <v/>
      </c>
      <c r="H168" t="str">
        <f>IF(SUM('B1.3'!$T184:$Y184)=6,'B1.3'!G184,"")</f>
        <v/>
      </c>
      <c r="I168" t="str">
        <f>IF(SUM('B1.3'!$T184:$Y184)=6,'B1.3'!H184,"")</f>
        <v/>
      </c>
    </row>
    <row r="169" spans="1:9" x14ac:dyDescent="0.25">
      <c r="A169" t="str">
        <f>IF(SUM('B1.3'!T185:Y185)=6,'Angaben KH-Standort'!$D$27,"")</f>
        <v/>
      </c>
      <c r="B169" t="str">
        <f>IF(SUM('B1.3'!T185:Y185)=6,'Angaben KH-Standort'!$D$26,"")</f>
        <v/>
      </c>
      <c r="C169" t="str">
        <f>IF(SUM('B1.3'!T185:Y185)=6,'Angaben KH-Standort'!$D$13,"")</f>
        <v/>
      </c>
      <c r="D169" t="str">
        <f>IF(SUM('B1.3'!$T185:$Y185)=6,'B1.3'!C185,"")</f>
        <v/>
      </c>
      <c r="E169" t="str">
        <f>IF(SUM('B1.3'!$T185:$Y185)=6,'B1.3'!D185,"")</f>
        <v/>
      </c>
      <c r="F169" t="str">
        <f>IF(SUM('B1.3'!$T185:$Y185)=6,'B1.3'!E185,"")</f>
        <v/>
      </c>
      <c r="G169" t="str">
        <f>IF(SUM('B1.3'!$T185:$Y185)=6,'B1.3'!F185,"")</f>
        <v/>
      </c>
      <c r="H169" t="str">
        <f>IF(SUM('B1.3'!$T185:$Y185)=6,'B1.3'!G185,"")</f>
        <v/>
      </c>
      <c r="I169" t="str">
        <f>IF(SUM('B1.3'!$T185:$Y185)=6,'B1.3'!H185,"")</f>
        <v/>
      </c>
    </row>
    <row r="170" spans="1:9" x14ac:dyDescent="0.25">
      <c r="A170" t="str">
        <f>IF(SUM('B1.3'!T186:Y186)=6,'Angaben KH-Standort'!$D$27,"")</f>
        <v/>
      </c>
      <c r="B170" t="str">
        <f>IF(SUM('B1.3'!T186:Y186)=6,'Angaben KH-Standort'!$D$26,"")</f>
        <v/>
      </c>
      <c r="C170" t="str">
        <f>IF(SUM('B1.3'!T186:Y186)=6,'Angaben KH-Standort'!$D$13,"")</f>
        <v/>
      </c>
      <c r="D170" t="str">
        <f>IF(SUM('B1.3'!$T186:$Y186)=6,'B1.3'!C186,"")</f>
        <v/>
      </c>
      <c r="E170" t="str">
        <f>IF(SUM('B1.3'!$T186:$Y186)=6,'B1.3'!D186,"")</f>
        <v/>
      </c>
      <c r="F170" t="str">
        <f>IF(SUM('B1.3'!$T186:$Y186)=6,'B1.3'!E186,"")</f>
        <v/>
      </c>
      <c r="G170" t="str">
        <f>IF(SUM('B1.3'!$T186:$Y186)=6,'B1.3'!F186,"")</f>
        <v/>
      </c>
      <c r="H170" t="str">
        <f>IF(SUM('B1.3'!$T186:$Y186)=6,'B1.3'!G186,"")</f>
        <v/>
      </c>
      <c r="I170" t="str">
        <f>IF(SUM('B1.3'!$T186:$Y186)=6,'B1.3'!H186,"")</f>
        <v/>
      </c>
    </row>
    <row r="171" spans="1:9" x14ac:dyDescent="0.25">
      <c r="A171" t="str">
        <f>IF(SUM('B1.3'!T187:Y187)=6,'Angaben KH-Standort'!$D$27,"")</f>
        <v/>
      </c>
      <c r="B171" t="str">
        <f>IF(SUM('B1.3'!T187:Y187)=6,'Angaben KH-Standort'!$D$26,"")</f>
        <v/>
      </c>
      <c r="C171" t="str">
        <f>IF(SUM('B1.3'!T187:Y187)=6,'Angaben KH-Standort'!$D$13,"")</f>
        <v/>
      </c>
      <c r="D171" t="str">
        <f>IF(SUM('B1.3'!$T187:$Y187)=6,'B1.3'!C187,"")</f>
        <v/>
      </c>
      <c r="E171" t="str">
        <f>IF(SUM('B1.3'!$T187:$Y187)=6,'B1.3'!D187,"")</f>
        <v/>
      </c>
      <c r="F171" t="str">
        <f>IF(SUM('B1.3'!$T187:$Y187)=6,'B1.3'!E187,"")</f>
        <v/>
      </c>
      <c r="G171" t="str">
        <f>IF(SUM('B1.3'!$T187:$Y187)=6,'B1.3'!F187,"")</f>
        <v/>
      </c>
      <c r="H171" t="str">
        <f>IF(SUM('B1.3'!$T187:$Y187)=6,'B1.3'!G187,"")</f>
        <v/>
      </c>
      <c r="I171" t="str">
        <f>IF(SUM('B1.3'!$T187:$Y187)=6,'B1.3'!H187,"")</f>
        <v/>
      </c>
    </row>
    <row r="172" spans="1:9" x14ac:dyDescent="0.25">
      <c r="A172" t="str">
        <f>IF(SUM('B1.3'!T188:Y188)=6,'Angaben KH-Standort'!$D$27,"")</f>
        <v/>
      </c>
      <c r="B172" t="str">
        <f>IF(SUM('B1.3'!T188:Y188)=6,'Angaben KH-Standort'!$D$26,"")</f>
        <v/>
      </c>
      <c r="C172" t="str">
        <f>IF(SUM('B1.3'!T188:Y188)=6,'Angaben KH-Standort'!$D$13,"")</f>
        <v/>
      </c>
      <c r="D172" t="str">
        <f>IF(SUM('B1.3'!$T188:$Y188)=6,'B1.3'!C188,"")</f>
        <v/>
      </c>
      <c r="E172" t="str">
        <f>IF(SUM('B1.3'!$T188:$Y188)=6,'B1.3'!D188,"")</f>
        <v/>
      </c>
      <c r="F172" t="str">
        <f>IF(SUM('B1.3'!$T188:$Y188)=6,'B1.3'!E188,"")</f>
        <v/>
      </c>
      <c r="G172" t="str">
        <f>IF(SUM('B1.3'!$T188:$Y188)=6,'B1.3'!F188,"")</f>
        <v/>
      </c>
      <c r="H172" t="str">
        <f>IF(SUM('B1.3'!$T188:$Y188)=6,'B1.3'!G188,"")</f>
        <v/>
      </c>
      <c r="I172" t="str">
        <f>IF(SUM('B1.3'!$T188:$Y188)=6,'B1.3'!H188,"")</f>
        <v/>
      </c>
    </row>
    <row r="173" spans="1:9" x14ac:dyDescent="0.25">
      <c r="A173" t="str">
        <f>IF(SUM('B1.3'!T189:Y189)=6,'Angaben KH-Standort'!$D$27,"")</f>
        <v/>
      </c>
      <c r="B173" t="str">
        <f>IF(SUM('B1.3'!T189:Y189)=6,'Angaben KH-Standort'!$D$26,"")</f>
        <v/>
      </c>
      <c r="C173" t="str">
        <f>IF(SUM('B1.3'!T189:Y189)=6,'Angaben KH-Standort'!$D$13,"")</f>
        <v/>
      </c>
      <c r="D173" t="str">
        <f>IF(SUM('B1.3'!$T189:$Y189)=6,'B1.3'!C189,"")</f>
        <v/>
      </c>
      <c r="E173" t="str">
        <f>IF(SUM('B1.3'!$T189:$Y189)=6,'B1.3'!D189,"")</f>
        <v/>
      </c>
      <c r="F173" t="str">
        <f>IF(SUM('B1.3'!$T189:$Y189)=6,'B1.3'!E189,"")</f>
        <v/>
      </c>
      <c r="G173" t="str">
        <f>IF(SUM('B1.3'!$T189:$Y189)=6,'B1.3'!F189,"")</f>
        <v/>
      </c>
      <c r="H173" t="str">
        <f>IF(SUM('B1.3'!$T189:$Y189)=6,'B1.3'!G189,"")</f>
        <v/>
      </c>
      <c r="I173" t="str">
        <f>IF(SUM('B1.3'!$T189:$Y189)=6,'B1.3'!H189,"")</f>
        <v/>
      </c>
    </row>
    <row r="174" spans="1:9" x14ac:dyDescent="0.25">
      <c r="A174" t="str">
        <f>IF(SUM('B1.3'!T190:Y190)=6,'Angaben KH-Standort'!$D$27,"")</f>
        <v/>
      </c>
      <c r="B174" t="str">
        <f>IF(SUM('B1.3'!T190:Y190)=6,'Angaben KH-Standort'!$D$26,"")</f>
        <v/>
      </c>
      <c r="C174" t="str">
        <f>IF(SUM('B1.3'!T190:Y190)=6,'Angaben KH-Standort'!$D$13,"")</f>
        <v/>
      </c>
      <c r="D174" t="str">
        <f>IF(SUM('B1.3'!$T190:$Y190)=6,'B1.3'!C190,"")</f>
        <v/>
      </c>
      <c r="E174" t="str">
        <f>IF(SUM('B1.3'!$T190:$Y190)=6,'B1.3'!D190,"")</f>
        <v/>
      </c>
      <c r="F174" t="str">
        <f>IF(SUM('B1.3'!$T190:$Y190)=6,'B1.3'!E190,"")</f>
        <v/>
      </c>
      <c r="G174" t="str">
        <f>IF(SUM('B1.3'!$T190:$Y190)=6,'B1.3'!F190,"")</f>
        <v/>
      </c>
      <c r="H174" t="str">
        <f>IF(SUM('B1.3'!$T190:$Y190)=6,'B1.3'!G190,"")</f>
        <v/>
      </c>
      <c r="I174" t="str">
        <f>IF(SUM('B1.3'!$T190:$Y190)=6,'B1.3'!H190,"")</f>
        <v/>
      </c>
    </row>
    <row r="175" spans="1:9" x14ac:dyDescent="0.25">
      <c r="A175" t="str">
        <f>IF(SUM('B1.3'!T191:Y191)=6,'Angaben KH-Standort'!$D$27,"")</f>
        <v/>
      </c>
      <c r="B175" t="str">
        <f>IF(SUM('B1.3'!T191:Y191)=6,'Angaben KH-Standort'!$D$26,"")</f>
        <v/>
      </c>
      <c r="C175" t="str">
        <f>IF(SUM('B1.3'!T191:Y191)=6,'Angaben KH-Standort'!$D$13,"")</f>
        <v/>
      </c>
      <c r="D175" t="str">
        <f>IF(SUM('B1.3'!$T191:$Y191)=6,'B1.3'!C191,"")</f>
        <v/>
      </c>
      <c r="E175" t="str">
        <f>IF(SUM('B1.3'!$T191:$Y191)=6,'B1.3'!D191,"")</f>
        <v/>
      </c>
      <c r="F175" t="str">
        <f>IF(SUM('B1.3'!$T191:$Y191)=6,'B1.3'!E191,"")</f>
        <v/>
      </c>
      <c r="G175" t="str">
        <f>IF(SUM('B1.3'!$T191:$Y191)=6,'B1.3'!F191,"")</f>
        <v/>
      </c>
      <c r="H175" t="str">
        <f>IF(SUM('B1.3'!$T191:$Y191)=6,'B1.3'!G191,"")</f>
        <v/>
      </c>
      <c r="I175" t="str">
        <f>IF(SUM('B1.3'!$T191:$Y191)=6,'B1.3'!H191,"")</f>
        <v/>
      </c>
    </row>
    <row r="176" spans="1:9" x14ac:dyDescent="0.25">
      <c r="A176" t="str">
        <f>IF(SUM('B1.3'!T192:Y192)=6,'Angaben KH-Standort'!$D$27,"")</f>
        <v/>
      </c>
      <c r="B176" t="str">
        <f>IF(SUM('B1.3'!T192:Y192)=6,'Angaben KH-Standort'!$D$26,"")</f>
        <v/>
      </c>
      <c r="C176" t="str">
        <f>IF(SUM('B1.3'!T192:Y192)=6,'Angaben KH-Standort'!$D$13,"")</f>
        <v/>
      </c>
      <c r="D176" t="str">
        <f>IF(SUM('B1.3'!$T192:$Y192)=6,'B1.3'!C192,"")</f>
        <v/>
      </c>
      <c r="E176" t="str">
        <f>IF(SUM('B1.3'!$T192:$Y192)=6,'B1.3'!D192,"")</f>
        <v/>
      </c>
      <c r="F176" t="str">
        <f>IF(SUM('B1.3'!$T192:$Y192)=6,'B1.3'!E192,"")</f>
        <v/>
      </c>
      <c r="G176" t="str">
        <f>IF(SUM('B1.3'!$T192:$Y192)=6,'B1.3'!F192,"")</f>
        <v/>
      </c>
      <c r="H176" t="str">
        <f>IF(SUM('B1.3'!$T192:$Y192)=6,'B1.3'!G192,"")</f>
        <v/>
      </c>
      <c r="I176" t="str">
        <f>IF(SUM('B1.3'!$T192:$Y192)=6,'B1.3'!H192,"")</f>
        <v/>
      </c>
    </row>
    <row r="177" spans="1:9" x14ac:dyDescent="0.25">
      <c r="A177" t="str">
        <f>IF(SUM('B1.3'!T193:Y193)=6,'Angaben KH-Standort'!$D$27,"")</f>
        <v/>
      </c>
      <c r="B177" t="str">
        <f>IF(SUM('B1.3'!T193:Y193)=6,'Angaben KH-Standort'!$D$26,"")</f>
        <v/>
      </c>
      <c r="C177" t="str">
        <f>IF(SUM('B1.3'!T193:Y193)=6,'Angaben KH-Standort'!$D$13,"")</f>
        <v/>
      </c>
      <c r="D177" t="str">
        <f>IF(SUM('B1.3'!$T193:$Y193)=6,'B1.3'!C193,"")</f>
        <v/>
      </c>
      <c r="E177" t="str">
        <f>IF(SUM('B1.3'!$T193:$Y193)=6,'B1.3'!D193,"")</f>
        <v/>
      </c>
      <c r="F177" t="str">
        <f>IF(SUM('B1.3'!$T193:$Y193)=6,'B1.3'!E193,"")</f>
        <v/>
      </c>
      <c r="G177" t="str">
        <f>IF(SUM('B1.3'!$T193:$Y193)=6,'B1.3'!F193,"")</f>
        <v/>
      </c>
      <c r="H177" t="str">
        <f>IF(SUM('B1.3'!$T193:$Y193)=6,'B1.3'!G193,"")</f>
        <v/>
      </c>
      <c r="I177" t="str">
        <f>IF(SUM('B1.3'!$T193:$Y193)=6,'B1.3'!H193,"")</f>
        <v/>
      </c>
    </row>
    <row r="178" spans="1:9" x14ac:dyDescent="0.25">
      <c r="A178" t="str">
        <f>IF(SUM('B1.3'!T194:Y194)=6,'Angaben KH-Standort'!$D$27,"")</f>
        <v/>
      </c>
      <c r="B178" t="str">
        <f>IF(SUM('B1.3'!T194:Y194)=6,'Angaben KH-Standort'!$D$26,"")</f>
        <v/>
      </c>
      <c r="C178" t="str">
        <f>IF(SUM('B1.3'!T194:Y194)=6,'Angaben KH-Standort'!$D$13,"")</f>
        <v/>
      </c>
      <c r="D178" t="str">
        <f>IF(SUM('B1.3'!$T194:$Y194)=6,'B1.3'!C194,"")</f>
        <v/>
      </c>
      <c r="E178" t="str">
        <f>IF(SUM('B1.3'!$T194:$Y194)=6,'B1.3'!D194,"")</f>
        <v/>
      </c>
      <c r="F178" t="str">
        <f>IF(SUM('B1.3'!$T194:$Y194)=6,'B1.3'!E194,"")</f>
        <v/>
      </c>
      <c r="G178" t="str">
        <f>IF(SUM('B1.3'!$T194:$Y194)=6,'B1.3'!F194,"")</f>
        <v/>
      </c>
      <c r="H178" t="str">
        <f>IF(SUM('B1.3'!$T194:$Y194)=6,'B1.3'!G194,"")</f>
        <v/>
      </c>
      <c r="I178" t="str">
        <f>IF(SUM('B1.3'!$T194:$Y194)=6,'B1.3'!H194,"")</f>
        <v/>
      </c>
    </row>
    <row r="179" spans="1:9" x14ac:dyDescent="0.25">
      <c r="A179" t="str">
        <f>IF(SUM('B1.3'!T195:Y195)=6,'Angaben KH-Standort'!$D$27,"")</f>
        <v/>
      </c>
      <c r="B179" t="str">
        <f>IF(SUM('B1.3'!T195:Y195)=6,'Angaben KH-Standort'!$D$26,"")</f>
        <v/>
      </c>
      <c r="C179" t="str">
        <f>IF(SUM('B1.3'!T195:Y195)=6,'Angaben KH-Standort'!$D$13,"")</f>
        <v/>
      </c>
      <c r="D179" t="str">
        <f>IF(SUM('B1.3'!$T195:$Y195)=6,'B1.3'!C195,"")</f>
        <v/>
      </c>
      <c r="E179" t="str">
        <f>IF(SUM('B1.3'!$T195:$Y195)=6,'B1.3'!D195,"")</f>
        <v/>
      </c>
      <c r="F179" t="str">
        <f>IF(SUM('B1.3'!$T195:$Y195)=6,'B1.3'!E195,"")</f>
        <v/>
      </c>
      <c r="G179" t="str">
        <f>IF(SUM('B1.3'!$T195:$Y195)=6,'B1.3'!F195,"")</f>
        <v/>
      </c>
      <c r="H179" t="str">
        <f>IF(SUM('B1.3'!$T195:$Y195)=6,'B1.3'!G195,"")</f>
        <v/>
      </c>
      <c r="I179" t="str">
        <f>IF(SUM('B1.3'!$T195:$Y195)=6,'B1.3'!H195,"")</f>
        <v/>
      </c>
    </row>
    <row r="180" spans="1:9" x14ac:dyDescent="0.25">
      <c r="A180" t="str">
        <f>IF(SUM('B1.3'!T196:Y196)=6,'Angaben KH-Standort'!$D$27,"")</f>
        <v/>
      </c>
      <c r="B180" t="str">
        <f>IF(SUM('B1.3'!T196:Y196)=6,'Angaben KH-Standort'!$D$26,"")</f>
        <v/>
      </c>
      <c r="C180" t="str">
        <f>IF(SUM('B1.3'!T196:Y196)=6,'Angaben KH-Standort'!$D$13,"")</f>
        <v/>
      </c>
      <c r="D180" t="str">
        <f>IF(SUM('B1.3'!$T196:$Y196)=6,'B1.3'!C196,"")</f>
        <v/>
      </c>
      <c r="E180" t="str">
        <f>IF(SUM('B1.3'!$T196:$Y196)=6,'B1.3'!D196,"")</f>
        <v/>
      </c>
      <c r="F180" t="str">
        <f>IF(SUM('B1.3'!$T196:$Y196)=6,'B1.3'!E196,"")</f>
        <v/>
      </c>
      <c r="G180" t="str">
        <f>IF(SUM('B1.3'!$T196:$Y196)=6,'B1.3'!F196,"")</f>
        <v/>
      </c>
      <c r="H180" t="str">
        <f>IF(SUM('B1.3'!$T196:$Y196)=6,'B1.3'!G196,"")</f>
        <v/>
      </c>
      <c r="I180" t="str">
        <f>IF(SUM('B1.3'!$T196:$Y196)=6,'B1.3'!H196,"")</f>
        <v/>
      </c>
    </row>
    <row r="181" spans="1:9" x14ac:dyDescent="0.25">
      <c r="A181" t="str">
        <f>IF(SUM('B1.3'!T197:Y197)=6,'Angaben KH-Standort'!$D$27,"")</f>
        <v/>
      </c>
      <c r="B181" t="str">
        <f>IF(SUM('B1.3'!T197:Y197)=6,'Angaben KH-Standort'!$D$26,"")</f>
        <v/>
      </c>
      <c r="C181" t="str">
        <f>IF(SUM('B1.3'!T197:Y197)=6,'Angaben KH-Standort'!$D$13,"")</f>
        <v/>
      </c>
      <c r="D181" t="str">
        <f>IF(SUM('B1.3'!$T197:$Y197)=6,'B1.3'!C197,"")</f>
        <v/>
      </c>
      <c r="E181" t="str">
        <f>IF(SUM('B1.3'!$T197:$Y197)=6,'B1.3'!D197,"")</f>
        <v/>
      </c>
      <c r="F181" t="str">
        <f>IF(SUM('B1.3'!$T197:$Y197)=6,'B1.3'!E197,"")</f>
        <v/>
      </c>
      <c r="G181" t="str">
        <f>IF(SUM('B1.3'!$T197:$Y197)=6,'B1.3'!F197,"")</f>
        <v/>
      </c>
      <c r="H181" t="str">
        <f>IF(SUM('B1.3'!$T197:$Y197)=6,'B1.3'!G197,"")</f>
        <v/>
      </c>
      <c r="I181" t="str">
        <f>IF(SUM('B1.3'!$T197:$Y197)=6,'B1.3'!H197,"")</f>
        <v/>
      </c>
    </row>
    <row r="182" spans="1:9" x14ac:dyDescent="0.25">
      <c r="A182" t="str">
        <f>IF(SUM('B1.3'!T198:Y198)=6,'Angaben KH-Standort'!$D$27,"")</f>
        <v/>
      </c>
      <c r="B182" t="str">
        <f>IF(SUM('B1.3'!T198:Y198)=6,'Angaben KH-Standort'!$D$26,"")</f>
        <v/>
      </c>
      <c r="C182" t="str">
        <f>IF(SUM('B1.3'!T198:Y198)=6,'Angaben KH-Standort'!$D$13,"")</f>
        <v/>
      </c>
      <c r="D182" t="str">
        <f>IF(SUM('B1.3'!$T198:$Y198)=6,'B1.3'!C198,"")</f>
        <v/>
      </c>
      <c r="E182" t="str">
        <f>IF(SUM('B1.3'!$T198:$Y198)=6,'B1.3'!D198,"")</f>
        <v/>
      </c>
      <c r="F182" t="str">
        <f>IF(SUM('B1.3'!$T198:$Y198)=6,'B1.3'!E198,"")</f>
        <v/>
      </c>
      <c r="G182" t="str">
        <f>IF(SUM('B1.3'!$T198:$Y198)=6,'B1.3'!F198,"")</f>
        <v/>
      </c>
      <c r="H182" t="str">
        <f>IF(SUM('B1.3'!$T198:$Y198)=6,'B1.3'!G198,"")</f>
        <v/>
      </c>
      <c r="I182" t="str">
        <f>IF(SUM('B1.3'!$T198:$Y198)=6,'B1.3'!H198,"")</f>
        <v/>
      </c>
    </row>
    <row r="183" spans="1:9" x14ac:dyDescent="0.25">
      <c r="A183" t="str">
        <f>IF(SUM('B1.3'!T199:Y199)=6,'Angaben KH-Standort'!$D$27,"")</f>
        <v/>
      </c>
      <c r="B183" t="str">
        <f>IF(SUM('B1.3'!T199:Y199)=6,'Angaben KH-Standort'!$D$26,"")</f>
        <v/>
      </c>
      <c r="C183" t="str">
        <f>IF(SUM('B1.3'!T199:Y199)=6,'Angaben KH-Standort'!$D$13,"")</f>
        <v/>
      </c>
      <c r="D183" t="str">
        <f>IF(SUM('B1.3'!$T199:$Y199)=6,'B1.3'!C199,"")</f>
        <v/>
      </c>
      <c r="E183" t="str">
        <f>IF(SUM('B1.3'!$T199:$Y199)=6,'B1.3'!D199,"")</f>
        <v/>
      </c>
      <c r="F183" t="str">
        <f>IF(SUM('B1.3'!$T199:$Y199)=6,'B1.3'!E199,"")</f>
        <v/>
      </c>
      <c r="G183" t="str">
        <f>IF(SUM('B1.3'!$T199:$Y199)=6,'B1.3'!F199,"")</f>
        <v/>
      </c>
      <c r="H183" t="str">
        <f>IF(SUM('B1.3'!$T199:$Y199)=6,'B1.3'!G199,"")</f>
        <v/>
      </c>
      <c r="I183" t="str">
        <f>IF(SUM('B1.3'!$T199:$Y199)=6,'B1.3'!H199,"")</f>
        <v/>
      </c>
    </row>
    <row r="184" spans="1:9" x14ac:dyDescent="0.25">
      <c r="A184" t="str">
        <f>IF(SUM('B1.3'!T200:Y200)=6,'Angaben KH-Standort'!$D$27,"")</f>
        <v/>
      </c>
      <c r="B184" t="str">
        <f>IF(SUM('B1.3'!T200:Y200)=6,'Angaben KH-Standort'!$D$26,"")</f>
        <v/>
      </c>
      <c r="C184" t="str">
        <f>IF(SUM('B1.3'!T200:Y200)=6,'Angaben KH-Standort'!$D$13,"")</f>
        <v/>
      </c>
      <c r="D184" t="str">
        <f>IF(SUM('B1.3'!$T200:$Y200)=6,'B1.3'!C200,"")</f>
        <v/>
      </c>
      <c r="E184" t="str">
        <f>IF(SUM('B1.3'!$T200:$Y200)=6,'B1.3'!D200,"")</f>
        <v/>
      </c>
      <c r="F184" t="str">
        <f>IF(SUM('B1.3'!$T200:$Y200)=6,'B1.3'!E200,"")</f>
        <v/>
      </c>
      <c r="G184" t="str">
        <f>IF(SUM('B1.3'!$T200:$Y200)=6,'B1.3'!F200,"")</f>
        <v/>
      </c>
      <c r="H184" t="str">
        <f>IF(SUM('B1.3'!$T200:$Y200)=6,'B1.3'!G200,"")</f>
        <v/>
      </c>
      <c r="I184" t="str">
        <f>IF(SUM('B1.3'!$T200:$Y200)=6,'B1.3'!H200,"")</f>
        <v/>
      </c>
    </row>
    <row r="185" spans="1:9" x14ac:dyDescent="0.25">
      <c r="A185" t="str">
        <f>IF(SUM('B1.3'!T201:Y201)=6,'Angaben KH-Standort'!$D$27,"")</f>
        <v/>
      </c>
      <c r="B185" t="str">
        <f>IF(SUM('B1.3'!T201:Y201)=6,'Angaben KH-Standort'!$D$26,"")</f>
        <v/>
      </c>
      <c r="C185" t="str">
        <f>IF(SUM('B1.3'!T201:Y201)=6,'Angaben KH-Standort'!$D$13,"")</f>
        <v/>
      </c>
      <c r="D185" t="str">
        <f>IF(SUM('B1.3'!$T201:$Y201)=6,'B1.3'!C201,"")</f>
        <v/>
      </c>
      <c r="E185" t="str">
        <f>IF(SUM('B1.3'!$T201:$Y201)=6,'B1.3'!D201,"")</f>
        <v/>
      </c>
      <c r="F185" t="str">
        <f>IF(SUM('B1.3'!$T201:$Y201)=6,'B1.3'!E201,"")</f>
        <v/>
      </c>
      <c r="G185" t="str">
        <f>IF(SUM('B1.3'!$T201:$Y201)=6,'B1.3'!F201,"")</f>
        <v/>
      </c>
      <c r="H185" t="str">
        <f>IF(SUM('B1.3'!$T201:$Y201)=6,'B1.3'!G201,"")</f>
        <v/>
      </c>
      <c r="I185" t="str">
        <f>IF(SUM('B1.3'!$T201:$Y201)=6,'B1.3'!H201,"")</f>
        <v/>
      </c>
    </row>
    <row r="186" spans="1:9" x14ac:dyDescent="0.25">
      <c r="A186" t="str">
        <f>IF(SUM('B1.3'!T202:Y202)=6,'Angaben KH-Standort'!$D$27,"")</f>
        <v/>
      </c>
      <c r="B186" t="str">
        <f>IF(SUM('B1.3'!T202:Y202)=6,'Angaben KH-Standort'!$D$26,"")</f>
        <v/>
      </c>
      <c r="C186" t="str">
        <f>IF(SUM('B1.3'!T202:Y202)=6,'Angaben KH-Standort'!$D$13,"")</f>
        <v/>
      </c>
      <c r="D186" t="str">
        <f>IF(SUM('B1.3'!$T202:$Y202)=6,'B1.3'!C202,"")</f>
        <v/>
      </c>
      <c r="E186" t="str">
        <f>IF(SUM('B1.3'!$T202:$Y202)=6,'B1.3'!D202,"")</f>
        <v/>
      </c>
      <c r="F186" t="str">
        <f>IF(SUM('B1.3'!$T202:$Y202)=6,'B1.3'!E202,"")</f>
        <v/>
      </c>
      <c r="G186" t="str">
        <f>IF(SUM('B1.3'!$T202:$Y202)=6,'B1.3'!F202,"")</f>
        <v/>
      </c>
      <c r="H186" t="str">
        <f>IF(SUM('B1.3'!$T202:$Y202)=6,'B1.3'!G202,"")</f>
        <v/>
      </c>
      <c r="I186" t="str">
        <f>IF(SUM('B1.3'!$T202:$Y202)=6,'B1.3'!H202,"")</f>
        <v/>
      </c>
    </row>
    <row r="187" spans="1:9" x14ac:dyDescent="0.25">
      <c r="A187" t="str">
        <f>IF(SUM('B1.3'!T203:Y203)=6,'Angaben KH-Standort'!$D$27,"")</f>
        <v/>
      </c>
      <c r="B187" t="str">
        <f>IF(SUM('B1.3'!T203:Y203)=6,'Angaben KH-Standort'!$D$26,"")</f>
        <v/>
      </c>
      <c r="C187" t="str">
        <f>IF(SUM('B1.3'!T203:Y203)=6,'Angaben KH-Standort'!$D$13,"")</f>
        <v/>
      </c>
      <c r="D187" t="str">
        <f>IF(SUM('B1.3'!$T203:$Y203)=6,'B1.3'!C203,"")</f>
        <v/>
      </c>
      <c r="E187" t="str">
        <f>IF(SUM('B1.3'!$T203:$Y203)=6,'B1.3'!D203,"")</f>
        <v/>
      </c>
      <c r="F187" t="str">
        <f>IF(SUM('B1.3'!$T203:$Y203)=6,'B1.3'!E203,"")</f>
        <v/>
      </c>
      <c r="G187" t="str">
        <f>IF(SUM('B1.3'!$T203:$Y203)=6,'B1.3'!F203,"")</f>
        <v/>
      </c>
      <c r="H187" t="str">
        <f>IF(SUM('B1.3'!$T203:$Y203)=6,'B1.3'!G203,"")</f>
        <v/>
      </c>
      <c r="I187" t="str">
        <f>IF(SUM('B1.3'!$T203:$Y203)=6,'B1.3'!H203,"")</f>
        <v/>
      </c>
    </row>
    <row r="188" spans="1:9" x14ac:dyDescent="0.25">
      <c r="A188" t="str">
        <f>IF(SUM('B1.3'!T204:Y204)=6,'Angaben KH-Standort'!$D$27,"")</f>
        <v/>
      </c>
      <c r="B188" t="str">
        <f>IF(SUM('B1.3'!T204:Y204)=6,'Angaben KH-Standort'!$D$26,"")</f>
        <v/>
      </c>
      <c r="C188" t="str">
        <f>IF(SUM('B1.3'!T204:Y204)=6,'Angaben KH-Standort'!$D$13,"")</f>
        <v/>
      </c>
      <c r="D188" t="str">
        <f>IF(SUM('B1.3'!$T204:$Y204)=6,'B1.3'!C204,"")</f>
        <v/>
      </c>
      <c r="E188" t="str">
        <f>IF(SUM('B1.3'!$T204:$Y204)=6,'B1.3'!D204,"")</f>
        <v/>
      </c>
      <c r="F188" t="str">
        <f>IF(SUM('B1.3'!$T204:$Y204)=6,'B1.3'!E204,"")</f>
        <v/>
      </c>
      <c r="G188" t="str">
        <f>IF(SUM('B1.3'!$T204:$Y204)=6,'B1.3'!F204,"")</f>
        <v/>
      </c>
      <c r="H188" t="str">
        <f>IF(SUM('B1.3'!$T204:$Y204)=6,'B1.3'!G204,"")</f>
        <v/>
      </c>
      <c r="I188" t="str">
        <f>IF(SUM('B1.3'!$T204:$Y204)=6,'B1.3'!H204,"")</f>
        <v/>
      </c>
    </row>
    <row r="189" spans="1:9" x14ac:dyDescent="0.25">
      <c r="A189" t="str">
        <f>IF(SUM('B1.3'!T205:Y205)=6,'Angaben KH-Standort'!$D$27,"")</f>
        <v/>
      </c>
      <c r="B189" t="str">
        <f>IF(SUM('B1.3'!T205:Y205)=6,'Angaben KH-Standort'!$D$26,"")</f>
        <v/>
      </c>
      <c r="C189" t="str">
        <f>IF(SUM('B1.3'!T205:Y205)=6,'Angaben KH-Standort'!$D$13,"")</f>
        <v/>
      </c>
      <c r="D189" t="str">
        <f>IF(SUM('B1.3'!$T205:$Y205)=6,'B1.3'!C205,"")</f>
        <v/>
      </c>
      <c r="E189" t="str">
        <f>IF(SUM('B1.3'!$T205:$Y205)=6,'B1.3'!D205,"")</f>
        <v/>
      </c>
      <c r="F189" t="str">
        <f>IF(SUM('B1.3'!$T205:$Y205)=6,'B1.3'!E205,"")</f>
        <v/>
      </c>
      <c r="G189" t="str">
        <f>IF(SUM('B1.3'!$T205:$Y205)=6,'B1.3'!F205,"")</f>
        <v/>
      </c>
      <c r="H189" t="str">
        <f>IF(SUM('B1.3'!$T205:$Y205)=6,'B1.3'!G205,"")</f>
        <v/>
      </c>
      <c r="I189" t="str">
        <f>IF(SUM('B1.3'!$T205:$Y205)=6,'B1.3'!H205,"")</f>
        <v/>
      </c>
    </row>
    <row r="190" spans="1:9" x14ac:dyDescent="0.25">
      <c r="A190" t="str">
        <f>IF(SUM('B1.3'!T206:Y206)=6,'Angaben KH-Standort'!$D$27,"")</f>
        <v/>
      </c>
      <c r="B190" t="str">
        <f>IF(SUM('B1.3'!T206:Y206)=6,'Angaben KH-Standort'!$D$26,"")</f>
        <v/>
      </c>
      <c r="C190" t="str">
        <f>IF(SUM('B1.3'!T206:Y206)=6,'Angaben KH-Standort'!$D$13,"")</f>
        <v/>
      </c>
      <c r="D190" t="str">
        <f>IF(SUM('B1.3'!$T206:$Y206)=6,'B1.3'!C206,"")</f>
        <v/>
      </c>
      <c r="E190" t="str">
        <f>IF(SUM('B1.3'!$T206:$Y206)=6,'B1.3'!D206,"")</f>
        <v/>
      </c>
      <c r="F190" t="str">
        <f>IF(SUM('B1.3'!$T206:$Y206)=6,'B1.3'!E206,"")</f>
        <v/>
      </c>
      <c r="G190" t="str">
        <f>IF(SUM('B1.3'!$T206:$Y206)=6,'B1.3'!F206,"")</f>
        <v/>
      </c>
      <c r="H190" t="str">
        <f>IF(SUM('B1.3'!$T206:$Y206)=6,'B1.3'!G206,"")</f>
        <v/>
      </c>
      <c r="I190" t="str">
        <f>IF(SUM('B1.3'!$T206:$Y206)=6,'B1.3'!H206,"")</f>
        <v/>
      </c>
    </row>
    <row r="191" spans="1:9" x14ac:dyDescent="0.25">
      <c r="A191" t="str">
        <f>IF(SUM('B1.3'!T207:Y207)=6,'Angaben KH-Standort'!$D$27,"")</f>
        <v/>
      </c>
      <c r="B191" t="str">
        <f>IF(SUM('B1.3'!T207:Y207)=6,'Angaben KH-Standort'!$D$26,"")</f>
        <v/>
      </c>
      <c r="C191" t="str">
        <f>IF(SUM('B1.3'!T207:Y207)=6,'Angaben KH-Standort'!$D$13,"")</f>
        <v/>
      </c>
      <c r="D191" t="str">
        <f>IF(SUM('B1.3'!$T207:$Y207)=6,'B1.3'!C207,"")</f>
        <v/>
      </c>
      <c r="E191" t="str">
        <f>IF(SUM('B1.3'!$T207:$Y207)=6,'B1.3'!D207,"")</f>
        <v/>
      </c>
      <c r="F191" t="str">
        <f>IF(SUM('B1.3'!$T207:$Y207)=6,'B1.3'!E207,"")</f>
        <v/>
      </c>
      <c r="G191" t="str">
        <f>IF(SUM('B1.3'!$T207:$Y207)=6,'B1.3'!F207,"")</f>
        <v/>
      </c>
      <c r="H191" t="str">
        <f>IF(SUM('B1.3'!$T207:$Y207)=6,'B1.3'!G207,"")</f>
        <v/>
      </c>
      <c r="I191" t="str">
        <f>IF(SUM('B1.3'!$T207:$Y207)=6,'B1.3'!H207,"")</f>
        <v/>
      </c>
    </row>
    <row r="192" spans="1:9" x14ac:dyDescent="0.25">
      <c r="A192" t="str">
        <f>IF(SUM('B1.3'!T208:Y208)=6,'Angaben KH-Standort'!$D$27,"")</f>
        <v/>
      </c>
      <c r="B192" t="str">
        <f>IF(SUM('B1.3'!T208:Y208)=6,'Angaben KH-Standort'!$D$26,"")</f>
        <v/>
      </c>
      <c r="C192" t="str">
        <f>IF(SUM('B1.3'!T208:Y208)=6,'Angaben KH-Standort'!$D$13,"")</f>
        <v/>
      </c>
      <c r="D192" t="str">
        <f>IF(SUM('B1.3'!$T208:$Y208)=6,'B1.3'!C208,"")</f>
        <v/>
      </c>
      <c r="E192" t="str">
        <f>IF(SUM('B1.3'!$T208:$Y208)=6,'B1.3'!D208,"")</f>
        <v/>
      </c>
      <c r="F192" t="str">
        <f>IF(SUM('B1.3'!$T208:$Y208)=6,'B1.3'!E208,"")</f>
        <v/>
      </c>
      <c r="G192" t="str">
        <f>IF(SUM('B1.3'!$T208:$Y208)=6,'B1.3'!F208,"")</f>
        <v/>
      </c>
      <c r="H192" t="str">
        <f>IF(SUM('B1.3'!$T208:$Y208)=6,'B1.3'!G208,"")</f>
        <v/>
      </c>
      <c r="I192" t="str">
        <f>IF(SUM('B1.3'!$T208:$Y208)=6,'B1.3'!H208,"")</f>
        <v/>
      </c>
    </row>
    <row r="193" spans="1:9" x14ac:dyDescent="0.25">
      <c r="A193" t="str">
        <f>IF(SUM('B1.3'!T209:Y209)=6,'Angaben KH-Standort'!$D$27,"")</f>
        <v/>
      </c>
      <c r="B193" t="str">
        <f>IF(SUM('B1.3'!T209:Y209)=6,'Angaben KH-Standort'!$D$26,"")</f>
        <v/>
      </c>
      <c r="C193" t="str">
        <f>IF(SUM('B1.3'!T209:Y209)=6,'Angaben KH-Standort'!$D$13,"")</f>
        <v/>
      </c>
      <c r="D193" t="str">
        <f>IF(SUM('B1.3'!$T209:$Y209)=6,'B1.3'!C209,"")</f>
        <v/>
      </c>
      <c r="E193" t="str">
        <f>IF(SUM('B1.3'!$T209:$Y209)=6,'B1.3'!D209,"")</f>
        <v/>
      </c>
      <c r="F193" t="str">
        <f>IF(SUM('B1.3'!$T209:$Y209)=6,'B1.3'!E209,"")</f>
        <v/>
      </c>
      <c r="G193" t="str">
        <f>IF(SUM('B1.3'!$T209:$Y209)=6,'B1.3'!F209,"")</f>
        <v/>
      </c>
      <c r="H193" t="str">
        <f>IF(SUM('B1.3'!$T209:$Y209)=6,'B1.3'!G209,"")</f>
        <v/>
      </c>
      <c r="I193" t="str">
        <f>IF(SUM('B1.3'!$T209:$Y209)=6,'B1.3'!H209,"")</f>
        <v/>
      </c>
    </row>
    <row r="194" spans="1:9" x14ac:dyDescent="0.25">
      <c r="A194" t="str">
        <f>IF(SUM('B1.3'!T210:Y210)=6,'Angaben KH-Standort'!$D$27,"")</f>
        <v/>
      </c>
      <c r="B194" t="str">
        <f>IF(SUM('B1.3'!T210:Y210)=6,'Angaben KH-Standort'!$D$26,"")</f>
        <v/>
      </c>
      <c r="C194" t="str">
        <f>IF(SUM('B1.3'!T210:Y210)=6,'Angaben KH-Standort'!$D$13,"")</f>
        <v/>
      </c>
      <c r="D194" t="str">
        <f>IF(SUM('B1.3'!$T210:$Y210)=6,'B1.3'!C210,"")</f>
        <v/>
      </c>
      <c r="E194" t="str">
        <f>IF(SUM('B1.3'!$T210:$Y210)=6,'B1.3'!D210,"")</f>
        <v/>
      </c>
      <c r="F194" t="str">
        <f>IF(SUM('B1.3'!$T210:$Y210)=6,'B1.3'!E210,"")</f>
        <v/>
      </c>
      <c r="G194" t="str">
        <f>IF(SUM('B1.3'!$T210:$Y210)=6,'B1.3'!F210,"")</f>
        <v/>
      </c>
      <c r="H194" t="str">
        <f>IF(SUM('B1.3'!$T210:$Y210)=6,'B1.3'!G210,"")</f>
        <v/>
      </c>
      <c r="I194" t="str">
        <f>IF(SUM('B1.3'!$T210:$Y210)=6,'B1.3'!H210,"")</f>
        <v/>
      </c>
    </row>
    <row r="195" spans="1:9" x14ac:dyDescent="0.25">
      <c r="A195" t="str">
        <f>IF(SUM('B1.3'!T211:Y211)=6,'Angaben KH-Standort'!$D$27,"")</f>
        <v/>
      </c>
      <c r="B195" t="str">
        <f>IF(SUM('B1.3'!T211:Y211)=6,'Angaben KH-Standort'!$D$26,"")</f>
        <v/>
      </c>
      <c r="C195" t="str">
        <f>IF(SUM('B1.3'!T211:Y211)=6,'Angaben KH-Standort'!$D$13,"")</f>
        <v/>
      </c>
      <c r="D195" t="str">
        <f>IF(SUM('B1.3'!$T211:$Y211)=6,'B1.3'!C211,"")</f>
        <v/>
      </c>
      <c r="E195" t="str">
        <f>IF(SUM('B1.3'!$T211:$Y211)=6,'B1.3'!D211,"")</f>
        <v/>
      </c>
      <c r="F195" t="str">
        <f>IF(SUM('B1.3'!$T211:$Y211)=6,'B1.3'!E211,"")</f>
        <v/>
      </c>
      <c r="G195" t="str">
        <f>IF(SUM('B1.3'!$T211:$Y211)=6,'B1.3'!F211,"")</f>
        <v/>
      </c>
      <c r="H195" t="str">
        <f>IF(SUM('B1.3'!$T211:$Y211)=6,'B1.3'!G211,"")</f>
        <v/>
      </c>
      <c r="I195" t="str">
        <f>IF(SUM('B1.3'!$T211:$Y211)=6,'B1.3'!H211,"")</f>
        <v/>
      </c>
    </row>
    <row r="196" spans="1:9" x14ac:dyDescent="0.25">
      <c r="A196" t="str">
        <f>IF(SUM('B1.3'!T212:Y212)=6,'Angaben KH-Standort'!$D$27,"")</f>
        <v/>
      </c>
      <c r="B196" t="str">
        <f>IF(SUM('B1.3'!T212:Y212)=6,'Angaben KH-Standort'!$D$26,"")</f>
        <v/>
      </c>
      <c r="C196" t="str">
        <f>IF(SUM('B1.3'!T212:Y212)=6,'Angaben KH-Standort'!$D$13,"")</f>
        <v/>
      </c>
      <c r="D196" t="str">
        <f>IF(SUM('B1.3'!$T212:$Y212)=6,'B1.3'!C212,"")</f>
        <v/>
      </c>
      <c r="E196" t="str">
        <f>IF(SUM('B1.3'!$T212:$Y212)=6,'B1.3'!D212,"")</f>
        <v/>
      </c>
      <c r="F196" t="str">
        <f>IF(SUM('B1.3'!$T212:$Y212)=6,'B1.3'!E212,"")</f>
        <v/>
      </c>
      <c r="G196" t="str">
        <f>IF(SUM('B1.3'!$T212:$Y212)=6,'B1.3'!F212,"")</f>
        <v/>
      </c>
      <c r="H196" t="str">
        <f>IF(SUM('B1.3'!$T212:$Y212)=6,'B1.3'!G212,"")</f>
        <v/>
      </c>
      <c r="I196" t="str">
        <f>IF(SUM('B1.3'!$T212:$Y212)=6,'B1.3'!H212,"")</f>
        <v/>
      </c>
    </row>
    <row r="197" spans="1:9" x14ac:dyDescent="0.25">
      <c r="A197" t="str">
        <f>IF(SUM('B1.3'!T213:Y213)=6,'Angaben KH-Standort'!$D$27,"")</f>
        <v/>
      </c>
      <c r="B197" t="str">
        <f>IF(SUM('B1.3'!T213:Y213)=6,'Angaben KH-Standort'!$D$26,"")</f>
        <v/>
      </c>
      <c r="C197" t="str">
        <f>IF(SUM('B1.3'!T213:Y213)=6,'Angaben KH-Standort'!$D$13,"")</f>
        <v/>
      </c>
      <c r="D197" t="str">
        <f>IF(SUM('B1.3'!$T213:$Y213)=6,'B1.3'!C213,"")</f>
        <v/>
      </c>
      <c r="E197" t="str">
        <f>IF(SUM('B1.3'!$T213:$Y213)=6,'B1.3'!D213,"")</f>
        <v/>
      </c>
      <c r="F197" t="str">
        <f>IF(SUM('B1.3'!$T213:$Y213)=6,'B1.3'!E213,"")</f>
        <v/>
      </c>
      <c r="G197" t="str">
        <f>IF(SUM('B1.3'!$T213:$Y213)=6,'B1.3'!F213,"")</f>
        <v/>
      </c>
      <c r="H197" t="str">
        <f>IF(SUM('B1.3'!$T213:$Y213)=6,'B1.3'!G213,"")</f>
        <v/>
      </c>
      <c r="I197" t="str">
        <f>IF(SUM('B1.3'!$T213:$Y213)=6,'B1.3'!H213,"")</f>
        <v/>
      </c>
    </row>
    <row r="198" spans="1:9" x14ac:dyDescent="0.25">
      <c r="A198" t="str">
        <f>IF(SUM('B1.3'!T214:Y214)=6,'Angaben KH-Standort'!$D$27,"")</f>
        <v/>
      </c>
      <c r="B198" t="str">
        <f>IF(SUM('B1.3'!T214:Y214)=6,'Angaben KH-Standort'!$D$26,"")</f>
        <v/>
      </c>
      <c r="C198" t="str">
        <f>IF(SUM('B1.3'!T214:Y214)=6,'Angaben KH-Standort'!$D$13,"")</f>
        <v/>
      </c>
      <c r="D198" t="str">
        <f>IF(SUM('B1.3'!$T214:$Y214)=6,'B1.3'!C214,"")</f>
        <v/>
      </c>
      <c r="E198" t="str">
        <f>IF(SUM('B1.3'!$T214:$Y214)=6,'B1.3'!D214,"")</f>
        <v/>
      </c>
      <c r="F198" t="str">
        <f>IF(SUM('B1.3'!$T214:$Y214)=6,'B1.3'!E214,"")</f>
        <v/>
      </c>
      <c r="G198" t="str">
        <f>IF(SUM('B1.3'!$T214:$Y214)=6,'B1.3'!F214,"")</f>
        <v/>
      </c>
      <c r="H198" t="str">
        <f>IF(SUM('B1.3'!$T214:$Y214)=6,'B1.3'!G214,"")</f>
        <v/>
      </c>
      <c r="I198" t="str">
        <f>IF(SUM('B1.3'!$T214:$Y214)=6,'B1.3'!H214,"")</f>
        <v/>
      </c>
    </row>
    <row r="199" spans="1:9" x14ac:dyDescent="0.25">
      <c r="A199" t="str">
        <f>IF(SUM('B1.3'!T215:Y215)=6,'Angaben KH-Standort'!$D$27,"")</f>
        <v/>
      </c>
      <c r="B199" t="str">
        <f>IF(SUM('B1.3'!T215:Y215)=6,'Angaben KH-Standort'!$D$26,"")</f>
        <v/>
      </c>
      <c r="C199" t="str">
        <f>IF(SUM('B1.3'!T215:Y215)=6,'Angaben KH-Standort'!$D$13,"")</f>
        <v/>
      </c>
      <c r="D199" t="str">
        <f>IF(SUM('B1.3'!$T215:$Y215)=6,'B1.3'!C215,"")</f>
        <v/>
      </c>
      <c r="E199" t="str">
        <f>IF(SUM('B1.3'!$T215:$Y215)=6,'B1.3'!D215,"")</f>
        <v/>
      </c>
      <c r="F199" t="str">
        <f>IF(SUM('B1.3'!$T215:$Y215)=6,'B1.3'!E215,"")</f>
        <v/>
      </c>
      <c r="G199" t="str">
        <f>IF(SUM('B1.3'!$T215:$Y215)=6,'B1.3'!F215,"")</f>
        <v/>
      </c>
      <c r="H199" t="str">
        <f>IF(SUM('B1.3'!$T215:$Y215)=6,'B1.3'!G215,"")</f>
        <v/>
      </c>
      <c r="I199" t="str">
        <f>IF(SUM('B1.3'!$T215:$Y215)=6,'B1.3'!H215,"")</f>
        <v/>
      </c>
    </row>
    <row r="200" spans="1:9" x14ac:dyDescent="0.25">
      <c r="A200" t="str">
        <f>IF(SUM('B1.3'!T216:Y216)=6,'Angaben KH-Standort'!$D$27,"")</f>
        <v/>
      </c>
      <c r="B200" t="str">
        <f>IF(SUM('B1.3'!T216:Y216)=6,'Angaben KH-Standort'!$D$26,"")</f>
        <v/>
      </c>
      <c r="C200" t="str">
        <f>IF(SUM('B1.3'!T216:Y216)=6,'Angaben KH-Standort'!$D$13,"")</f>
        <v/>
      </c>
      <c r="D200" t="str">
        <f>IF(SUM('B1.3'!$T216:$Y216)=6,'B1.3'!C216,"")</f>
        <v/>
      </c>
      <c r="E200" t="str">
        <f>IF(SUM('B1.3'!$T216:$Y216)=6,'B1.3'!D216,"")</f>
        <v/>
      </c>
      <c r="F200" t="str">
        <f>IF(SUM('B1.3'!$T216:$Y216)=6,'B1.3'!E216,"")</f>
        <v/>
      </c>
      <c r="G200" t="str">
        <f>IF(SUM('B1.3'!$T216:$Y216)=6,'B1.3'!F216,"")</f>
        <v/>
      </c>
      <c r="H200" t="str">
        <f>IF(SUM('B1.3'!$T216:$Y216)=6,'B1.3'!G216,"")</f>
        <v/>
      </c>
      <c r="I200" t="str">
        <f>IF(SUM('B1.3'!$T216:$Y216)=6,'B1.3'!H216,"")</f>
        <v/>
      </c>
    </row>
    <row r="201" spans="1:9" x14ac:dyDescent="0.25">
      <c r="A201" t="str">
        <f>IF(SUM('B1.3'!T217:Y217)=6,'Angaben KH-Standort'!$D$27,"")</f>
        <v/>
      </c>
      <c r="B201" t="str">
        <f>IF(SUM('B1.3'!T217:Y217)=6,'Angaben KH-Standort'!$D$26,"")</f>
        <v/>
      </c>
      <c r="C201" t="str">
        <f>IF(SUM('B1.3'!T217:Y217)=6,'Angaben KH-Standort'!$D$13,"")</f>
        <v/>
      </c>
      <c r="D201" t="str">
        <f>IF(SUM('B1.3'!$T217:$Y217)=6,'B1.3'!C217,"")</f>
        <v/>
      </c>
      <c r="E201" t="str">
        <f>IF(SUM('B1.3'!$T217:$Y217)=6,'B1.3'!D217,"")</f>
        <v/>
      </c>
      <c r="F201" t="str">
        <f>IF(SUM('B1.3'!$T217:$Y217)=6,'B1.3'!E217,"")</f>
        <v/>
      </c>
      <c r="G201" t="str">
        <f>IF(SUM('B1.3'!$T217:$Y217)=6,'B1.3'!F217,"")</f>
        <v/>
      </c>
      <c r="H201" t="str">
        <f>IF(SUM('B1.3'!$T217:$Y217)=6,'B1.3'!G217,"")</f>
        <v/>
      </c>
      <c r="I201" t="str">
        <f>IF(SUM('B1.3'!$T217:$Y217)=6,'B1.3'!H217,"")</f>
        <v/>
      </c>
    </row>
    <row r="202" spans="1:9" x14ac:dyDescent="0.25">
      <c r="A202" t="str">
        <f>IF(SUM('B1.3'!T218:Y218)=6,'Angaben KH-Standort'!$D$27,"")</f>
        <v/>
      </c>
      <c r="B202" t="str">
        <f>IF(SUM('B1.3'!T218:Y218)=6,'Angaben KH-Standort'!$D$26,"")</f>
        <v/>
      </c>
      <c r="C202" t="str">
        <f>IF(SUM('B1.3'!T218:Y218)=6,'Angaben KH-Standort'!$D$13,"")</f>
        <v/>
      </c>
      <c r="D202" t="str">
        <f>IF(SUM('B1.3'!$T218:$Y218)=6,'B1.3'!C218,"")</f>
        <v/>
      </c>
      <c r="E202" t="str">
        <f>IF(SUM('B1.3'!$T218:$Y218)=6,'B1.3'!D218,"")</f>
        <v/>
      </c>
      <c r="F202" t="str">
        <f>IF(SUM('B1.3'!$T218:$Y218)=6,'B1.3'!E218,"")</f>
        <v/>
      </c>
      <c r="G202" t="str">
        <f>IF(SUM('B1.3'!$T218:$Y218)=6,'B1.3'!F218,"")</f>
        <v/>
      </c>
      <c r="H202" t="str">
        <f>IF(SUM('B1.3'!$T218:$Y218)=6,'B1.3'!G218,"")</f>
        <v/>
      </c>
      <c r="I202" t="str">
        <f>IF(SUM('B1.3'!$T218:$Y218)=6,'B1.3'!H218,"")</f>
        <v/>
      </c>
    </row>
    <row r="203" spans="1:9" x14ac:dyDescent="0.25">
      <c r="A203" t="str">
        <f>IF(SUM('B1.3'!T219:Y219)=6,'Angaben KH-Standort'!$D$27,"")</f>
        <v/>
      </c>
      <c r="B203" t="str">
        <f>IF(SUM('B1.3'!T219:Y219)=6,'Angaben KH-Standort'!$D$26,"")</f>
        <v/>
      </c>
      <c r="C203" t="str">
        <f>IF(SUM('B1.3'!T219:Y219)=6,'Angaben KH-Standort'!$D$13,"")</f>
        <v/>
      </c>
      <c r="D203" t="str">
        <f>IF(SUM('B1.3'!$T219:$Y219)=6,'B1.3'!C219,"")</f>
        <v/>
      </c>
      <c r="E203" t="str">
        <f>IF(SUM('B1.3'!$T219:$Y219)=6,'B1.3'!D219,"")</f>
        <v/>
      </c>
      <c r="F203" t="str">
        <f>IF(SUM('B1.3'!$T219:$Y219)=6,'B1.3'!E219,"")</f>
        <v/>
      </c>
      <c r="G203" t="str">
        <f>IF(SUM('B1.3'!$T219:$Y219)=6,'B1.3'!F219,"")</f>
        <v/>
      </c>
      <c r="H203" t="str">
        <f>IF(SUM('B1.3'!$T219:$Y219)=6,'B1.3'!G219,"")</f>
        <v/>
      </c>
      <c r="I203" t="str">
        <f>IF(SUM('B1.3'!$T219:$Y219)=6,'B1.3'!H219,"")</f>
        <v/>
      </c>
    </row>
    <row r="204" spans="1:9" x14ac:dyDescent="0.25">
      <c r="A204" t="str">
        <f>IF(SUM('B1.3'!T220:Y220)=6,'Angaben KH-Standort'!$D$27,"")</f>
        <v/>
      </c>
      <c r="B204" t="str">
        <f>IF(SUM('B1.3'!T220:Y220)=6,'Angaben KH-Standort'!$D$26,"")</f>
        <v/>
      </c>
      <c r="C204" t="str">
        <f>IF(SUM('B1.3'!T220:Y220)=6,'Angaben KH-Standort'!$D$13,"")</f>
        <v/>
      </c>
      <c r="D204" t="str">
        <f>IF(SUM('B1.3'!$T220:$Y220)=6,'B1.3'!C220,"")</f>
        <v/>
      </c>
      <c r="E204" t="str">
        <f>IF(SUM('B1.3'!$T220:$Y220)=6,'B1.3'!D220,"")</f>
        <v/>
      </c>
      <c r="F204" t="str">
        <f>IF(SUM('B1.3'!$T220:$Y220)=6,'B1.3'!E220,"")</f>
        <v/>
      </c>
      <c r="G204" t="str">
        <f>IF(SUM('B1.3'!$T220:$Y220)=6,'B1.3'!F220,"")</f>
        <v/>
      </c>
      <c r="H204" t="str">
        <f>IF(SUM('B1.3'!$T220:$Y220)=6,'B1.3'!G220,"")</f>
        <v/>
      </c>
      <c r="I204" t="str">
        <f>IF(SUM('B1.3'!$T220:$Y220)=6,'B1.3'!H220,"")</f>
        <v/>
      </c>
    </row>
    <row r="205" spans="1:9" x14ac:dyDescent="0.25">
      <c r="A205" t="str">
        <f>IF(SUM('B1.3'!T221:Y221)=6,'Angaben KH-Standort'!$D$27,"")</f>
        <v/>
      </c>
      <c r="B205" t="str">
        <f>IF(SUM('B1.3'!T221:Y221)=6,'Angaben KH-Standort'!$D$26,"")</f>
        <v/>
      </c>
      <c r="C205" t="str">
        <f>IF(SUM('B1.3'!T221:Y221)=6,'Angaben KH-Standort'!$D$13,"")</f>
        <v/>
      </c>
      <c r="D205" t="str">
        <f>IF(SUM('B1.3'!$T221:$Y221)=6,'B1.3'!C221,"")</f>
        <v/>
      </c>
      <c r="E205" t="str">
        <f>IF(SUM('B1.3'!$T221:$Y221)=6,'B1.3'!D221,"")</f>
        <v/>
      </c>
      <c r="F205" t="str">
        <f>IF(SUM('B1.3'!$T221:$Y221)=6,'B1.3'!E221,"")</f>
        <v/>
      </c>
      <c r="G205" t="str">
        <f>IF(SUM('B1.3'!$T221:$Y221)=6,'B1.3'!F221,"")</f>
        <v/>
      </c>
      <c r="H205" t="str">
        <f>IF(SUM('B1.3'!$T221:$Y221)=6,'B1.3'!G221,"")</f>
        <v/>
      </c>
      <c r="I205" t="str">
        <f>IF(SUM('B1.3'!$T221:$Y221)=6,'B1.3'!H221,"")</f>
        <v/>
      </c>
    </row>
    <row r="206" spans="1:9" x14ac:dyDescent="0.25">
      <c r="A206" t="str">
        <f>IF(SUM('B1.3'!T222:Y222)=6,'Angaben KH-Standort'!$D$27,"")</f>
        <v/>
      </c>
      <c r="B206" t="str">
        <f>IF(SUM('B1.3'!T222:Y222)=6,'Angaben KH-Standort'!$D$26,"")</f>
        <v/>
      </c>
      <c r="C206" t="str">
        <f>IF(SUM('B1.3'!T222:Y222)=6,'Angaben KH-Standort'!$D$13,"")</f>
        <v/>
      </c>
      <c r="D206" t="str">
        <f>IF(SUM('B1.3'!$T222:$Y222)=6,'B1.3'!C222,"")</f>
        <v/>
      </c>
      <c r="E206" t="str">
        <f>IF(SUM('B1.3'!$T222:$Y222)=6,'B1.3'!D222,"")</f>
        <v/>
      </c>
      <c r="F206" t="str">
        <f>IF(SUM('B1.3'!$T222:$Y222)=6,'B1.3'!E222,"")</f>
        <v/>
      </c>
      <c r="G206" t="str">
        <f>IF(SUM('B1.3'!$T222:$Y222)=6,'B1.3'!F222,"")</f>
        <v/>
      </c>
      <c r="H206" t="str">
        <f>IF(SUM('B1.3'!$T222:$Y222)=6,'B1.3'!G222,"")</f>
        <v/>
      </c>
      <c r="I206" t="str">
        <f>IF(SUM('B1.3'!$T222:$Y222)=6,'B1.3'!H222,"")</f>
        <v/>
      </c>
    </row>
    <row r="207" spans="1:9" x14ac:dyDescent="0.25">
      <c r="A207" t="str">
        <f>IF(SUM('B1.3'!T223:Y223)=6,'Angaben KH-Standort'!$D$27,"")</f>
        <v/>
      </c>
      <c r="B207" t="str">
        <f>IF(SUM('B1.3'!T223:Y223)=6,'Angaben KH-Standort'!$D$26,"")</f>
        <v/>
      </c>
      <c r="C207" t="str">
        <f>IF(SUM('B1.3'!T223:Y223)=6,'Angaben KH-Standort'!$D$13,"")</f>
        <v/>
      </c>
      <c r="D207" t="str">
        <f>IF(SUM('B1.3'!$T223:$Y223)=6,'B1.3'!C223,"")</f>
        <v/>
      </c>
      <c r="E207" t="str">
        <f>IF(SUM('B1.3'!$T223:$Y223)=6,'B1.3'!D223,"")</f>
        <v/>
      </c>
      <c r="F207" t="str">
        <f>IF(SUM('B1.3'!$T223:$Y223)=6,'B1.3'!E223,"")</f>
        <v/>
      </c>
      <c r="G207" t="str">
        <f>IF(SUM('B1.3'!$T223:$Y223)=6,'B1.3'!F223,"")</f>
        <v/>
      </c>
      <c r="H207" t="str">
        <f>IF(SUM('B1.3'!$T223:$Y223)=6,'B1.3'!G223,"")</f>
        <v/>
      </c>
      <c r="I207" t="str">
        <f>IF(SUM('B1.3'!$T223:$Y223)=6,'B1.3'!H223,"")</f>
        <v/>
      </c>
    </row>
    <row r="208" spans="1:9" x14ac:dyDescent="0.25">
      <c r="A208" t="str">
        <f>IF(SUM('B1.3'!T224:Y224)=6,'Angaben KH-Standort'!$D$27,"")</f>
        <v/>
      </c>
      <c r="B208" t="str">
        <f>IF(SUM('B1.3'!T224:Y224)=6,'Angaben KH-Standort'!$D$26,"")</f>
        <v/>
      </c>
      <c r="C208" t="str">
        <f>IF(SUM('B1.3'!T224:Y224)=6,'Angaben KH-Standort'!$D$13,"")</f>
        <v/>
      </c>
      <c r="D208" t="str">
        <f>IF(SUM('B1.3'!$T224:$Y224)=6,'B1.3'!C224,"")</f>
        <v/>
      </c>
      <c r="E208" t="str">
        <f>IF(SUM('B1.3'!$T224:$Y224)=6,'B1.3'!D224,"")</f>
        <v/>
      </c>
      <c r="F208" t="str">
        <f>IF(SUM('B1.3'!$T224:$Y224)=6,'B1.3'!E224,"")</f>
        <v/>
      </c>
      <c r="G208" t="str">
        <f>IF(SUM('B1.3'!$T224:$Y224)=6,'B1.3'!F224,"")</f>
        <v/>
      </c>
      <c r="H208" t="str">
        <f>IF(SUM('B1.3'!$T224:$Y224)=6,'B1.3'!G224,"")</f>
        <v/>
      </c>
      <c r="I208" t="str">
        <f>IF(SUM('B1.3'!$T224:$Y224)=6,'B1.3'!H224,"")</f>
        <v/>
      </c>
    </row>
    <row r="209" spans="1:9" x14ac:dyDescent="0.25">
      <c r="A209" t="str">
        <f>IF(SUM('B1.3'!T225:Y225)=6,'Angaben KH-Standort'!$D$27,"")</f>
        <v/>
      </c>
      <c r="B209" t="str">
        <f>IF(SUM('B1.3'!T225:Y225)=6,'Angaben KH-Standort'!$D$26,"")</f>
        <v/>
      </c>
      <c r="C209" t="str">
        <f>IF(SUM('B1.3'!T225:Y225)=6,'Angaben KH-Standort'!$D$13,"")</f>
        <v/>
      </c>
      <c r="D209" t="str">
        <f>IF(SUM('B1.3'!$T225:$Y225)=6,'B1.3'!C225,"")</f>
        <v/>
      </c>
      <c r="E209" t="str">
        <f>IF(SUM('B1.3'!$T225:$Y225)=6,'B1.3'!D225,"")</f>
        <v/>
      </c>
      <c r="F209" t="str">
        <f>IF(SUM('B1.3'!$T225:$Y225)=6,'B1.3'!E225,"")</f>
        <v/>
      </c>
      <c r="G209" t="str">
        <f>IF(SUM('B1.3'!$T225:$Y225)=6,'B1.3'!F225,"")</f>
        <v/>
      </c>
      <c r="H209" t="str">
        <f>IF(SUM('B1.3'!$T225:$Y225)=6,'B1.3'!G225,"")</f>
        <v/>
      </c>
      <c r="I209" t="str">
        <f>IF(SUM('B1.3'!$T225:$Y225)=6,'B1.3'!H225,"")</f>
        <v/>
      </c>
    </row>
    <row r="210" spans="1:9" x14ac:dyDescent="0.25">
      <c r="A210" t="str">
        <f>IF(SUM('B1.3'!T226:Y226)=6,'Angaben KH-Standort'!$D$27,"")</f>
        <v/>
      </c>
      <c r="B210" t="str">
        <f>IF(SUM('B1.3'!T226:Y226)=6,'Angaben KH-Standort'!$D$26,"")</f>
        <v/>
      </c>
      <c r="C210" t="str">
        <f>IF(SUM('B1.3'!T226:Y226)=6,'Angaben KH-Standort'!$D$13,"")</f>
        <v/>
      </c>
      <c r="D210" t="str">
        <f>IF(SUM('B1.3'!$T226:$Y226)=6,'B1.3'!C226,"")</f>
        <v/>
      </c>
      <c r="E210" t="str">
        <f>IF(SUM('B1.3'!$T226:$Y226)=6,'B1.3'!D226,"")</f>
        <v/>
      </c>
      <c r="F210" t="str">
        <f>IF(SUM('B1.3'!$T226:$Y226)=6,'B1.3'!E226,"")</f>
        <v/>
      </c>
      <c r="G210" t="str">
        <f>IF(SUM('B1.3'!$T226:$Y226)=6,'B1.3'!F226,"")</f>
        <v/>
      </c>
      <c r="H210" t="str">
        <f>IF(SUM('B1.3'!$T226:$Y226)=6,'B1.3'!G226,"")</f>
        <v/>
      </c>
      <c r="I210" t="str">
        <f>IF(SUM('B1.3'!$T226:$Y226)=6,'B1.3'!H226,"")</f>
        <v/>
      </c>
    </row>
    <row r="211" spans="1:9" x14ac:dyDescent="0.25">
      <c r="A211" t="str">
        <f>IF(SUM('B1.3'!T227:Y227)=6,'Angaben KH-Standort'!$D$27,"")</f>
        <v/>
      </c>
      <c r="B211" t="str">
        <f>IF(SUM('B1.3'!T227:Y227)=6,'Angaben KH-Standort'!$D$26,"")</f>
        <v/>
      </c>
      <c r="C211" t="str">
        <f>IF(SUM('B1.3'!T227:Y227)=6,'Angaben KH-Standort'!$D$13,"")</f>
        <v/>
      </c>
      <c r="D211" t="str">
        <f>IF(SUM('B1.3'!$T227:$Y227)=6,'B1.3'!C227,"")</f>
        <v/>
      </c>
      <c r="E211" t="str">
        <f>IF(SUM('B1.3'!$T227:$Y227)=6,'B1.3'!D227,"")</f>
        <v/>
      </c>
      <c r="F211" t="str">
        <f>IF(SUM('B1.3'!$T227:$Y227)=6,'B1.3'!E227,"")</f>
        <v/>
      </c>
      <c r="G211" t="str">
        <f>IF(SUM('B1.3'!$T227:$Y227)=6,'B1.3'!F227,"")</f>
        <v/>
      </c>
      <c r="H211" t="str">
        <f>IF(SUM('B1.3'!$T227:$Y227)=6,'B1.3'!G227,"")</f>
        <v/>
      </c>
      <c r="I211" t="str">
        <f>IF(SUM('B1.3'!$T227:$Y227)=6,'B1.3'!H227,"")</f>
        <v/>
      </c>
    </row>
    <row r="212" spans="1:9" x14ac:dyDescent="0.25">
      <c r="A212" t="str">
        <f>IF(SUM('B1.3'!T228:Y228)=6,'Angaben KH-Standort'!$D$27,"")</f>
        <v/>
      </c>
      <c r="B212" t="str">
        <f>IF(SUM('B1.3'!T228:Y228)=6,'Angaben KH-Standort'!$D$26,"")</f>
        <v/>
      </c>
      <c r="C212" t="str">
        <f>IF(SUM('B1.3'!T228:Y228)=6,'Angaben KH-Standort'!$D$13,"")</f>
        <v/>
      </c>
      <c r="D212" t="str">
        <f>IF(SUM('B1.3'!$T228:$Y228)=6,'B1.3'!C228,"")</f>
        <v/>
      </c>
      <c r="E212" t="str">
        <f>IF(SUM('B1.3'!$T228:$Y228)=6,'B1.3'!D228,"")</f>
        <v/>
      </c>
      <c r="F212" t="str">
        <f>IF(SUM('B1.3'!$T228:$Y228)=6,'B1.3'!E228,"")</f>
        <v/>
      </c>
      <c r="G212" t="str">
        <f>IF(SUM('B1.3'!$T228:$Y228)=6,'B1.3'!F228,"")</f>
        <v/>
      </c>
      <c r="H212" t="str">
        <f>IF(SUM('B1.3'!$T228:$Y228)=6,'B1.3'!G228,"")</f>
        <v/>
      </c>
      <c r="I212" t="str">
        <f>IF(SUM('B1.3'!$T228:$Y228)=6,'B1.3'!H228,"")</f>
        <v/>
      </c>
    </row>
    <row r="213" spans="1:9" x14ac:dyDescent="0.25">
      <c r="A213" t="str">
        <f>IF(SUM('B1.3'!T229:Y229)=6,'Angaben KH-Standort'!$D$27,"")</f>
        <v/>
      </c>
      <c r="B213" t="str">
        <f>IF(SUM('B1.3'!T229:Y229)=6,'Angaben KH-Standort'!$D$26,"")</f>
        <v/>
      </c>
      <c r="C213" t="str">
        <f>IF(SUM('B1.3'!T229:Y229)=6,'Angaben KH-Standort'!$D$13,"")</f>
        <v/>
      </c>
      <c r="D213" t="str">
        <f>IF(SUM('B1.3'!$T229:$Y229)=6,'B1.3'!C229,"")</f>
        <v/>
      </c>
      <c r="E213" t="str">
        <f>IF(SUM('B1.3'!$T229:$Y229)=6,'B1.3'!D229,"")</f>
        <v/>
      </c>
      <c r="F213" t="str">
        <f>IF(SUM('B1.3'!$T229:$Y229)=6,'B1.3'!E229,"")</f>
        <v/>
      </c>
      <c r="G213" t="str">
        <f>IF(SUM('B1.3'!$T229:$Y229)=6,'B1.3'!F229,"")</f>
        <v/>
      </c>
      <c r="H213" t="str">
        <f>IF(SUM('B1.3'!$T229:$Y229)=6,'B1.3'!G229,"")</f>
        <v/>
      </c>
      <c r="I213" t="str">
        <f>IF(SUM('B1.3'!$T229:$Y229)=6,'B1.3'!H229,"")</f>
        <v/>
      </c>
    </row>
    <row r="214" spans="1:9" x14ac:dyDescent="0.25">
      <c r="A214" t="str">
        <f>IF(SUM('B1.3'!T230:Y230)=6,'Angaben KH-Standort'!$D$27,"")</f>
        <v/>
      </c>
      <c r="B214" t="str">
        <f>IF(SUM('B1.3'!T230:Y230)=6,'Angaben KH-Standort'!$D$26,"")</f>
        <v/>
      </c>
      <c r="C214" t="str">
        <f>IF(SUM('B1.3'!T230:Y230)=6,'Angaben KH-Standort'!$D$13,"")</f>
        <v/>
      </c>
      <c r="D214" t="str">
        <f>IF(SUM('B1.3'!$T230:$Y230)=6,'B1.3'!C230,"")</f>
        <v/>
      </c>
      <c r="E214" t="str">
        <f>IF(SUM('B1.3'!$T230:$Y230)=6,'B1.3'!D230,"")</f>
        <v/>
      </c>
      <c r="F214" t="str">
        <f>IF(SUM('B1.3'!$T230:$Y230)=6,'B1.3'!E230,"")</f>
        <v/>
      </c>
      <c r="G214" t="str">
        <f>IF(SUM('B1.3'!$T230:$Y230)=6,'B1.3'!F230,"")</f>
        <v/>
      </c>
      <c r="H214" t="str">
        <f>IF(SUM('B1.3'!$T230:$Y230)=6,'B1.3'!G230,"")</f>
        <v/>
      </c>
      <c r="I214" t="str">
        <f>IF(SUM('B1.3'!$T230:$Y230)=6,'B1.3'!H230,"")</f>
        <v/>
      </c>
    </row>
    <row r="215" spans="1:9" x14ac:dyDescent="0.25">
      <c r="A215" t="str">
        <f>IF(SUM('B1.3'!T231:Y231)=6,'Angaben KH-Standort'!$D$27,"")</f>
        <v/>
      </c>
      <c r="B215" t="str">
        <f>IF(SUM('B1.3'!T231:Y231)=6,'Angaben KH-Standort'!$D$26,"")</f>
        <v/>
      </c>
      <c r="C215" t="str">
        <f>IF(SUM('B1.3'!T231:Y231)=6,'Angaben KH-Standort'!$D$13,"")</f>
        <v/>
      </c>
      <c r="D215" t="str">
        <f>IF(SUM('B1.3'!$T231:$Y231)=6,'B1.3'!C231,"")</f>
        <v/>
      </c>
      <c r="E215" t="str">
        <f>IF(SUM('B1.3'!$T231:$Y231)=6,'B1.3'!D231,"")</f>
        <v/>
      </c>
      <c r="F215" t="str">
        <f>IF(SUM('B1.3'!$T231:$Y231)=6,'B1.3'!E231,"")</f>
        <v/>
      </c>
      <c r="G215" t="str">
        <f>IF(SUM('B1.3'!$T231:$Y231)=6,'B1.3'!F231,"")</f>
        <v/>
      </c>
      <c r="H215" t="str">
        <f>IF(SUM('B1.3'!$T231:$Y231)=6,'B1.3'!G231,"")</f>
        <v/>
      </c>
      <c r="I215" t="str">
        <f>IF(SUM('B1.3'!$T231:$Y231)=6,'B1.3'!H231,"")</f>
        <v/>
      </c>
    </row>
    <row r="216" spans="1:9" x14ac:dyDescent="0.25">
      <c r="A216" t="str">
        <f>IF(SUM('B1.3'!T232:Y232)=6,'Angaben KH-Standort'!$D$27,"")</f>
        <v/>
      </c>
      <c r="B216" t="str">
        <f>IF(SUM('B1.3'!T232:Y232)=6,'Angaben KH-Standort'!$D$26,"")</f>
        <v/>
      </c>
      <c r="C216" t="str">
        <f>IF(SUM('B1.3'!T232:Y232)=6,'Angaben KH-Standort'!$D$13,"")</f>
        <v/>
      </c>
      <c r="D216" t="str">
        <f>IF(SUM('B1.3'!$T232:$Y232)=6,'B1.3'!C232,"")</f>
        <v/>
      </c>
      <c r="E216" t="str">
        <f>IF(SUM('B1.3'!$T232:$Y232)=6,'B1.3'!D232,"")</f>
        <v/>
      </c>
      <c r="F216" t="str">
        <f>IF(SUM('B1.3'!$T232:$Y232)=6,'B1.3'!E232,"")</f>
        <v/>
      </c>
      <c r="G216" t="str">
        <f>IF(SUM('B1.3'!$T232:$Y232)=6,'B1.3'!F232,"")</f>
        <v/>
      </c>
      <c r="H216" t="str">
        <f>IF(SUM('B1.3'!$T232:$Y232)=6,'B1.3'!G232,"")</f>
        <v/>
      </c>
      <c r="I216" t="str">
        <f>IF(SUM('B1.3'!$T232:$Y232)=6,'B1.3'!H232,"")</f>
        <v/>
      </c>
    </row>
    <row r="217" spans="1:9" x14ac:dyDescent="0.25">
      <c r="A217" t="str">
        <f>IF(SUM('B1.3'!T233:Y233)=6,'Angaben KH-Standort'!$D$27,"")</f>
        <v/>
      </c>
      <c r="B217" t="str">
        <f>IF(SUM('B1.3'!T233:Y233)=6,'Angaben KH-Standort'!$D$26,"")</f>
        <v/>
      </c>
      <c r="C217" t="str">
        <f>IF(SUM('B1.3'!T233:Y233)=6,'Angaben KH-Standort'!$D$13,"")</f>
        <v/>
      </c>
      <c r="D217" t="str">
        <f>IF(SUM('B1.3'!$T233:$Y233)=6,'B1.3'!C233,"")</f>
        <v/>
      </c>
      <c r="E217" t="str">
        <f>IF(SUM('B1.3'!$T233:$Y233)=6,'B1.3'!D233,"")</f>
        <v/>
      </c>
      <c r="F217" t="str">
        <f>IF(SUM('B1.3'!$T233:$Y233)=6,'B1.3'!E233,"")</f>
        <v/>
      </c>
      <c r="G217" t="str">
        <f>IF(SUM('B1.3'!$T233:$Y233)=6,'B1.3'!F233,"")</f>
        <v/>
      </c>
      <c r="H217" t="str">
        <f>IF(SUM('B1.3'!$T233:$Y233)=6,'B1.3'!G233,"")</f>
        <v/>
      </c>
      <c r="I217" t="str">
        <f>IF(SUM('B1.3'!$T233:$Y233)=6,'B1.3'!H233,"")</f>
        <v/>
      </c>
    </row>
    <row r="218" spans="1:9" x14ac:dyDescent="0.25">
      <c r="A218" t="str">
        <f>IF(SUM('B1.3'!T234:Y234)=6,'Angaben KH-Standort'!$D$27,"")</f>
        <v/>
      </c>
      <c r="B218" t="str">
        <f>IF(SUM('B1.3'!T234:Y234)=6,'Angaben KH-Standort'!$D$26,"")</f>
        <v/>
      </c>
      <c r="C218" t="str">
        <f>IF(SUM('B1.3'!T234:Y234)=6,'Angaben KH-Standort'!$D$13,"")</f>
        <v/>
      </c>
      <c r="D218" t="str">
        <f>IF(SUM('B1.3'!$T234:$Y234)=6,'B1.3'!C234,"")</f>
        <v/>
      </c>
      <c r="E218" t="str">
        <f>IF(SUM('B1.3'!$T234:$Y234)=6,'B1.3'!D234,"")</f>
        <v/>
      </c>
      <c r="F218" t="str">
        <f>IF(SUM('B1.3'!$T234:$Y234)=6,'B1.3'!E234,"")</f>
        <v/>
      </c>
      <c r="G218" t="str">
        <f>IF(SUM('B1.3'!$T234:$Y234)=6,'B1.3'!F234,"")</f>
        <v/>
      </c>
      <c r="H218" t="str">
        <f>IF(SUM('B1.3'!$T234:$Y234)=6,'B1.3'!G234,"")</f>
        <v/>
      </c>
      <c r="I218" t="str">
        <f>IF(SUM('B1.3'!$T234:$Y234)=6,'B1.3'!H234,"")</f>
        <v/>
      </c>
    </row>
    <row r="219" spans="1:9" x14ac:dyDescent="0.25">
      <c r="A219" t="str">
        <f>IF(SUM('B1.3'!T235:Y235)=6,'Angaben KH-Standort'!$D$27,"")</f>
        <v/>
      </c>
      <c r="B219" t="str">
        <f>IF(SUM('B1.3'!T235:Y235)=6,'Angaben KH-Standort'!$D$26,"")</f>
        <v/>
      </c>
      <c r="C219" t="str">
        <f>IF(SUM('B1.3'!T235:Y235)=6,'Angaben KH-Standort'!$D$13,"")</f>
        <v/>
      </c>
      <c r="D219" t="str">
        <f>IF(SUM('B1.3'!$T235:$Y235)=6,'B1.3'!C235,"")</f>
        <v/>
      </c>
      <c r="E219" t="str">
        <f>IF(SUM('B1.3'!$T235:$Y235)=6,'B1.3'!D235,"")</f>
        <v/>
      </c>
      <c r="F219" t="str">
        <f>IF(SUM('B1.3'!$T235:$Y235)=6,'B1.3'!E235,"")</f>
        <v/>
      </c>
      <c r="G219" t="str">
        <f>IF(SUM('B1.3'!$T235:$Y235)=6,'B1.3'!F235,"")</f>
        <v/>
      </c>
      <c r="H219" t="str">
        <f>IF(SUM('B1.3'!$T235:$Y235)=6,'B1.3'!G235,"")</f>
        <v/>
      </c>
      <c r="I219" t="str">
        <f>IF(SUM('B1.3'!$T235:$Y235)=6,'B1.3'!H235,"")</f>
        <v/>
      </c>
    </row>
    <row r="220" spans="1:9" x14ac:dyDescent="0.25">
      <c r="A220" t="str">
        <f>IF(SUM('B1.3'!T236:Y236)=6,'Angaben KH-Standort'!$D$27,"")</f>
        <v/>
      </c>
      <c r="B220" t="str">
        <f>IF(SUM('B1.3'!T236:Y236)=6,'Angaben KH-Standort'!$D$26,"")</f>
        <v/>
      </c>
      <c r="C220" t="str">
        <f>IF(SUM('B1.3'!T236:Y236)=6,'Angaben KH-Standort'!$D$13,"")</f>
        <v/>
      </c>
      <c r="D220" t="str">
        <f>IF(SUM('B1.3'!$T236:$Y236)=6,'B1.3'!C236,"")</f>
        <v/>
      </c>
      <c r="E220" t="str">
        <f>IF(SUM('B1.3'!$T236:$Y236)=6,'B1.3'!D236,"")</f>
        <v/>
      </c>
      <c r="F220" t="str">
        <f>IF(SUM('B1.3'!$T236:$Y236)=6,'B1.3'!E236,"")</f>
        <v/>
      </c>
      <c r="G220" t="str">
        <f>IF(SUM('B1.3'!$T236:$Y236)=6,'B1.3'!F236,"")</f>
        <v/>
      </c>
      <c r="H220" t="str">
        <f>IF(SUM('B1.3'!$T236:$Y236)=6,'B1.3'!G236,"")</f>
        <v/>
      </c>
      <c r="I220" t="str">
        <f>IF(SUM('B1.3'!$T236:$Y236)=6,'B1.3'!H236,"")</f>
        <v/>
      </c>
    </row>
    <row r="221" spans="1:9" x14ac:dyDescent="0.25">
      <c r="A221" t="str">
        <f>IF(SUM('B1.3'!T237:Y237)=6,'Angaben KH-Standort'!$D$27,"")</f>
        <v/>
      </c>
      <c r="B221" t="str">
        <f>IF(SUM('B1.3'!T237:Y237)=6,'Angaben KH-Standort'!$D$26,"")</f>
        <v/>
      </c>
      <c r="C221" t="str">
        <f>IF(SUM('B1.3'!T237:Y237)=6,'Angaben KH-Standort'!$D$13,"")</f>
        <v/>
      </c>
      <c r="D221" t="str">
        <f>IF(SUM('B1.3'!$T237:$Y237)=6,'B1.3'!C237,"")</f>
        <v/>
      </c>
      <c r="E221" t="str">
        <f>IF(SUM('B1.3'!$T237:$Y237)=6,'B1.3'!D237,"")</f>
        <v/>
      </c>
      <c r="F221" t="str">
        <f>IF(SUM('B1.3'!$T237:$Y237)=6,'B1.3'!E237,"")</f>
        <v/>
      </c>
      <c r="G221" t="str">
        <f>IF(SUM('B1.3'!$T237:$Y237)=6,'B1.3'!F237,"")</f>
        <v/>
      </c>
      <c r="H221" t="str">
        <f>IF(SUM('B1.3'!$T237:$Y237)=6,'B1.3'!G237,"")</f>
        <v/>
      </c>
      <c r="I221" t="str">
        <f>IF(SUM('B1.3'!$T237:$Y237)=6,'B1.3'!H237,"")</f>
        <v/>
      </c>
    </row>
    <row r="222" spans="1:9" x14ac:dyDescent="0.25">
      <c r="A222" t="str">
        <f>IF(SUM('B1.3'!T238:Y238)=6,'Angaben KH-Standort'!$D$27,"")</f>
        <v/>
      </c>
      <c r="B222" t="str">
        <f>IF(SUM('B1.3'!T238:Y238)=6,'Angaben KH-Standort'!$D$26,"")</f>
        <v/>
      </c>
      <c r="C222" t="str">
        <f>IF(SUM('B1.3'!T238:Y238)=6,'Angaben KH-Standort'!$D$13,"")</f>
        <v/>
      </c>
      <c r="D222" t="str">
        <f>IF(SUM('B1.3'!$T238:$Y238)=6,'B1.3'!C238,"")</f>
        <v/>
      </c>
      <c r="E222" t="str">
        <f>IF(SUM('B1.3'!$T238:$Y238)=6,'B1.3'!D238,"")</f>
        <v/>
      </c>
      <c r="F222" t="str">
        <f>IF(SUM('B1.3'!$T238:$Y238)=6,'B1.3'!E238,"")</f>
        <v/>
      </c>
      <c r="G222" t="str">
        <f>IF(SUM('B1.3'!$T238:$Y238)=6,'B1.3'!F238,"")</f>
        <v/>
      </c>
      <c r="H222" t="str">
        <f>IF(SUM('B1.3'!$T238:$Y238)=6,'B1.3'!G238,"")</f>
        <v/>
      </c>
      <c r="I222" t="str">
        <f>IF(SUM('B1.3'!$T238:$Y238)=6,'B1.3'!H238,"")</f>
        <v/>
      </c>
    </row>
    <row r="223" spans="1:9" x14ac:dyDescent="0.25">
      <c r="A223" t="str">
        <f>IF(SUM('B1.3'!T239:Y239)=6,'Angaben KH-Standort'!$D$27,"")</f>
        <v/>
      </c>
      <c r="B223" t="str">
        <f>IF(SUM('B1.3'!T239:Y239)=6,'Angaben KH-Standort'!$D$26,"")</f>
        <v/>
      </c>
      <c r="C223" t="str">
        <f>IF(SUM('B1.3'!T239:Y239)=6,'Angaben KH-Standort'!$D$13,"")</f>
        <v/>
      </c>
      <c r="D223" t="str">
        <f>IF(SUM('B1.3'!$T239:$Y239)=6,'B1.3'!C239,"")</f>
        <v/>
      </c>
      <c r="E223" t="str">
        <f>IF(SUM('B1.3'!$T239:$Y239)=6,'B1.3'!D239,"")</f>
        <v/>
      </c>
      <c r="F223" t="str">
        <f>IF(SUM('B1.3'!$T239:$Y239)=6,'B1.3'!E239,"")</f>
        <v/>
      </c>
      <c r="G223" t="str">
        <f>IF(SUM('B1.3'!$T239:$Y239)=6,'B1.3'!F239,"")</f>
        <v/>
      </c>
      <c r="H223" t="str">
        <f>IF(SUM('B1.3'!$T239:$Y239)=6,'B1.3'!G239,"")</f>
        <v/>
      </c>
      <c r="I223" t="str">
        <f>IF(SUM('B1.3'!$T239:$Y239)=6,'B1.3'!H239,"")</f>
        <v/>
      </c>
    </row>
    <row r="224" spans="1:9" x14ac:dyDescent="0.25">
      <c r="A224" t="str">
        <f>IF(SUM('B1.3'!T240:Y240)=6,'Angaben KH-Standort'!$D$27,"")</f>
        <v/>
      </c>
      <c r="B224" t="str">
        <f>IF(SUM('B1.3'!T240:Y240)=6,'Angaben KH-Standort'!$D$26,"")</f>
        <v/>
      </c>
      <c r="C224" t="str">
        <f>IF(SUM('B1.3'!T240:Y240)=6,'Angaben KH-Standort'!$D$13,"")</f>
        <v/>
      </c>
      <c r="D224" t="str">
        <f>IF(SUM('B1.3'!$T240:$Y240)=6,'B1.3'!C240,"")</f>
        <v/>
      </c>
      <c r="E224" t="str">
        <f>IF(SUM('B1.3'!$T240:$Y240)=6,'B1.3'!D240,"")</f>
        <v/>
      </c>
      <c r="F224" t="str">
        <f>IF(SUM('B1.3'!$T240:$Y240)=6,'B1.3'!E240,"")</f>
        <v/>
      </c>
      <c r="G224" t="str">
        <f>IF(SUM('B1.3'!$T240:$Y240)=6,'B1.3'!F240,"")</f>
        <v/>
      </c>
      <c r="H224" t="str">
        <f>IF(SUM('B1.3'!$T240:$Y240)=6,'B1.3'!G240,"")</f>
        <v/>
      </c>
      <c r="I224" t="str">
        <f>IF(SUM('B1.3'!$T240:$Y240)=6,'B1.3'!H240,"")</f>
        <v/>
      </c>
    </row>
    <row r="225" spans="1:9" x14ac:dyDescent="0.25">
      <c r="A225" t="str">
        <f>IF(SUM('B1.3'!T241:Y241)=6,'Angaben KH-Standort'!$D$27,"")</f>
        <v/>
      </c>
      <c r="B225" t="str">
        <f>IF(SUM('B1.3'!T241:Y241)=6,'Angaben KH-Standort'!$D$26,"")</f>
        <v/>
      </c>
      <c r="C225" t="str">
        <f>IF(SUM('B1.3'!T241:Y241)=6,'Angaben KH-Standort'!$D$13,"")</f>
        <v/>
      </c>
      <c r="D225" t="str">
        <f>IF(SUM('B1.3'!$T241:$Y241)=6,'B1.3'!C241,"")</f>
        <v/>
      </c>
      <c r="E225" t="str">
        <f>IF(SUM('B1.3'!$T241:$Y241)=6,'B1.3'!D241,"")</f>
        <v/>
      </c>
      <c r="F225" t="str">
        <f>IF(SUM('B1.3'!$T241:$Y241)=6,'B1.3'!E241,"")</f>
        <v/>
      </c>
      <c r="G225" t="str">
        <f>IF(SUM('B1.3'!$T241:$Y241)=6,'B1.3'!F241,"")</f>
        <v/>
      </c>
      <c r="H225" t="str">
        <f>IF(SUM('B1.3'!$T241:$Y241)=6,'B1.3'!G241,"")</f>
        <v/>
      </c>
      <c r="I225" t="str">
        <f>IF(SUM('B1.3'!$T241:$Y241)=6,'B1.3'!H241,"")</f>
        <v/>
      </c>
    </row>
    <row r="226" spans="1:9" x14ac:dyDescent="0.25">
      <c r="A226" t="str">
        <f>IF(SUM('B1.3'!T242:Y242)=6,'Angaben KH-Standort'!$D$27,"")</f>
        <v/>
      </c>
      <c r="B226" t="str">
        <f>IF(SUM('B1.3'!T242:Y242)=6,'Angaben KH-Standort'!$D$26,"")</f>
        <v/>
      </c>
      <c r="C226" t="str">
        <f>IF(SUM('B1.3'!T242:Y242)=6,'Angaben KH-Standort'!$D$13,"")</f>
        <v/>
      </c>
      <c r="D226" t="str">
        <f>IF(SUM('B1.3'!$T242:$Y242)=6,'B1.3'!C242,"")</f>
        <v/>
      </c>
      <c r="E226" t="str">
        <f>IF(SUM('B1.3'!$T242:$Y242)=6,'B1.3'!D242,"")</f>
        <v/>
      </c>
      <c r="F226" t="str">
        <f>IF(SUM('B1.3'!$T242:$Y242)=6,'B1.3'!E242,"")</f>
        <v/>
      </c>
      <c r="G226" t="str">
        <f>IF(SUM('B1.3'!$T242:$Y242)=6,'B1.3'!F242,"")</f>
        <v/>
      </c>
      <c r="H226" t="str">
        <f>IF(SUM('B1.3'!$T242:$Y242)=6,'B1.3'!G242,"")</f>
        <v/>
      </c>
      <c r="I226" t="str">
        <f>IF(SUM('B1.3'!$T242:$Y242)=6,'B1.3'!H242,"")</f>
        <v/>
      </c>
    </row>
    <row r="227" spans="1:9" x14ac:dyDescent="0.25">
      <c r="A227" t="str">
        <f>IF(SUM('B1.3'!T243:Y243)=6,'Angaben KH-Standort'!$D$27,"")</f>
        <v/>
      </c>
      <c r="B227" t="str">
        <f>IF(SUM('B1.3'!T243:Y243)=6,'Angaben KH-Standort'!$D$26,"")</f>
        <v/>
      </c>
      <c r="C227" t="str">
        <f>IF(SUM('B1.3'!T243:Y243)=6,'Angaben KH-Standort'!$D$13,"")</f>
        <v/>
      </c>
      <c r="D227" t="str">
        <f>IF(SUM('B1.3'!$T243:$Y243)=6,'B1.3'!C243,"")</f>
        <v/>
      </c>
      <c r="E227" t="str">
        <f>IF(SUM('B1.3'!$T243:$Y243)=6,'B1.3'!D243,"")</f>
        <v/>
      </c>
      <c r="F227" t="str">
        <f>IF(SUM('B1.3'!$T243:$Y243)=6,'B1.3'!E243,"")</f>
        <v/>
      </c>
      <c r="G227" t="str">
        <f>IF(SUM('B1.3'!$T243:$Y243)=6,'B1.3'!F243,"")</f>
        <v/>
      </c>
      <c r="H227" t="str">
        <f>IF(SUM('B1.3'!$T243:$Y243)=6,'B1.3'!G243,"")</f>
        <v/>
      </c>
      <c r="I227" t="str">
        <f>IF(SUM('B1.3'!$T243:$Y243)=6,'B1.3'!H243,"")</f>
        <v/>
      </c>
    </row>
    <row r="228" spans="1:9" x14ac:dyDescent="0.25">
      <c r="A228" t="str">
        <f>IF(SUM('B1.3'!T244:Y244)=6,'Angaben KH-Standort'!$D$27,"")</f>
        <v/>
      </c>
      <c r="B228" t="str">
        <f>IF(SUM('B1.3'!T244:Y244)=6,'Angaben KH-Standort'!$D$26,"")</f>
        <v/>
      </c>
      <c r="C228" t="str">
        <f>IF(SUM('B1.3'!T244:Y244)=6,'Angaben KH-Standort'!$D$13,"")</f>
        <v/>
      </c>
      <c r="D228" t="str">
        <f>IF(SUM('B1.3'!$T244:$Y244)=6,'B1.3'!C244,"")</f>
        <v/>
      </c>
      <c r="E228" t="str">
        <f>IF(SUM('B1.3'!$T244:$Y244)=6,'B1.3'!D244,"")</f>
        <v/>
      </c>
      <c r="F228" t="str">
        <f>IF(SUM('B1.3'!$T244:$Y244)=6,'B1.3'!E244,"")</f>
        <v/>
      </c>
      <c r="G228" t="str">
        <f>IF(SUM('B1.3'!$T244:$Y244)=6,'B1.3'!F244,"")</f>
        <v/>
      </c>
      <c r="H228" t="str">
        <f>IF(SUM('B1.3'!$T244:$Y244)=6,'B1.3'!G244,"")</f>
        <v/>
      </c>
      <c r="I228" t="str">
        <f>IF(SUM('B1.3'!$T244:$Y244)=6,'B1.3'!H244,"")</f>
        <v/>
      </c>
    </row>
    <row r="229" spans="1:9" x14ac:dyDescent="0.25">
      <c r="A229" t="str">
        <f>IF(SUM('B1.3'!T245:Y245)=6,'Angaben KH-Standort'!$D$27,"")</f>
        <v/>
      </c>
      <c r="B229" t="str">
        <f>IF(SUM('B1.3'!T245:Y245)=6,'Angaben KH-Standort'!$D$26,"")</f>
        <v/>
      </c>
      <c r="C229" t="str">
        <f>IF(SUM('B1.3'!T245:Y245)=6,'Angaben KH-Standort'!$D$13,"")</f>
        <v/>
      </c>
      <c r="D229" t="str">
        <f>IF(SUM('B1.3'!$T245:$Y245)=6,'B1.3'!C245,"")</f>
        <v/>
      </c>
      <c r="E229" t="str">
        <f>IF(SUM('B1.3'!$T245:$Y245)=6,'B1.3'!D245,"")</f>
        <v/>
      </c>
      <c r="F229" t="str">
        <f>IF(SUM('B1.3'!$T245:$Y245)=6,'B1.3'!E245,"")</f>
        <v/>
      </c>
      <c r="G229" t="str">
        <f>IF(SUM('B1.3'!$T245:$Y245)=6,'B1.3'!F245,"")</f>
        <v/>
      </c>
      <c r="H229" t="str">
        <f>IF(SUM('B1.3'!$T245:$Y245)=6,'B1.3'!G245,"")</f>
        <v/>
      </c>
      <c r="I229" t="str">
        <f>IF(SUM('B1.3'!$T245:$Y245)=6,'B1.3'!H245,"")</f>
        <v/>
      </c>
    </row>
    <row r="230" spans="1:9" x14ac:dyDescent="0.25">
      <c r="A230" t="str">
        <f>IF(SUM('B1.3'!T246:Y246)=6,'Angaben KH-Standort'!$D$27,"")</f>
        <v/>
      </c>
      <c r="B230" t="str">
        <f>IF(SUM('B1.3'!T246:Y246)=6,'Angaben KH-Standort'!$D$26,"")</f>
        <v/>
      </c>
      <c r="C230" t="str">
        <f>IF(SUM('B1.3'!T246:Y246)=6,'Angaben KH-Standort'!$D$13,"")</f>
        <v/>
      </c>
      <c r="D230" t="str">
        <f>IF(SUM('B1.3'!$T246:$Y246)=6,'B1.3'!C246,"")</f>
        <v/>
      </c>
      <c r="E230" t="str">
        <f>IF(SUM('B1.3'!$T246:$Y246)=6,'B1.3'!D246,"")</f>
        <v/>
      </c>
      <c r="F230" t="str">
        <f>IF(SUM('B1.3'!$T246:$Y246)=6,'B1.3'!E246,"")</f>
        <v/>
      </c>
      <c r="G230" t="str">
        <f>IF(SUM('B1.3'!$T246:$Y246)=6,'B1.3'!F246,"")</f>
        <v/>
      </c>
      <c r="H230" t="str">
        <f>IF(SUM('B1.3'!$T246:$Y246)=6,'B1.3'!G246,"")</f>
        <v/>
      </c>
      <c r="I230" t="str">
        <f>IF(SUM('B1.3'!$T246:$Y246)=6,'B1.3'!H246,"")</f>
        <v/>
      </c>
    </row>
    <row r="231" spans="1:9" x14ac:dyDescent="0.25">
      <c r="A231" t="str">
        <f>IF(SUM('B1.3'!T247:Y247)=6,'Angaben KH-Standort'!$D$27,"")</f>
        <v/>
      </c>
      <c r="B231" t="str">
        <f>IF(SUM('B1.3'!T247:Y247)=6,'Angaben KH-Standort'!$D$26,"")</f>
        <v/>
      </c>
      <c r="C231" t="str">
        <f>IF(SUM('B1.3'!T247:Y247)=6,'Angaben KH-Standort'!$D$13,"")</f>
        <v/>
      </c>
      <c r="D231" t="str">
        <f>IF(SUM('B1.3'!$T247:$Y247)=6,'B1.3'!C247,"")</f>
        <v/>
      </c>
      <c r="E231" t="str">
        <f>IF(SUM('B1.3'!$T247:$Y247)=6,'B1.3'!D247,"")</f>
        <v/>
      </c>
      <c r="F231" t="str">
        <f>IF(SUM('B1.3'!$T247:$Y247)=6,'B1.3'!E247,"")</f>
        <v/>
      </c>
      <c r="G231" t="str">
        <f>IF(SUM('B1.3'!$T247:$Y247)=6,'B1.3'!F247,"")</f>
        <v/>
      </c>
      <c r="H231" t="str">
        <f>IF(SUM('B1.3'!$T247:$Y247)=6,'B1.3'!G247,"")</f>
        <v/>
      </c>
      <c r="I231" t="str">
        <f>IF(SUM('B1.3'!$T247:$Y247)=6,'B1.3'!H247,"")</f>
        <v/>
      </c>
    </row>
    <row r="232" spans="1:9" x14ac:dyDescent="0.25">
      <c r="A232" t="str">
        <f>IF(SUM('B1.3'!T248:Y248)=6,'Angaben KH-Standort'!$D$27,"")</f>
        <v/>
      </c>
      <c r="B232" t="str">
        <f>IF(SUM('B1.3'!T248:Y248)=6,'Angaben KH-Standort'!$D$26,"")</f>
        <v/>
      </c>
      <c r="C232" t="str">
        <f>IF(SUM('B1.3'!T248:Y248)=6,'Angaben KH-Standort'!$D$13,"")</f>
        <v/>
      </c>
      <c r="D232" t="str">
        <f>IF(SUM('B1.3'!$T248:$Y248)=6,'B1.3'!C248,"")</f>
        <v/>
      </c>
      <c r="E232" t="str">
        <f>IF(SUM('B1.3'!$T248:$Y248)=6,'B1.3'!D248,"")</f>
        <v/>
      </c>
      <c r="F232" t="str">
        <f>IF(SUM('B1.3'!$T248:$Y248)=6,'B1.3'!E248,"")</f>
        <v/>
      </c>
      <c r="G232" t="str">
        <f>IF(SUM('B1.3'!$T248:$Y248)=6,'B1.3'!F248,"")</f>
        <v/>
      </c>
      <c r="H232" t="str">
        <f>IF(SUM('B1.3'!$T248:$Y248)=6,'B1.3'!G248,"")</f>
        <v/>
      </c>
      <c r="I232" t="str">
        <f>IF(SUM('B1.3'!$T248:$Y248)=6,'B1.3'!H248,"")</f>
        <v/>
      </c>
    </row>
    <row r="233" spans="1:9" x14ac:dyDescent="0.25">
      <c r="A233" t="str">
        <f>IF(SUM('B1.3'!T249:Y249)=6,'Angaben KH-Standort'!$D$27,"")</f>
        <v/>
      </c>
      <c r="B233" t="str">
        <f>IF(SUM('B1.3'!T249:Y249)=6,'Angaben KH-Standort'!$D$26,"")</f>
        <v/>
      </c>
      <c r="C233" t="str">
        <f>IF(SUM('B1.3'!T249:Y249)=6,'Angaben KH-Standort'!$D$13,"")</f>
        <v/>
      </c>
      <c r="D233" t="str">
        <f>IF(SUM('B1.3'!$T249:$Y249)=6,'B1.3'!C249,"")</f>
        <v/>
      </c>
      <c r="E233" t="str">
        <f>IF(SUM('B1.3'!$T249:$Y249)=6,'B1.3'!D249,"")</f>
        <v/>
      </c>
      <c r="F233" t="str">
        <f>IF(SUM('B1.3'!$T249:$Y249)=6,'B1.3'!E249,"")</f>
        <v/>
      </c>
      <c r="G233" t="str">
        <f>IF(SUM('B1.3'!$T249:$Y249)=6,'B1.3'!F249,"")</f>
        <v/>
      </c>
      <c r="H233" t="str">
        <f>IF(SUM('B1.3'!$T249:$Y249)=6,'B1.3'!G249,"")</f>
        <v/>
      </c>
      <c r="I233" t="str">
        <f>IF(SUM('B1.3'!$T249:$Y249)=6,'B1.3'!H249,"")</f>
        <v/>
      </c>
    </row>
    <row r="234" spans="1:9" x14ac:dyDescent="0.25">
      <c r="A234" t="str">
        <f>IF(SUM('B1.3'!T250:Y250)=6,'Angaben KH-Standort'!$D$27,"")</f>
        <v/>
      </c>
      <c r="B234" t="str">
        <f>IF(SUM('B1.3'!T250:Y250)=6,'Angaben KH-Standort'!$D$26,"")</f>
        <v/>
      </c>
      <c r="C234" t="str">
        <f>IF(SUM('B1.3'!T250:Y250)=6,'Angaben KH-Standort'!$D$13,"")</f>
        <v/>
      </c>
      <c r="D234" t="str">
        <f>IF(SUM('B1.3'!$T250:$Y250)=6,'B1.3'!C250,"")</f>
        <v/>
      </c>
      <c r="E234" t="str">
        <f>IF(SUM('B1.3'!$T250:$Y250)=6,'B1.3'!D250,"")</f>
        <v/>
      </c>
      <c r="F234" t="str">
        <f>IF(SUM('B1.3'!$T250:$Y250)=6,'B1.3'!E250,"")</f>
        <v/>
      </c>
      <c r="G234" t="str">
        <f>IF(SUM('B1.3'!$T250:$Y250)=6,'B1.3'!F250,"")</f>
        <v/>
      </c>
      <c r="H234" t="str">
        <f>IF(SUM('B1.3'!$T250:$Y250)=6,'B1.3'!G250,"")</f>
        <v/>
      </c>
      <c r="I234" t="str">
        <f>IF(SUM('B1.3'!$T250:$Y250)=6,'B1.3'!H250,"")</f>
        <v/>
      </c>
    </row>
    <row r="235" spans="1:9" x14ac:dyDescent="0.25">
      <c r="A235" t="str">
        <f>IF(SUM('B1.3'!T251:Y251)=6,'Angaben KH-Standort'!$D$27,"")</f>
        <v/>
      </c>
      <c r="B235" t="str">
        <f>IF(SUM('B1.3'!T251:Y251)=6,'Angaben KH-Standort'!$D$26,"")</f>
        <v/>
      </c>
      <c r="C235" t="str">
        <f>IF(SUM('B1.3'!T251:Y251)=6,'Angaben KH-Standort'!$D$13,"")</f>
        <v/>
      </c>
      <c r="D235" t="str">
        <f>IF(SUM('B1.3'!$T251:$Y251)=6,'B1.3'!C251,"")</f>
        <v/>
      </c>
      <c r="E235" t="str">
        <f>IF(SUM('B1.3'!$T251:$Y251)=6,'B1.3'!D251,"")</f>
        <v/>
      </c>
      <c r="F235" t="str">
        <f>IF(SUM('B1.3'!$T251:$Y251)=6,'B1.3'!E251,"")</f>
        <v/>
      </c>
      <c r="G235" t="str">
        <f>IF(SUM('B1.3'!$T251:$Y251)=6,'B1.3'!F251,"")</f>
        <v/>
      </c>
      <c r="H235" t="str">
        <f>IF(SUM('B1.3'!$T251:$Y251)=6,'B1.3'!G251,"")</f>
        <v/>
      </c>
      <c r="I235" t="str">
        <f>IF(SUM('B1.3'!$T251:$Y251)=6,'B1.3'!H251,"")</f>
        <v/>
      </c>
    </row>
    <row r="236" spans="1:9" x14ac:dyDescent="0.25">
      <c r="A236" t="str">
        <f>IF(SUM('B1.3'!T252:Y252)=6,'Angaben KH-Standort'!$D$27,"")</f>
        <v/>
      </c>
      <c r="B236" t="str">
        <f>IF(SUM('B1.3'!T252:Y252)=6,'Angaben KH-Standort'!$D$26,"")</f>
        <v/>
      </c>
      <c r="C236" t="str">
        <f>IF(SUM('B1.3'!T252:Y252)=6,'Angaben KH-Standort'!$D$13,"")</f>
        <v/>
      </c>
      <c r="D236" t="str">
        <f>IF(SUM('B1.3'!$T252:$Y252)=6,'B1.3'!C252,"")</f>
        <v/>
      </c>
      <c r="E236" t="str">
        <f>IF(SUM('B1.3'!$T252:$Y252)=6,'B1.3'!D252,"")</f>
        <v/>
      </c>
      <c r="F236" t="str">
        <f>IF(SUM('B1.3'!$T252:$Y252)=6,'B1.3'!E252,"")</f>
        <v/>
      </c>
      <c r="G236" t="str">
        <f>IF(SUM('B1.3'!$T252:$Y252)=6,'B1.3'!F252,"")</f>
        <v/>
      </c>
      <c r="H236" t="str">
        <f>IF(SUM('B1.3'!$T252:$Y252)=6,'B1.3'!G252,"")</f>
        <v/>
      </c>
      <c r="I236" t="str">
        <f>IF(SUM('B1.3'!$T252:$Y252)=6,'B1.3'!H252,"")</f>
        <v/>
      </c>
    </row>
    <row r="237" spans="1:9" x14ac:dyDescent="0.25">
      <c r="A237" t="str">
        <f>IF(SUM('B1.3'!T253:Y253)=6,'Angaben KH-Standort'!$D$27,"")</f>
        <v/>
      </c>
      <c r="B237" t="str">
        <f>IF(SUM('B1.3'!T253:Y253)=6,'Angaben KH-Standort'!$D$26,"")</f>
        <v/>
      </c>
      <c r="C237" t="str">
        <f>IF(SUM('B1.3'!T253:Y253)=6,'Angaben KH-Standort'!$D$13,"")</f>
        <v/>
      </c>
      <c r="D237" t="str">
        <f>IF(SUM('B1.3'!$T253:$Y253)=6,'B1.3'!C253,"")</f>
        <v/>
      </c>
      <c r="E237" t="str">
        <f>IF(SUM('B1.3'!$T253:$Y253)=6,'B1.3'!D253,"")</f>
        <v/>
      </c>
      <c r="F237" t="str">
        <f>IF(SUM('B1.3'!$T253:$Y253)=6,'B1.3'!E253,"")</f>
        <v/>
      </c>
      <c r="G237" t="str">
        <f>IF(SUM('B1.3'!$T253:$Y253)=6,'B1.3'!F253,"")</f>
        <v/>
      </c>
      <c r="H237" t="str">
        <f>IF(SUM('B1.3'!$T253:$Y253)=6,'B1.3'!G253,"")</f>
        <v/>
      </c>
      <c r="I237" t="str">
        <f>IF(SUM('B1.3'!$T253:$Y253)=6,'B1.3'!H253,"")</f>
        <v/>
      </c>
    </row>
    <row r="238" spans="1:9" x14ac:dyDescent="0.25">
      <c r="A238" t="str">
        <f>IF(SUM('B1.3'!T254:Y254)=6,'Angaben KH-Standort'!$D$27,"")</f>
        <v/>
      </c>
      <c r="B238" t="str">
        <f>IF(SUM('B1.3'!T254:Y254)=6,'Angaben KH-Standort'!$D$26,"")</f>
        <v/>
      </c>
      <c r="C238" t="str">
        <f>IF(SUM('B1.3'!T254:Y254)=6,'Angaben KH-Standort'!$D$13,"")</f>
        <v/>
      </c>
      <c r="D238" t="str">
        <f>IF(SUM('B1.3'!$T254:$Y254)=6,'B1.3'!C254,"")</f>
        <v/>
      </c>
      <c r="E238" t="str">
        <f>IF(SUM('B1.3'!$T254:$Y254)=6,'B1.3'!D254,"")</f>
        <v/>
      </c>
      <c r="F238" t="str">
        <f>IF(SUM('B1.3'!$T254:$Y254)=6,'B1.3'!E254,"")</f>
        <v/>
      </c>
      <c r="G238" t="str">
        <f>IF(SUM('B1.3'!$T254:$Y254)=6,'B1.3'!F254,"")</f>
        <v/>
      </c>
      <c r="H238" t="str">
        <f>IF(SUM('B1.3'!$T254:$Y254)=6,'B1.3'!G254,"")</f>
        <v/>
      </c>
      <c r="I238" t="str">
        <f>IF(SUM('B1.3'!$T254:$Y254)=6,'B1.3'!H254,"")</f>
        <v/>
      </c>
    </row>
    <row r="239" spans="1:9" x14ac:dyDescent="0.25">
      <c r="A239" t="str">
        <f>IF(SUM('B1.3'!T255:Y255)=6,'Angaben KH-Standort'!$D$27,"")</f>
        <v/>
      </c>
      <c r="B239" t="str">
        <f>IF(SUM('B1.3'!T255:Y255)=6,'Angaben KH-Standort'!$D$26,"")</f>
        <v/>
      </c>
      <c r="C239" t="str">
        <f>IF(SUM('B1.3'!T255:Y255)=6,'Angaben KH-Standort'!$D$13,"")</f>
        <v/>
      </c>
      <c r="D239" t="str">
        <f>IF(SUM('B1.3'!$T255:$Y255)=6,'B1.3'!C255,"")</f>
        <v/>
      </c>
      <c r="E239" t="str">
        <f>IF(SUM('B1.3'!$T255:$Y255)=6,'B1.3'!D255,"")</f>
        <v/>
      </c>
      <c r="F239" t="str">
        <f>IF(SUM('B1.3'!$T255:$Y255)=6,'B1.3'!E255,"")</f>
        <v/>
      </c>
      <c r="G239" t="str">
        <f>IF(SUM('B1.3'!$T255:$Y255)=6,'B1.3'!F255,"")</f>
        <v/>
      </c>
      <c r="H239" t="str">
        <f>IF(SUM('B1.3'!$T255:$Y255)=6,'B1.3'!G255,"")</f>
        <v/>
      </c>
      <c r="I239" t="str">
        <f>IF(SUM('B1.3'!$T255:$Y255)=6,'B1.3'!H255,"")</f>
        <v/>
      </c>
    </row>
    <row r="240" spans="1:9" x14ac:dyDescent="0.25">
      <c r="A240" t="str">
        <f>IF(SUM('B1.3'!T256:Y256)=6,'Angaben KH-Standort'!$D$27,"")</f>
        <v/>
      </c>
      <c r="B240" t="str">
        <f>IF(SUM('B1.3'!T256:Y256)=6,'Angaben KH-Standort'!$D$26,"")</f>
        <v/>
      </c>
      <c r="C240" t="str">
        <f>IF(SUM('B1.3'!T256:Y256)=6,'Angaben KH-Standort'!$D$13,"")</f>
        <v/>
      </c>
      <c r="D240" t="str">
        <f>IF(SUM('B1.3'!$T256:$Y256)=6,'B1.3'!C256,"")</f>
        <v/>
      </c>
      <c r="E240" t="str">
        <f>IF(SUM('B1.3'!$T256:$Y256)=6,'B1.3'!D256,"")</f>
        <v/>
      </c>
      <c r="F240" t="str">
        <f>IF(SUM('B1.3'!$T256:$Y256)=6,'B1.3'!E256,"")</f>
        <v/>
      </c>
      <c r="G240" t="str">
        <f>IF(SUM('B1.3'!$T256:$Y256)=6,'B1.3'!F256,"")</f>
        <v/>
      </c>
      <c r="H240" t="str">
        <f>IF(SUM('B1.3'!$T256:$Y256)=6,'B1.3'!G256,"")</f>
        <v/>
      </c>
      <c r="I240" t="str">
        <f>IF(SUM('B1.3'!$T256:$Y256)=6,'B1.3'!H256,"")</f>
        <v/>
      </c>
    </row>
    <row r="241" spans="1:9" x14ac:dyDescent="0.25">
      <c r="A241" t="str">
        <f>IF(SUM('B1.3'!T257:Y257)=6,'Angaben KH-Standort'!$D$27,"")</f>
        <v/>
      </c>
      <c r="B241" t="str">
        <f>IF(SUM('B1.3'!T257:Y257)=6,'Angaben KH-Standort'!$D$26,"")</f>
        <v/>
      </c>
      <c r="C241" t="str">
        <f>IF(SUM('B1.3'!T257:Y257)=6,'Angaben KH-Standort'!$D$13,"")</f>
        <v/>
      </c>
      <c r="D241" t="str">
        <f>IF(SUM('B1.3'!$T257:$Y257)=6,'B1.3'!C257,"")</f>
        <v/>
      </c>
      <c r="E241" t="str">
        <f>IF(SUM('B1.3'!$T257:$Y257)=6,'B1.3'!D257,"")</f>
        <v/>
      </c>
      <c r="F241" t="str">
        <f>IF(SUM('B1.3'!$T257:$Y257)=6,'B1.3'!E257,"")</f>
        <v/>
      </c>
      <c r="G241" t="str">
        <f>IF(SUM('B1.3'!$T257:$Y257)=6,'B1.3'!F257,"")</f>
        <v/>
      </c>
      <c r="H241" t="str">
        <f>IF(SUM('B1.3'!$T257:$Y257)=6,'B1.3'!G257,"")</f>
        <v/>
      </c>
      <c r="I241" t="str">
        <f>IF(SUM('B1.3'!$T257:$Y257)=6,'B1.3'!H257,"")</f>
        <v/>
      </c>
    </row>
    <row r="242" spans="1:9" x14ac:dyDescent="0.25">
      <c r="A242" t="str">
        <f>IF(SUM('B1.3'!T258:Y258)=6,'Angaben KH-Standort'!$D$27,"")</f>
        <v/>
      </c>
      <c r="B242" t="str">
        <f>IF(SUM('B1.3'!T258:Y258)=6,'Angaben KH-Standort'!$D$26,"")</f>
        <v/>
      </c>
      <c r="C242" t="str">
        <f>IF(SUM('B1.3'!T258:Y258)=6,'Angaben KH-Standort'!$D$13,"")</f>
        <v/>
      </c>
      <c r="D242" t="str">
        <f>IF(SUM('B1.3'!$T258:$Y258)=6,'B1.3'!C258,"")</f>
        <v/>
      </c>
      <c r="E242" t="str">
        <f>IF(SUM('B1.3'!$T258:$Y258)=6,'B1.3'!D258,"")</f>
        <v/>
      </c>
      <c r="F242" t="str">
        <f>IF(SUM('B1.3'!$T258:$Y258)=6,'B1.3'!E258,"")</f>
        <v/>
      </c>
      <c r="G242" t="str">
        <f>IF(SUM('B1.3'!$T258:$Y258)=6,'B1.3'!F258,"")</f>
        <v/>
      </c>
      <c r="H242" t="str">
        <f>IF(SUM('B1.3'!$T258:$Y258)=6,'B1.3'!G258,"")</f>
        <v/>
      </c>
      <c r="I242" t="str">
        <f>IF(SUM('B1.3'!$T258:$Y258)=6,'B1.3'!H258,"")</f>
        <v/>
      </c>
    </row>
    <row r="243" spans="1:9" x14ac:dyDescent="0.25">
      <c r="A243" t="str">
        <f>IF(SUM('B1.3'!T259:Y259)=6,'Angaben KH-Standort'!$D$27,"")</f>
        <v/>
      </c>
      <c r="B243" t="str">
        <f>IF(SUM('B1.3'!T259:Y259)=6,'Angaben KH-Standort'!$D$26,"")</f>
        <v/>
      </c>
      <c r="C243" t="str">
        <f>IF(SUM('B1.3'!T259:Y259)=6,'Angaben KH-Standort'!$D$13,"")</f>
        <v/>
      </c>
      <c r="D243" t="str">
        <f>IF(SUM('B1.3'!$T259:$Y259)=6,'B1.3'!C259,"")</f>
        <v/>
      </c>
      <c r="E243" t="str">
        <f>IF(SUM('B1.3'!$T259:$Y259)=6,'B1.3'!D259,"")</f>
        <v/>
      </c>
      <c r="F243" t="str">
        <f>IF(SUM('B1.3'!$T259:$Y259)=6,'B1.3'!E259,"")</f>
        <v/>
      </c>
      <c r="G243" t="str">
        <f>IF(SUM('B1.3'!$T259:$Y259)=6,'B1.3'!F259,"")</f>
        <v/>
      </c>
      <c r="H243" t="str">
        <f>IF(SUM('B1.3'!$T259:$Y259)=6,'B1.3'!G259,"")</f>
        <v/>
      </c>
      <c r="I243" t="str">
        <f>IF(SUM('B1.3'!$T259:$Y259)=6,'B1.3'!H259,"")</f>
        <v/>
      </c>
    </row>
    <row r="244" spans="1:9" x14ac:dyDescent="0.25">
      <c r="A244" t="str">
        <f>IF(SUM('B1.3'!T260:Y260)=6,'Angaben KH-Standort'!$D$27,"")</f>
        <v/>
      </c>
      <c r="B244" t="str">
        <f>IF(SUM('B1.3'!T260:Y260)=6,'Angaben KH-Standort'!$D$26,"")</f>
        <v/>
      </c>
      <c r="C244" t="str">
        <f>IF(SUM('B1.3'!T260:Y260)=6,'Angaben KH-Standort'!$D$13,"")</f>
        <v/>
      </c>
      <c r="D244" t="str">
        <f>IF(SUM('B1.3'!$T260:$Y260)=6,'B1.3'!C260,"")</f>
        <v/>
      </c>
      <c r="E244" t="str">
        <f>IF(SUM('B1.3'!$T260:$Y260)=6,'B1.3'!D260,"")</f>
        <v/>
      </c>
      <c r="F244" t="str">
        <f>IF(SUM('B1.3'!$T260:$Y260)=6,'B1.3'!E260,"")</f>
        <v/>
      </c>
      <c r="G244" t="str">
        <f>IF(SUM('B1.3'!$T260:$Y260)=6,'B1.3'!F260,"")</f>
        <v/>
      </c>
      <c r="H244" t="str">
        <f>IF(SUM('B1.3'!$T260:$Y260)=6,'B1.3'!G260,"")</f>
        <v/>
      </c>
      <c r="I244" t="str">
        <f>IF(SUM('B1.3'!$T260:$Y260)=6,'B1.3'!H260,"")</f>
        <v/>
      </c>
    </row>
    <row r="245" spans="1:9" x14ac:dyDescent="0.25">
      <c r="A245" t="str">
        <f>IF(SUM('B1.3'!T261:Y261)=6,'Angaben KH-Standort'!$D$27,"")</f>
        <v/>
      </c>
      <c r="B245" t="str">
        <f>IF(SUM('B1.3'!T261:Y261)=6,'Angaben KH-Standort'!$D$26,"")</f>
        <v/>
      </c>
      <c r="C245" t="str">
        <f>IF(SUM('B1.3'!T261:Y261)=6,'Angaben KH-Standort'!$D$13,"")</f>
        <v/>
      </c>
      <c r="D245" t="str">
        <f>IF(SUM('B1.3'!$T261:$Y261)=6,'B1.3'!C261,"")</f>
        <v/>
      </c>
      <c r="E245" t="str">
        <f>IF(SUM('B1.3'!$T261:$Y261)=6,'B1.3'!D261,"")</f>
        <v/>
      </c>
      <c r="F245" t="str">
        <f>IF(SUM('B1.3'!$T261:$Y261)=6,'B1.3'!E261,"")</f>
        <v/>
      </c>
      <c r="G245" t="str">
        <f>IF(SUM('B1.3'!$T261:$Y261)=6,'B1.3'!F261,"")</f>
        <v/>
      </c>
      <c r="H245" t="str">
        <f>IF(SUM('B1.3'!$T261:$Y261)=6,'B1.3'!G261,"")</f>
        <v/>
      </c>
      <c r="I245" t="str">
        <f>IF(SUM('B1.3'!$T261:$Y261)=6,'B1.3'!H261,"")</f>
        <v/>
      </c>
    </row>
    <row r="246" spans="1:9" x14ac:dyDescent="0.25">
      <c r="A246" t="str">
        <f>IF(SUM('B1.3'!T262:Y262)=6,'Angaben KH-Standort'!$D$27,"")</f>
        <v/>
      </c>
      <c r="B246" t="str">
        <f>IF(SUM('B1.3'!T262:Y262)=6,'Angaben KH-Standort'!$D$26,"")</f>
        <v/>
      </c>
      <c r="C246" t="str">
        <f>IF(SUM('B1.3'!T262:Y262)=6,'Angaben KH-Standort'!$D$13,"")</f>
        <v/>
      </c>
      <c r="D246" t="str">
        <f>IF(SUM('B1.3'!$T262:$Y262)=6,'B1.3'!C262,"")</f>
        <v/>
      </c>
      <c r="E246" t="str">
        <f>IF(SUM('B1.3'!$T262:$Y262)=6,'B1.3'!D262,"")</f>
        <v/>
      </c>
      <c r="F246" t="str">
        <f>IF(SUM('B1.3'!$T262:$Y262)=6,'B1.3'!E262,"")</f>
        <v/>
      </c>
      <c r="G246" t="str">
        <f>IF(SUM('B1.3'!$T262:$Y262)=6,'B1.3'!F262,"")</f>
        <v/>
      </c>
      <c r="H246" t="str">
        <f>IF(SUM('B1.3'!$T262:$Y262)=6,'B1.3'!G262,"")</f>
        <v/>
      </c>
      <c r="I246" t="str">
        <f>IF(SUM('B1.3'!$T262:$Y262)=6,'B1.3'!H262,"")</f>
        <v/>
      </c>
    </row>
    <row r="247" spans="1:9" x14ac:dyDescent="0.25">
      <c r="A247" t="str">
        <f>IF(SUM('B1.3'!T263:Y263)=6,'Angaben KH-Standort'!$D$27,"")</f>
        <v/>
      </c>
      <c r="B247" t="str">
        <f>IF(SUM('B1.3'!T263:Y263)=6,'Angaben KH-Standort'!$D$26,"")</f>
        <v/>
      </c>
      <c r="C247" t="str">
        <f>IF(SUM('B1.3'!T263:Y263)=6,'Angaben KH-Standort'!$D$13,"")</f>
        <v/>
      </c>
      <c r="D247" t="str">
        <f>IF(SUM('B1.3'!$T263:$Y263)=6,'B1.3'!C263,"")</f>
        <v/>
      </c>
      <c r="E247" t="str">
        <f>IF(SUM('B1.3'!$T263:$Y263)=6,'B1.3'!D263,"")</f>
        <v/>
      </c>
      <c r="F247" t="str">
        <f>IF(SUM('B1.3'!$T263:$Y263)=6,'B1.3'!E263,"")</f>
        <v/>
      </c>
      <c r="G247" t="str">
        <f>IF(SUM('B1.3'!$T263:$Y263)=6,'B1.3'!F263,"")</f>
        <v/>
      </c>
      <c r="H247" t="str">
        <f>IF(SUM('B1.3'!$T263:$Y263)=6,'B1.3'!G263,"")</f>
        <v/>
      </c>
      <c r="I247" t="str">
        <f>IF(SUM('B1.3'!$T263:$Y263)=6,'B1.3'!H263,"")</f>
        <v/>
      </c>
    </row>
    <row r="248" spans="1:9" x14ac:dyDescent="0.25">
      <c r="A248" t="str">
        <f>IF(SUM('B1.3'!T264:Y264)=6,'Angaben KH-Standort'!$D$27,"")</f>
        <v/>
      </c>
      <c r="B248" t="str">
        <f>IF(SUM('B1.3'!T264:Y264)=6,'Angaben KH-Standort'!$D$26,"")</f>
        <v/>
      </c>
      <c r="C248" t="str">
        <f>IF(SUM('B1.3'!T264:Y264)=6,'Angaben KH-Standort'!$D$13,"")</f>
        <v/>
      </c>
      <c r="D248" t="str">
        <f>IF(SUM('B1.3'!$T264:$Y264)=6,'B1.3'!C264,"")</f>
        <v/>
      </c>
      <c r="E248" t="str">
        <f>IF(SUM('B1.3'!$T264:$Y264)=6,'B1.3'!D264,"")</f>
        <v/>
      </c>
      <c r="F248" t="str">
        <f>IF(SUM('B1.3'!$T264:$Y264)=6,'B1.3'!E264,"")</f>
        <v/>
      </c>
      <c r="G248" t="str">
        <f>IF(SUM('B1.3'!$T264:$Y264)=6,'B1.3'!F264,"")</f>
        <v/>
      </c>
      <c r="H248" t="str">
        <f>IF(SUM('B1.3'!$T264:$Y264)=6,'B1.3'!G264,"")</f>
        <v/>
      </c>
      <c r="I248" t="str">
        <f>IF(SUM('B1.3'!$T264:$Y264)=6,'B1.3'!H264,"")</f>
        <v/>
      </c>
    </row>
    <row r="249" spans="1:9" x14ac:dyDescent="0.25">
      <c r="A249" t="str">
        <f>IF(SUM('B1.3'!T265:Y265)=6,'Angaben KH-Standort'!$D$27,"")</f>
        <v/>
      </c>
      <c r="B249" t="str">
        <f>IF(SUM('B1.3'!T265:Y265)=6,'Angaben KH-Standort'!$D$26,"")</f>
        <v/>
      </c>
      <c r="C249" t="str">
        <f>IF(SUM('B1.3'!T265:Y265)=6,'Angaben KH-Standort'!$D$13,"")</f>
        <v/>
      </c>
      <c r="D249" t="str">
        <f>IF(SUM('B1.3'!$T265:$Y265)=6,'B1.3'!C265,"")</f>
        <v/>
      </c>
      <c r="E249" t="str">
        <f>IF(SUM('B1.3'!$T265:$Y265)=6,'B1.3'!D265,"")</f>
        <v/>
      </c>
      <c r="F249" t="str">
        <f>IF(SUM('B1.3'!$T265:$Y265)=6,'B1.3'!E265,"")</f>
        <v/>
      </c>
      <c r="G249" t="str">
        <f>IF(SUM('B1.3'!$T265:$Y265)=6,'B1.3'!F265,"")</f>
        <v/>
      </c>
      <c r="H249" t="str">
        <f>IF(SUM('B1.3'!$T265:$Y265)=6,'B1.3'!G265,"")</f>
        <v/>
      </c>
      <c r="I249" t="str">
        <f>IF(SUM('B1.3'!$T265:$Y265)=6,'B1.3'!H265,"")</f>
        <v/>
      </c>
    </row>
    <row r="250" spans="1:9" x14ac:dyDescent="0.25">
      <c r="A250" t="str">
        <f>IF(SUM('B1.3'!T266:Y266)=6,'Angaben KH-Standort'!$D$27,"")</f>
        <v/>
      </c>
      <c r="B250" t="str">
        <f>IF(SUM('B1.3'!T266:Y266)=6,'Angaben KH-Standort'!$D$26,"")</f>
        <v/>
      </c>
      <c r="C250" t="str">
        <f>IF(SUM('B1.3'!T266:Y266)=6,'Angaben KH-Standort'!$D$13,"")</f>
        <v/>
      </c>
      <c r="D250" t="str">
        <f>IF(SUM('B1.3'!$T266:$Y266)=6,'B1.3'!C266,"")</f>
        <v/>
      </c>
      <c r="E250" t="str">
        <f>IF(SUM('B1.3'!$T266:$Y266)=6,'B1.3'!D266,"")</f>
        <v/>
      </c>
      <c r="F250" t="str">
        <f>IF(SUM('B1.3'!$T266:$Y266)=6,'B1.3'!E266,"")</f>
        <v/>
      </c>
      <c r="G250" t="str">
        <f>IF(SUM('B1.3'!$T266:$Y266)=6,'B1.3'!F266,"")</f>
        <v/>
      </c>
      <c r="H250" t="str">
        <f>IF(SUM('B1.3'!$T266:$Y266)=6,'B1.3'!G266,"")</f>
        <v/>
      </c>
      <c r="I250" t="str">
        <f>IF(SUM('B1.3'!$T266:$Y266)=6,'B1.3'!H266,"")</f>
        <v/>
      </c>
    </row>
    <row r="251" spans="1:9" x14ac:dyDescent="0.25">
      <c r="A251" t="str">
        <f>IF(SUM('B1.3'!T267:Y267)=6,'Angaben KH-Standort'!$D$27,"")</f>
        <v/>
      </c>
      <c r="B251" t="str">
        <f>IF(SUM('B1.3'!T267:Y267)=6,'Angaben KH-Standort'!$D$26,"")</f>
        <v/>
      </c>
      <c r="C251" t="str">
        <f>IF(SUM('B1.3'!T267:Y267)=6,'Angaben KH-Standort'!$D$13,"")</f>
        <v/>
      </c>
      <c r="D251" t="str">
        <f>IF(SUM('B1.3'!$T267:$Y267)=6,'B1.3'!C267,"")</f>
        <v/>
      </c>
      <c r="E251" t="str">
        <f>IF(SUM('B1.3'!$T267:$Y267)=6,'B1.3'!D267,"")</f>
        <v/>
      </c>
      <c r="F251" t="str">
        <f>IF(SUM('B1.3'!$T267:$Y267)=6,'B1.3'!E267,"")</f>
        <v/>
      </c>
      <c r="G251" t="str">
        <f>IF(SUM('B1.3'!$T267:$Y267)=6,'B1.3'!F267,"")</f>
        <v/>
      </c>
      <c r="H251" t="str">
        <f>IF(SUM('B1.3'!$T267:$Y267)=6,'B1.3'!G267,"")</f>
        <v/>
      </c>
      <c r="I251" t="str">
        <f>IF(SUM('B1.3'!$T267:$Y267)=6,'B1.3'!H267,"")</f>
        <v/>
      </c>
    </row>
    <row r="252" spans="1:9" x14ac:dyDescent="0.25">
      <c r="A252" t="str">
        <f>IF(SUM('B1.3'!T268:Y268)=6,'Angaben KH-Standort'!$D$27,"")</f>
        <v/>
      </c>
      <c r="B252" t="str">
        <f>IF(SUM('B1.3'!T268:Y268)=6,'Angaben KH-Standort'!$D$26,"")</f>
        <v/>
      </c>
      <c r="C252" t="str">
        <f>IF(SUM('B1.3'!T268:Y268)=6,'Angaben KH-Standort'!$D$13,"")</f>
        <v/>
      </c>
      <c r="D252" t="str">
        <f>IF(SUM('B1.3'!$T268:$Y268)=6,'B1.3'!C268,"")</f>
        <v/>
      </c>
      <c r="E252" t="str">
        <f>IF(SUM('B1.3'!$T268:$Y268)=6,'B1.3'!D268,"")</f>
        <v/>
      </c>
      <c r="F252" t="str">
        <f>IF(SUM('B1.3'!$T268:$Y268)=6,'B1.3'!E268,"")</f>
        <v/>
      </c>
      <c r="G252" t="str">
        <f>IF(SUM('B1.3'!$T268:$Y268)=6,'B1.3'!F268,"")</f>
        <v/>
      </c>
      <c r="H252" t="str">
        <f>IF(SUM('B1.3'!$T268:$Y268)=6,'B1.3'!G268,"")</f>
        <v/>
      </c>
      <c r="I252" t="str">
        <f>IF(SUM('B1.3'!$T268:$Y268)=6,'B1.3'!H268,"")</f>
        <v/>
      </c>
    </row>
    <row r="253" spans="1:9" x14ac:dyDescent="0.25">
      <c r="A253" t="str">
        <f>IF(SUM('B1.3'!T269:Y269)=6,'Angaben KH-Standort'!$D$27,"")</f>
        <v/>
      </c>
      <c r="B253" t="str">
        <f>IF(SUM('B1.3'!T269:Y269)=6,'Angaben KH-Standort'!$D$26,"")</f>
        <v/>
      </c>
      <c r="C253" t="str">
        <f>IF(SUM('B1.3'!T269:Y269)=6,'Angaben KH-Standort'!$D$13,"")</f>
        <v/>
      </c>
      <c r="D253" t="str">
        <f>IF(SUM('B1.3'!$T269:$Y269)=6,'B1.3'!C269,"")</f>
        <v/>
      </c>
      <c r="E253" t="str">
        <f>IF(SUM('B1.3'!$T269:$Y269)=6,'B1.3'!D269,"")</f>
        <v/>
      </c>
      <c r="F253" t="str">
        <f>IF(SUM('B1.3'!$T269:$Y269)=6,'B1.3'!E269,"")</f>
        <v/>
      </c>
      <c r="G253" t="str">
        <f>IF(SUM('B1.3'!$T269:$Y269)=6,'B1.3'!F269,"")</f>
        <v/>
      </c>
      <c r="H253" t="str">
        <f>IF(SUM('B1.3'!$T269:$Y269)=6,'B1.3'!G269,"")</f>
        <v/>
      </c>
      <c r="I253" t="str">
        <f>IF(SUM('B1.3'!$T269:$Y269)=6,'B1.3'!H269,"")</f>
        <v/>
      </c>
    </row>
    <row r="254" spans="1:9" x14ac:dyDescent="0.25">
      <c r="A254" t="str">
        <f>IF(SUM('B1.3'!T270:Y270)=6,'Angaben KH-Standort'!$D$27,"")</f>
        <v/>
      </c>
      <c r="B254" t="str">
        <f>IF(SUM('B1.3'!T270:Y270)=6,'Angaben KH-Standort'!$D$26,"")</f>
        <v/>
      </c>
      <c r="C254" t="str">
        <f>IF(SUM('B1.3'!T270:Y270)=6,'Angaben KH-Standort'!$D$13,"")</f>
        <v/>
      </c>
      <c r="D254" t="str">
        <f>IF(SUM('B1.3'!$T270:$Y270)=6,'B1.3'!C270,"")</f>
        <v/>
      </c>
      <c r="E254" t="str">
        <f>IF(SUM('B1.3'!$T270:$Y270)=6,'B1.3'!D270,"")</f>
        <v/>
      </c>
      <c r="F254" t="str">
        <f>IF(SUM('B1.3'!$T270:$Y270)=6,'B1.3'!E270,"")</f>
        <v/>
      </c>
      <c r="G254" t="str">
        <f>IF(SUM('B1.3'!$T270:$Y270)=6,'B1.3'!F270,"")</f>
        <v/>
      </c>
      <c r="H254" t="str">
        <f>IF(SUM('B1.3'!$T270:$Y270)=6,'B1.3'!G270,"")</f>
        <v/>
      </c>
      <c r="I254" t="str">
        <f>IF(SUM('B1.3'!$T270:$Y270)=6,'B1.3'!H270,"")</f>
        <v/>
      </c>
    </row>
    <row r="255" spans="1:9" x14ac:dyDescent="0.25">
      <c r="A255" t="str">
        <f>IF(SUM('B1.3'!T271:Y271)=6,'Angaben KH-Standort'!$D$27,"")</f>
        <v/>
      </c>
      <c r="B255" t="str">
        <f>IF(SUM('B1.3'!T271:Y271)=6,'Angaben KH-Standort'!$D$26,"")</f>
        <v/>
      </c>
      <c r="C255" t="str">
        <f>IF(SUM('B1.3'!T271:Y271)=6,'Angaben KH-Standort'!$D$13,"")</f>
        <v/>
      </c>
      <c r="D255" t="str">
        <f>IF(SUM('B1.3'!$T271:$Y271)=6,'B1.3'!C271,"")</f>
        <v/>
      </c>
      <c r="E255" t="str">
        <f>IF(SUM('B1.3'!$T271:$Y271)=6,'B1.3'!D271,"")</f>
        <v/>
      </c>
      <c r="F255" t="str">
        <f>IF(SUM('B1.3'!$T271:$Y271)=6,'B1.3'!E271,"")</f>
        <v/>
      </c>
      <c r="G255" t="str">
        <f>IF(SUM('B1.3'!$T271:$Y271)=6,'B1.3'!F271,"")</f>
        <v/>
      </c>
      <c r="H255" t="str">
        <f>IF(SUM('B1.3'!$T271:$Y271)=6,'B1.3'!G271,"")</f>
        <v/>
      </c>
      <c r="I255" t="str">
        <f>IF(SUM('B1.3'!$T271:$Y271)=6,'B1.3'!H271,"")</f>
        <v/>
      </c>
    </row>
    <row r="256" spans="1:9" x14ac:dyDescent="0.25">
      <c r="A256" t="str">
        <f>IF(SUM('B1.3'!T272:Y272)=6,'Angaben KH-Standort'!$D$27,"")</f>
        <v/>
      </c>
      <c r="B256" t="str">
        <f>IF(SUM('B1.3'!T272:Y272)=6,'Angaben KH-Standort'!$D$26,"")</f>
        <v/>
      </c>
      <c r="C256" t="str">
        <f>IF(SUM('B1.3'!T272:Y272)=6,'Angaben KH-Standort'!$D$13,"")</f>
        <v/>
      </c>
      <c r="D256" t="str">
        <f>IF(SUM('B1.3'!$T272:$Y272)=6,'B1.3'!C272,"")</f>
        <v/>
      </c>
      <c r="E256" t="str">
        <f>IF(SUM('B1.3'!$T272:$Y272)=6,'B1.3'!D272,"")</f>
        <v/>
      </c>
      <c r="F256" t="str">
        <f>IF(SUM('B1.3'!$T272:$Y272)=6,'B1.3'!E272,"")</f>
        <v/>
      </c>
      <c r="G256" t="str">
        <f>IF(SUM('B1.3'!$T272:$Y272)=6,'B1.3'!F272,"")</f>
        <v/>
      </c>
      <c r="H256" t="str">
        <f>IF(SUM('B1.3'!$T272:$Y272)=6,'B1.3'!G272,"")</f>
        <v/>
      </c>
      <c r="I256" t="str">
        <f>IF(SUM('B1.3'!$T272:$Y272)=6,'B1.3'!H272,"")</f>
        <v/>
      </c>
    </row>
    <row r="257" spans="1:9" x14ac:dyDescent="0.25">
      <c r="A257" t="str">
        <f>IF(SUM('B1.3'!T273:Y273)=6,'Angaben KH-Standort'!$D$27,"")</f>
        <v/>
      </c>
      <c r="B257" t="str">
        <f>IF(SUM('B1.3'!T273:Y273)=6,'Angaben KH-Standort'!$D$26,"")</f>
        <v/>
      </c>
      <c r="C257" t="str">
        <f>IF(SUM('B1.3'!T273:Y273)=6,'Angaben KH-Standort'!$D$13,"")</f>
        <v/>
      </c>
      <c r="D257" t="str">
        <f>IF(SUM('B1.3'!$T273:$Y273)=6,'B1.3'!C273,"")</f>
        <v/>
      </c>
      <c r="E257" t="str">
        <f>IF(SUM('B1.3'!$T273:$Y273)=6,'B1.3'!D273,"")</f>
        <v/>
      </c>
      <c r="F257" t="str">
        <f>IF(SUM('B1.3'!$T273:$Y273)=6,'B1.3'!E273,"")</f>
        <v/>
      </c>
      <c r="G257" t="str">
        <f>IF(SUM('B1.3'!$T273:$Y273)=6,'B1.3'!F273,"")</f>
        <v/>
      </c>
      <c r="H257" t="str">
        <f>IF(SUM('B1.3'!$T273:$Y273)=6,'B1.3'!G273,"")</f>
        <v/>
      </c>
      <c r="I257" t="str">
        <f>IF(SUM('B1.3'!$T273:$Y273)=6,'B1.3'!H273,"")</f>
        <v/>
      </c>
    </row>
    <row r="258" spans="1:9" x14ac:dyDescent="0.25">
      <c r="A258" t="str">
        <f>IF(SUM('B1.3'!T274:Y274)=6,'Angaben KH-Standort'!$D$27,"")</f>
        <v/>
      </c>
      <c r="B258" t="str">
        <f>IF(SUM('B1.3'!T274:Y274)=6,'Angaben KH-Standort'!$D$26,"")</f>
        <v/>
      </c>
      <c r="C258" t="str">
        <f>IF(SUM('B1.3'!T274:Y274)=6,'Angaben KH-Standort'!$D$13,"")</f>
        <v/>
      </c>
      <c r="D258" t="str">
        <f>IF(SUM('B1.3'!$T274:$Y274)=6,'B1.3'!C274,"")</f>
        <v/>
      </c>
      <c r="E258" t="str">
        <f>IF(SUM('B1.3'!$T274:$Y274)=6,'B1.3'!D274,"")</f>
        <v/>
      </c>
      <c r="F258" t="str">
        <f>IF(SUM('B1.3'!$T274:$Y274)=6,'B1.3'!E274,"")</f>
        <v/>
      </c>
      <c r="G258" t="str">
        <f>IF(SUM('B1.3'!$T274:$Y274)=6,'B1.3'!F274,"")</f>
        <v/>
      </c>
      <c r="H258" t="str">
        <f>IF(SUM('B1.3'!$T274:$Y274)=6,'B1.3'!G274,"")</f>
        <v/>
      </c>
      <c r="I258" t="str">
        <f>IF(SUM('B1.3'!$T274:$Y274)=6,'B1.3'!H274,"")</f>
        <v/>
      </c>
    </row>
    <row r="259" spans="1:9" x14ac:dyDescent="0.25">
      <c r="A259" t="str">
        <f>IF(SUM('B1.3'!T275:Y275)=6,'Angaben KH-Standort'!$D$27,"")</f>
        <v/>
      </c>
      <c r="B259" t="str">
        <f>IF(SUM('B1.3'!T275:Y275)=6,'Angaben KH-Standort'!$D$26,"")</f>
        <v/>
      </c>
      <c r="C259" t="str">
        <f>IF(SUM('B1.3'!T275:Y275)=6,'Angaben KH-Standort'!$D$13,"")</f>
        <v/>
      </c>
      <c r="D259" t="str">
        <f>IF(SUM('B1.3'!$T275:$Y275)=6,'B1.3'!C275,"")</f>
        <v/>
      </c>
      <c r="E259" t="str">
        <f>IF(SUM('B1.3'!$T275:$Y275)=6,'B1.3'!D275,"")</f>
        <v/>
      </c>
      <c r="F259" t="str">
        <f>IF(SUM('B1.3'!$T275:$Y275)=6,'B1.3'!E275,"")</f>
        <v/>
      </c>
      <c r="G259" t="str">
        <f>IF(SUM('B1.3'!$T275:$Y275)=6,'B1.3'!F275,"")</f>
        <v/>
      </c>
      <c r="H259" t="str">
        <f>IF(SUM('B1.3'!$T275:$Y275)=6,'B1.3'!G275,"")</f>
        <v/>
      </c>
      <c r="I259" t="str">
        <f>IF(SUM('B1.3'!$T275:$Y275)=6,'B1.3'!H275,"")</f>
        <v/>
      </c>
    </row>
    <row r="260" spans="1:9" x14ac:dyDescent="0.25">
      <c r="A260" t="str">
        <f>IF(SUM('B1.3'!T276:Y276)=6,'Angaben KH-Standort'!$D$27,"")</f>
        <v/>
      </c>
      <c r="B260" t="str">
        <f>IF(SUM('B1.3'!T276:Y276)=6,'Angaben KH-Standort'!$D$26,"")</f>
        <v/>
      </c>
      <c r="C260" t="str">
        <f>IF(SUM('B1.3'!T276:Y276)=6,'Angaben KH-Standort'!$D$13,"")</f>
        <v/>
      </c>
      <c r="D260" t="str">
        <f>IF(SUM('B1.3'!$T276:$Y276)=6,'B1.3'!C276,"")</f>
        <v/>
      </c>
      <c r="E260" t="str">
        <f>IF(SUM('B1.3'!$T276:$Y276)=6,'B1.3'!D276,"")</f>
        <v/>
      </c>
      <c r="F260" t="str">
        <f>IF(SUM('B1.3'!$T276:$Y276)=6,'B1.3'!E276,"")</f>
        <v/>
      </c>
      <c r="G260" t="str">
        <f>IF(SUM('B1.3'!$T276:$Y276)=6,'B1.3'!F276,"")</f>
        <v/>
      </c>
      <c r="H260" t="str">
        <f>IF(SUM('B1.3'!$T276:$Y276)=6,'B1.3'!G276,"")</f>
        <v/>
      </c>
      <c r="I260" t="str">
        <f>IF(SUM('B1.3'!$T276:$Y276)=6,'B1.3'!H276,"")</f>
        <v/>
      </c>
    </row>
    <row r="261" spans="1:9" x14ac:dyDescent="0.25">
      <c r="A261" t="str">
        <f>IF(SUM('B1.3'!T277:Y277)=6,'Angaben KH-Standort'!$D$27,"")</f>
        <v/>
      </c>
      <c r="B261" t="str">
        <f>IF(SUM('B1.3'!T277:Y277)=6,'Angaben KH-Standort'!$D$26,"")</f>
        <v/>
      </c>
      <c r="C261" t="str">
        <f>IF(SUM('B1.3'!T277:Y277)=6,'Angaben KH-Standort'!$D$13,"")</f>
        <v/>
      </c>
      <c r="D261" t="str">
        <f>IF(SUM('B1.3'!$T277:$Y277)=6,'B1.3'!C277,"")</f>
        <v/>
      </c>
      <c r="E261" t="str">
        <f>IF(SUM('B1.3'!$T277:$Y277)=6,'B1.3'!D277,"")</f>
        <v/>
      </c>
      <c r="F261" t="str">
        <f>IF(SUM('B1.3'!$T277:$Y277)=6,'B1.3'!E277,"")</f>
        <v/>
      </c>
      <c r="G261" t="str">
        <f>IF(SUM('B1.3'!$T277:$Y277)=6,'B1.3'!F277,"")</f>
        <v/>
      </c>
      <c r="H261" t="str">
        <f>IF(SUM('B1.3'!$T277:$Y277)=6,'B1.3'!G277,"")</f>
        <v/>
      </c>
      <c r="I261" t="str">
        <f>IF(SUM('B1.3'!$T277:$Y277)=6,'B1.3'!H277,"")</f>
        <v/>
      </c>
    </row>
    <row r="262" spans="1:9" x14ac:dyDescent="0.25">
      <c r="A262" t="str">
        <f>IF(SUM('B1.3'!T278:Y278)=6,'Angaben KH-Standort'!$D$27,"")</f>
        <v/>
      </c>
      <c r="B262" t="str">
        <f>IF(SUM('B1.3'!T278:Y278)=6,'Angaben KH-Standort'!$D$26,"")</f>
        <v/>
      </c>
      <c r="C262" t="str">
        <f>IF(SUM('B1.3'!T278:Y278)=6,'Angaben KH-Standort'!$D$13,"")</f>
        <v/>
      </c>
      <c r="D262" t="str">
        <f>IF(SUM('B1.3'!$T278:$Y278)=6,'B1.3'!C278,"")</f>
        <v/>
      </c>
      <c r="E262" t="str">
        <f>IF(SUM('B1.3'!$T278:$Y278)=6,'B1.3'!D278,"")</f>
        <v/>
      </c>
      <c r="F262" t="str">
        <f>IF(SUM('B1.3'!$T278:$Y278)=6,'B1.3'!E278,"")</f>
        <v/>
      </c>
      <c r="G262" t="str">
        <f>IF(SUM('B1.3'!$T278:$Y278)=6,'B1.3'!F278,"")</f>
        <v/>
      </c>
      <c r="H262" t="str">
        <f>IF(SUM('B1.3'!$T278:$Y278)=6,'B1.3'!G278,"")</f>
        <v/>
      </c>
      <c r="I262" t="str">
        <f>IF(SUM('B1.3'!$T278:$Y278)=6,'B1.3'!H278,"")</f>
        <v/>
      </c>
    </row>
    <row r="263" spans="1:9" x14ac:dyDescent="0.25">
      <c r="A263" t="str">
        <f>IF(SUM('B1.3'!T279:Y279)=6,'Angaben KH-Standort'!$D$27,"")</f>
        <v/>
      </c>
      <c r="B263" t="str">
        <f>IF(SUM('B1.3'!T279:Y279)=6,'Angaben KH-Standort'!$D$26,"")</f>
        <v/>
      </c>
      <c r="C263" t="str">
        <f>IF(SUM('B1.3'!T279:Y279)=6,'Angaben KH-Standort'!$D$13,"")</f>
        <v/>
      </c>
      <c r="D263" t="str">
        <f>IF(SUM('B1.3'!$T279:$Y279)=6,'B1.3'!C279,"")</f>
        <v/>
      </c>
      <c r="E263" t="str">
        <f>IF(SUM('B1.3'!$T279:$Y279)=6,'B1.3'!D279,"")</f>
        <v/>
      </c>
      <c r="F263" t="str">
        <f>IF(SUM('B1.3'!$T279:$Y279)=6,'B1.3'!E279,"")</f>
        <v/>
      </c>
      <c r="G263" t="str">
        <f>IF(SUM('B1.3'!$T279:$Y279)=6,'B1.3'!F279,"")</f>
        <v/>
      </c>
      <c r="H263" t="str">
        <f>IF(SUM('B1.3'!$T279:$Y279)=6,'B1.3'!G279,"")</f>
        <v/>
      </c>
      <c r="I263" t="str">
        <f>IF(SUM('B1.3'!$T279:$Y279)=6,'B1.3'!H279,"")</f>
        <v/>
      </c>
    </row>
    <row r="264" spans="1:9" x14ac:dyDescent="0.25">
      <c r="A264" t="str">
        <f>IF(SUM('B1.3'!T280:Y280)=6,'Angaben KH-Standort'!$D$27,"")</f>
        <v/>
      </c>
      <c r="B264" t="str">
        <f>IF(SUM('B1.3'!T280:Y280)=6,'Angaben KH-Standort'!$D$26,"")</f>
        <v/>
      </c>
      <c r="C264" t="str">
        <f>IF(SUM('B1.3'!T280:Y280)=6,'Angaben KH-Standort'!$D$13,"")</f>
        <v/>
      </c>
      <c r="D264" t="str">
        <f>IF(SUM('B1.3'!$T280:$Y280)=6,'B1.3'!C280,"")</f>
        <v/>
      </c>
      <c r="E264" t="str">
        <f>IF(SUM('B1.3'!$T280:$Y280)=6,'B1.3'!D280,"")</f>
        <v/>
      </c>
      <c r="F264" t="str">
        <f>IF(SUM('B1.3'!$T280:$Y280)=6,'B1.3'!E280,"")</f>
        <v/>
      </c>
      <c r="G264" t="str">
        <f>IF(SUM('B1.3'!$T280:$Y280)=6,'B1.3'!F280,"")</f>
        <v/>
      </c>
      <c r="H264" t="str">
        <f>IF(SUM('B1.3'!$T280:$Y280)=6,'B1.3'!G280,"")</f>
        <v/>
      </c>
      <c r="I264" t="str">
        <f>IF(SUM('B1.3'!$T280:$Y280)=6,'B1.3'!H280,"")</f>
        <v/>
      </c>
    </row>
    <row r="265" spans="1:9" x14ac:dyDescent="0.25">
      <c r="A265" t="str">
        <f>IF(SUM('B1.3'!T281:Y281)=6,'Angaben KH-Standort'!$D$27,"")</f>
        <v/>
      </c>
      <c r="B265" t="str">
        <f>IF(SUM('B1.3'!T281:Y281)=6,'Angaben KH-Standort'!$D$26,"")</f>
        <v/>
      </c>
      <c r="C265" t="str">
        <f>IF(SUM('B1.3'!T281:Y281)=6,'Angaben KH-Standort'!$D$13,"")</f>
        <v/>
      </c>
      <c r="D265" t="str">
        <f>IF(SUM('B1.3'!$T281:$Y281)=6,'B1.3'!C281,"")</f>
        <v/>
      </c>
      <c r="E265" t="str">
        <f>IF(SUM('B1.3'!$T281:$Y281)=6,'B1.3'!D281,"")</f>
        <v/>
      </c>
      <c r="F265" t="str">
        <f>IF(SUM('B1.3'!$T281:$Y281)=6,'B1.3'!E281,"")</f>
        <v/>
      </c>
      <c r="G265" t="str">
        <f>IF(SUM('B1.3'!$T281:$Y281)=6,'B1.3'!F281,"")</f>
        <v/>
      </c>
      <c r="H265" t="str">
        <f>IF(SUM('B1.3'!$T281:$Y281)=6,'B1.3'!G281,"")</f>
        <v/>
      </c>
      <c r="I265" t="str">
        <f>IF(SUM('B1.3'!$T281:$Y281)=6,'B1.3'!H281,"")</f>
        <v/>
      </c>
    </row>
    <row r="266" spans="1:9" x14ac:dyDescent="0.25">
      <c r="A266" t="str">
        <f>IF(SUM('B1.3'!T282:Y282)=6,'Angaben KH-Standort'!$D$27,"")</f>
        <v/>
      </c>
      <c r="B266" t="str">
        <f>IF(SUM('B1.3'!T282:Y282)=6,'Angaben KH-Standort'!$D$26,"")</f>
        <v/>
      </c>
      <c r="C266" t="str">
        <f>IF(SUM('B1.3'!T282:Y282)=6,'Angaben KH-Standort'!$D$13,"")</f>
        <v/>
      </c>
      <c r="D266" t="str">
        <f>IF(SUM('B1.3'!$T282:$Y282)=6,'B1.3'!C282,"")</f>
        <v/>
      </c>
      <c r="E266" t="str">
        <f>IF(SUM('B1.3'!$T282:$Y282)=6,'B1.3'!D282,"")</f>
        <v/>
      </c>
      <c r="F266" t="str">
        <f>IF(SUM('B1.3'!$T282:$Y282)=6,'B1.3'!E282,"")</f>
        <v/>
      </c>
      <c r="G266" t="str">
        <f>IF(SUM('B1.3'!$T282:$Y282)=6,'B1.3'!F282,"")</f>
        <v/>
      </c>
      <c r="H266" t="str">
        <f>IF(SUM('B1.3'!$T282:$Y282)=6,'B1.3'!G282,"")</f>
        <v/>
      </c>
      <c r="I266" t="str">
        <f>IF(SUM('B1.3'!$T282:$Y282)=6,'B1.3'!H282,"")</f>
        <v/>
      </c>
    </row>
    <row r="267" spans="1:9" x14ac:dyDescent="0.25">
      <c r="A267" t="str">
        <f>IF(SUM('B1.3'!T283:Y283)=6,'Angaben KH-Standort'!$D$27,"")</f>
        <v/>
      </c>
      <c r="B267" t="str">
        <f>IF(SUM('B1.3'!T283:Y283)=6,'Angaben KH-Standort'!$D$26,"")</f>
        <v/>
      </c>
      <c r="C267" t="str">
        <f>IF(SUM('B1.3'!T283:Y283)=6,'Angaben KH-Standort'!$D$13,"")</f>
        <v/>
      </c>
      <c r="D267" t="str">
        <f>IF(SUM('B1.3'!$T283:$Y283)=6,'B1.3'!C283,"")</f>
        <v/>
      </c>
      <c r="E267" t="str">
        <f>IF(SUM('B1.3'!$T283:$Y283)=6,'B1.3'!D283,"")</f>
        <v/>
      </c>
      <c r="F267" t="str">
        <f>IF(SUM('B1.3'!$T283:$Y283)=6,'B1.3'!E283,"")</f>
        <v/>
      </c>
      <c r="G267" t="str">
        <f>IF(SUM('B1.3'!$T283:$Y283)=6,'B1.3'!F283,"")</f>
        <v/>
      </c>
      <c r="H267" t="str">
        <f>IF(SUM('B1.3'!$T283:$Y283)=6,'B1.3'!G283,"")</f>
        <v/>
      </c>
      <c r="I267" t="str">
        <f>IF(SUM('B1.3'!$T283:$Y283)=6,'B1.3'!H283,"")</f>
        <v/>
      </c>
    </row>
    <row r="268" spans="1:9" x14ac:dyDescent="0.25">
      <c r="A268" t="str">
        <f>IF(SUM('B1.3'!T284:Y284)=6,'Angaben KH-Standort'!$D$27,"")</f>
        <v/>
      </c>
      <c r="B268" t="str">
        <f>IF(SUM('B1.3'!T284:Y284)=6,'Angaben KH-Standort'!$D$26,"")</f>
        <v/>
      </c>
      <c r="C268" t="str">
        <f>IF(SUM('B1.3'!T284:Y284)=6,'Angaben KH-Standort'!$D$13,"")</f>
        <v/>
      </c>
      <c r="D268" t="str">
        <f>IF(SUM('B1.3'!$T284:$Y284)=6,'B1.3'!C284,"")</f>
        <v/>
      </c>
      <c r="E268" t="str">
        <f>IF(SUM('B1.3'!$T284:$Y284)=6,'B1.3'!D284,"")</f>
        <v/>
      </c>
      <c r="F268" t="str">
        <f>IF(SUM('B1.3'!$T284:$Y284)=6,'B1.3'!E284,"")</f>
        <v/>
      </c>
      <c r="G268" t="str">
        <f>IF(SUM('B1.3'!$T284:$Y284)=6,'B1.3'!F284,"")</f>
        <v/>
      </c>
      <c r="H268" t="str">
        <f>IF(SUM('B1.3'!$T284:$Y284)=6,'B1.3'!G284,"")</f>
        <v/>
      </c>
      <c r="I268" t="str">
        <f>IF(SUM('B1.3'!$T284:$Y284)=6,'B1.3'!H284,"")</f>
        <v/>
      </c>
    </row>
    <row r="269" spans="1:9" x14ac:dyDescent="0.25">
      <c r="A269" t="str">
        <f>IF(SUM('B1.3'!T285:Y285)=6,'Angaben KH-Standort'!$D$27,"")</f>
        <v/>
      </c>
      <c r="B269" t="str">
        <f>IF(SUM('B1.3'!T285:Y285)=6,'Angaben KH-Standort'!$D$26,"")</f>
        <v/>
      </c>
      <c r="C269" t="str">
        <f>IF(SUM('B1.3'!T285:Y285)=6,'Angaben KH-Standort'!$D$13,"")</f>
        <v/>
      </c>
      <c r="D269" t="str">
        <f>IF(SUM('B1.3'!$T285:$Y285)=6,'B1.3'!C285,"")</f>
        <v/>
      </c>
      <c r="E269" t="str">
        <f>IF(SUM('B1.3'!$T285:$Y285)=6,'B1.3'!D285,"")</f>
        <v/>
      </c>
      <c r="F269" t="str">
        <f>IF(SUM('B1.3'!$T285:$Y285)=6,'B1.3'!E285,"")</f>
        <v/>
      </c>
      <c r="G269" t="str">
        <f>IF(SUM('B1.3'!$T285:$Y285)=6,'B1.3'!F285,"")</f>
        <v/>
      </c>
      <c r="H269" t="str">
        <f>IF(SUM('B1.3'!$T285:$Y285)=6,'B1.3'!G285,"")</f>
        <v/>
      </c>
      <c r="I269" t="str">
        <f>IF(SUM('B1.3'!$T285:$Y285)=6,'B1.3'!H285,"")</f>
        <v/>
      </c>
    </row>
    <row r="270" spans="1:9" x14ac:dyDescent="0.25">
      <c r="A270" t="str">
        <f>IF(SUM('B1.3'!T286:Y286)=6,'Angaben KH-Standort'!$D$27,"")</f>
        <v/>
      </c>
      <c r="B270" t="str">
        <f>IF(SUM('B1.3'!T286:Y286)=6,'Angaben KH-Standort'!$D$26,"")</f>
        <v/>
      </c>
      <c r="C270" t="str">
        <f>IF(SUM('B1.3'!T286:Y286)=6,'Angaben KH-Standort'!$D$13,"")</f>
        <v/>
      </c>
      <c r="D270" t="str">
        <f>IF(SUM('B1.3'!$T286:$Y286)=6,'B1.3'!C286,"")</f>
        <v/>
      </c>
      <c r="E270" t="str">
        <f>IF(SUM('B1.3'!$T286:$Y286)=6,'B1.3'!D286,"")</f>
        <v/>
      </c>
      <c r="F270" t="str">
        <f>IF(SUM('B1.3'!$T286:$Y286)=6,'B1.3'!E286,"")</f>
        <v/>
      </c>
      <c r="G270" t="str">
        <f>IF(SUM('B1.3'!$T286:$Y286)=6,'B1.3'!F286,"")</f>
        <v/>
      </c>
      <c r="H270" t="str">
        <f>IF(SUM('B1.3'!$T286:$Y286)=6,'B1.3'!G286,"")</f>
        <v/>
      </c>
      <c r="I270" t="str">
        <f>IF(SUM('B1.3'!$T286:$Y286)=6,'B1.3'!H286,"")</f>
        <v/>
      </c>
    </row>
    <row r="271" spans="1:9" x14ac:dyDescent="0.25">
      <c r="A271" t="str">
        <f>IF(SUM('B1.3'!T287:Y287)=6,'Angaben KH-Standort'!$D$27,"")</f>
        <v/>
      </c>
      <c r="B271" t="str">
        <f>IF(SUM('B1.3'!T287:Y287)=6,'Angaben KH-Standort'!$D$26,"")</f>
        <v/>
      </c>
      <c r="C271" t="str">
        <f>IF(SUM('B1.3'!T287:Y287)=6,'Angaben KH-Standort'!$D$13,"")</f>
        <v/>
      </c>
      <c r="D271" t="str">
        <f>IF(SUM('B1.3'!$T287:$Y287)=6,'B1.3'!C287,"")</f>
        <v/>
      </c>
      <c r="E271" t="str">
        <f>IF(SUM('B1.3'!$T287:$Y287)=6,'B1.3'!D287,"")</f>
        <v/>
      </c>
      <c r="F271" t="str">
        <f>IF(SUM('B1.3'!$T287:$Y287)=6,'B1.3'!E287,"")</f>
        <v/>
      </c>
      <c r="G271" t="str">
        <f>IF(SUM('B1.3'!$T287:$Y287)=6,'B1.3'!F287,"")</f>
        <v/>
      </c>
      <c r="H271" t="str">
        <f>IF(SUM('B1.3'!$T287:$Y287)=6,'B1.3'!G287,"")</f>
        <v/>
      </c>
      <c r="I271" t="str">
        <f>IF(SUM('B1.3'!$T287:$Y287)=6,'B1.3'!H287,"")</f>
        <v/>
      </c>
    </row>
    <row r="272" spans="1:9" x14ac:dyDescent="0.25">
      <c r="A272" t="str">
        <f>IF(SUM('B1.3'!T288:Y288)=6,'Angaben KH-Standort'!$D$27,"")</f>
        <v/>
      </c>
      <c r="B272" t="str">
        <f>IF(SUM('B1.3'!T288:Y288)=6,'Angaben KH-Standort'!$D$26,"")</f>
        <v/>
      </c>
      <c r="C272" t="str">
        <f>IF(SUM('B1.3'!T288:Y288)=6,'Angaben KH-Standort'!$D$13,"")</f>
        <v/>
      </c>
      <c r="D272" t="str">
        <f>IF(SUM('B1.3'!$T288:$Y288)=6,'B1.3'!C288,"")</f>
        <v/>
      </c>
      <c r="E272" t="str">
        <f>IF(SUM('B1.3'!$T288:$Y288)=6,'B1.3'!D288,"")</f>
        <v/>
      </c>
      <c r="F272" t="str">
        <f>IF(SUM('B1.3'!$T288:$Y288)=6,'B1.3'!E288,"")</f>
        <v/>
      </c>
      <c r="G272" t="str">
        <f>IF(SUM('B1.3'!$T288:$Y288)=6,'B1.3'!F288,"")</f>
        <v/>
      </c>
      <c r="H272" t="str">
        <f>IF(SUM('B1.3'!$T288:$Y288)=6,'B1.3'!G288,"")</f>
        <v/>
      </c>
      <c r="I272" t="str">
        <f>IF(SUM('B1.3'!$T288:$Y288)=6,'B1.3'!H288,"")</f>
        <v/>
      </c>
    </row>
    <row r="273" spans="1:9" x14ac:dyDescent="0.25">
      <c r="A273" t="str">
        <f>IF(SUM('B1.3'!T289:Y289)=6,'Angaben KH-Standort'!$D$27,"")</f>
        <v/>
      </c>
      <c r="B273" t="str">
        <f>IF(SUM('B1.3'!T289:Y289)=6,'Angaben KH-Standort'!$D$26,"")</f>
        <v/>
      </c>
      <c r="C273" t="str">
        <f>IF(SUM('B1.3'!T289:Y289)=6,'Angaben KH-Standort'!$D$13,"")</f>
        <v/>
      </c>
      <c r="D273" t="str">
        <f>IF(SUM('B1.3'!$T289:$Y289)=6,'B1.3'!C289,"")</f>
        <v/>
      </c>
      <c r="E273" t="str">
        <f>IF(SUM('B1.3'!$T289:$Y289)=6,'B1.3'!D289,"")</f>
        <v/>
      </c>
      <c r="F273" t="str">
        <f>IF(SUM('B1.3'!$T289:$Y289)=6,'B1.3'!E289,"")</f>
        <v/>
      </c>
      <c r="G273" t="str">
        <f>IF(SUM('B1.3'!$T289:$Y289)=6,'B1.3'!F289,"")</f>
        <v/>
      </c>
      <c r="H273" t="str">
        <f>IF(SUM('B1.3'!$T289:$Y289)=6,'B1.3'!G289,"")</f>
        <v/>
      </c>
      <c r="I273" t="str">
        <f>IF(SUM('B1.3'!$T289:$Y289)=6,'B1.3'!H289,"")</f>
        <v/>
      </c>
    </row>
    <row r="274" spans="1:9" x14ac:dyDescent="0.25">
      <c r="A274" t="str">
        <f>IF(SUM('B1.3'!T290:Y290)=6,'Angaben KH-Standort'!$D$27,"")</f>
        <v/>
      </c>
      <c r="B274" t="str">
        <f>IF(SUM('B1.3'!T290:Y290)=6,'Angaben KH-Standort'!$D$26,"")</f>
        <v/>
      </c>
      <c r="C274" t="str">
        <f>IF(SUM('B1.3'!T290:Y290)=6,'Angaben KH-Standort'!$D$13,"")</f>
        <v/>
      </c>
      <c r="D274" t="str">
        <f>IF(SUM('B1.3'!$T290:$Y290)=6,'B1.3'!C290,"")</f>
        <v/>
      </c>
      <c r="E274" t="str">
        <f>IF(SUM('B1.3'!$T290:$Y290)=6,'B1.3'!D290,"")</f>
        <v/>
      </c>
      <c r="F274" t="str">
        <f>IF(SUM('B1.3'!$T290:$Y290)=6,'B1.3'!E290,"")</f>
        <v/>
      </c>
      <c r="G274" t="str">
        <f>IF(SUM('B1.3'!$T290:$Y290)=6,'B1.3'!F290,"")</f>
        <v/>
      </c>
      <c r="H274" t="str">
        <f>IF(SUM('B1.3'!$T290:$Y290)=6,'B1.3'!G290,"")</f>
        <v/>
      </c>
      <c r="I274" t="str">
        <f>IF(SUM('B1.3'!$T290:$Y290)=6,'B1.3'!H290,"")</f>
        <v/>
      </c>
    </row>
    <row r="275" spans="1:9" x14ac:dyDescent="0.25">
      <c r="A275" t="str">
        <f>IF(SUM('B1.3'!T291:Y291)=6,'Angaben KH-Standort'!$D$27,"")</f>
        <v/>
      </c>
      <c r="B275" t="str">
        <f>IF(SUM('B1.3'!T291:Y291)=6,'Angaben KH-Standort'!$D$26,"")</f>
        <v/>
      </c>
      <c r="C275" t="str">
        <f>IF(SUM('B1.3'!T291:Y291)=6,'Angaben KH-Standort'!$D$13,"")</f>
        <v/>
      </c>
      <c r="D275" t="str">
        <f>IF(SUM('B1.3'!$T291:$Y291)=6,'B1.3'!C291,"")</f>
        <v/>
      </c>
      <c r="E275" t="str">
        <f>IF(SUM('B1.3'!$T291:$Y291)=6,'B1.3'!D291,"")</f>
        <v/>
      </c>
      <c r="F275" t="str">
        <f>IF(SUM('B1.3'!$T291:$Y291)=6,'B1.3'!E291,"")</f>
        <v/>
      </c>
      <c r="G275" t="str">
        <f>IF(SUM('B1.3'!$T291:$Y291)=6,'B1.3'!F291,"")</f>
        <v/>
      </c>
      <c r="H275" t="str">
        <f>IF(SUM('B1.3'!$T291:$Y291)=6,'B1.3'!G291,"")</f>
        <v/>
      </c>
      <c r="I275" t="str">
        <f>IF(SUM('B1.3'!$T291:$Y291)=6,'B1.3'!H291,"")</f>
        <v/>
      </c>
    </row>
    <row r="276" spans="1:9" x14ac:dyDescent="0.25">
      <c r="A276" t="str">
        <f>IF(SUM('B1.3'!T292:Y292)=6,'Angaben KH-Standort'!$D$27,"")</f>
        <v/>
      </c>
      <c r="B276" t="str">
        <f>IF(SUM('B1.3'!T292:Y292)=6,'Angaben KH-Standort'!$D$26,"")</f>
        <v/>
      </c>
      <c r="C276" t="str">
        <f>IF(SUM('B1.3'!T292:Y292)=6,'Angaben KH-Standort'!$D$13,"")</f>
        <v/>
      </c>
      <c r="D276" t="str">
        <f>IF(SUM('B1.3'!$T292:$Y292)=6,'B1.3'!C292,"")</f>
        <v/>
      </c>
      <c r="E276" t="str">
        <f>IF(SUM('B1.3'!$T292:$Y292)=6,'B1.3'!D292,"")</f>
        <v/>
      </c>
      <c r="F276" t="str">
        <f>IF(SUM('B1.3'!$T292:$Y292)=6,'B1.3'!E292,"")</f>
        <v/>
      </c>
      <c r="G276" t="str">
        <f>IF(SUM('B1.3'!$T292:$Y292)=6,'B1.3'!F292,"")</f>
        <v/>
      </c>
      <c r="H276" t="str">
        <f>IF(SUM('B1.3'!$T292:$Y292)=6,'B1.3'!G292,"")</f>
        <v/>
      </c>
      <c r="I276" t="str">
        <f>IF(SUM('B1.3'!$T292:$Y292)=6,'B1.3'!H292,"")</f>
        <v/>
      </c>
    </row>
    <row r="277" spans="1:9" x14ac:dyDescent="0.25">
      <c r="A277" t="str">
        <f>IF(SUM('B1.3'!T293:Y293)=6,'Angaben KH-Standort'!$D$27,"")</f>
        <v/>
      </c>
      <c r="B277" t="str">
        <f>IF(SUM('B1.3'!T293:Y293)=6,'Angaben KH-Standort'!$D$26,"")</f>
        <v/>
      </c>
      <c r="C277" t="str">
        <f>IF(SUM('B1.3'!T293:Y293)=6,'Angaben KH-Standort'!$D$13,"")</f>
        <v/>
      </c>
      <c r="D277" t="str">
        <f>IF(SUM('B1.3'!$T293:$Y293)=6,'B1.3'!C293,"")</f>
        <v/>
      </c>
      <c r="E277" t="str">
        <f>IF(SUM('B1.3'!$T293:$Y293)=6,'B1.3'!D293,"")</f>
        <v/>
      </c>
      <c r="F277" t="str">
        <f>IF(SUM('B1.3'!$T293:$Y293)=6,'B1.3'!E293,"")</f>
        <v/>
      </c>
      <c r="G277" t="str">
        <f>IF(SUM('B1.3'!$T293:$Y293)=6,'B1.3'!F293,"")</f>
        <v/>
      </c>
      <c r="H277" t="str">
        <f>IF(SUM('B1.3'!$T293:$Y293)=6,'B1.3'!G293,"")</f>
        <v/>
      </c>
      <c r="I277" t="str">
        <f>IF(SUM('B1.3'!$T293:$Y293)=6,'B1.3'!H293,"")</f>
        <v/>
      </c>
    </row>
    <row r="278" spans="1:9" x14ac:dyDescent="0.25">
      <c r="A278" t="str">
        <f>IF(SUM('B1.3'!T294:Y294)=6,'Angaben KH-Standort'!$D$27,"")</f>
        <v/>
      </c>
      <c r="B278" t="str">
        <f>IF(SUM('B1.3'!T294:Y294)=6,'Angaben KH-Standort'!$D$26,"")</f>
        <v/>
      </c>
      <c r="C278" t="str">
        <f>IF(SUM('B1.3'!T294:Y294)=6,'Angaben KH-Standort'!$D$13,"")</f>
        <v/>
      </c>
      <c r="D278" t="str">
        <f>IF(SUM('B1.3'!$T294:$Y294)=6,'B1.3'!C294,"")</f>
        <v/>
      </c>
      <c r="E278" t="str">
        <f>IF(SUM('B1.3'!$T294:$Y294)=6,'B1.3'!D294,"")</f>
        <v/>
      </c>
      <c r="F278" t="str">
        <f>IF(SUM('B1.3'!$T294:$Y294)=6,'B1.3'!E294,"")</f>
        <v/>
      </c>
      <c r="G278" t="str">
        <f>IF(SUM('B1.3'!$T294:$Y294)=6,'B1.3'!F294,"")</f>
        <v/>
      </c>
      <c r="H278" t="str">
        <f>IF(SUM('B1.3'!$T294:$Y294)=6,'B1.3'!G294,"")</f>
        <v/>
      </c>
      <c r="I278" t="str">
        <f>IF(SUM('B1.3'!$T294:$Y294)=6,'B1.3'!H294,"")</f>
        <v/>
      </c>
    </row>
    <row r="279" spans="1:9" x14ac:dyDescent="0.25">
      <c r="A279" t="str">
        <f>IF(SUM('B1.3'!T295:Y295)=6,'Angaben KH-Standort'!$D$27,"")</f>
        <v/>
      </c>
      <c r="B279" t="str">
        <f>IF(SUM('B1.3'!T295:Y295)=6,'Angaben KH-Standort'!$D$26,"")</f>
        <v/>
      </c>
      <c r="C279" t="str">
        <f>IF(SUM('B1.3'!T295:Y295)=6,'Angaben KH-Standort'!$D$13,"")</f>
        <v/>
      </c>
      <c r="D279" t="str">
        <f>IF(SUM('B1.3'!$T295:$Y295)=6,'B1.3'!C295,"")</f>
        <v/>
      </c>
      <c r="E279" t="str">
        <f>IF(SUM('B1.3'!$T295:$Y295)=6,'B1.3'!D295,"")</f>
        <v/>
      </c>
      <c r="F279" t="str">
        <f>IF(SUM('B1.3'!$T295:$Y295)=6,'B1.3'!E295,"")</f>
        <v/>
      </c>
      <c r="G279" t="str">
        <f>IF(SUM('B1.3'!$T295:$Y295)=6,'B1.3'!F295,"")</f>
        <v/>
      </c>
      <c r="H279" t="str">
        <f>IF(SUM('B1.3'!$T295:$Y295)=6,'B1.3'!G295,"")</f>
        <v/>
      </c>
      <c r="I279" t="str">
        <f>IF(SUM('B1.3'!$T295:$Y295)=6,'B1.3'!H295,"")</f>
        <v/>
      </c>
    </row>
    <row r="280" spans="1:9" x14ac:dyDescent="0.25">
      <c r="A280" t="str">
        <f>IF(SUM('B1.3'!T296:Y296)=6,'Angaben KH-Standort'!$D$27,"")</f>
        <v/>
      </c>
      <c r="B280" t="str">
        <f>IF(SUM('B1.3'!T296:Y296)=6,'Angaben KH-Standort'!$D$26,"")</f>
        <v/>
      </c>
      <c r="C280" t="str">
        <f>IF(SUM('B1.3'!T296:Y296)=6,'Angaben KH-Standort'!$D$13,"")</f>
        <v/>
      </c>
      <c r="D280" t="str">
        <f>IF(SUM('B1.3'!$T296:$Y296)=6,'B1.3'!C296,"")</f>
        <v/>
      </c>
      <c r="E280" t="str">
        <f>IF(SUM('B1.3'!$T296:$Y296)=6,'B1.3'!D296,"")</f>
        <v/>
      </c>
      <c r="F280" t="str">
        <f>IF(SUM('B1.3'!$T296:$Y296)=6,'B1.3'!E296,"")</f>
        <v/>
      </c>
      <c r="G280" t="str">
        <f>IF(SUM('B1.3'!$T296:$Y296)=6,'B1.3'!F296,"")</f>
        <v/>
      </c>
      <c r="H280" t="str">
        <f>IF(SUM('B1.3'!$T296:$Y296)=6,'B1.3'!G296,"")</f>
        <v/>
      </c>
      <c r="I280" t="str">
        <f>IF(SUM('B1.3'!$T296:$Y296)=6,'B1.3'!H296,"")</f>
        <v/>
      </c>
    </row>
    <row r="281" spans="1:9" x14ac:dyDescent="0.25">
      <c r="A281" t="str">
        <f>IF(SUM('B1.3'!T297:Y297)=6,'Angaben KH-Standort'!$D$27,"")</f>
        <v/>
      </c>
      <c r="B281" t="str">
        <f>IF(SUM('B1.3'!T297:Y297)=6,'Angaben KH-Standort'!$D$26,"")</f>
        <v/>
      </c>
      <c r="C281" t="str">
        <f>IF(SUM('B1.3'!T297:Y297)=6,'Angaben KH-Standort'!$D$13,"")</f>
        <v/>
      </c>
      <c r="D281" t="str">
        <f>IF(SUM('B1.3'!$T297:$Y297)=6,'B1.3'!C297,"")</f>
        <v/>
      </c>
      <c r="E281" t="str">
        <f>IF(SUM('B1.3'!$T297:$Y297)=6,'B1.3'!D297,"")</f>
        <v/>
      </c>
      <c r="F281" t="str">
        <f>IF(SUM('B1.3'!$T297:$Y297)=6,'B1.3'!E297,"")</f>
        <v/>
      </c>
      <c r="G281" t="str">
        <f>IF(SUM('B1.3'!$T297:$Y297)=6,'B1.3'!F297,"")</f>
        <v/>
      </c>
      <c r="H281" t="str">
        <f>IF(SUM('B1.3'!$T297:$Y297)=6,'B1.3'!G297,"")</f>
        <v/>
      </c>
      <c r="I281" t="str">
        <f>IF(SUM('B1.3'!$T297:$Y297)=6,'B1.3'!H297,"")</f>
        <v/>
      </c>
    </row>
    <row r="282" spans="1:9" x14ac:dyDescent="0.25">
      <c r="A282" t="str">
        <f>IF(SUM('B1.3'!T298:Y298)=6,'Angaben KH-Standort'!$D$27,"")</f>
        <v/>
      </c>
      <c r="B282" t="str">
        <f>IF(SUM('B1.3'!T298:Y298)=6,'Angaben KH-Standort'!$D$26,"")</f>
        <v/>
      </c>
      <c r="C282" t="str">
        <f>IF(SUM('B1.3'!T298:Y298)=6,'Angaben KH-Standort'!$D$13,"")</f>
        <v/>
      </c>
      <c r="D282" t="str">
        <f>IF(SUM('B1.3'!$T298:$Y298)=6,'B1.3'!C298,"")</f>
        <v/>
      </c>
      <c r="E282" t="str">
        <f>IF(SUM('B1.3'!$T298:$Y298)=6,'B1.3'!D298,"")</f>
        <v/>
      </c>
      <c r="F282" t="str">
        <f>IF(SUM('B1.3'!$T298:$Y298)=6,'B1.3'!E298,"")</f>
        <v/>
      </c>
      <c r="G282" t="str">
        <f>IF(SUM('B1.3'!$T298:$Y298)=6,'B1.3'!F298,"")</f>
        <v/>
      </c>
      <c r="H282" t="str">
        <f>IF(SUM('B1.3'!$T298:$Y298)=6,'B1.3'!G298,"")</f>
        <v/>
      </c>
      <c r="I282" t="str">
        <f>IF(SUM('B1.3'!$T298:$Y298)=6,'B1.3'!H298,"")</f>
        <v/>
      </c>
    </row>
    <row r="283" spans="1:9" x14ac:dyDescent="0.25">
      <c r="A283" t="str">
        <f>IF(SUM('B1.3'!T299:Y299)=6,'Angaben KH-Standort'!$D$27,"")</f>
        <v/>
      </c>
      <c r="B283" t="str">
        <f>IF(SUM('B1.3'!T299:Y299)=6,'Angaben KH-Standort'!$D$26,"")</f>
        <v/>
      </c>
      <c r="C283" t="str">
        <f>IF(SUM('B1.3'!T299:Y299)=6,'Angaben KH-Standort'!$D$13,"")</f>
        <v/>
      </c>
      <c r="D283" t="str">
        <f>IF(SUM('B1.3'!$T299:$Y299)=6,'B1.3'!C299,"")</f>
        <v/>
      </c>
      <c r="E283" t="str">
        <f>IF(SUM('B1.3'!$T299:$Y299)=6,'B1.3'!D299,"")</f>
        <v/>
      </c>
      <c r="F283" t="str">
        <f>IF(SUM('B1.3'!$T299:$Y299)=6,'B1.3'!E299,"")</f>
        <v/>
      </c>
      <c r="G283" t="str">
        <f>IF(SUM('B1.3'!$T299:$Y299)=6,'B1.3'!F299,"")</f>
        <v/>
      </c>
      <c r="H283" t="str">
        <f>IF(SUM('B1.3'!$T299:$Y299)=6,'B1.3'!G299,"")</f>
        <v/>
      </c>
      <c r="I283" t="str">
        <f>IF(SUM('B1.3'!$T299:$Y299)=6,'B1.3'!H299,"")</f>
        <v/>
      </c>
    </row>
    <row r="284" spans="1:9" x14ac:dyDescent="0.25">
      <c r="A284" t="str">
        <f>IF(SUM('B1.3'!T300:Y300)=6,'Angaben KH-Standort'!$D$27,"")</f>
        <v/>
      </c>
      <c r="B284" t="str">
        <f>IF(SUM('B1.3'!T300:Y300)=6,'Angaben KH-Standort'!$D$26,"")</f>
        <v/>
      </c>
      <c r="C284" t="str">
        <f>IF(SUM('B1.3'!T300:Y300)=6,'Angaben KH-Standort'!$D$13,"")</f>
        <v/>
      </c>
      <c r="D284" t="str">
        <f>IF(SUM('B1.3'!$T300:$Y300)=6,'B1.3'!C300,"")</f>
        <v/>
      </c>
      <c r="E284" t="str">
        <f>IF(SUM('B1.3'!$T300:$Y300)=6,'B1.3'!D300,"")</f>
        <v/>
      </c>
      <c r="F284" t="str">
        <f>IF(SUM('B1.3'!$T300:$Y300)=6,'B1.3'!E300,"")</f>
        <v/>
      </c>
      <c r="G284" t="str">
        <f>IF(SUM('B1.3'!$T300:$Y300)=6,'B1.3'!F300,"")</f>
        <v/>
      </c>
      <c r="H284" t="str">
        <f>IF(SUM('B1.3'!$T300:$Y300)=6,'B1.3'!G300,"")</f>
        <v/>
      </c>
      <c r="I284" t="str">
        <f>IF(SUM('B1.3'!$T300:$Y300)=6,'B1.3'!H300,"")</f>
        <v/>
      </c>
    </row>
    <row r="285" spans="1:9" x14ac:dyDescent="0.25">
      <c r="A285" t="str">
        <f>IF(SUM('B1.3'!T301:Y301)=6,'Angaben KH-Standort'!$D$27,"")</f>
        <v/>
      </c>
      <c r="B285" t="str">
        <f>IF(SUM('B1.3'!T301:Y301)=6,'Angaben KH-Standort'!$D$26,"")</f>
        <v/>
      </c>
      <c r="C285" t="str">
        <f>IF(SUM('B1.3'!T301:Y301)=6,'Angaben KH-Standort'!$D$13,"")</f>
        <v/>
      </c>
      <c r="D285" t="str">
        <f>IF(SUM('B1.3'!$T301:$Y301)=6,'B1.3'!C301,"")</f>
        <v/>
      </c>
      <c r="E285" t="str">
        <f>IF(SUM('B1.3'!$T301:$Y301)=6,'B1.3'!D301,"")</f>
        <v/>
      </c>
      <c r="F285" t="str">
        <f>IF(SUM('B1.3'!$T301:$Y301)=6,'B1.3'!E301,"")</f>
        <v/>
      </c>
      <c r="G285" t="str">
        <f>IF(SUM('B1.3'!$T301:$Y301)=6,'B1.3'!F301,"")</f>
        <v/>
      </c>
      <c r="H285" t="str">
        <f>IF(SUM('B1.3'!$T301:$Y301)=6,'B1.3'!G301,"")</f>
        <v/>
      </c>
      <c r="I285" t="str">
        <f>IF(SUM('B1.3'!$T301:$Y301)=6,'B1.3'!H301,"")</f>
        <v/>
      </c>
    </row>
    <row r="286" spans="1:9" x14ac:dyDescent="0.25">
      <c r="A286" t="str">
        <f>IF(SUM('B1.3'!T302:Y302)=6,'Angaben KH-Standort'!$D$27,"")</f>
        <v/>
      </c>
      <c r="B286" t="str">
        <f>IF(SUM('B1.3'!T302:Y302)=6,'Angaben KH-Standort'!$D$26,"")</f>
        <v/>
      </c>
      <c r="C286" t="str">
        <f>IF(SUM('B1.3'!T302:Y302)=6,'Angaben KH-Standort'!$D$13,"")</f>
        <v/>
      </c>
      <c r="D286" t="str">
        <f>IF(SUM('B1.3'!$T302:$Y302)=6,'B1.3'!C302,"")</f>
        <v/>
      </c>
      <c r="E286" t="str">
        <f>IF(SUM('B1.3'!$T302:$Y302)=6,'B1.3'!D302,"")</f>
        <v/>
      </c>
      <c r="F286" t="str">
        <f>IF(SUM('B1.3'!$T302:$Y302)=6,'B1.3'!E302,"")</f>
        <v/>
      </c>
      <c r="G286" t="str">
        <f>IF(SUM('B1.3'!$T302:$Y302)=6,'B1.3'!F302,"")</f>
        <v/>
      </c>
      <c r="H286" t="str">
        <f>IF(SUM('B1.3'!$T302:$Y302)=6,'B1.3'!G302,"")</f>
        <v/>
      </c>
      <c r="I286" t="str">
        <f>IF(SUM('B1.3'!$T302:$Y302)=6,'B1.3'!H302,"")</f>
        <v/>
      </c>
    </row>
    <row r="287" spans="1:9" x14ac:dyDescent="0.25">
      <c r="A287" t="str">
        <f>IF(SUM('B1.3'!T303:Y303)=6,'Angaben KH-Standort'!$D$27,"")</f>
        <v/>
      </c>
      <c r="B287" t="str">
        <f>IF(SUM('B1.3'!T303:Y303)=6,'Angaben KH-Standort'!$D$26,"")</f>
        <v/>
      </c>
      <c r="C287" t="str">
        <f>IF(SUM('B1.3'!T303:Y303)=6,'Angaben KH-Standort'!$D$13,"")</f>
        <v/>
      </c>
      <c r="D287" t="str">
        <f>IF(SUM('B1.3'!$T303:$Y303)=6,'B1.3'!C303,"")</f>
        <v/>
      </c>
      <c r="E287" t="str">
        <f>IF(SUM('B1.3'!$T303:$Y303)=6,'B1.3'!D303,"")</f>
        <v/>
      </c>
      <c r="F287" t="str">
        <f>IF(SUM('B1.3'!$T303:$Y303)=6,'B1.3'!E303,"")</f>
        <v/>
      </c>
      <c r="G287" t="str">
        <f>IF(SUM('B1.3'!$T303:$Y303)=6,'B1.3'!F303,"")</f>
        <v/>
      </c>
      <c r="H287" t="str">
        <f>IF(SUM('B1.3'!$T303:$Y303)=6,'B1.3'!G303,"")</f>
        <v/>
      </c>
      <c r="I287" t="str">
        <f>IF(SUM('B1.3'!$T303:$Y303)=6,'B1.3'!H303,"")</f>
        <v/>
      </c>
    </row>
    <row r="288" spans="1:9" x14ac:dyDescent="0.25">
      <c r="A288" t="str">
        <f>IF(SUM('B1.3'!T304:Y304)=6,'Angaben KH-Standort'!$D$27,"")</f>
        <v/>
      </c>
      <c r="B288" t="str">
        <f>IF(SUM('B1.3'!T304:Y304)=6,'Angaben KH-Standort'!$D$26,"")</f>
        <v/>
      </c>
      <c r="C288" t="str">
        <f>IF(SUM('B1.3'!T304:Y304)=6,'Angaben KH-Standort'!$D$13,"")</f>
        <v/>
      </c>
      <c r="D288" t="str">
        <f>IF(SUM('B1.3'!$T304:$Y304)=6,'B1.3'!C304,"")</f>
        <v/>
      </c>
      <c r="E288" t="str">
        <f>IF(SUM('B1.3'!$T304:$Y304)=6,'B1.3'!D304,"")</f>
        <v/>
      </c>
      <c r="F288" t="str">
        <f>IF(SUM('B1.3'!$T304:$Y304)=6,'B1.3'!E304,"")</f>
        <v/>
      </c>
      <c r="G288" t="str">
        <f>IF(SUM('B1.3'!$T304:$Y304)=6,'B1.3'!F304,"")</f>
        <v/>
      </c>
      <c r="H288" t="str">
        <f>IF(SUM('B1.3'!$T304:$Y304)=6,'B1.3'!G304,"")</f>
        <v/>
      </c>
      <c r="I288" t="str">
        <f>IF(SUM('B1.3'!$T304:$Y304)=6,'B1.3'!H304,"")</f>
        <v/>
      </c>
    </row>
    <row r="289" spans="1:9" x14ac:dyDescent="0.25">
      <c r="A289" t="str">
        <f>IF(SUM('B1.3'!T305:Y305)=6,'Angaben KH-Standort'!$D$27,"")</f>
        <v/>
      </c>
      <c r="B289" t="str">
        <f>IF(SUM('B1.3'!T305:Y305)=6,'Angaben KH-Standort'!$D$26,"")</f>
        <v/>
      </c>
      <c r="C289" t="str">
        <f>IF(SUM('B1.3'!T305:Y305)=6,'Angaben KH-Standort'!$D$13,"")</f>
        <v/>
      </c>
      <c r="D289" t="str">
        <f>IF(SUM('B1.3'!$T305:$Y305)=6,'B1.3'!C305,"")</f>
        <v/>
      </c>
      <c r="E289" t="str">
        <f>IF(SUM('B1.3'!$T305:$Y305)=6,'B1.3'!D305,"")</f>
        <v/>
      </c>
      <c r="F289" t="str">
        <f>IF(SUM('B1.3'!$T305:$Y305)=6,'B1.3'!E305,"")</f>
        <v/>
      </c>
      <c r="G289" t="str">
        <f>IF(SUM('B1.3'!$T305:$Y305)=6,'B1.3'!F305,"")</f>
        <v/>
      </c>
      <c r="H289" t="str">
        <f>IF(SUM('B1.3'!$T305:$Y305)=6,'B1.3'!G305,"")</f>
        <v/>
      </c>
      <c r="I289" t="str">
        <f>IF(SUM('B1.3'!$T305:$Y305)=6,'B1.3'!H305,"")</f>
        <v/>
      </c>
    </row>
    <row r="290" spans="1:9" x14ac:dyDescent="0.25">
      <c r="A290" t="str">
        <f>IF(SUM('B1.3'!T306:Y306)=6,'Angaben KH-Standort'!$D$27,"")</f>
        <v/>
      </c>
      <c r="B290" t="str">
        <f>IF(SUM('B1.3'!T306:Y306)=6,'Angaben KH-Standort'!$D$26,"")</f>
        <v/>
      </c>
      <c r="C290" t="str">
        <f>IF(SUM('B1.3'!T306:Y306)=6,'Angaben KH-Standort'!$D$13,"")</f>
        <v/>
      </c>
      <c r="D290" t="str">
        <f>IF(SUM('B1.3'!$T306:$Y306)=6,'B1.3'!C306,"")</f>
        <v/>
      </c>
      <c r="E290" t="str">
        <f>IF(SUM('B1.3'!$T306:$Y306)=6,'B1.3'!D306,"")</f>
        <v/>
      </c>
      <c r="F290" t="str">
        <f>IF(SUM('B1.3'!$T306:$Y306)=6,'B1.3'!E306,"")</f>
        <v/>
      </c>
      <c r="G290" t="str">
        <f>IF(SUM('B1.3'!$T306:$Y306)=6,'B1.3'!F306,"")</f>
        <v/>
      </c>
      <c r="H290" t="str">
        <f>IF(SUM('B1.3'!$T306:$Y306)=6,'B1.3'!G306,"")</f>
        <v/>
      </c>
      <c r="I290" t="str">
        <f>IF(SUM('B1.3'!$T306:$Y306)=6,'B1.3'!H306,"")</f>
        <v/>
      </c>
    </row>
    <row r="291" spans="1:9" x14ac:dyDescent="0.25">
      <c r="A291" t="str">
        <f>IF(SUM('B1.3'!T307:Y307)=6,'Angaben KH-Standort'!$D$27,"")</f>
        <v/>
      </c>
      <c r="B291" t="str">
        <f>IF(SUM('B1.3'!T307:Y307)=6,'Angaben KH-Standort'!$D$26,"")</f>
        <v/>
      </c>
      <c r="C291" t="str">
        <f>IF(SUM('B1.3'!T307:Y307)=6,'Angaben KH-Standort'!$D$13,"")</f>
        <v/>
      </c>
      <c r="D291" t="str">
        <f>IF(SUM('B1.3'!$T307:$Y307)=6,'B1.3'!C307,"")</f>
        <v/>
      </c>
      <c r="E291" t="str">
        <f>IF(SUM('B1.3'!$T307:$Y307)=6,'B1.3'!D307,"")</f>
        <v/>
      </c>
      <c r="F291" t="str">
        <f>IF(SUM('B1.3'!$T307:$Y307)=6,'B1.3'!E307,"")</f>
        <v/>
      </c>
      <c r="G291" t="str">
        <f>IF(SUM('B1.3'!$T307:$Y307)=6,'B1.3'!F307,"")</f>
        <v/>
      </c>
      <c r="H291" t="str">
        <f>IF(SUM('B1.3'!$T307:$Y307)=6,'B1.3'!G307,"")</f>
        <v/>
      </c>
      <c r="I291" t="str">
        <f>IF(SUM('B1.3'!$T307:$Y307)=6,'B1.3'!H307,"")</f>
        <v/>
      </c>
    </row>
    <row r="292" spans="1:9" x14ac:dyDescent="0.25">
      <c r="A292" t="str">
        <f>IF(SUM('B1.3'!T308:Y308)=6,'Angaben KH-Standort'!$D$27,"")</f>
        <v/>
      </c>
      <c r="B292" t="str">
        <f>IF(SUM('B1.3'!T308:Y308)=6,'Angaben KH-Standort'!$D$26,"")</f>
        <v/>
      </c>
      <c r="C292" t="str">
        <f>IF(SUM('B1.3'!T308:Y308)=6,'Angaben KH-Standort'!$D$13,"")</f>
        <v/>
      </c>
      <c r="D292" t="str">
        <f>IF(SUM('B1.3'!$T308:$Y308)=6,'B1.3'!C308,"")</f>
        <v/>
      </c>
      <c r="E292" t="str">
        <f>IF(SUM('B1.3'!$T308:$Y308)=6,'B1.3'!D308,"")</f>
        <v/>
      </c>
      <c r="F292" t="str">
        <f>IF(SUM('B1.3'!$T308:$Y308)=6,'B1.3'!E308,"")</f>
        <v/>
      </c>
      <c r="G292" t="str">
        <f>IF(SUM('B1.3'!$T308:$Y308)=6,'B1.3'!F308,"")</f>
        <v/>
      </c>
      <c r="H292" t="str">
        <f>IF(SUM('B1.3'!$T308:$Y308)=6,'B1.3'!G308,"")</f>
        <v/>
      </c>
      <c r="I292" t="str">
        <f>IF(SUM('B1.3'!$T308:$Y308)=6,'B1.3'!H308,"")</f>
        <v/>
      </c>
    </row>
    <row r="293" spans="1:9" x14ac:dyDescent="0.25">
      <c r="A293" t="str">
        <f>IF(SUM('B1.3'!T309:Y309)=6,'Angaben KH-Standort'!$D$27,"")</f>
        <v/>
      </c>
      <c r="B293" t="str">
        <f>IF(SUM('B1.3'!T309:Y309)=6,'Angaben KH-Standort'!$D$26,"")</f>
        <v/>
      </c>
      <c r="C293" t="str">
        <f>IF(SUM('B1.3'!T309:Y309)=6,'Angaben KH-Standort'!$D$13,"")</f>
        <v/>
      </c>
      <c r="D293" t="str">
        <f>IF(SUM('B1.3'!$T309:$Y309)=6,'B1.3'!C309,"")</f>
        <v/>
      </c>
      <c r="E293" t="str">
        <f>IF(SUM('B1.3'!$T309:$Y309)=6,'B1.3'!D309,"")</f>
        <v/>
      </c>
      <c r="F293" t="str">
        <f>IF(SUM('B1.3'!$T309:$Y309)=6,'B1.3'!E309,"")</f>
        <v/>
      </c>
      <c r="G293" t="str">
        <f>IF(SUM('B1.3'!$T309:$Y309)=6,'B1.3'!F309,"")</f>
        <v/>
      </c>
      <c r="H293" t="str">
        <f>IF(SUM('B1.3'!$T309:$Y309)=6,'B1.3'!G309,"")</f>
        <v/>
      </c>
      <c r="I293" t="str">
        <f>IF(SUM('B1.3'!$T309:$Y309)=6,'B1.3'!H309,"")</f>
        <v/>
      </c>
    </row>
    <row r="294" spans="1:9" x14ac:dyDescent="0.25">
      <c r="A294" t="str">
        <f>IF(SUM('B1.3'!T310:Y310)=6,'Angaben KH-Standort'!$D$27,"")</f>
        <v/>
      </c>
      <c r="B294" t="str">
        <f>IF(SUM('B1.3'!T310:Y310)=6,'Angaben KH-Standort'!$D$26,"")</f>
        <v/>
      </c>
      <c r="C294" t="str">
        <f>IF(SUM('B1.3'!T310:Y310)=6,'Angaben KH-Standort'!$D$13,"")</f>
        <v/>
      </c>
      <c r="D294" t="str">
        <f>IF(SUM('B1.3'!$T310:$Y310)=6,'B1.3'!C310,"")</f>
        <v/>
      </c>
      <c r="E294" t="str">
        <f>IF(SUM('B1.3'!$T310:$Y310)=6,'B1.3'!D310,"")</f>
        <v/>
      </c>
      <c r="F294" t="str">
        <f>IF(SUM('B1.3'!$T310:$Y310)=6,'B1.3'!E310,"")</f>
        <v/>
      </c>
      <c r="G294" t="str">
        <f>IF(SUM('B1.3'!$T310:$Y310)=6,'B1.3'!F310,"")</f>
        <v/>
      </c>
      <c r="H294" t="str">
        <f>IF(SUM('B1.3'!$T310:$Y310)=6,'B1.3'!G310,"")</f>
        <v/>
      </c>
      <c r="I294" t="str">
        <f>IF(SUM('B1.3'!$T310:$Y310)=6,'B1.3'!H310,"")</f>
        <v/>
      </c>
    </row>
    <row r="295" spans="1:9" x14ac:dyDescent="0.25">
      <c r="A295" t="str">
        <f>IF(SUM('B1.3'!T311:Y311)=6,'Angaben KH-Standort'!$D$27,"")</f>
        <v/>
      </c>
      <c r="B295" t="str">
        <f>IF(SUM('B1.3'!T311:Y311)=6,'Angaben KH-Standort'!$D$26,"")</f>
        <v/>
      </c>
      <c r="C295" t="str">
        <f>IF(SUM('B1.3'!T311:Y311)=6,'Angaben KH-Standort'!$D$13,"")</f>
        <v/>
      </c>
      <c r="D295" t="str">
        <f>IF(SUM('B1.3'!$T311:$Y311)=6,'B1.3'!C311,"")</f>
        <v/>
      </c>
      <c r="E295" t="str">
        <f>IF(SUM('B1.3'!$T311:$Y311)=6,'B1.3'!D311,"")</f>
        <v/>
      </c>
      <c r="F295" t="str">
        <f>IF(SUM('B1.3'!$T311:$Y311)=6,'B1.3'!E311,"")</f>
        <v/>
      </c>
      <c r="G295" t="str">
        <f>IF(SUM('B1.3'!$T311:$Y311)=6,'B1.3'!F311,"")</f>
        <v/>
      </c>
      <c r="H295" t="str">
        <f>IF(SUM('B1.3'!$T311:$Y311)=6,'B1.3'!G311,"")</f>
        <v/>
      </c>
      <c r="I295" t="str">
        <f>IF(SUM('B1.3'!$T311:$Y311)=6,'B1.3'!H311,"")</f>
        <v/>
      </c>
    </row>
    <row r="296" spans="1:9" x14ac:dyDescent="0.25">
      <c r="A296" t="str">
        <f>IF(SUM('B1.3'!T312:Y312)=6,'Angaben KH-Standort'!$D$27,"")</f>
        <v/>
      </c>
      <c r="B296" t="str">
        <f>IF(SUM('B1.3'!T312:Y312)=6,'Angaben KH-Standort'!$D$26,"")</f>
        <v/>
      </c>
      <c r="C296" t="str">
        <f>IF(SUM('B1.3'!T312:Y312)=6,'Angaben KH-Standort'!$D$13,"")</f>
        <v/>
      </c>
      <c r="D296" t="str">
        <f>IF(SUM('B1.3'!$T312:$Y312)=6,'B1.3'!C312,"")</f>
        <v/>
      </c>
      <c r="E296" t="str">
        <f>IF(SUM('B1.3'!$T312:$Y312)=6,'B1.3'!D312,"")</f>
        <v/>
      </c>
      <c r="F296" t="str">
        <f>IF(SUM('B1.3'!$T312:$Y312)=6,'B1.3'!E312,"")</f>
        <v/>
      </c>
      <c r="G296" t="str">
        <f>IF(SUM('B1.3'!$T312:$Y312)=6,'B1.3'!F312,"")</f>
        <v/>
      </c>
      <c r="H296" t="str">
        <f>IF(SUM('B1.3'!$T312:$Y312)=6,'B1.3'!G312,"")</f>
        <v/>
      </c>
      <c r="I296" t="str">
        <f>IF(SUM('B1.3'!$T312:$Y312)=6,'B1.3'!H312,"")</f>
        <v/>
      </c>
    </row>
    <row r="297" spans="1:9" x14ac:dyDescent="0.25">
      <c r="A297" t="str">
        <f>IF(SUM('B1.3'!T313:Y313)=6,'Angaben KH-Standort'!$D$27,"")</f>
        <v/>
      </c>
      <c r="B297" t="str">
        <f>IF(SUM('B1.3'!T313:Y313)=6,'Angaben KH-Standort'!$D$26,"")</f>
        <v/>
      </c>
      <c r="C297" t="str">
        <f>IF(SUM('B1.3'!T313:Y313)=6,'Angaben KH-Standort'!$D$13,"")</f>
        <v/>
      </c>
      <c r="D297" t="str">
        <f>IF(SUM('B1.3'!$T313:$Y313)=6,'B1.3'!C313,"")</f>
        <v/>
      </c>
      <c r="E297" t="str">
        <f>IF(SUM('B1.3'!$T313:$Y313)=6,'B1.3'!D313,"")</f>
        <v/>
      </c>
      <c r="F297" t="str">
        <f>IF(SUM('B1.3'!$T313:$Y313)=6,'B1.3'!E313,"")</f>
        <v/>
      </c>
      <c r="G297" t="str">
        <f>IF(SUM('B1.3'!$T313:$Y313)=6,'B1.3'!F313,"")</f>
        <v/>
      </c>
      <c r="H297" t="str">
        <f>IF(SUM('B1.3'!$T313:$Y313)=6,'B1.3'!G313,"")</f>
        <v/>
      </c>
      <c r="I297" t="str">
        <f>IF(SUM('B1.3'!$T313:$Y313)=6,'B1.3'!H313,"")</f>
        <v/>
      </c>
    </row>
    <row r="298" spans="1:9" x14ac:dyDescent="0.25">
      <c r="A298" t="str">
        <f>IF(SUM('B1.3'!T314:Y314)=6,'Angaben KH-Standort'!$D$27,"")</f>
        <v/>
      </c>
      <c r="B298" t="str">
        <f>IF(SUM('B1.3'!T314:Y314)=6,'Angaben KH-Standort'!$D$26,"")</f>
        <v/>
      </c>
      <c r="C298" t="str">
        <f>IF(SUM('B1.3'!T314:Y314)=6,'Angaben KH-Standort'!$D$13,"")</f>
        <v/>
      </c>
      <c r="D298" t="str">
        <f>IF(SUM('B1.3'!$T314:$Y314)=6,'B1.3'!C314,"")</f>
        <v/>
      </c>
      <c r="E298" t="str">
        <f>IF(SUM('B1.3'!$T314:$Y314)=6,'B1.3'!D314,"")</f>
        <v/>
      </c>
      <c r="F298" t="str">
        <f>IF(SUM('B1.3'!$T314:$Y314)=6,'B1.3'!E314,"")</f>
        <v/>
      </c>
      <c r="G298" t="str">
        <f>IF(SUM('B1.3'!$T314:$Y314)=6,'B1.3'!F314,"")</f>
        <v/>
      </c>
      <c r="H298" t="str">
        <f>IF(SUM('B1.3'!$T314:$Y314)=6,'B1.3'!G314,"")</f>
        <v/>
      </c>
      <c r="I298" t="str">
        <f>IF(SUM('B1.3'!$T314:$Y314)=6,'B1.3'!H314,"")</f>
        <v/>
      </c>
    </row>
    <row r="299" spans="1:9" x14ac:dyDescent="0.25">
      <c r="A299" t="str">
        <f>IF(SUM('B1.3'!T315:Y315)=6,'Angaben KH-Standort'!$D$27,"")</f>
        <v/>
      </c>
      <c r="B299" t="str">
        <f>IF(SUM('B1.3'!T315:Y315)=6,'Angaben KH-Standort'!$D$26,"")</f>
        <v/>
      </c>
      <c r="C299" t="str">
        <f>IF(SUM('B1.3'!T315:Y315)=6,'Angaben KH-Standort'!$D$13,"")</f>
        <v/>
      </c>
      <c r="D299" t="str">
        <f>IF(SUM('B1.3'!$T315:$Y315)=6,'B1.3'!C315,"")</f>
        <v/>
      </c>
      <c r="E299" t="str">
        <f>IF(SUM('B1.3'!$T315:$Y315)=6,'B1.3'!D315,"")</f>
        <v/>
      </c>
      <c r="F299" t="str">
        <f>IF(SUM('B1.3'!$T315:$Y315)=6,'B1.3'!E315,"")</f>
        <v/>
      </c>
      <c r="G299" t="str">
        <f>IF(SUM('B1.3'!$T315:$Y315)=6,'B1.3'!F315,"")</f>
        <v/>
      </c>
      <c r="H299" t="str">
        <f>IF(SUM('B1.3'!$T315:$Y315)=6,'B1.3'!G315,"")</f>
        <v/>
      </c>
      <c r="I299" t="str">
        <f>IF(SUM('B1.3'!$T315:$Y315)=6,'B1.3'!H315,"")</f>
        <v/>
      </c>
    </row>
    <row r="300" spans="1:9" x14ac:dyDescent="0.25">
      <c r="A300" t="str">
        <f>IF(SUM('B1.3'!T316:Y316)=6,'Angaben KH-Standort'!$D$27,"")</f>
        <v/>
      </c>
      <c r="B300" t="str">
        <f>IF(SUM('B1.3'!T316:Y316)=6,'Angaben KH-Standort'!$D$26,"")</f>
        <v/>
      </c>
      <c r="C300" t="str">
        <f>IF(SUM('B1.3'!T316:Y316)=6,'Angaben KH-Standort'!$D$13,"")</f>
        <v/>
      </c>
      <c r="D300" t="str">
        <f>IF(SUM('B1.3'!$T316:$Y316)=6,'B1.3'!C316,"")</f>
        <v/>
      </c>
      <c r="E300" t="str">
        <f>IF(SUM('B1.3'!$T316:$Y316)=6,'B1.3'!D316,"")</f>
        <v/>
      </c>
      <c r="F300" t="str">
        <f>IF(SUM('B1.3'!$T316:$Y316)=6,'B1.3'!E316,"")</f>
        <v/>
      </c>
      <c r="G300" t="str">
        <f>IF(SUM('B1.3'!$T316:$Y316)=6,'B1.3'!F316,"")</f>
        <v/>
      </c>
      <c r="H300" t="str">
        <f>IF(SUM('B1.3'!$T316:$Y316)=6,'B1.3'!G316,"")</f>
        <v/>
      </c>
      <c r="I300" t="str">
        <f>IF(SUM('B1.3'!$T316:$Y316)=6,'B1.3'!H316,"")</f>
        <v/>
      </c>
    </row>
    <row r="301" spans="1:9" x14ac:dyDescent="0.25">
      <c r="A301" t="str">
        <f>IF(SUM('B1.3'!T317:Y317)=6,'Angaben KH-Standort'!$D$27,"")</f>
        <v/>
      </c>
      <c r="B301" t="str">
        <f>IF(SUM('B1.3'!T317:Y317)=6,'Angaben KH-Standort'!$D$26,"")</f>
        <v/>
      </c>
      <c r="C301" t="str">
        <f>IF(SUM('B1.3'!T317:Y317)=6,'Angaben KH-Standort'!$D$13,"")</f>
        <v/>
      </c>
      <c r="D301" t="str">
        <f>IF(SUM('B1.3'!$T317:$Y317)=6,'B1.3'!C317,"")</f>
        <v/>
      </c>
      <c r="E301" t="str">
        <f>IF(SUM('B1.3'!$T317:$Y317)=6,'B1.3'!D317,"")</f>
        <v/>
      </c>
      <c r="F301" t="str">
        <f>IF(SUM('B1.3'!$T317:$Y317)=6,'B1.3'!E317,"")</f>
        <v/>
      </c>
      <c r="G301" t="str">
        <f>IF(SUM('B1.3'!$T317:$Y317)=6,'B1.3'!F317,"")</f>
        <v/>
      </c>
      <c r="H301" t="str">
        <f>IF(SUM('B1.3'!$T317:$Y317)=6,'B1.3'!G317,"")</f>
        <v/>
      </c>
      <c r="I301" t="str">
        <f>IF(SUM('B1.3'!$T317:$Y317)=6,'B1.3'!H317,"")</f>
        <v/>
      </c>
    </row>
    <row r="302" spans="1:9" x14ac:dyDescent="0.25">
      <c r="A302" t="str">
        <f>IF(SUM('B1.3'!T318:Y318)=6,'Angaben KH-Standort'!$D$27,"")</f>
        <v/>
      </c>
      <c r="B302" t="str">
        <f>IF(SUM('B1.3'!T318:Y318)=6,'Angaben KH-Standort'!$D$26,"")</f>
        <v/>
      </c>
      <c r="C302" t="str">
        <f>IF(SUM('B1.3'!T318:Y318)=6,'Angaben KH-Standort'!$D$13,"")</f>
        <v/>
      </c>
      <c r="D302" t="str">
        <f>IF(SUM('B1.3'!$T318:$Y318)=6,'B1.3'!C318,"")</f>
        <v/>
      </c>
      <c r="E302" t="str">
        <f>IF(SUM('B1.3'!$T318:$Y318)=6,'B1.3'!D318,"")</f>
        <v/>
      </c>
      <c r="F302" t="str">
        <f>IF(SUM('B1.3'!$T318:$Y318)=6,'B1.3'!E318,"")</f>
        <v/>
      </c>
      <c r="G302" t="str">
        <f>IF(SUM('B1.3'!$T318:$Y318)=6,'B1.3'!F318,"")</f>
        <v/>
      </c>
      <c r="H302" t="str">
        <f>IF(SUM('B1.3'!$T318:$Y318)=6,'B1.3'!G318,"")</f>
        <v/>
      </c>
      <c r="I302" t="str">
        <f>IF(SUM('B1.3'!$T318:$Y318)=6,'B1.3'!H318,"")</f>
        <v/>
      </c>
    </row>
    <row r="303" spans="1:9" x14ac:dyDescent="0.25">
      <c r="A303" t="str">
        <f>IF(SUM('B1.3'!T319:Y319)=6,'Angaben KH-Standort'!$D$27,"")</f>
        <v/>
      </c>
      <c r="B303" t="str">
        <f>IF(SUM('B1.3'!T319:Y319)=6,'Angaben KH-Standort'!$D$26,"")</f>
        <v/>
      </c>
      <c r="C303" t="str">
        <f>IF(SUM('B1.3'!T319:Y319)=6,'Angaben KH-Standort'!$D$13,"")</f>
        <v/>
      </c>
      <c r="D303" t="str">
        <f>IF(SUM('B1.3'!$T319:$Y319)=6,'B1.3'!C319,"")</f>
        <v/>
      </c>
      <c r="E303" t="str">
        <f>IF(SUM('B1.3'!$T319:$Y319)=6,'B1.3'!D319,"")</f>
        <v/>
      </c>
      <c r="F303" t="str">
        <f>IF(SUM('B1.3'!$T319:$Y319)=6,'B1.3'!E319,"")</f>
        <v/>
      </c>
      <c r="G303" t="str">
        <f>IF(SUM('B1.3'!$T319:$Y319)=6,'B1.3'!F319,"")</f>
        <v/>
      </c>
      <c r="H303" t="str">
        <f>IF(SUM('B1.3'!$T319:$Y319)=6,'B1.3'!G319,"")</f>
        <v/>
      </c>
      <c r="I303" t="str">
        <f>IF(SUM('B1.3'!$T319:$Y319)=6,'B1.3'!H319,"")</f>
        <v/>
      </c>
    </row>
    <row r="304" spans="1:9" x14ac:dyDescent="0.25">
      <c r="A304" t="str">
        <f>IF(SUM('B1.3'!T320:Y320)=6,'Angaben KH-Standort'!$D$27,"")</f>
        <v/>
      </c>
      <c r="B304" t="str">
        <f>IF(SUM('B1.3'!T320:Y320)=6,'Angaben KH-Standort'!$D$26,"")</f>
        <v/>
      </c>
      <c r="C304" t="str">
        <f>IF(SUM('B1.3'!T320:Y320)=6,'Angaben KH-Standort'!$D$13,"")</f>
        <v/>
      </c>
      <c r="D304" t="str">
        <f>IF(SUM('B1.3'!$T320:$Y320)=6,'B1.3'!C320,"")</f>
        <v/>
      </c>
      <c r="E304" t="str">
        <f>IF(SUM('B1.3'!$T320:$Y320)=6,'B1.3'!D320,"")</f>
        <v/>
      </c>
      <c r="F304" t="str">
        <f>IF(SUM('B1.3'!$T320:$Y320)=6,'B1.3'!E320,"")</f>
        <v/>
      </c>
      <c r="G304" t="str">
        <f>IF(SUM('B1.3'!$T320:$Y320)=6,'B1.3'!F320,"")</f>
        <v/>
      </c>
      <c r="H304" t="str">
        <f>IF(SUM('B1.3'!$T320:$Y320)=6,'B1.3'!G320,"")</f>
        <v/>
      </c>
      <c r="I304" t="str">
        <f>IF(SUM('B1.3'!$T320:$Y320)=6,'B1.3'!H320,"")</f>
        <v/>
      </c>
    </row>
    <row r="305" spans="1:9" x14ac:dyDescent="0.25">
      <c r="A305" t="str">
        <f>IF(SUM('B1.3'!T321:Y321)=6,'Angaben KH-Standort'!$D$27,"")</f>
        <v/>
      </c>
      <c r="B305" t="str">
        <f>IF(SUM('B1.3'!T321:Y321)=6,'Angaben KH-Standort'!$D$26,"")</f>
        <v/>
      </c>
      <c r="C305" t="str">
        <f>IF(SUM('B1.3'!T321:Y321)=6,'Angaben KH-Standort'!$D$13,"")</f>
        <v/>
      </c>
      <c r="D305" t="str">
        <f>IF(SUM('B1.3'!$T321:$Y321)=6,'B1.3'!C321,"")</f>
        <v/>
      </c>
      <c r="E305" t="str">
        <f>IF(SUM('B1.3'!$T321:$Y321)=6,'B1.3'!D321,"")</f>
        <v/>
      </c>
      <c r="F305" t="str">
        <f>IF(SUM('B1.3'!$T321:$Y321)=6,'B1.3'!E321,"")</f>
        <v/>
      </c>
      <c r="G305" t="str">
        <f>IF(SUM('B1.3'!$T321:$Y321)=6,'B1.3'!F321,"")</f>
        <v/>
      </c>
      <c r="H305" t="str">
        <f>IF(SUM('B1.3'!$T321:$Y321)=6,'B1.3'!G321,"")</f>
        <v/>
      </c>
      <c r="I305" t="str">
        <f>IF(SUM('B1.3'!$T321:$Y321)=6,'B1.3'!H321,"")</f>
        <v/>
      </c>
    </row>
    <row r="306" spans="1:9" x14ac:dyDescent="0.25">
      <c r="A306" t="str">
        <f>IF(SUM('B1.3'!T322:Y322)=6,'Angaben KH-Standort'!$D$27,"")</f>
        <v/>
      </c>
      <c r="B306" t="str">
        <f>IF(SUM('B1.3'!T322:Y322)=6,'Angaben KH-Standort'!$D$26,"")</f>
        <v/>
      </c>
      <c r="C306" t="str">
        <f>IF(SUM('B1.3'!T322:Y322)=6,'Angaben KH-Standort'!$D$13,"")</f>
        <v/>
      </c>
      <c r="D306" t="str">
        <f>IF(SUM('B1.3'!$T322:$Y322)=6,'B1.3'!C322,"")</f>
        <v/>
      </c>
      <c r="E306" t="str">
        <f>IF(SUM('B1.3'!$T322:$Y322)=6,'B1.3'!D322,"")</f>
        <v/>
      </c>
      <c r="F306" t="str">
        <f>IF(SUM('B1.3'!$T322:$Y322)=6,'B1.3'!E322,"")</f>
        <v/>
      </c>
      <c r="G306" t="str">
        <f>IF(SUM('B1.3'!$T322:$Y322)=6,'B1.3'!F322,"")</f>
        <v/>
      </c>
      <c r="H306" t="str">
        <f>IF(SUM('B1.3'!$T322:$Y322)=6,'B1.3'!G322,"")</f>
        <v/>
      </c>
      <c r="I306" t="str">
        <f>IF(SUM('B1.3'!$T322:$Y322)=6,'B1.3'!H322,"")</f>
        <v/>
      </c>
    </row>
    <row r="307" spans="1:9" x14ac:dyDescent="0.25">
      <c r="A307" t="str">
        <f>IF(SUM('B1.3'!T323:Y323)=6,'Angaben KH-Standort'!$D$27,"")</f>
        <v/>
      </c>
      <c r="B307" t="str">
        <f>IF(SUM('B1.3'!T323:Y323)=6,'Angaben KH-Standort'!$D$26,"")</f>
        <v/>
      </c>
      <c r="C307" t="str">
        <f>IF(SUM('B1.3'!T323:Y323)=6,'Angaben KH-Standort'!$D$13,"")</f>
        <v/>
      </c>
      <c r="D307" t="str">
        <f>IF(SUM('B1.3'!$T323:$Y323)=6,'B1.3'!C323,"")</f>
        <v/>
      </c>
      <c r="E307" t="str">
        <f>IF(SUM('B1.3'!$T323:$Y323)=6,'B1.3'!D323,"")</f>
        <v/>
      </c>
      <c r="F307" t="str">
        <f>IF(SUM('B1.3'!$T323:$Y323)=6,'B1.3'!E323,"")</f>
        <v/>
      </c>
      <c r="G307" t="str">
        <f>IF(SUM('B1.3'!$T323:$Y323)=6,'B1.3'!F323,"")</f>
        <v/>
      </c>
      <c r="H307" t="str">
        <f>IF(SUM('B1.3'!$T323:$Y323)=6,'B1.3'!G323,"")</f>
        <v/>
      </c>
      <c r="I307" t="str">
        <f>IF(SUM('B1.3'!$T323:$Y323)=6,'B1.3'!H323,"")</f>
        <v/>
      </c>
    </row>
    <row r="308" spans="1:9" x14ac:dyDescent="0.25">
      <c r="A308" t="str">
        <f>IF(SUM('B1.3'!T324:Y324)=6,'Angaben KH-Standort'!$D$27,"")</f>
        <v/>
      </c>
      <c r="B308" t="str">
        <f>IF(SUM('B1.3'!T324:Y324)=6,'Angaben KH-Standort'!$D$26,"")</f>
        <v/>
      </c>
      <c r="C308" t="str">
        <f>IF(SUM('B1.3'!T324:Y324)=6,'Angaben KH-Standort'!$D$13,"")</f>
        <v/>
      </c>
      <c r="D308" t="str">
        <f>IF(SUM('B1.3'!$T324:$Y324)=6,'B1.3'!C324,"")</f>
        <v/>
      </c>
      <c r="E308" t="str">
        <f>IF(SUM('B1.3'!$T324:$Y324)=6,'B1.3'!D324,"")</f>
        <v/>
      </c>
      <c r="F308" t="str">
        <f>IF(SUM('B1.3'!$T324:$Y324)=6,'B1.3'!E324,"")</f>
        <v/>
      </c>
      <c r="G308" t="str">
        <f>IF(SUM('B1.3'!$T324:$Y324)=6,'B1.3'!F324,"")</f>
        <v/>
      </c>
      <c r="H308" t="str">
        <f>IF(SUM('B1.3'!$T324:$Y324)=6,'B1.3'!G324,"")</f>
        <v/>
      </c>
      <c r="I308" t="str">
        <f>IF(SUM('B1.3'!$T324:$Y324)=6,'B1.3'!H324,"")</f>
        <v/>
      </c>
    </row>
    <row r="309" spans="1:9" x14ac:dyDescent="0.25">
      <c r="A309" t="str">
        <f>IF(SUM('B1.3'!T325:Y325)=6,'Angaben KH-Standort'!$D$27,"")</f>
        <v/>
      </c>
      <c r="B309" t="str">
        <f>IF(SUM('B1.3'!T325:Y325)=6,'Angaben KH-Standort'!$D$26,"")</f>
        <v/>
      </c>
      <c r="C309" t="str">
        <f>IF(SUM('B1.3'!T325:Y325)=6,'Angaben KH-Standort'!$D$13,"")</f>
        <v/>
      </c>
      <c r="D309" t="str">
        <f>IF(SUM('B1.3'!$T325:$Y325)=6,'B1.3'!C325,"")</f>
        <v/>
      </c>
      <c r="E309" t="str">
        <f>IF(SUM('B1.3'!$T325:$Y325)=6,'B1.3'!D325,"")</f>
        <v/>
      </c>
      <c r="F309" t="str">
        <f>IF(SUM('B1.3'!$T325:$Y325)=6,'B1.3'!E325,"")</f>
        <v/>
      </c>
      <c r="G309" t="str">
        <f>IF(SUM('B1.3'!$T325:$Y325)=6,'B1.3'!F325,"")</f>
        <v/>
      </c>
      <c r="H309" t="str">
        <f>IF(SUM('B1.3'!$T325:$Y325)=6,'B1.3'!G325,"")</f>
        <v/>
      </c>
      <c r="I309" t="str">
        <f>IF(SUM('B1.3'!$T325:$Y325)=6,'B1.3'!H325,"")</f>
        <v/>
      </c>
    </row>
    <row r="310" spans="1:9" x14ac:dyDescent="0.25">
      <c r="A310" t="str">
        <f>IF(SUM('B1.3'!T326:Y326)=6,'Angaben KH-Standort'!$D$27,"")</f>
        <v/>
      </c>
      <c r="B310" t="str">
        <f>IF(SUM('B1.3'!T326:Y326)=6,'Angaben KH-Standort'!$D$26,"")</f>
        <v/>
      </c>
      <c r="C310" t="str">
        <f>IF(SUM('B1.3'!T326:Y326)=6,'Angaben KH-Standort'!$D$13,"")</f>
        <v/>
      </c>
      <c r="D310" t="str">
        <f>IF(SUM('B1.3'!$T326:$Y326)=6,'B1.3'!C326,"")</f>
        <v/>
      </c>
      <c r="E310" t="str">
        <f>IF(SUM('B1.3'!$T326:$Y326)=6,'B1.3'!D326,"")</f>
        <v/>
      </c>
      <c r="F310" t="str">
        <f>IF(SUM('B1.3'!$T326:$Y326)=6,'B1.3'!E326,"")</f>
        <v/>
      </c>
      <c r="G310" t="str">
        <f>IF(SUM('B1.3'!$T326:$Y326)=6,'B1.3'!F326,"")</f>
        <v/>
      </c>
      <c r="H310" t="str">
        <f>IF(SUM('B1.3'!$T326:$Y326)=6,'B1.3'!G326,"")</f>
        <v/>
      </c>
      <c r="I310" t="str">
        <f>IF(SUM('B1.3'!$T326:$Y326)=6,'B1.3'!H326,"")</f>
        <v/>
      </c>
    </row>
    <row r="311" spans="1:9" x14ac:dyDescent="0.25">
      <c r="A311" t="str">
        <f>IF(SUM('B1.3'!T327:Y327)=6,'Angaben KH-Standort'!$D$27,"")</f>
        <v/>
      </c>
      <c r="B311" t="str">
        <f>IF(SUM('B1.3'!T327:Y327)=6,'Angaben KH-Standort'!$D$26,"")</f>
        <v/>
      </c>
      <c r="C311" t="str">
        <f>IF(SUM('B1.3'!T327:Y327)=6,'Angaben KH-Standort'!$D$13,"")</f>
        <v/>
      </c>
      <c r="D311" t="str">
        <f>IF(SUM('B1.3'!$T327:$Y327)=6,'B1.3'!C327,"")</f>
        <v/>
      </c>
      <c r="E311" t="str">
        <f>IF(SUM('B1.3'!$T327:$Y327)=6,'B1.3'!D327,"")</f>
        <v/>
      </c>
      <c r="F311" t="str">
        <f>IF(SUM('B1.3'!$T327:$Y327)=6,'B1.3'!E327,"")</f>
        <v/>
      </c>
      <c r="G311" t="str">
        <f>IF(SUM('B1.3'!$T327:$Y327)=6,'B1.3'!F327,"")</f>
        <v/>
      </c>
      <c r="H311" t="str">
        <f>IF(SUM('B1.3'!$T327:$Y327)=6,'B1.3'!G327,"")</f>
        <v/>
      </c>
      <c r="I311" t="str">
        <f>IF(SUM('B1.3'!$T327:$Y327)=6,'B1.3'!H327,"")</f>
        <v/>
      </c>
    </row>
    <row r="312" spans="1:9" x14ac:dyDescent="0.25">
      <c r="A312" t="str">
        <f>IF(SUM('B1.3'!T328:Y328)=6,'Angaben KH-Standort'!$D$27,"")</f>
        <v/>
      </c>
      <c r="B312" t="str">
        <f>IF(SUM('B1.3'!T328:Y328)=6,'Angaben KH-Standort'!$D$26,"")</f>
        <v/>
      </c>
      <c r="C312" t="str">
        <f>IF(SUM('B1.3'!T328:Y328)=6,'Angaben KH-Standort'!$D$13,"")</f>
        <v/>
      </c>
      <c r="D312" t="str">
        <f>IF(SUM('B1.3'!$T328:$Y328)=6,'B1.3'!C328,"")</f>
        <v/>
      </c>
      <c r="E312" t="str">
        <f>IF(SUM('B1.3'!$T328:$Y328)=6,'B1.3'!D328,"")</f>
        <v/>
      </c>
      <c r="F312" t="str">
        <f>IF(SUM('B1.3'!$T328:$Y328)=6,'B1.3'!E328,"")</f>
        <v/>
      </c>
      <c r="G312" t="str">
        <f>IF(SUM('B1.3'!$T328:$Y328)=6,'B1.3'!F328,"")</f>
        <v/>
      </c>
      <c r="H312" t="str">
        <f>IF(SUM('B1.3'!$T328:$Y328)=6,'B1.3'!G328,"")</f>
        <v/>
      </c>
      <c r="I312" t="str">
        <f>IF(SUM('B1.3'!$T328:$Y328)=6,'B1.3'!H328,"")</f>
        <v/>
      </c>
    </row>
    <row r="313" spans="1:9" x14ac:dyDescent="0.25">
      <c r="A313" t="str">
        <f>IF(SUM('B1.3'!T329:Y329)=6,'Angaben KH-Standort'!$D$27,"")</f>
        <v/>
      </c>
      <c r="B313" t="str">
        <f>IF(SUM('B1.3'!T329:Y329)=6,'Angaben KH-Standort'!$D$26,"")</f>
        <v/>
      </c>
      <c r="C313" t="str">
        <f>IF(SUM('B1.3'!T329:Y329)=6,'Angaben KH-Standort'!$D$13,"")</f>
        <v/>
      </c>
      <c r="D313" t="str">
        <f>IF(SUM('B1.3'!$T329:$Y329)=6,'B1.3'!C329,"")</f>
        <v/>
      </c>
      <c r="E313" t="str">
        <f>IF(SUM('B1.3'!$T329:$Y329)=6,'B1.3'!D329,"")</f>
        <v/>
      </c>
      <c r="F313" t="str">
        <f>IF(SUM('B1.3'!$T329:$Y329)=6,'B1.3'!E329,"")</f>
        <v/>
      </c>
      <c r="G313" t="str">
        <f>IF(SUM('B1.3'!$T329:$Y329)=6,'B1.3'!F329,"")</f>
        <v/>
      </c>
      <c r="H313" t="str">
        <f>IF(SUM('B1.3'!$T329:$Y329)=6,'B1.3'!G329,"")</f>
        <v/>
      </c>
      <c r="I313" t="str">
        <f>IF(SUM('B1.3'!$T329:$Y329)=6,'B1.3'!H329,"")</f>
        <v/>
      </c>
    </row>
    <row r="314" spans="1:9" x14ac:dyDescent="0.25">
      <c r="A314" t="str">
        <f>IF(SUM('B1.3'!T330:Y330)=6,'Angaben KH-Standort'!$D$27,"")</f>
        <v/>
      </c>
      <c r="B314" t="str">
        <f>IF(SUM('B1.3'!T330:Y330)=6,'Angaben KH-Standort'!$D$26,"")</f>
        <v/>
      </c>
      <c r="C314" t="str">
        <f>IF(SUM('B1.3'!T330:Y330)=6,'Angaben KH-Standort'!$D$13,"")</f>
        <v/>
      </c>
      <c r="D314" t="str">
        <f>IF(SUM('B1.3'!$T330:$Y330)=6,'B1.3'!C330,"")</f>
        <v/>
      </c>
      <c r="E314" t="str">
        <f>IF(SUM('B1.3'!$T330:$Y330)=6,'B1.3'!D330,"")</f>
        <v/>
      </c>
      <c r="F314" t="str">
        <f>IF(SUM('B1.3'!$T330:$Y330)=6,'B1.3'!E330,"")</f>
        <v/>
      </c>
      <c r="G314" t="str">
        <f>IF(SUM('B1.3'!$T330:$Y330)=6,'B1.3'!F330,"")</f>
        <v/>
      </c>
      <c r="H314" t="str">
        <f>IF(SUM('B1.3'!$T330:$Y330)=6,'B1.3'!G330,"")</f>
        <v/>
      </c>
      <c r="I314" t="str">
        <f>IF(SUM('B1.3'!$T330:$Y330)=6,'B1.3'!H330,"")</f>
        <v/>
      </c>
    </row>
    <row r="315" spans="1:9" x14ac:dyDescent="0.25">
      <c r="A315" t="str">
        <f>IF(SUM('B1.3'!T331:Y331)=6,'Angaben KH-Standort'!$D$27,"")</f>
        <v/>
      </c>
      <c r="B315" t="str">
        <f>IF(SUM('B1.3'!T331:Y331)=6,'Angaben KH-Standort'!$D$26,"")</f>
        <v/>
      </c>
      <c r="C315" t="str">
        <f>IF(SUM('B1.3'!T331:Y331)=6,'Angaben KH-Standort'!$D$13,"")</f>
        <v/>
      </c>
      <c r="D315" t="str">
        <f>IF(SUM('B1.3'!$T331:$Y331)=6,'B1.3'!C331,"")</f>
        <v/>
      </c>
      <c r="E315" t="str">
        <f>IF(SUM('B1.3'!$T331:$Y331)=6,'B1.3'!D331,"")</f>
        <v/>
      </c>
      <c r="F315" t="str">
        <f>IF(SUM('B1.3'!$T331:$Y331)=6,'B1.3'!E331,"")</f>
        <v/>
      </c>
      <c r="G315" t="str">
        <f>IF(SUM('B1.3'!$T331:$Y331)=6,'B1.3'!F331,"")</f>
        <v/>
      </c>
      <c r="H315" t="str">
        <f>IF(SUM('B1.3'!$T331:$Y331)=6,'B1.3'!G331,"")</f>
        <v/>
      </c>
      <c r="I315" t="str">
        <f>IF(SUM('B1.3'!$T331:$Y331)=6,'B1.3'!H331,"")</f>
        <v/>
      </c>
    </row>
    <row r="316" spans="1:9" x14ac:dyDescent="0.25">
      <c r="A316" t="str">
        <f>IF(SUM('B1.3'!T332:Y332)=6,'Angaben KH-Standort'!$D$27,"")</f>
        <v/>
      </c>
      <c r="B316" t="str">
        <f>IF(SUM('B1.3'!T332:Y332)=6,'Angaben KH-Standort'!$D$26,"")</f>
        <v/>
      </c>
      <c r="C316" t="str">
        <f>IF(SUM('B1.3'!T332:Y332)=6,'Angaben KH-Standort'!$D$13,"")</f>
        <v/>
      </c>
      <c r="D316" t="str">
        <f>IF(SUM('B1.3'!$T332:$Y332)=6,'B1.3'!C332,"")</f>
        <v/>
      </c>
      <c r="E316" t="str">
        <f>IF(SUM('B1.3'!$T332:$Y332)=6,'B1.3'!D332,"")</f>
        <v/>
      </c>
      <c r="F316" t="str">
        <f>IF(SUM('B1.3'!$T332:$Y332)=6,'B1.3'!E332,"")</f>
        <v/>
      </c>
      <c r="G316" t="str">
        <f>IF(SUM('B1.3'!$T332:$Y332)=6,'B1.3'!F332,"")</f>
        <v/>
      </c>
      <c r="H316" t="str">
        <f>IF(SUM('B1.3'!$T332:$Y332)=6,'B1.3'!G332,"")</f>
        <v/>
      </c>
      <c r="I316" t="str">
        <f>IF(SUM('B1.3'!$T332:$Y332)=6,'B1.3'!H332,"")</f>
        <v/>
      </c>
    </row>
    <row r="317" spans="1:9" x14ac:dyDescent="0.25">
      <c r="A317" t="str">
        <f>IF(SUM('B1.3'!T333:Y333)=6,'Angaben KH-Standort'!$D$27,"")</f>
        <v/>
      </c>
      <c r="B317" t="str">
        <f>IF(SUM('B1.3'!T333:Y333)=6,'Angaben KH-Standort'!$D$26,"")</f>
        <v/>
      </c>
      <c r="C317" t="str">
        <f>IF(SUM('B1.3'!T333:Y333)=6,'Angaben KH-Standort'!$D$13,"")</f>
        <v/>
      </c>
      <c r="D317" t="str">
        <f>IF(SUM('B1.3'!$T333:$Y333)=6,'B1.3'!C333,"")</f>
        <v/>
      </c>
      <c r="E317" t="str">
        <f>IF(SUM('B1.3'!$T333:$Y333)=6,'B1.3'!D333,"")</f>
        <v/>
      </c>
      <c r="F317" t="str">
        <f>IF(SUM('B1.3'!$T333:$Y333)=6,'B1.3'!E333,"")</f>
        <v/>
      </c>
      <c r="G317" t="str">
        <f>IF(SUM('B1.3'!$T333:$Y333)=6,'B1.3'!F333,"")</f>
        <v/>
      </c>
      <c r="H317" t="str">
        <f>IF(SUM('B1.3'!$T333:$Y333)=6,'B1.3'!G333,"")</f>
        <v/>
      </c>
      <c r="I317" t="str">
        <f>IF(SUM('B1.3'!$T333:$Y333)=6,'B1.3'!H333,"")</f>
        <v/>
      </c>
    </row>
    <row r="318" spans="1:9" x14ac:dyDescent="0.25">
      <c r="A318" t="str">
        <f>IF(SUM('B1.3'!T334:Y334)=6,'Angaben KH-Standort'!$D$27,"")</f>
        <v/>
      </c>
      <c r="B318" t="str">
        <f>IF(SUM('B1.3'!T334:Y334)=6,'Angaben KH-Standort'!$D$26,"")</f>
        <v/>
      </c>
      <c r="C318" t="str">
        <f>IF(SUM('B1.3'!T334:Y334)=6,'Angaben KH-Standort'!$D$13,"")</f>
        <v/>
      </c>
      <c r="D318" t="str">
        <f>IF(SUM('B1.3'!$T334:$Y334)=6,'B1.3'!C334,"")</f>
        <v/>
      </c>
      <c r="E318" t="str">
        <f>IF(SUM('B1.3'!$T334:$Y334)=6,'B1.3'!D334,"")</f>
        <v/>
      </c>
      <c r="F318" t="str">
        <f>IF(SUM('B1.3'!$T334:$Y334)=6,'B1.3'!E334,"")</f>
        <v/>
      </c>
      <c r="G318" t="str">
        <f>IF(SUM('B1.3'!$T334:$Y334)=6,'B1.3'!F334,"")</f>
        <v/>
      </c>
      <c r="H318" t="str">
        <f>IF(SUM('B1.3'!$T334:$Y334)=6,'B1.3'!G334,"")</f>
        <v/>
      </c>
      <c r="I318" t="str">
        <f>IF(SUM('B1.3'!$T334:$Y334)=6,'B1.3'!H334,"")</f>
        <v/>
      </c>
    </row>
    <row r="319" spans="1:9" x14ac:dyDescent="0.25">
      <c r="A319" t="str">
        <f>IF(SUM('B1.3'!T335:Y335)=6,'Angaben KH-Standort'!$D$27,"")</f>
        <v/>
      </c>
      <c r="B319" t="str">
        <f>IF(SUM('B1.3'!T335:Y335)=6,'Angaben KH-Standort'!$D$26,"")</f>
        <v/>
      </c>
      <c r="C319" t="str">
        <f>IF(SUM('B1.3'!T335:Y335)=6,'Angaben KH-Standort'!$D$13,"")</f>
        <v/>
      </c>
      <c r="D319" t="str">
        <f>IF(SUM('B1.3'!$T335:$Y335)=6,'B1.3'!C335,"")</f>
        <v/>
      </c>
      <c r="E319" t="str">
        <f>IF(SUM('B1.3'!$T335:$Y335)=6,'B1.3'!D335,"")</f>
        <v/>
      </c>
      <c r="F319" t="str">
        <f>IF(SUM('B1.3'!$T335:$Y335)=6,'B1.3'!E335,"")</f>
        <v/>
      </c>
      <c r="G319" t="str">
        <f>IF(SUM('B1.3'!$T335:$Y335)=6,'B1.3'!F335,"")</f>
        <v/>
      </c>
      <c r="H319" t="str">
        <f>IF(SUM('B1.3'!$T335:$Y335)=6,'B1.3'!G335,"")</f>
        <v/>
      </c>
      <c r="I319" t="str">
        <f>IF(SUM('B1.3'!$T335:$Y335)=6,'B1.3'!H335,"")</f>
        <v/>
      </c>
    </row>
    <row r="320" spans="1:9" x14ac:dyDescent="0.25">
      <c r="A320" t="str">
        <f>IF(SUM('B1.3'!T336:Y336)=6,'Angaben KH-Standort'!$D$27,"")</f>
        <v/>
      </c>
      <c r="B320" t="str">
        <f>IF(SUM('B1.3'!T336:Y336)=6,'Angaben KH-Standort'!$D$26,"")</f>
        <v/>
      </c>
      <c r="C320" t="str">
        <f>IF(SUM('B1.3'!T336:Y336)=6,'Angaben KH-Standort'!$D$13,"")</f>
        <v/>
      </c>
      <c r="D320" t="str">
        <f>IF(SUM('B1.3'!$T336:$Y336)=6,'B1.3'!C336,"")</f>
        <v/>
      </c>
      <c r="E320" t="str">
        <f>IF(SUM('B1.3'!$T336:$Y336)=6,'B1.3'!D336,"")</f>
        <v/>
      </c>
      <c r="F320" t="str">
        <f>IF(SUM('B1.3'!$T336:$Y336)=6,'B1.3'!E336,"")</f>
        <v/>
      </c>
      <c r="G320" t="str">
        <f>IF(SUM('B1.3'!$T336:$Y336)=6,'B1.3'!F336,"")</f>
        <v/>
      </c>
      <c r="H320" t="str">
        <f>IF(SUM('B1.3'!$T336:$Y336)=6,'B1.3'!G336,"")</f>
        <v/>
      </c>
      <c r="I320" t="str">
        <f>IF(SUM('B1.3'!$T336:$Y336)=6,'B1.3'!H336,"")</f>
        <v/>
      </c>
    </row>
    <row r="321" spans="1:9" x14ac:dyDescent="0.25">
      <c r="A321" t="str">
        <f>IF(SUM('B1.3'!T337:Y337)=6,'Angaben KH-Standort'!$D$27,"")</f>
        <v/>
      </c>
      <c r="B321" t="str">
        <f>IF(SUM('B1.3'!T337:Y337)=6,'Angaben KH-Standort'!$D$26,"")</f>
        <v/>
      </c>
      <c r="C321" t="str">
        <f>IF(SUM('B1.3'!T337:Y337)=6,'Angaben KH-Standort'!$D$13,"")</f>
        <v/>
      </c>
      <c r="D321" t="str">
        <f>IF(SUM('B1.3'!$T337:$Y337)=6,'B1.3'!C337,"")</f>
        <v/>
      </c>
      <c r="E321" t="str">
        <f>IF(SUM('B1.3'!$T337:$Y337)=6,'B1.3'!D337,"")</f>
        <v/>
      </c>
      <c r="F321" t="str">
        <f>IF(SUM('B1.3'!$T337:$Y337)=6,'B1.3'!E337,"")</f>
        <v/>
      </c>
      <c r="G321" t="str">
        <f>IF(SUM('B1.3'!$T337:$Y337)=6,'B1.3'!F337,"")</f>
        <v/>
      </c>
      <c r="H321" t="str">
        <f>IF(SUM('B1.3'!$T337:$Y337)=6,'B1.3'!G337,"")</f>
        <v/>
      </c>
      <c r="I321" t="str">
        <f>IF(SUM('B1.3'!$T337:$Y337)=6,'B1.3'!H337,"")</f>
        <v/>
      </c>
    </row>
    <row r="322" spans="1:9" x14ac:dyDescent="0.25">
      <c r="A322" t="str">
        <f>IF(SUM('B1.3'!T338:Y338)=6,'Angaben KH-Standort'!$D$27,"")</f>
        <v/>
      </c>
      <c r="B322" t="str">
        <f>IF(SUM('B1.3'!T338:Y338)=6,'Angaben KH-Standort'!$D$26,"")</f>
        <v/>
      </c>
      <c r="C322" t="str">
        <f>IF(SUM('B1.3'!T338:Y338)=6,'Angaben KH-Standort'!$D$13,"")</f>
        <v/>
      </c>
      <c r="D322" t="str">
        <f>IF(SUM('B1.3'!$T338:$Y338)=6,'B1.3'!C338,"")</f>
        <v/>
      </c>
      <c r="E322" t="str">
        <f>IF(SUM('B1.3'!$T338:$Y338)=6,'B1.3'!D338,"")</f>
        <v/>
      </c>
      <c r="F322" t="str">
        <f>IF(SUM('B1.3'!$T338:$Y338)=6,'B1.3'!E338,"")</f>
        <v/>
      </c>
      <c r="G322" t="str">
        <f>IF(SUM('B1.3'!$T338:$Y338)=6,'B1.3'!F338,"")</f>
        <v/>
      </c>
      <c r="H322" t="str">
        <f>IF(SUM('B1.3'!$T338:$Y338)=6,'B1.3'!G338,"")</f>
        <v/>
      </c>
      <c r="I322" t="str">
        <f>IF(SUM('B1.3'!$T338:$Y338)=6,'B1.3'!H338,"")</f>
        <v/>
      </c>
    </row>
    <row r="323" spans="1:9" x14ac:dyDescent="0.25">
      <c r="A323" t="str">
        <f>IF(SUM('B1.3'!T339:Y339)=6,'Angaben KH-Standort'!$D$27,"")</f>
        <v/>
      </c>
      <c r="B323" t="str">
        <f>IF(SUM('B1.3'!T339:Y339)=6,'Angaben KH-Standort'!$D$26,"")</f>
        <v/>
      </c>
      <c r="C323" t="str">
        <f>IF(SUM('B1.3'!T339:Y339)=6,'Angaben KH-Standort'!$D$13,"")</f>
        <v/>
      </c>
      <c r="D323" t="str">
        <f>IF(SUM('B1.3'!$T339:$Y339)=6,'B1.3'!C339,"")</f>
        <v/>
      </c>
      <c r="E323" t="str">
        <f>IF(SUM('B1.3'!$T339:$Y339)=6,'B1.3'!D339,"")</f>
        <v/>
      </c>
      <c r="F323" t="str">
        <f>IF(SUM('B1.3'!$T339:$Y339)=6,'B1.3'!E339,"")</f>
        <v/>
      </c>
      <c r="G323" t="str">
        <f>IF(SUM('B1.3'!$T339:$Y339)=6,'B1.3'!F339,"")</f>
        <v/>
      </c>
      <c r="H323" t="str">
        <f>IF(SUM('B1.3'!$T339:$Y339)=6,'B1.3'!G339,"")</f>
        <v/>
      </c>
      <c r="I323" t="str">
        <f>IF(SUM('B1.3'!$T339:$Y339)=6,'B1.3'!H339,"")</f>
        <v/>
      </c>
    </row>
    <row r="324" spans="1:9" x14ac:dyDescent="0.25">
      <c r="A324" t="str">
        <f>IF(SUM('B1.3'!T340:Y340)=6,'Angaben KH-Standort'!$D$27,"")</f>
        <v/>
      </c>
      <c r="B324" t="str">
        <f>IF(SUM('B1.3'!T340:Y340)=6,'Angaben KH-Standort'!$D$26,"")</f>
        <v/>
      </c>
      <c r="C324" t="str">
        <f>IF(SUM('B1.3'!T340:Y340)=6,'Angaben KH-Standort'!$D$13,"")</f>
        <v/>
      </c>
      <c r="D324" t="str">
        <f>IF(SUM('B1.3'!$T340:$Y340)=6,'B1.3'!C340,"")</f>
        <v/>
      </c>
      <c r="E324" t="str">
        <f>IF(SUM('B1.3'!$T340:$Y340)=6,'B1.3'!D340,"")</f>
        <v/>
      </c>
      <c r="F324" t="str">
        <f>IF(SUM('B1.3'!$T340:$Y340)=6,'B1.3'!E340,"")</f>
        <v/>
      </c>
      <c r="G324" t="str">
        <f>IF(SUM('B1.3'!$T340:$Y340)=6,'B1.3'!F340,"")</f>
        <v/>
      </c>
      <c r="H324" t="str">
        <f>IF(SUM('B1.3'!$T340:$Y340)=6,'B1.3'!G340,"")</f>
        <v/>
      </c>
      <c r="I324" t="str">
        <f>IF(SUM('B1.3'!$T340:$Y340)=6,'B1.3'!H340,"")</f>
        <v/>
      </c>
    </row>
    <row r="325" spans="1:9" x14ac:dyDescent="0.25">
      <c r="A325" t="str">
        <f>IF(SUM('B1.3'!T341:Y341)=6,'Angaben KH-Standort'!$D$27,"")</f>
        <v/>
      </c>
      <c r="B325" t="str">
        <f>IF(SUM('B1.3'!T341:Y341)=6,'Angaben KH-Standort'!$D$26,"")</f>
        <v/>
      </c>
      <c r="C325" t="str">
        <f>IF(SUM('B1.3'!T341:Y341)=6,'Angaben KH-Standort'!$D$13,"")</f>
        <v/>
      </c>
      <c r="D325" t="str">
        <f>IF(SUM('B1.3'!$T341:$Y341)=6,'B1.3'!C341,"")</f>
        <v/>
      </c>
      <c r="E325" t="str">
        <f>IF(SUM('B1.3'!$T341:$Y341)=6,'B1.3'!D341,"")</f>
        <v/>
      </c>
      <c r="F325" t="str">
        <f>IF(SUM('B1.3'!$T341:$Y341)=6,'B1.3'!E341,"")</f>
        <v/>
      </c>
      <c r="G325" t="str">
        <f>IF(SUM('B1.3'!$T341:$Y341)=6,'B1.3'!F341,"")</f>
        <v/>
      </c>
      <c r="H325" t="str">
        <f>IF(SUM('B1.3'!$T341:$Y341)=6,'B1.3'!G341,"")</f>
        <v/>
      </c>
      <c r="I325" t="str">
        <f>IF(SUM('B1.3'!$T341:$Y341)=6,'B1.3'!H341,"")</f>
        <v/>
      </c>
    </row>
    <row r="326" spans="1:9" x14ac:dyDescent="0.25">
      <c r="A326" t="str">
        <f>IF(SUM('B1.3'!T342:Y342)=6,'Angaben KH-Standort'!$D$27,"")</f>
        <v/>
      </c>
      <c r="B326" t="str">
        <f>IF(SUM('B1.3'!T342:Y342)=6,'Angaben KH-Standort'!$D$26,"")</f>
        <v/>
      </c>
      <c r="C326" t="str">
        <f>IF(SUM('B1.3'!T342:Y342)=6,'Angaben KH-Standort'!$D$13,"")</f>
        <v/>
      </c>
      <c r="D326" t="str">
        <f>IF(SUM('B1.3'!$T342:$Y342)=6,'B1.3'!C342,"")</f>
        <v/>
      </c>
      <c r="E326" t="str">
        <f>IF(SUM('B1.3'!$T342:$Y342)=6,'B1.3'!D342,"")</f>
        <v/>
      </c>
      <c r="F326" t="str">
        <f>IF(SUM('B1.3'!$T342:$Y342)=6,'B1.3'!E342,"")</f>
        <v/>
      </c>
      <c r="G326" t="str">
        <f>IF(SUM('B1.3'!$T342:$Y342)=6,'B1.3'!F342,"")</f>
        <v/>
      </c>
      <c r="H326" t="str">
        <f>IF(SUM('B1.3'!$T342:$Y342)=6,'B1.3'!G342,"")</f>
        <v/>
      </c>
      <c r="I326" t="str">
        <f>IF(SUM('B1.3'!$T342:$Y342)=6,'B1.3'!H342,"")</f>
        <v/>
      </c>
    </row>
    <row r="327" spans="1:9" x14ac:dyDescent="0.25">
      <c r="A327" t="str">
        <f>IF(SUM('B1.3'!T343:Y343)=6,'Angaben KH-Standort'!$D$27,"")</f>
        <v/>
      </c>
      <c r="B327" t="str">
        <f>IF(SUM('B1.3'!T343:Y343)=6,'Angaben KH-Standort'!$D$26,"")</f>
        <v/>
      </c>
      <c r="C327" t="str">
        <f>IF(SUM('B1.3'!T343:Y343)=6,'Angaben KH-Standort'!$D$13,"")</f>
        <v/>
      </c>
      <c r="D327" t="str">
        <f>IF(SUM('B1.3'!$T343:$Y343)=6,'B1.3'!C343,"")</f>
        <v/>
      </c>
      <c r="E327" t="str">
        <f>IF(SUM('B1.3'!$T343:$Y343)=6,'B1.3'!D343,"")</f>
        <v/>
      </c>
      <c r="F327" t="str">
        <f>IF(SUM('B1.3'!$T343:$Y343)=6,'B1.3'!E343,"")</f>
        <v/>
      </c>
      <c r="G327" t="str">
        <f>IF(SUM('B1.3'!$T343:$Y343)=6,'B1.3'!F343,"")</f>
        <v/>
      </c>
      <c r="H327" t="str">
        <f>IF(SUM('B1.3'!$T343:$Y343)=6,'B1.3'!G343,"")</f>
        <v/>
      </c>
      <c r="I327" t="str">
        <f>IF(SUM('B1.3'!$T343:$Y343)=6,'B1.3'!H343,"")</f>
        <v/>
      </c>
    </row>
    <row r="328" spans="1:9" x14ac:dyDescent="0.25">
      <c r="A328" t="str">
        <f>IF(SUM('B1.3'!T344:Y344)=6,'Angaben KH-Standort'!$D$27,"")</f>
        <v/>
      </c>
      <c r="B328" t="str">
        <f>IF(SUM('B1.3'!T344:Y344)=6,'Angaben KH-Standort'!$D$26,"")</f>
        <v/>
      </c>
      <c r="C328" t="str">
        <f>IF(SUM('B1.3'!T344:Y344)=6,'Angaben KH-Standort'!$D$13,"")</f>
        <v/>
      </c>
      <c r="D328" t="str">
        <f>IF(SUM('B1.3'!$T344:$Y344)=6,'B1.3'!C344,"")</f>
        <v/>
      </c>
      <c r="E328" t="str">
        <f>IF(SUM('B1.3'!$T344:$Y344)=6,'B1.3'!D344,"")</f>
        <v/>
      </c>
      <c r="F328" t="str">
        <f>IF(SUM('B1.3'!$T344:$Y344)=6,'B1.3'!E344,"")</f>
        <v/>
      </c>
      <c r="G328" t="str">
        <f>IF(SUM('B1.3'!$T344:$Y344)=6,'B1.3'!F344,"")</f>
        <v/>
      </c>
      <c r="H328" t="str">
        <f>IF(SUM('B1.3'!$T344:$Y344)=6,'B1.3'!G344,"")</f>
        <v/>
      </c>
      <c r="I328" t="str">
        <f>IF(SUM('B1.3'!$T344:$Y344)=6,'B1.3'!H344,"")</f>
        <v/>
      </c>
    </row>
    <row r="329" spans="1:9" x14ac:dyDescent="0.25">
      <c r="A329" t="str">
        <f>IF(SUM('B1.3'!T345:Y345)=6,'Angaben KH-Standort'!$D$27,"")</f>
        <v/>
      </c>
      <c r="B329" t="str">
        <f>IF(SUM('B1.3'!T345:Y345)=6,'Angaben KH-Standort'!$D$26,"")</f>
        <v/>
      </c>
      <c r="C329" t="str">
        <f>IF(SUM('B1.3'!T345:Y345)=6,'Angaben KH-Standort'!$D$13,"")</f>
        <v/>
      </c>
      <c r="D329" t="str">
        <f>IF(SUM('B1.3'!$T345:$Y345)=6,'B1.3'!C345,"")</f>
        <v/>
      </c>
      <c r="E329" t="str">
        <f>IF(SUM('B1.3'!$T345:$Y345)=6,'B1.3'!D345,"")</f>
        <v/>
      </c>
      <c r="F329" t="str">
        <f>IF(SUM('B1.3'!$T345:$Y345)=6,'B1.3'!E345,"")</f>
        <v/>
      </c>
      <c r="G329" t="str">
        <f>IF(SUM('B1.3'!$T345:$Y345)=6,'B1.3'!F345,"")</f>
        <v/>
      </c>
      <c r="H329" t="str">
        <f>IF(SUM('B1.3'!$T345:$Y345)=6,'B1.3'!G345,"")</f>
        <v/>
      </c>
      <c r="I329" t="str">
        <f>IF(SUM('B1.3'!$T345:$Y345)=6,'B1.3'!H345,"")</f>
        <v/>
      </c>
    </row>
    <row r="330" spans="1:9" x14ac:dyDescent="0.25">
      <c r="A330" t="str">
        <f>IF(SUM('B1.3'!T346:Y346)=6,'Angaben KH-Standort'!$D$27,"")</f>
        <v/>
      </c>
      <c r="B330" t="str">
        <f>IF(SUM('B1.3'!T346:Y346)=6,'Angaben KH-Standort'!$D$26,"")</f>
        <v/>
      </c>
      <c r="C330" t="str">
        <f>IF(SUM('B1.3'!T346:Y346)=6,'Angaben KH-Standort'!$D$13,"")</f>
        <v/>
      </c>
      <c r="D330" t="str">
        <f>IF(SUM('B1.3'!$T346:$Y346)=6,'B1.3'!C346,"")</f>
        <v/>
      </c>
      <c r="E330" t="str">
        <f>IF(SUM('B1.3'!$T346:$Y346)=6,'B1.3'!D346,"")</f>
        <v/>
      </c>
      <c r="F330" t="str">
        <f>IF(SUM('B1.3'!$T346:$Y346)=6,'B1.3'!E346,"")</f>
        <v/>
      </c>
      <c r="G330" t="str">
        <f>IF(SUM('B1.3'!$T346:$Y346)=6,'B1.3'!F346,"")</f>
        <v/>
      </c>
      <c r="H330" t="str">
        <f>IF(SUM('B1.3'!$T346:$Y346)=6,'B1.3'!G346,"")</f>
        <v/>
      </c>
      <c r="I330" t="str">
        <f>IF(SUM('B1.3'!$T346:$Y346)=6,'B1.3'!H346,"")</f>
        <v/>
      </c>
    </row>
    <row r="331" spans="1:9" x14ac:dyDescent="0.25">
      <c r="A331" t="str">
        <f>IF(SUM('B1.3'!T347:Y347)=6,'Angaben KH-Standort'!$D$27,"")</f>
        <v/>
      </c>
      <c r="B331" t="str">
        <f>IF(SUM('B1.3'!T347:Y347)=6,'Angaben KH-Standort'!$D$26,"")</f>
        <v/>
      </c>
      <c r="C331" t="str">
        <f>IF(SUM('B1.3'!T347:Y347)=6,'Angaben KH-Standort'!$D$13,"")</f>
        <v/>
      </c>
      <c r="D331" t="str">
        <f>IF(SUM('B1.3'!$T347:$Y347)=6,'B1.3'!C347,"")</f>
        <v/>
      </c>
      <c r="E331" t="str">
        <f>IF(SUM('B1.3'!$T347:$Y347)=6,'B1.3'!D347,"")</f>
        <v/>
      </c>
      <c r="F331" t="str">
        <f>IF(SUM('B1.3'!$T347:$Y347)=6,'B1.3'!E347,"")</f>
        <v/>
      </c>
      <c r="G331" t="str">
        <f>IF(SUM('B1.3'!$T347:$Y347)=6,'B1.3'!F347,"")</f>
        <v/>
      </c>
      <c r="H331" t="str">
        <f>IF(SUM('B1.3'!$T347:$Y347)=6,'B1.3'!G347,"")</f>
        <v/>
      </c>
      <c r="I331" t="str">
        <f>IF(SUM('B1.3'!$T347:$Y347)=6,'B1.3'!H347,"")</f>
        <v/>
      </c>
    </row>
    <row r="332" spans="1:9" x14ac:dyDescent="0.25">
      <c r="A332" t="str">
        <f>IF(SUM('B1.3'!T348:Y348)=6,'Angaben KH-Standort'!$D$27,"")</f>
        <v/>
      </c>
      <c r="B332" t="str">
        <f>IF(SUM('B1.3'!T348:Y348)=6,'Angaben KH-Standort'!$D$26,"")</f>
        <v/>
      </c>
      <c r="C332" t="str">
        <f>IF(SUM('B1.3'!T348:Y348)=6,'Angaben KH-Standort'!$D$13,"")</f>
        <v/>
      </c>
      <c r="D332" t="str">
        <f>IF(SUM('B1.3'!$T348:$Y348)=6,'B1.3'!C348,"")</f>
        <v/>
      </c>
      <c r="E332" t="str">
        <f>IF(SUM('B1.3'!$T348:$Y348)=6,'B1.3'!D348,"")</f>
        <v/>
      </c>
      <c r="F332" t="str">
        <f>IF(SUM('B1.3'!$T348:$Y348)=6,'B1.3'!E348,"")</f>
        <v/>
      </c>
      <c r="G332" t="str">
        <f>IF(SUM('B1.3'!$T348:$Y348)=6,'B1.3'!F348,"")</f>
        <v/>
      </c>
      <c r="H332" t="str">
        <f>IF(SUM('B1.3'!$T348:$Y348)=6,'B1.3'!G348,"")</f>
        <v/>
      </c>
      <c r="I332" t="str">
        <f>IF(SUM('B1.3'!$T348:$Y348)=6,'B1.3'!H348,"")</f>
        <v/>
      </c>
    </row>
    <row r="333" spans="1:9" x14ac:dyDescent="0.25">
      <c r="A333" t="str">
        <f>IF(SUM('B1.3'!T349:Y349)=6,'Angaben KH-Standort'!$D$27,"")</f>
        <v/>
      </c>
      <c r="B333" t="str">
        <f>IF(SUM('B1.3'!T349:Y349)=6,'Angaben KH-Standort'!$D$26,"")</f>
        <v/>
      </c>
      <c r="C333" t="str">
        <f>IF(SUM('B1.3'!T349:Y349)=6,'Angaben KH-Standort'!$D$13,"")</f>
        <v/>
      </c>
      <c r="D333" t="str">
        <f>IF(SUM('B1.3'!$T349:$Y349)=6,'B1.3'!C349,"")</f>
        <v/>
      </c>
      <c r="E333" t="str">
        <f>IF(SUM('B1.3'!$T349:$Y349)=6,'B1.3'!D349,"")</f>
        <v/>
      </c>
      <c r="F333" t="str">
        <f>IF(SUM('B1.3'!$T349:$Y349)=6,'B1.3'!E349,"")</f>
        <v/>
      </c>
      <c r="G333" t="str">
        <f>IF(SUM('B1.3'!$T349:$Y349)=6,'B1.3'!F349,"")</f>
        <v/>
      </c>
      <c r="H333" t="str">
        <f>IF(SUM('B1.3'!$T349:$Y349)=6,'B1.3'!G349,"")</f>
        <v/>
      </c>
      <c r="I333" t="str">
        <f>IF(SUM('B1.3'!$T349:$Y349)=6,'B1.3'!H349,"")</f>
        <v/>
      </c>
    </row>
    <row r="334" spans="1:9" x14ac:dyDescent="0.25">
      <c r="A334" t="str">
        <f>IF(SUM('B1.3'!T350:Y350)=6,'Angaben KH-Standort'!$D$27,"")</f>
        <v/>
      </c>
      <c r="B334" t="str">
        <f>IF(SUM('B1.3'!T350:Y350)=6,'Angaben KH-Standort'!$D$26,"")</f>
        <v/>
      </c>
      <c r="C334" t="str">
        <f>IF(SUM('B1.3'!T350:Y350)=6,'Angaben KH-Standort'!$D$13,"")</f>
        <v/>
      </c>
      <c r="D334" t="str">
        <f>IF(SUM('B1.3'!$T350:$Y350)=6,'B1.3'!C350,"")</f>
        <v/>
      </c>
      <c r="E334" t="str">
        <f>IF(SUM('B1.3'!$T350:$Y350)=6,'B1.3'!D350,"")</f>
        <v/>
      </c>
      <c r="F334" t="str">
        <f>IF(SUM('B1.3'!$T350:$Y350)=6,'B1.3'!E350,"")</f>
        <v/>
      </c>
      <c r="G334" t="str">
        <f>IF(SUM('B1.3'!$T350:$Y350)=6,'B1.3'!F350,"")</f>
        <v/>
      </c>
      <c r="H334" t="str">
        <f>IF(SUM('B1.3'!$T350:$Y350)=6,'B1.3'!G350,"")</f>
        <v/>
      </c>
      <c r="I334" t="str">
        <f>IF(SUM('B1.3'!$T350:$Y350)=6,'B1.3'!H350,"")</f>
        <v/>
      </c>
    </row>
    <row r="335" spans="1:9" x14ac:dyDescent="0.25">
      <c r="A335" t="str">
        <f>IF(SUM('B1.3'!T351:Y351)=6,'Angaben KH-Standort'!$D$27,"")</f>
        <v/>
      </c>
      <c r="B335" t="str">
        <f>IF(SUM('B1.3'!T351:Y351)=6,'Angaben KH-Standort'!$D$26,"")</f>
        <v/>
      </c>
      <c r="C335" t="str">
        <f>IF(SUM('B1.3'!T351:Y351)=6,'Angaben KH-Standort'!$D$13,"")</f>
        <v/>
      </c>
      <c r="D335" t="str">
        <f>IF(SUM('B1.3'!$T351:$Y351)=6,'B1.3'!C351,"")</f>
        <v/>
      </c>
      <c r="E335" t="str">
        <f>IF(SUM('B1.3'!$T351:$Y351)=6,'B1.3'!D351,"")</f>
        <v/>
      </c>
      <c r="F335" t="str">
        <f>IF(SUM('B1.3'!$T351:$Y351)=6,'B1.3'!E351,"")</f>
        <v/>
      </c>
      <c r="G335" t="str">
        <f>IF(SUM('B1.3'!$T351:$Y351)=6,'B1.3'!F351,"")</f>
        <v/>
      </c>
      <c r="H335" t="str">
        <f>IF(SUM('B1.3'!$T351:$Y351)=6,'B1.3'!G351,"")</f>
        <v/>
      </c>
      <c r="I335" t="str">
        <f>IF(SUM('B1.3'!$T351:$Y351)=6,'B1.3'!H351,"")</f>
        <v/>
      </c>
    </row>
    <row r="336" spans="1:9" x14ac:dyDescent="0.25">
      <c r="A336" t="str">
        <f>IF(SUM('B1.3'!T352:Y352)=6,'Angaben KH-Standort'!$D$27,"")</f>
        <v/>
      </c>
      <c r="B336" t="str">
        <f>IF(SUM('B1.3'!T352:Y352)=6,'Angaben KH-Standort'!$D$26,"")</f>
        <v/>
      </c>
      <c r="C336" t="str">
        <f>IF(SUM('B1.3'!T352:Y352)=6,'Angaben KH-Standort'!$D$13,"")</f>
        <v/>
      </c>
      <c r="D336" t="str">
        <f>IF(SUM('B1.3'!$T352:$Y352)=6,'B1.3'!C352,"")</f>
        <v/>
      </c>
      <c r="E336" t="str">
        <f>IF(SUM('B1.3'!$T352:$Y352)=6,'B1.3'!D352,"")</f>
        <v/>
      </c>
      <c r="F336" t="str">
        <f>IF(SUM('B1.3'!$T352:$Y352)=6,'B1.3'!E352,"")</f>
        <v/>
      </c>
      <c r="G336" t="str">
        <f>IF(SUM('B1.3'!$T352:$Y352)=6,'B1.3'!F352,"")</f>
        <v/>
      </c>
      <c r="H336" t="str">
        <f>IF(SUM('B1.3'!$T352:$Y352)=6,'B1.3'!G352,"")</f>
        <v/>
      </c>
      <c r="I336" t="str">
        <f>IF(SUM('B1.3'!$T352:$Y352)=6,'B1.3'!H352,"")</f>
        <v/>
      </c>
    </row>
    <row r="337" spans="1:9" x14ac:dyDescent="0.25">
      <c r="A337" t="str">
        <f>IF(SUM('B1.3'!T353:Y353)=6,'Angaben KH-Standort'!$D$27,"")</f>
        <v/>
      </c>
      <c r="B337" t="str">
        <f>IF(SUM('B1.3'!T353:Y353)=6,'Angaben KH-Standort'!$D$26,"")</f>
        <v/>
      </c>
      <c r="C337" t="str">
        <f>IF(SUM('B1.3'!T353:Y353)=6,'Angaben KH-Standort'!$D$13,"")</f>
        <v/>
      </c>
      <c r="D337" t="str">
        <f>IF(SUM('B1.3'!$T353:$Y353)=6,'B1.3'!C353,"")</f>
        <v/>
      </c>
      <c r="E337" t="str">
        <f>IF(SUM('B1.3'!$T353:$Y353)=6,'B1.3'!D353,"")</f>
        <v/>
      </c>
      <c r="F337" t="str">
        <f>IF(SUM('B1.3'!$T353:$Y353)=6,'B1.3'!E353,"")</f>
        <v/>
      </c>
      <c r="G337" t="str">
        <f>IF(SUM('B1.3'!$T353:$Y353)=6,'B1.3'!F353,"")</f>
        <v/>
      </c>
      <c r="H337" t="str">
        <f>IF(SUM('B1.3'!$T353:$Y353)=6,'B1.3'!G353,"")</f>
        <v/>
      </c>
      <c r="I337" t="str">
        <f>IF(SUM('B1.3'!$T353:$Y353)=6,'B1.3'!H353,"")</f>
        <v/>
      </c>
    </row>
    <row r="338" spans="1:9" x14ac:dyDescent="0.25">
      <c r="A338" t="str">
        <f>IF(SUM('B1.3'!T354:Y354)=6,'Angaben KH-Standort'!$D$27,"")</f>
        <v/>
      </c>
      <c r="B338" t="str">
        <f>IF(SUM('B1.3'!T354:Y354)=6,'Angaben KH-Standort'!$D$26,"")</f>
        <v/>
      </c>
      <c r="C338" t="str">
        <f>IF(SUM('B1.3'!T354:Y354)=6,'Angaben KH-Standort'!$D$13,"")</f>
        <v/>
      </c>
      <c r="D338" t="str">
        <f>IF(SUM('B1.3'!$T354:$Y354)=6,'B1.3'!C354,"")</f>
        <v/>
      </c>
      <c r="E338" t="str">
        <f>IF(SUM('B1.3'!$T354:$Y354)=6,'B1.3'!D354,"")</f>
        <v/>
      </c>
      <c r="F338" t="str">
        <f>IF(SUM('B1.3'!$T354:$Y354)=6,'B1.3'!E354,"")</f>
        <v/>
      </c>
      <c r="G338" t="str">
        <f>IF(SUM('B1.3'!$T354:$Y354)=6,'B1.3'!F354,"")</f>
        <v/>
      </c>
      <c r="H338" t="str">
        <f>IF(SUM('B1.3'!$T354:$Y354)=6,'B1.3'!G354,"")</f>
        <v/>
      </c>
      <c r="I338" t="str">
        <f>IF(SUM('B1.3'!$T354:$Y354)=6,'B1.3'!H354,"")</f>
        <v/>
      </c>
    </row>
    <row r="339" spans="1:9" x14ac:dyDescent="0.25">
      <c r="A339" t="str">
        <f>IF(SUM('B1.3'!T355:Y355)=6,'Angaben KH-Standort'!$D$27,"")</f>
        <v/>
      </c>
      <c r="B339" t="str">
        <f>IF(SUM('B1.3'!T355:Y355)=6,'Angaben KH-Standort'!$D$26,"")</f>
        <v/>
      </c>
      <c r="C339" t="str">
        <f>IF(SUM('B1.3'!T355:Y355)=6,'Angaben KH-Standort'!$D$13,"")</f>
        <v/>
      </c>
      <c r="D339" t="str">
        <f>IF(SUM('B1.3'!$T355:$Y355)=6,'B1.3'!C355,"")</f>
        <v/>
      </c>
      <c r="E339" t="str">
        <f>IF(SUM('B1.3'!$T355:$Y355)=6,'B1.3'!D355,"")</f>
        <v/>
      </c>
      <c r="F339" t="str">
        <f>IF(SUM('B1.3'!$T355:$Y355)=6,'B1.3'!E355,"")</f>
        <v/>
      </c>
      <c r="G339" t="str">
        <f>IF(SUM('B1.3'!$T355:$Y355)=6,'B1.3'!F355,"")</f>
        <v/>
      </c>
      <c r="H339" t="str">
        <f>IF(SUM('B1.3'!$T355:$Y355)=6,'B1.3'!G355,"")</f>
        <v/>
      </c>
      <c r="I339" t="str">
        <f>IF(SUM('B1.3'!$T355:$Y355)=6,'B1.3'!H355,"")</f>
        <v/>
      </c>
    </row>
    <row r="340" spans="1:9" x14ac:dyDescent="0.25">
      <c r="A340" t="str">
        <f>IF(SUM('B1.3'!T356:Y356)=6,'Angaben KH-Standort'!$D$27,"")</f>
        <v/>
      </c>
      <c r="B340" t="str">
        <f>IF(SUM('B1.3'!T356:Y356)=6,'Angaben KH-Standort'!$D$26,"")</f>
        <v/>
      </c>
      <c r="C340" t="str">
        <f>IF(SUM('B1.3'!T356:Y356)=6,'Angaben KH-Standort'!$D$13,"")</f>
        <v/>
      </c>
      <c r="D340" t="str">
        <f>IF(SUM('B1.3'!$T356:$Y356)=6,'B1.3'!C356,"")</f>
        <v/>
      </c>
      <c r="E340" t="str">
        <f>IF(SUM('B1.3'!$T356:$Y356)=6,'B1.3'!D356,"")</f>
        <v/>
      </c>
      <c r="F340" t="str">
        <f>IF(SUM('B1.3'!$T356:$Y356)=6,'B1.3'!E356,"")</f>
        <v/>
      </c>
      <c r="G340" t="str">
        <f>IF(SUM('B1.3'!$T356:$Y356)=6,'B1.3'!F356,"")</f>
        <v/>
      </c>
      <c r="H340" t="str">
        <f>IF(SUM('B1.3'!$T356:$Y356)=6,'B1.3'!G356,"")</f>
        <v/>
      </c>
      <c r="I340" t="str">
        <f>IF(SUM('B1.3'!$T356:$Y356)=6,'B1.3'!H356,"")</f>
        <v/>
      </c>
    </row>
    <row r="341" spans="1:9" x14ac:dyDescent="0.25">
      <c r="A341" t="str">
        <f>IF(SUM('B1.3'!T357:Y357)=6,'Angaben KH-Standort'!$D$27,"")</f>
        <v/>
      </c>
      <c r="B341" t="str">
        <f>IF(SUM('B1.3'!T357:Y357)=6,'Angaben KH-Standort'!$D$26,"")</f>
        <v/>
      </c>
      <c r="C341" t="str">
        <f>IF(SUM('B1.3'!T357:Y357)=6,'Angaben KH-Standort'!$D$13,"")</f>
        <v/>
      </c>
      <c r="D341" t="str">
        <f>IF(SUM('B1.3'!$T357:$Y357)=6,'B1.3'!C357,"")</f>
        <v/>
      </c>
      <c r="E341" t="str">
        <f>IF(SUM('B1.3'!$T357:$Y357)=6,'B1.3'!D357,"")</f>
        <v/>
      </c>
      <c r="F341" t="str">
        <f>IF(SUM('B1.3'!$T357:$Y357)=6,'B1.3'!E357,"")</f>
        <v/>
      </c>
      <c r="G341" t="str">
        <f>IF(SUM('B1.3'!$T357:$Y357)=6,'B1.3'!F357,"")</f>
        <v/>
      </c>
      <c r="H341" t="str">
        <f>IF(SUM('B1.3'!$T357:$Y357)=6,'B1.3'!G357,"")</f>
        <v/>
      </c>
      <c r="I341" t="str">
        <f>IF(SUM('B1.3'!$T357:$Y357)=6,'B1.3'!H357,"")</f>
        <v/>
      </c>
    </row>
    <row r="342" spans="1:9" x14ac:dyDescent="0.25">
      <c r="A342" t="str">
        <f>IF(SUM('B1.3'!T358:Y358)=6,'Angaben KH-Standort'!$D$27,"")</f>
        <v/>
      </c>
      <c r="B342" t="str">
        <f>IF(SUM('B1.3'!T358:Y358)=6,'Angaben KH-Standort'!$D$26,"")</f>
        <v/>
      </c>
      <c r="C342" t="str">
        <f>IF(SUM('B1.3'!T358:Y358)=6,'Angaben KH-Standort'!$D$13,"")</f>
        <v/>
      </c>
      <c r="D342" t="str">
        <f>IF(SUM('B1.3'!$T358:$Y358)=6,'B1.3'!C358,"")</f>
        <v/>
      </c>
      <c r="E342" t="str">
        <f>IF(SUM('B1.3'!$T358:$Y358)=6,'B1.3'!D358,"")</f>
        <v/>
      </c>
      <c r="F342" t="str">
        <f>IF(SUM('B1.3'!$T358:$Y358)=6,'B1.3'!E358,"")</f>
        <v/>
      </c>
      <c r="G342" t="str">
        <f>IF(SUM('B1.3'!$T358:$Y358)=6,'B1.3'!F358,"")</f>
        <v/>
      </c>
      <c r="H342" t="str">
        <f>IF(SUM('B1.3'!$T358:$Y358)=6,'B1.3'!G358,"")</f>
        <v/>
      </c>
      <c r="I342" t="str">
        <f>IF(SUM('B1.3'!$T358:$Y358)=6,'B1.3'!H358,"")</f>
        <v/>
      </c>
    </row>
    <row r="343" spans="1:9" x14ac:dyDescent="0.25">
      <c r="A343" t="str">
        <f>IF(SUM('B1.3'!T359:Y359)=6,'Angaben KH-Standort'!$D$27,"")</f>
        <v/>
      </c>
      <c r="B343" t="str">
        <f>IF(SUM('B1.3'!T359:Y359)=6,'Angaben KH-Standort'!$D$26,"")</f>
        <v/>
      </c>
      <c r="C343" t="str">
        <f>IF(SUM('B1.3'!T359:Y359)=6,'Angaben KH-Standort'!$D$13,"")</f>
        <v/>
      </c>
      <c r="D343" t="str">
        <f>IF(SUM('B1.3'!$T359:$Y359)=6,'B1.3'!C359,"")</f>
        <v/>
      </c>
      <c r="E343" t="str">
        <f>IF(SUM('B1.3'!$T359:$Y359)=6,'B1.3'!D359,"")</f>
        <v/>
      </c>
      <c r="F343" t="str">
        <f>IF(SUM('B1.3'!$T359:$Y359)=6,'B1.3'!E359,"")</f>
        <v/>
      </c>
      <c r="G343" t="str">
        <f>IF(SUM('B1.3'!$T359:$Y359)=6,'B1.3'!F359,"")</f>
        <v/>
      </c>
      <c r="H343" t="str">
        <f>IF(SUM('B1.3'!$T359:$Y359)=6,'B1.3'!G359,"")</f>
        <v/>
      </c>
      <c r="I343" t="str">
        <f>IF(SUM('B1.3'!$T359:$Y359)=6,'B1.3'!H359,"")</f>
        <v/>
      </c>
    </row>
    <row r="344" spans="1:9" x14ac:dyDescent="0.25">
      <c r="A344" t="str">
        <f>IF(SUM('B1.3'!T360:Y360)=6,'Angaben KH-Standort'!$D$27,"")</f>
        <v/>
      </c>
      <c r="B344" t="str">
        <f>IF(SUM('B1.3'!T360:Y360)=6,'Angaben KH-Standort'!$D$26,"")</f>
        <v/>
      </c>
      <c r="C344" t="str">
        <f>IF(SUM('B1.3'!T360:Y360)=6,'Angaben KH-Standort'!$D$13,"")</f>
        <v/>
      </c>
      <c r="D344" t="str">
        <f>IF(SUM('B1.3'!$T360:$Y360)=6,'B1.3'!C360,"")</f>
        <v/>
      </c>
      <c r="E344" t="str">
        <f>IF(SUM('B1.3'!$T360:$Y360)=6,'B1.3'!D360,"")</f>
        <v/>
      </c>
      <c r="F344" t="str">
        <f>IF(SUM('B1.3'!$T360:$Y360)=6,'B1.3'!E360,"")</f>
        <v/>
      </c>
      <c r="G344" t="str">
        <f>IF(SUM('B1.3'!$T360:$Y360)=6,'B1.3'!F360,"")</f>
        <v/>
      </c>
      <c r="H344" t="str">
        <f>IF(SUM('B1.3'!$T360:$Y360)=6,'B1.3'!G360,"")</f>
        <v/>
      </c>
      <c r="I344" t="str">
        <f>IF(SUM('B1.3'!$T360:$Y360)=6,'B1.3'!H360,"")</f>
        <v/>
      </c>
    </row>
    <row r="345" spans="1:9" x14ac:dyDescent="0.25">
      <c r="A345" t="str">
        <f>IF(SUM('B1.3'!T361:Y361)=6,'Angaben KH-Standort'!$D$27,"")</f>
        <v/>
      </c>
      <c r="B345" t="str">
        <f>IF(SUM('B1.3'!T361:Y361)=6,'Angaben KH-Standort'!$D$26,"")</f>
        <v/>
      </c>
      <c r="C345" t="str">
        <f>IF(SUM('B1.3'!T361:Y361)=6,'Angaben KH-Standort'!$D$13,"")</f>
        <v/>
      </c>
      <c r="D345" t="str">
        <f>IF(SUM('B1.3'!$T361:$Y361)=6,'B1.3'!C361,"")</f>
        <v/>
      </c>
      <c r="E345" t="str">
        <f>IF(SUM('B1.3'!$T361:$Y361)=6,'B1.3'!D361,"")</f>
        <v/>
      </c>
      <c r="F345" t="str">
        <f>IF(SUM('B1.3'!$T361:$Y361)=6,'B1.3'!E361,"")</f>
        <v/>
      </c>
      <c r="G345" t="str">
        <f>IF(SUM('B1.3'!$T361:$Y361)=6,'B1.3'!F361,"")</f>
        <v/>
      </c>
      <c r="H345" t="str">
        <f>IF(SUM('B1.3'!$T361:$Y361)=6,'B1.3'!G361,"")</f>
        <v/>
      </c>
      <c r="I345" t="str">
        <f>IF(SUM('B1.3'!$T361:$Y361)=6,'B1.3'!H361,"")</f>
        <v/>
      </c>
    </row>
    <row r="346" spans="1:9" x14ac:dyDescent="0.25">
      <c r="A346" t="str">
        <f>IF(SUM('B1.3'!T362:Y362)=6,'Angaben KH-Standort'!$D$27,"")</f>
        <v/>
      </c>
      <c r="B346" t="str">
        <f>IF(SUM('B1.3'!T362:Y362)=6,'Angaben KH-Standort'!$D$26,"")</f>
        <v/>
      </c>
      <c r="C346" t="str">
        <f>IF(SUM('B1.3'!T362:Y362)=6,'Angaben KH-Standort'!$D$13,"")</f>
        <v/>
      </c>
      <c r="D346" t="str">
        <f>IF(SUM('B1.3'!$T362:$Y362)=6,'B1.3'!C362,"")</f>
        <v/>
      </c>
      <c r="E346" t="str">
        <f>IF(SUM('B1.3'!$T362:$Y362)=6,'B1.3'!D362,"")</f>
        <v/>
      </c>
      <c r="F346" t="str">
        <f>IF(SUM('B1.3'!$T362:$Y362)=6,'B1.3'!E362,"")</f>
        <v/>
      </c>
      <c r="G346" t="str">
        <f>IF(SUM('B1.3'!$T362:$Y362)=6,'B1.3'!F362,"")</f>
        <v/>
      </c>
      <c r="H346" t="str">
        <f>IF(SUM('B1.3'!$T362:$Y362)=6,'B1.3'!G362,"")</f>
        <v/>
      </c>
      <c r="I346" t="str">
        <f>IF(SUM('B1.3'!$T362:$Y362)=6,'B1.3'!H362,"")</f>
        <v/>
      </c>
    </row>
    <row r="347" spans="1:9" x14ac:dyDescent="0.25">
      <c r="A347" t="str">
        <f>IF(SUM('B1.3'!T363:Y363)=6,'Angaben KH-Standort'!$D$27,"")</f>
        <v/>
      </c>
      <c r="B347" t="str">
        <f>IF(SUM('B1.3'!T363:Y363)=6,'Angaben KH-Standort'!$D$26,"")</f>
        <v/>
      </c>
      <c r="C347" t="str">
        <f>IF(SUM('B1.3'!T363:Y363)=6,'Angaben KH-Standort'!$D$13,"")</f>
        <v/>
      </c>
      <c r="D347" t="str">
        <f>IF(SUM('B1.3'!$T363:$Y363)=6,'B1.3'!C363,"")</f>
        <v/>
      </c>
      <c r="E347" t="str">
        <f>IF(SUM('B1.3'!$T363:$Y363)=6,'B1.3'!D363,"")</f>
        <v/>
      </c>
      <c r="F347" t="str">
        <f>IF(SUM('B1.3'!$T363:$Y363)=6,'B1.3'!E363,"")</f>
        <v/>
      </c>
      <c r="G347" t="str">
        <f>IF(SUM('B1.3'!$T363:$Y363)=6,'B1.3'!F363,"")</f>
        <v/>
      </c>
      <c r="H347" t="str">
        <f>IF(SUM('B1.3'!$T363:$Y363)=6,'B1.3'!G363,"")</f>
        <v/>
      </c>
      <c r="I347" t="str">
        <f>IF(SUM('B1.3'!$T363:$Y363)=6,'B1.3'!H363,"")</f>
        <v/>
      </c>
    </row>
    <row r="348" spans="1:9" x14ac:dyDescent="0.25">
      <c r="A348" t="str">
        <f>IF(SUM('B1.3'!T364:Y364)=6,'Angaben KH-Standort'!$D$27,"")</f>
        <v/>
      </c>
      <c r="B348" t="str">
        <f>IF(SUM('B1.3'!T364:Y364)=6,'Angaben KH-Standort'!$D$26,"")</f>
        <v/>
      </c>
      <c r="C348" t="str">
        <f>IF(SUM('B1.3'!T364:Y364)=6,'Angaben KH-Standort'!$D$13,"")</f>
        <v/>
      </c>
      <c r="D348" t="str">
        <f>IF(SUM('B1.3'!$T364:$Y364)=6,'B1.3'!C364,"")</f>
        <v/>
      </c>
      <c r="E348" t="str">
        <f>IF(SUM('B1.3'!$T364:$Y364)=6,'B1.3'!D364,"")</f>
        <v/>
      </c>
      <c r="F348" t="str">
        <f>IF(SUM('B1.3'!$T364:$Y364)=6,'B1.3'!E364,"")</f>
        <v/>
      </c>
      <c r="G348" t="str">
        <f>IF(SUM('B1.3'!$T364:$Y364)=6,'B1.3'!F364,"")</f>
        <v/>
      </c>
      <c r="H348" t="str">
        <f>IF(SUM('B1.3'!$T364:$Y364)=6,'B1.3'!G364,"")</f>
        <v/>
      </c>
      <c r="I348" t="str">
        <f>IF(SUM('B1.3'!$T364:$Y364)=6,'B1.3'!H364,"")</f>
        <v/>
      </c>
    </row>
    <row r="349" spans="1:9" x14ac:dyDescent="0.25">
      <c r="A349" t="str">
        <f>IF(SUM('B1.3'!T365:Y365)=6,'Angaben KH-Standort'!$D$27,"")</f>
        <v/>
      </c>
      <c r="B349" t="str">
        <f>IF(SUM('B1.3'!T365:Y365)=6,'Angaben KH-Standort'!$D$26,"")</f>
        <v/>
      </c>
      <c r="C349" t="str">
        <f>IF(SUM('B1.3'!T365:Y365)=6,'Angaben KH-Standort'!$D$13,"")</f>
        <v/>
      </c>
      <c r="D349" t="str">
        <f>IF(SUM('B1.3'!$T365:$Y365)=6,'B1.3'!C365,"")</f>
        <v/>
      </c>
      <c r="E349" t="str">
        <f>IF(SUM('B1.3'!$T365:$Y365)=6,'B1.3'!D365,"")</f>
        <v/>
      </c>
      <c r="F349" t="str">
        <f>IF(SUM('B1.3'!$T365:$Y365)=6,'B1.3'!E365,"")</f>
        <v/>
      </c>
      <c r="G349" t="str">
        <f>IF(SUM('B1.3'!$T365:$Y365)=6,'B1.3'!F365,"")</f>
        <v/>
      </c>
      <c r="H349" t="str">
        <f>IF(SUM('B1.3'!$T365:$Y365)=6,'B1.3'!G365,"")</f>
        <v/>
      </c>
      <c r="I349" t="str">
        <f>IF(SUM('B1.3'!$T365:$Y365)=6,'B1.3'!H365,"")</f>
        <v/>
      </c>
    </row>
    <row r="350" spans="1:9" x14ac:dyDescent="0.25">
      <c r="A350" t="str">
        <f>IF(SUM('B1.3'!T366:Y366)=6,'Angaben KH-Standort'!$D$27,"")</f>
        <v/>
      </c>
      <c r="B350" t="str">
        <f>IF(SUM('B1.3'!T366:Y366)=6,'Angaben KH-Standort'!$D$26,"")</f>
        <v/>
      </c>
      <c r="C350" t="str">
        <f>IF(SUM('B1.3'!T366:Y366)=6,'Angaben KH-Standort'!$D$13,"")</f>
        <v/>
      </c>
      <c r="D350" t="str">
        <f>IF(SUM('B1.3'!$T366:$Y366)=6,'B1.3'!C366,"")</f>
        <v/>
      </c>
      <c r="E350" t="str">
        <f>IF(SUM('B1.3'!$T366:$Y366)=6,'B1.3'!D366,"")</f>
        <v/>
      </c>
      <c r="F350" t="str">
        <f>IF(SUM('B1.3'!$T366:$Y366)=6,'B1.3'!E366,"")</f>
        <v/>
      </c>
      <c r="G350" t="str">
        <f>IF(SUM('B1.3'!$T366:$Y366)=6,'B1.3'!F366,"")</f>
        <v/>
      </c>
      <c r="H350" t="str">
        <f>IF(SUM('B1.3'!$T366:$Y366)=6,'B1.3'!G366,"")</f>
        <v/>
      </c>
      <c r="I350" t="str">
        <f>IF(SUM('B1.3'!$T366:$Y366)=6,'B1.3'!H366,"")</f>
        <v/>
      </c>
    </row>
    <row r="351" spans="1:9" x14ac:dyDescent="0.25">
      <c r="A351" t="str">
        <f>IF(SUM('B1.3'!T367:Y367)=6,'Angaben KH-Standort'!$D$27,"")</f>
        <v/>
      </c>
      <c r="B351" t="str">
        <f>IF(SUM('B1.3'!T367:Y367)=6,'Angaben KH-Standort'!$D$26,"")</f>
        <v/>
      </c>
      <c r="C351" t="str">
        <f>IF(SUM('B1.3'!T367:Y367)=6,'Angaben KH-Standort'!$D$13,"")</f>
        <v/>
      </c>
      <c r="D351" t="str">
        <f>IF(SUM('B1.3'!$T367:$Y367)=6,'B1.3'!C367,"")</f>
        <v/>
      </c>
      <c r="E351" t="str">
        <f>IF(SUM('B1.3'!$T367:$Y367)=6,'B1.3'!D367,"")</f>
        <v/>
      </c>
      <c r="F351" t="str">
        <f>IF(SUM('B1.3'!$T367:$Y367)=6,'B1.3'!E367,"")</f>
        <v/>
      </c>
      <c r="G351" t="str">
        <f>IF(SUM('B1.3'!$T367:$Y367)=6,'B1.3'!F367,"")</f>
        <v/>
      </c>
      <c r="H351" t="str">
        <f>IF(SUM('B1.3'!$T367:$Y367)=6,'B1.3'!G367,"")</f>
        <v/>
      </c>
      <c r="I351" t="str">
        <f>IF(SUM('B1.3'!$T367:$Y367)=6,'B1.3'!H367,"")</f>
        <v/>
      </c>
    </row>
    <row r="352" spans="1:9" x14ac:dyDescent="0.25">
      <c r="A352" t="str">
        <f>IF(SUM('B1.3'!T368:Y368)=6,'Angaben KH-Standort'!$D$27,"")</f>
        <v/>
      </c>
      <c r="B352" t="str">
        <f>IF(SUM('B1.3'!T368:Y368)=6,'Angaben KH-Standort'!$D$26,"")</f>
        <v/>
      </c>
      <c r="C352" t="str">
        <f>IF(SUM('B1.3'!T368:Y368)=6,'Angaben KH-Standort'!$D$13,"")</f>
        <v/>
      </c>
      <c r="D352" t="str">
        <f>IF(SUM('B1.3'!$T368:$Y368)=6,'B1.3'!C368,"")</f>
        <v/>
      </c>
      <c r="E352" t="str">
        <f>IF(SUM('B1.3'!$T368:$Y368)=6,'B1.3'!D368,"")</f>
        <v/>
      </c>
      <c r="F352" t="str">
        <f>IF(SUM('B1.3'!$T368:$Y368)=6,'B1.3'!E368,"")</f>
        <v/>
      </c>
      <c r="G352" t="str">
        <f>IF(SUM('B1.3'!$T368:$Y368)=6,'B1.3'!F368,"")</f>
        <v/>
      </c>
      <c r="H352" t="str">
        <f>IF(SUM('B1.3'!$T368:$Y368)=6,'B1.3'!G368,"")</f>
        <v/>
      </c>
      <c r="I352" t="str">
        <f>IF(SUM('B1.3'!$T368:$Y368)=6,'B1.3'!H368,"")</f>
        <v/>
      </c>
    </row>
    <row r="353" spans="1:9" x14ac:dyDescent="0.25">
      <c r="A353" t="str">
        <f>IF(SUM('B1.3'!T369:Y369)=6,'Angaben KH-Standort'!$D$27,"")</f>
        <v/>
      </c>
      <c r="B353" t="str">
        <f>IF(SUM('B1.3'!T369:Y369)=6,'Angaben KH-Standort'!$D$26,"")</f>
        <v/>
      </c>
      <c r="C353" t="str">
        <f>IF(SUM('B1.3'!T369:Y369)=6,'Angaben KH-Standort'!$D$13,"")</f>
        <v/>
      </c>
      <c r="D353" t="str">
        <f>IF(SUM('B1.3'!$T369:$Y369)=6,'B1.3'!C369,"")</f>
        <v/>
      </c>
      <c r="E353" t="str">
        <f>IF(SUM('B1.3'!$T369:$Y369)=6,'B1.3'!D369,"")</f>
        <v/>
      </c>
      <c r="F353" t="str">
        <f>IF(SUM('B1.3'!$T369:$Y369)=6,'B1.3'!E369,"")</f>
        <v/>
      </c>
      <c r="G353" t="str">
        <f>IF(SUM('B1.3'!$T369:$Y369)=6,'B1.3'!F369,"")</f>
        <v/>
      </c>
      <c r="H353" t="str">
        <f>IF(SUM('B1.3'!$T369:$Y369)=6,'B1.3'!G369,"")</f>
        <v/>
      </c>
      <c r="I353" t="str">
        <f>IF(SUM('B1.3'!$T369:$Y369)=6,'B1.3'!H369,"")</f>
        <v/>
      </c>
    </row>
    <row r="354" spans="1:9" x14ac:dyDescent="0.25">
      <c r="A354" t="str">
        <f>IF(SUM('B1.3'!T370:Y370)=6,'Angaben KH-Standort'!$D$27,"")</f>
        <v/>
      </c>
      <c r="B354" t="str">
        <f>IF(SUM('B1.3'!T370:Y370)=6,'Angaben KH-Standort'!$D$26,"")</f>
        <v/>
      </c>
      <c r="C354" t="str">
        <f>IF(SUM('B1.3'!T370:Y370)=6,'Angaben KH-Standort'!$D$13,"")</f>
        <v/>
      </c>
      <c r="D354" t="str">
        <f>IF(SUM('B1.3'!$T370:$Y370)=6,'B1.3'!C370,"")</f>
        <v/>
      </c>
      <c r="E354" t="str">
        <f>IF(SUM('B1.3'!$T370:$Y370)=6,'B1.3'!D370,"")</f>
        <v/>
      </c>
      <c r="F354" t="str">
        <f>IF(SUM('B1.3'!$T370:$Y370)=6,'B1.3'!E370,"")</f>
        <v/>
      </c>
      <c r="G354" t="str">
        <f>IF(SUM('B1.3'!$T370:$Y370)=6,'B1.3'!F370,"")</f>
        <v/>
      </c>
      <c r="H354" t="str">
        <f>IF(SUM('B1.3'!$T370:$Y370)=6,'B1.3'!G370,"")</f>
        <v/>
      </c>
      <c r="I354" t="str">
        <f>IF(SUM('B1.3'!$T370:$Y370)=6,'B1.3'!H370,"")</f>
        <v/>
      </c>
    </row>
    <row r="355" spans="1:9" x14ac:dyDescent="0.25">
      <c r="A355" t="str">
        <f>IF(SUM('B1.3'!T371:Y371)=6,'Angaben KH-Standort'!$D$27,"")</f>
        <v/>
      </c>
      <c r="B355" t="str">
        <f>IF(SUM('B1.3'!T371:Y371)=6,'Angaben KH-Standort'!$D$26,"")</f>
        <v/>
      </c>
      <c r="C355" t="str">
        <f>IF(SUM('B1.3'!T371:Y371)=6,'Angaben KH-Standort'!$D$13,"")</f>
        <v/>
      </c>
      <c r="D355" t="str">
        <f>IF(SUM('B1.3'!$T371:$Y371)=6,'B1.3'!C371,"")</f>
        <v/>
      </c>
      <c r="E355" t="str">
        <f>IF(SUM('B1.3'!$T371:$Y371)=6,'B1.3'!D371,"")</f>
        <v/>
      </c>
      <c r="F355" t="str">
        <f>IF(SUM('B1.3'!$T371:$Y371)=6,'B1.3'!E371,"")</f>
        <v/>
      </c>
      <c r="G355" t="str">
        <f>IF(SUM('B1.3'!$T371:$Y371)=6,'B1.3'!F371,"")</f>
        <v/>
      </c>
      <c r="H355" t="str">
        <f>IF(SUM('B1.3'!$T371:$Y371)=6,'B1.3'!G371,"")</f>
        <v/>
      </c>
      <c r="I355" t="str">
        <f>IF(SUM('B1.3'!$T371:$Y371)=6,'B1.3'!H371,"")</f>
        <v/>
      </c>
    </row>
    <row r="356" spans="1:9" x14ac:dyDescent="0.25">
      <c r="A356" t="str">
        <f>IF(SUM('B1.3'!T372:Y372)=6,'Angaben KH-Standort'!$D$27,"")</f>
        <v/>
      </c>
      <c r="B356" t="str">
        <f>IF(SUM('B1.3'!T372:Y372)=6,'Angaben KH-Standort'!$D$26,"")</f>
        <v/>
      </c>
      <c r="C356" t="str">
        <f>IF(SUM('B1.3'!T372:Y372)=6,'Angaben KH-Standort'!$D$13,"")</f>
        <v/>
      </c>
      <c r="D356" t="str">
        <f>IF(SUM('B1.3'!$T372:$Y372)=6,'B1.3'!C372,"")</f>
        <v/>
      </c>
      <c r="E356" t="str">
        <f>IF(SUM('B1.3'!$T372:$Y372)=6,'B1.3'!D372,"")</f>
        <v/>
      </c>
      <c r="F356" t="str">
        <f>IF(SUM('B1.3'!$T372:$Y372)=6,'B1.3'!E372,"")</f>
        <v/>
      </c>
      <c r="G356" t="str">
        <f>IF(SUM('B1.3'!$T372:$Y372)=6,'B1.3'!F372,"")</f>
        <v/>
      </c>
      <c r="H356" t="str">
        <f>IF(SUM('B1.3'!$T372:$Y372)=6,'B1.3'!G372,"")</f>
        <v/>
      </c>
      <c r="I356" t="str">
        <f>IF(SUM('B1.3'!$T372:$Y372)=6,'B1.3'!H372,"")</f>
        <v/>
      </c>
    </row>
    <row r="357" spans="1:9" x14ac:dyDescent="0.25">
      <c r="A357" t="str">
        <f>IF(SUM('B1.3'!T373:Y373)=6,'Angaben KH-Standort'!$D$27,"")</f>
        <v/>
      </c>
      <c r="B357" t="str">
        <f>IF(SUM('B1.3'!T373:Y373)=6,'Angaben KH-Standort'!$D$26,"")</f>
        <v/>
      </c>
      <c r="C357" t="str">
        <f>IF(SUM('B1.3'!T373:Y373)=6,'Angaben KH-Standort'!$D$13,"")</f>
        <v/>
      </c>
      <c r="D357" t="str">
        <f>IF(SUM('B1.3'!$T373:$Y373)=6,'B1.3'!C373,"")</f>
        <v/>
      </c>
      <c r="E357" t="str">
        <f>IF(SUM('B1.3'!$T373:$Y373)=6,'B1.3'!D373,"")</f>
        <v/>
      </c>
      <c r="F357" t="str">
        <f>IF(SUM('B1.3'!$T373:$Y373)=6,'B1.3'!E373,"")</f>
        <v/>
      </c>
      <c r="G357" t="str">
        <f>IF(SUM('B1.3'!$T373:$Y373)=6,'B1.3'!F373,"")</f>
        <v/>
      </c>
      <c r="H357" t="str">
        <f>IF(SUM('B1.3'!$T373:$Y373)=6,'B1.3'!G373,"")</f>
        <v/>
      </c>
      <c r="I357" t="str">
        <f>IF(SUM('B1.3'!$T373:$Y373)=6,'B1.3'!H373,"")</f>
        <v/>
      </c>
    </row>
    <row r="358" spans="1:9" x14ac:dyDescent="0.25">
      <c r="A358" t="str">
        <f>IF(SUM('B1.3'!T374:Y374)=6,'Angaben KH-Standort'!$D$27,"")</f>
        <v/>
      </c>
      <c r="B358" t="str">
        <f>IF(SUM('B1.3'!T374:Y374)=6,'Angaben KH-Standort'!$D$26,"")</f>
        <v/>
      </c>
      <c r="C358" t="str">
        <f>IF(SUM('B1.3'!T374:Y374)=6,'Angaben KH-Standort'!$D$13,"")</f>
        <v/>
      </c>
      <c r="D358" t="str">
        <f>IF(SUM('B1.3'!$T374:$Y374)=6,'B1.3'!C374,"")</f>
        <v/>
      </c>
      <c r="E358" t="str">
        <f>IF(SUM('B1.3'!$T374:$Y374)=6,'B1.3'!D374,"")</f>
        <v/>
      </c>
      <c r="F358" t="str">
        <f>IF(SUM('B1.3'!$T374:$Y374)=6,'B1.3'!E374,"")</f>
        <v/>
      </c>
      <c r="G358" t="str">
        <f>IF(SUM('B1.3'!$T374:$Y374)=6,'B1.3'!F374,"")</f>
        <v/>
      </c>
      <c r="H358" t="str">
        <f>IF(SUM('B1.3'!$T374:$Y374)=6,'B1.3'!G374,"")</f>
        <v/>
      </c>
      <c r="I358" t="str">
        <f>IF(SUM('B1.3'!$T374:$Y374)=6,'B1.3'!H374,"")</f>
        <v/>
      </c>
    </row>
    <row r="359" spans="1:9" x14ac:dyDescent="0.25">
      <c r="A359" t="str">
        <f>IF(SUM('B1.3'!T375:Y375)=6,'Angaben KH-Standort'!$D$27,"")</f>
        <v/>
      </c>
      <c r="B359" t="str">
        <f>IF(SUM('B1.3'!T375:Y375)=6,'Angaben KH-Standort'!$D$26,"")</f>
        <v/>
      </c>
      <c r="C359" t="str">
        <f>IF(SUM('B1.3'!T375:Y375)=6,'Angaben KH-Standort'!$D$13,"")</f>
        <v/>
      </c>
      <c r="D359" t="str">
        <f>IF(SUM('B1.3'!$T375:$Y375)=6,'B1.3'!C375,"")</f>
        <v/>
      </c>
      <c r="E359" t="str">
        <f>IF(SUM('B1.3'!$T375:$Y375)=6,'B1.3'!D375,"")</f>
        <v/>
      </c>
      <c r="F359" t="str">
        <f>IF(SUM('B1.3'!$T375:$Y375)=6,'B1.3'!E375,"")</f>
        <v/>
      </c>
      <c r="G359" t="str">
        <f>IF(SUM('B1.3'!$T375:$Y375)=6,'B1.3'!F375,"")</f>
        <v/>
      </c>
      <c r="H359" t="str">
        <f>IF(SUM('B1.3'!$T375:$Y375)=6,'B1.3'!G375,"")</f>
        <v/>
      </c>
      <c r="I359" t="str">
        <f>IF(SUM('B1.3'!$T375:$Y375)=6,'B1.3'!H375,"")</f>
        <v/>
      </c>
    </row>
    <row r="360" spans="1:9" x14ac:dyDescent="0.25">
      <c r="A360" t="str">
        <f>IF(SUM('B1.3'!T376:Y376)=6,'Angaben KH-Standort'!$D$27,"")</f>
        <v/>
      </c>
      <c r="B360" t="str">
        <f>IF(SUM('B1.3'!T376:Y376)=6,'Angaben KH-Standort'!$D$26,"")</f>
        <v/>
      </c>
      <c r="C360" t="str">
        <f>IF(SUM('B1.3'!T376:Y376)=6,'Angaben KH-Standort'!$D$13,"")</f>
        <v/>
      </c>
      <c r="D360" t="str">
        <f>IF(SUM('B1.3'!$T376:$Y376)=6,'B1.3'!C376,"")</f>
        <v/>
      </c>
      <c r="E360" t="str">
        <f>IF(SUM('B1.3'!$T376:$Y376)=6,'B1.3'!D376,"")</f>
        <v/>
      </c>
      <c r="F360" t="str">
        <f>IF(SUM('B1.3'!$T376:$Y376)=6,'B1.3'!E376,"")</f>
        <v/>
      </c>
      <c r="G360" t="str">
        <f>IF(SUM('B1.3'!$T376:$Y376)=6,'B1.3'!F376,"")</f>
        <v/>
      </c>
      <c r="H360" t="str">
        <f>IF(SUM('B1.3'!$T376:$Y376)=6,'B1.3'!G376,"")</f>
        <v/>
      </c>
      <c r="I360" t="str">
        <f>IF(SUM('B1.3'!$T376:$Y376)=6,'B1.3'!H376,"")</f>
        <v/>
      </c>
    </row>
    <row r="361" spans="1:9" x14ac:dyDescent="0.25">
      <c r="A361" t="str">
        <f>IF(SUM('B1.3'!T377:Y377)=6,'Angaben KH-Standort'!$D$27,"")</f>
        <v/>
      </c>
      <c r="B361" t="str">
        <f>IF(SUM('B1.3'!T377:Y377)=6,'Angaben KH-Standort'!$D$26,"")</f>
        <v/>
      </c>
      <c r="C361" t="str">
        <f>IF(SUM('B1.3'!T377:Y377)=6,'Angaben KH-Standort'!$D$13,"")</f>
        <v/>
      </c>
      <c r="D361" t="str">
        <f>IF(SUM('B1.3'!$T377:$Y377)=6,'B1.3'!C377,"")</f>
        <v/>
      </c>
      <c r="E361" t="str">
        <f>IF(SUM('B1.3'!$T377:$Y377)=6,'B1.3'!D377,"")</f>
        <v/>
      </c>
      <c r="F361" t="str">
        <f>IF(SUM('B1.3'!$T377:$Y377)=6,'B1.3'!E377,"")</f>
        <v/>
      </c>
      <c r="G361" t="str">
        <f>IF(SUM('B1.3'!$T377:$Y377)=6,'B1.3'!F377,"")</f>
        <v/>
      </c>
      <c r="H361" t="str">
        <f>IF(SUM('B1.3'!$T377:$Y377)=6,'B1.3'!G377,"")</f>
        <v/>
      </c>
      <c r="I361" t="str">
        <f>IF(SUM('B1.3'!$T377:$Y377)=6,'B1.3'!H377,"")</f>
        <v/>
      </c>
    </row>
    <row r="362" spans="1:9" x14ac:dyDescent="0.25">
      <c r="A362" t="str">
        <f>IF(SUM('B1.3'!T378:Y378)=6,'Angaben KH-Standort'!$D$27,"")</f>
        <v/>
      </c>
      <c r="B362" t="str">
        <f>IF(SUM('B1.3'!T378:Y378)=6,'Angaben KH-Standort'!$D$26,"")</f>
        <v/>
      </c>
      <c r="C362" t="str">
        <f>IF(SUM('B1.3'!T378:Y378)=6,'Angaben KH-Standort'!$D$13,"")</f>
        <v/>
      </c>
      <c r="D362" t="str">
        <f>IF(SUM('B1.3'!$T378:$Y378)=6,'B1.3'!C378,"")</f>
        <v/>
      </c>
      <c r="E362" t="str">
        <f>IF(SUM('B1.3'!$T378:$Y378)=6,'B1.3'!D378,"")</f>
        <v/>
      </c>
      <c r="F362" t="str">
        <f>IF(SUM('B1.3'!$T378:$Y378)=6,'B1.3'!E378,"")</f>
        <v/>
      </c>
      <c r="G362" t="str">
        <f>IF(SUM('B1.3'!$T378:$Y378)=6,'B1.3'!F378,"")</f>
        <v/>
      </c>
      <c r="H362" t="str">
        <f>IF(SUM('B1.3'!$T378:$Y378)=6,'B1.3'!G378,"")</f>
        <v/>
      </c>
      <c r="I362" t="str">
        <f>IF(SUM('B1.3'!$T378:$Y378)=6,'B1.3'!H378,"")</f>
        <v/>
      </c>
    </row>
    <row r="363" spans="1:9" x14ac:dyDescent="0.25">
      <c r="A363" t="str">
        <f>IF(SUM('B1.3'!T379:Y379)=6,'Angaben KH-Standort'!$D$27,"")</f>
        <v/>
      </c>
      <c r="B363" t="str">
        <f>IF(SUM('B1.3'!T379:Y379)=6,'Angaben KH-Standort'!$D$26,"")</f>
        <v/>
      </c>
      <c r="C363" t="str">
        <f>IF(SUM('B1.3'!T379:Y379)=6,'Angaben KH-Standort'!$D$13,"")</f>
        <v/>
      </c>
      <c r="D363" t="str">
        <f>IF(SUM('B1.3'!$T379:$Y379)=6,'B1.3'!C379,"")</f>
        <v/>
      </c>
      <c r="E363" t="str">
        <f>IF(SUM('B1.3'!$T379:$Y379)=6,'B1.3'!D379,"")</f>
        <v/>
      </c>
      <c r="F363" t="str">
        <f>IF(SUM('B1.3'!$T379:$Y379)=6,'B1.3'!E379,"")</f>
        <v/>
      </c>
      <c r="G363" t="str">
        <f>IF(SUM('B1.3'!$T379:$Y379)=6,'B1.3'!F379,"")</f>
        <v/>
      </c>
      <c r="H363" t="str">
        <f>IF(SUM('B1.3'!$T379:$Y379)=6,'B1.3'!G379,"")</f>
        <v/>
      </c>
      <c r="I363" t="str">
        <f>IF(SUM('B1.3'!$T379:$Y379)=6,'B1.3'!H379,"")</f>
        <v/>
      </c>
    </row>
    <row r="364" spans="1:9" x14ac:dyDescent="0.25">
      <c r="A364" t="str">
        <f>IF(SUM('B1.3'!T380:Y380)=6,'Angaben KH-Standort'!$D$27,"")</f>
        <v/>
      </c>
      <c r="B364" t="str">
        <f>IF(SUM('B1.3'!T380:Y380)=6,'Angaben KH-Standort'!$D$26,"")</f>
        <v/>
      </c>
      <c r="C364" t="str">
        <f>IF(SUM('B1.3'!T380:Y380)=6,'Angaben KH-Standort'!$D$13,"")</f>
        <v/>
      </c>
      <c r="D364" t="str">
        <f>IF(SUM('B1.3'!$T380:$Y380)=6,'B1.3'!C380,"")</f>
        <v/>
      </c>
      <c r="E364" t="str">
        <f>IF(SUM('B1.3'!$T380:$Y380)=6,'B1.3'!D380,"")</f>
        <v/>
      </c>
      <c r="F364" t="str">
        <f>IF(SUM('B1.3'!$T380:$Y380)=6,'B1.3'!E380,"")</f>
        <v/>
      </c>
      <c r="G364" t="str">
        <f>IF(SUM('B1.3'!$T380:$Y380)=6,'B1.3'!F380,"")</f>
        <v/>
      </c>
      <c r="H364" t="str">
        <f>IF(SUM('B1.3'!$T380:$Y380)=6,'B1.3'!G380,"")</f>
        <v/>
      </c>
      <c r="I364" t="str">
        <f>IF(SUM('B1.3'!$T380:$Y380)=6,'B1.3'!H380,"")</f>
        <v/>
      </c>
    </row>
    <row r="365" spans="1:9" x14ac:dyDescent="0.25">
      <c r="A365" t="str">
        <f>IF(SUM('B1.3'!T381:Y381)=6,'Angaben KH-Standort'!$D$27,"")</f>
        <v/>
      </c>
      <c r="B365" t="str">
        <f>IF(SUM('B1.3'!T381:Y381)=6,'Angaben KH-Standort'!$D$26,"")</f>
        <v/>
      </c>
      <c r="C365" t="str">
        <f>IF(SUM('B1.3'!T381:Y381)=6,'Angaben KH-Standort'!$D$13,"")</f>
        <v/>
      </c>
      <c r="D365" t="str">
        <f>IF(SUM('B1.3'!$T381:$Y381)=6,'B1.3'!C381,"")</f>
        <v/>
      </c>
      <c r="E365" t="str">
        <f>IF(SUM('B1.3'!$T381:$Y381)=6,'B1.3'!D381,"")</f>
        <v/>
      </c>
      <c r="F365" t="str">
        <f>IF(SUM('B1.3'!$T381:$Y381)=6,'B1.3'!E381,"")</f>
        <v/>
      </c>
      <c r="G365" t="str">
        <f>IF(SUM('B1.3'!$T381:$Y381)=6,'B1.3'!F381,"")</f>
        <v/>
      </c>
      <c r="H365" t="str">
        <f>IF(SUM('B1.3'!$T381:$Y381)=6,'B1.3'!G381,"")</f>
        <v/>
      </c>
      <c r="I365" t="str">
        <f>IF(SUM('B1.3'!$T381:$Y381)=6,'B1.3'!H381,"")</f>
        <v/>
      </c>
    </row>
    <row r="366" spans="1:9" x14ac:dyDescent="0.25">
      <c r="A366" t="str">
        <f>IF(SUM('B1.3'!T382:Y382)=6,'Angaben KH-Standort'!$D$27,"")</f>
        <v/>
      </c>
      <c r="B366" t="str">
        <f>IF(SUM('B1.3'!T382:Y382)=6,'Angaben KH-Standort'!$D$26,"")</f>
        <v/>
      </c>
      <c r="C366" t="str">
        <f>IF(SUM('B1.3'!T382:Y382)=6,'Angaben KH-Standort'!$D$13,"")</f>
        <v/>
      </c>
      <c r="D366" t="str">
        <f>IF(SUM('B1.3'!$T382:$Y382)=6,'B1.3'!C382,"")</f>
        <v/>
      </c>
      <c r="E366" t="str">
        <f>IF(SUM('B1.3'!$T382:$Y382)=6,'B1.3'!D382,"")</f>
        <v/>
      </c>
      <c r="F366" t="str">
        <f>IF(SUM('B1.3'!$T382:$Y382)=6,'B1.3'!E382,"")</f>
        <v/>
      </c>
      <c r="G366" t="str">
        <f>IF(SUM('B1.3'!$T382:$Y382)=6,'B1.3'!F382,"")</f>
        <v/>
      </c>
      <c r="H366" t="str">
        <f>IF(SUM('B1.3'!$T382:$Y382)=6,'B1.3'!G382,"")</f>
        <v/>
      </c>
      <c r="I366" t="str">
        <f>IF(SUM('B1.3'!$T382:$Y382)=6,'B1.3'!H382,"")</f>
        <v/>
      </c>
    </row>
    <row r="367" spans="1:9" x14ac:dyDescent="0.25">
      <c r="A367" t="str">
        <f>IF(SUM('B1.3'!T383:Y383)=6,'Angaben KH-Standort'!$D$27,"")</f>
        <v/>
      </c>
      <c r="B367" t="str">
        <f>IF(SUM('B1.3'!T383:Y383)=6,'Angaben KH-Standort'!$D$26,"")</f>
        <v/>
      </c>
      <c r="C367" t="str">
        <f>IF(SUM('B1.3'!T383:Y383)=6,'Angaben KH-Standort'!$D$13,"")</f>
        <v/>
      </c>
      <c r="D367" t="str">
        <f>IF(SUM('B1.3'!$T383:$Y383)=6,'B1.3'!C383,"")</f>
        <v/>
      </c>
      <c r="E367" t="str">
        <f>IF(SUM('B1.3'!$T383:$Y383)=6,'B1.3'!D383,"")</f>
        <v/>
      </c>
      <c r="F367" t="str">
        <f>IF(SUM('B1.3'!$T383:$Y383)=6,'B1.3'!E383,"")</f>
        <v/>
      </c>
      <c r="G367" t="str">
        <f>IF(SUM('B1.3'!$T383:$Y383)=6,'B1.3'!F383,"")</f>
        <v/>
      </c>
      <c r="H367" t="str">
        <f>IF(SUM('B1.3'!$T383:$Y383)=6,'B1.3'!G383,"")</f>
        <v/>
      </c>
      <c r="I367" t="str">
        <f>IF(SUM('B1.3'!$T383:$Y383)=6,'B1.3'!H383,"")</f>
        <v/>
      </c>
    </row>
    <row r="368" spans="1:9" x14ac:dyDescent="0.25">
      <c r="A368" t="str">
        <f>IF(SUM('B1.3'!T384:Y384)=6,'Angaben KH-Standort'!$D$27,"")</f>
        <v/>
      </c>
      <c r="B368" t="str">
        <f>IF(SUM('B1.3'!T384:Y384)=6,'Angaben KH-Standort'!$D$26,"")</f>
        <v/>
      </c>
      <c r="C368" t="str">
        <f>IF(SUM('B1.3'!T384:Y384)=6,'Angaben KH-Standort'!$D$13,"")</f>
        <v/>
      </c>
      <c r="D368" t="str">
        <f>IF(SUM('B1.3'!$T384:$Y384)=6,'B1.3'!C384,"")</f>
        <v/>
      </c>
      <c r="E368" t="str">
        <f>IF(SUM('B1.3'!$T384:$Y384)=6,'B1.3'!D384,"")</f>
        <v/>
      </c>
      <c r="F368" t="str">
        <f>IF(SUM('B1.3'!$T384:$Y384)=6,'B1.3'!E384,"")</f>
        <v/>
      </c>
      <c r="G368" t="str">
        <f>IF(SUM('B1.3'!$T384:$Y384)=6,'B1.3'!F384,"")</f>
        <v/>
      </c>
      <c r="H368" t="str">
        <f>IF(SUM('B1.3'!$T384:$Y384)=6,'B1.3'!G384,"")</f>
        <v/>
      </c>
      <c r="I368" t="str">
        <f>IF(SUM('B1.3'!$T384:$Y384)=6,'B1.3'!H384,"")</f>
        <v/>
      </c>
    </row>
    <row r="369" spans="1:9" x14ac:dyDescent="0.25">
      <c r="A369" t="str">
        <f>IF(SUM('B1.3'!T385:Y385)=6,'Angaben KH-Standort'!$D$27,"")</f>
        <v/>
      </c>
      <c r="B369" t="str">
        <f>IF(SUM('B1.3'!T385:Y385)=6,'Angaben KH-Standort'!$D$26,"")</f>
        <v/>
      </c>
      <c r="C369" t="str">
        <f>IF(SUM('B1.3'!T385:Y385)=6,'Angaben KH-Standort'!$D$13,"")</f>
        <v/>
      </c>
      <c r="D369" t="str">
        <f>IF(SUM('B1.3'!$T385:$Y385)=6,'B1.3'!C385,"")</f>
        <v/>
      </c>
      <c r="E369" t="str">
        <f>IF(SUM('B1.3'!$T385:$Y385)=6,'B1.3'!D385,"")</f>
        <v/>
      </c>
      <c r="F369" t="str">
        <f>IF(SUM('B1.3'!$T385:$Y385)=6,'B1.3'!E385,"")</f>
        <v/>
      </c>
      <c r="G369" t="str">
        <f>IF(SUM('B1.3'!$T385:$Y385)=6,'B1.3'!F385,"")</f>
        <v/>
      </c>
      <c r="H369" t="str">
        <f>IF(SUM('B1.3'!$T385:$Y385)=6,'B1.3'!G385,"")</f>
        <v/>
      </c>
      <c r="I369" t="str">
        <f>IF(SUM('B1.3'!$T385:$Y385)=6,'B1.3'!H385,"")</f>
        <v/>
      </c>
    </row>
    <row r="370" spans="1:9" x14ac:dyDescent="0.25">
      <c r="A370" t="str">
        <f>IF(SUM('B1.3'!T386:Y386)=6,'Angaben KH-Standort'!$D$27,"")</f>
        <v/>
      </c>
      <c r="B370" t="str">
        <f>IF(SUM('B1.3'!T386:Y386)=6,'Angaben KH-Standort'!$D$26,"")</f>
        <v/>
      </c>
      <c r="C370" t="str">
        <f>IF(SUM('B1.3'!T386:Y386)=6,'Angaben KH-Standort'!$D$13,"")</f>
        <v/>
      </c>
      <c r="D370" t="str">
        <f>IF(SUM('B1.3'!$T386:$Y386)=6,'B1.3'!C386,"")</f>
        <v/>
      </c>
      <c r="E370" t="str">
        <f>IF(SUM('B1.3'!$T386:$Y386)=6,'B1.3'!D386,"")</f>
        <v/>
      </c>
      <c r="F370" t="str">
        <f>IF(SUM('B1.3'!$T386:$Y386)=6,'B1.3'!E386,"")</f>
        <v/>
      </c>
      <c r="G370" t="str">
        <f>IF(SUM('B1.3'!$T386:$Y386)=6,'B1.3'!F386,"")</f>
        <v/>
      </c>
      <c r="H370" t="str">
        <f>IF(SUM('B1.3'!$T386:$Y386)=6,'B1.3'!G386,"")</f>
        <v/>
      </c>
      <c r="I370" t="str">
        <f>IF(SUM('B1.3'!$T386:$Y386)=6,'B1.3'!H386,"")</f>
        <v/>
      </c>
    </row>
    <row r="371" spans="1:9" x14ac:dyDescent="0.25">
      <c r="A371" t="str">
        <f>IF(SUM('B1.3'!T387:Y387)=6,'Angaben KH-Standort'!$D$27,"")</f>
        <v/>
      </c>
      <c r="B371" t="str">
        <f>IF(SUM('B1.3'!T387:Y387)=6,'Angaben KH-Standort'!$D$26,"")</f>
        <v/>
      </c>
      <c r="C371" t="str">
        <f>IF(SUM('B1.3'!T387:Y387)=6,'Angaben KH-Standort'!$D$13,"")</f>
        <v/>
      </c>
      <c r="D371" t="str">
        <f>IF(SUM('B1.3'!$T387:$Y387)=6,'B1.3'!C387,"")</f>
        <v/>
      </c>
      <c r="E371" t="str">
        <f>IF(SUM('B1.3'!$T387:$Y387)=6,'B1.3'!D387,"")</f>
        <v/>
      </c>
      <c r="F371" t="str">
        <f>IF(SUM('B1.3'!$T387:$Y387)=6,'B1.3'!E387,"")</f>
        <v/>
      </c>
      <c r="G371" t="str">
        <f>IF(SUM('B1.3'!$T387:$Y387)=6,'B1.3'!F387,"")</f>
        <v/>
      </c>
      <c r="H371" t="str">
        <f>IF(SUM('B1.3'!$T387:$Y387)=6,'B1.3'!G387,"")</f>
        <v/>
      </c>
      <c r="I371" t="str">
        <f>IF(SUM('B1.3'!$T387:$Y387)=6,'B1.3'!H387,"")</f>
        <v/>
      </c>
    </row>
    <row r="372" spans="1:9" x14ac:dyDescent="0.25">
      <c r="A372" t="str">
        <f>IF(SUM('B1.3'!T388:Y388)=6,'Angaben KH-Standort'!$D$27,"")</f>
        <v/>
      </c>
      <c r="B372" t="str">
        <f>IF(SUM('B1.3'!T388:Y388)=6,'Angaben KH-Standort'!$D$26,"")</f>
        <v/>
      </c>
      <c r="C372" t="str">
        <f>IF(SUM('B1.3'!T388:Y388)=6,'Angaben KH-Standort'!$D$13,"")</f>
        <v/>
      </c>
      <c r="D372" t="str">
        <f>IF(SUM('B1.3'!$T388:$Y388)=6,'B1.3'!C388,"")</f>
        <v/>
      </c>
      <c r="E372" t="str">
        <f>IF(SUM('B1.3'!$T388:$Y388)=6,'B1.3'!D388,"")</f>
        <v/>
      </c>
      <c r="F372" t="str">
        <f>IF(SUM('B1.3'!$T388:$Y388)=6,'B1.3'!E388,"")</f>
        <v/>
      </c>
      <c r="G372" t="str">
        <f>IF(SUM('B1.3'!$T388:$Y388)=6,'B1.3'!F388,"")</f>
        <v/>
      </c>
      <c r="H372" t="str">
        <f>IF(SUM('B1.3'!$T388:$Y388)=6,'B1.3'!G388,"")</f>
        <v/>
      </c>
      <c r="I372" t="str">
        <f>IF(SUM('B1.3'!$T388:$Y388)=6,'B1.3'!H388,"")</f>
        <v/>
      </c>
    </row>
    <row r="373" spans="1:9" x14ac:dyDescent="0.25">
      <c r="A373" t="str">
        <f>IF(SUM('B1.3'!T389:Y389)=6,'Angaben KH-Standort'!$D$27,"")</f>
        <v/>
      </c>
      <c r="B373" t="str">
        <f>IF(SUM('B1.3'!T389:Y389)=6,'Angaben KH-Standort'!$D$26,"")</f>
        <v/>
      </c>
      <c r="C373" t="str">
        <f>IF(SUM('B1.3'!T389:Y389)=6,'Angaben KH-Standort'!$D$13,"")</f>
        <v/>
      </c>
      <c r="D373" t="str">
        <f>IF(SUM('B1.3'!$T389:$Y389)=6,'B1.3'!C389,"")</f>
        <v/>
      </c>
      <c r="E373" t="str">
        <f>IF(SUM('B1.3'!$T389:$Y389)=6,'B1.3'!D389,"")</f>
        <v/>
      </c>
      <c r="F373" t="str">
        <f>IF(SUM('B1.3'!$T389:$Y389)=6,'B1.3'!E389,"")</f>
        <v/>
      </c>
      <c r="G373" t="str">
        <f>IF(SUM('B1.3'!$T389:$Y389)=6,'B1.3'!F389,"")</f>
        <v/>
      </c>
      <c r="H373" t="str">
        <f>IF(SUM('B1.3'!$T389:$Y389)=6,'B1.3'!G389,"")</f>
        <v/>
      </c>
      <c r="I373" t="str">
        <f>IF(SUM('B1.3'!$T389:$Y389)=6,'B1.3'!H389,"")</f>
        <v/>
      </c>
    </row>
    <row r="374" spans="1:9" x14ac:dyDescent="0.25">
      <c r="A374" t="str">
        <f>IF(SUM('B1.3'!T390:Y390)=6,'Angaben KH-Standort'!$D$27,"")</f>
        <v/>
      </c>
      <c r="B374" t="str">
        <f>IF(SUM('B1.3'!T390:Y390)=6,'Angaben KH-Standort'!$D$26,"")</f>
        <v/>
      </c>
      <c r="C374" t="str">
        <f>IF(SUM('B1.3'!T390:Y390)=6,'Angaben KH-Standort'!$D$13,"")</f>
        <v/>
      </c>
      <c r="D374" t="str">
        <f>IF(SUM('B1.3'!$T390:$Y390)=6,'B1.3'!C390,"")</f>
        <v/>
      </c>
      <c r="E374" t="str">
        <f>IF(SUM('B1.3'!$T390:$Y390)=6,'B1.3'!D390,"")</f>
        <v/>
      </c>
      <c r="F374" t="str">
        <f>IF(SUM('B1.3'!$T390:$Y390)=6,'B1.3'!E390,"")</f>
        <v/>
      </c>
      <c r="G374" t="str">
        <f>IF(SUM('B1.3'!$T390:$Y390)=6,'B1.3'!F390,"")</f>
        <v/>
      </c>
      <c r="H374" t="str">
        <f>IF(SUM('B1.3'!$T390:$Y390)=6,'B1.3'!G390,"")</f>
        <v/>
      </c>
      <c r="I374" t="str">
        <f>IF(SUM('B1.3'!$T390:$Y390)=6,'B1.3'!H390,"")</f>
        <v/>
      </c>
    </row>
    <row r="375" spans="1:9" x14ac:dyDescent="0.25">
      <c r="A375" t="str">
        <f>IF(SUM('B1.3'!T391:Y391)=6,'Angaben KH-Standort'!$D$27,"")</f>
        <v/>
      </c>
      <c r="B375" t="str">
        <f>IF(SUM('B1.3'!T391:Y391)=6,'Angaben KH-Standort'!$D$26,"")</f>
        <v/>
      </c>
      <c r="C375" t="str">
        <f>IF(SUM('B1.3'!T391:Y391)=6,'Angaben KH-Standort'!$D$13,"")</f>
        <v/>
      </c>
      <c r="D375" t="str">
        <f>IF(SUM('B1.3'!$T391:$Y391)=6,'B1.3'!C391,"")</f>
        <v/>
      </c>
      <c r="E375" t="str">
        <f>IF(SUM('B1.3'!$T391:$Y391)=6,'B1.3'!D391,"")</f>
        <v/>
      </c>
      <c r="F375" t="str">
        <f>IF(SUM('B1.3'!$T391:$Y391)=6,'B1.3'!E391,"")</f>
        <v/>
      </c>
      <c r="G375" t="str">
        <f>IF(SUM('B1.3'!$T391:$Y391)=6,'B1.3'!F391,"")</f>
        <v/>
      </c>
      <c r="H375" t="str">
        <f>IF(SUM('B1.3'!$T391:$Y391)=6,'B1.3'!G391,"")</f>
        <v/>
      </c>
      <c r="I375" t="str">
        <f>IF(SUM('B1.3'!$T391:$Y391)=6,'B1.3'!H391,"")</f>
        <v/>
      </c>
    </row>
    <row r="376" spans="1:9" x14ac:dyDescent="0.25">
      <c r="A376" t="str">
        <f>IF(SUM('B1.3'!T392:Y392)=6,'Angaben KH-Standort'!$D$27,"")</f>
        <v/>
      </c>
      <c r="B376" t="str">
        <f>IF(SUM('B1.3'!T392:Y392)=6,'Angaben KH-Standort'!$D$26,"")</f>
        <v/>
      </c>
      <c r="C376" t="str">
        <f>IF(SUM('B1.3'!T392:Y392)=6,'Angaben KH-Standort'!$D$13,"")</f>
        <v/>
      </c>
      <c r="D376" t="str">
        <f>IF(SUM('B1.3'!$T392:$Y392)=6,'B1.3'!C392,"")</f>
        <v/>
      </c>
      <c r="E376" t="str">
        <f>IF(SUM('B1.3'!$T392:$Y392)=6,'B1.3'!D392,"")</f>
        <v/>
      </c>
      <c r="F376" t="str">
        <f>IF(SUM('B1.3'!$T392:$Y392)=6,'B1.3'!E392,"")</f>
        <v/>
      </c>
      <c r="G376" t="str">
        <f>IF(SUM('B1.3'!$T392:$Y392)=6,'B1.3'!F392,"")</f>
        <v/>
      </c>
      <c r="H376" t="str">
        <f>IF(SUM('B1.3'!$T392:$Y392)=6,'B1.3'!G392,"")</f>
        <v/>
      </c>
      <c r="I376" t="str">
        <f>IF(SUM('B1.3'!$T392:$Y392)=6,'B1.3'!H392,"")</f>
        <v/>
      </c>
    </row>
    <row r="377" spans="1:9" x14ac:dyDescent="0.25">
      <c r="A377" t="str">
        <f>IF(SUM('B1.3'!T393:Y393)=6,'Angaben KH-Standort'!$D$27,"")</f>
        <v/>
      </c>
      <c r="B377" t="str">
        <f>IF(SUM('B1.3'!T393:Y393)=6,'Angaben KH-Standort'!$D$26,"")</f>
        <v/>
      </c>
      <c r="C377" t="str">
        <f>IF(SUM('B1.3'!T393:Y393)=6,'Angaben KH-Standort'!$D$13,"")</f>
        <v/>
      </c>
      <c r="D377" t="str">
        <f>IF(SUM('B1.3'!$T393:$Y393)=6,'B1.3'!C393,"")</f>
        <v/>
      </c>
      <c r="E377" t="str">
        <f>IF(SUM('B1.3'!$T393:$Y393)=6,'B1.3'!D393,"")</f>
        <v/>
      </c>
      <c r="F377" t="str">
        <f>IF(SUM('B1.3'!$T393:$Y393)=6,'B1.3'!E393,"")</f>
        <v/>
      </c>
      <c r="G377" t="str">
        <f>IF(SUM('B1.3'!$T393:$Y393)=6,'B1.3'!F393,"")</f>
        <v/>
      </c>
      <c r="H377" t="str">
        <f>IF(SUM('B1.3'!$T393:$Y393)=6,'B1.3'!G393,"")</f>
        <v/>
      </c>
      <c r="I377" t="str">
        <f>IF(SUM('B1.3'!$T393:$Y393)=6,'B1.3'!H393,"")</f>
        <v/>
      </c>
    </row>
    <row r="378" spans="1:9" x14ac:dyDescent="0.25">
      <c r="A378" t="str">
        <f>IF(SUM('B1.3'!T394:Y394)=6,'Angaben KH-Standort'!$D$27,"")</f>
        <v/>
      </c>
      <c r="B378" t="str">
        <f>IF(SUM('B1.3'!T394:Y394)=6,'Angaben KH-Standort'!$D$26,"")</f>
        <v/>
      </c>
      <c r="C378" t="str">
        <f>IF(SUM('B1.3'!T394:Y394)=6,'Angaben KH-Standort'!$D$13,"")</f>
        <v/>
      </c>
      <c r="D378" t="str">
        <f>IF(SUM('B1.3'!$T394:$Y394)=6,'B1.3'!C394,"")</f>
        <v/>
      </c>
      <c r="E378" t="str">
        <f>IF(SUM('B1.3'!$T394:$Y394)=6,'B1.3'!D394,"")</f>
        <v/>
      </c>
      <c r="F378" t="str">
        <f>IF(SUM('B1.3'!$T394:$Y394)=6,'B1.3'!E394,"")</f>
        <v/>
      </c>
      <c r="G378" t="str">
        <f>IF(SUM('B1.3'!$T394:$Y394)=6,'B1.3'!F394,"")</f>
        <v/>
      </c>
      <c r="H378" t="str">
        <f>IF(SUM('B1.3'!$T394:$Y394)=6,'B1.3'!G394,"")</f>
        <v/>
      </c>
      <c r="I378" t="str">
        <f>IF(SUM('B1.3'!$T394:$Y394)=6,'B1.3'!H394,"")</f>
        <v/>
      </c>
    </row>
    <row r="379" spans="1:9" x14ac:dyDescent="0.25">
      <c r="A379" t="str">
        <f>IF(SUM('B1.3'!T395:Y395)=6,'Angaben KH-Standort'!$D$27,"")</f>
        <v/>
      </c>
      <c r="B379" t="str">
        <f>IF(SUM('B1.3'!T395:Y395)=6,'Angaben KH-Standort'!$D$26,"")</f>
        <v/>
      </c>
      <c r="C379" t="str">
        <f>IF(SUM('B1.3'!T395:Y395)=6,'Angaben KH-Standort'!$D$13,"")</f>
        <v/>
      </c>
      <c r="D379" t="str">
        <f>IF(SUM('B1.3'!$T395:$Y395)=6,'B1.3'!C395,"")</f>
        <v/>
      </c>
      <c r="E379" t="str">
        <f>IF(SUM('B1.3'!$T395:$Y395)=6,'B1.3'!D395,"")</f>
        <v/>
      </c>
      <c r="F379" t="str">
        <f>IF(SUM('B1.3'!$T395:$Y395)=6,'B1.3'!E395,"")</f>
        <v/>
      </c>
      <c r="G379" t="str">
        <f>IF(SUM('B1.3'!$T395:$Y395)=6,'B1.3'!F395,"")</f>
        <v/>
      </c>
      <c r="H379" t="str">
        <f>IF(SUM('B1.3'!$T395:$Y395)=6,'B1.3'!G395,"")</f>
        <v/>
      </c>
      <c r="I379" t="str">
        <f>IF(SUM('B1.3'!$T395:$Y395)=6,'B1.3'!H395,"")</f>
        <v/>
      </c>
    </row>
    <row r="380" spans="1:9" x14ac:dyDescent="0.25">
      <c r="A380" t="str">
        <f>IF(SUM('B1.3'!T396:Y396)=6,'Angaben KH-Standort'!$D$27,"")</f>
        <v/>
      </c>
      <c r="B380" t="str">
        <f>IF(SUM('B1.3'!T396:Y396)=6,'Angaben KH-Standort'!$D$26,"")</f>
        <v/>
      </c>
      <c r="C380" t="str">
        <f>IF(SUM('B1.3'!T396:Y396)=6,'Angaben KH-Standort'!$D$13,"")</f>
        <v/>
      </c>
      <c r="D380" t="str">
        <f>IF(SUM('B1.3'!$T396:$Y396)=6,'B1.3'!C396,"")</f>
        <v/>
      </c>
      <c r="E380" t="str">
        <f>IF(SUM('B1.3'!$T396:$Y396)=6,'B1.3'!D396,"")</f>
        <v/>
      </c>
      <c r="F380" t="str">
        <f>IF(SUM('B1.3'!$T396:$Y396)=6,'B1.3'!E396,"")</f>
        <v/>
      </c>
      <c r="G380" t="str">
        <f>IF(SUM('B1.3'!$T396:$Y396)=6,'B1.3'!F396,"")</f>
        <v/>
      </c>
      <c r="H380" t="str">
        <f>IF(SUM('B1.3'!$T396:$Y396)=6,'B1.3'!G396,"")</f>
        <v/>
      </c>
      <c r="I380" t="str">
        <f>IF(SUM('B1.3'!$T396:$Y396)=6,'B1.3'!H396,"")</f>
        <v/>
      </c>
    </row>
    <row r="381" spans="1:9" x14ac:dyDescent="0.25">
      <c r="A381" t="str">
        <f>IF(SUM('B1.3'!T397:Y397)=6,'Angaben KH-Standort'!$D$27,"")</f>
        <v/>
      </c>
      <c r="B381" t="str">
        <f>IF(SUM('B1.3'!T397:Y397)=6,'Angaben KH-Standort'!$D$26,"")</f>
        <v/>
      </c>
      <c r="C381" t="str">
        <f>IF(SUM('B1.3'!T397:Y397)=6,'Angaben KH-Standort'!$D$13,"")</f>
        <v/>
      </c>
      <c r="D381" t="str">
        <f>IF(SUM('B1.3'!$T397:$Y397)=6,'B1.3'!C397,"")</f>
        <v/>
      </c>
      <c r="E381" t="str">
        <f>IF(SUM('B1.3'!$T397:$Y397)=6,'B1.3'!D397,"")</f>
        <v/>
      </c>
      <c r="F381" t="str">
        <f>IF(SUM('B1.3'!$T397:$Y397)=6,'B1.3'!E397,"")</f>
        <v/>
      </c>
      <c r="G381" t="str">
        <f>IF(SUM('B1.3'!$T397:$Y397)=6,'B1.3'!F397,"")</f>
        <v/>
      </c>
      <c r="H381" t="str">
        <f>IF(SUM('B1.3'!$T397:$Y397)=6,'B1.3'!G397,"")</f>
        <v/>
      </c>
      <c r="I381" t="str">
        <f>IF(SUM('B1.3'!$T397:$Y397)=6,'B1.3'!H397,"")</f>
        <v/>
      </c>
    </row>
    <row r="382" spans="1:9" x14ac:dyDescent="0.25">
      <c r="A382" t="str">
        <f>IF(SUM('B1.3'!T398:Y398)=6,'Angaben KH-Standort'!$D$27,"")</f>
        <v/>
      </c>
      <c r="B382" t="str">
        <f>IF(SUM('B1.3'!T398:Y398)=6,'Angaben KH-Standort'!$D$26,"")</f>
        <v/>
      </c>
      <c r="C382" t="str">
        <f>IF(SUM('B1.3'!T398:Y398)=6,'Angaben KH-Standort'!$D$13,"")</f>
        <v/>
      </c>
      <c r="D382" t="str">
        <f>IF(SUM('B1.3'!$T398:$Y398)=6,'B1.3'!C398,"")</f>
        <v/>
      </c>
      <c r="E382" t="str">
        <f>IF(SUM('B1.3'!$T398:$Y398)=6,'B1.3'!D398,"")</f>
        <v/>
      </c>
      <c r="F382" t="str">
        <f>IF(SUM('B1.3'!$T398:$Y398)=6,'B1.3'!E398,"")</f>
        <v/>
      </c>
      <c r="G382" t="str">
        <f>IF(SUM('B1.3'!$T398:$Y398)=6,'B1.3'!F398,"")</f>
        <v/>
      </c>
      <c r="H382" t="str">
        <f>IF(SUM('B1.3'!$T398:$Y398)=6,'B1.3'!G398,"")</f>
        <v/>
      </c>
      <c r="I382" t="str">
        <f>IF(SUM('B1.3'!$T398:$Y398)=6,'B1.3'!H398,"")</f>
        <v/>
      </c>
    </row>
    <row r="383" spans="1:9" x14ac:dyDescent="0.25">
      <c r="A383" t="str">
        <f>IF(SUM('B1.3'!T399:Y399)=6,'Angaben KH-Standort'!$D$27,"")</f>
        <v/>
      </c>
      <c r="B383" t="str">
        <f>IF(SUM('B1.3'!T399:Y399)=6,'Angaben KH-Standort'!$D$26,"")</f>
        <v/>
      </c>
      <c r="C383" t="str">
        <f>IF(SUM('B1.3'!T399:Y399)=6,'Angaben KH-Standort'!$D$13,"")</f>
        <v/>
      </c>
      <c r="D383" t="str">
        <f>IF(SUM('B1.3'!$T399:$Y399)=6,'B1.3'!C399,"")</f>
        <v/>
      </c>
      <c r="E383" t="str">
        <f>IF(SUM('B1.3'!$T399:$Y399)=6,'B1.3'!D399,"")</f>
        <v/>
      </c>
      <c r="F383" t="str">
        <f>IF(SUM('B1.3'!$T399:$Y399)=6,'B1.3'!E399,"")</f>
        <v/>
      </c>
      <c r="G383" t="str">
        <f>IF(SUM('B1.3'!$T399:$Y399)=6,'B1.3'!F399,"")</f>
        <v/>
      </c>
      <c r="H383" t="str">
        <f>IF(SUM('B1.3'!$T399:$Y399)=6,'B1.3'!G399,"")</f>
        <v/>
      </c>
      <c r="I383" t="str">
        <f>IF(SUM('B1.3'!$T399:$Y399)=6,'B1.3'!H399,"")</f>
        <v/>
      </c>
    </row>
    <row r="384" spans="1:9" x14ac:dyDescent="0.25">
      <c r="A384" t="str">
        <f>IF(SUM('B1.3'!T400:Y400)=6,'Angaben KH-Standort'!$D$27,"")</f>
        <v/>
      </c>
      <c r="B384" t="str">
        <f>IF(SUM('B1.3'!T400:Y400)=6,'Angaben KH-Standort'!$D$26,"")</f>
        <v/>
      </c>
      <c r="C384" t="str">
        <f>IF(SUM('B1.3'!T400:Y400)=6,'Angaben KH-Standort'!$D$13,"")</f>
        <v/>
      </c>
      <c r="D384" t="str">
        <f>IF(SUM('B1.3'!$T400:$Y400)=6,'B1.3'!C400,"")</f>
        <v/>
      </c>
      <c r="E384" t="str">
        <f>IF(SUM('B1.3'!$T400:$Y400)=6,'B1.3'!D400,"")</f>
        <v/>
      </c>
      <c r="F384" t="str">
        <f>IF(SUM('B1.3'!$T400:$Y400)=6,'B1.3'!E400,"")</f>
        <v/>
      </c>
      <c r="G384" t="str">
        <f>IF(SUM('B1.3'!$T400:$Y400)=6,'B1.3'!F400,"")</f>
        <v/>
      </c>
      <c r="H384" t="str">
        <f>IF(SUM('B1.3'!$T400:$Y400)=6,'B1.3'!G400,"")</f>
        <v/>
      </c>
      <c r="I384" t="str">
        <f>IF(SUM('B1.3'!$T400:$Y400)=6,'B1.3'!H400,"")</f>
        <v/>
      </c>
    </row>
    <row r="385" spans="1:9" x14ac:dyDescent="0.25">
      <c r="A385" t="str">
        <f>IF(SUM('B1.3'!T401:Y401)=6,'Angaben KH-Standort'!$D$27,"")</f>
        <v/>
      </c>
      <c r="B385" t="str">
        <f>IF(SUM('B1.3'!T401:Y401)=6,'Angaben KH-Standort'!$D$26,"")</f>
        <v/>
      </c>
      <c r="C385" t="str">
        <f>IF(SUM('B1.3'!T401:Y401)=6,'Angaben KH-Standort'!$D$13,"")</f>
        <v/>
      </c>
      <c r="D385" t="str">
        <f>IF(SUM('B1.3'!$T401:$Y401)=6,'B1.3'!C401,"")</f>
        <v/>
      </c>
      <c r="E385" t="str">
        <f>IF(SUM('B1.3'!$T401:$Y401)=6,'B1.3'!D401,"")</f>
        <v/>
      </c>
      <c r="F385" t="str">
        <f>IF(SUM('B1.3'!$T401:$Y401)=6,'B1.3'!E401,"")</f>
        <v/>
      </c>
      <c r="G385" t="str">
        <f>IF(SUM('B1.3'!$T401:$Y401)=6,'B1.3'!F401,"")</f>
        <v/>
      </c>
      <c r="H385" t="str">
        <f>IF(SUM('B1.3'!$T401:$Y401)=6,'B1.3'!G401,"")</f>
        <v/>
      </c>
      <c r="I385" t="str">
        <f>IF(SUM('B1.3'!$T401:$Y401)=6,'B1.3'!H401,"")</f>
        <v/>
      </c>
    </row>
    <row r="386" spans="1:9" x14ac:dyDescent="0.25">
      <c r="A386" t="str">
        <f>IF(SUM('B1.3'!T402:Y402)=6,'Angaben KH-Standort'!$D$27,"")</f>
        <v/>
      </c>
      <c r="B386" t="str">
        <f>IF(SUM('B1.3'!T402:Y402)=6,'Angaben KH-Standort'!$D$26,"")</f>
        <v/>
      </c>
      <c r="C386" t="str">
        <f>IF(SUM('B1.3'!T402:Y402)=6,'Angaben KH-Standort'!$D$13,"")</f>
        <v/>
      </c>
      <c r="D386" t="str">
        <f>IF(SUM('B1.3'!$T402:$Y402)=6,'B1.3'!C402,"")</f>
        <v/>
      </c>
      <c r="E386" t="str">
        <f>IF(SUM('B1.3'!$T402:$Y402)=6,'B1.3'!D402,"")</f>
        <v/>
      </c>
      <c r="F386" t="str">
        <f>IF(SUM('B1.3'!$T402:$Y402)=6,'B1.3'!E402,"")</f>
        <v/>
      </c>
      <c r="G386" t="str">
        <f>IF(SUM('B1.3'!$T402:$Y402)=6,'B1.3'!F402,"")</f>
        <v/>
      </c>
      <c r="H386" t="str">
        <f>IF(SUM('B1.3'!$T402:$Y402)=6,'B1.3'!G402,"")</f>
        <v/>
      </c>
      <c r="I386" t="str">
        <f>IF(SUM('B1.3'!$T402:$Y402)=6,'B1.3'!H402,"")</f>
        <v/>
      </c>
    </row>
    <row r="387" spans="1:9" x14ac:dyDescent="0.25">
      <c r="A387" t="str">
        <f>IF(SUM('B1.3'!T403:Y403)=6,'Angaben KH-Standort'!$D$27,"")</f>
        <v/>
      </c>
      <c r="B387" t="str">
        <f>IF(SUM('B1.3'!T403:Y403)=6,'Angaben KH-Standort'!$D$26,"")</f>
        <v/>
      </c>
      <c r="C387" t="str">
        <f>IF(SUM('B1.3'!T403:Y403)=6,'Angaben KH-Standort'!$D$13,"")</f>
        <v/>
      </c>
      <c r="D387" t="str">
        <f>IF(SUM('B1.3'!$T403:$Y403)=6,'B1.3'!C403,"")</f>
        <v/>
      </c>
      <c r="E387" t="str">
        <f>IF(SUM('B1.3'!$T403:$Y403)=6,'B1.3'!D403,"")</f>
        <v/>
      </c>
      <c r="F387" t="str">
        <f>IF(SUM('B1.3'!$T403:$Y403)=6,'B1.3'!E403,"")</f>
        <v/>
      </c>
      <c r="G387" t="str">
        <f>IF(SUM('B1.3'!$T403:$Y403)=6,'B1.3'!F403,"")</f>
        <v/>
      </c>
      <c r="H387" t="str">
        <f>IF(SUM('B1.3'!$T403:$Y403)=6,'B1.3'!G403,"")</f>
        <v/>
      </c>
      <c r="I387" t="str">
        <f>IF(SUM('B1.3'!$T403:$Y403)=6,'B1.3'!H403,"")</f>
        <v/>
      </c>
    </row>
    <row r="388" spans="1:9" x14ac:dyDescent="0.25">
      <c r="A388" t="str">
        <f>IF(SUM('B1.3'!T404:Y404)=6,'Angaben KH-Standort'!$D$27,"")</f>
        <v/>
      </c>
      <c r="B388" t="str">
        <f>IF(SUM('B1.3'!T404:Y404)=6,'Angaben KH-Standort'!$D$26,"")</f>
        <v/>
      </c>
      <c r="C388" t="str">
        <f>IF(SUM('B1.3'!T404:Y404)=6,'Angaben KH-Standort'!$D$13,"")</f>
        <v/>
      </c>
      <c r="D388" t="str">
        <f>IF(SUM('B1.3'!$T404:$Y404)=6,'B1.3'!C404,"")</f>
        <v/>
      </c>
      <c r="E388" t="str">
        <f>IF(SUM('B1.3'!$T404:$Y404)=6,'B1.3'!D404,"")</f>
        <v/>
      </c>
      <c r="F388" t="str">
        <f>IF(SUM('B1.3'!$T404:$Y404)=6,'B1.3'!E404,"")</f>
        <v/>
      </c>
      <c r="G388" t="str">
        <f>IF(SUM('B1.3'!$T404:$Y404)=6,'B1.3'!F404,"")</f>
        <v/>
      </c>
      <c r="H388" t="str">
        <f>IF(SUM('B1.3'!$T404:$Y404)=6,'B1.3'!G404,"")</f>
        <v/>
      </c>
      <c r="I388" t="str">
        <f>IF(SUM('B1.3'!$T404:$Y404)=6,'B1.3'!H404,"")</f>
        <v/>
      </c>
    </row>
    <row r="389" spans="1:9" x14ac:dyDescent="0.25">
      <c r="A389" t="str">
        <f>IF(SUM('B1.3'!T405:Y405)=6,'Angaben KH-Standort'!$D$27,"")</f>
        <v/>
      </c>
      <c r="B389" t="str">
        <f>IF(SUM('B1.3'!T405:Y405)=6,'Angaben KH-Standort'!$D$26,"")</f>
        <v/>
      </c>
      <c r="C389" t="str">
        <f>IF(SUM('B1.3'!T405:Y405)=6,'Angaben KH-Standort'!$D$13,"")</f>
        <v/>
      </c>
      <c r="D389" t="str">
        <f>IF(SUM('B1.3'!$T405:$Y405)=6,'B1.3'!C405,"")</f>
        <v/>
      </c>
      <c r="E389" t="str">
        <f>IF(SUM('B1.3'!$T405:$Y405)=6,'B1.3'!D405,"")</f>
        <v/>
      </c>
      <c r="F389" t="str">
        <f>IF(SUM('B1.3'!$T405:$Y405)=6,'B1.3'!E405,"")</f>
        <v/>
      </c>
      <c r="G389" t="str">
        <f>IF(SUM('B1.3'!$T405:$Y405)=6,'B1.3'!F405,"")</f>
        <v/>
      </c>
      <c r="H389" t="str">
        <f>IF(SUM('B1.3'!$T405:$Y405)=6,'B1.3'!G405,"")</f>
        <v/>
      </c>
      <c r="I389" t="str">
        <f>IF(SUM('B1.3'!$T405:$Y405)=6,'B1.3'!H405,"")</f>
        <v/>
      </c>
    </row>
    <row r="390" spans="1:9" x14ac:dyDescent="0.25">
      <c r="A390" t="str">
        <f>IF(SUM('B1.3'!T406:Y406)=6,'Angaben KH-Standort'!$D$27,"")</f>
        <v/>
      </c>
      <c r="B390" t="str">
        <f>IF(SUM('B1.3'!T406:Y406)=6,'Angaben KH-Standort'!$D$26,"")</f>
        <v/>
      </c>
      <c r="C390" t="str">
        <f>IF(SUM('B1.3'!T406:Y406)=6,'Angaben KH-Standort'!$D$13,"")</f>
        <v/>
      </c>
      <c r="D390" t="str">
        <f>IF(SUM('B1.3'!$T406:$Y406)=6,'B1.3'!C406,"")</f>
        <v/>
      </c>
      <c r="E390" t="str">
        <f>IF(SUM('B1.3'!$T406:$Y406)=6,'B1.3'!D406,"")</f>
        <v/>
      </c>
      <c r="F390" t="str">
        <f>IF(SUM('B1.3'!$T406:$Y406)=6,'B1.3'!E406,"")</f>
        <v/>
      </c>
      <c r="G390" t="str">
        <f>IF(SUM('B1.3'!$T406:$Y406)=6,'B1.3'!F406,"")</f>
        <v/>
      </c>
      <c r="H390" t="str">
        <f>IF(SUM('B1.3'!$T406:$Y406)=6,'B1.3'!G406,"")</f>
        <v/>
      </c>
      <c r="I390" t="str">
        <f>IF(SUM('B1.3'!$T406:$Y406)=6,'B1.3'!H406,"")</f>
        <v/>
      </c>
    </row>
    <row r="391" spans="1:9" x14ac:dyDescent="0.25">
      <c r="A391" t="str">
        <f>IF(SUM('B1.3'!T407:Y407)=6,'Angaben KH-Standort'!$D$27,"")</f>
        <v/>
      </c>
      <c r="B391" t="str">
        <f>IF(SUM('B1.3'!T407:Y407)=6,'Angaben KH-Standort'!$D$26,"")</f>
        <v/>
      </c>
      <c r="C391" t="str">
        <f>IF(SUM('B1.3'!T407:Y407)=6,'Angaben KH-Standort'!$D$13,"")</f>
        <v/>
      </c>
      <c r="D391" t="str">
        <f>IF(SUM('B1.3'!$T407:$Y407)=6,'B1.3'!C407,"")</f>
        <v/>
      </c>
      <c r="E391" t="str">
        <f>IF(SUM('B1.3'!$T407:$Y407)=6,'B1.3'!D407,"")</f>
        <v/>
      </c>
      <c r="F391" t="str">
        <f>IF(SUM('B1.3'!$T407:$Y407)=6,'B1.3'!E407,"")</f>
        <v/>
      </c>
      <c r="G391" t="str">
        <f>IF(SUM('B1.3'!$T407:$Y407)=6,'B1.3'!F407,"")</f>
        <v/>
      </c>
      <c r="H391" t="str">
        <f>IF(SUM('B1.3'!$T407:$Y407)=6,'B1.3'!G407,"")</f>
        <v/>
      </c>
      <c r="I391" t="str">
        <f>IF(SUM('B1.3'!$T407:$Y407)=6,'B1.3'!H407,"")</f>
        <v/>
      </c>
    </row>
    <row r="392" spans="1:9" x14ac:dyDescent="0.25">
      <c r="A392" t="str">
        <f>IF(SUM('B1.3'!T408:Y408)=6,'Angaben KH-Standort'!$D$27,"")</f>
        <v/>
      </c>
      <c r="B392" t="str">
        <f>IF(SUM('B1.3'!T408:Y408)=6,'Angaben KH-Standort'!$D$26,"")</f>
        <v/>
      </c>
      <c r="C392" t="str">
        <f>IF(SUM('B1.3'!T408:Y408)=6,'Angaben KH-Standort'!$D$13,"")</f>
        <v/>
      </c>
      <c r="D392" t="str">
        <f>IF(SUM('B1.3'!$T408:$Y408)=6,'B1.3'!C408,"")</f>
        <v/>
      </c>
      <c r="E392" t="str">
        <f>IF(SUM('B1.3'!$T408:$Y408)=6,'B1.3'!D408,"")</f>
        <v/>
      </c>
      <c r="F392" t="str">
        <f>IF(SUM('B1.3'!$T408:$Y408)=6,'B1.3'!E408,"")</f>
        <v/>
      </c>
      <c r="G392" t="str">
        <f>IF(SUM('B1.3'!$T408:$Y408)=6,'B1.3'!F408,"")</f>
        <v/>
      </c>
      <c r="H392" t="str">
        <f>IF(SUM('B1.3'!$T408:$Y408)=6,'B1.3'!G408,"")</f>
        <v/>
      </c>
      <c r="I392" t="str">
        <f>IF(SUM('B1.3'!$T408:$Y408)=6,'B1.3'!H408,"")</f>
        <v/>
      </c>
    </row>
    <row r="393" spans="1:9" x14ac:dyDescent="0.25">
      <c r="A393" t="str">
        <f>IF(SUM('B1.3'!T409:Y409)=6,'Angaben KH-Standort'!$D$27,"")</f>
        <v/>
      </c>
      <c r="B393" t="str">
        <f>IF(SUM('B1.3'!T409:Y409)=6,'Angaben KH-Standort'!$D$26,"")</f>
        <v/>
      </c>
      <c r="C393" t="str">
        <f>IF(SUM('B1.3'!T409:Y409)=6,'Angaben KH-Standort'!$D$13,"")</f>
        <v/>
      </c>
      <c r="D393" t="str">
        <f>IF(SUM('B1.3'!$T409:$Y409)=6,'B1.3'!C409,"")</f>
        <v/>
      </c>
      <c r="E393" t="str">
        <f>IF(SUM('B1.3'!$T409:$Y409)=6,'B1.3'!D409,"")</f>
        <v/>
      </c>
      <c r="F393" t="str">
        <f>IF(SUM('B1.3'!$T409:$Y409)=6,'B1.3'!E409,"")</f>
        <v/>
      </c>
      <c r="G393" t="str">
        <f>IF(SUM('B1.3'!$T409:$Y409)=6,'B1.3'!F409,"")</f>
        <v/>
      </c>
      <c r="H393" t="str">
        <f>IF(SUM('B1.3'!$T409:$Y409)=6,'B1.3'!G409,"")</f>
        <v/>
      </c>
      <c r="I393" t="str">
        <f>IF(SUM('B1.3'!$T409:$Y409)=6,'B1.3'!H409,"")</f>
        <v/>
      </c>
    </row>
    <row r="394" spans="1:9" x14ac:dyDescent="0.25">
      <c r="A394" t="str">
        <f>IF(SUM('B1.3'!T410:Y410)=6,'Angaben KH-Standort'!$D$27,"")</f>
        <v/>
      </c>
      <c r="B394" t="str">
        <f>IF(SUM('B1.3'!T410:Y410)=6,'Angaben KH-Standort'!$D$26,"")</f>
        <v/>
      </c>
      <c r="C394" t="str">
        <f>IF(SUM('B1.3'!T410:Y410)=6,'Angaben KH-Standort'!$D$13,"")</f>
        <v/>
      </c>
      <c r="D394" t="str">
        <f>IF(SUM('B1.3'!$T410:$Y410)=6,'B1.3'!C410,"")</f>
        <v/>
      </c>
      <c r="E394" t="str">
        <f>IF(SUM('B1.3'!$T410:$Y410)=6,'B1.3'!D410,"")</f>
        <v/>
      </c>
      <c r="F394" t="str">
        <f>IF(SUM('B1.3'!$T410:$Y410)=6,'B1.3'!E410,"")</f>
        <v/>
      </c>
      <c r="G394" t="str">
        <f>IF(SUM('B1.3'!$T410:$Y410)=6,'B1.3'!F410,"")</f>
        <v/>
      </c>
      <c r="H394" t="str">
        <f>IF(SUM('B1.3'!$T410:$Y410)=6,'B1.3'!G410,"")</f>
        <v/>
      </c>
      <c r="I394" t="str">
        <f>IF(SUM('B1.3'!$T410:$Y410)=6,'B1.3'!H410,"")</f>
        <v/>
      </c>
    </row>
    <row r="395" spans="1:9" x14ac:dyDescent="0.25">
      <c r="A395" t="str">
        <f>IF(SUM('B1.3'!T411:Y411)=6,'Angaben KH-Standort'!$D$27,"")</f>
        <v/>
      </c>
      <c r="B395" t="str">
        <f>IF(SUM('B1.3'!T411:Y411)=6,'Angaben KH-Standort'!$D$26,"")</f>
        <v/>
      </c>
      <c r="C395" t="str">
        <f>IF(SUM('B1.3'!T411:Y411)=6,'Angaben KH-Standort'!$D$13,"")</f>
        <v/>
      </c>
      <c r="D395" t="str">
        <f>IF(SUM('B1.3'!$T411:$Y411)=6,'B1.3'!C411,"")</f>
        <v/>
      </c>
      <c r="E395" t="str">
        <f>IF(SUM('B1.3'!$T411:$Y411)=6,'B1.3'!D411,"")</f>
        <v/>
      </c>
      <c r="F395" t="str">
        <f>IF(SUM('B1.3'!$T411:$Y411)=6,'B1.3'!E411,"")</f>
        <v/>
      </c>
      <c r="G395" t="str">
        <f>IF(SUM('B1.3'!$T411:$Y411)=6,'B1.3'!F411,"")</f>
        <v/>
      </c>
      <c r="H395" t="str">
        <f>IF(SUM('B1.3'!$T411:$Y411)=6,'B1.3'!G411,"")</f>
        <v/>
      </c>
      <c r="I395" t="str">
        <f>IF(SUM('B1.3'!$T411:$Y411)=6,'B1.3'!H411,"")</f>
        <v/>
      </c>
    </row>
    <row r="396" spans="1:9" x14ac:dyDescent="0.25">
      <c r="A396" t="str">
        <f>IF(SUM('B1.3'!T412:Y412)=6,'Angaben KH-Standort'!$D$27,"")</f>
        <v/>
      </c>
      <c r="B396" t="str">
        <f>IF(SUM('B1.3'!T412:Y412)=6,'Angaben KH-Standort'!$D$26,"")</f>
        <v/>
      </c>
      <c r="C396" t="str">
        <f>IF(SUM('B1.3'!T412:Y412)=6,'Angaben KH-Standort'!$D$13,"")</f>
        <v/>
      </c>
      <c r="D396" t="str">
        <f>IF(SUM('B1.3'!$T412:$Y412)=6,'B1.3'!C412,"")</f>
        <v/>
      </c>
      <c r="E396" t="str">
        <f>IF(SUM('B1.3'!$T412:$Y412)=6,'B1.3'!D412,"")</f>
        <v/>
      </c>
      <c r="F396" t="str">
        <f>IF(SUM('B1.3'!$T412:$Y412)=6,'B1.3'!E412,"")</f>
        <v/>
      </c>
      <c r="G396" t="str">
        <f>IF(SUM('B1.3'!$T412:$Y412)=6,'B1.3'!F412,"")</f>
        <v/>
      </c>
      <c r="H396" t="str">
        <f>IF(SUM('B1.3'!$T412:$Y412)=6,'B1.3'!G412,"")</f>
        <v/>
      </c>
      <c r="I396" t="str">
        <f>IF(SUM('B1.3'!$T412:$Y412)=6,'B1.3'!H412,"")</f>
        <v/>
      </c>
    </row>
    <row r="397" spans="1:9" x14ac:dyDescent="0.25">
      <c r="A397" t="str">
        <f>IF(SUM('B1.3'!T413:Y413)=6,'Angaben KH-Standort'!$D$27,"")</f>
        <v/>
      </c>
      <c r="B397" t="str">
        <f>IF(SUM('B1.3'!T413:Y413)=6,'Angaben KH-Standort'!$D$26,"")</f>
        <v/>
      </c>
      <c r="C397" t="str">
        <f>IF(SUM('B1.3'!T413:Y413)=6,'Angaben KH-Standort'!$D$13,"")</f>
        <v/>
      </c>
      <c r="D397" t="str">
        <f>IF(SUM('B1.3'!$T413:$Y413)=6,'B1.3'!C413,"")</f>
        <v/>
      </c>
      <c r="E397" t="str">
        <f>IF(SUM('B1.3'!$T413:$Y413)=6,'B1.3'!D413,"")</f>
        <v/>
      </c>
      <c r="F397" t="str">
        <f>IF(SUM('B1.3'!$T413:$Y413)=6,'B1.3'!E413,"")</f>
        <v/>
      </c>
      <c r="G397" t="str">
        <f>IF(SUM('B1.3'!$T413:$Y413)=6,'B1.3'!F413,"")</f>
        <v/>
      </c>
      <c r="H397" t="str">
        <f>IF(SUM('B1.3'!$T413:$Y413)=6,'B1.3'!G413,"")</f>
        <v/>
      </c>
      <c r="I397" t="str">
        <f>IF(SUM('B1.3'!$T413:$Y413)=6,'B1.3'!H413,"")</f>
        <v/>
      </c>
    </row>
    <row r="398" spans="1:9" x14ac:dyDescent="0.25">
      <c r="A398" t="str">
        <f>IF(SUM('B1.3'!T414:Y414)=6,'Angaben KH-Standort'!$D$27,"")</f>
        <v/>
      </c>
      <c r="B398" t="str">
        <f>IF(SUM('B1.3'!T414:Y414)=6,'Angaben KH-Standort'!$D$26,"")</f>
        <v/>
      </c>
      <c r="C398" t="str">
        <f>IF(SUM('B1.3'!T414:Y414)=6,'Angaben KH-Standort'!$D$13,"")</f>
        <v/>
      </c>
      <c r="D398" t="str">
        <f>IF(SUM('B1.3'!$T414:$Y414)=6,'B1.3'!C414,"")</f>
        <v/>
      </c>
      <c r="E398" t="str">
        <f>IF(SUM('B1.3'!$T414:$Y414)=6,'B1.3'!D414,"")</f>
        <v/>
      </c>
      <c r="F398" t="str">
        <f>IF(SUM('B1.3'!$T414:$Y414)=6,'B1.3'!E414,"")</f>
        <v/>
      </c>
      <c r="G398" t="str">
        <f>IF(SUM('B1.3'!$T414:$Y414)=6,'B1.3'!F414,"")</f>
        <v/>
      </c>
      <c r="H398" t="str">
        <f>IF(SUM('B1.3'!$T414:$Y414)=6,'B1.3'!G414,"")</f>
        <v/>
      </c>
      <c r="I398" t="str">
        <f>IF(SUM('B1.3'!$T414:$Y414)=6,'B1.3'!H414,"")</f>
        <v/>
      </c>
    </row>
    <row r="399" spans="1:9" x14ac:dyDescent="0.25">
      <c r="A399" t="str">
        <f>IF(SUM('B1.3'!T415:Y415)=6,'Angaben KH-Standort'!$D$27,"")</f>
        <v/>
      </c>
      <c r="B399" t="str">
        <f>IF(SUM('B1.3'!T415:Y415)=6,'Angaben KH-Standort'!$D$26,"")</f>
        <v/>
      </c>
      <c r="C399" t="str">
        <f>IF(SUM('B1.3'!T415:Y415)=6,'Angaben KH-Standort'!$D$13,"")</f>
        <v/>
      </c>
      <c r="D399" t="str">
        <f>IF(SUM('B1.3'!$T415:$Y415)=6,'B1.3'!C415,"")</f>
        <v/>
      </c>
      <c r="E399" t="str">
        <f>IF(SUM('B1.3'!$T415:$Y415)=6,'B1.3'!D415,"")</f>
        <v/>
      </c>
      <c r="F399" t="str">
        <f>IF(SUM('B1.3'!$T415:$Y415)=6,'B1.3'!E415,"")</f>
        <v/>
      </c>
      <c r="G399" t="str">
        <f>IF(SUM('B1.3'!$T415:$Y415)=6,'B1.3'!F415,"")</f>
        <v/>
      </c>
      <c r="H399" t="str">
        <f>IF(SUM('B1.3'!$T415:$Y415)=6,'B1.3'!G415,"")</f>
        <v/>
      </c>
      <c r="I399" t="str">
        <f>IF(SUM('B1.3'!$T415:$Y415)=6,'B1.3'!H415,"")</f>
        <v/>
      </c>
    </row>
    <row r="400" spans="1:9" x14ac:dyDescent="0.25">
      <c r="A400" t="str">
        <f>IF(SUM('B1.3'!T416:Y416)=6,'Angaben KH-Standort'!$D$27,"")</f>
        <v/>
      </c>
      <c r="B400" t="str">
        <f>IF(SUM('B1.3'!T416:Y416)=6,'Angaben KH-Standort'!$D$26,"")</f>
        <v/>
      </c>
      <c r="C400" t="str">
        <f>IF(SUM('B1.3'!T416:Y416)=6,'Angaben KH-Standort'!$D$13,"")</f>
        <v/>
      </c>
      <c r="D400" t="str">
        <f>IF(SUM('B1.3'!$T416:$Y416)=6,'B1.3'!C416,"")</f>
        <v/>
      </c>
      <c r="E400" t="str">
        <f>IF(SUM('B1.3'!$T416:$Y416)=6,'B1.3'!D416,"")</f>
        <v/>
      </c>
      <c r="F400" t="str">
        <f>IF(SUM('B1.3'!$T416:$Y416)=6,'B1.3'!E416,"")</f>
        <v/>
      </c>
      <c r="G400" t="str">
        <f>IF(SUM('B1.3'!$T416:$Y416)=6,'B1.3'!F416,"")</f>
        <v/>
      </c>
      <c r="H400" t="str">
        <f>IF(SUM('B1.3'!$T416:$Y416)=6,'B1.3'!G416,"")</f>
        <v/>
      </c>
      <c r="I400" t="str">
        <f>IF(SUM('B1.3'!$T416:$Y416)=6,'B1.3'!H416,"")</f>
        <v/>
      </c>
    </row>
    <row r="401" spans="1:9" x14ac:dyDescent="0.25">
      <c r="A401" t="str">
        <f>IF(SUM('B1.3'!T417:Y417)=6,'Angaben KH-Standort'!$D$27,"")</f>
        <v/>
      </c>
      <c r="B401" t="str">
        <f>IF(SUM('B1.3'!T417:Y417)=6,'Angaben KH-Standort'!$D$26,"")</f>
        <v/>
      </c>
      <c r="C401" t="str">
        <f>IF(SUM('B1.3'!T417:Y417)=6,'Angaben KH-Standort'!$D$13,"")</f>
        <v/>
      </c>
      <c r="D401" t="str">
        <f>IF(SUM('B1.3'!$T417:$Y417)=6,'B1.3'!C417,"")</f>
        <v/>
      </c>
      <c r="E401" t="str">
        <f>IF(SUM('B1.3'!$T417:$Y417)=6,'B1.3'!D417,"")</f>
        <v/>
      </c>
      <c r="F401" t="str">
        <f>IF(SUM('B1.3'!$T417:$Y417)=6,'B1.3'!E417,"")</f>
        <v/>
      </c>
      <c r="G401" t="str">
        <f>IF(SUM('B1.3'!$T417:$Y417)=6,'B1.3'!F417,"")</f>
        <v/>
      </c>
      <c r="H401" t="str">
        <f>IF(SUM('B1.3'!$T417:$Y417)=6,'B1.3'!G417,"")</f>
        <v/>
      </c>
      <c r="I401" t="str">
        <f>IF(SUM('B1.3'!$T417:$Y417)=6,'B1.3'!H417,"")</f>
        <v/>
      </c>
    </row>
    <row r="402" spans="1:9" x14ac:dyDescent="0.25">
      <c r="A402" t="str">
        <f>IF(SUM('B1.3'!T418:Y418)=6,'Angaben KH-Standort'!$D$27,"")</f>
        <v/>
      </c>
      <c r="B402" t="str">
        <f>IF(SUM('B1.3'!T418:Y418)=6,'Angaben KH-Standort'!$D$26,"")</f>
        <v/>
      </c>
      <c r="C402" t="str">
        <f>IF(SUM('B1.3'!T418:Y418)=6,'Angaben KH-Standort'!$D$13,"")</f>
        <v/>
      </c>
      <c r="D402" t="str">
        <f>IF(SUM('B1.3'!$T418:$Y418)=6,'B1.3'!C418,"")</f>
        <v/>
      </c>
      <c r="E402" t="str">
        <f>IF(SUM('B1.3'!$T418:$Y418)=6,'B1.3'!D418,"")</f>
        <v/>
      </c>
      <c r="F402" t="str">
        <f>IF(SUM('B1.3'!$T418:$Y418)=6,'B1.3'!E418,"")</f>
        <v/>
      </c>
      <c r="G402" t="str">
        <f>IF(SUM('B1.3'!$T418:$Y418)=6,'B1.3'!F418,"")</f>
        <v/>
      </c>
      <c r="H402" t="str">
        <f>IF(SUM('B1.3'!$T418:$Y418)=6,'B1.3'!G418,"")</f>
        <v/>
      </c>
      <c r="I402" t="str">
        <f>IF(SUM('B1.3'!$T418:$Y418)=6,'B1.3'!H418,"")</f>
        <v/>
      </c>
    </row>
    <row r="403" spans="1:9" x14ac:dyDescent="0.25">
      <c r="A403" t="str">
        <f>IF(SUM('B1.3'!T419:Y419)=6,'Angaben KH-Standort'!$D$27,"")</f>
        <v/>
      </c>
      <c r="B403" t="str">
        <f>IF(SUM('B1.3'!T419:Y419)=6,'Angaben KH-Standort'!$D$26,"")</f>
        <v/>
      </c>
      <c r="C403" t="str">
        <f>IF(SUM('B1.3'!T419:Y419)=6,'Angaben KH-Standort'!$D$13,"")</f>
        <v/>
      </c>
      <c r="D403" t="str">
        <f>IF(SUM('B1.3'!$T419:$Y419)=6,'B1.3'!C419,"")</f>
        <v/>
      </c>
      <c r="E403" t="str">
        <f>IF(SUM('B1.3'!$T419:$Y419)=6,'B1.3'!D419,"")</f>
        <v/>
      </c>
      <c r="F403" t="str">
        <f>IF(SUM('B1.3'!$T419:$Y419)=6,'B1.3'!E419,"")</f>
        <v/>
      </c>
      <c r="G403" t="str">
        <f>IF(SUM('B1.3'!$T419:$Y419)=6,'B1.3'!F419,"")</f>
        <v/>
      </c>
      <c r="H403" t="str">
        <f>IF(SUM('B1.3'!$T419:$Y419)=6,'B1.3'!G419,"")</f>
        <v/>
      </c>
      <c r="I403" t="str">
        <f>IF(SUM('B1.3'!$T419:$Y419)=6,'B1.3'!H419,"")</f>
        <v/>
      </c>
    </row>
    <row r="404" spans="1:9" x14ac:dyDescent="0.25">
      <c r="A404" t="str">
        <f>IF(SUM('B1.3'!T420:Y420)=6,'Angaben KH-Standort'!$D$27,"")</f>
        <v/>
      </c>
      <c r="B404" t="str">
        <f>IF(SUM('B1.3'!T420:Y420)=6,'Angaben KH-Standort'!$D$26,"")</f>
        <v/>
      </c>
      <c r="C404" t="str">
        <f>IF(SUM('B1.3'!T420:Y420)=6,'Angaben KH-Standort'!$D$13,"")</f>
        <v/>
      </c>
      <c r="D404" t="str">
        <f>IF(SUM('B1.3'!$T420:$Y420)=6,'B1.3'!C420,"")</f>
        <v/>
      </c>
      <c r="E404" t="str">
        <f>IF(SUM('B1.3'!$T420:$Y420)=6,'B1.3'!D420,"")</f>
        <v/>
      </c>
      <c r="F404" t="str">
        <f>IF(SUM('B1.3'!$T420:$Y420)=6,'B1.3'!E420,"")</f>
        <v/>
      </c>
      <c r="G404" t="str">
        <f>IF(SUM('B1.3'!$T420:$Y420)=6,'B1.3'!F420,"")</f>
        <v/>
      </c>
      <c r="H404" t="str">
        <f>IF(SUM('B1.3'!$T420:$Y420)=6,'B1.3'!G420,"")</f>
        <v/>
      </c>
      <c r="I404" t="str">
        <f>IF(SUM('B1.3'!$T420:$Y420)=6,'B1.3'!H420,"")</f>
        <v/>
      </c>
    </row>
    <row r="405" spans="1:9" x14ac:dyDescent="0.25">
      <c r="A405" t="str">
        <f>IF(SUM('B1.3'!T421:Y421)=6,'Angaben KH-Standort'!$D$27,"")</f>
        <v/>
      </c>
      <c r="B405" t="str">
        <f>IF(SUM('B1.3'!T421:Y421)=6,'Angaben KH-Standort'!$D$26,"")</f>
        <v/>
      </c>
      <c r="C405" t="str">
        <f>IF(SUM('B1.3'!T421:Y421)=6,'Angaben KH-Standort'!$D$13,"")</f>
        <v/>
      </c>
      <c r="D405" t="str">
        <f>IF(SUM('B1.3'!$T421:$Y421)=6,'B1.3'!C421,"")</f>
        <v/>
      </c>
      <c r="E405" t="str">
        <f>IF(SUM('B1.3'!$T421:$Y421)=6,'B1.3'!D421,"")</f>
        <v/>
      </c>
      <c r="F405" t="str">
        <f>IF(SUM('B1.3'!$T421:$Y421)=6,'B1.3'!E421,"")</f>
        <v/>
      </c>
      <c r="G405" t="str">
        <f>IF(SUM('B1.3'!$T421:$Y421)=6,'B1.3'!F421,"")</f>
        <v/>
      </c>
      <c r="H405" t="str">
        <f>IF(SUM('B1.3'!$T421:$Y421)=6,'B1.3'!G421,"")</f>
        <v/>
      </c>
      <c r="I405" t="str">
        <f>IF(SUM('B1.3'!$T421:$Y421)=6,'B1.3'!H421,"")</f>
        <v/>
      </c>
    </row>
    <row r="406" spans="1:9" x14ac:dyDescent="0.25">
      <c r="A406" t="str">
        <f>IF(SUM('B1.3'!T422:Y422)=6,'Angaben KH-Standort'!$D$27,"")</f>
        <v/>
      </c>
      <c r="B406" t="str">
        <f>IF(SUM('B1.3'!T422:Y422)=6,'Angaben KH-Standort'!$D$26,"")</f>
        <v/>
      </c>
      <c r="C406" t="str">
        <f>IF(SUM('B1.3'!T422:Y422)=6,'Angaben KH-Standort'!$D$13,"")</f>
        <v/>
      </c>
      <c r="D406" t="str">
        <f>IF(SUM('B1.3'!$T422:$Y422)=6,'B1.3'!C422,"")</f>
        <v/>
      </c>
      <c r="E406" t="str">
        <f>IF(SUM('B1.3'!$T422:$Y422)=6,'B1.3'!D422,"")</f>
        <v/>
      </c>
      <c r="F406" t="str">
        <f>IF(SUM('B1.3'!$T422:$Y422)=6,'B1.3'!E422,"")</f>
        <v/>
      </c>
      <c r="G406" t="str">
        <f>IF(SUM('B1.3'!$T422:$Y422)=6,'B1.3'!F422,"")</f>
        <v/>
      </c>
      <c r="H406" t="str">
        <f>IF(SUM('B1.3'!$T422:$Y422)=6,'B1.3'!G422,"")</f>
        <v/>
      </c>
      <c r="I406" t="str">
        <f>IF(SUM('B1.3'!$T422:$Y422)=6,'B1.3'!H422,"")</f>
        <v/>
      </c>
    </row>
    <row r="407" spans="1:9" x14ac:dyDescent="0.25">
      <c r="A407" t="str">
        <f>IF(SUM('B1.3'!T423:Y423)=6,'Angaben KH-Standort'!$D$27,"")</f>
        <v/>
      </c>
      <c r="B407" t="str">
        <f>IF(SUM('B1.3'!T423:Y423)=6,'Angaben KH-Standort'!$D$26,"")</f>
        <v/>
      </c>
      <c r="C407" t="str">
        <f>IF(SUM('B1.3'!T423:Y423)=6,'Angaben KH-Standort'!$D$13,"")</f>
        <v/>
      </c>
      <c r="D407" t="str">
        <f>IF(SUM('B1.3'!$T423:$Y423)=6,'B1.3'!C423,"")</f>
        <v/>
      </c>
      <c r="E407" t="str">
        <f>IF(SUM('B1.3'!$T423:$Y423)=6,'B1.3'!D423,"")</f>
        <v/>
      </c>
      <c r="F407" t="str">
        <f>IF(SUM('B1.3'!$T423:$Y423)=6,'B1.3'!E423,"")</f>
        <v/>
      </c>
      <c r="G407" t="str">
        <f>IF(SUM('B1.3'!$T423:$Y423)=6,'B1.3'!F423,"")</f>
        <v/>
      </c>
      <c r="H407" t="str">
        <f>IF(SUM('B1.3'!$T423:$Y423)=6,'B1.3'!G423,"")</f>
        <v/>
      </c>
      <c r="I407" t="str">
        <f>IF(SUM('B1.3'!$T423:$Y423)=6,'B1.3'!H423,"")</f>
        <v/>
      </c>
    </row>
    <row r="408" spans="1:9" x14ac:dyDescent="0.25">
      <c r="A408" t="str">
        <f>IF(SUM('B1.3'!T424:Y424)=6,'Angaben KH-Standort'!$D$27,"")</f>
        <v/>
      </c>
      <c r="B408" t="str">
        <f>IF(SUM('B1.3'!T424:Y424)=6,'Angaben KH-Standort'!$D$26,"")</f>
        <v/>
      </c>
      <c r="C408" t="str">
        <f>IF(SUM('B1.3'!T424:Y424)=6,'Angaben KH-Standort'!$D$13,"")</f>
        <v/>
      </c>
      <c r="D408" t="str">
        <f>IF(SUM('B1.3'!$T424:$Y424)=6,'B1.3'!C424,"")</f>
        <v/>
      </c>
      <c r="E408" t="str">
        <f>IF(SUM('B1.3'!$T424:$Y424)=6,'B1.3'!D424,"")</f>
        <v/>
      </c>
      <c r="F408" t="str">
        <f>IF(SUM('B1.3'!$T424:$Y424)=6,'B1.3'!E424,"")</f>
        <v/>
      </c>
      <c r="G408" t="str">
        <f>IF(SUM('B1.3'!$T424:$Y424)=6,'B1.3'!F424,"")</f>
        <v/>
      </c>
      <c r="H408" t="str">
        <f>IF(SUM('B1.3'!$T424:$Y424)=6,'B1.3'!G424,"")</f>
        <v/>
      </c>
      <c r="I408" t="str">
        <f>IF(SUM('B1.3'!$T424:$Y424)=6,'B1.3'!H424,"")</f>
        <v/>
      </c>
    </row>
    <row r="409" spans="1:9" x14ac:dyDescent="0.25">
      <c r="A409" t="str">
        <f>IF(SUM('B1.3'!T425:Y425)=6,'Angaben KH-Standort'!$D$27,"")</f>
        <v/>
      </c>
      <c r="B409" t="str">
        <f>IF(SUM('B1.3'!T425:Y425)=6,'Angaben KH-Standort'!$D$26,"")</f>
        <v/>
      </c>
      <c r="C409" t="str">
        <f>IF(SUM('B1.3'!T425:Y425)=6,'Angaben KH-Standort'!$D$13,"")</f>
        <v/>
      </c>
      <c r="D409" t="str">
        <f>IF(SUM('B1.3'!$T425:$Y425)=6,'B1.3'!C425,"")</f>
        <v/>
      </c>
      <c r="E409" t="str">
        <f>IF(SUM('B1.3'!$T425:$Y425)=6,'B1.3'!D425,"")</f>
        <v/>
      </c>
      <c r="F409" t="str">
        <f>IF(SUM('B1.3'!$T425:$Y425)=6,'B1.3'!E425,"")</f>
        <v/>
      </c>
      <c r="G409" t="str">
        <f>IF(SUM('B1.3'!$T425:$Y425)=6,'B1.3'!F425,"")</f>
        <v/>
      </c>
      <c r="H409" t="str">
        <f>IF(SUM('B1.3'!$T425:$Y425)=6,'B1.3'!G425,"")</f>
        <v/>
      </c>
      <c r="I409" t="str">
        <f>IF(SUM('B1.3'!$T425:$Y425)=6,'B1.3'!H425,"")</f>
        <v/>
      </c>
    </row>
    <row r="410" spans="1:9" x14ac:dyDescent="0.25">
      <c r="A410" t="str">
        <f>IF(SUM('B1.3'!T426:Y426)=6,'Angaben KH-Standort'!$D$27,"")</f>
        <v/>
      </c>
      <c r="B410" t="str">
        <f>IF(SUM('B1.3'!T426:Y426)=6,'Angaben KH-Standort'!$D$26,"")</f>
        <v/>
      </c>
      <c r="C410" t="str">
        <f>IF(SUM('B1.3'!T426:Y426)=6,'Angaben KH-Standort'!$D$13,"")</f>
        <v/>
      </c>
      <c r="D410" t="str">
        <f>IF(SUM('B1.3'!$T426:$Y426)=6,'B1.3'!C426,"")</f>
        <v/>
      </c>
      <c r="E410" t="str">
        <f>IF(SUM('B1.3'!$T426:$Y426)=6,'B1.3'!D426,"")</f>
        <v/>
      </c>
      <c r="F410" t="str">
        <f>IF(SUM('B1.3'!$T426:$Y426)=6,'B1.3'!E426,"")</f>
        <v/>
      </c>
      <c r="G410" t="str">
        <f>IF(SUM('B1.3'!$T426:$Y426)=6,'B1.3'!F426,"")</f>
        <v/>
      </c>
      <c r="H410" t="str">
        <f>IF(SUM('B1.3'!$T426:$Y426)=6,'B1.3'!G426,"")</f>
        <v/>
      </c>
      <c r="I410" t="str">
        <f>IF(SUM('B1.3'!$T426:$Y426)=6,'B1.3'!H426,"")</f>
        <v/>
      </c>
    </row>
    <row r="411" spans="1:9" x14ac:dyDescent="0.25">
      <c r="A411" t="str">
        <f>IF(SUM('B1.3'!T427:Y427)=6,'Angaben KH-Standort'!$D$27,"")</f>
        <v/>
      </c>
      <c r="B411" t="str">
        <f>IF(SUM('B1.3'!T427:Y427)=6,'Angaben KH-Standort'!$D$26,"")</f>
        <v/>
      </c>
      <c r="C411" t="str">
        <f>IF(SUM('B1.3'!T427:Y427)=6,'Angaben KH-Standort'!$D$13,"")</f>
        <v/>
      </c>
      <c r="D411" t="str">
        <f>IF(SUM('B1.3'!$T427:$Y427)=6,'B1.3'!C427,"")</f>
        <v/>
      </c>
      <c r="E411" t="str">
        <f>IF(SUM('B1.3'!$T427:$Y427)=6,'B1.3'!D427,"")</f>
        <v/>
      </c>
      <c r="F411" t="str">
        <f>IF(SUM('B1.3'!$T427:$Y427)=6,'B1.3'!E427,"")</f>
        <v/>
      </c>
      <c r="G411" t="str">
        <f>IF(SUM('B1.3'!$T427:$Y427)=6,'B1.3'!F427,"")</f>
        <v/>
      </c>
      <c r="H411" t="str">
        <f>IF(SUM('B1.3'!$T427:$Y427)=6,'B1.3'!G427,"")</f>
        <v/>
      </c>
      <c r="I411" t="str">
        <f>IF(SUM('B1.3'!$T427:$Y427)=6,'B1.3'!H427,"")</f>
        <v/>
      </c>
    </row>
    <row r="412" spans="1:9" x14ac:dyDescent="0.25">
      <c r="A412" t="str">
        <f>IF(SUM('B1.3'!T428:Y428)=6,'Angaben KH-Standort'!$D$27,"")</f>
        <v/>
      </c>
      <c r="B412" t="str">
        <f>IF(SUM('B1.3'!T428:Y428)=6,'Angaben KH-Standort'!$D$26,"")</f>
        <v/>
      </c>
      <c r="C412" t="str">
        <f>IF(SUM('B1.3'!T428:Y428)=6,'Angaben KH-Standort'!$D$13,"")</f>
        <v/>
      </c>
      <c r="D412" t="str">
        <f>IF(SUM('B1.3'!$T428:$Y428)=6,'B1.3'!C428,"")</f>
        <v/>
      </c>
      <c r="E412" t="str">
        <f>IF(SUM('B1.3'!$T428:$Y428)=6,'B1.3'!D428,"")</f>
        <v/>
      </c>
      <c r="F412" t="str">
        <f>IF(SUM('B1.3'!$T428:$Y428)=6,'B1.3'!E428,"")</f>
        <v/>
      </c>
      <c r="G412" t="str">
        <f>IF(SUM('B1.3'!$T428:$Y428)=6,'B1.3'!F428,"")</f>
        <v/>
      </c>
      <c r="H412" t="str">
        <f>IF(SUM('B1.3'!$T428:$Y428)=6,'B1.3'!G428,"")</f>
        <v/>
      </c>
      <c r="I412" t="str">
        <f>IF(SUM('B1.3'!$T428:$Y428)=6,'B1.3'!H428,"")</f>
        <v/>
      </c>
    </row>
    <row r="413" spans="1:9" x14ac:dyDescent="0.25">
      <c r="A413" t="str">
        <f>IF(SUM('B1.3'!T429:Y429)=6,'Angaben KH-Standort'!$D$27,"")</f>
        <v/>
      </c>
      <c r="B413" t="str">
        <f>IF(SUM('B1.3'!T429:Y429)=6,'Angaben KH-Standort'!$D$26,"")</f>
        <v/>
      </c>
      <c r="C413" t="str">
        <f>IF(SUM('B1.3'!T429:Y429)=6,'Angaben KH-Standort'!$D$13,"")</f>
        <v/>
      </c>
      <c r="D413" t="str">
        <f>IF(SUM('B1.3'!$T429:$Y429)=6,'B1.3'!C429,"")</f>
        <v/>
      </c>
      <c r="E413" t="str">
        <f>IF(SUM('B1.3'!$T429:$Y429)=6,'B1.3'!D429,"")</f>
        <v/>
      </c>
      <c r="F413" t="str">
        <f>IF(SUM('B1.3'!$T429:$Y429)=6,'B1.3'!E429,"")</f>
        <v/>
      </c>
      <c r="G413" t="str">
        <f>IF(SUM('B1.3'!$T429:$Y429)=6,'B1.3'!F429,"")</f>
        <v/>
      </c>
      <c r="H413" t="str">
        <f>IF(SUM('B1.3'!$T429:$Y429)=6,'B1.3'!G429,"")</f>
        <v/>
      </c>
      <c r="I413" t="str">
        <f>IF(SUM('B1.3'!$T429:$Y429)=6,'B1.3'!H429,"")</f>
        <v/>
      </c>
    </row>
    <row r="414" spans="1:9" x14ac:dyDescent="0.25">
      <c r="A414" t="str">
        <f>IF(SUM('B1.3'!T430:Y430)=6,'Angaben KH-Standort'!$D$27,"")</f>
        <v/>
      </c>
      <c r="B414" t="str">
        <f>IF(SUM('B1.3'!T430:Y430)=6,'Angaben KH-Standort'!$D$26,"")</f>
        <v/>
      </c>
      <c r="C414" t="str">
        <f>IF(SUM('B1.3'!T430:Y430)=6,'Angaben KH-Standort'!$D$13,"")</f>
        <v/>
      </c>
      <c r="D414" t="str">
        <f>IF(SUM('B1.3'!$T430:$Y430)=6,'B1.3'!C430,"")</f>
        <v/>
      </c>
      <c r="E414" t="str">
        <f>IF(SUM('B1.3'!$T430:$Y430)=6,'B1.3'!D430,"")</f>
        <v/>
      </c>
      <c r="F414" t="str">
        <f>IF(SUM('B1.3'!$T430:$Y430)=6,'B1.3'!E430,"")</f>
        <v/>
      </c>
      <c r="G414" t="str">
        <f>IF(SUM('B1.3'!$T430:$Y430)=6,'B1.3'!F430,"")</f>
        <v/>
      </c>
      <c r="H414" t="str">
        <f>IF(SUM('B1.3'!$T430:$Y430)=6,'B1.3'!G430,"")</f>
        <v/>
      </c>
      <c r="I414" t="str">
        <f>IF(SUM('B1.3'!$T430:$Y430)=6,'B1.3'!H430,"")</f>
        <v/>
      </c>
    </row>
    <row r="415" spans="1:9" x14ac:dyDescent="0.25">
      <c r="A415" t="str">
        <f>IF(SUM('B1.3'!T431:Y431)=6,'Angaben KH-Standort'!$D$27,"")</f>
        <v/>
      </c>
      <c r="B415" t="str">
        <f>IF(SUM('B1.3'!T431:Y431)=6,'Angaben KH-Standort'!$D$26,"")</f>
        <v/>
      </c>
      <c r="C415" t="str">
        <f>IF(SUM('B1.3'!T431:Y431)=6,'Angaben KH-Standort'!$D$13,"")</f>
        <v/>
      </c>
      <c r="D415" t="str">
        <f>IF(SUM('B1.3'!$T431:$Y431)=6,'B1.3'!C431,"")</f>
        <v/>
      </c>
      <c r="E415" t="str">
        <f>IF(SUM('B1.3'!$T431:$Y431)=6,'B1.3'!D431,"")</f>
        <v/>
      </c>
      <c r="F415" t="str">
        <f>IF(SUM('B1.3'!$T431:$Y431)=6,'B1.3'!E431,"")</f>
        <v/>
      </c>
      <c r="G415" t="str">
        <f>IF(SUM('B1.3'!$T431:$Y431)=6,'B1.3'!F431,"")</f>
        <v/>
      </c>
      <c r="H415" t="str">
        <f>IF(SUM('B1.3'!$T431:$Y431)=6,'B1.3'!G431,"")</f>
        <v/>
      </c>
      <c r="I415" t="str">
        <f>IF(SUM('B1.3'!$T431:$Y431)=6,'B1.3'!H431,"")</f>
        <v/>
      </c>
    </row>
    <row r="416" spans="1:9" x14ac:dyDescent="0.25">
      <c r="A416" t="str">
        <f>IF(SUM('B1.3'!T432:Y432)=6,'Angaben KH-Standort'!$D$27,"")</f>
        <v/>
      </c>
      <c r="B416" t="str">
        <f>IF(SUM('B1.3'!T432:Y432)=6,'Angaben KH-Standort'!$D$26,"")</f>
        <v/>
      </c>
      <c r="C416" t="str">
        <f>IF(SUM('B1.3'!T432:Y432)=6,'Angaben KH-Standort'!$D$13,"")</f>
        <v/>
      </c>
      <c r="D416" t="str">
        <f>IF(SUM('B1.3'!$T432:$Y432)=6,'B1.3'!C432,"")</f>
        <v/>
      </c>
      <c r="E416" t="str">
        <f>IF(SUM('B1.3'!$T432:$Y432)=6,'B1.3'!D432,"")</f>
        <v/>
      </c>
      <c r="F416" t="str">
        <f>IF(SUM('B1.3'!$T432:$Y432)=6,'B1.3'!E432,"")</f>
        <v/>
      </c>
      <c r="G416" t="str">
        <f>IF(SUM('B1.3'!$T432:$Y432)=6,'B1.3'!F432,"")</f>
        <v/>
      </c>
      <c r="H416" t="str">
        <f>IF(SUM('B1.3'!$T432:$Y432)=6,'B1.3'!G432,"")</f>
        <v/>
      </c>
      <c r="I416" t="str">
        <f>IF(SUM('B1.3'!$T432:$Y432)=6,'B1.3'!H432,"")</f>
        <v/>
      </c>
    </row>
    <row r="417" spans="1:9" x14ac:dyDescent="0.25">
      <c r="A417" t="str">
        <f>IF(SUM('B1.3'!T433:Y433)=6,'Angaben KH-Standort'!$D$27,"")</f>
        <v/>
      </c>
      <c r="B417" t="str">
        <f>IF(SUM('B1.3'!T433:Y433)=6,'Angaben KH-Standort'!$D$26,"")</f>
        <v/>
      </c>
      <c r="C417" t="str">
        <f>IF(SUM('B1.3'!T433:Y433)=6,'Angaben KH-Standort'!$D$13,"")</f>
        <v/>
      </c>
      <c r="D417" t="str">
        <f>IF(SUM('B1.3'!$T433:$Y433)=6,'B1.3'!C433,"")</f>
        <v/>
      </c>
      <c r="E417" t="str">
        <f>IF(SUM('B1.3'!$T433:$Y433)=6,'B1.3'!D433,"")</f>
        <v/>
      </c>
      <c r="F417" t="str">
        <f>IF(SUM('B1.3'!$T433:$Y433)=6,'B1.3'!E433,"")</f>
        <v/>
      </c>
      <c r="G417" t="str">
        <f>IF(SUM('B1.3'!$T433:$Y433)=6,'B1.3'!F433,"")</f>
        <v/>
      </c>
      <c r="H417" t="str">
        <f>IF(SUM('B1.3'!$T433:$Y433)=6,'B1.3'!G433,"")</f>
        <v/>
      </c>
      <c r="I417" t="str">
        <f>IF(SUM('B1.3'!$T433:$Y433)=6,'B1.3'!H433,"")</f>
        <v/>
      </c>
    </row>
    <row r="418" spans="1:9" x14ac:dyDescent="0.25">
      <c r="A418" t="str">
        <f>IF(SUM('B1.3'!T434:Y434)=6,'Angaben KH-Standort'!$D$27,"")</f>
        <v/>
      </c>
      <c r="B418" t="str">
        <f>IF(SUM('B1.3'!T434:Y434)=6,'Angaben KH-Standort'!$D$26,"")</f>
        <v/>
      </c>
      <c r="C418" t="str">
        <f>IF(SUM('B1.3'!T434:Y434)=6,'Angaben KH-Standort'!$D$13,"")</f>
        <v/>
      </c>
      <c r="D418" t="str">
        <f>IF(SUM('B1.3'!$T434:$Y434)=6,'B1.3'!C434,"")</f>
        <v/>
      </c>
      <c r="E418" t="str">
        <f>IF(SUM('B1.3'!$T434:$Y434)=6,'B1.3'!D434,"")</f>
        <v/>
      </c>
      <c r="F418" t="str">
        <f>IF(SUM('B1.3'!$T434:$Y434)=6,'B1.3'!E434,"")</f>
        <v/>
      </c>
      <c r="G418" t="str">
        <f>IF(SUM('B1.3'!$T434:$Y434)=6,'B1.3'!F434,"")</f>
        <v/>
      </c>
      <c r="H418" t="str">
        <f>IF(SUM('B1.3'!$T434:$Y434)=6,'B1.3'!G434,"")</f>
        <v/>
      </c>
      <c r="I418" t="str">
        <f>IF(SUM('B1.3'!$T434:$Y434)=6,'B1.3'!H434,"")</f>
        <v/>
      </c>
    </row>
    <row r="419" spans="1:9" x14ac:dyDescent="0.25">
      <c r="A419" t="str">
        <f>IF(SUM('B1.3'!T435:Y435)=6,'Angaben KH-Standort'!$D$27,"")</f>
        <v/>
      </c>
      <c r="B419" t="str">
        <f>IF(SUM('B1.3'!T435:Y435)=6,'Angaben KH-Standort'!$D$26,"")</f>
        <v/>
      </c>
      <c r="C419" t="str">
        <f>IF(SUM('B1.3'!T435:Y435)=6,'Angaben KH-Standort'!$D$13,"")</f>
        <v/>
      </c>
      <c r="D419" t="str">
        <f>IF(SUM('B1.3'!$T435:$Y435)=6,'B1.3'!C435,"")</f>
        <v/>
      </c>
      <c r="E419" t="str">
        <f>IF(SUM('B1.3'!$T435:$Y435)=6,'B1.3'!D435,"")</f>
        <v/>
      </c>
      <c r="F419" t="str">
        <f>IF(SUM('B1.3'!$T435:$Y435)=6,'B1.3'!E435,"")</f>
        <v/>
      </c>
      <c r="G419" t="str">
        <f>IF(SUM('B1.3'!$T435:$Y435)=6,'B1.3'!F435,"")</f>
        <v/>
      </c>
      <c r="H419" t="str">
        <f>IF(SUM('B1.3'!$T435:$Y435)=6,'B1.3'!G435,"")</f>
        <v/>
      </c>
      <c r="I419" t="str">
        <f>IF(SUM('B1.3'!$T435:$Y435)=6,'B1.3'!H435,"")</f>
        <v/>
      </c>
    </row>
    <row r="420" spans="1:9" x14ac:dyDescent="0.25">
      <c r="A420" t="str">
        <f>IF(SUM('B1.3'!T436:Y436)=6,'Angaben KH-Standort'!$D$27,"")</f>
        <v/>
      </c>
      <c r="B420" t="str">
        <f>IF(SUM('B1.3'!T436:Y436)=6,'Angaben KH-Standort'!$D$26,"")</f>
        <v/>
      </c>
      <c r="C420" t="str">
        <f>IF(SUM('B1.3'!T436:Y436)=6,'Angaben KH-Standort'!$D$13,"")</f>
        <v/>
      </c>
      <c r="D420" t="str">
        <f>IF(SUM('B1.3'!$T436:$Y436)=6,'B1.3'!C436,"")</f>
        <v/>
      </c>
      <c r="E420" t="str">
        <f>IF(SUM('B1.3'!$T436:$Y436)=6,'B1.3'!D436,"")</f>
        <v/>
      </c>
      <c r="F420" t="str">
        <f>IF(SUM('B1.3'!$T436:$Y436)=6,'B1.3'!E436,"")</f>
        <v/>
      </c>
      <c r="G420" t="str">
        <f>IF(SUM('B1.3'!$T436:$Y436)=6,'B1.3'!F436,"")</f>
        <v/>
      </c>
      <c r="H420" t="str">
        <f>IF(SUM('B1.3'!$T436:$Y436)=6,'B1.3'!G436,"")</f>
        <v/>
      </c>
      <c r="I420" t="str">
        <f>IF(SUM('B1.3'!$T436:$Y436)=6,'B1.3'!H436,"")</f>
        <v/>
      </c>
    </row>
    <row r="421" spans="1:9" x14ac:dyDescent="0.25">
      <c r="A421" t="str">
        <f>IF(SUM('B1.3'!T437:Y437)=6,'Angaben KH-Standort'!$D$27,"")</f>
        <v/>
      </c>
      <c r="B421" t="str">
        <f>IF(SUM('B1.3'!T437:Y437)=6,'Angaben KH-Standort'!$D$26,"")</f>
        <v/>
      </c>
      <c r="C421" t="str">
        <f>IF(SUM('B1.3'!T437:Y437)=6,'Angaben KH-Standort'!$D$13,"")</f>
        <v/>
      </c>
      <c r="D421" t="str">
        <f>IF(SUM('B1.3'!$T437:$Y437)=6,'B1.3'!C437,"")</f>
        <v/>
      </c>
      <c r="E421" t="str">
        <f>IF(SUM('B1.3'!$T437:$Y437)=6,'B1.3'!D437,"")</f>
        <v/>
      </c>
      <c r="F421" t="str">
        <f>IF(SUM('B1.3'!$T437:$Y437)=6,'B1.3'!E437,"")</f>
        <v/>
      </c>
      <c r="G421" t="str">
        <f>IF(SUM('B1.3'!$T437:$Y437)=6,'B1.3'!F437,"")</f>
        <v/>
      </c>
      <c r="H421" t="str">
        <f>IF(SUM('B1.3'!$T437:$Y437)=6,'B1.3'!G437,"")</f>
        <v/>
      </c>
      <c r="I421" t="str">
        <f>IF(SUM('B1.3'!$T437:$Y437)=6,'B1.3'!H437,"")</f>
        <v/>
      </c>
    </row>
    <row r="422" spans="1:9" x14ac:dyDescent="0.25">
      <c r="A422" t="str">
        <f>IF(SUM('B1.3'!T438:Y438)=6,'Angaben KH-Standort'!$D$27,"")</f>
        <v/>
      </c>
      <c r="B422" t="str">
        <f>IF(SUM('B1.3'!T438:Y438)=6,'Angaben KH-Standort'!$D$26,"")</f>
        <v/>
      </c>
      <c r="C422" t="str">
        <f>IF(SUM('B1.3'!T438:Y438)=6,'Angaben KH-Standort'!$D$13,"")</f>
        <v/>
      </c>
      <c r="D422" t="str">
        <f>IF(SUM('B1.3'!$T438:$Y438)=6,'B1.3'!C438,"")</f>
        <v/>
      </c>
      <c r="E422" t="str">
        <f>IF(SUM('B1.3'!$T438:$Y438)=6,'B1.3'!D438,"")</f>
        <v/>
      </c>
      <c r="F422" t="str">
        <f>IF(SUM('B1.3'!$T438:$Y438)=6,'B1.3'!E438,"")</f>
        <v/>
      </c>
      <c r="G422" t="str">
        <f>IF(SUM('B1.3'!$T438:$Y438)=6,'B1.3'!F438,"")</f>
        <v/>
      </c>
      <c r="H422" t="str">
        <f>IF(SUM('B1.3'!$T438:$Y438)=6,'B1.3'!G438,"")</f>
        <v/>
      </c>
      <c r="I422" t="str">
        <f>IF(SUM('B1.3'!$T438:$Y438)=6,'B1.3'!H438,"")</f>
        <v/>
      </c>
    </row>
    <row r="423" spans="1:9" x14ac:dyDescent="0.25">
      <c r="A423" t="str">
        <f>IF(SUM('B1.3'!T439:Y439)=6,'Angaben KH-Standort'!$D$27,"")</f>
        <v/>
      </c>
      <c r="B423" t="str">
        <f>IF(SUM('B1.3'!T439:Y439)=6,'Angaben KH-Standort'!$D$26,"")</f>
        <v/>
      </c>
      <c r="C423" t="str">
        <f>IF(SUM('B1.3'!T439:Y439)=6,'Angaben KH-Standort'!$D$13,"")</f>
        <v/>
      </c>
      <c r="D423" t="str">
        <f>IF(SUM('B1.3'!$T439:$Y439)=6,'B1.3'!C439,"")</f>
        <v/>
      </c>
      <c r="E423" t="str">
        <f>IF(SUM('B1.3'!$T439:$Y439)=6,'B1.3'!D439,"")</f>
        <v/>
      </c>
      <c r="F423" t="str">
        <f>IF(SUM('B1.3'!$T439:$Y439)=6,'B1.3'!E439,"")</f>
        <v/>
      </c>
      <c r="G423" t="str">
        <f>IF(SUM('B1.3'!$T439:$Y439)=6,'B1.3'!F439,"")</f>
        <v/>
      </c>
      <c r="H423" t="str">
        <f>IF(SUM('B1.3'!$T439:$Y439)=6,'B1.3'!G439,"")</f>
        <v/>
      </c>
      <c r="I423" t="str">
        <f>IF(SUM('B1.3'!$T439:$Y439)=6,'B1.3'!H439,"")</f>
        <v/>
      </c>
    </row>
    <row r="424" spans="1:9" x14ac:dyDescent="0.25">
      <c r="A424" t="str">
        <f>IF(SUM('B1.3'!T440:Y440)=6,'Angaben KH-Standort'!$D$27,"")</f>
        <v/>
      </c>
      <c r="B424" t="str">
        <f>IF(SUM('B1.3'!T440:Y440)=6,'Angaben KH-Standort'!$D$26,"")</f>
        <v/>
      </c>
      <c r="C424" t="str">
        <f>IF(SUM('B1.3'!T440:Y440)=6,'Angaben KH-Standort'!$D$13,"")</f>
        <v/>
      </c>
      <c r="D424" t="str">
        <f>IF(SUM('B1.3'!$T440:$Y440)=6,'B1.3'!C440,"")</f>
        <v/>
      </c>
      <c r="E424" t="str">
        <f>IF(SUM('B1.3'!$T440:$Y440)=6,'B1.3'!D440,"")</f>
        <v/>
      </c>
      <c r="F424" t="str">
        <f>IF(SUM('B1.3'!$T440:$Y440)=6,'B1.3'!E440,"")</f>
        <v/>
      </c>
      <c r="G424" t="str">
        <f>IF(SUM('B1.3'!$T440:$Y440)=6,'B1.3'!F440,"")</f>
        <v/>
      </c>
      <c r="H424" t="str">
        <f>IF(SUM('B1.3'!$T440:$Y440)=6,'B1.3'!G440,"")</f>
        <v/>
      </c>
      <c r="I424" t="str">
        <f>IF(SUM('B1.3'!$T440:$Y440)=6,'B1.3'!H440,"")</f>
        <v/>
      </c>
    </row>
    <row r="425" spans="1:9" x14ac:dyDescent="0.25">
      <c r="A425" t="str">
        <f>IF(SUM('B1.3'!T441:Y441)=6,'Angaben KH-Standort'!$D$27,"")</f>
        <v/>
      </c>
      <c r="B425" t="str">
        <f>IF(SUM('B1.3'!T441:Y441)=6,'Angaben KH-Standort'!$D$26,"")</f>
        <v/>
      </c>
      <c r="C425" t="str">
        <f>IF(SUM('B1.3'!T441:Y441)=6,'Angaben KH-Standort'!$D$13,"")</f>
        <v/>
      </c>
      <c r="D425" t="str">
        <f>IF(SUM('B1.3'!$T441:$Y441)=6,'B1.3'!C441,"")</f>
        <v/>
      </c>
      <c r="E425" t="str">
        <f>IF(SUM('B1.3'!$T441:$Y441)=6,'B1.3'!D441,"")</f>
        <v/>
      </c>
      <c r="F425" t="str">
        <f>IF(SUM('B1.3'!$T441:$Y441)=6,'B1.3'!E441,"")</f>
        <v/>
      </c>
      <c r="G425" t="str">
        <f>IF(SUM('B1.3'!$T441:$Y441)=6,'B1.3'!F441,"")</f>
        <v/>
      </c>
      <c r="H425" t="str">
        <f>IF(SUM('B1.3'!$T441:$Y441)=6,'B1.3'!G441,"")</f>
        <v/>
      </c>
      <c r="I425" t="str">
        <f>IF(SUM('B1.3'!$T441:$Y441)=6,'B1.3'!H441,"")</f>
        <v/>
      </c>
    </row>
    <row r="426" spans="1:9" x14ac:dyDescent="0.25">
      <c r="A426" t="str">
        <f>IF(SUM('B1.3'!T442:Y442)=6,'Angaben KH-Standort'!$D$27,"")</f>
        <v/>
      </c>
      <c r="B426" t="str">
        <f>IF(SUM('B1.3'!T442:Y442)=6,'Angaben KH-Standort'!$D$26,"")</f>
        <v/>
      </c>
      <c r="C426" t="str">
        <f>IF(SUM('B1.3'!T442:Y442)=6,'Angaben KH-Standort'!$D$13,"")</f>
        <v/>
      </c>
      <c r="D426" t="str">
        <f>IF(SUM('B1.3'!$T442:$Y442)=6,'B1.3'!C442,"")</f>
        <v/>
      </c>
      <c r="E426" t="str">
        <f>IF(SUM('B1.3'!$T442:$Y442)=6,'B1.3'!D442,"")</f>
        <v/>
      </c>
      <c r="F426" t="str">
        <f>IF(SUM('B1.3'!$T442:$Y442)=6,'B1.3'!E442,"")</f>
        <v/>
      </c>
      <c r="G426" t="str">
        <f>IF(SUM('B1.3'!$T442:$Y442)=6,'B1.3'!F442,"")</f>
        <v/>
      </c>
      <c r="H426" t="str">
        <f>IF(SUM('B1.3'!$T442:$Y442)=6,'B1.3'!G442,"")</f>
        <v/>
      </c>
      <c r="I426" t="str">
        <f>IF(SUM('B1.3'!$T442:$Y442)=6,'B1.3'!H442,"")</f>
        <v/>
      </c>
    </row>
    <row r="427" spans="1:9" x14ac:dyDescent="0.25">
      <c r="A427" t="str">
        <f>IF(SUM('B1.3'!T443:Y443)=6,'Angaben KH-Standort'!$D$27,"")</f>
        <v/>
      </c>
      <c r="B427" t="str">
        <f>IF(SUM('B1.3'!T443:Y443)=6,'Angaben KH-Standort'!$D$26,"")</f>
        <v/>
      </c>
      <c r="C427" t="str">
        <f>IF(SUM('B1.3'!T443:Y443)=6,'Angaben KH-Standort'!$D$13,"")</f>
        <v/>
      </c>
      <c r="D427" t="str">
        <f>IF(SUM('B1.3'!$T443:$Y443)=6,'B1.3'!C443,"")</f>
        <v/>
      </c>
      <c r="E427" t="str">
        <f>IF(SUM('B1.3'!$T443:$Y443)=6,'B1.3'!D443,"")</f>
        <v/>
      </c>
      <c r="F427" t="str">
        <f>IF(SUM('B1.3'!$T443:$Y443)=6,'B1.3'!E443,"")</f>
        <v/>
      </c>
      <c r="G427" t="str">
        <f>IF(SUM('B1.3'!$T443:$Y443)=6,'B1.3'!F443,"")</f>
        <v/>
      </c>
      <c r="H427" t="str">
        <f>IF(SUM('B1.3'!$T443:$Y443)=6,'B1.3'!G443,"")</f>
        <v/>
      </c>
      <c r="I427" t="str">
        <f>IF(SUM('B1.3'!$T443:$Y443)=6,'B1.3'!H443,"")</f>
        <v/>
      </c>
    </row>
    <row r="428" spans="1:9" x14ac:dyDescent="0.25">
      <c r="A428" t="str">
        <f>IF(SUM('B1.3'!T444:Y444)=6,'Angaben KH-Standort'!$D$27,"")</f>
        <v/>
      </c>
      <c r="B428" t="str">
        <f>IF(SUM('B1.3'!T444:Y444)=6,'Angaben KH-Standort'!$D$26,"")</f>
        <v/>
      </c>
      <c r="C428" t="str">
        <f>IF(SUM('B1.3'!T444:Y444)=6,'Angaben KH-Standort'!$D$13,"")</f>
        <v/>
      </c>
      <c r="D428" t="str">
        <f>IF(SUM('B1.3'!$T444:$Y444)=6,'B1.3'!C444,"")</f>
        <v/>
      </c>
      <c r="E428" t="str">
        <f>IF(SUM('B1.3'!$T444:$Y444)=6,'B1.3'!D444,"")</f>
        <v/>
      </c>
      <c r="F428" t="str">
        <f>IF(SUM('B1.3'!$T444:$Y444)=6,'B1.3'!E444,"")</f>
        <v/>
      </c>
      <c r="G428" t="str">
        <f>IF(SUM('B1.3'!$T444:$Y444)=6,'B1.3'!F444,"")</f>
        <v/>
      </c>
      <c r="H428" t="str">
        <f>IF(SUM('B1.3'!$T444:$Y444)=6,'B1.3'!G444,"")</f>
        <v/>
      </c>
      <c r="I428" t="str">
        <f>IF(SUM('B1.3'!$T444:$Y444)=6,'B1.3'!H444,"")</f>
        <v/>
      </c>
    </row>
    <row r="429" spans="1:9" x14ac:dyDescent="0.25">
      <c r="A429" t="str">
        <f>IF(SUM('B1.3'!T445:Y445)=6,'Angaben KH-Standort'!$D$27,"")</f>
        <v/>
      </c>
      <c r="B429" t="str">
        <f>IF(SUM('B1.3'!T445:Y445)=6,'Angaben KH-Standort'!$D$26,"")</f>
        <v/>
      </c>
      <c r="C429" t="str">
        <f>IF(SUM('B1.3'!T445:Y445)=6,'Angaben KH-Standort'!$D$13,"")</f>
        <v/>
      </c>
      <c r="D429" t="str">
        <f>IF(SUM('B1.3'!$T445:$Y445)=6,'B1.3'!C445,"")</f>
        <v/>
      </c>
      <c r="E429" t="str">
        <f>IF(SUM('B1.3'!$T445:$Y445)=6,'B1.3'!D445,"")</f>
        <v/>
      </c>
      <c r="F429" t="str">
        <f>IF(SUM('B1.3'!$T445:$Y445)=6,'B1.3'!E445,"")</f>
        <v/>
      </c>
      <c r="G429" t="str">
        <f>IF(SUM('B1.3'!$T445:$Y445)=6,'B1.3'!F445,"")</f>
        <v/>
      </c>
      <c r="H429" t="str">
        <f>IF(SUM('B1.3'!$T445:$Y445)=6,'B1.3'!G445,"")</f>
        <v/>
      </c>
      <c r="I429" t="str">
        <f>IF(SUM('B1.3'!$T445:$Y445)=6,'B1.3'!H445,"")</f>
        <v/>
      </c>
    </row>
    <row r="430" spans="1:9" x14ac:dyDescent="0.25">
      <c r="A430" t="str">
        <f>IF(SUM('B1.3'!T446:Y446)=6,'Angaben KH-Standort'!$D$27,"")</f>
        <v/>
      </c>
      <c r="B430" t="str">
        <f>IF(SUM('B1.3'!T446:Y446)=6,'Angaben KH-Standort'!$D$26,"")</f>
        <v/>
      </c>
      <c r="C430" t="str">
        <f>IF(SUM('B1.3'!T446:Y446)=6,'Angaben KH-Standort'!$D$13,"")</f>
        <v/>
      </c>
      <c r="D430" t="str">
        <f>IF(SUM('B1.3'!$T446:$Y446)=6,'B1.3'!C446,"")</f>
        <v/>
      </c>
      <c r="E430" t="str">
        <f>IF(SUM('B1.3'!$T446:$Y446)=6,'B1.3'!D446,"")</f>
        <v/>
      </c>
      <c r="F430" t="str">
        <f>IF(SUM('B1.3'!$T446:$Y446)=6,'B1.3'!E446,"")</f>
        <v/>
      </c>
      <c r="G430" t="str">
        <f>IF(SUM('B1.3'!$T446:$Y446)=6,'B1.3'!F446,"")</f>
        <v/>
      </c>
      <c r="H430" t="str">
        <f>IF(SUM('B1.3'!$T446:$Y446)=6,'B1.3'!G446,"")</f>
        <v/>
      </c>
      <c r="I430" t="str">
        <f>IF(SUM('B1.3'!$T446:$Y446)=6,'B1.3'!H446,"")</f>
        <v/>
      </c>
    </row>
    <row r="431" spans="1:9" x14ac:dyDescent="0.25">
      <c r="A431" t="str">
        <f>IF(SUM('B1.3'!T447:Y447)=6,'Angaben KH-Standort'!$D$27,"")</f>
        <v/>
      </c>
      <c r="B431" t="str">
        <f>IF(SUM('B1.3'!T447:Y447)=6,'Angaben KH-Standort'!$D$26,"")</f>
        <v/>
      </c>
      <c r="C431" t="str">
        <f>IF(SUM('B1.3'!T447:Y447)=6,'Angaben KH-Standort'!$D$13,"")</f>
        <v/>
      </c>
      <c r="D431" t="str">
        <f>IF(SUM('B1.3'!$T447:$Y447)=6,'B1.3'!C447,"")</f>
        <v/>
      </c>
      <c r="E431" t="str">
        <f>IF(SUM('B1.3'!$T447:$Y447)=6,'B1.3'!D447,"")</f>
        <v/>
      </c>
      <c r="F431" t="str">
        <f>IF(SUM('B1.3'!$T447:$Y447)=6,'B1.3'!E447,"")</f>
        <v/>
      </c>
      <c r="G431" t="str">
        <f>IF(SUM('B1.3'!$T447:$Y447)=6,'B1.3'!F447,"")</f>
        <v/>
      </c>
      <c r="H431" t="str">
        <f>IF(SUM('B1.3'!$T447:$Y447)=6,'B1.3'!G447,"")</f>
        <v/>
      </c>
      <c r="I431" t="str">
        <f>IF(SUM('B1.3'!$T447:$Y447)=6,'B1.3'!H447,"")</f>
        <v/>
      </c>
    </row>
    <row r="432" spans="1:9" x14ac:dyDescent="0.25">
      <c r="A432" t="str">
        <f>IF(SUM('B1.3'!T448:Y448)=6,'Angaben KH-Standort'!$D$27,"")</f>
        <v/>
      </c>
      <c r="B432" t="str">
        <f>IF(SUM('B1.3'!T448:Y448)=6,'Angaben KH-Standort'!$D$26,"")</f>
        <v/>
      </c>
      <c r="C432" t="str">
        <f>IF(SUM('B1.3'!T448:Y448)=6,'Angaben KH-Standort'!$D$13,"")</f>
        <v/>
      </c>
      <c r="D432" t="str">
        <f>IF(SUM('B1.3'!$T448:$Y448)=6,'B1.3'!C448,"")</f>
        <v/>
      </c>
      <c r="E432" t="str">
        <f>IF(SUM('B1.3'!$T448:$Y448)=6,'B1.3'!D448,"")</f>
        <v/>
      </c>
      <c r="F432" t="str">
        <f>IF(SUM('B1.3'!$T448:$Y448)=6,'B1.3'!E448,"")</f>
        <v/>
      </c>
      <c r="G432" t="str">
        <f>IF(SUM('B1.3'!$T448:$Y448)=6,'B1.3'!F448,"")</f>
        <v/>
      </c>
      <c r="H432" t="str">
        <f>IF(SUM('B1.3'!$T448:$Y448)=6,'B1.3'!G448,"")</f>
        <v/>
      </c>
      <c r="I432" t="str">
        <f>IF(SUM('B1.3'!$T448:$Y448)=6,'B1.3'!H448,"")</f>
        <v/>
      </c>
    </row>
    <row r="433" spans="1:9" x14ac:dyDescent="0.25">
      <c r="A433" t="str">
        <f>IF(SUM('B1.3'!T449:Y449)=6,'Angaben KH-Standort'!$D$27,"")</f>
        <v/>
      </c>
      <c r="B433" t="str">
        <f>IF(SUM('B1.3'!T449:Y449)=6,'Angaben KH-Standort'!$D$26,"")</f>
        <v/>
      </c>
      <c r="C433" t="str">
        <f>IF(SUM('B1.3'!T449:Y449)=6,'Angaben KH-Standort'!$D$13,"")</f>
        <v/>
      </c>
      <c r="D433" t="str">
        <f>IF(SUM('B1.3'!$T449:$Y449)=6,'B1.3'!C449,"")</f>
        <v/>
      </c>
      <c r="E433" t="str">
        <f>IF(SUM('B1.3'!$T449:$Y449)=6,'B1.3'!D449,"")</f>
        <v/>
      </c>
      <c r="F433" t="str">
        <f>IF(SUM('B1.3'!$T449:$Y449)=6,'B1.3'!E449,"")</f>
        <v/>
      </c>
      <c r="G433" t="str">
        <f>IF(SUM('B1.3'!$T449:$Y449)=6,'B1.3'!F449,"")</f>
        <v/>
      </c>
      <c r="H433" t="str">
        <f>IF(SUM('B1.3'!$T449:$Y449)=6,'B1.3'!G449,"")</f>
        <v/>
      </c>
      <c r="I433" t="str">
        <f>IF(SUM('B1.3'!$T449:$Y449)=6,'B1.3'!H449,"")</f>
        <v/>
      </c>
    </row>
    <row r="434" spans="1:9" x14ac:dyDescent="0.25">
      <c r="A434" t="str">
        <f>IF(SUM('B1.3'!T450:Y450)=6,'Angaben KH-Standort'!$D$27,"")</f>
        <v/>
      </c>
      <c r="B434" t="str">
        <f>IF(SUM('B1.3'!T450:Y450)=6,'Angaben KH-Standort'!$D$26,"")</f>
        <v/>
      </c>
      <c r="C434" t="str">
        <f>IF(SUM('B1.3'!T450:Y450)=6,'Angaben KH-Standort'!$D$13,"")</f>
        <v/>
      </c>
      <c r="D434" t="str">
        <f>IF(SUM('B1.3'!$T450:$Y450)=6,'B1.3'!C450,"")</f>
        <v/>
      </c>
      <c r="E434" t="str">
        <f>IF(SUM('B1.3'!$T450:$Y450)=6,'B1.3'!D450,"")</f>
        <v/>
      </c>
      <c r="F434" t="str">
        <f>IF(SUM('B1.3'!$T450:$Y450)=6,'B1.3'!E450,"")</f>
        <v/>
      </c>
      <c r="G434" t="str">
        <f>IF(SUM('B1.3'!$T450:$Y450)=6,'B1.3'!F450,"")</f>
        <v/>
      </c>
      <c r="H434" t="str">
        <f>IF(SUM('B1.3'!$T450:$Y450)=6,'B1.3'!G450,"")</f>
        <v/>
      </c>
      <c r="I434" t="str">
        <f>IF(SUM('B1.3'!$T450:$Y450)=6,'B1.3'!H450,"")</f>
        <v/>
      </c>
    </row>
    <row r="435" spans="1:9" x14ac:dyDescent="0.25">
      <c r="A435" t="str">
        <f>IF(SUM('B1.3'!T451:Y451)=6,'Angaben KH-Standort'!$D$27,"")</f>
        <v/>
      </c>
      <c r="B435" t="str">
        <f>IF(SUM('B1.3'!T451:Y451)=6,'Angaben KH-Standort'!$D$26,"")</f>
        <v/>
      </c>
      <c r="C435" t="str">
        <f>IF(SUM('B1.3'!T451:Y451)=6,'Angaben KH-Standort'!$D$13,"")</f>
        <v/>
      </c>
      <c r="D435" t="str">
        <f>IF(SUM('B1.3'!$T451:$Y451)=6,'B1.3'!C451,"")</f>
        <v/>
      </c>
      <c r="E435" t="str">
        <f>IF(SUM('B1.3'!$T451:$Y451)=6,'B1.3'!D451,"")</f>
        <v/>
      </c>
      <c r="F435" t="str">
        <f>IF(SUM('B1.3'!$T451:$Y451)=6,'B1.3'!E451,"")</f>
        <v/>
      </c>
      <c r="G435" t="str">
        <f>IF(SUM('B1.3'!$T451:$Y451)=6,'B1.3'!F451,"")</f>
        <v/>
      </c>
      <c r="H435" t="str">
        <f>IF(SUM('B1.3'!$T451:$Y451)=6,'B1.3'!G451,"")</f>
        <v/>
      </c>
      <c r="I435" t="str">
        <f>IF(SUM('B1.3'!$T451:$Y451)=6,'B1.3'!H451,"")</f>
        <v/>
      </c>
    </row>
    <row r="436" spans="1:9" x14ac:dyDescent="0.25">
      <c r="A436" t="str">
        <f>IF(SUM('B1.3'!T452:Y452)=6,'Angaben KH-Standort'!$D$27,"")</f>
        <v/>
      </c>
      <c r="B436" t="str">
        <f>IF(SUM('B1.3'!T452:Y452)=6,'Angaben KH-Standort'!$D$26,"")</f>
        <v/>
      </c>
      <c r="C436" t="str">
        <f>IF(SUM('B1.3'!T452:Y452)=6,'Angaben KH-Standort'!$D$13,"")</f>
        <v/>
      </c>
      <c r="D436" t="str">
        <f>IF(SUM('B1.3'!$T452:$Y452)=6,'B1.3'!C452,"")</f>
        <v/>
      </c>
      <c r="E436" t="str">
        <f>IF(SUM('B1.3'!$T452:$Y452)=6,'B1.3'!D452,"")</f>
        <v/>
      </c>
      <c r="F436" t="str">
        <f>IF(SUM('B1.3'!$T452:$Y452)=6,'B1.3'!E452,"")</f>
        <v/>
      </c>
      <c r="G436" t="str">
        <f>IF(SUM('B1.3'!$T452:$Y452)=6,'B1.3'!F452,"")</f>
        <v/>
      </c>
      <c r="H436" t="str">
        <f>IF(SUM('B1.3'!$T452:$Y452)=6,'B1.3'!G452,"")</f>
        <v/>
      </c>
      <c r="I436" t="str">
        <f>IF(SUM('B1.3'!$T452:$Y452)=6,'B1.3'!H452,"")</f>
        <v/>
      </c>
    </row>
    <row r="437" spans="1:9" x14ac:dyDescent="0.25">
      <c r="A437" t="str">
        <f>IF(SUM('B1.3'!T453:Y453)=6,'Angaben KH-Standort'!$D$27,"")</f>
        <v/>
      </c>
      <c r="B437" t="str">
        <f>IF(SUM('B1.3'!T453:Y453)=6,'Angaben KH-Standort'!$D$26,"")</f>
        <v/>
      </c>
      <c r="C437" t="str">
        <f>IF(SUM('B1.3'!T453:Y453)=6,'Angaben KH-Standort'!$D$13,"")</f>
        <v/>
      </c>
      <c r="D437" t="str">
        <f>IF(SUM('B1.3'!$T453:$Y453)=6,'B1.3'!C453,"")</f>
        <v/>
      </c>
      <c r="E437" t="str">
        <f>IF(SUM('B1.3'!$T453:$Y453)=6,'B1.3'!D453,"")</f>
        <v/>
      </c>
      <c r="F437" t="str">
        <f>IF(SUM('B1.3'!$T453:$Y453)=6,'B1.3'!E453,"")</f>
        <v/>
      </c>
      <c r="G437" t="str">
        <f>IF(SUM('B1.3'!$T453:$Y453)=6,'B1.3'!F453,"")</f>
        <v/>
      </c>
      <c r="H437" t="str">
        <f>IF(SUM('B1.3'!$T453:$Y453)=6,'B1.3'!G453,"")</f>
        <v/>
      </c>
      <c r="I437" t="str">
        <f>IF(SUM('B1.3'!$T453:$Y453)=6,'B1.3'!H453,"")</f>
        <v/>
      </c>
    </row>
    <row r="438" spans="1:9" x14ac:dyDescent="0.25">
      <c r="A438" t="str">
        <f>IF(SUM('B1.3'!T454:Y454)=6,'Angaben KH-Standort'!$D$27,"")</f>
        <v/>
      </c>
      <c r="B438" t="str">
        <f>IF(SUM('B1.3'!T454:Y454)=6,'Angaben KH-Standort'!$D$26,"")</f>
        <v/>
      </c>
      <c r="C438" t="str">
        <f>IF(SUM('B1.3'!T454:Y454)=6,'Angaben KH-Standort'!$D$13,"")</f>
        <v/>
      </c>
      <c r="D438" t="str">
        <f>IF(SUM('B1.3'!$T454:$Y454)=6,'B1.3'!C454,"")</f>
        <v/>
      </c>
      <c r="E438" t="str">
        <f>IF(SUM('B1.3'!$T454:$Y454)=6,'B1.3'!D454,"")</f>
        <v/>
      </c>
      <c r="F438" t="str">
        <f>IF(SUM('B1.3'!$T454:$Y454)=6,'B1.3'!E454,"")</f>
        <v/>
      </c>
      <c r="G438" t="str">
        <f>IF(SUM('B1.3'!$T454:$Y454)=6,'B1.3'!F454,"")</f>
        <v/>
      </c>
      <c r="H438" t="str">
        <f>IF(SUM('B1.3'!$T454:$Y454)=6,'B1.3'!G454,"")</f>
        <v/>
      </c>
      <c r="I438" t="str">
        <f>IF(SUM('B1.3'!$T454:$Y454)=6,'B1.3'!H454,"")</f>
        <v/>
      </c>
    </row>
    <row r="439" spans="1:9" x14ac:dyDescent="0.25">
      <c r="A439" t="str">
        <f>IF(SUM('B1.3'!T455:Y455)=6,'Angaben KH-Standort'!$D$27,"")</f>
        <v/>
      </c>
      <c r="B439" t="str">
        <f>IF(SUM('B1.3'!T455:Y455)=6,'Angaben KH-Standort'!$D$26,"")</f>
        <v/>
      </c>
      <c r="C439" t="str">
        <f>IF(SUM('B1.3'!T455:Y455)=6,'Angaben KH-Standort'!$D$13,"")</f>
        <v/>
      </c>
      <c r="D439" t="str">
        <f>IF(SUM('B1.3'!$T455:$Y455)=6,'B1.3'!C455,"")</f>
        <v/>
      </c>
      <c r="E439" t="str">
        <f>IF(SUM('B1.3'!$T455:$Y455)=6,'B1.3'!D455,"")</f>
        <v/>
      </c>
      <c r="F439" t="str">
        <f>IF(SUM('B1.3'!$T455:$Y455)=6,'B1.3'!E455,"")</f>
        <v/>
      </c>
      <c r="G439" t="str">
        <f>IF(SUM('B1.3'!$T455:$Y455)=6,'B1.3'!F455,"")</f>
        <v/>
      </c>
      <c r="H439" t="str">
        <f>IF(SUM('B1.3'!$T455:$Y455)=6,'B1.3'!G455,"")</f>
        <v/>
      </c>
      <c r="I439" t="str">
        <f>IF(SUM('B1.3'!$T455:$Y455)=6,'B1.3'!H455,"")</f>
        <v/>
      </c>
    </row>
    <row r="440" spans="1:9" x14ac:dyDescent="0.25">
      <c r="A440" t="str">
        <f>IF(SUM('B1.3'!T456:Y456)=6,'Angaben KH-Standort'!$D$27,"")</f>
        <v/>
      </c>
      <c r="B440" t="str">
        <f>IF(SUM('B1.3'!T456:Y456)=6,'Angaben KH-Standort'!$D$26,"")</f>
        <v/>
      </c>
      <c r="C440" t="str">
        <f>IF(SUM('B1.3'!T456:Y456)=6,'Angaben KH-Standort'!$D$13,"")</f>
        <v/>
      </c>
      <c r="D440" t="str">
        <f>IF(SUM('B1.3'!$T456:$Y456)=6,'B1.3'!C456,"")</f>
        <v/>
      </c>
      <c r="E440" t="str">
        <f>IF(SUM('B1.3'!$T456:$Y456)=6,'B1.3'!D456,"")</f>
        <v/>
      </c>
      <c r="F440" t="str">
        <f>IF(SUM('B1.3'!$T456:$Y456)=6,'B1.3'!E456,"")</f>
        <v/>
      </c>
      <c r="G440" t="str">
        <f>IF(SUM('B1.3'!$T456:$Y456)=6,'B1.3'!F456,"")</f>
        <v/>
      </c>
      <c r="H440" t="str">
        <f>IF(SUM('B1.3'!$T456:$Y456)=6,'B1.3'!G456,"")</f>
        <v/>
      </c>
      <c r="I440" t="str">
        <f>IF(SUM('B1.3'!$T456:$Y456)=6,'B1.3'!H456,"")</f>
        <v/>
      </c>
    </row>
    <row r="441" spans="1:9" x14ac:dyDescent="0.25">
      <c r="A441" t="str">
        <f>IF(SUM('B1.3'!T457:Y457)=6,'Angaben KH-Standort'!$D$27,"")</f>
        <v/>
      </c>
      <c r="B441" t="str">
        <f>IF(SUM('B1.3'!T457:Y457)=6,'Angaben KH-Standort'!$D$26,"")</f>
        <v/>
      </c>
      <c r="C441" t="str">
        <f>IF(SUM('B1.3'!T457:Y457)=6,'Angaben KH-Standort'!$D$13,"")</f>
        <v/>
      </c>
      <c r="D441" t="str">
        <f>IF(SUM('B1.3'!$T457:$Y457)=6,'B1.3'!C457,"")</f>
        <v/>
      </c>
      <c r="E441" t="str">
        <f>IF(SUM('B1.3'!$T457:$Y457)=6,'B1.3'!D457,"")</f>
        <v/>
      </c>
      <c r="F441" t="str">
        <f>IF(SUM('B1.3'!$T457:$Y457)=6,'B1.3'!E457,"")</f>
        <v/>
      </c>
      <c r="G441" t="str">
        <f>IF(SUM('B1.3'!$T457:$Y457)=6,'B1.3'!F457,"")</f>
        <v/>
      </c>
      <c r="H441" t="str">
        <f>IF(SUM('B1.3'!$T457:$Y457)=6,'B1.3'!G457,"")</f>
        <v/>
      </c>
      <c r="I441" t="str">
        <f>IF(SUM('B1.3'!$T457:$Y457)=6,'B1.3'!H457,"")</f>
        <v/>
      </c>
    </row>
    <row r="442" spans="1:9" x14ac:dyDescent="0.25">
      <c r="A442" t="str">
        <f>IF(SUM('B1.3'!T458:Y458)=6,'Angaben KH-Standort'!$D$27,"")</f>
        <v/>
      </c>
      <c r="B442" t="str">
        <f>IF(SUM('B1.3'!T458:Y458)=6,'Angaben KH-Standort'!$D$26,"")</f>
        <v/>
      </c>
      <c r="C442" t="str">
        <f>IF(SUM('B1.3'!T458:Y458)=6,'Angaben KH-Standort'!$D$13,"")</f>
        <v/>
      </c>
      <c r="D442" t="str">
        <f>IF(SUM('B1.3'!$T458:$Y458)=6,'B1.3'!C458,"")</f>
        <v/>
      </c>
      <c r="E442" t="str">
        <f>IF(SUM('B1.3'!$T458:$Y458)=6,'B1.3'!D458,"")</f>
        <v/>
      </c>
      <c r="F442" t="str">
        <f>IF(SUM('B1.3'!$T458:$Y458)=6,'B1.3'!E458,"")</f>
        <v/>
      </c>
      <c r="G442" t="str">
        <f>IF(SUM('B1.3'!$T458:$Y458)=6,'B1.3'!F458,"")</f>
        <v/>
      </c>
      <c r="H442" t="str">
        <f>IF(SUM('B1.3'!$T458:$Y458)=6,'B1.3'!G458,"")</f>
        <v/>
      </c>
      <c r="I442" t="str">
        <f>IF(SUM('B1.3'!$T458:$Y458)=6,'B1.3'!H458,"")</f>
        <v/>
      </c>
    </row>
    <row r="443" spans="1:9" x14ac:dyDescent="0.25">
      <c r="A443" t="str">
        <f>IF(SUM('B1.3'!T459:Y459)=6,'Angaben KH-Standort'!$D$27,"")</f>
        <v/>
      </c>
      <c r="B443" t="str">
        <f>IF(SUM('B1.3'!T459:Y459)=6,'Angaben KH-Standort'!$D$26,"")</f>
        <v/>
      </c>
      <c r="C443" t="str">
        <f>IF(SUM('B1.3'!T459:Y459)=6,'Angaben KH-Standort'!$D$13,"")</f>
        <v/>
      </c>
      <c r="D443" t="str">
        <f>IF(SUM('B1.3'!$T459:$Y459)=6,'B1.3'!C459,"")</f>
        <v/>
      </c>
      <c r="E443" t="str">
        <f>IF(SUM('B1.3'!$T459:$Y459)=6,'B1.3'!D459,"")</f>
        <v/>
      </c>
      <c r="F443" t="str">
        <f>IF(SUM('B1.3'!$T459:$Y459)=6,'B1.3'!E459,"")</f>
        <v/>
      </c>
      <c r="G443" t="str">
        <f>IF(SUM('B1.3'!$T459:$Y459)=6,'B1.3'!F459,"")</f>
        <v/>
      </c>
      <c r="H443" t="str">
        <f>IF(SUM('B1.3'!$T459:$Y459)=6,'B1.3'!G459,"")</f>
        <v/>
      </c>
      <c r="I443" t="str">
        <f>IF(SUM('B1.3'!$T459:$Y459)=6,'B1.3'!H459,"")</f>
        <v/>
      </c>
    </row>
    <row r="444" spans="1:9" x14ac:dyDescent="0.25">
      <c r="A444" t="str">
        <f>IF(SUM('B1.3'!T460:Y460)=6,'Angaben KH-Standort'!$D$27,"")</f>
        <v/>
      </c>
      <c r="B444" t="str">
        <f>IF(SUM('B1.3'!T460:Y460)=6,'Angaben KH-Standort'!$D$26,"")</f>
        <v/>
      </c>
      <c r="C444" t="str">
        <f>IF(SUM('B1.3'!T460:Y460)=6,'Angaben KH-Standort'!$D$13,"")</f>
        <v/>
      </c>
      <c r="D444" t="str">
        <f>IF(SUM('B1.3'!$T460:$Y460)=6,'B1.3'!C460,"")</f>
        <v/>
      </c>
      <c r="E444" t="str">
        <f>IF(SUM('B1.3'!$T460:$Y460)=6,'B1.3'!D460,"")</f>
        <v/>
      </c>
      <c r="F444" t="str">
        <f>IF(SUM('B1.3'!$T460:$Y460)=6,'B1.3'!E460,"")</f>
        <v/>
      </c>
      <c r="G444" t="str">
        <f>IF(SUM('B1.3'!$T460:$Y460)=6,'B1.3'!F460,"")</f>
        <v/>
      </c>
      <c r="H444" t="str">
        <f>IF(SUM('B1.3'!$T460:$Y460)=6,'B1.3'!G460,"")</f>
        <v/>
      </c>
      <c r="I444" t="str">
        <f>IF(SUM('B1.3'!$T460:$Y460)=6,'B1.3'!H460,"")</f>
        <v/>
      </c>
    </row>
    <row r="445" spans="1:9" x14ac:dyDescent="0.25">
      <c r="A445" t="str">
        <f>IF(SUM('B1.3'!T461:Y461)=6,'Angaben KH-Standort'!$D$27,"")</f>
        <v/>
      </c>
      <c r="B445" t="str">
        <f>IF(SUM('B1.3'!T461:Y461)=6,'Angaben KH-Standort'!$D$26,"")</f>
        <v/>
      </c>
      <c r="C445" t="str">
        <f>IF(SUM('B1.3'!T461:Y461)=6,'Angaben KH-Standort'!$D$13,"")</f>
        <v/>
      </c>
      <c r="D445" t="str">
        <f>IF(SUM('B1.3'!$T461:$Y461)=6,'B1.3'!C461,"")</f>
        <v/>
      </c>
      <c r="E445" t="str">
        <f>IF(SUM('B1.3'!$T461:$Y461)=6,'B1.3'!D461,"")</f>
        <v/>
      </c>
      <c r="F445" t="str">
        <f>IF(SUM('B1.3'!$T461:$Y461)=6,'B1.3'!E461,"")</f>
        <v/>
      </c>
      <c r="G445" t="str">
        <f>IF(SUM('B1.3'!$T461:$Y461)=6,'B1.3'!F461,"")</f>
        <v/>
      </c>
      <c r="H445" t="str">
        <f>IF(SUM('B1.3'!$T461:$Y461)=6,'B1.3'!G461,"")</f>
        <v/>
      </c>
      <c r="I445" t="str">
        <f>IF(SUM('B1.3'!$T461:$Y461)=6,'B1.3'!H461,"")</f>
        <v/>
      </c>
    </row>
    <row r="446" spans="1:9" x14ac:dyDescent="0.25">
      <c r="A446" t="str">
        <f>IF(SUM('B1.3'!T462:Y462)=6,'Angaben KH-Standort'!$D$27,"")</f>
        <v/>
      </c>
      <c r="B446" t="str">
        <f>IF(SUM('B1.3'!T462:Y462)=6,'Angaben KH-Standort'!$D$26,"")</f>
        <v/>
      </c>
      <c r="C446" t="str">
        <f>IF(SUM('B1.3'!T462:Y462)=6,'Angaben KH-Standort'!$D$13,"")</f>
        <v/>
      </c>
      <c r="D446" t="str">
        <f>IF(SUM('B1.3'!$T462:$Y462)=6,'B1.3'!C462,"")</f>
        <v/>
      </c>
      <c r="E446" t="str">
        <f>IF(SUM('B1.3'!$T462:$Y462)=6,'B1.3'!D462,"")</f>
        <v/>
      </c>
      <c r="F446" t="str">
        <f>IF(SUM('B1.3'!$T462:$Y462)=6,'B1.3'!E462,"")</f>
        <v/>
      </c>
      <c r="G446" t="str">
        <f>IF(SUM('B1.3'!$T462:$Y462)=6,'B1.3'!F462,"")</f>
        <v/>
      </c>
      <c r="H446" t="str">
        <f>IF(SUM('B1.3'!$T462:$Y462)=6,'B1.3'!G462,"")</f>
        <v/>
      </c>
      <c r="I446" t="str">
        <f>IF(SUM('B1.3'!$T462:$Y462)=6,'B1.3'!H462,"")</f>
        <v/>
      </c>
    </row>
    <row r="447" spans="1:9" x14ac:dyDescent="0.25">
      <c r="A447" t="str">
        <f>IF(SUM('B1.3'!T463:Y463)=6,'Angaben KH-Standort'!$D$27,"")</f>
        <v/>
      </c>
      <c r="B447" t="str">
        <f>IF(SUM('B1.3'!T463:Y463)=6,'Angaben KH-Standort'!$D$26,"")</f>
        <v/>
      </c>
      <c r="C447" t="str">
        <f>IF(SUM('B1.3'!T463:Y463)=6,'Angaben KH-Standort'!$D$13,"")</f>
        <v/>
      </c>
      <c r="D447" t="str">
        <f>IF(SUM('B1.3'!$T463:$Y463)=6,'B1.3'!C463,"")</f>
        <v/>
      </c>
      <c r="E447" t="str">
        <f>IF(SUM('B1.3'!$T463:$Y463)=6,'B1.3'!D463,"")</f>
        <v/>
      </c>
      <c r="F447" t="str">
        <f>IF(SUM('B1.3'!$T463:$Y463)=6,'B1.3'!E463,"")</f>
        <v/>
      </c>
      <c r="G447" t="str">
        <f>IF(SUM('B1.3'!$T463:$Y463)=6,'B1.3'!F463,"")</f>
        <v/>
      </c>
      <c r="H447" t="str">
        <f>IF(SUM('B1.3'!$T463:$Y463)=6,'B1.3'!G463,"")</f>
        <v/>
      </c>
      <c r="I447" t="str">
        <f>IF(SUM('B1.3'!$T463:$Y463)=6,'B1.3'!H463,"")</f>
        <v/>
      </c>
    </row>
    <row r="448" spans="1:9" x14ac:dyDescent="0.25">
      <c r="A448" t="str">
        <f>IF(SUM('B1.3'!T464:Y464)=6,'Angaben KH-Standort'!$D$27,"")</f>
        <v/>
      </c>
      <c r="B448" t="str">
        <f>IF(SUM('B1.3'!T464:Y464)=6,'Angaben KH-Standort'!$D$26,"")</f>
        <v/>
      </c>
      <c r="C448" t="str">
        <f>IF(SUM('B1.3'!T464:Y464)=6,'Angaben KH-Standort'!$D$13,"")</f>
        <v/>
      </c>
      <c r="D448" t="str">
        <f>IF(SUM('B1.3'!$T464:$Y464)=6,'B1.3'!C464,"")</f>
        <v/>
      </c>
      <c r="E448" t="str">
        <f>IF(SUM('B1.3'!$T464:$Y464)=6,'B1.3'!D464,"")</f>
        <v/>
      </c>
      <c r="F448" t="str">
        <f>IF(SUM('B1.3'!$T464:$Y464)=6,'B1.3'!E464,"")</f>
        <v/>
      </c>
      <c r="G448" t="str">
        <f>IF(SUM('B1.3'!$T464:$Y464)=6,'B1.3'!F464,"")</f>
        <v/>
      </c>
      <c r="H448" t="str">
        <f>IF(SUM('B1.3'!$T464:$Y464)=6,'B1.3'!G464,"")</f>
        <v/>
      </c>
      <c r="I448" t="str">
        <f>IF(SUM('B1.3'!$T464:$Y464)=6,'B1.3'!H464,"")</f>
        <v/>
      </c>
    </row>
    <row r="449" spans="1:9" x14ac:dyDescent="0.25">
      <c r="A449" t="str">
        <f>IF(SUM('B1.3'!T465:Y465)=6,'Angaben KH-Standort'!$D$27,"")</f>
        <v/>
      </c>
      <c r="B449" t="str">
        <f>IF(SUM('B1.3'!T465:Y465)=6,'Angaben KH-Standort'!$D$26,"")</f>
        <v/>
      </c>
      <c r="C449" t="str">
        <f>IF(SUM('B1.3'!T465:Y465)=6,'Angaben KH-Standort'!$D$13,"")</f>
        <v/>
      </c>
      <c r="D449" t="str">
        <f>IF(SUM('B1.3'!$T465:$Y465)=6,'B1.3'!C465,"")</f>
        <v/>
      </c>
      <c r="E449" t="str">
        <f>IF(SUM('B1.3'!$T465:$Y465)=6,'B1.3'!D465,"")</f>
        <v/>
      </c>
      <c r="F449" t="str">
        <f>IF(SUM('B1.3'!$T465:$Y465)=6,'B1.3'!E465,"")</f>
        <v/>
      </c>
      <c r="G449" t="str">
        <f>IF(SUM('B1.3'!$T465:$Y465)=6,'B1.3'!F465,"")</f>
        <v/>
      </c>
      <c r="H449" t="str">
        <f>IF(SUM('B1.3'!$T465:$Y465)=6,'B1.3'!G465,"")</f>
        <v/>
      </c>
      <c r="I449" t="str">
        <f>IF(SUM('B1.3'!$T465:$Y465)=6,'B1.3'!H465,"")</f>
        <v/>
      </c>
    </row>
    <row r="450" spans="1:9" x14ac:dyDescent="0.25">
      <c r="A450" t="str">
        <f>IF(SUM('B1.3'!T466:Y466)=6,'Angaben KH-Standort'!$D$27,"")</f>
        <v/>
      </c>
      <c r="B450" t="str">
        <f>IF(SUM('B1.3'!T466:Y466)=6,'Angaben KH-Standort'!$D$26,"")</f>
        <v/>
      </c>
      <c r="C450" t="str">
        <f>IF(SUM('B1.3'!T466:Y466)=6,'Angaben KH-Standort'!$D$13,"")</f>
        <v/>
      </c>
      <c r="D450" t="str">
        <f>IF(SUM('B1.3'!$T466:$Y466)=6,'B1.3'!C466,"")</f>
        <v/>
      </c>
      <c r="E450" t="str">
        <f>IF(SUM('B1.3'!$T466:$Y466)=6,'B1.3'!D466,"")</f>
        <v/>
      </c>
      <c r="F450" t="str">
        <f>IF(SUM('B1.3'!$T466:$Y466)=6,'B1.3'!E466,"")</f>
        <v/>
      </c>
      <c r="G450" t="str">
        <f>IF(SUM('B1.3'!$T466:$Y466)=6,'B1.3'!F466,"")</f>
        <v/>
      </c>
      <c r="H450" t="str">
        <f>IF(SUM('B1.3'!$T466:$Y466)=6,'B1.3'!G466,"")</f>
        <v/>
      </c>
      <c r="I450" t="str">
        <f>IF(SUM('B1.3'!$T466:$Y466)=6,'B1.3'!H466,"")</f>
        <v/>
      </c>
    </row>
    <row r="451" spans="1:9" x14ac:dyDescent="0.25">
      <c r="A451" t="str">
        <f>IF(SUM('B1.3'!T467:Y467)=6,'Angaben KH-Standort'!$D$27,"")</f>
        <v/>
      </c>
      <c r="B451" t="str">
        <f>IF(SUM('B1.3'!T467:Y467)=6,'Angaben KH-Standort'!$D$26,"")</f>
        <v/>
      </c>
      <c r="C451" t="str">
        <f>IF(SUM('B1.3'!T467:Y467)=6,'Angaben KH-Standort'!$D$13,"")</f>
        <v/>
      </c>
      <c r="D451" t="str">
        <f>IF(SUM('B1.3'!$T467:$Y467)=6,'B1.3'!C467,"")</f>
        <v/>
      </c>
      <c r="E451" t="str">
        <f>IF(SUM('B1.3'!$T467:$Y467)=6,'B1.3'!D467,"")</f>
        <v/>
      </c>
      <c r="F451" t="str">
        <f>IF(SUM('B1.3'!$T467:$Y467)=6,'B1.3'!E467,"")</f>
        <v/>
      </c>
      <c r="G451" t="str">
        <f>IF(SUM('B1.3'!$T467:$Y467)=6,'B1.3'!F467,"")</f>
        <v/>
      </c>
      <c r="H451" t="str">
        <f>IF(SUM('B1.3'!$T467:$Y467)=6,'B1.3'!G467,"")</f>
        <v/>
      </c>
      <c r="I451" t="str">
        <f>IF(SUM('B1.3'!$T467:$Y467)=6,'B1.3'!H467,"")</f>
        <v/>
      </c>
    </row>
    <row r="452" spans="1:9" x14ac:dyDescent="0.25">
      <c r="A452" t="str">
        <f>IF(SUM('B1.3'!T468:Y468)=6,'Angaben KH-Standort'!$D$27,"")</f>
        <v/>
      </c>
      <c r="B452" t="str">
        <f>IF(SUM('B1.3'!T468:Y468)=6,'Angaben KH-Standort'!$D$26,"")</f>
        <v/>
      </c>
      <c r="C452" t="str">
        <f>IF(SUM('B1.3'!T468:Y468)=6,'Angaben KH-Standort'!$D$13,"")</f>
        <v/>
      </c>
      <c r="D452" t="str">
        <f>IF(SUM('B1.3'!$T468:$Y468)=6,'B1.3'!C468,"")</f>
        <v/>
      </c>
      <c r="E452" t="str">
        <f>IF(SUM('B1.3'!$T468:$Y468)=6,'B1.3'!D468,"")</f>
        <v/>
      </c>
      <c r="F452" t="str">
        <f>IF(SUM('B1.3'!$T468:$Y468)=6,'B1.3'!E468,"")</f>
        <v/>
      </c>
      <c r="G452" t="str">
        <f>IF(SUM('B1.3'!$T468:$Y468)=6,'B1.3'!F468,"")</f>
        <v/>
      </c>
      <c r="H452" t="str">
        <f>IF(SUM('B1.3'!$T468:$Y468)=6,'B1.3'!G468,"")</f>
        <v/>
      </c>
      <c r="I452" t="str">
        <f>IF(SUM('B1.3'!$T468:$Y468)=6,'B1.3'!H468,"")</f>
        <v/>
      </c>
    </row>
    <row r="453" spans="1:9" x14ac:dyDescent="0.25">
      <c r="A453" t="str">
        <f>IF(SUM('B1.3'!T469:Y469)=6,'Angaben KH-Standort'!$D$27,"")</f>
        <v/>
      </c>
      <c r="B453" t="str">
        <f>IF(SUM('B1.3'!T469:Y469)=6,'Angaben KH-Standort'!$D$26,"")</f>
        <v/>
      </c>
      <c r="C453" t="str">
        <f>IF(SUM('B1.3'!T469:Y469)=6,'Angaben KH-Standort'!$D$13,"")</f>
        <v/>
      </c>
      <c r="D453" t="str">
        <f>IF(SUM('B1.3'!$T469:$Y469)=6,'B1.3'!C469,"")</f>
        <v/>
      </c>
      <c r="E453" t="str">
        <f>IF(SUM('B1.3'!$T469:$Y469)=6,'B1.3'!D469,"")</f>
        <v/>
      </c>
      <c r="F453" t="str">
        <f>IF(SUM('B1.3'!$T469:$Y469)=6,'B1.3'!E469,"")</f>
        <v/>
      </c>
      <c r="G453" t="str">
        <f>IF(SUM('B1.3'!$T469:$Y469)=6,'B1.3'!F469,"")</f>
        <v/>
      </c>
      <c r="H453" t="str">
        <f>IF(SUM('B1.3'!$T469:$Y469)=6,'B1.3'!G469,"")</f>
        <v/>
      </c>
      <c r="I453" t="str">
        <f>IF(SUM('B1.3'!$T469:$Y469)=6,'B1.3'!H469,"")</f>
        <v/>
      </c>
    </row>
    <row r="454" spans="1:9" x14ac:dyDescent="0.25">
      <c r="A454" t="str">
        <f>IF(SUM('B1.3'!T470:Y470)=6,'Angaben KH-Standort'!$D$27,"")</f>
        <v/>
      </c>
      <c r="B454" t="str">
        <f>IF(SUM('B1.3'!T470:Y470)=6,'Angaben KH-Standort'!$D$26,"")</f>
        <v/>
      </c>
      <c r="C454" t="str">
        <f>IF(SUM('B1.3'!T470:Y470)=6,'Angaben KH-Standort'!$D$13,"")</f>
        <v/>
      </c>
      <c r="D454" t="str">
        <f>IF(SUM('B1.3'!$T470:$Y470)=6,'B1.3'!C470,"")</f>
        <v/>
      </c>
      <c r="E454" t="str">
        <f>IF(SUM('B1.3'!$T470:$Y470)=6,'B1.3'!D470,"")</f>
        <v/>
      </c>
      <c r="F454" t="str">
        <f>IF(SUM('B1.3'!$T470:$Y470)=6,'B1.3'!E470,"")</f>
        <v/>
      </c>
      <c r="G454" t="str">
        <f>IF(SUM('B1.3'!$T470:$Y470)=6,'B1.3'!F470,"")</f>
        <v/>
      </c>
      <c r="H454" t="str">
        <f>IF(SUM('B1.3'!$T470:$Y470)=6,'B1.3'!G470,"")</f>
        <v/>
      </c>
      <c r="I454" t="str">
        <f>IF(SUM('B1.3'!$T470:$Y470)=6,'B1.3'!H470,"")</f>
        <v/>
      </c>
    </row>
    <row r="455" spans="1:9" x14ac:dyDescent="0.25">
      <c r="A455" t="str">
        <f>IF(SUM('B1.3'!T471:Y471)=6,'Angaben KH-Standort'!$D$27,"")</f>
        <v/>
      </c>
      <c r="B455" t="str">
        <f>IF(SUM('B1.3'!T471:Y471)=6,'Angaben KH-Standort'!$D$26,"")</f>
        <v/>
      </c>
      <c r="C455" t="str">
        <f>IF(SUM('B1.3'!T471:Y471)=6,'Angaben KH-Standort'!$D$13,"")</f>
        <v/>
      </c>
      <c r="D455" t="str">
        <f>IF(SUM('B1.3'!$T471:$Y471)=6,'B1.3'!C471,"")</f>
        <v/>
      </c>
      <c r="E455" t="str">
        <f>IF(SUM('B1.3'!$T471:$Y471)=6,'B1.3'!D471,"")</f>
        <v/>
      </c>
      <c r="F455" t="str">
        <f>IF(SUM('B1.3'!$T471:$Y471)=6,'B1.3'!E471,"")</f>
        <v/>
      </c>
      <c r="G455" t="str">
        <f>IF(SUM('B1.3'!$T471:$Y471)=6,'B1.3'!F471,"")</f>
        <v/>
      </c>
      <c r="H455" t="str">
        <f>IF(SUM('B1.3'!$T471:$Y471)=6,'B1.3'!G471,"")</f>
        <v/>
      </c>
      <c r="I455" t="str">
        <f>IF(SUM('B1.3'!$T471:$Y471)=6,'B1.3'!H471,"")</f>
        <v/>
      </c>
    </row>
    <row r="456" spans="1:9" x14ac:dyDescent="0.25">
      <c r="A456" t="str">
        <f>IF(SUM('B1.3'!T472:Y472)=6,'Angaben KH-Standort'!$D$27,"")</f>
        <v/>
      </c>
      <c r="B456" t="str">
        <f>IF(SUM('B1.3'!T472:Y472)=6,'Angaben KH-Standort'!$D$26,"")</f>
        <v/>
      </c>
      <c r="C456" t="str">
        <f>IF(SUM('B1.3'!T472:Y472)=6,'Angaben KH-Standort'!$D$13,"")</f>
        <v/>
      </c>
      <c r="D456" t="str">
        <f>IF(SUM('B1.3'!$T472:$Y472)=6,'B1.3'!C472,"")</f>
        <v/>
      </c>
      <c r="E456" t="str">
        <f>IF(SUM('B1.3'!$T472:$Y472)=6,'B1.3'!D472,"")</f>
        <v/>
      </c>
      <c r="F456" t="str">
        <f>IF(SUM('B1.3'!$T472:$Y472)=6,'B1.3'!E472,"")</f>
        <v/>
      </c>
      <c r="G456" t="str">
        <f>IF(SUM('B1.3'!$T472:$Y472)=6,'B1.3'!F472,"")</f>
        <v/>
      </c>
      <c r="H456" t="str">
        <f>IF(SUM('B1.3'!$T472:$Y472)=6,'B1.3'!G472,"")</f>
        <v/>
      </c>
      <c r="I456" t="str">
        <f>IF(SUM('B1.3'!$T472:$Y472)=6,'B1.3'!H472,"")</f>
        <v/>
      </c>
    </row>
    <row r="457" spans="1:9" x14ac:dyDescent="0.25">
      <c r="A457" t="str">
        <f>IF(SUM('B1.3'!T473:Y473)=6,'Angaben KH-Standort'!$D$27,"")</f>
        <v/>
      </c>
      <c r="B457" t="str">
        <f>IF(SUM('B1.3'!T473:Y473)=6,'Angaben KH-Standort'!$D$26,"")</f>
        <v/>
      </c>
      <c r="C457" t="str">
        <f>IF(SUM('B1.3'!T473:Y473)=6,'Angaben KH-Standort'!$D$13,"")</f>
        <v/>
      </c>
      <c r="D457" t="str">
        <f>IF(SUM('B1.3'!$T473:$Y473)=6,'B1.3'!C473,"")</f>
        <v/>
      </c>
      <c r="E457" t="str">
        <f>IF(SUM('B1.3'!$T473:$Y473)=6,'B1.3'!D473,"")</f>
        <v/>
      </c>
      <c r="F457" t="str">
        <f>IF(SUM('B1.3'!$T473:$Y473)=6,'B1.3'!E473,"")</f>
        <v/>
      </c>
      <c r="G457" t="str">
        <f>IF(SUM('B1.3'!$T473:$Y473)=6,'B1.3'!F473,"")</f>
        <v/>
      </c>
      <c r="H457" t="str">
        <f>IF(SUM('B1.3'!$T473:$Y473)=6,'B1.3'!G473,"")</f>
        <v/>
      </c>
      <c r="I457" t="str">
        <f>IF(SUM('B1.3'!$T473:$Y473)=6,'B1.3'!H473,"")</f>
        <v/>
      </c>
    </row>
    <row r="458" spans="1:9" x14ac:dyDescent="0.25">
      <c r="A458" t="str">
        <f>IF(SUM('B1.3'!T474:Y474)=6,'Angaben KH-Standort'!$D$27,"")</f>
        <v/>
      </c>
      <c r="B458" t="str">
        <f>IF(SUM('B1.3'!T474:Y474)=6,'Angaben KH-Standort'!$D$26,"")</f>
        <v/>
      </c>
      <c r="C458" t="str">
        <f>IF(SUM('B1.3'!T474:Y474)=6,'Angaben KH-Standort'!$D$13,"")</f>
        <v/>
      </c>
      <c r="D458" t="str">
        <f>IF(SUM('B1.3'!$T474:$Y474)=6,'B1.3'!C474,"")</f>
        <v/>
      </c>
      <c r="E458" t="str">
        <f>IF(SUM('B1.3'!$T474:$Y474)=6,'B1.3'!D474,"")</f>
        <v/>
      </c>
      <c r="F458" t="str">
        <f>IF(SUM('B1.3'!$T474:$Y474)=6,'B1.3'!E474,"")</f>
        <v/>
      </c>
      <c r="G458" t="str">
        <f>IF(SUM('B1.3'!$T474:$Y474)=6,'B1.3'!F474,"")</f>
        <v/>
      </c>
      <c r="H458" t="str">
        <f>IF(SUM('B1.3'!$T474:$Y474)=6,'B1.3'!G474,"")</f>
        <v/>
      </c>
      <c r="I458" t="str">
        <f>IF(SUM('B1.3'!$T474:$Y474)=6,'B1.3'!H474,"")</f>
        <v/>
      </c>
    </row>
    <row r="459" spans="1:9" x14ac:dyDescent="0.25">
      <c r="A459" t="str">
        <f>IF(SUM('B1.3'!T475:Y475)=6,'Angaben KH-Standort'!$D$27,"")</f>
        <v/>
      </c>
      <c r="B459" t="str">
        <f>IF(SUM('B1.3'!T475:Y475)=6,'Angaben KH-Standort'!$D$26,"")</f>
        <v/>
      </c>
      <c r="C459" t="str">
        <f>IF(SUM('B1.3'!T475:Y475)=6,'Angaben KH-Standort'!$D$13,"")</f>
        <v/>
      </c>
      <c r="D459" t="str">
        <f>IF(SUM('B1.3'!$T475:$Y475)=6,'B1.3'!C475,"")</f>
        <v/>
      </c>
      <c r="E459" t="str">
        <f>IF(SUM('B1.3'!$T475:$Y475)=6,'B1.3'!D475,"")</f>
        <v/>
      </c>
      <c r="F459" t="str">
        <f>IF(SUM('B1.3'!$T475:$Y475)=6,'B1.3'!E475,"")</f>
        <v/>
      </c>
      <c r="G459" t="str">
        <f>IF(SUM('B1.3'!$T475:$Y475)=6,'B1.3'!F475,"")</f>
        <v/>
      </c>
      <c r="H459" t="str">
        <f>IF(SUM('B1.3'!$T475:$Y475)=6,'B1.3'!G475,"")</f>
        <v/>
      </c>
      <c r="I459" t="str">
        <f>IF(SUM('B1.3'!$T475:$Y475)=6,'B1.3'!H475,"")</f>
        <v/>
      </c>
    </row>
    <row r="460" spans="1:9" x14ac:dyDescent="0.25">
      <c r="A460" t="str">
        <f>IF(SUM('B1.3'!T476:Y476)=6,'Angaben KH-Standort'!$D$27,"")</f>
        <v/>
      </c>
      <c r="B460" t="str">
        <f>IF(SUM('B1.3'!T476:Y476)=6,'Angaben KH-Standort'!$D$26,"")</f>
        <v/>
      </c>
      <c r="C460" t="str">
        <f>IF(SUM('B1.3'!T476:Y476)=6,'Angaben KH-Standort'!$D$13,"")</f>
        <v/>
      </c>
      <c r="D460" t="str">
        <f>IF(SUM('B1.3'!$T476:$Y476)=6,'B1.3'!C476,"")</f>
        <v/>
      </c>
      <c r="E460" t="str">
        <f>IF(SUM('B1.3'!$T476:$Y476)=6,'B1.3'!D476,"")</f>
        <v/>
      </c>
      <c r="F460" t="str">
        <f>IF(SUM('B1.3'!$T476:$Y476)=6,'B1.3'!E476,"")</f>
        <v/>
      </c>
      <c r="G460" t="str">
        <f>IF(SUM('B1.3'!$T476:$Y476)=6,'B1.3'!F476,"")</f>
        <v/>
      </c>
      <c r="H460" t="str">
        <f>IF(SUM('B1.3'!$T476:$Y476)=6,'B1.3'!G476,"")</f>
        <v/>
      </c>
      <c r="I460" t="str">
        <f>IF(SUM('B1.3'!$T476:$Y476)=6,'B1.3'!H476,"")</f>
        <v/>
      </c>
    </row>
    <row r="461" spans="1:9" x14ac:dyDescent="0.25">
      <c r="A461" t="str">
        <f>IF(SUM('B1.3'!T477:Y477)=6,'Angaben KH-Standort'!$D$27,"")</f>
        <v/>
      </c>
      <c r="B461" t="str">
        <f>IF(SUM('B1.3'!T477:Y477)=6,'Angaben KH-Standort'!$D$26,"")</f>
        <v/>
      </c>
      <c r="C461" t="str">
        <f>IF(SUM('B1.3'!T477:Y477)=6,'Angaben KH-Standort'!$D$13,"")</f>
        <v/>
      </c>
      <c r="D461" t="str">
        <f>IF(SUM('B1.3'!$T477:$Y477)=6,'B1.3'!C477,"")</f>
        <v/>
      </c>
      <c r="E461" t="str">
        <f>IF(SUM('B1.3'!$T477:$Y477)=6,'B1.3'!D477,"")</f>
        <v/>
      </c>
      <c r="F461" t="str">
        <f>IF(SUM('B1.3'!$T477:$Y477)=6,'B1.3'!E477,"")</f>
        <v/>
      </c>
      <c r="G461" t="str">
        <f>IF(SUM('B1.3'!$T477:$Y477)=6,'B1.3'!F477,"")</f>
        <v/>
      </c>
      <c r="H461" t="str">
        <f>IF(SUM('B1.3'!$T477:$Y477)=6,'B1.3'!G477,"")</f>
        <v/>
      </c>
      <c r="I461" t="str">
        <f>IF(SUM('B1.3'!$T477:$Y477)=6,'B1.3'!H477,"")</f>
        <v/>
      </c>
    </row>
    <row r="462" spans="1:9" x14ac:dyDescent="0.25">
      <c r="A462" t="str">
        <f>IF(SUM('B1.3'!T478:Y478)=6,'Angaben KH-Standort'!$D$27,"")</f>
        <v/>
      </c>
      <c r="B462" t="str">
        <f>IF(SUM('B1.3'!T478:Y478)=6,'Angaben KH-Standort'!$D$26,"")</f>
        <v/>
      </c>
      <c r="C462" t="str">
        <f>IF(SUM('B1.3'!T478:Y478)=6,'Angaben KH-Standort'!$D$13,"")</f>
        <v/>
      </c>
      <c r="D462" t="str">
        <f>IF(SUM('B1.3'!$T478:$Y478)=6,'B1.3'!C478,"")</f>
        <v/>
      </c>
      <c r="E462" t="str">
        <f>IF(SUM('B1.3'!$T478:$Y478)=6,'B1.3'!D478,"")</f>
        <v/>
      </c>
      <c r="F462" t="str">
        <f>IF(SUM('B1.3'!$T478:$Y478)=6,'B1.3'!E478,"")</f>
        <v/>
      </c>
      <c r="G462" t="str">
        <f>IF(SUM('B1.3'!$T478:$Y478)=6,'B1.3'!F478,"")</f>
        <v/>
      </c>
      <c r="H462" t="str">
        <f>IF(SUM('B1.3'!$T478:$Y478)=6,'B1.3'!G478,"")</f>
        <v/>
      </c>
      <c r="I462" t="str">
        <f>IF(SUM('B1.3'!$T478:$Y478)=6,'B1.3'!H478,"")</f>
        <v/>
      </c>
    </row>
    <row r="463" spans="1:9" x14ac:dyDescent="0.25">
      <c r="A463" t="str">
        <f>IF(SUM('B1.3'!T479:Y479)=6,'Angaben KH-Standort'!$D$27,"")</f>
        <v/>
      </c>
      <c r="B463" t="str">
        <f>IF(SUM('B1.3'!T479:Y479)=6,'Angaben KH-Standort'!$D$26,"")</f>
        <v/>
      </c>
      <c r="C463" t="str">
        <f>IF(SUM('B1.3'!T479:Y479)=6,'Angaben KH-Standort'!$D$13,"")</f>
        <v/>
      </c>
      <c r="D463" t="str">
        <f>IF(SUM('B1.3'!$T479:$Y479)=6,'B1.3'!C479,"")</f>
        <v/>
      </c>
      <c r="E463" t="str">
        <f>IF(SUM('B1.3'!$T479:$Y479)=6,'B1.3'!D479,"")</f>
        <v/>
      </c>
      <c r="F463" t="str">
        <f>IF(SUM('B1.3'!$T479:$Y479)=6,'B1.3'!E479,"")</f>
        <v/>
      </c>
      <c r="G463" t="str">
        <f>IF(SUM('B1.3'!$T479:$Y479)=6,'B1.3'!F479,"")</f>
        <v/>
      </c>
      <c r="H463" t="str">
        <f>IF(SUM('B1.3'!$T479:$Y479)=6,'B1.3'!G479,"")</f>
        <v/>
      </c>
      <c r="I463" t="str">
        <f>IF(SUM('B1.3'!$T479:$Y479)=6,'B1.3'!H479,"")</f>
        <v/>
      </c>
    </row>
    <row r="464" spans="1:9" x14ac:dyDescent="0.25">
      <c r="A464" t="str">
        <f>IF(SUM('B1.3'!T480:Y480)=6,'Angaben KH-Standort'!$D$27,"")</f>
        <v/>
      </c>
      <c r="B464" t="str">
        <f>IF(SUM('B1.3'!T480:Y480)=6,'Angaben KH-Standort'!$D$26,"")</f>
        <v/>
      </c>
      <c r="C464" t="str">
        <f>IF(SUM('B1.3'!T480:Y480)=6,'Angaben KH-Standort'!$D$13,"")</f>
        <v/>
      </c>
      <c r="D464" t="str">
        <f>IF(SUM('B1.3'!$T480:$Y480)=6,'B1.3'!C480,"")</f>
        <v/>
      </c>
      <c r="E464" t="str">
        <f>IF(SUM('B1.3'!$T480:$Y480)=6,'B1.3'!D480,"")</f>
        <v/>
      </c>
      <c r="F464" t="str">
        <f>IF(SUM('B1.3'!$T480:$Y480)=6,'B1.3'!E480,"")</f>
        <v/>
      </c>
      <c r="G464" t="str">
        <f>IF(SUM('B1.3'!$T480:$Y480)=6,'B1.3'!F480,"")</f>
        <v/>
      </c>
      <c r="H464" t="str">
        <f>IF(SUM('B1.3'!$T480:$Y480)=6,'B1.3'!G480,"")</f>
        <v/>
      </c>
      <c r="I464" t="str">
        <f>IF(SUM('B1.3'!$T480:$Y480)=6,'B1.3'!H480,"")</f>
        <v/>
      </c>
    </row>
    <row r="465" spans="1:9" x14ac:dyDescent="0.25">
      <c r="A465" t="str">
        <f>IF(SUM('B1.3'!T481:Y481)=6,'Angaben KH-Standort'!$D$27,"")</f>
        <v/>
      </c>
      <c r="B465" t="str">
        <f>IF(SUM('B1.3'!T481:Y481)=6,'Angaben KH-Standort'!$D$26,"")</f>
        <v/>
      </c>
      <c r="C465" t="str">
        <f>IF(SUM('B1.3'!T481:Y481)=6,'Angaben KH-Standort'!$D$13,"")</f>
        <v/>
      </c>
      <c r="D465" t="str">
        <f>IF(SUM('B1.3'!$T481:$Y481)=6,'B1.3'!C481,"")</f>
        <v/>
      </c>
      <c r="E465" t="str">
        <f>IF(SUM('B1.3'!$T481:$Y481)=6,'B1.3'!D481,"")</f>
        <v/>
      </c>
      <c r="F465" t="str">
        <f>IF(SUM('B1.3'!$T481:$Y481)=6,'B1.3'!E481,"")</f>
        <v/>
      </c>
      <c r="G465" t="str">
        <f>IF(SUM('B1.3'!$T481:$Y481)=6,'B1.3'!F481,"")</f>
        <v/>
      </c>
      <c r="H465" t="str">
        <f>IF(SUM('B1.3'!$T481:$Y481)=6,'B1.3'!G481,"")</f>
        <v/>
      </c>
      <c r="I465" t="str">
        <f>IF(SUM('B1.3'!$T481:$Y481)=6,'B1.3'!H481,"")</f>
        <v/>
      </c>
    </row>
    <row r="466" spans="1:9" x14ac:dyDescent="0.25">
      <c r="A466" t="str">
        <f>IF(SUM('B1.3'!T482:Y482)=6,'Angaben KH-Standort'!$D$27,"")</f>
        <v/>
      </c>
      <c r="B466" t="str">
        <f>IF(SUM('B1.3'!T482:Y482)=6,'Angaben KH-Standort'!$D$26,"")</f>
        <v/>
      </c>
      <c r="C466" t="str">
        <f>IF(SUM('B1.3'!T482:Y482)=6,'Angaben KH-Standort'!$D$13,"")</f>
        <v/>
      </c>
      <c r="D466" t="str">
        <f>IF(SUM('B1.3'!$T482:$Y482)=6,'B1.3'!C482,"")</f>
        <v/>
      </c>
      <c r="E466" t="str">
        <f>IF(SUM('B1.3'!$T482:$Y482)=6,'B1.3'!D482,"")</f>
        <v/>
      </c>
      <c r="F466" t="str">
        <f>IF(SUM('B1.3'!$T482:$Y482)=6,'B1.3'!E482,"")</f>
        <v/>
      </c>
      <c r="G466" t="str">
        <f>IF(SUM('B1.3'!$T482:$Y482)=6,'B1.3'!F482,"")</f>
        <v/>
      </c>
      <c r="H466" t="str">
        <f>IF(SUM('B1.3'!$T482:$Y482)=6,'B1.3'!G482,"")</f>
        <v/>
      </c>
      <c r="I466" t="str">
        <f>IF(SUM('B1.3'!$T482:$Y482)=6,'B1.3'!H482,"")</f>
        <v/>
      </c>
    </row>
    <row r="467" spans="1:9" x14ac:dyDescent="0.25">
      <c r="A467" t="str">
        <f>IF(SUM('B1.3'!T483:Y483)=6,'Angaben KH-Standort'!$D$27,"")</f>
        <v/>
      </c>
      <c r="B467" t="str">
        <f>IF(SUM('B1.3'!T483:Y483)=6,'Angaben KH-Standort'!$D$26,"")</f>
        <v/>
      </c>
      <c r="C467" t="str">
        <f>IF(SUM('B1.3'!T483:Y483)=6,'Angaben KH-Standort'!$D$13,"")</f>
        <v/>
      </c>
      <c r="D467" t="str">
        <f>IF(SUM('B1.3'!$T483:$Y483)=6,'B1.3'!C483,"")</f>
        <v/>
      </c>
      <c r="E467" t="str">
        <f>IF(SUM('B1.3'!$T483:$Y483)=6,'B1.3'!D483,"")</f>
        <v/>
      </c>
      <c r="F467" t="str">
        <f>IF(SUM('B1.3'!$T483:$Y483)=6,'B1.3'!E483,"")</f>
        <v/>
      </c>
      <c r="G467" t="str">
        <f>IF(SUM('B1.3'!$T483:$Y483)=6,'B1.3'!F483,"")</f>
        <v/>
      </c>
      <c r="H467" t="str">
        <f>IF(SUM('B1.3'!$T483:$Y483)=6,'B1.3'!G483,"")</f>
        <v/>
      </c>
      <c r="I467" t="str">
        <f>IF(SUM('B1.3'!$T483:$Y483)=6,'B1.3'!H483,"")</f>
        <v/>
      </c>
    </row>
    <row r="468" spans="1:9" x14ac:dyDescent="0.25">
      <c r="A468" t="str">
        <f>IF(SUM('B1.3'!T484:Y484)=6,'Angaben KH-Standort'!$D$27,"")</f>
        <v/>
      </c>
      <c r="B468" t="str">
        <f>IF(SUM('B1.3'!T484:Y484)=6,'Angaben KH-Standort'!$D$26,"")</f>
        <v/>
      </c>
      <c r="C468" t="str">
        <f>IF(SUM('B1.3'!T484:Y484)=6,'Angaben KH-Standort'!$D$13,"")</f>
        <v/>
      </c>
      <c r="D468" t="str">
        <f>IF(SUM('B1.3'!$T484:$Y484)=6,'B1.3'!C484,"")</f>
        <v/>
      </c>
      <c r="E468" t="str">
        <f>IF(SUM('B1.3'!$T484:$Y484)=6,'B1.3'!D484,"")</f>
        <v/>
      </c>
      <c r="F468" t="str">
        <f>IF(SUM('B1.3'!$T484:$Y484)=6,'B1.3'!E484,"")</f>
        <v/>
      </c>
      <c r="G468" t="str">
        <f>IF(SUM('B1.3'!$T484:$Y484)=6,'B1.3'!F484,"")</f>
        <v/>
      </c>
      <c r="H468" t="str">
        <f>IF(SUM('B1.3'!$T484:$Y484)=6,'B1.3'!G484,"")</f>
        <v/>
      </c>
      <c r="I468" t="str">
        <f>IF(SUM('B1.3'!$T484:$Y484)=6,'B1.3'!H484,"")</f>
        <v/>
      </c>
    </row>
    <row r="469" spans="1:9" x14ac:dyDescent="0.25">
      <c r="A469" t="str">
        <f>IF(SUM('B1.3'!T485:Y485)=6,'Angaben KH-Standort'!$D$27,"")</f>
        <v/>
      </c>
      <c r="B469" t="str">
        <f>IF(SUM('B1.3'!T485:Y485)=6,'Angaben KH-Standort'!$D$26,"")</f>
        <v/>
      </c>
      <c r="C469" t="str">
        <f>IF(SUM('B1.3'!T485:Y485)=6,'Angaben KH-Standort'!$D$13,"")</f>
        <v/>
      </c>
      <c r="D469" t="str">
        <f>IF(SUM('B1.3'!$T485:$Y485)=6,'B1.3'!C485,"")</f>
        <v/>
      </c>
      <c r="E469" t="str">
        <f>IF(SUM('B1.3'!$T485:$Y485)=6,'B1.3'!D485,"")</f>
        <v/>
      </c>
      <c r="F469" t="str">
        <f>IF(SUM('B1.3'!$T485:$Y485)=6,'B1.3'!E485,"")</f>
        <v/>
      </c>
      <c r="G469" t="str">
        <f>IF(SUM('B1.3'!$T485:$Y485)=6,'B1.3'!F485,"")</f>
        <v/>
      </c>
      <c r="H469" t="str">
        <f>IF(SUM('B1.3'!$T485:$Y485)=6,'B1.3'!G485,"")</f>
        <v/>
      </c>
      <c r="I469" t="str">
        <f>IF(SUM('B1.3'!$T485:$Y485)=6,'B1.3'!H485,"")</f>
        <v/>
      </c>
    </row>
    <row r="470" spans="1:9" x14ac:dyDescent="0.25">
      <c r="A470" t="str">
        <f>IF(SUM('B1.3'!T486:Y486)=6,'Angaben KH-Standort'!$D$27,"")</f>
        <v/>
      </c>
      <c r="B470" t="str">
        <f>IF(SUM('B1.3'!T486:Y486)=6,'Angaben KH-Standort'!$D$26,"")</f>
        <v/>
      </c>
      <c r="C470" t="str">
        <f>IF(SUM('B1.3'!T486:Y486)=6,'Angaben KH-Standort'!$D$13,"")</f>
        <v/>
      </c>
      <c r="D470" t="str">
        <f>IF(SUM('B1.3'!$T486:$Y486)=6,'B1.3'!C486,"")</f>
        <v/>
      </c>
      <c r="E470" t="str">
        <f>IF(SUM('B1.3'!$T486:$Y486)=6,'B1.3'!D486,"")</f>
        <v/>
      </c>
      <c r="F470" t="str">
        <f>IF(SUM('B1.3'!$T486:$Y486)=6,'B1.3'!E486,"")</f>
        <v/>
      </c>
      <c r="G470" t="str">
        <f>IF(SUM('B1.3'!$T486:$Y486)=6,'B1.3'!F486,"")</f>
        <v/>
      </c>
      <c r="H470" t="str">
        <f>IF(SUM('B1.3'!$T486:$Y486)=6,'B1.3'!G486,"")</f>
        <v/>
      </c>
      <c r="I470" t="str">
        <f>IF(SUM('B1.3'!$T486:$Y486)=6,'B1.3'!H486,"")</f>
        <v/>
      </c>
    </row>
    <row r="471" spans="1:9" x14ac:dyDescent="0.25">
      <c r="A471" t="str">
        <f>IF(SUM('B1.3'!T487:Y487)=6,'Angaben KH-Standort'!$D$27,"")</f>
        <v/>
      </c>
      <c r="B471" t="str">
        <f>IF(SUM('B1.3'!T487:Y487)=6,'Angaben KH-Standort'!$D$26,"")</f>
        <v/>
      </c>
      <c r="C471" t="str">
        <f>IF(SUM('B1.3'!T487:Y487)=6,'Angaben KH-Standort'!$D$13,"")</f>
        <v/>
      </c>
      <c r="D471" t="str">
        <f>IF(SUM('B1.3'!$T487:$Y487)=6,'B1.3'!C487,"")</f>
        <v/>
      </c>
      <c r="E471" t="str">
        <f>IF(SUM('B1.3'!$T487:$Y487)=6,'B1.3'!D487,"")</f>
        <v/>
      </c>
      <c r="F471" t="str">
        <f>IF(SUM('B1.3'!$T487:$Y487)=6,'B1.3'!E487,"")</f>
        <v/>
      </c>
      <c r="G471" t="str">
        <f>IF(SUM('B1.3'!$T487:$Y487)=6,'B1.3'!F487,"")</f>
        <v/>
      </c>
      <c r="H471" t="str">
        <f>IF(SUM('B1.3'!$T487:$Y487)=6,'B1.3'!G487,"")</f>
        <v/>
      </c>
      <c r="I471" t="str">
        <f>IF(SUM('B1.3'!$T487:$Y487)=6,'B1.3'!H487,"")</f>
        <v/>
      </c>
    </row>
    <row r="472" spans="1:9" x14ac:dyDescent="0.25">
      <c r="A472" t="str">
        <f>IF(SUM('B1.3'!T488:Y488)=6,'Angaben KH-Standort'!$D$27,"")</f>
        <v/>
      </c>
      <c r="B472" t="str">
        <f>IF(SUM('B1.3'!T488:Y488)=6,'Angaben KH-Standort'!$D$26,"")</f>
        <v/>
      </c>
      <c r="C472" t="str">
        <f>IF(SUM('B1.3'!T488:Y488)=6,'Angaben KH-Standort'!$D$13,"")</f>
        <v/>
      </c>
      <c r="D472" t="str">
        <f>IF(SUM('B1.3'!$T488:$Y488)=6,'B1.3'!C488,"")</f>
        <v/>
      </c>
      <c r="E472" t="str">
        <f>IF(SUM('B1.3'!$T488:$Y488)=6,'B1.3'!D488,"")</f>
        <v/>
      </c>
      <c r="F472" t="str">
        <f>IF(SUM('B1.3'!$T488:$Y488)=6,'B1.3'!E488,"")</f>
        <v/>
      </c>
      <c r="G472" t="str">
        <f>IF(SUM('B1.3'!$T488:$Y488)=6,'B1.3'!F488,"")</f>
        <v/>
      </c>
      <c r="H472" t="str">
        <f>IF(SUM('B1.3'!$T488:$Y488)=6,'B1.3'!G488,"")</f>
        <v/>
      </c>
      <c r="I472" t="str">
        <f>IF(SUM('B1.3'!$T488:$Y488)=6,'B1.3'!H488,"")</f>
        <v/>
      </c>
    </row>
    <row r="473" spans="1:9" x14ac:dyDescent="0.25">
      <c r="A473" t="str">
        <f>IF(SUM('B1.3'!T489:Y489)=6,'Angaben KH-Standort'!$D$27,"")</f>
        <v/>
      </c>
      <c r="B473" t="str">
        <f>IF(SUM('B1.3'!T489:Y489)=6,'Angaben KH-Standort'!$D$26,"")</f>
        <v/>
      </c>
      <c r="C473" t="str">
        <f>IF(SUM('B1.3'!T489:Y489)=6,'Angaben KH-Standort'!$D$13,"")</f>
        <v/>
      </c>
      <c r="D473" t="str">
        <f>IF(SUM('B1.3'!$T489:$Y489)=6,'B1.3'!C489,"")</f>
        <v/>
      </c>
      <c r="E473" t="str">
        <f>IF(SUM('B1.3'!$T489:$Y489)=6,'B1.3'!D489,"")</f>
        <v/>
      </c>
      <c r="F473" t="str">
        <f>IF(SUM('B1.3'!$T489:$Y489)=6,'B1.3'!E489,"")</f>
        <v/>
      </c>
      <c r="G473" t="str">
        <f>IF(SUM('B1.3'!$T489:$Y489)=6,'B1.3'!F489,"")</f>
        <v/>
      </c>
      <c r="H473" t="str">
        <f>IF(SUM('B1.3'!$T489:$Y489)=6,'B1.3'!G489,"")</f>
        <v/>
      </c>
      <c r="I473" t="str">
        <f>IF(SUM('B1.3'!$T489:$Y489)=6,'B1.3'!H489,"")</f>
        <v/>
      </c>
    </row>
    <row r="474" spans="1:9" x14ac:dyDescent="0.25">
      <c r="A474" t="str">
        <f>IF(SUM('B1.3'!T490:Y490)=6,'Angaben KH-Standort'!$D$27,"")</f>
        <v/>
      </c>
      <c r="B474" t="str">
        <f>IF(SUM('B1.3'!T490:Y490)=6,'Angaben KH-Standort'!$D$26,"")</f>
        <v/>
      </c>
      <c r="C474" t="str">
        <f>IF(SUM('B1.3'!T490:Y490)=6,'Angaben KH-Standort'!$D$13,"")</f>
        <v/>
      </c>
      <c r="D474" t="str">
        <f>IF(SUM('B1.3'!$T490:$Y490)=6,'B1.3'!C490,"")</f>
        <v/>
      </c>
      <c r="E474" t="str">
        <f>IF(SUM('B1.3'!$T490:$Y490)=6,'B1.3'!D490,"")</f>
        <v/>
      </c>
      <c r="F474" t="str">
        <f>IF(SUM('B1.3'!$T490:$Y490)=6,'B1.3'!E490,"")</f>
        <v/>
      </c>
      <c r="G474" t="str">
        <f>IF(SUM('B1.3'!$T490:$Y490)=6,'B1.3'!F490,"")</f>
        <v/>
      </c>
      <c r="H474" t="str">
        <f>IF(SUM('B1.3'!$T490:$Y490)=6,'B1.3'!G490,"")</f>
        <v/>
      </c>
      <c r="I474" t="str">
        <f>IF(SUM('B1.3'!$T490:$Y490)=6,'B1.3'!H490,"")</f>
        <v/>
      </c>
    </row>
    <row r="475" spans="1:9" x14ac:dyDescent="0.25">
      <c r="A475" t="str">
        <f>IF(SUM('B1.3'!T491:Y491)=6,'Angaben KH-Standort'!$D$27,"")</f>
        <v/>
      </c>
      <c r="B475" t="str">
        <f>IF(SUM('B1.3'!T491:Y491)=6,'Angaben KH-Standort'!$D$26,"")</f>
        <v/>
      </c>
      <c r="C475" t="str">
        <f>IF(SUM('B1.3'!T491:Y491)=6,'Angaben KH-Standort'!$D$13,"")</f>
        <v/>
      </c>
      <c r="D475" t="str">
        <f>IF(SUM('B1.3'!$T491:$Y491)=6,'B1.3'!C491,"")</f>
        <v/>
      </c>
      <c r="E475" t="str">
        <f>IF(SUM('B1.3'!$T491:$Y491)=6,'B1.3'!D491,"")</f>
        <v/>
      </c>
      <c r="F475" t="str">
        <f>IF(SUM('B1.3'!$T491:$Y491)=6,'B1.3'!E491,"")</f>
        <v/>
      </c>
      <c r="G475" t="str">
        <f>IF(SUM('B1.3'!$T491:$Y491)=6,'B1.3'!F491,"")</f>
        <v/>
      </c>
      <c r="H475" t="str">
        <f>IF(SUM('B1.3'!$T491:$Y491)=6,'B1.3'!G491,"")</f>
        <v/>
      </c>
      <c r="I475" t="str">
        <f>IF(SUM('B1.3'!$T491:$Y491)=6,'B1.3'!H491,"")</f>
        <v/>
      </c>
    </row>
    <row r="476" spans="1:9" x14ac:dyDescent="0.25">
      <c r="A476" t="str">
        <f>IF(SUM('B1.3'!T492:Y492)=6,'Angaben KH-Standort'!$D$27,"")</f>
        <v/>
      </c>
      <c r="B476" t="str">
        <f>IF(SUM('B1.3'!T492:Y492)=6,'Angaben KH-Standort'!$D$26,"")</f>
        <v/>
      </c>
      <c r="C476" t="str">
        <f>IF(SUM('B1.3'!T492:Y492)=6,'Angaben KH-Standort'!$D$13,"")</f>
        <v/>
      </c>
      <c r="D476" t="str">
        <f>IF(SUM('B1.3'!$T492:$Y492)=6,'B1.3'!C492,"")</f>
        <v/>
      </c>
      <c r="E476" t="str">
        <f>IF(SUM('B1.3'!$T492:$Y492)=6,'B1.3'!D492,"")</f>
        <v/>
      </c>
      <c r="F476" t="str">
        <f>IF(SUM('B1.3'!$T492:$Y492)=6,'B1.3'!E492,"")</f>
        <v/>
      </c>
      <c r="G476" t="str">
        <f>IF(SUM('B1.3'!$T492:$Y492)=6,'B1.3'!F492,"")</f>
        <v/>
      </c>
      <c r="H476" t="str">
        <f>IF(SUM('B1.3'!$T492:$Y492)=6,'B1.3'!G492,"")</f>
        <v/>
      </c>
      <c r="I476" t="str">
        <f>IF(SUM('B1.3'!$T492:$Y492)=6,'B1.3'!H492,"")</f>
        <v/>
      </c>
    </row>
    <row r="477" spans="1:9" x14ac:dyDescent="0.25">
      <c r="A477" t="str">
        <f>IF(SUM('B1.3'!T493:Y493)=6,'Angaben KH-Standort'!$D$27,"")</f>
        <v/>
      </c>
      <c r="B477" t="str">
        <f>IF(SUM('B1.3'!T493:Y493)=6,'Angaben KH-Standort'!$D$26,"")</f>
        <v/>
      </c>
      <c r="C477" t="str">
        <f>IF(SUM('B1.3'!T493:Y493)=6,'Angaben KH-Standort'!$D$13,"")</f>
        <v/>
      </c>
      <c r="D477" t="str">
        <f>IF(SUM('B1.3'!$T493:$Y493)=6,'B1.3'!C493,"")</f>
        <v/>
      </c>
      <c r="E477" t="str">
        <f>IF(SUM('B1.3'!$T493:$Y493)=6,'B1.3'!D493,"")</f>
        <v/>
      </c>
      <c r="F477" t="str">
        <f>IF(SUM('B1.3'!$T493:$Y493)=6,'B1.3'!E493,"")</f>
        <v/>
      </c>
      <c r="G477" t="str">
        <f>IF(SUM('B1.3'!$T493:$Y493)=6,'B1.3'!F493,"")</f>
        <v/>
      </c>
      <c r="H477" t="str">
        <f>IF(SUM('B1.3'!$T493:$Y493)=6,'B1.3'!G493,"")</f>
        <v/>
      </c>
      <c r="I477" t="str">
        <f>IF(SUM('B1.3'!$T493:$Y493)=6,'B1.3'!H493,"")</f>
        <v/>
      </c>
    </row>
    <row r="478" spans="1:9" x14ac:dyDescent="0.25">
      <c r="A478" t="str">
        <f>IF(SUM('B1.3'!T494:Y494)=6,'Angaben KH-Standort'!$D$27,"")</f>
        <v/>
      </c>
      <c r="B478" t="str">
        <f>IF(SUM('B1.3'!T494:Y494)=6,'Angaben KH-Standort'!$D$26,"")</f>
        <v/>
      </c>
      <c r="C478" t="str">
        <f>IF(SUM('B1.3'!T494:Y494)=6,'Angaben KH-Standort'!$D$13,"")</f>
        <v/>
      </c>
      <c r="D478" t="str">
        <f>IF(SUM('B1.3'!$T494:$Y494)=6,'B1.3'!C494,"")</f>
        <v/>
      </c>
      <c r="E478" t="str">
        <f>IF(SUM('B1.3'!$T494:$Y494)=6,'B1.3'!D494,"")</f>
        <v/>
      </c>
      <c r="F478" t="str">
        <f>IF(SUM('B1.3'!$T494:$Y494)=6,'B1.3'!E494,"")</f>
        <v/>
      </c>
      <c r="G478" t="str">
        <f>IF(SUM('B1.3'!$T494:$Y494)=6,'B1.3'!F494,"")</f>
        <v/>
      </c>
      <c r="H478" t="str">
        <f>IF(SUM('B1.3'!$T494:$Y494)=6,'B1.3'!G494,"")</f>
        <v/>
      </c>
      <c r="I478" t="str">
        <f>IF(SUM('B1.3'!$T494:$Y494)=6,'B1.3'!H494,"")</f>
        <v/>
      </c>
    </row>
    <row r="479" spans="1:9" x14ac:dyDescent="0.25">
      <c r="A479" t="str">
        <f>IF(SUM('B1.3'!T495:Y495)=6,'Angaben KH-Standort'!$D$27,"")</f>
        <v/>
      </c>
      <c r="B479" t="str">
        <f>IF(SUM('B1.3'!T495:Y495)=6,'Angaben KH-Standort'!$D$26,"")</f>
        <v/>
      </c>
      <c r="C479" t="str">
        <f>IF(SUM('B1.3'!T495:Y495)=6,'Angaben KH-Standort'!$D$13,"")</f>
        <v/>
      </c>
      <c r="D479" t="str">
        <f>IF(SUM('B1.3'!$T495:$Y495)=6,'B1.3'!C495,"")</f>
        <v/>
      </c>
      <c r="E479" t="str">
        <f>IF(SUM('B1.3'!$T495:$Y495)=6,'B1.3'!D495,"")</f>
        <v/>
      </c>
      <c r="F479" t="str">
        <f>IF(SUM('B1.3'!$T495:$Y495)=6,'B1.3'!E495,"")</f>
        <v/>
      </c>
      <c r="G479" t="str">
        <f>IF(SUM('B1.3'!$T495:$Y495)=6,'B1.3'!F495,"")</f>
        <v/>
      </c>
      <c r="H479" t="str">
        <f>IF(SUM('B1.3'!$T495:$Y495)=6,'B1.3'!G495,"")</f>
        <v/>
      </c>
      <c r="I479" t="str">
        <f>IF(SUM('B1.3'!$T495:$Y495)=6,'B1.3'!H495,"")</f>
        <v/>
      </c>
    </row>
    <row r="480" spans="1:9" x14ac:dyDescent="0.25">
      <c r="A480" t="str">
        <f>IF(SUM('B1.3'!T496:Y496)=6,'Angaben KH-Standort'!$D$27,"")</f>
        <v/>
      </c>
      <c r="B480" t="str">
        <f>IF(SUM('B1.3'!T496:Y496)=6,'Angaben KH-Standort'!$D$26,"")</f>
        <v/>
      </c>
      <c r="C480" t="str">
        <f>IF(SUM('B1.3'!T496:Y496)=6,'Angaben KH-Standort'!$D$13,"")</f>
        <v/>
      </c>
      <c r="D480" t="str">
        <f>IF(SUM('B1.3'!$T496:$Y496)=6,'B1.3'!C496,"")</f>
        <v/>
      </c>
      <c r="E480" t="str">
        <f>IF(SUM('B1.3'!$T496:$Y496)=6,'B1.3'!D496,"")</f>
        <v/>
      </c>
      <c r="F480" t="str">
        <f>IF(SUM('B1.3'!$T496:$Y496)=6,'B1.3'!E496,"")</f>
        <v/>
      </c>
      <c r="G480" t="str">
        <f>IF(SUM('B1.3'!$T496:$Y496)=6,'B1.3'!F496,"")</f>
        <v/>
      </c>
      <c r="H480" t="str">
        <f>IF(SUM('B1.3'!$T496:$Y496)=6,'B1.3'!G496,"")</f>
        <v/>
      </c>
      <c r="I480" t="str">
        <f>IF(SUM('B1.3'!$T496:$Y496)=6,'B1.3'!H496,"")</f>
        <v/>
      </c>
    </row>
    <row r="481" spans="1:9" x14ac:dyDescent="0.25">
      <c r="A481" t="str">
        <f>IF(SUM('B1.3'!T497:Y497)=6,'Angaben KH-Standort'!$D$27,"")</f>
        <v/>
      </c>
      <c r="B481" t="str">
        <f>IF(SUM('B1.3'!T497:Y497)=6,'Angaben KH-Standort'!$D$26,"")</f>
        <v/>
      </c>
      <c r="C481" t="str">
        <f>IF(SUM('B1.3'!T497:Y497)=6,'Angaben KH-Standort'!$D$13,"")</f>
        <v/>
      </c>
      <c r="D481" t="str">
        <f>IF(SUM('B1.3'!$T497:$Y497)=6,'B1.3'!C497,"")</f>
        <v/>
      </c>
      <c r="E481" t="str">
        <f>IF(SUM('B1.3'!$T497:$Y497)=6,'B1.3'!D497,"")</f>
        <v/>
      </c>
      <c r="F481" t="str">
        <f>IF(SUM('B1.3'!$T497:$Y497)=6,'B1.3'!E497,"")</f>
        <v/>
      </c>
      <c r="G481" t="str">
        <f>IF(SUM('B1.3'!$T497:$Y497)=6,'B1.3'!F497,"")</f>
        <v/>
      </c>
      <c r="H481" t="str">
        <f>IF(SUM('B1.3'!$T497:$Y497)=6,'B1.3'!G497,"")</f>
        <v/>
      </c>
      <c r="I481" t="str">
        <f>IF(SUM('B1.3'!$T497:$Y497)=6,'B1.3'!H497,"")</f>
        <v/>
      </c>
    </row>
    <row r="482" spans="1:9" x14ac:dyDescent="0.25">
      <c r="A482" t="str">
        <f>IF(SUM('B1.3'!T498:Y498)=6,'Angaben KH-Standort'!$D$27,"")</f>
        <v/>
      </c>
      <c r="B482" t="str">
        <f>IF(SUM('B1.3'!T498:Y498)=6,'Angaben KH-Standort'!$D$26,"")</f>
        <v/>
      </c>
      <c r="C482" t="str">
        <f>IF(SUM('B1.3'!T498:Y498)=6,'Angaben KH-Standort'!$D$13,"")</f>
        <v/>
      </c>
      <c r="D482" t="str">
        <f>IF(SUM('B1.3'!$T498:$Y498)=6,'B1.3'!C498,"")</f>
        <v/>
      </c>
      <c r="E482" t="str">
        <f>IF(SUM('B1.3'!$T498:$Y498)=6,'B1.3'!D498,"")</f>
        <v/>
      </c>
      <c r="F482" t="str">
        <f>IF(SUM('B1.3'!$T498:$Y498)=6,'B1.3'!E498,"")</f>
        <v/>
      </c>
      <c r="G482" t="str">
        <f>IF(SUM('B1.3'!$T498:$Y498)=6,'B1.3'!F498,"")</f>
        <v/>
      </c>
      <c r="H482" t="str">
        <f>IF(SUM('B1.3'!$T498:$Y498)=6,'B1.3'!G498,"")</f>
        <v/>
      </c>
      <c r="I482" t="str">
        <f>IF(SUM('B1.3'!$T498:$Y498)=6,'B1.3'!H498,"")</f>
        <v/>
      </c>
    </row>
    <row r="483" spans="1:9" x14ac:dyDescent="0.25">
      <c r="A483" t="str">
        <f>IF(SUM('B1.3'!T499:Y499)=6,'Angaben KH-Standort'!$D$27,"")</f>
        <v/>
      </c>
      <c r="B483" t="str">
        <f>IF(SUM('B1.3'!T499:Y499)=6,'Angaben KH-Standort'!$D$26,"")</f>
        <v/>
      </c>
      <c r="C483" t="str">
        <f>IF(SUM('B1.3'!T499:Y499)=6,'Angaben KH-Standort'!$D$13,"")</f>
        <v/>
      </c>
      <c r="D483" t="str">
        <f>IF(SUM('B1.3'!$T499:$Y499)=6,'B1.3'!C499,"")</f>
        <v/>
      </c>
      <c r="E483" t="str">
        <f>IF(SUM('B1.3'!$T499:$Y499)=6,'B1.3'!D499,"")</f>
        <v/>
      </c>
      <c r="F483" t="str">
        <f>IF(SUM('B1.3'!$T499:$Y499)=6,'B1.3'!E499,"")</f>
        <v/>
      </c>
      <c r="G483" t="str">
        <f>IF(SUM('B1.3'!$T499:$Y499)=6,'B1.3'!F499,"")</f>
        <v/>
      </c>
      <c r="H483" t="str">
        <f>IF(SUM('B1.3'!$T499:$Y499)=6,'B1.3'!G499,"")</f>
        <v/>
      </c>
      <c r="I483" t="str">
        <f>IF(SUM('B1.3'!$T499:$Y499)=6,'B1.3'!H499,"")</f>
        <v/>
      </c>
    </row>
    <row r="484" spans="1:9" x14ac:dyDescent="0.25">
      <c r="A484" t="str">
        <f>IF(SUM('B1.3'!T500:Y500)=6,'Angaben KH-Standort'!$D$27,"")</f>
        <v/>
      </c>
      <c r="B484" t="str">
        <f>IF(SUM('B1.3'!T500:Y500)=6,'Angaben KH-Standort'!$D$26,"")</f>
        <v/>
      </c>
      <c r="C484" t="str">
        <f>IF(SUM('B1.3'!T500:Y500)=6,'Angaben KH-Standort'!$D$13,"")</f>
        <v/>
      </c>
      <c r="D484" t="str">
        <f>IF(SUM('B1.3'!$T500:$Y500)=6,'B1.3'!C500,"")</f>
        <v/>
      </c>
      <c r="E484" t="str">
        <f>IF(SUM('B1.3'!$T500:$Y500)=6,'B1.3'!D500,"")</f>
        <v/>
      </c>
      <c r="F484" t="str">
        <f>IF(SUM('B1.3'!$T500:$Y500)=6,'B1.3'!E500,"")</f>
        <v/>
      </c>
      <c r="G484" t="str">
        <f>IF(SUM('B1.3'!$T500:$Y500)=6,'B1.3'!F500,"")</f>
        <v/>
      </c>
      <c r="H484" t="str">
        <f>IF(SUM('B1.3'!$T500:$Y500)=6,'B1.3'!G500,"")</f>
        <v/>
      </c>
      <c r="I484" t="str">
        <f>IF(SUM('B1.3'!$T500:$Y500)=6,'B1.3'!H500,"")</f>
        <v/>
      </c>
    </row>
    <row r="485" spans="1:9" x14ac:dyDescent="0.25">
      <c r="A485" t="str">
        <f>IF(SUM('B1.3'!T501:Y501)=6,'Angaben KH-Standort'!$D$27,"")</f>
        <v/>
      </c>
      <c r="B485" t="str">
        <f>IF(SUM('B1.3'!T501:Y501)=6,'Angaben KH-Standort'!$D$26,"")</f>
        <v/>
      </c>
      <c r="C485" t="str">
        <f>IF(SUM('B1.3'!T501:Y501)=6,'Angaben KH-Standort'!$D$13,"")</f>
        <v/>
      </c>
      <c r="D485" t="str">
        <f>IF(SUM('B1.3'!$T501:$Y501)=6,'B1.3'!C501,"")</f>
        <v/>
      </c>
      <c r="E485" t="str">
        <f>IF(SUM('B1.3'!$T501:$Y501)=6,'B1.3'!D501,"")</f>
        <v/>
      </c>
      <c r="F485" t="str">
        <f>IF(SUM('B1.3'!$T501:$Y501)=6,'B1.3'!E501,"")</f>
        <v/>
      </c>
      <c r="G485" t="str">
        <f>IF(SUM('B1.3'!$T501:$Y501)=6,'B1.3'!F501,"")</f>
        <v/>
      </c>
      <c r="H485" t="str">
        <f>IF(SUM('B1.3'!$T501:$Y501)=6,'B1.3'!G501,"")</f>
        <v/>
      </c>
      <c r="I485" t="str">
        <f>IF(SUM('B1.3'!$T501:$Y501)=6,'B1.3'!H501,"")</f>
        <v/>
      </c>
    </row>
    <row r="486" spans="1:9" x14ac:dyDescent="0.25">
      <c r="A486" t="str">
        <f>IF(SUM('B1.3'!T502:Y502)=6,'Angaben KH-Standort'!$D$27,"")</f>
        <v/>
      </c>
      <c r="B486" t="str">
        <f>IF(SUM('B1.3'!T502:Y502)=6,'Angaben KH-Standort'!$D$26,"")</f>
        <v/>
      </c>
      <c r="C486" t="str">
        <f>IF(SUM('B1.3'!T502:Y502)=6,'Angaben KH-Standort'!$D$13,"")</f>
        <v/>
      </c>
      <c r="D486" t="str">
        <f>IF(SUM('B1.3'!$T502:$Y502)=6,'B1.3'!C502,"")</f>
        <v/>
      </c>
      <c r="E486" t="str">
        <f>IF(SUM('B1.3'!$T502:$Y502)=6,'B1.3'!D502,"")</f>
        <v/>
      </c>
      <c r="F486" t="str">
        <f>IF(SUM('B1.3'!$T502:$Y502)=6,'B1.3'!E502,"")</f>
        <v/>
      </c>
      <c r="G486" t="str">
        <f>IF(SUM('B1.3'!$T502:$Y502)=6,'B1.3'!F502,"")</f>
        <v/>
      </c>
      <c r="H486" t="str">
        <f>IF(SUM('B1.3'!$T502:$Y502)=6,'B1.3'!G502,"")</f>
        <v/>
      </c>
      <c r="I486" t="str">
        <f>IF(SUM('B1.3'!$T502:$Y502)=6,'B1.3'!H502,"")</f>
        <v/>
      </c>
    </row>
    <row r="487" spans="1:9" x14ac:dyDescent="0.25">
      <c r="A487" t="str">
        <f>IF(SUM('B1.3'!T503:Y503)=6,'Angaben KH-Standort'!$D$27,"")</f>
        <v/>
      </c>
      <c r="B487" t="str">
        <f>IF(SUM('B1.3'!T503:Y503)=6,'Angaben KH-Standort'!$D$26,"")</f>
        <v/>
      </c>
      <c r="C487" t="str">
        <f>IF(SUM('B1.3'!T503:Y503)=6,'Angaben KH-Standort'!$D$13,"")</f>
        <v/>
      </c>
      <c r="D487" t="str">
        <f>IF(SUM('B1.3'!$T503:$Y503)=6,'B1.3'!C503,"")</f>
        <v/>
      </c>
      <c r="E487" t="str">
        <f>IF(SUM('B1.3'!$T503:$Y503)=6,'B1.3'!D503,"")</f>
        <v/>
      </c>
      <c r="F487" t="str">
        <f>IF(SUM('B1.3'!$T503:$Y503)=6,'B1.3'!E503,"")</f>
        <v/>
      </c>
      <c r="G487" t="str">
        <f>IF(SUM('B1.3'!$T503:$Y503)=6,'B1.3'!F503,"")</f>
        <v/>
      </c>
      <c r="H487" t="str">
        <f>IF(SUM('B1.3'!$T503:$Y503)=6,'B1.3'!G503,"")</f>
        <v/>
      </c>
      <c r="I487" t="str">
        <f>IF(SUM('B1.3'!$T503:$Y503)=6,'B1.3'!H503,"")</f>
        <v/>
      </c>
    </row>
    <row r="488" spans="1:9" x14ac:dyDescent="0.25">
      <c r="A488" t="str">
        <f>IF(SUM('B1.3'!T504:Y504)=6,'Angaben KH-Standort'!$D$27,"")</f>
        <v/>
      </c>
      <c r="B488" t="str">
        <f>IF(SUM('B1.3'!T504:Y504)=6,'Angaben KH-Standort'!$D$26,"")</f>
        <v/>
      </c>
      <c r="C488" t="str">
        <f>IF(SUM('B1.3'!T504:Y504)=6,'Angaben KH-Standort'!$D$13,"")</f>
        <v/>
      </c>
      <c r="D488" t="str">
        <f>IF(SUM('B1.3'!$T504:$Y504)=6,'B1.3'!C504,"")</f>
        <v/>
      </c>
      <c r="E488" t="str">
        <f>IF(SUM('B1.3'!$T504:$Y504)=6,'B1.3'!D504,"")</f>
        <v/>
      </c>
      <c r="F488" t="str">
        <f>IF(SUM('B1.3'!$T504:$Y504)=6,'B1.3'!E504,"")</f>
        <v/>
      </c>
      <c r="G488" t="str">
        <f>IF(SUM('B1.3'!$T504:$Y504)=6,'B1.3'!F504,"")</f>
        <v/>
      </c>
      <c r="H488" t="str">
        <f>IF(SUM('B1.3'!$T504:$Y504)=6,'B1.3'!G504,"")</f>
        <v/>
      </c>
      <c r="I488" t="str">
        <f>IF(SUM('B1.3'!$T504:$Y504)=6,'B1.3'!H504,"")</f>
        <v/>
      </c>
    </row>
    <row r="489" spans="1:9" x14ac:dyDescent="0.25">
      <c r="A489" t="str">
        <f>IF(SUM('B1.3'!T505:Y505)=6,'Angaben KH-Standort'!$D$27,"")</f>
        <v/>
      </c>
      <c r="B489" t="str">
        <f>IF(SUM('B1.3'!T505:Y505)=6,'Angaben KH-Standort'!$D$26,"")</f>
        <v/>
      </c>
      <c r="C489" t="str">
        <f>IF(SUM('B1.3'!T505:Y505)=6,'Angaben KH-Standort'!$D$13,"")</f>
        <v/>
      </c>
      <c r="D489" t="str">
        <f>IF(SUM('B1.3'!$T505:$Y505)=6,'B1.3'!C505,"")</f>
        <v/>
      </c>
      <c r="E489" t="str">
        <f>IF(SUM('B1.3'!$T505:$Y505)=6,'B1.3'!D505,"")</f>
        <v/>
      </c>
      <c r="F489" t="str">
        <f>IF(SUM('B1.3'!$T505:$Y505)=6,'B1.3'!E505,"")</f>
        <v/>
      </c>
      <c r="G489" t="str">
        <f>IF(SUM('B1.3'!$T505:$Y505)=6,'B1.3'!F505,"")</f>
        <v/>
      </c>
      <c r="H489" t="str">
        <f>IF(SUM('B1.3'!$T505:$Y505)=6,'B1.3'!G505,"")</f>
        <v/>
      </c>
      <c r="I489" t="str">
        <f>IF(SUM('B1.3'!$T505:$Y505)=6,'B1.3'!H505,"")</f>
        <v/>
      </c>
    </row>
    <row r="490" spans="1:9" x14ac:dyDescent="0.25">
      <c r="A490" t="str">
        <f>IF(SUM('B1.3'!T506:Y506)=6,'Angaben KH-Standort'!$D$27,"")</f>
        <v/>
      </c>
      <c r="B490" t="str">
        <f>IF(SUM('B1.3'!T506:Y506)=6,'Angaben KH-Standort'!$D$26,"")</f>
        <v/>
      </c>
      <c r="C490" t="str">
        <f>IF(SUM('B1.3'!T506:Y506)=6,'Angaben KH-Standort'!$D$13,"")</f>
        <v/>
      </c>
      <c r="D490" t="str">
        <f>IF(SUM('B1.3'!$T506:$Y506)=6,'B1.3'!C506,"")</f>
        <v/>
      </c>
      <c r="E490" t="str">
        <f>IF(SUM('B1.3'!$T506:$Y506)=6,'B1.3'!D506,"")</f>
        <v/>
      </c>
      <c r="F490" t="str">
        <f>IF(SUM('B1.3'!$T506:$Y506)=6,'B1.3'!E506,"")</f>
        <v/>
      </c>
      <c r="G490" t="str">
        <f>IF(SUM('B1.3'!$T506:$Y506)=6,'B1.3'!F506,"")</f>
        <v/>
      </c>
      <c r="H490" t="str">
        <f>IF(SUM('B1.3'!$T506:$Y506)=6,'B1.3'!G506,"")</f>
        <v/>
      </c>
      <c r="I490" t="str">
        <f>IF(SUM('B1.3'!$T506:$Y506)=6,'B1.3'!H506,"")</f>
        <v/>
      </c>
    </row>
    <row r="491" spans="1:9" x14ac:dyDescent="0.25">
      <c r="A491" t="str">
        <f>IF(SUM('B1.3'!T507:Y507)=6,'Angaben KH-Standort'!$D$27,"")</f>
        <v/>
      </c>
      <c r="B491" t="str">
        <f>IF(SUM('B1.3'!T507:Y507)=6,'Angaben KH-Standort'!$D$26,"")</f>
        <v/>
      </c>
      <c r="C491" t="str">
        <f>IF(SUM('B1.3'!T507:Y507)=6,'Angaben KH-Standort'!$D$13,"")</f>
        <v/>
      </c>
      <c r="D491" t="str">
        <f>IF(SUM('B1.3'!$T507:$Y507)=6,'B1.3'!C507,"")</f>
        <v/>
      </c>
      <c r="E491" t="str">
        <f>IF(SUM('B1.3'!$T507:$Y507)=6,'B1.3'!D507,"")</f>
        <v/>
      </c>
      <c r="F491" t="str">
        <f>IF(SUM('B1.3'!$T507:$Y507)=6,'B1.3'!E507,"")</f>
        <v/>
      </c>
      <c r="G491" t="str">
        <f>IF(SUM('B1.3'!$T507:$Y507)=6,'B1.3'!F507,"")</f>
        <v/>
      </c>
      <c r="H491" t="str">
        <f>IF(SUM('B1.3'!$T507:$Y507)=6,'B1.3'!G507,"")</f>
        <v/>
      </c>
      <c r="I491" t="str">
        <f>IF(SUM('B1.3'!$T507:$Y507)=6,'B1.3'!H507,"")</f>
        <v/>
      </c>
    </row>
    <row r="492" spans="1:9" x14ac:dyDescent="0.25">
      <c r="A492" t="str">
        <f>IF(SUM('B1.3'!T508:Y508)=6,'Angaben KH-Standort'!$D$27,"")</f>
        <v/>
      </c>
      <c r="B492" t="str">
        <f>IF(SUM('B1.3'!T508:Y508)=6,'Angaben KH-Standort'!$D$26,"")</f>
        <v/>
      </c>
      <c r="C492" t="str">
        <f>IF(SUM('B1.3'!T508:Y508)=6,'Angaben KH-Standort'!$D$13,"")</f>
        <v/>
      </c>
      <c r="D492" t="str">
        <f>IF(SUM('B1.3'!$T508:$Y508)=6,'B1.3'!C508,"")</f>
        <v/>
      </c>
      <c r="E492" t="str">
        <f>IF(SUM('B1.3'!$T508:$Y508)=6,'B1.3'!D508,"")</f>
        <v/>
      </c>
      <c r="F492" t="str">
        <f>IF(SUM('B1.3'!$T508:$Y508)=6,'B1.3'!E508,"")</f>
        <v/>
      </c>
      <c r="G492" t="str">
        <f>IF(SUM('B1.3'!$T508:$Y508)=6,'B1.3'!F508,"")</f>
        <v/>
      </c>
      <c r="H492" t="str">
        <f>IF(SUM('B1.3'!$T508:$Y508)=6,'B1.3'!G508,"")</f>
        <v/>
      </c>
      <c r="I492" t="str">
        <f>IF(SUM('B1.3'!$T508:$Y508)=6,'B1.3'!H508,"")</f>
        <v/>
      </c>
    </row>
    <row r="493" spans="1:9" x14ac:dyDescent="0.25">
      <c r="A493" t="str">
        <f>IF(SUM('B1.3'!T509:Y509)=6,'Angaben KH-Standort'!$D$27,"")</f>
        <v/>
      </c>
      <c r="B493" t="str">
        <f>IF(SUM('B1.3'!T509:Y509)=6,'Angaben KH-Standort'!$D$26,"")</f>
        <v/>
      </c>
      <c r="C493" t="str">
        <f>IF(SUM('B1.3'!T509:Y509)=6,'Angaben KH-Standort'!$D$13,"")</f>
        <v/>
      </c>
      <c r="D493" t="str">
        <f>IF(SUM('B1.3'!$T509:$Y509)=6,'B1.3'!C509,"")</f>
        <v/>
      </c>
      <c r="E493" t="str">
        <f>IF(SUM('B1.3'!$T509:$Y509)=6,'B1.3'!D509,"")</f>
        <v/>
      </c>
      <c r="F493" t="str">
        <f>IF(SUM('B1.3'!$T509:$Y509)=6,'B1.3'!E509,"")</f>
        <v/>
      </c>
      <c r="G493" t="str">
        <f>IF(SUM('B1.3'!$T509:$Y509)=6,'B1.3'!F509,"")</f>
        <v/>
      </c>
      <c r="H493" t="str">
        <f>IF(SUM('B1.3'!$T509:$Y509)=6,'B1.3'!G509,"")</f>
        <v/>
      </c>
      <c r="I493" t="str">
        <f>IF(SUM('B1.3'!$T509:$Y509)=6,'B1.3'!H509,"")</f>
        <v/>
      </c>
    </row>
    <row r="494" spans="1:9" x14ac:dyDescent="0.25">
      <c r="A494" t="str">
        <f>IF(SUM('B1.3'!T510:Y510)=6,'Angaben KH-Standort'!$D$27,"")</f>
        <v/>
      </c>
      <c r="B494" t="str">
        <f>IF(SUM('B1.3'!T510:Y510)=6,'Angaben KH-Standort'!$D$26,"")</f>
        <v/>
      </c>
      <c r="C494" t="str">
        <f>IF(SUM('B1.3'!T510:Y510)=6,'Angaben KH-Standort'!$D$13,"")</f>
        <v/>
      </c>
      <c r="D494" t="str">
        <f>IF(SUM('B1.3'!$T510:$Y510)=6,'B1.3'!C510,"")</f>
        <v/>
      </c>
      <c r="E494" t="str">
        <f>IF(SUM('B1.3'!$T510:$Y510)=6,'B1.3'!D510,"")</f>
        <v/>
      </c>
      <c r="F494" t="str">
        <f>IF(SUM('B1.3'!$T510:$Y510)=6,'B1.3'!E510,"")</f>
        <v/>
      </c>
      <c r="G494" t="str">
        <f>IF(SUM('B1.3'!$T510:$Y510)=6,'B1.3'!F510,"")</f>
        <v/>
      </c>
      <c r="H494" t="str">
        <f>IF(SUM('B1.3'!$T510:$Y510)=6,'B1.3'!G510,"")</f>
        <v/>
      </c>
      <c r="I494" t="str">
        <f>IF(SUM('B1.3'!$T510:$Y510)=6,'B1.3'!H510,"")</f>
        <v/>
      </c>
    </row>
    <row r="495" spans="1:9" x14ac:dyDescent="0.25">
      <c r="A495" t="str">
        <f>IF(SUM('B1.3'!T511:Y511)=6,'Angaben KH-Standort'!$D$27,"")</f>
        <v/>
      </c>
      <c r="B495" t="str">
        <f>IF(SUM('B1.3'!T511:Y511)=6,'Angaben KH-Standort'!$D$26,"")</f>
        <v/>
      </c>
      <c r="C495" t="str">
        <f>IF(SUM('B1.3'!T511:Y511)=6,'Angaben KH-Standort'!$D$13,"")</f>
        <v/>
      </c>
      <c r="D495" t="str">
        <f>IF(SUM('B1.3'!$T511:$Y511)=6,'B1.3'!C511,"")</f>
        <v/>
      </c>
      <c r="E495" t="str">
        <f>IF(SUM('B1.3'!$T511:$Y511)=6,'B1.3'!D511,"")</f>
        <v/>
      </c>
      <c r="F495" t="str">
        <f>IF(SUM('B1.3'!$T511:$Y511)=6,'B1.3'!E511,"")</f>
        <v/>
      </c>
      <c r="G495" t="str">
        <f>IF(SUM('B1.3'!$T511:$Y511)=6,'B1.3'!F511,"")</f>
        <v/>
      </c>
      <c r="H495" t="str">
        <f>IF(SUM('B1.3'!$T511:$Y511)=6,'B1.3'!G511,"")</f>
        <v/>
      </c>
      <c r="I495" t="str">
        <f>IF(SUM('B1.3'!$T511:$Y511)=6,'B1.3'!H511,"")</f>
        <v/>
      </c>
    </row>
    <row r="496" spans="1:9" x14ac:dyDescent="0.25">
      <c r="A496" t="str">
        <f>IF(SUM('B1.3'!T512:Y512)=6,'Angaben KH-Standort'!$D$27,"")</f>
        <v/>
      </c>
      <c r="B496" t="str">
        <f>IF(SUM('B1.3'!T512:Y512)=6,'Angaben KH-Standort'!$D$26,"")</f>
        <v/>
      </c>
      <c r="C496" t="str">
        <f>IF(SUM('B1.3'!T512:Y512)=6,'Angaben KH-Standort'!$D$13,"")</f>
        <v/>
      </c>
      <c r="D496" t="str">
        <f>IF(SUM('B1.3'!$T512:$Y512)=6,'B1.3'!C512,"")</f>
        <v/>
      </c>
      <c r="E496" t="str">
        <f>IF(SUM('B1.3'!$T512:$Y512)=6,'B1.3'!D512,"")</f>
        <v/>
      </c>
      <c r="F496" t="str">
        <f>IF(SUM('B1.3'!$T512:$Y512)=6,'B1.3'!E512,"")</f>
        <v/>
      </c>
      <c r="G496" t="str">
        <f>IF(SUM('B1.3'!$T512:$Y512)=6,'B1.3'!F512,"")</f>
        <v/>
      </c>
      <c r="H496" t="str">
        <f>IF(SUM('B1.3'!$T512:$Y512)=6,'B1.3'!G512,"")</f>
        <v/>
      </c>
      <c r="I496" t="str">
        <f>IF(SUM('B1.3'!$T512:$Y512)=6,'B1.3'!H512,"")</f>
        <v/>
      </c>
    </row>
    <row r="497" spans="1:9" x14ac:dyDescent="0.25">
      <c r="A497" t="str">
        <f>IF(SUM('B1.3'!T513:Y513)=6,'Angaben KH-Standort'!$D$27,"")</f>
        <v/>
      </c>
      <c r="B497" t="str">
        <f>IF(SUM('B1.3'!T513:Y513)=6,'Angaben KH-Standort'!$D$26,"")</f>
        <v/>
      </c>
      <c r="C497" t="str">
        <f>IF(SUM('B1.3'!T513:Y513)=6,'Angaben KH-Standort'!$D$13,"")</f>
        <v/>
      </c>
      <c r="D497" t="str">
        <f>IF(SUM('B1.3'!$T513:$Y513)=6,'B1.3'!C513,"")</f>
        <v/>
      </c>
      <c r="E497" t="str">
        <f>IF(SUM('B1.3'!$T513:$Y513)=6,'B1.3'!D513,"")</f>
        <v/>
      </c>
      <c r="F497" t="str">
        <f>IF(SUM('B1.3'!$T513:$Y513)=6,'B1.3'!E513,"")</f>
        <v/>
      </c>
      <c r="G497" t="str">
        <f>IF(SUM('B1.3'!$T513:$Y513)=6,'B1.3'!F513,"")</f>
        <v/>
      </c>
      <c r="H497" t="str">
        <f>IF(SUM('B1.3'!$T513:$Y513)=6,'B1.3'!G513,"")</f>
        <v/>
      </c>
      <c r="I497" t="str">
        <f>IF(SUM('B1.3'!$T513:$Y513)=6,'B1.3'!H513,"")</f>
        <v/>
      </c>
    </row>
    <row r="498" spans="1:9" x14ac:dyDescent="0.25">
      <c r="A498" t="str">
        <f>IF(SUM('B1.3'!T514:Y514)=6,'Angaben KH-Standort'!$D$27,"")</f>
        <v/>
      </c>
      <c r="B498" t="str">
        <f>IF(SUM('B1.3'!T514:Y514)=6,'Angaben KH-Standort'!$D$26,"")</f>
        <v/>
      </c>
      <c r="C498" t="str">
        <f>IF(SUM('B1.3'!T514:Y514)=6,'Angaben KH-Standort'!$D$13,"")</f>
        <v/>
      </c>
      <c r="D498" t="str">
        <f>IF(SUM('B1.3'!$T514:$Y514)=6,'B1.3'!C514,"")</f>
        <v/>
      </c>
      <c r="E498" t="str">
        <f>IF(SUM('B1.3'!$T514:$Y514)=6,'B1.3'!D514,"")</f>
        <v/>
      </c>
      <c r="F498" t="str">
        <f>IF(SUM('B1.3'!$T514:$Y514)=6,'B1.3'!E514,"")</f>
        <v/>
      </c>
      <c r="G498" t="str">
        <f>IF(SUM('B1.3'!$T514:$Y514)=6,'B1.3'!F514,"")</f>
        <v/>
      </c>
      <c r="H498" t="str">
        <f>IF(SUM('B1.3'!$T514:$Y514)=6,'B1.3'!G514,"")</f>
        <v/>
      </c>
      <c r="I498" t="str">
        <f>IF(SUM('B1.3'!$T514:$Y514)=6,'B1.3'!H514,"")</f>
        <v/>
      </c>
    </row>
    <row r="499" spans="1:9" x14ac:dyDescent="0.25">
      <c r="A499" t="str">
        <f>IF(SUM('B1.3'!T515:Y515)=6,'Angaben KH-Standort'!$D$27,"")</f>
        <v/>
      </c>
      <c r="B499" t="str">
        <f>IF(SUM('B1.3'!T515:Y515)=6,'Angaben KH-Standort'!$D$26,"")</f>
        <v/>
      </c>
      <c r="C499" t="str">
        <f>IF(SUM('B1.3'!T515:Y515)=6,'Angaben KH-Standort'!$D$13,"")</f>
        <v/>
      </c>
      <c r="D499" t="str">
        <f>IF(SUM('B1.3'!$T515:$Y515)=6,'B1.3'!C515,"")</f>
        <v/>
      </c>
      <c r="E499" t="str">
        <f>IF(SUM('B1.3'!$T515:$Y515)=6,'B1.3'!D515,"")</f>
        <v/>
      </c>
      <c r="F499" t="str">
        <f>IF(SUM('B1.3'!$T515:$Y515)=6,'B1.3'!E515,"")</f>
        <v/>
      </c>
      <c r="G499" t="str">
        <f>IF(SUM('B1.3'!$T515:$Y515)=6,'B1.3'!F515,"")</f>
        <v/>
      </c>
      <c r="H499" t="str">
        <f>IF(SUM('B1.3'!$T515:$Y515)=6,'B1.3'!G515,"")</f>
        <v/>
      </c>
      <c r="I499" t="str">
        <f>IF(SUM('B1.3'!$T515:$Y515)=6,'B1.3'!H515,"")</f>
        <v/>
      </c>
    </row>
    <row r="500" spans="1:9" x14ac:dyDescent="0.25">
      <c r="A500" t="str">
        <f>IF(SUM('B1.3'!T516:Y516)=6,'Angaben KH-Standort'!$D$27,"")</f>
        <v/>
      </c>
      <c r="B500" t="str">
        <f>IF(SUM('B1.3'!T516:Y516)=6,'Angaben KH-Standort'!$D$26,"")</f>
        <v/>
      </c>
      <c r="C500" t="str">
        <f>IF(SUM('B1.3'!T516:Y516)=6,'Angaben KH-Standort'!$D$13,"")</f>
        <v/>
      </c>
      <c r="D500" t="str">
        <f>IF(SUM('B1.3'!$T516:$Y516)=6,'B1.3'!C516,"")</f>
        <v/>
      </c>
      <c r="E500" t="str">
        <f>IF(SUM('B1.3'!$T516:$Y516)=6,'B1.3'!D516,"")</f>
        <v/>
      </c>
      <c r="F500" t="str">
        <f>IF(SUM('B1.3'!$T516:$Y516)=6,'B1.3'!E516,"")</f>
        <v/>
      </c>
      <c r="G500" t="str">
        <f>IF(SUM('B1.3'!$T516:$Y516)=6,'B1.3'!F516,"")</f>
        <v/>
      </c>
      <c r="H500" t="str">
        <f>IF(SUM('B1.3'!$T516:$Y516)=6,'B1.3'!G516,"")</f>
        <v/>
      </c>
      <c r="I500" t="str">
        <f>IF(SUM('B1.3'!$T516:$Y516)=6,'B1.3'!H516,"")</f>
        <v/>
      </c>
    </row>
    <row r="501" spans="1:9" x14ac:dyDescent="0.25">
      <c r="A501" t="str">
        <f>IF(SUM('B1.3'!T517:Y517)=6,'Angaben KH-Standort'!$D$27,"")</f>
        <v/>
      </c>
      <c r="B501" t="str">
        <f>IF(SUM('B1.3'!T517:Y517)=6,'Angaben KH-Standort'!$D$26,"")</f>
        <v/>
      </c>
      <c r="C501" t="str">
        <f>IF(SUM('B1.3'!T517:Y517)=6,'Angaben KH-Standort'!$D$13,"")</f>
        <v/>
      </c>
      <c r="D501" t="str">
        <f>IF(SUM('B1.3'!$T517:$Y517)=6,'B1.3'!C517,"")</f>
        <v/>
      </c>
      <c r="E501" t="str">
        <f>IF(SUM('B1.3'!$T517:$Y517)=6,'B1.3'!D517,"")</f>
        <v/>
      </c>
      <c r="F501" t="str">
        <f>IF(SUM('B1.3'!$T517:$Y517)=6,'B1.3'!E517,"")</f>
        <v/>
      </c>
      <c r="G501" t="str">
        <f>IF(SUM('B1.3'!$T517:$Y517)=6,'B1.3'!F517,"")</f>
        <v/>
      </c>
      <c r="H501" t="str">
        <f>IF(SUM('B1.3'!$T517:$Y517)=6,'B1.3'!G517,"")</f>
        <v/>
      </c>
      <c r="I501" t="str">
        <f>IF(SUM('B1.3'!$T517:$Y517)=6,'B1.3'!H517,"")</f>
        <v/>
      </c>
    </row>
    <row r="502" spans="1:9" x14ac:dyDescent="0.25">
      <c r="A502" t="str">
        <f>IF(SUM('B1.3'!T518:Y518)=6,'Angaben KH-Standort'!$D$27,"")</f>
        <v/>
      </c>
      <c r="B502" t="str">
        <f>IF(SUM('B1.3'!T518:Y518)=6,'Angaben KH-Standort'!$D$26,"")</f>
        <v/>
      </c>
      <c r="C502" t="str">
        <f>IF(SUM('B1.3'!T518:Y518)=6,'Angaben KH-Standort'!$D$13,"")</f>
        <v/>
      </c>
      <c r="D502" t="str">
        <f>IF(SUM('B1.3'!$T518:$Y518)=6,'B1.3'!C518,"")</f>
        <v/>
      </c>
      <c r="E502" t="str">
        <f>IF(SUM('B1.3'!$T518:$Y518)=6,'B1.3'!D518,"")</f>
        <v/>
      </c>
      <c r="F502" t="str">
        <f>IF(SUM('B1.3'!$T518:$Y518)=6,'B1.3'!E518,"")</f>
        <v/>
      </c>
      <c r="G502" t="str">
        <f>IF(SUM('B1.3'!$T518:$Y518)=6,'B1.3'!F518,"")</f>
        <v/>
      </c>
      <c r="H502" t="str">
        <f>IF(SUM('B1.3'!$T518:$Y518)=6,'B1.3'!G518,"")</f>
        <v/>
      </c>
      <c r="I502" t="str">
        <f>IF(SUM('B1.3'!$T518:$Y518)=6,'B1.3'!H518,"")</f>
        <v/>
      </c>
    </row>
    <row r="503" spans="1:9" x14ac:dyDescent="0.25">
      <c r="A503" t="str">
        <f>IF(SUM('B1.3'!T519:Y519)=6,'Angaben KH-Standort'!$D$27,"")</f>
        <v/>
      </c>
      <c r="B503" t="str">
        <f>IF(SUM('B1.3'!T519:Y519)=6,'Angaben KH-Standort'!$D$26,"")</f>
        <v/>
      </c>
      <c r="C503" t="str">
        <f>IF(SUM('B1.3'!T519:Y519)=6,'Angaben KH-Standort'!$D$13,"")</f>
        <v/>
      </c>
      <c r="D503" t="str">
        <f>IF(SUM('B1.3'!$T519:$Y519)=6,'B1.3'!C519,"")</f>
        <v/>
      </c>
      <c r="E503" t="str">
        <f>IF(SUM('B1.3'!$T519:$Y519)=6,'B1.3'!D519,"")</f>
        <v/>
      </c>
      <c r="F503" t="str">
        <f>IF(SUM('B1.3'!$T519:$Y519)=6,'B1.3'!E519,"")</f>
        <v/>
      </c>
      <c r="G503" t="str">
        <f>IF(SUM('B1.3'!$T519:$Y519)=6,'B1.3'!F519,"")</f>
        <v/>
      </c>
      <c r="H503" t="str">
        <f>IF(SUM('B1.3'!$T519:$Y519)=6,'B1.3'!G519,"")</f>
        <v/>
      </c>
      <c r="I503" t="str">
        <f>IF(SUM('B1.3'!$T519:$Y519)=6,'B1.3'!H519,"")</f>
        <v/>
      </c>
    </row>
    <row r="504" spans="1:9" x14ac:dyDescent="0.25">
      <c r="A504" t="str">
        <f>IF(SUM('B1.3'!T520:Y520)=6,'Angaben KH-Standort'!$D$27,"")</f>
        <v/>
      </c>
      <c r="B504" t="str">
        <f>IF(SUM('B1.3'!T520:Y520)=6,'Angaben KH-Standort'!$D$26,"")</f>
        <v/>
      </c>
      <c r="C504" t="str">
        <f>IF(SUM('B1.3'!T520:Y520)=6,'Angaben KH-Standort'!$D$13,"")</f>
        <v/>
      </c>
      <c r="D504" t="str">
        <f>IF(SUM('B1.3'!$T520:$Y520)=6,'B1.3'!C520,"")</f>
        <v/>
      </c>
      <c r="E504" t="str">
        <f>IF(SUM('B1.3'!$T520:$Y520)=6,'B1.3'!D520,"")</f>
        <v/>
      </c>
      <c r="F504" t="str">
        <f>IF(SUM('B1.3'!$T520:$Y520)=6,'B1.3'!E520,"")</f>
        <v/>
      </c>
      <c r="G504" t="str">
        <f>IF(SUM('B1.3'!$T520:$Y520)=6,'B1.3'!F520,"")</f>
        <v/>
      </c>
      <c r="H504" t="str">
        <f>IF(SUM('B1.3'!$T520:$Y520)=6,'B1.3'!G520,"")</f>
        <v/>
      </c>
      <c r="I504" t="str">
        <f>IF(SUM('B1.3'!$T520:$Y520)=6,'B1.3'!H520,"")</f>
        <v/>
      </c>
    </row>
    <row r="505" spans="1:9" x14ac:dyDescent="0.25">
      <c r="A505" t="str">
        <f>IF(SUM('B1.3'!T521:Y521)=6,'Angaben KH-Standort'!$D$27,"")</f>
        <v/>
      </c>
      <c r="B505" t="str">
        <f>IF(SUM('B1.3'!T521:Y521)=6,'Angaben KH-Standort'!$D$26,"")</f>
        <v/>
      </c>
      <c r="C505" t="str">
        <f>IF(SUM('B1.3'!T521:Y521)=6,'Angaben KH-Standort'!$D$13,"")</f>
        <v/>
      </c>
      <c r="D505" t="str">
        <f>IF(SUM('B1.3'!$T521:$Y521)=6,'B1.3'!C521,"")</f>
        <v/>
      </c>
      <c r="E505" t="str">
        <f>IF(SUM('B1.3'!$T521:$Y521)=6,'B1.3'!D521,"")</f>
        <v/>
      </c>
      <c r="F505" t="str">
        <f>IF(SUM('B1.3'!$T521:$Y521)=6,'B1.3'!E521,"")</f>
        <v/>
      </c>
      <c r="G505" t="str">
        <f>IF(SUM('B1.3'!$T521:$Y521)=6,'B1.3'!F521,"")</f>
        <v/>
      </c>
      <c r="H505" t="str">
        <f>IF(SUM('B1.3'!$T521:$Y521)=6,'B1.3'!G521,"")</f>
        <v/>
      </c>
      <c r="I505" t="str">
        <f>IF(SUM('B1.3'!$T521:$Y521)=6,'B1.3'!H521,"")</f>
        <v/>
      </c>
    </row>
    <row r="506" spans="1:9" x14ac:dyDescent="0.25">
      <c r="A506" t="str">
        <f>IF(SUM('B1.3'!T522:Y522)=6,'Angaben KH-Standort'!$D$27,"")</f>
        <v/>
      </c>
      <c r="B506" t="str">
        <f>IF(SUM('B1.3'!T522:Y522)=6,'Angaben KH-Standort'!$D$26,"")</f>
        <v/>
      </c>
      <c r="C506" t="str">
        <f>IF(SUM('B1.3'!T522:Y522)=6,'Angaben KH-Standort'!$D$13,"")</f>
        <v/>
      </c>
      <c r="D506" t="str">
        <f>IF(SUM('B1.3'!$T522:$Y522)=6,'B1.3'!C522,"")</f>
        <v/>
      </c>
      <c r="E506" t="str">
        <f>IF(SUM('B1.3'!$T522:$Y522)=6,'B1.3'!D522,"")</f>
        <v/>
      </c>
      <c r="F506" t="str">
        <f>IF(SUM('B1.3'!$T522:$Y522)=6,'B1.3'!E522,"")</f>
        <v/>
      </c>
      <c r="G506" t="str">
        <f>IF(SUM('B1.3'!$T522:$Y522)=6,'B1.3'!F522,"")</f>
        <v/>
      </c>
      <c r="H506" t="str">
        <f>IF(SUM('B1.3'!$T522:$Y522)=6,'B1.3'!G522,"")</f>
        <v/>
      </c>
      <c r="I506" t="str">
        <f>IF(SUM('B1.3'!$T522:$Y522)=6,'B1.3'!H522,"")</f>
        <v/>
      </c>
    </row>
    <row r="507" spans="1:9" x14ac:dyDescent="0.25">
      <c r="A507" t="str">
        <f>IF(SUM('B1.3'!T523:Y523)=6,'Angaben KH-Standort'!$D$27,"")</f>
        <v/>
      </c>
      <c r="B507" t="str">
        <f>IF(SUM('B1.3'!T523:Y523)=6,'Angaben KH-Standort'!$D$26,"")</f>
        <v/>
      </c>
      <c r="C507" t="str">
        <f>IF(SUM('B1.3'!T523:Y523)=6,'Angaben KH-Standort'!$D$13,"")</f>
        <v/>
      </c>
      <c r="D507" t="str">
        <f>IF(SUM('B1.3'!$T523:$Y523)=6,'B1.3'!C523,"")</f>
        <v/>
      </c>
      <c r="E507" t="str">
        <f>IF(SUM('B1.3'!$T523:$Y523)=6,'B1.3'!D523,"")</f>
        <v/>
      </c>
      <c r="F507" t="str">
        <f>IF(SUM('B1.3'!$T523:$Y523)=6,'B1.3'!E523,"")</f>
        <v/>
      </c>
      <c r="G507" t="str">
        <f>IF(SUM('B1.3'!$T523:$Y523)=6,'B1.3'!F523,"")</f>
        <v/>
      </c>
      <c r="H507" t="str">
        <f>IF(SUM('B1.3'!$T523:$Y523)=6,'B1.3'!G523,"")</f>
        <v/>
      </c>
      <c r="I507" t="str">
        <f>IF(SUM('B1.3'!$T523:$Y523)=6,'B1.3'!H523,"")</f>
        <v/>
      </c>
    </row>
    <row r="508" spans="1:9" x14ac:dyDescent="0.25">
      <c r="A508" t="str">
        <f>IF(SUM('B1.3'!T524:Y524)=6,'Angaben KH-Standort'!$D$27,"")</f>
        <v/>
      </c>
      <c r="B508" t="str">
        <f>IF(SUM('B1.3'!T524:Y524)=6,'Angaben KH-Standort'!$D$26,"")</f>
        <v/>
      </c>
      <c r="C508" t="str">
        <f>IF(SUM('B1.3'!T524:Y524)=6,'Angaben KH-Standort'!$D$13,"")</f>
        <v/>
      </c>
      <c r="D508" t="str">
        <f>IF(SUM('B1.3'!$T524:$Y524)=6,'B1.3'!C524,"")</f>
        <v/>
      </c>
      <c r="E508" t="str">
        <f>IF(SUM('B1.3'!$T524:$Y524)=6,'B1.3'!D524,"")</f>
        <v/>
      </c>
      <c r="F508" t="str">
        <f>IF(SUM('B1.3'!$T524:$Y524)=6,'B1.3'!E524,"")</f>
        <v/>
      </c>
      <c r="G508" t="str">
        <f>IF(SUM('B1.3'!$T524:$Y524)=6,'B1.3'!F524,"")</f>
        <v/>
      </c>
      <c r="H508" t="str">
        <f>IF(SUM('B1.3'!$T524:$Y524)=6,'B1.3'!G524,"")</f>
        <v/>
      </c>
      <c r="I508" t="str">
        <f>IF(SUM('B1.3'!$T524:$Y524)=6,'B1.3'!H524,"")</f>
        <v/>
      </c>
    </row>
    <row r="509" spans="1:9" x14ac:dyDescent="0.25">
      <c r="A509" t="str">
        <f>IF(SUM('B1.3'!T525:Y525)=6,'Angaben KH-Standort'!$D$27,"")</f>
        <v/>
      </c>
      <c r="B509" t="str">
        <f>IF(SUM('B1.3'!T525:Y525)=6,'Angaben KH-Standort'!$D$26,"")</f>
        <v/>
      </c>
      <c r="C509" t="str">
        <f>IF(SUM('B1.3'!T525:Y525)=6,'Angaben KH-Standort'!$D$13,"")</f>
        <v/>
      </c>
      <c r="D509" t="str">
        <f>IF(SUM('B1.3'!$T525:$Y525)=6,'B1.3'!C525,"")</f>
        <v/>
      </c>
      <c r="E509" t="str">
        <f>IF(SUM('B1.3'!$T525:$Y525)=6,'B1.3'!D525,"")</f>
        <v/>
      </c>
      <c r="F509" t="str">
        <f>IF(SUM('B1.3'!$T525:$Y525)=6,'B1.3'!E525,"")</f>
        <v/>
      </c>
      <c r="G509" t="str">
        <f>IF(SUM('B1.3'!$T525:$Y525)=6,'B1.3'!F525,"")</f>
        <v/>
      </c>
      <c r="H509" t="str">
        <f>IF(SUM('B1.3'!$T525:$Y525)=6,'B1.3'!G525,"")</f>
        <v/>
      </c>
      <c r="I509" t="str">
        <f>IF(SUM('B1.3'!$T525:$Y525)=6,'B1.3'!H525,"")</f>
        <v/>
      </c>
    </row>
    <row r="510" spans="1:9" x14ac:dyDescent="0.25">
      <c r="A510" t="str">
        <f>IF(SUM('B1.3'!T526:Y526)=6,'Angaben KH-Standort'!$D$27,"")</f>
        <v/>
      </c>
      <c r="B510" t="str">
        <f>IF(SUM('B1.3'!T526:Y526)=6,'Angaben KH-Standort'!$D$26,"")</f>
        <v/>
      </c>
      <c r="C510" t="str">
        <f>IF(SUM('B1.3'!T526:Y526)=6,'Angaben KH-Standort'!$D$13,"")</f>
        <v/>
      </c>
      <c r="D510" t="str">
        <f>IF(SUM('B1.3'!$T526:$Y526)=6,'B1.3'!C526,"")</f>
        <v/>
      </c>
      <c r="E510" t="str">
        <f>IF(SUM('B1.3'!$T526:$Y526)=6,'B1.3'!D526,"")</f>
        <v/>
      </c>
      <c r="F510" t="str">
        <f>IF(SUM('B1.3'!$T526:$Y526)=6,'B1.3'!E526,"")</f>
        <v/>
      </c>
      <c r="G510" t="str">
        <f>IF(SUM('B1.3'!$T526:$Y526)=6,'B1.3'!F526,"")</f>
        <v/>
      </c>
      <c r="H510" t="str">
        <f>IF(SUM('B1.3'!$T526:$Y526)=6,'B1.3'!G526,"")</f>
        <v/>
      </c>
      <c r="I510" t="str">
        <f>IF(SUM('B1.3'!$T526:$Y526)=6,'B1.3'!H526,"")</f>
        <v/>
      </c>
    </row>
    <row r="511" spans="1:9" x14ac:dyDescent="0.25">
      <c r="A511" t="str">
        <f>IF(SUM('B1.3'!T527:Y527)=6,'Angaben KH-Standort'!$D$27,"")</f>
        <v/>
      </c>
      <c r="B511" t="str">
        <f>IF(SUM('B1.3'!T527:Y527)=6,'Angaben KH-Standort'!$D$26,"")</f>
        <v/>
      </c>
      <c r="C511" t="str">
        <f>IF(SUM('B1.3'!T527:Y527)=6,'Angaben KH-Standort'!$D$13,"")</f>
        <v/>
      </c>
      <c r="D511" t="str">
        <f>IF(SUM('B1.3'!$T527:$Y527)=6,'B1.3'!C527,"")</f>
        <v/>
      </c>
      <c r="E511" t="str">
        <f>IF(SUM('B1.3'!$T527:$Y527)=6,'B1.3'!D527,"")</f>
        <v/>
      </c>
      <c r="F511" t="str">
        <f>IF(SUM('B1.3'!$T527:$Y527)=6,'B1.3'!E527,"")</f>
        <v/>
      </c>
      <c r="G511" t="str">
        <f>IF(SUM('B1.3'!$T527:$Y527)=6,'B1.3'!F527,"")</f>
        <v/>
      </c>
      <c r="H511" t="str">
        <f>IF(SUM('B1.3'!$T527:$Y527)=6,'B1.3'!G527,"")</f>
        <v/>
      </c>
      <c r="I511" t="str">
        <f>IF(SUM('B1.3'!$T527:$Y527)=6,'B1.3'!H527,"")</f>
        <v/>
      </c>
    </row>
    <row r="512" spans="1:9" x14ac:dyDescent="0.25">
      <c r="A512" t="str">
        <f>IF(SUM('B1.3'!T528:Y528)=6,'Angaben KH-Standort'!$D$27,"")</f>
        <v/>
      </c>
      <c r="B512" t="str">
        <f>IF(SUM('B1.3'!T528:Y528)=6,'Angaben KH-Standort'!$D$26,"")</f>
        <v/>
      </c>
      <c r="C512" t="str">
        <f>IF(SUM('B1.3'!T528:Y528)=6,'Angaben KH-Standort'!$D$13,"")</f>
        <v/>
      </c>
      <c r="D512" t="str">
        <f>IF(SUM('B1.3'!$T528:$Y528)=6,'B1.3'!C528,"")</f>
        <v/>
      </c>
      <c r="E512" t="str">
        <f>IF(SUM('B1.3'!$T528:$Y528)=6,'B1.3'!D528,"")</f>
        <v/>
      </c>
      <c r="F512" t="str">
        <f>IF(SUM('B1.3'!$T528:$Y528)=6,'B1.3'!E528,"")</f>
        <v/>
      </c>
      <c r="G512" t="str">
        <f>IF(SUM('B1.3'!$T528:$Y528)=6,'B1.3'!F528,"")</f>
        <v/>
      </c>
      <c r="H512" t="str">
        <f>IF(SUM('B1.3'!$T528:$Y528)=6,'B1.3'!G528,"")</f>
        <v/>
      </c>
      <c r="I512" t="str">
        <f>IF(SUM('B1.3'!$T528:$Y528)=6,'B1.3'!H528,"")</f>
        <v/>
      </c>
    </row>
    <row r="513" spans="1:9" x14ac:dyDescent="0.25">
      <c r="A513" t="str">
        <f>IF(SUM('B1.3'!T529:Y529)=6,'Angaben KH-Standort'!$D$27,"")</f>
        <v/>
      </c>
      <c r="B513" t="str">
        <f>IF(SUM('B1.3'!T529:Y529)=6,'Angaben KH-Standort'!$D$26,"")</f>
        <v/>
      </c>
      <c r="C513" t="str">
        <f>IF(SUM('B1.3'!T529:Y529)=6,'Angaben KH-Standort'!$D$13,"")</f>
        <v/>
      </c>
      <c r="D513" t="str">
        <f>IF(SUM('B1.3'!$T529:$Y529)=6,'B1.3'!C529,"")</f>
        <v/>
      </c>
      <c r="E513" t="str">
        <f>IF(SUM('B1.3'!$T529:$Y529)=6,'B1.3'!D529,"")</f>
        <v/>
      </c>
      <c r="F513" t="str">
        <f>IF(SUM('B1.3'!$T529:$Y529)=6,'B1.3'!E529,"")</f>
        <v/>
      </c>
      <c r="G513" t="str">
        <f>IF(SUM('B1.3'!$T529:$Y529)=6,'B1.3'!F529,"")</f>
        <v/>
      </c>
      <c r="H513" t="str">
        <f>IF(SUM('B1.3'!$T529:$Y529)=6,'B1.3'!G529,"")</f>
        <v/>
      </c>
      <c r="I513" t="str">
        <f>IF(SUM('B1.3'!$T529:$Y529)=6,'B1.3'!H529,"")</f>
        <v/>
      </c>
    </row>
    <row r="514" spans="1:9" x14ac:dyDescent="0.25">
      <c r="A514" t="str">
        <f>IF(SUM('B1.3'!T530:Y530)=6,'Angaben KH-Standort'!$D$27,"")</f>
        <v/>
      </c>
      <c r="B514" t="str">
        <f>IF(SUM('B1.3'!T530:Y530)=6,'Angaben KH-Standort'!$D$26,"")</f>
        <v/>
      </c>
      <c r="C514" t="str">
        <f>IF(SUM('B1.3'!T530:Y530)=6,'Angaben KH-Standort'!$D$13,"")</f>
        <v/>
      </c>
      <c r="D514" t="str">
        <f>IF(SUM('B1.3'!$T530:$Y530)=6,'B1.3'!C530,"")</f>
        <v/>
      </c>
      <c r="E514" t="str">
        <f>IF(SUM('B1.3'!$T530:$Y530)=6,'B1.3'!D530,"")</f>
        <v/>
      </c>
      <c r="F514" t="str">
        <f>IF(SUM('B1.3'!$T530:$Y530)=6,'B1.3'!E530,"")</f>
        <v/>
      </c>
      <c r="G514" t="str">
        <f>IF(SUM('B1.3'!$T530:$Y530)=6,'B1.3'!F530,"")</f>
        <v/>
      </c>
      <c r="H514" t="str">
        <f>IF(SUM('B1.3'!$T530:$Y530)=6,'B1.3'!G530,"")</f>
        <v/>
      </c>
      <c r="I514" t="str">
        <f>IF(SUM('B1.3'!$T530:$Y530)=6,'B1.3'!H530,"")</f>
        <v/>
      </c>
    </row>
    <row r="515" spans="1:9" x14ac:dyDescent="0.25">
      <c r="A515" t="str">
        <f>IF(SUM('B1.3'!T531:Y531)=6,'Angaben KH-Standort'!$D$27,"")</f>
        <v/>
      </c>
      <c r="B515" t="str">
        <f>IF(SUM('B1.3'!T531:Y531)=6,'Angaben KH-Standort'!$D$26,"")</f>
        <v/>
      </c>
      <c r="C515" t="str">
        <f>IF(SUM('B1.3'!T531:Y531)=6,'Angaben KH-Standort'!$D$13,"")</f>
        <v/>
      </c>
      <c r="D515" t="str">
        <f>IF(SUM('B1.3'!$T531:$Y531)=6,'B1.3'!C531,"")</f>
        <v/>
      </c>
      <c r="E515" t="str">
        <f>IF(SUM('B1.3'!$T531:$Y531)=6,'B1.3'!D531,"")</f>
        <v/>
      </c>
      <c r="F515" t="str">
        <f>IF(SUM('B1.3'!$T531:$Y531)=6,'B1.3'!E531,"")</f>
        <v/>
      </c>
      <c r="G515" t="str">
        <f>IF(SUM('B1.3'!$T531:$Y531)=6,'B1.3'!F531,"")</f>
        <v/>
      </c>
      <c r="H515" t="str">
        <f>IF(SUM('B1.3'!$T531:$Y531)=6,'B1.3'!G531,"")</f>
        <v/>
      </c>
      <c r="I515" t="str">
        <f>IF(SUM('B1.3'!$T531:$Y531)=6,'B1.3'!H531,"")</f>
        <v/>
      </c>
    </row>
    <row r="516" spans="1:9" x14ac:dyDescent="0.25">
      <c r="A516" t="str">
        <f>IF(SUM('B1.3'!T532:Y532)=6,'Angaben KH-Standort'!$D$27,"")</f>
        <v/>
      </c>
      <c r="B516" t="str">
        <f>IF(SUM('B1.3'!T532:Y532)=6,'Angaben KH-Standort'!$D$26,"")</f>
        <v/>
      </c>
      <c r="C516" t="str">
        <f>IF(SUM('B1.3'!T532:Y532)=6,'Angaben KH-Standort'!$D$13,"")</f>
        <v/>
      </c>
      <c r="D516" t="str">
        <f>IF(SUM('B1.3'!$T532:$Y532)=6,'B1.3'!C532,"")</f>
        <v/>
      </c>
      <c r="E516" t="str">
        <f>IF(SUM('B1.3'!$T532:$Y532)=6,'B1.3'!D532,"")</f>
        <v/>
      </c>
      <c r="F516" t="str">
        <f>IF(SUM('B1.3'!$T532:$Y532)=6,'B1.3'!E532,"")</f>
        <v/>
      </c>
      <c r="G516" t="str">
        <f>IF(SUM('B1.3'!$T532:$Y532)=6,'B1.3'!F532,"")</f>
        <v/>
      </c>
      <c r="H516" t="str">
        <f>IF(SUM('B1.3'!$T532:$Y532)=6,'B1.3'!G532,"")</f>
        <v/>
      </c>
      <c r="I516" t="str">
        <f>IF(SUM('B1.3'!$T532:$Y532)=6,'B1.3'!H532,"")</f>
        <v/>
      </c>
    </row>
    <row r="517" spans="1:9" x14ac:dyDescent="0.25">
      <c r="A517" t="str">
        <f>IF(SUM('B1.3'!T533:Y533)=6,'Angaben KH-Standort'!$D$27,"")</f>
        <v/>
      </c>
      <c r="B517" t="str">
        <f>IF(SUM('B1.3'!T533:Y533)=6,'Angaben KH-Standort'!$D$26,"")</f>
        <v/>
      </c>
      <c r="C517" t="str">
        <f>IF(SUM('B1.3'!T533:Y533)=6,'Angaben KH-Standort'!$D$13,"")</f>
        <v/>
      </c>
      <c r="D517" t="str">
        <f>IF(SUM('B1.3'!$T533:$Y533)=6,'B1.3'!C533,"")</f>
        <v/>
      </c>
      <c r="E517" t="str">
        <f>IF(SUM('B1.3'!$T533:$Y533)=6,'B1.3'!D533,"")</f>
        <v/>
      </c>
      <c r="F517" t="str">
        <f>IF(SUM('B1.3'!$T533:$Y533)=6,'B1.3'!E533,"")</f>
        <v/>
      </c>
      <c r="G517" t="str">
        <f>IF(SUM('B1.3'!$T533:$Y533)=6,'B1.3'!F533,"")</f>
        <v/>
      </c>
      <c r="H517" t="str">
        <f>IF(SUM('B1.3'!$T533:$Y533)=6,'B1.3'!G533,"")</f>
        <v/>
      </c>
      <c r="I517" t="str">
        <f>IF(SUM('B1.3'!$T533:$Y533)=6,'B1.3'!H533,"")</f>
        <v/>
      </c>
    </row>
    <row r="518" spans="1:9" x14ac:dyDescent="0.25">
      <c r="A518" t="str">
        <f>IF(SUM('B1.3'!T534:Y534)=6,'Angaben KH-Standort'!$D$27,"")</f>
        <v/>
      </c>
      <c r="B518" t="str">
        <f>IF(SUM('B1.3'!T534:Y534)=6,'Angaben KH-Standort'!$D$26,"")</f>
        <v/>
      </c>
      <c r="C518" t="str">
        <f>IF(SUM('B1.3'!T534:Y534)=6,'Angaben KH-Standort'!$D$13,"")</f>
        <v/>
      </c>
      <c r="D518" t="str">
        <f>IF(SUM('B1.3'!$T534:$Y534)=6,'B1.3'!C534,"")</f>
        <v/>
      </c>
      <c r="E518" t="str">
        <f>IF(SUM('B1.3'!$T534:$Y534)=6,'B1.3'!D534,"")</f>
        <v/>
      </c>
      <c r="F518" t="str">
        <f>IF(SUM('B1.3'!$T534:$Y534)=6,'B1.3'!E534,"")</f>
        <v/>
      </c>
      <c r="G518" t="str">
        <f>IF(SUM('B1.3'!$T534:$Y534)=6,'B1.3'!F534,"")</f>
        <v/>
      </c>
      <c r="H518" t="str">
        <f>IF(SUM('B1.3'!$T534:$Y534)=6,'B1.3'!G534,"")</f>
        <v/>
      </c>
      <c r="I518" t="str">
        <f>IF(SUM('B1.3'!$T534:$Y534)=6,'B1.3'!H534,"")</f>
        <v/>
      </c>
    </row>
    <row r="519" spans="1:9" x14ac:dyDescent="0.25">
      <c r="A519" t="str">
        <f>IF(SUM('B1.3'!T535:Y535)=6,'Angaben KH-Standort'!$D$27,"")</f>
        <v/>
      </c>
      <c r="B519" t="str">
        <f>IF(SUM('B1.3'!T535:Y535)=6,'Angaben KH-Standort'!$D$26,"")</f>
        <v/>
      </c>
      <c r="C519" t="str">
        <f>IF(SUM('B1.3'!T535:Y535)=6,'Angaben KH-Standort'!$D$13,"")</f>
        <v/>
      </c>
      <c r="D519" t="str">
        <f>IF(SUM('B1.3'!$T535:$Y535)=6,'B1.3'!C535,"")</f>
        <v/>
      </c>
      <c r="E519" t="str">
        <f>IF(SUM('B1.3'!$T535:$Y535)=6,'B1.3'!D535,"")</f>
        <v/>
      </c>
      <c r="F519" t="str">
        <f>IF(SUM('B1.3'!$T535:$Y535)=6,'B1.3'!E535,"")</f>
        <v/>
      </c>
      <c r="G519" t="str">
        <f>IF(SUM('B1.3'!$T535:$Y535)=6,'B1.3'!F535,"")</f>
        <v/>
      </c>
      <c r="H519" t="str">
        <f>IF(SUM('B1.3'!$T535:$Y535)=6,'B1.3'!G535,"")</f>
        <v/>
      </c>
      <c r="I519" t="str">
        <f>IF(SUM('B1.3'!$T535:$Y535)=6,'B1.3'!H535,"")</f>
        <v/>
      </c>
    </row>
    <row r="520" spans="1:9" x14ac:dyDescent="0.25">
      <c r="A520" t="str">
        <f>IF(SUM('B1.3'!T536:Y536)=6,'Angaben KH-Standort'!$D$27,"")</f>
        <v/>
      </c>
      <c r="B520" t="str">
        <f>IF(SUM('B1.3'!T536:Y536)=6,'Angaben KH-Standort'!$D$26,"")</f>
        <v/>
      </c>
      <c r="C520" t="str">
        <f>IF(SUM('B1.3'!T536:Y536)=6,'Angaben KH-Standort'!$D$13,"")</f>
        <v/>
      </c>
      <c r="D520" t="str">
        <f>IF(SUM('B1.3'!$T536:$Y536)=6,'B1.3'!C536,"")</f>
        <v/>
      </c>
      <c r="E520" t="str">
        <f>IF(SUM('B1.3'!$T536:$Y536)=6,'B1.3'!D536,"")</f>
        <v/>
      </c>
      <c r="F520" t="str">
        <f>IF(SUM('B1.3'!$T536:$Y536)=6,'B1.3'!E536,"")</f>
        <v/>
      </c>
      <c r="G520" t="str">
        <f>IF(SUM('B1.3'!$T536:$Y536)=6,'B1.3'!F536,"")</f>
        <v/>
      </c>
      <c r="H520" t="str">
        <f>IF(SUM('B1.3'!$T536:$Y536)=6,'B1.3'!G536,"")</f>
        <v/>
      </c>
      <c r="I520" t="str">
        <f>IF(SUM('B1.3'!$T536:$Y536)=6,'B1.3'!H536,"")</f>
        <v/>
      </c>
    </row>
    <row r="521" spans="1:9" x14ac:dyDescent="0.25">
      <c r="A521" t="str">
        <f>IF(SUM('B1.3'!T537:Y537)=6,'Angaben KH-Standort'!$D$27,"")</f>
        <v/>
      </c>
      <c r="B521" t="str">
        <f>IF(SUM('B1.3'!T537:Y537)=6,'Angaben KH-Standort'!$D$26,"")</f>
        <v/>
      </c>
      <c r="C521" t="str">
        <f>IF(SUM('B1.3'!T537:Y537)=6,'Angaben KH-Standort'!$D$13,"")</f>
        <v/>
      </c>
      <c r="D521" t="str">
        <f>IF(SUM('B1.3'!$T537:$Y537)=6,'B1.3'!C537,"")</f>
        <v/>
      </c>
      <c r="E521" t="str">
        <f>IF(SUM('B1.3'!$T537:$Y537)=6,'B1.3'!D537,"")</f>
        <v/>
      </c>
      <c r="F521" t="str">
        <f>IF(SUM('B1.3'!$T537:$Y537)=6,'B1.3'!E537,"")</f>
        <v/>
      </c>
      <c r="G521" t="str">
        <f>IF(SUM('B1.3'!$T537:$Y537)=6,'B1.3'!F537,"")</f>
        <v/>
      </c>
      <c r="H521" t="str">
        <f>IF(SUM('B1.3'!$T537:$Y537)=6,'B1.3'!G537,"")</f>
        <v/>
      </c>
      <c r="I521" t="str">
        <f>IF(SUM('B1.3'!$T537:$Y537)=6,'B1.3'!H537,"")</f>
        <v/>
      </c>
    </row>
    <row r="522" spans="1:9" x14ac:dyDescent="0.25">
      <c r="A522" t="str">
        <f>IF(SUM('B1.3'!T538:Y538)=6,'Angaben KH-Standort'!$D$27,"")</f>
        <v/>
      </c>
      <c r="B522" t="str">
        <f>IF(SUM('B1.3'!T538:Y538)=6,'Angaben KH-Standort'!$D$26,"")</f>
        <v/>
      </c>
      <c r="C522" t="str">
        <f>IF(SUM('B1.3'!T538:Y538)=6,'Angaben KH-Standort'!$D$13,"")</f>
        <v/>
      </c>
      <c r="D522" t="str">
        <f>IF(SUM('B1.3'!$T538:$Y538)=6,'B1.3'!C538,"")</f>
        <v/>
      </c>
      <c r="E522" t="str">
        <f>IF(SUM('B1.3'!$T538:$Y538)=6,'B1.3'!D538,"")</f>
        <v/>
      </c>
      <c r="F522" t="str">
        <f>IF(SUM('B1.3'!$T538:$Y538)=6,'B1.3'!E538,"")</f>
        <v/>
      </c>
      <c r="G522" t="str">
        <f>IF(SUM('B1.3'!$T538:$Y538)=6,'B1.3'!F538,"")</f>
        <v/>
      </c>
      <c r="H522" t="str">
        <f>IF(SUM('B1.3'!$T538:$Y538)=6,'B1.3'!G538,"")</f>
        <v/>
      </c>
      <c r="I522" t="str">
        <f>IF(SUM('B1.3'!$T538:$Y538)=6,'B1.3'!H538,"")</f>
        <v/>
      </c>
    </row>
    <row r="523" spans="1:9" x14ac:dyDescent="0.25">
      <c r="A523" t="str">
        <f>IF(SUM('B1.3'!T539:Y539)=6,'Angaben KH-Standort'!$D$27,"")</f>
        <v/>
      </c>
      <c r="B523" t="str">
        <f>IF(SUM('B1.3'!T539:Y539)=6,'Angaben KH-Standort'!$D$26,"")</f>
        <v/>
      </c>
      <c r="C523" t="str">
        <f>IF(SUM('B1.3'!T539:Y539)=6,'Angaben KH-Standort'!$D$13,"")</f>
        <v/>
      </c>
      <c r="D523" t="str">
        <f>IF(SUM('B1.3'!$T539:$Y539)=6,'B1.3'!C539,"")</f>
        <v/>
      </c>
      <c r="E523" t="str">
        <f>IF(SUM('B1.3'!$T539:$Y539)=6,'B1.3'!D539,"")</f>
        <v/>
      </c>
      <c r="F523" t="str">
        <f>IF(SUM('B1.3'!$T539:$Y539)=6,'B1.3'!E539,"")</f>
        <v/>
      </c>
      <c r="G523" t="str">
        <f>IF(SUM('B1.3'!$T539:$Y539)=6,'B1.3'!F539,"")</f>
        <v/>
      </c>
      <c r="H523" t="str">
        <f>IF(SUM('B1.3'!$T539:$Y539)=6,'B1.3'!G539,"")</f>
        <v/>
      </c>
      <c r="I523" t="str">
        <f>IF(SUM('B1.3'!$T539:$Y539)=6,'B1.3'!H539,"")</f>
        <v/>
      </c>
    </row>
    <row r="524" spans="1:9" x14ac:dyDescent="0.25">
      <c r="A524" t="str">
        <f>IF(SUM('B1.3'!T540:Y540)=6,'Angaben KH-Standort'!$D$27,"")</f>
        <v/>
      </c>
      <c r="B524" t="str">
        <f>IF(SUM('B1.3'!T540:Y540)=6,'Angaben KH-Standort'!$D$26,"")</f>
        <v/>
      </c>
      <c r="C524" t="str">
        <f>IF(SUM('B1.3'!T540:Y540)=6,'Angaben KH-Standort'!$D$13,"")</f>
        <v/>
      </c>
      <c r="D524" t="str">
        <f>IF(SUM('B1.3'!$T540:$Y540)=6,'B1.3'!C540,"")</f>
        <v/>
      </c>
      <c r="E524" t="str">
        <f>IF(SUM('B1.3'!$T540:$Y540)=6,'B1.3'!D540,"")</f>
        <v/>
      </c>
      <c r="F524" t="str">
        <f>IF(SUM('B1.3'!$T540:$Y540)=6,'B1.3'!E540,"")</f>
        <v/>
      </c>
      <c r="G524" t="str">
        <f>IF(SUM('B1.3'!$T540:$Y540)=6,'B1.3'!F540,"")</f>
        <v/>
      </c>
      <c r="H524" t="str">
        <f>IF(SUM('B1.3'!$T540:$Y540)=6,'B1.3'!G540,"")</f>
        <v/>
      </c>
      <c r="I524" t="str">
        <f>IF(SUM('B1.3'!$T540:$Y540)=6,'B1.3'!H540,"")</f>
        <v/>
      </c>
    </row>
    <row r="525" spans="1:9" x14ac:dyDescent="0.25">
      <c r="A525" t="str">
        <f>IF(SUM('B1.3'!T541:Y541)=6,'Angaben KH-Standort'!$D$27,"")</f>
        <v/>
      </c>
      <c r="B525" t="str">
        <f>IF(SUM('B1.3'!T541:Y541)=6,'Angaben KH-Standort'!$D$26,"")</f>
        <v/>
      </c>
      <c r="C525" t="str">
        <f>IF(SUM('B1.3'!T541:Y541)=6,'Angaben KH-Standort'!$D$13,"")</f>
        <v/>
      </c>
      <c r="D525" t="str">
        <f>IF(SUM('B1.3'!$T541:$Y541)=6,'B1.3'!C541,"")</f>
        <v/>
      </c>
      <c r="E525" t="str">
        <f>IF(SUM('B1.3'!$T541:$Y541)=6,'B1.3'!D541,"")</f>
        <v/>
      </c>
      <c r="F525" t="str">
        <f>IF(SUM('B1.3'!$T541:$Y541)=6,'B1.3'!E541,"")</f>
        <v/>
      </c>
      <c r="G525" t="str">
        <f>IF(SUM('B1.3'!$T541:$Y541)=6,'B1.3'!F541,"")</f>
        <v/>
      </c>
      <c r="H525" t="str">
        <f>IF(SUM('B1.3'!$T541:$Y541)=6,'B1.3'!G541,"")</f>
        <v/>
      </c>
      <c r="I525" t="str">
        <f>IF(SUM('B1.3'!$T541:$Y541)=6,'B1.3'!H541,"")</f>
        <v/>
      </c>
    </row>
    <row r="526" spans="1:9" x14ac:dyDescent="0.25">
      <c r="A526" t="str">
        <f>IF(SUM('B1.3'!T542:Y542)=6,'Angaben KH-Standort'!$D$27,"")</f>
        <v/>
      </c>
      <c r="B526" t="str">
        <f>IF(SUM('B1.3'!T542:Y542)=6,'Angaben KH-Standort'!$D$26,"")</f>
        <v/>
      </c>
      <c r="C526" t="str">
        <f>IF(SUM('B1.3'!T542:Y542)=6,'Angaben KH-Standort'!$D$13,"")</f>
        <v/>
      </c>
      <c r="D526" t="str">
        <f>IF(SUM('B1.3'!$T542:$Y542)=6,'B1.3'!C542,"")</f>
        <v/>
      </c>
      <c r="E526" t="str">
        <f>IF(SUM('B1.3'!$T542:$Y542)=6,'B1.3'!D542,"")</f>
        <v/>
      </c>
      <c r="F526" t="str">
        <f>IF(SUM('B1.3'!$T542:$Y542)=6,'B1.3'!E542,"")</f>
        <v/>
      </c>
      <c r="G526" t="str">
        <f>IF(SUM('B1.3'!$T542:$Y542)=6,'B1.3'!F542,"")</f>
        <v/>
      </c>
      <c r="H526" t="str">
        <f>IF(SUM('B1.3'!$T542:$Y542)=6,'B1.3'!G542,"")</f>
        <v/>
      </c>
      <c r="I526" t="str">
        <f>IF(SUM('B1.3'!$T542:$Y542)=6,'B1.3'!H542,"")</f>
        <v/>
      </c>
    </row>
    <row r="527" spans="1:9" x14ac:dyDescent="0.25">
      <c r="A527" t="str">
        <f>IF(SUM('B1.3'!T543:Y543)=6,'Angaben KH-Standort'!$D$27,"")</f>
        <v/>
      </c>
      <c r="B527" t="str">
        <f>IF(SUM('B1.3'!T543:Y543)=6,'Angaben KH-Standort'!$D$26,"")</f>
        <v/>
      </c>
      <c r="C527" t="str">
        <f>IF(SUM('B1.3'!T543:Y543)=6,'Angaben KH-Standort'!$D$13,"")</f>
        <v/>
      </c>
      <c r="D527" t="str">
        <f>IF(SUM('B1.3'!$T543:$Y543)=6,'B1.3'!C543,"")</f>
        <v/>
      </c>
      <c r="E527" t="str">
        <f>IF(SUM('B1.3'!$T543:$Y543)=6,'B1.3'!D543,"")</f>
        <v/>
      </c>
      <c r="F527" t="str">
        <f>IF(SUM('B1.3'!$T543:$Y543)=6,'B1.3'!E543,"")</f>
        <v/>
      </c>
      <c r="G527" t="str">
        <f>IF(SUM('B1.3'!$T543:$Y543)=6,'B1.3'!F543,"")</f>
        <v/>
      </c>
      <c r="H527" t="str">
        <f>IF(SUM('B1.3'!$T543:$Y543)=6,'B1.3'!G543,"")</f>
        <v/>
      </c>
      <c r="I527" t="str">
        <f>IF(SUM('B1.3'!$T543:$Y543)=6,'B1.3'!H543,"")</f>
        <v/>
      </c>
    </row>
    <row r="528" spans="1:9" x14ac:dyDescent="0.25">
      <c r="A528" t="str">
        <f>IF(SUM('B1.3'!T544:Y544)=6,'Angaben KH-Standort'!$D$27,"")</f>
        <v/>
      </c>
      <c r="B528" t="str">
        <f>IF(SUM('B1.3'!T544:Y544)=6,'Angaben KH-Standort'!$D$26,"")</f>
        <v/>
      </c>
      <c r="C528" t="str">
        <f>IF(SUM('B1.3'!T544:Y544)=6,'Angaben KH-Standort'!$D$13,"")</f>
        <v/>
      </c>
      <c r="D528" t="str">
        <f>IF(SUM('B1.3'!$T544:$Y544)=6,'B1.3'!C544,"")</f>
        <v/>
      </c>
      <c r="E528" t="str">
        <f>IF(SUM('B1.3'!$T544:$Y544)=6,'B1.3'!D544,"")</f>
        <v/>
      </c>
      <c r="F528" t="str">
        <f>IF(SUM('B1.3'!$T544:$Y544)=6,'B1.3'!E544,"")</f>
        <v/>
      </c>
      <c r="G528" t="str">
        <f>IF(SUM('B1.3'!$T544:$Y544)=6,'B1.3'!F544,"")</f>
        <v/>
      </c>
      <c r="H528" t="str">
        <f>IF(SUM('B1.3'!$T544:$Y544)=6,'B1.3'!G544,"")</f>
        <v/>
      </c>
      <c r="I528" t="str">
        <f>IF(SUM('B1.3'!$T544:$Y544)=6,'B1.3'!H544,"")</f>
        <v/>
      </c>
    </row>
    <row r="529" spans="1:9" x14ac:dyDescent="0.25">
      <c r="A529" t="str">
        <f>IF(SUM('B1.3'!T545:Y545)=6,'Angaben KH-Standort'!$D$27,"")</f>
        <v/>
      </c>
      <c r="B529" t="str">
        <f>IF(SUM('B1.3'!T545:Y545)=6,'Angaben KH-Standort'!$D$26,"")</f>
        <v/>
      </c>
      <c r="C529" t="str">
        <f>IF(SUM('B1.3'!T545:Y545)=6,'Angaben KH-Standort'!$D$13,"")</f>
        <v/>
      </c>
      <c r="D529" t="str">
        <f>IF(SUM('B1.3'!$T545:$Y545)=6,'B1.3'!C545,"")</f>
        <v/>
      </c>
      <c r="E529" t="str">
        <f>IF(SUM('B1.3'!$T545:$Y545)=6,'B1.3'!D545,"")</f>
        <v/>
      </c>
      <c r="F529" t="str">
        <f>IF(SUM('B1.3'!$T545:$Y545)=6,'B1.3'!E545,"")</f>
        <v/>
      </c>
      <c r="G529" t="str">
        <f>IF(SUM('B1.3'!$T545:$Y545)=6,'B1.3'!F545,"")</f>
        <v/>
      </c>
      <c r="H529" t="str">
        <f>IF(SUM('B1.3'!$T545:$Y545)=6,'B1.3'!G545,"")</f>
        <v/>
      </c>
      <c r="I529" t="str">
        <f>IF(SUM('B1.3'!$T545:$Y545)=6,'B1.3'!H545,"")</f>
        <v/>
      </c>
    </row>
    <row r="530" spans="1:9" x14ac:dyDescent="0.25">
      <c r="A530" t="str">
        <f>IF(SUM('B1.3'!T546:Y546)=6,'Angaben KH-Standort'!$D$27,"")</f>
        <v/>
      </c>
      <c r="B530" t="str">
        <f>IF(SUM('B1.3'!T546:Y546)=6,'Angaben KH-Standort'!$D$26,"")</f>
        <v/>
      </c>
      <c r="C530" t="str">
        <f>IF(SUM('B1.3'!T546:Y546)=6,'Angaben KH-Standort'!$D$13,"")</f>
        <v/>
      </c>
      <c r="D530" t="str">
        <f>IF(SUM('B1.3'!$T546:$Y546)=6,'B1.3'!C546,"")</f>
        <v/>
      </c>
      <c r="E530" t="str">
        <f>IF(SUM('B1.3'!$T546:$Y546)=6,'B1.3'!D546,"")</f>
        <v/>
      </c>
      <c r="F530" t="str">
        <f>IF(SUM('B1.3'!$T546:$Y546)=6,'B1.3'!E546,"")</f>
        <v/>
      </c>
      <c r="G530" t="str">
        <f>IF(SUM('B1.3'!$T546:$Y546)=6,'B1.3'!F546,"")</f>
        <v/>
      </c>
      <c r="H530" t="str">
        <f>IF(SUM('B1.3'!$T546:$Y546)=6,'B1.3'!G546,"")</f>
        <v/>
      </c>
      <c r="I530" t="str">
        <f>IF(SUM('B1.3'!$T546:$Y546)=6,'B1.3'!H546,"")</f>
        <v/>
      </c>
    </row>
    <row r="531" spans="1:9" x14ac:dyDescent="0.25">
      <c r="A531" t="str">
        <f>IF(SUM('B1.3'!T547:Y547)=6,'Angaben KH-Standort'!$D$27,"")</f>
        <v/>
      </c>
      <c r="B531" t="str">
        <f>IF(SUM('B1.3'!T547:Y547)=6,'Angaben KH-Standort'!$D$26,"")</f>
        <v/>
      </c>
      <c r="C531" t="str">
        <f>IF(SUM('B1.3'!T547:Y547)=6,'Angaben KH-Standort'!$D$13,"")</f>
        <v/>
      </c>
      <c r="D531" t="str">
        <f>IF(SUM('B1.3'!$T547:$Y547)=6,'B1.3'!C547,"")</f>
        <v/>
      </c>
      <c r="E531" t="str">
        <f>IF(SUM('B1.3'!$T547:$Y547)=6,'B1.3'!D547,"")</f>
        <v/>
      </c>
      <c r="F531" t="str">
        <f>IF(SUM('B1.3'!$T547:$Y547)=6,'B1.3'!E547,"")</f>
        <v/>
      </c>
      <c r="G531" t="str">
        <f>IF(SUM('B1.3'!$T547:$Y547)=6,'B1.3'!F547,"")</f>
        <v/>
      </c>
      <c r="H531" t="str">
        <f>IF(SUM('B1.3'!$T547:$Y547)=6,'B1.3'!G547,"")</f>
        <v/>
      </c>
      <c r="I531" t="str">
        <f>IF(SUM('B1.3'!$T547:$Y547)=6,'B1.3'!H547,"")</f>
        <v/>
      </c>
    </row>
    <row r="532" spans="1:9" x14ac:dyDescent="0.25">
      <c r="A532" t="str">
        <f>IF(SUM('B1.3'!T548:Y548)=6,'Angaben KH-Standort'!$D$27,"")</f>
        <v/>
      </c>
      <c r="B532" t="str">
        <f>IF(SUM('B1.3'!T548:Y548)=6,'Angaben KH-Standort'!$D$26,"")</f>
        <v/>
      </c>
      <c r="C532" t="str">
        <f>IF(SUM('B1.3'!T548:Y548)=6,'Angaben KH-Standort'!$D$13,"")</f>
        <v/>
      </c>
      <c r="D532" t="str">
        <f>IF(SUM('B1.3'!$T548:$Y548)=6,'B1.3'!C548,"")</f>
        <v/>
      </c>
      <c r="E532" t="str">
        <f>IF(SUM('B1.3'!$T548:$Y548)=6,'B1.3'!D548,"")</f>
        <v/>
      </c>
      <c r="F532" t="str">
        <f>IF(SUM('B1.3'!$T548:$Y548)=6,'B1.3'!E548,"")</f>
        <v/>
      </c>
      <c r="G532" t="str">
        <f>IF(SUM('B1.3'!$T548:$Y548)=6,'B1.3'!F548,"")</f>
        <v/>
      </c>
      <c r="H532" t="str">
        <f>IF(SUM('B1.3'!$T548:$Y548)=6,'B1.3'!G548,"")</f>
        <v/>
      </c>
      <c r="I532" t="str">
        <f>IF(SUM('B1.3'!$T548:$Y548)=6,'B1.3'!H548,"")</f>
        <v/>
      </c>
    </row>
    <row r="533" spans="1:9" x14ac:dyDescent="0.25">
      <c r="A533" t="str">
        <f>IF(SUM('B1.3'!T549:Y549)=6,'Angaben KH-Standort'!$D$27,"")</f>
        <v/>
      </c>
      <c r="B533" t="str">
        <f>IF(SUM('B1.3'!T549:Y549)=6,'Angaben KH-Standort'!$D$26,"")</f>
        <v/>
      </c>
      <c r="C533" t="str">
        <f>IF(SUM('B1.3'!T549:Y549)=6,'Angaben KH-Standort'!$D$13,"")</f>
        <v/>
      </c>
      <c r="D533" t="str">
        <f>IF(SUM('B1.3'!$T549:$Y549)=6,'B1.3'!C549,"")</f>
        <v/>
      </c>
      <c r="E533" t="str">
        <f>IF(SUM('B1.3'!$T549:$Y549)=6,'B1.3'!D549,"")</f>
        <v/>
      </c>
      <c r="F533" t="str">
        <f>IF(SUM('B1.3'!$T549:$Y549)=6,'B1.3'!E549,"")</f>
        <v/>
      </c>
      <c r="G533" t="str">
        <f>IF(SUM('B1.3'!$T549:$Y549)=6,'B1.3'!F549,"")</f>
        <v/>
      </c>
      <c r="H533" t="str">
        <f>IF(SUM('B1.3'!$T549:$Y549)=6,'B1.3'!G549,"")</f>
        <v/>
      </c>
      <c r="I533" t="str">
        <f>IF(SUM('B1.3'!$T549:$Y549)=6,'B1.3'!H549,"")</f>
        <v/>
      </c>
    </row>
    <row r="534" spans="1:9" x14ac:dyDescent="0.25">
      <c r="A534" t="str">
        <f>IF(SUM('B1.3'!T550:Y550)=6,'Angaben KH-Standort'!$D$27,"")</f>
        <v/>
      </c>
      <c r="B534" t="str">
        <f>IF(SUM('B1.3'!T550:Y550)=6,'Angaben KH-Standort'!$D$26,"")</f>
        <v/>
      </c>
      <c r="C534" t="str">
        <f>IF(SUM('B1.3'!T550:Y550)=6,'Angaben KH-Standort'!$D$13,"")</f>
        <v/>
      </c>
      <c r="D534" t="str">
        <f>IF(SUM('B1.3'!$T550:$Y550)=6,'B1.3'!C550,"")</f>
        <v/>
      </c>
      <c r="E534" t="str">
        <f>IF(SUM('B1.3'!$T550:$Y550)=6,'B1.3'!D550,"")</f>
        <v/>
      </c>
      <c r="F534" t="str">
        <f>IF(SUM('B1.3'!$T550:$Y550)=6,'B1.3'!E550,"")</f>
        <v/>
      </c>
      <c r="G534" t="str">
        <f>IF(SUM('B1.3'!$T550:$Y550)=6,'B1.3'!F550,"")</f>
        <v/>
      </c>
      <c r="H534" t="str">
        <f>IF(SUM('B1.3'!$T550:$Y550)=6,'B1.3'!G550,"")</f>
        <v/>
      </c>
      <c r="I534" t="str">
        <f>IF(SUM('B1.3'!$T550:$Y550)=6,'B1.3'!H550,"")</f>
        <v/>
      </c>
    </row>
    <row r="535" spans="1:9" x14ac:dyDescent="0.25">
      <c r="A535" t="str">
        <f>IF(SUM('B1.3'!T551:Y551)=6,'Angaben KH-Standort'!$D$27,"")</f>
        <v/>
      </c>
      <c r="B535" t="str">
        <f>IF(SUM('B1.3'!T551:Y551)=6,'Angaben KH-Standort'!$D$26,"")</f>
        <v/>
      </c>
      <c r="C535" t="str">
        <f>IF(SUM('B1.3'!T551:Y551)=6,'Angaben KH-Standort'!$D$13,"")</f>
        <v/>
      </c>
      <c r="D535" t="str">
        <f>IF(SUM('B1.3'!$T551:$Y551)=6,'B1.3'!C551,"")</f>
        <v/>
      </c>
      <c r="E535" t="str">
        <f>IF(SUM('B1.3'!$T551:$Y551)=6,'B1.3'!D551,"")</f>
        <v/>
      </c>
      <c r="F535" t="str">
        <f>IF(SUM('B1.3'!$T551:$Y551)=6,'B1.3'!E551,"")</f>
        <v/>
      </c>
      <c r="G535" t="str">
        <f>IF(SUM('B1.3'!$T551:$Y551)=6,'B1.3'!F551,"")</f>
        <v/>
      </c>
      <c r="H535" t="str">
        <f>IF(SUM('B1.3'!$T551:$Y551)=6,'B1.3'!G551,"")</f>
        <v/>
      </c>
      <c r="I535" t="str">
        <f>IF(SUM('B1.3'!$T551:$Y551)=6,'B1.3'!H551,"")</f>
        <v/>
      </c>
    </row>
    <row r="536" spans="1:9" x14ac:dyDescent="0.25">
      <c r="A536" t="str">
        <f>IF(SUM('B1.3'!T552:Y552)=6,'Angaben KH-Standort'!$D$27,"")</f>
        <v/>
      </c>
      <c r="B536" t="str">
        <f>IF(SUM('B1.3'!T552:Y552)=6,'Angaben KH-Standort'!$D$26,"")</f>
        <v/>
      </c>
      <c r="C536" t="str">
        <f>IF(SUM('B1.3'!T552:Y552)=6,'Angaben KH-Standort'!$D$13,"")</f>
        <v/>
      </c>
      <c r="D536" t="str">
        <f>IF(SUM('B1.3'!$T552:$Y552)=6,'B1.3'!C552,"")</f>
        <v/>
      </c>
      <c r="E536" t="str">
        <f>IF(SUM('B1.3'!$T552:$Y552)=6,'B1.3'!D552,"")</f>
        <v/>
      </c>
      <c r="F536" t="str">
        <f>IF(SUM('B1.3'!$T552:$Y552)=6,'B1.3'!E552,"")</f>
        <v/>
      </c>
      <c r="G536" t="str">
        <f>IF(SUM('B1.3'!$T552:$Y552)=6,'B1.3'!F552,"")</f>
        <v/>
      </c>
      <c r="H536" t="str">
        <f>IF(SUM('B1.3'!$T552:$Y552)=6,'B1.3'!G552,"")</f>
        <v/>
      </c>
      <c r="I536" t="str">
        <f>IF(SUM('B1.3'!$T552:$Y552)=6,'B1.3'!H552,"")</f>
        <v/>
      </c>
    </row>
    <row r="537" spans="1:9" x14ac:dyDescent="0.25">
      <c r="A537" t="str">
        <f>IF(SUM('B1.3'!T553:Y553)=6,'Angaben KH-Standort'!$D$27,"")</f>
        <v/>
      </c>
      <c r="B537" t="str">
        <f>IF(SUM('B1.3'!T553:Y553)=6,'Angaben KH-Standort'!$D$26,"")</f>
        <v/>
      </c>
      <c r="C537" t="str">
        <f>IF(SUM('B1.3'!T553:Y553)=6,'Angaben KH-Standort'!$D$13,"")</f>
        <v/>
      </c>
      <c r="D537" t="str">
        <f>IF(SUM('B1.3'!$T553:$Y553)=6,'B1.3'!C553,"")</f>
        <v/>
      </c>
      <c r="E537" t="str">
        <f>IF(SUM('B1.3'!$T553:$Y553)=6,'B1.3'!D553,"")</f>
        <v/>
      </c>
      <c r="F537" t="str">
        <f>IF(SUM('B1.3'!$T553:$Y553)=6,'B1.3'!E553,"")</f>
        <v/>
      </c>
      <c r="G537" t="str">
        <f>IF(SUM('B1.3'!$T553:$Y553)=6,'B1.3'!F553,"")</f>
        <v/>
      </c>
      <c r="H537" t="str">
        <f>IF(SUM('B1.3'!$T553:$Y553)=6,'B1.3'!G553,"")</f>
        <v/>
      </c>
      <c r="I537" t="str">
        <f>IF(SUM('B1.3'!$T553:$Y553)=6,'B1.3'!H553,"")</f>
        <v/>
      </c>
    </row>
    <row r="538" spans="1:9" x14ac:dyDescent="0.25">
      <c r="A538" t="str">
        <f>IF(SUM('B1.3'!T554:Y554)=6,'Angaben KH-Standort'!$D$27,"")</f>
        <v/>
      </c>
      <c r="B538" t="str">
        <f>IF(SUM('B1.3'!T554:Y554)=6,'Angaben KH-Standort'!$D$26,"")</f>
        <v/>
      </c>
      <c r="C538" t="str">
        <f>IF(SUM('B1.3'!T554:Y554)=6,'Angaben KH-Standort'!$D$13,"")</f>
        <v/>
      </c>
      <c r="D538" t="str">
        <f>IF(SUM('B1.3'!$T554:$Y554)=6,'B1.3'!C554,"")</f>
        <v/>
      </c>
      <c r="E538" t="str">
        <f>IF(SUM('B1.3'!$T554:$Y554)=6,'B1.3'!D554,"")</f>
        <v/>
      </c>
      <c r="F538" t="str">
        <f>IF(SUM('B1.3'!$T554:$Y554)=6,'B1.3'!E554,"")</f>
        <v/>
      </c>
      <c r="G538" t="str">
        <f>IF(SUM('B1.3'!$T554:$Y554)=6,'B1.3'!F554,"")</f>
        <v/>
      </c>
      <c r="H538" t="str">
        <f>IF(SUM('B1.3'!$T554:$Y554)=6,'B1.3'!G554,"")</f>
        <v/>
      </c>
      <c r="I538" t="str">
        <f>IF(SUM('B1.3'!$T554:$Y554)=6,'B1.3'!H554,"")</f>
        <v/>
      </c>
    </row>
    <row r="539" spans="1:9" x14ac:dyDescent="0.25">
      <c r="A539" t="str">
        <f>IF(SUM('B1.3'!T555:Y555)=6,'Angaben KH-Standort'!$D$27,"")</f>
        <v/>
      </c>
      <c r="B539" t="str">
        <f>IF(SUM('B1.3'!T555:Y555)=6,'Angaben KH-Standort'!$D$26,"")</f>
        <v/>
      </c>
      <c r="C539" t="str">
        <f>IF(SUM('B1.3'!T555:Y555)=6,'Angaben KH-Standort'!$D$13,"")</f>
        <v/>
      </c>
      <c r="D539" t="str">
        <f>IF(SUM('B1.3'!$T555:$Y555)=6,'B1.3'!C555,"")</f>
        <v/>
      </c>
      <c r="E539" t="str">
        <f>IF(SUM('B1.3'!$T555:$Y555)=6,'B1.3'!D555,"")</f>
        <v/>
      </c>
      <c r="F539" t="str">
        <f>IF(SUM('B1.3'!$T555:$Y555)=6,'B1.3'!E555,"")</f>
        <v/>
      </c>
      <c r="G539" t="str">
        <f>IF(SUM('B1.3'!$T555:$Y555)=6,'B1.3'!F555,"")</f>
        <v/>
      </c>
      <c r="H539" t="str">
        <f>IF(SUM('B1.3'!$T555:$Y555)=6,'B1.3'!G555,"")</f>
        <v/>
      </c>
      <c r="I539" t="str">
        <f>IF(SUM('B1.3'!$T555:$Y555)=6,'B1.3'!H555,"")</f>
        <v/>
      </c>
    </row>
    <row r="540" spans="1:9" x14ac:dyDescent="0.25">
      <c r="A540" t="str">
        <f>IF(SUM('B1.3'!T556:Y556)=6,'Angaben KH-Standort'!$D$27,"")</f>
        <v/>
      </c>
      <c r="B540" t="str">
        <f>IF(SUM('B1.3'!T556:Y556)=6,'Angaben KH-Standort'!$D$26,"")</f>
        <v/>
      </c>
      <c r="C540" t="str">
        <f>IF(SUM('B1.3'!T556:Y556)=6,'Angaben KH-Standort'!$D$13,"")</f>
        <v/>
      </c>
      <c r="D540" t="str">
        <f>IF(SUM('B1.3'!$T556:$Y556)=6,'B1.3'!C556,"")</f>
        <v/>
      </c>
      <c r="E540" t="str">
        <f>IF(SUM('B1.3'!$T556:$Y556)=6,'B1.3'!D556,"")</f>
        <v/>
      </c>
      <c r="F540" t="str">
        <f>IF(SUM('B1.3'!$T556:$Y556)=6,'B1.3'!E556,"")</f>
        <v/>
      </c>
      <c r="G540" t="str">
        <f>IF(SUM('B1.3'!$T556:$Y556)=6,'B1.3'!F556,"")</f>
        <v/>
      </c>
      <c r="H540" t="str">
        <f>IF(SUM('B1.3'!$T556:$Y556)=6,'B1.3'!G556,"")</f>
        <v/>
      </c>
      <c r="I540" t="str">
        <f>IF(SUM('B1.3'!$T556:$Y556)=6,'B1.3'!H556,"")</f>
        <v/>
      </c>
    </row>
    <row r="541" spans="1:9" x14ac:dyDescent="0.25">
      <c r="A541" t="str">
        <f>IF(SUM('B1.3'!T557:Y557)=6,'Angaben KH-Standort'!$D$27,"")</f>
        <v/>
      </c>
      <c r="B541" t="str">
        <f>IF(SUM('B1.3'!T557:Y557)=6,'Angaben KH-Standort'!$D$26,"")</f>
        <v/>
      </c>
      <c r="C541" t="str">
        <f>IF(SUM('B1.3'!T557:Y557)=6,'Angaben KH-Standort'!$D$13,"")</f>
        <v/>
      </c>
      <c r="D541" t="str">
        <f>IF(SUM('B1.3'!$T557:$Y557)=6,'B1.3'!C557,"")</f>
        <v/>
      </c>
      <c r="E541" t="str">
        <f>IF(SUM('B1.3'!$T557:$Y557)=6,'B1.3'!D557,"")</f>
        <v/>
      </c>
      <c r="F541" t="str">
        <f>IF(SUM('B1.3'!$T557:$Y557)=6,'B1.3'!E557,"")</f>
        <v/>
      </c>
      <c r="G541" t="str">
        <f>IF(SUM('B1.3'!$T557:$Y557)=6,'B1.3'!F557,"")</f>
        <v/>
      </c>
      <c r="H541" t="str">
        <f>IF(SUM('B1.3'!$T557:$Y557)=6,'B1.3'!G557,"")</f>
        <v/>
      </c>
      <c r="I541" t="str">
        <f>IF(SUM('B1.3'!$T557:$Y557)=6,'B1.3'!H557,"")</f>
        <v/>
      </c>
    </row>
    <row r="542" spans="1:9" x14ac:dyDescent="0.25">
      <c r="A542" t="str">
        <f>IF(SUM('B1.3'!T558:Y558)=6,'Angaben KH-Standort'!$D$27,"")</f>
        <v/>
      </c>
      <c r="B542" t="str">
        <f>IF(SUM('B1.3'!T558:Y558)=6,'Angaben KH-Standort'!$D$26,"")</f>
        <v/>
      </c>
      <c r="C542" t="str">
        <f>IF(SUM('B1.3'!T558:Y558)=6,'Angaben KH-Standort'!$D$13,"")</f>
        <v/>
      </c>
      <c r="D542" t="str">
        <f>IF(SUM('B1.3'!$T558:$Y558)=6,'B1.3'!C558,"")</f>
        <v/>
      </c>
      <c r="E542" t="str">
        <f>IF(SUM('B1.3'!$T558:$Y558)=6,'B1.3'!D558,"")</f>
        <v/>
      </c>
      <c r="F542" t="str">
        <f>IF(SUM('B1.3'!$T558:$Y558)=6,'B1.3'!E558,"")</f>
        <v/>
      </c>
      <c r="G542" t="str">
        <f>IF(SUM('B1.3'!$T558:$Y558)=6,'B1.3'!F558,"")</f>
        <v/>
      </c>
      <c r="H542" t="str">
        <f>IF(SUM('B1.3'!$T558:$Y558)=6,'B1.3'!G558,"")</f>
        <v/>
      </c>
      <c r="I542" t="str">
        <f>IF(SUM('B1.3'!$T558:$Y558)=6,'B1.3'!H558,"")</f>
        <v/>
      </c>
    </row>
    <row r="543" spans="1:9" x14ac:dyDescent="0.25">
      <c r="A543" t="str">
        <f>IF(SUM('B1.3'!T559:Y559)=6,'Angaben KH-Standort'!$D$27,"")</f>
        <v/>
      </c>
      <c r="B543" t="str">
        <f>IF(SUM('B1.3'!T559:Y559)=6,'Angaben KH-Standort'!$D$26,"")</f>
        <v/>
      </c>
      <c r="C543" t="str">
        <f>IF(SUM('B1.3'!T559:Y559)=6,'Angaben KH-Standort'!$D$13,"")</f>
        <v/>
      </c>
      <c r="D543" t="str">
        <f>IF(SUM('B1.3'!$T559:$Y559)=6,'B1.3'!C559,"")</f>
        <v/>
      </c>
      <c r="E543" t="str">
        <f>IF(SUM('B1.3'!$T559:$Y559)=6,'B1.3'!D559,"")</f>
        <v/>
      </c>
      <c r="F543" t="str">
        <f>IF(SUM('B1.3'!$T559:$Y559)=6,'B1.3'!E559,"")</f>
        <v/>
      </c>
      <c r="G543" t="str">
        <f>IF(SUM('B1.3'!$T559:$Y559)=6,'B1.3'!F559,"")</f>
        <v/>
      </c>
      <c r="H543" t="str">
        <f>IF(SUM('B1.3'!$T559:$Y559)=6,'B1.3'!G559,"")</f>
        <v/>
      </c>
      <c r="I543" t="str">
        <f>IF(SUM('B1.3'!$T559:$Y559)=6,'B1.3'!H559,"")</f>
        <v/>
      </c>
    </row>
    <row r="544" spans="1:9" x14ac:dyDescent="0.25">
      <c r="A544" t="str">
        <f>IF(SUM('B1.3'!T560:Y560)=6,'Angaben KH-Standort'!$D$27,"")</f>
        <v/>
      </c>
      <c r="B544" t="str">
        <f>IF(SUM('B1.3'!T560:Y560)=6,'Angaben KH-Standort'!$D$26,"")</f>
        <v/>
      </c>
      <c r="C544" t="str">
        <f>IF(SUM('B1.3'!T560:Y560)=6,'Angaben KH-Standort'!$D$13,"")</f>
        <v/>
      </c>
      <c r="D544" t="str">
        <f>IF(SUM('B1.3'!$T560:$Y560)=6,'B1.3'!C560,"")</f>
        <v/>
      </c>
      <c r="E544" t="str">
        <f>IF(SUM('B1.3'!$T560:$Y560)=6,'B1.3'!D560,"")</f>
        <v/>
      </c>
      <c r="F544" t="str">
        <f>IF(SUM('B1.3'!$T560:$Y560)=6,'B1.3'!E560,"")</f>
        <v/>
      </c>
      <c r="G544" t="str">
        <f>IF(SUM('B1.3'!$T560:$Y560)=6,'B1.3'!F560,"")</f>
        <v/>
      </c>
      <c r="H544" t="str">
        <f>IF(SUM('B1.3'!$T560:$Y560)=6,'B1.3'!G560,"")</f>
        <v/>
      </c>
      <c r="I544" t="str">
        <f>IF(SUM('B1.3'!$T560:$Y560)=6,'B1.3'!H560,"")</f>
        <v/>
      </c>
    </row>
    <row r="545" spans="1:9" x14ac:dyDescent="0.25">
      <c r="A545" t="str">
        <f>IF(SUM('B1.3'!T561:Y561)=6,'Angaben KH-Standort'!$D$27,"")</f>
        <v/>
      </c>
      <c r="B545" t="str">
        <f>IF(SUM('B1.3'!T561:Y561)=6,'Angaben KH-Standort'!$D$26,"")</f>
        <v/>
      </c>
      <c r="C545" t="str">
        <f>IF(SUM('B1.3'!T561:Y561)=6,'Angaben KH-Standort'!$D$13,"")</f>
        <v/>
      </c>
      <c r="D545" t="str">
        <f>IF(SUM('B1.3'!$T561:$Y561)=6,'B1.3'!C561,"")</f>
        <v/>
      </c>
      <c r="E545" t="str">
        <f>IF(SUM('B1.3'!$T561:$Y561)=6,'B1.3'!D561,"")</f>
        <v/>
      </c>
      <c r="F545" t="str">
        <f>IF(SUM('B1.3'!$T561:$Y561)=6,'B1.3'!E561,"")</f>
        <v/>
      </c>
      <c r="G545" t="str">
        <f>IF(SUM('B1.3'!$T561:$Y561)=6,'B1.3'!F561,"")</f>
        <v/>
      </c>
      <c r="H545" t="str">
        <f>IF(SUM('B1.3'!$T561:$Y561)=6,'B1.3'!G561,"")</f>
        <v/>
      </c>
      <c r="I545" t="str">
        <f>IF(SUM('B1.3'!$T561:$Y561)=6,'B1.3'!H561,"")</f>
        <v/>
      </c>
    </row>
    <row r="546" spans="1:9" x14ac:dyDescent="0.25">
      <c r="A546" t="str">
        <f>IF(SUM('B1.3'!T562:Y562)=6,'Angaben KH-Standort'!$D$27,"")</f>
        <v/>
      </c>
      <c r="B546" t="str">
        <f>IF(SUM('B1.3'!T562:Y562)=6,'Angaben KH-Standort'!$D$26,"")</f>
        <v/>
      </c>
      <c r="C546" t="str">
        <f>IF(SUM('B1.3'!T562:Y562)=6,'Angaben KH-Standort'!$D$13,"")</f>
        <v/>
      </c>
      <c r="D546" t="str">
        <f>IF(SUM('B1.3'!$T562:$Y562)=6,'B1.3'!C562,"")</f>
        <v/>
      </c>
      <c r="E546" t="str">
        <f>IF(SUM('B1.3'!$T562:$Y562)=6,'B1.3'!D562,"")</f>
        <v/>
      </c>
      <c r="F546" t="str">
        <f>IF(SUM('B1.3'!$T562:$Y562)=6,'B1.3'!E562,"")</f>
        <v/>
      </c>
      <c r="G546" t="str">
        <f>IF(SUM('B1.3'!$T562:$Y562)=6,'B1.3'!F562,"")</f>
        <v/>
      </c>
      <c r="H546" t="str">
        <f>IF(SUM('B1.3'!$T562:$Y562)=6,'B1.3'!G562,"")</f>
        <v/>
      </c>
      <c r="I546" t="str">
        <f>IF(SUM('B1.3'!$T562:$Y562)=6,'B1.3'!H562,"")</f>
        <v/>
      </c>
    </row>
    <row r="547" spans="1:9" x14ac:dyDescent="0.25">
      <c r="A547" t="str">
        <f>IF(SUM('B1.3'!T563:Y563)=6,'Angaben KH-Standort'!$D$27,"")</f>
        <v/>
      </c>
      <c r="B547" t="str">
        <f>IF(SUM('B1.3'!T563:Y563)=6,'Angaben KH-Standort'!$D$26,"")</f>
        <v/>
      </c>
      <c r="C547" t="str">
        <f>IF(SUM('B1.3'!T563:Y563)=6,'Angaben KH-Standort'!$D$13,"")</f>
        <v/>
      </c>
      <c r="D547" t="str">
        <f>IF(SUM('B1.3'!$T563:$Y563)=6,'B1.3'!C563,"")</f>
        <v/>
      </c>
      <c r="E547" t="str">
        <f>IF(SUM('B1.3'!$T563:$Y563)=6,'B1.3'!D563,"")</f>
        <v/>
      </c>
      <c r="F547" t="str">
        <f>IF(SUM('B1.3'!$T563:$Y563)=6,'B1.3'!E563,"")</f>
        <v/>
      </c>
      <c r="G547" t="str">
        <f>IF(SUM('B1.3'!$T563:$Y563)=6,'B1.3'!F563,"")</f>
        <v/>
      </c>
      <c r="H547" t="str">
        <f>IF(SUM('B1.3'!$T563:$Y563)=6,'B1.3'!G563,"")</f>
        <v/>
      </c>
      <c r="I547" t="str">
        <f>IF(SUM('B1.3'!$T563:$Y563)=6,'B1.3'!H563,"")</f>
        <v/>
      </c>
    </row>
    <row r="548" spans="1:9" x14ac:dyDescent="0.25">
      <c r="A548" t="str">
        <f>IF(SUM('B1.3'!T564:Y564)=6,'Angaben KH-Standort'!$D$27,"")</f>
        <v/>
      </c>
      <c r="B548" t="str">
        <f>IF(SUM('B1.3'!T564:Y564)=6,'Angaben KH-Standort'!$D$26,"")</f>
        <v/>
      </c>
      <c r="C548" t="str">
        <f>IF(SUM('B1.3'!T564:Y564)=6,'Angaben KH-Standort'!$D$13,"")</f>
        <v/>
      </c>
      <c r="D548" t="str">
        <f>IF(SUM('B1.3'!$T564:$Y564)=6,'B1.3'!C564,"")</f>
        <v/>
      </c>
      <c r="E548" t="str">
        <f>IF(SUM('B1.3'!$T564:$Y564)=6,'B1.3'!D564,"")</f>
        <v/>
      </c>
      <c r="F548" t="str">
        <f>IF(SUM('B1.3'!$T564:$Y564)=6,'B1.3'!E564,"")</f>
        <v/>
      </c>
      <c r="G548" t="str">
        <f>IF(SUM('B1.3'!$T564:$Y564)=6,'B1.3'!F564,"")</f>
        <v/>
      </c>
      <c r="H548" t="str">
        <f>IF(SUM('B1.3'!$T564:$Y564)=6,'B1.3'!G564,"")</f>
        <v/>
      </c>
      <c r="I548" t="str">
        <f>IF(SUM('B1.3'!$T564:$Y564)=6,'B1.3'!H564,"")</f>
        <v/>
      </c>
    </row>
    <row r="549" spans="1:9" x14ac:dyDescent="0.25">
      <c r="A549" t="str">
        <f>IF(SUM('B1.3'!T565:Y565)=6,'Angaben KH-Standort'!$D$27,"")</f>
        <v/>
      </c>
      <c r="B549" t="str">
        <f>IF(SUM('B1.3'!T565:Y565)=6,'Angaben KH-Standort'!$D$26,"")</f>
        <v/>
      </c>
      <c r="C549" t="str">
        <f>IF(SUM('B1.3'!T565:Y565)=6,'Angaben KH-Standort'!$D$13,"")</f>
        <v/>
      </c>
      <c r="D549" t="str">
        <f>IF(SUM('B1.3'!$T565:$Y565)=6,'B1.3'!C565,"")</f>
        <v/>
      </c>
      <c r="E549" t="str">
        <f>IF(SUM('B1.3'!$T565:$Y565)=6,'B1.3'!D565,"")</f>
        <v/>
      </c>
      <c r="F549" t="str">
        <f>IF(SUM('B1.3'!$T565:$Y565)=6,'B1.3'!E565,"")</f>
        <v/>
      </c>
      <c r="G549" t="str">
        <f>IF(SUM('B1.3'!$T565:$Y565)=6,'B1.3'!F565,"")</f>
        <v/>
      </c>
      <c r="H549" t="str">
        <f>IF(SUM('B1.3'!$T565:$Y565)=6,'B1.3'!G565,"")</f>
        <v/>
      </c>
      <c r="I549" t="str">
        <f>IF(SUM('B1.3'!$T565:$Y565)=6,'B1.3'!H565,"")</f>
        <v/>
      </c>
    </row>
    <row r="550" spans="1:9" x14ac:dyDescent="0.25">
      <c r="A550" t="str">
        <f>IF(SUM('B1.3'!T566:Y566)=6,'Angaben KH-Standort'!$D$27,"")</f>
        <v/>
      </c>
      <c r="B550" t="str">
        <f>IF(SUM('B1.3'!T566:Y566)=6,'Angaben KH-Standort'!$D$26,"")</f>
        <v/>
      </c>
      <c r="C550" t="str">
        <f>IF(SUM('B1.3'!T566:Y566)=6,'Angaben KH-Standort'!$D$13,"")</f>
        <v/>
      </c>
      <c r="D550" t="str">
        <f>IF(SUM('B1.3'!$T566:$Y566)=6,'B1.3'!C566,"")</f>
        <v/>
      </c>
      <c r="E550" t="str">
        <f>IF(SUM('B1.3'!$T566:$Y566)=6,'B1.3'!D566,"")</f>
        <v/>
      </c>
      <c r="F550" t="str">
        <f>IF(SUM('B1.3'!$T566:$Y566)=6,'B1.3'!E566,"")</f>
        <v/>
      </c>
      <c r="G550" t="str">
        <f>IF(SUM('B1.3'!$T566:$Y566)=6,'B1.3'!F566,"")</f>
        <v/>
      </c>
      <c r="H550" t="str">
        <f>IF(SUM('B1.3'!$T566:$Y566)=6,'B1.3'!G566,"")</f>
        <v/>
      </c>
      <c r="I550" t="str">
        <f>IF(SUM('B1.3'!$T566:$Y566)=6,'B1.3'!H566,"")</f>
        <v/>
      </c>
    </row>
    <row r="551" spans="1:9" x14ac:dyDescent="0.25">
      <c r="A551" t="str">
        <f>IF(SUM('B1.3'!T567:Y567)=6,'Angaben KH-Standort'!$D$27,"")</f>
        <v/>
      </c>
      <c r="B551" t="str">
        <f>IF(SUM('B1.3'!T567:Y567)=6,'Angaben KH-Standort'!$D$26,"")</f>
        <v/>
      </c>
      <c r="C551" t="str">
        <f>IF(SUM('B1.3'!T567:Y567)=6,'Angaben KH-Standort'!$D$13,"")</f>
        <v/>
      </c>
      <c r="D551" t="str">
        <f>IF(SUM('B1.3'!$T567:$Y567)=6,'B1.3'!C567,"")</f>
        <v/>
      </c>
      <c r="E551" t="str">
        <f>IF(SUM('B1.3'!$T567:$Y567)=6,'B1.3'!D567,"")</f>
        <v/>
      </c>
      <c r="F551" t="str">
        <f>IF(SUM('B1.3'!$T567:$Y567)=6,'B1.3'!E567,"")</f>
        <v/>
      </c>
      <c r="G551" t="str">
        <f>IF(SUM('B1.3'!$T567:$Y567)=6,'B1.3'!F567,"")</f>
        <v/>
      </c>
      <c r="H551" t="str">
        <f>IF(SUM('B1.3'!$T567:$Y567)=6,'B1.3'!G567,"")</f>
        <v/>
      </c>
      <c r="I551" t="str">
        <f>IF(SUM('B1.3'!$T567:$Y567)=6,'B1.3'!H567,"")</f>
        <v/>
      </c>
    </row>
    <row r="552" spans="1:9" x14ac:dyDescent="0.25">
      <c r="A552" t="str">
        <f>IF(SUM('B1.3'!T568:Y568)=6,'Angaben KH-Standort'!$D$27,"")</f>
        <v/>
      </c>
      <c r="B552" t="str">
        <f>IF(SUM('B1.3'!T568:Y568)=6,'Angaben KH-Standort'!$D$26,"")</f>
        <v/>
      </c>
      <c r="C552" t="str">
        <f>IF(SUM('B1.3'!T568:Y568)=6,'Angaben KH-Standort'!$D$13,"")</f>
        <v/>
      </c>
      <c r="D552" t="str">
        <f>IF(SUM('B1.3'!$T568:$Y568)=6,'B1.3'!C568,"")</f>
        <v/>
      </c>
      <c r="E552" t="str">
        <f>IF(SUM('B1.3'!$T568:$Y568)=6,'B1.3'!D568,"")</f>
        <v/>
      </c>
      <c r="F552" t="str">
        <f>IF(SUM('B1.3'!$T568:$Y568)=6,'B1.3'!E568,"")</f>
        <v/>
      </c>
      <c r="G552" t="str">
        <f>IF(SUM('B1.3'!$T568:$Y568)=6,'B1.3'!F568,"")</f>
        <v/>
      </c>
      <c r="H552" t="str">
        <f>IF(SUM('B1.3'!$T568:$Y568)=6,'B1.3'!G568,"")</f>
        <v/>
      </c>
      <c r="I552" t="str">
        <f>IF(SUM('B1.3'!$T568:$Y568)=6,'B1.3'!H568,"")</f>
        <v/>
      </c>
    </row>
    <row r="553" spans="1:9" x14ac:dyDescent="0.25">
      <c r="A553" t="str">
        <f>IF(SUM('B1.3'!T569:Y569)=6,'Angaben KH-Standort'!$D$27,"")</f>
        <v/>
      </c>
      <c r="B553" t="str">
        <f>IF(SUM('B1.3'!T569:Y569)=6,'Angaben KH-Standort'!$D$26,"")</f>
        <v/>
      </c>
      <c r="C553" t="str">
        <f>IF(SUM('B1.3'!T569:Y569)=6,'Angaben KH-Standort'!$D$13,"")</f>
        <v/>
      </c>
      <c r="D553" t="str">
        <f>IF(SUM('B1.3'!$T569:$Y569)=6,'B1.3'!C569,"")</f>
        <v/>
      </c>
      <c r="E553" t="str">
        <f>IF(SUM('B1.3'!$T569:$Y569)=6,'B1.3'!D569,"")</f>
        <v/>
      </c>
      <c r="F553" t="str">
        <f>IF(SUM('B1.3'!$T569:$Y569)=6,'B1.3'!E569,"")</f>
        <v/>
      </c>
      <c r="G553" t="str">
        <f>IF(SUM('B1.3'!$T569:$Y569)=6,'B1.3'!F569,"")</f>
        <v/>
      </c>
      <c r="H553" t="str">
        <f>IF(SUM('B1.3'!$T569:$Y569)=6,'B1.3'!G569,"")</f>
        <v/>
      </c>
      <c r="I553" t="str">
        <f>IF(SUM('B1.3'!$T569:$Y569)=6,'B1.3'!H569,"")</f>
        <v/>
      </c>
    </row>
    <row r="554" spans="1:9" x14ac:dyDescent="0.25">
      <c r="A554" t="str">
        <f>IF(SUM('B1.3'!T570:Y570)=6,'Angaben KH-Standort'!$D$27,"")</f>
        <v/>
      </c>
      <c r="B554" t="str">
        <f>IF(SUM('B1.3'!T570:Y570)=6,'Angaben KH-Standort'!$D$26,"")</f>
        <v/>
      </c>
      <c r="C554" t="str">
        <f>IF(SUM('B1.3'!T570:Y570)=6,'Angaben KH-Standort'!$D$13,"")</f>
        <v/>
      </c>
      <c r="D554" t="str">
        <f>IF(SUM('B1.3'!$T570:$Y570)=6,'B1.3'!C570,"")</f>
        <v/>
      </c>
      <c r="E554" t="str">
        <f>IF(SUM('B1.3'!$T570:$Y570)=6,'B1.3'!D570,"")</f>
        <v/>
      </c>
      <c r="F554" t="str">
        <f>IF(SUM('B1.3'!$T570:$Y570)=6,'B1.3'!E570,"")</f>
        <v/>
      </c>
      <c r="G554" t="str">
        <f>IF(SUM('B1.3'!$T570:$Y570)=6,'B1.3'!F570,"")</f>
        <v/>
      </c>
      <c r="H554" t="str">
        <f>IF(SUM('B1.3'!$T570:$Y570)=6,'B1.3'!G570,"")</f>
        <v/>
      </c>
      <c r="I554" t="str">
        <f>IF(SUM('B1.3'!$T570:$Y570)=6,'B1.3'!H570,"")</f>
        <v/>
      </c>
    </row>
    <row r="555" spans="1:9" x14ac:dyDescent="0.25">
      <c r="A555" t="str">
        <f>IF(SUM('B1.3'!T571:Y571)=6,'Angaben KH-Standort'!$D$27,"")</f>
        <v/>
      </c>
      <c r="B555" t="str">
        <f>IF(SUM('B1.3'!T571:Y571)=6,'Angaben KH-Standort'!$D$26,"")</f>
        <v/>
      </c>
      <c r="C555" t="str">
        <f>IF(SUM('B1.3'!T571:Y571)=6,'Angaben KH-Standort'!$D$13,"")</f>
        <v/>
      </c>
      <c r="D555" t="str">
        <f>IF(SUM('B1.3'!$T571:$Y571)=6,'B1.3'!C571,"")</f>
        <v/>
      </c>
      <c r="E555" t="str">
        <f>IF(SUM('B1.3'!$T571:$Y571)=6,'B1.3'!D571,"")</f>
        <v/>
      </c>
      <c r="F555" t="str">
        <f>IF(SUM('B1.3'!$T571:$Y571)=6,'B1.3'!E571,"")</f>
        <v/>
      </c>
      <c r="G555" t="str">
        <f>IF(SUM('B1.3'!$T571:$Y571)=6,'B1.3'!F571,"")</f>
        <v/>
      </c>
      <c r="H555" t="str">
        <f>IF(SUM('B1.3'!$T571:$Y571)=6,'B1.3'!G571,"")</f>
        <v/>
      </c>
      <c r="I555" t="str">
        <f>IF(SUM('B1.3'!$T571:$Y571)=6,'B1.3'!H571,"")</f>
        <v/>
      </c>
    </row>
    <row r="556" spans="1:9" x14ac:dyDescent="0.25">
      <c r="A556" t="str">
        <f>IF(SUM('B1.3'!T572:Y572)=6,'Angaben KH-Standort'!$D$27,"")</f>
        <v/>
      </c>
      <c r="B556" t="str">
        <f>IF(SUM('B1.3'!T572:Y572)=6,'Angaben KH-Standort'!$D$26,"")</f>
        <v/>
      </c>
      <c r="C556" t="str">
        <f>IF(SUM('B1.3'!T572:Y572)=6,'Angaben KH-Standort'!$D$13,"")</f>
        <v/>
      </c>
      <c r="D556" t="str">
        <f>IF(SUM('B1.3'!$T572:$Y572)=6,'B1.3'!C572,"")</f>
        <v/>
      </c>
      <c r="E556" t="str">
        <f>IF(SUM('B1.3'!$T572:$Y572)=6,'B1.3'!D572,"")</f>
        <v/>
      </c>
      <c r="F556" t="str">
        <f>IF(SUM('B1.3'!$T572:$Y572)=6,'B1.3'!E572,"")</f>
        <v/>
      </c>
      <c r="G556" t="str">
        <f>IF(SUM('B1.3'!$T572:$Y572)=6,'B1.3'!F572,"")</f>
        <v/>
      </c>
      <c r="H556" t="str">
        <f>IF(SUM('B1.3'!$T572:$Y572)=6,'B1.3'!G572,"")</f>
        <v/>
      </c>
      <c r="I556" t="str">
        <f>IF(SUM('B1.3'!$T572:$Y572)=6,'B1.3'!H572,"")</f>
        <v/>
      </c>
    </row>
    <row r="557" spans="1:9" x14ac:dyDescent="0.25">
      <c r="A557" t="str">
        <f>IF(SUM('B1.3'!T573:Y573)=6,'Angaben KH-Standort'!$D$27,"")</f>
        <v/>
      </c>
      <c r="B557" t="str">
        <f>IF(SUM('B1.3'!T573:Y573)=6,'Angaben KH-Standort'!$D$26,"")</f>
        <v/>
      </c>
      <c r="C557" t="str">
        <f>IF(SUM('B1.3'!T573:Y573)=6,'Angaben KH-Standort'!$D$13,"")</f>
        <v/>
      </c>
      <c r="D557" t="str">
        <f>IF(SUM('B1.3'!$T573:$Y573)=6,'B1.3'!C573,"")</f>
        <v/>
      </c>
      <c r="E557" t="str">
        <f>IF(SUM('B1.3'!$T573:$Y573)=6,'B1.3'!D573,"")</f>
        <v/>
      </c>
      <c r="F557" t="str">
        <f>IF(SUM('B1.3'!$T573:$Y573)=6,'B1.3'!E573,"")</f>
        <v/>
      </c>
      <c r="G557" t="str">
        <f>IF(SUM('B1.3'!$T573:$Y573)=6,'B1.3'!F573,"")</f>
        <v/>
      </c>
      <c r="H557" t="str">
        <f>IF(SUM('B1.3'!$T573:$Y573)=6,'B1.3'!G573,"")</f>
        <v/>
      </c>
      <c r="I557" t="str">
        <f>IF(SUM('B1.3'!$T573:$Y573)=6,'B1.3'!H573,"")</f>
        <v/>
      </c>
    </row>
    <row r="558" spans="1:9" x14ac:dyDescent="0.25">
      <c r="A558" t="str">
        <f>IF(SUM('B1.3'!T574:Y574)=6,'Angaben KH-Standort'!$D$27,"")</f>
        <v/>
      </c>
      <c r="B558" t="str">
        <f>IF(SUM('B1.3'!T574:Y574)=6,'Angaben KH-Standort'!$D$26,"")</f>
        <v/>
      </c>
      <c r="C558" t="str">
        <f>IF(SUM('B1.3'!T574:Y574)=6,'Angaben KH-Standort'!$D$13,"")</f>
        <v/>
      </c>
      <c r="D558" t="str">
        <f>IF(SUM('B1.3'!$T574:$Y574)=6,'B1.3'!C574,"")</f>
        <v/>
      </c>
      <c r="E558" t="str">
        <f>IF(SUM('B1.3'!$T574:$Y574)=6,'B1.3'!D574,"")</f>
        <v/>
      </c>
      <c r="F558" t="str">
        <f>IF(SUM('B1.3'!$T574:$Y574)=6,'B1.3'!E574,"")</f>
        <v/>
      </c>
      <c r="G558" t="str">
        <f>IF(SUM('B1.3'!$T574:$Y574)=6,'B1.3'!F574,"")</f>
        <v/>
      </c>
      <c r="H558" t="str">
        <f>IF(SUM('B1.3'!$T574:$Y574)=6,'B1.3'!G574,"")</f>
        <v/>
      </c>
      <c r="I558" t="str">
        <f>IF(SUM('B1.3'!$T574:$Y574)=6,'B1.3'!H574,"")</f>
        <v/>
      </c>
    </row>
    <row r="559" spans="1:9" x14ac:dyDescent="0.25">
      <c r="A559" t="str">
        <f>IF(SUM('B1.3'!T575:Y575)=6,'Angaben KH-Standort'!$D$27,"")</f>
        <v/>
      </c>
      <c r="B559" t="str">
        <f>IF(SUM('B1.3'!T575:Y575)=6,'Angaben KH-Standort'!$D$26,"")</f>
        <v/>
      </c>
      <c r="C559" t="str">
        <f>IF(SUM('B1.3'!T575:Y575)=6,'Angaben KH-Standort'!$D$13,"")</f>
        <v/>
      </c>
      <c r="D559" t="str">
        <f>IF(SUM('B1.3'!$T575:$Y575)=6,'B1.3'!C575,"")</f>
        <v/>
      </c>
      <c r="E559" t="str">
        <f>IF(SUM('B1.3'!$T575:$Y575)=6,'B1.3'!D575,"")</f>
        <v/>
      </c>
      <c r="F559" t="str">
        <f>IF(SUM('B1.3'!$T575:$Y575)=6,'B1.3'!E575,"")</f>
        <v/>
      </c>
      <c r="G559" t="str">
        <f>IF(SUM('B1.3'!$T575:$Y575)=6,'B1.3'!F575,"")</f>
        <v/>
      </c>
      <c r="H559" t="str">
        <f>IF(SUM('B1.3'!$T575:$Y575)=6,'B1.3'!G575,"")</f>
        <v/>
      </c>
      <c r="I559" t="str">
        <f>IF(SUM('B1.3'!$T575:$Y575)=6,'B1.3'!H575,"")</f>
        <v/>
      </c>
    </row>
    <row r="560" spans="1:9" x14ac:dyDescent="0.25">
      <c r="A560" t="str">
        <f>IF(SUM('B1.3'!T576:Y576)=6,'Angaben KH-Standort'!$D$27,"")</f>
        <v/>
      </c>
      <c r="B560" t="str">
        <f>IF(SUM('B1.3'!T576:Y576)=6,'Angaben KH-Standort'!$D$26,"")</f>
        <v/>
      </c>
      <c r="C560" t="str">
        <f>IF(SUM('B1.3'!T576:Y576)=6,'Angaben KH-Standort'!$D$13,"")</f>
        <v/>
      </c>
      <c r="D560" t="str">
        <f>IF(SUM('B1.3'!$T576:$Y576)=6,'B1.3'!C576,"")</f>
        <v/>
      </c>
      <c r="E560" t="str">
        <f>IF(SUM('B1.3'!$T576:$Y576)=6,'B1.3'!D576,"")</f>
        <v/>
      </c>
      <c r="F560" t="str">
        <f>IF(SUM('B1.3'!$T576:$Y576)=6,'B1.3'!E576,"")</f>
        <v/>
      </c>
      <c r="G560" t="str">
        <f>IF(SUM('B1.3'!$T576:$Y576)=6,'B1.3'!F576,"")</f>
        <v/>
      </c>
      <c r="H560" t="str">
        <f>IF(SUM('B1.3'!$T576:$Y576)=6,'B1.3'!G576,"")</f>
        <v/>
      </c>
      <c r="I560" t="str">
        <f>IF(SUM('B1.3'!$T576:$Y576)=6,'B1.3'!H576,"")</f>
        <v/>
      </c>
    </row>
    <row r="561" spans="1:9" x14ac:dyDescent="0.25">
      <c r="A561" t="str">
        <f>IF(SUM('B1.3'!T577:Y577)=6,'Angaben KH-Standort'!$D$27,"")</f>
        <v/>
      </c>
      <c r="B561" t="str">
        <f>IF(SUM('B1.3'!T577:Y577)=6,'Angaben KH-Standort'!$D$26,"")</f>
        <v/>
      </c>
      <c r="C561" t="str">
        <f>IF(SUM('B1.3'!T577:Y577)=6,'Angaben KH-Standort'!$D$13,"")</f>
        <v/>
      </c>
      <c r="D561" t="str">
        <f>IF(SUM('B1.3'!$T577:$Y577)=6,'B1.3'!C577,"")</f>
        <v/>
      </c>
      <c r="E561" t="str">
        <f>IF(SUM('B1.3'!$T577:$Y577)=6,'B1.3'!D577,"")</f>
        <v/>
      </c>
      <c r="F561" t="str">
        <f>IF(SUM('B1.3'!$T577:$Y577)=6,'B1.3'!E577,"")</f>
        <v/>
      </c>
      <c r="G561" t="str">
        <f>IF(SUM('B1.3'!$T577:$Y577)=6,'B1.3'!F577,"")</f>
        <v/>
      </c>
      <c r="H561" t="str">
        <f>IF(SUM('B1.3'!$T577:$Y577)=6,'B1.3'!G577,"")</f>
        <v/>
      </c>
      <c r="I561" t="str">
        <f>IF(SUM('B1.3'!$T577:$Y577)=6,'B1.3'!H577,"")</f>
        <v/>
      </c>
    </row>
    <row r="562" spans="1:9" x14ac:dyDescent="0.25">
      <c r="A562" t="str">
        <f>IF(SUM('B1.3'!T578:Y578)=6,'Angaben KH-Standort'!$D$27,"")</f>
        <v/>
      </c>
      <c r="B562" t="str">
        <f>IF(SUM('B1.3'!T578:Y578)=6,'Angaben KH-Standort'!$D$26,"")</f>
        <v/>
      </c>
      <c r="C562" t="str">
        <f>IF(SUM('B1.3'!T578:Y578)=6,'Angaben KH-Standort'!$D$13,"")</f>
        <v/>
      </c>
      <c r="D562" t="str">
        <f>IF(SUM('B1.3'!$T578:$Y578)=6,'B1.3'!C578,"")</f>
        <v/>
      </c>
      <c r="E562" t="str">
        <f>IF(SUM('B1.3'!$T578:$Y578)=6,'B1.3'!D578,"")</f>
        <v/>
      </c>
      <c r="F562" t="str">
        <f>IF(SUM('B1.3'!$T578:$Y578)=6,'B1.3'!E578,"")</f>
        <v/>
      </c>
      <c r="G562" t="str">
        <f>IF(SUM('B1.3'!$T578:$Y578)=6,'B1.3'!F578,"")</f>
        <v/>
      </c>
      <c r="H562" t="str">
        <f>IF(SUM('B1.3'!$T578:$Y578)=6,'B1.3'!G578,"")</f>
        <v/>
      </c>
      <c r="I562" t="str">
        <f>IF(SUM('B1.3'!$T578:$Y578)=6,'B1.3'!H578,"")</f>
        <v/>
      </c>
    </row>
    <row r="563" spans="1:9" x14ac:dyDescent="0.25">
      <c r="A563" t="str">
        <f>IF(SUM('B1.3'!T579:Y579)=6,'Angaben KH-Standort'!$D$27,"")</f>
        <v/>
      </c>
      <c r="B563" t="str">
        <f>IF(SUM('B1.3'!T579:Y579)=6,'Angaben KH-Standort'!$D$26,"")</f>
        <v/>
      </c>
      <c r="C563" t="str">
        <f>IF(SUM('B1.3'!T579:Y579)=6,'Angaben KH-Standort'!$D$13,"")</f>
        <v/>
      </c>
      <c r="D563" t="str">
        <f>IF(SUM('B1.3'!$T579:$Y579)=6,'B1.3'!C579,"")</f>
        <v/>
      </c>
      <c r="E563" t="str">
        <f>IF(SUM('B1.3'!$T579:$Y579)=6,'B1.3'!D579,"")</f>
        <v/>
      </c>
      <c r="F563" t="str">
        <f>IF(SUM('B1.3'!$T579:$Y579)=6,'B1.3'!E579,"")</f>
        <v/>
      </c>
      <c r="G563" t="str">
        <f>IF(SUM('B1.3'!$T579:$Y579)=6,'B1.3'!F579,"")</f>
        <v/>
      </c>
      <c r="H563" t="str">
        <f>IF(SUM('B1.3'!$T579:$Y579)=6,'B1.3'!G579,"")</f>
        <v/>
      </c>
      <c r="I563" t="str">
        <f>IF(SUM('B1.3'!$T579:$Y579)=6,'B1.3'!H579,"")</f>
        <v/>
      </c>
    </row>
    <row r="564" spans="1:9" x14ac:dyDescent="0.25">
      <c r="A564" t="str">
        <f>IF(SUM('B1.3'!T580:Y580)=6,'Angaben KH-Standort'!$D$27,"")</f>
        <v/>
      </c>
      <c r="B564" t="str">
        <f>IF(SUM('B1.3'!T580:Y580)=6,'Angaben KH-Standort'!$D$26,"")</f>
        <v/>
      </c>
      <c r="C564" t="str">
        <f>IF(SUM('B1.3'!T580:Y580)=6,'Angaben KH-Standort'!$D$13,"")</f>
        <v/>
      </c>
      <c r="D564" t="str">
        <f>IF(SUM('B1.3'!$T580:$Y580)=6,'B1.3'!C580,"")</f>
        <v/>
      </c>
      <c r="E564" t="str">
        <f>IF(SUM('B1.3'!$T580:$Y580)=6,'B1.3'!D580,"")</f>
        <v/>
      </c>
      <c r="F564" t="str">
        <f>IF(SUM('B1.3'!$T580:$Y580)=6,'B1.3'!E580,"")</f>
        <v/>
      </c>
      <c r="G564" t="str">
        <f>IF(SUM('B1.3'!$T580:$Y580)=6,'B1.3'!F580,"")</f>
        <v/>
      </c>
      <c r="H564" t="str">
        <f>IF(SUM('B1.3'!$T580:$Y580)=6,'B1.3'!G580,"")</f>
        <v/>
      </c>
      <c r="I564" t="str">
        <f>IF(SUM('B1.3'!$T580:$Y580)=6,'B1.3'!H580,"")</f>
        <v/>
      </c>
    </row>
    <row r="565" spans="1:9" x14ac:dyDescent="0.25">
      <c r="A565" t="str">
        <f>IF(SUM('B1.3'!T581:Y581)=6,'Angaben KH-Standort'!$D$27,"")</f>
        <v/>
      </c>
      <c r="B565" t="str">
        <f>IF(SUM('B1.3'!T581:Y581)=6,'Angaben KH-Standort'!$D$26,"")</f>
        <v/>
      </c>
      <c r="C565" t="str">
        <f>IF(SUM('B1.3'!T581:Y581)=6,'Angaben KH-Standort'!$D$13,"")</f>
        <v/>
      </c>
      <c r="D565" t="str">
        <f>IF(SUM('B1.3'!$T581:$Y581)=6,'B1.3'!C581,"")</f>
        <v/>
      </c>
      <c r="E565" t="str">
        <f>IF(SUM('B1.3'!$T581:$Y581)=6,'B1.3'!D581,"")</f>
        <v/>
      </c>
      <c r="F565" t="str">
        <f>IF(SUM('B1.3'!$T581:$Y581)=6,'B1.3'!E581,"")</f>
        <v/>
      </c>
      <c r="G565" t="str">
        <f>IF(SUM('B1.3'!$T581:$Y581)=6,'B1.3'!F581,"")</f>
        <v/>
      </c>
      <c r="H565" t="str">
        <f>IF(SUM('B1.3'!$T581:$Y581)=6,'B1.3'!G581,"")</f>
        <v/>
      </c>
      <c r="I565" t="str">
        <f>IF(SUM('B1.3'!$T581:$Y581)=6,'B1.3'!H581,"")</f>
        <v/>
      </c>
    </row>
    <row r="566" spans="1:9" x14ac:dyDescent="0.25">
      <c r="A566" t="str">
        <f>IF(SUM('B1.3'!T582:Y582)=6,'Angaben KH-Standort'!$D$27,"")</f>
        <v/>
      </c>
      <c r="B566" t="str">
        <f>IF(SUM('B1.3'!T582:Y582)=6,'Angaben KH-Standort'!$D$26,"")</f>
        <v/>
      </c>
      <c r="C566" t="str">
        <f>IF(SUM('B1.3'!T582:Y582)=6,'Angaben KH-Standort'!$D$13,"")</f>
        <v/>
      </c>
      <c r="D566" t="str">
        <f>IF(SUM('B1.3'!$T582:$Y582)=6,'B1.3'!C582,"")</f>
        <v/>
      </c>
      <c r="E566" t="str">
        <f>IF(SUM('B1.3'!$T582:$Y582)=6,'B1.3'!D582,"")</f>
        <v/>
      </c>
      <c r="F566" t="str">
        <f>IF(SUM('B1.3'!$T582:$Y582)=6,'B1.3'!E582,"")</f>
        <v/>
      </c>
      <c r="G566" t="str">
        <f>IF(SUM('B1.3'!$T582:$Y582)=6,'B1.3'!F582,"")</f>
        <v/>
      </c>
      <c r="H566" t="str">
        <f>IF(SUM('B1.3'!$T582:$Y582)=6,'B1.3'!G582,"")</f>
        <v/>
      </c>
      <c r="I566" t="str">
        <f>IF(SUM('B1.3'!$T582:$Y582)=6,'B1.3'!H582,"")</f>
        <v/>
      </c>
    </row>
    <row r="567" spans="1:9" x14ac:dyDescent="0.25">
      <c r="A567" t="str">
        <f>IF(SUM('B1.3'!T583:Y583)=6,'Angaben KH-Standort'!$D$27,"")</f>
        <v/>
      </c>
      <c r="B567" t="str">
        <f>IF(SUM('B1.3'!T583:Y583)=6,'Angaben KH-Standort'!$D$26,"")</f>
        <v/>
      </c>
      <c r="C567" t="str">
        <f>IF(SUM('B1.3'!T583:Y583)=6,'Angaben KH-Standort'!$D$13,"")</f>
        <v/>
      </c>
      <c r="D567" t="str">
        <f>IF(SUM('B1.3'!$T583:$Y583)=6,'B1.3'!C583,"")</f>
        <v/>
      </c>
      <c r="E567" t="str">
        <f>IF(SUM('B1.3'!$T583:$Y583)=6,'B1.3'!D583,"")</f>
        <v/>
      </c>
      <c r="F567" t="str">
        <f>IF(SUM('B1.3'!$T583:$Y583)=6,'B1.3'!E583,"")</f>
        <v/>
      </c>
      <c r="G567" t="str">
        <f>IF(SUM('B1.3'!$T583:$Y583)=6,'B1.3'!F583,"")</f>
        <v/>
      </c>
      <c r="H567" t="str">
        <f>IF(SUM('B1.3'!$T583:$Y583)=6,'B1.3'!G583,"")</f>
        <v/>
      </c>
      <c r="I567" t="str">
        <f>IF(SUM('B1.3'!$T583:$Y583)=6,'B1.3'!H583,"")</f>
        <v/>
      </c>
    </row>
    <row r="568" spans="1:9" x14ac:dyDescent="0.25">
      <c r="A568" t="str">
        <f>IF(SUM('B1.3'!T584:Y584)=6,'Angaben KH-Standort'!$D$27,"")</f>
        <v/>
      </c>
      <c r="B568" t="str">
        <f>IF(SUM('B1.3'!T584:Y584)=6,'Angaben KH-Standort'!$D$26,"")</f>
        <v/>
      </c>
      <c r="C568" t="str">
        <f>IF(SUM('B1.3'!T584:Y584)=6,'Angaben KH-Standort'!$D$13,"")</f>
        <v/>
      </c>
      <c r="D568" t="str">
        <f>IF(SUM('B1.3'!$T584:$Y584)=6,'B1.3'!C584,"")</f>
        <v/>
      </c>
      <c r="E568" t="str">
        <f>IF(SUM('B1.3'!$T584:$Y584)=6,'B1.3'!D584,"")</f>
        <v/>
      </c>
      <c r="F568" t="str">
        <f>IF(SUM('B1.3'!$T584:$Y584)=6,'B1.3'!E584,"")</f>
        <v/>
      </c>
      <c r="G568" t="str">
        <f>IF(SUM('B1.3'!$T584:$Y584)=6,'B1.3'!F584,"")</f>
        <v/>
      </c>
      <c r="H568" t="str">
        <f>IF(SUM('B1.3'!$T584:$Y584)=6,'B1.3'!G584,"")</f>
        <v/>
      </c>
      <c r="I568" t="str">
        <f>IF(SUM('B1.3'!$T584:$Y584)=6,'B1.3'!H584,"")</f>
        <v/>
      </c>
    </row>
    <row r="569" spans="1:9" x14ac:dyDescent="0.25">
      <c r="A569" t="str">
        <f>IF(SUM('B1.3'!T585:Y585)=6,'Angaben KH-Standort'!$D$27,"")</f>
        <v/>
      </c>
      <c r="B569" t="str">
        <f>IF(SUM('B1.3'!T585:Y585)=6,'Angaben KH-Standort'!$D$26,"")</f>
        <v/>
      </c>
      <c r="C569" t="str">
        <f>IF(SUM('B1.3'!T585:Y585)=6,'Angaben KH-Standort'!$D$13,"")</f>
        <v/>
      </c>
      <c r="D569" t="str">
        <f>IF(SUM('B1.3'!$T585:$Y585)=6,'B1.3'!C585,"")</f>
        <v/>
      </c>
      <c r="E569" t="str">
        <f>IF(SUM('B1.3'!$T585:$Y585)=6,'B1.3'!D585,"")</f>
        <v/>
      </c>
      <c r="F569" t="str">
        <f>IF(SUM('B1.3'!$T585:$Y585)=6,'B1.3'!E585,"")</f>
        <v/>
      </c>
      <c r="G569" t="str">
        <f>IF(SUM('B1.3'!$T585:$Y585)=6,'B1.3'!F585,"")</f>
        <v/>
      </c>
      <c r="H569" t="str">
        <f>IF(SUM('B1.3'!$T585:$Y585)=6,'B1.3'!G585,"")</f>
        <v/>
      </c>
      <c r="I569" t="str">
        <f>IF(SUM('B1.3'!$T585:$Y585)=6,'B1.3'!H585,"")</f>
        <v/>
      </c>
    </row>
    <row r="570" spans="1:9" x14ac:dyDescent="0.25">
      <c r="A570" t="str">
        <f>IF(SUM('B1.3'!T586:Y586)=6,'Angaben KH-Standort'!$D$27,"")</f>
        <v/>
      </c>
      <c r="B570" t="str">
        <f>IF(SUM('B1.3'!T586:Y586)=6,'Angaben KH-Standort'!$D$26,"")</f>
        <v/>
      </c>
      <c r="C570" t="str">
        <f>IF(SUM('B1.3'!T586:Y586)=6,'Angaben KH-Standort'!$D$13,"")</f>
        <v/>
      </c>
      <c r="D570" t="str">
        <f>IF(SUM('B1.3'!$T586:$Y586)=6,'B1.3'!C586,"")</f>
        <v/>
      </c>
      <c r="E570" t="str">
        <f>IF(SUM('B1.3'!$T586:$Y586)=6,'B1.3'!D586,"")</f>
        <v/>
      </c>
      <c r="F570" t="str">
        <f>IF(SUM('B1.3'!$T586:$Y586)=6,'B1.3'!E586,"")</f>
        <v/>
      </c>
      <c r="G570" t="str">
        <f>IF(SUM('B1.3'!$T586:$Y586)=6,'B1.3'!F586,"")</f>
        <v/>
      </c>
      <c r="H570" t="str">
        <f>IF(SUM('B1.3'!$T586:$Y586)=6,'B1.3'!G586,"")</f>
        <v/>
      </c>
      <c r="I570" t="str">
        <f>IF(SUM('B1.3'!$T586:$Y586)=6,'B1.3'!H586,"")</f>
        <v/>
      </c>
    </row>
    <row r="571" spans="1:9" x14ac:dyDescent="0.25">
      <c r="A571" t="str">
        <f>IF(SUM('B1.3'!T587:Y587)=6,'Angaben KH-Standort'!$D$27,"")</f>
        <v/>
      </c>
      <c r="B571" t="str">
        <f>IF(SUM('B1.3'!T587:Y587)=6,'Angaben KH-Standort'!$D$26,"")</f>
        <v/>
      </c>
      <c r="C571" t="str">
        <f>IF(SUM('B1.3'!T587:Y587)=6,'Angaben KH-Standort'!$D$13,"")</f>
        <v/>
      </c>
      <c r="D571" t="str">
        <f>IF(SUM('B1.3'!$T587:$Y587)=6,'B1.3'!C587,"")</f>
        <v/>
      </c>
      <c r="E571" t="str">
        <f>IF(SUM('B1.3'!$T587:$Y587)=6,'B1.3'!D587,"")</f>
        <v/>
      </c>
      <c r="F571" t="str">
        <f>IF(SUM('B1.3'!$T587:$Y587)=6,'B1.3'!E587,"")</f>
        <v/>
      </c>
      <c r="G571" t="str">
        <f>IF(SUM('B1.3'!$T587:$Y587)=6,'B1.3'!F587,"")</f>
        <v/>
      </c>
      <c r="H571" t="str">
        <f>IF(SUM('B1.3'!$T587:$Y587)=6,'B1.3'!G587,"")</f>
        <v/>
      </c>
      <c r="I571" t="str">
        <f>IF(SUM('B1.3'!$T587:$Y587)=6,'B1.3'!H587,"")</f>
        <v/>
      </c>
    </row>
    <row r="572" spans="1:9" x14ac:dyDescent="0.25">
      <c r="A572" t="str">
        <f>IF(SUM('B1.3'!T588:Y588)=6,'Angaben KH-Standort'!$D$27,"")</f>
        <v/>
      </c>
      <c r="B572" t="str">
        <f>IF(SUM('B1.3'!T588:Y588)=6,'Angaben KH-Standort'!$D$26,"")</f>
        <v/>
      </c>
      <c r="C572" t="str">
        <f>IF(SUM('B1.3'!T588:Y588)=6,'Angaben KH-Standort'!$D$13,"")</f>
        <v/>
      </c>
      <c r="D572" t="str">
        <f>IF(SUM('B1.3'!$T588:$Y588)=6,'B1.3'!C588,"")</f>
        <v/>
      </c>
      <c r="E572" t="str">
        <f>IF(SUM('B1.3'!$T588:$Y588)=6,'B1.3'!D588,"")</f>
        <v/>
      </c>
      <c r="F572" t="str">
        <f>IF(SUM('B1.3'!$T588:$Y588)=6,'B1.3'!E588,"")</f>
        <v/>
      </c>
      <c r="G572" t="str">
        <f>IF(SUM('B1.3'!$T588:$Y588)=6,'B1.3'!F588,"")</f>
        <v/>
      </c>
      <c r="H572" t="str">
        <f>IF(SUM('B1.3'!$T588:$Y588)=6,'B1.3'!G588,"")</f>
        <v/>
      </c>
      <c r="I572" t="str">
        <f>IF(SUM('B1.3'!$T588:$Y588)=6,'B1.3'!H588,"")</f>
        <v/>
      </c>
    </row>
    <row r="573" spans="1:9" x14ac:dyDescent="0.25">
      <c r="A573" t="str">
        <f>IF(SUM('B1.3'!T589:Y589)=6,'Angaben KH-Standort'!$D$27,"")</f>
        <v/>
      </c>
      <c r="B573" t="str">
        <f>IF(SUM('B1.3'!T589:Y589)=6,'Angaben KH-Standort'!$D$26,"")</f>
        <v/>
      </c>
      <c r="C573" t="str">
        <f>IF(SUM('B1.3'!T589:Y589)=6,'Angaben KH-Standort'!$D$13,"")</f>
        <v/>
      </c>
      <c r="D573" t="str">
        <f>IF(SUM('B1.3'!$T589:$Y589)=6,'B1.3'!C589,"")</f>
        <v/>
      </c>
      <c r="E573" t="str">
        <f>IF(SUM('B1.3'!$T589:$Y589)=6,'B1.3'!D589,"")</f>
        <v/>
      </c>
      <c r="F573" t="str">
        <f>IF(SUM('B1.3'!$T589:$Y589)=6,'B1.3'!E589,"")</f>
        <v/>
      </c>
      <c r="G573" t="str">
        <f>IF(SUM('B1.3'!$T589:$Y589)=6,'B1.3'!F589,"")</f>
        <v/>
      </c>
      <c r="H573" t="str">
        <f>IF(SUM('B1.3'!$T589:$Y589)=6,'B1.3'!G589,"")</f>
        <v/>
      </c>
      <c r="I573" t="str">
        <f>IF(SUM('B1.3'!$T589:$Y589)=6,'B1.3'!H589,"")</f>
        <v/>
      </c>
    </row>
    <row r="574" spans="1:9" x14ac:dyDescent="0.25">
      <c r="A574" t="str">
        <f>IF(SUM('B1.3'!T590:Y590)=6,'Angaben KH-Standort'!$D$27,"")</f>
        <v/>
      </c>
      <c r="B574" t="str">
        <f>IF(SUM('B1.3'!T590:Y590)=6,'Angaben KH-Standort'!$D$26,"")</f>
        <v/>
      </c>
      <c r="C574" t="str">
        <f>IF(SUM('B1.3'!T590:Y590)=6,'Angaben KH-Standort'!$D$13,"")</f>
        <v/>
      </c>
      <c r="D574" t="str">
        <f>IF(SUM('B1.3'!$T590:$Y590)=6,'B1.3'!C590,"")</f>
        <v/>
      </c>
      <c r="E574" t="str">
        <f>IF(SUM('B1.3'!$T590:$Y590)=6,'B1.3'!D590,"")</f>
        <v/>
      </c>
      <c r="F574" t="str">
        <f>IF(SUM('B1.3'!$T590:$Y590)=6,'B1.3'!E590,"")</f>
        <v/>
      </c>
      <c r="G574" t="str">
        <f>IF(SUM('B1.3'!$T590:$Y590)=6,'B1.3'!F590,"")</f>
        <v/>
      </c>
      <c r="H574" t="str">
        <f>IF(SUM('B1.3'!$T590:$Y590)=6,'B1.3'!G590,"")</f>
        <v/>
      </c>
      <c r="I574" t="str">
        <f>IF(SUM('B1.3'!$T590:$Y590)=6,'B1.3'!H590,"")</f>
        <v/>
      </c>
    </row>
    <row r="575" spans="1:9" x14ac:dyDescent="0.25">
      <c r="A575" t="str">
        <f>IF(SUM('B1.3'!T591:Y591)=6,'Angaben KH-Standort'!$D$27,"")</f>
        <v/>
      </c>
      <c r="B575" t="str">
        <f>IF(SUM('B1.3'!T591:Y591)=6,'Angaben KH-Standort'!$D$26,"")</f>
        <v/>
      </c>
      <c r="C575" t="str">
        <f>IF(SUM('B1.3'!T591:Y591)=6,'Angaben KH-Standort'!$D$13,"")</f>
        <v/>
      </c>
      <c r="D575" t="str">
        <f>IF(SUM('B1.3'!$T591:$Y591)=6,'B1.3'!C591,"")</f>
        <v/>
      </c>
      <c r="E575" t="str">
        <f>IF(SUM('B1.3'!$T591:$Y591)=6,'B1.3'!D591,"")</f>
        <v/>
      </c>
      <c r="F575" t="str">
        <f>IF(SUM('B1.3'!$T591:$Y591)=6,'B1.3'!E591,"")</f>
        <v/>
      </c>
      <c r="G575" t="str">
        <f>IF(SUM('B1.3'!$T591:$Y591)=6,'B1.3'!F591,"")</f>
        <v/>
      </c>
      <c r="H575" t="str">
        <f>IF(SUM('B1.3'!$T591:$Y591)=6,'B1.3'!G591,"")</f>
        <v/>
      </c>
      <c r="I575" t="str">
        <f>IF(SUM('B1.3'!$T591:$Y591)=6,'B1.3'!H591,"")</f>
        <v/>
      </c>
    </row>
    <row r="576" spans="1:9" x14ac:dyDescent="0.25">
      <c r="A576" t="str">
        <f>IF(SUM('B1.3'!T592:Y592)=6,'Angaben KH-Standort'!$D$27,"")</f>
        <v/>
      </c>
      <c r="B576" t="str">
        <f>IF(SUM('B1.3'!T592:Y592)=6,'Angaben KH-Standort'!$D$26,"")</f>
        <v/>
      </c>
      <c r="C576" t="str">
        <f>IF(SUM('B1.3'!T592:Y592)=6,'Angaben KH-Standort'!$D$13,"")</f>
        <v/>
      </c>
      <c r="D576" t="str">
        <f>IF(SUM('B1.3'!$T592:$Y592)=6,'B1.3'!C592,"")</f>
        <v/>
      </c>
      <c r="E576" t="str">
        <f>IF(SUM('B1.3'!$T592:$Y592)=6,'B1.3'!D592,"")</f>
        <v/>
      </c>
      <c r="F576" t="str">
        <f>IF(SUM('B1.3'!$T592:$Y592)=6,'B1.3'!E592,"")</f>
        <v/>
      </c>
      <c r="G576" t="str">
        <f>IF(SUM('B1.3'!$T592:$Y592)=6,'B1.3'!F592,"")</f>
        <v/>
      </c>
      <c r="H576" t="str">
        <f>IF(SUM('B1.3'!$T592:$Y592)=6,'B1.3'!G592,"")</f>
        <v/>
      </c>
      <c r="I576" t="str">
        <f>IF(SUM('B1.3'!$T592:$Y592)=6,'B1.3'!H592,"")</f>
        <v/>
      </c>
    </row>
    <row r="577" spans="1:9" x14ac:dyDescent="0.25">
      <c r="A577" t="str">
        <f>IF(SUM('B1.3'!T593:Y593)=6,'Angaben KH-Standort'!$D$27,"")</f>
        <v/>
      </c>
      <c r="B577" t="str">
        <f>IF(SUM('B1.3'!T593:Y593)=6,'Angaben KH-Standort'!$D$26,"")</f>
        <v/>
      </c>
      <c r="C577" t="str">
        <f>IF(SUM('B1.3'!T593:Y593)=6,'Angaben KH-Standort'!$D$13,"")</f>
        <v/>
      </c>
      <c r="D577" t="str">
        <f>IF(SUM('B1.3'!$T593:$Y593)=6,'B1.3'!C593,"")</f>
        <v/>
      </c>
      <c r="E577" t="str">
        <f>IF(SUM('B1.3'!$T593:$Y593)=6,'B1.3'!D593,"")</f>
        <v/>
      </c>
      <c r="F577" t="str">
        <f>IF(SUM('B1.3'!$T593:$Y593)=6,'B1.3'!E593,"")</f>
        <v/>
      </c>
      <c r="G577" t="str">
        <f>IF(SUM('B1.3'!$T593:$Y593)=6,'B1.3'!F593,"")</f>
        <v/>
      </c>
      <c r="H577" t="str">
        <f>IF(SUM('B1.3'!$T593:$Y593)=6,'B1.3'!G593,"")</f>
        <v/>
      </c>
      <c r="I577" t="str">
        <f>IF(SUM('B1.3'!$T593:$Y593)=6,'B1.3'!H593,"")</f>
        <v/>
      </c>
    </row>
    <row r="578" spans="1:9" x14ac:dyDescent="0.25">
      <c r="A578" t="str">
        <f>IF(SUM('B1.3'!T594:Y594)=6,'Angaben KH-Standort'!$D$27,"")</f>
        <v/>
      </c>
      <c r="B578" t="str">
        <f>IF(SUM('B1.3'!T594:Y594)=6,'Angaben KH-Standort'!$D$26,"")</f>
        <v/>
      </c>
      <c r="C578" t="str">
        <f>IF(SUM('B1.3'!T594:Y594)=6,'Angaben KH-Standort'!$D$13,"")</f>
        <v/>
      </c>
      <c r="D578" t="str">
        <f>IF(SUM('B1.3'!$T594:$Y594)=6,'B1.3'!C594,"")</f>
        <v/>
      </c>
      <c r="E578" t="str">
        <f>IF(SUM('B1.3'!$T594:$Y594)=6,'B1.3'!D594,"")</f>
        <v/>
      </c>
      <c r="F578" t="str">
        <f>IF(SUM('B1.3'!$T594:$Y594)=6,'B1.3'!E594,"")</f>
        <v/>
      </c>
      <c r="G578" t="str">
        <f>IF(SUM('B1.3'!$T594:$Y594)=6,'B1.3'!F594,"")</f>
        <v/>
      </c>
      <c r="H578" t="str">
        <f>IF(SUM('B1.3'!$T594:$Y594)=6,'B1.3'!G594,"")</f>
        <v/>
      </c>
      <c r="I578" t="str">
        <f>IF(SUM('B1.3'!$T594:$Y594)=6,'B1.3'!H594,"")</f>
        <v/>
      </c>
    </row>
    <row r="579" spans="1:9" x14ac:dyDescent="0.25">
      <c r="A579" t="str">
        <f>IF(SUM('B1.3'!T595:Y595)=6,'Angaben KH-Standort'!$D$27,"")</f>
        <v/>
      </c>
      <c r="B579" t="str">
        <f>IF(SUM('B1.3'!T595:Y595)=6,'Angaben KH-Standort'!$D$26,"")</f>
        <v/>
      </c>
      <c r="C579" t="str">
        <f>IF(SUM('B1.3'!T595:Y595)=6,'Angaben KH-Standort'!$D$13,"")</f>
        <v/>
      </c>
      <c r="D579" t="str">
        <f>IF(SUM('B1.3'!$T595:$Y595)=6,'B1.3'!C595,"")</f>
        <v/>
      </c>
      <c r="E579" t="str">
        <f>IF(SUM('B1.3'!$T595:$Y595)=6,'B1.3'!D595,"")</f>
        <v/>
      </c>
      <c r="F579" t="str">
        <f>IF(SUM('B1.3'!$T595:$Y595)=6,'B1.3'!E595,"")</f>
        <v/>
      </c>
      <c r="G579" t="str">
        <f>IF(SUM('B1.3'!$T595:$Y595)=6,'B1.3'!F595,"")</f>
        <v/>
      </c>
      <c r="H579" t="str">
        <f>IF(SUM('B1.3'!$T595:$Y595)=6,'B1.3'!G595,"")</f>
        <v/>
      </c>
      <c r="I579" t="str">
        <f>IF(SUM('B1.3'!$T595:$Y595)=6,'B1.3'!H595,"")</f>
        <v/>
      </c>
    </row>
    <row r="580" spans="1:9" x14ac:dyDescent="0.25">
      <c r="A580" t="str">
        <f>IF(SUM('B1.3'!T596:Y596)=6,'Angaben KH-Standort'!$D$27,"")</f>
        <v/>
      </c>
      <c r="B580" t="str">
        <f>IF(SUM('B1.3'!T596:Y596)=6,'Angaben KH-Standort'!$D$26,"")</f>
        <v/>
      </c>
      <c r="C580" t="str">
        <f>IF(SUM('B1.3'!T596:Y596)=6,'Angaben KH-Standort'!$D$13,"")</f>
        <v/>
      </c>
      <c r="D580" t="str">
        <f>IF(SUM('B1.3'!$T596:$Y596)=6,'B1.3'!C596,"")</f>
        <v/>
      </c>
      <c r="E580" t="str">
        <f>IF(SUM('B1.3'!$T596:$Y596)=6,'B1.3'!D596,"")</f>
        <v/>
      </c>
      <c r="F580" t="str">
        <f>IF(SUM('B1.3'!$T596:$Y596)=6,'B1.3'!E596,"")</f>
        <v/>
      </c>
      <c r="G580" t="str">
        <f>IF(SUM('B1.3'!$T596:$Y596)=6,'B1.3'!F596,"")</f>
        <v/>
      </c>
      <c r="H580" t="str">
        <f>IF(SUM('B1.3'!$T596:$Y596)=6,'B1.3'!G596,"")</f>
        <v/>
      </c>
      <c r="I580" t="str">
        <f>IF(SUM('B1.3'!$T596:$Y596)=6,'B1.3'!H596,"")</f>
        <v/>
      </c>
    </row>
    <row r="581" spans="1:9" x14ac:dyDescent="0.25">
      <c r="A581" t="str">
        <f>IF(SUM('B1.3'!T597:Y597)=6,'Angaben KH-Standort'!$D$27,"")</f>
        <v/>
      </c>
      <c r="B581" t="str">
        <f>IF(SUM('B1.3'!T597:Y597)=6,'Angaben KH-Standort'!$D$26,"")</f>
        <v/>
      </c>
      <c r="C581" t="str">
        <f>IF(SUM('B1.3'!T597:Y597)=6,'Angaben KH-Standort'!$D$13,"")</f>
        <v/>
      </c>
      <c r="D581" t="str">
        <f>IF(SUM('B1.3'!$T597:$Y597)=6,'B1.3'!C597,"")</f>
        <v/>
      </c>
      <c r="E581" t="str">
        <f>IF(SUM('B1.3'!$T597:$Y597)=6,'B1.3'!D597,"")</f>
        <v/>
      </c>
      <c r="F581" t="str">
        <f>IF(SUM('B1.3'!$T597:$Y597)=6,'B1.3'!E597,"")</f>
        <v/>
      </c>
      <c r="G581" t="str">
        <f>IF(SUM('B1.3'!$T597:$Y597)=6,'B1.3'!F597,"")</f>
        <v/>
      </c>
      <c r="H581" t="str">
        <f>IF(SUM('B1.3'!$T597:$Y597)=6,'B1.3'!G597,"")</f>
        <v/>
      </c>
      <c r="I581" t="str">
        <f>IF(SUM('B1.3'!$T597:$Y597)=6,'B1.3'!H597,"")</f>
        <v/>
      </c>
    </row>
    <row r="582" spans="1:9" x14ac:dyDescent="0.25">
      <c r="A582" t="str">
        <f>IF(SUM('B1.3'!T598:Y598)=6,'Angaben KH-Standort'!$D$27,"")</f>
        <v/>
      </c>
      <c r="B582" t="str">
        <f>IF(SUM('B1.3'!T598:Y598)=6,'Angaben KH-Standort'!$D$26,"")</f>
        <v/>
      </c>
      <c r="C582" t="str">
        <f>IF(SUM('B1.3'!T598:Y598)=6,'Angaben KH-Standort'!$D$13,"")</f>
        <v/>
      </c>
      <c r="D582" t="str">
        <f>IF(SUM('B1.3'!$T598:$Y598)=6,'B1.3'!C598,"")</f>
        <v/>
      </c>
      <c r="E582" t="str">
        <f>IF(SUM('B1.3'!$T598:$Y598)=6,'B1.3'!D598,"")</f>
        <v/>
      </c>
      <c r="F582" t="str">
        <f>IF(SUM('B1.3'!$T598:$Y598)=6,'B1.3'!E598,"")</f>
        <v/>
      </c>
      <c r="G582" t="str">
        <f>IF(SUM('B1.3'!$T598:$Y598)=6,'B1.3'!F598,"")</f>
        <v/>
      </c>
      <c r="H582" t="str">
        <f>IF(SUM('B1.3'!$T598:$Y598)=6,'B1.3'!G598,"")</f>
        <v/>
      </c>
      <c r="I582" t="str">
        <f>IF(SUM('B1.3'!$T598:$Y598)=6,'B1.3'!H598,"")</f>
        <v/>
      </c>
    </row>
    <row r="583" spans="1:9" x14ac:dyDescent="0.25">
      <c r="A583" t="str">
        <f>IF(SUM('B1.3'!T599:Y599)=6,'Angaben KH-Standort'!$D$27,"")</f>
        <v/>
      </c>
      <c r="B583" t="str">
        <f>IF(SUM('B1.3'!T599:Y599)=6,'Angaben KH-Standort'!$D$26,"")</f>
        <v/>
      </c>
      <c r="C583" t="str">
        <f>IF(SUM('B1.3'!T599:Y599)=6,'Angaben KH-Standort'!$D$13,"")</f>
        <v/>
      </c>
      <c r="D583" t="str">
        <f>IF(SUM('B1.3'!$T599:$Y599)=6,'B1.3'!C599,"")</f>
        <v/>
      </c>
      <c r="E583" t="str">
        <f>IF(SUM('B1.3'!$T599:$Y599)=6,'B1.3'!D599,"")</f>
        <v/>
      </c>
      <c r="F583" t="str">
        <f>IF(SUM('B1.3'!$T599:$Y599)=6,'B1.3'!E599,"")</f>
        <v/>
      </c>
      <c r="G583" t="str">
        <f>IF(SUM('B1.3'!$T599:$Y599)=6,'B1.3'!F599,"")</f>
        <v/>
      </c>
      <c r="H583" t="str">
        <f>IF(SUM('B1.3'!$T599:$Y599)=6,'B1.3'!G599,"")</f>
        <v/>
      </c>
      <c r="I583" t="str">
        <f>IF(SUM('B1.3'!$T599:$Y599)=6,'B1.3'!H599,"")</f>
        <v/>
      </c>
    </row>
    <row r="584" spans="1:9" x14ac:dyDescent="0.25">
      <c r="A584" t="str">
        <f>IF(SUM('B1.3'!T600:Y600)=6,'Angaben KH-Standort'!$D$27,"")</f>
        <v/>
      </c>
      <c r="B584" t="str">
        <f>IF(SUM('B1.3'!T600:Y600)=6,'Angaben KH-Standort'!$D$26,"")</f>
        <v/>
      </c>
      <c r="C584" t="str">
        <f>IF(SUM('B1.3'!T600:Y600)=6,'Angaben KH-Standort'!$D$13,"")</f>
        <v/>
      </c>
      <c r="D584" t="str">
        <f>IF(SUM('B1.3'!$T600:$Y600)=6,'B1.3'!C600,"")</f>
        <v/>
      </c>
      <c r="E584" t="str">
        <f>IF(SUM('B1.3'!$T600:$Y600)=6,'B1.3'!D600,"")</f>
        <v/>
      </c>
      <c r="F584" t="str">
        <f>IF(SUM('B1.3'!$T600:$Y600)=6,'B1.3'!E600,"")</f>
        <v/>
      </c>
      <c r="G584" t="str">
        <f>IF(SUM('B1.3'!$T600:$Y600)=6,'B1.3'!F600,"")</f>
        <v/>
      </c>
      <c r="H584" t="str">
        <f>IF(SUM('B1.3'!$T600:$Y600)=6,'B1.3'!G600,"")</f>
        <v/>
      </c>
      <c r="I584" t="str">
        <f>IF(SUM('B1.3'!$T600:$Y600)=6,'B1.3'!H600,"")</f>
        <v/>
      </c>
    </row>
    <row r="585" spans="1:9" x14ac:dyDescent="0.25">
      <c r="A585" t="str">
        <f>IF(SUM('B1.3'!T601:Y601)=6,'Angaben KH-Standort'!$D$27,"")</f>
        <v/>
      </c>
      <c r="B585" t="str">
        <f>IF(SUM('B1.3'!T601:Y601)=6,'Angaben KH-Standort'!$D$26,"")</f>
        <v/>
      </c>
      <c r="C585" t="str">
        <f>IF(SUM('B1.3'!T601:Y601)=6,'Angaben KH-Standort'!$D$13,"")</f>
        <v/>
      </c>
      <c r="D585" t="str">
        <f>IF(SUM('B1.3'!$T601:$Y601)=6,'B1.3'!C601,"")</f>
        <v/>
      </c>
      <c r="E585" t="str">
        <f>IF(SUM('B1.3'!$T601:$Y601)=6,'B1.3'!D601,"")</f>
        <v/>
      </c>
      <c r="F585" t="str">
        <f>IF(SUM('B1.3'!$T601:$Y601)=6,'B1.3'!E601,"")</f>
        <v/>
      </c>
      <c r="G585" t="str">
        <f>IF(SUM('B1.3'!$T601:$Y601)=6,'B1.3'!F601,"")</f>
        <v/>
      </c>
      <c r="H585" t="str">
        <f>IF(SUM('B1.3'!$T601:$Y601)=6,'B1.3'!G601,"")</f>
        <v/>
      </c>
      <c r="I585" t="str">
        <f>IF(SUM('B1.3'!$T601:$Y601)=6,'B1.3'!H601,"")</f>
        <v/>
      </c>
    </row>
    <row r="586" spans="1:9" x14ac:dyDescent="0.25">
      <c r="A586" t="str">
        <f>IF(SUM('B1.3'!T602:Y602)=6,'Angaben KH-Standort'!$D$27,"")</f>
        <v/>
      </c>
      <c r="B586" t="str">
        <f>IF(SUM('B1.3'!T602:Y602)=6,'Angaben KH-Standort'!$D$26,"")</f>
        <v/>
      </c>
      <c r="C586" t="str">
        <f>IF(SUM('B1.3'!T602:Y602)=6,'Angaben KH-Standort'!$D$13,"")</f>
        <v/>
      </c>
      <c r="D586" t="str">
        <f>IF(SUM('B1.3'!$T602:$Y602)=6,'B1.3'!C602,"")</f>
        <v/>
      </c>
      <c r="E586" t="str">
        <f>IF(SUM('B1.3'!$T602:$Y602)=6,'B1.3'!D602,"")</f>
        <v/>
      </c>
      <c r="F586" t="str">
        <f>IF(SUM('B1.3'!$T602:$Y602)=6,'B1.3'!E602,"")</f>
        <v/>
      </c>
      <c r="G586" t="str">
        <f>IF(SUM('B1.3'!$T602:$Y602)=6,'B1.3'!F602,"")</f>
        <v/>
      </c>
      <c r="H586" t="str">
        <f>IF(SUM('B1.3'!$T602:$Y602)=6,'B1.3'!G602,"")</f>
        <v/>
      </c>
      <c r="I586" t="str">
        <f>IF(SUM('B1.3'!$T602:$Y602)=6,'B1.3'!H602,"")</f>
        <v/>
      </c>
    </row>
  </sheetData>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M587"/>
  <sheetViews>
    <sheetView zoomScaleNormal="100" workbookViewId="0">
      <selection activeCell="M587" sqref="M587"/>
    </sheetView>
  </sheetViews>
  <sheetFormatPr baseColWidth="10" defaultRowHeight="15" x14ac:dyDescent="0.25"/>
  <cols>
    <col min="1" max="1" width="12.28515625" customWidth="1"/>
    <col min="4" max="4" width="32" bestFit="1" customWidth="1"/>
    <col min="5" max="6" width="12" customWidth="1"/>
    <col min="8" max="8" width="12.140625" bestFit="1" customWidth="1"/>
    <col min="9" max="9" width="11.85546875" bestFit="1" customWidth="1"/>
    <col min="10" max="10" width="15.5703125" customWidth="1"/>
    <col min="13" max="13" width="14.7109375" style="131" bestFit="1" customWidth="1"/>
  </cols>
  <sheetData>
    <row r="1" spans="1:13" x14ac:dyDescent="0.25">
      <c r="A1" t="s">
        <v>91</v>
      </c>
      <c r="B1" t="s">
        <v>92</v>
      </c>
      <c r="C1" t="s">
        <v>89</v>
      </c>
      <c r="D1" t="s">
        <v>108</v>
      </c>
      <c r="E1" t="s">
        <v>102</v>
      </c>
      <c r="F1" t="s">
        <v>13</v>
      </c>
      <c r="G1" t="s">
        <v>112</v>
      </c>
      <c r="H1" t="s">
        <v>113</v>
      </c>
      <c r="I1" t="s">
        <v>115</v>
      </c>
      <c r="J1" t="s">
        <v>116</v>
      </c>
      <c r="K1" t="s">
        <v>117</v>
      </c>
      <c r="L1" t="s">
        <v>118</v>
      </c>
      <c r="M1" s="131" t="s">
        <v>114</v>
      </c>
    </row>
    <row r="2" spans="1:13" x14ac:dyDescent="0.25">
      <c r="A2" t="str">
        <f>IF(SUM('B2.1'!Z16:AI16)=10,'Angaben KH-Standort'!$D$27,"")</f>
        <v/>
      </c>
      <c r="B2" t="str">
        <f>IF(SUM('B2.1'!Z16:AI16)=10,'Angaben KH-Standort'!$D$26,"")</f>
        <v/>
      </c>
      <c r="C2" t="str">
        <f>IF(SUM('B2.1'!Z16:AI16)=10,'Angaben KH-Standort'!$D$13,"")</f>
        <v/>
      </c>
      <c r="D2" t="str">
        <f>IF(SUM('B2.1'!$Z16:$AI16)=10,'B2.1'!C16,"")</f>
        <v/>
      </c>
      <c r="E2" t="str">
        <f>IF(SUM('B2.1'!$Z16:$AI16)=10,'B2.1'!D16,"")</f>
        <v/>
      </c>
      <c r="F2" t="str">
        <f>IF(SUM('B2.1'!$Z16:$AI16)=10,'B2.1'!E16,"")</f>
        <v/>
      </c>
      <c r="G2" t="str">
        <f>IF(SUM('B2.1'!$Z16:$AI16)=10,'B2.1'!F16,"")</f>
        <v/>
      </c>
      <c r="H2" t="str">
        <f>IF(SUM('B2.1'!$Z16:$AI16)=10,'B2.1'!G16,"")</f>
        <v/>
      </c>
      <c r="I2" t="str">
        <f>IF(SUM('B2.1'!$Z16:$AI16)=10,'B2.1'!H16,"")</f>
        <v/>
      </c>
      <c r="J2" t="str">
        <f>IF(SUM('B2.1'!$Z16:$AI16)=10,'B2.1'!I16,"")</f>
        <v/>
      </c>
      <c r="K2" t="str">
        <f>IF(SUM('B2.1'!$Z16:$AI16)=10,'B2.1'!J16,"")</f>
        <v/>
      </c>
      <c r="L2" t="str">
        <f>IF(SUM('B2.1'!$Z16:$AI16)=10,'B2.1'!K16,"")</f>
        <v/>
      </c>
      <c r="M2" s="131" t="str">
        <f>IF(SUM('B2.1'!$Z16:$AI16)=10,'B2.1'!L16,"")</f>
        <v/>
      </c>
    </row>
    <row r="3" spans="1:13" x14ac:dyDescent="0.25">
      <c r="A3" t="str">
        <f>IF(SUM('B2.1'!Z17:AI17)=10,'Angaben KH-Standort'!$D$27,"")</f>
        <v/>
      </c>
      <c r="B3" t="str">
        <f>IF(SUM('B2.1'!Z17:AI17)=10,'Angaben KH-Standort'!$D$26,"")</f>
        <v/>
      </c>
      <c r="C3" t="str">
        <f>IF(SUM('B2.1'!Z17:AI17)=10,'Angaben KH-Standort'!$D$13,"")</f>
        <v/>
      </c>
      <c r="D3" t="str">
        <f>IF(SUM('B2.1'!$Z17:$AI17)=10,'B2.1'!C17,"")</f>
        <v/>
      </c>
      <c r="E3" t="str">
        <f>IF(SUM('B2.1'!$Z17:$AI17)=10,'B2.1'!D17,"")</f>
        <v/>
      </c>
      <c r="F3" t="str">
        <f>IF(SUM('B2.1'!$Z17:$AI17)=10,'B2.1'!E17,"")</f>
        <v/>
      </c>
      <c r="G3" t="str">
        <f>IF(SUM('B2.1'!$Z17:$AI17)=10,'B2.1'!F17,"")</f>
        <v/>
      </c>
      <c r="H3" t="str">
        <f>IF(SUM('B2.1'!$Z17:$AI17)=10,'B2.1'!G17,"")</f>
        <v/>
      </c>
      <c r="I3" t="str">
        <f>IF(SUM('B2.1'!$Z17:$AI17)=10,'B2.1'!H17,"")</f>
        <v/>
      </c>
      <c r="J3" t="str">
        <f>IF(SUM('B2.1'!$Z17:$AI17)=10,'B2.1'!I17,"")</f>
        <v/>
      </c>
      <c r="K3" t="str">
        <f>IF(SUM('B2.1'!$Z17:$AI17)=10,'B2.1'!J17,"")</f>
        <v/>
      </c>
      <c r="L3" t="str">
        <f>IF(SUM('B2.1'!$Z17:$AI17)=10,'B2.1'!K17,"")</f>
        <v/>
      </c>
      <c r="M3" s="131" t="str">
        <f>IF(SUM('B2.1'!$Z17:$AI17)=10,'B2.1'!L17,"")</f>
        <v/>
      </c>
    </row>
    <row r="4" spans="1:13" x14ac:dyDescent="0.25">
      <c r="A4" t="str">
        <f>IF(SUM('B2.1'!Z18:AI18)=10,'Angaben KH-Standort'!$D$27,"")</f>
        <v/>
      </c>
      <c r="B4" t="str">
        <f>IF(SUM('B2.1'!Z18:AI18)=10,'Angaben KH-Standort'!$D$26,"")</f>
        <v/>
      </c>
      <c r="C4" t="str">
        <f>IF(SUM('B2.1'!Z18:AI18)=10,'Angaben KH-Standort'!$D$13,"")</f>
        <v/>
      </c>
      <c r="D4" t="str">
        <f>IF(SUM('B2.1'!$Z18:$AI18)=10,'B2.1'!C18,"")</f>
        <v/>
      </c>
      <c r="E4" t="str">
        <f>IF(SUM('B2.1'!$Z18:$AI18)=10,'B2.1'!D18,"")</f>
        <v/>
      </c>
      <c r="F4" t="str">
        <f>IF(SUM('B2.1'!$Z18:$AI18)=10,'B2.1'!E18,"")</f>
        <v/>
      </c>
      <c r="G4" t="str">
        <f>IF(SUM('B2.1'!$Z18:$AI18)=10,'B2.1'!F18,"")</f>
        <v/>
      </c>
      <c r="H4" t="str">
        <f>IF(SUM('B2.1'!$Z18:$AI18)=10,'B2.1'!G18,"")</f>
        <v/>
      </c>
      <c r="I4" t="str">
        <f>IF(SUM('B2.1'!$Z18:$AI18)=10,'B2.1'!H18,"")</f>
        <v/>
      </c>
      <c r="J4" t="str">
        <f>IF(SUM('B2.1'!$Z18:$AI18)=10,'B2.1'!I18,"")</f>
        <v/>
      </c>
      <c r="K4" t="str">
        <f>IF(SUM('B2.1'!$Z18:$AI18)=10,'B2.1'!J18,"")</f>
        <v/>
      </c>
      <c r="L4" t="str">
        <f>IF(SUM('B2.1'!$Z18:$AI18)=10,'B2.1'!K18,"")</f>
        <v/>
      </c>
      <c r="M4" s="131" t="str">
        <f>IF(SUM('B2.1'!$Z18:$AI18)=10,'B2.1'!L18,"")</f>
        <v/>
      </c>
    </row>
    <row r="5" spans="1:13" x14ac:dyDescent="0.25">
      <c r="A5" t="str">
        <f>IF(SUM('B2.1'!Z19:AI19)=10,'Angaben KH-Standort'!$D$27,"")</f>
        <v/>
      </c>
      <c r="B5" t="str">
        <f>IF(SUM('B2.1'!Z19:AI19)=10,'Angaben KH-Standort'!$D$26,"")</f>
        <v/>
      </c>
      <c r="C5" t="str">
        <f>IF(SUM('B2.1'!Z19:AI19)=10,'Angaben KH-Standort'!$D$13,"")</f>
        <v/>
      </c>
      <c r="D5" t="str">
        <f>IF(SUM('B2.1'!$Z19:$AI19)=10,'B2.1'!C19,"")</f>
        <v/>
      </c>
      <c r="E5" t="str">
        <f>IF(SUM('B2.1'!$Z19:$AI19)=10,'B2.1'!D19,"")</f>
        <v/>
      </c>
      <c r="F5" t="str">
        <f>IF(SUM('B2.1'!$Z19:$AI19)=10,'B2.1'!E19,"")</f>
        <v/>
      </c>
      <c r="G5" t="str">
        <f>IF(SUM('B2.1'!$Z19:$AI19)=10,'B2.1'!F19,"")</f>
        <v/>
      </c>
      <c r="H5" t="str">
        <f>IF(SUM('B2.1'!$Z19:$AI19)=10,'B2.1'!G19,"")</f>
        <v/>
      </c>
      <c r="I5" t="str">
        <f>IF(SUM('B2.1'!$Z19:$AI19)=10,'B2.1'!H19,"")</f>
        <v/>
      </c>
      <c r="J5" t="str">
        <f>IF(SUM('B2.1'!$Z19:$AI19)=10,'B2.1'!I19,"")</f>
        <v/>
      </c>
      <c r="K5" t="str">
        <f>IF(SUM('B2.1'!$Z19:$AI19)=10,'B2.1'!J19,"")</f>
        <v/>
      </c>
      <c r="L5" t="str">
        <f>IF(SUM('B2.1'!$Z19:$AI19)=10,'B2.1'!K19,"")</f>
        <v/>
      </c>
      <c r="M5" s="131" t="str">
        <f>IF(SUM('B2.1'!$Z19:$AI19)=10,'B2.1'!L19,"")</f>
        <v/>
      </c>
    </row>
    <row r="6" spans="1:13" x14ac:dyDescent="0.25">
      <c r="A6" t="str">
        <f>IF(SUM('B2.1'!Z20:AI20)=10,'Angaben KH-Standort'!$D$27,"")</f>
        <v/>
      </c>
      <c r="B6" t="str">
        <f>IF(SUM('B2.1'!Z20:AI20)=10,'Angaben KH-Standort'!$D$26,"")</f>
        <v/>
      </c>
      <c r="C6" t="str">
        <f>IF(SUM('B2.1'!Z20:AI20)=10,'Angaben KH-Standort'!$D$13,"")</f>
        <v/>
      </c>
      <c r="D6" t="str">
        <f>IF(SUM('B2.1'!$Z20:$AI20)=10,'B2.1'!C20,"")</f>
        <v/>
      </c>
      <c r="E6" t="str">
        <f>IF(SUM('B2.1'!$Z20:$AI20)=10,'B2.1'!D20,"")</f>
        <v/>
      </c>
      <c r="F6" t="str">
        <f>IF(SUM('B2.1'!$Z20:$AI20)=10,'B2.1'!E20,"")</f>
        <v/>
      </c>
      <c r="G6" t="str">
        <f>IF(SUM('B2.1'!$Z20:$AI20)=10,'B2.1'!F20,"")</f>
        <v/>
      </c>
      <c r="H6" t="str">
        <f>IF(SUM('B2.1'!$Z20:$AI20)=10,'B2.1'!G20,"")</f>
        <v/>
      </c>
      <c r="I6" t="str">
        <f>IF(SUM('B2.1'!$Z20:$AI20)=10,'B2.1'!H20,"")</f>
        <v/>
      </c>
      <c r="J6" t="str">
        <f>IF(SUM('B2.1'!$Z20:$AI20)=10,'B2.1'!I20,"")</f>
        <v/>
      </c>
      <c r="K6" t="str">
        <f>IF(SUM('B2.1'!$Z20:$AI20)=10,'B2.1'!J20,"")</f>
        <v/>
      </c>
      <c r="L6" t="str">
        <f>IF(SUM('B2.1'!$Z20:$AI20)=10,'B2.1'!K20,"")</f>
        <v/>
      </c>
      <c r="M6" s="131" t="str">
        <f>IF(SUM('B2.1'!$Z20:$AI20)=10,'B2.1'!L20,"")</f>
        <v/>
      </c>
    </row>
    <row r="7" spans="1:13" x14ac:dyDescent="0.25">
      <c r="A7" t="str">
        <f>IF(SUM('B2.1'!Z21:AI21)=10,'Angaben KH-Standort'!$D$27,"")</f>
        <v/>
      </c>
      <c r="B7" t="str">
        <f>IF(SUM('B2.1'!Z21:AI21)=10,'Angaben KH-Standort'!$D$26,"")</f>
        <v/>
      </c>
      <c r="C7" t="str">
        <f>IF(SUM('B2.1'!Z21:AI21)=10,'Angaben KH-Standort'!$D$13,"")</f>
        <v/>
      </c>
      <c r="D7" t="str">
        <f>IF(SUM('B2.1'!$Z21:$AI21)=10,'B2.1'!C21,"")</f>
        <v/>
      </c>
      <c r="E7" t="str">
        <f>IF(SUM('B2.1'!$Z21:$AI21)=10,'B2.1'!D21,"")</f>
        <v/>
      </c>
      <c r="F7" t="str">
        <f>IF(SUM('B2.1'!$Z21:$AI21)=10,'B2.1'!E21,"")</f>
        <v/>
      </c>
      <c r="G7" t="str">
        <f>IF(SUM('B2.1'!$Z21:$AI21)=10,'B2.1'!F21,"")</f>
        <v/>
      </c>
      <c r="H7" t="str">
        <f>IF(SUM('B2.1'!$Z21:$AI21)=10,'B2.1'!G21,"")</f>
        <v/>
      </c>
      <c r="I7" t="str">
        <f>IF(SUM('B2.1'!$Z21:$AI21)=10,'B2.1'!H21,"")</f>
        <v/>
      </c>
      <c r="J7" t="str">
        <f>IF(SUM('B2.1'!$Z21:$AI21)=10,'B2.1'!I21,"")</f>
        <v/>
      </c>
      <c r="K7" t="str">
        <f>IF(SUM('B2.1'!$Z21:$AI21)=10,'B2.1'!J21,"")</f>
        <v/>
      </c>
      <c r="L7" t="str">
        <f>IF(SUM('B2.1'!$Z21:$AI21)=10,'B2.1'!K21,"")</f>
        <v/>
      </c>
      <c r="M7" s="131" t="str">
        <f>IF(SUM('B2.1'!$Z21:$AI21)=10,'B2.1'!L21,"")</f>
        <v/>
      </c>
    </row>
    <row r="8" spans="1:13" x14ac:dyDescent="0.25">
      <c r="A8" t="str">
        <f>IF(SUM('B2.1'!Z22:AI22)=10,'Angaben KH-Standort'!$D$27,"")</f>
        <v/>
      </c>
      <c r="B8" t="str">
        <f>IF(SUM('B2.1'!Z22:AI22)=10,'Angaben KH-Standort'!$D$26,"")</f>
        <v/>
      </c>
      <c r="C8" t="str">
        <f>IF(SUM('B2.1'!Z22:AI22)=10,'Angaben KH-Standort'!$D$13,"")</f>
        <v/>
      </c>
      <c r="D8" t="str">
        <f>IF(SUM('B2.1'!$Z22:$AI22)=10,'B2.1'!C22,"")</f>
        <v/>
      </c>
      <c r="E8" t="str">
        <f>IF(SUM('B2.1'!$Z22:$AI22)=10,'B2.1'!D22,"")</f>
        <v/>
      </c>
      <c r="F8" t="str">
        <f>IF(SUM('B2.1'!$Z22:$AI22)=10,'B2.1'!E22,"")</f>
        <v/>
      </c>
      <c r="G8" t="str">
        <f>IF(SUM('B2.1'!$Z22:$AI22)=10,'B2.1'!F22,"")</f>
        <v/>
      </c>
      <c r="H8" t="str">
        <f>IF(SUM('B2.1'!$Z22:$AI22)=10,'B2.1'!G22,"")</f>
        <v/>
      </c>
      <c r="I8" t="str">
        <f>IF(SUM('B2.1'!$Z22:$AI22)=10,'B2.1'!H22,"")</f>
        <v/>
      </c>
      <c r="J8" t="str">
        <f>IF(SUM('B2.1'!$Z22:$AI22)=10,'B2.1'!I22,"")</f>
        <v/>
      </c>
      <c r="K8" t="str">
        <f>IF(SUM('B2.1'!$Z22:$AI22)=10,'B2.1'!J22,"")</f>
        <v/>
      </c>
      <c r="L8" t="str">
        <f>IF(SUM('B2.1'!$Z22:$AI22)=10,'B2.1'!K22,"")</f>
        <v/>
      </c>
      <c r="M8" s="131" t="str">
        <f>IF(SUM('B2.1'!$Z22:$AI22)=10,'B2.1'!L22,"")</f>
        <v/>
      </c>
    </row>
    <row r="9" spans="1:13" x14ac:dyDescent="0.25">
      <c r="A9" t="str">
        <f>IF(SUM('B2.1'!Z23:AI23)=10,'Angaben KH-Standort'!$D$27,"")</f>
        <v/>
      </c>
      <c r="B9" t="str">
        <f>IF(SUM('B2.1'!Z23:AI23)=10,'Angaben KH-Standort'!$D$26,"")</f>
        <v/>
      </c>
      <c r="C9" t="str">
        <f>IF(SUM('B2.1'!Z23:AI23)=10,'Angaben KH-Standort'!$D$13,"")</f>
        <v/>
      </c>
      <c r="D9" t="str">
        <f>IF(SUM('B2.1'!$Z23:$AI23)=10,'B2.1'!C23,"")</f>
        <v/>
      </c>
      <c r="E9" t="str">
        <f>IF(SUM('B2.1'!$Z23:$AI23)=10,'B2.1'!D23,"")</f>
        <v/>
      </c>
      <c r="F9" t="str">
        <f>IF(SUM('B2.1'!$Z23:$AI23)=10,'B2.1'!E23,"")</f>
        <v/>
      </c>
      <c r="G9" t="str">
        <f>IF(SUM('B2.1'!$Z23:$AI23)=10,'B2.1'!F23,"")</f>
        <v/>
      </c>
      <c r="H9" t="str">
        <f>IF(SUM('B2.1'!$Z23:$AI23)=10,'B2.1'!G23,"")</f>
        <v/>
      </c>
      <c r="I9" t="str">
        <f>IF(SUM('B2.1'!$Z23:$AI23)=10,'B2.1'!H23,"")</f>
        <v/>
      </c>
      <c r="J9" t="str">
        <f>IF(SUM('B2.1'!$Z23:$AI23)=10,'B2.1'!I23,"")</f>
        <v/>
      </c>
      <c r="K9" t="str">
        <f>IF(SUM('B2.1'!$Z23:$AI23)=10,'B2.1'!J23,"")</f>
        <v/>
      </c>
      <c r="L9" t="str">
        <f>IF(SUM('B2.1'!$Z23:$AI23)=10,'B2.1'!K23,"")</f>
        <v/>
      </c>
      <c r="M9" s="131" t="str">
        <f>IF(SUM('B2.1'!$Z23:$AI23)=10,'B2.1'!L23,"")</f>
        <v/>
      </c>
    </row>
    <row r="10" spans="1:13" x14ac:dyDescent="0.25">
      <c r="A10" t="str">
        <f>IF(SUM('B2.1'!Z24:AI24)=10,'Angaben KH-Standort'!$D$27,"")</f>
        <v/>
      </c>
      <c r="B10" t="str">
        <f>IF(SUM('B2.1'!Z24:AI24)=10,'Angaben KH-Standort'!$D$26,"")</f>
        <v/>
      </c>
      <c r="C10" t="str">
        <f>IF(SUM('B2.1'!Z24:AI24)=10,'Angaben KH-Standort'!$D$13,"")</f>
        <v/>
      </c>
      <c r="D10" t="str">
        <f>IF(SUM('B2.1'!$Z24:$AI24)=10,'B2.1'!C24,"")</f>
        <v/>
      </c>
      <c r="E10" t="str">
        <f>IF(SUM('B2.1'!$Z24:$AI24)=10,'B2.1'!D24,"")</f>
        <v/>
      </c>
      <c r="F10" t="str">
        <f>IF(SUM('B2.1'!$Z24:$AI24)=10,'B2.1'!E24,"")</f>
        <v/>
      </c>
      <c r="G10" t="str">
        <f>IF(SUM('B2.1'!$Z24:$AI24)=10,'B2.1'!F24,"")</f>
        <v/>
      </c>
      <c r="H10" t="str">
        <f>IF(SUM('B2.1'!$Z24:$AI24)=10,'B2.1'!G24,"")</f>
        <v/>
      </c>
      <c r="I10" t="str">
        <f>IF(SUM('B2.1'!$Z24:$AI24)=10,'B2.1'!H24,"")</f>
        <v/>
      </c>
      <c r="J10" t="str">
        <f>IF(SUM('B2.1'!$Z24:$AI24)=10,'B2.1'!I24,"")</f>
        <v/>
      </c>
      <c r="K10" t="str">
        <f>IF(SUM('B2.1'!$Z24:$AI24)=10,'B2.1'!J24,"")</f>
        <v/>
      </c>
      <c r="L10" t="str">
        <f>IF(SUM('B2.1'!$Z24:$AI24)=10,'B2.1'!K24,"")</f>
        <v/>
      </c>
      <c r="M10" s="131" t="str">
        <f>IF(SUM('B2.1'!$Z24:$AI24)=10,'B2.1'!L24,"")</f>
        <v/>
      </c>
    </row>
    <row r="11" spans="1:13" x14ac:dyDescent="0.25">
      <c r="A11" t="str">
        <f>IF(SUM('B2.1'!Z25:AI25)=10,'Angaben KH-Standort'!$D$27,"")</f>
        <v/>
      </c>
      <c r="B11" t="str">
        <f>IF(SUM('B2.1'!Z25:AI25)=10,'Angaben KH-Standort'!$D$26,"")</f>
        <v/>
      </c>
      <c r="C11" t="str">
        <f>IF(SUM('B2.1'!Z25:AI25)=10,'Angaben KH-Standort'!$D$13,"")</f>
        <v/>
      </c>
      <c r="D11" t="str">
        <f>IF(SUM('B2.1'!$Z25:$AI25)=10,'B2.1'!C25,"")</f>
        <v/>
      </c>
      <c r="E11" t="str">
        <f>IF(SUM('B2.1'!$Z25:$AI25)=10,'B2.1'!D25,"")</f>
        <v/>
      </c>
      <c r="F11" t="str">
        <f>IF(SUM('B2.1'!$Z25:$AI25)=10,'B2.1'!E25,"")</f>
        <v/>
      </c>
      <c r="G11" t="str">
        <f>IF(SUM('B2.1'!$Z25:$AI25)=10,'B2.1'!F25,"")</f>
        <v/>
      </c>
      <c r="H11" t="str">
        <f>IF(SUM('B2.1'!$Z25:$AI25)=10,'B2.1'!G25,"")</f>
        <v/>
      </c>
      <c r="I11" t="str">
        <f>IF(SUM('B2.1'!$Z25:$AI25)=10,'B2.1'!H25,"")</f>
        <v/>
      </c>
      <c r="J11" t="str">
        <f>IF(SUM('B2.1'!$Z25:$AI25)=10,'B2.1'!I25,"")</f>
        <v/>
      </c>
      <c r="K11" t="str">
        <f>IF(SUM('B2.1'!$Z25:$AI25)=10,'B2.1'!J25,"")</f>
        <v/>
      </c>
      <c r="L11" t="str">
        <f>IF(SUM('B2.1'!$Z25:$AI25)=10,'B2.1'!K25,"")</f>
        <v/>
      </c>
      <c r="M11" s="131" t="str">
        <f>IF(SUM('B2.1'!$Z25:$AI25)=10,'B2.1'!L25,"")</f>
        <v/>
      </c>
    </row>
    <row r="12" spans="1:13" x14ac:dyDescent="0.25">
      <c r="A12" t="str">
        <f>IF(SUM('B2.1'!Z26:AI26)=10,'Angaben KH-Standort'!$D$27,"")</f>
        <v/>
      </c>
      <c r="B12" t="str">
        <f>IF(SUM('B2.1'!Z26:AI26)=10,'Angaben KH-Standort'!$D$26,"")</f>
        <v/>
      </c>
      <c r="C12" t="str">
        <f>IF(SUM('B2.1'!Z26:AI26)=10,'Angaben KH-Standort'!$D$13,"")</f>
        <v/>
      </c>
      <c r="D12" t="str">
        <f>IF(SUM('B2.1'!$Z26:$AI26)=10,'B2.1'!C26,"")</f>
        <v/>
      </c>
      <c r="E12" t="str">
        <f>IF(SUM('B2.1'!$Z26:$AI26)=10,'B2.1'!D26,"")</f>
        <v/>
      </c>
      <c r="F12" t="str">
        <f>IF(SUM('B2.1'!$Z26:$AI26)=10,'B2.1'!E26,"")</f>
        <v/>
      </c>
      <c r="G12" t="str">
        <f>IF(SUM('B2.1'!$Z26:$AI26)=10,'B2.1'!F26,"")</f>
        <v/>
      </c>
      <c r="H12" t="str">
        <f>IF(SUM('B2.1'!$Z26:$AI26)=10,'B2.1'!G26,"")</f>
        <v/>
      </c>
      <c r="I12" t="str">
        <f>IF(SUM('B2.1'!$Z26:$AI26)=10,'B2.1'!H26,"")</f>
        <v/>
      </c>
      <c r="J12" t="str">
        <f>IF(SUM('B2.1'!$Z26:$AI26)=10,'B2.1'!I26,"")</f>
        <v/>
      </c>
      <c r="K12" t="str">
        <f>IF(SUM('B2.1'!$Z26:$AI26)=10,'B2.1'!J26,"")</f>
        <v/>
      </c>
      <c r="L12" t="str">
        <f>IF(SUM('B2.1'!$Z26:$AI26)=10,'B2.1'!K26,"")</f>
        <v/>
      </c>
      <c r="M12" s="131" t="str">
        <f>IF(SUM('B2.1'!$Z26:$AI26)=10,'B2.1'!L26,"")</f>
        <v/>
      </c>
    </row>
    <row r="13" spans="1:13" x14ac:dyDescent="0.25">
      <c r="A13" t="str">
        <f>IF(SUM('B2.1'!Z27:AI27)=10,'Angaben KH-Standort'!$D$27,"")</f>
        <v/>
      </c>
      <c r="B13" t="str">
        <f>IF(SUM('B2.1'!Z27:AI27)=10,'Angaben KH-Standort'!$D$26,"")</f>
        <v/>
      </c>
      <c r="C13" t="str">
        <f>IF(SUM('B2.1'!Z27:AI27)=10,'Angaben KH-Standort'!$D$13,"")</f>
        <v/>
      </c>
      <c r="D13" t="str">
        <f>IF(SUM('B2.1'!$Z27:$AI27)=10,'B2.1'!C27,"")</f>
        <v/>
      </c>
      <c r="E13" t="str">
        <f>IF(SUM('B2.1'!$Z27:$AI27)=10,'B2.1'!D27,"")</f>
        <v/>
      </c>
      <c r="F13" t="str">
        <f>IF(SUM('B2.1'!$Z27:$AI27)=10,'B2.1'!E27,"")</f>
        <v/>
      </c>
      <c r="G13" t="str">
        <f>IF(SUM('B2.1'!$Z27:$AI27)=10,'B2.1'!F27,"")</f>
        <v/>
      </c>
      <c r="H13" t="str">
        <f>IF(SUM('B2.1'!$Z27:$AI27)=10,'B2.1'!G27,"")</f>
        <v/>
      </c>
      <c r="I13" t="str">
        <f>IF(SUM('B2.1'!$Z27:$AI27)=10,'B2.1'!H27,"")</f>
        <v/>
      </c>
      <c r="J13" t="str">
        <f>IF(SUM('B2.1'!$Z27:$AI27)=10,'B2.1'!I27,"")</f>
        <v/>
      </c>
      <c r="K13" t="str">
        <f>IF(SUM('B2.1'!$Z27:$AI27)=10,'B2.1'!J27,"")</f>
        <v/>
      </c>
      <c r="L13" t="str">
        <f>IF(SUM('B2.1'!$Z27:$AI27)=10,'B2.1'!K27,"")</f>
        <v/>
      </c>
      <c r="M13" s="131" t="str">
        <f>IF(SUM('B2.1'!$Z27:$AI27)=10,'B2.1'!L27,"")</f>
        <v/>
      </c>
    </row>
    <row r="14" spans="1:13" x14ac:dyDescent="0.25">
      <c r="A14" t="str">
        <f>IF(SUM('B2.1'!Z28:AI28)=10,'Angaben KH-Standort'!$D$27,"")</f>
        <v/>
      </c>
      <c r="B14" t="str">
        <f>IF(SUM('B2.1'!Z28:AI28)=10,'Angaben KH-Standort'!$D$26,"")</f>
        <v/>
      </c>
      <c r="C14" t="str">
        <f>IF(SUM('B2.1'!Z28:AI28)=10,'Angaben KH-Standort'!$D$13,"")</f>
        <v/>
      </c>
      <c r="D14" t="str">
        <f>IF(SUM('B2.1'!$Z28:$AI28)=10,'B2.1'!C28,"")</f>
        <v/>
      </c>
      <c r="E14" t="str">
        <f>IF(SUM('B2.1'!$Z28:$AI28)=10,'B2.1'!D28,"")</f>
        <v/>
      </c>
      <c r="F14" t="str">
        <f>IF(SUM('B2.1'!$Z28:$AI28)=10,'B2.1'!E28,"")</f>
        <v/>
      </c>
      <c r="G14" t="str">
        <f>IF(SUM('B2.1'!$Z28:$AI28)=10,'B2.1'!F28,"")</f>
        <v/>
      </c>
      <c r="H14" t="str">
        <f>IF(SUM('B2.1'!$Z28:$AI28)=10,'B2.1'!G28,"")</f>
        <v/>
      </c>
      <c r="I14" t="str">
        <f>IF(SUM('B2.1'!$Z28:$AI28)=10,'B2.1'!H28,"")</f>
        <v/>
      </c>
      <c r="J14" t="str">
        <f>IF(SUM('B2.1'!$Z28:$AI28)=10,'B2.1'!I28,"")</f>
        <v/>
      </c>
      <c r="K14" t="str">
        <f>IF(SUM('B2.1'!$Z28:$AI28)=10,'B2.1'!J28,"")</f>
        <v/>
      </c>
      <c r="L14" t="str">
        <f>IF(SUM('B2.1'!$Z28:$AI28)=10,'B2.1'!K28,"")</f>
        <v/>
      </c>
      <c r="M14" s="131" t="str">
        <f>IF(SUM('B2.1'!$Z28:$AI28)=10,'B2.1'!L28,"")</f>
        <v/>
      </c>
    </row>
    <row r="15" spans="1:13" x14ac:dyDescent="0.25">
      <c r="A15" t="str">
        <f>IF(SUM('B2.1'!Z29:AI29)=10,'Angaben KH-Standort'!$D$27,"")</f>
        <v/>
      </c>
      <c r="B15" t="str">
        <f>IF(SUM('B2.1'!Z29:AI29)=10,'Angaben KH-Standort'!$D$26,"")</f>
        <v/>
      </c>
      <c r="C15" t="str">
        <f>IF(SUM('B2.1'!Z29:AI29)=10,'Angaben KH-Standort'!$D$13,"")</f>
        <v/>
      </c>
      <c r="D15" t="str">
        <f>IF(SUM('B2.1'!$Z29:$AI29)=10,'B2.1'!C29,"")</f>
        <v/>
      </c>
      <c r="E15" t="str">
        <f>IF(SUM('B2.1'!$Z29:$AI29)=10,'B2.1'!D29,"")</f>
        <v/>
      </c>
      <c r="F15" t="str">
        <f>IF(SUM('B2.1'!$Z29:$AI29)=10,'B2.1'!E29,"")</f>
        <v/>
      </c>
      <c r="G15" t="str">
        <f>IF(SUM('B2.1'!$Z29:$AI29)=10,'B2.1'!F29,"")</f>
        <v/>
      </c>
      <c r="H15" t="str">
        <f>IF(SUM('B2.1'!$Z29:$AI29)=10,'B2.1'!G29,"")</f>
        <v/>
      </c>
      <c r="I15" t="str">
        <f>IF(SUM('B2.1'!$Z29:$AI29)=10,'B2.1'!H29,"")</f>
        <v/>
      </c>
      <c r="J15" t="str">
        <f>IF(SUM('B2.1'!$Z29:$AI29)=10,'B2.1'!I29,"")</f>
        <v/>
      </c>
      <c r="K15" t="str">
        <f>IF(SUM('B2.1'!$Z29:$AI29)=10,'B2.1'!J29,"")</f>
        <v/>
      </c>
      <c r="L15" t="str">
        <f>IF(SUM('B2.1'!$Z29:$AI29)=10,'B2.1'!K29,"")</f>
        <v/>
      </c>
      <c r="M15" s="131" t="str">
        <f>IF(SUM('B2.1'!$Z29:$AI29)=10,'B2.1'!L29,"")</f>
        <v/>
      </c>
    </row>
    <row r="16" spans="1:13" x14ac:dyDescent="0.25">
      <c r="A16" t="str">
        <f>IF(SUM('B2.1'!Z30:AI30)=10,'Angaben KH-Standort'!$D$27,"")</f>
        <v/>
      </c>
      <c r="B16" t="str">
        <f>IF(SUM('B2.1'!Z30:AI30)=10,'Angaben KH-Standort'!$D$26,"")</f>
        <v/>
      </c>
      <c r="C16" t="str">
        <f>IF(SUM('B2.1'!Z30:AI30)=10,'Angaben KH-Standort'!$D$13,"")</f>
        <v/>
      </c>
      <c r="D16" t="str">
        <f>IF(SUM('B2.1'!$Z30:$AI30)=10,'B2.1'!C30,"")</f>
        <v/>
      </c>
      <c r="E16" t="str">
        <f>IF(SUM('B2.1'!$Z30:$AI30)=10,'B2.1'!D30,"")</f>
        <v/>
      </c>
      <c r="F16" t="str">
        <f>IF(SUM('B2.1'!$Z30:$AI30)=10,'B2.1'!E30,"")</f>
        <v/>
      </c>
      <c r="G16" t="str">
        <f>IF(SUM('B2.1'!$Z30:$AI30)=10,'B2.1'!F30,"")</f>
        <v/>
      </c>
      <c r="H16" t="str">
        <f>IF(SUM('B2.1'!$Z30:$AI30)=10,'B2.1'!G30,"")</f>
        <v/>
      </c>
      <c r="I16" t="str">
        <f>IF(SUM('B2.1'!$Z30:$AI30)=10,'B2.1'!H30,"")</f>
        <v/>
      </c>
      <c r="J16" t="str">
        <f>IF(SUM('B2.1'!$Z30:$AI30)=10,'B2.1'!I30,"")</f>
        <v/>
      </c>
      <c r="K16" t="str">
        <f>IF(SUM('B2.1'!$Z30:$AI30)=10,'B2.1'!J30,"")</f>
        <v/>
      </c>
      <c r="L16" t="str">
        <f>IF(SUM('B2.1'!$Z30:$AI30)=10,'B2.1'!K30,"")</f>
        <v/>
      </c>
      <c r="M16" s="131" t="str">
        <f>IF(SUM('B2.1'!$Z30:$AI30)=10,'B2.1'!L30,"")</f>
        <v/>
      </c>
    </row>
    <row r="17" spans="1:13" x14ac:dyDescent="0.25">
      <c r="A17" t="str">
        <f>IF(SUM('B2.1'!Z31:AI31)=10,'Angaben KH-Standort'!$D$27,"")</f>
        <v/>
      </c>
      <c r="B17" t="str">
        <f>IF(SUM('B2.1'!Z31:AI31)=10,'Angaben KH-Standort'!$D$26,"")</f>
        <v/>
      </c>
      <c r="C17" t="str">
        <f>IF(SUM('B2.1'!Z31:AI31)=10,'Angaben KH-Standort'!$D$13,"")</f>
        <v/>
      </c>
      <c r="D17" t="str">
        <f>IF(SUM('B2.1'!$Z31:$AI31)=10,'B2.1'!C31,"")</f>
        <v/>
      </c>
      <c r="E17" t="str">
        <f>IF(SUM('B2.1'!$Z31:$AI31)=10,'B2.1'!D31,"")</f>
        <v/>
      </c>
      <c r="F17" t="str">
        <f>IF(SUM('B2.1'!$Z31:$AI31)=10,'B2.1'!E31,"")</f>
        <v/>
      </c>
      <c r="G17" t="str">
        <f>IF(SUM('B2.1'!$Z31:$AI31)=10,'B2.1'!F31,"")</f>
        <v/>
      </c>
      <c r="H17" t="str">
        <f>IF(SUM('B2.1'!$Z31:$AI31)=10,'B2.1'!G31,"")</f>
        <v/>
      </c>
      <c r="I17" t="str">
        <f>IF(SUM('B2.1'!$Z31:$AI31)=10,'B2.1'!H31,"")</f>
        <v/>
      </c>
      <c r="J17" t="str">
        <f>IF(SUM('B2.1'!$Z31:$AI31)=10,'B2.1'!I31,"")</f>
        <v/>
      </c>
      <c r="K17" t="str">
        <f>IF(SUM('B2.1'!$Z31:$AI31)=10,'B2.1'!J31,"")</f>
        <v/>
      </c>
      <c r="L17" t="str">
        <f>IF(SUM('B2.1'!$Z31:$AI31)=10,'B2.1'!K31,"")</f>
        <v/>
      </c>
      <c r="M17" s="131" t="str">
        <f>IF(SUM('B2.1'!$Z31:$AI31)=10,'B2.1'!L31,"")</f>
        <v/>
      </c>
    </row>
    <row r="18" spans="1:13" x14ac:dyDescent="0.25">
      <c r="A18" t="str">
        <f>IF(SUM('B2.1'!Z32:AI32)=10,'Angaben KH-Standort'!$D$27,"")</f>
        <v/>
      </c>
      <c r="B18" t="str">
        <f>IF(SUM('B2.1'!Z32:AI32)=10,'Angaben KH-Standort'!$D$26,"")</f>
        <v/>
      </c>
      <c r="C18" t="str">
        <f>IF(SUM('B2.1'!Z32:AI32)=10,'Angaben KH-Standort'!$D$13,"")</f>
        <v/>
      </c>
      <c r="D18" t="str">
        <f>IF(SUM('B2.1'!$Z32:$AI32)=10,'B2.1'!C32,"")</f>
        <v/>
      </c>
      <c r="E18" t="str">
        <f>IF(SUM('B2.1'!$Z32:$AI32)=10,'B2.1'!D32,"")</f>
        <v/>
      </c>
      <c r="F18" t="str">
        <f>IF(SUM('B2.1'!$Z32:$AI32)=10,'B2.1'!E32,"")</f>
        <v/>
      </c>
      <c r="G18" t="str">
        <f>IF(SUM('B2.1'!$Z32:$AI32)=10,'B2.1'!F32,"")</f>
        <v/>
      </c>
      <c r="H18" t="str">
        <f>IF(SUM('B2.1'!$Z32:$AI32)=10,'B2.1'!G32,"")</f>
        <v/>
      </c>
      <c r="I18" t="str">
        <f>IF(SUM('B2.1'!$Z32:$AI32)=10,'B2.1'!H32,"")</f>
        <v/>
      </c>
      <c r="J18" t="str">
        <f>IF(SUM('B2.1'!$Z32:$AI32)=10,'B2.1'!I32,"")</f>
        <v/>
      </c>
      <c r="K18" t="str">
        <f>IF(SUM('B2.1'!$Z32:$AI32)=10,'B2.1'!J32,"")</f>
        <v/>
      </c>
      <c r="L18" t="str">
        <f>IF(SUM('B2.1'!$Z32:$AI32)=10,'B2.1'!K32,"")</f>
        <v/>
      </c>
      <c r="M18" s="131" t="str">
        <f>IF(SUM('B2.1'!$Z32:$AI32)=10,'B2.1'!L32,"")</f>
        <v/>
      </c>
    </row>
    <row r="19" spans="1:13" x14ac:dyDescent="0.25">
      <c r="A19" t="str">
        <f>IF(SUM('B2.1'!Z33:AI33)=10,'Angaben KH-Standort'!$D$27,"")</f>
        <v/>
      </c>
      <c r="B19" t="str">
        <f>IF(SUM('B2.1'!Z33:AI33)=10,'Angaben KH-Standort'!$D$26,"")</f>
        <v/>
      </c>
      <c r="C19" t="str">
        <f>IF(SUM('B2.1'!Z33:AI33)=10,'Angaben KH-Standort'!$D$13,"")</f>
        <v/>
      </c>
      <c r="D19" t="str">
        <f>IF(SUM('B2.1'!$Z33:$AI33)=10,'B2.1'!C33,"")</f>
        <v/>
      </c>
      <c r="E19" t="str">
        <f>IF(SUM('B2.1'!$Z33:$AI33)=10,'B2.1'!D33,"")</f>
        <v/>
      </c>
      <c r="F19" t="str">
        <f>IF(SUM('B2.1'!$Z33:$AI33)=10,'B2.1'!E33,"")</f>
        <v/>
      </c>
      <c r="G19" t="str">
        <f>IF(SUM('B2.1'!$Z33:$AI33)=10,'B2.1'!F33,"")</f>
        <v/>
      </c>
      <c r="H19" t="str">
        <f>IF(SUM('B2.1'!$Z33:$AI33)=10,'B2.1'!G33,"")</f>
        <v/>
      </c>
      <c r="I19" t="str">
        <f>IF(SUM('B2.1'!$Z33:$AI33)=10,'B2.1'!H33,"")</f>
        <v/>
      </c>
      <c r="J19" t="str">
        <f>IF(SUM('B2.1'!$Z33:$AI33)=10,'B2.1'!I33,"")</f>
        <v/>
      </c>
      <c r="K19" t="str">
        <f>IF(SUM('B2.1'!$Z33:$AI33)=10,'B2.1'!J33,"")</f>
        <v/>
      </c>
      <c r="L19" t="str">
        <f>IF(SUM('B2.1'!$Z33:$AI33)=10,'B2.1'!K33,"")</f>
        <v/>
      </c>
      <c r="M19" s="131" t="str">
        <f>IF(SUM('B2.1'!$Z33:$AI33)=10,'B2.1'!L33,"")</f>
        <v/>
      </c>
    </row>
    <row r="20" spans="1:13" x14ac:dyDescent="0.25">
      <c r="A20" t="str">
        <f>IF(SUM('B2.1'!Z34:AI34)=10,'Angaben KH-Standort'!$D$27,"")</f>
        <v/>
      </c>
      <c r="B20" t="str">
        <f>IF(SUM('B2.1'!Z34:AI34)=10,'Angaben KH-Standort'!$D$26,"")</f>
        <v/>
      </c>
      <c r="C20" t="str">
        <f>IF(SUM('B2.1'!Z34:AI34)=10,'Angaben KH-Standort'!$D$13,"")</f>
        <v/>
      </c>
      <c r="D20" t="str">
        <f>IF(SUM('B2.1'!$Z34:$AI34)=10,'B2.1'!C34,"")</f>
        <v/>
      </c>
      <c r="E20" t="str">
        <f>IF(SUM('B2.1'!$Z34:$AI34)=10,'B2.1'!D34,"")</f>
        <v/>
      </c>
      <c r="F20" t="str">
        <f>IF(SUM('B2.1'!$Z34:$AI34)=10,'B2.1'!E34,"")</f>
        <v/>
      </c>
      <c r="G20" t="str">
        <f>IF(SUM('B2.1'!$Z34:$AI34)=10,'B2.1'!F34,"")</f>
        <v/>
      </c>
      <c r="H20" t="str">
        <f>IF(SUM('B2.1'!$Z34:$AI34)=10,'B2.1'!G34,"")</f>
        <v/>
      </c>
      <c r="I20" t="str">
        <f>IF(SUM('B2.1'!$Z34:$AI34)=10,'B2.1'!H34,"")</f>
        <v/>
      </c>
      <c r="J20" t="str">
        <f>IF(SUM('B2.1'!$Z34:$AI34)=10,'B2.1'!I34,"")</f>
        <v/>
      </c>
      <c r="K20" t="str">
        <f>IF(SUM('B2.1'!$Z34:$AI34)=10,'B2.1'!J34,"")</f>
        <v/>
      </c>
      <c r="L20" t="str">
        <f>IF(SUM('B2.1'!$Z34:$AI34)=10,'B2.1'!K34,"")</f>
        <v/>
      </c>
      <c r="M20" s="131" t="str">
        <f>IF(SUM('B2.1'!$Z34:$AI34)=10,'B2.1'!L34,"")</f>
        <v/>
      </c>
    </row>
    <row r="21" spans="1:13" x14ac:dyDescent="0.25">
      <c r="A21" t="str">
        <f>IF(SUM('B2.1'!Z35:AI35)=10,'Angaben KH-Standort'!$D$27,"")</f>
        <v/>
      </c>
      <c r="B21" t="str">
        <f>IF(SUM('B2.1'!Z35:AI35)=10,'Angaben KH-Standort'!$D$26,"")</f>
        <v/>
      </c>
      <c r="C21" t="str">
        <f>IF(SUM('B2.1'!Z35:AI35)=10,'Angaben KH-Standort'!$D$13,"")</f>
        <v/>
      </c>
      <c r="D21" t="str">
        <f>IF(SUM('B2.1'!$Z35:$AI35)=10,'B2.1'!C35,"")</f>
        <v/>
      </c>
      <c r="E21" t="str">
        <f>IF(SUM('B2.1'!$Z35:$AI35)=10,'B2.1'!D35,"")</f>
        <v/>
      </c>
      <c r="F21" t="str">
        <f>IF(SUM('B2.1'!$Z35:$AI35)=10,'B2.1'!E35,"")</f>
        <v/>
      </c>
      <c r="G21" t="str">
        <f>IF(SUM('B2.1'!$Z35:$AI35)=10,'B2.1'!F35,"")</f>
        <v/>
      </c>
      <c r="H21" t="str">
        <f>IF(SUM('B2.1'!$Z35:$AI35)=10,'B2.1'!G35,"")</f>
        <v/>
      </c>
      <c r="I21" t="str">
        <f>IF(SUM('B2.1'!$Z35:$AI35)=10,'B2.1'!H35,"")</f>
        <v/>
      </c>
      <c r="J21" t="str">
        <f>IF(SUM('B2.1'!$Z35:$AI35)=10,'B2.1'!I35,"")</f>
        <v/>
      </c>
      <c r="K21" t="str">
        <f>IF(SUM('B2.1'!$Z35:$AI35)=10,'B2.1'!J35,"")</f>
        <v/>
      </c>
      <c r="L21" t="str">
        <f>IF(SUM('B2.1'!$Z35:$AI35)=10,'B2.1'!K35,"")</f>
        <v/>
      </c>
      <c r="M21" s="131" t="str">
        <f>IF(SUM('B2.1'!$Z35:$AI35)=10,'B2.1'!L35,"")</f>
        <v/>
      </c>
    </row>
    <row r="22" spans="1:13" x14ac:dyDescent="0.25">
      <c r="A22" t="str">
        <f>IF(SUM('B2.1'!Z36:AI36)=10,'Angaben KH-Standort'!$D$27,"")</f>
        <v/>
      </c>
      <c r="B22" t="str">
        <f>IF(SUM('B2.1'!Z36:AI36)=10,'Angaben KH-Standort'!$D$26,"")</f>
        <v/>
      </c>
      <c r="C22" t="str">
        <f>IF(SUM('B2.1'!Z36:AI36)=10,'Angaben KH-Standort'!$D$13,"")</f>
        <v/>
      </c>
      <c r="D22" t="str">
        <f>IF(SUM('B2.1'!$Z36:$AI36)=10,'B2.1'!C36,"")</f>
        <v/>
      </c>
      <c r="E22" t="str">
        <f>IF(SUM('B2.1'!$Z36:$AI36)=10,'B2.1'!D36,"")</f>
        <v/>
      </c>
      <c r="F22" t="str">
        <f>IF(SUM('B2.1'!$Z36:$AI36)=10,'B2.1'!E36,"")</f>
        <v/>
      </c>
      <c r="G22" t="str">
        <f>IF(SUM('B2.1'!$Z36:$AI36)=10,'B2.1'!F36,"")</f>
        <v/>
      </c>
      <c r="H22" t="str">
        <f>IF(SUM('B2.1'!$Z36:$AI36)=10,'B2.1'!G36,"")</f>
        <v/>
      </c>
      <c r="I22" t="str">
        <f>IF(SUM('B2.1'!$Z36:$AI36)=10,'B2.1'!H36,"")</f>
        <v/>
      </c>
      <c r="J22" t="str">
        <f>IF(SUM('B2.1'!$Z36:$AI36)=10,'B2.1'!I36,"")</f>
        <v/>
      </c>
      <c r="K22" t="str">
        <f>IF(SUM('B2.1'!$Z36:$AI36)=10,'B2.1'!J36,"")</f>
        <v/>
      </c>
      <c r="L22" t="str">
        <f>IF(SUM('B2.1'!$Z36:$AI36)=10,'B2.1'!K36,"")</f>
        <v/>
      </c>
      <c r="M22" s="131" t="str">
        <f>IF(SUM('B2.1'!$Z36:$AI36)=10,'B2.1'!L36,"")</f>
        <v/>
      </c>
    </row>
    <row r="23" spans="1:13" x14ac:dyDescent="0.25">
      <c r="A23" t="str">
        <f>IF(SUM('B2.1'!Z37:AI37)=10,'Angaben KH-Standort'!$D$27,"")</f>
        <v/>
      </c>
      <c r="B23" t="str">
        <f>IF(SUM('B2.1'!Z37:AI37)=10,'Angaben KH-Standort'!$D$26,"")</f>
        <v/>
      </c>
      <c r="C23" t="str">
        <f>IF(SUM('B2.1'!Z37:AI37)=10,'Angaben KH-Standort'!$D$13,"")</f>
        <v/>
      </c>
      <c r="D23" t="str">
        <f>IF(SUM('B2.1'!$Z37:$AI37)=10,'B2.1'!C37,"")</f>
        <v/>
      </c>
      <c r="E23" t="str">
        <f>IF(SUM('B2.1'!$Z37:$AI37)=10,'B2.1'!D37,"")</f>
        <v/>
      </c>
      <c r="F23" t="str">
        <f>IF(SUM('B2.1'!$Z37:$AI37)=10,'B2.1'!E37,"")</f>
        <v/>
      </c>
      <c r="G23" t="str">
        <f>IF(SUM('B2.1'!$Z37:$AI37)=10,'B2.1'!F37,"")</f>
        <v/>
      </c>
      <c r="H23" t="str">
        <f>IF(SUM('B2.1'!$Z37:$AI37)=10,'B2.1'!G37,"")</f>
        <v/>
      </c>
      <c r="I23" t="str">
        <f>IF(SUM('B2.1'!$Z37:$AI37)=10,'B2.1'!H37,"")</f>
        <v/>
      </c>
      <c r="J23" t="str">
        <f>IF(SUM('B2.1'!$Z37:$AI37)=10,'B2.1'!I37,"")</f>
        <v/>
      </c>
      <c r="K23" t="str">
        <f>IF(SUM('B2.1'!$Z37:$AI37)=10,'B2.1'!J37,"")</f>
        <v/>
      </c>
      <c r="L23" t="str">
        <f>IF(SUM('B2.1'!$Z37:$AI37)=10,'B2.1'!K37,"")</f>
        <v/>
      </c>
      <c r="M23" s="131" t="str">
        <f>IF(SUM('B2.1'!$Z37:$AI37)=10,'B2.1'!L37,"")</f>
        <v/>
      </c>
    </row>
    <row r="24" spans="1:13" x14ac:dyDescent="0.25">
      <c r="A24" t="str">
        <f>IF(SUM('B2.1'!Z38:AI38)=10,'Angaben KH-Standort'!$D$27,"")</f>
        <v/>
      </c>
      <c r="B24" t="str">
        <f>IF(SUM('B2.1'!Z38:AI38)=10,'Angaben KH-Standort'!$D$26,"")</f>
        <v/>
      </c>
      <c r="C24" t="str">
        <f>IF(SUM('B2.1'!Z38:AI38)=10,'Angaben KH-Standort'!$D$13,"")</f>
        <v/>
      </c>
      <c r="D24" t="str">
        <f>IF(SUM('B2.1'!$Z38:$AI38)=10,'B2.1'!C38,"")</f>
        <v/>
      </c>
      <c r="E24" t="str">
        <f>IF(SUM('B2.1'!$Z38:$AI38)=10,'B2.1'!D38,"")</f>
        <v/>
      </c>
      <c r="F24" t="str">
        <f>IF(SUM('B2.1'!$Z38:$AI38)=10,'B2.1'!E38,"")</f>
        <v/>
      </c>
      <c r="G24" t="str">
        <f>IF(SUM('B2.1'!$Z38:$AI38)=10,'B2.1'!F38,"")</f>
        <v/>
      </c>
      <c r="H24" t="str">
        <f>IF(SUM('B2.1'!$Z38:$AI38)=10,'B2.1'!G38,"")</f>
        <v/>
      </c>
      <c r="I24" t="str">
        <f>IF(SUM('B2.1'!$Z38:$AI38)=10,'B2.1'!H38,"")</f>
        <v/>
      </c>
      <c r="J24" t="str">
        <f>IF(SUM('B2.1'!$Z38:$AI38)=10,'B2.1'!I38,"")</f>
        <v/>
      </c>
      <c r="K24" t="str">
        <f>IF(SUM('B2.1'!$Z38:$AI38)=10,'B2.1'!J38,"")</f>
        <v/>
      </c>
      <c r="L24" t="str">
        <f>IF(SUM('B2.1'!$Z38:$AI38)=10,'B2.1'!K38,"")</f>
        <v/>
      </c>
      <c r="M24" s="131" t="str">
        <f>IF(SUM('B2.1'!$Z38:$AI38)=10,'B2.1'!L38,"")</f>
        <v/>
      </c>
    </row>
    <row r="25" spans="1:13" x14ac:dyDescent="0.25">
      <c r="A25" t="str">
        <f>IF(SUM('B2.1'!Z39:AI39)=10,'Angaben KH-Standort'!$D$27,"")</f>
        <v/>
      </c>
      <c r="B25" t="str">
        <f>IF(SUM('B2.1'!Z39:AI39)=10,'Angaben KH-Standort'!$D$26,"")</f>
        <v/>
      </c>
      <c r="C25" t="str">
        <f>IF(SUM('B2.1'!Z39:AI39)=10,'Angaben KH-Standort'!$D$13,"")</f>
        <v/>
      </c>
      <c r="D25" t="str">
        <f>IF(SUM('B2.1'!$Z39:$AI39)=10,'B2.1'!C39,"")</f>
        <v/>
      </c>
      <c r="E25" t="str">
        <f>IF(SUM('B2.1'!$Z39:$AI39)=10,'B2.1'!D39,"")</f>
        <v/>
      </c>
      <c r="F25" t="str">
        <f>IF(SUM('B2.1'!$Z39:$AI39)=10,'B2.1'!E39,"")</f>
        <v/>
      </c>
      <c r="G25" t="str">
        <f>IF(SUM('B2.1'!$Z39:$AI39)=10,'B2.1'!F39,"")</f>
        <v/>
      </c>
      <c r="H25" t="str">
        <f>IF(SUM('B2.1'!$Z39:$AI39)=10,'B2.1'!G39,"")</f>
        <v/>
      </c>
      <c r="I25" t="str">
        <f>IF(SUM('B2.1'!$Z39:$AI39)=10,'B2.1'!H39,"")</f>
        <v/>
      </c>
      <c r="J25" t="str">
        <f>IF(SUM('B2.1'!$Z39:$AI39)=10,'B2.1'!I39,"")</f>
        <v/>
      </c>
      <c r="K25" t="str">
        <f>IF(SUM('B2.1'!$Z39:$AI39)=10,'B2.1'!J39,"")</f>
        <v/>
      </c>
      <c r="L25" t="str">
        <f>IF(SUM('B2.1'!$Z39:$AI39)=10,'B2.1'!K39,"")</f>
        <v/>
      </c>
      <c r="M25" s="131" t="str">
        <f>IF(SUM('B2.1'!$Z39:$AI39)=10,'B2.1'!L39,"")</f>
        <v/>
      </c>
    </row>
    <row r="26" spans="1:13" x14ac:dyDescent="0.25">
      <c r="A26" t="str">
        <f>IF(SUM('B2.1'!Z40:AI40)=10,'Angaben KH-Standort'!$D$27,"")</f>
        <v/>
      </c>
      <c r="B26" t="str">
        <f>IF(SUM('B2.1'!Z40:AI40)=10,'Angaben KH-Standort'!$D$26,"")</f>
        <v/>
      </c>
      <c r="C26" t="str">
        <f>IF(SUM('B2.1'!Z40:AI40)=10,'Angaben KH-Standort'!$D$13,"")</f>
        <v/>
      </c>
      <c r="D26" t="str">
        <f>IF(SUM('B2.1'!$Z40:$AI40)=10,'B2.1'!C40,"")</f>
        <v/>
      </c>
      <c r="E26" t="str">
        <f>IF(SUM('B2.1'!$Z40:$AI40)=10,'B2.1'!D40,"")</f>
        <v/>
      </c>
      <c r="F26" t="str">
        <f>IF(SUM('B2.1'!$Z40:$AI40)=10,'B2.1'!E40,"")</f>
        <v/>
      </c>
      <c r="G26" t="str">
        <f>IF(SUM('B2.1'!$Z40:$AI40)=10,'B2.1'!F40,"")</f>
        <v/>
      </c>
      <c r="H26" t="str">
        <f>IF(SUM('B2.1'!$Z40:$AI40)=10,'B2.1'!G40,"")</f>
        <v/>
      </c>
      <c r="I26" t="str">
        <f>IF(SUM('B2.1'!$Z40:$AI40)=10,'B2.1'!H40,"")</f>
        <v/>
      </c>
      <c r="J26" t="str">
        <f>IF(SUM('B2.1'!$Z40:$AI40)=10,'B2.1'!I40,"")</f>
        <v/>
      </c>
      <c r="K26" t="str">
        <f>IF(SUM('B2.1'!$Z40:$AI40)=10,'B2.1'!J40,"")</f>
        <v/>
      </c>
      <c r="L26" t="str">
        <f>IF(SUM('B2.1'!$Z40:$AI40)=10,'B2.1'!K40,"")</f>
        <v/>
      </c>
      <c r="M26" s="131" t="str">
        <f>IF(SUM('B2.1'!$Z40:$AI40)=10,'B2.1'!L40,"")</f>
        <v/>
      </c>
    </row>
    <row r="27" spans="1:13" x14ac:dyDescent="0.25">
      <c r="A27" t="str">
        <f>IF(SUM('B2.1'!Z41:AI41)=10,'Angaben KH-Standort'!$D$27,"")</f>
        <v/>
      </c>
      <c r="B27" t="str">
        <f>IF(SUM('B2.1'!Z41:AI41)=10,'Angaben KH-Standort'!$D$26,"")</f>
        <v/>
      </c>
      <c r="C27" t="str">
        <f>IF(SUM('B2.1'!Z41:AI41)=10,'Angaben KH-Standort'!$D$13,"")</f>
        <v/>
      </c>
      <c r="D27" t="str">
        <f>IF(SUM('B2.1'!$Z41:$AI41)=10,'B2.1'!C41,"")</f>
        <v/>
      </c>
      <c r="E27" t="str">
        <f>IF(SUM('B2.1'!$Z41:$AI41)=10,'B2.1'!D41,"")</f>
        <v/>
      </c>
      <c r="F27" t="str">
        <f>IF(SUM('B2.1'!$Z41:$AI41)=10,'B2.1'!E41,"")</f>
        <v/>
      </c>
      <c r="G27" t="str">
        <f>IF(SUM('B2.1'!$Z41:$AI41)=10,'B2.1'!F41,"")</f>
        <v/>
      </c>
      <c r="H27" t="str">
        <f>IF(SUM('B2.1'!$Z41:$AI41)=10,'B2.1'!G41,"")</f>
        <v/>
      </c>
      <c r="I27" t="str">
        <f>IF(SUM('B2.1'!$Z41:$AI41)=10,'B2.1'!H41,"")</f>
        <v/>
      </c>
      <c r="J27" t="str">
        <f>IF(SUM('B2.1'!$Z41:$AI41)=10,'B2.1'!I41,"")</f>
        <v/>
      </c>
      <c r="K27" t="str">
        <f>IF(SUM('B2.1'!$Z41:$AI41)=10,'B2.1'!J41,"")</f>
        <v/>
      </c>
      <c r="L27" t="str">
        <f>IF(SUM('B2.1'!$Z41:$AI41)=10,'B2.1'!K41,"")</f>
        <v/>
      </c>
      <c r="M27" s="131" t="str">
        <f>IF(SUM('B2.1'!$Z41:$AI41)=10,'B2.1'!L41,"")</f>
        <v/>
      </c>
    </row>
    <row r="28" spans="1:13" x14ac:dyDescent="0.25">
      <c r="A28" t="str">
        <f>IF(SUM('B2.1'!Z42:AI42)=10,'Angaben KH-Standort'!$D$27,"")</f>
        <v/>
      </c>
      <c r="B28" t="str">
        <f>IF(SUM('B2.1'!Z42:AI42)=10,'Angaben KH-Standort'!$D$26,"")</f>
        <v/>
      </c>
      <c r="C28" t="str">
        <f>IF(SUM('B2.1'!Z42:AI42)=10,'Angaben KH-Standort'!$D$13,"")</f>
        <v/>
      </c>
      <c r="D28" t="str">
        <f>IF(SUM('B2.1'!$Z42:$AI42)=10,'B2.1'!C42,"")</f>
        <v/>
      </c>
      <c r="E28" t="str">
        <f>IF(SUM('B2.1'!$Z42:$AI42)=10,'B2.1'!D42,"")</f>
        <v/>
      </c>
      <c r="F28" t="str">
        <f>IF(SUM('B2.1'!$Z42:$AI42)=10,'B2.1'!E42,"")</f>
        <v/>
      </c>
      <c r="G28" t="str">
        <f>IF(SUM('B2.1'!$Z42:$AI42)=10,'B2.1'!F42,"")</f>
        <v/>
      </c>
      <c r="H28" t="str">
        <f>IF(SUM('B2.1'!$Z42:$AI42)=10,'B2.1'!G42,"")</f>
        <v/>
      </c>
      <c r="I28" t="str">
        <f>IF(SUM('B2.1'!$Z42:$AI42)=10,'B2.1'!H42,"")</f>
        <v/>
      </c>
      <c r="J28" t="str">
        <f>IF(SUM('B2.1'!$Z42:$AI42)=10,'B2.1'!I42,"")</f>
        <v/>
      </c>
      <c r="K28" t="str">
        <f>IF(SUM('B2.1'!$Z42:$AI42)=10,'B2.1'!J42,"")</f>
        <v/>
      </c>
      <c r="L28" t="str">
        <f>IF(SUM('B2.1'!$Z42:$AI42)=10,'B2.1'!K42,"")</f>
        <v/>
      </c>
      <c r="M28" s="131" t="str">
        <f>IF(SUM('B2.1'!$Z42:$AI42)=10,'B2.1'!L42,"")</f>
        <v/>
      </c>
    </row>
    <row r="29" spans="1:13" x14ac:dyDescent="0.25">
      <c r="A29" t="str">
        <f>IF(SUM('B2.1'!Z43:AI43)=10,'Angaben KH-Standort'!$D$27,"")</f>
        <v/>
      </c>
      <c r="B29" t="str">
        <f>IF(SUM('B2.1'!Z43:AI43)=10,'Angaben KH-Standort'!$D$26,"")</f>
        <v/>
      </c>
      <c r="C29" t="str">
        <f>IF(SUM('B2.1'!Z43:AI43)=10,'Angaben KH-Standort'!$D$13,"")</f>
        <v/>
      </c>
      <c r="D29" t="str">
        <f>IF(SUM('B2.1'!$Z43:$AI43)=10,'B2.1'!C43,"")</f>
        <v/>
      </c>
      <c r="E29" t="str">
        <f>IF(SUM('B2.1'!$Z43:$AI43)=10,'B2.1'!D43,"")</f>
        <v/>
      </c>
      <c r="F29" t="str">
        <f>IF(SUM('B2.1'!$Z43:$AI43)=10,'B2.1'!E43,"")</f>
        <v/>
      </c>
      <c r="G29" t="str">
        <f>IF(SUM('B2.1'!$Z43:$AI43)=10,'B2.1'!F43,"")</f>
        <v/>
      </c>
      <c r="H29" t="str">
        <f>IF(SUM('B2.1'!$Z43:$AI43)=10,'B2.1'!G43,"")</f>
        <v/>
      </c>
      <c r="I29" t="str">
        <f>IF(SUM('B2.1'!$Z43:$AI43)=10,'B2.1'!H43,"")</f>
        <v/>
      </c>
      <c r="J29" t="str">
        <f>IF(SUM('B2.1'!$Z43:$AI43)=10,'B2.1'!I43,"")</f>
        <v/>
      </c>
      <c r="K29" t="str">
        <f>IF(SUM('B2.1'!$Z43:$AI43)=10,'B2.1'!J43,"")</f>
        <v/>
      </c>
      <c r="L29" t="str">
        <f>IF(SUM('B2.1'!$Z43:$AI43)=10,'B2.1'!K43,"")</f>
        <v/>
      </c>
      <c r="M29" s="131" t="str">
        <f>IF(SUM('B2.1'!$Z43:$AI43)=10,'B2.1'!L43,"")</f>
        <v/>
      </c>
    </row>
    <row r="30" spans="1:13" x14ac:dyDescent="0.25">
      <c r="A30" t="str">
        <f>IF(SUM('B2.1'!Z44:AI44)=10,'Angaben KH-Standort'!$D$27,"")</f>
        <v/>
      </c>
      <c r="B30" t="str">
        <f>IF(SUM('B2.1'!Z44:AI44)=10,'Angaben KH-Standort'!$D$26,"")</f>
        <v/>
      </c>
      <c r="C30" t="str">
        <f>IF(SUM('B2.1'!Z44:AI44)=10,'Angaben KH-Standort'!$D$13,"")</f>
        <v/>
      </c>
      <c r="D30" t="str">
        <f>IF(SUM('B2.1'!$Z44:$AI44)=10,'B2.1'!C44,"")</f>
        <v/>
      </c>
      <c r="E30" t="str">
        <f>IF(SUM('B2.1'!$Z44:$AI44)=10,'B2.1'!D44,"")</f>
        <v/>
      </c>
      <c r="F30" t="str">
        <f>IF(SUM('B2.1'!$Z44:$AI44)=10,'B2.1'!E44,"")</f>
        <v/>
      </c>
      <c r="G30" t="str">
        <f>IF(SUM('B2.1'!$Z44:$AI44)=10,'B2.1'!F44,"")</f>
        <v/>
      </c>
      <c r="H30" t="str">
        <f>IF(SUM('B2.1'!$Z44:$AI44)=10,'B2.1'!G44,"")</f>
        <v/>
      </c>
      <c r="I30" t="str">
        <f>IF(SUM('B2.1'!$Z44:$AI44)=10,'B2.1'!H44,"")</f>
        <v/>
      </c>
      <c r="J30" t="str">
        <f>IF(SUM('B2.1'!$Z44:$AI44)=10,'B2.1'!I44,"")</f>
        <v/>
      </c>
      <c r="K30" t="str">
        <f>IF(SUM('B2.1'!$Z44:$AI44)=10,'B2.1'!J44,"")</f>
        <v/>
      </c>
      <c r="L30" t="str">
        <f>IF(SUM('B2.1'!$Z44:$AI44)=10,'B2.1'!K44,"")</f>
        <v/>
      </c>
      <c r="M30" s="131" t="str">
        <f>IF(SUM('B2.1'!$Z44:$AI44)=10,'B2.1'!L44,"")</f>
        <v/>
      </c>
    </row>
    <row r="31" spans="1:13" x14ac:dyDescent="0.25">
      <c r="A31" t="str">
        <f>IF(SUM('B2.1'!Z45:AI45)=10,'Angaben KH-Standort'!$D$27,"")</f>
        <v/>
      </c>
      <c r="B31" t="str">
        <f>IF(SUM('B2.1'!Z45:AI45)=10,'Angaben KH-Standort'!$D$26,"")</f>
        <v/>
      </c>
      <c r="C31" t="str">
        <f>IF(SUM('B2.1'!Z45:AI45)=10,'Angaben KH-Standort'!$D$13,"")</f>
        <v/>
      </c>
      <c r="D31" t="str">
        <f>IF(SUM('B2.1'!$Z45:$AI45)=10,'B2.1'!C45,"")</f>
        <v/>
      </c>
      <c r="E31" t="str">
        <f>IF(SUM('B2.1'!$Z45:$AI45)=10,'B2.1'!D45,"")</f>
        <v/>
      </c>
      <c r="F31" t="str">
        <f>IF(SUM('B2.1'!$Z45:$AI45)=10,'B2.1'!E45,"")</f>
        <v/>
      </c>
      <c r="G31" t="str">
        <f>IF(SUM('B2.1'!$Z45:$AI45)=10,'B2.1'!F45,"")</f>
        <v/>
      </c>
      <c r="H31" t="str">
        <f>IF(SUM('B2.1'!$Z45:$AI45)=10,'B2.1'!G45,"")</f>
        <v/>
      </c>
      <c r="I31" t="str">
        <f>IF(SUM('B2.1'!$Z45:$AI45)=10,'B2.1'!H45,"")</f>
        <v/>
      </c>
      <c r="J31" t="str">
        <f>IF(SUM('B2.1'!$Z45:$AI45)=10,'B2.1'!I45,"")</f>
        <v/>
      </c>
      <c r="K31" t="str">
        <f>IF(SUM('B2.1'!$Z45:$AI45)=10,'B2.1'!J45,"")</f>
        <v/>
      </c>
      <c r="L31" t="str">
        <f>IF(SUM('B2.1'!$Z45:$AI45)=10,'B2.1'!K45,"")</f>
        <v/>
      </c>
      <c r="M31" s="131" t="str">
        <f>IF(SUM('B2.1'!$Z45:$AI45)=10,'B2.1'!L45,"")</f>
        <v/>
      </c>
    </row>
    <row r="32" spans="1:13" x14ac:dyDescent="0.25">
      <c r="A32" t="str">
        <f>IF(SUM('B2.1'!Z46:AI46)=10,'Angaben KH-Standort'!$D$27,"")</f>
        <v/>
      </c>
      <c r="B32" t="str">
        <f>IF(SUM('B2.1'!Z46:AI46)=10,'Angaben KH-Standort'!$D$26,"")</f>
        <v/>
      </c>
      <c r="C32" t="str">
        <f>IF(SUM('B2.1'!Z46:AI46)=10,'Angaben KH-Standort'!$D$13,"")</f>
        <v/>
      </c>
      <c r="D32" t="str">
        <f>IF(SUM('B2.1'!$Z46:$AI46)=10,'B2.1'!C46,"")</f>
        <v/>
      </c>
      <c r="E32" t="str">
        <f>IF(SUM('B2.1'!$Z46:$AI46)=10,'B2.1'!D46,"")</f>
        <v/>
      </c>
      <c r="F32" t="str">
        <f>IF(SUM('B2.1'!$Z46:$AI46)=10,'B2.1'!E46,"")</f>
        <v/>
      </c>
      <c r="G32" t="str">
        <f>IF(SUM('B2.1'!$Z46:$AI46)=10,'B2.1'!F46,"")</f>
        <v/>
      </c>
      <c r="H32" t="str">
        <f>IF(SUM('B2.1'!$Z46:$AI46)=10,'B2.1'!G46,"")</f>
        <v/>
      </c>
      <c r="I32" t="str">
        <f>IF(SUM('B2.1'!$Z46:$AI46)=10,'B2.1'!H46,"")</f>
        <v/>
      </c>
      <c r="J32" t="str">
        <f>IF(SUM('B2.1'!$Z46:$AI46)=10,'B2.1'!I46,"")</f>
        <v/>
      </c>
      <c r="K32" t="str">
        <f>IF(SUM('B2.1'!$Z46:$AI46)=10,'B2.1'!J46,"")</f>
        <v/>
      </c>
      <c r="L32" t="str">
        <f>IF(SUM('B2.1'!$Z46:$AI46)=10,'B2.1'!K46,"")</f>
        <v/>
      </c>
      <c r="M32" s="131" t="str">
        <f>IF(SUM('B2.1'!$Z46:$AI46)=10,'B2.1'!L46,"")</f>
        <v/>
      </c>
    </row>
    <row r="33" spans="1:13" x14ac:dyDescent="0.25">
      <c r="A33" t="str">
        <f>IF(SUM('B2.1'!Z47:AI47)=10,'Angaben KH-Standort'!$D$27,"")</f>
        <v/>
      </c>
      <c r="B33" t="str">
        <f>IF(SUM('B2.1'!Z47:AI47)=10,'Angaben KH-Standort'!$D$26,"")</f>
        <v/>
      </c>
      <c r="C33" t="str">
        <f>IF(SUM('B2.1'!Z47:AI47)=10,'Angaben KH-Standort'!$D$13,"")</f>
        <v/>
      </c>
      <c r="D33" t="str">
        <f>IF(SUM('B2.1'!$Z47:$AI47)=10,'B2.1'!C47,"")</f>
        <v/>
      </c>
      <c r="E33" t="str">
        <f>IF(SUM('B2.1'!$Z47:$AI47)=10,'B2.1'!D47,"")</f>
        <v/>
      </c>
      <c r="F33" t="str">
        <f>IF(SUM('B2.1'!$Z47:$AI47)=10,'B2.1'!E47,"")</f>
        <v/>
      </c>
      <c r="G33" t="str">
        <f>IF(SUM('B2.1'!$Z47:$AI47)=10,'B2.1'!F47,"")</f>
        <v/>
      </c>
      <c r="H33" t="str">
        <f>IF(SUM('B2.1'!$Z47:$AI47)=10,'B2.1'!G47,"")</f>
        <v/>
      </c>
      <c r="I33" t="str">
        <f>IF(SUM('B2.1'!$Z47:$AI47)=10,'B2.1'!H47,"")</f>
        <v/>
      </c>
      <c r="J33" t="str">
        <f>IF(SUM('B2.1'!$Z47:$AI47)=10,'B2.1'!I47,"")</f>
        <v/>
      </c>
      <c r="K33" t="str">
        <f>IF(SUM('B2.1'!$Z47:$AI47)=10,'B2.1'!J47,"")</f>
        <v/>
      </c>
      <c r="L33" t="str">
        <f>IF(SUM('B2.1'!$Z47:$AI47)=10,'B2.1'!K47,"")</f>
        <v/>
      </c>
      <c r="M33" s="131" t="str">
        <f>IF(SUM('B2.1'!$Z47:$AI47)=10,'B2.1'!L47,"")</f>
        <v/>
      </c>
    </row>
    <row r="34" spans="1:13" x14ac:dyDescent="0.25">
      <c r="A34" t="str">
        <f>IF(SUM('B2.1'!Z48:AI48)=10,'Angaben KH-Standort'!$D$27,"")</f>
        <v/>
      </c>
      <c r="B34" t="str">
        <f>IF(SUM('B2.1'!Z48:AI48)=10,'Angaben KH-Standort'!$D$26,"")</f>
        <v/>
      </c>
      <c r="C34" t="str">
        <f>IF(SUM('B2.1'!Z48:AI48)=10,'Angaben KH-Standort'!$D$13,"")</f>
        <v/>
      </c>
      <c r="D34" t="str">
        <f>IF(SUM('B2.1'!$Z48:$AI48)=10,'B2.1'!C48,"")</f>
        <v/>
      </c>
      <c r="E34" t="str">
        <f>IF(SUM('B2.1'!$Z48:$AI48)=10,'B2.1'!D48,"")</f>
        <v/>
      </c>
      <c r="F34" t="str">
        <f>IF(SUM('B2.1'!$Z48:$AI48)=10,'B2.1'!E48,"")</f>
        <v/>
      </c>
      <c r="G34" t="str">
        <f>IF(SUM('B2.1'!$Z48:$AI48)=10,'B2.1'!F48,"")</f>
        <v/>
      </c>
      <c r="H34" t="str">
        <f>IF(SUM('B2.1'!$Z48:$AI48)=10,'B2.1'!G48,"")</f>
        <v/>
      </c>
      <c r="I34" t="str">
        <f>IF(SUM('B2.1'!$Z48:$AI48)=10,'B2.1'!H48,"")</f>
        <v/>
      </c>
      <c r="J34" t="str">
        <f>IF(SUM('B2.1'!$Z48:$AI48)=10,'B2.1'!I48,"")</f>
        <v/>
      </c>
      <c r="K34" t="str">
        <f>IF(SUM('B2.1'!$Z48:$AI48)=10,'B2.1'!J48,"")</f>
        <v/>
      </c>
      <c r="L34" t="str">
        <f>IF(SUM('B2.1'!$Z48:$AI48)=10,'B2.1'!K48,"")</f>
        <v/>
      </c>
      <c r="M34" s="131" t="str">
        <f>IF(SUM('B2.1'!$Z48:$AI48)=10,'B2.1'!L48,"")</f>
        <v/>
      </c>
    </row>
    <row r="35" spans="1:13" x14ac:dyDescent="0.25">
      <c r="A35" t="str">
        <f>IF(SUM('B2.1'!Z49:AI49)=10,'Angaben KH-Standort'!$D$27,"")</f>
        <v/>
      </c>
      <c r="B35" t="str">
        <f>IF(SUM('B2.1'!Z49:AI49)=10,'Angaben KH-Standort'!$D$26,"")</f>
        <v/>
      </c>
      <c r="C35" t="str">
        <f>IF(SUM('B2.1'!Z49:AI49)=10,'Angaben KH-Standort'!$D$13,"")</f>
        <v/>
      </c>
      <c r="D35" t="str">
        <f>IF(SUM('B2.1'!$Z49:$AI49)=10,'B2.1'!C49,"")</f>
        <v/>
      </c>
      <c r="E35" t="str">
        <f>IF(SUM('B2.1'!$Z49:$AI49)=10,'B2.1'!D49,"")</f>
        <v/>
      </c>
      <c r="F35" t="str">
        <f>IF(SUM('B2.1'!$Z49:$AI49)=10,'B2.1'!E49,"")</f>
        <v/>
      </c>
      <c r="G35" t="str">
        <f>IF(SUM('B2.1'!$Z49:$AI49)=10,'B2.1'!F49,"")</f>
        <v/>
      </c>
      <c r="H35" t="str">
        <f>IF(SUM('B2.1'!$Z49:$AI49)=10,'B2.1'!G49,"")</f>
        <v/>
      </c>
      <c r="I35" t="str">
        <f>IF(SUM('B2.1'!$Z49:$AI49)=10,'B2.1'!H49,"")</f>
        <v/>
      </c>
      <c r="J35" t="str">
        <f>IF(SUM('B2.1'!$Z49:$AI49)=10,'B2.1'!I49,"")</f>
        <v/>
      </c>
      <c r="K35" t="str">
        <f>IF(SUM('B2.1'!$Z49:$AI49)=10,'B2.1'!J49,"")</f>
        <v/>
      </c>
      <c r="L35" t="str">
        <f>IF(SUM('B2.1'!$Z49:$AI49)=10,'B2.1'!K49,"")</f>
        <v/>
      </c>
      <c r="M35" s="131" t="str">
        <f>IF(SUM('B2.1'!$Z49:$AI49)=10,'B2.1'!L49,"")</f>
        <v/>
      </c>
    </row>
    <row r="36" spans="1:13" x14ac:dyDescent="0.25">
      <c r="A36" t="str">
        <f>IF(SUM('B2.1'!Z50:AI50)=10,'Angaben KH-Standort'!$D$27,"")</f>
        <v/>
      </c>
      <c r="B36" t="str">
        <f>IF(SUM('B2.1'!Z50:AI50)=10,'Angaben KH-Standort'!$D$26,"")</f>
        <v/>
      </c>
      <c r="C36" t="str">
        <f>IF(SUM('B2.1'!Z50:AI50)=10,'Angaben KH-Standort'!$D$13,"")</f>
        <v/>
      </c>
      <c r="D36" t="str">
        <f>IF(SUM('B2.1'!$Z50:$AI50)=10,'B2.1'!C50,"")</f>
        <v/>
      </c>
      <c r="E36" t="str">
        <f>IF(SUM('B2.1'!$Z50:$AI50)=10,'B2.1'!D50,"")</f>
        <v/>
      </c>
      <c r="F36" t="str">
        <f>IF(SUM('B2.1'!$Z50:$AI50)=10,'B2.1'!E50,"")</f>
        <v/>
      </c>
      <c r="G36" t="str">
        <f>IF(SUM('B2.1'!$Z50:$AI50)=10,'B2.1'!F50,"")</f>
        <v/>
      </c>
      <c r="H36" t="str">
        <f>IF(SUM('B2.1'!$Z50:$AI50)=10,'B2.1'!G50,"")</f>
        <v/>
      </c>
      <c r="I36" t="str">
        <f>IF(SUM('B2.1'!$Z50:$AI50)=10,'B2.1'!H50,"")</f>
        <v/>
      </c>
      <c r="J36" t="str">
        <f>IF(SUM('B2.1'!$Z50:$AI50)=10,'B2.1'!I50,"")</f>
        <v/>
      </c>
      <c r="K36" t="str">
        <f>IF(SUM('B2.1'!$Z50:$AI50)=10,'B2.1'!J50,"")</f>
        <v/>
      </c>
      <c r="L36" t="str">
        <f>IF(SUM('B2.1'!$Z50:$AI50)=10,'B2.1'!K50,"")</f>
        <v/>
      </c>
      <c r="M36" s="131" t="str">
        <f>IF(SUM('B2.1'!$Z50:$AI50)=10,'B2.1'!L50,"")</f>
        <v/>
      </c>
    </row>
    <row r="37" spans="1:13" x14ac:dyDescent="0.25">
      <c r="A37" t="str">
        <f>IF(SUM('B2.1'!Z51:AI51)=10,'Angaben KH-Standort'!$D$27,"")</f>
        <v/>
      </c>
      <c r="B37" t="str">
        <f>IF(SUM('B2.1'!Z51:AI51)=10,'Angaben KH-Standort'!$D$26,"")</f>
        <v/>
      </c>
      <c r="C37" t="str">
        <f>IF(SUM('B2.1'!Z51:AI51)=10,'Angaben KH-Standort'!$D$13,"")</f>
        <v/>
      </c>
      <c r="D37" t="str">
        <f>IF(SUM('B2.1'!$Z51:$AI51)=10,'B2.1'!C51,"")</f>
        <v/>
      </c>
      <c r="E37" t="str">
        <f>IF(SUM('B2.1'!$Z51:$AI51)=10,'B2.1'!D51,"")</f>
        <v/>
      </c>
      <c r="F37" t="str">
        <f>IF(SUM('B2.1'!$Z51:$AI51)=10,'B2.1'!E51,"")</f>
        <v/>
      </c>
      <c r="G37" t="str">
        <f>IF(SUM('B2.1'!$Z51:$AI51)=10,'B2.1'!F51,"")</f>
        <v/>
      </c>
      <c r="H37" t="str">
        <f>IF(SUM('B2.1'!$Z51:$AI51)=10,'B2.1'!G51,"")</f>
        <v/>
      </c>
      <c r="I37" t="str">
        <f>IF(SUM('B2.1'!$Z51:$AI51)=10,'B2.1'!H51,"")</f>
        <v/>
      </c>
      <c r="J37" t="str">
        <f>IF(SUM('B2.1'!$Z51:$AI51)=10,'B2.1'!I51,"")</f>
        <v/>
      </c>
      <c r="K37" t="str">
        <f>IF(SUM('B2.1'!$Z51:$AI51)=10,'B2.1'!J51,"")</f>
        <v/>
      </c>
      <c r="L37" t="str">
        <f>IF(SUM('B2.1'!$Z51:$AI51)=10,'B2.1'!K51,"")</f>
        <v/>
      </c>
      <c r="M37" s="131" t="str">
        <f>IF(SUM('B2.1'!$Z51:$AI51)=10,'B2.1'!L51,"")</f>
        <v/>
      </c>
    </row>
    <row r="38" spans="1:13" x14ac:dyDescent="0.25">
      <c r="A38" t="str">
        <f>IF(SUM('B2.1'!Z52:AI52)=10,'Angaben KH-Standort'!$D$27,"")</f>
        <v/>
      </c>
      <c r="B38" t="str">
        <f>IF(SUM('B2.1'!Z52:AI52)=10,'Angaben KH-Standort'!$D$26,"")</f>
        <v/>
      </c>
      <c r="C38" t="str">
        <f>IF(SUM('B2.1'!Z52:AI52)=10,'Angaben KH-Standort'!$D$13,"")</f>
        <v/>
      </c>
      <c r="D38" t="str">
        <f>IF(SUM('B2.1'!$Z52:$AI52)=10,'B2.1'!C52,"")</f>
        <v/>
      </c>
      <c r="E38" t="str">
        <f>IF(SUM('B2.1'!$Z52:$AI52)=10,'B2.1'!D52,"")</f>
        <v/>
      </c>
      <c r="F38" t="str">
        <f>IF(SUM('B2.1'!$Z52:$AI52)=10,'B2.1'!E52,"")</f>
        <v/>
      </c>
      <c r="G38" t="str">
        <f>IF(SUM('B2.1'!$Z52:$AI52)=10,'B2.1'!F52,"")</f>
        <v/>
      </c>
      <c r="H38" t="str">
        <f>IF(SUM('B2.1'!$Z52:$AI52)=10,'B2.1'!G52,"")</f>
        <v/>
      </c>
      <c r="I38" t="str">
        <f>IF(SUM('B2.1'!$Z52:$AI52)=10,'B2.1'!H52,"")</f>
        <v/>
      </c>
      <c r="J38" t="str">
        <f>IF(SUM('B2.1'!$Z52:$AI52)=10,'B2.1'!I52,"")</f>
        <v/>
      </c>
      <c r="K38" t="str">
        <f>IF(SUM('B2.1'!$Z52:$AI52)=10,'B2.1'!J52,"")</f>
        <v/>
      </c>
      <c r="L38" t="str">
        <f>IF(SUM('B2.1'!$Z52:$AI52)=10,'B2.1'!K52,"")</f>
        <v/>
      </c>
      <c r="M38" s="131" t="str">
        <f>IF(SUM('B2.1'!$Z52:$AI52)=10,'B2.1'!L52,"")</f>
        <v/>
      </c>
    </row>
    <row r="39" spans="1:13" x14ac:dyDescent="0.25">
      <c r="A39" t="str">
        <f>IF(SUM('B2.1'!Z53:AI53)=10,'Angaben KH-Standort'!$D$27,"")</f>
        <v/>
      </c>
      <c r="B39" t="str">
        <f>IF(SUM('B2.1'!Z53:AI53)=10,'Angaben KH-Standort'!$D$26,"")</f>
        <v/>
      </c>
      <c r="C39" t="str">
        <f>IF(SUM('B2.1'!Z53:AI53)=10,'Angaben KH-Standort'!$D$13,"")</f>
        <v/>
      </c>
      <c r="D39" t="str">
        <f>IF(SUM('B2.1'!$Z53:$AI53)=10,'B2.1'!C53,"")</f>
        <v/>
      </c>
      <c r="E39" t="str">
        <f>IF(SUM('B2.1'!$Z53:$AI53)=10,'B2.1'!D53,"")</f>
        <v/>
      </c>
      <c r="F39" t="str">
        <f>IF(SUM('B2.1'!$Z53:$AI53)=10,'B2.1'!E53,"")</f>
        <v/>
      </c>
      <c r="G39" t="str">
        <f>IF(SUM('B2.1'!$Z53:$AI53)=10,'B2.1'!F53,"")</f>
        <v/>
      </c>
      <c r="H39" t="str">
        <f>IF(SUM('B2.1'!$Z53:$AI53)=10,'B2.1'!G53,"")</f>
        <v/>
      </c>
      <c r="I39" t="str">
        <f>IF(SUM('B2.1'!$Z53:$AI53)=10,'B2.1'!H53,"")</f>
        <v/>
      </c>
      <c r="J39" t="str">
        <f>IF(SUM('B2.1'!$Z53:$AI53)=10,'B2.1'!I53,"")</f>
        <v/>
      </c>
      <c r="K39" t="str">
        <f>IF(SUM('B2.1'!$Z53:$AI53)=10,'B2.1'!J53,"")</f>
        <v/>
      </c>
      <c r="L39" t="str">
        <f>IF(SUM('B2.1'!$Z53:$AI53)=10,'B2.1'!K53,"")</f>
        <v/>
      </c>
      <c r="M39" s="131" t="str">
        <f>IF(SUM('B2.1'!$Z53:$AI53)=10,'B2.1'!L53,"")</f>
        <v/>
      </c>
    </row>
    <row r="40" spans="1:13" x14ac:dyDescent="0.25">
      <c r="A40" t="str">
        <f>IF(SUM('B2.1'!Z54:AI54)=10,'Angaben KH-Standort'!$D$27,"")</f>
        <v/>
      </c>
      <c r="B40" t="str">
        <f>IF(SUM('B2.1'!Z54:AI54)=10,'Angaben KH-Standort'!$D$26,"")</f>
        <v/>
      </c>
      <c r="C40" t="str">
        <f>IF(SUM('B2.1'!Z54:AI54)=10,'Angaben KH-Standort'!$D$13,"")</f>
        <v/>
      </c>
      <c r="D40" t="str">
        <f>IF(SUM('B2.1'!$Z54:$AI54)=10,'B2.1'!C54,"")</f>
        <v/>
      </c>
      <c r="E40" t="str">
        <f>IF(SUM('B2.1'!$Z54:$AI54)=10,'B2.1'!D54,"")</f>
        <v/>
      </c>
      <c r="F40" t="str">
        <f>IF(SUM('B2.1'!$Z54:$AI54)=10,'B2.1'!E54,"")</f>
        <v/>
      </c>
      <c r="G40" t="str">
        <f>IF(SUM('B2.1'!$Z54:$AI54)=10,'B2.1'!F54,"")</f>
        <v/>
      </c>
      <c r="H40" t="str">
        <f>IF(SUM('B2.1'!$Z54:$AI54)=10,'B2.1'!G54,"")</f>
        <v/>
      </c>
      <c r="I40" t="str">
        <f>IF(SUM('B2.1'!$Z54:$AI54)=10,'B2.1'!H54,"")</f>
        <v/>
      </c>
      <c r="J40" t="str">
        <f>IF(SUM('B2.1'!$Z54:$AI54)=10,'B2.1'!I54,"")</f>
        <v/>
      </c>
      <c r="K40" t="str">
        <f>IF(SUM('B2.1'!$Z54:$AI54)=10,'B2.1'!J54,"")</f>
        <v/>
      </c>
      <c r="L40" t="str">
        <f>IF(SUM('B2.1'!$Z54:$AI54)=10,'B2.1'!K54,"")</f>
        <v/>
      </c>
      <c r="M40" s="131" t="str">
        <f>IF(SUM('B2.1'!$Z54:$AI54)=10,'B2.1'!L54,"")</f>
        <v/>
      </c>
    </row>
    <row r="41" spans="1:13" x14ac:dyDescent="0.25">
      <c r="A41" t="str">
        <f>IF(SUM('B2.1'!Z55:AI55)=10,'Angaben KH-Standort'!$D$27,"")</f>
        <v/>
      </c>
      <c r="B41" t="str">
        <f>IF(SUM('B2.1'!Z55:AI55)=10,'Angaben KH-Standort'!$D$26,"")</f>
        <v/>
      </c>
      <c r="C41" t="str">
        <f>IF(SUM('B2.1'!Z55:AI55)=10,'Angaben KH-Standort'!$D$13,"")</f>
        <v/>
      </c>
      <c r="D41" t="str">
        <f>IF(SUM('B2.1'!$Z55:$AI55)=10,'B2.1'!C55,"")</f>
        <v/>
      </c>
      <c r="E41" t="str">
        <f>IF(SUM('B2.1'!$Z55:$AI55)=10,'B2.1'!D55,"")</f>
        <v/>
      </c>
      <c r="F41" t="str">
        <f>IF(SUM('B2.1'!$Z55:$AI55)=10,'B2.1'!E55,"")</f>
        <v/>
      </c>
      <c r="G41" t="str">
        <f>IF(SUM('B2.1'!$Z55:$AI55)=10,'B2.1'!F55,"")</f>
        <v/>
      </c>
      <c r="H41" t="str">
        <f>IF(SUM('B2.1'!$Z55:$AI55)=10,'B2.1'!G55,"")</f>
        <v/>
      </c>
      <c r="I41" t="str">
        <f>IF(SUM('B2.1'!$Z55:$AI55)=10,'B2.1'!H55,"")</f>
        <v/>
      </c>
      <c r="J41" t="str">
        <f>IF(SUM('B2.1'!$Z55:$AI55)=10,'B2.1'!I55,"")</f>
        <v/>
      </c>
      <c r="K41" t="str">
        <f>IF(SUM('B2.1'!$Z55:$AI55)=10,'B2.1'!J55,"")</f>
        <v/>
      </c>
      <c r="L41" t="str">
        <f>IF(SUM('B2.1'!$Z55:$AI55)=10,'B2.1'!K55,"")</f>
        <v/>
      </c>
      <c r="M41" s="131" t="str">
        <f>IF(SUM('B2.1'!$Z55:$AI55)=10,'B2.1'!L55,"")</f>
        <v/>
      </c>
    </row>
    <row r="42" spans="1:13" x14ac:dyDescent="0.25">
      <c r="A42" t="str">
        <f>IF(SUM('B2.1'!Z56:AI56)=10,'Angaben KH-Standort'!$D$27,"")</f>
        <v/>
      </c>
      <c r="B42" t="str">
        <f>IF(SUM('B2.1'!Z56:AI56)=10,'Angaben KH-Standort'!$D$26,"")</f>
        <v/>
      </c>
      <c r="C42" t="str">
        <f>IF(SUM('B2.1'!Z56:AI56)=10,'Angaben KH-Standort'!$D$13,"")</f>
        <v/>
      </c>
      <c r="D42" t="str">
        <f>IF(SUM('B2.1'!$Z56:$AI56)=10,'B2.1'!C56,"")</f>
        <v/>
      </c>
      <c r="E42" t="str">
        <f>IF(SUM('B2.1'!$Z56:$AI56)=10,'B2.1'!D56,"")</f>
        <v/>
      </c>
      <c r="F42" t="str">
        <f>IF(SUM('B2.1'!$Z56:$AI56)=10,'B2.1'!E56,"")</f>
        <v/>
      </c>
      <c r="G42" t="str">
        <f>IF(SUM('B2.1'!$Z56:$AI56)=10,'B2.1'!F56,"")</f>
        <v/>
      </c>
      <c r="H42" t="str">
        <f>IF(SUM('B2.1'!$Z56:$AI56)=10,'B2.1'!G56,"")</f>
        <v/>
      </c>
      <c r="I42" t="str">
        <f>IF(SUM('B2.1'!$Z56:$AI56)=10,'B2.1'!H56,"")</f>
        <v/>
      </c>
      <c r="J42" t="str">
        <f>IF(SUM('B2.1'!$Z56:$AI56)=10,'B2.1'!I56,"")</f>
        <v/>
      </c>
      <c r="K42" t="str">
        <f>IF(SUM('B2.1'!$Z56:$AI56)=10,'B2.1'!J56,"")</f>
        <v/>
      </c>
      <c r="L42" t="str">
        <f>IF(SUM('B2.1'!$Z56:$AI56)=10,'B2.1'!K56,"")</f>
        <v/>
      </c>
      <c r="M42" s="131" t="str">
        <f>IF(SUM('B2.1'!$Z56:$AI56)=10,'B2.1'!L56,"")</f>
        <v/>
      </c>
    </row>
    <row r="43" spans="1:13" x14ac:dyDescent="0.25">
      <c r="A43" t="str">
        <f>IF(SUM('B2.1'!Z57:AI57)=10,'Angaben KH-Standort'!$D$27,"")</f>
        <v/>
      </c>
      <c r="B43" t="str">
        <f>IF(SUM('B2.1'!Z57:AI57)=10,'Angaben KH-Standort'!$D$26,"")</f>
        <v/>
      </c>
      <c r="C43" t="str">
        <f>IF(SUM('B2.1'!Z57:AI57)=10,'Angaben KH-Standort'!$D$13,"")</f>
        <v/>
      </c>
      <c r="D43" t="str">
        <f>IF(SUM('B2.1'!$Z57:$AI57)=10,'B2.1'!C57,"")</f>
        <v/>
      </c>
      <c r="E43" t="str">
        <f>IF(SUM('B2.1'!$Z57:$AI57)=10,'B2.1'!D57,"")</f>
        <v/>
      </c>
      <c r="F43" t="str">
        <f>IF(SUM('B2.1'!$Z57:$AI57)=10,'B2.1'!E57,"")</f>
        <v/>
      </c>
      <c r="G43" t="str">
        <f>IF(SUM('B2.1'!$Z57:$AI57)=10,'B2.1'!F57,"")</f>
        <v/>
      </c>
      <c r="H43" t="str">
        <f>IF(SUM('B2.1'!$Z57:$AI57)=10,'B2.1'!G57,"")</f>
        <v/>
      </c>
      <c r="I43" t="str">
        <f>IF(SUM('B2.1'!$Z57:$AI57)=10,'B2.1'!H57,"")</f>
        <v/>
      </c>
      <c r="J43" t="str">
        <f>IF(SUM('B2.1'!$Z57:$AI57)=10,'B2.1'!I57,"")</f>
        <v/>
      </c>
      <c r="K43" t="str">
        <f>IF(SUM('B2.1'!$Z57:$AI57)=10,'B2.1'!J57,"")</f>
        <v/>
      </c>
      <c r="L43" t="str">
        <f>IF(SUM('B2.1'!$Z57:$AI57)=10,'B2.1'!K57,"")</f>
        <v/>
      </c>
      <c r="M43" s="131" t="str">
        <f>IF(SUM('B2.1'!$Z57:$AI57)=10,'B2.1'!L57,"")</f>
        <v/>
      </c>
    </row>
    <row r="44" spans="1:13" x14ac:dyDescent="0.25">
      <c r="A44" t="str">
        <f>IF(SUM('B2.1'!Z58:AI58)=10,'Angaben KH-Standort'!$D$27,"")</f>
        <v/>
      </c>
      <c r="B44" t="str">
        <f>IF(SUM('B2.1'!Z58:AI58)=10,'Angaben KH-Standort'!$D$26,"")</f>
        <v/>
      </c>
      <c r="C44" t="str">
        <f>IF(SUM('B2.1'!Z58:AI58)=10,'Angaben KH-Standort'!$D$13,"")</f>
        <v/>
      </c>
      <c r="D44" t="str">
        <f>IF(SUM('B2.1'!$Z58:$AI58)=10,'B2.1'!C58,"")</f>
        <v/>
      </c>
      <c r="E44" t="str">
        <f>IF(SUM('B2.1'!$Z58:$AI58)=10,'B2.1'!D58,"")</f>
        <v/>
      </c>
      <c r="F44" t="str">
        <f>IF(SUM('B2.1'!$Z58:$AI58)=10,'B2.1'!E58,"")</f>
        <v/>
      </c>
      <c r="G44" t="str">
        <f>IF(SUM('B2.1'!$Z58:$AI58)=10,'B2.1'!F58,"")</f>
        <v/>
      </c>
      <c r="H44" t="str">
        <f>IF(SUM('B2.1'!$Z58:$AI58)=10,'B2.1'!G58,"")</f>
        <v/>
      </c>
      <c r="I44" t="str">
        <f>IF(SUM('B2.1'!$Z58:$AI58)=10,'B2.1'!H58,"")</f>
        <v/>
      </c>
      <c r="J44" t="str">
        <f>IF(SUM('B2.1'!$Z58:$AI58)=10,'B2.1'!I58,"")</f>
        <v/>
      </c>
      <c r="K44" t="str">
        <f>IF(SUM('B2.1'!$Z58:$AI58)=10,'B2.1'!J58,"")</f>
        <v/>
      </c>
      <c r="L44" t="str">
        <f>IF(SUM('B2.1'!$Z58:$AI58)=10,'B2.1'!K58,"")</f>
        <v/>
      </c>
      <c r="M44" s="131" t="str">
        <f>IF(SUM('B2.1'!$Z58:$AI58)=10,'B2.1'!L58,"")</f>
        <v/>
      </c>
    </row>
    <row r="45" spans="1:13" x14ac:dyDescent="0.25">
      <c r="A45" t="str">
        <f>IF(SUM('B2.1'!Z59:AI59)=10,'Angaben KH-Standort'!$D$27,"")</f>
        <v/>
      </c>
      <c r="B45" t="str">
        <f>IF(SUM('B2.1'!Z59:AI59)=10,'Angaben KH-Standort'!$D$26,"")</f>
        <v/>
      </c>
      <c r="C45" t="str">
        <f>IF(SUM('B2.1'!Z59:AI59)=10,'Angaben KH-Standort'!$D$13,"")</f>
        <v/>
      </c>
      <c r="D45" t="str">
        <f>IF(SUM('B2.1'!$Z59:$AI59)=10,'B2.1'!C59,"")</f>
        <v/>
      </c>
      <c r="E45" t="str">
        <f>IF(SUM('B2.1'!$Z59:$AI59)=10,'B2.1'!D59,"")</f>
        <v/>
      </c>
      <c r="F45" t="str">
        <f>IF(SUM('B2.1'!$Z59:$AI59)=10,'B2.1'!E59,"")</f>
        <v/>
      </c>
      <c r="G45" t="str">
        <f>IF(SUM('B2.1'!$Z59:$AI59)=10,'B2.1'!F59,"")</f>
        <v/>
      </c>
      <c r="H45" t="str">
        <f>IF(SUM('B2.1'!$Z59:$AI59)=10,'B2.1'!G59,"")</f>
        <v/>
      </c>
      <c r="I45" t="str">
        <f>IF(SUM('B2.1'!$Z59:$AI59)=10,'B2.1'!H59,"")</f>
        <v/>
      </c>
      <c r="J45" t="str">
        <f>IF(SUM('B2.1'!$Z59:$AI59)=10,'B2.1'!I59,"")</f>
        <v/>
      </c>
      <c r="K45" t="str">
        <f>IF(SUM('B2.1'!$Z59:$AI59)=10,'B2.1'!J59,"")</f>
        <v/>
      </c>
      <c r="L45" t="str">
        <f>IF(SUM('B2.1'!$Z59:$AI59)=10,'B2.1'!K59,"")</f>
        <v/>
      </c>
      <c r="M45" s="131" t="str">
        <f>IF(SUM('B2.1'!$Z59:$AI59)=10,'B2.1'!L59,"")</f>
        <v/>
      </c>
    </row>
    <row r="46" spans="1:13" x14ac:dyDescent="0.25">
      <c r="A46" t="str">
        <f>IF(SUM('B2.1'!Z60:AI60)=10,'Angaben KH-Standort'!$D$27,"")</f>
        <v/>
      </c>
      <c r="B46" t="str">
        <f>IF(SUM('B2.1'!Z60:AI60)=10,'Angaben KH-Standort'!$D$26,"")</f>
        <v/>
      </c>
      <c r="C46" t="str">
        <f>IF(SUM('B2.1'!Z60:AI60)=10,'Angaben KH-Standort'!$D$13,"")</f>
        <v/>
      </c>
      <c r="D46" t="str">
        <f>IF(SUM('B2.1'!$Z60:$AI60)=10,'B2.1'!C60,"")</f>
        <v/>
      </c>
      <c r="E46" t="str">
        <f>IF(SUM('B2.1'!$Z60:$AI60)=10,'B2.1'!D60,"")</f>
        <v/>
      </c>
      <c r="F46" t="str">
        <f>IF(SUM('B2.1'!$Z60:$AI60)=10,'B2.1'!E60,"")</f>
        <v/>
      </c>
      <c r="G46" t="str">
        <f>IF(SUM('B2.1'!$Z60:$AI60)=10,'B2.1'!F60,"")</f>
        <v/>
      </c>
      <c r="H46" t="str">
        <f>IF(SUM('B2.1'!$Z60:$AI60)=10,'B2.1'!G60,"")</f>
        <v/>
      </c>
      <c r="I46" t="str">
        <f>IF(SUM('B2.1'!$Z60:$AI60)=10,'B2.1'!H60,"")</f>
        <v/>
      </c>
      <c r="J46" t="str">
        <f>IF(SUM('B2.1'!$Z60:$AI60)=10,'B2.1'!I60,"")</f>
        <v/>
      </c>
      <c r="K46" t="str">
        <f>IF(SUM('B2.1'!$Z60:$AI60)=10,'B2.1'!J60,"")</f>
        <v/>
      </c>
      <c r="L46" t="str">
        <f>IF(SUM('B2.1'!$Z60:$AI60)=10,'B2.1'!K60,"")</f>
        <v/>
      </c>
      <c r="M46" s="131" t="str">
        <f>IF(SUM('B2.1'!$Z60:$AI60)=10,'B2.1'!L60,"")</f>
        <v/>
      </c>
    </row>
    <row r="47" spans="1:13" x14ac:dyDescent="0.25">
      <c r="A47" t="str">
        <f>IF(SUM('B2.1'!Z61:AI61)=10,'Angaben KH-Standort'!$D$27,"")</f>
        <v/>
      </c>
      <c r="B47" t="str">
        <f>IF(SUM('B2.1'!Z61:AI61)=10,'Angaben KH-Standort'!$D$26,"")</f>
        <v/>
      </c>
      <c r="C47" t="str">
        <f>IF(SUM('B2.1'!Z61:AI61)=10,'Angaben KH-Standort'!$D$13,"")</f>
        <v/>
      </c>
      <c r="D47" t="str">
        <f>IF(SUM('B2.1'!$Z61:$AI61)=10,'B2.1'!C61,"")</f>
        <v/>
      </c>
      <c r="E47" t="str">
        <f>IF(SUM('B2.1'!$Z61:$AI61)=10,'B2.1'!D61,"")</f>
        <v/>
      </c>
      <c r="F47" t="str">
        <f>IF(SUM('B2.1'!$Z61:$AI61)=10,'B2.1'!E61,"")</f>
        <v/>
      </c>
      <c r="G47" t="str">
        <f>IF(SUM('B2.1'!$Z61:$AI61)=10,'B2.1'!F61,"")</f>
        <v/>
      </c>
      <c r="H47" t="str">
        <f>IF(SUM('B2.1'!$Z61:$AI61)=10,'B2.1'!G61,"")</f>
        <v/>
      </c>
      <c r="I47" t="str">
        <f>IF(SUM('B2.1'!$Z61:$AI61)=10,'B2.1'!H61,"")</f>
        <v/>
      </c>
      <c r="J47" t="str">
        <f>IF(SUM('B2.1'!$Z61:$AI61)=10,'B2.1'!I61,"")</f>
        <v/>
      </c>
      <c r="K47" t="str">
        <f>IF(SUM('B2.1'!$Z61:$AI61)=10,'B2.1'!J61,"")</f>
        <v/>
      </c>
      <c r="L47" t="str">
        <f>IF(SUM('B2.1'!$Z61:$AI61)=10,'B2.1'!K61,"")</f>
        <v/>
      </c>
      <c r="M47" s="131" t="str">
        <f>IF(SUM('B2.1'!$Z61:$AI61)=10,'B2.1'!L61,"")</f>
        <v/>
      </c>
    </row>
    <row r="48" spans="1:13" x14ac:dyDescent="0.25">
      <c r="A48" t="str">
        <f>IF(SUM('B2.1'!Z62:AI62)=10,'Angaben KH-Standort'!$D$27,"")</f>
        <v/>
      </c>
      <c r="B48" t="str">
        <f>IF(SUM('B2.1'!Z62:AI62)=10,'Angaben KH-Standort'!$D$26,"")</f>
        <v/>
      </c>
      <c r="C48" t="str">
        <f>IF(SUM('B2.1'!Z62:AI62)=10,'Angaben KH-Standort'!$D$13,"")</f>
        <v/>
      </c>
      <c r="D48" t="str">
        <f>IF(SUM('B2.1'!$Z62:$AI62)=10,'B2.1'!C62,"")</f>
        <v/>
      </c>
      <c r="E48" t="str">
        <f>IF(SUM('B2.1'!$Z62:$AI62)=10,'B2.1'!D62,"")</f>
        <v/>
      </c>
      <c r="F48" t="str">
        <f>IF(SUM('B2.1'!$Z62:$AI62)=10,'B2.1'!E62,"")</f>
        <v/>
      </c>
      <c r="G48" t="str">
        <f>IF(SUM('B2.1'!$Z62:$AI62)=10,'B2.1'!F62,"")</f>
        <v/>
      </c>
      <c r="H48" t="str">
        <f>IF(SUM('B2.1'!$Z62:$AI62)=10,'B2.1'!G62,"")</f>
        <v/>
      </c>
      <c r="I48" t="str">
        <f>IF(SUM('B2.1'!$Z62:$AI62)=10,'B2.1'!H62,"")</f>
        <v/>
      </c>
      <c r="J48" t="str">
        <f>IF(SUM('B2.1'!$Z62:$AI62)=10,'B2.1'!I62,"")</f>
        <v/>
      </c>
      <c r="K48" t="str">
        <f>IF(SUM('B2.1'!$Z62:$AI62)=10,'B2.1'!J62,"")</f>
        <v/>
      </c>
      <c r="L48" t="str">
        <f>IF(SUM('B2.1'!$Z62:$AI62)=10,'B2.1'!K62,"")</f>
        <v/>
      </c>
      <c r="M48" s="131" t="str">
        <f>IF(SUM('B2.1'!$Z62:$AI62)=10,'B2.1'!L62,"")</f>
        <v/>
      </c>
    </row>
    <row r="49" spans="1:13" x14ac:dyDescent="0.25">
      <c r="A49" t="str">
        <f>IF(SUM('B2.1'!Z63:AI63)=10,'Angaben KH-Standort'!$D$27,"")</f>
        <v/>
      </c>
      <c r="B49" t="str">
        <f>IF(SUM('B2.1'!Z63:AI63)=10,'Angaben KH-Standort'!$D$26,"")</f>
        <v/>
      </c>
      <c r="C49" t="str">
        <f>IF(SUM('B2.1'!Z63:AI63)=10,'Angaben KH-Standort'!$D$13,"")</f>
        <v/>
      </c>
      <c r="D49" t="str">
        <f>IF(SUM('B2.1'!$Z63:$AI63)=10,'B2.1'!C63,"")</f>
        <v/>
      </c>
      <c r="E49" t="str">
        <f>IF(SUM('B2.1'!$Z63:$AI63)=10,'B2.1'!D63,"")</f>
        <v/>
      </c>
      <c r="F49" t="str">
        <f>IF(SUM('B2.1'!$Z63:$AI63)=10,'B2.1'!E63,"")</f>
        <v/>
      </c>
      <c r="G49" t="str">
        <f>IF(SUM('B2.1'!$Z63:$AI63)=10,'B2.1'!F63,"")</f>
        <v/>
      </c>
      <c r="H49" t="str">
        <f>IF(SUM('B2.1'!$Z63:$AI63)=10,'B2.1'!G63,"")</f>
        <v/>
      </c>
      <c r="I49" t="str">
        <f>IF(SUM('B2.1'!$Z63:$AI63)=10,'B2.1'!H63,"")</f>
        <v/>
      </c>
      <c r="J49" t="str">
        <f>IF(SUM('B2.1'!$Z63:$AI63)=10,'B2.1'!I63,"")</f>
        <v/>
      </c>
      <c r="K49" t="str">
        <f>IF(SUM('B2.1'!$Z63:$AI63)=10,'B2.1'!J63,"")</f>
        <v/>
      </c>
      <c r="L49" t="str">
        <f>IF(SUM('B2.1'!$Z63:$AI63)=10,'B2.1'!K63,"")</f>
        <v/>
      </c>
      <c r="M49" s="131" t="str">
        <f>IF(SUM('B2.1'!$Z63:$AI63)=10,'B2.1'!L63,"")</f>
        <v/>
      </c>
    </row>
    <row r="50" spans="1:13" x14ac:dyDescent="0.25">
      <c r="A50" t="str">
        <f>IF(SUM('B2.1'!Z64:AI64)=10,'Angaben KH-Standort'!$D$27,"")</f>
        <v/>
      </c>
      <c r="B50" t="str">
        <f>IF(SUM('B2.1'!Z64:AI64)=10,'Angaben KH-Standort'!$D$26,"")</f>
        <v/>
      </c>
      <c r="C50" t="str">
        <f>IF(SUM('B2.1'!Z64:AI64)=10,'Angaben KH-Standort'!$D$13,"")</f>
        <v/>
      </c>
      <c r="D50" t="str">
        <f>IF(SUM('B2.1'!$Z64:$AI64)=10,'B2.1'!C64,"")</f>
        <v/>
      </c>
      <c r="E50" t="str">
        <f>IF(SUM('B2.1'!$Z64:$AI64)=10,'B2.1'!D64,"")</f>
        <v/>
      </c>
      <c r="F50" t="str">
        <f>IF(SUM('B2.1'!$Z64:$AI64)=10,'B2.1'!E64,"")</f>
        <v/>
      </c>
      <c r="G50" t="str">
        <f>IF(SUM('B2.1'!$Z64:$AI64)=10,'B2.1'!F64,"")</f>
        <v/>
      </c>
      <c r="H50" t="str">
        <f>IF(SUM('B2.1'!$Z64:$AI64)=10,'B2.1'!G64,"")</f>
        <v/>
      </c>
      <c r="I50" t="str">
        <f>IF(SUM('B2.1'!$Z64:$AI64)=10,'B2.1'!H64,"")</f>
        <v/>
      </c>
      <c r="J50" t="str">
        <f>IF(SUM('B2.1'!$Z64:$AI64)=10,'B2.1'!I64,"")</f>
        <v/>
      </c>
      <c r="K50" t="str">
        <f>IF(SUM('B2.1'!$Z64:$AI64)=10,'B2.1'!J64,"")</f>
        <v/>
      </c>
      <c r="L50" t="str">
        <f>IF(SUM('B2.1'!$Z64:$AI64)=10,'B2.1'!K64,"")</f>
        <v/>
      </c>
      <c r="M50" s="131" t="str">
        <f>IF(SUM('B2.1'!$Z64:$AI64)=10,'B2.1'!L64,"")</f>
        <v/>
      </c>
    </row>
    <row r="51" spans="1:13" x14ac:dyDescent="0.25">
      <c r="A51" t="str">
        <f>IF(SUM('B2.1'!Z65:AI65)=10,'Angaben KH-Standort'!$D$27,"")</f>
        <v/>
      </c>
      <c r="B51" t="str">
        <f>IF(SUM('B2.1'!Z65:AI65)=10,'Angaben KH-Standort'!$D$26,"")</f>
        <v/>
      </c>
      <c r="C51" t="str">
        <f>IF(SUM('B2.1'!Z65:AI65)=10,'Angaben KH-Standort'!$D$13,"")</f>
        <v/>
      </c>
      <c r="D51" t="str">
        <f>IF(SUM('B2.1'!$Z65:$AI65)=10,'B2.1'!C65,"")</f>
        <v/>
      </c>
      <c r="E51" t="str">
        <f>IF(SUM('B2.1'!$Z65:$AI65)=10,'B2.1'!D65,"")</f>
        <v/>
      </c>
      <c r="F51" t="str">
        <f>IF(SUM('B2.1'!$Z65:$AI65)=10,'B2.1'!E65,"")</f>
        <v/>
      </c>
      <c r="G51" t="str">
        <f>IF(SUM('B2.1'!$Z65:$AI65)=10,'B2.1'!F65,"")</f>
        <v/>
      </c>
      <c r="H51" t="str">
        <f>IF(SUM('B2.1'!$Z65:$AI65)=10,'B2.1'!G65,"")</f>
        <v/>
      </c>
      <c r="I51" t="str">
        <f>IF(SUM('B2.1'!$Z65:$AI65)=10,'B2.1'!H65,"")</f>
        <v/>
      </c>
      <c r="J51" t="str">
        <f>IF(SUM('B2.1'!$Z65:$AI65)=10,'B2.1'!I65,"")</f>
        <v/>
      </c>
      <c r="K51" t="str">
        <f>IF(SUM('B2.1'!$Z65:$AI65)=10,'B2.1'!J65,"")</f>
        <v/>
      </c>
      <c r="L51" t="str">
        <f>IF(SUM('B2.1'!$Z65:$AI65)=10,'B2.1'!K65,"")</f>
        <v/>
      </c>
      <c r="M51" s="131" t="str">
        <f>IF(SUM('B2.1'!$Z65:$AI65)=10,'B2.1'!L65,"")</f>
        <v/>
      </c>
    </row>
    <row r="52" spans="1:13" x14ac:dyDescent="0.25">
      <c r="A52" t="str">
        <f>IF(SUM('B2.1'!Z66:AI66)=10,'Angaben KH-Standort'!$D$27,"")</f>
        <v/>
      </c>
      <c r="B52" t="str">
        <f>IF(SUM('B2.1'!Z66:AI66)=10,'Angaben KH-Standort'!$D$26,"")</f>
        <v/>
      </c>
      <c r="C52" t="str">
        <f>IF(SUM('B2.1'!Z66:AI66)=10,'Angaben KH-Standort'!$D$13,"")</f>
        <v/>
      </c>
      <c r="D52" t="str">
        <f>IF(SUM('B2.1'!$Z66:$AI66)=10,'B2.1'!C66,"")</f>
        <v/>
      </c>
      <c r="E52" t="str">
        <f>IF(SUM('B2.1'!$Z66:$AI66)=10,'B2.1'!D66,"")</f>
        <v/>
      </c>
      <c r="F52" t="str">
        <f>IF(SUM('B2.1'!$Z66:$AI66)=10,'B2.1'!E66,"")</f>
        <v/>
      </c>
      <c r="G52" t="str">
        <f>IF(SUM('B2.1'!$Z66:$AI66)=10,'B2.1'!F66,"")</f>
        <v/>
      </c>
      <c r="H52" t="str">
        <f>IF(SUM('B2.1'!$Z66:$AI66)=10,'B2.1'!G66,"")</f>
        <v/>
      </c>
      <c r="I52" t="str">
        <f>IF(SUM('B2.1'!$Z66:$AI66)=10,'B2.1'!H66,"")</f>
        <v/>
      </c>
      <c r="J52" t="str">
        <f>IF(SUM('B2.1'!$Z66:$AI66)=10,'B2.1'!I66,"")</f>
        <v/>
      </c>
      <c r="K52" t="str">
        <f>IF(SUM('B2.1'!$Z66:$AI66)=10,'B2.1'!J66,"")</f>
        <v/>
      </c>
      <c r="L52" t="str">
        <f>IF(SUM('B2.1'!$Z66:$AI66)=10,'B2.1'!K66,"")</f>
        <v/>
      </c>
      <c r="M52" s="131" t="str">
        <f>IF(SUM('B2.1'!$Z66:$AI66)=10,'B2.1'!L66,"")</f>
        <v/>
      </c>
    </row>
    <row r="53" spans="1:13" x14ac:dyDescent="0.25">
      <c r="A53" t="str">
        <f>IF(SUM('B2.1'!Z67:AI67)=10,'Angaben KH-Standort'!$D$27,"")</f>
        <v/>
      </c>
      <c r="B53" t="str">
        <f>IF(SUM('B2.1'!Z67:AI67)=10,'Angaben KH-Standort'!$D$26,"")</f>
        <v/>
      </c>
      <c r="C53" t="str">
        <f>IF(SUM('B2.1'!Z67:AI67)=10,'Angaben KH-Standort'!$D$13,"")</f>
        <v/>
      </c>
      <c r="D53" t="str">
        <f>IF(SUM('B2.1'!$Z67:$AI67)=10,'B2.1'!C67,"")</f>
        <v/>
      </c>
      <c r="E53" t="str">
        <f>IF(SUM('B2.1'!$Z67:$AI67)=10,'B2.1'!D67,"")</f>
        <v/>
      </c>
      <c r="F53" t="str">
        <f>IF(SUM('B2.1'!$Z67:$AI67)=10,'B2.1'!E67,"")</f>
        <v/>
      </c>
      <c r="G53" t="str">
        <f>IF(SUM('B2.1'!$Z67:$AI67)=10,'B2.1'!F67,"")</f>
        <v/>
      </c>
      <c r="H53" t="str">
        <f>IF(SUM('B2.1'!$Z67:$AI67)=10,'B2.1'!G67,"")</f>
        <v/>
      </c>
      <c r="I53" t="str">
        <f>IF(SUM('B2.1'!$Z67:$AI67)=10,'B2.1'!H67,"")</f>
        <v/>
      </c>
      <c r="J53" t="str">
        <f>IF(SUM('B2.1'!$Z67:$AI67)=10,'B2.1'!I67,"")</f>
        <v/>
      </c>
      <c r="K53" t="str">
        <f>IF(SUM('B2.1'!$Z67:$AI67)=10,'B2.1'!J67,"")</f>
        <v/>
      </c>
      <c r="L53" t="str">
        <f>IF(SUM('B2.1'!$Z67:$AI67)=10,'B2.1'!K67,"")</f>
        <v/>
      </c>
      <c r="M53" s="131" t="str">
        <f>IF(SUM('B2.1'!$Z67:$AI67)=10,'B2.1'!L67,"")</f>
        <v/>
      </c>
    </row>
    <row r="54" spans="1:13" x14ac:dyDescent="0.25">
      <c r="A54" t="str">
        <f>IF(SUM('B2.1'!Z68:AI68)=10,'Angaben KH-Standort'!$D$27,"")</f>
        <v/>
      </c>
      <c r="B54" t="str">
        <f>IF(SUM('B2.1'!Z68:AI68)=10,'Angaben KH-Standort'!$D$26,"")</f>
        <v/>
      </c>
      <c r="C54" t="str">
        <f>IF(SUM('B2.1'!Z68:AI68)=10,'Angaben KH-Standort'!$D$13,"")</f>
        <v/>
      </c>
      <c r="D54" t="str">
        <f>IF(SUM('B2.1'!$Z68:$AI68)=10,'B2.1'!C68,"")</f>
        <v/>
      </c>
      <c r="E54" t="str">
        <f>IF(SUM('B2.1'!$Z68:$AI68)=10,'B2.1'!D68,"")</f>
        <v/>
      </c>
      <c r="F54" t="str">
        <f>IF(SUM('B2.1'!$Z68:$AI68)=10,'B2.1'!E68,"")</f>
        <v/>
      </c>
      <c r="G54" t="str">
        <f>IF(SUM('B2.1'!$Z68:$AI68)=10,'B2.1'!F68,"")</f>
        <v/>
      </c>
      <c r="H54" t="str">
        <f>IF(SUM('B2.1'!$Z68:$AI68)=10,'B2.1'!G68,"")</f>
        <v/>
      </c>
      <c r="I54" t="str">
        <f>IF(SUM('B2.1'!$Z68:$AI68)=10,'B2.1'!H68,"")</f>
        <v/>
      </c>
      <c r="J54" t="str">
        <f>IF(SUM('B2.1'!$Z68:$AI68)=10,'B2.1'!I68,"")</f>
        <v/>
      </c>
      <c r="K54" t="str">
        <f>IF(SUM('B2.1'!$Z68:$AI68)=10,'B2.1'!J68,"")</f>
        <v/>
      </c>
      <c r="L54" t="str">
        <f>IF(SUM('B2.1'!$Z68:$AI68)=10,'B2.1'!K68,"")</f>
        <v/>
      </c>
      <c r="M54" s="131" t="str">
        <f>IF(SUM('B2.1'!$Z68:$AI68)=10,'B2.1'!L68,"")</f>
        <v/>
      </c>
    </row>
    <row r="55" spans="1:13" x14ac:dyDescent="0.25">
      <c r="A55" t="str">
        <f>IF(SUM('B2.1'!Z69:AI69)=10,'Angaben KH-Standort'!$D$27,"")</f>
        <v/>
      </c>
      <c r="B55" t="str">
        <f>IF(SUM('B2.1'!Z69:AI69)=10,'Angaben KH-Standort'!$D$26,"")</f>
        <v/>
      </c>
      <c r="C55" t="str">
        <f>IF(SUM('B2.1'!Z69:AI69)=10,'Angaben KH-Standort'!$D$13,"")</f>
        <v/>
      </c>
      <c r="D55" t="str">
        <f>IF(SUM('B2.1'!$Z69:$AI69)=10,'B2.1'!C69,"")</f>
        <v/>
      </c>
      <c r="E55" t="str">
        <f>IF(SUM('B2.1'!$Z69:$AI69)=10,'B2.1'!D69,"")</f>
        <v/>
      </c>
      <c r="F55" t="str">
        <f>IF(SUM('B2.1'!$Z69:$AI69)=10,'B2.1'!E69,"")</f>
        <v/>
      </c>
      <c r="G55" t="str">
        <f>IF(SUM('B2.1'!$Z69:$AI69)=10,'B2.1'!F69,"")</f>
        <v/>
      </c>
      <c r="H55" t="str">
        <f>IF(SUM('B2.1'!$Z69:$AI69)=10,'B2.1'!G69,"")</f>
        <v/>
      </c>
      <c r="I55" t="str">
        <f>IF(SUM('B2.1'!$Z69:$AI69)=10,'B2.1'!H69,"")</f>
        <v/>
      </c>
      <c r="J55" t="str">
        <f>IF(SUM('B2.1'!$Z69:$AI69)=10,'B2.1'!I69,"")</f>
        <v/>
      </c>
      <c r="K55" t="str">
        <f>IF(SUM('B2.1'!$Z69:$AI69)=10,'B2.1'!J69,"")</f>
        <v/>
      </c>
      <c r="L55" t="str">
        <f>IF(SUM('B2.1'!$Z69:$AI69)=10,'B2.1'!K69,"")</f>
        <v/>
      </c>
      <c r="M55" s="131" t="str">
        <f>IF(SUM('B2.1'!$Z69:$AI69)=10,'B2.1'!L69,"")</f>
        <v/>
      </c>
    </row>
    <row r="56" spans="1:13" x14ac:dyDescent="0.25">
      <c r="A56" t="str">
        <f>IF(SUM('B2.1'!Z70:AI70)=10,'Angaben KH-Standort'!$D$27,"")</f>
        <v/>
      </c>
      <c r="B56" t="str">
        <f>IF(SUM('B2.1'!Z70:AI70)=10,'Angaben KH-Standort'!$D$26,"")</f>
        <v/>
      </c>
      <c r="C56" t="str">
        <f>IF(SUM('B2.1'!Z70:AI70)=10,'Angaben KH-Standort'!$D$13,"")</f>
        <v/>
      </c>
      <c r="D56" t="str">
        <f>IF(SUM('B2.1'!$Z70:$AI70)=10,'B2.1'!C70,"")</f>
        <v/>
      </c>
      <c r="E56" t="str">
        <f>IF(SUM('B2.1'!$Z70:$AI70)=10,'B2.1'!D70,"")</f>
        <v/>
      </c>
      <c r="F56" t="str">
        <f>IF(SUM('B2.1'!$Z70:$AI70)=10,'B2.1'!E70,"")</f>
        <v/>
      </c>
      <c r="G56" t="str">
        <f>IF(SUM('B2.1'!$Z70:$AI70)=10,'B2.1'!F70,"")</f>
        <v/>
      </c>
      <c r="H56" t="str">
        <f>IF(SUM('B2.1'!$Z70:$AI70)=10,'B2.1'!G70,"")</f>
        <v/>
      </c>
      <c r="I56" t="str">
        <f>IF(SUM('B2.1'!$Z70:$AI70)=10,'B2.1'!H70,"")</f>
        <v/>
      </c>
      <c r="J56" t="str">
        <f>IF(SUM('B2.1'!$Z70:$AI70)=10,'B2.1'!I70,"")</f>
        <v/>
      </c>
      <c r="K56" t="str">
        <f>IF(SUM('B2.1'!$Z70:$AI70)=10,'B2.1'!J70,"")</f>
        <v/>
      </c>
      <c r="L56" t="str">
        <f>IF(SUM('B2.1'!$Z70:$AI70)=10,'B2.1'!K70,"")</f>
        <v/>
      </c>
      <c r="M56" s="131" t="str">
        <f>IF(SUM('B2.1'!$Z70:$AI70)=10,'B2.1'!L70,"")</f>
        <v/>
      </c>
    </row>
    <row r="57" spans="1:13" x14ac:dyDescent="0.25">
      <c r="A57" t="str">
        <f>IF(SUM('B2.1'!Z71:AI71)=10,'Angaben KH-Standort'!$D$27,"")</f>
        <v/>
      </c>
      <c r="B57" t="str">
        <f>IF(SUM('B2.1'!Z71:AI71)=10,'Angaben KH-Standort'!$D$26,"")</f>
        <v/>
      </c>
      <c r="C57" t="str">
        <f>IF(SUM('B2.1'!Z71:AI71)=10,'Angaben KH-Standort'!$D$13,"")</f>
        <v/>
      </c>
      <c r="D57" t="str">
        <f>IF(SUM('B2.1'!$Z71:$AI71)=10,'B2.1'!C71,"")</f>
        <v/>
      </c>
      <c r="E57" t="str">
        <f>IF(SUM('B2.1'!$Z71:$AI71)=10,'B2.1'!D71,"")</f>
        <v/>
      </c>
      <c r="F57" t="str">
        <f>IF(SUM('B2.1'!$Z71:$AI71)=10,'B2.1'!E71,"")</f>
        <v/>
      </c>
      <c r="G57" t="str">
        <f>IF(SUM('B2.1'!$Z71:$AI71)=10,'B2.1'!F71,"")</f>
        <v/>
      </c>
      <c r="H57" t="str">
        <f>IF(SUM('B2.1'!$Z71:$AI71)=10,'B2.1'!G71,"")</f>
        <v/>
      </c>
      <c r="I57" t="str">
        <f>IF(SUM('B2.1'!$Z71:$AI71)=10,'B2.1'!H71,"")</f>
        <v/>
      </c>
      <c r="J57" t="str">
        <f>IF(SUM('B2.1'!$Z71:$AI71)=10,'B2.1'!I71,"")</f>
        <v/>
      </c>
      <c r="K57" t="str">
        <f>IF(SUM('B2.1'!$Z71:$AI71)=10,'B2.1'!J71,"")</f>
        <v/>
      </c>
      <c r="L57" t="str">
        <f>IF(SUM('B2.1'!$Z71:$AI71)=10,'B2.1'!K71,"")</f>
        <v/>
      </c>
      <c r="M57" s="131" t="str">
        <f>IF(SUM('B2.1'!$Z71:$AI71)=10,'B2.1'!L71,"")</f>
        <v/>
      </c>
    </row>
    <row r="58" spans="1:13" x14ac:dyDescent="0.25">
      <c r="A58" t="str">
        <f>IF(SUM('B2.1'!Z72:AI72)=10,'Angaben KH-Standort'!$D$27,"")</f>
        <v/>
      </c>
      <c r="B58" t="str">
        <f>IF(SUM('B2.1'!Z72:AI72)=10,'Angaben KH-Standort'!$D$26,"")</f>
        <v/>
      </c>
      <c r="C58" t="str">
        <f>IF(SUM('B2.1'!Z72:AI72)=10,'Angaben KH-Standort'!$D$13,"")</f>
        <v/>
      </c>
      <c r="D58" t="str">
        <f>IF(SUM('B2.1'!$Z72:$AI72)=10,'B2.1'!C72,"")</f>
        <v/>
      </c>
      <c r="E58" t="str">
        <f>IF(SUM('B2.1'!$Z72:$AI72)=10,'B2.1'!D72,"")</f>
        <v/>
      </c>
      <c r="F58" t="str">
        <f>IF(SUM('B2.1'!$Z72:$AI72)=10,'B2.1'!E72,"")</f>
        <v/>
      </c>
      <c r="G58" t="str">
        <f>IF(SUM('B2.1'!$Z72:$AI72)=10,'B2.1'!F72,"")</f>
        <v/>
      </c>
      <c r="H58" t="str">
        <f>IF(SUM('B2.1'!$Z72:$AI72)=10,'B2.1'!G72,"")</f>
        <v/>
      </c>
      <c r="I58" t="str">
        <f>IF(SUM('B2.1'!$Z72:$AI72)=10,'B2.1'!H72,"")</f>
        <v/>
      </c>
      <c r="J58" t="str">
        <f>IF(SUM('B2.1'!$Z72:$AI72)=10,'B2.1'!I72,"")</f>
        <v/>
      </c>
      <c r="K58" t="str">
        <f>IF(SUM('B2.1'!$Z72:$AI72)=10,'B2.1'!J72,"")</f>
        <v/>
      </c>
      <c r="L58" t="str">
        <f>IF(SUM('B2.1'!$Z72:$AI72)=10,'B2.1'!K72,"")</f>
        <v/>
      </c>
      <c r="M58" s="131" t="str">
        <f>IF(SUM('B2.1'!$Z72:$AI72)=10,'B2.1'!L72,"")</f>
        <v/>
      </c>
    </row>
    <row r="59" spans="1:13" x14ac:dyDescent="0.25">
      <c r="A59" t="str">
        <f>IF(SUM('B2.1'!Z73:AI73)=10,'Angaben KH-Standort'!$D$27,"")</f>
        <v/>
      </c>
      <c r="B59" t="str">
        <f>IF(SUM('B2.1'!Z73:AI73)=10,'Angaben KH-Standort'!$D$26,"")</f>
        <v/>
      </c>
      <c r="C59" t="str">
        <f>IF(SUM('B2.1'!Z73:AI73)=10,'Angaben KH-Standort'!$D$13,"")</f>
        <v/>
      </c>
      <c r="D59" t="str">
        <f>IF(SUM('B2.1'!$Z73:$AI73)=10,'B2.1'!C73,"")</f>
        <v/>
      </c>
      <c r="E59" t="str">
        <f>IF(SUM('B2.1'!$Z73:$AI73)=10,'B2.1'!D73,"")</f>
        <v/>
      </c>
      <c r="F59" t="str">
        <f>IF(SUM('B2.1'!$Z73:$AI73)=10,'B2.1'!E73,"")</f>
        <v/>
      </c>
      <c r="G59" t="str">
        <f>IF(SUM('B2.1'!$Z73:$AI73)=10,'B2.1'!F73,"")</f>
        <v/>
      </c>
      <c r="H59" t="str">
        <f>IF(SUM('B2.1'!$Z73:$AI73)=10,'B2.1'!G73,"")</f>
        <v/>
      </c>
      <c r="I59" t="str">
        <f>IF(SUM('B2.1'!$Z73:$AI73)=10,'B2.1'!H73,"")</f>
        <v/>
      </c>
      <c r="J59" t="str">
        <f>IF(SUM('B2.1'!$Z73:$AI73)=10,'B2.1'!I73,"")</f>
        <v/>
      </c>
      <c r="K59" t="str">
        <f>IF(SUM('B2.1'!$Z73:$AI73)=10,'B2.1'!J73,"")</f>
        <v/>
      </c>
      <c r="L59" t="str">
        <f>IF(SUM('B2.1'!$Z73:$AI73)=10,'B2.1'!K73,"")</f>
        <v/>
      </c>
      <c r="M59" s="131" t="str">
        <f>IF(SUM('B2.1'!$Z73:$AI73)=10,'B2.1'!L73,"")</f>
        <v/>
      </c>
    </row>
    <row r="60" spans="1:13" x14ac:dyDescent="0.25">
      <c r="A60" t="str">
        <f>IF(SUM('B2.1'!Z74:AI74)=10,'Angaben KH-Standort'!$D$27,"")</f>
        <v/>
      </c>
      <c r="B60" t="str">
        <f>IF(SUM('B2.1'!Z74:AI74)=10,'Angaben KH-Standort'!$D$26,"")</f>
        <v/>
      </c>
      <c r="C60" t="str">
        <f>IF(SUM('B2.1'!Z74:AI74)=10,'Angaben KH-Standort'!$D$13,"")</f>
        <v/>
      </c>
      <c r="D60" t="str">
        <f>IF(SUM('B2.1'!$Z74:$AI74)=10,'B2.1'!C74,"")</f>
        <v/>
      </c>
      <c r="E60" t="str">
        <f>IF(SUM('B2.1'!$Z74:$AI74)=10,'B2.1'!D74,"")</f>
        <v/>
      </c>
      <c r="F60" t="str">
        <f>IF(SUM('B2.1'!$Z74:$AI74)=10,'B2.1'!E74,"")</f>
        <v/>
      </c>
      <c r="G60" t="str">
        <f>IF(SUM('B2.1'!$Z74:$AI74)=10,'B2.1'!F74,"")</f>
        <v/>
      </c>
      <c r="H60" t="str">
        <f>IF(SUM('B2.1'!$Z74:$AI74)=10,'B2.1'!G74,"")</f>
        <v/>
      </c>
      <c r="I60" t="str">
        <f>IF(SUM('B2.1'!$Z74:$AI74)=10,'B2.1'!H74,"")</f>
        <v/>
      </c>
      <c r="J60" t="str">
        <f>IF(SUM('B2.1'!$Z74:$AI74)=10,'B2.1'!I74,"")</f>
        <v/>
      </c>
      <c r="K60" t="str">
        <f>IF(SUM('B2.1'!$Z74:$AI74)=10,'B2.1'!J74,"")</f>
        <v/>
      </c>
      <c r="L60" t="str">
        <f>IF(SUM('B2.1'!$Z74:$AI74)=10,'B2.1'!K74,"")</f>
        <v/>
      </c>
      <c r="M60" s="131" t="str">
        <f>IF(SUM('B2.1'!$Z74:$AI74)=10,'B2.1'!L74,"")</f>
        <v/>
      </c>
    </row>
    <row r="61" spans="1:13" x14ac:dyDescent="0.25">
      <c r="A61" t="str">
        <f>IF(SUM('B2.1'!Z75:AI75)=10,'Angaben KH-Standort'!$D$27,"")</f>
        <v/>
      </c>
      <c r="B61" t="str">
        <f>IF(SUM('B2.1'!Z75:AI75)=10,'Angaben KH-Standort'!$D$26,"")</f>
        <v/>
      </c>
      <c r="C61" t="str">
        <f>IF(SUM('B2.1'!Z75:AI75)=10,'Angaben KH-Standort'!$D$13,"")</f>
        <v/>
      </c>
      <c r="D61" t="str">
        <f>IF(SUM('B2.1'!$Z75:$AI75)=10,'B2.1'!C75,"")</f>
        <v/>
      </c>
      <c r="E61" t="str">
        <f>IF(SUM('B2.1'!$Z75:$AI75)=10,'B2.1'!D75,"")</f>
        <v/>
      </c>
      <c r="F61" t="str">
        <f>IF(SUM('B2.1'!$Z75:$AI75)=10,'B2.1'!E75,"")</f>
        <v/>
      </c>
      <c r="G61" t="str">
        <f>IF(SUM('B2.1'!$Z75:$AI75)=10,'B2.1'!F75,"")</f>
        <v/>
      </c>
      <c r="H61" t="str">
        <f>IF(SUM('B2.1'!$Z75:$AI75)=10,'B2.1'!G75,"")</f>
        <v/>
      </c>
      <c r="I61" t="str">
        <f>IF(SUM('B2.1'!$Z75:$AI75)=10,'B2.1'!H75,"")</f>
        <v/>
      </c>
      <c r="J61" t="str">
        <f>IF(SUM('B2.1'!$Z75:$AI75)=10,'B2.1'!I75,"")</f>
        <v/>
      </c>
      <c r="K61" t="str">
        <f>IF(SUM('B2.1'!$Z75:$AI75)=10,'B2.1'!J75,"")</f>
        <v/>
      </c>
      <c r="L61" t="str">
        <f>IF(SUM('B2.1'!$Z75:$AI75)=10,'B2.1'!K75,"")</f>
        <v/>
      </c>
      <c r="M61" s="131" t="str">
        <f>IF(SUM('B2.1'!$Z75:$AI75)=10,'B2.1'!L75,"")</f>
        <v/>
      </c>
    </row>
    <row r="62" spans="1:13" x14ac:dyDescent="0.25">
      <c r="A62" t="str">
        <f>IF(SUM('B2.1'!Z76:AI76)=10,'Angaben KH-Standort'!$D$27,"")</f>
        <v/>
      </c>
      <c r="B62" t="str">
        <f>IF(SUM('B2.1'!Z76:AI76)=10,'Angaben KH-Standort'!$D$26,"")</f>
        <v/>
      </c>
      <c r="C62" t="str">
        <f>IF(SUM('B2.1'!Z76:AI76)=10,'Angaben KH-Standort'!$D$13,"")</f>
        <v/>
      </c>
      <c r="D62" t="str">
        <f>IF(SUM('B2.1'!$Z76:$AI76)=10,'B2.1'!C76,"")</f>
        <v/>
      </c>
      <c r="E62" t="str">
        <f>IF(SUM('B2.1'!$Z76:$AI76)=10,'B2.1'!D76,"")</f>
        <v/>
      </c>
      <c r="F62" t="str">
        <f>IF(SUM('B2.1'!$Z76:$AI76)=10,'B2.1'!E76,"")</f>
        <v/>
      </c>
      <c r="G62" t="str">
        <f>IF(SUM('B2.1'!$Z76:$AI76)=10,'B2.1'!F76,"")</f>
        <v/>
      </c>
      <c r="H62" t="str">
        <f>IF(SUM('B2.1'!$Z76:$AI76)=10,'B2.1'!G76,"")</f>
        <v/>
      </c>
      <c r="I62" t="str">
        <f>IF(SUM('B2.1'!$Z76:$AI76)=10,'B2.1'!H76,"")</f>
        <v/>
      </c>
      <c r="J62" t="str">
        <f>IF(SUM('B2.1'!$Z76:$AI76)=10,'B2.1'!I76,"")</f>
        <v/>
      </c>
      <c r="K62" t="str">
        <f>IF(SUM('B2.1'!$Z76:$AI76)=10,'B2.1'!J76,"")</f>
        <v/>
      </c>
      <c r="L62" t="str">
        <f>IF(SUM('B2.1'!$Z76:$AI76)=10,'B2.1'!K76,"")</f>
        <v/>
      </c>
      <c r="M62" s="131" t="str">
        <f>IF(SUM('B2.1'!$Z76:$AI76)=10,'B2.1'!L76,"")</f>
        <v/>
      </c>
    </row>
    <row r="63" spans="1:13" x14ac:dyDescent="0.25">
      <c r="A63" t="str">
        <f>IF(SUM('B2.1'!Z77:AI77)=10,'Angaben KH-Standort'!$D$27,"")</f>
        <v/>
      </c>
      <c r="B63" t="str">
        <f>IF(SUM('B2.1'!Z77:AI77)=10,'Angaben KH-Standort'!$D$26,"")</f>
        <v/>
      </c>
      <c r="C63" t="str">
        <f>IF(SUM('B2.1'!Z77:AI77)=10,'Angaben KH-Standort'!$D$13,"")</f>
        <v/>
      </c>
      <c r="D63" t="str">
        <f>IF(SUM('B2.1'!$Z77:$AI77)=10,'B2.1'!C77,"")</f>
        <v/>
      </c>
      <c r="E63" t="str">
        <f>IF(SUM('B2.1'!$Z77:$AI77)=10,'B2.1'!D77,"")</f>
        <v/>
      </c>
      <c r="F63" t="str">
        <f>IF(SUM('B2.1'!$Z77:$AI77)=10,'B2.1'!E77,"")</f>
        <v/>
      </c>
      <c r="G63" t="str">
        <f>IF(SUM('B2.1'!$Z77:$AI77)=10,'B2.1'!F77,"")</f>
        <v/>
      </c>
      <c r="H63" t="str">
        <f>IF(SUM('B2.1'!$Z77:$AI77)=10,'B2.1'!G77,"")</f>
        <v/>
      </c>
      <c r="I63" t="str">
        <f>IF(SUM('B2.1'!$Z77:$AI77)=10,'B2.1'!H77,"")</f>
        <v/>
      </c>
      <c r="J63" t="str">
        <f>IF(SUM('B2.1'!$Z77:$AI77)=10,'B2.1'!I77,"")</f>
        <v/>
      </c>
      <c r="K63" t="str">
        <f>IF(SUM('B2.1'!$Z77:$AI77)=10,'B2.1'!J77,"")</f>
        <v/>
      </c>
      <c r="L63" t="str">
        <f>IF(SUM('B2.1'!$Z77:$AI77)=10,'B2.1'!K77,"")</f>
        <v/>
      </c>
      <c r="M63" s="131" t="str">
        <f>IF(SUM('B2.1'!$Z77:$AI77)=10,'B2.1'!L77,"")</f>
        <v/>
      </c>
    </row>
    <row r="64" spans="1:13" x14ac:dyDescent="0.25">
      <c r="A64" t="str">
        <f>IF(SUM('B2.1'!Z78:AI78)=10,'Angaben KH-Standort'!$D$27,"")</f>
        <v/>
      </c>
      <c r="B64" t="str">
        <f>IF(SUM('B2.1'!Z78:AI78)=10,'Angaben KH-Standort'!$D$26,"")</f>
        <v/>
      </c>
      <c r="C64" t="str">
        <f>IF(SUM('B2.1'!Z78:AI78)=10,'Angaben KH-Standort'!$D$13,"")</f>
        <v/>
      </c>
      <c r="D64" t="str">
        <f>IF(SUM('B2.1'!$Z78:$AI78)=10,'B2.1'!C78,"")</f>
        <v/>
      </c>
      <c r="E64" t="str">
        <f>IF(SUM('B2.1'!$Z78:$AI78)=10,'B2.1'!D78,"")</f>
        <v/>
      </c>
      <c r="F64" t="str">
        <f>IF(SUM('B2.1'!$Z78:$AI78)=10,'B2.1'!E78,"")</f>
        <v/>
      </c>
      <c r="G64" t="str">
        <f>IF(SUM('B2.1'!$Z78:$AI78)=10,'B2.1'!F78,"")</f>
        <v/>
      </c>
      <c r="H64" t="str">
        <f>IF(SUM('B2.1'!$Z78:$AI78)=10,'B2.1'!G78,"")</f>
        <v/>
      </c>
      <c r="I64" t="str">
        <f>IF(SUM('B2.1'!$Z78:$AI78)=10,'B2.1'!H78,"")</f>
        <v/>
      </c>
      <c r="J64" t="str">
        <f>IF(SUM('B2.1'!$Z78:$AI78)=10,'B2.1'!I78,"")</f>
        <v/>
      </c>
      <c r="K64" t="str">
        <f>IF(SUM('B2.1'!$Z78:$AI78)=10,'B2.1'!J78,"")</f>
        <v/>
      </c>
      <c r="L64" t="str">
        <f>IF(SUM('B2.1'!$Z78:$AI78)=10,'B2.1'!K78,"")</f>
        <v/>
      </c>
      <c r="M64" s="131" t="str">
        <f>IF(SUM('B2.1'!$Z78:$AI78)=10,'B2.1'!L78,"")</f>
        <v/>
      </c>
    </row>
    <row r="65" spans="1:13" x14ac:dyDescent="0.25">
      <c r="A65" t="str">
        <f>IF(SUM('B2.1'!Z79:AI79)=10,'Angaben KH-Standort'!$D$27,"")</f>
        <v/>
      </c>
      <c r="B65" t="str">
        <f>IF(SUM('B2.1'!Z79:AI79)=10,'Angaben KH-Standort'!$D$26,"")</f>
        <v/>
      </c>
      <c r="C65" t="str">
        <f>IF(SUM('B2.1'!Z79:AI79)=10,'Angaben KH-Standort'!$D$13,"")</f>
        <v/>
      </c>
      <c r="D65" t="str">
        <f>IF(SUM('B2.1'!$Z79:$AI79)=10,'B2.1'!C79,"")</f>
        <v/>
      </c>
      <c r="E65" t="str">
        <f>IF(SUM('B2.1'!$Z79:$AI79)=10,'B2.1'!D79,"")</f>
        <v/>
      </c>
      <c r="F65" t="str">
        <f>IF(SUM('B2.1'!$Z79:$AI79)=10,'B2.1'!E79,"")</f>
        <v/>
      </c>
      <c r="G65" t="str">
        <f>IF(SUM('B2.1'!$Z79:$AI79)=10,'B2.1'!F79,"")</f>
        <v/>
      </c>
      <c r="H65" t="str">
        <f>IF(SUM('B2.1'!$Z79:$AI79)=10,'B2.1'!G79,"")</f>
        <v/>
      </c>
      <c r="I65" t="str">
        <f>IF(SUM('B2.1'!$Z79:$AI79)=10,'B2.1'!H79,"")</f>
        <v/>
      </c>
      <c r="J65" t="str">
        <f>IF(SUM('B2.1'!$Z79:$AI79)=10,'B2.1'!I79,"")</f>
        <v/>
      </c>
      <c r="K65" t="str">
        <f>IF(SUM('B2.1'!$Z79:$AI79)=10,'B2.1'!J79,"")</f>
        <v/>
      </c>
      <c r="L65" t="str">
        <f>IF(SUM('B2.1'!$Z79:$AI79)=10,'B2.1'!K79,"")</f>
        <v/>
      </c>
      <c r="M65" s="131" t="str">
        <f>IF(SUM('B2.1'!$Z79:$AI79)=10,'B2.1'!L79,"")</f>
        <v/>
      </c>
    </row>
    <row r="66" spans="1:13" x14ac:dyDescent="0.25">
      <c r="A66" t="str">
        <f>IF(SUM('B2.1'!Z80:AI80)=10,'Angaben KH-Standort'!$D$27,"")</f>
        <v/>
      </c>
      <c r="B66" t="str">
        <f>IF(SUM('B2.1'!Z80:AI80)=10,'Angaben KH-Standort'!$D$26,"")</f>
        <v/>
      </c>
      <c r="C66" t="str">
        <f>IF(SUM('B2.1'!Z80:AI80)=10,'Angaben KH-Standort'!$D$13,"")</f>
        <v/>
      </c>
      <c r="D66" t="str">
        <f>IF(SUM('B2.1'!$Z80:$AI80)=10,'B2.1'!C80,"")</f>
        <v/>
      </c>
      <c r="E66" t="str">
        <f>IF(SUM('B2.1'!$Z80:$AI80)=10,'B2.1'!D80,"")</f>
        <v/>
      </c>
      <c r="F66" t="str">
        <f>IF(SUM('B2.1'!$Z80:$AI80)=10,'B2.1'!E80,"")</f>
        <v/>
      </c>
      <c r="G66" t="str">
        <f>IF(SUM('B2.1'!$Z80:$AI80)=10,'B2.1'!F80,"")</f>
        <v/>
      </c>
      <c r="H66" t="str">
        <f>IF(SUM('B2.1'!$Z80:$AI80)=10,'B2.1'!G80,"")</f>
        <v/>
      </c>
      <c r="I66" t="str">
        <f>IF(SUM('B2.1'!$Z80:$AI80)=10,'B2.1'!H80,"")</f>
        <v/>
      </c>
      <c r="J66" t="str">
        <f>IF(SUM('B2.1'!$Z80:$AI80)=10,'B2.1'!I80,"")</f>
        <v/>
      </c>
      <c r="K66" t="str">
        <f>IF(SUM('B2.1'!$Z80:$AI80)=10,'B2.1'!J80,"")</f>
        <v/>
      </c>
      <c r="L66" t="str">
        <f>IF(SUM('B2.1'!$Z80:$AI80)=10,'B2.1'!K80,"")</f>
        <v/>
      </c>
      <c r="M66" s="131" t="str">
        <f>IF(SUM('B2.1'!$Z80:$AI80)=10,'B2.1'!L80,"")</f>
        <v/>
      </c>
    </row>
    <row r="67" spans="1:13" x14ac:dyDescent="0.25">
      <c r="A67" t="str">
        <f>IF(SUM('B2.1'!Z81:AI81)=10,'Angaben KH-Standort'!$D$27,"")</f>
        <v/>
      </c>
      <c r="B67" t="str">
        <f>IF(SUM('B2.1'!Z81:AI81)=10,'Angaben KH-Standort'!$D$26,"")</f>
        <v/>
      </c>
      <c r="C67" t="str">
        <f>IF(SUM('B2.1'!Z81:AI81)=10,'Angaben KH-Standort'!$D$13,"")</f>
        <v/>
      </c>
      <c r="D67" t="str">
        <f>IF(SUM('B2.1'!$Z81:$AI81)=10,'B2.1'!C81,"")</f>
        <v/>
      </c>
      <c r="E67" t="str">
        <f>IF(SUM('B2.1'!$Z81:$AI81)=10,'B2.1'!D81,"")</f>
        <v/>
      </c>
      <c r="F67" t="str">
        <f>IF(SUM('B2.1'!$Z81:$AI81)=10,'B2.1'!E81,"")</f>
        <v/>
      </c>
      <c r="G67" t="str">
        <f>IF(SUM('B2.1'!$Z81:$AI81)=10,'B2.1'!F81,"")</f>
        <v/>
      </c>
      <c r="H67" t="str">
        <f>IF(SUM('B2.1'!$Z81:$AI81)=10,'B2.1'!G81,"")</f>
        <v/>
      </c>
      <c r="I67" t="str">
        <f>IF(SUM('B2.1'!$Z81:$AI81)=10,'B2.1'!H81,"")</f>
        <v/>
      </c>
      <c r="J67" t="str">
        <f>IF(SUM('B2.1'!$Z81:$AI81)=10,'B2.1'!I81,"")</f>
        <v/>
      </c>
      <c r="K67" t="str">
        <f>IF(SUM('B2.1'!$Z81:$AI81)=10,'B2.1'!J81,"")</f>
        <v/>
      </c>
      <c r="L67" t="str">
        <f>IF(SUM('B2.1'!$Z81:$AI81)=10,'B2.1'!K81,"")</f>
        <v/>
      </c>
      <c r="M67" s="131" t="str">
        <f>IF(SUM('B2.1'!$Z81:$AI81)=10,'B2.1'!L81,"")</f>
        <v/>
      </c>
    </row>
    <row r="68" spans="1:13" x14ac:dyDescent="0.25">
      <c r="A68" t="str">
        <f>IF(SUM('B2.1'!Z82:AI82)=10,'Angaben KH-Standort'!$D$27,"")</f>
        <v/>
      </c>
      <c r="B68" t="str">
        <f>IF(SUM('B2.1'!Z82:AI82)=10,'Angaben KH-Standort'!$D$26,"")</f>
        <v/>
      </c>
      <c r="C68" t="str">
        <f>IF(SUM('B2.1'!Z82:AI82)=10,'Angaben KH-Standort'!$D$13,"")</f>
        <v/>
      </c>
      <c r="D68" t="str">
        <f>IF(SUM('B2.1'!$Z82:$AI82)=10,'B2.1'!C82,"")</f>
        <v/>
      </c>
      <c r="E68" t="str">
        <f>IF(SUM('B2.1'!$Z82:$AI82)=10,'B2.1'!D82,"")</f>
        <v/>
      </c>
      <c r="F68" t="str">
        <f>IF(SUM('B2.1'!$Z82:$AI82)=10,'B2.1'!E82,"")</f>
        <v/>
      </c>
      <c r="G68" t="str">
        <f>IF(SUM('B2.1'!$Z82:$AI82)=10,'B2.1'!F82,"")</f>
        <v/>
      </c>
      <c r="H68" t="str">
        <f>IF(SUM('B2.1'!$Z82:$AI82)=10,'B2.1'!G82,"")</f>
        <v/>
      </c>
      <c r="I68" t="str">
        <f>IF(SUM('B2.1'!$Z82:$AI82)=10,'B2.1'!H82,"")</f>
        <v/>
      </c>
      <c r="J68" t="str">
        <f>IF(SUM('B2.1'!$Z82:$AI82)=10,'B2.1'!I82,"")</f>
        <v/>
      </c>
      <c r="K68" t="str">
        <f>IF(SUM('B2.1'!$Z82:$AI82)=10,'B2.1'!J82,"")</f>
        <v/>
      </c>
      <c r="L68" t="str">
        <f>IF(SUM('B2.1'!$Z82:$AI82)=10,'B2.1'!K82,"")</f>
        <v/>
      </c>
      <c r="M68" s="131" t="str">
        <f>IF(SUM('B2.1'!$Z82:$AI82)=10,'B2.1'!L82,"")</f>
        <v/>
      </c>
    </row>
    <row r="69" spans="1:13" x14ac:dyDescent="0.25">
      <c r="A69" t="str">
        <f>IF(SUM('B2.1'!Z83:AI83)=10,'Angaben KH-Standort'!$D$27,"")</f>
        <v/>
      </c>
      <c r="B69" t="str">
        <f>IF(SUM('B2.1'!Z83:AI83)=10,'Angaben KH-Standort'!$D$26,"")</f>
        <v/>
      </c>
      <c r="C69" t="str">
        <f>IF(SUM('B2.1'!Z83:AI83)=10,'Angaben KH-Standort'!$D$13,"")</f>
        <v/>
      </c>
      <c r="D69" t="str">
        <f>IF(SUM('B2.1'!$Z83:$AI83)=10,'B2.1'!C83,"")</f>
        <v/>
      </c>
      <c r="E69" t="str">
        <f>IF(SUM('B2.1'!$Z83:$AI83)=10,'B2.1'!D83,"")</f>
        <v/>
      </c>
      <c r="F69" t="str">
        <f>IF(SUM('B2.1'!$Z83:$AI83)=10,'B2.1'!E83,"")</f>
        <v/>
      </c>
      <c r="G69" t="str">
        <f>IF(SUM('B2.1'!$Z83:$AI83)=10,'B2.1'!F83,"")</f>
        <v/>
      </c>
      <c r="H69" t="str">
        <f>IF(SUM('B2.1'!$Z83:$AI83)=10,'B2.1'!G83,"")</f>
        <v/>
      </c>
      <c r="I69" t="str">
        <f>IF(SUM('B2.1'!$Z83:$AI83)=10,'B2.1'!H83,"")</f>
        <v/>
      </c>
      <c r="J69" t="str">
        <f>IF(SUM('B2.1'!$Z83:$AI83)=10,'B2.1'!I83,"")</f>
        <v/>
      </c>
      <c r="K69" t="str">
        <f>IF(SUM('B2.1'!$Z83:$AI83)=10,'B2.1'!J83,"")</f>
        <v/>
      </c>
      <c r="L69" t="str">
        <f>IF(SUM('B2.1'!$Z83:$AI83)=10,'B2.1'!K83,"")</f>
        <v/>
      </c>
      <c r="M69" s="131" t="str">
        <f>IF(SUM('B2.1'!$Z83:$AI83)=10,'B2.1'!L83,"")</f>
        <v/>
      </c>
    </row>
    <row r="70" spans="1:13" x14ac:dyDescent="0.25">
      <c r="A70" t="str">
        <f>IF(SUM('B2.1'!Z84:AI84)=10,'Angaben KH-Standort'!$D$27,"")</f>
        <v/>
      </c>
      <c r="B70" t="str">
        <f>IF(SUM('B2.1'!Z84:AI84)=10,'Angaben KH-Standort'!$D$26,"")</f>
        <v/>
      </c>
      <c r="C70" t="str">
        <f>IF(SUM('B2.1'!Z84:AI84)=10,'Angaben KH-Standort'!$D$13,"")</f>
        <v/>
      </c>
      <c r="D70" t="str">
        <f>IF(SUM('B2.1'!$Z84:$AI84)=10,'B2.1'!C84,"")</f>
        <v/>
      </c>
      <c r="E70" t="str">
        <f>IF(SUM('B2.1'!$Z84:$AI84)=10,'B2.1'!D84,"")</f>
        <v/>
      </c>
      <c r="F70" t="str">
        <f>IF(SUM('B2.1'!$Z84:$AI84)=10,'B2.1'!E84,"")</f>
        <v/>
      </c>
      <c r="G70" t="str">
        <f>IF(SUM('B2.1'!$Z84:$AI84)=10,'B2.1'!F84,"")</f>
        <v/>
      </c>
      <c r="H70" t="str">
        <f>IF(SUM('B2.1'!$Z84:$AI84)=10,'B2.1'!G84,"")</f>
        <v/>
      </c>
      <c r="I70" t="str">
        <f>IF(SUM('B2.1'!$Z84:$AI84)=10,'B2.1'!H84,"")</f>
        <v/>
      </c>
      <c r="J70" t="str">
        <f>IF(SUM('B2.1'!$Z84:$AI84)=10,'B2.1'!I84,"")</f>
        <v/>
      </c>
      <c r="K70" t="str">
        <f>IF(SUM('B2.1'!$Z84:$AI84)=10,'B2.1'!J84,"")</f>
        <v/>
      </c>
      <c r="L70" t="str">
        <f>IF(SUM('B2.1'!$Z84:$AI84)=10,'B2.1'!K84,"")</f>
        <v/>
      </c>
      <c r="M70" s="131" t="str">
        <f>IF(SUM('B2.1'!$Z84:$AI84)=10,'B2.1'!L84,"")</f>
        <v/>
      </c>
    </row>
    <row r="71" spans="1:13" x14ac:dyDescent="0.25">
      <c r="A71" t="str">
        <f>IF(SUM('B2.1'!Z85:AI85)=10,'Angaben KH-Standort'!$D$27,"")</f>
        <v/>
      </c>
      <c r="B71" t="str">
        <f>IF(SUM('B2.1'!Z85:AI85)=10,'Angaben KH-Standort'!$D$26,"")</f>
        <v/>
      </c>
      <c r="C71" t="str">
        <f>IF(SUM('B2.1'!Z85:AI85)=10,'Angaben KH-Standort'!$D$13,"")</f>
        <v/>
      </c>
      <c r="D71" t="str">
        <f>IF(SUM('B2.1'!$Z85:$AI85)=10,'B2.1'!C85,"")</f>
        <v/>
      </c>
      <c r="E71" t="str">
        <f>IF(SUM('B2.1'!$Z85:$AI85)=10,'B2.1'!D85,"")</f>
        <v/>
      </c>
      <c r="F71" t="str">
        <f>IF(SUM('B2.1'!$Z85:$AI85)=10,'B2.1'!E85,"")</f>
        <v/>
      </c>
      <c r="G71" t="str">
        <f>IF(SUM('B2.1'!$Z85:$AI85)=10,'B2.1'!F85,"")</f>
        <v/>
      </c>
      <c r="H71" t="str">
        <f>IF(SUM('B2.1'!$Z85:$AI85)=10,'B2.1'!G85,"")</f>
        <v/>
      </c>
      <c r="I71" t="str">
        <f>IF(SUM('B2.1'!$Z85:$AI85)=10,'B2.1'!H85,"")</f>
        <v/>
      </c>
      <c r="J71" t="str">
        <f>IF(SUM('B2.1'!$Z85:$AI85)=10,'B2.1'!I85,"")</f>
        <v/>
      </c>
      <c r="K71" t="str">
        <f>IF(SUM('B2.1'!$Z85:$AI85)=10,'B2.1'!J85,"")</f>
        <v/>
      </c>
      <c r="L71" t="str">
        <f>IF(SUM('B2.1'!$Z85:$AI85)=10,'B2.1'!K85,"")</f>
        <v/>
      </c>
      <c r="M71" s="131" t="str">
        <f>IF(SUM('B2.1'!$Z85:$AI85)=10,'B2.1'!L85,"")</f>
        <v/>
      </c>
    </row>
    <row r="72" spans="1:13" x14ac:dyDescent="0.25">
      <c r="A72" t="str">
        <f>IF(SUM('B2.1'!Z86:AI86)=10,'Angaben KH-Standort'!$D$27,"")</f>
        <v/>
      </c>
      <c r="B72" t="str">
        <f>IF(SUM('B2.1'!Z86:AI86)=10,'Angaben KH-Standort'!$D$26,"")</f>
        <v/>
      </c>
      <c r="C72" t="str">
        <f>IF(SUM('B2.1'!Z86:AI86)=10,'Angaben KH-Standort'!$D$13,"")</f>
        <v/>
      </c>
      <c r="D72" t="str">
        <f>IF(SUM('B2.1'!$Z86:$AI86)=10,'B2.1'!C86,"")</f>
        <v/>
      </c>
      <c r="E72" t="str">
        <f>IF(SUM('B2.1'!$Z86:$AI86)=10,'B2.1'!D86,"")</f>
        <v/>
      </c>
      <c r="F72" t="str">
        <f>IF(SUM('B2.1'!$Z86:$AI86)=10,'B2.1'!E86,"")</f>
        <v/>
      </c>
      <c r="G72" t="str">
        <f>IF(SUM('B2.1'!$Z86:$AI86)=10,'B2.1'!F86,"")</f>
        <v/>
      </c>
      <c r="H72" t="str">
        <f>IF(SUM('B2.1'!$Z86:$AI86)=10,'B2.1'!G86,"")</f>
        <v/>
      </c>
      <c r="I72" t="str">
        <f>IF(SUM('B2.1'!$Z86:$AI86)=10,'B2.1'!H86,"")</f>
        <v/>
      </c>
      <c r="J72" t="str">
        <f>IF(SUM('B2.1'!$Z86:$AI86)=10,'B2.1'!I86,"")</f>
        <v/>
      </c>
      <c r="K72" t="str">
        <f>IF(SUM('B2.1'!$Z86:$AI86)=10,'B2.1'!J86,"")</f>
        <v/>
      </c>
      <c r="L72" t="str">
        <f>IF(SUM('B2.1'!$Z86:$AI86)=10,'B2.1'!K86,"")</f>
        <v/>
      </c>
      <c r="M72" s="131" t="str">
        <f>IF(SUM('B2.1'!$Z86:$AI86)=10,'B2.1'!L86,"")</f>
        <v/>
      </c>
    </row>
    <row r="73" spans="1:13" x14ac:dyDescent="0.25">
      <c r="A73" t="str">
        <f>IF(SUM('B2.1'!Z87:AI87)=10,'Angaben KH-Standort'!$D$27,"")</f>
        <v/>
      </c>
      <c r="B73" t="str">
        <f>IF(SUM('B2.1'!Z87:AI87)=10,'Angaben KH-Standort'!$D$26,"")</f>
        <v/>
      </c>
      <c r="C73" t="str">
        <f>IF(SUM('B2.1'!Z87:AI87)=10,'Angaben KH-Standort'!$D$13,"")</f>
        <v/>
      </c>
      <c r="D73" t="str">
        <f>IF(SUM('B2.1'!$Z87:$AI87)=10,'B2.1'!C87,"")</f>
        <v/>
      </c>
      <c r="E73" t="str">
        <f>IF(SUM('B2.1'!$Z87:$AI87)=10,'B2.1'!D87,"")</f>
        <v/>
      </c>
      <c r="F73" t="str">
        <f>IF(SUM('B2.1'!$Z87:$AI87)=10,'B2.1'!E87,"")</f>
        <v/>
      </c>
      <c r="G73" t="str">
        <f>IF(SUM('B2.1'!$Z87:$AI87)=10,'B2.1'!F87,"")</f>
        <v/>
      </c>
      <c r="H73" t="str">
        <f>IF(SUM('B2.1'!$Z87:$AI87)=10,'B2.1'!G87,"")</f>
        <v/>
      </c>
      <c r="I73" t="str">
        <f>IF(SUM('B2.1'!$Z87:$AI87)=10,'B2.1'!H87,"")</f>
        <v/>
      </c>
      <c r="J73" t="str">
        <f>IF(SUM('B2.1'!$Z87:$AI87)=10,'B2.1'!I87,"")</f>
        <v/>
      </c>
      <c r="K73" t="str">
        <f>IF(SUM('B2.1'!$Z87:$AI87)=10,'B2.1'!J87,"")</f>
        <v/>
      </c>
      <c r="L73" t="str">
        <f>IF(SUM('B2.1'!$Z87:$AI87)=10,'B2.1'!K87,"")</f>
        <v/>
      </c>
      <c r="M73" s="131" t="str">
        <f>IF(SUM('B2.1'!$Z87:$AI87)=10,'B2.1'!L87,"")</f>
        <v/>
      </c>
    </row>
    <row r="74" spans="1:13" x14ac:dyDescent="0.25">
      <c r="A74" t="str">
        <f>IF(SUM('B2.1'!Z88:AI88)=10,'Angaben KH-Standort'!$D$27,"")</f>
        <v/>
      </c>
      <c r="B74" t="str">
        <f>IF(SUM('B2.1'!Z88:AI88)=10,'Angaben KH-Standort'!$D$26,"")</f>
        <v/>
      </c>
      <c r="C74" t="str">
        <f>IF(SUM('B2.1'!Z88:AI88)=10,'Angaben KH-Standort'!$D$13,"")</f>
        <v/>
      </c>
      <c r="D74" t="str">
        <f>IF(SUM('B2.1'!$Z88:$AI88)=10,'B2.1'!C88,"")</f>
        <v/>
      </c>
      <c r="E74" t="str">
        <f>IF(SUM('B2.1'!$Z88:$AI88)=10,'B2.1'!D88,"")</f>
        <v/>
      </c>
      <c r="F74" t="str">
        <f>IF(SUM('B2.1'!$Z88:$AI88)=10,'B2.1'!E88,"")</f>
        <v/>
      </c>
      <c r="G74" t="str">
        <f>IF(SUM('B2.1'!$Z88:$AI88)=10,'B2.1'!F88,"")</f>
        <v/>
      </c>
      <c r="H74" t="str">
        <f>IF(SUM('B2.1'!$Z88:$AI88)=10,'B2.1'!G88,"")</f>
        <v/>
      </c>
      <c r="I74" t="str">
        <f>IF(SUM('B2.1'!$Z88:$AI88)=10,'B2.1'!H88,"")</f>
        <v/>
      </c>
      <c r="J74" t="str">
        <f>IF(SUM('B2.1'!$Z88:$AI88)=10,'B2.1'!I88,"")</f>
        <v/>
      </c>
      <c r="K74" t="str">
        <f>IF(SUM('B2.1'!$Z88:$AI88)=10,'B2.1'!J88,"")</f>
        <v/>
      </c>
      <c r="L74" t="str">
        <f>IF(SUM('B2.1'!$Z88:$AI88)=10,'B2.1'!K88,"")</f>
        <v/>
      </c>
      <c r="M74" s="131" t="str">
        <f>IF(SUM('B2.1'!$Z88:$AI88)=10,'B2.1'!L88,"")</f>
        <v/>
      </c>
    </row>
    <row r="75" spans="1:13" x14ac:dyDescent="0.25">
      <c r="A75" t="str">
        <f>IF(SUM('B2.1'!Z89:AI89)=10,'Angaben KH-Standort'!$D$27,"")</f>
        <v/>
      </c>
      <c r="B75" t="str">
        <f>IF(SUM('B2.1'!Z89:AI89)=10,'Angaben KH-Standort'!$D$26,"")</f>
        <v/>
      </c>
      <c r="C75" t="str">
        <f>IF(SUM('B2.1'!Z89:AI89)=10,'Angaben KH-Standort'!$D$13,"")</f>
        <v/>
      </c>
      <c r="D75" t="str">
        <f>IF(SUM('B2.1'!$Z89:$AI89)=10,'B2.1'!C89,"")</f>
        <v/>
      </c>
      <c r="E75" t="str">
        <f>IF(SUM('B2.1'!$Z89:$AI89)=10,'B2.1'!D89,"")</f>
        <v/>
      </c>
      <c r="F75" t="str">
        <f>IF(SUM('B2.1'!$Z89:$AI89)=10,'B2.1'!E89,"")</f>
        <v/>
      </c>
      <c r="G75" t="str">
        <f>IF(SUM('B2.1'!$Z89:$AI89)=10,'B2.1'!F89,"")</f>
        <v/>
      </c>
      <c r="H75" t="str">
        <f>IF(SUM('B2.1'!$Z89:$AI89)=10,'B2.1'!G89,"")</f>
        <v/>
      </c>
      <c r="I75" t="str">
        <f>IF(SUM('B2.1'!$Z89:$AI89)=10,'B2.1'!H89,"")</f>
        <v/>
      </c>
      <c r="J75" t="str">
        <f>IF(SUM('B2.1'!$Z89:$AI89)=10,'B2.1'!I89,"")</f>
        <v/>
      </c>
      <c r="K75" t="str">
        <f>IF(SUM('B2.1'!$Z89:$AI89)=10,'B2.1'!J89,"")</f>
        <v/>
      </c>
      <c r="L75" t="str">
        <f>IF(SUM('B2.1'!$Z89:$AI89)=10,'B2.1'!K89,"")</f>
        <v/>
      </c>
      <c r="M75" s="131" t="str">
        <f>IF(SUM('B2.1'!$Z89:$AI89)=10,'B2.1'!L89,"")</f>
        <v/>
      </c>
    </row>
    <row r="76" spans="1:13" x14ac:dyDescent="0.25">
      <c r="A76" t="str">
        <f>IF(SUM('B2.1'!Z90:AI90)=10,'Angaben KH-Standort'!$D$27,"")</f>
        <v/>
      </c>
      <c r="B76" t="str">
        <f>IF(SUM('B2.1'!Z90:AI90)=10,'Angaben KH-Standort'!$D$26,"")</f>
        <v/>
      </c>
      <c r="C76" t="str">
        <f>IF(SUM('B2.1'!Z90:AI90)=10,'Angaben KH-Standort'!$D$13,"")</f>
        <v/>
      </c>
      <c r="D76" t="str">
        <f>IF(SUM('B2.1'!$Z90:$AI90)=10,'B2.1'!C90,"")</f>
        <v/>
      </c>
      <c r="E76" t="str">
        <f>IF(SUM('B2.1'!$Z90:$AI90)=10,'B2.1'!D90,"")</f>
        <v/>
      </c>
      <c r="F76" t="str">
        <f>IF(SUM('B2.1'!$Z90:$AI90)=10,'B2.1'!E90,"")</f>
        <v/>
      </c>
      <c r="G76" t="str">
        <f>IF(SUM('B2.1'!$Z90:$AI90)=10,'B2.1'!F90,"")</f>
        <v/>
      </c>
      <c r="H76" t="str">
        <f>IF(SUM('B2.1'!$Z90:$AI90)=10,'B2.1'!G90,"")</f>
        <v/>
      </c>
      <c r="I76" t="str">
        <f>IF(SUM('B2.1'!$Z90:$AI90)=10,'B2.1'!H90,"")</f>
        <v/>
      </c>
      <c r="J76" t="str">
        <f>IF(SUM('B2.1'!$Z90:$AI90)=10,'B2.1'!I90,"")</f>
        <v/>
      </c>
      <c r="K76" t="str">
        <f>IF(SUM('B2.1'!$Z90:$AI90)=10,'B2.1'!J90,"")</f>
        <v/>
      </c>
      <c r="L76" t="str">
        <f>IF(SUM('B2.1'!$Z90:$AI90)=10,'B2.1'!K90,"")</f>
        <v/>
      </c>
      <c r="M76" s="131" t="str">
        <f>IF(SUM('B2.1'!$Z90:$AI90)=10,'B2.1'!L90,"")</f>
        <v/>
      </c>
    </row>
    <row r="77" spans="1:13" x14ac:dyDescent="0.25">
      <c r="A77" t="str">
        <f>IF(SUM('B2.1'!Z91:AI91)=10,'Angaben KH-Standort'!$D$27,"")</f>
        <v/>
      </c>
      <c r="B77" t="str">
        <f>IF(SUM('B2.1'!Z91:AI91)=10,'Angaben KH-Standort'!$D$26,"")</f>
        <v/>
      </c>
      <c r="C77" t="str">
        <f>IF(SUM('B2.1'!Z91:AI91)=10,'Angaben KH-Standort'!$D$13,"")</f>
        <v/>
      </c>
      <c r="D77" t="str">
        <f>IF(SUM('B2.1'!$Z91:$AI91)=10,'B2.1'!C91,"")</f>
        <v/>
      </c>
      <c r="E77" t="str">
        <f>IF(SUM('B2.1'!$Z91:$AI91)=10,'B2.1'!D91,"")</f>
        <v/>
      </c>
      <c r="F77" t="str">
        <f>IF(SUM('B2.1'!$Z91:$AI91)=10,'B2.1'!E91,"")</f>
        <v/>
      </c>
      <c r="G77" t="str">
        <f>IF(SUM('B2.1'!$Z91:$AI91)=10,'B2.1'!F91,"")</f>
        <v/>
      </c>
      <c r="H77" t="str">
        <f>IF(SUM('B2.1'!$Z91:$AI91)=10,'B2.1'!G91,"")</f>
        <v/>
      </c>
      <c r="I77" t="str">
        <f>IF(SUM('B2.1'!$Z91:$AI91)=10,'B2.1'!H91,"")</f>
        <v/>
      </c>
      <c r="J77" t="str">
        <f>IF(SUM('B2.1'!$Z91:$AI91)=10,'B2.1'!I91,"")</f>
        <v/>
      </c>
      <c r="K77" t="str">
        <f>IF(SUM('B2.1'!$Z91:$AI91)=10,'B2.1'!J91,"")</f>
        <v/>
      </c>
      <c r="L77" t="str">
        <f>IF(SUM('B2.1'!$Z91:$AI91)=10,'B2.1'!K91,"")</f>
        <v/>
      </c>
      <c r="M77" s="131" t="str">
        <f>IF(SUM('B2.1'!$Z91:$AI91)=10,'B2.1'!L91,"")</f>
        <v/>
      </c>
    </row>
    <row r="78" spans="1:13" x14ac:dyDescent="0.25">
      <c r="A78" t="str">
        <f>IF(SUM('B2.1'!Z92:AI92)=10,'Angaben KH-Standort'!$D$27,"")</f>
        <v/>
      </c>
      <c r="B78" t="str">
        <f>IF(SUM('B2.1'!Z92:AI92)=10,'Angaben KH-Standort'!$D$26,"")</f>
        <v/>
      </c>
      <c r="C78" t="str">
        <f>IF(SUM('B2.1'!Z92:AI92)=10,'Angaben KH-Standort'!$D$13,"")</f>
        <v/>
      </c>
      <c r="D78" t="str">
        <f>IF(SUM('B2.1'!$Z92:$AI92)=10,'B2.1'!C92,"")</f>
        <v/>
      </c>
      <c r="E78" t="str">
        <f>IF(SUM('B2.1'!$Z92:$AI92)=10,'B2.1'!D92,"")</f>
        <v/>
      </c>
      <c r="F78" t="str">
        <f>IF(SUM('B2.1'!$Z92:$AI92)=10,'B2.1'!E92,"")</f>
        <v/>
      </c>
      <c r="G78" t="str">
        <f>IF(SUM('B2.1'!$Z92:$AI92)=10,'B2.1'!F92,"")</f>
        <v/>
      </c>
      <c r="H78" t="str">
        <f>IF(SUM('B2.1'!$Z92:$AI92)=10,'B2.1'!G92,"")</f>
        <v/>
      </c>
      <c r="I78" t="str">
        <f>IF(SUM('B2.1'!$Z92:$AI92)=10,'B2.1'!H92,"")</f>
        <v/>
      </c>
      <c r="J78" t="str">
        <f>IF(SUM('B2.1'!$Z92:$AI92)=10,'B2.1'!I92,"")</f>
        <v/>
      </c>
      <c r="K78" t="str">
        <f>IF(SUM('B2.1'!$Z92:$AI92)=10,'B2.1'!J92,"")</f>
        <v/>
      </c>
      <c r="L78" t="str">
        <f>IF(SUM('B2.1'!$Z92:$AI92)=10,'B2.1'!K92,"")</f>
        <v/>
      </c>
      <c r="M78" s="131" t="str">
        <f>IF(SUM('B2.1'!$Z92:$AI92)=10,'B2.1'!L92,"")</f>
        <v/>
      </c>
    </row>
    <row r="79" spans="1:13" x14ac:dyDescent="0.25">
      <c r="A79" t="str">
        <f>IF(SUM('B2.1'!Z93:AI93)=10,'Angaben KH-Standort'!$D$27,"")</f>
        <v/>
      </c>
      <c r="B79" t="str">
        <f>IF(SUM('B2.1'!Z93:AI93)=10,'Angaben KH-Standort'!$D$26,"")</f>
        <v/>
      </c>
      <c r="C79" t="str">
        <f>IF(SUM('B2.1'!Z93:AI93)=10,'Angaben KH-Standort'!$D$13,"")</f>
        <v/>
      </c>
      <c r="D79" t="str">
        <f>IF(SUM('B2.1'!$Z93:$AI93)=10,'B2.1'!C93,"")</f>
        <v/>
      </c>
      <c r="E79" t="str">
        <f>IF(SUM('B2.1'!$Z93:$AI93)=10,'B2.1'!D93,"")</f>
        <v/>
      </c>
      <c r="F79" t="str">
        <f>IF(SUM('B2.1'!$Z93:$AI93)=10,'B2.1'!E93,"")</f>
        <v/>
      </c>
      <c r="G79" t="str">
        <f>IF(SUM('B2.1'!$Z93:$AI93)=10,'B2.1'!F93,"")</f>
        <v/>
      </c>
      <c r="H79" t="str">
        <f>IF(SUM('B2.1'!$Z93:$AI93)=10,'B2.1'!G93,"")</f>
        <v/>
      </c>
      <c r="I79" t="str">
        <f>IF(SUM('B2.1'!$Z93:$AI93)=10,'B2.1'!H93,"")</f>
        <v/>
      </c>
      <c r="J79" t="str">
        <f>IF(SUM('B2.1'!$Z93:$AI93)=10,'B2.1'!I93,"")</f>
        <v/>
      </c>
      <c r="K79" t="str">
        <f>IF(SUM('B2.1'!$Z93:$AI93)=10,'B2.1'!J93,"")</f>
        <v/>
      </c>
      <c r="L79" t="str">
        <f>IF(SUM('B2.1'!$Z93:$AI93)=10,'B2.1'!K93,"")</f>
        <v/>
      </c>
      <c r="M79" s="131" t="str">
        <f>IF(SUM('B2.1'!$Z93:$AI93)=10,'B2.1'!L93,"")</f>
        <v/>
      </c>
    </row>
    <row r="80" spans="1:13" x14ac:dyDescent="0.25">
      <c r="A80" t="str">
        <f>IF(SUM('B2.1'!Z94:AI94)=10,'Angaben KH-Standort'!$D$27,"")</f>
        <v/>
      </c>
      <c r="B80" t="str">
        <f>IF(SUM('B2.1'!Z94:AI94)=10,'Angaben KH-Standort'!$D$26,"")</f>
        <v/>
      </c>
      <c r="C80" t="str">
        <f>IF(SUM('B2.1'!Z94:AI94)=10,'Angaben KH-Standort'!$D$13,"")</f>
        <v/>
      </c>
      <c r="D80" t="str">
        <f>IF(SUM('B2.1'!$Z94:$AI94)=10,'B2.1'!C94,"")</f>
        <v/>
      </c>
      <c r="E80" t="str">
        <f>IF(SUM('B2.1'!$Z94:$AI94)=10,'B2.1'!D94,"")</f>
        <v/>
      </c>
      <c r="F80" t="str">
        <f>IF(SUM('B2.1'!$Z94:$AI94)=10,'B2.1'!E94,"")</f>
        <v/>
      </c>
      <c r="G80" t="str">
        <f>IF(SUM('B2.1'!$Z94:$AI94)=10,'B2.1'!F94,"")</f>
        <v/>
      </c>
      <c r="H80" t="str">
        <f>IF(SUM('B2.1'!$Z94:$AI94)=10,'B2.1'!G94,"")</f>
        <v/>
      </c>
      <c r="I80" t="str">
        <f>IF(SUM('B2.1'!$Z94:$AI94)=10,'B2.1'!H94,"")</f>
        <v/>
      </c>
      <c r="J80" t="str">
        <f>IF(SUM('B2.1'!$Z94:$AI94)=10,'B2.1'!I94,"")</f>
        <v/>
      </c>
      <c r="K80" t="str">
        <f>IF(SUM('B2.1'!$Z94:$AI94)=10,'B2.1'!J94,"")</f>
        <v/>
      </c>
      <c r="L80" t="str">
        <f>IF(SUM('B2.1'!$Z94:$AI94)=10,'B2.1'!K94,"")</f>
        <v/>
      </c>
      <c r="M80" s="131" t="str">
        <f>IF(SUM('B2.1'!$Z94:$AI94)=10,'B2.1'!L94,"")</f>
        <v/>
      </c>
    </row>
    <row r="81" spans="1:13" x14ac:dyDescent="0.25">
      <c r="A81" t="str">
        <f>IF(SUM('B2.1'!Z95:AI95)=10,'Angaben KH-Standort'!$D$27,"")</f>
        <v/>
      </c>
      <c r="B81" t="str">
        <f>IF(SUM('B2.1'!Z95:AI95)=10,'Angaben KH-Standort'!$D$26,"")</f>
        <v/>
      </c>
      <c r="C81" t="str">
        <f>IF(SUM('B2.1'!Z95:AI95)=10,'Angaben KH-Standort'!$D$13,"")</f>
        <v/>
      </c>
      <c r="D81" t="str">
        <f>IF(SUM('B2.1'!$Z95:$AI95)=10,'B2.1'!C95,"")</f>
        <v/>
      </c>
      <c r="E81" t="str">
        <f>IF(SUM('B2.1'!$Z95:$AI95)=10,'B2.1'!D95,"")</f>
        <v/>
      </c>
      <c r="F81" t="str">
        <f>IF(SUM('B2.1'!$Z95:$AI95)=10,'B2.1'!E95,"")</f>
        <v/>
      </c>
      <c r="G81" t="str">
        <f>IF(SUM('B2.1'!$Z95:$AI95)=10,'B2.1'!F95,"")</f>
        <v/>
      </c>
      <c r="H81" t="str">
        <f>IF(SUM('B2.1'!$Z95:$AI95)=10,'B2.1'!G95,"")</f>
        <v/>
      </c>
      <c r="I81" t="str">
        <f>IF(SUM('B2.1'!$Z95:$AI95)=10,'B2.1'!H95,"")</f>
        <v/>
      </c>
      <c r="J81" t="str">
        <f>IF(SUM('B2.1'!$Z95:$AI95)=10,'B2.1'!I95,"")</f>
        <v/>
      </c>
      <c r="K81" t="str">
        <f>IF(SUM('B2.1'!$Z95:$AI95)=10,'B2.1'!J95,"")</f>
        <v/>
      </c>
      <c r="L81" t="str">
        <f>IF(SUM('B2.1'!$Z95:$AI95)=10,'B2.1'!K95,"")</f>
        <v/>
      </c>
      <c r="M81" s="131" t="str">
        <f>IF(SUM('B2.1'!$Z95:$AI95)=10,'B2.1'!L95,"")</f>
        <v/>
      </c>
    </row>
    <row r="82" spans="1:13" x14ac:dyDescent="0.25">
      <c r="A82" t="str">
        <f>IF(SUM('B2.1'!Z96:AI96)=10,'Angaben KH-Standort'!$D$27,"")</f>
        <v/>
      </c>
      <c r="B82" t="str">
        <f>IF(SUM('B2.1'!Z96:AI96)=10,'Angaben KH-Standort'!$D$26,"")</f>
        <v/>
      </c>
      <c r="C82" t="str">
        <f>IF(SUM('B2.1'!Z96:AI96)=10,'Angaben KH-Standort'!$D$13,"")</f>
        <v/>
      </c>
      <c r="D82" t="str">
        <f>IF(SUM('B2.1'!$Z96:$AI96)=10,'B2.1'!C96,"")</f>
        <v/>
      </c>
      <c r="E82" t="str">
        <f>IF(SUM('B2.1'!$Z96:$AI96)=10,'B2.1'!D96,"")</f>
        <v/>
      </c>
      <c r="F82" t="str">
        <f>IF(SUM('B2.1'!$Z96:$AI96)=10,'B2.1'!E96,"")</f>
        <v/>
      </c>
      <c r="G82" t="str">
        <f>IF(SUM('B2.1'!$Z96:$AI96)=10,'B2.1'!F96,"")</f>
        <v/>
      </c>
      <c r="H82" t="str">
        <f>IF(SUM('B2.1'!$Z96:$AI96)=10,'B2.1'!G96,"")</f>
        <v/>
      </c>
      <c r="I82" t="str">
        <f>IF(SUM('B2.1'!$Z96:$AI96)=10,'B2.1'!H96,"")</f>
        <v/>
      </c>
      <c r="J82" t="str">
        <f>IF(SUM('B2.1'!$Z96:$AI96)=10,'B2.1'!I96,"")</f>
        <v/>
      </c>
      <c r="K82" t="str">
        <f>IF(SUM('B2.1'!$Z96:$AI96)=10,'B2.1'!J96,"")</f>
        <v/>
      </c>
      <c r="L82" t="str">
        <f>IF(SUM('B2.1'!$Z96:$AI96)=10,'B2.1'!K96,"")</f>
        <v/>
      </c>
      <c r="M82" s="131" t="str">
        <f>IF(SUM('B2.1'!$Z96:$AI96)=10,'B2.1'!L96,"")</f>
        <v/>
      </c>
    </row>
    <row r="83" spans="1:13" x14ac:dyDescent="0.25">
      <c r="A83" t="str">
        <f>IF(SUM('B2.1'!Z97:AI97)=10,'Angaben KH-Standort'!$D$27,"")</f>
        <v/>
      </c>
      <c r="B83" t="str">
        <f>IF(SUM('B2.1'!Z97:AI97)=10,'Angaben KH-Standort'!$D$26,"")</f>
        <v/>
      </c>
      <c r="C83" t="str">
        <f>IF(SUM('B2.1'!Z97:AI97)=10,'Angaben KH-Standort'!$D$13,"")</f>
        <v/>
      </c>
      <c r="D83" t="str">
        <f>IF(SUM('B2.1'!$Z97:$AI97)=10,'B2.1'!C97,"")</f>
        <v/>
      </c>
      <c r="E83" t="str">
        <f>IF(SUM('B2.1'!$Z97:$AI97)=10,'B2.1'!D97,"")</f>
        <v/>
      </c>
      <c r="F83" t="str">
        <f>IF(SUM('B2.1'!$Z97:$AI97)=10,'B2.1'!E97,"")</f>
        <v/>
      </c>
      <c r="G83" t="str">
        <f>IF(SUM('B2.1'!$Z97:$AI97)=10,'B2.1'!F97,"")</f>
        <v/>
      </c>
      <c r="H83" t="str">
        <f>IF(SUM('B2.1'!$Z97:$AI97)=10,'B2.1'!G97,"")</f>
        <v/>
      </c>
      <c r="I83" t="str">
        <f>IF(SUM('B2.1'!$Z97:$AI97)=10,'B2.1'!H97,"")</f>
        <v/>
      </c>
      <c r="J83" t="str">
        <f>IF(SUM('B2.1'!$Z97:$AI97)=10,'B2.1'!I97,"")</f>
        <v/>
      </c>
      <c r="K83" t="str">
        <f>IF(SUM('B2.1'!$Z97:$AI97)=10,'B2.1'!J97,"")</f>
        <v/>
      </c>
      <c r="L83" t="str">
        <f>IF(SUM('B2.1'!$Z97:$AI97)=10,'B2.1'!K97,"")</f>
        <v/>
      </c>
      <c r="M83" s="131" t="str">
        <f>IF(SUM('B2.1'!$Z97:$AI97)=10,'B2.1'!L97,"")</f>
        <v/>
      </c>
    </row>
    <row r="84" spans="1:13" x14ac:dyDescent="0.25">
      <c r="A84" t="str">
        <f>IF(SUM('B2.1'!Z98:AI98)=10,'Angaben KH-Standort'!$D$27,"")</f>
        <v/>
      </c>
      <c r="B84" t="str">
        <f>IF(SUM('B2.1'!Z98:AI98)=10,'Angaben KH-Standort'!$D$26,"")</f>
        <v/>
      </c>
      <c r="C84" t="str">
        <f>IF(SUM('B2.1'!Z98:AI98)=10,'Angaben KH-Standort'!$D$13,"")</f>
        <v/>
      </c>
      <c r="D84" t="str">
        <f>IF(SUM('B2.1'!$Z98:$AI98)=10,'B2.1'!C98,"")</f>
        <v/>
      </c>
      <c r="E84" t="str">
        <f>IF(SUM('B2.1'!$Z98:$AI98)=10,'B2.1'!D98,"")</f>
        <v/>
      </c>
      <c r="F84" t="str">
        <f>IF(SUM('B2.1'!$Z98:$AI98)=10,'B2.1'!E98,"")</f>
        <v/>
      </c>
      <c r="G84" t="str">
        <f>IF(SUM('B2.1'!$Z98:$AI98)=10,'B2.1'!F98,"")</f>
        <v/>
      </c>
      <c r="H84" t="str">
        <f>IF(SUM('B2.1'!$Z98:$AI98)=10,'B2.1'!G98,"")</f>
        <v/>
      </c>
      <c r="I84" t="str">
        <f>IF(SUM('B2.1'!$Z98:$AI98)=10,'B2.1'!H98,"")</f>
        <v/>
      </c>
      <c r="J84" t="str">
        <f>IF(SUM('B2.1'!$Z98:$AI98)=10,'B2.1'!I98,"")</f>
        <v/>
      </c>
      <c r="K84" t="str">
        <f>IF(SUM('B2.1'!$Z98:$AI98)=10,'B2.1'!J98,"")</f>
        <v/>
      </c>
      <c r="L84" t="str">
        <f>IF(SUM('B2.1'!$Z98:$AI98)=10,'B2.1'!K98,"")</f>
        <v/>
      </c>
      <c r="M84" s="131" t="str">
        <f>IF(SUM('B2.1'!$Z98:$AI98)=10,'B2.1'!L98,"")</f>
        <v/>
      </c>
    </row>
    <row r="85" spans="1:13" x14ac:dyDescent="0.25">
      <c r="A85" t="str">
        <f>IF(SUM('B2.1'!Z99:AI99)=10,'Angaben KH-Standort'!$D$27,"")</f>
        <v/>
      </c>
      <c r="B85" t="str">
        <f>IF(SUM('B2.1'!Z99:AI99)=10,'Angaben KH-Standort'!$D$26,"")</f>
        <v/>
      </c>
      <c r="C85" t="str">
        <f>IF(SUM('B2.1'!Z99:AI99)=10,'Angaben KH-Standort'!$D$13,"")</f>
        <v/>
      </c>
      <c r="D85" t="str">
        <f>IF(SUM('B2.1'!$Z99:$AI99)=10,'B2.1'!C99,"")</f>
        <v/>
      </c>
      <c r="E85" t="str">
        <f>IF(SUM('B2.1'!$Z99:$AI99)=10,'B2.1'!D99,"")</f>
        <v/>
      </c>
      <c r="F85" t="str">
        <f>IF(SUM('B2.1'!$Z99:$AI99)=10,'B2.1'!E99,"")</f>
        <v/>
      </c>
      <c r="G85" t="str">
        <f>IF(SUM('B2.1'!$Z99:$AI99)=10,'B2.1'!F99,"")</f>
        <v/>
      </c>
      <c r="H85" t="str">
        <f>IF(SUM('B2.1'!$Z99:$AI99)=10,'B2.1'!G99,"")</f>
        <v/>
      </c>
      <c r="I85" t="str">
        <f>IF(SUM('B2.1'!$Z99:$AI99)=10,'B2.1'!H99,"")</f>
        <v/>
      </c>
      <c r="J85" t="str">
        <f>IF(SUM('B2.1'!$Z99:$AI99)=10,'B2.1'!I99,"")</f>
        <v/>
      </c>
      <c r="K85" t="str">
        <f>IF(SUM('B2.1'!$Z99:$AI99)=10,'B2.1'!J99,"")</f>
        <v/>
      </c>
      <c r="L85" t="str">
        <f>IF(SUM('B2.1'!$Z99:$AI99)=10,'B2.1'!K99,"")</f>
        <v/>
      </c>
      <c r="M85" s="131" t="str">
        <f>IF(SUM('B2.1'!$Z99:$AI99)=10,'B2.1'!L99,"")</f>
        <v/>
      </c>
    </row>
    <row r="86" spans="1:13" x14ac:dyDescent="0.25">
      <c r="A86" t="str">
        <f>IF(SUM('B2.1'!Z100:AI100)=10,'Angaben KH-Standort'!$D$27,"")</f>
        <v/>
      </c>
      <c r="B86" t="str">
        <f>IF(SUM('B2.1'!Z100:AI100)=10,'Angaben KH-Standort'!$D$26,"")</f>
        <v/>
      </c>
      <c r="C86" t="str">
        <f>IF(SUM('B2.1'!Z100:AI100)=10,'Angaben KH-Standort'!$D$13,"")</f>
        <v/>
      </c>
      <c r="D86" t="str">
        <f>IF(SUM('B2.1'!$Z100:$AI100)=10,'B2.1'!C100,"")</f>
        <v/>
      </c>
      <c r="E86" t="str">
        <f>IF(SUM('B2.1'!$Z100:$AI100)=10,'B2.1'!D100,"")</f>
        <v/>
      </c>
      <c r="F86" t="str">
        <f>IF(SUM('B2.1'!$Z100:$AI100)=10,'B2.1'!E100,"")</f>
        <v/>
      </c>
      <c r="G86" t="str">
        <f>IF(SUM('B2.1'!$Z100:$AI100)=10,'B2.1'!F100,"")</f>
        <v/>
      </c>
      <c r="H86" t="str">
        <f>IF(SUM('B2.1'!$Z100:$AI100)=10,'B2.1'!G100,"")</f>
        <v/>
      </c>
      <c r="I86" t="str">
        <f>IF(SUM('B2.1'!$Z100:$AI100)=10,'B2.1'!H100,"")</f>
        <v/>
      </c>
      <c r="J86" t="str">
        <f>IF(SUM('B2.1'!$Z100:$AI100)=10,'B2.1'!I100,"")</f>
        <v/>
      </c>
      <c r="K86" t="str">
        <f>IF(SUM('B2.1'!$Z100:$AI100)=10,'B2.1'!J100,"")</f>
        <v/>
      </c>
      <c r="L86" t="str">
        <f>IF(SUM('B2.1'!$Z100:$AI100)=10,'B2.1'!K100,"")</f>
        <v/>
      </c>
      <c r="M86" s="131" t="str">
        <f>IF(SUM('B2.1'!$Z100:$AI100)=10,'B2.1'!L100,"")</f>
        <v/>
      </c>
    </row>
    <row r="87" spans="1:13" x14ac:dyDescent="0.25">
      <c r="A87" t="str">
        <f>IF(SUM('B2.1'!Z101:AI101)=10,'Angaben KH-Standort'!$D$27,"")</f>
        <v/>
      </c>
      <c r="B87" t="str">
        <f>IF(SUM('B2.1'!Z101:AI101)=10,'Angaben KH-Standort'!$D$26,"")</f>
        <v/>
      </c>
      <c r="C87" t="str">
        <f>IF(SUM('B2.1'!Z101:AI101)=10,'Angaben KH-Standort'!$D$13,"")</f>
        <v/>
      </c>
      <c r="D87" t="str">
        <f>IF(SUM('B2.1'!$Z101:$AI101)=10,'B2.1'!C101,"")</f>
        <v/>
      </c>
      <c r="E87" t="str">
        <f>IF(SUM('B2.1'!$Z101:$AI101)=10,'B2.1'!D101,"")</f>
        <v/>
      </c>
      <c r="F87" t="str">
        <f>IF(SUM('B2.1'!$Z101:$AI101)=10,'B2.1'!E101,"")</f>
        <v/>
      </c>
      <c r="G87" t="str">
        <f>IF(SUM('B2.1'!$Z101:$AI101)=10,'B2.1'!F101,"")</f>
        <v/>
      </c>
      <c r="H87" t="str">
        <f>IF(SUM('B2.1'!$Z101:$AI101)=10,'B2.1'!G101,"")</f>
        <v/>
      </c>
      <c r="I87" t="str">
        <f>IF(SUM('B2.1'!$Z101:$AI101)=10,'B2.1'!H101,"")</f>
        <v/>
      </c>
      <c r="J87" t="str">
        <f>IF(SUM('B2.1'!$Z101:$AI101)=10,'B2.1'!I101,"")</f>
        <v/>
      </c>
      <c r="K87" t="str">
        <f>IF(SUM('B2.1'!$Z101:$AI101)=10,'B2.1'!J101,"")</f>
        <v/>
      </c>
      <c r="L87" t="str">
        <f>IF(SUM('B2.1'!$Z101:$AI101)=10,'B2.1'!K101,"")</f>
        <v/>
      </c>
      <c r="M87" s="131" t="str">
        <f>IF(SUM('B2.1'!$Z101:$AI101)=10,'B2.1'!L101,"")</f>
        <v/>
      </c>
    </row>
    <row r="88" spans="1:13" x14ac:dyDescent="0.25">
      <c r="A88" t="str">
        <f>IF(SUM('B2.1'!Z102:AI102)=10,'Angaben KH-Standort'!$D$27,"")</f>
        <v/>
      </c>
      <c r="B88" t="str">
        <f>IF(SUM('B2.1'!Z102:AI102)=10,'Angaben KH-Standort'!$D$26,"")</f>
        <v/>
      </c>
      <c r="C88" t="str">
        <f>IF(SUM('B2.1'!Z102:AI102)=10,'Angaben KH-Standort'!$D$13,"")</f>
        <v/>
      </c>
      <c r="D88" t="str">
        <f>IF(SUM('B2.1'!$Z102:$AI102)=10,'B2.1'!C102,"")</f>
        <v/>
      </c>
      <c r="E88" t="str">
        <f>IF(SUM('B2.1'!$Z102:$AI102)=10,'B2.1'!D102,"")</f>
        <v/>
      </c>
      <c r="F88" t="str">
        <f>IF(SUM('B2.1'!$Z102:$AI102)=10,'B2.1'!E102,"")</f>
        <v/>
      </c>
      <c r="G88" t="str">
        <f>IF(SUM('B2.1'!$Z102:$AI102)=10,'B2.1'!F102,"")</f>
        <v/>
      </c>
      <c r="H88" t="str">
        <f>IF(SUM('B2.1'!$Z102:$AI102)=10,'B2.1'!G102,"")</f>
        <v/>
      </c>
      <c r="I88" t="str">
        <f>IF(SUM('B2.1'!$Z102:$AI102)=10,'B2.1'!H102,"")</f>
        <v/>
      </c>
      <c r="J88" t="str">
        <f>IF(SUM('B2.1'!$Z102:$AI102)=10,'B2.1'!I102,"")</f>
        <v/>
      </c>
      <c r="K88" t="str">
        <f>IF(SUM('B2.1'!$Z102:$AI102)=10,'B2.1'!J102,"")</f>
        <v/>
      </c>
      <c r="L88" t="str">
        <f>IF(SUM('B2.1'!$Z102:$AI102)=10,'B2.1'!K102,"")</f>
        <v/>
      </c>
      <c r="M88" s="131" t="str">
        <f>IF(SUM('B2.1'!$Z102:$AI102)=10,'B2.1'!L102,"")</f>
        <v/>
      </c>
    </row>
    <row r="89" spans="1:13" x14ac:dyDescent="0.25">
      <c r="A89" t="str">
        <f>IF(SUM('B2.1'!Z103:AI103)=10,'Angaben KH-Standort'!$D$27,"")</f>
        <v/>
      </c>
      <c r="B89" t="str">
        <f>IF(SUM('B2.1'!Z103:AI103)=10,'Angaben KH-Standort'!$D$26,"")</f>
        <v/>
      </c>
      <c r="C89" t="str">
        <f>IF(SUM('B2.1'!Z103:AI103)=10,'Angaben KH-Standort'!$D$13,"")</f>
        <v/>
      </c>
      <c r="D89" t="str">
        <f>IF(SUM('B2.1'!$Z103:$AI103)=10,'B2.1'!C103,"")</f>
        <v/>
      </c>
      <c r="E89" t="str">
        <f>IF(SUM('B2.1'!$Z103:$AI103)=10,'B2.1'!D103,"")</f>
        <v/>
      </c>
      <c r="F89" t="str">
        <f>IF(SUM('B2.1'!$Z103:$AI103)=10,'B2.1'!E103,"")</f>
        <v/>
      </c>
      <c r="G89" t="str">
        <f>IF(SUM('B2.1'!$Z103:$AI103)=10,'B2.1'!F103,"")</f>
        <v/>
      </c>
      <c r="H89" t="str">
        <f>IF(SUM('B2.1'!$Z103:$AI103)=10,'B2.1'!G103,"")</f>
        <v/>
      </c>
      <c r="I89" t="str">
        <f>IF(SUM('B2.1'!$Z103:$AI103)=10,'B2.1'!H103,"")</f>
        <v/>
      </c>
      <c r="J89" t="str">
        <f>IF(SUM('B2.1'!$Z103:$AI103)=10,'B2.1'!I103,"")</f>
        <v/>
      </c>
      <c r="K89" t="str">
        <f>IF(SUM('B2.1'!$Z103:$AI103)=10,'B2.1'!J103,"")</f>
        <v/>
      </c>
      <c r="L89" t="str">
        <f>IF(SUM('B2.1'!$Z103:$AI103)=10,'B2.1'!K103,"")</f>
        <v/>
      </c>
      <c r="M89" s="131" t="str">
        <f>IF(SUM('B2.1'!$Z103:$AI103)=10,'B2.1'!L103,"")</f>
        <v/>
      </c>
    </row>
    <row r="90" spans="1:13" x14ac:dyDescent="0.25">
      <c r="A90" t="str">
        <f>IF(SUM('B2.1'!Z104:AI104)=10,'Angaben KH-Standort'!$D$27,"")</f>
        <v/>
      </c>
      <c r="B90" t="str">
        <f>IF(SUM('B2.1'!Z104:AI104)=10,'Angaben KH-Standort'!$D$26,"")</f>
        <v/>
      </c>
      <c r="C90" t="str">
        <f>IF(SUM('B2.1'!Z104:AI104)=10,'Angaben KH-Standort'!$D$13,"")</f>
        <v/>
      </c>
      <c r="D90" t="str">
        <f>IF(SUM('B2.1'!$Z104:$AI104)=10,'B2.1'!C104,"")</f>
        <v/>
      </c>
      <c r="E90" t="str">
        <f>IF(SUM('B2.1'!$Z104:$AI104)=10,'B2.1'!D104,"")</f>
        <v/>
      </c>
      <c r="F90" t="str">
        <f>IF(SUM('B2.1'!$Z104:$AI104)=10,'B2.1'!E104,"")</f>
        <v/>
      </c>
      <c r="G90" t="str">
        <f>IF(SUM('B2.1'!$Z104:$AI104)=10,'B2.1'!F104,"")</f>
        <v/>
      </c>
      <c r="H90" t="str">
        <f>IF(SUM('B2.1'!$Z104:$AI104)=10,'B2.1'!G104,"")</f>
        <v/>
      </c>
      <c r="I90" t="str">
        <f>IF(SUM('B2.1'!$Z104:$AI104)=10,'B2.1'!H104,"")</f>
        <v/>
      </c>
      <c r="J90" t="str">
        <f>IF(SUM('B2.1'!$Z104:$AI104)=10,'B2.1'!I104,"")</f>
        <v/>
      </c>
      <c r="K90" t="str">
        <f>IF(SUM('B2.1'!$Z104:$AI104)=10,'B2.1'!J104,"")</f>
        <v/>
      </c>
      <c r="L90" t="str">
        <f>IF(SUM('B2.1'!$Z104:$AI104)=10,'B2.1'!K104,"")</f>
        <v/>
      </c>
      <c r="M90" s="131" t="str">
        <f>IF(SUM('B2.1'!$Z104:$AI104)=10,'B2.1'!L104,"")</f>
        <v/>
      </c>
    </row>
    <row r="91" spans="1:13" x14ac:dyDescent="0.25">
      <c r="A91" t="str">
        <f>IF(SUM('B2.1'!Z105:AI105)=10,'Angaben KH-Standort'!$D$27,"")</f>
        <v/>
      </c>
      <c r="B91" t="str">
        <f>IF(SUM('B2.1'!Z105:AI105)=10,'Angaben KH-Standort'!$D$26,"")</f>
        <v/>
      </c>
      <c r="C91" t="str">
        <f>IF(SUM('B2.1'!Z105:AI105)=10,'Angaben KH-Standort'!$D$13,"")</f>
        <v/>
      </c>
      <c r="D91" t="str">
        <f>IF(SUM('B2.1'!$Z105:$AI105)=10,'B2.1'!C105,"")</f>
        <v/>
      </c>
      <c r="E91" t="str">
        <f>IF(SUM('B2.1'!$Z105:$AI105)=10,'B2.1'!D105,"")</f>
        <v/>
      </c>
      <c r="F91" t="str">
        <f>IF(SUM('B2.1'!$Z105:$AI105)=10,'B2.1'!E105,"")</f>
        <v/>
      </c>
      <c r="G91" t="str">
        <f>IF(SUM('B2.1'!$Z105:$AI105)=10,'B2.1'!F105,"")</f>
        <v/>
      </c>
      <c r="H91" t="str">
        <f>IF(SUM('B2.1'!$Z105:$AI105)=10,'B2.1'!G105,"")</f>
        <v/>
      </c>
      <c r="I91" t="str">
        <f>IF(SUM('B2.1'!$Z105:$AI105)=10,'B2.1'!H105,"")</f>
        <v/>
      </c>
      <c r="J91" t="str">
        <f>IF(SUM('B2.1'!$Z105:$AI105)=10,'B2.1'!I105,"")</f>
        <v/>
      </c>
      <c r="K91" t="str">
        <f>IF(SUM('B2.1'!$Z105:$AI105)=10,'B2.1'!J105,"")</f>
        <v/>
      </c>
      <c r="L91" t="str">
        <f>IF(SUM('B2.1'!$Z105:$AI105)=10,'B2.1'!K105,"")</f>
        <v/>
      </c>
      <c r="M91" s="131" t="str">
        <f>IF(SUM('B2.1'!$Z105:$AI105)=10,'B2.1'!L105,"")</f>
        <v/>
      </c>
    </row>
    <row r="92" spans="1:13" x14ac:dyDescent="0.25">
      <c r="A92" t="str">
        <f>IF(SUM('B2.1'!Z106:AI106)=10,'Angaben KH-Standort'!$D$27,"")</f>
        <v/>
      </c>
      <c r="B92" t="str">
        <f>IF(SUM('B2.1'!Z106:AI106)=10,'Angaben KH-Standort'!$D$26,"")</f>
        <v/>
      </c>
      <c r="C92" t="str">
        <f>IF(SUM('B2.1'!Z106:AI106)=10,'Angaben KH-Standort'!$D$13,"")</f>
        <v/>
      </c>
      <c r="D92" t="str">
        <f>IF(SUM('B2.1'!$Z106:$AI106)=10,'B2.1'!C106,"")</f>
        <v/>
      </c>
      <c r="E92" t="str">
        <f>IF(SUM('B2.1'!$Z106:$AI106)=10,'B2.1'!D106,"")</f>
        <v/>
      </c>
      <c r="F92" t="str">
        <f>IF(SUM('B2.1'!$Z106:$AI106)=10,'B2.1'!E106,"")</f>
        <v/>
      </c>
      <c r="G92" t="str">
        <f>IF(SUM('B2.1'!$Z106:$AI106)=10,'B2.1'!F106,"")</f>
        <v/>
      </c>
      <c r="H92" t="str">
        <f>IF(SUM('B2.1'!$Z106:$AI106)=10,'B2.1'!G106,"")</f>
        <v/>
      </c>
      <c r="I92" t="str">
        <f>IF(SUM('B2.1'!$Z106:$AI106)=10,'B2.1'!H106,"")</f>
        <v/>
      </c>
      <c r="J92" t="str">
        <f>IF(SUM('B2.1'!$Z106:$AI106)=10,'B2.1'!I106,"")</f>
        <v/>
      </c>
      <c r="K92" t="str">
        <f>IF(SUM('B2.1'!$Z106:$AI106)=10,'B2.1'!J106,"")</f>
        <v/>
      </c>
      <c r="L92" t="str">
        <f>IF(SUM('B2.1'!$Z106:$AI106)=10,'B2.1'!K106,"")</f>
        <v/>
      </c>
      <c r="M92" s="131" t="str">
        <f>IF(SUM('B2.1'!$Z106:$AI106)=10,'B2.1'!L106,"")</f>
        <v/>
      </c>
    </row>
    <row r="93" spans="1:13" x14ac:dyDescent="0.25">
      <c r="A93" t="str">
        <f>IF(SUM('B2.1'!Z107:AI107)=10,'Angaben KH-Standort'!$D$27,"")</f>
        <v/>
      </c>
      <c r="B93" t="str">
        <f>IF(SUM('B2.1'!Z107:AI107)=10,'Angaben KH-Standort'!$D$26,"")</f>
        <v/>
      </c>
      <c r="C93" t="str">
        <f>IF(SUM('B2.1'!Z107:AI107)=10,'Angaben KH-Standort'!$D$13,"")</f>
        <v/>
      </c>
      <c r="D93" t="str">
        <f>IF(SUM('B2.1'!$Z107:$AI107)=10,'B2.1'!C107,"")</f>
        <v/>
      </c>
      <c r="E93" t="str">
        <f>IF(SUM('B2.1'!$Z107:$AI107)=10,'B2.1'!D107,"")</f>
        <v/>
      </c>
      <c r="F93" t="str">
        <f>IF(SUM('B2.1'!$Z107:$AI107)=10,'B2.1'!E107,"")</f>
        <v/>
      </c>
      <c r="G93" t="str">
        <f>IF(SUM('B2.1'!$Z107:$AI107)=10,'B2.1'!F107,"")</f>
        <v/>
      </c>
      <c r="H93" t="str">
        <f>IF(SUM('B2.1'!$Z107:$AI107)=10,'B2.1'!G107,"")</f>
        <v/>
      </c>
      <c r="I93" t="str">
        <f>IF(SUM('B2.1'!$Z107:$AI107)=10,'B2.1'!H107,"")</f>
        <v/>
      </c>
      <c r="J93" t="str">
        <f>IF(SUM('B2.1'!$Z107:$AI107)=10,'B2.1'!I107,"")</f>
        <v/>
      </c>
      <c r="K93" t="str">
        <f>IF(SUM('B2.1'!$Z107:$AI107)=10,'B2.1'!J107,"")</f>
        <v/>
      </c>
      <c r="L93" t="str">
        <f>IF(SUM('B2.1'!$Z107:$AI107)=10,'B2.1'!K107,"")</f>
        <v/>
      </c>
      <c r="M93" s="131" t="str">
        <f>IF(SUM('B2.1'!$Z107:$AI107)=10,'B2.1'!L107,"")</f>
        <v/>
      </c>
    </row>
    <row r="94" spans="1:13" x14ac:dyDescent="0.25">
      <c r="A94" t="str">
        <f>IF(SUM('B2.1'!Z108:AI108)=10,'Angaben KH-Standort'!$D$27,"")</f>
        <v/>
      </c>
      <c r="B94" t="str">
        <f>IF(SUM('B2.1'!Z108:AI108)=10,'Angaben KH-Standort'!$D$26,"")</f>
        <v/>
      </c>
      <c r="C94" t="str">
        <f>IF(SUM('B2.1'!Z108:AI108)=10,'Angaben KH-Standort'!$D$13,"")</f>
        <v/>
      </c>
      <c r="D94" t="str">
        <f>IF(SUM('B2.1'!$Z108:$AI108)=10,'B2.1'!C108,"")</f>
        <v/>
      </c>
      <c r="E94" t="str">
        <f>IF(SUM('B2.1'!$Z108:$AI108)=10,'B2.1'!D108,"")</f>
        <v/>
      </c>
      <c r="F94" t="str">
        <f>IF(SUM('B2.1'!$Z108:$AI108)=10,'B2.1'!E108,"")</f>
        <v/>
      </c>
      <c r="G94" t="str">
        <f>IF(SUM('B2.1'!$Z108:$AI108)=10,'B2.1'!F108,"")</f>
        <v/>
      </c>
      <c r="H94" t="str">
        <f>IF(SUM('B2.1'!$Z108:$AI108)=10,'B2.1'!G108,"")</f>
        <v/>
      </c>
      <c r="I94" t="str">
        <f>IF(SUM('B2.1'!$Z108:$AI108)=10,'B2.1'!H108,"")</f>
        <v/>
      </c>
      <c r="J94" t="str">
        <f>IF(SUM('B2.1'!$Z108:$AI108)=10,'B2.1'!I108,"")</f>
        <v/>
      </c>
      <c r="K94" t="str">
        <f>IF(SUM('B2.1'!$Z108:$AI108)=10,'B2.1'!J108,"")</f>
        <v/>
      </c>
      <c r="L94" t="str">
        <f>IF(SUM('B2.1'!$Z108:$AI108)=10,'B2.1'!K108,"")</f>
        <v/>
      </c>
      <c r="M94" s="131" t="str">
        <f>IF(SUM('B2.1'!$Z108:$AI108)=10,'B2.1'!L108,"")</f>
        <v/>
      </c>
    </row>
    <row r="95" spans="1:13" x14ac:dyDescent="0.25">
      <c r="A95" t="str">
        <f>IF(SUM('B2.1'!Z109:AI109)=10,'Angaben KH-Standort'!$D$27,"")</f>
        <v/>
      </c>
      <c r="B95" t="str">
        <f>IF(SUM('B2.1'!Z109:AI109)=10,'Angaben KH-Standort'!$D$26,"")</f>
        <v/>
      </c>
      <c r="C95" t="str">
        <f>IF(SUM('B2.1'!Z109:AI109)=10,'Angaben KH-Standort'!$D$13,"")</f>
        <v/>
      </c>
      <c r="D95" t="str">
        <f>IF(SUM('B2.1'!$Z109:$AI109)=10,'B2.1'!C109,"")</f>
        <v/>
      </c>
      <c r="E95" t="str">
        <f>IF(SUM('B2.1'!$Z109:$AI109)=10,'B2.1'!D109,"")</f>
        <v/>
      </c>
      <c r="F95" t="str">
        <f>IF(SUM('B2.1'!$Z109:$AI109)=10,'B2.1'!E109,"")</f>
        <v/>
      </c>
      <c r="G95" t="str">
        <f>IF(SUM('B2.1'!$Z109:$AI109)=10,'B2.1'!F109,"")</f>
        <v/>
      </c>
      <c r="H95" t="str">
        <f>IF(SUM('B2.1'!$Z109:$AI109)=10,'B2.1'!G109,"")</f>
        <v/>
      </c>
      <c r="I95" t="str">
        <f>IF(SUM('B2.1'!$Z109:$AI109)=10,'B2.1'!H109,"")</f>
        <v/>
      </c>
      <c r="J95" t="str">
        <f>IF(SUM('B2.1'!$Z109:$AI109)=10,'B2.1'!I109,"")</f>
        <v/>
      </c>
      <c r="K95" t="str">
        <f>IF(SUM('B2.1'!$Z109:$AI109)=10,'B2.1'!J109,"")</f>
        <v/>
      </c>
      <c r="L95" t="str">
        <f>IF(SUM('B2.1'!$Z109:$AI109)=10,'B2.1'!K109,"")</f>
        <v/>
      </c>
      <c r="M95" s="131" t="str">
        <f>IF(SUM('B2.1'!$Z109:$AI109)=10,'B2.1'!L109,"")</f>
        <v/>
      </c>
    </row>
    <row r="96" spans="1:13" x14ac:dyDescent="0.25">
      <c r="A96" t="str">
        <f>IF(SUM('B2.1'!Z110:AI110)=10,'Angaben KH-Standort'!$D$27,"")</f>
        <v/>
      </c>
      <c r="B96" t="str">
        <f>IF(SUM('B2.1'!Z110:AI110)=10,'Angaben KH-Standort'!$D$26,"")</f>
        <v/>
      </c>
      <c r="C96" t="str">
        <f>IF(SUM('B2.1'!Z110:AI110)=10,'Angaben KH-Standort'!$D$13,"")</f>
        <v/>
      </c>
      <c r="D96" t="str">
        <f>IF(SUM('B2.1'!$Z110:$AI110)=10,'B2.1'!C110,"")</f>
        <v/>
      </c>
      <c r="E96" t="str">
        <f>IF(SUM('B2.1'!$Z110:$AI110)=10,'B2.1'!D110,"")</f>
        <v/>
      </c>
      <c r="F96" t="str">
        <f>IF(SUM('B2.1'!$Z110:$AI110)=10,'B2.1'!E110,"")</f>
        <v/>
      </c>
      <c r="G96" t="str">
        <f>IF(SUM('B2.1'!$Z110:$AI110)=10,'B2.1'!F110,"")</f>
        <v/>
      </c>
      <c r="H96" t="str">
        <f>IF(SUM('B2.1'!$Z110:$AI110)=10,'B2.1'!G110,"")</f>
        <v/>
      </c>
      <c r="I96" t="str">
        <f>IF(SUM('B2.1'!$Z110:$AI110)=10,'B2.1'!H110,"")</f>
        <v/>
      </c>
      <c r="J96" t="str">
        <f>IF(SUM('B2.1'!$Z110:$AI110)=10,'B2.1'!I110,"")</f>
        <v/>
      </c>
      <c r="K96" t="str">
        <f>IF(SUM('B2.1'!$Z110:$AI110)=10,'B2.1'!J110,"")</f>
        <v/>
      </c>
      <c r="L96" t="str">
        <f>IF(SUM('B2.1'!$Z110:$AI110)=10,'B2.1'!K110,"")</f>
        <v/>
      </c>
      <c r="M96" s="131" t="str">
        <f>IF(SUM('B2.1'!$Z110:$AI110)=10,'B2.1'!L110,"")</f>
        <v/>
      </c>
    </row>
    <row r="97" spans="1:13" x14ac:dyDescent="0.25">
      <c r="A97" t="str">
        <f>IF(SUM('B2.1'!Z111:AI111)=10,'Angaben KH-Standort'!$D$27,"")</f>
        <v/>
      </c>
      <c r="B97" t="str">
        <f>IF(SUM('B2.1'!Z111:AI111)=10,'Angaben KH-Standort'!$D$26,"")</f>
        <v/>
      </c>
      <c r="C97" t="str">
        <f>IF(SUM('B2.1'!Z111:AI111)=10,'Angaben KH-Standort'!$D$13,"")</f>
        <v/>
      </c>
      <c r="D97" t="str">
        <f>IF(SUM('B2.1'!$Z111:$AI111)=10,'B2.1'!C111,"")</f>
        <v/>
      </c>
      <c r="E97" t="str">
        <f>IF(SUM('B2.1'!$Z111:$AI111)=10,'B2.1'!D111,"")</f>
        <v/>
      </c>
      <c r="F97" t="str">
        <f>IF(SUM('B2.1'!$Z111:$AI111)=10,'B2.1'!E111,"")</f>
        <v/>
      </c>
      <c r="G97" t="str">
        <f>IF(SUM('B2.1'!$Z111:$AI111)=10,'B2.1'!F111,"")</f>
        <v/>
      </c>
      <c r="H97" t="str">
        <f>IF(SUM('B2.1'!$Z111:$AI111)=10,'B2.1'!G111,"")</f>
        <v/>
      </c>
      <c r="I97" t="str">
        <f>IF(SUM('B2.1'!$Z111:$AI111)=10,'B2.1'!H111,"")</f>
        <v/>
      </c>
      <c r="J97" t="str">
        <f>IF(SUM('B2.1'!$Z111:$AI111)=10,'B2.1'!I111,"")</f>
        <v/>
      </c>
      <c r="K97" t="str">
        <f>IF(SUM('B2.1'!$Z111:$AI111)=10,'B2.1'!J111,"")</f>
        <v/>
      </c>
      <c r="L97" t="str">
        <f>IF(SUM('B2.1'!$Z111:$AI111)=10,'B2.1'!K111,"")</f>
        <v/>
      </c>
      <c r="M97" s="131" t="str">
        <f>IF(SUM('B2.1'!$Z111:$AI111)=10,'B2.1'!L111,"")</f>
        <v/>
      </c>
    </row>
    <row r="98" spans="1:13" x14ac:dyDescent="0.25">
      <c r="A98" t="str">
        <f>IF(SUM('B2.1'!Z112:AI112)=10,'Angaben KH-Standort'!$D$27,"")</f>
        <v/>
      </c>
      <c r="B98" t="str">
        <f>IF(SUM('B2.1'!Z112:AI112)=10,'Angaben KH-Standort'!$D$26,"")</f>
        <v/>
      </c>
      <c r="C98" t="str">
        <f>IF(SUM('B2.1'!Z112:AI112)=10,'Angaben KH-Standort'!$D$13,"")</f>
        <v/>
      </c>
      <c r="D98" t="str">
        <f>IF(SUM('B2.1'!$Z112:$AI112)=10,'B2.1'!C112,"")</f>
        <v/>
      </c>
      <c r="E98" t="str">
        <f>IF(SUM('B2.1'!$Z112:$AI112)=10,'B2.1'!D112,"")</f>
        <v/>
      </c>
      <c r="F98" t="str">
        <f>IF(SUM('B2.1'!$Z112:$AI112)=10,'B2.1'!E112,"")</f>
        <v/>
      </c>
      <c r="G98" t="str">
        <f>IF(SUM('B2.1'!$Z112:$AI112)=10,'B2.1'!F112,"")</f>
        <v/>
      </c>
      <c r="H98" t="str">
        <f>IF(SUM('B2.1'!$Z112:$AI112)=10,'B2.1'!G112,"")</f>
        <v/>
      </c>
      <c r="I98" t="str">
        <f>IF(SUM('B2.1'!$Z112:$AI112)=10,'B2.1'!H112,"")</f>
        <v/>
      </c>
      <c r="J98" t="str">
        <f>IF(SUM('B2.1'!$Z112:$AI112)=10,'B2.1'!I112,"")</f>
        <v/>
      </c>
      <c r="K98" t="str">
        <f>IF(SUM('B2.1'!$Z112:$AI112)=10,'B2.1'!J112,"")</f>
        <v/>
      </c>
      <c r="L98" t="str">
        <f>IF(SUM('B2.1'!$Z112:$AI112)=10,'B2.1'!K112,"")</f>
        <v/>
      </c>
      <c r="M98" s="131" t="str">
        <f>IF(SUM('B2.1'!$Z112:$AI112)=10,'B2.1'!L112,"")</f>
        <v/>
      </c>
    </row>
    <row r="99" spans="1:13" x14ac:dyDescent="0.25">
      <c r="A99" t="str">
        <f>IF(SUM('B2.1'!Z113:AI113)=10,'Angaben KH-Standort'!$D$27,"")</f>
        <v/>
      </c>
      <c r="B99" t="str">
        <f>IF(SUM('B2.1'!Z113:AI113)=10,'Angaben KH-Standort'!$D$26,"")</f>
        <v/>
      </c>
      <c r="C99" t="str">
        <f>IF(SUM('B2.1'!Z113:AI113)=10,'Angaben KH-Standort'!$D$13,"")</f>
        <v/>
      </c>
      <c r="D99" t="str">
        <f>IF(SUM('B2.1'!$Z113:$AI113)=10,'B2.1'!C113,"")</f>
        <v/>
      </c>
      <c r="E99" t="str">
        <f>IF(SUM('B2.1'!$Z113:$AI113)=10,'B2.1'!D113,"")</f>
        <v/>
      </c>
      <c r="F99" t="str">
        <f>IF(SUM('B2.1'!$Z113:$AI113)=10,'B2.1'!E113,"")</f>
        <v/>
      </c>
      <c r="G99" t="str">
        <f>IF(SUM('B2.1'!$Z113:$AI113)=10,'B2.1'!F113,"")</f>
        <v/>
      </c>
      <c r="H99" t="str">
        <f>IF(SUM('B2.1'!$Z113:$AI113)=10,'B2.1'!G113,"")</f>
        <v/>
      </c>
      <c r="I99" t="str">
        <f>IF(SUM('B2.1'!$Z113:$AI113)=10,'B2.1'!H113,"")</f>
        <v/>
      </c>
      <c r="J99" t="str">
        <f>IF(SUM('B2.1'!$Z113:$AI113)=10,'B2.1'!I113,"")</f>
        <v/>
      </c>
      <c r="K99" t="str">
        <f>IF(SUM('B2.1'!$Z113:$AI113)=10,'B2.1'!J113,"")</f>
        <v/>
      </c>
      <c r="L99" t="str">
        <f>IF(SUM('B2.1'!$Z113:$AI113)=10,'B2.1'!K113,"")</f>
        <v/>
      </c>
      <c r="M99" s="131" t="str">
        <f>IF(SUM('B2.1'!$Z113:$AI113)=10,'B2.1'!L113,"")</f>
        <v/>
      </c>
    </row>
    <row r="100" spans="1:13" x14ac:dyDescent="0.25">
      <c r="A100" t="str">
        <f>IF(SUM('B2.1'!Z114:AI114)=10,'Angaben KH-Standort'!$D$27,"")</f>
        <v/>
      </c>
      <c r="B100" t="str">
        <f>IF(SUM('B2.1'!Z114:AI114)=10,'Angaben KH-Standort'!$D$26,"")</f>
        <v/>
      </c>
      <c r="C100" t="str">
        <f>IF(SUM('B2.1'!Z114:AI114)=10,'Angaben KH-Standort'!$D$13,"")</f>
        <v/>
      </c>
      <c r="D100" t="str">
        <f>IF(SUM('B2.1'!$Z114:$AI114)=10,'B2.1'!C114,"")</f>
        <v/>
      </c>
      <c r="E100" t="str">
        <f>IF(SUM('B2.1'!$Z114:$AI114)=10,'B2.1'!D114,"")</f>
        <v/>
      </c>
      <c r="F100" t="str">
        <f>IF(SUM('B2.1'!$Z114:$AI114)=10,'B2.1'!E114,"")</f>
        <v/>
      </c>
      <c r="G100" t="str">
        <f>IF(SUM('B2.1'!$Z114:$AI114)=10,'B2.1'!F114,"")</f>
        <v/>
      </c>
      <c r="H100" t="str">
        <f>IF(SUM('B2.1'!$Z114:$AI114)=10,'B2.1'!G114,"")</f>
        <v/>
      </c>
      <c r="I100" t="str">
        <f>IF(SUM('B2.1'!$Z114:$AI114)=10,'B2.1'!H114,"")</f>
        <v/>
      </c>
      <c r="J100" t="str">
        <f>IF(SUM('B2.1'!$Z114:$AI114)=10,'B2.1'!I114,"")</f>
        <v/>
      </c>
      <c r="K100" t="str">
        <f>IF(SUM('B2.1'!$Z114:$AI114)=10,'B2.1'!J114,"")</f>
        <v/>
      </c>
      <c r="L100" t="str">
        <f>IF(SUM('B2.1'!$Z114:$AI114)=10,'B2.1'!K114,"")</f>
        <v/>
      </c>
      <c r="M100" s="131" t="str">
        <f>IF(SUM('B2.1'!$Z114:$AI114)=10,'B2.1'!L114,"")</f>
        <v/>
      </c>
    </row>
    <row r="101" spans="1:13" x14ac:dyDescent="0.25">
      <c r="A101" t="str">
        <f>IF(SUM('B2.1'!Z115:AI115)=10,'Angaben KH-Standort'!$D$27,"")</f>
        <v/>
      </c>
      <c r="B101" t="str">
        <f>IF(SUM('B2.1'!Z115:AI115)=10,'Angaben KH-Standort'!$D$26,"")</f>
        <v/>
      </c>
      <c r="C101" t="str">
        <f>IF(SUM('B2.1'!Z115:AI115)=10,'Angaben KH-Standort'!$D$13,"")</f>
        <v/>
      </c>
      <c r="D101" t="str">
        <f>IF(SUM('B2.1'!$Z115:$AI115)=10,'B2.1'!C115,"")</f>
        <v/>
      </c>
      <c r="E101" t="str">
        <f>IF(SUM('B2.1'!$Z115:$AI115)=10,'B2.1'!D115,"")</f>
        <v/>
      </c>
      <c r="F101" t="str">
        <f>IF(SUM('B2.1'!$Z115:$AI115)=10,'B2.1'!E115,"")</f>
        <v/>
      </c>
      <c r="G101" t="str">
        <f>IF(SUM('B2.1'!$Z115:$AI115)=10,'B2.1'!F115,"")</f>
        <v/>
      </c>
      <c r="H101" t="str">
        <f>IF(SUM('B2.1'!$Z115:$AI115)=10,'B2.1'!G115,"")</f>
        <v/>
      </c>
      <c r="I101" t="str">
        <f>IF(SUM('B2.1'!$Z115:$AI115)=10,'B2.1'!H115,"")</f>
        <v/>
      </c>
      <c r="J101" t="str">
        <f>IF(SUM('B2.1'!$Z115:$AI115)=10,'B2.1'!I115,"")</f>
        <v/>
      </c>
      <c r="K101" t="str">
        <f>IF(SUM('B2.1'!$Z115:$AI115)=10,'B2.1'!J115,"")</f>
        <v/>
      </c>
      <c r="L101" t="str">
        <f>IF(SUM('B2.1'!$Z115:$AI115)=10,'B2.1'!K115,"")</f>
        <v/>
      </c>
      <c r="M101" s="131" t="str">
        <f>IF(SUM('B2.1'!$Z115:$AI115)=10,'B2.1'!L115,"")</f>
        <v/>
      </c>
    </row>
    <row r="102" spans="1:13" x14ac:dyDescent="0.25">
      <c r="A102" t="str">
        <f>IF(SUM('B2.1'!Z116:AI116)=10,'Angaben KH-Standort'!$D$27,"")</f>
        <v/>
      </c>
      <c r="B102" t="str">
        <f>IF(SUM('B2.1'!Z116:AI116)=10,'Angaben KH-Standort'!$D$26,"")</f>
        <v/>
      </c>
      <c r="C102" t="str">
        <f>IF(SUM('B2.1'!Z116:AI116)=10,'Angaben KH-Standort'!$D$13,"")</f>
        <v/>
      </c>
      <c r="D102" t="str">
        <f>IF(SUM('B2.1'!$Z116:$AI116)=10,'B2.1'!C116,"")</f>
        <v/>
      </c>
      <c r="E102" t="str">
        <f>IF(SUM('B2.1'!$Z116:$AI116)=10,'B2.1'!D116,"")</f>
        <v/>
      </c>
      <c r="F102" t="str">
        <f>IF(SUM('B2.1'!$Z116:$AI116)=10,'B2.1'!E116,"")</f>
        <v/>
      </c>
      <c r="G102" t="str">
        <f>IF(SUM('B2.1'!$Z116:$AI116)=10,'B2.1'!F116,"")</f>
        <v/>
      </c>
      <c r="H102" t="str">
        <f>IF(SUM('B2.1'!$Z116:$AI116)=10,'B2.1'!G116,"")</f>
        <v/>
      </c>
      <c r="I102" t="str">
        <f>IF(SUM('B2.1'!$Z116:$AI116)=10,'B2.1'!H116,"")</f>
        <v/>
      </c>
      <c r="J102" t="str">
        <f>IF(SUM('B2.1'!$Z116:$AI116)=10,'B2.1'!I116,"")</f>
        <v/>
      </c>
      <c r="K102" t="str">
        <f>IF(SUM('B2.1'!$Z116:$AI116)=10,'B2.1'!J116,"")</f>
        <v/>
      </c>
      <c r="L102" t="str">
        <f>IF(SUM('B2.1'!$Z116:$AI116)=10,'B2.1'!K116,"")</f>
        <v/>
      </c>
      <c r="M102" s="131" t="str">
        <f>IF(SUM('B2.1'!$Z116:$AI116)=10,'B2.1'!L116,"")</f>
        <v/>
      </c>
    </row>
    <row r="103" spans="1:13" x14ac:dyDescent="0.25">
      <c r="A103" t="str">
        <f>IF(SUM('B2.1'!Z117:AI117)=10,'Angaben KH-Standort'!$D$27,"")</f>
        <v/>
      </c>
      <c r="B103" t="str">
        <f>IF(SUM('B2.1'!Z117:AI117)=10,'Angaben KH-Standort'!$D$26,"")</f>
        <v/>
      </c>
      <c r="C103" t="str">
        <f>IF(SUM('B2.1'!Z117:AI117)=10,'Angaben KH-Standort'!$D$13,"")</f>
        <v/>
      </c>
      <c r="D103" t="str">
        <f>IF(SUM('B2.1'!$Z117:$AI117)=10,'B2.1'!C117,"")</f>
        <v/>
      </c>
      <c r="E103" t="str">
        <f>IF(SUM('B2.1'!$Z117:$AI117)=10,'B2.1'!D117,"")</f>
        <v/>
      </c>
      <c r="F103" t="str">
        <f>IF(SUM('B2.1'!$Z117:$AI117)=10,'B2.1'!E117,"")</f>
        <v/>
      </c>
      <c r="G103" t="str">
        <f>IF(SUM('B2.1'!$Z117:$AI117)=10,'B2.1'!F117,"")</f>
        <v/>
      </c>
      <c r="H103" t="str">
        <f>IF(SUM('B2.1'!$Z117:$AI117)=10,'B2.1'!G117,"")</f>
        <v/>
      </c>
      <c r="I103" t="str">
        <f>IF(SUM('B2.1'!$Z117:$AI117)=10,'B2.1'!H117,"")</f>
        <v/>
      </c>
      <c r="J103" t="str">
        <f>IF(SUM('B2.1'!$Z117:$AI117)=10,'B2.1'!I117,"")</f>
        <v/>
      </c>
      <c r="K103" t="str">
        <f>IF(SUM('B2.1'!$Z117:$AI117)=10,'B2.1'!J117,"")</f>
        <v/>
      </c>
      <c r="L103" t="str">
        <f>IF(SUM('B2.1'!$Z117:$AI117)=10,'B2.1'!K117,"")</f>
        <v/>
      </c>
      <c r="M103" s="131" t="str">
        <f>IF(SUM('B2.1'!$Z117:$AI117)=10,'B2.1'!L117,"")</f>
        <v/>
      </c>
    </row>
    <row r="104" spans="1:13" x14ac:dyDescent="0.25">
      <c r="A104" t="str">
        <f>IF(SUM('B2.1'!Z118:AI118)=10,'Angaben KH-Standort'!$D$27,"")</f>
        <v/>
      </c>
      <c r="B104" t="str">
        <f>IF(SUM('B2.1'!Z118:AI118)=10,'Angaben KH-Standort'!$D$26,"")</f>
        <v/>
      </c>
      <c r="C104" t="str">
        <f>IF(SUM('B2.1'!Z118:AI118)=10,'Angaben KH-Standort'!$D$13,"")</f>
        <v/>
      </c>
      <c r="D104" t="str">
        <f>IF(SUM('B2.1'!$Z118:$AI118)=10,'B2.1'!C118,"")</f>
        <v/>
      </c>
      <c r="E104" t="str">
        <f>IF(SUM('B2.1'!$Z118:$AI118)=10,'B2.1'!D118,"")</f>
        <v/>
      </c>
      <c r="F104" t="str">
        <f>IF(SUM('B2.1'!$Z118:$AI118)=10,'B2.1'!E118,"")</f>
        <v/>
      </c>
      <c r="G104" t="str">
        <f>IF(SUM('B2.1'!$Z118:$AI118)=10,'B2.1'!F118,"")</f>
        <v/>
      </c>
      <c r="H104" t="str">
        <f>IF(SUM('B2.1'!$Z118:$AI118)=10,'B2.1'!G118,"")</f>
        <v/>
      </c>
      <c r="I104" t="str">
        <f>IF(SUM('B2.1'!$Z118:$AI118)=10,'B2.1'!H118,"")</f>
        <v/>
      </c>
      <c r="J104" t="str">
        <f>IF(SUM('B2.1'!$Z118:$AI118)=10,'B2.1'!I118,"")</f>
        <v/>
      </c>
      <c r="K104" t="str">
        <f>IF(SUM('B2.1'!$Z118:$AI118)=10,'B2.1'!J118,"")</f>
        <v/>
      </c>
      <c r="L104" t="str">
        <f>IF(SUM('B2.1'!$Z118:$AI118)=10,'B2.1'!K118,"")</f>
        <v/>
      </c>
      <c r="M104" s="131" t="str">
        <f>IF(SUM('B2.1'!$Z118:$AI118)=10,'B2.1'!L118,"")</f>
        <v/>
      </c>
    </row>
    <row r="105" spans="1:13" x14ac:dyDescent="0.25">
      <c r="A105" t="str">
        <f>IF(SUM('B2.1'!Z119:AI119)=10,'Angaben KH-Standort'!$D$27,"")</f>
        <v/>
      </c>
      <c r="B105" t="str">
        <f>IF(SUM('B2.1'!Z119:AI119)=10,'Angaben KH-Standort'!$D$26,"")</f>
        <v/>
      </c>
      <c r="C105" t="str">
        <f>IF(SUM('B2.1'!Z119:AI119)=10,'Angaben KH-Standort'!$D$13,"")</f>
        <v/>
      </c>
      <c r="D105" t="str">
        <f>IF(SUM('B2.1'!$Z119:$AI119)=10,'B2.1'!C119,"")</f>
        <v/>
      </c>
      <c r="E105" t="str">
        <f>IF(SUM('B2.1'!$Z119:$AI119)=10,'B2.1'!D119,"")</f>
        <v/>
      </c>
      <c r="F105" t="str">
        <f>IF(SUM('B2.1'!$Z119:$AI119)=10,'B2.1'!E119,"")</f>
        <v/>
      </c>
      <c r="G105" t="str">
        <f>IF(SUM('B2.1'!$Z119:$AI119)=10,'B2.1'!F119,"")</f>
        <v/>
      </c>
      <c r="H105" t="str">
        <f>IF(SUM('B2.1'!$Z119:$AI119)=10,'B2.1'!G119,"")</f>
        <v/>
      </c>
      <c r="I105" t="str">
        <f>IF(SUM('B2.1'!$Z119:$AI119)=10,'B2.1'!H119,"")</f>
        <v/>
      </c>
      <c r="J105" t="str">
        <f>IF(SUM('B2.1'!$Z119:$AI119)=10,'B2.1'!I119,"")</f>
        <v/>
      </c>
      <c r="K105" t="str">
        <f>IF(SUM('B2.1'!$Z119:$AI119)=10,'B2.1'!J119,"")</f>
        <v/>
      </c>
      <c r="L105" t="str">
        <f>IF(SUM('B2.1'!$Z119:$AI119)=10,'B2.1'!K119,"")</f>
        <v/>
      </c>
      <c r="M105" s="131" t="str">
        <f>IF(SUM('B2.1'!$Z119:$AI119)=10,'B2.1'!L119,"")</f>
        <v/>
      </c>
    </row>
    <row r="106" spans="1:13" x14ac:dyDescent="0.25">
      <c r="A106" t="str">
        <f>IF(SUM('B2.1'!Z120:AI120)=10,'Angaben KH-Standort'!$D$27,"")</f>
        <v/>
      </c>
      <c r="B106" t="str">
        <f>IF(SUM('B2.1'!Z120:AI120)=10,'Angaben KH-Standort'!$D$26,"")</f>
        <v/>
      </c>
      <c r="C106" t="str">
        <f>IF(SUM('B2.1'!Z120:AI120)=10,'Angaben KH-Standort'!$D$13,"")</f>
        <v/>
      </c>
      <c r="D106" t="str">
        <f>IF(SUM('B2.1'!$Z120:$AI120)=10,'B2.1'!C120,"")</f>
        <v/>
      </c>
      <c r="E106" t="str">
        <f>IF(SUM('B2.1'!$Z120:$AI120)=10,'B2.1'!D120,"")</f>
        <v/>
      </c>
      <c r="F106" t="str">
        <f>IF(SUM('B2.1'!$Z120:$AI120)=10,'B2.1'!E120,"")</f>
        <v/>
      </c>
      <c r="G106" t="str">
        <f>IF(SUM('B2.1'!$Z120:$AI120)=10,'B2.1'!F120,"")</f>
        <v/>
      </c>
      <c r="H106" t="str">
        <f>IF(SUM('B2.1'!$Z120:$AI120)=10,'B2.1'!G120,"")</f>
        <v/>
      </c>
      <c r="I106" t="str">
        <f>IF(SUM('B2.1'!$Z120:$AI120)=10,'B2.1'!H120,"")</f>
        <v/>
      </c>
      <c r="J106" t="str">
        <f>IF(SUM('B2.1'!$Z120:$AI120)=10,'B2.1'!I120,"")</f>
        <v/>
      </c>
      <c r="K106" t="str">
        <f>IF(SUM('B2.1'!$Z120:$AI120)=10,'B2.1'!J120,"")</f>
        <v/>
      </c>
      <c r="L106" t="str">
        <f>IF(SUM('B2.1'!$Z120:$AI120)=10,'B2.1'!K120,"")</f>
        <v/>
      </c>
      <c r="M106" s="131" t="str">
        <f>IF(SUM('B2.1'!$Z120:$AI120)=10,'B2.1'!L120,"")</f>
        <v/>
      </c>
    </row>
    <row r="107" spans="1:13" x14ac:dyDescent="0.25">
      <c r="A107" t="str">
        <f>IF(SUM('B2.1'!Z121:AI121)=10,'Angaben KH-Standort'!$D$27,"")</f>
        <v/>
      </c>
      <c r="B107" t="str">
        <f>IF(SUM('B2.1'!Z121:AI121)=10,'Angaben KH-Standort'!$D$26,"")</f>
        <v/>
      </c>
      <c r="C107" t="str">
        <f>IF(SUM('B2.1'!Z121:AI121)=10,'Angaben KH-Standort'!$D$13,"")</f>
        <v/>
      </c>
      <c r="D107" t="str">
        <f>IF(SUM('B2.1'!$Z121:$AI121)=10,'B2.1'!C121,"")</f>
        <v/>
      </c>
      <c r="E107" t="str">
        <f>IF(SUM('B2.1'!$Z121:$AI121)=10,'B2.1'!D121,"")</f>
        <v/>
      </c>
      <c r="F107" t="str">
        <f>IF(SUM('B2.1'!$Z121:$AI121)=10,'B2.1'!E121,"")</f>
        <v/>
      </c>
      <c r="G107" t="str">
        <f>IF(SUM('B2.1'!$Z121:$AI121)=10,'B2.1'!F121,"")</f>
        <v/>
      </c>
      <c r="H107" t="str">
        <f>IF(SUM('B2.1'!$Z121:$AI121)=10,'B2.1'!G121,"")</f>
        <v/>
      </c>
      <c r="I107" t="str">
        <f>IF(SUM('B2.1'!$Z121:$AI121)=10,'B2.1'!H121,"")</f>
        <v/>
      </c>
      <c r="J107" t="str">
        <f>IF(SUM('B2.1'!$Z121:$AI121)=10,'B2.1'!I121,"")</f>
        <v/>
      </c>
      <c r="K107" t="str">
        <f>IF(SUM('B2.1'!$Z121:$AI121)=10,'B2.1'!J121,"")</f>
        <v/>
      </c>
      <c r="L107" t="str">
        <f>IF(SUM('B2.1'!$Z121:$AI121)=10,'B2.1'!K121,"")</f>
        <v/>
      </c>
      <c r="M107" s="131" t="str">
        <f>IF(SUM('B2.1'!$Z121:$AI121)=10,'B2.1'!L121,"")</f>
        <v/>
      </c>
    </row>
    <row r="108" spans="1:13" x14ac:dyDescent="0.25">
      <c r="A108" t="str">
        <f>IF(SUM('B2.1'!Z122:AI122)=10,'Angaben KH-Standort'!$D$27,"")</f>
        <v/>
      </c>
      <c r="B108" t="str">
        <f>IF(SUM('B2.1'!Z122:AI122)=10,'Angaben KH-Standort'!$D$26,"")</f>
        <v/>
      </c>
      <c r="C108" t="str">
        <f>IF(SUM('B2.1'!Z122:AI122)=10,'Angaben KH-Standort'!$D$13,"")</f>
        <v/>
      </c>
      <c r="D108" t="str">
        <f>IF(SUM('B2.1'!$Z122:$AI122)=10,'B2.1'!C122,"")</f>
        <v/>
      </c>
      <c r="E108" t="str">
        <f>IF(SUM('B2.1'!$Z122:$AI122)=10,'B2.1'!D122,"")</f>
        <v/>
      </c>
      <c r="F108" t="str">
        <f>IF(SUM('B2.1'!$Z122:$AI122)=10,'B2.1'!E122,"")</f>
        <v/>
      </c>
      <c r="G108" t="str">
        <f>IF(SUM('B2.1'!$Z122:$AI122)=10,'B2.1'!F122,"")</f>
        <v/>
      </c>
      <c r="H108" t="str">
        <f>IF(SUM('B2.1'!$Z122:$AI122)=10,'B2.1'!G122,"")</f>
        <v/>
      </c>
      <c r="I108" t="str">
        <f>IF(SUM('B2.1'!$Z122:$AI122)=10,'B2.1'!H122,"")</f>
        <v/>
      </c>
      <c r="J108" t="str">
        <f>IF(SUM('B2.1'!$Z122:$AI122)=10,'B2.1'!I122,"")</f>
        <v/>
      </c>
      <c r="K108" t="str">
        <f>IF(SUM('B2.1'!$Z122:$AI122)=10,'B2.1'!J122,"")</f>
        <v/>
      </c>
      <c r="L108" t="str">
        <f>IF(SUM('B2.1'!$Z122:$AI122)=10,'B2.1'!K122,"")</f>
        <v/>
      </c>
      <c r="M108" s="131" t="str">
        <f>IF(SUM('B2.1'!$Z122:$AI122)=10,'B2.1'!L122,"")</f>
        <v/>
      </c>
    </row>
    <row r="109" spans="1:13" x14ac:dyDescent="0.25">
      <c r="A109" t="str">
        <f>IF(SUM('B2.1'!Z123:AI123)=10,'Angaben KH-Standort'!$D$27,"")</f>
        <v/>
      </c>
      <c r="B109" t="str">
        <f>IF(SUM('B2.1'!Z123:AI123)=10,'Angaben KH-Standort'!$D$26,"")</f>
        <v/>
      </c>
      <c r="C109" t="str">
        <f>IF(SUM('B2.1'!Z123:AI123)=10,'Angaben KH-Standort'!$D$13,"")</f>
        <v/>
      </c>
      <c r="D109" t="str">
        <f>IF(SUM('B2.1'!$Z123:$AI123)=10,'B2.1'!C123,"")</f>
        <v/>
      </c>
      <c r="E109" t="str">
        <f>IF(SUM('B2.1'!$Z123:$AI123)=10,'B2.1'!D123,"")</f>
        <v/>
      </c>
      <c r="F109" t="str">
        <f>IF(SUM('B2.1'!$Z123:$AI123)=10,'B2.1'!E123,"")</f>
        <v/>
      </c>
      <c r="G109" t="str">
        <f>IF(SUM('B2.1'!$Z123:$AI123)=10,'B2.1'!F123,"")</f>
        <v/>
      </c>
      <c r="H109" t="str">
        <f>IF(SUM('B2.1'!$Z123:$AI123)=10,'B2.1'!G123,"")</f>
        <v/>
      </c>
      <c r="I109" t="str">
        <f>IF(SUM('B2.1'!$Z123:$AI123)=10,'B2.1'!H123,"")</f>
        <v/>
      </c>
      <c r="J109" t="str">
        <f>IF(SUM('B2.1'!$Z123:$AI123)=10,'B2.1'!I123,"")</f>
        <v/>
      </c>
      <c r="K109" t="str">
        <f>IF(SUM('B2.1'!$Z123:$AI123)=10,'B2.1'!J123,"")</f>
        <v/>
      </c>
      <c r="L109" t="str">
        <f>IF(SUM('B2.1'!$Z123:$AI123)=10,'B2.1'!K123,"")</f>
        <v/>
      </c>
      <c r="M109" s="131" t="str">
        <f>IF(SUM('B2.1'!$Z123:$AI123)=10,'B2.1'!L123,"")</f>
        <v/>
      </c>
    </row>
    <row r="110" spans="1:13" x14ac:dyDescent="0.25">
      <c r="A110" t="str">
        <f>IF(SUM('B2.1'!Z124:AI124)=10,'Angaben KH-Standort'!$D$27,"")</f>
        <v/>
      </c>
      <c r="B110" t="str">
        <f>IF(SUM('B2.1'!Z124:AI124)=10,'Angaben KH-Standort'!$D$26,"")</f>
        <v/>
      </c>
      <c r="C110" t="str">
        <f>IF(SUM('B2.1'!Z124:AI124)=10,'Angaben KH-Standort'!$D$13,"")</f>
        <v/>
      </c>
      <c r="D110" t="str">
        <f>IF(SUM('B2.1'!$Z124:$AI124)=10,'B2.1'!C124,"")</f>
        <v/>
      </c>
      <c r="E110" t="str">
        <f>IF(SUM('B2.1'!$Z124:$AI124)=10,'B2.1'!D124,"")</f>
        <v/>
      </c>
      <c r="F110" t="str">
        <f>IF(SUM('B2.1'!$Z124:$AI124)=10,'B2.1'!E124,"")</f>
        <v/>
      </c>
      <c r="G110" t="str">
        <f>IF(SUM('B2.1'!$Z124:$AI124)=10,'B2.1'!F124,"")</f>
        <v/>
      </c>
      <c r="H110" t="str">
        <f>IF(SUM('B2.1'!$Z124:$AI124)=10,'B2.1'!G124,"")</f>
        <v/>
      </c>
      <c r="I110" t="str">
        <f>IF(SUM('B2.1'!$Z124:$AI124)=10,'B2.1'!H124,"")</f>
        <v/>
      </c>
      <c r="J110" t="str">
        <f>IF(SUM('B2.1'!$Z124:$AI124)=10,'B2.1'!I124,"")</f>
        <v/>
      </c>
      <c r="K110" t="str">
        <f>IF(SUM('B2.1'!$Z124:$AI124)=10,'B2.1'!J124,"")</f>
        <v/>
      </c>
      <c r="L110" t="str">
        <f>IF(SUM('B2.1'!$Z124:$AI124)=10,'B2.1'!K124,"")</f>
        <v/>
      </c>
      <c r="M110" s="131" t="str">
        <f>IF(SUM('B2.1'!$Z124:$AI124)=10,'B2.1'!L124,"")</f>
        <v/>
      </c>
    </row>
    <row r="111" spans="1:13" x14ac:dyDescent="0.25">
      <c r="A111" t="str">
        <f>IF(SUM('B2.1'!Z125:AI125)=10,'Angaben KH-Standort'!$D$27,"")</f>
        <v/>
      </c>
      <c r="B111" t="str">
        <f>IF(SUM('B2.1'!Z125:AI125)=10,'Angaben KH-Standort'!$D$26,"")</f>
        <v/>
      </c>
      <c r="C111" t="str">
        <f>IF(SUM('B2.1'!Z125:AI125)=10,'Angaben KH-Standort'!$D$13,"")</f>
        <v/>
      </c>
      <c r="D111" t="str">
        <f>IF(SUM('B2.1'!$Z125:$AI125)=10,'B2.1'!C125,"")</f>
        <v/>
      </c>
      <c r="E111" t="str">
        <f>IF(SUM('B2.1'!$Z125:$AI125)=10,'B2.1'!D125,"")</f>
        <v/>
      </c>
      <c r="F111" t="str">
        <f>IF(SUM('B2.1'!$Z125:$AI125)=10,'B2.1'!E125,"")</f>
        <v/>
      </c>
      <c r="G111" t="str">
        <f>IF(SUM('B2.1'!$Z125:$AI125)=10,'B2.1'!F125,"")</f>
        <v/>
      </c>
      <c r="H111" t="str">
        <f>IF(SUM('B2.1'!$Z125:$AI125)=10,'B2.1'!G125,"")</f>
        <v/>
      </c>
      <c r="I111" t="str">
        <f>IF(SUM('B2.1'!$Z125:$AI125)=10,'B2.1'!H125,"")</f>
        <v/>
      </c>
      <c r="J111" t="str">
        <f>IF(SUM('B2.1'!$Z125:$AI125)=10,'B2.1'!I125,"")</f>
        <v/>
      </c>
      <c r="K111" t="str">
        <f>IF(SUM('B2.1'!$Z125:$AI125)=10,'B2.1'!J125,"")</f>
        <v/>
      </c>
      <c r="L111" t="str">
        <f>IF(SUM('B2.1'!$Z125:$AI125)=10,'B2.1'!K125,"")</f>
        <v/>
      </c>
      <c r="M111" s="131" t="str">
        <f>IF(SUM('B2.1'!$Z125:$AI125)=10,'B2.1'!L125,"")</f>
        <v/>
      </c>
    </row>
    <row r="112" spans="1:13" x14ac:dyDescent="0.25">
      <c r="A112" t="str">
        <f>IF(SUM('B2.1'!Z126:AI126)=10,'Angaben KH-Standort'!$D$27,"")</f>
        <v/>
      </c>
      <c r="B112" t="str">
        <f>IF(SUM('B2.1'!Z126:AI126)=10,'Angaben KH-Standort'!$D$26,"")</f>
        <v/>
      </c>
      <c r="C112" t="str">
        <f>IF(SUM('B2.1'!Z126:AI126)=10,'Angaben KH-Standort'!$D$13,"")</f>
        <v/>
      </c>
      <c r="D112" t="str">
        <f>IF(SUM('B2.1'!$Z126:$AI126)=10,'B2.1'!C126,"")</f>
        <v/>
      </c>
      <c r="E112" t="str">
        <f>IF(SUM('B2.1'!$Z126:$AI126)=10,'B2.1'!D126,"")</f>
        <v/>
      </c>
      <c r="F112" t="str">
        <f>IF(SUM('B2.1'!$Z126:$AI126)=10,'B2.1'!E126,"")</f>
        <v/>
      </c>
      <c r="G112" t="str">
        <f>IF(SUM('B2.1'!$Z126:$AI126)=10,'B2.1'!F126,"")</f>
        <v/>
      </c>
      <c r="H112" t="str">
        <f>IF(SUM('B2.1'!$Z126:$AI126)=10,'B2.1'!G126,"")</f>
        <v/>
      </c>
      <c r="I112" t="str">
        <f>IF(SUM('B2.1'!$Z126:$AI126)=10,'B2.1'!H126,"")</f>
        <v/>
      </c>
      <c r="J112" t="str">
        <f>IF(SUM('B2.1'!$Z126:$AI126)=10,'B2.1'!I126,"")</f>
        <v/>
      </c>
      <c r="K112" t="str">
        <f>IF(SUM('B2.1'!$Z126:$AI126)=10,'B2.1'!J126,"")</f>
        <v/>
      </c>
      <c r="L112" t="str">
        <f>IF(SUM('B2.1'!$Z126:$AI126)=10,'B2.1'!K126,"")</f>
        <v/>
      </c>
      <c r="M112" s="131" t="str">
        <f>IF(SUM('B2.1'!$Z126:$AI126)=10,'B2.1'!L126,"")</f>
        <v/>
      </c>
    </row>
    <row r="113" spans="1:13" x14ac:dyDescent="0.25">
      <c r="A113" t="str">
        <f>IF(SUM('B2.1'!Z127:AI127)=10,'Angaben KH-Standort'!$D$27,"")</f>
        <v/>
      </c>
      <c r="B113" t="str">
        <f>IF(SUM('B2.1'!Z127:AI127)=10,'Angaben KH-Standort'!$D$26,"")</f>
        <v/>
      </c>
      <c r="C113" t="str">
        <f>IF(SUM('B2.1'!Z127:AI127)=10,'Angaben KH-Standort'!$D$13,"")</f>
        <v/>
      </c>
      <c r="D113" t="str">
        <f>IF(SUM('B2.1'!$Z127:$AI127)=10,'B2.1'!C127,"")</f>
        <v/>
      </c>
      <c r="E113" t="str">
        <f>IF(SUM('B2.1'!$Z127:$AI127)=10,'B2.1'!D127,"")</f>
        <v/>
      </c>
      <c r="F113" t="str">
        <f>IF(SUM('B2.1'!$Z127:$AI127)=10,'B2.1'!E127,"")</f>
        <v/>
      </c>
      <c r="G113" t="str">
        <f>IF(SUM('B2.1'!$Z127:$AI127)=10,'B2.1'!F127,"")</f>
        <v/>
      </c>
      <c r="H113" t="str">
        <f>IF(SUM('B2.1'!$Z127:$AI127)=10,'B2.1'!G127,"")</f>
        <v/>
      </c>
      <c r="I113" t="str">
        <f>IF(SUM('B2.1'!$Z127:$AI127)=10,'B2.1'!H127,"")</f>
        <v/>
      </c>
      <c r="J113" t="str">
        <f>IF(SUM('B2.1'!$Z127:$AI127)=10,'B2.1'!I127,"")</f>
        <v/>
      </c>
      <c r="K113" t="str">
        <f>IF(SUM('B2.1'!$Z127:$AI127)=10,'B2.1'!J127,"")</f>
        <v/>
      </c>
      <c r="L113" t="str">
        <f>IF(SUM('B2.1'!$Z127:$AI127)=10,'B2.1'!K127,"")</f>
        <v/>
      </c>
      <c r="M113" s="131" t="str">
        <f>IF(SUM('B2.1'!$Z127:$AI127)=10,'B2.1'!L127,"")</f>
        <v/>
      </c>
    </row>
    <row r="114" spans="1:13" x14ac:dyDescent="0.25">
      <c r="A114" t="str">
        <f>IF(SUM('B2.1'!Z128:AI128)=10,'Angaben KH-Standort'!$D$27,"")</f>
        <v/>
      </c>
      <c r="B114" t="str">
        <f>IF(SUM('B2.1'!Z128:AI128)=10,'Angaben KH-Standort'!$D$26,"")</f>
        <v/>
      </c>
      <c r="C114" t="str">
        <f>IF(SUM('B2.1'!Z128:AI128)=10,'Angaben KH-Standort'!$D$13,"")</f>
        <v/>
      </c>
      <c r="D114" t="str">
        <f>IF(SUM('B2.1'!$Z128:$AI128)=10,'B2.1'!C128,"")</f>
        <v/>
      </c>
      <c r="E114" t="str">
        <f>IF(SUM('B2.1'!$Z128:$AI128)=10,'B2.1'!D128,"")</f>
        <v/>
      </c>
      <c r="F114" t="str">
        <f>IF(SUM('B2.1'!$Z128:$AI128)=10,'B2.1'!E128,"")</f>
        <v/>
      </c>
      <c r="G114" t="str">
        <f>IF(SUM('B2.1'!$Z128:$AI128)=10,'B2.1'!F128,"")</f>
        <v/>
      </c>
      <c r="H114" t="str">
        <f>IF(SUM('B2.1'!$Z128:$AI128)=10,'B2.1'!G128,"")</f>
        <v/>
      </c>
      <c r="I114" t="str">
        <f>IF(SUM('B2.1'!$Z128:$AI128)=10,'B2.1'!H128,"")</f>
        <v/>
      </c>
      <c r="J114" t="str">
        <f>IF(SUM('B2.1'!$Z128:$AI128)=10,'B2.1'!I128,"")</f>
        <v/>
      </c>
      <c r="K114" t="str">
        <f>IF(SUM('B2.1'!$Z128:$AI128)=10,'B2.1'!J128,"")</f>
        <v/>
      </c>
      <c r="L114" t="str">
        <f>IF(SUM('B2.1'!$Z128:$AI128)=10,'B2.1'!K128,"")</f>
        <v/>
      </c>
      <c r="M114" s="131" t="str">
        <f>IF(SUM('B2.1'!$Z128:$AI128)=10,'B2.1'!L128,"")</f>
        <v/>
      </c>
    </row>
    <row r="115" spans="1:13" x14ac:dyDescent="0.25">
      <c r="A115" t="str">
        <f>IF(SUM('B2.1'!Z129:AI129)=10,'Angaben KH-Standort'!$D$27,"")</f>
        <v/>
      </c>
      <c r="B115" t="str">
        <f>IF(SUM('B2.1'!Z129:AI129)=10,'Angaben KH-Standort'!$D$26,"")</f>
        <v/>
      </c>
      <c r="C115" t="str">
        <f>IF(SUM('B2.1'!Z129:AI129)=10,'Angaben KH-Standort'!$D$13,"")</f>
        <v/>
      </c>
      <c r="D115" t="str">
        <f>IF(SUM('B2.1'!$Z129:$AI129)=10,'B2.1'!C129,"")</f>
        <v/>
      </c>
      <c r="E115" t="str">
        <f>IF(SUM('B2.1'!$Z129:$AI129)=10,'B2.1'!D129,"")</f>
        <v/>
      </c>
      <c r="F115" t="str">
        <f>IF(SUM('B2.1'!$Z129:$AI129)=10,'B2.1'!E129,"")</f>
        <v/>
      </c>
      <c r="G115" t="str">
        <f>IF(SUM('B2.1'!$Z129:$AI129)=10,'B2.1'!F129,"")</f>
        <v/>
      </c>
      <c r="H115" t="str">
        <f>IF(SUM('B2.1'!$Z129:$AI129)=10,'B2.1'!G129,"")</f>
        <v/>
      </c>
      <c r="I115" t="str">
        <f>IF(SUM('B2.1'!$Z129:$AI129)=10,'B2.1'!H129,"")</f>
        <v/>
      </c>
      <c r="J115" t="str">
        <f>IF(SUM('B2.1'!$Z129:$AI129)=10,'B2.1'!I129,"")</f>
        <v/>
      </c>
      <c r="K115" t="str">
        <f>IF(SUM('B2.1'!$Z129:$AI129)=10,'B2.1'!J129,"")</f>
        <v/>
      </c>
      <c r="L115" t="str">
        <f>IF(SUM('B2.1'!$Z129:$AI129)=10,'B2.1'!K129,"")</f>
        <v/>
      </c>
      <c r="M115" s="131" t="str">
        <f>IF(SUM('B2.1'!$Z129:$AI129)=10,'B2.1'!L129,"")</f>
        <v/>
      </c>
    </row>
    <row r="116" spans="1:13" x14ac:dyDescent="0.25">
      <c r="A116" t="str">
        <f>IF(SUM('B2.1'!Z130:AI130)=10,'Angaben KH-Standort'!$D$27,"")</f>
        <v/>
      </c>
      <c r="B116" t="str">
        <f>IF(SUM('B2.1'!Z130:AI130)=10,'Angaben KH-Standort'!$D$26,"")</f>
        <v/>
      </c>
      <c r="C116" t="str">
        <f>IF(SUM('B2.1'!Z130:AI130)=10,'Angaben KH-Standort'!$D$13,"")</f>
        <v/>
      </c>
      <c r="D116" t="str">
        <f>IF(SUM('B2.1'!$Z130:$AI130)=10,'B2.1'!C130,"")</f>
        <v/>
      </c>
      <c r="E116" t="str">
        <f>IF(SUM('B2.1'!$Z130:$AI130)=10,'B2.1'!D130,"")</f>
        <v/>
      </c>
      <c r="F116" t="str">
        <f>IF(SUM('B2.1'!$Z130:$AI130)=10,'B2.1'!E130,"")</f>
        <v/>
      </c>
      <c r="G116" t="str">
        <f>IF(SUM('B2.1'!$Z130:$AI130)=10,'B2.1'!F130,"")</f>
        <v/>
      </c>
      <c r="H116" t="str">
        <f>IF(SUM('B2.1'!$Z130:$AI130)=10,'B2.1'!G130,"")</f>
        <v/>
      </c>
      <c r="I116" t="str">
        <f>IF(SUM('B2.1'!$Z130:$AI130)=10,'B2.1'!H130,"")</f>
        <v/>
      </c>
      <c r="J116" t="str">
        <f>IF(SUM('B2.1'!$Z130:$AI130)=10,'B2.1'!I130,"")</f>
        <v/>
      </c>
      <c r="K116" t="str">
        <f>IF(SUM('B2.1'!$Z130:$AI130)=10,'B2.1'!J130,"")</f>
        <v/>
      </c>
      <c r="L116" t="str">
        <f>IF(SUM('B2.1'!$Z130:$AI130)=10,'B2.1'!K130,"")</f>
        <v/>
      </c>
      <c r="M116" s="131" t="str">
        <f>IF(SUM('B2.1'!$Z130:$AI130)=10,'B2.1'!L130,"")</f>
        <v/>
      </c>
    </row>
    <row r="117" spans="1:13" x14ac:dyDescent="0.25">
      <c r="A117" t="str">
        <f>IF(SUM('B2.1'!Z131:AI131)=10,'Angaben KH-Standort'!$D$27,"")</f>
        <v/>
      </c>
      <c r="B117" t="str">
        <f>IF(SUM('B2.1'!Z131:AI131)=10,'Angaben KH-Standort'!$D$26,"")</f>
        <v/>
      </c>
      <c r="C117" t="str">
        <f>IF(SUM('B2.1'!Z131:AI131)=10,'Angaben KH-Standort'!$D$13,"")</f>
        <v/>
      </c>
      <c r="D117" t="str">
        <f>IF(SUM('B2.1'!$Z131:$AI131)=10,'B2.1'!C131,"")</f>
        <v/>
      </c>
      <c r="E117" t="str">
        <f>IF(SUM('B2.1'!$Z131:$AI131)=10,'B2.1'!D131,"")</f>
        <v/>
      </c>
      <c r="F117" t="str">
        <f>IF(SUM('B2.1'!$Z131:$AI131)=10,'B2.1'!E131,"")</f>
        <v/>
      </c>
      <c r="G117" t="str">
        <f>IF(SUM('B2.1'!$Z131:$AI131)=10,'B2.1'!F131,"")</f>
        <v/>
      </c>
      <c r="H117" t="str">
        <f>IF(SUM('B2.1'!$Z131:$AI131)=10,'B2.1'!G131,"")</f>
        <v/>
      </c>
      <c r="I117" t="str">
        <f>IF(SUM('B2.1'!$Z131:$AI131)=10,'B2.1'!H131,"")</f>
        <v/>
      </c>
      <c r="J117" t="str">
        <f>IF(SUM('B2.1'!$Z131:$AI131)=10,'B2.1'!I131,"")</f>
        <v/>
      </c>
      <c r="K117" t="str">
        <f>IF(SUM('B2.1'!$Z131:$AI131)=10,'B2.1'!J131,"")</f>
        <v/>
      </c>
      <c r="L117" t="str">
        <f>IF(SUM('B2.1'!$Z131:$AI131)=10,'B2.1'!K131,"")</f>
        <v/>
      </c>
      <c r="M117" s="131" t="str">
        <f>IF(SUM('B2.1'!$Z131:$AI131)=10,'B2.1'!L131,"")</f>
        <v/>
      </c>
    </row>
    <row r="118" spans="1:13" x14ac:dyDescent="0.25">
      <c r="A118" t="str">
        <f>IF(SUM('B2.1'!Z132:AI132)=10,'Angaben KH-Standort'!$D$27,"")</f>
        <v/>
      </c>
      <c r="B118" t="str">
        <f>IF(SUM('B2.1'!Z132:AI132)=10,'Angaben KH-Standort'!$D$26,"")</f>
        <v/>
      </c>
      <c r="C118" t="str">
        <f>IF(SUM('B2.1'!Z132:AI132)=10,'Angaben KH-Standort'!$D$13,"")</f>
        <v/>
      </c>
      <c r="D118" t="str">
        <f>IF(SUM('B2.1'!$Z132:$AI132)=10,'B2.1'!C132,"")</f>
        <v/>
      </c>
      <c r="E118" t="str">
        <f>IF(SUM('B2.1'!$Z132:$AI132)=10,'B2.1'!D132,"")</f>
        <v/>
      </c>
      <c r="F118" t="str">
        <f>IF(SUM('B2.1'!$Z132:$AI132)=10,'B2.1'!E132,"")</f>
        <v/>
      </c>
      <c r="G118" t="str">
        <f>IF(SUM('B2.1'!$Z132:$AI132)=10,'B2.1'!F132,"")</f>
        <v/>
      </c>
      <c r="H118" t="str">
        <f>IF(SUM('B2.1'!$Z132:$AI132)=10,'B2.1'!G132,"")</f>
        <v/>
      </c>
      <c r="I118" t="str">
        <f>IF(SUM('B2.1'!$Z132:$AI132)=10,'B2.1'!H132,"")</f>
        <v/>
      </c>
      <c r="J118" t="str">
        <f>IF(SUM('B2.1'!$Z132:$AI132)=10,'B2.1'!I132,"")</f>
        <v/>
      </c>
      <c r="K118" t="str">
        <f>IF(SUM('B2.1'!$Z132:$AI132)=10,'B2.1'!J132,"")</f>
        <v/>
      </c>
      <c r="L118" t="str">
        <f>IF(SUM('B2.1'!$Z132:$AI132)=10,'B2.1'!K132,"")</f>
        <v/>
      </c>
      <c r="M118" s="131" t="str">
        <f>IF(SUM('B2.1'!$Z132:$AI132)=10,'B2.1'!L132,"")</f>
        <v/>
      </c>
    </row>
    <row r="119" spans="1:13" x14ac:dyDescent="0.25">
      <c r="A119" t="str">
        <f>IF(SUM('B2.1'!Z133:AI133)=10,'Angaben KH-Standort'!$D$27,"")</f>
        <v/>
      </c>
      <c r="B119" t="str">
        <f>IF(SUM('B2.1'!Z133:AI133)=10,'Angaben KH-Standort'!$D$26,"")</f>
        <v/>
      </c>
      <c r="C119" t="str">
        <f>IF(SUM('B2.1'!Z133:AI133)=10,'Angaben KH-Standort'!$D$13,"")</f>
        <v/>
      </c>
      <c r="D119" t="str">
        <f>IF(SUM('B2.1'!$Z133:$AI133)=10,'B2.1'!C133,"")</f>
        <v/>
      </c>
      <c r="E119" t="str">
        <f>IF(SUM('B2.1'!$Z133:$AI133)=10,'B2.1'!D133,"")</f>
        <v/>
      </c>
      <c r="F119" t="str">
        <f>IF(SUM('B2.1'!$Z133:$AI133)=10,'B2.1'!E133,"")</f>
        <v/>
      </c>
      <c r="G119" t="str">
        <f>IF(SUM('B2.1'!$Z133:$AI133)=10,'B2.1'!F133,"")</f>
        <v/>
      </c>
      <c r="H119" t="str">
        <f>IF(SUM('B2.1'!$Z133:$AI133)=10,'B2.1'!G133,"")</f>
        <v/>
      </c>
      <c r="I119" t="str">
        <f>IF(SUM('B2.1'!$Z133:$AI133)=10,'B2.1'!H133,"")</f>
        <v/>
      </c>
      <c r="J119" t="str">
        <f>IF(SUM('B2.1'!$Z133:$AI133)=10,'B2.1'!I133,"")</f>
        <v/>
      </c>
      <c r="K119" t="str">
        <f>IF(SUM('B2.1'!$Z133:$AI133)=10,'B2.1'!J133,"")</f>
        <v/>
      </c>
      <c r="L119" t="str">
        <f>IF(SUM('B2.1'!$Z133:$AI133)=10,'B2.1'!K133,"")</f>
        <v/>
      </c>
      <c r="M119" s="131" t="str">
        <f>IF(SUM('B2.1'!$Z133:$AI133)=10,'B2.1'!L133,"")</f>
        <v/>
      </c>
    </row>
    <row r="120" spans="1:13" x14ac:dyDescent="0.25">
      <c r="A120" t="str">
        <f>IF(SUM('B2.1'!Z134:AI134)=10,'Angaben KH-Standort'!$D$27,"")</f>
        <v/>
      </c>
      <c r="B120" t="str">
        <f>IF(SUM('B2.1'!Z134:AI134)=10,'Angaben KH-Standort'!$D$26,"")</f>
        <v/>
      </c>
      <c r="C120" t="str">
        <f>IF(SUM('B2.1'!Z134:AI134)=10,'Angaben KH-Standort'!$D$13,"")</f>
        <v/>
      </c>
      <c r="D120" t="str">
        <f>IF(SUM('B2.1'!$Z134:$AI134)=10,'B2.1'!C134,"")</f>
        <v/>
      </c>
      <c r="E120" t="str">
        <f>IF(SUM('B2.1'!$Z134:$AI134)=10,'B2.1'!D134,"")</f>
        <v/>
      </c>
      <c r="F120" t="str">
        <f>IF(SUM('B2.1'!$Z134:$AI134)=10,'B2.1'!E134,"")</f>
        <v/>
      </c>
      <c r="G120" t="str">
        <f>IF(SUM('B2.1'!$Z134:$AI134)=10,'B2.1'!F134,"")</f>
        <v/>
      </c>
      <c r="H120" t="str">
        <f>IF(SUM('B2.1'!$Z134:$AI134)=10,'B2.1'!G134,"")</f>
        <v/>
      </c>
      <c r="I120" t="str">
        <f>IF(SUM('B2.1'!$Z134:$AI134)=10,'B2.1'!H134,"")</f>
        <v/>
      </c>
      <c r="J120" t="str">
        <f>IF(SUM('B2.1'!$Z134:$AI134)=10,'B2.1'!I134,"")</f>
        <v/>
      </c>
      <c r="K120" t="str">
        <f>IF(SUM('B2.1'!$Z134:$AI134)=10,'B2.1'!J134,"")</f>
        <v/>
      </c>
      <c r="L120" t="str">
        <f>IF(SUM('B2.1'!$Z134:$AI134)=10,'B2.1'!K134,"")</f>
        <v/>
      </c>
      <c r="M120" s="131" t="str">
        <f>IF(SUM('B2.1'!$Z134:$AI134)=10,'B2.1'!L134,"")</f>
        <v/>
      </c>
    </row>
    <row r="121" spans="1:13" x14ac:dyDescent="0.25">
      <c r="A121" t="str">
        <f>IF(SUM('B2.1'!Z135:AI135)=10,'Angaben KH-Standort'!$D$27,"")</f>
        <v/>
      </c>
      <c r="B121" t="str">
        <f>IF(SUM('B2.1'!Z135:AI135)=10,'Angaben KH-Standort'!$D$26,"")</f>
        <v/>
      </c>
      <c r="C121" t="str">
        <f>IF(SUM('B2.1'!Z135:AI135)=10,'Angaben KH-Standort'!$D$13,"")</f>
        <v/>
      </c>
      <c r="D121" t="str">
        <f>IF(SUM('B2.1'!$Z135:$AI135)=10,'B2.1'!C135,"")</f>
        <v/>
      </c>
      <c r="E121" t="str">
        <f>IF(SUM('B2.1'!$Z135:$AI135)=10,'B2.1'!D135,"")</f>
        <v/>
      </c>
      <c r="F121" t="str">
        <f>IF(SUM('B2.1'!$Z135:$AI135)=10,'B2.1'!E135,"")</f>
        <v/>
      </c>
      <c r="G121" t="str">
        <f>IF(SUM('B2.1'!$Z135:$AI135)=10,'B2.1'!F135,"")</f>
        <v/>
      </c>
      <c r="H121" t="str">
        <f>IF(SUM('B2.1'!$Z135:$AI135)=10,'B2.1'!G135,"")</f>
        <v/>
      </c>
      <c r="I121" t="str">
        <f>IF(SUM('B2.1'!$Z135:$AI135)=10,'B2.1'!H135,"")</f>
        <v/>
      </c>
      <c r="J121" t="str">
        <f>IF(SUM('B2.1'!$Z135:$AI135)=10,'B2.1'!I135,"")</f>
        <v/>
      </c>
      <c r="K121" t="str">
        <f>IF(SUM('B2.1'!$Z135:$AI135)=10,'B2.1'!J135,"")</f>
        <v/>
      </c>
      <c r="L121" t="str">
        <f>IF(SUM('B2.1'!$Z135:$AI135)=10,'B2.1'!K135,"")</f>
        <v/>
      </c>
      <c r="M121" s="131" t="str">
        <f>IF(SUM('B2.1'!$Z135:$AI135)=10,'B2.1'!L135,"")</f>
        <v/>
      </c>
    </row>
    <row r="122" spans="1:13" x14ac:dyDescent="0.25">
      <c r="A122" t="str">
        <f>IF(SUM('B2.1'!Z136:AI136)=10,'Angaben KH-Standort'!$D$27,"")</f>
        <v/>
      </c>
      <c r="B122" t="str">
        <f>IF(SUM('B2.1'!Z136:AI136)=10,'Angaben KH-Standort'!$D$26,"")</f>
        <v/>
      </c>
      <c r="C122" t="str">
        <f>IF(SUM('B2.1'!Z136:AI136)=10,'Angaben KH-Standort'!$D$13,"")</f>
        <v/>
      </c>
      <c r="D122" t="str">
        <f>IF(SUM('B2.1'!$Z136:$AI136)=10,'B2.1'!C136,"")</f>
        <v/>
      </c>
      <c r="E122" t="str">
        <f>IF(SUM('B2.1'!$Z136:$AI136)=10,'B2.1'!D136,"")</f>
        <v/>
      </c>
      <c r="F122" t="str">
        <f>IF(SUM('B2.1'!$Z136:$AI136)=10,'B2.1'!E136,"")</f>
        <v/>
      </c>
      <c r="G122" t="str">
        <f>IF(SUM('B2.1'!$Z136:$AI136)=10,'B2.1'!F136,"")</f>
        <v/>
      </c>
      <c r="H122" t="str">
        <f>IF(SUM('B2.1'!$Z136:$AI136)=10,'B2.1'!G136,"")</f>
        <v/>
      </c>
      <c r="I122" t="str">
        <f>IF(SUM('B2.1'!$Z136:$AI136)=10,'B2.1'!H136,"")</f>
        <v/>
      </c>
      <c r="J122" t="str">
        <f>IF(SUM('B2.1'!$Z136:$AI136)=10,'B2.1'!I136,"")</f>
        <v/>
      </c>
      <c r="K122" t="str">
        <f>IF(SUM('B2.1'!$Z136:$AI136)=10,'B2.1'!J136,"")</f>
        <v/>
      </c>
      <c r="L122" t="str">
        <f>IF(SUM('B2.1'!$Z136:$AI136)=10,'B2.1'!K136,"")</f>
        <v/>
      </c>
      <c r="M122" s="131" t="str">
        <f>IF(SUM('B2.1'!$Z136:$AI136)=10,'B2.1'!L136,"")</f>
        <v/>
      </c>
    </row>
    <row r="123" spans="1:13" x14ac:dyDescent="0.25">
      <c r="A123" t="str">
        <f>IF(SUM('B2.1'!Z137:AI137)=10,'Angaben KH-Standort'!$D$27,"")</f>
        <v/>
      </c>
      <c r="B123" t="str">
        <f>IF(SUM('B2.1'!Z137:AI137)=10,'Angaben KH-Standort'!$D$26,"")</f>
        <v/>
      </c>
      <c r="C123" t="str">
        <f>IF(SUM('B2.1'!Z137:AI137)=10,'Angaben KH-Standort'!$D$13,"")</f>
        <v/>
      </c>
      <c r="D123" t="str">
        <f>IF(SUM('B2.1'!$Z137:$AI137)=10,'B2.1'!C137,"")</f>
        <v/>
      </c>
      <c r="E123" t="str">
        <f>IF(SUM('B2.1'!$Z137:$AI137)=10,'B2.1'!D137,"")</f>
        <v/>
      </c>
      <c r="F123" t="str">
        <f>IF(SUM('B2.1'!$Z137:$AI137)=10,'B2.1'!E137,"")</f>
        <v/>
      </c>
      <c r="G123" t="str">
        <f>IF(SUM('B2.1'!$Z137:$AI137)=10,'B2.1'!F137,"")</f>
        <v/>
      </c>
      <c r="H123" t="str">
        <f>IF(SUM('B2.1'!$Z137:$AI137)=10,'B2.1'!G137,"")</f>
        <v/>
      </c>
      <c r="I123" t="str">
        <f>IF(SUM('B2.1'!$Z137:$AI137)=10,'B2.1'!H137,"")</f>
        <v/>
      </c>
      <c r="J123" t="str">
        <f>IF(SUM('B2.1'!$Z137:$AI137)=10,'B2.1'!I137,"")</f>
        <v/>
      </c>
      <c r="K123" t="str">
        <f>IF(SUM('B2.1'!$Z137:$AI137)=10,'B2.1'!J137,"")</f>
        <v/>
      </c>
      <c r="L123" t="str">
        <f>IF(SUM('B2.1'!$Z137:$AI137)=10,'B2.1'!K137,"")</f>
        <v/>
      </c>
      <c r="M123" s="131" t="str">
        <f>IF(SUM('B2.1'!$Z137:$AI137)=10,'B2.1'!L137,"")</f>
        <v/>
      </c>
    </row>
    <row r="124" spans="1:13" x14ac:dyDescent="0.25">
      <c r="A124" t="str">
        <f>IF(SUM('B2.1'!Z138:AI138)=10,'Angaben KH-Standort'!$D$27,"")</f>
        <v/>
      </c>
      <c r="B124" t="str">
        <f>IF(SUM('B2.1'!Z138:AI138)=10,'Angaben KH-Standort'!$D$26,"")</f>
        <v/>
      </c>
      <c r="C124" t="str">
        <f>IF(SUM('B2.1'!Z138:AI138)=10,'Angaben KH-Standort'!$D$13,"")</f>
        <v/>
      </c>
      <c r="D124" t="str">
        <f>IF(SUM('B2.1'!$Z138:$AI138)=10,'B2.1'!C138,"")</f>
        <v/>
      </c>
      <c r="E124" t="str">
        <f>IF(SUM('B2.1'!$Z138:$AI138)=10,'B2.1'!D138,"")</f>
        <v/>
      </c>
      <c r="F124" t="str">
        <f>IF(SUM('B2.1'!$Z138:$AI138)=10,'B2.1'!E138,"")</f>
        <v/>
      </c>
      <c r="G124" t="str">
        <f>IF(SUM('B2.1'!$Z138:$AI138)=10,'B2.1'!F138,"")</f>
        <v/>
      </c>
      <c r="H124" t="str">
        <f>IF(SUM('B2.1'!$Z138:$AI138)=10,'B2.1'!G138,"")</f>
        <v/>
      </c>
      <c r="I124" t="str">
        <f>IF(SUM('B2.1'!$Z138:$AI138)=10,'B2.1'!H138,"")</f>
        <v/>
      </c>
      <c r="J124" t="str">
        <f>IF(SUM('B2.1'!$Z138:$AI138)=10,'B2.1'!I138,"")</f>
        <v/>
      </c>
      <c r="K124" t="str">
        <f>IF(SUM('B2.1'!$Z138:$AI138)=10,'B2.1'!J138,"")</f>
        <v/>
      </c>
      <c r="L124" t="str">
        <f>IF(SUM('B2.1'!$Z138:$AI138)=10,'B2.1'!K138,"")</f>
        <v/>
      </c>
      <c r="M124" s="131" t="str">
        <f>IF(SUM('B2.1'!$Z138:$AI138)=10,'B2.1'!L138,"")</f>
        <v/>
      </c>
    </row>
    <row r="125" spans="1:13" x14ac:dyDescent="0.25">
      <c r="A125" t="str">
        <f>IF(SUM('B2.1'!Z139:AI139)=10,'Angaben KH-Standort'!$D$27,"")</f>
        <v/>
      </c>
      <c r="B125" t="str">
        <f>IF(SUM('B2.1'!Z139:AI139)=10,'Angaben KH-Standort'!$D$26,"")</f>
        <v/>
      </c>
      <c r="C125" t="str">
        <f>IF(SUM('B2.1'!Z139:AI139)=10,'Angaben KH-Standort'!$D$13,"")</f>
        <v/>
      </c>
      <c r="D125" t="str">
        <f>IF(SUM('B2.1'!$Z139:$AI139)=10,'B2.1'!C139,"")</f>
        <v/>
      </c>
      <c r="E125" t="str">
        <f>IF(SUM('B2.1'!$Z139:$AI139)=10,'B2.1'!D139,"")</f>
        <v/>
      </c>
      <c r="F125" t="str">
        <f>IF(SUM('B2.1'!$Z139:$AI139)=10,'B2.1'!E139,"")</f>
        <v/>
      </c>
      <c r="G125" t="str">
        <f>IF(SUM('B2.1'!$Z139:$AI139)=10,'B2.1'!F139,"")</f>
        <v/>
      </c>
      <c r="H125" t="str">
        <f>IF(SUM('B2.1'!$Z139:$AI139)=10,'B2.1'!G139,"")</f>
        <v/>
      </c>
      <c r="I125" t="str">
        <f>IF(SUM('B2.1'!$Z139:$AI139)=10,'B2.1'!H139,"")</f>
        <v/>
      </c>
      <c r="J125" t="str">
        <f>IF(SUM('B2.1'!$Z139:$AI139)=10,'B2.1'!I139,"")</f>
        <v/>
      </c>
      <c r="K125" t="str">
        <f>IF(SUM('B2.1'!$Z139:$AI139)=10,'B2.1'!J139,"")</f>
        <v/>
      </c>
      <c r="L125" t="str">
        <f>IF(SUM('B2.1'!$Z139:$AI139)=10,'B2.1'!K139,"")</f>
        <v/>
      </c>
      <c r="M125" s="131" t="str">
        <f>IF(SUM('B2.1'!$Z139:$AI139)=10,'B2.1'!L139,"")</f>
        <v/>
      </c>
    </row>
    <row r="126" spans="1:13" x14ac:dyDescent="0.25">
      <c r="A126" t="str">
        <f>IF(SUM('B2.1'!Z140:AI140)=10,'Angaben KH-Standort'!$D$27,"")</f>
        <v/>
      </c>
      <c r="B126" t="str">
        <f>IF(SUM('B2.1'!Z140:AI140)=10,'Angaben KH-Standort'!$D$26,"")</f>
        <v/>
      </c>
      <c r="C126" t="str">
        <f>IF(SUM('B2.1'!Z140:AI140)=10,'Angaben KH-Standort'!$D$13,"")</f>
        <v/>
      </c>
      <c r="D126" t="str">
        <f>IF(SUM('B2.1'!$Z140:$AI140)=10,'B2.1'!C140,"")</f>
        <v/>
      </c>
      <c r="E126" t="str">
        <f>IF(SUM('B2.1'!$Z140:$AI140)=10,'B2.1'!D140,"")</f>
        <v/>
      </c>
      <c r="F126" t="str">
        <f>IF(SUM('B2.1'!$Z140:$AI140)=10,'B2.1'!E140,"")</f>
        <v/>
      </c>
      <c r="G126" t="str">
        <f>IF(SUM('B2.1'!$Z140:$AI140)=10,'B2.1'!F140,"")</f>
        <v/>
      </c>
      <c r="H126" t="str">
        <f>IF(SUM('B2.1'!$Z140:$AI140)=10,'B2.1'!G140,"")</f>
        <v/>
      </c>
      <c r="I126" t="str">
        <f>IF(SUM('B2.1'!$Z140:$AI140)=10,'B2.1'!H140,"")</f>
        <v/>
      </c>
      <c r="J126" t="str">
        <f>IF(SUM('B2.1'!$Z140:$AI140)=10,'B2.1'!I140,"")</f>
        <v/>
      </c>
      <c r="K126" t="str">
        <f>IF(SUM('B2.1'!$Z140:$AI140)=10,'B2.1'!J140,"")</f>
        <v/>
      </c>
      <c r="L126" t="str">
        <f>IF(SUM('B2.1'!$Z140:$AI140)=10,'B2.1'!K140,"")</f>
        <v/>
      </c>
      <c r="M126" s="131" t="str">
        <f>IF(SUM('B2.1'!$Z140:$AI140)=10,'B2.1'!L140,"")</f>
        <v/>
      </c>
    </row>
    <row r="127" spans="1:13" x14ac:dyDescent="0.25">
      <c r="A127" t="str">
        <f>IF(SUM('B2.1'!Z141:AI141)=10,'Angaben KH-Standort'!$D$27,"")</f>
        <v/>
      </c>
      <c r="B127" t="str">
        <f>IF(SUM('B2.1'!Z141:AI141)=10,'Angaben KH-Standort'!$D$26,"")</f>
        <v/>
      </c>
      <c r="C127" t="str">
        <f>IF(SUM('B2.1'!Z141:AI141)=10,'Angaben KH-Standort'!$D$13,"")</f>
        <v/>
      </c>
      <c r="D127" t="str">
        <f>IF(SUM('B2.1'!$Z141:$AI141)=10,'B2.1'!C141,"")</f>
        <v/>
      </c>
      <c r="E127" t="str">
        <f>IF(SUM('B2.1'!$Z141:$AI141)=10,'B2.1'!D141,"")</f>
        <v/>
      </c>
      <c r="F127" t="str">
        <f>IF(SUM('B2.1'!$Z141:$AI141)=10,'B2.1'!E141,"")</f>
        <v/>
      </c>
      <c r="G127" t="str">
        <f>IF(SUM('B2.1'!$Z141:$AI141)=10,'B2.1'!F141,"")</f>
        <v/>
      </c>
      <c r="H127" t="str">
        <f>IF(SUM('B2.1'!$Z141:$AI141)=10,'B2.1'!G141,"")</f>
        <v/>
      </c>
      <c r="I127" t="str">
        <f>IF(SUM('B2.1'!$Z141:$AI141)=10,'B2.1'!H141,"")</f>
        <v/>
      </c>
      <c r="J127" t="str">
        <f>IF(SUM('B2.1'!$Z141:$AI141)=10,'B2.1'!I141,"")</f>
        <v/>
      </c>
      <c r="K127" t="str">
        <f>IF(SUM('B2.1'!$Z141:$AI141)=10,'B2.1'!J141,"")</f>
        <v/>
      </c>
      <c r="L127" t="str">
        <f>IF(SUM('B2.1'!$Z141:$AI141)=10,'B2.1'!K141,"")</f>
        <v/>
      </c>
      <c r="M127" s="131" t="str">
        <f>IF(SUM('B2.1'!$Z141:$AI141)=10,'B2.1'!L141,"")</f>
        <v/>
      </c>
    </row>
    <row r="128" spans="1:13" x14ac:dyDescent="0.25">
      <c r="A128" t="str">
        <f>IF(SUM('B2.1'!Z142:AI142)=10,'Angaben KH-Standort'!$D$27,"")</f>
        <v/>
      </c>
      <c r="B128" t="str">
        <f>IF(SUM('B2.1'!Z142:AI142)=10,'Angaben KH-Standort'!$D$26,"")</f>
        <v/>
      </c>
      <c r="C128" t="str">
        <f>IF(SUM('B2.1'!Z142:AI142)=10,'Angaben KH-Standort'!$D$13,"")</f>
        <v/>
      </c>
      <c r="D128" t="str">
        <f>IF(SUM('B2.1'!$Z142:$AI142)=10,'B2.1'!C142,"")</f>
        <v/>
      </c>
      <c r="E128" t="str">
        <f>IF(SUM('B2.1'!$Z142:$AI142)=10,'B2.1'!D142,"")</f>
        <v/>
      </c>
      <c r="F128" t="str">
        <f>IF(SUM('B2.1'!$Z142:$AI142)=10,'B2.1'!E142,"")</f>
        <v/>
      </c>
      <c r="G128" t="str">
        <f>IF(SUM('B2.1'!$Z142:$AI142)=10,'B2.1'!F142,"")</f>
        <v/>
      </c>
      <c r="H128" t="str">
        <f>IF(SUM('B2.1'!$Z142:$AI142)=10,'B2.1'!G142,"")</f>
        <v/>
      </c>
      <c r="I128" t="str">
        <f>IF(SUM('B2.1'!$Z142:$AI142)=10,'B2.1'!H142,"")</f>
        <v/>
      </c>
      <c r="J128" t="str">
        <f>IF(SUM('B2.1'!$Z142:$AI142)=10,'B2.1'!I142,"")</f>
        <v/>
      </c>
      <c r="K128" t="str">
        <f>IF(SUM('B2.1'!$Z142:$AI142)=10,'B2.1'!J142,"")</f>
        <v/>
      </c>
      <c r="L128" t="str">
        <f>IF(SUM('B2.1'!$Z142:$AI142)=10,'B2.1'!K142,"")</f>
        <v/>
      </c>
      <c r="M128" s="131" t="str">
        <f>IF(SUM('B2.1'!$Z142:$AI142)=10,'B2.1'!L142,"")</f>
        <v/>
      </c>
    </row>
    <row r="129" spans="1:13" x14ac:dyDescent="0.25">
      <c r="A129" t="str">
        <f>IF(SUM('B2.1'!Z143:AI143)=10,'Angaben KH-Standort'!$D$27,"")</f>
        <v/>
      </c>
      <c r="B129" t="str">
        <f>IF(SUM('B2.1'!Z143:AI143)=10,'Angaben KH-Standort'!$D$26,"")</f>
        <v/>
      </c>
      <c r="C129" t="str">
        <f>IF(SUM('B2.1'!Z143:AI143)=10,'Angaben KH-Standort'!$D$13,"")</f>
        <v/>
      </c>
      <c r="D129" t="str">
        <f>IF(SUM('B2.1'!$Z143:$AI143)=10,'B2.1'!C143,"")</f>
        <v/>
      </c>
      <c r="E129" t="str">
        <f>IF(SUM('B2.1'!$Z143:$AI143)=10,'B2.1'!D143,"")</f>
        <v/>
      </c>
      <c r="F129" t="str">
        <f>IF(SUM('B2.1'!$Z143:$AI143)=10,'B2.1'!E143,"")</f>
        <v/>
      </c>
      <c r="G129" t="str">
        <f>IF(SUM('B2.1'!$Z143:$AI143)=10,'B2.1'!F143,"")</f>
        <v/>
      </c>
      <c r="H129" t="str">
        <f>IF(SUM('B2.1'!$Z143:$AI143)=10,'B2.1'!G143,"")</f>
        <v/>
      </c>
      <c r="I129" t="str">
        <f>IF(SUM('B2.1'!$Z143:$AI143)=10,'B2.1'!H143,"")</f>
        <v/>
      </c>
      <c r="J129" t="str">
        <f>IF(SUM('B2.1'!$Z143:$AI143)=10,'B2.1'!I143,"")</f>
        <v/>
      </c>
      <c r="K129" t="str">
        <f>IF(SUM('B2.1'!$Z143:$AI143)=10,'B2.1'!J143,"")</f>
        <v/>
      </c>
      <c r="L129" t="str">
        <f>IF(SUM('B2.1'!$Z143:$AI143)=10,'B2.1'!K143,"")</f>
        <v/>
      </c>
      <c r="M129" s="131" t="str">
        <f>IF(SUM('B2.1'!$Z143:$AI143)=10,'B2.1'!L143,"")</f>
        <v/>
      </c>
    </row>
    <row r="130" spans="1:13" x14ac:dyDescent="0.25">
      <c r="A130" t="str">
        <f>IF(SUM('B2.1'!Z144:AI144)=10,'Angaben KH-Standort'!$D$27,"")</f>
        <v/>
      </c>
      <c r="B130" t="str">
        <f>IF(SUM('B2.1'!Z144:AI144)=10,'Angaben KH-Standort'!$D$26,"")</f>
        <v/>
      </c>
      <c r="C130" t="str">
        <f>IF(SUM('B2.1'!Z144:AI144)=10,'Angaben KH-Standort'!$D$13,"")</f>
        <v/>
      </c>
      <c r="D130" t="str">
        <f>IF(SUM('B2.1'!$Z144:$AI144)=10,'B2.1'!C144,"")</f>
        <v/>
      </c>
      <c r="E130" t="str">
        <f>IF(SUM('B2.1'!$Z144:$AI144)=10,'B2.1'!D144,"")</f>
        <v/>
      </c>
      <c r="F130" t="str">
        <f>IF(SUM('B2.1'!$Z144:$AI144)=10,'B2.1'!E144,"")</f>
        <v/>
      </c>
      <c r="G130" t="str">
        <f>IF(SUM('B2.1'!$Z144:$AI144)=10,'B2.1'!F144,"")</f>
        <v/>
      </c>
      <c r="H130" t="str">
        <f>IF(SUM('B2.1'!$Z144:$AI144)=10,'B2.1'!G144,"")</f>
        <v/>
      </c>
      <c r="I130" t="str">
        <f>IF(SUM('B2.1'!$Z144:$AI144)=10,'B2.1'!H144,"")</f>
        <v/>
      </c>
      <c r="J130" t="str">
        <f>IF(SUM('B2.1'!$Z144:$AI144)=10,'B2.1'!I144,"")</f>
        <v/>
      </c>
      <c r="K130" t="str">
        <f>IF(SUM('B2.1'!$Z144:$AI144)=10,'B2.1'!J144,"")</f>
        <v/>
      </c>
      <c r="L130" t="str">
        <f>IF(SUM('B2.1'!$Z144:$AI144)=10,'B2.1'!K144,"")</f>
        <v/>
      </c>
      <c r="M130" s="131" t="str">
        <f>IF(SUM('B2.1'!$Z144:$AI144)=10,'B2.1'!L144,"")</f>
        <v/>
      </c>
    </row>
    <row r="131" spans="1:13" x14ac:dyDescent="0.25">
      <c r="A131" t="str">
        <f>IF(SUM('B2.1'!Z145:AI145)=10,'Angaben KH-Standort'!$D$27,"")</f>
        <v/>
      </c>
      <c r="B131" t="str">
        <f>IF(SUM('B2.1'!Z145:AI145)=10,'Angaben KH-Standort'!$D$26,"")</f>
        <v/>
      </c>
      <c r="C131" t="str">
        <f>IF(SUM('B2.1'!Z145:AI145)=10,'Angaben KH-Standort'!$D$13,"")</f>
        <v/>
      </c>
      <c r="D131" t="str">
        <f>IF(SUM('B2.1'!$Z145:$AI145)=10,'B2.1'!C145,"")</f>
        <v/>
      </c>
      <c r="E131" t="str">
        <f>IF(SUM('B2.1'!$Z145:$AI145)=10,'B2.1'!D145,"")</f>
        <v/>
      </c>
      <c r="F131" t="str">
        <f>IF(SUM('B2.1'!$Z145:$AI145)=10,'B2.1'!E145,"")</f>
        <v/>
      </c>
      <c r="G131" t="str">
        <f>IF(SUM('B2.1'!$Z145:$AI145)=10,'B2.1'!F145,"")</f>
        <v/>
      </c>
      <c r="H131" t="str">
        <f>IF(SUM('B2.1'!$Z145:$AI145)=10,'B2.1'!G145,"")</f>
        <v/>
      </c>
      <c r="I131" t="str">
        <f>IF(SUM('B2.1'!$Z145:$AI145)=10,'B2.1'!H145,"")</f>
        <v/>
      </c>
      <c r="J131" t="str">
        <f>IF(SUM('B2.1'!$Z145:$AI145)=10,'B2.1'!I145,"")</f>
        <v/>
      </c>
      <c r="K131" t="str">
        <f>IF(SUM('B2.1'!$Z145:$AI145)=10,'B2.1'!J145,"")</f>
        <v/>
      </c>
      <c r="L131" t="str">
        <f>IF(SUM('B2.1'!$Z145:$AI145)=10,'B2.1'!K145,"")</f>
        <v/>
      </c>
      <c r="M131" s="131" t="str">
        <f>IF(SUM('B2.1'!$Z145:$AI145)=10,'B2.1'!L145,"")</f>
        <v/>
      </c>
    </row>
    <row r="132" spans="1:13" x14ac:dyDescent="0.25">
      <c r="A132" t="str">
        <f>IF(SUM('B2.1'!Z146:AI146)=10,'Angaben KH-Standort'!$D$27,"")</f>
        <v/>
      </c>
      <c r="B132" t="str">
        <f>IF(SUM('B2.1'!Z146:AI146)=10,'Angaben KH-Standort'!$D$26,"")</f>
        <v/>
      </c>
      <c r="C132" t="str">
        <f>IF(SUM('B2.1'!Z146:AI146)=10,'Angaben KH-Standort'!$D$13,"")</f>
        <v/>
      </c>
      <c r="D132" t="str">
        <f>IF(SUM('B2.1'!$Z146:$AI146)=10,'B2.1'!C146,"")</f>
        <v/>
      </c>
      <c r="E132" t="str">
        <f>IF(SUM('B2.1'!$Z146:$AI146)=10,'B2.1'!D146,"")</f>
        <v/>
      </c>
      <c r="F132" t="str">
        <f>IF(SUM('B2.1'!$Z146:$AI146)=10,'B2.1'!E146,"")</f>
        <v/>
      </c>
      <c r="G132" t="str">
        <f>IF(SUM('B2.1'!$Z146:$AI146)=10,'B2.1'!F146,"")</f>
        <v/>
      </c>
      <c r="H132" t="str">
        <f>IF(SUM('B2.1'!$Z146:$AI146)=10,'B2.1'!G146,"")</f>
        <v/>
      </c>
      <c r="I132" t="str">
        <f>IF(SUM('B2.1'!$Z146:$AI146)=10,'B2.1'!H146,"")</f>
        <v/>
      </c>
      <c r="J132" t="str">
        <f>IF(SUM('B2.1'!$Z146:$AI146)=10,'B2.1'!I146,"")</f>
        <v/>
      </c>
      <c r="K132" t="str">
        <f>IF(SUM('B2.1'!$Z146:$AI146)=10,'B2.1'!J146,"")</f>
        <v/>
      </c>
      <c r="L132" t="str">
        <f>IF(SUM('B2.1'!$Z146:$AI146)=10,'B2.1'!K146,"")</f>
        <v/>
      </c>
      <c r="M132" s="131" t="str">
        <f>IF(SUM('B2.1'!$Z146:$AI146)=10,'B2.1'!L146,"")</f>
        <v/>
      </c>
    </row>
    <row r="133" spans="1:13" x14ac:dyDescent="0.25">
      <c r="A133" t="str">
        <f>IF(SUM('B2.1'!Z147:AI147)=10,'Angaben KH-Standort'!$D$27,"")</f>
        <v/>
      </c>
      <c r="B133" t="str">
        <f>IF(SUM('B2.1'!Z147:AI147)=10,'Angaben KH-Standort'!$D$26,"")</f>
        <v/>
      </c>
      <c r="C133" t="str">
        <f>IF(SUM('B2.1'!Z147:AI147)=10,'Angaben KH-Standort'!$D$13,"")</f>
        <v/>
      </c>
      <c r="D133" t="str">
        <f>IF(SUM('B2.1'!$Z147:$AI147)=10,'B2.1'!C147,"")</f>
        <v/>
      </c>
      <c r="E133" t="str">
        <f>IF(SUM('B2.1'!$Z147:$AI147)=10,'B2.1'!D147,"")</f>
        <v/>
      </c>
      <c r="F133" t="str">
        <f>IF(SUM('B2.1'!$Z147:$AI147)=10,'B2.1'!E147,"")</f>
        <v/>
      </c>
      <c r="G133" t="str">
        <f>IF(SUM('B2.1'!$Z147:$AI147)=10,'B2.1'!F147,"")</f>
        <v/>
      </c>
      <c r="H133" t="str">
        <f>IF(SUM('B2.1'!$Z147:$AI147)=10,'B2.1'!G147,"")</f>
        <v/>
      </c>
      <c r="I133" t="str">
        <f>IF(SUM('B2.1'!$Z147:$AI147)=10,'B2.1'!H147,"")</f>
        <v/>
      </c>
      <c r="J133" t="str">
        <f>IF(SUM('B2.1'!$Z147:$AI147)=10,'B2.1'!I147,"")</f>
        <v/>
      </c>
      <c r="K133" t="str">
        <f>IF(SUM('B2.1'!$Z147:$AI147)=10,'B2.1'!J147,"")</f>
        <v/>
      </c>
      <c r="L133" t="str">
        <f>IF(SUM('B2.1'!$Z147:$AI147)=10,'B2.1'!K147,"")</f>
        <v/>
      </c>
      <c r="M133" s="131" t="str">
        <f>IF(SUM('B2.1'!$Z147:$AI147)=10,'B2.1'!L147,"")</f>
        <v/>
      </c>
    </row>
    <row r="134" spans="1:13" x14ac:dyDescent="0.25">
      <c r="A134" t="str">
        <f>IF(SUM('B2.1'!Z148:AI148)=10,'Angaben KH-Standort'!$D$27,"")</f>
        <v/>
      </c>
      <c r="B134" t="str">
        <f>IF(SUM('B2.1'!Z148:AI148)=10,'Angaben KH-Standort'!$D$26,"")</f>
        <v/>
      </c>
      <c r="C134" t="str">
        <f>IF(SUM('B2.1'!Z148:AI148)=10,'Angaben KH-Standort'!$D$13,"")</f>
        <v/>
      </c>
      <c r="D134" t="str">
        <f>IF(SUM('B2.1'!$Z148:$AI148)=10,'B2.1'!C148,"")</f>
        <v/>
      </c>
      <c r="E134" t="str">
        <f>IF(SUM('B2.1'!$Z148:$AI148)=10,'B2.1'!D148,"")</f>
        <v/>
      </c>
      <c r="F134" t="str">
        <f>IF(SUM('B2.1'!$Z148:$AI148)=10,'B2.1'!E148,"")</f>
        <v/>
      </c>
      <c r="G134" t="str">
        <f>IF(SUM('B2.1'!$Z148:$AI148)=10,'B2.1'!F148,"")</f>
        <v/>
      </c>
      <c r="H134" t="str">
        <f>IF(SUM('B2.1'!$Z148:$AI148)=10,'B2.1'!G148,"")</f>
        <v/>
      </c>
      <c r="I134" t="str">
        <f>IF(SUM('B2.1'!$Z148:$AI148)=10,'B2.1'!H148,"")</f>
        <v/>
      </c>
      <c r="J134" t="str">
        <f>IF(SUM('B2.1'!$Z148:$AI148)=10,'B2.1'!I148,"")</f>
        <v/>
      </c>
      <c r="K134" t="str">
        <f>IF(SUM('B2.1'!$Z148:$AI148)=10,'B2.1'!J148,"")</f>
        <v/>
      </c>
      <c r="L134" t="str">
        <f>IF(SUM('B2.1'!$Z148:$AI148)=10,'B2.1'!K148,"")</f>
        <v/>
      </c>
      <c r="M134" s="131" t="str">
        <f>IF(SUM('B2.1'!$Z148:$AI148)=10,'B2.1'!L148,"")</f>
        <v/>
      </c>
    </row>
    <row r="135" spans="1:13" x14ac:dyDescent="0.25">
      <c r="A135" t="str">
        <f>IF(SUM('B2.1'!Z149:AI149)=10,'Angaben KH-Standort'!$D$27,"")</f>
        <v/>
      </c>
      <c r="B135" t="str">
        <f>IF(SUM('B2.1'!Z149:AI149)=10,'Angaben KH-Standort'!$D$26,"")</f>
        <v/>
      </c>
      <c r="C135" t="str">
        <f>IF(SUM('B2.1'!Z149:AI149)=10,'Angaben KH-Standort'!$D$13,"")</f>
        <v/>
      </c>
      <c r="D135" t="str">
        <f>IF(SUM('B2.1'!$Z149:$AI149)=10,'B2.1'!C149,"")</f>
        <v/>
      </c>
      <c r="E135" t="str">
        <f>IF(SUM('B2.1'!$Z149:$AI149)=10,'B2.1'!D149,"")</f>
        <v/>
      </c>
      <c r="F135" t="str">
        <f>IF(SUM('B2.1'!$Z149:$AI149)=10,'B2.1'!E149,"")</f>
        <v/>
      </c>
      <c r="G135" t="str">
        <f>IF(SUM('B2.1'!$Z149:$AI149)=10,'B2.1'!F149,"")</f>
        <v/>
      </c>
      <c r="H135" t="str">
        <f>IF(SUM('B2.1'!$Z149:$AI149)=10,'B2.1'!G149,"")</f>
        <v/>
      </c>
      <c r="I135" t="str">
        <f>IF(SUM('B2.1'!$Z149:$AI149)=10,'B2.1'!H149,"")</f>
        <v/>
      </c>
      <c r="J135" t="str">
        <f>IF(SUM('B2.1'!$Z149:$AI149)=10,'B2.1'!I149,"")</f>
        <v/>
      </c>
      <c r="K135" t="str">
        <f>IF(SUM('B2.1'!$Z149:$AI149)=10,'B2.1'!J149,"")</f>
        <v/>
      </c>
      <c r="L135" t="str">
        <f>IF(SUM('B2.1'!$Z149:$AI149)=10,'B2.1'!K149,"")</f>
        <v/>
      </c>
      <c r="M135" s="131" t="str">
        <f>IF(SUM('B2.1'!$Z149:$AI149)=10,'B2.1'!L149,"")</f>
        <v/>
      </c>
    </row>
    <row r="136" spans="1:13" x14ac:dyDescent="0.25">
      <c r="A136" t="str">
        <f>IF(SUM('B2.1'!Z150:AI150)=10,'Angaben KH-Standort'!$D$27,"")</f>
        <v/>
      </c>
      <c r="B136" t="str">
        <f>IF(SUM('B2.1'!Z150:AI150)=10,'Angaben KH-Standort'!$D$26,"")</f>
        <v/>
      </c>
      <c r="C136" t="str">
        <f>IF(SUM('B2.1'!Z150:AI150)=10,'Angaben KH-Standort'!$D$13,"")</f>
        <v/>
      </c>
      <c r="D136" t="str">
        <f>IF(SUM('B2.1'!$Z150:$AI150)=10,'B2.1'!C150,"")</f>
        <v/>
      </c>
      <c r="E136" t="str">
        <f>IF(SUM('B2.1'!$Z150:$AI150)=10,'B2.1'!D150,"")</f>
        <v/>
      </c>
      <c r="F136" t="str">
        <f>IF(SUM('B2.1'!$Z150:$AI150)=10,'B2.1'!E150,"")</f>
        <v/>
      </c>
      <c r="G136" t="str">
        <f>IF(SUM('B2.1'!$Z150:$AI150)=10,'B2.1'!F150,"")</f>
        <v/>
      </c>
      <c r="H136" t="str">
        <f>IF(SUM('B2.1'!$Z150:$AI150)=10,'B2.1'!G150,"")</f>
        <v/>
      </c>
      <c r="I136" t="str">
        <f>IF(SUM('B2.1'!$Z150:$AI150)=10,'B2.1'!H150,"")</f>
        <v/>
      </c>
      <c r="J136" t="str">
        <f>IF(SUM('B2.1'!$Z150:$AI150)=10,'B2.1'!I150,"")</f>
        <v/>
      </c>
      <c r="K136" t="str">
        <f>IF(SUM('B2.1'!$Z150:$AI150)=10,'B2.1'!J150,"")</f>
        <v/>
      </c>
      <c r="L136" t="str">
        <f>IF(SUM('B2.1'!$Z150:$AI150)=10,'B2.1'!K150,"")</f>
        <v/>
      </c>
      <c r="M136" s="131" t="str">
        <f>IF(SUM('B2.1'!$Z150:$AI150)=10,'B2.1'!L150,"")</f>
        <v/>
      </c>
    </row>
    <row r="137" spans="1:13" x14ac:dyDescent="0.25">
      <c r="A137" t="str">
        <f>IF(SUM('B2.1'!Z151:AI151)=10,'Angaben KH-Standort'!$D$27,"")</f>
        <v/>
      </c>
      <c r="B137" t="str">
        <f>IF(SUM('B2.1'!Z151:AI151)=10,'Angaben KH-Standort'!$D$26,"")</f>
        <v/>
      </c>
      <c r="C137" t="str">
        <f>IF(SUM('B2.1'!Z151:AI151)=10,'Angaben KH-Standort'!$D$13,"")</f>
        <v/>
      </c>
      <c r="D137" t="str">
        <f>IF(SUM('B2.1'!$Z151:$AI151)=10,'B2.1'!C151,"")</f>
        <v/>
      </c>
      <c r="E137" t="str">
        <f>IF(SUM('B2.1'!$Z151:$AI151)=10,'B2.1'!D151,"")</f>
        <v/>
      </c>
      <c r="F137" t="str">
        <f>IF(SUM('B2.1'!$Z151:$AI151)=10,'B2.1'!E151,"")</f>
        <v/>
      </c>
      <c r="G137" t="str">
        <f>IF(SUM('B2.1'!$Z151:$AI151)=10,'B2.1'!F151,"")</f>
        <v/>
      </c>
      <c r="H137" t="str">
        <f>IF(SUM('B2.1'!$Z151:$AI151)=10,'B2.1'!G151,"")</f>
        <v/>
      </c>
      <c r="I137" t="str">
        <f>IF(SUM('B2.1'!$Z151:$AI151)=10,'B2.1'!H151,"")</f>
        <v/>
      </c>
      <c r="J137" t="str">
        <f>IF(SUM('B2.1'!$Z151:$AI151)=10,'B2.1'!I151,"")</f>
        <v/>
      </c>
      <c r="K137" t="str">
        <f>IF(SUM('B2.1'!$Z151:$AI151)=10,'B2.1'!J151,"")</f>
        <v/>
      </c>
      <c r="L137" t="str">
        <f>IF(SUM('B2.1'!$Z151:$AI151)=10,'B2.1'!K151,"")</f>
        <v/>
      </c>
      <c r="M137" s="131" t="str">
        <f>IF(SUM('B2.1'!$Z151:$AI151)=10,'B2.1'!L151,"")</f>
        <v/>
      </c>
    </row>
    <row r="138" spans="1:13" x14ac:dyDescent="0.25">
      <c r="A138" t="str">
        <f>IF(SUM('B2.1'!Z152:AI152)=10,'Angaben KH-Standort'!$D$27,"")</f>
        <v/>
      </c>
      <c r="B138" t="str">
        <f>IF(SUM('B2.1'!Z152:AI152)=10,'Angaben KH-Standort'!$D$26,"")</f>
        <v/>
      </c>
      <c r="C138" t="str">
        <f>IF(SUM('B2.1'!Z152:AI152)=10,'Angaben KH-Standort'!$D$13,"")</f>
        <v/>
      </c>
      <c r="D138" t="str">
        <f>IF(SUM('B2.1'!$Z152:$AI152)=10,'B2.1'!C152,"")</f>
        <v/>
      </c>
      <c r="E138" t="str">
        <f>IF(SUM('B2.1'!$Z152:$AI152)=10,'B2.1'!D152,"")</f>
        <v/>
      </c>
      <c r="F138" t="str">
        <f>IF(SUM('B2.1'!$Z152:$AI152)=10,'B2.1'!E152,"")</f>
        <v/>
      </c>
      <c r="G138" t="str">
        <f>IF(SUM('B2.1'!$Z152:$AI152)=10,'B2.1'!F152,"")</f>
        <v/>
      </c>
      <c r="H138" t="str">
        <f>IF(SUM('B2.1'!$Z152:$AI152)=10,'B2.1'!G152,"")</f>
        <v/>
      </c>
      <c r="I138" t="str">
        <f>IF(SUM('B2.1'!$Z152:$AI152)=10,'B2.1'!H152,"")</f>
        <v/>
      </c>
      <c r="J138" t="str">
        <f>IF(SUM('B2.1'!$Z152:$AI152)=10,'B2.1'!I152,"")</f>
        <v/>
      </c>
      <c r="K138" t="str">
        <f>IF(SUM('B2.1'!$Z152:$AI152)=10,'B2.1'!J152,"")</f>
        <v/>
      </c>
      <c r="L138" t="str">
        <f>IF(SUM('B2.1'!$Z152:$AI152)=10,'B2.1'!K152,"")</f>
        <v/>
      </c>
      <c r="M138" s="131" t="str">
        <f>IF(SUM('B2.1'!$Z152:$AI152)=10,'B2.1'!L152,"")</f>
        <v/>
      </c>
    </row>
    <row r="139" spans="1:13" x14ac:dyDescent="0.25">
      <c r="A139" t="str">
        <f>IF(SUM('B2.1'!Z153:AI153)=10,'Angaben KH-Standort'!$D$27,"")</f>
        <v/>
      </c>
      <c r="B139" t="str">
        <f>IF(SUM('B2.1'!Z153:AI153)=10,'Angaben KH-Standort'!$D$26,"")</f>
        <v/>
      </c>
      <c r="C139" t="str">
        <f>IF(SUM('B2.1'!Z153:AI153)=10,'Angaben KH-Standort'!$D$13,"")</f>
        <v/>
      </c>
      <c r="D139" t="str">
        <f>IF(SUM('B2.1'!$Z153:$AI153)=10,'B2.1'!C153,"")</f>
        <v/>
      </c>
      <c r="E139" t="str">
        <f>IF(SUM('B2.1'!$Z153:$AI153)=10,'B2.1'!D153,"")</f>
        <v/>
      </c>
      <c r="F139" t="str">
        <f>IF(SUM('B2.1'!$Z153:$AI153)=10,'B2.1'!E153,"")</f>
        <v/>
      </c>
      <c r="G139" t="str">
        <f>IF(SUM('B2.1'!$Z153:$AI153)=10,'B2.1'!F153,"")</f>
        <v/>
      </c>
      <c r="H139" t="str">
        <f>IF(SUM('B2.1'!$Z153:$AI153)=10,'B2.1'!G153,"")</f>
        <v/>
      </c>
      <c r="I139" t="str">
        <f>IF(SUM('B2.1'!$Z153:$AI153)=10,'B2.1'!H153,"")</f>
        <v/>
      </c>
      <c r="J139" t="str">
        <f>IF(SUM('B2.1'!$Z153:$AI153)=10,'B2.1'!I153,"")</f>
        <v/>
      </c>
      <c r="K139" t="str">
        <f>IF(SUM('B2.1'!$Z153:$AI153)=10,'B2.1'!J153,"")</f>
        <v/>
      </c>
      <c r="L139" t="str">
        <f>IF(SUM('B2.1'!$Z153:$AI153)=10,'B2.1'!K153,"")</f>
        <v/>
      </c>
      <c r="M139" s="131" t="str">
        <f>IF(SUM('B2.1'!$Z153:$AI153)=10,'B2.1'!L153,"")</f>
        <v/>
      </c>
    </row>
    <row r="140" spans="1:13" x14ac:dyDescent="0.25">
      <c r="A140" t="str">
        <f>IF(SUM('B2.1'!Z154:AI154)=10,'Angaben KH-Standort'!$D$27,"")</f>
        <v/>
      </c>
      <c r="B140" t="str">
        <f>IF(SUM('B2.1'!Z154:AI154)=10,'Angaben KH-Standort'!$D$26,"")</f>
        <v/>
      </c>
      <c r="C140" t="str">
        <f>IF(SUM('B2.1'!Z154:AI154)=10,'Angaben KH-Standort'!$D$13,"")</f>
        <v/>
      </c>
      <c r="D140" t="str">
        <f>IF(SUM('B2.1'!$Z154:$AI154)=10,'B2.1'!C154,"")</f>
        <v/>
      </c>
      <c r="E140" t="str">
        <f>IF(SUM('B2.1'!$Z154:$AI154)=10,'B2.1'!D154,"")</f>
        <v/>
      </c>
      <c r="F140" t="str">
        <f>IF(SUM('B2.1'!$Z154:$AI154)=10,'B2.1'!E154,"")</f>
        <v/>
      </c>
      <c r="G140" t="str">
        <f>IF(SUM('B2.1'!$Z154:$AI154)=10,'B2.1'!F154,"")</f>
        <v/>
      </c>
      <c r="H140" t="str">
        <f>IF(SUM('B2.1'!$Z154:$AI154)=10,'B2.1'!G154,"")</f>
        <v/>
      </c>
      <c r="I140" t="str">
        <f>IF(SUM('B2.1'!$Z154:$AI154)=10,'B2.1'!H154,"")</f>
        <v/>
      </c>
      <c r="J140" t="str">
        <f>IF(SUM('B2.1'!$Z154:$AI154)=10,'B2.1'!I154,"")</f>
        <v/>
      </c>
      <c r="K140" t="str">
        <f>IF(SUM('B2.1'!$Z154:$AI154)=10,'B2.1'!J154,"")</f>
        <v/>
      </c>
      <c r="L140" t="str">
        <f>IF(SUM('B2.1'!$Z154:$AI154)=10,'B2.1'!K154,"")</f>
        <v/>
      </c>
      <c r="M140" s="131" t="str">
        <f>IF(SUM('B2.1'!$Z154:$AI154)=10,'B2.1'!L154,"")</f>
        <v/>
      </c>
    </row>
    <row r="141" spans="1:13" x14ac:dyDescent="0.25">
      <c r="A141" t="str">
        <f>IF(SUM('B2.1'!Z155:AI155)=10,'Angaben KH-Standort'!$D$27,"")</f>
        <v/>
      </c>
      <c r="B141" t="str">
        <f>IF(SUM('B2.1'!Z155:AI155)=10,'Angaben KH-Standort'!$D$26,"")</f>
        <v/>
      </c>
      <c r="C141" t="str">
        <f>IF(SUM('B2.1'!Z155:AI155)=10,'Angaben KH-Standort'!$D$13,"")</f>
        <v/>
      </c>
      <c r="D141" t="str">
        <f>IF(SUM('B2.1'!$Z155:$AI155)=10,'B2.1'!C155,"")</f>
        <v/>
      </c>
      <c r="E141" t="str">
        <f>IF(SUM('B2.1'!$Z155:$AI155)=10,'B2.1'!D155,"")</f>
        <v/>
      </c>
      <c r="F141" t="str">
        <f>IF(SUM('B2.1'!$Z155:$AI155)=10,'B2.1'!E155,"")</f>
        <v/>
      </c>
      <c r="G141" t="str">
        <f>IF(SUM('B2.1'!$Z155:$AI155)=10,'B2.1'!F155,"")</f>
        <v/>
      </c>
      <c r="H141" t="str">
        <f>IF(SUM('B2.1'!$Z155:$AI155)=10,'B2.1'!G155,"")</f>
        <v/>
      </c>
      <c r="I141" t="str">
        <f>IF(SUM('B2.1'!$Z155:$AI155)=10,'B2.1'!H155,"")</f>
        <v/>
      </c>
      <c r="J141" t="str">
        <f>IF(SUM('B2.1'!$Z155:$AI155)=10,'B2.1'!I155,"")</f>
        <v/>
      </c>
      <c r="K141" t="str">
        <f>IF(SUM('B2.1'!$Z155:$AI155)=10,'B2.1'!J155,"")</f>
        <v/>
      </c>
      <c r="L141" t="str">
        <f>IF(SUM('B2.1'!$Z155:$AI155)=10,'B2.1'!K155,"")</f>
        <v/>
      </c>
      <c r="M141" s="131" t="str">
        <f>IF(SUM('B2.1'!$Z155:$AI155)=10,'B2.1'!L155,"")</f>
        <v/>
      </c>
    </row>
    <row r="142" spans="1:13" x14ac:dyDescent="0.25">
      <c r="A142" t="str">
        <f>IF(SUM('B2.1'!Z156:AI156)=10,'Angaben KH-Standort'!$D$27,"")</f>
        <v/>
      </c>
      <c r="B142" t="str">
        <f>IF(SUM('B2.1'!Z156:AI156)=10,'Angaben KH-Standort'!$D$26,"")</f>
        <v/>
      </c>
      <c r="C142" t="str">
        <f>IF(SUM('B2.1'!Z156:AI156)=10,'Angaben KH-Standort'!$D$13,"")</f>
        <v/>
      </c>
      <c r="D142" t="str">
        <f>IF(SUM('B2.1'!$Z156:$AI156)=10,'B2.1'!C156,"")</f>
        <v/>
      </c>
      <c r="E142" t="str">
        <f>IF(SUM('B2.1'!$Z156:$AI156)=10,'B2.1'!D156,"")</f>
        <v/>
      </c>
      <c r="F142" t="str">
        <f>IF(SUM('B2.1'!$Z156:$AI156)=10,'B2.1'!E156,"")</f>
        <v/>
      </c>
      <c r="G142" t="str">
        <f>IF(SUM('B2.1'!$Z156:$AI156)=10,'B2.1'!F156,"")</f>
        <v/>
      </c>
      <c r="H142" t="str">
        <f>IF(SUM('B2.1'!$Z156:$AI156)=10,'B2.1'!G156,"")</f>
        <v/>
      </c>
      <c r="I142" t="str">
        <f>IF(SUM('B2.1'!$Z156:$AI156)=10,'B2.1'!H156,"")</f>
        <v/>
      </c>
      <c r="J142" t="str">
        <f>IF(SUM('B2.1'!$Z156:$AI156)=10,'B2.1'!I156,"")</f>
        <v/>
      </c>
      <c r="K142" t="str">
        <f>IF(SUM('B2.1'!$Z156:$AI156)=10,'B2.1'!J156,"")</f>
        <v/>
      </c>
      <c r="L142" t="str">
        <f>IF(SUM('B2.1'!$Z156:$AI156)=10,'B2.1'!K156,"")</f>
        <v/>
      </c>
      <c r="M142" s="131" t="str">
        <f>IF(SUM('B2.1'!$Z156:$AI156)=10,'B2.1'!L156,"")</f>
        <v/>
      </c>
    </row>
    <row r="143" spans="1:13" x14ac:dyDescent="0.25">
      <c r="A143" t="str">
        <f>IF(SUM('B2.1'!Z157:AI157)=10,'Angaben KH-Standort'!$D$27,"")</f>
        <v/>
      </c>
      <c r="B143" t="str">
        <f>IF(SUM('B2.1'!Z157:AI157)=10,'Angaben KH-Standort'!$D$26,"")</f>
        <v/>
      </c>
      <c r="C143" t="str">
        <f>IF(SUM('B2.1'!Z157:AI157)=10,'Angaben KH-Standort'!$D$13,"")</f>
        <v/>
      </c>
      <c r="D143" t="str">
        <f>IF(SUM('B2.1'!$Z157:$AI157)=10,'B2.1'!C157,"")</f>
        <v/>
      </c>
      <c r="E143" t="str">
        <f>IF(SUM('B2.1'!$Z157:$AI157)=10,'B2.1'!D157,"")</f>
        <v/>
      </c>
      <c r="F143" t="str">
        <f>IF(SUM('B2.1'!$Z157:$AI157)=10,'B2.1'!E157,"")</f>
        <v/>
      </c>
      <c r="G143" t="str">
        <f>IF(SUM('B2.1'!$Z157:$AI157)=10,'B2.1'!F157,"")</f>
        <v/>
      </c>
      <c r="H143" t="str">
        <f>IF(SUM('B2.1'!$Z157:$AI157)=10,'B2.1'!G157,"")</f>
        <v/>
      </c>
      <c r="I143" t="str">
        <f>IF(SUM('B2.1'!$Z157:$AI157)=10,'B2.1'!H157,"")</f>
        <v/>
      </c>
      <c r="J143" t="str">
        <f>IF(SUM('B2.1'!$Z157:$AI157)=10,'B2.1'!I157,"")</f>
        <v/>
      </c>
      <c r="K143" t="str">
        <f>IF(SUM('B2.1'!$Z157:$AI157)=10,'B2.1'!J157,"")</f>
        <v/>
      </c>
      <c r="L143" t="str">
        <f>IF(SUM('B2.1'!$Z157:$AI157)=10,'B2.1'!K157,"")</f>
        <v/>
      </c>
      <c r="M143" s="131" t="str">
        <f>IF(SUM('B2.1'!$Z157:$AI157)=10,'B2.1'!L157,"")</f>
        <v/>
      </c>
    </row>
    <row r="144" spans="1:13" x14ac:dyDescent="0.25">
      <c r="A144" t="str">
        <f>IF(SUM('B2.1'!Z158:AI158)=10,'Angaben KH-Standort'!$D$27,"")</f>
        <v/>
      </c>
      <c r="B144" t="str">
        <f>IF(SUM('B2.1'!Z158:AI158)=10,'Angaben KH-Standort'!$D$26,"")</f>
        <v/>
      </c>
      <c r="C144" t="str">
        <f>IF(SUM('B2.1'!Z158:AI158)=10,'Angaben KH-Standort'!$D$13,"")</f>
        <v/>
      </c>
      <c r="D144" t="str">
        <f>IF(SUM('B2.1'!$Z158:$AI158)=10,'B2.1'!C158,"")</f>
        <v/>
      </c>
      <c r="E144" t="str">
        <f>IF(SUM('B2.1'!$Z158:$AI158)=10,'B2.1'!D158,"")</f>
        <v/>
      </c>
      <c r="F144" t="str">
        <f>IF(SUM('B2.1'!$Z158:$AI158)=10,'B2.1'!E158,"")</f>
        <v/>
      </c>
      <c r="G144" t="str">
        <f>IF(SUM('B2.1'!$Z158:$AI158)=10,'B2.1'!F158,"")</f>
        <v/>
      </c>
      <c r="H144" t="str">
        <f>IF(SUM('B2.1'!$Z158:$AI158)=10,'B2.1'!G158,"")</f>
        <v/>
      </c>
      <c r="I144" t="str">
        <f>IF(SUM('B2.1'!$Z158:$AI158)=10,'B2.1'!H158,"")</f>
        <v/>
      </c>
      <c r="J144" t="str">
        <f>IF(SUM('B2.1'!$Z158:$AI158)=10,'B2.1'!I158,"")</f>
        <v/>
      </c>
      <c r="K144" t="str">
        <f>IF(SUM('B2.1'!$Z158:$AI158)=10,'B2.1'!J158,"")</f>
        <v/>
      </c>
      <c r="L144" t="str">
        <f>IF(SUM('B2.1'!$Z158:$AI158)=10,'B2.1'!K158,"")</f>
        <v/>
      </c>
      <c r="M144" s="131" t="str">
        <f>IF(SUM('B2.1'!$Z158:$AI158)=10,'B2.1'!L158,"")</f>
        <v/>
      </c>
    </row>
    <row r="145" spans="1:13" x14ac:dyDescent="0.25">
      <c r="A145" t="str">
        <f>IF(SUM('B2.1'!Z159:AI159)=10,'Angaben KH-Standort'!$D$27,"")</f>
        <v/>
      </c>
      <c r="B145" t="str">
        <f>IF(SUM('B2.1'!Z159:AI159)=10,'Angaben KH-Standort'!$D$26,"")</f>
        <v/>
      </c>
      <c r="C145" t="str">
        <f>IF(SUM('B2.1'!Z159:AI159)=10,'Angaben KH-Standort'!$D$13,"")</f>
        <v/>
      </c>
      <c r="D145" t="str">
        <f>IF(SUM('B2.1'!$Z159:$AI159)=10,'B2.1'!C159,"")</f>
        <v/>
      </c>
      <c r="E145" t="str">
        <f>IF(SUM('B2.1'!$Z159:$AI159)=10,'B2.1'!D159,"")</f>
        <v/>
      </c>
      <c r="F145" t="str">
        <f>IF(SUM('B2.1'!$Z159:$AI159)=10,'B2.1'!E159,"")</f>
        <v/>
      </c>
      <c r="G145" t="str">
        <f>IF(SUM('B2.1'!$Z159:$AI159)=10,'B2.1'!F159,"")</f>
        <v/>
      </c>
      <c r="H145" t="str">
        <f>IF(SUM('B2.1'!$Z159:$AI159)=10,'B2.1'!G159,"")</f>
        <v/>
      </c>
      <c r="I145" t="str">
        <f>IF(SUM('B2.1'!$Z159:$AI159)=10,'B2.1'!H159,"")</f>
        <v/>
      </c>
      <c r="J145" t="str">
        <f>IF(SUM('B2.1'!$Z159:$AI159)=10,'B2.1'!I159,"")</f>
        <v/>
      </c>
      <c r="K145" t="str">
        <f>IF(SUM('B2.1'!$Z159:$AI159)=10,'B2.1'!J159,"")</f>
        <v/>
      </c>
      <c r="L145" t="str">
        <f>IF(SUM('B2.1'!$Z159:$AI159)=10,'B2.1'!K159,"")</f>
        <v/>
      </c>
      <c r="M145" s="131" t="str">
        <f>IF(SUM('B2.1'!$Z159:$AI159)=10,'B2.1'!L159,"")</f>
        <v/>
      </c>
    </row>
    <row r="146" spans="1:13" x14ac:dyDescent="0.25">
      <c r="A146" t="str">
        <f>IF(SUM('B2.1'!Z160:AI160)=10,'Angaben KH-Standort'!$D$27,"")</f>
        <v/>
      </c>
      <c r="B146" t="str">
        <f>IF(SUM('B2.1'!Z160:AI160)=10,'Angaben KH-Standort'!$D$26,"")</f>
        <v/>
      </c>
      <c r="C146" t="str">
        <f>IF(SUM('B2.1'!Z160:AI160)=10,'Angaben KH-Standort'!$D$13,"")</f>
        <v/>
      </c>
      <c r="D146" t="str">
        <f>IF(SUM('B2.1'!$Z160:$AI160)=10,'B2.1'!C160,"")</f>
        <v/>
      </c>
      <c r="E146" t="str">
        <f>IF(SUM('B2.1'!$Z160:$AI160)=10,'B2.1'!D160,"")</f>
        <v/>
      </c>
      <c r="F146" t="str">
        <f>IF(SUM('B2.1'!$Z160:$AI160)=10,'B2.1'!E160,"")</f>
        <v/>
      </c>
      <c r="G146" t="str">
        <f>IF(SUM('B2.1'!$Z160:$AI160)=10,'B2.1'!F160,"")</f>
        <v/>
      </c>
      <c r="H146" t="str">
        <f>IF(SUM('B2.1'!$Z160:$AI160)=10,'B2.1'!G160,"")</f>
        <v/>
      </c>
      <c r="I146" t="str">
        <f>IF(SUM('B2.1'!$Z160:$AI160)=10,'B2.1'!H160,"")</f>
        <v/>
      </c>
      <c r="J146" t="str">
        <f>IF(SUM('B2.1'!$Z160:$AI160)=10,'B2.1'!I160,"")</f>
        <v/>
      </c>
      <c r="K146" t="str">
        <f>IF(SUM('B2.1'!$Z160:$AI160)=10,'B2.1'!J160,"")</f>
        <v/>
      </c>
      <c r="L146" t="str">
        <f>IF(SUM('B2.1'!$Z160:$AI160)=10,'B2.1'!K160,"")</f>
        <v/>
      </c>
      <c r="M146" s="131" t="str">
        <f>IF(SUM('B2.1'!$Z160:$AI160)=10,'B2.1'!L160,"")</f>
        <v/>
      </c>
    </row>
    <row r="147" spans="1:13" x14ac:dyDescent="0.25">
      <c r="A147" t="str">
        <f>IF(SUM('B2.1'!Z161:AI161)=10,'Angaben KH-Standort'!$D$27,"")</f>
        <v/>
      </c>
      <c r="B147" t="str">
        <f>IF(SUM('B2.1'!Z161:AI161)=10,'Angaben KH-Standort'!$D$26,"")</f>
        <v/>
      </c>
      <c r="C147" t="str">
        <f>IF(SUM('B2.1'!Z161:AI161)=10,'Angaben KH-Standort'!$D$13,"")</f>
        <v/>
      </c>
      <c r="D147" t="str">
        <f>IF(SUM('B2.1'!$Z161:$AI161)=10,'B2.1'!C161,"")</f>
        <v/>
      </c>
      <c r="E147" t="str">
        <f>IF(SUM('B2.1'!$Z161:$AI161)=10,'B2.1'!D161,"")</f>
        <v/>
      </c>
      <c r="F147" t="str">
        <f>IF(SUM('B2.1'!$Z161:$AI161)=10,'B2.1'!E161,"")</f>
        <v/>
      </c>
      <c r="G147" t="str">
        <f>IF(SUM('B2.1'!$Z161:$AI161)=10,'B2.1'!F161,"")</f>
        <v/>
      </c>
      <c r="H147" t="str">
        <f>IF(SUM('B2.1'!$Z161:$AI161)=10,'B2.1'!G161,"")</f>
        <v/>
      </c>
      <c r="I147" t="str">
        <f>IF(SUM('B2.1'!$Z161:$AI161)=10,'B2.1'!H161,"")</f>
        <v/>
      </c>
      <c r="J147" t="str">
        <f>IF(SUM('B2.1'!$Z161:$AI161)=10,'B2.1'!I161,"")</f>
        <v/>
      </c>
      <c r="K147" t="str">
        <f>IF(SUM('B2.1'!$Z161:$AI161)=10,'B2.1'!J161,"")</f>
        <v/>
      </c>
      <c r="L147" t="str">
        <f>IF(SUM('B2.1'!$Z161:$AI161)=10,'B2.1'!K161,"")</f>
        <v/>
      </c>
      <c r="M147" s="131" t="str">
        <f>IF(SUM('B2.1'!$Z161:$AI161)=10,'B2.1'!L161,"")</f>
        <v/>
      </c>
    </row>
    <row r="148" spans="1:13" x14ac:dyDescent="0.25">
      <c r="A148" t="str">
        <f>IF(SUM('B2.1'!Z162:AI162)=10,'Angaben KH-Standort'!$D$27,"")</f>
        <v/>
      </c>
      <c r="B148" t="str">
        <f>IF(SUM('B2.1'!Z162:AI162)=10,'Angaben KH-Standort'!$D$26,"")</f>
        <v/>
      </c>
      <c r="C148" t="str">
        <f>IF(SUM('B2.1'!Z162:AI162)=10,'Angaben KH-Standort'!$D$13,"")</f>
        <v/>
      </c>
      <c r="D148" t="str">
        <f>IF(SUM('B2.1'!$Z162:$AI162)=10,'B2.1'!C162,"")</f>
        <v/>
      </c>
      <c r="E148" t="str">
        <f>IF(SUM('B2.1'!$Z162:$AI162)=10,'B2.1'!D162,"")</f>
        <v/>
      </c>
      <c r="F148" t="str">
        <f>IF(SUM('B2.1'!$Z162:$AI162)=10,'B2.1'!E162,"")</f>
        <v/>
      </c>
      <c r="G148" t="str">
        <f>IF(SUM('B2.1'!$Z162:$AI162)=10,'B2.1'!F162,"")</f>
        <v/>
      </c>
      <c r="H148" t="str">
        <f>IF(SUM('B2.1'!$Z162:$AI162)=10,'B2.1'!G162,"")</f>
        <v/>
      </c>
      <c r="I148" t="str">
        <f>IF(SUM('B2.1'!$Z162:$AI162)=10,'B2.1'!H162,"")</f>
        <v/>
      </c>
      <c r="J148" t="str">
        <f>IF(SUM('B2.1'!$Z162:$AI162)=10,'B2.1'!I162,"")</f>
        <v/>
      </c>
      <c r="K148" t="str">
        <f>IF(SUM('B2.1'!$Z162:$AI162)=10,'B2.1'!J162,"")</f>
        <v/>
      </c>
      <c r="L148" t="str">
        <f>IF(SUM('B2.1'!$Z162:$AI162)=10,'B2.1'!K162,"")</f>
        <v/>
      </c>
      <c r="M148" s="131" t="str">
        <f>IF(SUM('B2.1'!$Z162:$AI162)=10,'B2.1'!L162,"")</f>
        <v/>
      </c>
    </row>
    <row r="149" spans="1:13" x14ac:dyDescent="0.25">
      <c r="A149" t="str">
        <f>IF(SUM('B2.1'!Z163:AI163)=10,'Angaben KH-Standort'!$D$27,"")</f>
        <v/>
      </c>
      <c r="B149" t="str">
        <f>IF(SUM('B2.1'!Z163:AI163)=10,'Angaben KH-Standort'!$D$26,"")</f>
        <v/>
      </c>
      <c r="C149" t="str">
        <f>IF(SUM('B2.1'!Z163:AI163)=10,'Angaben KH-Standort'!$D$13,"")</f>
        <v/>
      </c>
      <c r="D149" t="str">
        <f>IF(SUM('B2.1'!$Z163:$AI163)=10,'B2.1'!C163,"")</f>
        <v/>
      </c>
      <c r="E149" t="str">
        <f>IF(SUM('B2.1'!$Z163:$AI163)=10,'B2.1'!D163,"")</f>
        <v/>
      </c>
      <c r="F149" t="str">
        <f>IF(SUM('B2.1'!$Z163:$AI163)=10,'B2.1'!E163,"")</f>
        <v/>
      </c>
      <c r="G149" t="str">
        <f>IF(SUM('B2.1'!$Z163:$AI163)=10,'B2.1'!F163,"")</f>
        <v/>
      </c>
      <c r="H149" t="str">
        <f>IF(SUM('B2.1'!$Z163:$AI163)=10,'B2.1'!G163,"")</f>
        <v/>
      </c>
      <c r="I149" t="str">
        <f>IF(SUM('B2.1'!$Z163:$AI163)=10,'B2.1'!H163,"")</f>
        <v/>
      </c>
      <c r="J149" t="str">
        <f>IF(SUM('B2.1'!$Z163:$AI163)=10,'B2.1'!I163,"")</f>
        <v/>
      </c>
      <c r="K149" t="str">
        <f>IF(SUM('B2.1'!$Z163:$AI163)=10,'B2.1'!J163,"")</f>
        <v/>
      </c>
      <c r="L149" t="str">
        <f>IF(SUM('B2.1'!$Z163:$AI163)=10,'B2.1'!K163,"")</f>
        <v/>
      </c>
      <c r="M149" s="131" t="str">
        <f>IF(SUM('B2.1'!$Z163:$AI163)=10,'B2.1'!L163,"")</f>
        <v/>
      </c>
    </row>
    <row r="150" spans="1:13" x14ac:dyDescent="0.25">
      <c r="A150" t="str">
        <f>IF(SUM('B2.1'!Z164:AI164)=10,'Angaben KH-Standort'!$D$27,"")</f>
        <v/>
      </c>
      <c r="B150" t="str">
        <f>IF(SUM('B2.1'!Z164:AI164)=10,'Angaben KH-Standort'!$D$26,"")</f>
        <v/>
      </c>
      <c r="C150" t="str">
        <f>IF(SUM('B2.1'!Z164:AI164)=10,'Angaben KH-Standort'!$D$13,"")</f>
        <v/>
      </c>
      <c r="D150" t="str">
        <f>IF(SUM('B2.1'!$Z164:$AI164)=10,'B2.1'!C164,"")</f>
        <v/>
      </c>
      <c r="E150" t="str">
        <f>IF(SUM('B2.1'!$Z164:$AI164)=10,'B2.1'!D164,"")</f>
        <v/>
      </c>
      <c r="F150" t="str">
        <f>IF(SUM('B2.1'!$Z164:$AI164)=10,'B2.1'!E164,"")</f>
        <v/>
      </c>
      <c r="G150" t="str">
        <f>IF(SUM('B2.1'!$Z164:$AI164)=10,'B2.1'!F164,"")</f>
        <v/>
      </c>
      <c r="H150" t="str">
        <f>IF(SUM('B2.1'!$Z164:$AI164)=10,'B2.1'!G164,"")</f>
        <v/>
      </c>
      <c r="I150" t="str">
        <f>IF(SUM('B2.1'!$Z164:$AI164)=10,'B2.1'!H164,"")</f>
        <v/>
      </c>
      <c r="J150" t="str">
        <f>IF(SUM('B2.1'!$Z164:$AI164)=10,'B2.1'!I164,"")</f>
        <v/>
      </c>
      <c r="K150" t="str">
        <f>IF(SUM('B2.1'!$Z164:$AI164)=10,'B2.1'!J164,"")</f>
        <v/>
      </c>
      <c r="L150" t="str">
        <f>IF(SUM('B2.1'!$Z164:$AI164)=10,'B2.1'!K164,"")</f>
        <v/>
      </c>
      <c r="M150" s="131" t="str">
        <f>IF(SUM('B2.1'!$Z164:$AI164)=10,'B2.1'!L164,"")</f>
        <v/>
      </c>
    </row>
    <row r="151" spans="1:13" x14ac:dyDescent="0.25">
      <c r="A151" t="str">
        <f>IF(SUM('B2.1'!Z165:AI165)=10,'Angaben KH-Standort'!$D$27,"")</f>
        <v/>
      </c>
      <c r="B151" t="str">
        <f>IF(SUM('B2.1'!Z165:AI165)=10,'Angaben KH-Standort'!$D$26,"")</f>
        <v/>
      </c>
      <c r="C151" t="str">
        <f>IF(SUM('B2.1'!Z165:AI165)=10,'Angaben KH-Standort'!$D$13,"")</f>
        <v/>
      </c>
      <c r="D151" t="str">
        <f>IF(SUM('B2.1'!$Z165:$AI165)=10,'B2.1'!C165,"")</f>
        <v/>
      </c>
      <c r="E151" t="str">
        <f>IF(SUM('B2.1'!$Z165:$AI165)=10,'B2.1'!D165,"")</f>
        <v/>
      </c>
      <c r="F151" t="str">
        <f>IF(SUM('B2.1'!$Z165:$AI165)=10,'B2.1'!E165,"")</f>
        <v/>
      </c>
      <c r="G151" t="str">
        <f>IF(SUM('B2.1'!$Z165:$AI165)=10,'B2.1'!F165,"")</f>
        <v/>
      </c>
      <c r="H151" t="str">
        <f>IF(SUM('B2.1'!$Z165:$AI165)=10,'B2.1'!G165,"")</f>
        <v/>
      </c>
      <c r="I151" t="str">
        <f>IF(SUM('B2.1'!$Z165:$AI165)=10,'B2.1'!H165,"")</f>
        <v/>
      </c>
      <c r="J151" t="str">
        <f>IF(SUM('B2.1'!$Z165:$AI165)=10,'B2.1'!I165,"")</f>
        <v/>
      </c>
      <c r="K151" t="str">
        <f>IF(SUM('B2.1'!$Z165:$AI165)=10,'B2.1'!J165,"")</f>
        <v/>
      </c>
      <c r="L151" t="str">
        <f>IF(SUM('B2.1'!$Z165:$AI165)=10,'B2.1'!K165,"")</f>
        <v/>
      </c>
      <c r="M151" s="131" t="str">
        <f>IF(SUM('B2.1'!$Z165:$AI165)=10,'B2.1'!L165,"")</f>
        <v/>
      </c>
    </row>
    <row r="152" spans="1:13" x14ac:dyDescent="0.25">
      <c r="A152" t="str">
        <f>IF(SUM('B2.1'!Z166:AI166)=10,'Angaben KH-Standort'!$D$27,"")</f>
        <v/>
      </c>
      <c r="B152" t="str">
        <f>IF(SUM('B2.1'!Z166:AI166)=10,'Angaben KH-Standort'!$D$26,"")</f>
        <v/>
      </c>
      <c r="C152" t="str">
        <f>IF(SUM('B2.1'!Z166:AI166)=10,'Angaben KH-Standort'!$D$13,"")</f>
        <v/>
      </c>
      <c r="D152" t="str">
        <f>IF(SUM('B2.1'!$Z166:$AI166)=10,'B2.1'!C166,"")</f>
        <v/>
      </c>
      <c r="E152" t="str">
        <f>IF(SUM('B2.1'!$Z166:$AI166)=10,'B2.1'!D166,"")</f>
        <v/>
      </c>
      <c r="F152" t="str">
        <f>IF(SUM('B2.1'!$Z166:$AI166)=10,'B2.1'!E166,"")</f>
        <v/>
      </c>
      <c r="G152" t="str">
        <f>IF(SUM('B2.1'!$Z166:$AI166)=10,'B2.1'!F166,"")</f>
        <v/>
      </c>
      <c r="H152" t="str">
        <f>IF(SUM('B2.1'!$Z166:$AI166)=10,'B2.1'!G166,"")</f>
        <v/>
      </c>
      <c r="I152" t="str">
        <f>IF(SUM('B2.1'!$Z166:$AI166)=10,'B2.1'!H166,"")</f>
        <v/>
      </c>
      <c r="J152" t="str">
        <f>IF(SUM('B2.1'!$Z166:$AI166)=10,'B2.1'!I166,"")</f>
        <v/>
      </c>
      <c r="K152" t="str">
        <f>IF(SUM('B2.1'!$Z166:$AI166)=10,'B2.1'!J166,"")</f>
        <v/>
      </c>
      <c r="L152" t="str">
        <f>IF(SUM('B2.1'!$Z166:$AI166)=10,'B2.1'!K166,"")</f>
        <v/>
      </c>
      <c r="M152" s="131" t="str">
        <f>IF(SUM('B2.1'!$Z166:$AI166)=10,'B2.1'!L166,"")</f>
        <v/>
      </c>
    </row>
    <row r="153" spans="1:13" x14ac:dyDescent="0.25">
      <c r="A153" t="str">
        <f>IF(SUM('B2.1'!Z167:AI167)=10,'Angaben KH-Standort'!$D$27,"")</f>
        <v/>
      </c>
      <c r="B153" t="str">
        <f>IF(SUM('B2.1'!Z167:AI167)=10,'Angaben KH-Standort'!$D$26,"")</f>
        <v/>
      </c>
      <c r="C153" t="str">
        <f>IF(SUM('B2.1'!Z167:AI167)=10,'Angaben KH-Standort'!$D$13,"")</f>
        <v/>
      </c>
      <c r="D153" t="str">
        <f>IF(SUM('B2.1'!$Z167:$AI167)=10,'B2.1'!C167,"")</f>
        <v/>
      </c>
      <c r="E153" t="str">
        <f>IF(SUM('B2.1'!$Z167:$AI167)=10,'B2.1'!D167,"")</f>
        <v/>
      </c>
      <c r="F153" t="str">
        <f>IF(SUM('B2.1'!$Z167:$AI167)=10,'B2.1'!E167,"")</f>
        <v/>
      </c>
      <c r="G153" t="str">
        <f>IF(SUM('B2.1'!$Z167:$AI167)=10,'B2.1'!F167,"")</f>
        <v/>
      </c>
      <c r="H153" t="str">
        <f>IF(SUM('B2.1'!$Z167:$AI167)=10,'B2.1'!G167,"")</f>
        <v/>
      </c>
      <c r="I153" t="str">
        <f>IF(SUM('B2.1'!$Z167:$AI167)=10,'B2.1'!H167,"")</f>
        <v/>
      </c>
      <c r="J153" t="str">
        <f>IF(SUM('B2.1'!$Z167:$AI167)=10,'B2.1'!I167,"")</f>
        <v/>
      </c>
      <c r="K153" t="str">
        <f>IF(SUM('B2.1'!$Z167:$AI167)=10,'B2.1'!J167,"")</f>
        <v/>
      </c>
      <c r="L153" t="str">
        <f>IF(SUM('B2.1'!$Z167:$AI167)=10,'B2.1'!K167,"")</f>
        <v/>
      </c>
      <c r="M153" s="131" t="str">
        <f>IF(SUM('B2.1'!$Z167:$AI167)=10,'B2.1'!L167,"")</f>
        <v/>
      </c>
    </row>
    <row r="154" spans="1:13" x14ac:dyDescent="0.25">
      <c r="A154" t="str">
        <f>IF(SUM('B2.1'!Z168:AI168)=10,'Angaben KH-Standort'!$D$27,"")</f>
        <v/>
      </c>
      <c r="B154" t="str">
        <f>IF(SUM('B2.1'!Z168:AI168)=10,'Angaben KH-Standort'!$D$26,"")</f>
        <v/>
      </c>
      <c r="C154" t="str">
        <f>IF(SUM('B2.1'!Z168:AI168)=10,'Angaben KH-Standort'!$D$13,"")</f>
        <v/>
      </c>
      <c r="D154" t="str">
        <f>IF(SUM('B2.1'!$Z168:$AI168)=10,'B2.1'!C168,"")</f>
        <v/>
      </c>
      <c r="E154" t="str">
        <f>IF(SUM('B2.1'!$Z168:$AI168)=10,'B2.1'!D168,"")</f>
        <v/>
      </c>
      <c r="F154" t="str">
        <f>IF(SUM('B2.1'!$Z168:$AI168)=10,'B2.1'!E168,"")</f>
        <v/>
      </c>
      <c r="G154" t="str">
        <f>IF(SUM('B2.1'!$Z168:$AI168)=10,'B2.1'!F168,"")</f>
        <v/>
      </c>
      <c r="H154" t="str">
        <f>IF(SUM('B2.1'!$Z168:$AI168)=10,'B2.1'!G168,"")</f>
        <v/>
      </c>
      <c r="I154" t="str">
        <f>IF(SUM('B2.1'!$Z168:$AI168)=10,'B2.1'!H168,"")</f>
        <v/>
      </c>
      <c r="J154" t="str">
        <f>IF(SUM('B2.1'!$Z168:$AI168)=10,'B2.1'!I168,"")</f>
        <v/>
      </c>
      <c r="K154" t="str">
        <f>IF(SUM('B2.1'!$Z168:$AI168)=10,'B2.1'!J168,"")</f>
        <v/>
      </c>
      <c r="L154" t="str">
        <f>IF(SUM('B2.1'!$Z168:$AI168)=10,'B2.1'!K168,"")</f>
        <v/>
      </c>
      <c r="M154" s="131" t="str">
        <f>IF(SUM('B2.1'!$Z168:$AI168)=10,'B2.1'!L168,"")</f>
        <v/>
      </c>
    </row>
    <row r="155" spans="1:13" x14ac:dyDescent="0.25">
      <c r="A155" t="str">
        <f>IF(SUM('B2.1'!Z169:AI169)=10,'Angaben KH-Standort'!$D$27,"")</f>
        <v/>
      </c>
      <c r="B155" t="str">
        <f>IF(SUM('B2.1'!Z169:AI169)=10,'Angaben KH-Standort'!$D$26,"")</f>
        <v/>
      </c>
      <c r="C155" t="str">
        <f>IF(SUM('B2.1'!Z169:AI169)=10,'Angaben KH-Standort'!$D$13,"")</f>
        <v/>
      </c>
      <c r="D155" t="str">
        <f>IF(SUM('B2.1'!$Z169:$AI169)=10,'B2.1'!C169,"")</f>
        <v/>
      </c>
      <c r="E155" t="str">
        <f>IF(SUM('B2.1'!$Z169:$AI169)=10,'B2.1'!D169,"")</f>
        <v/>
      </c>
      <c r="F155" t="str">
        <f>IF(SUM('B2.1'!$Z169:$AI169)=10,'B2.1'!E169,"")</f>
        <v/>
      </c>
      <c r="G155" t="str">
        <f>IF(SUM('B2.1'!$Z169:$AI169)=10,'B2.1'!F169,"")</f>
        <v/>
      </c>
      <c r="H155" t="str">
        <f>IF(SUM('B2.1'!$Z169:$AI169)=10,'B2.1'!G169,"")</f>
        <v/>
      </c>
      <c r="I155" t="str">
        <f>IF(SUM('B2.1'!$Z169:$AI169)=10,'B2.1'!H169,"")</f>
        <v/>
      </c>
      <c r="J155" t="str">
        <f>IF(SUM('B2.1'!$Z169:$AI169)=10,'B2.1'!I169,"")</f>
        <v/>
      </c>
      <c r="K155" t="str">
        <f>IF(SUM('B2.1'!$Z169:$AI169)=10,'B2.1'!J169,"")</f>
        <v/>
      </c>
      <c r="L155" t="str">
        <f>IF(SUM('B2.1'!$Z169:$AI169)=10,'B2.1'!K169,"")</f>
        <v/>
      </c>
      <c r="M155" s="131" t="str">
        <f>IF(SUM('B2.1'!$Z169:$AI169)=10,'B2.1'!L169,"")</f>
        <v/>
      </c>
    </row>
    <row r="156" spans="1:13" x14ac:dyDescent="0.25">
      <c r="A156" t="str">
        <f>IF(SUM('B2.1'!Z170:AI170)=10,'Angaben KH-Standort'!$D$27,"")</f>
        <v/>
      </c>
      <c r="B156" t="str">
        <f>IF(SUM('B2.1'!Z170:AI170)=10,'Angaben KH-Standort'!$D$26,"")</f>
        <v/>
      </c>
      <c r="C156" t="str">
        <f>IF(SUM('B2.1'!Z170:AI170)=10,'Angaben KH-Standort'!$D$13,"")</f>
        <v/>
      </c>
      <c r="D156" t="str">
        <f>IF(SUM('B2.1'!$Z170:$AI170)=10,'B2.1'!C170,"")</f>
        <v/>
      </c>
      <c r="E156" t="str">
        <f>IF(SUM('B2.1'!$Z170:$AI170)=10,'B2.1'!D170,"")</f>
        <v/>
      </c>
      <c r="F156" t="str">
        <f>IF(SUM('B2.1'!$Z170:$AI170)=10,'B2.1'!E170,"")</f>
        <v/>
      </c>
      <c r="G156" t="str">
        <f>IF(SUM('B2.1'!$Z170:$AI170)=10,'B2.1'!F170,"")</f>
        <v/>
      </c>
      <c r="H156" t="str">
        <f>IF(SUM('B2.1'!$Z170:$AI170)=10,'B2.1'!G170,"")</f>
        <v/>
      </c>
      <c r="I156" t="str">
        <f>IF(SUM('B2.1'!$Z170:$AI170)=10,'B2.1'!H170,"")</f>
        <v/>
      </c>
      <c r="J156" t="str">
        <f>IF(SUM('B2.1'!$Z170:$AI170)=10,'B2.1'!I170,"")</f>
        <v/>
      </c>
      <c r="K156" t="str">
        <f>IF(SUM('B2.1'!$Z170:$AI170)=10,'B2.1'!J170,"")</f>
        <v/>
      </c>
      <c r="L156" t="str">
        <f>IF(SUM('B2.1'!$Z170:$AI170)=10,'B2.1'!K170,"")</f>
        <v/>
      </c>
      <c r="M156" s="131" t="str">
        <f>IF(SUM('B2.1'!$Z170:$AI170)=10,'B2.1'!L170,"")</f>
        <v/>
      </c>
    </row>
    <row r="157" spans="1:13" x14ac:dyDescent="0.25">
      <c r="A157" t="str">
        <f>IF(SUM('B2.1'!Z171:AI171)=10,'Angaben KH-Standort'!$D$27,"")</f>
        <v/>
      </c>
      <c r="B157" t="str">
        <f>IF(SUM('B2.1'!Z171:AI171)=10,'Angaben KH-Standort'!$D$26,"")</f>
        <v/>
      </c>
      <c r="C157" t="str">
        <f>IF(SUM('B2.1'!Z171:AI171)=10,'Angaben KH-Standort'!$D$13,"")</f>
        <v/>
      </c>
      <c r="D157" t="str">
        <f>IF(SUM('B2.1'!$Z171:$AI171)=10,'B2.1'!C171,"")</f>
        <v/>
      </c>
      <c r="E157" t="str">
        <f>IF(SUM('B2.1'!$Z171:$AI171)=10,'B2.1'!D171,"")</f>
        <v/>
      </c>
      <c r="F157" t="str">
        <f>IF(SUM('B2.1'!$Z171:$AI171)=10,'B2.1'!E171,"")</f>
        <v/>
      </c>
      <c r="G157" t="str">
        <f>IF(SUM('B2.1'!$Z171:$AI171)=10,'B2.1'!F171,"")</f>
        <v/>
      </c>
      <c r="H157" t="str">
        <f>IF(SUM('B2.1'!$Z171:$AI171)=10,'B2.1'!G171,"")</f>
        <v/>
      </c>
      <c r="I157" t="str">
        <f>IF(SUM('B2.1'!$Z171:$AI171)=10,'B2.1'!H171,"")</f>
        <v/>
      </c>
      <c r="J157" t="str">
        <f>IF(SUM('B2.1'!$Z171:$AI171)=10,'B2.1'!I171,"")</f>
        <v/>
      </c>
      <c r="K157" t="str">
        <f>IF(SUM('B2.1'!$Z171:$AI171)=10,'B2.1'!J171,"")</f>
        <v/>
      </c>
      <c r="L157" t="str">
        <f>IF(SUM('B2.1'!$Z171:$AI171)=10,'B2.1'!K171,"")</f>
        <v/>
      </c>
      <c r="M157" s="131" t="str">
        <f>IF(SUM('B2.1'!$Z171:$AI171)=10,'B2.1'!L171,"")</f>
        <v/>
      </c>
    </row>
    <row r="158" spans="1:13" x14ac:dyDescent="0.25">
      <c r="A158" t="str">
        <f>IF(SUM('B2.1'!Z172:AI172)=10,'Angaben KH-Standort'!$D$27,"")</f>
        <v/>
      </c>
      <c r="B158" t="str">
        <f>IF(SUM('B2.1'!Z172:AI172)=10,'Angaben KH-Standort'!$D$26,"")</f>
        <v/>
      </c>
      <c r="C158" t="str">
        <f>IF(SUM('B2.1'!Z172:AI172)=10,'Angaben KH-Standort'!$D$13,"")</f>
        <v/>
      </c>
      <c r="D158" t="str">
        <f>IF(SUM('B2.1'!$Z172:$AI172)=10,'B2.1'!C172,"")</f>
        <v/>
      </c>
      <c r="E158" t="str">
        <f>IF(SUM('B2.1'!$Z172:$AI172)=10,'B2.1'!D172,"")</f>
        <v/>
      </c>
      <c r="F158" t="str">
        <f>IF(SUM('B2.1'!$Z172:$AI172)=10,'B2.1'!E172,"")</f>
        <v/>
      </c>
      <c r="G158" t="str">
        <f>IF(SUM('B2.1'!$Z172:$AI172)=10,'B2.1'!F172,"")</f>
        <v/>
      </c>
      <c r="H158" t="str">
        <f>IF(SUM('B2.1'!$Z172:$AI172)=10,'B2.1'!G172,"")</f>
        <v/>
      </c>
      <c r="I158" t="str">
        <f>IF(SUM('B2.1'!$Z172:$AI172)=10,'B2.1'!H172,"")</f>
        <v/>
      </c>
      <c r="J158" t="str">
        <f>IF(SUM('B2.1'!$Z172:$AI172)=10,'B2.1'!I172,"")</f>
        <v/>
      </c>
      <c r="K158" t="str">
        <f>IF(SUM('B2.1'!$Z172:$AI172)=10,'B2.1'!J172,"")</f>
        <v/>
      </c>
      <c r="L158" t="str">
        <f>IF(SUM('B2.1'!$Z172:$AI172)=10,'B2.1'!K172,"")</f>
        <v/>
      </c>
      <c r="M158" s="131" t="str">
        <f>IF(SUM('B2.1'!$Z172:$AI172)=10,'B2.1'!L172,"")</f>
        <v/>
      </c>
    </row>
    <row r="159" spans="1:13" x14ac:dyDescent="0.25">
      <c r="A159" t="str">
        <f>IF(SUM('B2.1'!Z173:AI173)=10,'Angaben KH-Standort'!$D$27,"")</f>
        <v/>
      </c>
      <c r="B159" t="str">
        <f>IF(SUM('B2.1'!Z173:AI173)=10,'Angaben KH-Standort'!$D$26,"")</f>
        <v/>
      </c>
      <c r="C159" t="str">
        <f>IF(SUM('B2.1'!Z173:AI173)=10,'Angaben KH-Standort'!$D$13,"")</f>
        <v/>
      </c>
      <c r="D159" t="str">
        <f>IF(SUM('B2.1'!$Z173:$AI173)=10,'B2.1'!C173,"")</f>
        <v/>
      </c>
      <c r="E159" t="str">
        <f>IF(SUM('B2.1'!$Z173:$AI173)=10,'B2.1'!D173,"")</f>
        <v/>
      </c>
      <c r="F159" t="str">
        <f>IF(SUM('B2.1'!$Z173:$AI173)=10,'B2.1'!E173,"")</f>
        <v/>
      </c>
      <c r="G159" t="str">
        <f>IF(SUM('B2.1'!$Z173:$AI173)=10,'B2.1'!F173,"")</f>
        <v/>
      </c>
      <c r="H159" t="str">
        <f>IF(SUM('B2.1'!$Z173:$AI173)=10,'B2.1'!G173,"")</f>
        <v/>
      </c>
      <c r="I159" t="str">
        <f>IF(SUM('B2.1'!$Z173:$AI173)=10,'B2.1'!H173,"")</f>
        <v/>
      </c>
      <c r="J159" t="str">
        <f>IF(SUM('B2.1'!$Z173:$AI173)=10,'B2.1'!I173,"")</f>
        <v/>
      </c>
      <c r="K159" t="str">
        <f>IF(SUM('B2.1'!$Z173:$AI173)=10,'B2.1'!J173,"")</f>
        <v/>
      </c>
      <c r="L159" t="str">
        <f>IF(SUM('B2.1'!$Z173:$AI173)=10,'B2.1'!K173,"")</f>
        <v/>
      </c>
      <c r="M159" s="131" t="str">
        <f>IF(SUM('B2.1'!$Z173:$AI173)=10,'B2.1'!L173,"")</f>
        <v/>
      </c>
    </row>
    <row r="160" spans="1:13" x14ac:dyDescent="0.25">
      <c r="A160" t="str">
        <f>IF(SUM('B2.1'!Z174:AI174)=10,'Angaben KH-Standort'!$D$27,"")</f>
        <v/>
      </c>
      <c r="B160" t="str">
        <f>IF(SUM('B2.1'!Z174:AI174)=10,'Angaben KH-Standort'!$D$26,"")</f>
        <v/>
      </c>
      <c r="C160" t="str">
        <f>IF(SUM('B2.1'!Z174:AI174)=10,'Angaben KH-Standort'!$D$13,"")</f>
        <v/>
      </c>
      <c r="D160" t="str">
        <f>IF(SUM('B2.1'!$Z174:$AI174)=10,'B2.1'!C174,"")</f>
        <v/>
      </c>
      <c r="E160" t="str">
        <f>IF(SUM('B2.1'!$Z174:$AI174)=10,'B2.1'!D174,"")</f>
        <v/>
      </c>
      <c r="F160" t="str">
        <f>IF(SUM('B2.1'!$Z174:$AI174)=10,'B2.1'!E174,"")</f>
        <v/>
      </c>
      <c r="G160" t="str">
        <f>IF(SUM('B2.1'!$Z174:$AI174)=10,'B2.1'!F174,"")</f>
        <v/>
      </c>
      <c r="H160" t="str">
        <f>IF(SUM('B2.1'!$Z174:$AI174)=10,'B2.1'!G174,"")</f>
        <v/>
      </c>
      <c r="I160" t="str">
        <f>IF(SUM('B2.1'!$Z174:$AI174)=10,'B2.1'!H174,"")</f>
        <v/>
      </c>
      <c r="J160" t="str">
        <f>IF(SUM('B2.1'!$Z174:$AI174)=10,'B2.1'!I174,"")</f>
        <v/>
      </c>
      <c r="K160" t="str">
        <f>IF(SUM('B2.1'!$Z174:$AI174)=10,'B2.1'!J174,"")</f>
        <v/>
      </c>
      <c r="L160" t="str">
        <f>IF(SUM('B2.1'!$Z174:$AI174)=10,'B2.1'!K174,"")</f>
        <v/>
      </c>
      <c r="M160" s="131" t="str">
        <f>IF(SUM('B2.1'!$Z174:$AI174)=10,'B2.1'!L174,"")</f>
        <v/>
      </c>
    </row>
    <row r="161" spans="1:13" x14ac:dyDescent="0.25">
      <c r="A161" t="str">
        <f>IF(SUM('B2.1'!Z175:AI175)=10,'Angaben KH-Standort'!$D$27,"")</f>
        <v/>
      </c>
      <c r="B161" t="str">
        <f>IF(SUM('B2.1'!Z175:AI175)=10,'Angaben KH-Standort'!$D$26,"")</f>
        <v/>
      </c>
      <c r="C161" t="str">
        <f>IF(SUM('B2.1'!Z175:AI175)=10,'Angaben KH-Standort'!$D$13,"")</f>
        <v/>
      </c>
      <c r="D161" t="str">
        <f>IF(SUM('B2.1'!$Z175:$AI175)=10,'B2.1'!C175,"")</f>
        <v/>
      </c>
      <c r="E161" t="str">
        <f>IF(SUM('B2.1'!$Z175:$AI175)=10,'B2.1'!D175,"")</f>
        <v/>
      </c>
      <c r="F161" t="str">
        <f>IF(SUM('B2.1'!$Z175:$AI175)=10,'B2.1'!E175,"")</f>
        <v/>
      </c>
      <c r="G161" t="str">
        <f>IF(SUM('B2.1'!$Z175:$AI175)=10,'B2.1'!F175,"")</f>
        <v/>
      </c>
      <c r="H161" t="str">
        <f>IF(SUM('B2.1'!$Z175:$AI175)=10,'B2.1'!G175,"")</f>
        <v/>
      </c>
      <c r="I161" t="str">
        <f>IF(SUM('B2.1'!$Z175:$AI175)=10,'B2.1'!H175,"")</f>
        <v/>
      </c>
      <c r="J161" t="str">
        <f>IF(SUM('B2.1'!$Z175:$AI175)=10,'B2.1'!I175,"")</f>
        <v/>
      </c>
      <c r="K161" t="str">
        <f>IF(SUM('B2.1'!$Z175:$AI175)=10,'B2.1'!J175,"")</f>
        <v/>
      </c>
      <c r="L161" t="str">
        <f>IF(SUM('B2.1'!$Z175:$AI175)=10,'B2.1'!K175,"")</f>
        <v/>
      </c>
      <c r="M161" s="131" t="str">
        <f>IF(SUM('B2.1'!$Z175:$AI175)=10,'B2.1'!L175,"")</f>
        <v/>
      </c>
    </row>
    <row r="162" spans="1:13" x14ac:dyDescent="0.25">
      <c r="A162" t="str">
        <f>IF(SUM('B2.1'!Z176:AI176)=10,'Angaben KH-Standort'!$D$27,"")</f>
        <v/>
      </c>
      <c r="B162" t="str">
        <f>IF(SUM('B2.1'!Z176:AI176)=10,'Angaben KH-Standort'!$D$26,"")</f>
        <v/>
      </c>
      <c r="C162" t="str">
        <f>IF(SUM('B2.1'!Z176:AI176)=10,'Angaben KH-Standort'!$D$13,"")</f>
        <v/>
      </c>
      <c r="D162" t="str">
        <f>IF(SUM('B2.1'!$Z176:$AI176)=10,'B2.1'!C176,"")</f>
        <v/>
      </c>
      <c r="E162" t="str">
        <f>IF(SUM('B2.1'!$Z176:$AI176)=10,'B2.1'!D176,"")</f>
        <v/>
      </c>
      <c r="F162" t="str">
        <f>IF(SUM('B2.1'!$Z176:$AI176)=10,'B2.1'!E176,"")</f>
        <v/>
      </c>
      <c r="G162" t="str">
        <f>IF(SUM('B2.1'!$Z176:$AI176)=10,'B2.1'!F176,"")</f>
        <v/>
      </c>
      <c r="H162" t="str">
        <f>IF(SUM('B2.1'!$Z176:$AI176)=10,'B2.1'!G176,"")</f>
        <v/>
      </c>
      <c r="I162" t="str">
        <f>IF(SUM('B2.1'!$Z176:$AI176)=10,'B2.1'!H176,"")</f>
        <v/>
      </c>
      <c r="J162" t="str">
        <f>IF(SUM('B2.1'!$Z176:$AI176)=10,'B2.1'!I176,"")</f>
        <v/>
      </c>
      <c r="K162" t="str">
        <f>IF(SUM('B2.1'!$Z176:$AI176)=10,'B2.1'!J176,"")</f>
        <v/>
      </c>
      <c r="L162" t="str">
        <f>IF(SUM('B2.1'!$Z176:$AI176)=10,'B2.1'!K176,"")</f>
        <v/>
      </c>
      <c r="M162" s="131" t="str">
        <f>IF(SUM('B2.1'!$Z176:$AI176)=10,'B2.1'!L176,"")</f>
        <v/>
      </c>
    </row>
    <row r="163" spans="1:13" x14ac:dyDescent="0.25">
      <c r="A163" t="str">
        <f>IF(SUM('B2.1'!Z177:AI177)=10,'Angaben KH-Standort'!$D$27,"")</f>
        <v/>
      </c>
      <c r="B163" t="str">
        <f>IF(SUM('B2.1'!Z177:AI177)=10,'Angaben KH-Standort'!$D$26,"")</f>
        <v/>
      </c>
      <c r="C163" t="str">
        <f>IF(SUM('B2.1'!Z177:AI177)=10,'Angaben KH-Standort'!$D$13,"")</f>
        <v/>
      </c>
      <c r="D163" t="str">
        <f>IF(SUM('B2.1'!$Z177:$AI177)=10,'B2.1'!C177,"")</f>
        <v/>
      </c>
      <c r="E163" t="str">
        <f>IF(SUM('B2.1'!$Z177:$AI177)=10,'B2.1'!D177,"")</f>
        <v/>
      </c>
      <c r="F163" t="str">
        <f>IF(SUM('B2.1'!$Z177:$AI177)=10,'B2.1'!E177,"")</f>
        <v/>
      </c>
      <c r="G163" t="str">
        <f>IF(SUM('B2.1'!$Z177:$AI177)=10,'B2.1'!F177,"")</f>
        <v/>
      </c>
      <c r="H163" t="str">
        <f>IF(SUM('B2.1'!$Z177:$AI177)=10,'B2.1'!G177,"")</f>
        <v/>
      </c>
      <c r="I163" t="str">
        <f>IF(SUM('B2.1'!$Z177:$AI177)=10,'B2.1'!H177,"")</f>
        <v/>
      </c>
      <c r="J163" t="str">
        <f>IF(SUM('B2.1'!$Z177:$AI177)=10,'B2.1'!I177,"")</f>
        <v/>
      </c>
      <c r="K163" t="str">
        <f>IF(SUM('B2.1'!$Z177:$AI177)=10,'B2.1'!J177,"")</f>
        <v/>
      </c>
      <c r="L163" t="str">
        <f>IF(SUM('B2.1'!$Z177:$AI177)=10,'B2.1'!K177,"")</f>
        <v/>
      </c>
      <c r="M163" s="131" t="str">
        <f>IF(SUM('B2.1'!$Z177:$AI177)=10,'B2.1'!L177,"")</f>
        <v/>
      </c>
    </row>
    <row r="164" spans="1:13" x14ac:dyDescent="0.25">
      <c r="A164" t="str">
        <f>IF(SUM('B2.1'!Z178:AI178)=10,'Angaben KH-Standort'!$D$27,"")</f>
        <v/>
      </c>
      <c r="B164" t="str">
        <f>IF(SUM('B2.1'!Z178:AI178)=10,'Angaben KH-Standort'!$D$26,"")</f>
        <v/>
      </c>
      <c r="C164" t="str">
        <f>IF(SUM('B2.1'!Z178:AI178)=10,'Angaben KH-Standort'!$D$13,"")</f>
        <v/>
      </c>
      <c r="D164" t="str">
        <f>IF(SUM('B2.1'!$Z178:$AI178)=10,'B2.1'!C178,"")</f>
        <v/>
      </c>
      <c r="E164" t="str">
        <f>IF(SUM('B2.1'!$Z178:$AI178)=10,'B2.1'!D178,"")</f>
        <v/>
      </c>
      <c r="F164" t="str">
        <f>IF(SUM('B2.1'!$Z178:$AI178)=10,'B2.1'!E178,"")</f>
        <v/>
      </c>
      <c r="G164" t="str">
        <f>IF(SUM('B2.1'!$Z178:$AI178)=10,'B2.1'!F178,"")</f>
        <v/>
      </c>
      <c r="H164" t="str">
        <f>IF(SUM('B2.1'!$Z178:$AI178)=10,'B2.1'!G178,"")</f>
        <v/>
      </c>
      <c r="I164" t="str">
        <f>IF(SUM('B2.1'!$Z178:$AI178)=10,'B2.1'!H178,"")</f>
        <v/>
      </c>
      <c r="J164" t="str">
        <f>IF(SUM('B2.1'!$Z178:$AI178)=10,'B2.1'!I178,"")</f>
        <v/>
      </c>
      <c r="K164" t="str">
        <f>IF(SUM('B2.1'!$Z178:$AI178)=10,'B2.1'!J178,"")</f>
        <v/>
      </c>
      <c r="L164" t="str">
        <f>IF(SUM('B2.1'!$Z178:$AI178)=10,'B2.1'!K178,"")</f>
        <v/>
      </c>
      <c r="M164" s="131" t="str">
        <f>IF(SUM('B2.1'!$Z178:$AI178)=10,'B2.1'!L178,"")</f>
        <v/>
      </c>
    </row>
    <row r="165" spans="1:13" x14ac:dyDescent="0.25">
      <c r="A165" t="str">
        <f>IF(SUM('B2.1'!Z179:AI179)=10,'Angaben KH-Standort'!$D$27,"")</f>
        <v/>
      </c>
      <c r="B165" t="str">
        <f>IF(SUM('B2.1'!Z179:AI179)=10,'Angaben KH-Standort'!$D$26,"")</f>
        <v/>
      </c>
      <c r="C165" t="str">
        <f>IF(SUM('B2.1'!Z179:AI179)=10,'Angaben KH-Standort'!$D$13,"")</f>
        <v/>
      </c>
      <c r="D165" t="str">
        <f>IF(SUM('B2.1'!$Z179:$AI179)=10,'B2.1'!C179,"")</f>
        <v/>
      </c>
      <c r="E165" t="str">
        <f>IF(SUM('B2.1'!$Z179:$AI179)=10,'B2.1'!D179,"")</f>
        <v/>
      </c>
      <c r="F165" t="str">
        <f>IF(SUM('B2.1'!$Z179:$AI179)=10,'B2.1'!E179,"")</f>
        <v/>
      </c>
      <c r="G165" t="str">
        <f>IF(SUM('B2.1'!$Z179:$AI179)=10,'B2.1'!F179,"")</f>
        <v/>
      </c>
      <c r="H165" t="str">
        <f>IF(SUM('B2.1'!$Z179:$AI179)=10,'B2.1'!G179,"")</f>
        <v/>
      </c>
      <c r="I165" t="str">
        <f>IF(SUM('B2.1'!$Z179:$AI179)=10,'B2.1'!H179,"")</f>
        <v/>
      </c>
      <c r="J165" t="str">
        <f>IF(SUM('B2.1'!$Z179:$AI179)=10,'B2.1'!I179,"")</f>
        <v/>
      </c>
      <c r="K165" t="str">
        <f>IF(SUM('B2.1'!$Z179:$AI179)=10,'B2.1'!J179,"")</f>
        <v/>
      </c>
      <c r="L165" t="str">
        <f>IF(SUM('B2.1'!$Z179:$AI179)=10,'B2.1'!K179,"")</f>
        <v/>
      </c>
      <c r="M165" s="131" t="str">
        <f>IF(SUM('B2.1'!$Z179:$AI179)=10,'B2.1'!L179,"")</f>
        <v/>
      </c>
    </row>
    <row r="166" spans="1:13" x14ac:dyDescent="0.25">
      <c r="A166" t="str">
        <f>IF(SUM('B2.1'!Z180:AI180)=10,'Angaben KH-Standort'!$D$27,"")</f>
        <v/>
      </c>
      <c r="B166" t="str">
        <f>IF(SUM('B2.1'!Z180:AI180)=10,'Angaben KH-Standort'!$D$26,"")</f>
        <v/>
      </c>
      <c r="C166" t="str">
        <f>IF(SUM('B2.1'!Z180:AI180)=10,'Angaben KH-Standort'!$D$13,"")</f>
        <v/>
      </c>
      <c r="D166" t="str">
        <f>IF(SUM('B2.1'!$Z180:$AI180)=10,'B2.1'!C180,"")</f>
        <v/>
      </c>
      <c r="E166" t="str">
        <f>IF(SUM('B2.1'!$Z180:$AI180)=10,'B2.1'!D180,"")</f>
        <v/>
      </c>
      <c r="F166" t="str">
        <f>IF(SUM('B2.1'!$Z180:$AI180)=10,'B2.1'!E180,"")</f>
        <v/>
      </c>
      <c r="G166" t="str">
        <f>IF(SUM('B2.1'!$Z180:$AI180)=10,'B2.1'!F180,"")</f>
        <v/>
      </c>
      <c r="H166" t="str">
        <f>IF(SUM('B2.1'!$Z180:$AI180)=10,'B2.1'!G180,"")</f>
        <v/>
      </c>
      <c r="I166" t="str">
        <f>IF(SUM('B2.1'!$Z180:$AI180)=10,'B2.1'!H180,"")</f>
        <v/>
      </c>
      <c r="J166" t="str">
        <f>IF(SUM('B2.1'!$Z180:$AI180)=10,'B2.1'!I180,"")</f>
        <v/>
      </c>
      <c r="K166" t="str">
        <f>IF(SUM('B2.1'!$Z180:$AI180)=10,'B2.1'!J180,"")</f>
        <v/>
      </c>
      <c r="L166" t="str">
        <f>IF(SUM('B2.1'!$Z180:$AI180)=10,'B2.1'!K180,"")</f>
        <v/>
      </c>
      <c r="M166" s="131" t="str">
        <f>IF(SUM('B2.1'!$Z180:$AI180)=10,'B2.1'!L180,"")</f>
        <v/>
      </c>
    </row>
    <row r="167" spans="1:13" x14ac:dyDescent="0.25">
      <c r="A167" t="str">
        <f>IF(SUM('B2.1'!Z181:AI181)=10,'Angaben KH-Standort'!$D$27,"")</f>
        <v/>
      </c>
      <c r="B167" t="str">
        <f>IF(SUM('B2.1'!Z181:AI181)=10,'Angaben KH-Standort'!$D$26,"")</f>
        <v/>
      </c>
      <c r="C167" t="str">
        <f>IF(SUM('B2.1'!Z181:AI181)=10,'Angaben KH-Standort'!$D$13,"")</f>
        <v/>
      </c>
      <c r="D167" t="str">
        <f>IF(SUM('B2.1'!$Z181:$AI181)=10,'B2.1'!C181,"")</f>
        <v/>
      </c>
      <c r="E167" t="str">
        <f>IF(SUM('B2.1'!$Z181:$AI181)=10,'B2.1'!D181,"")</f>
        <v/>
      </c>
      <c r="F167" t="str">
        <f>IF(SUM('B2.1'!$Z181:$AI181)=10,'B2.1'!E181,"")</f>
        <v/>
      </c>
      <c r="G167" t="str">
        <f>IF(SUM('B2.1'!$Z181:$AI181)=10,'B2.1'!F181,"")</f>
        <v/>
      </c>
      <c r="H167" t="str">
        <f>IF(SUM('B2.1'!$Z181:$AI181)=10,'B2.1'!G181,"")</f>
        <v/>
      </c>
      <c r="I167" t="str">
        <f>IF(SUM('B2.1'!$Z181:$AI181)=10,'B2.1'!H181,"")</f>
        <v/>
      </c>
      <c r="J167" t="str">
        <f>IF(SUM('B2.1'!$Z181:$AI181)=10,'B2.1'!I181,"")</f>
        <v/>
      </c>
      <c r="K167" t="str">
        <f>IF(SUM('B2.1'!$Z181:$AI181)=10,'B2.1'!J181,"")</f>
        <v/>
      </c>
      <c r="L167" t="str">
        <f>IF(SUM('B2.1'!$Z181:$AI181)=10,'B2.1'!K181,"")</f>
        <v/>
      </c>
      <c r="M167" s="131" t="str">
        <f>IF(SUM('B2.1'!$Z181:$AI181)=10,'B2.1'!L181,"")</f>
        <v/>
      </c>
    </row>
    <row r="168" spans="1:13" x14ac:dyDescent="0.25">
      <c r="A168" t="str">
        <f>IF(SUM('B2.1'!Z182:AI182)=10,'Angaben KH-Standort'!$D$27,"")</f>
        <v/>
      </c>
      <c r="B168" t="str">
        <f>IF(SUM('B2.1'!Z182:AI182)=10,'Angaben KH-Standort'!$D$26,"")</f>
        <v/>
      </c>
      <c r="C168" t="str">
        <f>IF(SUM('B2.1'!Z182:AI182)=10,'Angaben KH-Standort'!$D$13,"")</f>
        <v/>
      </c>
      <c r="D168" t="str">
        <f>IF(SUM('B2.1'!$Z182:$AI182)=10,'B2.1'!C182,"")</f>
        <v/>
      </c>
      <c r="E168" t="str">
        <f>IF(SUM('B2.1'!$Z182:$AI182)=10,'B2.1'!D182,"")</f>
        <v/>
      </c>
      <c r="F168" t="str">
        <f>IF(SUM('B2.1'!$Z182:$AI182)=10,'B2.1'!E182,"")</f>
        <v/>
      </c>
      <c r="G168" t="str">
        <f>IF(SUM('B2.1'!$Z182:$AI182)=10,'B2.1'!F182,"")</f>
        <v/>
      </c>
      <c r="H168" t="str">
        <f>IF(SUM('B2.1'!$Z182:$AI182)=10,'B2.1'!G182,"")</f>
        <v/>
      </c>
      <c r="I168" t="str">
        <f>IF(SUM('B2.1'!$Z182:$AI182)=10,'B2.1'!H182,"")</f>
        <v/>
      </c>
      <c r="J168" t="str">
        <f>IF(SUM('B2.1'!$Z182:$AI182)=10,'B2.1'!I182,"")</f>
        <v/>
      </c>
      <c r="K168" t="str">
        <f>IF(SUM('B2.1'!$Z182:$AI182)=10,'B2.1'!J182,"")</f>
        <v/>
      </c>
      <c r="L168" t="str">
        <f>IF(SUM('B2.1'!$Z182:$AI182)=10,'B2.1'!K182,"")</f>
        <v/>
      </c>
      <c r="M168" s="131" t="str">
        <f>IF(SUM('B2.1'!$Z182:$AI182)=10,'B2.1'!L182,"")</f>
        <v/>
      </c>
    </row>
    <row r="169" spans="1:13" x14ac:dyDescent="0.25">
      <c r="A169" t="str">
        <f>IF(SUM('B2.1'!Z183:AI183)=10,'Angaben KH-Standort'!$D$27,"")</f>
        <v/>
      </c>
      <c r="B169" t="str">
        <f>IF(SUM('B2.1'!Z183:AI183)=10,'Angaben KH-Standort'!$D$26,"")</f>
        <v/>
      </c>
      <c r="C169" t="str">
        <f>IF(SUM('B2.1'!Z183:AI183)=10,'Angaben KH-Standort'!$D$13,"")</f>
        <v/>
      </c>
      <c r="D169" t="str">
        <f>IF(SUM('B2.1'!$Z183:$AI183)=10,'B2.1'!C183,"")</f>
        <v/>
      </c>
      <c r="E169" t="str">
        <f>IF(SUM('B2.1'!$Z183:$AI183)=10,'B2.1'!D183,"")</f>
        <v/>
      </c>
      <c r="F169" t="str">
        <f>IF(SUM('B2.1'!$Z183:$AI183)=10,'B2.1'!E183,"")</f>
        <v/>
      </c>
      <c r="G169" t="str">
        <f>IF(SUM('B2.1'!$Z183:$AI183)=10,'B2.1'!F183,"")</f>
        <v/>
      </c>
      <c r="H169" t="str">
        <f>IF(SUM('B2.1'!$Z183:$AI183)=10,'B2.1'!G183,"")</f>
        <v/>
      </c>
      <c r="I169" t="str">
        <f>IF(SUM('B2.1'!$Z183:$AI183)=10,'B2.1'!H183,"")</f>
        <v/>
      </c>
      <c r="J169" t="str">
        <f>IF(SUM('B2.1'!$Z183:$AI183)=10,'B2.1'!I183,"")</f>
        <v/>
      </c>
      <c r="K169" t="str">
        <f>IF(SUM('B2.1'!$Z183:$AI183)=10,'B2.1'!J183,"")</f>
        <v/>
      </c>
      <c r="L169" t="str">
        <f>IF(SUM('B2.1'!$Z183:$AI183)=10,'B2.1'!K183,"")</f>
        <v/>
      </c>
      <c r="M169" s="131" t="str">
        <f>IF(SUM('B2.1'!$Z183:$AI183)=10,'B2.1'!L183,"")</f>
        <v/>
      </c>
    </row>
    <row r="170" spans="1:13" x14ac:dyDescent="0.25">
      <c r="A170" t="str">
        <f>IF(SUM('B2.1'!Z184:AI184)=10,'Angaben KH-Standort'!$D$27,"")</f>
        <v/>
      </c>
      <c r="B170" t="str">
        <f>IF(SUM('B2.1'!Z184:AI184)=10,'Angaben KH-Standort'!$D$26,"")</f>
        <v/>
      </c>
      <c r="C170" t="str">
        <f>IF(SUM('B2.1'!Z184:AI184)=10,'Angaben KH-Standort'!$D$13,"")</f>
        <v/>
      </c>
      <c r="D170" t="str">
        <f>IF(SUM('B2.1'!$Z184:$AI184)=10,'B2.1'!C184,"")</f>
        <v/>
      </c>
      <c r="E170" t="str">
        <f>IF(SUM('B2.1'!$Z184:$AI184)=10,'B2.1'!D184,"")</f>
        <v/>
      </c>
      <c r="F170" t="str">
        <f>IF(SUM('B2.1'!$Z184:$AI184)=10,'B2.1'!E184,"")</f>
        <v/>
      </c>
      <c r="G170" t="str">
        <f>IF(SUM('B2.1'!$Z184:$AI184)=10,'B2.1'!F184,"")</f>
        <v/>
      </c>
      <c r="H170" t="str">
        <f>IF(SUM('B2.1'!$Z184:$AI184)=10,'B2.1'!G184,"")</f>
        <v/>
      </c>
      <c r="I170" t="str">
        <f>IF(SUM('B2.1'!$Z184:$AI184)=10,'B2.1'!H184,"")</f>
        <v/>
      </c>
      <c r="J170" t="str">
        <f>IF(SUM('B2.1'!$Z184:$AI184)=10,'B2.1'!I184,"")</f>
        <v/>
      </c>
      <c r="K170" t="str">
        <f>IF(SUM('B2.1'!$Z184:$AI184)=10,'B2.1'!J184,"")</f>
        <v/>
      </c>
      <c r="L170" t="str">
        <f>IF(SUM('B2.1'!$Z184:$AI184)=10,'B2.1'!K184,"")</f>
        <v/>
      </c>
      <c r="M170" s="131" t="str">
        <f>IF(SUM('B2.1'!$Z184:$AI184)=10,'B2.1'!L184,"")</f>
        <v/>
      </c>
    </row>
    <row r="171" spans="1:13" x14ac:dyDescent="0.25">
      <c r="A171" t="str">
        <f>IF(SUM('B2.1'!Z185:AI185)=10,'Angaben KH-Standort'!$D$27,"")</f>
        <v/>
      </c>
      <c r="B171" t="str">
        <f>IF(SUM('B2.1'!Z185:AI185)=10,'Angaben KH-Standort'!$D$26,"")</f>
        <v/>
      </c>
      <c r="C171" t="str">
        <f>IF(SUM('B2.1'!Z185:AI185)=10,'Angaben KH-Standort'!$D$13,"")</f>
        <v/>
      </c>
      <c r="D171" t="str">
        <f>IF(SUM('B2.1'!$Z185:$AI185)=10,'B2.1'!C185,"")</f>
        <v/>
      </c>
      <c r="E171" t="str">
        <f>IF(SUM('B2.1'!$Z185:$AI185)=10,'B2.1'!D185,"")</f>
        <v/>
      </c>
      <c r="F171" t="str">
        <f>IF(SUM('B2.1'!$Z185:$AI185)=10,'B2.1'!E185,"")</f>
        <v/>
      </c>
      <c r="G171" t="str">
        <f>IF(SUM('B2.1'!$Z185:$AI185)=10,'B2.1'!F185,"")</f>
        <v/>
      </c>
      <c r="H171" t="str">
        <f>IF(SUM('B2.1'!$Z185:$AI185)=10,'B2.1'!G185,"")</f>
        <v/>
      </c>
      <c r="I171" t="str">
        <f>IF(SUM('B2.1'!$Z185:$AI185)=10,'B2.1'!H185,"")</f>
        <v/>
      </c>
      <c r="J171" t="str">
        <f>IF(SUM('B2.1'!$Z185:$AI185)=10,'B2.1'!I185,"")</f>
        <v/>
      </c>
      <c r="K171" t="str">
        <f>IF(SUM('B2.1'!$Z185:$AI185)=10,'B2.1'!J185,"")</f>
        <v/>
      </c>
      <c r="L171" t="str">
        <f>IF(SUM('B2.1'!$Z185:$AI185)=10,'B2.1'!K185,"")</f>
        <v/>
      </c>
      <c r="M171" s="131" t="str">
        <f>IF(SUM('B2.1'!$Z185:$AI185)=10,'B2.1'!L185,"")</f>
        <v/>
      </c>
    </row>
    <row r="172" spans="1:13" x14ac:dyDescent="0.25">
      <c r="A172" t="str">
        <f>IF(SUM('B2.1'!Z186:AI186)=10,'Angaben KH-Standort'!$D$27,"")</f>
        <v/>
      </c>
      <c r="B172" t="str">
        <f>IF(SUM('B2.1'!Z186:AI186)=10,'Angaben KH-Standort'!$D$26,"")</f>
        <v/>
      </c>
      <c r="C172" t="str">
        <f>IF(SUM('B2.1'!Z186:AI186)=10,'Angaben KH-Standort'!$D$13,"")</f>
        <v/>
      </c>
      <c r="D172" t="str">
        <f>IF(SUM('B2.1'!$Z186:$AI186)=10,'B2.1'!C186,"")</f>
        <v/>
      </c>
      <c r="E172" t="str">
        <f>IF(SUM('B2.1'!$Z186:$AI186)=10,'B2.1'!D186,"")</f>
        <v/>
      </c>
      <c r="F172" t="str">
        <f>IF(SUM('B2.1'!$Z186:$AI186)=10,'B2.1'!E186,"")</f>
        <v/>
      </c>
      <c r="G172" t="str">
        <f>IF(SUM('B2.1'!$Z186:$AI186)=10,'B2.1'!F186,"")</f>
        <v/>
      </c>
      <c r="H172" t="str">
        <f>IF(SUM('B2.1'!$Z186:$AI186)=10,'B2.1'!G186,"")</f>
        <v/>
      </c>
      <c r="I172" t="str">
        <f>IF(SUM('B2.1'!$Z186:$AI186)=10,'B2.1'!H186,"")</f>
        <v/>
      </c>
      <c r="J172" t="str">
        <f>IF(SUM('B2.1'!$Z186:$AI186)=10,'B2.1'!I186,"")</f>
        <v/>
      </c>
      <c r="K172" t="str">
        <f>IF(SUM('B2.1'!$Z186:$AI186)=10,'B2.1'!J186,"")</f>
        <v/>
      </c>
      <c r="L172" t="str">
        <f>IF(SUM('B2.1'!$Z186:$AI186)=10,'B2.1'!K186,"")</f>
        <v/>
      </c>
      <c r="M172" s="131" t="str">
        <f>IF(SUM('B2.1'!$Z186:$AI186)=10,'B2.1'!L186,"")</f>
        <v/>
      </c>
    </row>
    <row r="173" spans="1:13" x14ac:dyDescent="0.25">
      <c r="A173" t="str">
        <f>IF(SUM('B2.1'!Z187:AI187)=10,'Angaben KH-Standort'!$D$27,"")</f>
        <v/>
      </c>
      <c r="B173" t="str">
        <f>IF(SUM('B2.1'!Z187:AI187)=10,'Angaben KH-Standort'!$D$26,"")</f>
        <v/>
      </c>
      <c r="C173" t="str">
        <f>IF(SUM('B2.1'!Z187:AI187)=10,'Angaben KH-Standort'!$D$13,"")</f>
        <v/>
      </c>
      <c r="D173" t="str">
        <f>IF(SUM('B2.1'!$Z187:$AI187)=10,'B2.1'!C187,"")</f>
        <v/>
      </c>
      <c r="E173" t="str">
        <f>IF(SUM('B2.1'!$Z187:$AI187)=10,'B2.1'!D187,"")</f>
        <v/>
      </c>
      <c r="F173" t="str">
        <f>IF(SUM('B2.1'!$Z187:$AI187)=10,'B2.1'!E187,"")</f>
        <v/>
      </c>
      <c r="G173" t="str">
        <f>IF(SUM('B2.1'!$Z187:$AI187)=10,'B2.1'!F187,"")</f>
        <v/>
      </c>
      <c r="H173" t="str">
        <f>IF(SUM('B2.1'!$Z187:$AI187)=10,'B2.1'!G187,"")</f>
        <v/>
      </c>
      <c r="I173" t="str">
        <f>IF(SUM('B2.1'!$Z187:$AI187)=10,'B2.1'!H187,"")</f>
        <v/>
      </c>
      <c r="J173" t="str">
        <f>IF(SUM('B2.1'!$Z187:$AI187)=10,'B2.1'!I187,"")</f>
        <v/>
      </c>
      <c r="K173" t="str">
        <f>IF(SUM('B2.1'!$Z187:$AI187)=10,'B2.1'!J187,"")</f>
        <v/>
      </c>
      <c r="L173" t="str">
        <f>IF(SUM('B2.1'!$Z187:$AI187)=10,'B2.1'!K187,"")</f>
        <v/>
      </c>
      <c r="M173" s="131" t="str">
        <f>IF(SUM('B2.1'!$Z187:$AI187)=10,'B2.1'!L187,"")</f>
        <v/>
      </c>
    </row>
    <row r="174" spans="1:13" x14ac:dyDescent="0.25">
      <c r="A174" t="str">
        <f>IF(SUM('B2.1'!Z188:AI188)=10,'Angaben KH-Standort'!$D$27,"")</f>
        <v/>
      </c>
      <c r="B174" t="str">
        <f>IF(SUM('B2.1'!Z188:AI188)=10,'Angaben KH-Standort'!$D$26,"")</f>
        <v/>
      </c>
      <c r="C174" t="str">
        <f>IF(SUM('B2.1'!Z188:AI188)=10,'Angaben KH-Standort'!$D$13,"")</f>
        <v/>
      </c>
      <c r="D174" t="str">
        <f>IF(SUM('B2.1'!$Z188:$AI188)=10,'B2.1'!C188,"")</f>
        <v/>
      </c>
      <c r="E174" t="str">
        <f>IF(SUM('B2.1'!$Z188:$AI188)=10,'B2.1'!D188,"")</f>
        <v/>
      </c>
      <c r="F174" t="str">
        <f>IF(SUM('B2.1'!$Z188:$AI188)=10,'B2.1'!E188,"")</f>
        <v/>
      </c>
      <c r="G174" t="str">
        <f>IF(SUM('B2.1'!$Z188:$AI188)=10,'B2.1'!F188,"")</f>
        <v/>
      </c>
      <c r="H174" t="str">
        <f>IF(SUM('B2.1'!$Z188:$AI188)=10,'B2.1'!G188,"")</f>
        <v/>
      </c>
      <c r="I174" t="str">
        <f>IF(SUM('B2.1'!$Z188:$AI188)=10,'B2.1'!H188,"")</f>
        <v/>
      </c>
      <c r="J174" t="str">
        <f>IF(SUM('B2.1'!$Z188:$AI188)=10,'B2.1'!I188,"")</f>
        <v/>
      </c>
      <c r="K174" t="str">
        <f>IF(SUM('B2.1'!$Z188:$AI188)=10,'B2.1'!J188,"")</f>
        <v/>
      </c>
      <c r="L174" t="str">
        <f>IF(SUM('B2.1'!$Z188:$AI188)=10,'B2.1'!K188,"")</f>
        <v/>
      </c>
      <c r="M174" s="131" t="str">
        <f>IF(SUM('B2.1'!$Z188:$AI188)=10,'B2.1'!L188,"")</f>
        <v/>
      </c>
    </row>
    <row r="175" spans="1:13" x14ac:dyDescent="0.25">
      <c r="A175" t="str">
        <f>IF(SUM('B2.1'!Z189:AI189)=10,'Angaben KH-Standort'!$D$27,"")</f>
        <v/>
      </c>
      <c r="B175" t="str">
        <f>IF(SUM('B2.1'!Z189:AI189)=10,'Angaben KH-Standort'!$D$26,"")</f>
        <v/>
      </c>
      <c r="C175" t="str">
        <f>IF(SUM('B2.1'!Z189:AI189)=10,'Angaben KH-Standort'!$D$13,"")</f>
        <v/>
      </c>
      <c r="D175" t="str">
        <f>IF(SUM('B2.1'!$Z189:$AI189)=10,'B2.1'!C189,"")</f>
        <v/>
      </c>
      <c r="E175" t="str">
        <f>IF(SUM('B2.1'!$Z189:$AI189)=10,'B2.1'!D189,"")</f>
        <v/>
      </c>
      <c r="F175" t="str">
        <f>IF(SUM('B2.1'!$Z189:$AI189)=10,'B2.1'!E189,"")</f>
        <v/>
      </c>
      <c r="G175" t="str">
        <f>IF(SUM('B2.1'!$Z189:$AI189)=10,'B2.1'!F189,"")</f>
        <v/>
      </c>
      <c r="H175" t="str">
        <f>IF(SUM('B2.1'!$Z189:$AI189)=10,'B2.1'!G189,"")</f>
        <v/>
      </c>
      <c r="I175" t="str">
        <f>IF(SUM('B2.1'!$Z189:$AI189)=10,'B2.1'!H189,"")</f>
        <v/>
      </c>
      <c r="J175" t="str">
        <f>IF(SUM('B2.1'!$Z189:$AI189)=10,'B2.1'!I189,"")</f>
        <v/>
      </c>
      <c r="K175" t="str">
        <f>IF(SUM('B2.1'!$Z189:$AI189)=10,'B2.1'!J189,"")</f>
        <v/>
      </c>
      <c r="L175" t="str">
        <f>IF(SUM('B2.1'!$Z189:$AI189)=10,'B2.1'!K189,"")</f>
        <v/>
      </c>
      <c r="M175" s="131" t="str">
        <f>IF(SUM('B2.1'!$Z189:$AI189)=10,'B2.1'!L189,"")</f>
        <v/>
      </c>
    </row>
    <row r="176" spans="1:13" x14ac:dyDescent="0.25">
      <c r="A176" t="str">
        <f>IF(SUM('B2.1'!Z190:AI190)=10,'Angaben KH-Standort'!$D$27,"")</f>
        <v/>
      </c>
      <c r="B176" t="str">
        <f>IF(SUM('B2.1'!Z190:AI190)=10,'Angaben KH-Standort'!$D$26,"")</f>
        <v/>
      </c>
      <c r="C176" t="str">
        <f>IF(SUM('B2.1'!Z190:AI190)=10,'Angaben KH-Standort'!$D$13,"")</f>
        <v/>
      </c>
      <c r="D176" t="str">
        <f>IF(SUM('B2.1'!$Z190:$AI190)=10,'B2.1'!C190,"")</f>
        <v/>
      </c>
      <c r="E176" t="str">
        <f>IF(SUM('B2.1'!$Z190:$AI190)=10,'B2.1'!D190,"")</f>
        <v/>
      </c>
      <c r="F176" t="str">
        <f>IF(SUM('B2.1'!$Z190:$AI190)=10,'B2.1'!E190,"")</f>
        <v/>
      </c>
      <c r="G176" t="str">
        <f>IF(SUM('B2.1'!$Z190:$AI190)=10,'B2.1'!F190,"")</f>
        <v/>
      </c>
      <c r="H176" t="str">
        <f>IF(SUM('B2.1'!$Z190:$AI190)=10,'B2.1'!G190,"")</f>
        <v/>
      </c>
      <c r="I176" t="str">
        <f>IF(SUM('B2.1'!$Z190:$AI190)=10,'B2.1'!H190,"")</f>
        <v/>
      </c>
      <c r="J176" t="str">
        <f>IF(SUM('B2.1'!$Z190:$AI190)=10,'B2.1'!I190,"")</f>
        <v/>
      </c>
      <c r="K176" t="str">
        <f>IF(SUM('B2.1'!$Z190:$AI190)=10,'B2.1'!J190,"")</f>
        <v/>
      </c>
      <c r="L176" t="str">
        <f>IF(SUM('B2.1'!$Z190:$AI190)=10,'B2.1'!K190,"")</f>
        <v/>
      </c>
      <c r="M176" s="131" t="str">
        <f>IF(SUM('B2.1'!$Z190:$AI190)=10,'B2.1'!L190,"")</f>
        <v/>
      </c>
    </row>
    <row r="177" spans="1:13" x14ac:dyDescent="0.25">
      <c r="A177" t="str">
        <f>IF(SUM('B2.1'!Z191:AI191)=10,'Angaben KH-Standort'!$D$27,"")</f>
        <v/>
      </c>
      <c r="B177" t="str">
        <f>IF(SUM('B2.1'!Z191:AI191)=10,'Angaben KH-Standort'!$D$26,"")</f>
        <v/>
      </c>
      <c r="C177" t="str">
        <f>IF(SUM('B2.1'!Z191:AI191)=10,'Angaben KH-Standort'!$D$13,"")</f>
        <v/>
      </c>
      <c r="D177" t="str">
        <f>IF(SUM('B2.1'!$Z191:$AI191)=10,'B2.1'!C191,"")</f>
        <v/>
      </c>
      <c r="E177" t="str">
        <f>IF(SUM('B2.1'!$Z191:$AI191)=10,'B2.1'!D191,"")</f>
        <v/>
      </c>
      <c r="F177" t="str">
        <f>IF(SUM('B2.1'!$Z191:$AI191)=10,'B2.1'!E191,"")</f>
        <v/>
      </c>
      <c r="G177" t="str">
        <f>IF(SUM('B2.1'!$Z191:$AI191)=10,'B2.1'!F191,"")</f>
        <v/>
      </c>
      <c r="H177" t="str">
        <f>IF(SUM('B2.1'!$Z191:$AI191)=10,'B2.1'!G191,"")</f>
        <v/>
      </c>
      <c r="I177" t="str">
        <f>IF(SUM('B2.1'!$Z191:$AI191)=10,'B2.1'!H191,"")</f>
        <v/>
      </c>
      <c r="J177" t="str">
        <f>IF(SUM('B2.1'!$Z191:$AI191)=10,'B2.1'!I191,"")</f>
        <v/>
      </c>
      <c r="K177" t="str">
        <f>IF(SUM('B2.1'!$Z191:$AI191)=10,'B2.1'!J191,"")</f>
        <v/>
      </c>
      <c r="L177" t="str">
        <f>IF(SUM('B2.1'!$Z191:$AI191)=10,'B2.1'!K191,"")</f>
        <v/>
      </c>
      <c r="M177" s="131" t="str">
        <f>IF(SUM('B2.1'!$Z191:$AI191)=10,'B2.1'!L191,"")</f>
        <v/>
      </c>
    </row>
    <row r="178" spans="1:13" x14ac:dyDescent="0.25">
      <c r="A178" t="str">
        <f>IF(SUM('B2.1'!Z192:AI192)=10,'Angaben KH-Standort'!$D$27,"")</f>
        <v/>
      </c>
      <c r="B178" t="str">
        <f>IF(SUM('B2.1'!Z192:AI192)=10,'Angaben KH-Standort'!$D$26,"")</f>
        <v/>
      </c>
      <c r="C178" t="str">
        <f>IF(SUM('B2.1'!Z192:AI192)=10,'Angaben KH-Standort'!$D$13,"")</f>
        <v/>
      </c>
      <c r="D178" t="str">
        <f>IF(SUM('B2.1'!$Z192:$AI192)=10,'B2.1'!C192,"")</f>
        <v/>
      </c>
      <c r="E178" t="str">
        <f>IF(SUM('B2.1'!$Z192:$AI192)=10,'B2.1'!D192,"")</f>
        <v/>
      </c>
      <c r="F178" t="str">
        <f>IF(SUM('B2.1'!$Z192:$AI192)=10,'B2.1'!E192,"")</f>
        <v/>
      </c>
      <c r="G178" t="str">
        <f>IF(SUM('B2.1'!$Z192:$AI192)=10,'B2.1'!F192,"")</f>
        <v/>
      </c>
      <c r="H178" t="str">
        <f>IF(SUM('B2.1'!$Z192:$AI192)=10,'B2.1'!G192,"")</f>
        <v/>
      </c>
      <c r="I178" t="str">
        <f>IF(SUM('B2.1'!$Z192:$AI192)=10,'B2.1'!H192,"")</f>
        <v/>
      </c>
      <c r="J178" t="str">
        <f>IF(SUM('B2.1'!$Z192:$AI192)=10,'B2.1'!I192,"")</f>
        <v/>
      </c>
      <c r="K178" t="str">
        <f>IF(SUM('B2.1'!$Z192:$AI192)=10,'B2.1'!J192,"")</f>
        <v/>
      </c>
      <c r="L178" t="str">
        <f>IF(SUM('B2.1'!$Z192:$AI192)=10,'B2.1'!K192,"")</f>
        <v/>
      </c>
      <c r="M178" s="131" t="str">
        <f>IF(SUM('B2.1'!$Z192:$AI192)=10,'B2.1'!L192,"")</f>
        <v/>
      </c>
    </row>
    <row r="179" spans="1:13" x14ac:dyDescent="0.25">
      <c r="A179" t="str">
        <f>IF(SUM('B2.1'!Z193:AI193)=10,'Angaben KH-Standort'!$D$27,"")</f>
        <v/>
      </c>
      <c r="B179" t="str">
        <f>IF(SUM('B2.1'!Z193:AI193)=10,'Angaben KH-Standort'!$D$26,"")</f>
        <v/>
      </c>
      <c r="C179" t="str">
        <f>IF(SUM('B2.1'!Z193:AI193)=10,'Angaben KH-Standort'!$D$13,"")</f>
        <v/>
      </c>
      <c r="D179" t="str">
        <f>IF(SUM('B2.1'!$Z193:$AI193)=10,'B2.1'!C193,"")</f>
        <v/>
      </c>
      <c r="E179" t="str">
        <f>IF(SUM('B2.1'!$Z193:$AI193)=10,'B2.1'!D193,"")</f>
        <v/>
      </c>
      <c r="F179" t="str">
        <f>IF(SUM('B2.1'!$Z193:$AI193)=10,'B2.1'!E193,"")</f>
        <v/>
      </c>
      <c r="G179" t="str">
        <f>IF(SUM('B2.1'!$Z193:$AI193)=10,'B2.1'!F193,"")</f>
        <v/>
      </c>
      <c r="H179" t="str">
        <f>IF(SUM('B2.1'!$Z193:$AI193)=10,'B2.1'!G193,"")</f>
        <v/>
      </c>
      <c r="I179" t="str">
        <f>IF(SUM('B2.1'!$Z193:$AI193)=10,'B2.1'!H193,"")</f>
        <v/>
      </c>
      <c r="J179" t="str">
        <f>IF(SUM('B2.1'!$Z193:$AI193)=10,'B2.1'!I193,"")</f>
        <v/>
      </c>
      <c r="K179" t="str">
        <f>IF(SUM('B2.1'!$Z193:$AI193)=10,'B2.1'!J193,"")</f>
        <v/>
      </c>
      <c r="L179" t="str">
        <f>IF(SUM('B2.1'!$Z193:$AI193)=10,'B2.1'!K193,"")</f>
        <v/>
      </c>
      <c r="M179" s="131" t="str">
        <f>IF(SUM('B2.1'!$Z193:$AI193)=10,'B2.1'!L193,"")</f>
        <v/>
      </c>
    </row>
    <row r="180" spans="1:13" x14ac:dyDescent="0.25">
      <c r="A180" t="str">
        <f>IF(SUM('B2.1'!Z194:AI194)=10,'Angaben KH-Standort'!$D$27,"")</f>
        <v/>
      </c>
      <c r="B180" t="str">
        <f>IF(SUM('B2.1'!Z194:AI194)=10,'Angaben KH-Standort'!$D$26,"")</f>
        <v/>
      </c>
      <c r="C180" t="str">
        <f>IF(SUM('B2.1'!Z194:AI194)=10,'Angaben KH-Standort'!$D$13,"")</f>
        <v/>
      </c>
      <c r="D180" t="str">
        <f>IF(SUM('B2.1'!$Z194:$AI194)=10,'B2.1'!C194,"")</f>
        <v/>
      </c>
      <c r="E180" t="str">
        <f>IF(SUM('B2.1'!$Z194:$AI194)=10,'B2.1'!D194,"")</f>
        <v/>
      </c>
      <c r="F180" t="str">
        <f>IF(SUM('B2.1'!$Z194:$AI194)=10,'B2.1'!E194,"")</f>
        <v/>
      </c>
      <c r="G180" t="str">
        <f>IF(SUM('B2.1'!$Z194:$AI194)=10,'B2.1'!F194,"")</f>
        <v/>
      </c>
      <c r="H180" t="str">
        <f>IF(SUM('B2.1'!$Z194:$AI194)=10,'B2.1'!G194,"")</f>
        <v/>
      </c>
      <c r="I180" t="str">
        <f>IF(SUM('B2.1'!$Z194:$AI194)=10,'B2.1'!H194,"")</f>
        <v/>
      </c>
      <c r="J180" t="str">
        <f>IF(SUM('B2.1'!$Z194:$AI194)=10,'B2.1'!I194,"")</f>
        <v/>
      </c>
      <c r="K180" t="str">
        <f>IF(SUM('B2.1'!$Z194:$AI194)=10,'B2.1'!J194,"")</f>
        <v/>
      </c>
      <c r="L180" t="str">
        <f>IF(SUM('B2.1'!$Z194:$AI194)=10,'B2.1'!K194,"")</f>
        <v/>
      </c>
      <c r="M180" s="131" t="str">
        <f>IF(SUM('B2.1'!$Z194:$AI194)=10,'B2.1'!L194,"")</f>
        <v/>
      </c>
    </row>
    <row r="181" spans="1:13" x14ac:dyDescent="0.25">
      <c r="A181" t="str">
        <f>IF(SUM('B2.1'!Z195:AI195)=10,'Angaben KH-Standort'!$D$27,"")</f>
        <v/>
      </c>
      <c r="B181" t="str">
        <f>IF(SUM('B2.1'!Z195:AI195)=10,'Angaben KH-Standort'!$D$26,"")</f>
        <v/>
      </c>
      <c r="C181" t="str">
        <f>IF(SUM('B2.1'!Z195:AI195)=10,'Angaben KH-Standort'!$D$13,"")</f>
        <v/>
      </c>
      <c r="D181" t="str">
        <f>IF(SUM('B2.1'!$Z195:$AI195)=10,'B2.1'!C195,"")</f>
        <v/>
      </c>
      <c r="E181" t="str">
        <f>IF(SUM('B2.1'!$Z195:$AI195)=10,'B2.1'!D195,"")</f>
        <v/>
      </c>
      <c r="F181" t="str">
        <f>IF(SUM('B2.1'!$Z195:$AI195)=10,'B2.1'!E195,"")</f>
        <v/>
      </c>
      <c r="G181" t="str">
        <f>IF(SUM('B2.1'!$Z195:$AI195)=10,'B2.1'!F195,"")</f>
        <v/>
      </c>
      <c r="H181" t="str">
        <f>IF(SUM('B2.1'!$Z195:$AI195)=10,'B2.1'!G195,"")</f>
        <v/>
      </c>
      <c r="I181" t="str">
        <f>IF(SUM('B2.1'!$Z195:$AI195)=10,'B2.1'!H195,"")</f>
        <v/>
      </c>
      <c r="J181" t="str">
        <f>IF(SUM('B2.1'!$Z195:$AI195)=10,'B2.1'!I195,"")</f>
        <v/>
      </c>
      <c r="K181" t="str">
        <f>IF(SUM('B2.1'!$Z195:$AI195)=10,'B2.1'!J195,"")</f>
        <v/>
      </c>
      <c r="L181" t="str">
        <f>IF(SUM('B2.1'!$Z195:$AI195)=10,'B2.1'!K195,"")</f>
        <v/>
      </c>
      <c r="M181" s="131" t="str">
        <f>IF(SUM('B2.1'!$Z195:$AI195)=10,'B2.1'!L195,"")</f>
        <v/>
      </c>
    </row>
    <row r="182" spans="1:13" x14ac:dyDescent="0.25">
      <c r="A182" t="str">
        <f>IF(SUM('B2.1'!Z196:AI196)=10,'Angaben KH-Standort'!$D$27,"")</f>
        <v/>
      </c>
      <c r="B182" t="str">
        <f>IF(SUM('B2.1'!Z196:AI196)=10,'Angaben KH-Standort'!$D$26,"")</f>
        <v/>
      </c>
      <c r="C182" t="str">
        <f>IF(SUM('B2.1'!Z196:AI196)=10,'Angaben KH-Standort'!$D$13,"")</f>
        <v/>
      </c>
      <c r="D182" t="str">
        <f>IF(SUM('B2.1'!$Z196:$AI196)=10,'B2.1'!C196,"")</f>
        <v/>
      </c>
      <c r="E182" t="str">
        <f>IF(SUM('B2.1'!$Z196:$AI196)=10,'B2.1'!D196,"")</f>
        <v/>
      </c>
      <c r="F182" t="str">
        <f>IF(SUM('B2.1'!$Z196:$AI196)=10,'B2.1'!E196,"")</f>
        <v/>
      </c>
      <c r="G182" t="str">
        <f>IF(SUM('B2.1'!$Z196:$AI196)=10,'B2.1'!F196,"")</f>
        <v/>
      </c>
      <c r="H182" t="str">
        <f>IF(SUM('B2.1'!$Z196:$AI196)=10,'B2.1'!G196,"")</f>
        <v/>
      </c>
      <c r="I182" t="str">
        <f>IF(SUM('B2.1'!$Z196:$AI196)=10,'B2.1'!H196,"")</f>
        <v/>
      </c>
      <c r="J182" t="str">
        <f>IF(SUM('B2.1'!$Z196:$AI196)=10,'B2.1'!I196,"")</f>
        <v/>
      </c>
      <c r="K182" t="str">
        <f>IF(SUM('B2.1'!$Z196:$AI196)=10,'B2.1'!J196,"")</f>
        <v/>
      </c>
      <c r="L182" t="str">
        <f>IF(SUM('B2.1'!$Z196:$AI196)=10,'B2.1'!K196,"")</f>
        <v/>
      </c>
      <c r="M182" s="131" t="str">
        <f>IF(SUM('B2.1'!$Z196:$AI196)=10,'B2.1'!L196,"")</f>
        <v/>
      </c>
    </row>
    <row r="183" spans="1:13" x14ac:dyDescent="0.25">
      <c r="A183" t="str">
        <f>IF(SUM('B2.1'!Z197:AI197)=10,'Angaben KH-Standort'!$D$27,"")</f>
        <v/>
      </c>
      <c r="B183" t="str">
        <f>IF(SUM('B2.1'!Z197:AI197)=10,'Angaben KH-Standort'!$D$26,"")</f>
        <v/>
      </c>
      <c r="C183" t="str">
        <f>IF(SUM('B2.1'!Z197:AI197)=10,'Angaben KH-Standort'!$D$13,"")</f>
        <v/>
      </c>
      <c r="D183" t="str">
        <f>IF(SUM('B2.1'!$Z197:$AI197)=10,'B2.1'!C197,"")</f>
        <v/>
      </c>
      <c r="E183" t="str">
        <f>IF(SUM('B2.1'!$Z197:$AI197)=10,'B2.1'!D197,"")</f>
        <v/>
      </c>
      <c r="F183" t="str">
        <f>IF(SUM('B2.1'!$Z197:$AI197)=10,'B2.1'!E197,"")</f>
        <v/>
      </c>
      <c r="G183" t="str">
        <f>IF(SUM('B2.1'!$Z197:$AI197)=10,'B2.1'!F197,"")</f>
        <v/>
      </c>
      <c r="H183" t="str">
        <f>IF(SUM('B2.1'!$Z197:$AI197)=10,'B2.1'!G197,"")</f>
        <v/>
      </c>
      <c r="I183" t="str">
        <f>IF(SUM('B2.1'!$Z197:$AI197)=10,'B2.1'!H197,"")</f>
        <v/>
      </c>
      <c r="J183" t="str">
        <f>IF(SUM('B2.1'!$Z197:$AI197)=10,'B2.1'!I197,"")</f>
        <v/>
      </c>
      <c r="K183" t="str">
        <f>IF(SUM('B2.1'!$Z197:$AI197)=10,'B2.1'!J197,"")</f>
        <v/>
      </c>
      <c r="L183" t="str">
        <f>IF(SUM('B2.1'!$Z197:$AI197)=10,'B2.1'!K197,"")</f>
        <v/>
      </c>
      <c r="M183" s="131" t="str">
        <f>IF(SUM('B2.1'!$Z197:$AI197)=10,'B2.1'!L197,"")</f>
        <v/>
      </c>
    </row>
    <row r="184" spans="1:13" x14ac:dyDescent="0.25">
      <c r="A184" t="str">
        <f>IF(SUM('B2.1'!Z198:AI198)=10,'Angaben KH-Standort'!$D$27,"")</f>
        <v/>
      </c>
      <c r="B184" t="str">
        <f>IF(SUM('B2.1'!Z198:AI198)=10,'Angaben KH-Standort'!$D$26,"")</f>
        <v/>
      </c>
      <c r="C184" t="str">
        <f>IF(SUM('B2.1'!Z198:AI198)=10,'Angaben KH-Standort'!$D$13,"")</f>
        <v/>
      </c>
      <c r="D184" t="str">
        <f>IF(SUM('B2.1'!$Z198:$AI198)=10,'B2.1'!C198,"")</f>
        <v/>
      </c>
      <c r="E184" t="str">
        <f>IF(SUM('B2.1'!$Z198:$AI198)=10,'B2.1'!D198,"")</f>
        <v/>
      </c>
      <c r="F184" t="str">
        <f>IF(SUM('B2.1'!$Z198:$AI198)=10,'B2.1'!E198,"")</f>
        <v/>
      </c>
      <c r="G184" t="str">
        <f>IF(SUM('B2.1'!$Z198:$AI198)=10,'B2.1'!F198,"")</f>
        <v/>
      </c>
      <c r="H184" t="str">
        <f>IF(SUM('B2.1'!$Z198:$AI198)=10,'B2.1'!G198,"")</f>
        <v/>
      </c>
      <c r="I184" t="str">
        <f>IF(SUM('B2.1'!$Z198:$AI198)=10,'B2.1'!H198,"")</f>
        <v/>
      </c>
      <c r="J184" t="str">
        <f>IF(SUM('B2.1'!$Z198:$AI198)=10,'B2.1'!I198,"")</f>
        <v/>
      </c>
      <c r="K184" t="str">
        <f>IF(SUM('B2.1'!$Z198:$AI198)=10,'B2.1'!J198,"")</f>
        <v/>
      </c>
      <c r="L184" t="str">
        <f>IF(SUM('B2.1'!$Z198:$AI198)=10,'B2.1'!K198,"")</f>
        <v/>
      </c>
      <c r="M184" s="131" t="str">
        <f>IF(SUM('B2.1'!$Z198:$AI198)=10,'B2.1'!L198,"")</f>
        <v/>
      </c>
    </row>
    <row r="185" spans="1:13" x14ac:dyDescent="0.25">
      <c r="A185" t="str">
        <f>IF(SUM('B2.1'!Z199:AI199)=10,'Angaben KH-Standort'!$D$27,"")</f>
        <v/>
      </c>
      <c r="B185" t="str">
        <f>IF(SUM('B2.1'!Z199:AI199)=10,'Angaben KH-Standort'!$D$26,"")</f>
        <v/>
      </c>
      <c r="C185" t="str">
        <f>IF(SUM('B2.1'!Z199:AI199)=10,'Angaben KH-Standort'!$D$13,"")</f>
        <v/>
      </c>
      <c r="D185" t="str">
        <f>IF(SUM('B2.1'!$Z199:$AI199)=10,'B2.1'!C199,"")</f>
        <v/>
      </c>
      <c r="E185" t="str">
        <f>IF(SUM('B2.1'!$Z199:$AI199)=10,'B2.1'!D199,"")</f>
        <v/>
      </c>
      <c r="F185" t="str">
        <f>IF(SUM('B2.1'!$Z199:$AI199)=10,'B2.1'!E199,"")</f>
        <v/>
      </c>
      <c r="G185" t="str">
        <f>IF(SUM('B2.1'!$Z199:$AI199)=10,'B2.1'!F199,"")</f>
        <v/>
      </c>
      <c r="H185" t="str">
        <f>IF(SUM('B2.1'!$Z199:$AI199)=10,'B2.1'!G199,"")</f>
        <v/>
      </c>
      <c r="I185" t="str">
        <f>IF(SUM('B2.1'!$Z199:$AI199)=10,'B2.1'!H199,"")</f>
        <v/>
      </c>
      <c r="J185" t="str">
        <f>IF(SUM('B2.1'!$Z199:$AI199)=10,'B2.1'!I199,"")</f>
        <v/>
      </c>
      <c r="K185" t="str">
        <f>IF(SUM('B2.1'!$Z199:$AI199)=10,'B2.1'!J199,"")</f>
        <v/>
      </c>
      <c r="L185" t="str">
        <f>IF(SUM('B2.1'!$Z199:$AI199)=10,'B2.1'!K199,"")</f>
        <v/>
      </c>
      <c r="M185" s="131" t="str">
        <f>IF(SUM('B2.1'!$Z199:$AI199)=10,'B2.1'!L199,"")</f>
        <v/>
      </c>
    </row>
    <row r="186" spans="1:13" x14ac:dyDescent="0.25">
      <c r="A186" t="str">
        <f>IF(SUM('B2.1'!Z200:AI200)=10,'Angaben KH-Standort'!$D$27,"")</f>
        <v/>
      </c>
      <c r="B186" t="str">
        <f>IF(SUM('B2.1'!Z200:AI200)=10,'Angaben KH-Standort'!$D$26,"")</f>
        <v/>
      </c>
      <c r="C186" t="str">
        <f>IF(SUM('B2.1'!Z200:AI200)=10,'Angaben KH-Standort'!$D$13,"")</f>
        <v/>
      </c>
      <c r="D186" t="str">
        <f>IF(SUM('B2.1'!$Z200:$AI200)=10,'B2.1'!C200,"")</f>
        <v/>
      </c>
      <c r="E186" t="str">
        <f>IF(SUM('B2.1'!$Z200:$AI200)=10,'B2.1'!D200,"")</f>
        <v/>
      </c>
      <c r="F186" t="str">
        <f>IF(SUM('B2.1'!$Z200:$AI200)=10,'B2.1'!E200,"")</f>
        <v/>
      </c>
      <c r="G186" t="str">
        <f>IF(SUM('B2.1'!$Z200:$AI200)=10,'B2.1'!F200,"")</f>
        <v/>
      </c>
      <c r="H186" t="str">
        <f>IF(SUM('B2.1'!$Z200:$AI200)=10,'B2.1'!G200,"")</f>
        <v/>
      </c>
      <c r="I186" t="str">
        <f>IF(SUM('B2.1'!$Z200:$AI200)=10,'B2.1'!H200,"")</f>
        <v/>
      </c>
      <c r="J186" t="str">
        <f>IF(SUM('B2.1'!$Z200:$AI200)=10,'B2.1'!I200,"")</f>
        <v/>
      </c>
      <c r="K186" t="str">
        <f>IF(SUM('B2.1'!$Z200:$AI200)=10,'B2.1'!J200,"")</f>
        <v/>
      </c>
      <c r="L186" t="str">
        <f>IF(SUM('B2.1'!$Z200:$AI200)=10,'B2.1'!K200,"")</f>
        <v/>
      </c>
      <c r="M186" s="131" t="str">
        <f>IF(SUM('B2.1'!$Z200:$AI200)=10,'B2.1'!L200,"")</f>
        <v/>
      </c>
    </row>
    <row r="187" spans="1:13" x14ac:dyDescent="0.25">
      <c r="A187" t="str">
        <f>IF(SUM('B2.1'!Z201:AI201)=10,'Angaben KH-Standort'!$D$27,"")</f>
        <v/>
      </c>
      <c r="B187" t="str">
        <f>IF(SUM('B2.1'!Z201:AI201)=10,'Angaben KH-Standort'!$D$26,"")</f>
        <v/>
      </c>
      <c r="C187" t="str">
        <f>IF(SUM('B2.1'!Z201:AI201)=10,'Angaben KH-Standort'!$D$13,"")</f>
        <v/>
      </c>
      <c r="D187" t="str">
        <f>IF(SUM('B2.1'!$Z201:$AI201)=10,'B2.1'!C201,"")</f>
        <v/>
      </c>
      <c r="E187" t="str">
        <f>IF(SUM('B2.1'!$Z201:$AI201)=10,'B2.1'!D201,"")</f>
        <v/>
      </c>
      <c r="F187" t="str">
        <f>IF(SUM('B2.1'!$Z201:$AI201)=10,'B2.1'!E201,"")</f>
        <v/>
      </c>
      <c r="G187" t="str">
        <f>IF(SUM('B2.1'!$Z201:$AI201)=10,'B2.1'!F201,"")</f>
        <v/>
      </c>
      <c r="H187" t="str">
        <f>IF(SUM('B2.1'!$Z201:$AI201)=10,'B2.1'!G201,"")</f>
        <v/>
      </c>
      <c r="I187" t="str">
        <f>IF(SUM('B2.1'!$Z201:$AI201)=10,'B2.1'!H201,"")</f>
        <v/>
      </c>
      <c r="J187" t="str">
        <f>IF(SUM('B2.1'!$Z201:$AI201)=10,'B2.1'!I201,"")</f>
        <v/>
      </c>
      <c r="K187" t="str">
        <f>IF(SUM('B2.1'!$Z201:$AI201)=10,'B2.1'!J201,"")</f>
        <v/>
      </c>
      <c r="L187" t="str">
        <f>IF(SUM('B2.1'!$Z201:$AI201)=10,'B2.1'!K201,"")</f>
        <v/>
      </c>
      <c r="M187" s="131" t="str">
        <f>IF(SUM('B2.1'!$Z201:$AI201)=10,'B2.1'!L201,"")</f>
        <v/>
      </c>
    </row>
    <row r="188" spans="1:13" x14ac:dyDescent="0.25">
      <c r="A188" t="str">
        <f>IF(SUM('B2.1'!Z202:AI202)=10,'Angaben KH-Standort'!$D$27,"")</f>
        <v/>
      </c>
      <c r="B188" t="str">
        <f>IF(SUM('B2.1'!Z202:AI202)=10,'Angaben KH-Standort'!$D$26,"")</f>
        <v/>
      </c>
      <c r="C188" t="str">
        <f>IF(SUM('B2.1'!Z202:AI202)=10,'Angaben KH-Standort'!$D$13,"")</f>
        <v/>
      </c>
      <c r="D188" t="str">
        <f>IF(SUM('B2.1'!$Z202:$AI202)=10,'B2.1'!C202,"")</f>
        <v/>
      </c>
      <c r="E188" t="str">
        <f>IF(SUM('B2.1'!$Z202:$AI202)=10,'B2.1'!D202,"")</f>
        <v/>
      </c>
      <c r="F188" t="str">
        <f>IF(SUM('B2.1'!$Z202:$AI202)=10,'B2.1'!E202,"")</f>
        <v/>
      </c>
      <c r="G188" t="str">
        <f>IF(SUM('B2.1'!$Z202:$AI202)=10,'B2.1'!F202,"")</f>
        <v/>
      </c>
      <c r="H188" t="str">
        <f>IF(SUM('B2.1'!$Z202:$AI202)=10,'B2.1'!G202,"")</f>
        <v/>
      </c>
      <c r="I188" t="str">
        <f>IF(SUM('B2.1'!$Z202:$AI202)=10,'B2.1'!H202,"")</f>
        <v/>
      </c>
      <c r="J188" t="str">
        <f>IF(SUM('B2.1'!$Z202:$AI202)=10,'B2.1'!I202,"")</f>
        <v/>
      </c>
      <c r="K188" t="str">
        <f>IF(SUM('B2.1'!$Z202:$AI202)=10,'B2.1'!J202,"")</f>
        <v/>
      </c>
      <c r="L188" t="str">
        <f>IF(SUM('B2.1'!$Z202:$AI202)=10,'B2.1'!K202,"")</f>
        <v/>
      </c>
      <c r="M188" s="131" t="str">
        <f>IF(SUM('B2.1'!$Z202:$AI202)=10,'B2.1'!L202,"")</f>
        <v/>
      </c>
    </row>
    <row r="189" spans="1:13" x14ac:dyDescent="0.25">
      <c r="A189" t="str">
        <f>IF(SUM('B2.1'!Z203:AI203)=10,'Angaben KH-Standort'!$D$27,"")</f>
        <v/>
      </c>
      <c r="B189" t="str">
        <f>IF(SUM('B2.1'!Z203:AI203)=10,'Angaben KH-Standort'!$D$26,"")</f>
        <v/>
      </c>
      <c r="C189" t="str">
        <f>IF(SUM('B2.1'!Z203:AI203)=10,'Angaben KH-Standort'!$D$13,"")</f>
        <v/>
      </c>
      <c r="D189" t="str">
        <f>IF(SUM('B2.1'!$Z203:$AI203)=10,'B2.1'!C203,"")</f>
        <v/>
      </c>
      <c r="E189" t="str">
        <f>IF(SUM('B2.1'!$Z203:$AI203)=10,'B2.1'!D203,"")</f>
        <v/>
      </c>
      <c r="F189" t="str">
        <f>IF(SUM('B2.1'!$Z203:$AI203)=10,'B2.1'!E203,"")</f>
        <v/>
      </c>
      <c r="G189" t="str">
        <f>IF(SUM('B2.1'!$Z203:$AI203)=10,'B2.1'!F203,"")</f>
        <v/>
      </c>
      <c r="H189" t="str">
        <f>IF(SUM('B2.1'!$Z203:$AI203)=10,'B2.1'!G203,"")</f>
        <v/>
      </c>
      <c r="I189" t="str">
        <f>IF(SUM('B2.1'!$Z203:$AI203)=10,'B2.1'!H203,"")</f>
        <v/>
      </c>
      <c r="J189" t="str">
        <f>IF(SUM('B2.1'!$Z203:$AI203)=10,'B2.1'!I203,"")</f>
        <v/>
      </c>
      <c r="K189" t="str">
        <f>IF(SUM('B2.1'!$Z203:$AI203)=10,'B2.1'!J203,"")</f>
        <v/>
      </c>
      <c r="L189" t="str">
        <f>IF(SUM('B2.1'!$Z203:$AI203)=10,'B2.1'!K203,"")</f>
        <v/>
      </c>
      <c r="M189" s="131" t="str">
        <f>IF(SUM('B2.1'!$Z203:$AI203)=10,'B2.1'!L203,"")</f>
        <v/>
      </c>
    </row>
    <row r="190" spans="1:13" x14ac:dyDescent="0.25">
      <c r="A190" t="str">
        <f>IF(SUM('B2.1'!Z204:AI204)=10,'Angaben KH-Standort'!$D$27,"")</f>
        <v/>
      </c>
      <c r="B190" t="str">
        <f>IF(SUM('B2.1'!Z204:AI204)=10,'Angaben KH-Standort'!$D$26,"")</f>
        <v/>
      </c>
      <c r="C190" t="str">
        <f>IF(SUM('B2.1'!Z204:AI204)=10,'Angaben KH-Standort'!$D$13,"")</f>
        <v/>
      </c>
      <c r="D190" t="str">
        <f>IF(SUM('B2.1'!$Z204:$AI204)=10,'B2.1'!C204,"")</f>
        <v/>
      </c>
      <c r="E190" t="str">
        <f>IF(SUM('B2.1'!$Z204:$AI204)=10,'B2.1'!D204,"")</f>
        <v/>
      </c>
      <c r="F190" t="str">
        <f>IF(SUM('B2.1'!$Z204:$AI204)=10,'B2.1'!E204,"")</f>
        <v/>
      </c>
      <c r="G190" t="str">
        <f>IF(SUM('B2.1'!$Z204:$AI204)=10,'B2.1'!F204,"")</f>
        <v/>
      </c>
      <c r="H190" t="str">
        <f>IF(SUM('B2.1'!$Z204:$AI204)=10,'B2.1'!G204,"")</f>
        <v/>
      </c>
      <c r="I190" t="str">
        <f>IF(SUM('B2.1'!$Z204:$AI204)=10,'B2.1'!H204,"")</f>
        <v/>
      </c>
      <c r="J190" t="str">
        <f>IF(SUM('B2.1'!$Z204:$AI204)=10,'B2.1'!I204,"")</f>
        <v/>
      </c>
      <c r="K190" t="str">
        <f>IF(SUM('B2.1'!$Z204:$AI204)=10,'B2.1'!J204,"")</f>
        <v/>
      </c>
      <c r="L190" t="str">
        <f>IF(SUM('B2.1'!$Z204:$AI204)=10,'B2.1'!K204,"")</f>
        <v/>
      </c>
      <c r="M190" s="131" t="str">
        <f>IF(SUM('B2.1'!$Z204:$AI204)=10,'B2.1'!L204,"")</f>
        <v/>
      </c>
    </row>
    <row r="191" spans="1:13" x14ac:dyDescent="0.25">
      <c r="A191" t="str">
        <f>IF(SUM('B2.1'!Z205:AI205)=10,'Angaben KH-Standort'!$D$27,"")</f>
        <v/>
      </c>
      <c r="B191" t="str">
        <f>IF(SUM('B2.1'!Z205:AI205)=10,'Angaben KH-Standort'!$D$26,"")</f>
        <v/>
      </c>
      <c r="C191" t="str">
        <f>IF(SUM('B2.1'!Z205:AI205)=10,'Angaben KH-Standort'!$D$13,"")</f>
        <v/>
      </c>
      <c r="D191" t="str">
        <f>IF(SUM('B2.1'!$Z205:$AI205)=10,'B2.1'!C205,"")</f>
        <v/>
      </c>
      <c r="E191" t="str">
        <f>IF(SUM('B2.1'!$Z205:$AI205)=10,'B2.1'!D205,"")</f>
        <v/>
      </c>
      <c r="F191" t="str">
        <f>IF(SUM('B2.1'!$Z205:$AI205)=10,'B2.1'!E205,"")</f>
        <v/>
      </c>
      <c r="G191" t="str">
        <f>IF(SUM('B2.1'!$Z205:$AI205)=10,'B2.1'!F205,"")</f>
        <v/>
      </c>
      <c r="H191" t="str">
        <f>IF(SUM('B2.1'!$Z205:$AI205)=10,'B2.1'!G205,"")</f>
        <v/>
      </c>
      <c r="I191" t="str">
        <f>IF(SUM('B2.1'!$Z205:$AI205)=10,'B2.1'!H205,"")</f>
        <v/>
      </c>
      <c r="J191" t="str">
        <f>IF(SUM('B2.1'!$Z205:$AI205)=10,'B2.1'!I205,"")</f>
        <v/>
      </c>
      <c r="K191" t="str">
        <f>IF(SUM('B2.1'!$Z205:$AI205)=10,'B2.1'!J205,"")</f>
        <v/>
      </c>
      <c r="L191" t="str">
        <f>IF(SUM('B2.1'!$Z205:$AI205)=10,'B2.1'!K205,"")</f>
        <v/>
      </c>
      <c r="M191" s="131" t="str">
        <f>IF(SUM('B2.1'!$Z205:$AI205)=10,'B2.1'!L205,"")</f>
        <v/>
      </c>
    </row>
    <row r="192" spans="1:13" x14ac:dyDescent="0.25">
      <c r="A192" t="str">
        <f>IF(SUM('B2.1'!Z206:AI206)=10,'Angaben KH-Standort'!$D$27,"")</f>
        <v/>
      </c>
      <c r="B192" t="str">
        <f>IF(SUM('B2.1'!Z206:AI206)=10,'Angaben KH-Standort'!$D$26,"")</f>
        <v/>
      </c>
      <c r="C192" t="str">
        <f>IF(SUM('B2.1'!Z206:AI206)=10,'Angaben KH-Standort'!$D$13,"")</f>
        <v/>
      </c>
      <c r="D192" t="str">
        <f>IF(SUM('B2.1'!$Z206:$AI206)=10,'B2.1'!C206,"")</f>
        <v/>
      </c>
      <c r="E192" t="str">
        <f>IF(SUM('B2.1'!$Z206:$AI206)=10,'B2.1'!D206,"")</f>
        <v/>
      </c>
      <c r="F192" t="str">
        <f>IF(SUM('B2.1'!$Z206:$AI206)=10,'B2.1'!E206,"")</f>
        <v/>
      </c>
      <c r="G192" t="str">
        <f>IF(SUM('B2.1'!$Z206:$AI206)=10,'B2.1'!F206,"")</f>
        <v/>
      </c>
      <c r="H192" t="str">
        <f>IF(SUM('B2.1'!$Z206:$AI206)=10,'B2.1'!G206,"")</f>
        <v/>
      </c>
      <c r="I192" t="str">
        <f>IF(SUM('B2.1'!$Z206:$AI206)=10,'B2.1'!H206,"")</f>
        <v/>
      </c>
      <c r="J192" t="str">
        <f>IF(SUM('B2.1'!$Z206:$AI206)=10,'B2.1'!I206,"")</f>
        <v/>
      </c>
      <c r="K192" t="str">
        <f>IF(SUM('B2.1'!$Z206:$AI206)=10,'B2.1'!J206,"")</f>
        <v/>
      </c>
      <c r="L192" t="str">
        <f>IF(SUM('B2.1'!$Z206:$AI206)=10,'B2.1'!K206,"")</f>
        <v/>
      </c>
      <c r="M192" s="131" t="str">
        <f>IF(SUM('B2.1'!$Z206:$AI206)=10,'B2.1'!L206,"")</f>
        <v/>
      </c>
    </row>
    <row r="193" spans="1:13" x14ac:dyDescent="0.25">
      <c r="A193" t="str">
        <f>IF(SUM('B2.1'!Z207:AI207)=10,'Angaben KH-Standort'!$D$27,"")</f>
        <v/>
      </c>
      <c r="B193" t="str">
        <f>IF(SUM('B2.1'!Z207:AI207)=10,'Angaben KH-Standort'!$D$26,"")</f>
        <v/>
      </c>
      <c r="C193" t="str">
        <f>IF(SUM('B2.1'!Z207:AI207)=10,'Angaben KH-Standort'!$D$13,"")</f>
        <v/>
      </c>
      <c r="D193" t="str">
        <f>IF(SUM('B2.1'!$Z207:$AI207)=10,'B2.1'!C207,"")</f>
        <v/>
      </c>
      <c r="E193" t="str">
        <f>IF(SUM('B2.1'!$Z207:$AI207)=10,'B2.1'!D207,"")</f>
        <v/>
      </c>
      <c r="F193" t="str">
        <f>IF(SUM('B2.1'!$Z207:$AI207)=10,'B2.1'!E207,"")</f>
        <v/>
      </c>
      <c r="G193" t="str">
        <f>IF(SUM('B2.1'!$Z207:$AI207)=10,'B2.1'!F207,"")</f>
        <v/>
      </c>
      <c r="H193" t="str">
        <f>IF(SUM('B2.1'!$Z207:$AI207)=10,'B2.1'!G207,"")</f>
        <v/>
      </c>
      <c r="I193" t="str">
        <f>IF(SUM('B2.1'!$Z207:$AI207)=10,'B2.1'!H207,"")</f>
        <v/>
      </c>
      <c r="J193" t="str">
        <f>IF(SUM('B2.1'!$Z207:$AI207)=10,'B2.1'!I207,"")</f>
        <v/>
      </c>
      <c r="K193" t="str">
        <f>IF(SUM('B2.1'!$Z207:$AI207)=10,'B2.1'!J207,"")</f>
        <v/>
      </c>
      <c r="L193" t="str">
        <f>IF(SUM('B2.1'!$Z207:$AI207)=10,'B2.1'!K207,"")</f>
        <v/>
      </c>
      <c r="M193" s="131" t="str">
        <f>IF(SUM('B2.1'!$Z207:$AI207)=10,'B2.1'!L207,"")</f>
        <v/>
      </c>
    </row>
    <row r="194" spans="1:13" x14ac:dyDescent="0.25">
      <c r="A194" t="str">
        <f>IF(SUM('B2.1'!Z208:AI208)=10,'Angaben KH-Standort'!$D$27,"")</f>
        <v/>
      </c>
      <c r="B194" t="str">
        <f>IF(SUM('B2.1'!Z208:AI208)=10,'Angaben KH-Standort'!$D$26,"")</f>
        <v/>
      </c>
      <c r="C194" t="str">
        <f>IF(SUM('B2.1'!Z208:AI208)=10,'Angaben KH-Standort'!$D$13,"")</f>
        <v/>
      </c>
      <c r="D194" t="str">
        <f>IF(SUM('B2.1'!$Z208:$AI208)=10,'B2.1'!C208,"")</f>
        <v/>
      </c>
      <c r="E194" t="str">
        <f>IF(SUM('B2.1'!$Z208:$AI208)=10,'B2.1'!D208,"")</f>
        <v/>
      </c>
      <c r="F194" t="str">
        <f>IF(SUM('B2.1'!$Z208:$AI208)=10,'B2.1'!E208,"")</f>
        <v/>
      </c>
      <c r="G194" t="str">
        <f>IF(SUM('B2.1'!$Z208:$AI208)=10,'B2.1'!F208,"")</f>
        <v/>
      </c>
      <c r="H194" t="str">
        <f>IF(SUM('B2.1'!$Z208:$AI208)=10,'B2.1'!G208,"")</f>
        <v/>
      </c>
      <c r="I194" t="str">
        <f>IF(SUM('B2.1'!$Z208:$AI208)=10,'B2.1'!H208,"")</f>
        <v/>
      </c>
      <c r="J194" t="str">
        <f>IF(SUM('B2.1'!$Z208:$AI208)=10,'B2.1'!I208,"")</f>
        <v/>
      </c>
      <c r="K194" t="str">
        <f>IF(SUM('B2.1'!$Z208:$AI208)=10,'B2.1'!J208,"")</f>
        <v/>
      </c>
      <c r="L194" t="str">
        <f>IF(SUM('B2.1'!$Z208:$AI208)=10,'B2.1'!K208,"")</f>
        <v/>
      </c>
      <c r="M194" s="131" t="str">
        <f>IF(SUM('B2.1'!$Z208:$AI208)=10,'B2.1'!L208,"")</f>
        <v/>
      </c>
    </row>
    <row r="195" spans="1:13" x14ac:dyDescent="0.25">
      <c r="A195" t="str">
        <f>IF(SUM('B2.1'!Z209:AI209)=10,'Angaben KH-Standort'!$D$27,"")</f>
        <v/>
      </c>
      <c r="B195" t="str">
        <f>IF(SUM('B2.1'!Z209:AI209)=10,'Angaben KH-Standort'!$D$26,"")</f>
        <v/>
      </c>
      <c r="C195" t="str">
        <f>IF(SUM('B2.1'!Z209:AI209)=10,'Angaben KH-Standort'!$D$13,"")</f>
        <v/>
      </c>
      <c r="D195" t="str">
        <f>IF(SUM('B2.1'!$Z209:$AI209)=10,'B2.1'!C209,"")</f>
        <v/>
      </c>
      <c r="E195" t="str">
        <f>IF(SUM('B2.1'!$Z209:$AI209)=10,'B2.1'!D209,"")</f>
        <v/>
      </c>
      <c r="F195" t="str">
        <f>IF(SUM('B2.1'!$Z209:$AI209)=10,'B2.1'!E209,"")</f>
        <v/>
      </c>
      <c r="G195" t="str">
        <f>IF(SUM('B2.1'!$Z209:$AI209)=10,'B2.1'!F209,"")</f>
        <v/>
      </c>
      <c r="H195" t="str">
        <f>IF(SUM('B2.1'!$Z209:$AI209)=10,'B2.1'!G209,"")</f>
        <v/>
      </c>
      <c r="I195" t="str">
        <f>IF(SUM('B2.1'!$Z209:$AI209)=10,'B2.1'!H209,"")</f>
        <v/>
      </c>
      <c r="J195" t="str">
        <f>IF(SUM('B2.1'!$Z209:$AI209)=10,'B2.1'!I209,"")</f>
        <v/>
      </c>
      <c r="K195" t="str">
        <f>IF(SUM('B2.1'!$Z209:$AI209)=10,'B2.1'!J209,"")</f>
        <v/>
      </c>
      <c r="L195" t="str">
        <f>IF(SUM('B2.1'!$Z209:$AI209)=10,'B2.1'!K209,"")</f>
        <v/>
      </c>
      <c r="M195" s="131" t="str">
        <f>IF(SUM('B2.1'!$Z209:$AI209)=10,'B2.1'!L209,"")</f>
        <v/>
      </c>
    </row>
    <row r="196" spans="1:13" x14ac:dyDescent="0.25">
      <c r="A196" t="str">
        <f>IF(SUM('B2.1'!Z210:AI210)=10,'Angaben KH-Standort'!$D$27,"")</f>
        <v/>
      </c>
      <c r="B196" t="str">
        <f>IF(SUM('B2.1'!Z210:AI210)=10,'Angaben KH-Standort'!$D$26,"")</f>
        <v/>
      </c>
      <c r="C196" t="str">
        <f>IF(SUM('B2.1'!Z210:AI210)=10,'Angaben KH-Standort'!$D$13,"")</f>
        <v/>
      </c>
      <c r="D196" t="str">
        <f>IF(SUM('B2.1'!$Z210:$AI210)=10,'B2.1'!C210,"")</f>
        <v/>
      </c>
      <c r="E196" t="str">
        <f>IF(SUM('B2.1'!$Z210:$AI210)=10,'B2.1'!D210,"")</f>
        <v/>
      </c>
      <c r="F196" t="str">
        <f>IF(SUM('B2.1'!$Z210:$AI210)=10,'B2.1'!E210,"")</f>
        <v/>
      </c>
      <c r="G196" t="str">
        <f>IF(SUM('B2.1'!$Z210:$AI210)=10,'B2.1'!F210,"")</f>
        <v/>
      </c>
      <c r="H196" t="str">
        <f>IF(SUM('B2.1'!$Z210:$AI210)=10,'B2.1'!G210,"")</f>
        <v/>
      </c>
      <c r="I196" t="str">
        <f>IF(SUM('B2.1'!$Z210:$AI210)=10,'B2.1'!H210,"")</f>
        <v/>
      </c>
      <c r="J196" t="str">
        <f>IF(SUM('B2.1'!$Z210:$AI210)=10,'B2.1'!I210,"")</f>
        <v/>
      </c>
      <c r="K196" t="str">
        <f>IF(SUM('B2.1'!$Z210:$AI210)=10,'B2.1'!J210,"")</f>
        <v/>
      </c>
      <c r="L196" t="str">
        <f>IF(SUM('B2.1'!$Z210:$AI210)=10,'B2.1'!K210,"")</f>
        <v/>
      </c>
      <c r="M196" s="131" t="str">
        <f>IF(SUM('B2.1'!$Z210:$AI210)=10,'B2.1'!L210,"")</f>
        <v/>
      </c>
    </row>
    <row r="197" spans="1:13" x14ac:dyDescent="0.25">
      <c r="A197" t="str">
        <f>IF(SUM('B2.1'!Z211:AI211)=10,'Angaben KH-Standort'!$D$27,"")</f>
        <v/>
      </c>
      <c r="B197" t="str">
        <f>IF(SUM('B2.1'!Z211:AI211)=10,'Angaben KH-Standort'!$D$26,"")</f>
        <v/>
      </c>
      <c r="C197" t="str">
        <f>IF(SUM('B2.1'!Z211:AI211)=10,'Angaben KH-Standort'!$D$13,"")</f>
        <v/>
      </c>
      <c r="D197" t="str">
        <f>IF(SUM('B2.1'!$Z211:$AI211)=10,'B2.1'!C211,"")</f>
        <v/>
      </c>
      <c r="E197" t="str">
        <f>IF(SUM('B2.1'!$Z211:$AI211)=10,'B2.1'!D211,"")</f>
        <v/>
      </c>
      <c r="F197" t="str">
        <f>IF(SUM('B2.1'!$Z211:$AI211)=10,'B2.1'!E211,"")</f>
        <v/>
      </c>
      <c r="G197" t="str">
        <f>IF(SUM('B2.1'!$Z211:$AI211)=10,'B2.1'!F211,"")</f>
        <v/>
      </c>
      <c r="H197" t="str">
        <f>IF(SUM('B2.1'!$Z211:$AI211)=10,'B2.1'!G211,"")</f>
        <v/>
      </c>
      <c r="I197" t="str">
        <f>IF(SUM('B2.1'!$Z211:$AI211)=10,'B2.1'!H211,"")</f>
        <v/>
      </c>
      <c r="J197" t="str">
        <f>IF(SUM('B2.1'!$Z211:$AI211)=10,'B2.1'!I211,"")</f>
        <v/>
      </c>
      <c r="K197" t="str">
        <f>IF(SUM('B2.1'!$Z211:$AI211)=10,'B2.1'!J211,"")</f>
        <v/>
      </c>
      <c r="L197" t="str">
        <f>IF(SUM('B2.1'!$Z211:$AI211)=10,'B2.1'!K211,"")</f>
        <v/>
      </c>
      <c r="M197" s="131" t="str">
        <f>IF(SUM('B2.1'!$Z211:$AI211)=10,'B2.1'!L211,"")</f>
        <v/>
      </c>
    </row>
    <row r="198" spans="1:13" x14ac:dyDescent="0.25">
      <c r="A198" t="str">
        <f>IF(SUM('B2.1'!Z212:AI212)=10,'Angaben KH-Standort'!$D$27,"")</f>
        <v/>
      </c>
      <c r="B198" t="str">
        <f>IF(SUM('B2.1'!Z212:AI212)=10,'Angaben KH-Standort'!$D$26,"")</f>
        <v/>
      </c>
      <c r="C198" t="str">
        <f>IF(SUM('B2.1'!Z212:AI212)=10,'Angaben KH-Standort'!$D$13,"")</f>
        <v/>
      </c>
      <c r="D198" t="str">
        <f>IF(SUM('B2.1'!$Z212:$AI212)=10,'B2.1'!C212,"")</f>
        <v/>
      </c>
      <c r="E198" t="str">
        <f>IF(SUM('B2.1'!$Z212:$AI212)=10,'B2.1'!D212,"")</f>
        <v/>
      </c>
      <c r="F198" t="str">
        <f>IF(SUM('B2.1'!$Z212:$AI212)=10,'B2.1'!E212,"")</f>
        <v/>
      </c>
      <c r="G198" t="str">
        <f>IF(SUM('B2.1'!$Z212:$AI212)=10,'B2.1'!F212,"")</f>
        <v/>
      </c>
      <c r="H198" t="str">
        <f>IF(SUM('B2.1'!$Z212:$AI212)=10,'B2.1'!G212,"")</f>
        <v/>
      </c>
      <c r="I198" t="str">
        <f>IF(SUM('B2.1'!$Z212:$AI212)=10,'B2.1'!H212,"")</f>
        <v/>
      </c>
      <c r="J198" t="str">
        <f>IF(SUM('B2.1'!$Z212:$AI212)=10,'B2.1'!I212,"")</f>
        <v/>
      </c>
      <c r="K198" t="str">
        <f>IF(SUM('B2.1'!$Z212:$AI212)=10,'B2.1'!J212,"")</f>
        <v/>
      </c>
      <c r="L198" t="str">
        <f>IF(SUM('B2.1'!$Z212:$AI212)=10,'B2.1'!K212,"")</f>
        <v/>
      </c>
      <c r="M198" s="131" t="str">
        <f>IF(SUM('B2.1'!$Z212:$AI212)=10,'B2.1'!L212,"")</f>
        <v/>
      </c>
    </row>
    <row r="199" spans="1:13" x14ac:dyDescent="0.25">
      <c r="A199" t="str">
        <f>IF(SUM('B2.1'!Z213:AI213)=10,'Angaben KH-Standort'!$D$27,"")</f>
        <v/>
      </c>
      <c r="B199" t="str">
        <f>IF(SUM('B2.1'!Z213:AI213)=10,'Angaben KH-Standort'!$D$26,"")</f>
        <v/>
      </c>
      <c r="C199" t="str">
        <f>IF(SUM('B2.1'!Z213:AI213)=10,'Angaben KH-Standort'!$D$13,"")</f>
        <v/>
      </c>
      <c r="D199" t="str">
        <f>IF(SUM('B2.1'!$Z213:$AI213)=10,'B2.1'!C213,"")</f>
        <v/>
      </c>
      <c r="E199" t="str">
        <f>IF(SUM('B2.1'!$Z213:$AI213)=10,'B2.1'!D213,"")</f>
        <v/>
      </c>
      <c r="F199" t="str">
        <f>IF(SUM('B2.1'!$Z213:$AI213)=10,'B2.1'!E213,"")</f>
        <v/>
      </c>
      <c r="G199" t="str">
        <f>IF(SUM('B2.1'!$Z213:$AI213)=10,'B2.1'!F213,"")</f>
        <v/>
      </c>
      <c r="H199" t="str">
        <f>IF(SUM('B2.1'!$Z213:$AI213)=10,'B2.1'!G213,"")</f>
        <v/>
      </c>
      <c r="I199" t="str">
        <f>IF(SUM('B2.1'!$Z213:$AI213)=10,'B2.1'!H213,"")</f>
        <v/>
      </c>
      <c r="J199" t="str">
        <f>IF(SUM('B2.1'!$Z213:$AI213)=10,'B2.1'!I213,"")</f>
        <v/>
      </c>
      <c r="K199" t="str">
        <f>IF(SUM('B2.1'!$Z213:$AI213)=10,'B2.1'!J213,"")</f>
        <v/>
      </c>
      <c r="L199" t="str">
        <f>IF(SUM('B2.1'!$Z213:$AI213)=10,'B2.1'!K213,"")</f>
        <v/>
      </c>
      <c r="M199" s="131" t="str">
        <f>IF(SUM('B2.1'!$Z213:$AI213)=10,'B2.1'!L213,"")</f>
        <v/>
      </c>
    </row>
    <row r="200" spans="1:13" x14ac:dyDescent="0.25">
      <c r="A200" t="str">
        <f>IF(SUM('B2.1'!Z214:AI214)=10,'Angaben KH-Standort'!$D$27,"")</f>
        <v/>
      </c>
      <c r="B200" t="str">
        <f>IF(SUM('B2.1'!Z214:AI214)=10,'Angaben KH-Standort'!$D$26,"")</f>
        <v/>
      </c>
      <c r="C200" t="str">
        <f>IF(SUM('B2.1'!Z214:AI214)=10,'Angaben KH-Standort'!$D$13,"")</f>
        <v/>
      </c>
      <c r="D200" t="str">
        <f>IF(SUM('B2.1'!$Z214:$AI214)=10,'B2.1'!C214,"")</f>
        <v/>
      </c>
      <c r="E200" t="str">
        <f>IF(SUM('B2.1'!$Z214:$AI214)=10,'B2.1'!D214,"")</f>
        <v/>
      </c>
      <c r="F200" t="str">
        <f>IF(SUM('B2.1'!$Z214:$AI214)=10,'B2.1'!E214,"")</f>
        <v/>
      </c>
      <c r="G200" t="str">
        <f>IF(SUM('B2.1'!$Z214:$AI214)=10,'B2.1'!F214,"")</f>
        <v/>
      </c>
      <c r="H200" t="str">
        <f>IF(SUM('B2.1'!$Z214:$AI214)=10,'B2.1'!G214,"")</f>
        <v/>
      </c>
      <c r="I200" t="str">
        <f>IF(SUM('B2.1'!$Z214:$AI214)=10,'B2.1'!H214,"")</f>
        <v/>
      </c>
      <c r="J200" t="str">
        <f>IF(SUM('B2.1'!$Z214:$AI214)=10,'B2.1'!I214,"")</f>
        <v/>
      </c>
      <c r="K200" t="str">
        <f>IF(SUM('B2.1'!$Z214:$AI214)=10,'B2.1'!J214,"")</f>
        <v/>
      </c>
      <c r="L200" t="str">
        <f>IF(SUM('B2.1'!$Z214:$AI214)=10,'B2.1'!K214,"")</f>
        <v/>
      </c>
      <c r="M200" s="131" t="str">
        <f>IF(SUM('B2.1'!$Z214:$AI214)=10,'B2.1'!L214,"")</f>
        <v/>
      </c>
    </row>
    <row r="201" spans="1:13" x14ac:dyDescent="0.25">
      <c r="A201" t="str">
        <f>IF(SUM('B2.1'!Z215:AI215)=10,'Angaben KH-Standort'!$D$27,"")</f>
        <v/>
      </c>
      <c r="B201" t="str">
        <f>IF(SUM('B2.1'!Z215:AI215)=10,'Angaben KH-Standort'!$D$26,"")</f>
        <v/>
      </c>
      <c r="C201" t="str">
        <f>IF(SUM('B2.1'!Z215:AI215)=10,'Angaben KH-Standort'!$D$13,"")</f>
        <v/>
      </c>
      <c r="D201" t="str">
        <f>IF(SUM('B2.1'!$Z215:$AI215)=10,'B2.1'!C215,"")</f>
        <v/>
      </c>
      <c r="E201" t="str">
        <f>IF(SUM('B2.1'!$Z215:$AI215)=10,'B2.1'!D215,"")</f>
        <v/>
      </c>
      <c r="F201" t="str">
        <f>IF(SUM('B2.1'!$Z215:$AI215)=10,'B2.1'!E215,"")</f>
        <v/>
      </c>
      <c r="G201" t="str">
        <f>IF(SUM('B2.1'!$Z215:$AI215)=10,'B2.1'!F215,"")</f>
        <v/>
      </c>
      <c r="H201" t="str">
        <f>IF(SUM('B2.1'!$Z215:$AI215)=10,'B2.1'!G215,"")</f>
        <v/>
      </c>
      <c r="I201" t="str">
        <f>IF(SUM('B2.1'!$Z215:$AI215)=10,'B2.1'!H215,"")</f>
        <v/>
      </c>
      <c r="J201" t="str">
        <f>IF(SUM('B2.1'!$Z215:$AI215)=10,'B2.1'!I215,"")</f>
        <v/>
      </c>
      <c r="K201" t="str">
        <f>IF(SUM('B2.1'!$Z215:$AI215)=10,'B2.1'!J215,"")</f>
        <v/>
      </c>
      <c r="L201" t="str">
        <f>IF(SUM('B2.1'!$Z215:$AI215)=10,'B2.1'!K215,"")</f>
        <v/>
      </c>
      <c r="M201" s="131" t="str">
        <f>IF(SUM('B2.1'!$Z215:$AI215)=10,'B2.1'!L215,"")</f>
        <v/>
      </c>
    </row>
    <row r="202" spans="1:13" x14ac:dyDescent="0.25">
      <c r="A202" t="str">
        <f>IF(SUM('B2.1'!Z216:AI216)=10,'Angaben KH-Standort'!$D$27,"")</f>
        <v/>
      </c>
      <c r="B202" t="str">
        <f>IF(SUM('B2.1'!Z216:AI216)=10,'Angaben KH-Standort'!$D$26,"")</f>
        <v/>
      </c>
      <c r="C202" t="str">
        <f>IF(SUM('B2.1'!Z216:AI216)=10,'Angaben KH-Standort'!$D$13,"")</f>
        <v/>
      </c>
      <c r="D202" t="str">
        <f>IF(SUM('B2.1'!$Z216:$AI216)=10,'B2.1'!C216,"")</f>
        <v/>
      </c>
      <c r="E202" t="str">
        <f>IF(SUM('B2.1'!$Z216:$AI216)=10,'B2.1'!D216,"")</f>
        <v/>
      </c>
      <c r="F202" t="str">
        <f>IF(SUM('B2.1'!$Z216:$AI216)=10,'B2.1'!E216,"")</f>
        <v/>
      </c>
      <c r="G202" t="str">
        <f>IF(SUM('B2.1'!$Z216:$AI216)=10,'B2.1'!F216,"")</f>
        <v/>
      </c>
      <c r="H202" t="str">
        <f>IF(SUM('B2.1'!$Z216:$AI216)=10,'B2.1'!G216,"")</f>
        <v/>
      </c>
      <c r="I202" t="str">
        <f>IF(SUM('B2.1'!$Z216:$AI216)=10,'B2.1'!H216,"")</f>
        <v/>
      </c>
      <c r="J202" t="str">
        <f>IF(SUM('B2.1'!$Z216:$AI216)=10,'B2.1'!I216,"")</f>
        <v/>
      </c>
      <c r="K202" t="str">
        <f>IF(SUM('B2.1'!$Z216:$AI216)=10,'B2.1'!J216,"")</f>
        <v/>
      </c>
      <c r="L202" t="str">
        <f>IF(SUM('B2.1'!$Z216:$AI216)=10,'B2.1'!K216,"")</f>
        <v/>
      </c>
      <c r="M202" s="131" t="str">
        <f>IF(SUM('B2.1'!$Z216:$AI216)=10,'B2.1'!L216,"")</f>
        <v/>
      </c>
    </row>
    <row r="203" spans="1:13" x14ac:dyDescent="0.25">
      <c r="A203" t="str">
        <f>IF(SUM('B2.1'!Z217:AI217)=10,'Angaben KH-Standort'!$D$27,"")</f>
        <v/>
      </c>
      <c r="B203" t="str">
        <f>IF(SUM('B2.1'!Z217:AI217)=10,'Angaben KH-Standort'!$D$26,"")</f>
        <v/>
      </c>
      <c r="C203" t="str">
        <f>IF(SUM('B2.1'!Z217:AI217)=10,'Angaben KH-Standort'!$D$13,"")</f>
        <v/>
      </c>
      <c r="D203" t="str">
        <f>IF(SUM('B2.1'!$Z217:$AI217)=10,'B2.1'!C217,"")</f>
        <v/>
      </c>
      <c r="E203" t="str">
        <f>IF(SUM('B2.1'!$Z217:$AI217)=10,'B2.1'!D217,"")</f>
        <v/>
      </c>
      <c r="F203" t="str">
        <f>IF(SUM('B2.1'!$Z217:$AI217)=10,'B2.1'!E217,"")</f>
        <v/>
      </c>
      <c r="G203" t="str">
        <f>IF(SUM('B2.1'!$Z217:$AI217)=10,'B2.1'!F217,"")</f>
        <v/>
      </c>
      <c r="H203" t="str">
        <f>IF(SUM('B2.1'!$Z217:$AI217)=10,'B2.1'!G217,"")</f>
        <v/>
      </c>
      <c r="I203" t="str">
        <f>IF(SUM('B2.1'!$Z217:$AI217)=10,'B2.1'!H217,"")</f>
        <v/>
      </c>
      <c r="J203" t="str">
        <f>IF(SUM('B2.1'!$Z217:$AI217)=10,'B2.1'!I217,"")</f>
        <v/>
      </c>
      <c r="K203" t="str">
        <f>IF(SUM('B2.1'!$Z217:$AI217)=10,'B2.1'!J217,"")</f>
        <v/>
      </c>
      <c r="L203" t="str">
        <f>IF(SUM('B2.1'!$Z217:$AI217)=10,'B2.1'!K217,"")</f>
        <v/>
      </c>
      <c r="M203" s="131" t="str">
        <f>IF(SUM('B2.1'!$Z217:$AI217)=10,'B2.1'!L217,"")</f>
        <v/>
      </c>
    </row>
    <row r="204" spans="1:13" x14ac:dyDescent="0.25">
      <c r="A204" t="str">
        <f>IF(SUM('B2.1'!Z218:AI218)=10,'Angaben KH-Standort'!$D$27,"")</f>
        <v/>
      </c>
      <c r="B204" t="str">
        <f>IF(SUM('B2.1'!Z218:AI218)=10,'Angaben KH-Standort'!$D$26,"")</f>
        <v/>
      </c>
      <c r="C204" t="str">
        <f>IF(SUM('B2.1'!Z218:AI218)=10,'Angaben KH-Standort'!$D$13,"")</f>
        <v/>
      </c>
      <c r="D204" t="str">
        <f>IF(SUM('B2.1'!$Z218:$AI218)=10,'B2.1'!C218,"")</f>
        <v/>
      </c>
      <c r="E204" t="str">
        <f>IF(SUM('B2.1'!$Z218:$AI218)=10,'B2.1'!D218,"")</f>
        <v/>
      </c>
      <c r="F204" t="str">
        <f>IF(SUM('B2.1'!$Z218:$AI218)=10,'B2.1'!E218,"")</f>
        <v/>
      </c>
      <c r="G204" t="str">
        <f>IF(SUM('B2.1'!$Z218:$AI218)=10,'B2.1'!F218,"")</f>
        <v/>
      </c>
      <c r="H204" t="str">
        <f>IF(SUM('B2.1'!$Z218:$AI218)=10,'B2.1'!G218,"")</f>
        <v/>
      </c>
      <c r="I204" t="str">
        <f>IF(SUM('B2.1'!$Z218:$AI218)=10,'B2.1'!H218,"")</f>
        <v/>
      </c>
      <c r="J204" t="str">
        <f>IF(SUM('B2.1'!$Z218:$AI218)=10,'B2.1'!I218,"")</f>
        <v/>
      </c>
      <c r="K204" t="str">
        <f>IF(SUM('B2.1'!$Z218:$AI218)=10,'B2.1'!J218,"")</f>
        <v/>
      </c>
      <c r="L204" t="str">
        <f>IF(SUM('B2.1'!$Z218:$AI218)=10,'B2.1'!K218,"")</f>
        <v/>
      </c>
      <c r="M204" s="131" t="str">
        <f>IF(SUM('B2.1'!$Z218:$AI218)=10,'B2.1'!L218,"")</f>
        <v/>
      </c>
    </row>
    <row r="205" spans="1:13" x14ac:dyDescent="0.25">
      <c r="A205" t="str">
        <f>IF(SUM('B2.1'!Z219:AI219)=10,'Angaben KH-Standort'!$D$27,"")</f>
        <v/>
      </c>
      <c r="B205" t="str">
        <f>IF(SUM('B2.1'!Z219:AI219)=10,'Angaben KH-Standort'!$D$26,"")</f>
        <v/>
      </c>
      <c r="C205" t="str">
        <f>IF(SUM('B2.1'!Z219:AI219)=10,'Angaben KH-Standort'!$D$13,"")</f>
        <v/>
      </c>
      <c r="D205" t="str">
        <f>IF(SUM('B2.1'!$Z219:$AI219)=10,'B2.1'!C219,"")</f>
        <v/>
      </c>
      <c r="E205" t="str">
        <f>IF(SUM('B2.1'!$Z219:$AI219)=10,'B2.1'!D219,"")</f>
        <v/>
      </c>
      <c r="F205" t="str">
        <f>IF(SUM('B2.1'!$Z219:$AI219)=10,'B2.1'!E219,"")</f>
        <v/>
      </c>
      <c r="G205" t="str">
        <f>IF(SUM('B2.1'!$Z219:$AI219)=10,'B2.1'!F219,"")</f>
        <v/>
      </c>
      <c r="H205" t="str">
        <f>IF(SUM('B2.1'!$Z219:$AI219)=10,'B2.1'!G219,"")</f>
        <v/>
      </c>
      <c r="I205" t="str">
        <f>IF(SUM('B2.1'!$Z219:$AI219)=10,'B2.1'!H219,"")</f>
        <v/>
      </c>
      <c r="J205" t="str">
        <f>IF(SUM('B2.1'!$Z219:$AI219)=10,'B2.1'!I219,"")</f>
        <v/>
      </c>
      <c r="K205" t="str">
        <f>IF(SUM('B2.1'!$Z219:$AI219)=10,'B2.1'!J219,"")</f>
        <v/>
      </c>
      <c r="L205" t="str">
        <f>IF(SUM('B2.1'!$Z219:$AI219)=10,'B2.1'!K219,"")</f>
        <v/>
      </c>
      <c r="M205" s="131" t="str">
        <f>IF(SUM('B2.1'!$Z219:$AI219)=10,'B2.1'!L219,"")</f>
        <v/>
      </c>
    </row>
    <row r="206" spans="1:13" x14ac:dyDescent="0.25">
      <c r="A206" t="str">
        <f>IF(SUM('B2.1'!Z220:AI220)=10,'Angaben KH-Standort'!$D$27,"")</f>
        <v/>
      </c>
      <c r="B206" t="str">
        <f>IF(SUM('B2.1'!Z220:AI220)=10,'Angaben KH-Standort'!$D$26,"")</f>
        <v/>
      </c>
      <c r="C206" t="str">
        <f>IF(SUM('B2.1'!Z220:AI220)=10,'Angaben KH-Standort'!$D$13,"")</f>
        <v/>
      </c>
      <c r="D206" t="str">
        <f>IF(SUM('B2.1'!$Z220:$AI220)=10,'B2.1'!C220,"")</f>
        <v/>
      </c>
      <c r="E206" t="str">
        <f>IF(SUM('B2.1'!$Z220:$AI220)=10,'B2.1'!D220,"")</f>
        <v/>
      </c>
      <c r="F206" t="str">
        <f>IF(SUM('B2.1'!$Z220:$AI220)=10,'B2.1'!E220,"")</f>
        <v/>
      </c>
      <c r="G206" t="str">
        <f>IF(SUM('B2.1'!$Z220:$AI220)=10,'B2.1'!F220,"")</f>
        <v/>
      </c>
      <c r="H206" t="str">
        <f>IF(SUM('B2.1'!$Z220:$AI220)=10,'B2.1'!G220,"")</f>
        <v/>
      </c>
      <c r="I206" t="str">
        <f>IF(SUM('B2.1'!$Z220:$AI220)=10,'B2.1'!H220,"")</f>
        <v/>
      </c>
      <c r="J206" t="str">
        <f>IF(SUM('B2.1'!$Z220:$AI220)=10,'B2.1'!I220,"")</f>
        <v/>
      </c>
      <c r="K206" t="str">
        <f>IF(SUM('B2.1'!$Z220:$AI220)=10,'B2.1'!J220,"")</f>
        <v/>
      </c>
      <c r="L206" t="str">
        <f>IF(SUM('B2.1'!$Z220:$AI220)=10,'B2.1'!K220,"")</f>
        <v/>
      </c>
      <c r="M206" s="131" t="str">
        <f>IF(SUM('B2.1'!$Z220:$AI220)=10,'B2.1'!L220,"")</f>
        <v/>
      </c>
    </row>
    <row r="207" spans="1:13" x14ac:dyDescent="0.25">
      <c r="A207" t="str">
        <f>IF(SUM('B2.1'!Z221:AI221)=10,'Angaben KH-Standort'!$D$27,"")</f>
        <v/>
      </c>
      <c r="B207" t="str">
        <f>IF(SUM('B2.1'!Z221:AI221)=10,'Angaben KH-Standort'!$D$26,"")</f>
        <v/>
      </c>
      <c r="C207" t="str">
        <f>IF(SUM('B2.1'!Z221:AI221)=10,'Angaben KH-Standort'!$D$13,"")</f>
        <v/>
      </c>
      <c r="D207" t="str">
        <f>IF(SUM('B2.1'!$Z221:$AI221)=10,'B2.1'!C221,"")</f>
        <v/>
      </c>
      <c r="E207" t="str">
        <f>IF(SUM('B2.1'!$Z221:$AI221)=10,'B2.1'!D221,"")</f>
        <v/>
      </c>
      <c r="F207" t="str">
        <f>IF(SUM('B2.1'!$Z221:$AI221)=10,'B2.1'!E221,"")</f>
        <v/>
      </c>
      <c r="G207" t="str">
        <f>IF(SUM('B2.1'!$Z221:$AI221)=10,'B2.1'!F221,"")</f>
        <v/>
      </c>
      <c r="H207" t="str">
        <f>IF(SUM('B2.1'!$Z221:$AI221)=10,'B2.1'!G221,"")</f>
        <v/>
      </c>
      <c r="I207" t="str">
        <f>IF(SUM('B2.1'!$Z221:$AI221)=10,'B2.1'!H221,"")</f>
        <v/>
      </c>
      <c r="J207" t="str">
        <f>IF(SUM('B2.1'!$Z221:$AI221)=10,'B2.1'!I221,"")</f>
        <v/>
      </c>
      <c r="K207" t="str">
        <f>IF(SUM('B2.1'!$Z221:$AI221)=10,'B2.1'!J221,"")</f>
        <v/>
      </c>
      <c r="L207" t="str">
        <f>IF(SUM('B2.1'!$Z221:$AI221)=10,'B2.1'!K221,"")</f>
        <v/>
      </c>
      <c r="M207" s="131" t="str">
        <f>IF(SUM('B2.1'!$Z221:$AI221)=10,'B2.1'!L221,"")</f>
        <v/>
      </c>
    </row>
    <row r="208" spans="1:13" x14ac:dyDescent="0.25">
      <c r="A208" t="str">
        <f>IF(SUM('B2.1'!Z222:AI222)=10,'Angaben KH-Standort'!$D$27,"")</f>
        <v/>
      </c>
      <c r="B208" t="str">
        <f>IF(SUM('B2.1'!Z222:AI222)=10,'Angaben KH-Standort'!$D$26,"")</f>
        <v/>
      </c>
      <c r="C208" t="str">
        <f>IF(SUM('B2.1'!Z222:AI222)=10,'Angaben KH-Standort'!$D$13,"")</f>
        <v/>
      </c>
      <c r="D208" t="str">
        <f>IF(SUM('B2.1'!$Z222:$AI222)=10,'B2.1'!C222,"")</f>
        <v/>
      </c>
      <c r="E208" t="str">
        <f>IF(SUM('B2.1'!$Z222:$AI222)=10,'B2.1'!D222,"")</f>
        <v/>
      </c>
      <c r="F208" t="str">
        <f>IF(SUM('B2.1'!$Z222:$AI222)=10,'B2.1'!E222,"")</f>
        <v/>
      </c>
      <c r="G208" t="str">
        <f>IF(SUM('B2.1'!$Z222:$AI222)=10,'B2.1'!F222,"")</f>
        <v/>
      </c>
      <c r="H208" t="str">
        <f>IF(SUM('B2.1'!$Z222:$AI222)=10,'B2.1'!G222,"")</f>
        <v/>
      </c>
      <c r="I208" t="str">
        <f>IF(SUM('B2.1'!$Z222:$AI222)=10,'B2.1'!H222,"")</f>
        <v/>
      </c>
      <c r="J208" t="str">
        <f>IF(SUM('B2.1'!$Z222:$AI222)=10,'B2.1'!I222,"")</f>
        <v/>
      </c>
      <c r="K208" t="str">
        <f>IF(SUM('B2.1'!$Z222:$AI222)=10,'B2.1'!J222,"")</f>
        <v/>
      </c>
      <c r="L208" t="str">
        <f>IF(SUM('B2.1'!$Z222:$AI222)=10,'B2.1'!K222,"")</f>
        <v/>
      </c>
      <c r="M208" s="131" t="str">
        <f>IF(SUM('B2.1'!$Z222:$AI222)=10,'B2.1'!L222,"")</f>
        <v/>
      </c>
    </row>
    <row r="209" spans="1:13" x14ac:dyDescent="0.25">
      <c r="A209" t="str">
        <f>IF(SUM('B2.1'!Z223:AI223)=10,'Angaben KH-Standort'!$D$27,"")</f>
        <v/>
      </c>
      <c r="B209" t="str">
        <f>IF(SUM('B2.1'!Z223:AI223)=10,'Angaben KH-Standort'!$D$26,"")</f>
        <v/>
      </c>
      <c r="C209" t="str">
        <f>IF(SUM('B2.1'!Z223:AI223)=10,'Angaben KH-Standort'!$D$13,"")</f>
        <v/>
      </c>
      <c r="D209" t="str">
        <f>IF(SUM('B2.1'!$Z223:$AI223)=10,'B2.1'!C223,"")</f>
        <v/>
      </c>
      <c r="E209" t="str">
        <f>IF(SUM('B2.1'!$Z223:$AI223)=10,'B2.1'!D223,"")</f>
        <v/>
      </c>
      <c r="F209" t="str">
        <f>IF(SUM('B2.1'!$Z223:$AI223)=10,'B2.1'!E223,"")</f>
        <v/>
      </c>
      <c r="G209" t="str">
        <f>IF(SUM('B2.1'!$Z223:$AI223)=10,'B2.1'!F223,"")</f>
        <v/>
      </c>
      <c r="H209" t="str">
        <f>IF(SUM('B2.1'!$Z223:$AI223)=10,'B2.1'!G223,"")</f>
        <v/>
      </c>
      <c r="I209" t="str">
        <f>IF(SUM('B2.1'!$Z223:$AI223)=10,'B2.1'!H223,"")</f>
        <v/>
      </c>
      <c r="J209" t="str">
        <f>IF(SUM('B2.1'!$Z223:$AI223)=10,'B2.1'!I223,"")</f>
        <v/>
      </c>
      <c r="K209" t="str">
        <f>IF(SUM('B2.1'!$Z223:$AI223)=10,'B2.1'!J223,"")</f>
        <v/>
      </c>
      <c r="L209" t="str">
        <f>IF(SUM('B2.1'!$Z223:$AI223)=10,'B2.1'!K223,"")</f>
        <v/>
      </c>
      <c r="M209" s="131" t="str">
        <f>IF(SUM('B2.1'!$Z223:$AI223)=10,'B2.1'!L223,"")</f>
        <v/>
      </c>
    </row>
    <row r="210" spans="1:13" x14ac:dyDescent="0.25">
      <c r="A210" t="str">
        <f>IF(SUM('B2.1'!Z224:AI224)=10,'Angaben KH-Standort'!$D$27,"")</f>
        <v/>
      </c>
      <c r="B210" t="str">
        <f>IF(SUM('B2.1'!Z224:AI224)=10,'Angaben KH-Standort'!$D$26,"")</f>
        <v/>
      </c>
      <c r="C210" t="str">
        <f>IF(SUM('B2.1'!Z224:AI224)=10,'Angaben KH-Standort'!$D$13,"")</f>
        <v/>
      </c>
      <c r="D210" t="str">
        <f>IF(SUM('B2.1'!$Z224:$AI224)=10,'B2.1'!C224,"")</f>
        <v/>
      </c>
      <c r="E210" t="str">
        <f>IF(SUM('B2.1'!$Z224:$AI224)=10,'B2.1'!D224,"")</f>
        <v/>
      </c>
      <c r="F210" t="str">
        <f>IF(SUM('B2.1'!$Z224:$AI224)=10,'B2.1'!E224,"")</f>
        <v/>
      </c>
      <c r="G210" t="str">
        <f>IF(SUM('B2.1'!$Z224:$AI224)=10,'B2.1'!F224,"")</f>
        <v/>
      </c>
      <c r="H210" t="str">
        <f>IF(SUM('B2.1'!$Z224:$AI224)=10,'B2.1'!G224,"")</f>
        <v/>
      </c>
      <c r="I210" t="str">
        <f>IF(SUM('B2.1'!$Z224:$AI224)=10,'B2.1'!H224,"")</f>
        <v/>
      </c>
      <c r="J210" t="str">
        <f>IF(SUM('B2.1'!$Z224:$AI224)=10,'B2.1'!I224,"")</f>
        <v/>
      </c>
      <c r="K210" t="str">
        <f>IF(SUM('B2.1'!$Z224:$AI224)=10,'B2.1'!J224,"")</f>
        <v/>
      </c>
      <c r="L210" t="str">
        <f>IF(SUM('B2.1'!$Z224:$AI224)=10,'B2.1'!K224,"")</f>
        <v/>
      </c>
      <c r="M210" s="131" t="str">
        <f>IF(SUM('B2.1'!$Z224:$AI224)=10,'B2.1'!L224,"")</f>
        <v/>
      </c>
    </row>
    <row r="211" spans="1:13" x14ac:dyDescent="0.25">
      <c r="A211" t="str">
        <f>IF(SUM('B2.1'!Z225:AI225)=10,'Angaben KH-Standort'!$D$27,"")</f>
        <v/>
      </c>
      <c r="B211" t="str">
        <f>IF(SUM('B2.1'!Z225:AI225)=10,'Angaben KH-Standort'!$D$26,"")</f>
        <v/>
      </c>
      <c r="C211" t="str">
        <f>IF(SUM('B2.1'!Z225:AI225)=10,'Angaben KH-Standort'!$D$13,"")</f>
        <v/>
      </c>
      <c r="D211" t="str">
        <f>IF(SUM('B2.1'!$Z225:$AI225)=10,'B2.1'!C225,"")</f>
        <v/>
      </c>
      <c r="E211" t="str">
        <f>IF(SUM('B2.1'!$Z225:$AI225)=10,'B2.1'!D225,"")</f>
        <v/>
      </c>
      <c r="F211" t="str">
        <f>IF(SUM('B2.1'!$Z225:$AI225)=10,'B2.1'!E225,"")</f>
        <v/>
      </c>
      <c r="G211" t="str">
        <f>IF(SUM('B2.1'!$Z225:$AI225)=10,'B2.1'!F225,"")</f>
        <v/>
      </c>
      <c r="H211" t="str">
        <f>IF(SUM('B2.1'!$Z225:$AI225)=10,'B2.1'!G225,"")</f>
        <v/>
      </c>
      <c r="I211" t="str">
        <f>IF(SUM('B2.1'!$Z225:$AI225)=10,'B2.1'!H225,"")</f>
        <v/>
      </c>
      <c r="J211" t="str">
        <f>IF(SUM('B2.1'!$Z225:$AI225)=10,'B2.1'!I225,"")</f>
        <v/>
      </c>
      <c r="K211" t="str">
        <f>IF(SUM('B2.1'!$Z225:$AI225)=10,'B2.1'!J225,"")</f>
        <v/>
      </c>
      <c r="L211" t="str">
        <f>IF(SUM('B2.1'!$Z225:$AI225)=10,'B2.1'!K225,"")</f>
        <v/>
      </c>
      <c r="M211" s="131" t="str">
        <f>IF(SUM('B2.1'!$Z225:$AI225)=10,'B2.1'!L225,"")</f>
        <v/>
      </c>
    </row>
    <row r="212" spans="1:13" x14ac:dyDescent="0.25">
      <c r="A212" t="str">
        <f>IF(SUM('B2.1'!Z226:AI226)=10,'Angaben KH-Standort'!$D$27,"")</f>
        <v/>
      </c>
      <c r="B212" t="str">
        <f>IF(SUM('B2.1'!Z226:AI226)=10,'Angaben KH-Standort'!$D$26,"")</f>
        <v/>
      </c>
      <c r="C212" t="str">
        <f>IF(SUM('B2.1'!Z226:AI226)=10,'Angaben KH-Standort'!$D$13,"")</f>
        <v/>
      </c>
      <c r="D212" t="str">
        <f>IF(SUM('B2.1'!$Z226:$AI226)=10,'B2.1'!C226,"")</f>
        <v/>
      </c>
      <c r="E212" t="str">
        <f>IF(SUM('B2.1'!$Z226:$AI226)=10,'B2.1'!D226,"")</f>
        <v/>
      </c>
      <c r="F212" t="str">
        <f>IF(SUM('B2.1'!$Z226:$AI226)=10,'B2.1'!E226,"")</f>
        <v/>
      </c>
      <c r="G212" t="str">
        <f>IF(SUM('B2.1'!$Z226:$AI226)=10,'B2.1'!F226,"")</f>
        <v/>
      </c>
      <c r="H212" t="str">
        <f>IF(SUM('B2.1'!$Z226:$AI226)=10,'B2.1'!G226,"")</f>
        <v/>
      </c>
      <c r="I212" t="str">
        <f>IF(SUM('B2.1'!$Z226:$AI226)=10,'B2.1'!H226,"")</f>
        <v/>
      </c>
      <c r="J212" t="str">
        <f>IF(SUM('B2.1'!$Z226:$AI226)=10,'B2.1'!I226,"")</f>
        <v/>
      </c>
      <c r="K212" t="str">
        <f>IF(SUM('B2.1'!$Z226:$AI226)=10,'B2.1'!J226,"")</f>
        <v/>
      </c>
      <c r="L212" t="str">
        <f>IF(SUM('B2.1'!$Z226:$AI226)=10,'B2.1'!K226,"")</f>
        <v/>
      </c>
      <c r="M212" s="131" t="str">
        <f>IF(SUM('B2.1'!$Z226:$AI226)=10,'B2.1'!L226,"")</f>
        <v/>
      </c>
    </row>
    <row r="213" spans="1:13" x14ac:dyDescent="0.25">
      <c r="A213" t="str">
        <f>IF(SUM('B2.1'!Z227:AI227)=10,'Angaben KH-Standort'!$D$27,"")</f>
        <v/>
      </c>
      <c r="B213" t="str">
        <f>IF(SUM('B2.1'!Z227:AI227)=10,'Angaben KH-Standort'!$D$26,"")</f>
        <v/>
      </c>
      <c r="C213" t="str">
        <f>IF(SUM('B2.1'!Z227:AI227)=10,'Angaben KH-Standort'!$D$13,"")</f>
        <v/>
      </c>
      <c r="D213" t="str">
        <f>IF(SUM('B2.1'!$Z227:$AI227)=10,'B2.1'!C227,"")</f>
        <v/>
      </c>
      <c r="E213" t="str">
        <f>IF(SUM('B2.1'!$Z227:$AI227)=10,'B2.1'!D227,"")</f>
        <v/>
      </c>
      <c r="F213" t="str">
        <f>IF(SUM('B2.1'!$Z227:$AI227)=10,'B2.1'!E227,"")</f>
        <v/>
      </c>
      <c r="G213" t="str">
        <f>IF(SUM('B2.1'!$Z227:$AI227)=10,'B2.1'!F227,"")</f>
        <v/>
      </c>
      <c r="H213" t="str">
        <f>IF(SUM('B2.1'!$Z227:$AI227)=10,'B2.1'!G227,"")</f>
        <v/>
      </c>
      <c r="I213" t="str">
        <f>IF(SUM('B2.1'!$Z227:$AI227)=10,'B2.1'!H227,"")</f>
        <v/>
      </c>
      <c r="J213" t="str">
        <f>IF(SUM('B2.1'!$Z227:$AI227)=10,'B2.1'!I227,"")</f>
        <v/>
      </c>
      <c r="K213" t="str">
        <f>IF(SUM('B2.1'!$Z227:$AI227)=10,'B2.1'!J227,"")</f>
        <v/>
      </c>
      <c r="L213" t="str">
        <f>IF(SUM('B2.1'!$Z227:$AI227)=10,'B2.1'!K227,"")</f>
        <v/>
      </c>
      <c r="M213" s="131" t="str">
        <f>IF(SUM('B2.1'!$Z227:$AI227)=10,'B2.1'!L227,"")</f>
        <v/>
      </c>
    </row>
    <row r="214" spans="1:13" x14ac:dyDescent="0.25">
      <c r="A214" t="str">
        <f>IF(SUM('B2.1'!Z228:AI228)=10,'Angaben KH-Standort'!$D$27,"")</f>
        <v/>
      </c>
      <c r="B214" t="str">
        <f>IF(SUM('B2.1'!Z228:AI228)=10,'Angaben KH-Standort'!$D$26,"")</f>
        <v/>
      </c>
      <c r="C214" t="str">
        <f>IF(SUM('B2.1'!Z228:AI228)=10,'Angaben KH-Standort'!$D$13,"")</f>
        <v/>
      </c>
      <c r="D214" t="str">
        <f>IF(SUM('B2.1'!$Z228:$AI228)=10,'B2.1'!C228,"")</f>
        <v/>
      </c>
      <c r="E214" t="str">
        <f>IF(SUM('B2.1'!$Z228:$AI228)=10,'B2.1'!D228,"")</f>
        <v/>
      </c>
      <c r="F214" t="str">
        <f>IF(SUM('B2.1'!$Z228:$AI228)=10,'B2.1'!E228,"")</f>
        <v/>
      </c>
      <c r="G214" t="str">
        <f>IF(SUM('B2.1'!$Z228:$AI228)=10,'B2.1'!F228,"")</f>
        <v/>
      </c>
      <c r="H214" t="str">
        <f>IF(SUM('B2.1'!$Z228:$AI228)=10,'B2.1'!G228,"")</f>
        <v/>
      </c>
      <c r="I214" t="str">
        <f>IF(SUM('B2.1'!$Z228:$AI228)=10,'B2.1'!H228,"")</f>
        <v/>
      </c>
      <c r="J214" t="str">
        <f>IF(SUM('B2.1'!$Z228:$AI228)=10,'B2.1'!I228,"")</f>
        <v/>
      </c>
      <c r="K214" t="str">
        <f>IF(SUM('B2.1'!$Z228:$AI228)=10,'B2.1'!J228,"")</f>
        <v/>
      </c>
      <c r="L214" t="str">
        <f>IF(SUM('B2.1'!$Z228:$AI228)=10,'B2.1'!K228,"")</f>
        <v/>
      </c>
      <c r="M214" s="131" t="str">
        <f>IF(SUM('B2.1'!$Z228:$AI228)=10,'B2.1'!L228,"")</f>
        <v/>
      </c>
    </row>
    <row r="215" spans="1:13" x14ac:dyDescent="0.25">
      <c r="A215" t="str">
        <f>IF(SUM('B2.1'!Z229:AI229)=10,'Angaben KH-Standort'!$D$27,"")</f>
        <v/>
      </c>
      <c r="B215" t="str">
        <f>IF(SUM('B2.1'!Z229:AI229)=10,'Angaben KH-Standort'!$D$26,"")</f>
        <v/>
      </c>
      <c r="C215" t="str">
        <f>IF(SUM('B2.1'!Z229:AI229)=10,'Angaben KH-Standort'!$D$13,"")</f>
        <v/>
      </c>
      <c r="D215" t="str">
        <f>IF(SUM('B2.1'!$Z229:$AI229)=10,'B2.1'!C229,"")</f>
        <v/>
      </c>
      <c r="E215" t="str">
        <f>IF(SUM('B2.1'!$Z229:$AI229)=10,'B2.1'!D229,"")</f>
        <v/>
      </c>
      <c r="F215" t="str">
        <f>IF(SUM('B2.1'!$Z229:$AI229)=10,'B2.1'!E229,"")</f>
        <v/>
      </c>
      <c r="G215" t="str">
        <f>IF(SUM('B2.1'!$Z229:$AI229)=10,'B2.1'!F229,"")</f>
        <v/>
      </c>
      <c r="H215" t="str">
        <f>IF(SUM('B2.1'!$Z229:$AI229)=10,'B2.1'!G229,"")</f>
        <v/>
      </c>
      <c r="I215" t="str">
        <f>IF(SUM('B2.1'!$Z229:$AI229)=10,'B2.1'!H229,"")</f>
        <v/>
      </c>
      <c r="J215" t="str">
        <f>IF(SUM('B2.1'!$Z229:$AI229)=10,'B2.1'!I229,"")</f>
        <v/>
      </c>
      <c r="K215" t="str">
        <f>IF(SUM('B2.1'!$Z229:$AI229)=10,'B2.1'!J229,"")</f>
        <v/>
      </c>
      <c r="L215" t="str">
        <f>IF(SUM('B2.1'!$Z229:$AI229)=10,'B2.1'!K229,"")</f>
        <v/>
      </c>
      <c r="M215" s="131" t="str">
        <f>IF(SUM('B2.1'!$Z229:$AI229)=10,'B2.1'!L229,"")</f>
        <v/>
      </c>
    </row>
    <row r="216" spans="1:13" x14ac:dyDescent="0.25">
      <c r="A216" t="str">
        <f>IF(SUM('B2.1'!Z230:AI230)=10,'Angaben KH-Standort'!$D$27,"")</f>
        <v/>
      </c>
      <c r="B216" t="str">
        <f>IF(SUM('B2.1'!Z230:AI230)=10,'Angaben KH-Standort'!$D$26,"")</f>
        <v/>
      </c>
      <c r="C216" t="str">
        <f>IF(SUM('B2.1'!Z230:AI230)=10,'Angaben KH-Standort'!$D$13,"")</f>
        <v/>
      </c>
      <c r="D216" t="str">
        <f>IF(SUM('B2.1'!$Z230:$AI230)=10,'B2.1'!C230,"")</f>
        <v/>
      </c>
      <c r="E216" t="str">
        <f>IF(SUM('B2.1'!$Z230:$AI230)=10,'B2.1'!D230,"")</f>
        <v/>
      </c>
      <c r="F216" t="str">
        <f>IF(SUM('B2.1'!$Z230:$AI230)=10,'B2.1'!E230,"")</f>
        <v/>
      </c>
      <c r="G216" t="str">
        <f>IF(SUM('B2.1'!$Z230:$AI230)=10,'B2.1'!F230,"")</f>
        <v/>
      </c>
      <c r="H216" t="str">
        <f>IF(SUM('B2.1'!$Z230:$AI230)=10,'B2.1'!G230,"")</f>
        <v/>
      </c>
      <c r="I216" t="str">
        <f>IF(SUM('B2.1'!$Z230:$AI230)=10,'B2.1'!H230,"")</f>
        <v/>
      </c>
      <c r="J216" t="str">
        <f>IF(SUM('B2.1'!$Z230:$AI230)=10,'B2.1'!I230,"")</f>
        <v/>
      </c>
      <c r="K216" t="str">
        <f>IF(SUM('B2.1'!$Z230:$AI230)=10,'B2.1'!J230,"")</f>
        <v/>
      </c>
      <c r="L216" t="str">
        <f>IF(SUM('B2.1'!$Z230:$AI230)=10,'B2.1'!K230,"")</f>
        <v/>
      </c>
      <c r="M216" s="131" t="str">
        <f>IF(SUM('B2.1'!$Z230:$AI230)=10,'B2.1'!L230,"")</f>
        <v/>
      </c>
    </row>
    <row r="217" spans="1:13" x14ac:dyDescent="0.25">
      <c r="A217" t="str">
        <f>IF(SUM('B2.1'!Z231:AI231)=10,'Angaben KH-Standort'!$D$27,"")</f>
        <v/>
      </c>
      <c r="B217" t="str">
        <f>IF(SUM('B2.1'!Z231:AI231)=10,'Angaben KH-Standort'!$D$26,"")</f>
        <v/>
      </c>
      <c r="C217" t="str">
        <f>IF(SUM('B2.1'!Z231:AI231)=10,'Angaben KH-Standort'!$D$13,"")</f>
        <v/>
      </c>
      <c r="D217" t="str">
        <f>IF(SUM('B2.1'!$Z231:$AI231)=10,'B2.1'!C231,"")</f>
        <v/>
      </c>
      <c r="E217" t="str">
        <f>IF(SUM('B2.1'!$Z231:$AI231)=10,'B2.1'!D231,"")</f>
        <v/>
      </c>
      <c r="F217" t="str">
        <f>IF(SUM('B2.1'!$Z231:$AI231)=10,'B2.1'!E231,"")</f>
        <v/>
      </c>
      <c r="G217" t="str">
        <f>IF(SUM('B2.1'!$Z231:$AI231)=10,'B2.1'!F231,"")</f>
        <v/>
      </c>
      <c r="H217" t="str">
        <f>IF(SUM('B2.1'!$Z231:$AI231)=10,'B2.1'!G231,"")</f>
        <v/>
      </c>
      <c r="I217" t="str">
        <f>IF(SUM('B2.1'!$Z231:$AI231)=10,'B2.1'!H231,"")</f>
        <v/>
      </c>
      <c r="J217" t="str">
        <f>IF(SUM('B2.1'!$Z231:$AI231)=10,'B2.1'!I231,"")</f>
        <v/>
      </c>
      <c r="K217" t="str">
        <f>IF(SUM('B2.1'!$Z231:$AI231)=10,'B2.1'!J231,"")</f>
        <v/>
      </c>
      <c r="L217" t="str">
        <f>IF(SUM('B2.1'!$Z231:$AI231)=10,'B2.1'!K231,"")</f>
        <v/>
      </c>
      <c r="M217" s="131" t="str">
        <f>IF(SUM('B2.1'!$Z231:$AI231)=10,'B2.1'!L231,"")</f>
        <v/>
      </c>
    </row>
    <row r="218" spans="1:13" x14ac:dyDescent="0.25">
      <c r="A218" t="str">
        <f>IF(SUM('B2.1'!Z232:AI232)=10,'Angaben KH-Standort'!$D$27,"")</f>
        <v/>
      </c>
      <c r="B218" t="str">
        <f>IF(SUM('B2.1'!Z232:AI232)=10,'Angaben KH-Standort'!$D$26,"")</f>
        <v/>
      </c>
      <c r="C218" t="str">
        <f>IF(SUM('B2.1'!Z232:AI232)=10,'Angaben KH-Standort'!$D$13,"")</f>
        <v/>
      </c>
      <c r="D218" t="str">
        <f>IF(SUM('B2.1'!$Z232:$AI232)=10,'B2.1'!C232,"")</f>
        <v/>
      </c>
      <c r="E218" t="str">
        <f>IF(SUM('B2.1'!$Z232:$AI232)=10,'B2.1'!D232,"")</f>
        <v/>
      </c>
      <c r="F218" t="str">
        <f>IF(SUM('B2.1'!$Z232:$AI232)=10,'B2.1'!E232,"")</f>
        <v/>
      </c>
      <c r="G218" t="str">
        <f>IF(SUM('B2.1'!$Z232:$AI232)=10,'B2.1'!F232,"")</f>
        <v/>
      </c>
      <c r="H218" t="str">
        <f>IF(SUM('B2.1'!$Z232:$AI232)=10,'B2.1'!G232,"")</f>
        <v/>
      </c>
      <c r="I218" t="str">
        <f>IF(SUM('B2.1'!$Z232:$AI232)=10,'B2.1'!H232,"")</f>
        <v/>
      </c>
      <c r="J218" t="str">
        <f>IF(SUM('B2.1'!$Z232:$AI232)=10,'B2.1'!I232,"")</f>
        <v/>
      </c>
      <c r="K218" t="str">
        <f>IF(SUM('B2.1'!$Z232:$AI232)=10,'B2.1'!J232,"")</f>
        <v/>
      </c>
      <c r="L218" t="str">
        <f>IF(SUM('B2.1'!$Z232:$AI232)=10,'B2.1'!K232,"")</f>
        <v/>
      </c>
      <c r="M218" s="131" t="str">
        <f>IF(SUM('B2.1'!$Z232:$AI232)=10,'B2.1'!L232,"")</f>
        <v/>
      </c>
    </row>
    <row r="219" spans="1:13" x14ac:dyDescent="0.25">
      <c r="A219" t="str">
        <f>IF(SUM('B2.1'!Z233:AI233)=10,'Angaben KH-Standort'!$D$27,"")</f>
        <v/>
      </c>
      <c r="B219" t="str">
        <f>IF(SUM('B2.1'!Z233:AI233)=10,'Angaben KH-Standort'!$D$26,"")</f>
        <v/>
      </c>
      <c r="C219" t="str">
        <f>IF(SUM('B2.1'!Z233:AI233)=10,'Angaben KH-Standort'!$D$13,"")</f>
        <v/>
      </c>
      <c r="D219" t="str">
        <f>IF(SUM('B2.1'!$Z233:$AI233)=10,'B2.1'!C233,"")</f>
        <v/>
      </c>
      <c r="E219" t="str">
        <f>IF(SUM('B2.1'!$Z233:$AI233)=10,'B2.1'!D233,"")</f>
        <v/>
      </c>
      <c r="F219" t="str">
        <f>IF(SUM('B2.1'!$Z233:$AI233)=10,'B2.1'!E233,"")</f>
        <v/>
      </c>
      <c r="G219" t="str">
        <f>IF(SUM('B2.1'!$Z233:$AI233)=10,'B2.1'!F233,"")</f>
        <v/>
      </c>
      <c r="H219" t="str">
        <f>IF(SUM('B2.1'!$Z233:$AI233)=10,'B2.1'!G233,"")</f>
        <v/>
      </c>
      <c r="I219" t="str">
        <f>IF(SUM('B2.1'!$Z233:$AI233)=10,'B2.1'!H233,"")</f>
        <v/>
      </c>
      <c r="J219" t="str">
        <f>IF(SUM('B2.1'!$Z233:$AI233)=10,'B2.1'!I233,"")</f>
        <v/>
      </c>
      <c r="K219" t="str">
        <f>IF(SUM('B2.1'!$Z233:$AI233)=10,'B2.1'!J233,"")</f>
        <v/>
      </c>
      <c r="L219" t="str">
        <f>IF(SUM('B2.1'!$Z233:$AI233)=10,'B2.1'!K233,"")</f>
        <v/>
      </c>
      <c r="M219" s="131" t="str">
        <f>IF(SUM('B2.1'!$Z233:$AI233)=10,'B2.1'!L233,"")</f>
        <v/>
      </c>
    </row>
    <row r="220" spans="1:13" x14ac:dyDescent="0.25">
      <c r="A220" t="str">
        <f>IF(SUM('B2.1'!Z234:AI234)=10,'Angaben KH-Standort'!$D$27,"")</f>
        <v/>
      </c>
      <c r="B220" t="str">
        <f>IF(SUM('B2.1'!Z234:AI234)=10,'Angaben KH-Standort'!$D$26,"")</f>
        <v/>
      </c>
      <c r="C220" t="str">
        <f>IF(SUM('B2.1'!Z234:AI234)=10,'Angaben KH-Standort'!$D$13,"")</f>
        <v/>
      </c>
      <c r="D220" t="str">
        <f>IF(SUM('B2.1'!$Z234:$AI234)=10,'B2.1'!C234,"")</f>
        <v/>
      </c>
      <c r="E220" t="str">
        <f>IF(SUM('B2.1'!$Z234:$AI234)=10,'B2.1'!D234,"")</f>
        <v/>
      </c>
      <c r="F220" t="str">
        <f>IF(SUM('B2.1'!$Z234:$AI234)=10,'B2.1'!E234,"")</f>
        <v/>
      </c>
      <c r="G220" t="str">
        <f>IF(SUM('B2.1'!$Z234:$AI234)=10,'B2.1'!F234,"")</f>
        <v/>
      </c>
      <c r="H220" t="str">
        <f>IF(SUM('B2.1'!$Z234:$AI234)=10,'B2.1'!G234,"")</f>
        <v/>
      </c>
      <c r="I220" t="str">
        <f>IF(SUM('B2.1'!$Z234:$AI234)=10,'B2.1'!H234,"")</f>
        <v/>
      </c>
      <c r="J220" t="str">
        <f>IF(SUM('B2.1'!$Z234:$AI234)=10,'B2.1'!I234,"")</f>
        <v/>
      </c>
      <c r="K220" t="str">
        <f>IF(SUM('B2.1'!$Z234:$AI234)=10,'B2.1'!J234,"")</f>
        <v/>
      </c>
      <c r="L220" t="str">
        <f>IF(SUM('B2.1'!$Z234:$AI234)=10,'B2.1'!K234,"")</f>
        <v/>
      </c>
      <c r="M220" s="131" t="str">
        <f>IF(SUM('B2.1'!$Z234:$AI234)=10,'B2.1'!L234,"")</f>
        <v/>
      </c>
    </row>
    <row r="221" spans="1:13" x14ac:dyDescent="0.25">
      <c r="A221" t="str">
        <f>IF(SUM('B2.1'!Z235:AI235)=10,'Angaben KH-Standort'!$D$27,"")</f>
        <v/>
      </c>
      <c r="B221" t="str">
        <f>IF(SUM('B2.1'!Z235:AI235)=10,'Angaben KH-Standort'!$D$26,"")</f>
        <v/>
      </c>
      <c r="C221" t="str">
        <f>IF(SUM('B2.1'!Z235:AI235)=10,'Angaben KH-Standort'!$D$13,"")</f>
        <v/>
      </c>
      <c r="D221" t="str">
        <f>IF(SUM('B2.1'!$Z235:$AI235)=10,'B2.1'!C235,"")</f>
        <v/>
      </c>
      <c r="E221" t="str">
        <f>IF(SUM('B2.1'!$Z235:$AI235)=10,'B2.1'!D235,"")</f>
        <v/>
      </c>
      <c r="F221" t="str">
        <f>IF(SUM('B2.1'!$Z235:$AI235)=10,'B2.1'!E235,"")</f>
        <v/>
      </c>
      <c r="G221" t="str">
        <f>IF(SUM('B2.1'!$Z235:$AI235)=10,'B2.1'!F235,"")</f>
        <v/>
      </c>
      <c r="H221" t="str">
        <f>IF(SUM('B2.1'!$Z235:$AI235)=10,'B2.1'!G235,"")</f>
        <v/>
      </c>
      <c r="I221" t="str">
        <f>IF(SUM('B2.1'!$Z235:$AI235)=10,'B2.1'!H235,"")</f>
        <v/>
      </c>
      <c r="J221" t="str">
        <f>IF(SUM('B2.1'!$Z235:$AI235)=10,'B2.1'!I235,"")</f>
        <v/>
      </c>
      <c r="K221" t="str">
        <f>IF(SUM('B2.1'!$Z235:$AI235)=10,'B2.1'!J235,"")</f>
        <v/>
      </c>
      <c r="L221" t="str">
        <f>IF(SUM('B2.1'!$Z235:$AI235)=10,'B2.1'!K235,"")</f>
        <v/>
      </c>
      <c r="M221" s="131" t="str">
        <f>IF(SUM('B2.1'!$Z235:$AI235)=10,'B2.1'!L235,"")</f>
        <v/>
      </c>
    </row>
    <row r="222" spans="1:13" x14ac:dyDescent="0.25">
      <c r="A222" t="str">
        <f>IF(SUM('B2.1'!Z236:AI236)=10,'Angaben KH-Standort'!$D$27,"")</f>
        <v/>
      </c>
      <c r="B222" t="str">
        <f>IF(SUM('B2.1'!Z236:AI236)=10,'Angaben KH-Standort'!$D$26,"")</f>
        <v/>
      </c>
      <c r="C222" t="str">
        <f>IF(SUM('B2.1'!Z236:AI236)=10,'Angaben KH-Standort'!$D$13,"")</f>
        <v/>
      </c>
      <c r="D222" t="str">
        <f>IF(SUM('B2.1'!$Z236:$AI236)=10,'B2.1'!C236,"")</f>
        <v/>
      </c>
      <c r="E222" t="str">
        <f>IF(SUM('B2.1'!$Z236:$AI236)=10,'B2.1'!D236,"")</f>
        <v/>
      </c>
      <c r="F222" t="str">
        <f>IF(SUM('B2.1'!$Z236:$AI236)=10,'B2.1'!E236,"")</f>
        <v/>
      </c>
      <c r="G222" t="str">
        <f>IF(SUM('B2.1'!$Z236:$AI236)=10,'B2.1'!F236,"")</f>
        <v/>
      </c>
      <c r="H222" t="str">
        <f>IF(SUM('B2.1'!$Z236:$AI236)=10,'B2.1'!G236,"")</f>
        <v/>
      </c>
      <c r="I222" t="str">
        <f>IF(SUM('B2.1'!$Z236:$AI236)=10,'B2.1'!H236,"")</f>
        <v/>
      </c>
      <c r="J222" t="str">
        <f>IF(SUM('B2.1'!$Z236:$AI236)=10,'B2.1'!I236,"")</f>
        <v/>
      </c>
      <c r="K222" t="str">
        <f>IF(SUM('B2.1'!$Z236:$AI236)=10,'B2.1'!J236,"")</f>
        <v/>
      </c>
      <c r="L222" t="str">
        <f>IF(SUM('B2.1'!$Z236:$AI236)=10,'B2.1'!K236,"")</f>
        <v/>
      </c>
      <c r="M222" s="131" t="str">
        <f>IF(SUM('B2.1'!$Z236:$AI236)=10,'B2.1'!L236,"")</f>
        <v/>
      </c>
    </row>
    <row r="223" spans="1:13" x14ac:dyDescent="0.25">
      <c r="A223" t="str">
        <f>IF(SUM('B2.1'!Z237:AI237)=10,'Angaben KH-Standort'!$D$27,"")</f>
        <v/>
      </c>
      <c r="B223" t="str">
        <f>IF(SUM('B2.1'!Z237:AI237)=10,'Angaben KH-Standort'!$D$26,"")</f>
        <v/>
      </c>
      <c r="C223" t="str">
        <f>IF(SUM('B2.1'!Z237:AI237)=10,'Angaben KH-Standort'!$D$13,"")</f>
        <v/>
      </c>
      <c r="D223" t="str">
        <f>IF(SUM('B2.1'!$Z237:$AI237)=10,'B2.1'!C237,"")</f>
        <v/>
      </c>
      <c r="E223" t="str">
        <f>IF(SUM('B2.1'!$Z237:$AI237)=10,'B2.1'!D237,"")</f>
        <v/>
      </c>
      <c r="F223" t="str">
        <f>IF(SUM('B2.1'!$Z237:$AI237)=10,'B2.1'!E237,"")</f>
        <v/>
      </c>
      <c r="G223" t="str">
        <f>IF(SUM('B2.1'!$Z237:$AI237)=10,'B2.1'!F237,"")</f>
        <v/>
      </c>
      <c r="H223" t="str">
        <f>IF(SUM('B2.1'!$Z237:$AI237)=10,'B2.1'!G237,"")</f>
        <v/>
      </c>
      <c r="I223" t="str">
        <f>IF(SUM('B2.1'!$Z237:$AI237)=10,'B2.1'!H237,"")</f>
        <v/>
      </c>
      <c r="J223" t="str">
        <f>IF(SUM('B2.1'!$Z237:$AI237)=10,'B2.1'!I237,"")</f>
        <v/>
      </c>
      <c r="K223" t="str">
        <f>IF(SUM('B2.1'!$Z237:$AI237)=10,'B2.1'!J237,"")</f>
        <v/>
      </c>
      <c r="L223" t="str">
        <f>IF(SUM('B2.1'!$Z237:$AI237)=10,'B2.1'!K237,"")</f>
        <v/>
      </c>
      <c r="M223" s="131" t="str">
        <f>IF(SUM('B2.1'!$Z237:$AI237)=10,'B2.1'!L237,"")</f>
        <v/>
      </c>
    </row>
    <row r="224" spans="1:13" x14ac:dyDescent="0.25">
      <c r="A224" t="str">
        <f>IF(SUM('B2.1'!Z238:AI238)=10,'Angaben KH-Standort'!$D$27,"")</f>
        <v/>
      </c>
      <c r="B224" t="str">
        <f>IF(SUM('B2.1'!Z238:AI238)=10,'Angaben KH-Standort'!$D$26,"")</f>
        <v/>
      </c>
      <c r="C224" t="str">
        <f>IF(SUM('B2.1'!Z238:AI238)=10,'Angaben KH-Standort'!$D$13,"")</f>
        <v/>
      </c>
      <c r="D224" t="str">
        <f>IF(SUM('B2.1'!$Z238:$AI238)=10,'B2.1'!C238,"")</f>
        <v/>
      </c>
      <c r="E224" t="str">
        <f>IF(SUM('B2.1'!$Z238:$AI238)=10,'B2.1'!D238,"")</f>
        <v/>
      </c>
      <c r="F224" t="str">
        <f>IF(SUM('B2.1'!$Z238:$AI238)=10,'B2.1'!E238,"")</f>
        <v/>
      </c>
      <c r="G224" t="str">
        <f>IF(SUM('B2.1'!$Z238:$AI238)=10,'B2.1'!F238,"")</f>
        <v/>
      </c>
      <c r="H224" t="str">
        <f>IF(SUM('B2.1'!$Z238:$AI238)=10,'B2.1'!G238,"")</f>
        <v/>
      </c>
      <c r="I224" t="str">
        <f>IF(SUM('B2.1'!$Z238:$AI238)=10,'B2.1'!H238,"")</f>
        <v/>
      </c>
      <c r="J224" t="str">
        <f>IF(SUM('B2.1'!$Z238:$AI238)=10,'B2.1'!I238,"")</f>
        <v/>
      </c>
      <c r="K224" t="str">
        <f>IF(SUM('B2.1'!$Z238:$AI238)=10,'B2.1'!J238,"")</f>
        <v/>
      </c>
      <c r="L224" t="str">
        <f>IF(SUM('B2.1'!$Z238:$AI238)=10,'B2.1'!K238,"")</f>
        <v/>
      </c>
      <c r="M224" s="131" t="str">
        <f>IF(SUM('B2.1'!$Z238:$AI238)=10,'B2.1'!L238,"")</f>
        <v/>
      </c>
    </row>
    <row r="225" spans="1:13" x14ac:dyDescent="0.25">
      <c r="A225" t="str">
        <f>IF(SUM('B2.1'!Z239:AI239)=10,'Angaben KH-Standort'!$D$27,"")</f>
        <v/>
      </c>
      <c r="B225" t="str">
        <f>IF(SUM('B2.1'!Z239:AI239)=10,'Angaben KH-Standort'!$D$26,"")</f>
        <v/>
      </c>
      <c r="C225" t="str">
        <f>IF(SUM('B2.1'!Z239:AI239)=10,'Angaben KH-Standort'!$D$13,"")</f>
        <v/>
      </c>
      <c r="D225" t="str">
        <f>IF(SUM('B2.1'!$Z239:$AI239)=10,'B2.1'!C239,"")</f>
        <v/>
      </c>
      <c r="E225" t="str">
        <f>IF(SUM('B2.1'!$Z239:$AI239)=10,'B2.1'!D239,"")</f>
        <v/>
      </c>
      <c r="F225" t="str">
        <f>IF(SUM('B2.1'!$Z239:$AI239)=10,'B2.1'!E239,"")</f>
        <v/>
      </c>
      <c r="G225" t="str">
        <f>IF(SUM('B2.1'!$Z239:$AI239)=10,'B2.1'!F239,"")</f>
        <v/>
      </c>
      <c r="H225" t="str">
        <f>IF(SUM('B2.1'!$Z239:$AI239)=10,'B2.1'!G239,"")</f>
        <v/>
      </c>
      <c r="I225" t="str">
        <f>IF(SUM('B2.1'!$Z239:$AI239)=10,'B2.1'!H239,"")</f>
        <v/>
      </c>
      <c r="J225" t="str">
        <f>IF(SUM('B2.1'!$Z239:$AI239)=10,'B2.1'!I239,"")</f>
        <v/>
      </c>
      <c r="K225" t="str">
        <f>IF(SUM('B2.1'!$Z239:$AI239)=10,'B2.1'!J239,"")</f>
        <v/>
      </c>
      <c r="L225" t="str">
        <f>IF(SUM('B2.1'!$Z239:$AI239)=10,'B2.1'!K239,"")</f>
        <v/>
      </c>
      <c r="M225" s="131" t="str">
        <f>IF(SUM('B2.1'!$Z239:$AI239)=10,'B2.1'!L239,"")</f>
        <v/>
      </c>
    </row>
    <row r="226" spans="1:13" x14ac:dyDescent="0.25">
      <c r="A226" t="str">
        <f>IF(SUM('B2.1'!Z240:AI240)=10,'Angaben KH-Standort'!$D$27,"")</f>
        <v/>
      </c>
      <c r="B226" t="str">
        <f>IF(SUM('B2.1'!Z240:AI240)=10,'Angaben KH-Standort'!$D$26,"")</f>
        <v/>
      </c>
      <c r="C226" t="str">
        <f>IF(SUM('B2.1'!Z240:AI240)=10,'Angaben KH-Standort'!$D$13,"")</f>
        <v/>
      </c>
      <c r="D226" t="str">
        <f>IF(SUM('B2.1'!$Z240:$AI240)=10,'B2.1'!C240,"")</f>
        <v/>
      </c>
      <c r="E226" t="str">
        <f>IF(SUM('B2.1'!$Z240:$AI240)=10,'B2.1'!D240,"")</f>
        <v/>
      </c>
      <c r="F226" t="str">
        <f>IF(SUM('B2.1'!$Z240:$AI240)=10,'B2.1'!E240,"")</f>
        <v/>
      </c>
      <c r="G226" t="str">
        <f>IF(SUM('B2.1'!$Z240:$AI240)=10,'B2.1'!F240,"")</f>
        <v/>
      </c>
      <c r="H226" t="str">
        <f>IF(SUM('B2.1'!$Z240:$AI240)=10,'B2.1'!G240,"")</f>
        <v/>
      </c>
      <c r="I226" t="str">
        <f>IF(SUM('B2.1'!$Z240:$AI240)=10,'B2.1'!H240,"")</f>
        <v/>
      </c>
      <c r="J226" t="str">
        <f>IF(SUM('B2.1'!$Z240:$AI240)=10,'B2.1'!I240,"")</f>
        <v/>
      </c>
      <c r="K226" t="str">
        <f>IF(SUM('B2.1'!$Z240:$AI240)=10,'B2.1'!J240,"")</f>
        <v/>
      </c>
      <c r="L226" t="str">
        <f>IF(SUM('B2.1'!$Z240:$AI240)=10,'B2.1'!K240,"")</f>
        <v/>
      </c>
      <c r="M226" s="131" t="str">
        <f>IF(SUM('B2.1'!$Z240:$AI240)=10,'B2.1'!L240,"")</f>
        <v/>
      </c>
    </row>
    <row r="227" spans="1:13" x14ac:dyDescent="0.25">
      <c r="A227" t="str">
        <f>IF(SUM('B2.1'!Z241:AI241)=10,'Angaben KH-Standort'!$D$27,"")</f>
        <v/>
      </c>
      <c r="B227" t="str">
        <f>IF(SUM('B2.1'!Z241:AI241)=10,'Angaben KH-Standort'!$D$26,"")</f>
        <v/>
      </c>
      <c r="C227" t="str">
        <f>IF(SUM('B2.1'!Z241:AI241)=10,'Angaben KH-Standort'!$D$13,"")</f>
        <v/>
      </c>
      <c r="D227" t="str">
        <f>IF(SUM('B2.1'!$Z241:$AI241)=10,'B2.1'!C241,"")</f>
        <v/>
      </c>
      <c r="E227" t="str">
        <f>IF(SUM('B2.1'!$Z241:$AI241)=10,'B2.1'!D241,"")</f>
        <v/>
      </c>
      <c r="F227" t="str">
        <f>IF(SUM('B2.1'!$Z241:$AI241)=10,'B2.1'!E241,"")</f>
        <v/>
      </c>
      <c r="G227" t="str">
        <f>IF(SUM('B2.1'!$Z241:$AI241)=10,'B2.1'!F241,"")</f>
        <v/>
      </c>
      <c r="H227" t="str">
        <f>IF(SUM('B2.1'!$Z241:$AI241)=10,'B2.1'!G241,"")</f>
        <v/>
      </c>
      <c r="I227" t="str">
        <f>IF(SUM('B2.1'!$Z241:$AI241)=10,'B2.1'!H241,"")</f>
        <v/>
      </c>
      <c r="J227" t="str">
        <f>IF(SUM('B2.1'!$Z241:$AI241)=10,'B2.1'!I241,"")</f>
        <v/>
      </c>
      <c r="K227" t="str">
        <f>IF(SUM('B2.1'!$Z241:$AI241)=10,'B2.1'!J241,"")</f>
        <v/>
      </c>
      <c r="L227" t="str">
        <f>IF(SUM('B2.1'!$Z241:$AI241)=10,'B2.1'!K241,"")</f>
        <v/>
      </c>
      <c r="M227" s="131" t="str">
        <f>IF(SUM('B2.1'!$Z241:$AI241)=10,'B2.1'!L241,"")</f>
        <v/>
      </c>
    </row>
    <row r="228" spans="1:13" x14ac:dyDescent="0.25">
      <c r="A228" t="str">
        <f>IF(SUM('B2.1'!Z242:AI242)=10,'Angaben KH-Standort'!$D$27,"")</f>
        <v/>
      </c>
      <c r="B228" t="str">
        <f>IF(SUM('B2.1'!Z242:AI242)=10,'Angaben KH-Standort'!$D$26,"")</f>
        <v/>
      </c>
      <c r="C228" t="str">
        <f>IF(SUM('B2.1'!Z242:AI242)=10,'Angaben KH-Standort'!$D$13,"")</f>
        <v/>
      </c>
      <c r="D228" t="str">
        <f>IF(SUM('B2.1'!$Z242:$AI242)=10,'B2.1'!C242,"")</f>
        <v/>
      </c>
      <c r="E228" t="str">
        <f>IF(SUM('B2.1'!$Z242:$AI242)=10,'B2.1'!D242,"")</f>
        <v/>
      </c>
      <c r="F228" t="str">
        <f>IF(SUM('B2.1'!$Z242:$AI242)=10,'B2.1'!E242,"")</f>
        <v/>
      </c>
      <c r="G228" t="str">
        <f>IF(SUM('B2.1'!$Z242:$AI242)=10,'B2.1'!F242,"")</f>
        <v/>
      </c>
      <c r="H228" t="str">
        <f>IF(SUM('B2.1'!$Z242:$AI242)=10,'B2.1'!G242,"")</f>
        <v/>
      </c>
      <c r="I228" t="str">
        <f>IF(SUM('B2.1'!$Z242:$AI242)=10,'B2.1'!H242,"")</f>
        <v/>
      </c>
      <c r="J228" t="str">
        <f>IF(SUM('B2.1'!$Z242:$AI242)=10,'B2.1'!I242,"")</f>
        <v/>
      </c>
      <c r="K228" t="str">
        <f>IF(SUM('B2.1'!$Z242:$AI242)=10,'B2.1'!J242,"")</f>
        <v/>
      </c>
      <c r="L228" t="str">
        <f>IF(SUM('B2.1'!$Z242:$AI242)=10,'B2.1'!K242,"")</f>
        <v/>
      </c>
      <c r="M228" s="131" t="str">
        <f>IF(SUM('B2.1'!$Z242:$AI242)=10,'B2.1'!L242,"")</f>
        <v/>
      </c>
    </row>
    <row r="229" spans="1:13" x14ac:dyDescent="0.25">
      <c r="A229" t="str">
        <f>IF(SUM('B2.1'!Z243:AI243)=10,'Angaben KH-Standort'!$D$27,"")</f>
        <v/>
      </c>
      <c r="B229" t="str">
        <f>IF(SUM('B2.1'!Z243:AI243)=10,'Angaben KH-Standort'!$D$26,"")</f>
        <v/>
      </c>
      <c r="C229" t="str">
        <f>IF(SUM('B2.1'!Z243:AI243)=10,'Angaben KH-Standort'!$D$13,"")</f>
        <v/>
      </c>
      <c r="D229" t="str">
        <f>IF(SUM('B2.1'!$Z243:$AI243)=10,'B2.1'!C243,"")</f>
        <v/>
      </c>
      <c r="E229" t="str">
        <f>IF(SUM('B2.1'!$Z243:$AI243)=10,'B2.1'!D243,"")</f>
        <v/>
      </c>
      <c r="F229" t="str">
        <f>IF(SUM('B2.1'!$Z243:$AI243)=10,'B2.1'!E243,"")</f>
        <v/>
      </c>
      <c r="G229" t="str">
        <f>IF(SUM('B2.1'!$Z243:$AI243)=10,'B2.1'!F243,"")</f>
        <v/>
      </c>
      <c r="H229" t="str">
        <f>IF(SUM('B2.1'!$Z243:$AI243)=10,'B2.1'!G243,"")</f>
        <v/>
      </c>
      <c r="I229" t="str">
        <f>IF(SUM('B2.1'!$Z243:$AI243)=10,'B2.1'!H243,"")</f>
        <v/>
      </c>
      <c r="J229" t="str">
        <f>IF(SUM('B2.1'!$Z243:$AI243)=10,'B2.1'!I243,"")</f>
        <v/>
      </c>
      <c r="K229" t="str">
        <f>IF(SUM('B2.1'!$Z243:$AI243)=10,'B2.1'!J243,"")</f>
        <v/>
      </c>
      <c r="L229" t="str">
        <f>IF(SUM('B2.1'!$Z243:$AI243)=10,'B2.1'!K243,"")</f>
        <v/>
      </c>
      <c r="M229" s="131" t="str">
        <f>IF(SUM('B2.1'!$Z243:$AI243)=10,'B2.1'!L243,"")</f>
        <v/>
      </c>
    </row>
    <row r="230" spans="1:13" x14ac:dyDescent="0.25">
      <c r="A230" t="str">
        <f>IF(SUM('B2.1'!Z244:AI244)=10,'Angaben KH-Standort'!$D$27,"")</f>
        <v/>
      </c>
      <c r="B230" t="str">
        <f>IF(SUM('B2.1'!Z244:AI244)=10,'Angaben KH-Standort'!$D$26,"")</f>
        <v/>
      </c>
      <c r="C230" t="str">
        <f>IF(SUM('B2.1'!Z244:AI244)=10,'Angaben KH-Standort'!$D$13,"")</f>
        <v/>
      </c>
      <c r="D230" t="str">
        <f>IF(SUM('B2.1'!$Z244:$AI244)=10,'B2.1'!C244,"")</f>
        <v/>
      </c>
      <c r="E230" t="str">
        <f>IF(SUM('B2.1'!$Z244:$AI244)=10,'B2.1'!D244,"")</f>
        <v/>
      </c>
      <c r="F230" t="str">
        <f>IF(SUM('B2.1'!$Z244:$AI244)=10,'B2.1'!E244,"")</f>
        <v/>
      </c>
      <c r="G230" t="str">
        <f>IF(SUM('B2.1'!$Z244:$AI244)=10,'B2.1'!F244,"")</f>
        <v/>
      </c>
      <c r="H230" t="str">
        <f>IF(SUM('B2.1'!$Z244:$AI244)=10,'B2.1'!G244,"")</f>
        <v/>
      </c>
      <c r="I230" t="str">
        <f>IF(SUM('B2.1'!$Z244:$AI244)=10,'B2.1'!H244,"")</f>
        <v/>
      </c>
      <c r="J230" t="str">
        <f>IF(SUM('B2.1'!$Z244:$AI244)=10,'B2.1'!I244,"")</f>
        <v/>
      </c>
      <c r="K230" t="str">
        <f>IF(SUM('B2.1'!$Z244:$AI244)=10,'B2.1'!J244,"")</f>
        <v/>
      </c>
      <c r="L230" t="str">
        <f>IF(SUM('B2.1'!$Z244:$AI244)=10,'B2.1'!K244,"")</f>
        <v/>
      </c>
      <c r="M230" s="131" t="str">
        <f>IF(SUM('B2.1'!$Z244:$AI244)=10,'B2.1'!L244,"")</f>
        <v/>
      </c>
    </row>
    <row r="231" spans="1:13" x14ac:dyDescent="0.25">
      <c r="A231" t="str">
        <f>IF(SUM('B2.1'!Z245:AI245)=10,'Angaben KH-Standort'!$D$27,"")</f>
        <v/>
      </c>
      <c r="B231" t="str">
        <f>IF(SUM('B2.1'!Z245:AI245)=10,'Angaben KH-Standort'!$D$26,"")</f>
        <v/>
      </c>
      <c r="C231" t="str">
        <f>IF(SUM('B2.1'!Z245:AI245)=10,'Angaben KH-Standort'!$D$13,"")</f>
        <v/>
      </c>
      <c r="D231" t="str">
        <f>IF(SUM('B2.1'!$Z245:$AI245)=10,'B2.1'!C245,"")</f>
        <v/>
      </c>
      <c r="E231" t="str">
        <f>IF(SUM('B2.1'!$Z245:$AI245)=10,'B2.1'!D245,"")</f>
        <v/>
      </c>
      <c r="F231" t="str">
        <f>IF(SUM('B2.1'!$Z245:$AI245)=10,'B2.1'!E245,"")</f>
        <v/>
      </c>
      <c r="G231" t="str">
        <f>IF(SUM('B2.1'!$Z245:$AI245)=10,'B2.1'!F245,"")</f>
        <v/>
      </c>
      <c r="H231" t="str">
        <f>IF(SUM('B2.1'!$Z245:$AI245)=10,'B2.1'!G245,"")</f>
        <v/>
      </c>
      <c r="I231" t="str">
        <f>IF(SUM('B2.1'!$Z245:$AI245)=10,'B2.1'!H245,"")</f>
        <v/>
      </c>
      <c r="J231" t="str">
        <f>IF(SUM('B2.1'!$Z245:$AI245)=10,'B2.1'!I245,"")</f>
        <v/>
      </c>
      <c r="K231" t="str">
        <f>IF(SUM('B2.1'!$Z245:$AI245)=10,'B2.1'!J245,"")</f>
        <v/>
      </c>
      <c r="L231" t="str">
        <f>IF(SUM('B2.1'!$Z245:$AI245)=10,'B2.1'!K245,"")</f>
        <v/>
      </c>
      <c r="M231" s="131" t="str">
        <f>IF(SUM('B2.1'!$Z245:$AI245)=10,'B2.1'!L245,"")</f>
        <v/>
      </c>
    </row>
    <row r="232" spans="1:13" x14ac:dyDescent="0.25">
      <c r="A232" t="str">
        <f>IF(SUM('B2.1'!Z246:AI246)=10,'Angaben KH-Standort'!$D$27,"")</f>
        <v/>
      </c>
      <c r="B232" t="str">
        <f>IF(SUM('B2.1'!Z246:AI246)=10,'Angaben KH-Standort'!$D$26,"")</f>
        <v/>
      </c>
      <c r="C232" t="str">
        <f>IF(SUM('B2.1'!Z246:AI246)=10,'Angaben KH-Standort'!$D$13,"")</f>
        <v/>
      </c>
      <c r="D232" t="str">
        <f>IF(SUM('B2.1'!$Z246:$AI246)=10,'B2.1'!C246,"")</f>
        <v/>
      </c>
      <c r="E232" t="str">
        <f>IF(SUM('B2.1'!$Z246:$AI246)=10,'B2.1'!D246,"")</f>
        <v/>
      </c>
      <c r="F232" t="str">
        <f>IF(SUM('B2.1'!$Z246:$AI246)=10,'B2.1'!E246,"")</f>
        <v/>
      </c>
      <c r="G232" t="str">
        <f>IF(SUM('B2.1'!$Z246:$AI246)=10,'B2.1'!F246,"")</f>
        <v/>
      </c>
      <c r="H232" t="str">
        <f>IF(SUM('B2.1'!$Z246:$AI246)=10,'B2.1'!G246,"")</f>
        <v/>
      </c>
      <c r="I232" t="str">
        <f>IF(SUM('B2.1'!$Z246:$AI246)=10,'B2.1'!H246,"")</f>
        <v/>
      </c>
      <c r="J232" t="str">
        <f>IF(SUM('B2.1'!$Z246:$AI246)=10,'B2.1'!I246,"")</f>
        <v/>
      </c>
      <c r="K232" t="str">
        <f>IF(SUM('B2.1'!$Z246:$AI246)=10,'B2.1'!J246,"")</f>
        <v/>
      </c>
      <c r="L232" t="str">
        <f>IF(SUM('B2.1'!$Z246:$AI246)=10,'B2.1'!K246,"")</f>
        <v/>
      </c>
      <c r="M232" s="131" t="str">
        <f>IF(SUM('B2.1'!$Z246:$AI246)=10,'B2.1'!L246,"")</f>
        <v/>
      </c>
    </row>
    <row r="233" spans="1:13" x14ac:dyDescent="0.25">
      <c r="A233" t="str">
        <f>IF(SUM('B2.1'!Z247:AI247)=10,'Angaben KH-Standort'!$D$27,"")</f>
        <v/>
      </c>
      <c r="B233" t="str">
        <f>IF(SUM('B2.1'!Z247:AI247)=10,'Angaben KH-Standort'!$D$26,"")</f>
        <v/>
      </c>
      <c r="C233" t="str">
        <f>IF(SUM('B2.1'!Z247:AI247)=10,'Angaben KH-Standort'!$D$13,"")</f>
        <v/>
      </c>
      <c r="D233" t="str">
        <f>IF(SUM('B2.1'!$Z247:$AI247)=10,'B2.1'!C247,"")</f>
        <v/>
      </c>
      <c r="E233" t="str">
        <f>IF(SUM('B2.1'!$Z247:$AI247)=10,'B2.1'!D247,"")</f>
        <v/>
      </c>
      <c r="F233" t="str">
        <f>IF(SUM('B2.1'!$Z247:$AI247)=10,'B2.1'!E247,"")</f>
        <v/>
      </c>
      <c r="G233" t="str">
        <f>IF(SUM('B2.1'!$Z247:$AI247)=10,'B2.1'!F247,"")</f>
        <v/>
      </c>
      <c r="H233" t="str">
        <f>IF(SUM('B2.1'!$Z247:$AI247)=10,'B2.1'!G247,"")</f>
        <v/>
      </c>
      <c r="I233" t="str">
        <f>IF(SUM('B2.1'!$Z247:$AI247)=10,'B2.1'!H247,"")</f>
        <v/>
      </c>
      <c r="J233" t="str">
        <f>IF(SUM('B2.1'!$Z247:$AI247)=10,'B2.1'!I247,"")</f>
        <v/>
      </c>
      <c r="K233" t="str">
        <f>IF(SUM('B2.1'!$Z247:$AI247)=10,'B2.1'!J247,"")</f>
        <v/>
      </c>
      <c r="L233" t="str">
        <f>IF(SUM('B2.1'!$Z247:$AI247)=10,'B2.1'!K247,"")</f>
        <v/>
      </c>
      <c r="M233" s="131" t="str">
        <f>IF(SUM('B2.1'!$Z247:$AI247)=10,'B2.1'!L247,"")</f>
        <v/>
      </c>
    </row>
    <row r="234" spans="1:13" x14ac:dyDescent="0.25">
      <c r="A234" t="str">
        <f>IF(SUM('B2.1'!Z248:AI248)=10,'Angaben KH-Standort'!$D$27,"")</f>
        <v/>
      </c>
      <c r="B234" t="str">
        <f>IF(SUM('B2.1'!Z248:AI248)=10,'Angaben KH-Standort'!$D$26,"")</f>
        <v/>
      </c>
      <c r="C234" t="str">
        <f>IF(SUM('B2.1'!Z248:AI248)=10,'Angaben KH-Standort'!$D$13,"")</f>
        <v/>
      </c>
      <c r="D234" t="str">
        <f>IF(SUM('B2.1'!$Z248:$AI248)=10,'B2.1'!C248,"")</f>
        <v/>
      </c>
      <c r="E234" t="str">
        <f>IF(SUM('B2.1'!$Z248:$AI248)=10,'B2.1'!D248,"")</f>
        <v/>
      </c>
      <c r="F234" t="str">
        <f>IF(SUM('B2.1'!$Z248:$AI248)=10,'B2.1'!E248,"")</f>
        <v/>
      </c>
      <c r="G234" t="str">
        <f>IF(SUM('B2.1'!$Z248:$AI248)=10,'B2.1'!F248,"")</f>
        <v/>
      </c>
      <c r="H234" t="str">
        <f>IF(SUM('B2.1'!$Z248:$AI248)=10,'B2.1'!G248,"")</f>
        <v/>
      </c>
      <c r="I234" t="str">
        <f>IF(SUM('B2.1'!$Z248:$AI248)=10,'B2.1'!H248,"")</f>
        <v/>
      </c>
      <c r="J234" t="str">
        <f>IF(SUM('B2.1'!$Z248:$AI248)=10,'B2.1'!I248,"")</f>
        <v/>
      </c>
      <c r="K234" t="str">
        <f>IF(SUM('B2.1'!$Z248:$AI248)=10,'B2.1'!J248,"")</f>
        <v/>
      </c>
      <c r="L234" t="str">
        <f>IF(SUM('B2.1'!$Z248:$AI248)=10,'B2.1'!K248,"")</f>
        <v/>
      </c>
      <c r="M234" s="131" t="str">
        <f>IF(SUM('B2.1'!$Z248:$AI248)=10,'B2.1'!L248,"")</f>
        <v/>
      </c>
    </row>
    <row r="235" spans="1:13" x14ac:dyDescent="0.25">
      <c r="A235" t="str">
        <f>IF(SUM('B2.1'!Z249:AI249)=10,'Angaben KH-Standort'!$D$27,"")</f>
        <v/>
      </c>
      <c r="B235" t="str">
        <f>IF(SUM('B2.1'!Z249:AI249)=10,'Angaben KH-Standort'!$D$26,"")</f>
        <v/>
      </c>
      <c r="C235" t="str">
        <f>IF(SUM('B2.1'!Z249:AI249)=10,'Angaben KH-Standort'!$D$13,"")</f>
        <v/>
      </c>
      <c r="D235" t="str">
        <f>IF(SUM('B2.1'!$Z249:$AI249)=10,'B2.1'!C249,"")</f>
        <v/>
      </c>
      <c r="E235" t="str">
        <f>IF(SUM('B2.1'!$Z249:$AI249)=10,'B2.1'!D249,"")</f>
        <v/>
      </c>
      <c r="F235" t="str">
        <f>IF(SUM('B2.1'!$Z249:$AI249)=10,'B2.1'!E249,"")</f>
        <v/>
      </c>
      <c r="G235" t="str">
        <f>IF(SUM('B2.1'!$Z249:$AI249)=10,'B2.1'!F249,"")</f>
        <v/>
      </c>
      <c r="H235" t="str">
        <f>IF(SUM('B2.1'!$Z249:$AI249)=10,'B2.1'!G249,"")</f>
        <v/>
      </c>
      <c r="I235" t="str">
        <f>IF(SUM('B2.1'!$Z249:$AI249)=10,'B2.1'!H249,"")</f>
        <v/>
      </c>
      <c r="J235" t="str">
        <f>IF(SUM('B2.1'!$Z249:$AI249)=10,'B2.1'!I249,"")</f>
        <v/>
      </c>
      <c r="K235" t="str">
        <f>IF(SUM('B2.1'!$Z249:$AI249)=10,'B2.1'!J249,"")</f>
        <v/>
      </c>
      <c r="L235" t="str">
        <f>IF(SUM('B2.1'!$Z249:$AI249)=10,'B2.1'!K249,"")</f>
        <v/>
      </c>
      <c r="M235" s="131" t="str">
        <f>IF(SUM('B2.1'!$Z249:$AI249)=10,'B2.1'!L249,"")</f>
        <v/>
      </c>
    </row>
    <row r="236" spans="1:13" x14ac:dyDescent="0.25">
      <c r="A236" t="str">
        <f>IF(SUM('B2.1'!Z250:AI250)=10,'Angaben KH-Standort'!$D$27,"")</f>
        <v/>
      </c>
      <c r="B236" t="str">
        <f>IF(SUM('B2.1'!Z250:AI250)=10,'Angaben KH-Standort'!$D$26,"")</f>
        <v/>
      </c>
      <c r="C236" t="str">
        <f>IF(SUM('B2.1'!Z250:AI250)=10,'Angaben KH-Standort'!$D$13,"")</f>
        <v/>
      </c>
      <c r="D236" t="str">
        <f>IF(SUM('B2.1'!$Z250:$AI250)=10,'B2.1'!C250,"")</f>
        <v/>
      </c>
      <c r="E236" t="str">
        <f>IF(SUM('B2.1'!$Z250:$AI250)=10,'B2.1'!D250,"")</f>
        <v/>
      </c>
      <c r="F236" t="str">
        <f>IF(SUM('B2.1'!$Z250:$AI250)=10,'B2.1'!E250,"")</f>
        <v/>
      </c>
      <c r="G236" t="str">
        <f>IF(SUM('B2.1'!$Z250:$AI250)=10,'B2.1'!F250,"")</f>
        <v/>
      </c>
      <c r="H236" t="str">
        <f>IF(SUM('B2.1'!$Z250:$AI250)=10,'B2.1'!G250,"")</f>
        <v/>
      </c>
      <c r="I236" t="str">
        <f>IF(SUM('B2.1'!$Z250:$AI250)=10,'B2.1'!H250,"")</f>
        <v/>
      </c>
      <c r="J236" t="str">
        <f>IF(SUM('B2.1'!$Z250:$AI250)=10,'B2.1'!I250,"")</f>
        <v/>
      </c>
      <c r="K236" t="str">
        <f>IF(SUM('B2.1'!$Z250:$AI250)=10,'B2.1'!J250,"")</f>
        <v/>
      </c>
      <c r="L236" t="str">
        <f>IF(SUM('B2.1'!$Z250:$AI250)=10,'B2.1'!K250,"")</f>
        <v/>
      </c>
      <c r="M236" s="131" t="str">
        <f>IF(SUM('B2.1'!$Z250:$AI250)=10,'B2.1'!L250,"")</f>
        <v/>
      </c>
    </row>
    <row r="237" spans="1:13" x14ac:dyDescent="0.25">
      <c r="A237" t="str">
        <f>IF(SUM('B2.1'!Z251:AI251)=10,'Angaben KH-Standort'!$D$27,"")</f>
        <v/>
      </c>
      <c r="B237" t="str">
        <f>IF(SUM('B2.1'!Z251:AI251)=10,'Angaben KH-Standort'!$D$26,"")</f>
        <v/>
      </c>
      <c r="C237" t="str">
        <f>IF(SUM('B2.1'!Z251:AI251)=10,'Angaben KH-Standort'!$D$13,"")</f>
        <v/>
      </c>
      <c r="D237" t="str">
        <f>IF(SUM('B2.1'!$Z251:$AI251)=10,'B2.1'!C251,"")</f>
        <v/>
      </c>
      <c r="E237" t="str">
        <f>IF(SUM('B2.1'!$Z251:$AI251)=10,'B2.1'!D251,"")</f>
        <v/>
      </c>
      <c r="F237" t="str">
        <f>IF(SUM('B2.1'!$Z251:$AI251)=10,'B2.1'!E251,"")</f>
        <v/>
      </c>
      <c r="G237" t="str">
        <f>IF(SUM('B2.1'!$Z251:$AI251)=10,'B2.1'!F251,"")</f>
        <v/>
      </c>
      <c r="H237" t="str">
        <f>IF(SUM('B2.1'!$Z251:$AI251)=10,'B2.1'!G251,"")</f>
        <v/>
      </c>
      <c r="I237" t="str">
        <f>IF(SUM('B2.1'!$Z251:$AI251)=10,'B2.1'!H251,"")</f>
        <v/>
      </c>
      <c r="J237" t="str">
        <f>IF(SUM('B2.1'!$Z251:$AI251)=10,'B2.1'!I251,"")</f>
        <v/>
      </c>
      <c r="K237" t="str">
        <f>IF(SUM('B2.1'!$Z251:$AI251)=10,'B2.1'!J251,"")</f>
        <v/>
      </c>
      <c r="L237" t="str">
        <f>IF(SUM('B2.1'!$Z251:$AI251)=10,'B2.1'!K251,"")</f>
        <v/>
      </c>
      <c r="M237" s="131" t="str">
        <f>IF(SUM('B2.1'!$Z251:$AI251)=10,'B2.1'!L251,"")</f>
        <v/>
      </c>
    </row>
    <row r="238" spans="1:13" x14ac:dyDescent="0.25">
      <c r="A238" t="str">
        <f>IF(SUM('B2.1'!Z252:AI252)=10,'Angaben KH-Standort'!$D$27,"")</f>
        <v/>
      </c>
      <c r="B238" t="str">
        <f>IF(SUM('B2.1'!Z252:AI252)=10,'Angaben KH-Standort'!$D$26,"")</f>
        <v/>
      </c>
      <c r="C238" t="str">
        <f>IF(SUM('B2.1'!Z252:AI252)=10,'Angaben KH-Standort'!$D$13,"")</f>
        <v/>
      </c>
      <c r="D238" t="str">
        <f>IF(SUM('B2.1'!$Z252:$AI252)=10,'B2.1'!C252,"")</f>
        <v/>
      </c>
      <c r="E238" t="str">
        <f>IF(SUM('B2.1'!$Z252:$AI252)=10,'B2.1'!D252,"")</f>
        <v/>
      </c>
      <c r="F238" t="str">
        <f>IF(SUM('B2.1'!$Z252:$AI252)=10,'B2.1'!E252,"")</f>
        <v/>
      </c>
      <c r="G238" t="str">
        <f>IF(SUM('B2.1'!$Z252:$AI252)=10,'B2.1'!F252,"")</f>
        <v/>
      </c>
      <c r="H238" t="str">
        <f>IF(SUM('B2.1'!$Z252:$AI252)=10,'B2.1'!G252,"")</f>
        <v/>
      </c>
      <c r="I238" t="str">
        <f>IF(SUM('B2.1'!$Z252:$AI252)=10,'B2.1'!H252,"")</f>
        <v/>
      </c>
      <c r="J238" t="str">
        <f>IF(SUM('B2.1'!$Z252:$AI252)=10,'B2.1'!I252,"")</f>
        <v/>
      </c>
      <c r="K238" t="str">
        <f>IF(SUM('B2.1'!$Z252:$AI252)=10,'B2.1'!J252,"")</f>
        <v/>
      </c>
      <c r="L238" t="str">
        <f>IF(SUM('B2.1'!$Z252:$AI252)=10,'B2.1'!K252,"")</f>
        <v/>
      </c>
      <c r="M238" s="131" t="str">
        <f>IF(SUM('B2.1'!$Z252:$AI252)=10,'B2.1'!L252,"")</f>
        <v/>
      </c>
    </row>
    <row r="239" spans="1:13" x14ac:dyDescent="0.25">
      <c r="A239" t="str">
        <f>IF(SUM('B2.1'!Z253:AI253)=10,'Angaben KH-Standort'!$D$27,"")</f>
        <v/>
      </c>
      <c r="B239" t="str">
        <f>IF(SUM('B2.1'!Z253:AI253)=10,'Angaben KH-Standort'!$D$26,"")</f>
        <v/>
      </c>
      <c r="C239" t="str">
        <f>IF(SUM('B2.1'!Z253:AI253)=10,'Angaben KH-Standort'!$D$13,"")</f>
        <v/>
      </c>
      <c r="D239" t="str">
        <f>IF(SUM('B2.1'!$Z253:$AI253)=10,'B2.1'!C253,"")</f>
        <v/>
      </c>
      <c r="E239" t="str">
        <f>IF(SUM('B2.1'!$Z253:$AI253)=10,'B2.1'!D253,"")</f>
        <v/>
      </c>
      <c r="F239" t="str">
        <f>IF(SUM('B2.1'!$Z253:$AI253)=10,'B2.1'!E253,"")</f>
        <v/>
      </c>
      <c r="G239" t="str">
        <f>IF(SUM('B2.1'!$Z253:$AI253)=10,'B2.1'!F253,"")</f>
        <v/>
      </c>
      <c r="H239" t="str">
        <f>IF(SUM('B2.1'!$Z253:$AI253)=10,'B2.1'!G253,"")</f>
        <v/>
      </c>
      <c r="I239" t="str">
        <f>IF(SUM('B2.1'!$Z253:$AI253)=10,'B2.1'!H253,"")</f>
        <v/>
      </c>
      <c r="J239" t="str">
        <f>IF(SUM('B2.1'!$Z253:$AI253)=10,'B2.1'!I253,"")</f>
        <v/>
      </c>
      <c r="K239" t="str">
        <f>IF(SUM('B2.1'!$Z253:$AI253)=10,'B2.1'!J253,"")</f>
        <v/>
      </c>
      <c r="L239" t="str">
        <f>IF(SUM('B2.1'!$Z253:$AI253)=10,'B2.1'!K253,"")</f>
        <v/>
      </c>
      <c r="M239" s="131" t="str">
        <f>IF(SUM('B2.1'!$Z253:$AI253)=10,'B2.1'!L253,"")</f>
        <v/>
      </c>
    </row>
    <row r="240" spans="1:13" x14ac:dyDescent="0.25">
      <c r="A240" t="str">
        <f>IF(SUM('B2.1'!Z254:AI254)=10,'Angaben KH-Standort'!$D$27,"")</f>
        <v/>
      </c>
      <c r="B240" t="str">
        <f>IF(SUM('B2.1'!Z254:AI254)=10,'Angaben KH-Standort'!$D$26,"")</f>
        <v/>
      </c>
      <c r="C240" t="str">
        <f>IF(SUM('B2.1'!Z254:AI254)=10,'Angaben KH-Standort'!$D$13,"")</f>
        <v/>
      </c>
      <c r="D240" t="str">
        <f>IF(SUM('B2.1'!$Z254:$AI254)=10,'B2.1'!C254,"")</f>
        <v/>
      </c>
      <c r="E240" t="str">
        <f>IF(SUM('B2.1'!$Z254:$AI254)=10,'B2.1'!D254,"")</f>
        <v/>
      </c>
      <c r="F240" t="str">
        <f>IF(SUM('B2.1'!$Z254:$AI254)=10,'B2.1'!E254,"")</f>
        <v/>
      </c>
      <c r="G240" t="str">
        <f>IF(SUM('B2.1'!$Z254:$AI254)=10,'B2.1'!F254,"")</f>
        <v/>
      </c>
      <c r="H240" t="str">
        <f>IF(SUM('B2.1'!$Z254:$AI254)=10,'B2.1'!G254,"")</f>
        <v/>
      </c>
      <c r="I240" t="str">
        <f>IF(SUM('B2.1'!$Z254:$AI254)=10,'B2.1'!H254,"")</f>
        <v/>
      </c>
      <c r="J240" t="str">
        <f>IF(SUM('B2.1'!$Z254:$AI254)=10,'B2.1'!I254,"")</f>
        <v/>
      </c>
      <c r="K240" t="str">
        <f>IF(SUM('B2.1'!$Z254:$AI254)=10,'B2.1'!J254,"")</f>
        <v/>
      </c>
      <c r="L240" t="str">
        <f>IF(SUM('B2.1'!$Z254:$AI254)=10,'B2.1'!K254,"")</f>
        <v/>
      </c>
      <c r="M240" s="131" t="str">
        <f>IF(SUM('B2.1'!$Z254:$AI254)=10,'B2.1'!L254,"")</f>
        <v/>
      </c>
    </row>
    <row r="241" spans="1:13" x14ac:dyDescent="0.25">
      <c r="A241" t="str">
        <f>IF(SUM('B2.1'!Z255:AI255)=10,'Angaben KH-Standort'!$D$27,"")</f>
        <v/>
      </c>
      <c r="B241" t="str">
        <f>IF(SUM('B2.1'!Z255:AI255)=10,'Angaben KH-Standort'!$D$26,"")</f>
        <v/>
      </c>
      <c r="C241" t="str">
        <f>IF(SUM('B2.1'!Z255:AI255)=10,'Angaben KH-Standort'!$D$13,"")</f>
        <v/>
      </c>
      <c r="D241" t="str">
        <f>IF(SUM('B2.1'!$Z255:$AI255)=10,'B2.1'!C255,"")</f>
        <v/>
      </c>
      <c r="E241" t="str">
        <f>IF(SUM('B2.1'!$Z255:$AI255)=10,'B2.1'!D255,"")</f>
        <v/>
      </c>
      <c r="F241" t="str">
        <f>IF(SUM('B2.1'!$Z255:$AI255)=10,'B2.1'!E255,"")</f>
        <v/>
      </c>
      <c r="G241" t="str">
        <f>IF(SUM('B2.1'!$Z255:$AI255)=10,'B2.1'!F255,"")</f>
        <v/>
      </c>
      <c r="H241" t="str">
        <f>IF(SUM('B2.1'!$Z255:$AI255)=10,'B2.1'!G255,"")</f>
        <v/>
      </c>
      <c r="I241" t="str">
        <f>IF(SUM('B2.1'!$Z255:$AI255)=10,'B2.1'!H255,"")</f>
        <v/>
      </c>
      <c r="J241" t="str">
        <f>IF(SUM('B2.1'!$Z255:$AI255)=10,'B2.1'!I255,"")</f>
        <v/>
      </c>
      <c r="K241" t="str">
        <f>IF(SUM('B2.1'!$Z255:$AI255)=10,'B2.1'!J255,"")</f>
        <v/>
      </c>
      <c r="L241" t="str">
        <f>IF(SUM('B2.1'!$Z255:$AI255)=10,'B2.1'!K255,"")</f>
        <v/>
      </c>
      <c r="M241" s="131" t="str">
        <f>IF(SUM('B2.1'!$Z255:$AI255)=10,'B2.1'!L255,"")</f>
        <v/>
      </c>
    </row>
    <row r="242" spans="1:13" x14ac:dyDescent="0.25">
      <c r="A242" t="str">
        <f>IF(SUM('B2.1'!Z256:AI256)=10,'Angaben KH-Standort'!$D$27,"")</f>
        <v/>
      </c>
      <c r="B242" t="str">
        <f>IF(SUM('B2.1'!Z256:AI256)=10,'Angaben KH-Standort'!$D$26,"")</f>
        <v/>
      </c>
      <c r="C242" t="str">
        <f>IF(SUM('B2.1'!Z256:AI256)=10,'Angaben KH-Standort'!$D$13,"")</f>
        <v/>
      </c>
      <c r="D242" t="str">
        <f>IF(SUM('B2.1'!$Z256:$AI256)=10,'B2.1'!C256,"")</f>
        <v/>
      </c>
      <c r="E242" t="str">
        <f>IF(SUM('B2.1'!$Z256:$AI256)=10,'B2.1'!D256,"")</f>
        <v/>
      </c>
      <c r="F242" t="str">
        <f>IF(SUM('B2.1'!$Z256:$AI256)=10,'B2.1'!E256,"")</f>
        <v/>
      </c>
      <c r="G242" t="str">
        <f>IF(SUM('B2.1'!$Z256:$AI256)=10,'B2.1'!F256,"")</f>
        <v/>
      </c>
      <c r="H242" t="str">
        <f>IF(SUM('B2.1'!$Z256:$AI256)=10,'B2.1'!G256,"")</f>
        <v/>
      </c>
      <c r="I242" t="str">
        <f>IF(SUM('B2.1'!$Z256:$AI256)=10,'B2.1'!H256,"")</f>
        <v/>
      </c>
      <c r="J242" t="str">
        <f>IF(SUM('B2.1'!$Z256:$AI256)=10,'B2.1'!I256,"")</f>
        <v/>
      </c>
      <c r="K242" t="str">
        <f>IF(SUM('B2.1'!$Z256:$AI256)=10,'B2.1'!J256,"")</f>
        <v/>
      </c>
      <c r="L242" t="str">
        <f>IF(SUM('B2.1'!$Z256:$AI256)=10,'B2.1'!K256,"")</f>
        <v/>
      </c>
      <c r="M242" s="131" t="str">
        <f>IF(SUM('B2.1'!$Z256:$AI256)=10,'B2.1'!L256,"")</f>
        <v/>
      </c>
    </row>
    <row r="243" spans="1:13" x14ac:dyDescent="0.25">
      <c r="A243" t="str">
        <f>IF(SUM('B2.1'!Z257:AI257)=10,'Angaben KH-Standort'!$D$27,"")</f>
        <v/>
      </c>
      <c r="B243" t="str">
        <f>IF(SUM('B2.1'!Z257:AI257)=10,'Angaben KH-Standort'!$D$26,"")</f>
        <v/>
      </c>
      <c r="C243" t="str">
        <f>IF(SUM('B2.1'!Z257:AI257)=10,'Angaben KH-Standort'!$D$13,"")</f>
        <v/>
      </c>
      <c r="D243" t="str">
        <f>IF(SUM('B2.1'!$Z257:$AI257)=10,'B2.1'!C257,"")</f>
        <v/>
      </c>
      <c r="E243" t="str">
        <f>IF(SUM('B2.1'!$Z257:$AI257)=10,'B2.1'!D257,"")</f>
        <v/>
      </c>
      <c r="F243" t="str">
        <f>IF(SUM('B2.1'!$Z257:$AI257)=10,'B2.1'!E257,"")</f>
        <v/>
      </c>
      <c r="G243" t="str">
        <f>IF(SUM('B2.1'!$Z257:$AI257)=10,'B2.1'!F257,"")</f>
        <v/>
      </c>
      <c r="H243" t="str">
        <f>IF(SUM('B2.1'!$Z257:$AI257)=10,'B2.1'!G257,"")</f>
        <v/>
      </c>
      <c r="I243" t="str">
        <f>IF(SUM('B2.1'!$Z257:$AI257)=10,'B2.1'!H257,"")</f>
        <v/>
      </c>
      <c r="J243" t="str">
        <f>IF(SUM('B2.1'!$Z257:$AI257)=10,'B2.1'!I257,"")</f>
        <v/>
      </c>
      <c r="K243" t="str">
        <f>IF(SUM('B2.1'!$Z257:$AI257)=10,'B2.1'!J257,"")</f>
        <v/>
      </c>
      <c r="L243" t="str">
        <f>IF(SUM('B2.1'!$Z257:$AI257)=10,'B2.1'!K257,"")</f>
        <v/>
      </c>
      <c r="M243" s="131" t="str">
        <f>IF(SUM('B2.1'!$Z257:$AI257)=10,'B2.1'!L257,"")</f>
        <v/>
      </c>
    </row>
    <row r="244" spans="1:13" x14ac:dyDescent="0.25">
      <c r="A244" t="str">
        <f>IF(SUM('B2.1'!Z258:AI258)=10,'Angaben KH-Standort'!$D$27,"")</f>
        <v/>
      </c>
      <c r="B244" t="str">
        <f>IF(SUM('B2.1'!Z258:AI258)=10,'Angaben KH-Standort'!$D$26,"")</f>
        <v/>
      </c>
      <c r="C244" t="str">
        <f>IF(SUM('B2.1'!Z258:AI258)=10,'Angaben KH-Standort'!$D$13,"")</f>
        <v/>
      </c>
      <c r="D244" t="str">
        <f>IF(SUM('B2.1'!$Z258:$AI258)=10,'B2.1'!C258,"")</f>
        <v/>
      </c>
      <c r="E244" t="str">
        <f>IF(SUM('B2.1'!$Z258:$AI258)=10,'B2.1'!D258,"")</f>
        <v/>
      </c>
      <c r="F244" t="str">
        <f>IF(SUM('B2.1'!$Z258:$AI258)=10,'B2.1'!E258,"")</f>
        <v/>
      </c>
      <c r="G244" t="str">
        <f>IF(SUM('B2.1'!$Z258:$AI258)=10,'B2.1'!F258,"")</f>
        <v/>
      </c>
      <c r="H244" t="str">
        <f>IF(SUM('B2.1'!$Z258:$AI258)=10,'B2.1'!G258,"")</f>
        <v/>
      </c>
      <c r="I244" t="str">
        <f>IF(SUM('B2.1'!$Z258:$AI258)=10,'B2.1'!H258,"")</f>
        <v/>
      </c>
      <c r="J244" t="str">
        <f>IF(SUM('B2.1'!$Z258:$AI258)=10,'B2.1'!I258,"")</f>
        <v/>
      </c>
      <c r="K244" t="str">
        <f>IF(SUM('B2.1'!$Z258:$AI258)=10,'B2.1'!J258,"")</f>
        <v/>
      </c>
      <c r="L244" t="str">
        <f>IF(SUM('B2.1'!$Z258:$AI258)=10,'B2.1'!K258,"")</f>
        <v/>
      </c>
      <c r="M244" s="131" t="str">
        <f>IF(SUM('B2.1'!$Z258:$AI258)=10,'B2.1'!L258,"")</f>
        <v/>
      </c>
    </row>
    <row r="245" spans="1:13" x14ac:dyDescent="0.25">
      <c r="A245" t="str">
        <f>IF(SUM('B2.1'!Z259:AI259)=10,'Angaben KH-Standort'!$D$27,"")</f>
        <v/>
      </c>
      <c r="B245" t="str">
        <f>IF(SUM('B2.1'!Z259:AI259)=10,'Angaben KH-Standort'!$D$26,"")</f>
        <v/>
      </c>
      <c r="C245" t="str">
        <f>IF(SUM('B2.1'!Z259:AI259)=10,'Angaben KH-Standort'!$D$13,"")</f>
        <v/>
      </c>
      <c r="D245" t="str">
        <f>IF(SUM('B2.1'!$Z259:$AI259)=10,'B2.1'!C259,"")</f>
        <v/>
      </c>
      <c r="E245" t="str">
        <f>IF(SUM('B2.1'!$Z259:$AI259)=10,'B2.1'!D259,"")</f>
        <v/>
      </c>
      <c r="F245" t="str">
        <f>IF(SUM('B2.1'!$Z259:$AI259)=10,'B2.1'!E259,"")</f>
        <v/>
      </c>
      <c r="G245" t="str">
        <f>IF(SUM('B2.1'!$Z259:$AI259)=10,'B2.1'!F259,"")</f>
        <v/>
      </c>
      <c r="H245" t="str">
        <f>IF(SUM('B2.1'!$Z259:$AI259)=10,'B2.1'!G259,"")</f>
        <v/>
      </c>
      <c r="I245" t="str">
        <f>IF(SUM('B2.1'!$Z259:$AI259)=10,'B2.1'!H259,"")</f>
        <v/>
      </c>
      <c r="J245" t="str">
        <f>IF(SUM('B2.1'!$Z259:$AI259)=10,'B2.1'!I259,"")</f>
        <v/>
      </c>
      <c r="K245" t="str">
        <f>IF(SUM('B2.1'!$Z259:$AI259)=10,'B2.1'!J259,"")</f>
        <v/>
      </c>
      <c r="L245" t="str">
        <f>IF(SUM('B2.1'!$Z259:$AI259)=10,'B2.1'!K259,"")</f>
        <v/>
      </c>
      <c r="M245" s="131" t="str">
        <f>IF(SUM('B2.1'!$Z259:$AI259)=10,'B2.1'!L259,"")</f>
        <v/>
      </c>
    </row>
    <row r="246" spans="1:13" x14ac:dyDescent="0.25">
      <c r="A246" t="str">
        <f>IF(SUM('B2.1'!Z260:AI260)=10,'Angaben KH-Standort'!$D$27,"")</f>
        <v/>
      </c>
      <c r="B246" t="str">
        <f>IF(SUM('B2.1'!Z260:AI260)=10,'Angaben KH-Standort'!$D$26,"")</f>
        <v/>
      </c>
      <c r="C246" t="str">
        <f>IF(SUM('B2.1'!Z260:AI260)=10,'Angaben KH-Standort'!$D$13,"")</f>
        <v/>
      </c>
      <c r="D246" t="str">
        <f>IF(SUM('B2.1'!$Z260:$AI260)=10,'B2.1'!C260,"")</f>
        <v/>
      </c>
      <c r="E246" t="str">
        <f>IF(SUM('B2.1'!$Z260:$AI260)=10,'B2.1'!D260,"")</f>
        <v/>
      </c>
      <c r="F246" t="str">
        <f>IF(SUM('B2.1'!$Z260:$AI260)=10,'B2.1'!E260,"")</f>
        <v/>
      </c>
      <c r="G246" t="str">
        <f>IF(SUM('B2.1'!$Z260:$AI260)=10,'B2.1'!F260,"")</f>
        <v/>
      </c>
      <c r="H246" t="str">
        <f>IF(SUM('B2.1'!$Z260:$AI260)=10,'B2.1'!G260,"")</f>
        <v/>
      </c>
      <c r="I246" t="str">
        <f>IF(SUM('B2.1'!$Z260:$AI260)=10,'B2.1'!H260,"")</f>
        <v/>
      </c>
      <c r="J246" t="str">
        <f>IF(SUM('B2.1'!$Z260:$AI260)=10,'B2.1'!I260,"")</f>
        <v/>
      </c>
      <c r="K246" t="str">
        <f>IF(SUM('B2.1'!$Z260:$AI260)=10,'B2.1'!J260,"")</f>
        <v/>
      </c>
      <c r="L246" t="str">
        <f>IF(SUM('B2.1'!$Z260:$AI260)=10,'B2.1'!K260,"")</f>
        <v/>
      </c>
      <c r="M246" s="131" t="str">
        <f>IF(SUM('B2.1'!$Z260:$AI260)=10,'B2.1'!L260,"")</f>
        <v/>
      </c>
    </row>
    <row r="247" spans="1:13" x14ac:dyDescent="0.25">
      <c r="A247" t="str">
        <f>IF(SUM('B2.1'!Z261:AI261)=10,'Angaben KH-Standort'!$D$27,"")</f>
        <v/>
      </c>
      <c r="B247" t="str">
        <f>IF(SUM('B2.1'!Z261:AI261)=10,'Angaben KH-Standort'!$D$26,"")</f>
        <v/>
      </c>
      <c r="C247" t="str">
        <f>IF(SUM('B2.1'!Z261:AI261)=10,'Angaben KH-Standort'!$D$13,"")</f>
        <v/>
      </c>
      <c r="D247" t="str">
        <f>IF(SUM('B2.1'!$Z261:$AI261)=10,'B2.1'!C261,"")</f>
        <v/>
      </c>
      <c r="E247" t="str">
        <f>IF(SUM('B2.1'!$Z261:$AI261)=10,'B2.1'!D261,"")</f>
        <v/>
      </c>
      <c r="F247" t="str">
        <f>IF(SUM('B2.1'!$Z261:$AI261)=10,'B2.1'!E261,"")</f>
        <v/>
      </c>
      <c r="G247" t="str">
        <f>IF(SUM('B2.1'!$Z261:$AI261)=10,'B2.1'!F261,"")</f>
        <v/>
      </c>
      <c r="H247" t="str">
        <f>IF(SUM('B2.1'!$Z261:$AI261)=10,'B2.1'!G261,"")</f>
        <v/>
      </c>
      <c r="I247" t="str">
        <f>IF(SUM('B2.1'!$Z261:$AI261)=10,'B2.1'!H261,"")</f>
        <v/>
      </c>
      <c r="J247" t="str">
        <f>IF(SUM('B2.1'!$Z261:$AI261)=10,'B2.1'!I261,"")</f>
        <v/>
      </c>
      <c r="K247" t="str">
        <f>IF(SUM('B2.1'!$Z261:$AI261)=10,'B2.1'!J261,"")</f>
        <v/>
      </c>
      <c r="L247" t="str">
        <f>IF(SUM('B2.1'!$Z261:$AI261)=10,'B2.1'!K261,"")</f>
        <v/>
      </c>
      <c r="M247" s="131" t="str">
        <f>IF(SUM('B2.1'!$Z261:$AI261)=10,'B2.1'!L261,"")</f>
        <v/>
      </c>
    </row>
    <row r="248" spans="1:13" x14ac:dyDescent="0.25">
      <c r="A248" t="str">
        <f>IF(SUM('B2.1'!Z262:AI262)=10,'Angaben KH-Standort'!$D$27,"")</f>
        <v/>
      </c>
      <c r="B248" t="str">
        <f>IF(SUM('B2.1'!Z262:AI262)=10,'Angaben KH-Standort'!$D$26,"")</f>
        <v/>
      </c>
      <c r="C248" t="str">
        <f>IF(SUM('B2.1'!Z262:AI262)=10,'Angaben KH-Standort'!$D$13,"")</f>
        <v/>
      </c>
      <c r="D248" t="str">
        <f>IF(SUM('B2.1'!$Z262:$AI262)=10,'B2.1'!C262,"")</f>
        <v/>
      </c>
      <c r="E248" t="str">
        <f>IF(SUM('B2.1'!$Z262:$AI262)=10,'B2.1'!D262,"")</f>
        <v/>
      </c>
      <c r="F248" t="str">
        <f>IF(SUM('B2.1'!$Z262:$AI262)=10,'B2.1'!E262,"")</f>
        <v/>
      </c>
      <c r="G248" t="str">
        <f>IF(SUM('B2.1'!$Z262:$AI262)=10,'B2.1'!F262,"")</f>
        <v/>
      </c>
      <c r="H248" t="str">
        <f>IF(SUM('B2.1'!$Z262:$AI262)=10,'B2.1'!G262,"")</f>
        <v/>
      </c>
      <c r="I248" t="str">
        <f>IF(SUM('B2.1'!$Z262:$AI262)=10,'B2.1'!H262,"")</f>
        <v/>
      </c>
      <c r="J248" t="str">
        <f>IF(SUM('B2.1'!$Z262:$AI262)=10,'B2.1'!I262,"")</f>
        <v/>
      </c>
      <c r="K248" t="str">
        <f>IF(SUM('B2.1'!$Z262:$AI262)=10,'B2.1'!J262,"")</f>
        <v/>
      </c>
      <c r="L248" t="str">
        <f>IF(SUM('B2.1'!$Z262:$AI262)=10,'B2.1'!K262,"")</f>
        <v/>
      </c>
      <c r="M248" s="131" t="str">
        <f>IF(SUM('B2.1'!$Z262:$AI262)=10,'B2.1'!L262,"")</f>
        <v/>
      </c>
    </row>
    <row r="249" spans="1:13" x14ac:dyDescent="0.25">
      <c r="A249" t="str">
        <f>IF(SUM('B2.1'!Z263:AI263)=10,'Angaben KH-Standort'!$D$27,"")</f>
        <v/>
      </c>
      <c r="B249" t="str">
        <f>IF(SUM('B2.1'!Z263:AI263)=10,'Angaben KH-Standort'!$D$26,"")</f>
        <v/>
      </c>
      <c r="C249" t="str">
        <f>IF(SUM('B2.1'!Z263:AI263)=10,'Angaben KH-Standort'!$D$13,"")</f>
        <v/>
      </c>
      <c r="D249" t="str">
        <f>IF(SUM('B2.1'!$Z263:$AI263)=10,'B2.1'!C263,"")</f>
        <v/>
      </c>
      <c r="E249" t="str">
        <f>IF(SUM('B2.1'!$Z263:$AI263)=10,'B2.1'!D263,"")</f>
        <v/>
      </c>
      <c r="F249" t="str">
        <f>IF(SUM('B2.1'!$Z263:$AI263)=10,'B2.1'!E263,"")</f>
        <v/>
      </c>
      <c r="G249" t="str">
        <f>IF(SUM('B2.1'!$Z263:$AI263)=10,'B2.1'!F263,"")</f>
        <v/>
      </c>
      <c r="H249" t="str">
        <f>IF(SUM('B2.1'!$Z263:$AI263)=10,'B2.1'!G263,"")</f>
        <v/>
      </c>
      <c r="I249" t="str">
        <f>IF(SUM('B2.1'!$Z263:$AI263)=10,'B2.1'!H263,"")</f>
        <v/>
      </c>
      <c r="J249" t="str">
        <f>IF(SUM('B2.1'!$Z263:$AI263)=10,'B2.1'!I263,"")</f>
        <v/>
      </c>
      <c r="K249" t="str">
        <f>IF(SUM('B2.1'!$Z263:$AI263)=10,'B2.1'!J263,"")</f>
        <v/>
      </c>
      <c r="L249" t="str">
        <f>IF(SUM('B2.1'!$Z263:$AI263)=10,'B2.1'!K263,"")</f>
        <v/>
      </c>
      <c r="M249" s="131" t="str">
        <f>IF(SUM('B2.1'!$Z263:$AI263)=10,'B2.1'!L263,"")</f>
        <v/>
      </c>
    </row>
    <row r="250" spans="1:13" x14ac:dyDescent="0.25">
      <c r="A250" t="str">
        <f>IF(SUM('B2.1'!Z264:AI264)=10,'Angaben KH-Standort'!$D$27,"")</f>
        <v/>
      </c>
      <c r="B250" t="str">
        <f>IF(SUM('B2.1'!Z264:AI264)=10,'Angaben KH-Standort'!$D$26,"")</f>
        <v/>
      </c>
      <c r="C250" t="str">
        <f>IF(SUM('B2.1'!Z264:AI264)=10,'Angaben KH-Standort'!$D$13,"")</f>
        <v/>
      </c>
      <c r="D250" t="str">
        <f>IF(SUM('B2.1'!$Z264:$AI264)=10,'B2.1'!C264,"")</f>
        <v/>
      </c>
      <c r="E250" t="str">
        <f>IF(SUM('B2.1'!$Z264:$AI264)=10,'B2.1'!D264,"")</f>
        <v/>
      </c>
      <c r="F250" t="str">
        <f>IF(SUM('B2.1'!$Z264:$AI264)=10,'B2.1'!E264,"")</f>
        <v/>
      </c>
      <c r="G250" t="str">
        <f>IF(SUM('B2.1'!$Z264:$AI264)=10,'B2.1'!F264,"")</f>
        <v/>
      </c>
      <c r="H250" t="str">
        <f>IF(SUM('B2.1'!$Z264:$AI264)=10,'B2.1'!G264,"")</f>
        <v/>
      </c>
      <c r="I250" t="str">
        <f>IF(SUM('B2.1'!$Z264:$AI264)=10,'B2.1'!H264,"")</f>
        <v/>
      </c>
      <c r="J250" t="str">
        <f>IF(SUM('B2.1'!$Z264:$AI264)=10,'B2.1'!I264,"")</f>
        <v/>
      </c>
      <c r="K250" t="str">
        <f>IF(SUM('B2.1'!$Z264:$AI264)=10,'B2.1'!J264,"")</f>
        <v/>
      </c>
      <c r="L250" t="str">
        <f>IF(SUM('B2.1'!$Z264:$AI264)=10,'B2.1'!K264,"")</f>
        <v/>
      </c>
      <c r="M250" s="131" t="str">
        <f>IF(SUM('B2.1'!$Z264:$AI264)=10,'B2.1'!L264,"")</f>
        <v/>
      </c>
    </row>
    <row r="251" spans="1:13" x14ac:dyDescent="0.25">
      <c r="A251" t="str">
        <f>IF(SUM('B2.1'!Z265:AI265)=10,'Angaben KH-Standort'!$D$27,"")</f>
        <v/>
      </c>
      <c r="B251" t="str">
        <f>IF(SUM('B2.1'!Z265:AI265)=10,'Angaben KH-Standort'!$D$26,"")</f>
        <v/>
      </c>
      <c r="C251" t="str">
        <f>IF(SUM('B2.1'!Z265:AI265)=10,'Angaben KH-Standort'!$D$13,"")</f>
        <v/>
      </c>
      <c r="D251" t="str">
        <f>IF(SUM('B2.1'!$Z265:$AI265)=10,'B2.1'!C265,"")</f>
        <v/>
      </c>
      <c r="E251" t="str">
        <f>IF(SUM('B2.1'!$Z265:$AI265)=10,'B2.1'!D265,"")</f>
        <v/>
      </c>
      <c r="F251" t="str">
        <f>IF(SUM('B2.1'!$Z265:$AI265)=10,'B2.1'!E265,"")</f>
        <v/>
      </c>
      <c r="G251" t="str">
        <f>IF(SUM('B2.1'!$Z265:$AI265)=10,'B2.1'!F265,"")</f>
        <v/>
      </c>
      <c r="H251" t="str">
        <f>IF(SUM('B2.1'!$Z265:$AI265)=10,'B2.1'!G265,"")</f>
        <v/>
      </c>
      <c r="I251" t="str">
        <f>IF(SUM('B2.1'!$Z265:$AI265)=10,'B2.1'!H265,"")</f>
        <v/>
      </c>
      <c r="J251" t="str">
        <f>IF(SUM('B2.1'!$Z265:$AI265)=10,'B2.1'!I265,"")</f>
        <v/>
      </c>
      <c r="K251" t="str">
        <f>IF(SUM('B2.1'!$Z265:$AI265)=10,'B2.1'!J265,"")</f>
        <v/>
      </c>
      <c r="L251" t="str">
        <f>IF(SUM('B2.1'!$Z265:$AI265)=10,'B2.1'!K265,"")</f>
        <v/>
      </c>
      <c r="M251" s="131" t="str">
        <f>IF(SUM('B2.1'!$Z265:$AI265)=10,'B2.1'!L265,"")</f>
        <v/>
      </c>
    </row>
    <row r="252" spans="1:13" x14ac:dyDescent="0.25">
      <c r="A252" t="str">
        <f>IF(SUM('B2.1'!Z266:AI266)=10,'Angaben KH-Standort'!$D$27,"")</f>
        <v/>
      </c>
      <c r="B252" t="str">
        <f>IF(SUM('B2.1'!Z266:AI266)=10,'Angaben KH-Standort'!$D$26,"")</f>
        <v/>
      </c>
      <c r="C252" t="str">
        <f>IF(SUM('B2.1'!Z266:AI266)=10,'Angaben KH-Standort'!$D$13,"")</f>
        <v/>
      </c>
      <c r="D252" t="str">
        <f>IF(SUM('B2.1'!$Z266:$AI266)=10,'B2.1'!C266,"")</f>
        <v/>
      </c>
      <c r="E252" t="str">
        <f>IF(SUM('B2.1'!$Z266:$AI266)=10,'B2.1'!D266,"")</f>
        <v/>
      </c>
      <c r="F252" t="str">
        <f>IF(SUM('B2.1'!$Z266:$AI266)=10,'B2.1'!E266,"")</f>
        <v/>
      </c>
      <c r="G252" t="str">
        <f>IF(SUM('B2.1'!$Z266:$AI266)=10,'B2.1'!F266,"")</f>
        <v/>
      </c>
      <c r="H252" t="str">
        <f>IF(SUM('B2.1'!$Z266:$AI266)=10,'B2.1'!G266,"")</f>
        <v/>
      </c>
      <c r="I252" t="str">
        <f>IF(SUM('B2.1'!$Z266:$AI266)=10,'B2.1'!H266,"")</f>
        <v/>
      </c>
      <c r="J252" t="str">
        <f>IF(SUM('B2.1'!$Z266:$AI266)=10,'B2.1'!I266,"")</f>
        <v/>
      </c>
      <c r="K252" t="str">
        <f>IF(SUM('B2.1'!$Z266:$AI266)=10,'B2.1'!J266,"")</f>
        <v/>
      </c>
      <c r="L252" t="str">
        <f>IF(SUM('B2.1'!$Z266:$AI266)=10,'B2.1'!K266,"")</f>
        <v/>
      </c>
      <c r="M252" s="131" t="str">
        <f>IF(SUM('B2.1'!$Z266:$AI266)=10,'B2.1'!L266,"")</f>
        <v/>
      </c>
    </row>
    <row r="253" spans="1:13" x14ac:dyDescent="0.25">
      <c r="A253" t="str">
        <f>IF(SUM('B2.1'!Z267:AI267)=10,'Angaben KH-Standort'!$D$27,"")</f>
        <v/>
      </c>
      <c r="B253" t="str">
        <f>IF(SUM('B2.1'!Z267:AI267)=10,'Angaben KH-Standort'!$D$26,"")</f>
        <v/>
      </c>
      <c r="C253" t="str">
        <f>IF(SUM('B2.1'!Z267:AI267)=10,'Angaben KH-Standort'!$D$13,"")</f>
        <v/>
      </c>
      <c r="D253" t="str">
        <f>IF(SUM('B2.1'!$Z267:$AI267)=10,'B2.1'!C267,"")</f>
        <v/>
      </c>
      <c r="E253" t="str">
        <f>IF(SUM('B2.1'!$Z267:$AI267)=10,'B2.1'!D267,"")</f>
        <v/>
      </c>
      <c r="F253" t="str">
        <f>IF(SUM('B2.1'!$Z267:$AI267)=10,'B2.1'!E267,"")</f>
        <v/>
      </c>
      <c r="G253" t="str">
        <f>IF(SUM('B2.1'!$Z267:$AI267)=10,'B2.1'!F267,"")</f>
        <v/>
      </c>
      <c r="H253" t="str">
        <f>IF(SUM('B2.1'!$Z267:$AI267)=10,'B2.1'!G267,"")</f>
        <v/>
      </c>
      <c r="I253" t="str">
        <f>IF(SUM('B2.1'!$Z267:$AI267)=10,'B2.1'!H267,"")</f>
        <v/>
      </c>
      <c r="J253" t="str">
        <f>IF(SUM('B2.1'!$Z267:$AI267)=10,'B2.1'!I267,"")</f>
        <v/>
      </c>
      <c r="K253" t="str">
        <f>IF(SUM('B2.1'!$Z267:$AI267)=10,'B2.1'!J267,"")</f>
        <v/>
      </c>
      <c r="L253" t="str">
        <f>IF(SUM('B2.1'!$Z267:$AI267)=10,'B2.1'!K267,"")</f>
        <v/>
      </c>
      <c r="M253" s="131" t="str">
        <f>IF(SUM('B2.1'!$Z267:$AI267)=10,'B2.1'!L267,"")</f>
        <v/>
      </c>
    </row>
    <row r="254" spans="1:13" x14ac:dyDescent="0.25">
      <c r="A254" t="str">
        <f>IF(SUM('B2.1'!Z268:AI268)=10,'Angaben KH-Standort'!$D$27,"")</f>
        <v/>
      </c>
      <c r="B254" t="str">
        <f>IF(SUM('B2.1'!Z268:AI268)=10,'Angaben KH-Standort'!$D$26,"")</f>
        <v/>
      </c>
      <c r="C254" t="str">
        <f>IF(SUM('B2.1'!Z268:AI268)=10,'Angaben KH-Standort'!$D$13,"")</f>
        <v/>
      </c>
      <c r="D254" t="str">
        <f>IF(SUM('B2.1'!$Z268:$AI268)=10,'B2.1'!C268,"")</f>
        <v/>
      </c>
      <c r="E254" t="str">
        <f>IF(SUM('B2.1'!$Z268:$AI268)=10,'B2.1'!D268,"")</f>
        <v/>
      </c>
      <c r="F254" t="str">
        <f>IF(SUM('B2.1'!$Z268:$AI268)=10,'B2.1'!E268,"")</f>
        <v/>
      </c>
      <c r="G254" t="str">
        <f>IF(SUM('B2.1'!$Z268:$AI268)=10,'B2.1'!F268,"")</f>
        <v/>
      </c>
      <c r="H254" t="str">
        <f>IF(SUM('B2.1'!$Z268:$AI268)=10,'B2.1'!G268,"")</f>
        <v/>
      </c>
      <c r="I254" t="str">
        <f>IF(SUM('B2.1'!$Z268:$AI268)=10,'B2.1'!H268,"")</f>
        <v/>
      </c>
      <c r="J254" t="str">
        <f>IF(SUM('B2.1'!$Z268:$AI268)=10,'B2.1'!I268,"")</f>
        <v/>
      </c>
      <c r="K254" t="str">
        <f>IF(SUM('B2.1'!$Z268:$AI268)=10,'B2.1'!J268,"")</f>
        <v/>
      </c>
      <c r="L254" t="str">
        <f>IF(SUM('B2.1'!$Z268:$AI268)=10,'B2.1'!K268,"")</f>
        <v/>
      </c>
      <c r="M254" s="131" t="str">
        <f>IF(SUM('B2.1'!$Z268:$AI268)=10,'B2.1'!L268,"")</f>
        <v/>
      </c>
    </row>
    <row r="255" spans="1:13" x14ac:dyDescent="0.25">
      <c r="A255" t="str">
        <f>IF(SUM('B2.1'!Z269:AI269)=10,'Angaben KH-Standort'!$D$27,"")</f>
        <v/>
      </c>
      <c r="B255" t="str">
        <f>IF(SUM('B2.1'!Z269:AI269)=10,'Angaben KH-Standort'!$D$26,"")</f>
        <v/>
      </c>
      <c r="C255" t="str">
        <f>IF(SUM('B2.1'!Z269:AI269)=10,'Angaben KH-Standort'!$D$13,"")</f>
        <v/>
      </c>
      <c r="D255" t="str">
        <f>IF(SUM('B2.1'!$Z269:$AI269)=10,'B2.1'!C269,"")</f>
        <v/>
      </c>
      <c r="E255" t="str">
        <f>IF(SUM('B2.1'!$Z269:$AI269)=10,'B2.1'!D269,"")</f>
        <v/>
      </c>
      <c r="F255" t="str">
        <f>IF(SUM('B2.1'!$Z269:$AI269)=10,'B2.1'!E269,"")</f>
        <v/>
      </c>
      <c r="G255" t="str">
        <f>IF(SUM('B2.1'!$Z269:$AI269)=10,'B2.1'!F269,"")</f>
        <v/>
      </c>
      <c r="H255" t="str">
        <f>IF(SUM('B2.1'!$Z269:$AI269)=10,'B2.1'!G269,"")</f>
        <v/>
      </c>
      <c r="I255" t="str">
        <f>IF(SUM('B2.1'!$Z269:$AI269)=10,'B2.1'!H269,"")</f>
        <v/>
      </c>
      <c r="J255" t="str">
        <f>IF(SUM('B2.1'!$Z269:$AI269)=10,'B2.1'!I269,"")</f>
        <v/>
      </c>
      <c r="K255" t="str">
        <f>IF(SUM('B2.1'!$Z269:$AI269)=10,'B2.1'!J269,"")</f>
        <v/>
      </c>
      <c r="L255" t="str">
        <f>IF(SUM('B2.1'!$Z269:$AI269)=10,'B2.1'!K269,"")</f>
        <v/>
      </c>
      <c r="M255" s="131" t="str">
        <f>IF(SUM('B2.1'!$Z269:$AI269)=10,'B2.1'!L269,"")</f>
        <v/>
      </c>
    </row>
    <row r="256" spans="1:13" x14ac:dyDescent="0.25">
      <c r="A256" t="str">
        <f>IF(SUM('B2.1'!Z270:AI270)=10,'Angaben KH-Standort'!$D$27,"")</f>
        <v/>
      </c>
      <c r="B256" t="str">
        <f>IF(SUM('B2.1'!Z270:AI270)=10,'Angaben KH-Standort'!$D$26,"")</f>
        <v/>
      </c>
      <c r="C256" t="str">
        <f>IF(SUM('B2.1'!Z270:AI270)=10,'Angaben KH-Standort'!$D$13,"")</f>
        <v/>
      </c>
      <c r="D256" t="str">
        <f>IF(SUM('B2.1'!$Z270:$AI270)=10,'B2.1'!C270,"")</f>
        <v/>
      </c>
      <c r="E256" t="str">
        <f>IF(SUM('B2.1'!$Z270:$AI270)=10,'B2.1'!D270,"")</f>
        <v/>
      </c>
      <c r="F256" t="str">
        <f>IF(SUM('B2.1'!$Z270:$AI270)=10,'B2.1'!E270,"")</f>
        <v/>
      </c>
      <c r="G256" t="str">
        <f>IF(SUM('B2.1'!$Z270:$AI270)=10,'B2.1'!F270,"")</f>
        <v/>
      </c>
      <c r="H256" t="str">
        <f>IF(SUM('B2.1'!$Z270:$AI270)=10,'B2.1'!G270,"")</f>
        <v/>
      </c>
      <c r="I256" t="str">
        <f>IF(SUM('B2.1'!$Z270:$AI270)=10,'B2.1'!H270,"")</f>
        <v/>
      </c>
      <c r="J256" t="str">
        <f>IF(SUM('B2.1'!$Z270:$AI270)=10,'B2.1'!I270,"")</f>
        <v/>
      </c>
      <c r="K256" t="str">
        <f>IF(SUM('B2.1'!$Z270:$AI270)=10,'B2.1'!J270,"")</f>
        <v/>
      </c>
      <c r="L256" t="str">
        <f>IF(SUM('B2.1'!$Z270:$AI270)=10,'B2.1'!K270,"")</f>
        <v/>
      </c>
      <c r="M256" s="131" t="str">
        <f>IF(SUM('B2.1'!$Z270:$AI270)=10,'B2.1'!L270,"")</f>
        <v/>
      </c>
    </row>
    <row r="257" spans="1:13" x14ac:dyDescent="0.25">
      <c r="A257" t="str">
        <f>IF(SUM('B2.1'!Z271:AI271)=10,'Angaben KH-Standort'!$D$27,"")</f>
        <v/>
      </c>
      <c r="B257" t="str">
        <f>IF(SUM('B2.1'!Z271:AI271)=10,'Angaben KH-Standort'!$D$26,"")</f>
        <v/>
      </c>
      <c r="C257" t="str">
        <f>IF(SUM('B2.1'!Z271:AI271)=10,'Angaben KH-Standort'!$D$13,"")</f>
        <v/>
      </c>
      <c r="D257" t="str">
        <f>IF(SUM('B2.1'!$Z271:$AI271)=10,'B2.1'!C271,"")</f>
        <v/>
      </c>
      <c r="E257" t="str">
        <f>IF(SUM('B2.1'!$Z271:$AI271)=10,'B2.1'!D271,"")</f>
        <v/>
      </c>
      <c r="F257" t="str">
        <f>IF(SUM('B2.1'!$Z271:$AI271)=10,'B2.1'!E271,"")</f>
        <v/>
      </c>
      <c r="G257" t="str">
        <f>IF(SUM('B2.1'!$Z271:$AI271)=10,'B2.1'!F271,"")</f>
        <v/>
      </c>
      <c r="H257" t="str">
        <f>IF(SUM('B2.1'!$Z271:$AI271)=10,'B2.1'!G271,"")</f>
        <v/>
      </c>
      <c r="I257" t="str">
        <f>IF(SUM('B2.1'!$Z271:$AI271)=10,'B2.1'!H271,"")</f>
        <v/>
      </c>
      <c r="J257" t="str">
        <f>IF(SUM('B2.1'!$Z271:$AI271)=10,'B2.1'!I271,"")</f>
        <v/>
      </c>
      <c r="K257" t="str">
        <f>IF(SUM('B2.1'!$Z271:$AI271)=10,'B2.1'!J271,"")</f>
        <v/>
      </c>
      <c r="L257" t="str">
        <f>IF(SUM('B2.1'!$Z271:$AI271)=10,'B2.1'!K271,"")</f>
        <v/>
      </c>
      <c r="M257" s="131" t="str">
        <f>IF(SUM('B2.1'!$Z271:$AI271)=10,'B2.1'!L271,"")</f>
        <v/>
      </c>
    </row>
    <row r="258" spans="1:13" x14ac:dyDescent="0.25">
      <c r="A258" t="str">
        <f>IF(SUM('B2.1'!Z272:AI272)=10,'Angaben KH-Standort'!$D$27,"")</f>
        <v/>
      </c>
      <c r="B258" t="str">
        <f>IF(SUM('B2.1'!Z272:AI272)=10,'Angaben KH-Standort'!$D$26,"")</f>
        <v/>
      </c>
      <c r="C258" t="str">
        <f>IF(SUM('B2.1'!Z272:AI272)=10,'Angaben KH-Standort'!$D$13,"")</f>
        <v/>
      </c>
      <c r="D258" t="str">
        <f>IF(SUM('B2.1'!$Z272:$AI272)=10,'B2.1'!C272,"")</f>
        <v/>
      </c>
      <c r="E258" t="str">
        <f>IF(SUM('B2.1'!$Z272:$AI272)=10,'B2.1'!D272,"")</f>
        <v/>
      </c>
      <c r="F258" t="str">
        <f>IF(SUM('B2.1'!$Z272:$AI272)=10,'B2.1'!E272,"")</f>
        <v/>
      </c>
      <c r="G258" t="str">
        <f>IF(SUM('B2.1'!$Z272:$AI272)=10,'B2.1'!F272,"")</f>
        <v/>
      </c>
      <c r="H258" t="str">
        <f>IF(SUM('B2.1'!$Z272:$AI272)=10,'B2.1'!G272,"")</f>
        <v/>
      </c>
      <c r="I258" t="str">
        <f>IF(SUM('B2.1'!$Z272:$AI272)=10,'B2.1'!H272,"")</f>
        <v/>
      </c>
      <c r="J258" t="str">
        <f>IF(SUM('B2.1'!$Z272:$AI272)=10,'B2.1'!I272,"")</f>
        <v/>
      </c>
      <c r="K258" t="str">
        <f>IF(SUM('B2.1'!$Z272:$AI272)=10,'B2.1'!J272,"")</f>
        <v/>
      </c>
      <c r="L258" t="str">
        <f>IF(SUM('B2.1'!$Z272:$AI272)=10,'B2.1'!K272,"")</f>
        <v/>
      </c>
      <c r="M258" s="131" t="str">
        <f>IF(SUM('B2.1'!$Z272:$AI272)=10,'B2.1'!L272,"")</f>
        <v/>
      </c>
    </row>
    <row r="259" spans="1:13" x14ac:dyDescent="0.25">
      <c r="A259" t="str">
        <f>IF(SUM('B2.1'!Z273:AI273)=10,'Angaben KH-Standort'!$D$27,"")</f>
        <v/>
      </c>
      <c r="B259" t="str">
        <f>IF(SUM('B2.1'!Z273:AI273)=10,'Angaben KH-Standort'!$D$26,"")</f>
        <v/>
      </c>
      <c r="C259" t="str">
        <f>IF(SUM('B2.1'!Z273:AI273)=10,'Angaben KH-Standort'!$D$13,"")</f>
        <v/>
      </c>
      <c r="D259" t="str">
        <f>IF(SUM('B2.1'!$Z273:$AI273)=10,'B2.1'!C273,"")</f>
        <v/>
      </c>
      <c r="E259" t="str">
        <f>IF(SUM('B2.1'!$Z273:$AI273)=10,'B2.1'!D273,"")</f>
        <v/>
      </c>
      <c r="F259" t="str">
        <f>IF(SUM('B2.1'!$Z273:$AI273)=10,'B2.1'!E273,"")</f>
        <v/>
      </c>
      <c r="G259" t="str">
        <f>IF(SUM('B2.1'!$Z273:$AI273)=10,'B2.1'!F273,"")</f>
        <v/>
      </c>
      <c r="H259" t="str">
        <f>IF(SUM('B2.1'!$Z273:$AI273)=10,'B2.1'!G273,"")</f>
        <v/>
      </c>
      <c r="I259" t="str">
        <f>IF(SUM('B2.1'!$Z273:$AI273)=10,'B2.1'!H273,"")</f>
        <v/>
      </c>
      <c r="J259" t="str">
        <f>IF(SUM('B2.1'!$Z273:$AI273)=10,'B2.1'!I273,"")</f>
        <v/>
      </c>
      <c r="K259" t="str">
        <f>IF(SUM('B2.1'!$Z273:$AI273)=10,'B2.1'!J273,"")</f>
        <v/>
      </c>
      <c r="L259" t="str">
        <f>IF(SUM('B2.1'!$Z273:$AI273)=10,'B2.1'!K273,"")</f>
        <v/>
      </c>
      <c r="M259" s="131" t="str">
        <f>IF(SUM('B2.1'!$Z273:$AI273)=10,'B2.1'!L273,"")</f>
        <v/>
      </c>
    </row>
    <row r="260" spans="1:13" x14ac:dyDescent="0.25">
      <c r="A260" t="str">
        <f>IF(SUM('B2.1'!Z274:AI274)=10,'Angaben KH-Standort'!$D$27,"")</f>
        <v/>
      </c>
      <c r="B260" t="str">
        <f>IF(SUM('B2.1'!Z274:AI274)=10,'Angaben KH-Standort'!$D$26,"")</f>
        <v/>
      </c>
      <c r="C260" t="str">
        <f>IF(SUM('B2.1'!Z274:AI274)=10,'Angaben KH-Standort'!$D$13,"")</f>
        <v/>
      </c>
      <c r="D260" t="str">
        <f>IF(SUM('B2.1'!$Z274:$AI274)=10,'B2.1'!C274,"")</f>
        <v/>
      </c>
      <c r="E260" t="str">
        <f>IF(SUM('B2.1'!$Z274:$AI274)=10,'B2.1'!D274,"")</f>
        <v/>
      </c>
      <c r="F260" t="str">
        <f>IF(SUM('B2.1'!$Z274:$AI274)=10,'B2.1'!E274,"")</f>
        <v/>
      </c>
      <c r="G260" t="str">
        <f>IF(SUM('B2.1'!$Z274:$AI274)=10,'B2.1'!F274,"")</f>
        <v/>
      </c>
      <c r="H260" t="str">
        <f>IF(SUM('B2.1'!$Z274:$AI274)=10,'B2.1'!G274,"")</f>
        <v/>
      </c>
      <c r="I260" t="str">
        <f>IF(SUM('B2.1'!$Z274:$AI274)=10,'B2.1'!H274,"")</f>
        <v/>
      </c>
      <c r="J260" t="str">
        <f>IF(SUM('B2.1'!$Z274:$AI274)=10,'B2.1'!I274,"")</f>
        <v/>
      </c>
      <c r="K260" t="str">
        <f>IF(SUM('B2.1'!$Z274:$AI274)=10,'B2.1'!J274,"")</f>
        <v/>
      </c>
      <c r="L260" t="str">
        <f>IF(SUM('B2.1'!$Z274:$AI274)=10,'B2.1'!K274,"")</f>
        <v/>
      </c>
      <c r="M260" s="131" t="str">
        <f>IF(SUM('B2.1'!$Z274:$AI274)=10,'B2.1'!L274,"")</f>
        <v/>
      </c>
    </row>
    <row r="261" spans="1:13" x14ac:dyDescent="0.25">
      <c r="A261" t="str">
        <f>IF(SUM('B2.1'!Z275:AI275)=10,'Angaben KH-Standort'!$D$27,"")</f>
        <v/>
      </c>
      <c r="B261" t="str">
        <f>IF(SUM('B2.1'!Z275:AI275)=10,'Angaben KH-Standort'!$D$26,"")</f>
        <v/>
      </c>
      <c r="C261" t="str">
        <f>IF(SUM('B2.1'!Z275:AI275)=10,'Angaben KH-Standort'!$D$13,"")</f>
        <v/>
      </c>
      <c r="D261" t="str">
        <f>IF(SUM('B2.1'!$Z275:$AI275)=10,'B2.1'!C275,"")</f>
        <v/>
      </c>
      <c r="E261" t="str">
        <f>IF(SUM('B2.1'!$Z275:$AI275)=10,'B2.1'!D275,"")</f>
        <v/>
      </c>
      <c r="F261" t="str">
        <f>IF(SUM('B2.1'!$Z275:$AI275)=10,'B2.1'!E275,"")</f>
        <v/>
      </c>
      <c r="G261" t="str">
        <f>IF(SUM('B2.1'!$Z275:$AI275)=10,'B2.1'!F275,"")</f>
        <v/>
      </c>
      <c r="H261" t="str">
        <f>IF(SUM('B2.1'!$Z275:$AI275)=10,'B2.1'!G275,"")</f>
        <v/>
      </c>
      <c r="I261" t="str">
        <f>IF(SUM('B2.1'!$Z275:$AI275)=10,'B2.1'!H275,"")</f>
        <v/>
      </c>
      <c r="J261" t="str">
        <f>IF(SUM('B2.1'!$Z275:$AI275)=10,'B2.1'!I275,"")</f>
        <v/>
      </c>
      <c r="K261" t="str">
        <f>IF(SUM('B2.1'!$Z275:$AI275)=10,'B2.1'!J275,"")</f>
        <v/>
      </c>
      <c r="L261" t="str">
        <f>IF(SUM('B2.1'!$Z275:$AI275)=10,'B2.1'!K275,"")</f>
        <v/>
      </c>
      <c r="M261" s="131" t="str">
        <f>IF(SUM('B2.1'!$Z275:$AI275)=10,'B2.1'!L275,"")</f>
        <v/>
      </c>
    </row>
    <row r="262" spans="1:13" x14ac:dyDescent="0.25">
      <c r="A262" t="str">
        <f>IF(SUM('B2.1'!Z276:AI276)=10,'Angaben KH-Standort'!$D$27,"")</f>
        <v/>
      </c>
      <c r="B262" t="str">
        <f>IF(SUM('B2.1'!Z276:AI276)=10,'Angaben KH-Standort'!$D$26,"")</f>
        <v/>
      </c>
      <c r="C262" t="str">
        <f>IF(SUM('B2.1'!Z276:AI276)=10,'Angaben KH-Standort'!$D$13,"")</f>
        <v/>
      </c>
      <c r="D262" t="str">
        <f>IF(SUM('B2.1'!$Z276:$AI276)=10,'B2.1'!C276,"")</f>
        <v/>
      </c>
      <c r="E262" t="str">
        <f>IF(SUM('B2.1'!$Z276:$AI276)=10,'B2.1'!D276,"")</f>
        <v/>
      </c>
      <c r="F262" t="str">
        <f>IF(SUM('B2.1'!$Z276:$AI276)=10,'B2.1'!E276,"")</f>
        <v/>
      </c>
      <c r="G262" t="str">
        <f>IF(SUM('B2.1'!$Z276:$AI276)=10,'B2.1'!F276,"")</f>
        <v/>
      </c>
      <c r="H262" t="str">
        <f>IF(SUM('B2.1'!$Z276:$AI276)=10,'B2.1'!G276,"")</f>
        <v/>
      </c>
      <c r="I262" t="str">
        <f>IF(SUM('B2.1'!$Z276:$AI276)=10,'B2.1'!H276,"")</f>
        <v/>
      </c>
      <c r="J262" t="str">
        <f>IF(SUM('B2.1'!$Z276:$AI276)=10,'B2.1'!I276,"")</f>
        <v/>
      </c>
      <c r="K262" t="str">
        <f>IF(SUM('B2.1'!$Z276:$AI276)=10,'B2.1'!J276,"")</f>
        <v/>
      </c>
      <c r="L262" t="str">
        <f>IF(SUM('B2.1'!$Z276:$AI276)=10,'B2.1'!K276,"")</f>
        <v/>
      </c>
      <c r="M262" s="131" t="str">
        <f>IF(SUM('B2.1'!$Z276:$AI276)=10,'B2.1'!L276,"")</f>
        <v/>
      </c>
    </row>
    <row r="263" spans="1:13" x14ac:dyDescent="0.25">
      <c r="A263" t="str">
        <f>IF(SUM('B2.1'!Z277:AI277)=10,'Angaben KH-Standort'!$D$27,"")</f>
        <v/>
      </c>
      <c r="B263" t="str">
        <f>IF(SUM('B2.1'!Z277:AI277)=10,'Angaben KH-Standort'!$D$26,"")</f>
        <v/>
      </c>
      <c r="C263" t="str">
        <f>IF(SUM('B2.1'!Z277:AI277)=10,'Angaben KH-Standort'!$D$13,"")</f>
        <v/>
      </c>
      <c r="D263" t="str">
        <f>IF(SUM('B2.1'!$Z277:$AI277)=10,'B2.1'!C277,"")</f>
        <v/>
      </c>
      <c r="E263" t="str">
        <f>IF(SUM('B2.1'!$Z277:$AI277)=10,'B2.1'!D277,"")</f>
        <v/>
      </c>
      <c r="F263" t="str">
        <f>IF(SUM('B2.1'!$Z277:$AI277)=10,'B2.1'!E277,"")</f>
        <v/>
      </c>
      <c r="G263" t="str">
        <f>IF(SUM('B2.1'!$Z277:$AI277)=10,'B2.1'!F277,"")</f>
        <v/>
      </c>
      <c r="H263" t="str">
        <f>IF(SUM('B2.1'!$Z277:$AI277)=10,'B2.1'!G277,"")</f>
        <v/>
      </c>
      <c r="I263" t="str">
        <f>IF(SUM('B2.1'!$Z277:$AI277)=10,'B2.1'!H277,"")</f>
        <v/>
      </c>
      <c r="J263" t="str">
        <f>IF(SUM('B2.1'!$Z277:$AI277)=10,'B2.1'!I277,"")</f>
        <v/>
      </c>
      <c r="K263" t="str">
        <f>IF(SUM('B2.1'!$Z277:$AI277)=10,'B2.1'!J277,"")</f>
        <v/>
      </c>
      <c r="L263" t="str">
        <f>IF(SUM('B2.1'!$Z277:$AI277)=10,'B2.1'!K277,"")</f>
        <v/>
      </c>
      <c r="M263" s="131" t="str">
        <f>IF(SUM('B2.1'!$Z277:$AI277)=10,'B2.1'!L277,"")</f>
        <v/>
      </c>
    </row>
    <row r="264" spans="1:13" x14ac:dyDescent="0.25">
      <c r="A264" t="str">
        <f>IF(SUM('B2.1'!Z278:AI278)=10,'Angaben KH-Standort'!$D$27,"")</f>
        <v/>
      </c>
      <c r="B264" t="str">
        <f>IF(SUM('B2.1'!Z278:AI278)=10,'Angaben KH-Standort'!$D$26,"")</f>
        <v/>
      </c>
      <c r="C264" t="str">
        <f>IF(SUM('B2.1'!Z278:AI278)=10,'Angaben KH-Standort'!$D$13,"")</f>
        <v/>
      </c>
      <c r="D264" t="str">
        <f>IF(SUM('B2.1'!$Z278:$AI278)=10,'B2.1'!C278,"")</f>
        <v/>
      </c>
      <c r="E264" t="str">
        <f>IF(SUM('B2.1'!$Z278:$AI278)=10,'B2.1'!D278,"")</f>
        <v/>
      </c>
      <c r="F264" t="str">
        <f>IF(SUM('B2.1'!$Z278:$AI278)=10,'B2.1'!E278,"")</f>
        <v/>
      </c>
      <c r="G264" t="str">
        <f>IF(SUM('B2.1'!$Z278:$AI278)=10,'B2.1'!F278,"")</f>
        <v/>
      </c>
      <c r="H264" t="str">
        <f>IF(SUM('B2.1'!$Z278:$AI278)=10,'B2.1'!G278,"")</f>
        <v/>
      </c>
      <c r="I264" t="str">
        <f>IF(SUM('B2.1'!$Z278:$AI278)=10,'B2.1'!H278,"")</f>
        <v/>
      </c>
      <c r="J264" t="str">
        <f>IF(SUM('B2.1'!$Z278:$AI278)=10,'B2.1'!I278,"")</f>
        <v/>
      </c>
      <c r="K264" t="str">
        <f>IF(SUM('B2.1'!$Z278:$AI278)=10,'B2.1'!J278,"")</f>
        <v/>
      </c>
      <c r="L264" t="str">
        <f>IF(SUM('B2.1'!$Z278:$AI278)=10,'B2.1'!K278,"")</f>
        <v/>
      </c>
      <c r="M264" s="131" t="str">
        <f>IF(SUM('B2.1'!$Z278:$AI278)=10,'B2.1'!L278,"")</f>
        <v/>
      </c>
    </row>
    <row r="265" spans="1:13" x14ac:dyDescent="0.25">
      <c r="A265" t="str">
        <f>IF(SUM('B2.1'!Z279:AI279)=10,'Angaben KH-Standort'!$D$27,"")</f>
        <v/>
      </c>
      <c r="B265" t="str">
        <f>IF(SUM('B2.1'!Z279:AI279)=10,'Angaben KH-Standort'!$D$26,"")</f>
        <v/>
      </c>
      <c r="C265" t="str">
        <f>IF(SUM('B2.1'!Z279:AI279)=10,'Angaben KH-Standort'!$D$13,"")</f>
        <v/>
      </c>
      <c r="D265" t="str">
        <f>IF(SUM('B2.1'!$Z279:$AI279)=10,'B2.1'!C279,"")</f>
        <v/>
      </c>
      <c r="E265" t="str">
        <f>IF(SUM('B2.1'!$Z279:$AI279)=10,'B2.1'!D279,"")</f>
        <v/>
      </c>
      <c r="F265" t="str">
        <f>IF(SUM('B2.1'!$Z279:$AI279)=10,'B2.1'!E279,"")</f>
        <v/>
      </c>
      <c r="G265" t="str">
        <f>IF(SUM('B2.1'!$Z279:$AI279)=10,'B2.1'!F279,"")</f>
        <v/>
      </c>
      <c r="H265" t="str">
        <f>IF(SUM('B2.1'!$Z279:$AI279)=10,'B2.1'!G279,"")</f>
        <v/>
      </c>
      <c r="I265" t="str">
        <f>IF(SUM('B2.1'!$Z279:$AI279)=10,'B2.1'!H279,"")</f>
        <v/>
      </c>
      <c r="J265" t="str">
        <f>IF(SUM('B2.1'!$Z279:$AI279)=10,'B2.1'!I279,"")</f>
        <v/>
      </c>
      <c r="K265" t="str">
        <f>IF(SUM('B2.1'!$Z279:$AI279)=10,'B2.1'!J279,"")</f>
        <v/>
      </c>
      <c r="L265" t="str">
        <f>IF(SUM('B2.1'!$Z279:$AI279)=10,'B2.1'!K279,"")</f>
        <v/>
      </c>
      <c r="M265" s="131" t="str">
        <f>IF(SUM('B2.1'!$Z279:$AI279)=10,'B2.1'!L279,"")</f>
        <v/>
      </c>
    </row>
    <row r="266" spans="1:13" x14ac:dyDescent="0.25">
      <c r="A266" t="str">
        <f>IF(SUM('B2.1'!Z280:AI280)=10,'Angaben KH-Standort'!$D$27,"")</f>
        <v/>
      </c>
      <c r="B266" t="str">
        <f>IF(SUM('B2.1'!Z280:AI280)=10,'Angaben KH-Standort'!$D$26,"")</f>
        <v/>
      </c>
      <c r="C266" t="str">
        <f>IF(SUM('B2.1'!Z280:AI280)=10,'Angaben KH-Standort'!$D$13,"")</f>
        <v/>
      </c>
      <c r="D266" t="str">
        <f>IF(SUM('B2.1'!$Z280:$AI280)=10,'B2.1'!C280,"")</f>
        <v/>
      </c>
      <c r="E266" t="str">
        <f>IF(SUM('B2.1'!$Z280:$AI280)=10,'B2.1'!D280,"")</f>
        <v/>
      </c>
      <c r="F266" t="str">
        <f>IF(SUM('B2.1'!$Z280:$AI280)=10,'B2.1'!E280,"")</f>
        <v/>
      </c>
      <c r="G266" t="str">
        <f>IF(SUM('B2.1'!$Z280:$AI280)=10,'B2.1'!F280,"")</f>
        <v/>
      </c>
      <c r="H266" t="str">
        <f>IF(SUM('B2.1'!$Z280:$AI280)=10,'B2.1'!G280,"")</f>
        <v/>
      </c>
      <c r="I266" t="str">
        <f>IF(SUM('B2.1'!$Z280:$AI280)=10,'B2.1'!H280,"")</f>
        <v/>
      </c>
      <c r="J266" t="str">
        <f>IF(SUM('B2.1'!$Z280:$AI280)=10,'B2.1'!I280,"")</f>
        <v/>
      </c>
      <c r="K266" t="str">
        <f>IF(SUM('B2.1'!$Z280:$AI280)=10,'B2.1'!J280,"")</f>
        <v/>
      </c>
      <c r="L266" t="str">
        <f>IF(SUM('B2.1'!$Z280:$AI280)=10,'B2.1'!K280,"")</f>
        <v/>
      </c>
      <c r="M266" s="131" t="str">
        <f>IF(SUM('B2.1'!$Z280:$AI280)=10,'B2.1'!L280,"")</f>
        <v/>
      </c>
    </row>
    <row r="267" spans="1:13" x14ac:dyDescent="0.25">
      <c r="A267" t="str">
        <f>IF(SUM('B2.1'!Z281:AI281)=10,'Angaben KH-Standort'!$D$27,"")</f>
        <v/>
      </c>
      <c r="B267" t="str">
        <f>IF(SUM('B2.1'!Z281:AI281)=10,'Angaben KH-Standort'!$D$26,"")</f>
        <v/>
      </c>
      <c r="C267" t="str">
        <f>IF(SUM('B2.1'!Z281:AI281)=10,'Angaben KH-Standort'!$D$13,"")</f>
        <v/>
      </c>
      <c r="D267" t="str">
        <f>IF(SUM('B2.1'!$Z281:$AI281)=10,'B2.1'!C281,"")</f>
        <v/>
      </c>
      <c r="E267" t="str">
        <f>IF(SUM('B2.1'!$Z281:$AI281)=10,'B2.1'!D281,"")</f>
        <v/>
      </c>
      <c r="F267" t="str">
        <f>IF(SUM('B2.1'!$Z281:$AI281)=10,'B2.1'!E281,"")</f>
        <v/>
      </c>
      <c r="G267" t="str">
        <f>IF(SUM('B2.1'!$Z281:$AI281)=10,'B2.1'!F281,"")</f>
        <v/>
      </c>
      <c r="H267" t="str">
        <f>IF(SUM('B2.1'!$Z281:$AI281)=10,'B2.1'!G281,"")</f>
        <v/>
      </c>
      <c r="I267" t="str">
        <f>IF(SUM('B2.1'!$Z281:$AI281)=10,'B2.1'!H281,"")</f>
        <v/>
      </c>
      <c r="J267" t="str">
        <f>IF(SUM('B2.1'!$Z281:$AI281)=10,'B2.1'!I281,"")</f>
        <v/>
      </c>
      <c r="K267" t="str">
        <f>IF(SUM('B2.1'!$Z281:$AI281)=10,'B2.1'!J281,"")</f>
        <v/>
      </c>
      <c r="L267" t="str">
        <f>IF(SUM('B2.1'!$Z281:$AI281)=10,'B2.1'!K281,"")</f>
        <v/>
      </c>
      <c r="M267" s="131" t="str">
        <f>IF(SUM('B2.1'!$Z281:$AI281)=10,'B2.1'!L281,"")</f>
        <v/>
      </c>
    </row>
    <row r="268" spans="1:13" x14ac:dyDescent="0.25">
      <c r="A268" t="str">
        <f>IF(SUM('B2.1'!Z282:AI282)=10,'Angaben KH-Standort'!$D$27,"")</f>
        <v/>
      </c>
      <c r="B268" t="str">
        <f>IF(SUM('B2.1'!Z282:AI282)=10,'Angaben KH-Standort'!$D$26,"")</f>
        <v/>
      </c>
      <c r="C268" t="str">
        <f>IF(SUM('B2.1'!Z282:AI282)=10,'Angaben KH-Standort'!$D$13,"")</f>
        <v/>
      </c>
      <c r="D268" t="str">
        <f>IF(SUM('B2.1'!$Z282:$AI282)=10,'B2.1'!C282,"")</f>
        <v/>
      </c>
      <c r="E268" t="str">
        <f>IF(SUM('B2.1'!$Z282:$AI282)=10,'B2.1'!D282,"")</f>
        <v/>
      </c>
      <c r="F268" t="str">
        <f>IF(SUM('B2.1'!$Z282:$AI282)=10,'B2.1'!E282,"")</f>
        <v/>
      </c>
      <c r="G268" t="str">
        <f>IF(SUM('B2.1'!$Z282:$AI282)=10,'B2.1'!F282,"")</f>
        <v/>
      </c>
      <c r="H268" t="str">
        <f>IF(SUM('B2.1'!$Z282:$AI282)=10,'B2.1'!G282,"")</f>
        <v/>
      </c>
      <c r="I268" t="str">
        <f>IF(SUM('B2.1'!$Z282:$AI282)=10,'B2.1'!H282,"")</f>
        <v/>
      </c>
      <c r="J268" t="str">
        <f>IF(SUM('B2.1'!$Z282:$AI282)=10,'B2.1'!I282,"")</f>
        <v/>
      </c>
      <c r="K268" t="str">
        <f>IF(SUM('B2.1'!$Z282:$AI282)=10,'B2.1'!J282,"")</f>
        <v/>
      </c>
      <c r="L268" t="str">
        <f>IF(SUM('B2.1'!$Z282:$AI282)=10,'B2.1'!K282,"")</f>
        <v/>
      </c>
      <c r="M268" s="131" t="str">
        <f>IF(SUM('B2.1'!$Z282:$AI282)=10,'B2.1'!L282,"")</f>
        <v/>
      </c>
    </row>
    <row r="269" spans="1:13" x14ac:dyDescent="0.25">
      <c r="A269" t="str">
        <f>IF(SUM('B2.1'!Z283:AI283)=10,'Angaben KH-Standort'!$D$27,"")</f>
        <v/>
      </c>
      <c r="B269" t="str">
        <f>IF(SUM('B2.1'!Z283:AI283)=10,'Angaben KH-Standort'!$D$26,"")</f>
        <v/>
      </c>
      <c r="C269" t="str">
        <f>IF(SUM('B2.1'!Z283:AI283)=10,'Angaben KH-Standort'!$D$13,"")</f>
        <v/>
      </c>
      <c r="D269" t="str">
        <f>IF(SUM('B2.1'!$Z283:$AI283)=10,'B2.1'!C283,"")</f>
        <v/>
      </c>
      <c r="E269" t="str">
        <f>IF(SUM('B2.1'!$Z283:$AI283)=10,'B2.1'!D283,"")</f>
        <v/>
      </c>
      <c r="F269" t="str">
        <f>IF(SUM('B2.1'!$Z283:$AI283)=10,'B2.1'!E283,"")</f>
        <v/>
      </c>
      <c r="G269" t="str">
        <f>IF(SUM('B2.1'!$Z283:$AI283)=10,'B2.1'!F283,"")</f>
        <v/>
      </c>
      <c r="H269" t="str">
        <f>IF(SUM('B2.1'!$Z283:$AI283)=10,'B2.1'!G283,"")</f>
        <v/>
      </c>
      <c r="I269" t="str">
        <f>IF(SUM('B2.1'!$Z283:$AI283)=10,'B2.1'!H283,"")</f>
        <v/>
      </c>
      <c r="J269" t="str">
        <f>IF(SUM('B2.1'!$Z283:$AI283)=10,'B2.1'!I283,"")</f>
        <v/>
      </c>
      <c r="K269" t="str">
        <f>IF(SUM('B2.1'!$Z283:$AI283)=10,'B2.1'!J283,"")</f>
        <v/>
      </c>
      <c r="L269" t="str">
        <f>IF(SUM('B2.1'!$Z283:$AI283)=10,'B2.1'!K283,"")</f>
        <v/>
      </c>
      <c r="M269" s="131" t="str">
        <f>IF(SUM('B2.1'!$Z283:$AI283)=10,'B2.1'!L283,"")</f>
        <v/>
      </c>
    </row>
    <row r="270" spans="1:13" x14ac:dyDescent="0.25">
      <c r="A270" t="str">
        <f>IF(SUM('B2.1'!Z284:AI284)=10,'Angaben KH-Standort'!$D$27,"")</f>
        <v/>
      </c>
      <c r="B270" t="str">
        <f>IF(SUM('B2.1'!Z284:AI284)=10,'Angaben KH-Standort'!$D$26,"")</f>
        <v/>
      </c>
      <c r="C270" t="str">
        <f>IF(SUM('B2.1'!Z284:AI284)=10,'Angaben KH-Standort'!$D$13,"")</f>
        <v/>
      </c>
      <c r="D270" t="str">
        <f>IF(SUM('B2.1'!$Z284:$AI284)=10,'B2.1'!C284,"")</f>
        <v/>
      </c>
      <c r="E270" t="str">
        <f>IF(SUM('B2.1'!$Z284:$AI284)=10,'B2.1'!D284,"")</f>
        <v/>
      </c>
      <c r="F270" t="str">
        <f>IF(SUM('B2.1'!$Z284:$AI284)=10,'B2.1'!E284,"")</f>
        <v/>
      </c>
      <c r="G270" t="str">
        <f>IF(SUM('B2.1'!$Z284:$AI284)=10,'B2.1'!F284,"")</f>
        <v/>
      </c>
      <c r="H270" t="str">
        <f>IF(SUM('B2.1'!$Z284:$AI284)=10,'B2.1'!G284,"")</f>
        <v/>
      </c>
      <c r="I270" t="str">
        <f>IF(SUM('B2.1'!$Z284:$AI284)=10,'B2.1'!H284,"")</f>
        <v/>
      </c>
      <c r="J270" t="str">
        <f>IF(SUM('B2.1'!$Z284:$AI284)=10,'B2.1'!I284,"")</f>
        <v/>
      </c>
      <c r="K270" t="str">
        <f>IF(SUM('B2.1'!$Z284:$AI284)=10,'B2.1'!J284,"")</f>
        <v/>
      </c>
      <c r="L270" t="str">
        <f>IF(SUM('B2.1'!$Z284:$AI284)=10,'B2.1'!K284,"")</f>
        <v/>
      </c>
      <c r="M270" s="131" t="str">
        <f>IF(SUM('B2.1'!$Z284:$AI284)=10,'B2.1'!L284,"")</f>
        <v/>
      </c>
    </row>
    <row r="271" spans="1:13" x14ac:dyDescent="0.25">
      <c r="A271" t="str">
        <f>IF(SUM('B2.1'!Z285:AI285)=10,'Angaben KH-Standort'!$D$27,"")</f>
        <v/>
      </c>
      <c r="B271" t="str">
        <f>IF(SUM('B2.1'!Z285:AI285)=10,'Angaben KH-Standort'!$D$26,"")</f>
        <v/>
      </c>
      <c r="C271" t="str">
        <f>IF(SUM('B2.1'!Z285:AI285)=10,'Angaben KH-Standort'!$D$13,"")</f>
        <v/>
      </c>
      <c r="D271" t="str">
        <f>IF(SUM('B2.1'!$Z285:$AI285)=10,'B2.1'!C285,"")</f>
        <v/>
      </c>
      <c r="E271" t="str">
        <f>IF(SUM('B2.1'!$Z285:$AI285)=10,'B2.1'!D285,"")</f>
        <v/>
      </c>
      <c r="F271" t="str">
        <f>IF(SUM('B2.1'!$Z285:$AI285)=10,'B2.1'!E285,"")</f>
        <v/>
      </c>
      <c r="G271" t="str">
        <f>IF(SUM('B2.1'!$Z285:$AI285)=10,'B2.1'!F285,"")</f>
        <v/>
      </c>
      <c r="H271" t="str">
        <f>IF(SUM('B2.1'!$Z285:$AI285)=10,'B2.1'!G285,"")</f>
        <v/>
      </c>
      <c r="I271" t="str">
        <f>IF(SUM('B2.1'!$Z285:$AI285)=10,'B2.1'!H285,"")</f>
        <v/>
      </c>
      <c r="J271" t="str">
        <f>IF(SUM('B2.1'!$Z285:$AI285)=10,'B2.1'!I285,"")</f>
        <v/>
      </c>
      <c r="K271" t="str">
        <f>IF(SUM('B2.1'!$Z285:$AI285)=10,'B2.1'!J285,"")</f>
        <v/>
      </c>
      <c r="L271" t="str">
        <f>IF(SUM('B2.1'!$Z285:$AI285)=10,'B2.1'!K285,"")</f>
        <v/>
      </c>
      <c r="M271" s="131" t="str">
        <f>IF(SUM('B2.1'!$Z285:$AI285)=10,'B2.1'!L285,"")</f>
        <v/>
      </c>
    </row>
    <row r="272" spans="1:13" x14ac:dyDescent="0.25">
      <c r="A272" t="str">
        <f>IF(SUM('B2.1'!Z286:AI286)=10,'Angaben KH-Standort'!$D$27,"")</f>
        <v/>
      </c>
      <c r="B272" t="str">
        <f>IF(SUM('B2.1'!Z286:AI286)=10,'Angaben KH-Standort'!$D$26,"")</f>
        <v/>
      </c>
      <c r="C272" t="str">
        <f>IF(SUM('B2.1'!Z286:AI286)=10,'Angaben KH-Standort'!$D$13,"")</f>
        <v/>
      </c>
      <c r="D272" t="str">
        <f>IF(SUM('B2.1'!$Z286:$AI286)=10,'B2.1'!C286,"")</f>
        <v/>
      </c>
      <c r="E272" t="str">
        <f>IF(SUM('B2.1'!$Z286:$AI286)=10,'B2.1'!D286,"")</f>
        <v/>
      </c>
      <c r="F272" t="str">
        <f>IF(SUM('B2.1'!$Z286:$AI286)=10,'B2.1'!E286,"")</f>
        <v/>
      </c>
      <c r="G272" t="str">
        <f>IF(SUM('B2.1'!$Z286:$AI286)=10,'B2.1'!F286,"")</f>
        <v/>
      </c>
      <c r="H272" t="str">
        <f>IF(SUM('B2.1'!$Z286:$AI286)=10,'B2.1'!G286,"")</f>
        <v/>
      </c>
      <c r="I272" t="str">
        <f>IF(SUM('B2.1'!$Z286:$AI286)=10,'B2.1'!H286,"")</f>
        <v/>
      </c>
      <c r="J272" t="str">
        <f>IF(SUM('B2.1'!$Z286:$AI286)=10,'B2.1'!I286,"")</f>
        <v/>
      </c>
      <c r="K272" t="str">
        <f>IF(SUM('B2.1'!$Z286:$AI286)=10,'B2.1'!J286,"")</f>
        <v/>
      </c>
      <c r="L272" t="str">
        <f>IF(SUM('B2.1'!$Z286:$AI286)=10,'B2.1'!K286,"")</f>
        <v/>
      </c>
      <c r="M272" s="131" t="str">
        <f>IF(SUM('B2.1'!$Z286:$AI286)=10,'B2.1'!L286,"")</f>
        <v/>
      </c>
    </row>
    <row r="273" spans="1:13" x14ac:dyDescent="0.25">
      <c r="A273" t="str">
        <f>IF(SUM('B2.1'!Z287:AI287)=10,'Angaben KH-Standort'!$D$27,"")</f>
        <v/>
      </c>
      <c r="B273" t="str">
        <f>IF(SUM('B2.1'!Z287:AI287)=10,'Angaben KH-Standort'!$D$26,"")</f>
        <v/>
      </c>
      <c r="C273" t="str">
        <f>IF(SUM('B2.1'!Z287:AI287)=10,'Angaben KH-Standort'!$D$13,"")</f>
        <v/>
      </c>
      <c r="D273" t="str">
        <f>IF(SUM('B2.1'!$Z287:$AI287)=10,'B2.1'!C287,"")</f>
        <v/>
      </c>
      <c r="E273" t="str">
        <f>IF(SUM('B2.1'!$Z287:$AI287)=10,'B2.1'!D287,"")</f>
        <v/>
      </c>
      <c r="F273" t="str">
        <f>IF(SUM('B2.1'!$Z287:$AI287)=10,'B2.1'!E287,"")</f>
        <v/>
      </c>
      <c r="G273" t="str">
        <f>IF(SUM('B2.1'!$Z287:$AI287)=10,'B2.1'!F287,"")</f>
        <v/>
      </c>
      <c r="H273" t="str">
        <f>IF(SUM('B2.1'!$Z287:$AI287)=10,'B2.1'!G287,"")</f>
        <v/>
      </c>
      <c r="I273" t="str">
        <f>IF(SUM('B2.1'!$Z287:$AI287)=10,'B2.1'!H287,"")</f>
        <v/>
      </c>
      <c r="J273" t="str">
        <f>IF(SUM('B2.1'!$Z287:$AI287)=10,'B2.1'!I287,"")</f>
        <v/>
      </c>
      <c r="K273" t="str">
        <f>IF(SUM('B2.1'!$Z287:$AI287)=10,'B2.1'!J287,"")</f>
        <v/>
      </c>
      <c r="L273" t="str">
        <f>IF(SUM('B2.1'!$Z287:$AI287)=10,'B2.1'!K287,"")</f>
        <v/>
      </c>
      <c r="M273" s="131" t="str">
        <f>IF(SUM('B2.1'!$Z287:$AI287)=10,'B2.1'!L287,"")</f>
        <v/>
      </c>
    </row>
    <row r="274" spans="1:13" x14ac:dyDescent="0.25">
      <c r="A274" t="str">
        <f>IF(SUM('B2.1'!Z288:AI288)=10,'Angaben KH-Standort'!$D$27,"")</f>
        <v/>
      </c>
      <c r="B274" t="str">
        <f>IF(SUM('B2.1'!Z288:AI288)=10,'Angaben KH-Standort'!$D$26,"")</f>
        <v/>
      </c>
      <c r="C274" t="str">
        <f>IF(SUM('B2.1'!Z288:AI288)=10,'Angaben KH-Standort'!$D$13,"")</f>
        <v/>
      </c>
      <c r="D274" t="str">
        <f>IF(SUM('B2.1'!$Z288:$AI288)=10,'B2.1'!C288,"")</f>
        <v/>
      </c>
      <c r="E274" t="str">
        <f>IF(SUM('B2.1'!$Z288:$AI288)=10,'B2.1'!D288,"")</f>
        <v/>
      </c>
      <c r="F274" t="str">
        <f>IF(SUM('B2.1'!$Z288:$AI288)=10,'B2.1'!E288,"")</f>
        <v/>
      </c>
      <c r="G274" t="str">
        <f>IF(SUM('B2.1'!$Z288:$AI288)=10,'B2.1'!F288,"")</f>
        <v/>
      </c>
      <c r="H274" t="str">
        <f>IF(SUM('B2.1'!$Z288:$AI288)=10,'B2.1'!G288,"")</f>
        <v/>
      </c>
      <c r="I274" t="str">
        <f>IF(SUM('B2.1'!$Z288:$AI288)=10,'B2.1'!H288,"")</f>
        <v/>
      </c>
      <c r="J274" t="str">
        <f>IF(SUM('B2.1'!$Z288:$AI288)=10,'B2.1'!I288,"")</f>
        <v/>
      </c>
      <c r="K274" t="str">
        <f>IF(SUM('B2.1'!$Z288:$AI288)=10,'B2.1'!J288,"")</f>
        <v/>
      </c>
      <c r="L274" t="str">
        <f>IF(SUM('B2.1'!$Z288:$AI288)=10,'B2.1'!K288,"")</f>
        <v/>
      </c>
      <c r="M274" s="131" t="str">
        <f>IF(SUM('B2.1'!$Z288:$AI288)=10,'B2.1'!L288,"")</f>
        <v/>
      </c>
    </row>
    <row r="275" spans="1:13" x14ac:dyDescent="0.25">
      <c r="A275" t="str">
        <f>IF(SUM('B2.1'!Z289:AI289)=10,'Angaben KH-Standort'!$D$27,"")</f>
        <v/>
      </c>
      <c r="B275" t="str">
        <f>IF(SUM('B2.1'!Z289:AI289)=10,'Angaben KH-Standort'!$D$26,"")</f>
        <v/>
      </c>
      <c r="C275" t="str">
        <f>IF(SUM('B2.1'!Z289:AI289)=10,'Angaben KH-Standort'!$D$13,"")</f>
        <v/>
      </c>
      <c r="D275" t="str">
        <f>IF(SUM('B2.1'!$Z289:$AI289)=10,'B2.1'!C289,"")</f>
        <v/>
      </c>
      <c r="E275" t="str">
        <f>IF(SUM('B2.1'!$Z289:$AI289)=10,'B2.1'!D289,"")</f>
        <v/>
      </c>
      <c r="F275" t="str">
        <f>IF(SUM('B2.1'!$Z289:$AI289)=10,'B2.1'!E289,"")</f>
        <v/>
      </c>
      <c r="G275" t="str">
        <f>IF(SUM('B2.1'!$Z289:$AI289)=10,'B2.1'!F289,"")</f>
        <v/>
      </c>
      <c r="H275" t="str">
        <f>IF(SUM('B2.1'!$Z289:$AI289)=10,'B2.1'!G289,"")</f>
        <v/>
      </c>
      <c r="I275" t="str">
        <f>IF(SUM('B2.1'!$Z289:$AI289)=10,'B2.1'!H289,"")</f>
        <v/>
      </c>
      <c r="J275" t="str">
        <f>IF(SUM('B2.1'!$Z289:$AI289)=10,'B2.1'!I289,"")</f>
        <v/>
      </c>
      <c r="K275" t="str">
        <f>IF(SUM('B2.1'!$Z289:$AI289)=10,'B2.1'!J289,"")</f>
        <v/>
      </c>
      <c r="L275" t="str">
        <f>IF(SUM('B2.1'!$Z289:$AI289)=10,'B2.1'!K289,"")</f>
        <v/>
      </c>
      <c r="M275" s="131" t="str">
        <f>IF(SUM('B2.1'!$Z289:$AI289)=10,'B2.1'!L289,"")</f>
        <v/>
      </c>
    </row>
    <row r="276" spans="1:13" x14ac:dyDescent="0.25">
      <c r="A276" t="str">
        <f>IF(SUM('B2.1'!Z290:AI290)=10,'Angaben KH-Standort'!$D$27,"")</f>
        <v/>
      </c>
      <c r="B276" t="str">
        <f>IF(SUM('B2.1'!Z290:AI290)=10,'Angaben KH-Standort'!$D$26,"")</f>
        <v/>
      </c>
      <c r="C276" t="str">
        <f>IF(SUM('B2.1'!Z290:AI290)=10,'Angaben KH-Standort'!$D$13,"")</f>
        <v/>
      </c>
      <c r="D276" t="str">
        <f>IF(SUM('B2.1'!$Z290:$AI290)=10,'B2.1'!C290,"")</f>
        <v/>
      </c>
      <c r="E276" t="str">
        <f>IF(SUM('B2.1'!$Z290:$AI290)=10,'B2.1'!D290,"")</f>
        <v/>
      </c>
      <c r="F276" t="str">
        <f>IF(SUM('B2.1'!$Z290:$AI290)=10,'B2.1'!E290,"")</f>
        <v/>
      </c>
      <c r="G276" t="str">
        <f>IF(SUM('B2.1'!$Z290:$AI290)=10,'B2.1'!F290,"")</f>
        <v/>
      </c>
      <c r="H276" t="str">
        <f>IF(SUM('B2.1'!$Z290:$AI290)=10,'B2.1'!G290,"")</f>
        <v/>
      </c>
      <c r="I276" t="str">
        <f>IF(SUM('B2.1'!$Z290:$AI290)=10,'B2.1'!H290,"")</f>
        <v/>
      </c>
      <c r="J276" t="str">
        <f>IF(SUM('B2.1'!$Z290:$AI290)=10,'B2.1'!I290,"")</f>
        <v/>
      </c>
      <c r="K276" t="str">
        <f>IF(SUM('B2.1'!$Z290:$AI290)=10,'B2.1'!J290,"")</f>
        <v/>
      </c>
      <c r="L276" t="str">
        <f>IF(SUM('B2.1'!$Z290:$AI290)=10,'B2.1'!K290,"")</f>
        <v/>
      </c>
      <c r="M276" s="131" t="str">
        <f>IF(SUM('B2.1'!$Z290:$AI290)=10,'B2.1'!L290,"")</f>
        <v/>
      </c>
    </row>
    <row r="277" spans="1:13" x14ac:dyDescent="0.25">
      <c r="A277" t="str">
        <f>IF(SUM('B2.1'!Z291:AI291)=10,'Angaben KH-Standort'!$D$27,"")</f>
        <v/>
      </c>
      <c r="B277" t="str">
        <f>IF(SUM('B2.1'!Z291:AI291)=10,'Angaben KH-Standort'!$D$26,"")</f>
        <v/>
      </c>
      <c r="C277" t="str">
        <f>IF(SUM('B2.1'!Z291:AI291)=10,'Angaben KH-Standort'!$D$13,"")</f>
        <v/>
      </c>
      <c r="D277" t="str">
        <f>IF(SUM('B2.1'!$Z291:$AI291)=10,'B2.1'!C291,"")</f>
        <v/>
      </c>
      <c r="E277" t="str">
        <f>IF(SUM('B2.1'!$Z291:$AI291)=10,'B2.1'!D291,"")</f>
        <v/>
      </c>
      <c r="F277" t="str">
        <f>IF(SUM('B2.1'!$Z291:$AI291)=10,'B2.1'!E291,"")</f>
        <v/>
      </c>
      <c r="G277" t="str">
        <f>IF(SUM('B2.1'!$Z291:$AI291)=10,'B2.1'!F291,"")</f>
        <v/>
      </c>
      <c r="H277" t="str">
        <f>IF(SUM('B2.1'!$Z291:$AI291)=10,'B2.1'!G291,"")</f>
        <v/>
      </c>
      <c r="I277" t="str">
        <f>IF(SUM('B2.1'!$Z291:$AI291)=10,'B2.1'!H291,"")</f>
        <v/>
      </c>
      <c r="J277" t="str">
        <f>IF(SUM('B2.1'!$Z291:$AI291)=10,'B2.1'!I291,"")</f>
        <v/>
      </c>
      <c r="K277" t="str">
        <f>IF(SUM('B2.1'!$Z291:$AI291)=10,'B2.1'!J291,"")</f>
        <v/>
      </c>
      <c r="L277" t="str">
        <f>IF(SUM('B2.1'!$Z291:$AI291)=10,'B2.1'!K291,"")</f>
        <v/>
      </c>
      <c r="M277" s="131" t="str">
        <f>IF(SUM('B2.1'!$Z291:$AI291)=10,'B2.1'!L291,"")</f>
        <v/>
      </c>
    </row>
    <row r="278" spans="1:13" x14ac:dyDescent="0.25">
      <c r="A278" t="str">
        <f>IF(SUM('B2.1'!Z292:AI292)=10,'Angaben KH-Standort'!$D$27,"")</f>
        <v/>
      </c>
      <c r="B278" t="str">
        <f>IF(SUM('B2.1'!Z292:AI292)=10,'Angaben KH-Standort'!$D$26,"")</f>
        <v/>
      </c>
      <c r="C278" t="str">
        <f>IF(SUM('B2.1'!Z292:AI292)=10,'Angaben KH-Standort'!$D$13,"")</f>
        <v/>
      </c>
      <c r="D278" t="str">
        <f>IF(SUM('B2.1'!$Z292:$AI292)=10,'B2.1'!C292,"")</f>
        <v/>
      </c>
      <c r="E278" t="str">
        <f>IF(SUM('B2.1'!$Z292:$AI292)=10,'B2.1'!D292,"")</f>
        <v/>
      </c>
      <c r="F278" t="str">
        <f>IF(SUM('B2.1'!$Z292:$AI292)=10,'B2.1'!E292,"")</f>
        <v/>
      </c>
      <c r="G278" t="str">
        <f>IF(SUM('B2.1'!$Z292:$AI292)=10,'B2.1'!F292,"")</f>
        <v/>
      </c>
      <c r="H278" t="str">
        <f>IF(SUM('B2.1'!$Z292:$AI292)=10,'B2.1'!G292,"")</f>
        <v/>
      </c>
      <c r="I278" t="str">
        <f>IF(SUM('B2.1'!$Z292:$AI292)=10,'B2.1'!H292,"")</f>
        <v/>
      </c>
      <c r="J278" t="str">
        <f>IF(SUM('B2.1'!$Z292:$AI292)=10,'B2.1'!I292,"")</f>
        <v/>
      </c>
      <c r="K278" t="str">
        <f>IF(SUM('B2.1'!$Z292:$AI292)=10,'B2.1'!J292,"")</f>
        <v/>
      </c>
      <c r="L278" t="str">
        <f>IF(SUM('B2.1'!$Z292:$AI292)=10,'B2.1'!K292,"")</f>
        <v/>
      </c>
      <c r="M278" s="131" t="str">
        <f>IF(SUM('B2.1'!$Z292:$AI292)=10,'B2.1'!L292,"")</f>
        <v/>
      </c>
    </row>
    <row r="279" spans="1:13" x14ac:dyDescent="0.25">
      <c r="A279" t="str">
        <f>IF(SUM('B2.1'!Z293:AI293)=10,'Angaben KH-Standort'!$D$27,"")</f>
        <v/>
      </c>
      <c r="B279" t="str">
        <f>IF(SUM('B2.1'!Z293:AI293)=10,'Angaben KH-Standort'!$D$26,"")</f>
        <v/>
      </c>
      <c r="C279" t="str">
        <f>IF(SUM('B2.1'!Z293:AI293)=10,'Angaben KH-Standort'!$D$13,"")</f>
        <v/>
      </c>
      <c r="D279" t="str">
        <f>IF(SUM('B2.1'!$Z293:$AI293)=10,'B2.1'!C293,"")</f>
        <v/>
      </c>
      <c r="E279" t="str">
        <f>IF(SUM('B2.1'!$Z293:$AI293)=10,'B2.1'!D293,"")</f>
        <v/>
      </c>
      <c r="F279" t="str">
        <f>IF(SUM('B2.1'!$Z293:$AI293)=10,'B2.1'!E293,"")</f>
        <v/>
      </c>
      <c r="G279" t="str">
        <f>IF(SUM('B2.1'!$Z293:$AI293)=10,'B2.1'!F293,"")</f>
        <v/>
      </c>
      <c r="H279" t="str">
        <f>IF(SUM('B2.1'!$Z293:$AI293)=10,'B2.1'!G293,"")</f>
        <v/>
      </c>
      <c r="I279" t="str">
        <f>IF(SUM('B2.1'!$Z293:$AI293)=10,'B2.1'!H293,"")</f>
        <v/>
      </c>
      <c r="J279" t="str">
        <f>IF(SUM('B2.1'!$Z293:$AI293)=10,'B2.1'!I293,"")</f>
        <v/>
      </c>
      <c r="K279" t="str">
        <f>IF(SUM('B2.1'!$Z293:$AI293)=10,'B2.1'!J293,"")</f>
        <v/>
      </c>
      <c r="L279" t="str">
        <f>IF(SUM('B2.1'!$Z293:$AI293)=10,'B2.1'!K293,"")</f>
        <v/>
      </c>
      <c r="M279" s="131" t="str">
        <f>IF(SUM('B2.1'!$Z293:$AI293)=10,'B2.1'!L293,"")</f>
        <v/>
      </c>
    </row>
    <row r="280" spans="1:13" x14ac:dyDescent="0.25">
      <c r="A280" t="str">
        <f>IF(SUM('B2.1'!Z294:AI294)=10,'Angaben KH-Standort'!$D$27,"")</f>
        <v/>
      </c>
      <c r="B280" t="str">
        <f>IF(SUM('B2.1'!Z294:AI294)=10,'Angaben KH-Standort'!$D$26,"")</f>
        <v/>
      </c>
      <c r="C280" t="str">
        <f>IF(SUM('B2.1'!Z294:AI294)=10,'Angaben KH-Standort'!$D$13,"")</f>
        <v/>
      </c>
      <c r="D280" t="str">
        <f>IF(SUM('B2.1'!$Z294:$AI294)=10,'B2.1'!C294,"")</f>
        <v/>
      </c>
      <c r="E280" t="str">
        <f>IF(SUM('B2.1'!$Z294:$AI294)=10,'B2.1'!D294,"")</f>
        <v/>
      </c>
      <c r="F280" t="str">
        <f>IF(SUM('B2.1'!$Z294:$AI294)=10,'B2.1'!E294,"")</f>
        <v/>
      </c>
      <c r="G280" t="str">
        <f>IF(SUM('B2.1'!$Z294:$AI294)=10,'B2.1'!F294,"")</f>
        <v/>
      </c>
      <c r="H280" t="str">
        <f>IF(SUM('B2.1'!$Z294:$AI294)=10,'B2.1'!G294,"")</f>
        <v/>
      </c>
      <c r="I280" t="str">
        <f>IF(SUM('B2.1'!$Z294:$AI294)=10,'B2.1'!H294,"")</f>
        <v/>
      </c>
      <c r="J280" t="str">
        <f>IF(SUM('B2.1'!$Z294:$AI294)=10,'B2.1'!I294,"")</f>
        <v/>
      </c>
      <c r="K280" t="str">
        <f>IF(SUM('B2.1'!$Z294:$AI294)=10,'B2.1'!J294,"")</f>
        <v/>
      </c>
      <c r="L280" t="str">
        <f>IF(SUM('B2.1'!$Z294:$AI294)=10,'B2.1'!K294,"")</f>
        <v/>
      </c>
      <c r="M280" s="131" t="str">
        <f>IF(SUM('B2.1'!$Z294:$AI294)=10,'B2.1'!L294,"")</f>
        <v/>
      </c>
    </row>
    <row r="281" spans="1:13" x14ac:dyDescent="0.25">
      <c r="A281" t="str">
        <f>IF(SUM('B2.1'!Z295:AI295)=10,'Angaben KH-Standort'!$D$27,"")</f>
        <v/>
      </c>
      <c r="B281" t="str">
        <f>IF(SUM('B2.1'!Z295:AI295)=10,'Angaben KH-Standort'!$D$26,"")</f>
        <v/>
      </c>
      <c r="C281" t="str">
        <f>IF(SUM('B2.1'!Z295:AI295)=10,'Angaben KH-Standort'!$D$13,"")</f>
        <v/>
      </c>
      <c r="D281" t="str">
        <f>IF(SUM('B2.1'!$Z295:$AI295)=10,'B2.1'!C295,"")</f>
        <v/>
      </c>
      <c r="E281" t="str">
        <f>IF(SUM('B2.1'!$Z295:$AI295)=10,'B2.1'!D295,"")</f>
        <v/>
      </c>
      <c r="F281" t="str">
        <f>IF(SUM('B2.1'!$Z295:$AI295)=10,'B2.1'!E295,"")</f>
        <v/>
      </c>
      <c r="G281" t="str">
        <f>IF(SUM('B2.1'!$Z295:$AI295)=10,'B2.1'!F295,"")</f>
        <v/>
      </c>
      <c r="H281" t="str">
        <f>IF(SUM('B2.1'!$Z295:$AI295)=10,'B2.1'!G295,"")</f>
        <v/>
      </c>
      <c r="I281" t="str">
        <f>IF(SUM('B2.1'!$Z295:$AI295)=10,'B2.1'!H295,"")</f>
        <v/>
      </c>
      <c r="J281" t="str">
        <f>IF(SUM('B2.1'!$Z295:$AI295)=10,'B2.1'!I295,"")</f>
        <v/>
      </c>
      <c r="K281" t="str">
        <f>IF(SUM('B2.1'!$Z295:$AI295)=10,'B2.1'!J295,"")</f>
        <v/>
      </c>
      <c r="L281" t="str">
        <f>IF(SUM('B2.1'!$Z295:$AI295)=10,'B2.1'!K295,"")</f>
        <v/>
      </c>
      <c r="M281" s="131" t="str">
        <f>IF(SUM('B2.1'!$Z295:$AI295)=10,'B2.1'!L295,"")</f>
        <v/>
      </c>
    </row>
    <row r="282" spans="1:13" x14ac:dyDescent="0.25">
      <c r="A282" t="str">
        <f>IF(SUM('B2.1'!Z296:AI296)=10,'Angaben KH-Standort'!$D$27,"")</f>
        <v/>
      </c>
      <c r="B282" t="str">
        <f>IF(SUM('B2.1'!Z296:AI296)=10,'Angaben KH-Standort'!$D$26,"")</f>
        <v/>
      </c>
      <c r="C282" t="str">
        <f>IF(SUM('B2.1'!Z296:AI296)=10,'Angaben KH-Standort'!$D$13,"")</f>
        <v/>
      </c>
      <c r="D282" t="str">
        <f>IF(SUM('B2.1'!$Z296:$AI296)=10,'B2.1'!C296,"")</f>
        <v/>
      </c>
      <c r="E282" t="str">
        <f>IF(SUM('B2.1'!$Z296:$AI296)=10,'B2.1'!D296,"")</f>
        <v/>
      </c>
      <c r="F282" t="str">
        <f>IF(SUM('B2.1'!$Z296:$AI296)=10,'B2.1'!E296,"")</f>
        <v/>
      </c>
      <c r="G282" t="str">
        <f>IF(SUM('B2.1'!$Z296:$AI296)=10,'B2.1'!F296,"")</f>
        <v/>
      </c>
      <c r="H282" t="str">
        <f>IF(SUM('B2.1'!$Z296:$AI296)=10,'B2.1'!G296,"")</f>
        <v/>
      </c>
      <c r="I282" t="str">
        <f>IF(SUM('B2.1'!$Z296:$AI296)=10,'B2.1'!H296,"")</f>
        <v/>
      </c>
      <c r="J282" t="str">
        <f>IF(SUM('B2.1'!$Z296:$AI296)=10,'B2.1'!I296,"")</f>
        <v/>
      </c>
      <c r="K282" t="str">
        <f>IF(SUM('B2.1'!$Z296:$AI296)=10,'B2.1'!J296,"")</f>
        <v/>
      </c>
      <c r="L282" t="str">
        <f>IF(SUM('B2.1'!$Z296:$AI296)=10,'B2.1'!K296,"")</f>
        <v/>
      </c>
      <c r="M282" s="131" t="str">
        <f>IF(SUM('B2.1'!$Z296:$AI296)=10,'B2.1'!L296,"")</f>
        <v/>
      </c>
    </row>
    <row r="283" spans="1:13" x14ac:dyDescent="0.25">
      <c r="A283" t="str">
        <f>IF(SUM('B2.1'!Z297:AI297)=10,'Angaben KH-Standort'!$D$27,"")</f>
        <v/>
      </c>
      <c r="B283" t="str">
        <f>IF(SUM('B2.1'!Z297:AI297)=10,'Angaben KH-Standort'!$D$26,"")</f>
        <v/>
      </c>
      <c r="C283" t="str">
        <f>IF(SUM('B2.1'!Z297:AI297)=10,'Angaben KH-Standort'!$D$13,"")</f>
        <v/>
      </c>
      <c r="D283" t="str">
        <f>IF(SUM('B2.1'!$Z297:$AI297)=10,'B2.1'!C297,"")</f>
        <v/>
      </c>
      <c r="E283" t="str">
        <f>IF(SUM('B2.1'!$Z297:$AI297)=10,'B2.1'!D297,"")</f>
        <v/>
      </c>
      <c r="F283" t="str">
        <f>IF(SUM('B2.1'!$Z297:$AI297)=10,'B2.1'!E297,"")</f>
        <v/>
      </c>
      <c r="G283" t="str">
        <f>IF(SUM('B2.1'!$Z297:$AI297)=10,'B2.1'!F297,"")</f>
        <v/>
      </c>
      <c r="H283" t="str">
        <f>IF(SUM('B2.1'!$Z297:$AI297)=10,'B2.1'!G297,"")</f>
        <v/>
      </c>
      <c r="I283" t="str">
        <f>IF(SUM('B2.1'!$Z297:$AI297)=10,'B2.1'!H297,"")</f>
        <v/>
      </c>
      <c r="J283" t="str">
        <f>IF(SUM('B2.1'!$Z297:$AI297)=10,'B2.1'!I297,"")</f>
        <v/>
      </c>
      <c r="K283" t="str">
        <f>IF(SUM('B2.1'!$Z297:$AI297)=10,'B2.1'!J297,"")</f>
        <v/>
      </c>
      <c r="L283" t="str">
        <f>IF(SUM('B2.1'!$Z297:$AI297)=10,'B2.1'!K297,"")</f>
        <v/>
      </c>
      <c r="M283" s="131" t="str">
        <f>IF(SUM('B2.1'!$Z297:$AI297)=10,'B2.1'!L297,"")</f>
        <v/>
      </c>
    </row>
    <row r="284" spans="1:13" x14ac:dyDescent="0.25">
      <c r="A284" t="str">
        <f>IF(SUM('B2.1'!Z298:AI298)=10,'Angaben KH-Standort'!$D$27,"")</f>
        <v/>
      </c>
      <c r="B284" t="str">
        <f>IF(SUM('B2.1'!Z298:AI298)=10,'Angaben KH-Standort'!$D$26,"")</f>
        <v/>
      </c>
      <c r="C284" t="str">
        <f>IF(SUM('B2.1'!Z298:AI298)=10,'Angaben KH-Standort'!$D$13,"")</f>
        <v/>
      </c>
      <c r="D284" t="str">
        <f>IF(SUM('B2.1'!$Z298:$AI298)=10,'B2.1'!C298,"")</f>
        <v/>
      </c>
      <c r="E284" t="str">
        <f>IF(SUM('B2.1'!$Z298:$AI298)=10,'B2.1'!D298,"")</f>
        <v/>
      </c>
      <c r="F284" t="str">
        <f>IF(SUM('B2.1'!$Z298:$AI298)=10,'B2.1'!E298,"")</f>
        <v/>
      </c>
      <c r="G284" t="str">
        <f>IF(SUM('B2.1'!$Z298:$AI298)=10,'B2.1'!F298,"")</f>
        <v/>
      </c>
      <c r="H284" t="str">
        <f>IF(SUM('B2.1'!$Z298:$AI298)=10,'B2.1'!G298,"")</f>
        <v/>
      </c>
      <c r="I284" t="str">
        <f>IF(SUM('B2.1'!$Z298:$AI298)=10,'B2.1'!H298,"")</f>
        <v/>
      </c>
      <c r="J284" t="str">
        <f>IF(SUM('B2.1'!$Z298:$AI298)=10,'B2.1'!I298,"")</f>
        <v/>
      </c>
      <c r="K284" t="str">
        <f>IF(SUM('B2.1'!$Z298:$AI298)=10,'B2.1'!J298,"")</f>
        <v/>
      </c>
      <c r="L284" t="str">
        <f>IF(SUM('B2.1'!$Z298:$AI298)=10,'B2.1'!K298,"")</f>
        <v/>
      </c>
      <c r="M284" s="131" t="str">
        <f>IF(SUM('B2.1'!$Z298:$AI298)=10,'B2.1'!L298,"")</f>
        <v/>
      </c>
    </row>
    <row r="285" spans="1:13" x14ac:dyDescent="0.25">
      <c r="A285" t="str">
        <f>IF(SUM('B2.1'!Z299:AI299)=10,'Angaben KH-Standort'!$D$27,"")</f>
        <v/>
      </c>
      <c r="B285" t="str">
        <f>IF(SUM('B2.1'!Z299:AI299)=10,'Angaben KH-Standort'!$D$26,"")</f>
        <v/>
      </c>
      <c r="C285" t="str">
        <f>IF(SUM('B2.1'!Z299:AI299)=10,'Angaben KH-Standort'!$D$13,"")</f>
        <v/>
      </c>
      <c r="D285" t="str">
        <f>IF(SUM('B2.1'!$Z299:$AI299)=10,'B2.1'!C299,"")</f>
        <v/>
      </c>
      <c r="E285" t="str">
        <f>IF(SUM('B2.1'!$Z299:$AI299)=10,'B2.1'!D299,"")</f>
        <v/>
      </c>
      <c r="F285" t="str">
        <f>IF(SUM('B2.1'!$Z299:$AI299)=10,'B2.1'!E299,"")</f>
        <v/>
      </c>
      <c r="G285" t="str">
        <f>IF(SUM('B2.1'!$Z299:$AI299)=10,'B2.1'!F299,"")</f>
        <v/>
      </c>
      <c r="H285" t="str">
        <f>IF(SUM('B2.1'!$Z299:$AI299)=10,'B2.1'!G299,"")</f>
        <v/>
      </c>
      <c r="I285" t="str">
        <f>IF(SUM('B2.1'!$Z299:$AI299)=10,'B2.1'!H299,"")</f>
        <v/>
      </c>
      <c r="J285" t="str">
        <f>IF(SUM('B2.1'!$Z299:$AI299)=10,'B2.1'!I299,"")</f>
        <v/>
      </c>
      <c r="K285" t="str">
        <f>IF(SUM('B2.1'!$Z299:$AI299)=10,'B2.1'!J299,"")</f>
        <v/>
      </c>
      <c r="L285" t="str">
        <f>IF(SUM('B2.1'!$Z299:$AI299)=10,'B2.1'!K299,"")</f>
        <v/>
      </c>
      <c r="M285" s="131" t="str">
        <f>IF(SUM('B2.1'!$Z299:$AI299)=10,'B2.1'!L299,"")</f>
        <v/>
      </c>
    </row>
    <row r="286" spans="1:13" x14ac:dyDescent="0.25">
      <c r="A286" t="str">
        <f>IF(SUM('B2.1'!Z300:AI300)=10,'Angaben KH-Standort'!$D$27,"")</f>
        <v/>
      </c>
      <c r="B286" t="str">
        <f>IF(SUM('B2.1'!Z300:AI300)=10,'Angaben KH-Standort'!$D$26,"")</f>
        <v/>
      </c>
      <c r="C286" t="str">
        <f>IF(SUM('B2.1'!Z300:AI300)=10,'Angaben KH-Standort'!$D$13,"")</f>
        <v/>
      </c>
      <c r="D286" t="str">
        <f>IF(SUM('B2.1'!$Z300:$AI300)=10,'B2.1'!C300,"")</f>
        <v/>
      </c>
      <c r="E286" t="str">
        <f>IF(SUM('B2.1'!$Z300:$AI300)=10,'B2.1'!D300,"")</f>
        <v/>
      </c>
      <c r="F286" t="str">
        <f>IF(SUM('B2.1'!$Z300:$AI300)=10,'B2.1'!E300,"")</f>
        <v/>
      </c>
      <c r="G286" t="str">
        <f>IF(SUM('B2.1'!$Z300:$AI300)=10,'B2.1'!F300,"")</f>
        <v/>
      </c>
      <c r="H286" t="str">
        <f>IF(SUM('B2.1'!$Z300:$AI300)=10,'B2.1'!G300,"")</f>
        <v/>
      </c>
      <c r="I286" t="str">
        <f>IF(SUM('B2.1'!$Z300:$AI300)=10,'B2.1'!H300,"")</f>
        <v/>
      </c>
      <c r="J286" t="str">
        <f>IF(SUM('B2.1'!$Z300:$AI300)=10,'B2.1'!I300,"")</f>
        <v/>
      </c>
      <c r="K286" t="str">
        <f>IF(SUM('B2.1'!$Z300:$AI300)=10,'B2.1'!J300,"")</f>
        <v/>
      </c>
      <c r="L286" t="str">
        <f>IF(SUM('B2.1'!$Z300:$AI300)=10,'B2.1'!K300,"")</f>
        <v/>
      </c>
      <c r="M286" s="131" t="str">
        <f>IF(SUM('B2.1'!$Z300:$AI300)=10,'B2.1'!L300,"")</f>
        <v/>
      </c>
    </row>
    <row r="287" spans="1:13" x14ac:dyDescent="0.25">
      <c r="A287" t="str">
        <f>IF(SUM('B2.1'!Z301:AI301)=10,'Angaben KH-Standort'!$D$27,"")</f>
        <v/>
      </c>
      <c r="B287" t="str">
        <f>IF(SUM('B2.1'!Z301:AI301)=10,'Angaben KH-Standort'!$D$26,"")</f>
        <v/>
      </c>
      <c r="C287" t="str">
        <f>IF(SUM('B2.1'!Z301:AI301)=10,'Angaben KH-Standort'!$D$13,"")</f>
        <v/>
      </c>
      <c r="D287" t="str">
        <f>IF(SUM('B2.1'!$Z301:$AI301)=10,'B2.1'!C301,"")</f>
        <v/>
      </c>
      <c r="E287" t="str">
        <f>IF(SUM('B2.1'!$Z301:$AI301)=10,'B2.1'!D301,"")</f>
        <v/>
      </c>
      <c r="F287" t="str">
        <f>IF(SUM('B2.1'!$Z301:$AI301)=10,'B2.1'!E301,"")</f>
        <v/>
      </c>
      <c r="G287" t="str">
        <f>IF(SUM('B2.1'!$Z301:$AI301)=10,'B2.1'!F301,"")</f>
        <v/>
      </c>
      <c r="H287" t="str">
        <f>IF(SUM('B2.1'!$Z301:$AI301)=10,'B2.1'!G301,"")</f>
        <v/>
      </c>
      <c r="I287" t="str">
        <f>IF(SUM('B2.1'!$Z301:$AI301)=10,'B2.1'!H301,"")</f>
        <v/>
      </c>
      <c r="J287" t="str">
        <f>IF(SUM('B2.1'!$Z301:$AI301)=10,'B2.1'!I301,"")</f>
        <v/>
      </c>
      <c r="K287" t="str">
        <f>IF(SUM('B2.1'!$Z301:$AI301)=10,'B2.1'!J301,"")</f>
        <v/>
      </c>
      <c r="L287" t="str">
        <f>IF(SUM('B2.1'!$Z301:$AI301)=10,'B2.1'!K301,"")</f>
        <v/>
      </c>
      <c r="M287" s="131" t="str">
        <f>IF(SUM('B2.1'!$Z301:$AI301)=10,'B2.1'!L301,"")</f>
        <v/>
      </c>
    </row>
    <row r="288" spans="1:13" x14ac:dyDescent="0.25">
      <c r="A288" t="str">
        <f>IF(SUM('B2.1'!Z302:AI302)=10,'Angaben KH-Standort'!$D$27,"")</f>
        <v/>
      </c>
      <c r="B288" t="str">
        <f>IF(SUM('B2.1'!Z302:AI302)=10,'Angaben KH-Standort'!$D$26,"")</f>
        <v/>
      </c>
      <c r="C288" t="str">
        <f>IF(SUM('B2.1'!Z302:AI302)=10,'Angaben KH-Standort'!$D$13,"")</f>
        <v/>
      </c>
      <c r="D288" t="str">
        <f>IF(SUM('B2.1'!$Z302:$AI302)=10,'B2.1'!C302,"")</f>
        <v/>
      </c>
      <c r="E288" t="str">
        <f>IF(SUM('B2.1'!$Z302:$AI302)=10,'B2.1'!D302,"")</f>
        <v/>
      </c>
      <c r="F288" t="str">
        <f>IF(SUM('B2.1'!$Z302:$AI302)=10,'B2.1'!E302,"")</f>
        <v/>
      </c>
      <c r="G288" t="str">
        <f>IF(SUM('B2.1'!$Z302:$AI302)=10,'B2.1'!F302,"")</f>
        <v/>
      </c>
      <c r="H288" t="str">
        <f>IF(SUM('B2.1'!$Z302:$AI302)=10,'B2.1'!G302,"")</f>
        <v/>
      </c>
      <c r="I288" t="str">
        <f>IF(SUM('B2.1'!$Z302:$AI302)=10,'B2.1'!H302,"")</f>
        <v/>
      </c>
      <c r="J288" t="str">
        <f>IF(SUM('B2.1'!$Z302:$AI302)=10,'B2.1'!I302,"")</f>
        <v/>
      </c>
      <c r="K288" t="str">
        <f>IF(SUM('B2.1'!$Z302:$AI302)=10,'B2.1'!J302,"")</f>
        <v/>
      </c>
      <c r="L288" t="str">
        <f>IF(SUM('B2.1'!$Z302:$AI302)=10,'B2.1'!K302,"")</f>
        <v/>
      </c>
      <c r="M288" s="131" t="str">
        <f>IF(SUM('B2.1'!$Z302:$AI302)=10,'B2.1'!L302,"")</f>
        <v/>
      </c>
    </row>
    <row r="289" spans="1:13" x14ac:dyDescent="0.25">
      <c r="A289" t="str">
        <f>IF(SUM('B2.1'!Z303:AI303)=10,'Angaben KH-Standort'!$D$27,"")</f>
        <v/>
      </c>
      <c r="B289" t="str">
        <f>IF(SUM('B2.1'!Z303:AI303)=10,'Angaben KH-Standort'!$D$26,"")</f>
        <v/>
      </c>
      <c r="C289" t="str">
        <f>IF(SUM('B2.1'!Z303:AI303)=10,'Angaben KH-Standort'!$D$13,"")</f>
        <v/>
      </c>
      <c r="D289" t="str">
        <f>IF(SUM('B2.1'!$Z303:$AI303)=10,'B2.1'!C303,"")</f>
        <v/>
      </c>
      <c r="E289" t="str">
        <f>IF(SUM('B2.1'!$Z303:$AI303)=10,'B2.1'!D303,"")</f>
        <v/>
      </c>
      <c r="F289" t="str">
        <f>IF(SUM('B2.1'!$Z303:$AI303)=10,'B2.1'!E303,"")</f>
        <v/>
      </c>
      <c r="G289" t="str">
        <f>IF(SUM('B2.1'!$Z303:$AI303)=10,'B2.1'!F303,"")</f>
        <v/>
      </c>
      <c r="H289" t="str">
        <f>IF(SUM('B2.1'!$Z303:$AI303)=10,'B2.1'!G303,"")</f>
        <v/>
      </c>
      <c r="I289" t="str">
        <f>IF(SUM('B2.1'!$Z303:$AI303)=10,'B2.1'!H303,"")</f>
        <v/>
      </c>
      <c r="J289" t="str">
        <f>IF(SUM('B2.1'!$Z303:$AI303)=10,'B2.1'!I303,"")</f>
        <v/>
      </c>
      <c r="K289" t="str">
        <f>IF(SUM('B2.1'!$Z303:$AI303)=10,'B2.1'!J303,"")</f>
        <v/>
      </c>
      <c r="L289" t="str">
        <f>IF(SUM('B2.1'!$Z303:$AI303)=10,'B2.1'!K303,"")</f>
        <v/>
      </c>
      <c r="M289" s="131" t="str">
        <f>IF(SUM('B2.1'!$Z303:$AI303)=10,'B2.1'!L303,"")</f>
        <v/>
      </c>
    </row>
    <row r="290" spans="1:13" x14ac:dyDescent="0.25">
      <c r="A290" t="str">
        <f>IF(SUM('B2.1'!Z304:AI304)=10,'Angaben KH-Standort'!$D$27,"")</f>
        <v/>
      </c>
      <c r="B290" t="str">
        <f>IF(SUM('B2.1'!Z304:AI304)=10,'Angaben KH-Standort'!$D$26,"")</f>
        <v/>
      </c>
      <c r="C290" t="str">
        <f>IF(SUM('B2.1'!Z304:AI304)=10,'Angaben KH-Standort'!$D$13,"")</f>
        <v/>
      </c>
      <c r="D290" t="str">
        <f>IF(SUM('B2.1'!$Z304:$AI304)=10,'B2.1'!C304,"")</f>
        <v/>
      </c>
      <c r="E290" t="str">
        <f>IF(SUM('B2.1'!$Z304:$AI304)=10,'B2.1'!D304,"")</f>
        <v/>
      </c>
      <c r="F290" t="str">
        <f>IF(SUM('B2.1'!$Z304:$AI304)=10,'B2.1'!E304,"")</f>
        <v/>
      </c>
      <c r="G290" t="str">
        <f>IF(SUM('B2.1'!$Z304:$AI304)=10,'B2.1'!F304,"")</f>
        <v/>
      </c>
      <c r="H290" t="str">
        <f>IF(SUM('B2.1'!$Z304:$AI304)=10,'B2.1'!G304,"")</f>
        <v/>
      </c>
      <c r="I290" t="str">
        <f>IF(SUM('B2.1'!$Z304:$AI304)=10,'B2.1'!H304,"")</f>
        <v/>
      </c>
      <c r="J290" t="str">
        <f>IF(SUM('B2.1'!$Z304:$AI304)=10,'B2.1'!I304,"")</f>
        <v/>
      </c>
      <c r="K290" t="str">
        <f>IF(SUM('B2.1'!$Z304:$AI304)=10,'B2.1'!J304,"")</f>
        <v/>
      </c>
      <c r="L290" t="str">
        <f>IF(SUM('B2.1'!$Z304:$AI304)=10,'B2.1'!K304,"")</f>
        <v/>
      </c>
      <c r="M290" s="131" t="str">
        <f>IF(SUM('B2.1'!$Z304:$AI304)=10,'B2.1'!L304,"")</f>
        <v/>
      </c>
    </row>
    <row r="291" spans="1:13" x14ac:dyDescent="0.25">
      <c r="A291" t="str">
        <f>IF(SUM('B2.1'!Z305:AI305)=10,'Angaben KH-Standort'!$D$27,"")</f>
        <v/>
      </c>
      <c r="B291" t="str">
        <f>IF(SUM('B2.1'!Z305:AI305)=10,'Angaben KH-Standort'!$D$26,"")</f>
        <v/>
      </c>
      <c r="C291" t="str">
        <f>IF(SUM('B2.1'!Z305:AI305)=10,'Angaben KH-Standort'!$D$13,"")</f>
        <v/>
      </c>
      <c r="D291" t="str">
        <f>IF(SUM('B2.1'!$Z305:$AI305)=10,'B2.1'!C305,"")</f>
        <v/>
      </c>
      <c r="E291" t="str">
        <f>IF(SUM('B2.1'!$Z305:$AI305)=10,'B2.1'!D305,"")</f>
        <v/>
      </c>
      <c r="F291" t="str">
        <f>IF(SUM('B2.1'!$Z305:$AI305)=10,'B2.1'!E305,"")</f>
        <v/>
      </c>
      <c r="G291" t="str">
        <f>IF(SUM('B2.1'!$Z305:$AI305)=10,'B2.1'!F305,"")</f>
        <v/>
      </c>
      <c r="H291" t="str">
        <f>IF(SUM('B2.1'!$Z305:$AI305)=10,'B2.1'!G305,"")</f>
        <v/>
      </c>
      <c r="I291" t="str">
        <f>IF(SUM('B2.1'!$Z305:$AI305)=10,'B2.1'!H305,"")</f>
        <v/>
      </c>
      <c r="J291" t="str">
        <f>IF(SUM('B2.1'!$Z305:$AI305)=10,'B2.1'!I305,"")</f>
        <v/>
      </c>
      <c r="K291" t="str">
        <f>IF(SUM('B2.1'!$Z305:$AI305)=10,'B2.1'!J305,"")</f>
        <v/>
      </c>
      <c r="L291" t="str">
        <f>IF(SUM('B2.1'!$Z305:$AI305)=10,'B2.1'!K305,"")</f>
        <v/>
      </c>
      <c r="M291" s="131" t="str">
        <f>IF(SUM('B2.1'!$Z305:$AI305)=10,'B2.1'!L305,"")</f>
        <v/>
      </c>
    </row>
    <row r="292" spans="1:13" x14ac:dyDescent="0.25">
      <c r="A292" t="str">
        <f>IF(SUM('B2.1'!Z306:AI306)=10,'Angaben KH-Standort'!$D$27,"")</f>
        <v/>
      </c>
      <c r="B292" t="str">
        <f>IF(SUM('B2.1'!Z306:AI306)=10,'Angaben KH-Standort'!$D$26,"")</f>
        <v/>
      </c>
      <c r="C292" t="str">
        <f>IF(SUM('B2.1'!Z306:AI306)=10,'Angaben KH-Standort'!$D$13,"")</f>
        <v/>
      </c>
      <c r="D292" t="str">
        <f>IF(SUM('B2.1'!$Z306:$AI306)=10,'B2.1'!C306,"")</f>
        <v/>
      </c>
      <c r="E292" t="str">
        <f>IF(SUM('B2.1'!$Z306:$AI306)=10,'B2.1'!D306,"")</f>
        <v/>
      </c>
      <c r="F292" t="str">
        <f>IF(SUM('B2.1'!$Z306:$AI306)=10,'B2.1'!E306,"")</f>
        <v/>
      </c>
      <c r="G292" t="str">
        <f>IF(SUM('B2.1'!$Z306:$AI306)=10,'B2.1'!F306,"")</f>
        <v/>
      </c>
      <c r="H292" t="str">
        <f>IF(SUM('B2.1'!$Z306:$AI306)=10,'B2.1'!G306,"")</f>
        <v/>
      </c>
      <c r="I292" t="str">
        <f>IF(SUM('B2.1'!$Z306:$AI306)=10,'B2.1'!H306,"")</f>
        <v/>
      </c>
      <c r="J292" t="str">
        <f>IF(SUM('B2.1'!$Z306:$AI306)=10,'B2.1'!I306,"")</f>
        <v/>
      </c>
      <c r="K292" t="str">
        <f>IF(SUM('B2.1'!$Z306:$AI306)=10,'B2.1'!J306,"")</f>
        <v/>
      </c>
      <c r="L292" t="str">
        <f>IF(SUM('B2.1'!$Z306:$AI306)=10,'B2.1'!K306,"")</f>
        <v/>
      </c>
      <c r="M292" s="131" t="str">
        <f>IF(SUM('B2.1'!$Z306:$AI306)=10,'B2.1'!L306,"")</f>
        <v/>
      </c>
    </row>
    <row r="293" spans="1:13" x14ac:dyDescent="0.25">
      <c r="A293" t="str">
        <f>IF(SUM('B2.1'!Z307:AI307)=10,'Angaben KH-Standort'!$D$27,"")</f>
        <v/>
      </c>
      <c r="B293" t="str">
        <f>IF(SUM('B2.1'!Z307:AI307)=10,'Angaben KH-Standort'!$D$26,"")</f>
        <v/>
      </c>
      <c r="C293" t="str">
        <f>IF(SUM('B2.1'!Z307:AI307)=10,'Angaben KH-Standort'!$D$13,"")</f>
        <v/>
      </c>
      <c r="D293" t="str">
        <f>IF(SUM('B2.1'!$Z307:$AI307)=10,'B2.1'!C307,"")</f>
        <v/>
      </c>
      <c r="E293" t="str">
        <f>IF(SUM('B2.1'!$Z307:$AI307)=10,'B2.1'!D307,"")</f>
        <v/>
      </c>
      <c r="F293" t="str">
        <f>IF(SUM('B2.1'!$Z307:$AI307)=10,'B2.1'!E307,"")</f>
        <v/>
      </c>
      <c r="G293" t="str">
        <f>IF(SUM('B2.1'!$Z307:$AI307)=10,'B2.1'!F307,"")</f>
        <v/>
      </c>
      <c r="H293" t="str">
        <f>IF(SUM('B2.1'!$Z307:$AI307)=10,'B2.1'!G307,"")</f>
        <v/>
      </c>
      <c r="I293" t="str">
        <f>IF(SUM('B2.1'!$Z307:$AI307)=10,'B2.1'!H307,"")</f>
        <v/>
      </c>
      <c r="J293" t="str">
        <f>IF(SUM('B2.1'!$Z307:$AI307)=10,'B2.1'!I307,"")</f>
        <v/>
      </c>
      <c r="K293" t="str">
        <f>IF(SUM('B2.1'!$Z307:$AI307)=10,'B2.1'!J307,"")</f>
        <v/>
      </c>
      <c r="L293" t="str">
        <f>IF(SUM('B2.1'!$Z307:$AI307)=10,'B2.1'!K307,"")</f>
        <v/>
      </c>
      <c r="M293" s="131" t="str">
        <f>IF(SUM('B2.1'!$Z307:$AI307)=10,'B2.1'!L307,"")</f>
        <v/>
      </c>
    </row>
    <row r="294" spans="1:13" x14ac:dyDescent="0.25">
      <c r="A294" t="str">
        <f>IF(SUM('B2.1'!Z308:AI308)=10,'Angaben KH-Standort'!$D$27,"")</f>
        <v/>
      </c>
      <c r="B294" t="str">
        <f>IF(SUM('B2.1'!Z308:AI308)=10,'Angaben KH-Standort'!$D$26,"")</f>
        <v/>
      </c>
      <c r="C294" t="str">
        <f>IF(SUM('B2.1'!Z308:AI308)=10,'Angaben KH-Standort'!$D$13,"")</f>
        <v/>
      </c>
      <c r="D294" t="str">
        <f>IF(SUM('B2.1'!$Z308:$AI308)=10,'B2.1'!C308,"")</f>
        <v/>
      </c>
      <c r="E294" t="str">
        <f>IF(SUM('B2.1'!$Z308:$AI308)=10,'B2.1'!D308,"")</f>
        <v/>
      </c>
      <c r="F294" t="str">
        <f>IF(SUM('B2.1'!$Z308:$AI308)=10,'B2.1'!E308,"")</f>
        <v/>
      </c>
      <c r="G294" t="str">
        <f>IF(SUM('B2.1'!$Z308:$AI308)=10,'B2.1'!F308,"")</f>
        <v/>
      </c>
      <c r="H294" t="str">
        <f>IF(SUM('B2.1'!$Z308:$AI308)=10,'B2.1'!G308,"")</f>
        <v/>
      </c>
      <c r="I294" t="str">
        <f>IF(SUM('B2.1'!$Z308:$AI308)=10,'B2.1'!H308,"")</f>
        <v/>
      </c>
      <c r="J294" t="str">
        <f>IF(SUM('B2.1'!$Z308:$AI308)=10,'B2.1'!I308,"")</f>
        <v/>
      </c>
      <c r="K294" t="str">
        <f>IF(SUM('B2.1'!$Z308:$AI308)=10,'B2.1'!J308,"")</f>
        <v/>
      </c>
      <c r="L294" t="str">
        <f>IF(SUM('B2.1'!$Z308:$AI308)=10,'B2.1'!K308,"")</f>
        <v/>
      </c>
      <c r="M294" s="131" t="str">
        <f>IF(SUM('B2.1'!$Z308:$AI308)=10,'B2.1'!L308,"")</f>
        <v/>
      </c>
    </row>
    <row r="295" spans="1:13" x14ac:dyDescent="0.25">
      <c r="A295" t="str">
        <f>IF(SUM('B2.1'!Z309:AI309)=10,'Angaben KH-Standort'!$D$27,"")</f>
        <v/>
      </c>
      <c r="B295" t="str">
        <f>IF(SUM('B2.1'!Z309:AI309)=10,'Angaben KH-Standort'!$D$26,"")</f>
        <v/>
      </c>
      <c r="C295" t="str">
        <f>IF(SUM('B2.1'!Z309:AI309)=10,'Angaben KH-Standort'!$D$13,"")</f>
        <v/>
      </c>
      <c r="D295" t="str">
        <f>IF(SUM('B2.1'!$Z309:$AI309)=10,'B2.1'!C309,"")</f>
        <v/>
      </c>
      <c r="E295" t="str">
        <f>IF(SUM('B2.1'!$Z309:$AI309)=10,'B2.1'!D309,"")</f>
        <v/>
      </c>
      <c r="F295" t="str">
        <f>IF(SUM('B2.1'!$Z309:$AI309)=10,'B2.1'!E309,"")</f>
        <v/>
      </c>
      <c r="G295" t="str">
        <f>IF(SUM('B2.1'!$Z309:$AI309)=10,'B2.1'!F309,"")</f>
        <v/>
      </c>
      <c r="H295" t="str">
        <f>IF(SUM('B2.1'!$Z309:$AI309)=10,'B2.1'!G309,"")</f>
        <v/>
      </c>
      <c r="I295" t="str">
        <f>IF(SUM('B2.1'!$Z309:$AI309)=10,'B2.1'!H309,"")</f>
        <v/>
      </c>
      <c r="J295" t="str">
        <f>IF(SUM('B2.1'!$Z309:$AI309)=10,'B2.1'!I309,"")</f>
        <v/>
      </c>
      <c r="K295" t="str">
        <f>IF(SUM('B2.1'!$Z309:$AI309)=10,'B2.1'!J309,"")</f>
        <v/>
      </c>
      <c r="L295" t="str">
        <f>IF(SUM('B2.1'!$Z309:$AI309)=10,'B2.1'!K309,"")</f>
        <v/>
      </c>
      <c r="M295" s="131" t="str">
        <f>IF(SUM('B2.1'!$Z309:$AI309)=10,'B2.1'!L309,"")</f>
        <v/>
      </c>
    </row>
    <row r="296" spans="1:13" x14ac:dyDescent="0.25">
      <c r="A296" t="str">
        <f>IF(SUM('B2.1'!Z310:AI310)=10,'Angaben KH-Standort'!$D$27,"")</f>
        <v/>
      </c>
      <c r="B296" t="str">
        <f>IF(SUM('B2.1'!Z310:AI310)=10,'Angaben KH-Standort'!$D$26,"")</f>
        <v/>
      </c>
      <c r="C296" t="str">
        <f>IF(SUM('B2.1'!Z310:AI310)=10,'Angaben KH-Standort'!$D$13,"")</f>
        <v/>
      </c>
      <c r="D296" t="str">
        <f>IF(SUM('B2.1'!$Z310:$AI310)=10,'B2.1'!C310,"")</f>
        <v/>
      </c>
      <c r="E296" t="str">
        <f>IF(SUM('B2.1'!$Z310:$AI310)=10,'B2.1'!D310,"")</f>
        <v/>
      </c>
      <c r="F296" t="str">
        <f>IF(SUM('B2.1'!$Z310:$AI310)=10,'B2.1'!E310,"")</f>
        <v/>
      </c>
      <c r="G296" t="str">
        <f>IF(SUM('B2.1'!$Z310:$AI310)=10,'B2.1'!F310,"")</f>
        <v/>
      </c>
      <c r="H296" t="str">
        <f>IF(SUM('B2.1'!$Z310:$AI310)=10,'B2.1'!G310,"")</f>
        <v/>
      </c>
      <c r="I296" t="str">
        <f>IF(SUM('B2.1'!$Z310:$AI310)=10,'B2.1'!H310,"")</f>
        <v/>
      </c>
      <c r="J296" t="str">
        <f>IF(SUM('B2.1'!$Z310:$AI310)=10,'B2.1'!I310,"")</f>
        <v/>
      </c>
      <c r="K296" t="str">
        <f>IF(SUM('B2.1'!$Z310:$AI310)=10,'B2.1'!J310,"")</f>
        <v/>
      </c>
      <c r="L296" t="str">
        <f>IF(SUM('B2.1'!$Z310:$AI310)=10,'B2.1'!K310,"")</f>
        <v/>
      </c>
      <c r="M296" s="131" t="str">
        <f>IF(SUM('B2.1'!$Z310:$AI310)=10,'B2.1'!L310,"")</f>
        <v/>
      </c>
    </row>
    <row r="297" spans="1:13" x14ac:dyDescent="0.25">
      <c r="A297" t="str">
        <f>IF(SUM('B2.1'!Z311:AI311)=10,'Angaben KH-Standort'!$D$27,"")</f>
        <v/>
      </c>
      <c r="B297" t="str">
        <f>IF(SUM('B2.1'!Z311:AI311)=10,'Angaben KH-Standort'!$D$26,"")</f>
        <v/>
      </c>
      <c r="C297" t="str">
        <f>IF(SUM('B2.1'!Z311:AI311)=10,'Angaben KH-Standort'!$D$13,"")</f>
        <v/>
      </c>
      <c r="D297" t="str">
        <f>IF(SUM('B2.1'!$Z311:$AI311)=10,'B2.1'!C311,"")</f>
        <v/>
      </c>
      <c r="E297" t="str">
        <f>IF(SUM('B2.1'!$Z311:$AI311)=10,'B2.1'!D311,"")</f>
        <v/>
      </c>
      <c r="F297" t="str">
        <f>IF(SUM('B2.1'!$Z311:$AI311)=10,'B2.1'!E311,"")</f>
        <v/>
      </c>
      <c r="G297" t="str">
        <f>IF(SUM('B2.1'!$Z311:$AI311)=10,'B2.1'!F311,"")</f>
        <v/>
      </c>
      <c r="H297" t="str">
        <f>IF(SUM('B2.1'!$Z311:$AI311)=10,'B2.1'!G311,"")</f>
        <v/>
      </c>
      <c r="I297" t="str">
        <f>IF(SUM('B2.1'!$Z311:$AI311)=10,'B2.1'!H311,"")</f>
        <v/>
      </c>
      <c r="J297" t="str">
        <f>IF(SUM('B2.1'!$Z311:$AI311)=10,'B2.1'!I311,"")</f>
        <v/>
      </c>
      <c r="K297" t="str">
        <f>IF(SUM('B2.1'!$Z311:$AI311)=10,'B2.1'!J311,"")</f>
        <v/>
      </c>
      <c r="L297" t="str">
        <f>IF(SUM('B2.1'!$Z311:$AI311)=10,'B2.1'!K311,"")</f>
        <v/>
      </c>
      <c r="M297" s="131" t="str">
        <f>IF(SUM('B2.1'!$Z311:$AI311)=10,'B2.1'!L311,"")</f>
        <v/>
      </c>
    </row>
    <row r="298" spans="1:13" x14ac:dyDescent="0.25">
      <c r="A298" t="str">
        <f>IF(SUM('B2.1'!Z312:AI312)=10,'Angaben KH-Standort'!$D$27,"")</f>
        <v/>
      </c>
      <c r="B298" t="str">
        <f>IF(SUM('B2.1'!Z312:AI312)=10,'Angaben KH-Standort'!$D$26,"")</f>
        <v/>
      </c>
      <c r="C298" t="str">
        <f>IF(SUM('B2.1'!Z312:AI312)=10,'Angaben KH-Standort'!$D$13,"")</f>
        <v/>
      </c>
      <c r="D298" t="str">
        <f>IF(SUM('B2.1'!$Z312:$AI312)=10,'B2.1'!C312,"")</f>
        <v/>
      </c>
      <c r="E298" t="str">
        <f>IF(SUM('B2.1'!$Z312:$AI312)=10,'B2.1'!D312,"")</f>
        <v/>
      </c>
      <c r="F298" t="str">
        <f>IF(SUM('B2.1'!$Z312:$AI312)=10,'B2.1'!E312,"")</f>
        <v/>
      </c>
      <c r="G298" t="str">
        <f>IF(SUM('B2.1'!$Z312:$AI312)=10,'B2.1'!F312,"")</f>
        <v/>
      </c>
      <c r="H298" t="str">
        <f>IF(SUM('B2.1'!$Z312:$AI312)=10,'B2.1'!G312,"")</f>
        <v/>
      </c>
      <c r="I298" t="str">
        <f>IF(SUM('B2.1'!$Z312:$AI312)=10,'B2.1'!H312,"")</f>
        <v/>
      </c>
      <c r="J298" t="str">
        <f>IF(SUM('B2.1'!$Z312:$AI312)=10,'B2.1'!I312,"")</f>
        <v/>
      </c>
      <c r="K298" t="str">
        <f>IF(SUM('B2.1'!$Z312:$AI312)=10,'B2.1'!J312,"")</f>
        <v/>
      </c>
      <c r="L298" t="str">
        <f>IF(SUM('B2.1'!$Z312:$AI312)=10,'B2.1'!K312,"")</f>
        <v/>
      </c>
      <c r="M298" s="131" t="str">
        <f>IF(SUM('B2.1'!$Z312:$AI312)=10,'B2.1'!L312,"")</f>
        <v/>
      </c>
    </row>
    <row r="299" spans="1:13" x14ac:dyDescent="0.25">
      <c r="A299" t="str">
        <f>IF(SUM('B2.1'!Z313:AI313)=10,'Angaben KH-Standort'!$D$27,"")</f>
        <v/>
      </c>
      <c r="B299" t="str">
        <f>IF(SUM('B2.1'!Z313:AI313)=10,'Angaben KH-Standort'!$D$26,"")</f>
        <v/>
      </c>
      <c r="C299" t="str">
        <f>IF(SUM('B2.1'!Z313:AI313)=10,'Angaben KH-Standort'!$D$13,"")</f>
        <v/>
      </c>
      <c r="D299" t="str">
        <f>IF(SUM('B2.1'!$Z313:$AI313)=10,'B2.1'!C313,"")</f>
        <v/>
      </c>
      <c r="E299" t="str">
        <f>IF(SUM('B2.1'!$Z313:$AI313)=10,'B2.1'!D313,"")</f>
        <v/>
      </c>
      <c r="F299" t="str">
        <f>IF(SUM('B2.1'!$Z313:$AI313)=10,'B2.1'!E313,"")</f>
        <v/>
      </c>
      <c r="G299" t="str">
        <f>IF(SUM('B2.1'!$Z313:$AI313)=10,'B2.1'!F313,"")</f>
        <v/>
      </c>
      <c r="H299" t="str">
        <f>IF(SUM('B2.1'!$Z313:$AI313)=10,'B2.1'!G313,"")</f>
        <v/>
      </c>
      <c r="I299" t="str">
        <f>IF(SUM('B2.1'!$Z313:$AI313)=10,'B2.1'!H313,"")</f>
        <v/>
      </c>
      <c r="J299" t="str">
        <f>IF(SUM('B2.1'!$Z313:$AI313)=10,'B2.1'!I313,"")</f>
        <v/>
      </c>
      <c r="K299" t="str">
        <f>IF(SUM('B2.1'!$Z313:$AI313)=10,'B2.1'!J313,"")</f>
        <v/>
      </c>
      <c r="L299" t="str">
        <f>IF(SUM('B2.1'!$Z313:$AI313)=10,'B2.1'!K313,"")</f>
        <v/>
      </c>
      <c r="M299" s="131" t="str">
        <f>IF(SUM('B2.1'!$Z313:$AI313)=10,'B2.1'!L313,"")</f>
        <v/>
      </c>
    </row>
    <row r="300" spans="1:13" x14ac:dyDescent="0.25">
      <c r="A300" t="str">
        <f>IF(SUM('B2.1'!Z314:AI314)=10,'Angaben KH-Standort'!$D$27,"")</f>
        <v/>
      </c>
      <c r="B300" t="str">
        <f>IF(SUM('B2.1'!Z314:AI314)=10,'Angaben KH-Standort'!$D$26,"")</f>
        <v/>
      </c>
      <c r="C300" t="str">
        <f>IF(SUM('B2.1'!Z314:AI314)=10,'Angaben KH-Standort'!$D$13,"")</f>
        <v/>
      </c>
      <c r="D300" t="str">
        <f>IF(SUM('B2.1'!$Z314:$AI314)=10,'B2.1'!C314,"")</f>
        <v/>
      </c>
      <c r="E300" t="str">
        <f>IF(SUM('B2.1'!$Z314:$AI314)=10,'B2.1'!D314,"")</f>
        <v/>
      </c>
      <c r="F300" t="str">
        <f>IF(SUM('B2.1'!$Z314:$AI314)=10,'B2.1'!E314,"")</f>
        <v/>
      </c>
      <c r="G300" t="str">
        <f>IF(SUM('B2.1'!$Z314:$AI314)=10,'B2.1'!F314,"")</f>
        <v/>
      </c>
      <c r="H300" t="str">
        <f>IF(SUM('B2.1'!$Z314:$AI314)=10,'B2.1'!G314,"")</f>
        <v/>
      </c>
      <c r="I300" t="str">
        <f>IF(SUM('B2.1'!$Z314:$AI314)=10,'B2.1'!H314,"")</f>
        <v/>
      </c>
      <c r="J300" t="str">
        <f>IF(SUM('B2.1'!$Z314:$AI314)=10,'B2.1'!I314,"")</f>
        <v/>
      </c>
      <c r="K300" t="str">
        <f>IF(SUM('B2.1'!$Z314:$AI314)=10,'B2.1'!J314,"")</f>
        <v/>
      </c>
      <c r="L300" t="str">
        <f>IF(SUM('B2.1'!$Z314:$AI314)=10,'B2.1'!K314,"")</f>
        <v/>
      </c>
      <c r="M300" s="131" t="str">
        <f>IF(SUM('B2.1'!$Z314:$AI314)=10,'B2.1'!L314,"")</f>
        <v/>
      </c>
    </row>
    <row r="301" spans="1:13" x14ac:dyDescent="0.25">
      <c r="A301" t="str">
        <f>IF(SUM('B2.1'!Z315:AI315)=10,'Angaben KH-Standort'!$D$27,"")</f>
        <v/>
      </c>
      <c r="B301" t="str">
        <f>IF(SUM('B2.1'!Z315:AI315)=10,'Angaben KH-Standort'!$D$26,"")</f>
        <v/>
      </c>
      <c r="C301" t="str">
        <f>IF(SUM('B2.1'!Z315:AI315)=10,'Angaben KH-Standort'!$D$13,"")</f>
        <v/>
      </c>
      <c r="D301" t="str">
        <f>IF(SUM('B2.1'!$Z315:$AI315)=10,'B2.1'!C315,"")</f>
        <v/>
      </c>
      <c r="E301" t="str">
        <f>IF(SUM('B2.1'!$Z315:$AI315)=10,'B2.1'!D315,"")</f>
        <v/>
      </c>
      <c r="F301" t="str">
        <f>IF(SUM('B2.1'!$Z315:$AI315)=10,'B2.1'!E315,"")</f>
        <v/>
      </c>
      <c r="G301" t="str">
        <f>IF(SUM('B2.1'!$Z315:$AI315)=10,'B2.1'!F315,"")</f>
        <v/>
      </c>
      <c r="H301" t="str">
        <f>IF(SUM('B2.1'!$Z315:$AI315)=10,'B2.1'!G315,"")</f>
        <v/>
      </c>
      <c r="I301" t="str">
        <f>IF(SUM('B2.1'!$Z315:$AI315)=10,'B2.1'!H315,"")</f>
        <v/>
      </c>
      <c r="J301" t="str">
        <f>IF(SUM('B2.1'!$Z315:$AI315)=10,'B2.1'!I315,"")</f>
        <v/>
      </c>
      <c r="K301" t="str">
        <f>IF(SUM('B2.1'!$Z315:$AI315)=10,'B2.1'!J315,"")</f>
        <v/>
      </c>
      <c r="L301" t="str">
        <f>IF(SUM('B2.1'!$Z315:$AI315)=10,'B2.1'!K315,"")</f>
        <v/>
      </c>
      <c r="M301" s="131" t="str">
        <f>IF(SUM('B2.1'!$Z315:$AI315)=10,'B2.1'!L315,"")</f>
        <v/>
      </c>
    </row>
    <row r="302" spans="1:13" x14ac:dyDescent="0.25">
      <c r="A302" t="str">
        <f>IF(SUM('B2.1'!Z316:AI316)=10,'Angaben KH-Standort'!$D$27,"")</f>
        <v/>
      </c>
      <c r="B302" t="str">
        <f>IF(SUM('B2.1'!Z316:AI316)=10,'Angaben KH-Standort'!$D$26,"")</f>
        <v/>
      </c>
      <c r="C302" t="str">
        <f>IF(SUM('B2.1'!Z316:AI316)=10,'Angaben KH-Standort'!$D$13,"")</f>
        <v/>
      </c>
      <c r="D302" t="str">
        <f>IF(SUM('B2.1'!$Z316:$AI316)=10,'B2.1'!C316,"")</f>
        <v/>
      </c>
      <c r="E302" t="str">
        <f>IF(SUM('B2.1'!$Z316:$AI316)=10,'B2.1'!D316,"")</f>
        <v/>
      </c>
      <c r="F302" t="str">
        <f>IF(SUM('B2.1'!$Z316:$AI316)=10,'B2.1'!E316,"")</f>
        <v/>
      </c>
      <c r="G302" t="str">
        <f>IF(SUM('B2.1'!$Z316:$AI316)=10,'B2.1'!F316,"")</f>
        <v/>
      </c>
      <c r="H302" t="str">
        <f>IF(SUM('B2.1'!$Z316:$AI316)=10,'B2.1'!G316,"")</f>
        <v/>
      </c>
      <c r="I302" t="str">
        <f>IF(SUM('B2.1'!$Z316:$AI316)=10,'B2.1'!H316,"")</f>
        <v/>
      </c>
      <c r="J302" t="str">
        <f>IF(SUM('B2.1'!$Z316:$AI316)=10,'B2.1'!I316,"")</f>
        <v/>
      </c>
      <c r="K302" t="str">
        <f>IF(SUM('B2.1'!$Z316:$AI316)=10,'B2.1'!J316,"")</f>
        <v/>
      </c>
      <c r="L302" t="str">
        <f>IF(SUM('B2.1'!$Z316:$AI316)=10,'B2.1'!K316,"")</f>
        <v/>
      </c>
      <c r="M302" s="131" t="str">
        <f>IF(SUM('B2.1'!$Z316:$AI316)=10,'B2.1'!L316,"")</f>
        <v/>
      </c>
    </row>
    <row r="303" spans="1:13" x14ac:dyDescent="0.25">
      <c r="A303" t="str">
        <f>IF(SUM('B2.1'!Z317:AI317)=10,'Angaben KH-Standort'!$D$27,"")</f>
        <v/>
      </c>
      <c r="B303" t="str">
        <f>IF(SUM('B2.1'!Z317:AI317)=10,'Angaben KH-Standort'!$D$26,"")</f>
        <v/>
      </c>
      <c r="C303" t="str">
        <f>IF(SUM('B2.1'!Z317:AI317)=10,'Angaben KH-Standort'!$D$13,"")</f>
        <v/>
      </c>
      <c r="D303" t="str">
        <f>IF(SUM('B2.1'!$Z317:$AI317)=10,'B2.1'!C317,"")</f>
        <v/>
      </c>
      <c r="E303" t="str">
        <f>IF(SUM('B2.1'!$Z317:$AI317)=10,'B2.1'!D317,"")</f>
        <v/>
      </c>
      <c r="F303" t="str">
        <f>IF(SUM('B2.1'!$Z317:$AI317)=10,'B2.1'!E317,"")</f>
        <v/>
      </c>
      <c r="G303" t="str">
        <f>IF(SUM('B2.1'!$Z317:$AI317)=10,'B2.1'!F317,"")</f>
        <v/>
      </c>
      <c r="H303" t="str">
        <f>IF(SUM('B2.1'!$Z317:$AI317)=10,'B2.1'!G317,"")</f>
        <v/>
      </c>
      <c r="I303" t="str">
        <f>IF(SUM('B2.1'!$Z317:$AI317)=10,'B2.1'!H317,"")</f>
        <v/>
      </c>
      <c r="J303" t="str">
        <f>IF(SUM('B2.1'!$Z317:$AI317)=10,'B2.1'!I317,"")</f>
        <v/>
      </c>
      <c r="K303" t="str">
        <f>IF(SUM('B2.1'!$Z317:$AI317)=10,'B2.1'!J317,"")</f>
        <v/>
      </c>
      <c r="L303" t="str">
        <f>IF(SUM('B2.1'!$Z317:$AI317)=10,'B2.1'!K317,"")</f>
        <v/>
      </c>
      <c r="M303" s="131" t="str">
        <f>IF(SUM('B2.1'!$Z317:$AI317)=10,'B2.1'!L317,"")</f>
        <v/>
      </c>
    </row>
    <row r="304" spans="1:13" x14ac:dyDescent="0.25">
      <c r="A304" t="str">
        <f>IF(SUM('B2.1'!Z318:AI318)=10,'Angaben KH-Standort'!$D$27,"")</f>
        <v/>
      </c>
      <c r="B304" t="str">
        <f>IF(SUM('B2.1'!Z318:AI318)=10,'Angaben KH-Standort'!$D$26,"")</f>
        <v/>
      </c>
      <c r="C304" t="str">
        <f>IF(SUM('B2.1'!Z318:AI318)=10,'Angaben KH-Standort'!$D$13,"")</f>
        <v/>
      </c>
      <c r="D304" t="str">
        <f>IF(SUM('B2.1'!$Z318:$AI318)=10,'B2.1'!C318,"")</f>
        <v/>
      </c>
      <c r="E304" t="str">
        <f>IF(SUM('B2.1'!$Z318:$AI318)=10,'B2.1'!D318,"")</f>
        <v/>
      </c>
      <c r="F304" t="str">
        <f>IF(SUM('B2.1'!$Z318:$AI318)=10,'B2.1'!E318,"")</f>
        <v/>
      </c>
      <c r="G304" t="str">
        <f>IF(SUM('B2.1'!$Z318:$AI318)=10,'B2.1'!F318,"")</f>
        <v/>
      </c>
      <c r="H304" t="str">
        <f>IF(SUM('B2.1'!$Z318:$AI318)=10,'B2.1'!G318,"")</f>
        <v/>
      </c>
      <c r="I304" t="str">
        <f>IF(SUM('B2.1'!$Z318:$AI318)=10,'B2.1'!H318,"")</f>
        <v/>
      </c>
      <c r="J304" t="str">
        <f>IF(SUM('B2.1'!$Z318:$AI318)=10,'B2.1'!I318,"")</f>
        <v/>
      </c>
      <c r="K304" t="str">
        <f>IF(SUM('B2.1'!$Z318:$AI318)=10,'B2.1'!J318,"")</f>
        <v/>
      </c>
      <c r="L304" t="str">
        <f>IF(SUM('B2.1'!$Z318:$AI318)=10,'B2.1'!K318,"")</f>
        <v/>
      </c>
      <c r="M304" s="131" t="str">
        <f>IF(SUM('B2.1'!$Z318:$AI318)=10,'B2.1'!L318,"")</f>
        <v/>
      </c>
    </row>
    <row r="305" spans="1:13" x14ac:dyDescent="0.25">
      <c r="A305" t="str">
        <f>IF(SUM('B2.1'!Z319:AI319)=10,'Angaben KH-Standort'!$D$27,"")</f>
        <v/>
      </c>
      <c r="B305" t="str">
        <f>IF(SUM('B2.1'!Z319:AI319)=10,'Angaben KH-Standort'!$D$26,"")</f>
        <v/>
      </c>
      <c r="C305" t="str">
        <f>IF(SUM('B2.1'!Z319:AI319)=10,'Angaben KH-Standort'!$D$13,"")</f>
        <v/>
      </c>
      <c r="D305" t="str">
        <f>IF(SUM('B2.1'!$Z319:$AI319)=10,'B2.1'!C319,"")</f>
        <v/>
      </c>
      <c r="E305" t="str">
        <f>IF(SUM('B2.1'!$Z319:$AI319)=10,'B2.1'!D319,"")</f>
        <v/>
      </c>
      <c r="F305" t="str">
        <f>IF(SUM('B2.1'!$Z319:$AI319)=10,'B2.1'!E319,"")</f>
        <v/>
      </c>
      <c r="G305" t="str">
        <f>IF(SUM('B2.1'!$Z319:$AI319)=10,'B2.1'!F319,"")</f>
        <v/>
      </c>
      <c r="H305" t="str">
        <f>IF(SUM('B2.1'!$Z319:$AI319)=10,'B2.1'!G319,"")</f>
        <v/>
      </c>
      <c r="I305" t="str">
        <f>IF(SUM('B2.1'!$Z319:$AI319)=10,'B2.1'!H319,"")</f>
        <v/>
      </c>
      <c r="J305" t="str">
        <f>IF(SUM('B2.1'!$Z319:$AI319)=10,'B2.1'!I319,"")</f>
        <v/>
      </c>
      <c r="K305" t="str">
        <f>IF(SUM('B2.1'!$Z319:$AI319)=10,'B2.1'!J319,"")</f>
        <v/>
      </c>
      <c r="L305" t="str">
        <f>IF(SUM('B2.1'!$Z319:$AI319)=10,'B2.1'!K319,"")</f>
        <v/>
      </c>
      <c r="M305" s="131" t="str">
        <f>IF(SUM('B2.1'!$Z319:$AI319)=10,'B2.1'!L319,"")</f>
        <v/>
      </c>
    </row>
    <row r="306" spans="1:13" x14ac:dyDescent="0.25">
      <c r="A306" t="str">
        <f>IF(SUM('B2.1'!Z320:AI320)=10,'Angaben KH-Standort'!$D$27,"")</f>
        <v/>
      </c>
      <c r="B306" t="str">
        <f>IF(SUM('B2.1'!Z320:AI320)=10,'Angaben KH-Standort'!$D$26,"")</f>
        <v/>
      </c>
      <c r="C306" t="str">
        <f>IF(SUM('B2.1'!Z320:AI320)=10,'Angaben KH-Standort'!$D$13,"")</f>
        <v/>
      </c>
      <c r="D306" t="str">
        <f>IF(SUM('B2.1'!$Z320:$AI320)=10,'B2.1'!C320,"")</f>
        <v/>
      </c>
      <c r="E306" t="str">
        <f>IF(SUM('B2.1'!$Z320:$AI320)=10,'B2.1'!D320,"")</f>
        <v/>
      </c>
      <c r="F306" t="str">
        <f>IF(SUM('B2.1'!$Z320:$AI320)=10,'B2.1'!E320,"")</f>
        <v/>
      </c>
      <c r="G306" t="str">
        <f>IF(SUM('B2.1'!$Z320:$AI320)=10,'B2.1'!F320,"")</f>
        <v/>
      </c>
      <c r="H306" t="str">
        <f>IF(SUM('B2.1'!$Z320:$AI320)=10,'B2.1'!G320,"")</f>
        <v/>
      </c>
      <c r="I306" t="str">
        <f>IF(SUM('B2.1'!$Z320:$AI320)=10,'B2.1'!H320,"")</f>
        <v/>
      </c>
      <c r="J306" t="str">
        <f>IF(SUM('B2.1'!$Z320:$AI320)=10,'B2.1'!I320,"")</f>
        <v/>
      </c>
      <c r="K306" t="str">
        <f>IF(SUM('B2.1'!$Z320:$AI320)=10,'B2.1'!J320,"")</f>
        <v/>
      </c>
      <c r="L306" t="str">
        <f>IF(SUM('B2.1'!$Z320:$AI320)=10,'B2.1'!K320,"")</f>
        <v/>
      </c>
      <c r="M306" s="131" t="str">
        <f>IF(SUM('B2.1'!$Z320:$AI320)=10,'B2.1'!L320,"")</f>
        <v/>
      </c>
    </row>
    <row r="307" spans="1:13" x14ac:dyDescent="0.25">
      <c r="A307" t="str">
        <f>IF(SUM('B2.1'!Z321:AI321)=10,'Angaben KH-Standort'!$D$27,"")</f>
        <v/>
      </c>
      <c r="B307" t="str">
        <f>IF(SUM('B2.1'!Z321:AI321)=10,'Angaben KH-Standort'!$D$26,"")</f>
        <v/>
      </c>
      <c r="C307" t="str">
        <f>IF(SUM('B2.1'!Z321:AI321)=10,'Angaben KH-Standort'!$D$13,"")</f>
        <v/>
      </c>
      <c r="D307" t="str">
        <f>IF(SUM('B2.1'!$Z321:$AI321)=10,'B2.1'!C321,"")</f>
        <v/>
      </c>
      <c r="E307" t="str">
        <f>IF(SUM('B2.1'!$Z321:$AI321)=10,'B2.1'!D321,"")</f>
        <v/>
      </c>
      <c r="F307" t="str">
        <f>IF(SUM('B2.1'!$Z321:$AI321)=10,'B2.1'!E321,"")</f>
        <v/>
      </c>
      <c r="G307" t="str">
        <f>IF(SUM('B2.1'!$Z321:$AI321)=10,'B2.1'!F321,"")</f>
        <v/>
      </c>
      <c r="H307" t="str">
        <f>IF(SUM('B2.1'!$Z321:$AI321)=10,'B2.1'!G321,"")</f>
        <v/>
      </c>
      <c r="I307" t="str">
        <f>IF(SUM('B2.1'!$Z321:$AI321)=10,'B2.1'!H321,"")</f>
        <v/>
      </c>
      <c r="J307" t="str">
        <f>IF(SUM('B2.1'!$Z321:$AI321)=10,'B2.1'!I321,"")</f>
        <v/>
      </c>
      <c r="K307" t="str">
        <f>IF(SUM('B2.1'!$Z321:$AI321)=10,'B2.1'!J321,"")</f>
        <v/>
      </c>
      <c r="L307" t="str">
        <f>IF(SUM('B2.1'!$Z321:$AI321)=10,'B2.1'!K321,"")</f>
        <v/>
      </c>
      <c r="M307" s="131" t="str">
        <f>IF(SUM('B2.1'!$Z321:$AI321)=10,'B2.1'!L321,"")</f>
        <v/>
      </c>
    </row>
    <row r="308" spans="1:13" x14ac:dyDescent="0.25">
      <c r="A308" t="str">
        <f>IF(SUM('B2.1'!Z322:AI322)=10,'Angaben KH-Standort'!$D$27,"")</f>
        <v/>
      </c>
      <c r="B308" t="str">
        <f>IF(SUM('B2.1'!Z322:AI322)=10,'Angaben KH-Standort'!$D$26,"")</f>
        <v/>
      </c>
      <c r="C308" t="str">
        <f>IF(SUM('B2.1'!Z322:AI322)=10,'Angaben KH-Standort'!$D$13,"")</f>
        <v/>
      </c>
      <c r="D308" t="str">
        <f>IF(SUM('B2.1'!$Z322:$AI322)=10,'B2.1'!C322,"")</f>
        <v/>
      </c>
      <c r="E308" t="str">
        <f>IF(SUM('B2.1'!$Z322:$AI322)=10,'B2.1'!D322,"")</f>
        <v/>
      </c>
      <c r="F308" t="str">
        <f>IF(SUM('B2.1'!$Z322:$AI322)=10,'B2.1'!E322,"")</f>
        <v/>
      </c>
      <c r="G308" t="str">
        <f>IF(SUM('B2.1'!$Z322:$AI322)=10,'B2.1'!F322,"")</f>
        <v/>
      </c>
      <c r="H308" t="str">
        <f>IF(SUM('B2.1'!$Z322:$AI322)=10,'B2.1'!G322,"")</f>
        <v/>
      </c>
      <c r="I308" t="str">
        <f>IF(SUM('B2.1'!$Z322:$AI322)=10,'B2.1'!H322,"")</f>
        <v/>
      </c>
      <c r="J308" t="str">
        <f>IF(SUM('B2.1'!$Z322:$AI322)=10,'B2.1'!I322,"")</f>
        <v/>
      </c>
      <c r="K308" t="str">
        <f>IF(SUM('B2.1'!$Z322:$AI322)=10,'B2.1'!J322,"")</f>
        <v/>
      </c>
      <c r="L308" t="str">
        <f>IF(SUM('B2.1'!$Z322:$AI322)=10,'B2.1'!K322,"")</f>
        <v/>
      </c>
      <c r="M308" s="131" t="str">
        <f>IF(SUM('B2.1'!$Z322:$AI322)=10,'B2.1'!L322,"")</f>
        <v/>
      </c>
    </row>
    <row r="309" spans="1:13" x14ac:dyDescent="0.25">
      <c r="A309" t="str">
        <f>IF(SUM('B2.1'!Z323:AI323)=10,'Angaben KH-Standort'!$D$27,"")</f>
        <v/>
      </c>
      <c r="B309" t="str">
        <f>IF(SUM('B2.1'!Z323:AI323)=10,'Angaben KH-Standort'!$D$26,"")</f>
        <v/>
      </c>
      <c r="C309" t="str">
        <f>IF(SUM('B2.1'!Z323:AI323)=10,'Angaben KH-Standort'!$D$13,"")</f>
        <v/>
      </c>
      <c r="D309" t="str">
        <f>IF(SUM('B2.1'!$Z323:$AI323)=10,'B2.1'!C323,"")</f>
        <v/>
      </c>
      <c r="E309" t="str">
        <f>IF(SUM('B2.1'!$Z323:$AI323)=10,'B2.1'!D323,"")</f>
        <v/>
      </c>
      <c r="F309" t="str">
        <f>IF(SUM('B2.1'!$Z323:$AI323)=10,'B2.1'!E323,"")</f>
        <v/>
      </c>
      <c r="G309" t="str">
        <f>IF(SUM('B2.1'!$Z323:$AI323)=10,'B2.1'!F323,"")</f>
        <v/>
      </c>
      <c r="H309" t="str">
        <f>IF(SUM('B2.1'!$Z323:$AI323)=10,'B2.1'!G323,"")</f>
        <v/>
      </c>
      <c r="I309" t="str">
        <f>IF(SUM('B2.1'!$Z323:$AI323)=10,'B2.1'!H323,"")</f>
        <v/>
      </c>
      <c r="J309" t="str">
        <f>IF(SUM('B2.1'!$Z323:$AI323)=10,'B2.1'!I323,"")</f>
        <v/>
      </c>
      <c r="K309" t="str">
        <f>IF(SUM('B2.1'!$Z323:$AI323)=10,'B2.1'!J323,"")</f>
        <v/>
      </c>
      <c r="L309" t="str">
        <f>IF(SUM('B2.1'!$Z323:$AI323)=10,'B2.1'!K323,"")</f>
        <v/>
      </c>
      <c r="M309" s="131" t="str">
        <f>IF(SUM('B2.1'!$Z323:$AI323)=10,'B2.1'!L323,"")</f>
        <v/>
      </c>
    </row>
    <row r="310" spans="1:13" x14ac:dyDescent="0.25">
      <c r="A310" t="str">
        <f>IF(SUM('B2.1'!Z324:AI324)=10,'Angaben KH-Standort'!$D$27,"")</f>
        <v/>
      </c>
      <c r="B310" t="str">
        <f>IF(SUM('B2.1'!Z324:AI324)=10,'Angaben KH-Standort'!$D$26,"")</f>
        <v/>
      </c>
      <c r="C310" t="str">
        <f>IF(SUM('B2.1'!Z324:AI324)=10,'Angaben KH-Standort'!$D$13,"")</f>
        <v/>
      </c>
      <c r="D310" t="str">
        <f>IF(SUM('B2.1'!$Z324:$AI324)=10,'B2.1'!C324,"")</f>
        <v/>
      </c>
      <c r="E310" t="str">
        <f>IF(SUM('B2.1'!$Z324:$AI324)=10,'B2.1'!D324,"")</f>
        <v/>
      </c>
      <c r="F310" t="str">
        <f>IF(SUM('B2.1'!$Z324:$AI324)=10,'B2.1'!E324,"")</f>
        <v/>
      </c>
      <c r="G310" t="str">
        <f>IF(SUM('B2.1'!$Z324:$AI324)=10,'B2.1'!F324,"")</f>
        <v/>
      </c>
      <c r="H310" t="str">
        <f>IF(SUM('B2.1'!$Z324:$AI324)=10,'B2.1'!G324,"")</f>
        <v/>
      </c>
      <c r="I310" t="str">
        <f>IF(SUM('B2.1'!$Z324:$AI324)=10,'B2.1'!H324,"")</f>
        <v/>
      </c>
      <c r="J310" t="str">
        <f>IF(SUM('B2.1'!$Z324:$AI324)=10,'B2.1'!I324,"")</f>
        <v/>
      </c>
      <c r="K310" t="str">
        <f>IF(SUM('B2.1'!$Z324:$AI324)=10,'B2.1'!J324,"")</f>
        <v/>
      </c>
      <c r="L310" t="str">
        <f>IF(SUM('B2.1'!$Z324:$AI324)=10,'B2.1'!K324,"")</f>
        <v/>
      </c>
      <c r="M310" s="131" t="str">
        <f>IF(SUM('B2.1'!$Z324:$AI324)=10,'B2.1'!L324,"")</f>
        <v/>
      </c>
    </row>
    <row r="311" spans="1:13" x14ac:dyDescent="0.25">
      <c r="A311" t="str">
        <f>IF(SUM('B2.1'!Z325:AI325)=10,'Angaben KH-Standort'!$D$27,"")</f>
        <v/>
      </c>
      <c r="B311" t="str">
        <f>IF(SUM('B2.1'!Z325:AI325)=10,'Angaben KH-Standort'!$D$26,"")</f>
        <v/>
      </c>
      <c r="C311" t="str">
        <f>IF(SUM('B2.1'!Z325:AI325)=10,'Angaben KH-Standort'!$D$13,"")</f>
        <v/>
      </c>
      <c r="D311" t="str">
        <f>IF(SUM('B2.1'!$Z325:$AI325)=10,'B2.1'!C325,"")</f>
        <v/>
      </c>
      <c r="E311" t="str">
        <f>IF(SUM('B2.1'!$Z325:$AI325)=10,'B2.1'!D325,"")</f>
        <v/>
      </c>
      <c r="F311" t="str">
        <f>IF(SUM('B2.1'!$Z325:$AI325)=10,'B2.1'!E325,"")</f>
        <v/>
      </c>
      <c r="G311" t="str">
        <f>IF(SUM('B2.1'!$Z325:$AI325)=10,'B2.1'!F325,"")</f>
        <v/>
      </c>
      <c r="H311" t="str">
        <f>IF(SUM('B2.1'!$Z325:$AI325)=10,'B2.1'!G325,"")</f>
        <v/>
      </c>
      <c r="I311" t="str">
        <f>IF(SUM('B2.1'!$Z325:$AI325)=10,'B2.1'!H325,"")</f>
        <v/>
      </c>
      <c r="J311" t="str">
        <f>IF(SUM('B2.1'!$Z325:$AI325)=10,'B2.1'!I325,"")</f>
        <v/>
      </c>
      <c r="K311" t="str">
        <f>IF(SUM('B2.1'!$Z325:$AI325)=10,'B2.1'!J325,"")</f>
        <v/>
      </c>
      <c r="L311" t="str">
        <f>IF(SUM('B2.1'!$Z325:$AI325)=10,'B2.1'!K325,"")</f>
        <v/>
      </c>
      <c r="M311" s="131" t="str">
        <f>IF(SUM('B2.1'!$Z325:$AI325)=10,'B2.1'!L325,"")</f>
        <v/>
      </c>
    </row>
    <row r="312" spans="1:13" x14ac:dyDescent="0.25">
      <c r="A312" t="str">
        <f>IF(SUM('B2.1'!Z326:AI326)=10,'Angaben KH-Standort'!$D$27,"")</f>
        <v/>
      </c>
      <c r="B312" t="str">
        <f>IF(SUM('B2.1'!Z326:AI326)=10,'Angaben KH-Standort'!$D$26,"")</f>
        <v/>
      </c>
      <c r="C312" t="str">
        <f>IF(SUM('B2.1'!Z326:AI326)=10,'Angaben KH-Standort'!$D$13,"")</f>
        <v/>
      </c>
      <c r="D312" t="str">
        <f>IF(SUM('B2.1'!$Z326:$AI326)=10,'B2.1'!C326,"")</f>
        <v/>
      </c>
      <c r="E312" t="str">
        <f>IF(SUM('B2.1'!$Z326:$AI326)=10,'B2.1'!D326,"")</f>
        <v/>
      </c>
      <c r="F312" t="str">
        <f>IF(SUM('B2.1'!$Z326:$AI326)=10,'B2.1'!E326,"")</f>
        <v/>
      </c>
      <c r="G312" t="str">
        <f>IF(SUM('B2.1'!$Z326:$AI326)=10,'B2.1'!F326,"")</f>
        <v/>
      </c>
      <c r="H312" t="str">
        <f>IF(SUM('B2.1'!$Z326:$AI326)=10,'B2.1'!G326,"")</f>
        <v/>
      </c>
      <c r="I312" t="str">
        <f>IF(SUM('B2.1'!$Z326:$AI326)=10,'B2.1'!H326,"")</f>
        <v/>
      </c>
      <c r="J312" t="str">
        <f>IF(SUM('B2.1'!$Z326:$AI326)=10,'B2.1'!I326,"")</f>
        <v/>
      </c>
      <c r="K312" t="str">
        <f>IF(SUM('B2.1'!$Z326:$AI326)=10,'B2.1'!J326,"")</f>
        <v/>
      </c>
      <c r="L312" t="str">
        <f>IF(SUM('B2.1'!$Z326:$AI326)=10,'B2.1'!K326,"")</f>
        <v/>
      </c>
      <c r="M312" s="131" t="str">
        <f>IF(SUM('B2.1'!$Z326:$AI326)=10,'B2.1'!L326,"")</f>
        <v/>
      </c>
    </row>
    <row r="313" spans="1:13" x14ac:dyDescent="0.25">
      <c r="A313" t="str">
        <f>IF(SUM('B2.1'!Z327:AI327)=10,'Angaben KH-Standort'!$D$27,"")</f>
        <v/>
      </c>
      <c r="B313" t="str">
        <f>IF(SUM('B2.1'!Z327:AI327)=10,'Angaben KH-Standort'!$D$26,"")</f>
        <v/>
      </c>
      <c r="C313" t="str">
        <f>IF(SUM('B2.1'!Z327:AI327)=10,'Angaben KH-Standort'!$D$13,"")</f>
        <v/>
      </c>
      <c r="D313" t="str">
        <f>IF(SUM('B2.1'!$Z327:$AI327)=10,'B2.1'!C327,"")</f>
        <v/>
      </c>
      <c r="E313" t="str">
        <f>IF(SUM('B2.1'!$Z327:$AI327)=10,'B2.1'!D327,"")</f>
        <v/>
      </c>
      <c r="F313" t="str">
        <f>IF(SUM('B2.1'!$Z327:$AI327)=10,'B2.1'!E327,"")</f>
        <v/>
      </c>
      <c r="G313" t="str">
        <f>IF(SUM('B2.1'!$Z327:$AI327)=10,'B2.1'!F327,"")</f>
        <v/>
      </c>
      <c r="H313" t="str">
        <f>IF(SUM('B2.1'!$Z327:$AI327)=10,'B2.1'!G327,"")</f>
        <v/>
      </c>
      <c r="I313" t="str">
        <f>IF(SUM('B2.1'!$Z327:$AI327)=10,'B2.1'!H327,"")</f>
        <v/>
      </c>
      <c r="J313" t="str">
        <f>IF(SUM('B2.1'!$Z327:$AI327)=10,'B2.1'!I327,"")</f>
        <v/>
      </c>
      <c r="K313" t="str">
        <f>IF(SUM('B2.1'!$Z327:$AI327)=10,'B2.1'!J327,"")</f>
        <v/>
      </c>
      <c r="L313" t="str">
        <f>IF(SUM('B2.1'!$Z327:$AI327)=10,'B2.1'!K327,"")</f>
        <v/>
      </c>
      <c r="M313" s="131" t="str">
        <f>IF(SUM('B2.1'!$Z327:$AI327)=10,'B2.1'!L327,"")</f>
        <v/>
      </c>
    </row>
    <row r="314" spans="1:13" x14ac:dyDescent="0.25">
      <c r="A314" t="str">
        <f>IF(SUM('B2.1'!Z328:AI328)=10,'Angaben KH-Standort'!$D$27,"")</f>
        <v/>
      </c>
      <c r="B314" t="str">
        <f>IF(SUM('B2.1'!Z328:AI328)=10,'Angaben KH-Standort'!$D$26,"")</f>
        <v/>
      </c>
      <c r="C314" t="str">
        <f>IF(SUM('B2.1'!Z328:AI328)=10,'Angaben KH-Standort'!$D$13,"")</f>
        <v/>
      </c>
      <c r="D314" t="str">
        <f>IF(SUM('B2.1'!$Z328:$AI328)=10,'B2.1'!C328,"")</f>
        <v/>
      </c>
      <c r="E314" t="str">
        <f>IF(SUM('B2.1'!$Z328:$AI328)=10,'B2.1'!D328,"")</f>
        <v/>
      </c>
      <c r="F314" t="str">
        <f>IF(SUM('B2.1'!$Z328:$AI328)=10,'B2.1'!E328,"")</f>
        <v/>
      </c>
      <c r="G314" t="str">
        <f>IF(SUM('B2.1'!$Z328:$AI328)=10,'B2.1'!F328,"")</f>
        <v/>
      </c>
      <c r="H314" t="str">
        <f>IF(SUM('B2.1'!$Z328:$AI328)=10,'B2.1'!G328,"")</f>
        <v/>
      </c>
      <c r="I314" t="str">
        <f>IF(SUM('B2.1'!$Z328:$AI328)=10,'B2.1'!H328,"")</f>
        <v/>
      </c>
      <c r="J314" t="str">
        <f>IF(SUM('B2.1'!$Z328:$AI328)=10,'B2.1'!I328,"")</f>
        <v/>
      </c>
      <c r="K314" t="str">
        <f>IF(SUM('B2.1'!$Z328:$AI328)=10,'B2.1'!J328,"")</f>
        <v/>
      </c>
      <c r="L314" t="str">
        <f>IF(SUM('B2.1'!$Z328:$AI328)=10,'B2.1'!K328,"")</f>
        <v/>
      </c>
      <c r="M314" s="131" t="str">
        <f>IF(SUM('B2.1'!$Z328:$AI328)=10,'B2.1'!L328,"")</f>
        <v/>
      </c>
    </row>
    <row r="315" spans="1:13" x14ac:dyDescent="0.25">
      <c r="A315" t="str">
        <f>IF(SUM('B2.1'!Z329:AI329)=10,'Angaben KH-Standort'!$D$27,"")</f>
        <v/>
      </c>
      <c r="B315" t="str">
        <f>IF(SUM('B2.1'!Z329:AI329)=10,'Angaben KH-Standort'!$D$26,"")</f>
        <v/>
      </c>
      <c r="C315" t="str">
        <f>IF(SUM('B2.1'!Z329:AI329)=10,'Angaben KH-Standort'!$D$13,"")</f>
        <v/>
      </c>
      <c r="D315" t="str">
        <f>IF(SUM('B2.1'!$Z329:$AI329)=10,'B2.1'!C329,"")</f>
        <v/>
      </c>
      <c r="E315" t="str">
        <f>IF(SUM('B2.1'!$Z329:$AI329)=10,'B2.1'!D329,"")</f>
        <v/>
      </c>
      <c r="F315" t="str">
        <f>IF(SUM('B2.1'!$Z329:$AI329)=10,'B2.1'!E329,"")</f>
        <v/>
      </c>
      <c r="G315" t="str">
        <f>IF(SUM('B2.1'!$Z329:$AI329)=10,'B2.1'!F329,"")</f>
        <v/>
      </c>
      <c r="H315" t="str">
        <f>IF(SUM('B2.1'!$Z329:$AI329)=10,'B2.1'!G329,"")</f>
        <v/>
      </c>
      <c r="I315" t="str">
        <f>IF(SUM('B2.1'!$Z329:$AI329)=10,'B2.1'!H329,"")</f>
        <v/>
      </c>
      <c r="J315" t="str">
        <f>IF(SUM('B2.1'!$Z329:$AI329)=10,'B2.1'!I329,"")</f>
        <v/>
      </c>
      <c r="K315" t="str">
        <f>IF(SUM('B2.1'!$Z329:$AI329)=10,'B2.1'!J329,"")</f>
        <v/>
      </c>
      <c r="L315" t="str">
        <f>IF(SUM('B2.1'!$Z329:$AI329)=10,'B2.1'!K329,"")</f>
        <v/>
      </c>
      <c r="M315" s="131" t="str">
        <f>IF(SUM('B2.1'!$Z329:$AI329)=10,'B2.1'!L329,"")</f>
        <v/>
      </c>
    </row>
    <row r="316" spans="1:13" x14ac:dyDescent="0.25">
      <c r="A316" t="str">
        <f>IF(SUM('B2.1'!Z330:AI330)=10,'Angaben KH-Standort'!$D$27,"")</f>
        <v/>
      </c>
      <c r="B316" t="str">
        <f>IF(SUM('B2.1'!Z330:AI330)=10,'Angaben KH-Standort'!$D$26,"")</f>
        <v/>
      </c>
      <c r="C316" t="str">
        <f>IF(SUM('B2.1'!Z330:AI330)=10,'Angaben KH-Standort'!$D$13,"")</f>
        <v/>
      </c>
      <c r="D316" t="str">
        <f>IF(SUM('B2.1'!$Z330:$AI330)=10,'B2.1'!C330,"")</f>
        <v/>
      </c>
      <c r="E316" t="str">
        <f>IF(SUM('B2.1'!$Z330:$AI330)=10,'B2.1'!D330,"")</f>
        <v/>
      </c>
      <c r="F316" t="str">
        <f>IF(SUM('B2.1'!$Z330:$AI330)=10,'B2.1'!E330,"")</f>
        <v/>
      </c>
      <c r="G316" t="str">
        <f>IF(SUM('B2.1'!$Z330:$AI330)=10,'B2.1'!F330,"")</f>
        <v/>
      </c>
      <c r="H316" t="str">
        <f>IF(SUM('B2.1'!$Z330:$AI330)=10,'B2.1'!G330,"")</f>
        <v/>
      </c>
      <c r="I316" t="str">
        <f>IF(SUM('B2.1'!$Z330:$AI330)=10,'B2.1'!H330,"")</f>
        <v/>
      </c>
      <c r="J316" t="str">
        <f>IF(SUM('B2.1'!$Z330:$AI330)=10,'B2.1'!I330,"")</f>
        <v/>
      </c>
      <c r="K316" t="str">
        <f>IF(SUM('B2.1'!$Z330:$AI330)=10,'B2.1'!J330,"")</f>
        <v/>
      </c>
      <c r="L316" t="str">
        <f>IF(SUM('B2.1'!$Z330:$AI330)=10,'B2.1'!K330,"")</f>
        <v/>
      </c>
      <c r="M316" s="131" t="str">
        <f>IF(SUM('B2.1'!$Z330:$AI330)=10,'B2.1'!L330,"")</f>
        <v/>
      </c>
    </row>
    <row r="317" spans="1:13" x14ac:dyDescent="0.25">
      <c r="A317" t="str">
        <f>IF(SUM('B2.1'!Z331:AI331)=10,'Angaben KH-Standort'!$D$27,"")</f>
        <v/>
      </c>
      <c r="B317" t="str">
        <f>IF(SUM('B2.1'!Z331:AI331)=10,'Angaben KH-Standort'!$D$26,"")</f>
        <v/>
      </c>
      <c r="C317" t="str">
        <f>IF(SUM('B2.1'!Z331:AI331)=10,'Angaben KH-Standort'!$D$13,"")</f>
        <v/>
      </c>
      <c r="D317" t="str">
        <f>IF(SUM('B2.1'!$Z331:$AI331)=10,'B2.1'!C331,"")</f>
        <v/>
      </c>
      <c r="E317" t="str">
        <f>IF(SUM('B2.1'!$Z331:$AI331)=10,'B2.1'!D331,"")</f>
        <v/>
      </c>
      <c r="F317" t="str">
        <f>IF(SUM('B2.1'!$Z331:$AI331)=10,'B2.1'!E331,"")</f>
        <v/>
      </c>
      <c r="G317" t="str">
        <f>IF(SUM('B2.1'!$Z331:$AI331)=10,'B2.1'!F331,"")</f>
        <v/>
      </c>
      <c r="H317" t="str">
        <f>IF(SUM('B2.1'!$Z331:$AI331)=10,'B2.1'!G331,"")</f>
        <v/>
      </c>
      <c r="I317" t="str">
        <f>IF(SUM('B2.1'!$Z331:$AI331)=10,'B2.1'!H331,"")</f>
        <v/>
      </c>
      <c r="J317" t="str">
        <f>IF(SUM('B2.1'!$Z331:$AI331)=10,'B2.1'!I331,"")</f>
        <v/>
      </c>
      <c r="K317" t="str">
        <f>IF(SUM('B2.1'!$Z331:$AI331)=10,'B2.1'!J331,"")</f>
        <v/>
      </c>
      <c r="L317" t="str">
        <f>IF(SUM('B2.1'!$Z331:$AI331)=10,'B2.1'!K331,"")</f>
        <v/>
      </c>
      <c r="M317" s="131" t="str">
        <f>IF(SUM('B2.1'!$Z331:$AI331)=10,'B2.1'!L331,"")</f>
        <v/>
      </c>
    </row>
    <row r="318" spans="1:13" x14ac:dyDescent="0.25">
      <c r="A318" t="str">
        <f>IF(SUM('B2.1'!Z332:AI332)=10,'Angaben KH-Standort'!$D$27,"")</f>
        <v/>
      </c>
      <c r="B318" t="str">
        <f>IF(SUM('B2.1'!Z332:AI332)=10,'Angaben KH-Standort'!$D$26,"")</f>
        <v/>
      </c>
      <c r="C318" t="str">
        <f>IF(SUM('B2.1'!Z332:AI332)=10,'Angaben KH-Standort'!$D$13,"")</f>
        <v/>
      </c>
      <c r="D318" t="str">
        <f>IF(SUM('B2.1'!$Z332:$AI332)=10,'B2.1'!C332,"")</f>
        <v/>
      </c>
      <c r="E318" t="str">
        <f>IF(SUM('B2.1'!$Z332:$AI332)=10,'B2.1'!D332,"")</f>
        <v/>
      </c>
      <c r="F318" t="str">
        <f>IF(SUM('B2.1'!$Z332:$AI332)=10,'B2.1'!E332,"")</f>
        <v/>
      </c>
      <c r="G318" t="str">
        <f>IF(SUM('B2.1'!$Z332:$AI332)=10,'B2.1'!F332,"")</f>
        <v/>
      </c>
      <c r="H318" t="str">
        <f>IF(SUM('B2.1'!$Z332:$AI332)=10,'B2.1'!G332,"")</f>
        <v/>
      </c>
      <c r="I318" t="str">
        <f>IF(SUM('B2.1'!$Z332:$AI332)=10,'B2.1'!H332,"")</f>
        <v/>
      </c>
      <c r="J318" t="str">
        <f>IF(SUM('B2.1'!$Z332:$AI332)=10,'B2.1'!I332,"")</f>
        <v/>
      </c>
      <c r="K318" t="str">
        <f>IF(SUM('B2.1'!$Z332:$AI332)=10,'B2.1'!J332,"")</f>
        <v/>
      </c>
      <c r="L318" t="str">
        <f>IF(SUM('B2.1'!$Z332:$AI332)=10,'B2.1'!K332,"")</f>
        <v/>
      </c>
      <c r="M318" s="131" t="str">
        <f>IF(SUM('B2.1'!$Z332:$AI332)=10,'B2.1'!L332,"")</f>
        <v/>
      </c>
    </row>
    <row r="319" spans="1:13" x14ac:dyDescent="0.25">
      <c r="A319" t="str">
        <f>IF(SUM('B2.1'!Z333:AI333)=10,'Angaben KH-Standort'!$D$27,"")</f>
        <v/>
      </c>
      <c r="B319" t="str">
        <f>IF(SUM('B2.1'!Z333:AI333)=10,'Angaben KH-Standort'!$D$26,"")</f>
        <v/>
      </c>
      <c r="C319" t="str">
        <f>IF(SUM('B2.1'!Z333:AI333)=10,'Angaben KH-Standort'!$D$13,"")</f>
        <v/>
      </c>
      <c r="D319" t="str">
        <f>IF(SUM('B2.1'!$Z333:$AI333)=10,'B2.1'!C333,"")</f>
        <v/>
      </c>
      <c r="E319" t="str">
        <f>IF(SUM('B2.1'!$Z333:$AI333)=10,'B2.1'!D333,"")</f>
        <v/>
      </c>
      <c r="F319" t="str">
        <f>IF(SUM('B2.1'!$Z333:$AI333)=10,'B2.1'!E333,"")</f>
        <v/>
      </c>
      <c r="G319" t="str">
        <f>IF(SUM('B2.1'!$Z333:$AI333)=10,'B2.1'!F333,"")</f>
        <v/>
      </c>
      <c r="H319" t="str">
        <f>IF(SUM('B2.1'!$Z333:$AI333)=10,'B2.1'!G333,"")</f>
        <v/>
      </c>
      <c r="I319" t="str">
        <f>IF(SUM('B2.1'!$Z333:$AI333)=10,'B2.1'!H333,"")</f>
        <v/>
      </c>
      <c r="J319" t="str">
        <f>IF(SUM('B2.1'!$Z333:$AI333)=10,'B2.1'!I333,"")</f>
        <v/>
      </c>
      <c r="K319" t="str">
        <f>IF(SUM('B2.1'!$Z333:$AI333)=10,'B2.1'!J333,"")</f>
        <v/>
      </c>
      <c r="L319" t="str">
        <f>IF(SUM('B2.1'!$Z333:$AI333)=10,'B2.1'!K333,"")</f>
        <v/>
      </c>
      <c r="M319" s="131" t="str">
        <f>IF(SUM('B2.1'!$Z333:$AI333)=10,'B2.1'!L333,"")</f>
        <v/>
      </c>
    </row>
    <row r="320" spans="1:13" x14ac:dyDescent="0.25">
      <c r="A320" t="str">
        <f>IF(SUM('B2.1'!Z334:AI334)=10,'Angaben KH-Standort'!$D$27,"")</f>
        <v/>
      </c>
      <c r="B320" t="str">
        <f>IF(SUM('B2.1'!Z334:AI334)=10,'Angaben KH-Standort'!$D$26,"")</f>
        <v/>
      </c>
      <c r="C320" t="str">
        <f>IF(SUM('B2.1'!Z334:AI334)=10,'Angaben KH-Standort'!$D$13,"")</f>
        <v/>
      </c>
      <c r="D320" t="str">
        <f>IF(SUM('B2.1'!$Z334:$AI334)=10,'B2.1'!C334,"")</f>
        <v/>
      </c>
      <c r="E320" t="str">
        <f>IF(SUM('B2.1'!$Z334:$AI334)=10,'B2.1'!D334,"")</f>
        <v/>
      </c>
      <c r="F320" t="str">
        <f>IF(SUM('B2.1'!$Z334:$AI334)=10,'B2.1'!E334,"")</f>
        <v/>
      </c>
      <c r="G320" t="str">
        <f>IF(SUM('B2.1'!$Z334:$AI334)=10,'B2.1'!F334,"")</f>
        <v/>
      </c>
      <c r="H320" t="str">
        <f>IF(SUM('B2.1'!$Z334:$AI334)=10,'B2.1'!G334,"")</f>
        <v/>
      </c>
      <c r="I320" t="str">
        <f>IF(SUM('B2.1'!$Z334:$AI334)=10,'B2.1'!H334,"")</f>
        <v/>
      </c>
      <c r="J320" t="str">
        <f>IF(SUM('B2.1'!$Z334:$AI334)=10,'B2.1'!I334,"")</f>
        <v/>
      </c>
      <c r="K320" t="str">
        <f>IF(SUM('B2.1'!$Z334:$AI334)=10,'B2.1'!J334,"")</f>
        <v/>
      </c>
      <c r="L320" t="str">
        <f>IF(SUM('B2.1'!$Z334:$AI334)=10,'B2.1'!K334,"")</f>
        <v/>
      </c>
      <c r="M320" s="131" t="str">
        <f>IF(SUM('B2.1'!$Z334:$AI334)=10,'B2.1'!L334,"")</f>
        <v/>
      </c>
    </row>
    <row r="321" spans="1:13" x14ac:dyDescent="0.25">
      <c r="A321" t="str">
        <f>IF(SUM('B2.1'!Z335:AI335)=10,'Angaben KH-Standort'!$D$27,"")</f>
        <v/>
      </c>
      <c r="B321" t="str">
        <f>IF(SUM('B2.1'!Z335:AI335)=10,'Angaben KH-Standort'!$D$26,"")</f>
        <v/>
      </c>
      <c r="C321" t="str">
        <f>IF(SUM('B2.1'!Z335:AI335)=10,'Angaben KH-Standort'!$D$13,"")</f>
        <v/>
      </c>
      <c r="D321" t="str">
        <f>IF(SUM('B2.1'!$Z335:$AI335)=10,'B2.1'!C335,"")</f>
        <v/>
      </c>
      <c r="E321" t="str">
        <f>IF(SUM('B2.1'!$Z335:$AI335)=10,'B2.1'!D335,"")</f>
        <v/>
      </c>
      <c r="F321" t="str">
        <f>IF(SUM('B2.1'!$Z335:$AI335)=10,'B2.1'!E335,"")</f>
        <v/>
      </c>
      <c r="G321" t="str">
        <f>IF(SUM('B2.1'!$Z335:$AI335)=10,'B2.1'!F335,"")</f>
        <v/>
      </c>
      <c r="H321" t="str">
        <f>IF(SUM('B2.1'!$Z335:$AI335)=10,'B2.1'!G335,"")</f>
        <v/>
      </c>
      <c r="I321" t="str">
        <f>IF(SUM('B2.1'!$Z335:$AI335)=10,'B2.1'!H335,"")</f>
        <v/>
      </c>
      <c r="J321" t="str">
        <f>IF(SUM('B2.1'!$Z335:$AI335)=10,'B2.1'!I335,"")</f>
        <v/>
      </c>
      <c r="K321" t="str">
        <f>IF(SUM('B2.1'!$Z335:$AI335)=10,'B2.1'!J335,"")</f>
        <v/>
      </c>
      <c r="L321" t="str">
        <f>IF(SUM('B2.1'!$Z335:$AI335)=10,'B2.1'!K335,"")</f>
        <v/>
      </c>
      <c r="M321" s="131" t="str">
        <f>IF(SUM('B2.1'!$Z335:$AI335)=10,'B2.1'!L335,"")</f>
        <v/>
      </c>
    </row>
    <row r="322" spans="1:13" x14ac:dyDescent="0.25">
      <c r="A322" t="str">
        <f>IF(SUM('B2.1'!Z336:AI336)=10,'Angaben KH-Standort'!$D$27,"")</f>
        <v/>
      </c>
      <c r="B322" t="str">
        <f>IF(SUM('B2.1'!Z336:AI336)=10,'Angaben KH-Standort'!$D$26,"")</f>
        <v/>
      </c>
      <c r="C322" t="str">
        <f>IF(SUM('B2.1'!Z336:AI336)=10,'Angaben KH-Standort'!$D$13,"")</f>
        <v/>
      </c>
      <c r="D322" t="str">
        <f>IF(SUM('B2.1'!$Z336:$AI336)=10,'B2.1'!C336,"")</f>
        <v/>
      </c>
      <c r="E322" t="str">
        <f>IF(SUM('B2.1'!$Z336:$AI336)=10,'B2.1'!D336,"")</f>
        <v/>
      </c>
      <c r="F322" t="str">
        <f>IF(SUM('B2.1'!$Z336:$AI336)=10,'B2.1'!E336,"")</f>
        <v/>
      </c>
      <c r="G322" t="str">
        <f>IF(SUM('B2.1'!$Z336:$AI336)=10,'B2.1'!F336,"")</f>
        <v/>
      </c>
      <c r="H322" t="str">
        <f>IF(SUM('B2.1'!$Z336:$AI336)=10,'B2.1'!G336,"")</f>
        <v/>
      </c>
      <c r="I322" t="str">
        <f>IF(SUM('B2.1'!$Z336:$AI336)=10,'B2.1'!H336,"")</f>
        <v/>
      </c>
      <c r="J322" t="str">
        <f>IF(SUM('B2.1'!$Z336:$AI336)=10,'B2.1'!I336,"")</f>
        <v/>
      </c>
      <c r="K322" t="str">
        <f>IF(SUM('B2.1'!$Z336:$AI336)=10,'B2.1'!J336,"")</f>
        <v/>
      </c>
      <c r="L322" t="str">
        <f>IF(SUM('B2.1'!$Z336:$AI336)=10,'B2.1'!K336,"")</f>
        <v/>
      </c>
      <c r="M322" s="131" t="str">
        <f>IF(SUM('B2.1'!$Z336:$AI336)=10,'B2.1'!L336,"")</f>
        <v/>
      </c>
    </row>
    <row r="323" spans="1:13" x14ac:dyDescent="0.25">
      <c r="A323" t="str">
        <f>IF(SUM('B2.1'!Z337:AI337)=10,'Angaben KH-Standort'!$D$27,"")</f>
        <v/>
      </c>
      <c r="B323" t="str">
        <f>IF(SUM('B2.1'!Z337:AI337)=10,'Angaben KH-Standort'!$D$26,"")</f>
        <v/>
      </c>
      <c r="C323" t="str">
        <f>IF(SUM('B2.1'!Z337:AI337)=10,'Angaben KH-Standort'!$D$13,"")</f>
        <v/>
      </c>
      <c r="D323" t="str">
        <f>IF(SUM('B2.1'!$Z337:$AI337)=10,'B2.1'!C337,"")</f>
        <v/>
      </c>
      <c r="E323" t="str">
        <f>IF(SUM('B2.1'!$Z337:$AI337)=10,'B2.1'!D337,"")</f>
        <v/>
      </c>
      <c r="F323" t="str">
        <f>IF(SUM('B2.1'!$Z337:$AI337)=10,'B2.1'!E337,"")</f>
        <v/>
      </c>
      <c r="G323" t="str">
        <f>IF(SUM('B2.1'!$Z337:$AI337)=10,'B2.1'!F337,"")</f>
        <v/>
      </c>
      <c r="H323" t="str">
        <f>IF(SUM('B2.1'!$Z337:$AI337)=10,'B2.1'!G337,"")</f>
        <v/>
      </c>
      <c r="I323" t="str">
        <f>IF(SUM('B2.1'!$Z337:$AI337)=10,'B2.1'!H337,"")</f>
        <v/>
      </c>
      <c r="J323" t="str">
        <f>IF(SUM('B2.1'!$Z337:$AI337)=10,'B2.1'!I337,"")</f>
        <v/>
      </c>
      <c r="K323" t="str">
        <f>IF(SUM('B2.1'!$Z337:$AI337)=10,'B2.1'!J337,"")</f>
        <v/>
      </c>
      <c r="L323" t="str">
        <f>IF(SUM('B2.1'!$Z337:$AI337)=10,'B2.1'!K337,"")</f>
        <v/>
      </c>
      <c r="M323" s="131" t="str">
        <f>IF(SUM('B2.1'!$Z337:$AI337)=10,'B2.1'!L337,"")</f>
        <v/>
      </c>
    </row>
    <row r="324" spans="1:13" x14ac:dyDescent="0.25">
      <c r="A324" t="str">
        <f>IF(SUM('B2.1'!Z338:AI338)=10,'Angaben KH-Standort'!$D$27,"")</f>
        <v/>
      </c>
      <c r="B324" t="str">
        <f>IF(SUM('B2.1'!Z338:AI338)=10,'Angaben KH-Standort'!$D$26,"")</f>
        <v/>
      </c>
      <c r="C324" t="str">
        <f>IF(SUM('B2.1'!Z338:AI338)=10,'Angaben KH-Standort'!$D$13,"")</f>
        <v/>
      </c>
      <c r="D324" t="str">
        <f>IF(SUM('B2.1'!$Z338:$AI338)=10,'B2.1'!C338,"")</f>
        <v/>
      </c>
      <c r="E324" t="str">
        <f>IF(SUM('B2.1'!$Z338:$AI338)=10,'B2.1'!D338,"")</f>
        <v/>
      </c>
      <c r="F324" t="str">
        <f>IF(SUM('B2.1'!$Z338:$AI338)=10,'B2.1'!E338,"")</f>
        <v/>
      </c>
      <c r="G324" t="str">
        <f>IF(SUM('B2.1'!$Z338:$AI338)=10,'B2.1'!F338,"")</f>
        <v/>
      </c>
      <c r="H324" t="str">
        <f>IF(SUM('B2.1'!$Z338:$AI338)=10,'B2.1'!G338,"")</f>
        <v/>
      </c>
      <c r="I324" t="str">
        <f>IF(SUM('B2.1'!$Z338:$AI338)=10,'B2.1'!H338,"")</f>
        <v/>
      </c>
      <c r="J324" t="str">
        <f>IF(SUM('B2.1'!$Z338:$AI338)=10,'B2.1'!I338,"")</f>
        <v/>
      </c>
      <c r="K324" t="str">
        <f>IF(SUM('B2.1'!$Z338:$AI338)=10,'B2.1'!J338,"")</f>
        <v/>
      </c>
      <c r="L324" t="str">
        <f>IF(SUM('B2.1'!$Z338:$AI338)=10,'B2.1'!K338,"")</f>
        <v/>
      </c>
      <c r="M324" s="131" t="str">
        <f>IF(SUM('B2.1'!$Z338:$AI338)=10,'B2.1'!L338,"")</f>
        <v/>
      </c>
    </row>
    <row r="325" spans="1:13" x14ac:dyDescent="0.25">
      <c r="A325" t="str">
        <f>IF(SUM('B2.1'!Z339:AI339)=10,'Angaben KH-Standort'!$D$27,"")</f>
        <v/>
      </c>
      <c r="B325" t="str">
        <f>IF(SUM('B2.1'!Z339:AI339)=10,'Angaben KH-Standort'!$D$26,"")</f>
        <v/>
      </c>
      <c r="C325" t="str">
        <f>IF(SUM('B2.1'!Z339:AI339)=10,'Angaben KH-Standort'!$D$13,"")</f>
        <v/>
      </c>
      <c r="D325" t="str">
        <f>IF(SUM('B2.1'!$Z339:$AI339)=10,'B2.1'!C339,"")</f>
        <v/>
      </c>
      <c r="E325" t="str">
        <f>IF(SUM('B2.1'!$Z339:$AI339)=10,'B2.1'!D339,"")</f>
        <v/>
      </c>
      <c r="F325" t="str">
        <f>IF(SUM('B2.1'!$Z339:$AI339)=10,'B2.1'!E339,"")</f>
        <v/>
      </c>
      <c r="G325" t="str">
        <f>IF(SUM('B2.1'!$Z339:$AI339)=10,'B2.1'!F339,"")</f>
        <v/>
      </c>
      <c r="H325" t="str">
        <f>IF(SUM('B2.1'!$Z339:$AI339)=10,'B2.1'!G339,"")</f>
        <v/>
      </c>
      <c r="I325" t="str">
        <f>IF(SUM('B2.1'!$Z339:$AI339)=10,'B2.1'!H339,"")</f>
        <v/>
      </c>
      <c r="J325" t="str">
        <f>IF(SUM('B2.1'!$Z339:$AI339)=10,'B2.1'!I339,"")</f>
        <v/>
      </c>
      <c r="K325" t="str">
        <f>IF(SUM('B2.1'!$Z339:$AI339)=10,'B2.1'!J339,"")</f>
        <v/>
      </c>
      <c r="L325" t="str">
        <f>IF(SUM('B2.1'!$Z339:$AI339)=10,'B2.1'!K339,"")</f>
        <v/>
      </c>
      <c r="M325" s="131" t="str">
        <f>IF(SUM('B2.1'!$Z339:$AI339)=10,'B2.1'!L339,"")</f>
        <v/>
      </c>
    </row>
    <row r="326" spans="1:13" x14ac:dyDescent="0.25">
      <c r="A326" t="str">
        <f>IF(SUM('B2.1'!Z340:AI340)=10,'Angaben KH-Standort'!$D$27,"")</f>
        <v/>
      </c>
      <c r="B326" t="str">
        <f>IF(SUM('B2.1'!Z340:AI340)=10,'Angaben KH-Standort'!$D$26,"")</f>
        <v/>
      </c>
      <c r="C326" t="str">
        <f>IF(SUM('B2.1'!Z340:AI340)=10,'Angaben KH-Standort'!$D$13,"")</f>
        <v/>
      </c>
      <c r="D326" t="str">
        <f>IF(SUM('B2.1'!$Z340:$AI340)=10,'B2.1'!C340,"")</f>
        <v/>
      </c>
      <c r="E326" t="str">
        <f>IF(SUM('B2.1'!$Z340:$AI340)=10,'B2.1'!D340,"")</f>
        <v/>
      </c>
      <c r="F326" t="str">
        <f>IF(SUM('B2.1'!$Z340:$AI340)=10,'B2.1'!E340,"")</f>
        <v/>
      </c>
      <c r="G326" t="str">
        <f>IF(SUM('B2.1'!$Z340:$AI340)=10,'B2.1'!F340,"")</f>
        <v/>
      </c>
      <c r="H326" t="str">
        <f>IF(SUM('B2.1'!$Z340:$AI340)=10,'B2.1'!G340,"")</f>
        <v/>
      </c>
      <c r="I326" t="str">
        <f>IF(SUM('B2.1'!$Z340:$AI340)=10,'B2.1'!H340,"")</f>
        <v/>
      </c>
      <c r="J326" t="str">
        <f>IF(SUM('B2.1'!$Z340:$AI340)=10,'B2.1'!I340,"")</f>
        <v/>
      </c>
      <c r="K326" t="str">
        <f>IF(SUM('B2.1'!$Z340:$AI340)=10,'B2.1'!J340,"")</f>
        <v/>
      </c>
      <c r="L326" t="str">
        <f>IF(SUM('B2.1'!$Z340:$AI340)=10,'B2.1'!K340,"")</f>
        <v/>
      </c>
      <c r="M326" s="131" t="str">
        <f>IF(SUM('B2.1'!$Z340:$AI340)=10,'B2.1'!L340,"")</f>
        <v/>
      </c>
    </row>
    <row r="327" spans="1:13" x14ac:dyDescent="0.25">
      <c r="A327" t="str">
        <f>IF(SUM('B2.1'!Z341:AI341)=10,'Angaben KH-Standort'!$D$27,"")</f>
        <v/>
      </c>
      <c r="B327" t="str">
        <f>IF(SUM('B2.1'!Z341:AI341)=10,'Angaben KH-Standort'!$D$26,"")</f>
        <v/>
      </c>
      <c r="C327" t="str">
        <f>IF(SUM('B2.1'!Z341:AI341)=10,'Angaben KH-Standort'!$D$13,"")</f>
        <v/>
      </c>
      <c r="D327" t="str">
        <f>IF(SUM('B2.1'!$Z341:$AI341)=10,'B2.1'!C341,"")</f>
        <v/>
      </c>
      <c r="E327" t="str">
        <f>IF(SUM('B2.1'!$Z341:$AI341)=10,'B2.1'!D341,"")</f>
        <v/>
      </c>
      <c r="F327" t="str">
        <f>IF(SUM('B2.1'!$Z341:$AI341)=10,'B2.1'!E341,"")</f>
        <v/>
      </c>
      <c r="G327" t="str">
        <f>IF(SUM('B2.1'!$Z341:$AI341)=10,'B2.1'!F341,"")</f>
        <v/>
      </c>
      <c r="H327" t="str">
        <f>IF(SUM('B2.1'!$Z341:$AI341)=10,'B2.1'!G341,"")</f>
        <v/>
      </c>
      <c r="I327" t="str">
        <f>IF(SUM('B2.1'!$Z341:$AI341)=10,'B2.1'!H341,"")</f>
        <v/>
      </c>
      <c r="J327" t="str">
        <f>IF(SUM('B2.1'!$Z341:$AI341)=10,'B2.1'!I341,"")</f>
        <v/>
      </c>
      <c r="K327" t="str">
        <f>IF(SUM('B2.1'!$Z341:$AI341)=10,'B2.1'!J341,"")</f>
        <v/>
      </c>
      <c r="L327" t="str">
        <f>IF(SUM('B2.1'!$Z341:$AI341)=10,'B2.1'!K341,"")</f>
        <v/>
      </c>
      <c r="M327" s="131" t="str">
        <f>IF(SUM('B2.1'!$Z341:$AI341)=10,'B2.1'!L341,"")</f>
        <v/>
      </c>
    </row>
    <row r="328" spans="1:13" x14ac:dyDescent="0.25">
      <c r="A328" t="str">
        <f>IF(SUM('B2.1'!Z342:AI342)=10,'Angaben KH-Standort'!$D$27,"")</f>
        <v/>
      </c>
      <c r="B328" t="str">
        <f>IF(SUM('B2.1'!Z342:AI342)=10,'Angaben KH-Standort'!$D$26,"")</f>
        <v/>
      </c>
      <c r="C328" t="str">
        <f>IF(SUM('B2.1'!Z342:AI342)=10,'Angaben KH-Standort'!$D$13,"")</f>
        <v/>
      </c>
      <c r="D328" t="str">
        <f>IF(SUM('B2.1'!$Z342:$AI342)=10,'B2.1'!C342,"")</f>
        <v/>
      </c>
      <c r="E328" t="str">
        <f>IF(SUM('B2.1'!$Z342:$AI342)=10,'B2.1'!D342,"")</f>
        <v/>
      </c>
      <c r="F328" t="str">
        <f>IF(SUM('B2.1'!$Z342:$AI342)=10,'B2.1'!E342,"")</f>
        <v/>
      </c>
      <c r="G328" t="str">
        <f>IF(SUM('B2.1'!$Z342:$AI342)=10,'B2.1'!F342,"")</f>
        <v/>
      </c>
      <c r="H328" t="str">
        <f>IF(SUM('B2.1'!$Z342:$AI342)=10,'B2.1'!G342,"")</f>
        <v/>
      </c>
      <c r="I328" t="str">
        <f>IF(SUM('B2.1'!$Z342:$AI342)=10,'B2.1'!H342,"")</f>
        <v/>
      </c>
      <c r="J328" t="str">
        <f>IF(SUM('B2.1'!$Z342:$AI342)=10,'B2.1'!I342,"")</f>
        <v/>
      </c>
      <c r="K328" t="str">
        <f>IF(SUM('B2.1'!$Z342:$AI342)=10,'B2.1'!J342,"")</f>
        <v/>
      </c>
      <c r="L328" t="str">
        <f>IF(SUM('B2.1'!$Z342:$AI342)=10,'B2.1'!K342,"")</f>
        <v/>
      </c>
      <c r="M328" s="131" t="str">
        <f>IF(SUM('B2.1'!$Z342:$AI342)=10,'B2.1'!L342,"")</f>
        <v/>
      </c>
    </row>
    <row r="329" spans="1:13" x14ac:dyDescent="0.25">
      <c r="A329" t="str">
        <f>IF(SUM('B2.1'!Z343:AI343)=10,'Angaben KH-Standort'!$D$27,"")</f>
        <v/>
      </c>
      <c r="B329" t="str">
        <f>IF(SUM('B2.1'!Z343:AI343)=10,'Angaben KH-Standort'!$D$26,"")</f>
        <v/>
      </c>
      <c r="C329" t="str">
        <f>IF(SUM('B2.1'!Z343:AI343)=10,'Angaben KH-Standort'!$D$13,"")</f>
        <v/>
      </c>
      <c r="D329" t="str">
        <f>IF(SUM('B2.1'!$Z343:$AI343)=10,'B2.1'!C343,"")</f>
        <v/>
      </c>
      <c r="E329" t="str">
        <f>IF(SUM('B2.1'!$Z343:$AI343)=10,'B2.1'!D343,"")</f>
        <v/>
      </c>
      <c r="F329" t="str">
        <f>IF(SUM('B2.1'!$Z343:$AI343)=10,'B2.1'!E343,"")</f>
        <v/>
      </c>
      <c r="G329" t="str">
        <f>IF(SUM('B2.1'!$Z343:$AI343)=10,'B2.1'!F343,"")</f>
        <v/>
      </c>
      <c r="H329" t="str">
        <f>IF(SUM('B2.1'!$Z343:$AI343)=10,'B2.1'!G343,"")</f>
        <v/>
      </c>
      <c r="I329" t="str">
        <f>IF(SUM('B2.1'!$Z343:$AI343)=10,'B2.1'!H343,"")</f>
        <v/>
      </c>
      <c r="J329" t="str">
        <f>IF(SUM('B2.1'!$Z343:$AI343)=10,'B2.1'!I343,"")</f>
        <v/>
      </c>
      <c r="K329" t="str">
        <f>IF(SUM('B2.1'!$Z343:$AI343)=10,'B2.1'!J343,"")</f>
        <v/>
      </c>
      <c r="L329" t="str">
        <f>IF(SUM('B2.1'!$Z343:$AI343)=10,'B2.1'!K343,"")</f>
        <v/>
      </c>
      <c r="M329" s="131" t="str">
        <f>IF(SUM('B2.1'!$Z343:$AI343)=10,'B2.1'!L343,"")</f>
        <v/>
      </c>
    </row>
    <row r="330" spans="1:13" x14ac:dyDescent="0.25">
      <c r="A330" t="str">
        <f>IF(SUM('B2.1'!Z344:AI344)=10,'Angaben KH-Standort'!$D$27,"")</f>
        <v/>
      </c>
      <c r="B330" t="str">
        <f>IF(SUM('B2.1'!Z344:AI344)=10,'Angaben KH-Standort'!$D$26,"")</f>
        <v/>
      </c>
      <c r="C330" t="str">
        <f>IF(SUM('B2.1'!Z344:AI344)=10,'Angaben KH-Standort'!$D$13,"")</f>
        <v/>
      </c>
      <c r="D330" t="str">
        <f>IF(SUM('B2.1'!$Z344:$AI344)=10,'B2.1'!C344,"")</f>
        <v/>
      </c>
      <c r="E330" t="str">
        <f>IF(SUM('B2.1'!$Z344:$AI344)=10,'B2.1'!D344,"")</f>
        <v/>
      </c>
      <c r="F330" t="str">
        <f>IF(SUM('B2.1'!$Z344:$AI344)=10,'B2.1'!E344,"")</f>
        <v/>
      </c>
      <c r="G330" t="str">
        <f>IF(SUM('B2.1'!$Z344:$AI344)=10,'B2.1'!F344,"")</f>
        <v/>
      </c>
      <c r="H330" t="str">
        <f>IF(SUM('B2.1'!$Z344:$AI344)=10,'B2.1'!G344,"")</f>
        <v/>
      </c>
      <c r="I330" t="str">
        <f>IF(SUM('B2.1'!$Z344:$AI344)=10,'B2.1'!H344,"")</f>
        <v/>
      </c>
      <c r="J330" t="str">
        <f>IF(SUM('B2.1'!$Z344:$AI344)=10,'B2.1'!I344,"")</f>
        <v/>
      </c>
      <c r="K330" t="str">
        <f>IF(SUM('B2.1'!$Z344:$AI344)=10,'B2.1'!J344,"")</f>
        <v/>
      </c>
      <c r="L330" t="str">
        <f>IF(SUM('B2.1'!$Z344:$AI344)=10,'B2.1'!K344,"")</f>
        <v/>
      </c>
      <c r="M330" s="131" t="str">
        <f>IF(SUM('B2.1'!$Z344:$AI344)=10,'B2.1'!L344,"")</f>
        <v/>
      </c>
    </row>
    <row r="331" spans="1:13" x14ac:dyDescent="0.25">
      <c r="A331" t="str">
        <f>IF(SUM('B2.1'!Z345:AI345)=10,'Angaben KH-Standort'!$D$27,"")</f>
        <v/>
      </c>
      <c r="B331" t="str">
        <f>IF(SUM('B2.1'!Z345:AI345)=10,'Angaben KH-Standort'!$D$26,"")</f>
        <v/>
      </c>
      <c r="C331" t="str">
        <f>IF(SUM('B2.1'!Z345:AI345)=10,'Angaben KH-Standort'!$D$13,"")</f>
        <v/>
      </c>
      <c r="D331" t="str">
        <f>IF(SUM('B2.1'!$Z345:$AI345)=10,'B2.1'!C345,"")</f>
        <v/>
      </c>
      <c r="E331" t="str">
        <f>IF(SUM('B2.1'!$Z345:$AI345)=10,'B2.1'!D345,"")</f>
        <v/>
      </c>
      <c r="F331" t="str">
        <f>IF(SUM('B2.1'!$Z345:$AI345)=10,'B2.1'!E345,"")</f>
        <v/>
      </c>
      <c r="G331" t="str">
        <f>IF(SUM('B2.1'!$Z345:$AI345)=10,'B2.1'!F345,"")</f>
        <v/>
      </c>
      <c r="H331" t="str">
        <f>IF(SUM('B2.1'!$Z345:$AI345)=10,'B2.1'!G345,"")</f>
        <v/>
      </c>
      <c r="I331" t="str">
        <f>IF(SUM('B2.1'!$Z345:$AI345)=10,'B2.1'!H345,"")</f>
        <v/>
      </c>
      <c r="J331" t="str">
        <f>IF(SUM('B2.1'!$Z345:$AI345)=10,'B2.1'!I345,"")</f>
        <v/>
      </c>
      <c r="K331" t="str">
        <f>IF(SUM('B2.1'!$Z345:$AI345)=10,'B2.1'!J345,"")</f>
        <v/>
      </c>
      <c r="L331" t="str">
        <f>IF(SUM('B2.1'!$Z345:$AI345)=10,'B2.1'!K345,"")</f>
        <v/>
      </c>
      <c r="M331" s="131" t="str">
        <f>IF(SUM('B2.1'!$Z345:$AI345)=10,'B2.1'!L345,"")</f>
        <v/>
      </c>
    </row>
    <row r="332" spans="1:13" x14ac:dyDescent="0.25">
      <c r="A332" t="str">
        <f>IF(SUM('B2.1'!Z346:AI346)=10,'Angaben KH-Standort'!$D$27,"")</f>
        <v/>
      </c>
      <c r="B332" t="str">
        <f>IF(SUM('B2.1'!Z346:AI346)=10,'Angaben KH-Standort'!$D$26,"")</f>
        <v/>
      </c>
      <c r="C332" t="str">
        <f>IF(SUM('B2.1'!Z346:AI346)=10,'Angaben KH-Standort'!$D$13,"")</f>
        <v/>
      </c>
      <c r="D332" t="str">
        <f>IF(SUM('B2.1'!$Z346:$AI346)=10,'B2.1'!C346,"")</f>
        <v/>
      </c>
      <c r="E332" t="str">
        <f>IF(SUM('B2.1'!$Z346:$AI346)=10,'B2.1'!D346,"")</f>
        <v/>
      </c>
      <c r="F332" t="str">
        <f>IF(SUM('B2.1'!$Z346:$AI346)=10,'B2.1'!E346,"")</f>
        <v/>
      </c>
      <c r="G332" t="str">
        <f>IF(SUM('B2.1'!$Z346:$AI346)=10,'B2.1'!F346,"")</f>
        <v/>
      </c>
      <c r="H332" t="str">
        <f>IF(SUM('B2.1'!$Z346:$AI346)=10,'B2.1'!G346,"")</f>
        <v/>
      </c>
      <c r="I332" t="str">
        <f>IF(SUM('B2.1'!$Z346:$AI346)=10,'B2.1'!H346,"")</f>
        <v/>
      </c>
      <c r="J332" t="str">
        <f>IF(SUM('B2.1'!$Z346:$AI346)=10,'B2.1'!I346,"")</f>
        <v/>
      </c>
      <c r="K332" t="str">
        <f>IF(SUM('B2.1'!$Z346:$AI346)=10,'B2.1'!J346,"")</f>
        <v/>
      </c>
      <c r="L332" t="str">
        <f>IF(SUM('B2.1'!$Z346:$AI346)=10,'B2.1'!K346,"")</f>
        <v/>
      </c>
      <c r="M332" s="131" t="str">
        <f>IF(SUM('B2.1'!$Z346:$AI346)=10,'B2.1'!L346,"")</f>
        <v/>
      </c>
    </row>
    <row r="333" spans="1:13" x14ac:dyDescent="0.25">
      <c r="A333" t="str">
        <f>IF(SUM('B2.1'!Z347:AI347)=10,'Angaben KH-Standort'!$D$27,"")</f>
        <v/>
      </c>
      <c r="B333" t="str">
        <f>IF(SUM('B2.1'!Z347:AI347)=10,'Angaben KH-Standort'!$D$26,"")</f>
        <v/>
      </c>
      <c r="C333" t="str">
        <f>IF(SUM('B2.1'!Z347:AI347)=10,'Angaben KH-Standort'!$D$13,"")</f>
        <v/>
      </c>
      <c r="D333" t="str">
        <f>IF(SUM('B2.1'!$Z347:$AI347)=10,'B2.1'!C347,"")</f>
        <v/>
      </c>
      <c r="E333" t="str">
        <f>IF(SUM('B2.1'!$Z347:$AI347)=10,'B2.1'!D347,"")</f>
        <v/>
      </c>
      <c r="F333" t="str">
        <f>IF(SUM('B2.1'!$Z347:$AI347)=10,'B2.1'!E347,"")</f>
        <v/>
      </c>
      <c r="G333" t="str">
        <f>IF(SUM('B2.1'!$Z347:$AI347)=10,'B2.1'!F347,"")</f>
        <v/>
      </c>
      <c r="H333" t="str">
        <f>IF(SUM('B2.1'!$Z347:$AI347)=10,'B2.1'!G347,"")</f>
        <v/>
      </c>
      <c r="I333" t="str">
        <f>IF(SUM('B2.1'!$Z347:$AI347)=10,'B2.1'!H347,"")</f>
        <v/>
      </c>
      <c r="J333" t="str">
        <f>IF(SUM('B2.1'!$Z347:$AI347)=10,'B2.1'!I347,"")</f>
        <v/>
      </c>
      <c r="K333" t="str">
        <f>IF(SUM('B2.1'!$Z347:$AI347)=10,'B2.1'!J347,"")</f>
        <v/>
      </c>
      <c r="L333" t="str">
        <f>IF(SUM('B2.1'!$Z347:$AI347)=10,'B2.1'!K347,"")</f>
        <v/>
      </c>
      <c r="M333" s="131" t="str">
        <f>IF(SUM('B2.1'!$Z347:$AI347)=10,'B2.1'!L347,"")</f>
        <v/>
      </c>
    </row>
    <row r="334" spans="1:13" x14ac:dyDescent="0.25">
      <c r="A334" t="str">
        <f>IF(SUM('B2.1'!Z348:AI348)=10,'Angaben KH-Standort'!$D$27,"")</f>
        <v/>
      </c>
      <c r="B334" t="str">
        <f>IF(SUM('B2.1'!Z348:AI348)=10,'Angaben KH-Standort'!$D$26,"")</f>
        <v/>
      </c>
      <c r="C334" t="str">
        <f>IF(SUM('B2.1'!Z348:AI348)=10,'Angaben KH-Standort'!$D$13,"")</f>
        <v/>
      </c>
      <c r="D334" t="str">
        <f>IF(SUM('B2.1'!$Z348:$AI348)=10,'B2.1'!C348,"")</f>
        <v/>
      </c>
      <c r="E334" t="str">
        <f>IF(SUM('B2.1'!$Z348:$AI348)=10,'B2.1'!D348,"")</f>
        <v/>
      </c>
      <c r="F334" t="str">
        <f>IF(SUM('B2.1'!$Z348:$AI348)=10,'B2.1'!E348,"")</f>
        <v/>
      </c>
      <c r="G334" t="str">
        <f>IF(SUM('B2.1'!$Z348:$AI348)=10,'B2.1'!F348,"")</f>
        <v/>
      </c>
      <c r="H334" t="str">
        <f>IF(SUM('B2.1'!$Z348:$AI348)=10,'B2.1'!G348,"")</f>
        <v/>
      </c>
      <c r="I334" t="str">
        <f>IF(SUM('B2.1'!$Z348:$AI348)=10,'B2.1'!H348,"")</f>
        <v/>
      </c>
      <c r="J334" t="str">
        <f>IF(SUM('B2.1'!$Z348:$AI348)=10,'B2.1'!I348,"")</f>
        <v/>
      </c>
      <c r="K334" t="str">
        <f>IF(SUM('B2.1'!$Z348:$AI348)=10,'B2.1'!J348,"")</f>
        <v/>
      </c>
      <c r="L334" t="str">
        <f>IF(SUM('B2.1'!$Z348:$AI348)=10,'B2.1'!K348,"")</f>
        <v/>
      </c>
      <c r="M334" s="131" t="str">
        <f>IF(SUM('B2.1'!$Z348:$AI348)=10,'B2.1'!L348,"")</f>
        <v/>
      </c>
    </row>
    <row r="335" spans="1:13" x14ac:dyDescent="0.25">
      <c r="A335" t="str">
        <f>IF(SUM('B2.1'!Z349:AI349)=10,'Angaben KH-Standort'!$D$27,"")</f>
        <v/>
      </c>
      <c r="B335" t="str">
        <f>IF(SUM('B2.1'!Z349:AI349)=10,'Angaben KH-Standort'!$D$26,"")</f>
        <v/>
      </c>
      <c r="C335" t="str">
        <f>IF(SUM('B2.1'!Z349:AI349)=10,'Angaben KH-Standort'!$D$13,"")</f>
        <v/>
      </c>
      <c r="D335" t="str">
        <f>IF(SUM('B2.1'!$Z349:$AI349)=10,'B2.1'!C349,"")</f>
        <v/>
      </c>
      <c r="E335" t="str">
        <f>IF(SUM('B2.1'!$Z349:$AI349)=10,'B2.1'!D349,"")</f>
        <v/>
      </c>
      <c r="F335" t="str">
        <f>IF(SUM('B2.1'!$Z349:$AI349)=10,'B2.1'!E349,"")</f>
        <v/>
      </c>
      <c r="G335" t="str">
        <f>IF(SUM('B2.1'!$Z349:$AI349)=10,'B2.1'!F349,"")</f>
        <v/>
      </c>
      <c r="H335" t="str">
        <f>IF(SUM('B2.1'!$Z349:$AI349)=10,'B2.1'!G349,"")</f>
        <v/>
      </c>
      <c r="I335" t="str">
        <f>IF(SUM('B2.1'!$Z349:$AI349)=10,'B2.1'!H349,"")</f>
        <v/>
      </c>
      <c r="J335" t="str">
        <f>IF(SUM('B2.1'!$Z349:$AI349)=10,'B2.1'!I349,"")</f>
        <v/>
      </c>
      <c r="K335" t="str">
        <f>IF(SUM('B2.1'!$Z349:$AI349)=10,'B2.1'!J349,"")</f>
        <v/>
      </c>
      <c r="L335" t="str">
        <f>IF(SUM('B2.1'!$Z349:$AI349)=10,'B2.1'!K349,"")</f>
        <v/>
      </c>
      <c r="M335" s="131" t="str">
        <f>IF(SUM('B2.1'!$Z349:$AI349)=10,'B2.1'!L349,"")</f>
        <v/>
      </c>
    </row>
    <row r="336" spans="1:13" x14ac:dyDescent="0.25">
      <c r="A336" t="str">
        <f>IF(SUM('B2.1'!Z350:AI350)=10,'Angaben KH-Standort'!$D$27,"")</f>
        <v/>
      </c>
      <c r="B336" t="str">
        <f>IF(SUM('B2.1'!Z350:AI350)=10,'Angaben KH-Standort'!$D$26,"")</f>
        <v/>
      </c>
      <c r="C336" t="str">
        <f>IF(SUM('B2.1'!Z350:AI350)=10,'Angaben KH-Standort'!$D$13,"")</f>
        <v/>
      </c>
      <c r="D336" t="str">
        <f>IF(SUM('B2.1'!$Z350:$AI350)=10,'B2.1'!C350,"")</f>
        <v/>
      </c>
      <c r="E336" t="str">
        <f>IF(SUM('B2.1'!$Z350:$AI350)=10,'B2.1'!D350,"")</f>
        <v/>
      </c>
      <c r="F336" t="str">
        <f>IF(SUM('B2.1'!$Z350:$AI350)=10,'B2.1'!E350,"")</f>
        <v/>
      </c>
      <c r="G336" t="str">
        <f>IF(SUM('B2.1'!$Z350:$AI350)=10,'B2.1'!F350,"")</f>
        <v/>
      </c>
      <c r="H336" t="str">
        <f>IF(SUM('B2.1'!$Z350:$AI350)=10,'B2.1'!G350,"")</f>
        <v/>
      </c>
      <c r="I336" t="str">
        <f>IF(SUM('B2.1'!$Z350:$AI350)=10,'B2.1'!H350,"")</f>
        <v/>
      </c>
      <c r="J336" t="str">
        <f>IF(SUM('B2.1'!$Z350:$AI350)=10,'B2.1'!I350,"")</f>
        <v/>
      </c>
      <c r="K336" t="str">
        <f>IF(SUM('B2.1'!$Z350:$AI350)=10,'B2.1'!J350,"")</f>
        <v/>
      </c>
      <c r="L336" t="str">
        <f>IF(SUM('B2.1'!$Z350:$AI350)=10,'B2.1'!K350,"")</f>
        <v/>
      </c>
      <c r="M336" s="131" t="str">
        <f>IF(SUM('B2.1'!$Z350:$AI350)=10,'B2.1'!L350,"")</f>
        <v/>
      </c>
    </row>
    <row r="337" spans="1:13" x14ac:dyDescent="0.25">
      <c r="A337" t="str">
        <f>IF(SUM('B2.1'!Z351:AI351)=10,'Angaben KH-Standort'!$D$27,"")</f>
        <v/>
      </c>
      <c r="B337" t="str">
        <f>IF(SUM('B2.1'!Z351:AI351)=10,'Angaben KH-Standort'!$D$26,"")</f>
        <v/>
      </c>
      <c r="C337" t="str">
        <f>IF(SUM('B2.1'!Z351:AI351)=10,'Angaben KH-Standort'!$D$13,"")</f>
        <v/>
      </c>
      <c r="D337" t="str">
        <f>IF(SUM('B2.1'!$Z351:$AI351)=10,'B2.1'!C351,"")</f>
        <v/>
      </c>
      <c r="E337" t="str">
        <f>IF(SUM('B2.1'!$Z351:$AI351)=10,'B2.1'!D351,"")</f>
        <v/>
      </c>
      <c r="F337" t="str">
        <f>IF(SUM('B2.1'!$Z351:$AI351)=10,'B2.1'!E351,"")</f>
        <v/>
      </c>
      <c r="G337" t="str">
        <f>IF(SUM('B2.1'!$Z351:$AI351)=10,'B2.1'!F351,"")</f>
        <v/>
      </c>
      <c r="H337" t="str">
        <f>IF(SUM('B2.1'!$Z351:$AI351)=10,'B2.1'!G351,"")</f>
        <v/>
      </c>
      <c r="I337" t="str">
        <f>IF(SUM('B2.1'!$Z351:$AI351)=10,'B2.1'!H351,"")</f>
        <v/>
      </c>
      <c r="J337" t="str">
        <f>IF(SUM('B2.1'!$Z351:$AI351)=10,'B2.1'!I351,"")</f>
        <v/>
      </c>
      <c r="K337" t="str">
        <f>IF(SUM('B2.1'!$Z351:$AI351)=10,'B2.1'!J351,"")</f>
        <v/>
      </c>
      <c r="L337" t="str">
        <f>IF(SUM('B2.1'!$Z351:$AI351)=10,'B2.1'!K351,"")</f>
        <v/>
      </c>
      <c r="M337" s="131" t="str">
        <f>IF(SUM('B2.1'!$Z351:$AI351)=10,'B2.1'!L351,"")</f>
        <v/>
      </c>
    </row>
    <row r="338" spans="1:13" x14ac:dyDescent="0.25">
      <c r="A338" t="str">
        <f>IF(SUM('B2.1'!Z352:AI352)=10,'Angaben KH-Standort'!$D$27,"")</f>
        <v/>
      </c>
      <c r="B338" t="str">
        <f>IF(SUM('B2.1'!Z352:AI352)=10,'Angaben KH-Standort'!$D$26,"")</f>
        <v/>
      </c>
      <c r="C338" t="str">
        <f>IF(SUM('B2.1'!Z352:AI352)=10,'Angaben KH-Standort'!$D$13,"")</f>
        <v/>
      </c>
      <c r="D338" t="str">
        <f>IF(SUM('B2.1'!$Z352:$AI352)=10,'B2.1'!C352,"")</f>
        <v/>
      </c>
      <c r="E338" t="str">
        <f>IF(SUM('B2.1'!$Z352:$AI352)=10,'B2.1'!D352,"")</f>
        <v/>
      </c>
      <c r="F338" t="str">
        <f>IF(SUM('B2.1'!$Z352:$AI352)=10,'B2.1'!E352,"")</f>
        <v/>
      </c>
      <c r="G338" t="str">
        <f>IF(SUM('B2.1'!$Z352:$AI352)=10,'B2.1'!F352,"")</f>
        <v/>
      </c>
      <c r="H338" t="str">
        <f>IF(SUM('B2.1'!$Z352:$AI352)=10,'B2.1'!G352,"")</f>
        <v/>
      </c>
      <c r="I338" t="str">
        <f>IF(SUM('B2.1'!$Z352:$AI352)=10,'B2.1'!H352,"")</f>
        <v/>
      </c>
      <c r="J338" t="str">
        <f>IF(SUM('B2.1'!$Z352:$AI352)=10,'B2.1'!I352,"")</f>
        <v/>
      </c>
      <c r="K338" t="str">
        <f>IF(SUM('B2.1'!$Z352:$AI352)=10,'B2.1'!J352,"")</f>
        <v/>
      </c>
      <c r="L338" t="str">
        <f>IF(SUM('B2.1'!$Z352:$AI352)=10,'B2.1'!K352,"")</f>
        <v/>
      </c>
      <c r="M338" s="131" t="str">
        <f>IF(SUM('B2.1'!$Z352:$AI352)=10,'B2.1'!L352,"")</f>
        <v/>
      </c>
    </row>
    <row r="339" spans="1:13" x14ac:dyDescent="0.25">
      <c r="A339" t="str">
        <f>IF(SUM('B2.1'!Z353:AI353)=10,'Angaben KH-Standort'!$D$27,"")</f>
        <v/>
      </c>
      <c r="B339" t="str">
        <f>IF(SUM('B2.1'!Z353:AI353)=10,'Angaben KH-Standort'!$D$26,"")</f>
        <v/>
      </c>
      <c r="C339" t="str">
        <f>IF(SUM('B2.1'!Z353:AI353)=10,'Angaben KH-Standort'!$D$13,"")</f>
        <v/>
      </c>
      <c r="D339" t="str">
        <f>IF(SUM('B2.1'!$Z353:$AI353)=10,'B2.1'!C353,"")</f>
        <v/>
      </c>
      <c r="E339" t="str">
        <f>IF(SUM('B2.1'!$Z353:$AI353)=10,'B2.1'!D353,"")</f>
        <v/>
      </c>
      <c r="F339" t="str">
        <f>IF(SUM('B2.1'!$Z353:$AI353)=10,'B2.1'!E353,"")</f>
        <v/>
      </c>
      <c r="G339" t="str">
        <f>IF(SUM('B2.1'!$Z353:$AI353)=10,'B2.1'!F353,"")</f>
        <v/>
      </c>
      <c r="H339" t="str">
        <f>IF(SUM('B2.1'!$Z353:$AI353)=10,'B2.1'!G353,"")</f>
        <v/>
      </c>
      <c r="I339" t="str">
        <f>IF(SUM('B2.1'!$Z353:$AI353)=10,'B2.1'!H353,"")</f>
        <v/>
      </c>
      <c r="J339" t="str">
        <f>IF(SUM('B2.1'!$Z353:$AI353)=10,'B2.1'!I353,"")</f>
        <v/>
      </c>
      <c r="K339" t="str">
        <f>IF(SUM('B2.1'!$Z353:$AI353)=10,'B2.1'!J353,"")</f>
        <v/>
      </c>
      <c r="L339" t="str">
        <f>IF(SUM('B2.1'!$Z353:$AI353)=10,'B2.1'!K353,"")</f>
        <v/>
      </c>
      <c r="M339" s="131" t="str">
        <f>IF(SUM('B2.1'!$Z353:$AI353)=10,'B2.1'!L353,"")</f>
        <v/>
      </c>
    </row>
    <row r="340" spans="1:13" x14ac:dyDescent="0.25">
      <c r="A340" t="str">
        <f>IF(SUM('B2.1'!Z354:AI354)=10,'Angaben KH-Standort'!$D$27,"")</f>
        <v/>
      </c>
      <c r="B340" t="str">
        <f>IF(SUM('B2.1'!Z354:AI354)=10,'Angaben KH-Standort'!$D$26,"")</f>
        <v/>
      </c>
      <c r="C340" t="str">
        <f>IF(SUM('B2.1'!Z354:AI354)=10,'Angaben KH-Standort'!$D$13,"")</f>
        <v/>
      </c>
      <c r="D340" t="str">
        <f>IF(SUM('B2.1'!$Z354:$AI354)=10,'B2.1'!C354,"")</f>
        <v/>
      </c>
      <c r="E340" t="str">
        <f>IF(SUM('B2.1'!$Z354:$AI354)=10,'B2.1'!D354,"")</f>
        <v/>
      </c>
      <c r="F340" t="str">
        <f>IF(SUM('B2.1'!$Z354:$AI354)=10,'B2.1'!E354,"")</f>
        <v/>
      </c>
      <c r="G340" t="str">
        <f>IF(SUM('B2.1'!$Z354:$AI354)=10,'B2.1'!F354,"")</f>
        <v/>
      </c>
      <c r="H340" t="str">
        <f>IF(SUM('B2.1'!$Z354:$AI354)=10,'B2.1'!G354,"")</f>
        <v/>
      </c>
      <c r="I340" t="str">
        <f>IF(SUM('B2.1'!$Z354:$AI354)=10,'B2.1'!H354,"")</f>
        <v/>
      </c>
      <c r="J340" t="str">
        <f>IF(SUM('B2.1'!$Z354:$AI354)=10,'B2.1'!I354,"")</f>
        <v/>
      </c>
      <c r="K340" t="str">
        <f>IF(SUM('B2.1'!$Z354:$AI354)=10,'B2.1'!J354,"")</f>
        <v/>
      </c>
      <c r="L340" t="str">
        <f>IF(SUM('B2.1'!$Z354:$AI354)=10,'B2.1'!K354,"")</f>
        <v/>
      </c>
      <c r="M340" s="131" t="str">
        <f>IF(SUM('B2.1'!$Z354:$AI354)=10,'B2.1'!L354,"")</f>
        <v/>
      </c>
    </row>
    <row r="341" spans="1:13" x14ac:dyDescent="0.25">
      <c r="A341" t="str">
        <f>IF(SUM('B2.1'!Z355:AI355)=10,'Angaben KH-Standort'!$D$27,"")</f>
        <v/>
      </c>
      <c r="B341" t="str">
        <f>IF(SUM('B2.1'!Z355:AI355)=10,'Angaben KH-Standort'!$D$26,"")</f>
        <v/>
      </c>
      <c r="C341" t="str">
        <f>IF(SUM('B2.1'!Z355:AI355)=10,'Angaben KH-Standort'!$D$13,"")</f>
        <v/>
      </c>
      <c r="D341" t="str">
        <f>IF(SUM('B2.1'!$Z355:$AI355)=10,'B2.1'!C355,"")</f>
        <v/>
      </c>
      <c r="E341" t="str">
        <f>IF(SUM('B2.1'!$Z355:$AI355)=10,'B2.1'!D355,"")</f>
        <v/>
      </c>
      <c r="F341" t="str">
        <f>IF(SUM('B2.1'!$Z355:$AI355)=10,'B2.1'!E355,"")</f>
        <v/>
      </c>
      <c r="G341" t="str">
        <f>IF(SUM('B2.1'!$Z355:$AI355)=10,'B2.1'!F355,"")</f>
        <v/>
      </c>
      <c r="H341" t="str">
        <f>IF(SUM('B2.1'!$Z355:$AI355)=10,'B2.1'!G355,"")</f>
        <v/>
      </c>
      <c r="I341" t="str">
        <f>IF(SUM('B2.1'!$Z355:$AI355)=10,'B2.1'!H355,"")</f>
        <v/>
      </c>
      <c r="J341" t="str">
        <f>IF(SUM('B2.1'!$Z355:$AI355)=10,'B2.1'!I355,"")</f>
        <v/>
      </c>
      <c r="K341" t="str">
        <f>IF(SUM('B2.1'!$Z355:$AI355)=10,'B2.1'!J355,"")</f>
        <v/>
      </c>
      <c r="L341" t="str">
        <f>IF(SUM('B2.1'!$Z355:$AI355)=10,'B2.1'!K355,"")</f>
        <v/>
      </c>
      <c r="M341" s="131" t="str">
        <f>IF(SUM('B2.1'!$Z355:$AI355)=10,'B2.1'!L355,"")</f>
        <v/>
      </c>
    </row>
    <row r="342" spans="1:13" x14ac:dyDescent="0.25">
      <c r="A342" t="str">
        <f>IF(SUM('B2.1'!Z356:AI356)=10,'Angaben KH-Standort'!$D$27,"")</f>
        <v/>
      </c>
      <c r="B342" t="str">
        <f>IF(SUM('B2.1'!Z356:AI356)=10,'Angaben KH-Standort'!$D$26,"")</f>
        <v/>
      </c>
      <c r="C342" t="str">
        <f>IF(SUM('B2.1'!Z356:AI356)=10,'Angaben KH-Standort'!$D$13,"")</f>
        <v/>
      </c>
      <c r="D342" t="str">
        <f>IF(SUM('B2.1'!$Z356:$AI356)=10,'B2.1'!C356,"")</f>
        <v/>
      </c>
      <c r="E342" t="str">
        <f>IF(SUM('B2.1'!$Z356:$AI356)=10,'B2.1'!D356,"")</f>
        <v/>
      </c>
      <c r="F342" t="str">
        <f>IF(SUM('B2.1'!$Z356:$AI356)=10,'B2.1'!E356,"")</f>
        <v/>
      </c>
      <c r="G342" t="str">
        <f>IF(SUM('B2.1'!$Z356:$AI356)=10,'B2.1'!F356,"")</f>
        <v/>
      </c>
      <c r="H342" t="str">
        <f>IF(SUM('B2.1'!$Z356:$AI356)=10,'B2.1'!G356,"")</f>
        <v/>
      </c>
      <c r="I342" t="str">
        <f>IF(SUM('B2.1'!$Z356:$AI356)=10,'B2.1'!H356,"")</f>
        <v/>
      </c>
      <c r="J342" t="str">
        <f>IF(SUM('B2.1'!$Z356:$AI356)=10,'B2.1'!I356,"")</f>
        <v/>
      </c>
      <c r="K342" t="str">
        <f>IF(SUM('B2.1'!$Z356:$AI356)=10,'B2.1'!J356,"")</f>
        <v/>
      </c>
      <c r="L342" t="str">
        <f>IF(SUM('B2.1'!$Z356:$AI356)=10,'B2.1'!K356,"")</f>
        <v/>
      </c>
      <c r="M342" s="131" t="str">
        <f>IF(SUM('B2.1'!$Z356:$AI356)=10,'B2.1'!L356,"")</f>
        <v/>
      </c>
    </row>
    <row r="343" spans="1:13" x14ac:dyDescent="0.25">
      <c r="A343" t="str">
        <f>IF(SUM('B2.1'!Z357:AI357)=10,'Angaben KH-Standort'!$D$27,"")</f>
        <v/>
      </c>
      <c r="B343" t="str">
        <f>IF(SUM('B2.1'!Z357:AI357)=10,'Angaben KH-Standort'!$D$26,"")</f>
        <v/>
      </c>
      <c r="C343" t="str">
        <f>IF(SUM('B2.1'!Z357:AI357)=10,'Angaben KH-Standort'!$D$13,"")</f>
        <v/>
      </c>
      <c r="D343" t="str">
        <f>IF(SUM('B2.1'!$Z357:$AI357)=10,'B2.1'!C357,"")</f>
        <v/>
      </c>
      <c r="E343" t="str">
        <f>IF(SUM('B2.1'!$Z357:$AI357)=10,'B2.1'!D357,"")</f>
        <v/>
      </c>
      <c r="F343" t="str">
        <f>IF(SUM('B2.1'!$Z357:$AI357)=10,'B2.1'!E357,"")</f>
        <v/>
      </c>
      <c r="G343" t="str">
        <f>IF(SUM('B2.1'!$Z357:$AI357)=10,'B2.1'!F357,"")</f>
        <v/>
      </c>
      <c r="H343" t="str">
        <f>IF(SUM('B2.1'!$Z357:$AI357)=10,'B2.1'!G357,"")</f>
        <v/>
      </c>
      <c r="I343" t="str">
        <f>IF(SUM('B2.1'!$Z357:$AI357)=10,'B2.1'!H357,"")</f>
        <v/>
      </c>
      <c r="J343" t="str">
        <f>IF(SUM('B2.1'!$Z357:$AI357)=10,'B2.1'!I357,"")</f>
        <v/>
      </c>
      <c r="K343" t="str">
        <f>IF(SUM('B2.1'!$Z357:$AI357)=10,'B2.1'!J357,"")</f>
        <v/>
      </c>
      <c r="L343" t="str">
        <f>IF(SUM('B2.1'!$Z357:$AI357)=10,'B2.1'!K357,"")</f>
        <v/>
      </c>
      <c r="M343" s="131" t="str">
        <f>IF(SUM('B2.1'!$Z357:$AI357)=10,'B2.1'!L357,"")</f>
        <v/>
      </c>
    </row>
    <row r="344" spans="1:13" x14ac:dyDescent="0.25">
      <c r="A344" t="str">
        <f>IF(SUM('B2.1'!Z358:AI358)=10,'Angaben KH-Standort'!$D$27,"")</f>
        <v/>
      </c>
      <c r="B344" t="str">
        <f>IF(SUM('B2.1'!Z358:AI358)=10,'Angaben KH-Standort'!$D$26,"")</f>
        <v/>
      </c>
      <c r="C344" t="str">
        <f>IF(SUM('B2.1'!Z358:AI358)=10,'Angaben KH-Standort'!$D$13,"")</f>
        <v/>
      </c>
      <c r="D344" t="str">
        <f>IF(SUM('B2.1'!$Z358:$AI358)=10,'B2.1'!C358,"")</f>
        <v/>
      </c>
      <c r="E344" t="str">
        <f>IF(SUM('B2.1'!$Z358:$AI358)=10,'B2.1'!D358,"")</f>
        <v/>
      </c>
      <c r="F344" t="str">
        <f>IF(SUM('B2.1'!$Z358:$AI358)=10,'B2.1'!E358,"")</f>
        <v/>
      </c>
      <c r="G344" t="str">
        <f>IF(SUM('B2.1'!$Z358:$AI358)=10,'B2.1'!F358,"")</f>
        <v/>
      </c>
      <c r="H344" t="str">
        <f>IF(SUM('B2.1'!$Z358:$AI358)=10,'B2.1'!G358,"")</f>
        <v/>
      </c>
      <c r="I344" t="str">
        <f>IF(SUM('B2.1'!$Z358:$AI358)=10,'B2.1'!H358,"")</f>
        <v/>
      </c>
      <c r="J344" t="str">
        <f>IF(SUM('B2.1'!$Z358:$AI358)=10,'B2.1'!I358,"")</f>
        <v/>
      </c>
      <c r="K344" t="str">
        <f>IF(SUM('B2.1'!$Z358:$AI358)=10,'B2.1'!J358,"")</f>
        <v/>
      </c>
      <c r="L344" t="str">
        <f>IF(SUM('B2.1'!$Z358:$AI358)=10,'B2.1'!K358,"")</f>
        <v/>
      </c>
      <c r="M344" s="131" t="str">
        <f>IF(SUM('B2.1'!$Z358:$AI358)=10,'B2.1'!L358,"")</f>
        <v/>
      </c>
    </row>
    <row r="345" spans="1:13" x14ac:dyDescent="0.25">
      <c r="A345" t="str">
        <f>IF(SUM('B2.1'!Z359:AI359)=10,'Angaben KH-Standort'!$D$27,"")</f>
        <v/>
      </c>
      <c r="B345" t="str">
        <f>IF(SUM('B2.1'!Z359:AI359)=10,'Angaben KH-Standort'!$D$26,"")</f>
        <v/>
      </c>
      <c r="C345" t="str">
        <f>IF(SUM('B2.1'!Z359:AI359)=10,'Angaben KH-Standort'!$D$13,"")</f>
        <v/>
      </c>
      <c r="D345" t="str">
        <f>IF(SUM('B2.1'!$Z359:$AI359)=10,'B2.1'!C359,"")</f>
        <v/>
      </c>
      <c r="E345" t="str">
        <f>IF(SUM('B2.1'!$Z359:$AI359)=10,'B2.1'!D359,"")</f>
        <v/>
      </c>
      <c r="F345" t="str">
        <f>IF(SUM('B2.1'!$Z359:$AI359)=10,'B2.1'!E359,"")</f>
        <v/>
      </c>
      <c r="G345" t="str">
        <f>IF(SUM('B2.1'!$Z359:$AI359)=10,'B2.1'!F359,"")</f>
        <v/>
      </c>
      <c r="H345" t="str">
        <f>IF(SUM('B2.1'!$Z359:$AI359)=10,'B2.1'!G359,"")</f>
        <v/>
      </c>
      <c r="I345" t="str">
        <f>IF(SUM('B2.1'!$Z359:$AI359)=10,'B2.1'!H359,"")</f>
        <v/>
      </c>
      <c r="J345" t="str">
        <f>IF(SUM('B2.1'!$Z359:$AI359)=10,'B2.1'!I359,"")</f>
        <v/>
      </c>
      <c r="K345" t="str">
        <f>IF(SUM('B2.1'!$Z359:$AI359)=10,'B2.1'!J359,"")</f>
        <v/>
      </c>
      <c r="L345" t="str">
        <f>IF(SUM('B2.1'!$Z359:$AI359)=10,'B2.1'!K359,"")</f>
        <v/>
      </c>
      <c r="M345" s="131" t="str">
        <f>IF(SUM('B2.1'!$Z359:$AI359)=10,'B2.1'!L359,"")</f>
        <v/>
      </c>
    </row>
    <row r="346" spans="1:13" x14ac:dyDescent="0.25">
      <c r="A346" t="str">
        <f>IF(SUM('B2.1'!Z360:AI360)=10,'Angaben KH-Standort'!$D$27,"")</f>
        <v/>
      </c>
      <c r="B346" t="str">
        <f>IF(SUM('B2.1'!Z360:AI360)=10,'Angaben KH-Standort'!$D$26,"")</f>
        <v/>
      </c>
      <c r="C346" t="str">
        <f>IF(SUM('B2.1'!Z360:AI360)=10,'Angaben KH-Standort'!$D$13,"")</f>
        <v/>
      </c>
      <c r="D346" t="str">
        <f>IF(SUM('B2.1'!$Z360:$AI360)=10,'B2.1'!C360,"")</f>
        <v/>
      </c>
      <c r="E346" t="str">
        <f>IF(SUM('B2.1'!$Z360:$AI360)=10,'B2.1'!D360,"")</f>
        <v/>
      </c>
      <c r="F346" t="str">
        <f>IF(SUM('B2.1'!$Z360:$AI360)=10,'B2.1'!E360,"")</f>
        <v/>
      </c>
      <c r="G346" t="str">
        <f>IF(SUM('B2.1'!$Z360:$AI360)=10,'B2.1'!F360,"")</f>
        <v/>
      </c>
      <c r="H346" t="str">
        <f>IF(SUM('B2.1'!$Z360:$AI360)=10,'B2.1'!G360,"")</f>
        <v/>
      </c>
      <c r="I346" t="str">
        <f>IF(SUM('B2.1'!$Z360:$AI360)=10,'B2.1'!H360,"")</f>
        <v/>
      </c>
      <c r="J346" t="str">
        <f>IF(SUM('B2.1'!$Z360:$AI360)=10,'B2.1'!I360,"")</f>
        <v/>
      </c>
      <c r="K346" t="str">
        <f>IF(SUM('B2.1'!$Z360:$AI360)=10,'B2.1'!J360,"")</f>
        <v/>
      </c>
      <c r="L346" t="str">
        <f>IF(SUM('B2.1'!$Z360:$AI360)=10,'B2.1'!K360,"")</f>
        <v/>
      </c>
      <c r="M346" s="131" t="str">
        <f>IF(SUM('B2.1'!$Z360:$AI360)=10,'B2.1'!L360,"")</f>
        <v/>
      </c>
    </row>
    <row r="347" spans="1:13" x14ac:dyDescent="0.25">
      <c r="A347" t="str">
        <f>IF(SUM('B2.1'!Z361:AI361)=10,'Angaben KH-Standort'!$D$27,"")</f>
        <v/>
      </c>
      <c r="B347" t="str">
        <f>IF(SUM('B2.1'!Z361:AI361)=10,'Angaben KH-Standort'!$D$26,"")</f>
        <v/>
      </c>
      <c r="C347" t="str">
        <f>IF(SUM('B2.1'!Z361:AI361)=10,'Angaben KH-Standort'!$D$13,"")</f>
        <v/>
      </c>
      <c r="D347" t="str">
        <f>IF(SUM('B2.1'!$Z361:$AI361)=10,'B2.1'!C361,"")</f>
        <v/>
      </c>
      <c r="E347" t="str">
        <f>IF(SUM('B2.1'!$Z361:$AI361)=10,'B2.1'!D361,"")</f>
        <v/>
      </c>
      <c r="F347" t="str">
        <f>IF(SUM('B2.1'!$Z361:$AI361)=10,'B2.1'!E361,"")</f>
        <v/>
      </c>
      <c r="G347" t="str">
        <f>IF(SUM('B2.1'!$Z361:$AI361)=10,'B2.1'!F361,"")</f>
        <v/>
      </c>
      <c r="H347" t="str">
        <f>IF(SUM('B2.1'!$Z361:$AI361)=10,'B2.1'!G361,"")</f>
        <v/>
      </c>
      <c r="I347" t="str">
        <f>IF(SUM('B2.1'!$Z361:$AI361)=10,'B2.1'!H361,"")</f>
        <v/>
      </c>
      <c r="J347" t="str">
        <f>IF(SUM('B2.1'!$Z361:$AI361)=10,'B2.1'!I361,"")</f>
        <v/>
      </c>
      <c r="K347" t="str">
        <f>IF(SUM('B2.1'!$Z361:$AI361)=10,'B2.1'!J361,"")</f>
        <v/>
      </c>
      <c r="L347" t="str">
        <f>IF(SUM('B2.1'!$Z361:$AI361)=10,'B2.1'!K361,"")</f>
        <v/>
      </c>
      <c r="M347" s="131" t="str">
        <f>IF(SUM('B2.1'!$Z361:$AI361)=10,'B2.1'!L361,"")</f>
        <v/>
      </c>
    </row>
    <row r="348" spans="1:13" x14ac:dyDescent="0.25">
      <c r="A348" t="str">
        <f>IF(SUM('B2.1'!Z362:AI362)=10,'Angaben KH-Standort'!$D$27,"")</f>
        <v/>
      </c>
      <c r="B348" t="str">
        <f>IF(SUM('B2.1'!Z362:AI362)=10,'Angaben KH-Standort'!$D$26,"")</f>
        <v/>
      </c>
      <c r="C348" t="str">
        <f>IF(SUM('B2.1'!Z362:AI362)=10,'Angaben KH-Standort'!$D$13,"")</f>
        <v/>
      </c>
      <c r="D348" t="str">
        <f>IF(SUM('B2.1'!$Z362:$AI362)=10,'B2.1'!C362,"")</f>
        <v/>
      </c>
      <c r="E348" t="str">
        <f>IF(SUM('B2.1'!$Z362:$AI362)=10,'B2.1'!D362,"")</f>
        <v/>
      </c>
      <c r="F348" t="str">
        <f>IF(SUM('B2.1'!$Z362:$AI362)=10,'B2.1'!E362,"")</f>
        <v/>
      </c>
      <c r="G348" t="str">
        <f>IF(SUM('B2.1'!$Z362:$AI362)=10,'B2.1'!F362,"")</f>
        <v/>
      </c>
      <c r="H348" t="str">
        <f>IF(SUM('B2.1'!$Z362:$AI362)=10,'B2.1'!G362,"")</f>
        <v/>
      </c>
      <c r="I348" t="str">
        <f>IF(SUM('B2.1'!$Z362:$AI362)=10,'B2.1'!H362,"")</f>
        <v/>
      </c>
      <c r="J348" t="str">
        <f>IF(SUM('B2.1'!$Z362:$AI362)=10,'B2.1'!I362,"")</f>
        <v/>
      </c>
      <c r="K348" t="str">
        <f>IF(SUM('B2.1'!$Z362:$AI362)=10,'B2.1'!J362,"")</f>
        <v/>
      </c>
      <c r="L348" t="str">
        <f>IF(SUM('B2.1'!$Z362:$AI362)=10,'B2.1'!K362,"")</f>
        <v/>
      </c>
      <c r="M348" s="131" t="str">
        <f>IF(SUM('B2.1'!$Z362:$AI362)=10,'B2.1'!L362,"")</f>
        <v/>
      </c>
    </row>
    <row r="349" spans="1:13" x14ac:dyDescent="0.25">
      <c r="A349" t="str">
        <f>IF(SUM('B2.1'!Z363:AI363)=10,'Angaben KH-Standort'!$D$27,"")</f>
        <v/>
      </c>
      <c r="B349" t="str">
        <f>IF(SUM('B2.1'!Z363:AI363)=10,'Angaben KH-Standort'!$D$26,"")</f>
        <v/>
      </c>
      <c r="C349" t="str">
        <f>IF(SUM('B2.1'!Z363:AI363)=10,'Angaben KH-Standort'!$D$13,"")</f>
        <v/>
      </c>
      <c r="D349" t="str">
        <f>IF(SUM('B2.1'!$Z363:$AI363)=10,'B2.1'!C363,"")</f>
        <v/>
      </c>
      <c r="E349" t="str">
        <f>IF(SUM('B2.1'!$Z363:$AI363)=10,'B2.1'!D363,"")</f>
        <v/>
      </c>
      <c r="F349" t="str">
        <f>IF(SUM('B2.1'!$Z363:$AI363)=10,'B2.1'!E363,"")</f>
        <v/>
      </c>
      <c r="G349" t="str">
        <f>IF(SUM('B2.1'!$Z363:$AI363)=10,'B2.1'!F363,"")</f>
        <v/>
      </c>
      <c r="H349" t="str">
        <f>IF(SUM('B2.1'!$Z363:$AI363)=10,'B2.1'!G363,"")</f>
        <v/>
      </c>
      <c r="I349" t="str">
        <f>IF(SUM('B2.1'!$Z363:$AI363)=10,'B2.1'!H363,"")</f>
        <v/>
      </c>
      <c r="J349" t="str">
        <f>IF(SUM('B2.1'!$Z363:$AI363)=10,'B2.1'!I363,"")</f>
        <v/>
      </c>
      <c r="K349" t="str">
        <f>IF(SUM('B2.1'!$Z363:$AI363)=10,'B2.1'!J363,"")</f>
        <v/>
      </c>
      <c r="L349" t="str">
        <f>IF(SUM('B2.1'!$Z363:$AI363)=10,'B2.1'!K363,"")</f>
        <v/>
      </c>
      <c r="M349" s="131" t="str">
        <f>IF(SUM('B2.1'!$Z363:$AI363)=10,'B2.1'!L363,"")</f>
        <v/>
      </c>
    </row>
    <row r="350" spans="1:13" x14ac:dyDescent="0.25">
      <c r="A350" t="str">
        <f>IF(SUM('B2.1'!Z364:AI364)=10,'Angaben KH-Standort'!$D$27,"")</f>
        <v/>
      </c>
      <c r="B350" t="str">
        <f>IF(SUM('B2.1'!Z364:AI364)=10,'Angaben KH-Standort'!$D$26,"")</f>
        <v/>
      </c>
      <c r="C350" t="str">
        <f>IF(SUM('B2.1'!Z364:AI364)=10,'Angaben KH-Standort'!$D$13,"")</f>
        <v/>
      </c>
      <c r="D350" t="str">
        <f>IF(SUM('B2.1'!$Z364:$AI364)=10,'B2.1'!C364,"")</f>
        <v/>
      </c>
      <c r="E350" t="str">
        <f>IF(SUM('B2.1'!$Z364:$AI364)=10,'B2.1'!D364,"")</f>
        <v/>
      </c>
      <c r="F350" t="str">
        <f>IF(SUM('B2.1'!$Z364:$AI364)=10,'B2.1'!E364,"")</f>
        <v/>
      </c>
      <c r="G350" t="str">
        <f>IF(SUM('B2.1'!$Z364:$AI364)=10,'B2.1'!F364,"")</f>
        <v/>
      </c>
      <c r="H350" t="str">
        <f>IF(SUM('B2.1'!$Z364:$AI364)=10,'B2.1'!G364,"")</f>
        <v/>
      </c>
      <c r="I350" t="str">
        <f>IF(SUM('B2.1'!$Z364:$AI364)=10,'B2.1'!H364,"")</f>
        <v/>
      </c>
      <c r="J350" t="str">
        <f>IF(SUM('B2.1'!$Z364:$AI364)=10,'B2.1'!I364,"")</f>
        <v/>
      </c>
      <c r="K350" t="str">
        <f>IF(SUM('B2.1'!$Z364:$AI364)=10,'B2.1'!J364,"")</f>
        <v/>
      </c>
      <c r="L350" t="str">
        <f>IF(SUM('B2.1'!$Z364:$AI364)=10,'B2.1'!K364,"")</f>
        <v/>
      </c>
      <c r="M350" s="131" t="str">
        <f>IF(SUM('B2.1'!$Z364:$AI364)=10,'B2.1'!L364,"")</f>
        <v/>
      </c>
    </row>
    <row r="351" spans="1:13" x14ac:dyDescent="0.25">
      <c r="A351" t="str">
        <f>IF(SUM('B2.1'!Z365:AI365)=10,'Angaben KH-Standort'!$D$27,"")</f>
        <v/>
      </c>
      <c r="B351" t="str">
        <f>IF(SUM('B2.1'!Z365:AI365)=10,'Angaben KH-Standort'!$D$26,"")</f>
        <v/>
      </c>
      <c r="C351" t="str">
        <f>IF(SUM('B2.1'!Z365:AI365)=10,'Angaben KH-Standort'!$D$13,"")</f>
        <v/>
      </c>
      <c r="D351" t="str">
        <f>IF(SUM('B2.1'!$Z365:$AI365)=10,'B2.1'!C365,"")</f>
        <v/>
      </c>
      <c r="E351" t="str">
        <f>IF(SUM('B2.1'!$Z365:$AI365)=10,'B2.1'!D365,"")</f>
        <v/>
      </c>
      <c r="F351" t="str">
        <f>IF(SUM('B2.1'!$Z365:$AI365)=10,'B2.1'!E365,"")</f>
        <v/>
      </c>
      <c r="G351" t="str">
        <f>IF(SUM('B2.1'!$Z365:$AI365)=10,'B2.1'!F365,"")</f>
        <v/>
      </c>
      <c r="H351" t="str">
        <f>IF(SUM('B2.1'!$Z365:$AI365)=10,'B2.1'!G365,"")</f>
        <v/>
      </c>
      <c r="I351" t="str">
        <f>IF(SUM('B2.1'!$Z365:$AI365)=10,'B2.1'!H365,"")</f>
        <v/>
      </c>
      <c r="J351" t="str">
        <f>IF(SUM('B2.1'!$Z365:$AI365)=10,'B2.1'!I365,"")</f>
        <v/>
      </c>
      <c r="K351" t="str">
        <f>IF(SUM('B2.1'!$Z365:$AI365)=10,'B2.1'!J365,"")</f>
        <v/>
      </c>
      <c r="L351" t="str">
        <f>IF(SUM('B2.1'!$Z365:$AI365)=10,'B2.1'!K365,"")</f>
        <v/>
      </c>
      <c r="M351" s="131" t="str">
        <f>IF(SUM('B2.1'!$Z365:$AI365)=10,'B2.1'!L365,"")</f>
        <v/>
      </c>
    </row>
    <row r="352" spans="1:13" x14ac:dyDescent="0.25">
      <c r="A352" t="str">
        <f>IF(SUM('B2.1'!Z366:AI366)=10,'Angaben KH-Standort'!$D$27,"")</f>
        <v/>
      </c>
      <c r="B352" t="str">
        <f>IF(SUM('B2.1'!Z366:AI366)=10,'Angaben KH-Standort'!$D$26,"")</f>
        <v/>
      </c>
      <c r="C352" t="str">
        <f>IF(SUM('B2.1'!Z366:AI366)=10,'Angaben KH-Standort'!$D$13,"")</f>
        <v/>
      </c>
      <c r="D352" t="str">
        <f>IF(SUM('B2.1'!$Z366:$AI366)=10,'B2.1'!C366,"")</f>
        <v/>
      </c>
      <c r="E352" t="str">
        <f>IF(SUM('B2.1'!$Z366:$AI366)=10,'B2.1'!D366,"")</f>
        <v/>
      </c>
      <c r="F352" t="str">
        <f>IF(SUM('B2.1'!$Z366:$AI366)=10,'B2.1'!E366,"")</f>
        <v/>
      </c>
      <c r="G352" t="str">
        <f>IF(SUM('B2.1'!$Z366:$AI366)=10,'B2.1'!F366,"")</f>
        <v/>
      </c>
      <c r="H352" t="str">
        <f>IF(SUM('B2.1'!$Z366:$AI366)=10,'B2.1'!G366,"")</f>
        <v/>
      </c>
      <c r="I352" t="str">
        <f>IF(SUM('B2.1'!$Z366:$AI366)=10,'B2.1'!H366,"")</f>
        <v/>
      </c>
      <c r="J352" t="str">
        <f>IF(SUM('B2.1'!$Z366:$AI366)=10,'B2.1'!I366,"")</f>
        <v/>
      </c>
      <c r="K352" t="str">
        <f>IF(SUM('B2.1'!$Z366:$AI366)=10,'B2.1'!J366,"")</f>
        <v/>
      </c>
      <c r="L352" t="str">
        <f>IF(SUM('B2.1'!$Z366:$AI366)=10,'B2.1'!K366,"")</f>
        <v/>
      </c>
      <c r="M352" s="131" t="str">
        <f>IF(SUM('B2.1'!$Z366:$AI366)=10,'B2.1'!L366,"")</f>
        <v/>
      </c>
    </row>
    <row r="353" spans="1:13" x14ac:dyDescent="0.25">
      <c r="A353" t="str">
        <f>IF(SUM('B2.1'!Z367:AI367)=10,'Angaben KH-Standort'!$D$27,"")</f>
        <v/>
      </c>
      <c r="B353" t="str">
        <f>IF(SUM('B2.1'!Z367:AI367)=10,'Angaben KH-Standort'!$D$26,"")</f>
        <v/>
      </c>
      <c r="C353" t="str">
        <f>IF(SUM('B2.1'!Z367:AI367)=10,'Angaben KH-Standort'!$D$13,"")</f>
        <v/>
      </c>
      <c r="D353" t="str">
        <f>IF(SUM('B2.1'!$Z367:$AI367)=10,'B2.1'!C367,"")</f>
        <v/>
      </c>
      <c r="E353" t="str">
        <f>IF(SUM('B2.1'!$Z367:$AI367)=10,'B2.1'!D367,"")</f>
        <v/>
      </c>
      <c r="F353" t="str">
        <f>IF(SUM('B2.1'!$Z367:$AI367)=10,'B2.1'!E367,"")</f>
        <v/>
      </c>
      <c r="G353" t="str">
        <f>IF(SUM('B2.1'!$Z367:$AI367)=10,'B2.1'!F367,"")</f>
        <v/>
      </c>
      <c r="H353" t="str">
        <f>IF(SUM('B2.1'!$Z367:$AI367)=10,'B2.1'!G367,"")</f>
        <v/>
      </c>
      <c r="I353" t="str">
        <f>IF(SUM('B2.1'!$Z367:$AI367)=10,'B2.1'!H367,"")</f>
        <v/>
      </c>
      <c r="J353" t="str">
        <f>IF(SUM('B2.1'!$Z367:$AI367)=10,'B2.1'!I367,"")</f>
        <v/>
      </c>
      <c r="K353" t="str">
        <f>IF(SUM('B2.1'!$Z367:$AI367)=10,'B2.1'!J367,"")</f>
        <v/>
      </c>
      <c r="L353" t="str">
        <f>IF(SUM('B2.1'!$Z367:$AI367)=10,'B2.1'!K367,"")</f>
        <v/>
      </c>
      <c r="M353" s="131" t="str">
        <f>IF(SUM('B2.1'!$Z367:$AI367)=10,'B2.1'!L367,"")</f>
        <v/>
      </c>
    </row>
    <row r="354" spans="1:13" x14ac:dyDescent="0.25">
      <c r="A354" t="str">
        <f>IF(SUM('B2.1'!Z368:AI368)=10,'Angaben KH-Standort'!$D$27,"")</f>
        <v/>
      </c>
      <c r="B354" t="str">
        <f>IF(SUM('B2.1'!Z368:AI368)=10,'Angaben KH-Standort'!$D$26,"")</f>
        <v/>
      </c>
      <c r="C354" t="str">
        <f>IF(SUM('B2.1'!Z368:AI368)=10,'Angaben KH-Standort'!$D$13,"")</f>
        <v/>
      </c>
      <c r="D354" t="str">
        <f>IF(SUM('B2.1'!$Z368:$AI368)=10,'B2.1'!C368,"")</f>
        <v/>
      </c>
      <c r="E354" t="str">
        <f>IF(SUM('B2.1'!$Z368:$AI368)=10,'B2.1'!D368,"")</f>
        <v/>
      </c>
      <c r="F354" t="str">
        <f>IF(SUM('B2.1'!$Z368:$AI368)=10,'B2.1'!E368,"")</f>
        <v/>
      </c>
      <c r="G354" t="str">
        <f>IF(SUM('B2.1'!$Z368:$AI368)=10,'B2.1'!F368,"")</f>
        <v/>
      </c>
      <c r="H354" t="str">
        <f>IF(SUM('B2.1'!$Z368:$AI368)=10,'B2.1'!G368,"")</f>
        <v/>
      </c>
      <c r="I354" t="str">
        <f>IF(SUM('B2.1'!$Z368:$AI368)=10,'B2.1'!H368,"")</f>
        <v/>
      </c>
      <c r="J354" t="str">
        <f>IF(SUM('B2.1'!$Z368:$AI368)=10,'B2.1'!I368,"")</f>
        <v/>
      </c>
      <c r="K354" t="str">
        <f>IF(SUM('B2.1'!$Z368:$AI368)=10,'B2.1'!J368,"")</f>
        <v/>
      </c>
      <c r="L354" t="str">
        <f>IF(SUM('B2.1'!$Z368:$AI368)=10,'B2.1'!K368,"")</f>
        <v/>
      </c>
      <c r="M354" s="131" t="str">
        <f>IF(SUM('B2.1'!$Z368:$AI368)=10,'B2.1'!L368,"")</f>
        <v/>
      </c>
    </row>
    <row r="355" spans="1:13" x14ac:dyDescent="0.25">
      <c r="A355" t="str">
        <f>IF(SUM('B2.1'!Z369:AI369)=10,'Angaben KH-Standort'!$D$27,"")</f>
        <v/>
      </c>
      <c r="B355" t="str">
        <f>IF(SUM('B2.1'!Z369:AI369)=10,'Angaben KH-Standort'!$D$26,"")</f>
        <v/>
      </c>
      <c r="C355" t="str">
        <f>IF(SUM('B2.1'!Z369:AI369)=10,'Angaben KH-Standort'!$D$13,"")</f>
        <v/>
      </c>
      <c r="D355" t="str">
        <f>IF(SUM('B2.1'!$Z369:$AI369)=10,'B2.1'!C369,"")</f>
        <v/>
      </c>
      <c r="E355" t="str">
        <f>IF(SUM('B2.1'!$Z369:$AI369)=10,'B2.1'!D369,"")</f>
        <v/>
      </c>
      <c r="F355" t="str">
        <f>IF(SUM('B2.1'!$Z369:$AI369)=10,'B2.1'!E369,"")</f>
        <v/>
      </c>
      <c r="G355" t="str">
        <f>IF(SUM('B2.1'!$Z369:$AI369)=10,'B2.1'!F369,"")</f>
        <v/>
      </c>
      <c r="H355" t="str">
        <f>IF(SUM('B2.1'!$Z369:$AI369)=10,'B2.1'!G369,"")</f>
        <v/>
      </c>
      <c r="I355" t="str">
        <f>IF(SUM('B2.1'!$Z369:$AI369)=10,'B2.1'!H369,"")</f>
        <v/>
      </c>
      <c r="J355" t="str">
        <f>IF(SUM('B2.1'!$Z369:$AI369)=10,'B2.1'!I369,"")</f>
        <v/>
      </c>
      <c r="K355" t="str">
        <f>IF(SUM('B2.1'!$Z369:$AI369)=10,'B2.1'!J369,"")</f>
        <v/>
      </c>
      <c r="L355" t="str">
        <f>IF(SUM('B2.1'!$Z369:$AI369)=10,'B2.1'!K369,"")</f>
        <v/>
      </c>
      <c r="M355" s="131" t="str">
        <f>IF(SUM('B2.1'!$Z369:$AI369)=10,'B2.1'!L369,"")</f>
        <v/>
      </c>
    </row>
    <row r="356" spans="1:13" x14ac:dyDescent="0.25">
      <c r="A356" t="str">
        <f>IF(SUM('B2.1'!Z370:AI370)=10,'Angaben KH-Standort'!$D$27,"")</f>
        <v/>
      </c>
      <c r="B356" t="str">
        <f>IF(SUM('B2.1'!Z370:AI370)=10,'Angaben KH-Standort'!$D$26,"")</f>
        <v/>
      </c>
      <c r="C356" t="str">
        <f>IF(SUM('B2.1'!Z370:AI370)=10,'Angaben KH-Standort'!$D$13,"")</f>
        <v/>
      </c>
      <c r="D356" t="str">
        <f>IF(SUM('B2.1'!$Z370:$AI370)=10,'B2.1'!C370,"")</f>
        <v/>
      </c>
      <c r="E356" t="str">
        <f>IF(SUM('B2.1'!$Z370:$AI370)=10,'B2.1'!D370,"")</f>
        <v/>
      </c>
      <c r="F356" t="str">
        <f>IF(SUM('B2.1'!$Z370:$AI370)=10,'B2.1'!E370,"")</f>
        <v/>
      </c>
      <c r="G356" t="str">
        <f>IF(SUM('B2.1'!$Z370:$AI370)=10,'B2.1'!F370,"")</f>
        <v/>
      </c>
      <c r="H356" t="str">
        <f>IF(SUM('B2.1'!$Z370:$AI370)=10,'B2.1'!G370,"")</f>
        <v/>
      </c>
      <c r="I356" t="str">
        <f>IF(SUM('B2.1'!$Z370:$AI370)=10,'B2.1'!H370,"")</f>
        <v/>
      </c>
      <c r="J356" t="str">
        <f>IF(SUM('B2.1'!$Z370:$AI370)=10,'B2.1'!I370,"")</f>
        <v/>
      </c>
      <c r="K356" t="str">
        <f>IF(SUM('B2.1'!$Z370:$AI370)=10,'B2.1'!J370,"")</f>
        <v/>
      </c>
      <c r="L356" t="str">
        <f>IF(SUM('B2.1'!$Z370:$AI370)=10,'B2.1'!K370,"")</f>
        <v/>
      </c>
      <c r="M356" s="131" t="str">
        <f>IF(SUM('B2.1'!$Z370:$AI370)=10,'B2.1'!L370,"")</f>
        <v/>
      </c>
    </row>
    <row r="357" spans="1:13" x14ac:dyDescent="0.25">
      <c r="A357" t="str">
        <f>IF(SUM('B2.1'!Z371:AI371)=10,'Angaben KH-Standort'!$D$27,"")</f>
        <v/>
      </c>
      <c r="B357" t="str">
        <f>IF(SUM('B2.1'!Z371:AI371)=10,'Angaben KH-Standort'!$D$26,"")</f>
        <v/>
      </c>
      <c r="C357" t="str">
        <f>IF(SUM('B2.1'!Z371:AI371)=10,'Angaben KH-Standort'!$D$13,"")</f>
        <v/>
      </c>
      <c r="D357" t="str">
        <f>IF(SUM('B2.1'!$Z371:$AI371)=10,'B2.1'!C371,"")</f>
        <v/>
      </c>
      <c r="E357" t="str">
        <f>IF(SUM('B2.1'!$Z371:$AI371)=10,'B2.1'!D371,"")</f>
        <v/>
      </c>
      <c r="F357" t="str">
        <f>IF(SUM('B2.1'!$Z371:$AI371)=10,'B2.1'!E371,"")</f>
        <v/>
      </c>
      <c r="G357" t="str">
        <f>IF(SUM('B2.1'!$Z371:$AI371)=10,'B2.1'!F371,"")</f>
        <v/>
      </c>
      <c r="H357" t="str">
        <f>IF(SUM('B2.1'!$Z371:$AI371)=10,'B2.1'!G371,"")</f>
        <v/>
      </c>
      <c r="I357" t="str">
        <f>IF(SUM('B2.1'!$Z371:$AI371)=10,'B2.1'!H371,"")</f>
        <v/>
      </c>
      <c r="J357" t="str">
        <f>IF(SUM('B2.1'!$Z371:$AI371)=10,'B2.1'!I371,"")</f>
        <v/>
      </c>
      <c r="K357" t="str">
        <f>IF(SUM('B2.1'!$Z371:$AI371)=10,'B2.1'!J371,"")</f>
        <v/>
      </c>
      <c r="L357" t="str">
        <f>IF(SUM('B2.1'!$Z371:$AI371)=10,'B2.1'!K371,"")</f>
        <v/>
      </c>
      <c r="M357" s="131" t="str">
        <f>IF(SUM('B2.1'!$Z371:$AI371)=10,'B2.1'!L371,"")</f>
        <v/>
      </c>
    </row>
    <row r="358" spans="1:13" x14ac:dyDescent="0.25">
      <c r="A358" t="str">
        <f>IF(SUM('B2.1'!Z372:AI372)=10,'Angaben KH-Standort'!$D$27,"")</f>
        <v/>
      </c>
      <c r="B358" t="str">
        <f>IF(SUM('B2.1'!Z372:AI372)=10,'Angaben KH-Standort'!$D$26,"")</f>
        <v/>
      </c>
      <c r="C358" t="str">
        <f>IF(SUM('B2.1'!Z372:AI372)=10,'Angaben KH-Standort'!$D$13,"")</f>
        <v/>
      </c>
      <c r="D358" t="str">
        <f>IF(SUM('B2.1'!$Z372:$AI372)=10,'B2.1'!C372,"")</f>
        <v/>
      </c>
      <c r="E358" t="str">
        <f>IF(SUM('B2.1'!$Z372:$AI372)=10,'B2.1'!D372,"")</f>
        <v/>
      </c>
      <c r="F358" t="str">
        <f>IF(SUM('B2.1'!$Z372:$AI372)=10,'B2.1'!E372,"")</f>
        <v/>
      </c>
      <c r="G358" t="str">
        <f>IF(SUM('B2.1'!$Z372:$AI372)=10,'B2.1'!F372,"")</f>
        <v/>
      </c>
      <c r="H358" t="str">
        <f>IF(SUM('B2.1'!$Z372:$AI372)=10,'B2.1'!G372,"")</f>
        <v/>
      </c>
      <c r="I358" t="str">
        <f>IF(SUM('B2.1'!$Z372:$AI372)=10,'B2.1'!H372,"")</f>
        <v/>
      </c>
      <c r="J358" t="str">
        <f>IF(SUM('B2.1'!$Z372:$AI372)=10,'B2.1'!I372,"")</f>
        <v/>
      </c>
      <c r="K358" t="str">
        <f>IF(SUM('B2.1'!$Z372:$AI372)=10,'B2.1'!J372,"")</f>
        <v/>
      </c>
      <c r="L358" t="str">
        <f>IF(SUM('B2.1'!$Z372:$AI372)=10,'B2.1'!K372,"")</f>
        <v/>
      </c>
      <c r="M358" s="131" t="str">
        <f>IF(SUM('B2.1'!$Z372:$AI372)=10,'B2.1'!L372,"")</f>
        <v/>
      </c>
    </row>
    <row r="359" spans="1:13" x14ac:dyDescent="0.25">
      <c r="A359" t="str">
        <f>IF(SUM('B2.1'!Z373:AI373)=10,'Angaben KH-Standort'!$D$27,"")</f>
        <v/>
      </c>
      <c r="B359" t="str">
        <f>IF(SUM('B2.1'!Z373:AI373)=10,'Angaben KH-Standort'!$D$26,"")</f>
        <v/>
      </c>
      <c r="C359" t="str">
        <f>IF(SUM('B2.1'!Z373:AI373)=10,'Angaben KH-Standort'!$D$13,"")</f>
        <v/>
      </c>
      <c r="D359" t="str">
        <f>IF(SUM('B2.1'!$Z373:$AI373)=10,'B2.1'!C373,"")</f>
        <v/>
      </c>
      <c r="E359" t="str">
        <f>IF(SUM('B2.1'!$Z373:$AI373)=10,'B2.1'!D373,"")</f>
        <v/>
      </c>
      <c r="F359" t="str">
        <f>IF(SUM('B2.1'!$Z373:$AI373)=10,'B2.1'!E373,"")</f>
        <v/>
      </c>
      <c r="G359" t="str">
        <f>IF(SUM('B2.1'!$Z373:$AI373)=10,'B2.1'!F373,"")</f>
        <v/>
      </c>
      <c r="H359" t="str">
        <f>IF(SUM('B2.1'!$Z373:$AI373)=10,'B2.1'!G373,"")</f>
        <v/>
      </c>
      <c r="I359" t="str">
        <f>IF(SUM('B2.1'!$Z373:$AI373)=10,'B2.1'!H373,"")</f>
        <v/>
      </c>
      <c r="J359" t="str">
        <f>IF(SUM('B2.1'!$Z373:$AI373)=10,'B2.1'!I373,"")</f>
        <v/>
      </c>
      <c r="K359" t="str">
        <f>IF(SUM('B2.1'!$Z373:$AI373)=10,'B2.1'!J373,"")</f>
        <v/>
      </c>
      <c r="L359" t="str">
        <f>IF(SUM('B2.1'!$Z373:$AI373)=10,'B2.1'!K373,"")</f>
        <v/>
      </c>
      <c r="M359" s="131" t="str">
        <f>IF(SUM('B2.1'!$Z373:$AI373)=10,'B2.1'!L373,"")</f>
        <v/>
      </c>
    </row>
    <row r="360" spans="1:13" x14ac:dyDescent="0.25">
      <c r="A360" t="str">
        <f>IF(SUM('B2.1'!Z374:AI374)=10,'Angaben KH-Standort'!$D$27,"")</f>
        <v/>
      </c>
      <c r="B360" t="str">
        <f>IF(SUM('B2.1'!Z374:AI374)=10,'Angaben KH-Standort'!$D$26,"")</f>
        <v/>
      </c>
      <c r="C360" t="str">
        <f>IF(SUM('B2.1'!Z374:AI374)=10,'Angaben KH-Standort'!$D$13,"")</f>
        <v/>
      </c>
      <c r="D360" t="str">
        <f>IF(SUM('B2.1'!$Z374:$AI374)=10,'B2.1'!C374,"")</f>
        <v/>
      </c>
      <c r="E360" t="str">
        <f>IF(SUM('B2.1'!$Z374:$AI374)=10,'B2.1'!D374,"")</f>
        <v/>
      </c>
      <c r="F360" t="str">
        <f>IF(SUM('B2.1'!$Z374:$AI374)=10,'B2.1'!E374,"")</f>
        <v/>
      </c>
      <c r="G360" t="str">
        <f>IF(SUM('B2.1'!$Z374:$AI374)=10,'B2.1'!F374,"")</f>
        <v/>
      </c>
      <c r="H360" t="str">
        <f>IF(SUM('B2.1'!$Z374:$AI374)=10,'B2.1'!G374,"")</f>
        <v/>
      </c>
      <c r="I360" t="str">
        <f>IF(SUM('B2.1'!$Z374:$AI374)=10,'B2.1'!H374,"")</f>
        <v/>
      </c>
      <c r="J360" t="str">
        <f>IF(SUM('B2.1'!$Z374:$AI374)=10,'B2.1'!I374,"")</f>
        <v/>
      </c>
      <c r="K360" t="str">
        <f>IF(SUM('B2.1'!$Z374:$AI374)=10,'B2.1'!J374,"")</f>
        <v/>
      </c>
      <c r="L360" t="str">
        <f>IF(SUM('B2.1'!$Z374:$AI374)=10,'B2.1'!K374,"")</f>
        <v/>
      </c>
      <c r="M360" s="131" t="str">
        <f>IF(SUM('B2.1'!$Z374:$AI374)=10,'B2.1'!L374,"")</f>
        <v/>
      </c>
    </row>
    <row r="361" spans="1:13" x14ac:dyDescent="0.25">
      <c r="A361" t="str">
        <f>IF(SUM('B2.1'!Z375:AI375)=10,'Angaben KH-Standort'!$D$27,"")</f>
        <v/>
      </c>
      <c r="B361" t="str">
        <f>IF(SUM('B2.1'!Z375:AI375)=10,'Angaben KH-Standort'!$D$26,"")</f>
        <v/>
      </c>
      <c r="C361" t="str">
        <f>IF(SUM('B2.1'!Z375:AI375)=10,'Angaben KH-Standort'!$D$13,"")</f>
        <v/>
      </c>
      <c r="D361" t="str">
        <f>IF(SUM('B2.1'!$Z375:$AI375)=10,'B2.1'!C375,"")</f>
        <v/>
      </c>
      <c r="E361" t="str">
        <f>IF(SUM('B2.1'!$Z375:$AI375)=10,'B2.1'!D375,"")</f>
        <v/>
      </c>
      <c r="F361" t="str">
        <f>IF(SUM('B2.1'!$Z375:$AI375)=10,'B2.1'!E375,"")</f>
        <v/>
      </c>
      <c r="G361" t="str">
        <f>IF(SUM('B2.1'!$Z375:$AI375)=10,'B2.1'!F375,"")</f>
        <v/>
      </c>
      <c r="H361" t="str">
        <f>IF(SUM('B2.1'!$Z375:$AI375)=10,'B2.1'!G375,"")</f>
        <v/>
      </c>
      <c r="I361" t="str">
        <f>IF(SUM('B2.1'!$Z375:$AI375)=10,'B2.1'!H375,"")</f>
        <v/>
      </c>
      <c r="J361" t="str">
        <f>IF(SUM('B2.1'!$Z375:$AI375)=10,'B2.1'!I375,"")</f>
        <v/>
      </c>
      <c r="K361" t="str">
        <f>IF(SUM('B2.1'!$Z375:$AI375)=10,'B2.1'!J375,"")</f>
        <v/>
      </c>
      <c r="L361" t="str">
        <f>IF(SUM('B2.1'!$Z375:$AI375)=10,'B2.1'!K375,"")</f>
        <v/>
      </c>
      <c r="M361" s="131" t="str">
        <f>IF(SUM('B2.1'!$Z375:$AI375)=10,'B2.1'!L375,"")</f>
        <v/>
      </c>
    </row>
    <row r="362" spans="1:13" x14ac:dyDescent="0.25">
      <c r="A362" t="str">
        <f>IF(SUM('B2.1'!Z376:AI376)=10,'Angaben KH-Standort'!$D$27,"")</f>
        <v/>
      </c>
      <c r="B362" t="str">
        <f>IF(SUM('B2.1'!Z376:AI376)=10,'Angaben KH-Standort'!$D$26,"")</f>
        <v/>
      </c>
      <c r="C362" t="str">
        <f>IF(SUM('B2.1'!Z376:AI376)=10,'Angaben KH-Standort'!$D$13,"")</f>
        <v/>
      </c>
      <c r="D362" t="str">
        <f>IF(SUM('B2.1'!$Z376:$AI376)=10,'B2.1'!C376,"")</f>
        <v/>
      </c>
      <c r="E362" t="str">
        <f>IF(SUM('B2.1'!$Z376:$AI376)=10,'B2.1'!D376,"")</f>
        <v/>
      </c>
      <c r="F362" t="str">
        <f>IF(SUM('B2.1'!$Z376:$AI376)=10,'B2.1'!E376,"")</f>
        <v/>
      </c>
      <c r="G362" t="str">
        <f>IF(SUM('B2.1'!$Z376:$AI376)=10,'B2.1'!F376,"")</f>
        <v/>
      </c>
      <c r="H362" t="str">
        <f>IF(SUM('B2.1'!$Z376:$AI376)=10,'B2.1'!G376,"")</f>
        <v/>
      </c>
      <c r="I362" t="str">
        <f>IF(SUM('B2.1'!$Z376:$AI376)=10,'B2.1'!H376,"")</f>
        <v/>
      </c>
      <c r="J362" t="str">
        <f>IF(SUM('B2.1'!$Z376:$AI376)=10,'B2.1'!I376,"")</f>
        <v/>
      </c>
      <c r="K362" t="str">
        <f>IF(SUM('B2.1'!$Z376:$AI376)=10,'B2.1'!J376,"")</f>
        <v/>
      </c>
      <c r="L362" t="str">
        <f>IF(SUM('B2.1'!$Z376:$AI376)=10,'B2.1'!K376,"")</f>
        <v/>
      </c>
      <c r="M362" s="131" t="str">
        <f>IF(SUM('B2.1'!$Z376:$AI376)=10,'B2.1'!L376,"")</f>
        <v/>
      </c>
    </row>
    <row r="363" spans="1:13" x14ac:dyDescent="0.25">
      <c r="A363" t="str">
        <f>IF(SUM('B2.1'!Z377:AI377)=10,'Angaben KH-Standort'!$D$27,"")</f>
        <v/>
      </c>
      <c r="B363" t="str">
        <f>IF(SUM('B2.1'!Z377:AI377)=10,'Angaben KH-Standort'!$D$26,"")</f>
        <v/>
      </c>
      <c r="C363" t="str">
        <f>IF(SUM('B2.1'!Z377:AI377)=10,'Angaben KH-Standort'!$D$13,"")</f>
        <v/>
      </c>
      <c r="D363" t="str">
        <f>IF(SUM('B2.1'!$Z377:$AI377)=10,'B2.1'!C377,"")</f>
        <v/>
      </c>
      <c r="E363" t="str">
        <f>IF(SUM('B2.1'!$Z377:$AI377)=10,'B2.1'!D377,"")</f>
        <v/>
      </c>
      <c r="F363" t="str">
        <f>IF(SUM('B2.1'!$Z377:$AI377)=10,'B2.1'!E377,"")</f>
        <v/>
      </c>
      <c r="G363" t="str">
        <f>IF(SUM('B2.1'!$Z377:$AI377)=10,'B2.1'!F377,"")</f>
        <v/>
      </c>
      <c r="H363" t="str">
        <f>IF(SUM('B2.1'!$Z377:$AI377)=10,'B2.1'!G377,"")</f>
        <v/>
      </c>
      <c r="I363" t="str">
        <f>IF(SUM('B2.1'!$Z377:$AI377)=10,'B2.1'!H377,"")</f>
        <v/>
      </c>
      <c r="J363" t="str">
        <f>IF(SUM('B2.1'!$Z377:$AI377)=10,'B2.1'!I377,"")</f>
        <v/>
      </c>
      <c r="K363" t="str">
        <f>IF(SUM('B2.1'!$Z377:$AI377)=10,'B2.1'!J377,"")</f>
        <v/>
      </c>
      <c r="L363" t="str">
        <f>IF(SUM('B2.1'!$Z377:$AI377)=10,'B2.1'!K377,"")</f>
        <v/>
      </c>
      <c r="M363" s="131" t="str">
        <f>IF(SUM('B2.1'!$Z377:$AI377)=10,'B2.1'!L377,"")</f>
        <v/>
      </c>
    </row>
    <row r="364" spans="1:13" x14ac:dyDescent="0.25">
      <c r="A364" t="str">
        <f>IF(SUM('B2.1'!Z378:AI378)=10,'Angaben KH-Standort'!$D$27,"")</f>
        <v/>
      </c>
      <c r="B364" t="str">
        <f>IF(SUM('B2.1'!Z378:AI378)=10,'Angaben KH-Standort'!$D$26,"")</f>
        <v/>
      </c>
      <c r="C364" t="str">
        <f>IF(SUM('B2.1'!Z378:AI378)=10,'Angaben KH-Standort'!$D$13,"")</f>
        <v/>
      </c>
      <c r="D364" t="str">
        <f>IF(SUM('B2.1'!$Z378:$AI378)=10,'B2.1'!C378,"")</f>
        <v/>
      </c>
      <c r="E364" t="str">
        <f>IF(SUM('B2.1'!$Z378:$AI378)=10,'B2.1'!D378,"")</f>
        <v/>
      </c>
      <c r="F364" t="str">
        <f>IF(SUM('B2.1'!$Z378:$AI378)=10,'B2.1'!E378,"")</f>
        <v/>
      </c>
      <c r="G364" t="str">
        <f>IF(SUM('B2.1'!$Z378:$AI378)=10,'B2.1'!F378,"")</f>
        <v/>
      </c>
      <c r="H364" t="str">
        <f>IF(SUM('B2.1'!$Z378:$AI378)=10,'B2.1'!G378,"")</f>
        <v/>
      </c>
      <c r="I364" t="str">
        <f>IF(SUM('B2.1'!$Z378:$AI378)=10,'B2.1'!H378,"")</f>
        <v/>
      </c>
      <c r="J364" t="str">
        <f>IF(SUM('B2.1'!$Z378:$AI378)=10,'B2.1'!I378,"")</f>
        <v/>
      </c>
      <c r="K364" t="str">
        <f>IF(SUM('B2.1'!$Z378:$AI378)=10,'B2.1'!J378,"")</f>
        <v/>
      </c>
      <c r="L364" t="str">
        <f>IF(SUM('B2.1'!$Z378:$AI378)=10,'B2.1'!K378,"")</f>
        <v/>
      </c>
      <c r="M364" s="131" t="str">
        <f>IF(SUM('B2.1'!$Z378:$AI378)=10,'B2.1'!L378,"")</f>
        <v/>
      </c>
    </row>
    <row r="365" spans="1:13" x14ac:dyDescent="0.25">
      <c r="A365" t="str">
        <f>IF(SUM('B2.1'!Z379:AI379)=10,'Angaben KH-Standort'!$D$27,"")</f>
        <v/>
      </c>
      <c r="B365" t="str">
        <f>IF(SUM('B2.1'!Z379:AI379)=10,'Angaben KH-Standort'!$D$26,"")</f>
        <v/>
      </c>
      <c r="C365" t="str">
        <f>IF(SUM('B2.1'!Z379:AI379)=10,'Angaben KH-Standort'!$D$13,"")</f>
        <v/>
      </c>
      <c r="D365" t="str">
        <f>IF(SUM('B2.1'!$Z379:$AI379)=10,'B2.1'!C379,"")</f>
        <v/>
      </c>
      <c r="E365" t="str">
        <f>IF(SUM('B2.1'!$Z379:$AI379)=10,'B2.1'!D379,"")</f>
        <v/>
      </c>
      <c r="F365" t="str">
        <f>IF(SUM('B2.1'!$Z379:$AI379)=10,'B2.1'!E379,"")</f>
        <v/>
      </c>
      <c r="G365" t="str">
        <f>IF(SUM('B2.1'!$Z379:$AI379)=10,'B2.1'!F379,"")</f>
        <v/>
      </c>
      <c r="H365" t="str">
        <f>IF(SUM('B2.1'!$Z379:$AI379)=10,'B2.1'!G379,"")</f>
        <v/>
      </c>
      <c r="I365" t="str">
        <f>IF(SUM('B2.1'!$Z379:$AI379)=10,'B2.1'!H379,"")</f>
        <v/>
      </c>
      <c r="J365" t="str">
        <f>IF(SUM('B2.1'!$Z379:$AI379)=10,'B2.1'!I379,"")</f>
        <v/>
      </c>
      <c r="K365" t="str">
        <f>IF(SUM('B2.1'!$Z379:$AI379)=10,'B2.1'!J379,"")</f>
        <v/>
      </c>
      <c r="L365" t="str">
        <f>IF(SUM('B2.1'!$Z379:$AI379)=10,'B2.1'!K379,"")</f>
        <v/>
      </c>
      <c r="M365" s="131" t="str">
        <f>IF(SUM('B2.1'!$Z379:$AI379)=10,'B2.1'!L379,"")</f>
        <v/>
      </c>
    </row>
    <row r="366" spans="1:13" x14ac:dyDescent="0.25">
      <c r="A366" t="str">
        <f>IF(SUM('B2.1'!Z380:AI380)=10,'Angaben KH-Standort'!$D$27,"")</f>
        <v/>
      </c>
      <c r="B366" t="str">
        <f>IF(SUM('B2.1'!Z380:AI380)=10,'Angaben KH-Standort'!$D$26,"")</f>
        <v/>
      </c>
      <c r="C366" t="str">
        <f>IF(SUM('B2.1'!Z380:AI380)=10,'Angaben KH-Standort'!$D$13,"")</f>
        <v/>
      </c>
      <c r="D366" t="str">
        <f>IF(SUM('B2.1'!$Z380:$AI380)=10,'B2.1'!C380,"")</f>
        <v/>
      </c>
      <c r="E366" t="str">
        <f>IF(SUM('B2.1'!$Z380:$AI380)=10,'B2.1'!D380,"")</f>
        <v/>
      </c>
      <c r="F366" t="str">
        <f>IF(SUM('B2.1'!$Z380:$AI380)=10,'B2.1'!E380,"")</f>
        <v/>
      </c>
      <c r="G366" t="str">
        <f>IF(SUM('B2.1'!$Z380:$AI380)=10,'B2.1'!F380,"")</f>
        <v/>
      </c>
      <c r="H366" t="str">
        <f>IF(SUM('B2.1'!$Z380:$AI380)=10,'B2.1'!G380,"")</f>
        <v/>
      </c>
      <c r="I366" t="str">
        <f>IF(SUM('B2.1'!$Z380:$AI380)=10,'B2.1'!H380,"")</f>
        <v/>
      </c>
      <c r="J366" t="str">
        <f>IF(SUM('B2.1'!$Z380:$AI380)=10,'B2.1'!I380,"")</f>
        <v/>
      </c>
      <c r="K366" t="str">
        <f>IF(SUM('B2.1'!$Z380:$AI380)=10,'B2.1'!J380,"")</f>
        <v/>
      </c>
      <c r="L366" t="str">
        <f>IF(SUM('B2.1'!$Z380:$AI380)=10,'B2.1'!K380,"")</f>
        <v/>
      </c>
      <c r="M366" s="131" t="str">
        <f>IF(SUM('B2.1'!$Z380:$AI380)=10,'B2.1'!L380,"")</f>
        <v/>
      </c>
    </row>
    <row r="367" spans="1:13" x14ac:dyDescent="0.25">
      <c r="A367" t="str">
        <f>IF(SUM('B2.1'!Z381:AI381)=10,'Angaben KH-Standort'!$D$27,"")</f>
        <v/>
      </c>
      <c r="B367" t="str">
        <f>IF(SUM('B2.1'!Z381:AI381)=10,'Angaben KH-Standort'!$D$26,"")</f>
        <v/>
      </c>
      <c r="C367" t="str">
        <f>IF(SUM('B2.1'!Z381:AI381)=10,'Angaben KH-Standort'!$D$13,"")</f>
        <v/>
      </c>
      <c r="D367" t="str">
        <f>IF(SUM('B2.1'!$Z381:$AI381)=10,'B2.1'!C381,"")</f>
        <v/>
      </c>
      <c r="E367" t="str">
        <f>IF(SUM('B2.1'!$Z381:$AI381)=10,'B2.1'!D381,"")</f>
        <v/>
      </c>
      <c r="F367" t="str">
        <f>IF(SUM('B2.1'!$Z381:$AI381)=10,'B2.1'!E381,"")</f>
        <v/>
      </c>
      <c r="G367" t="str">
        <f>IF(SUM('B2.1'!$Z381:$AI381)=10,'B2.1'!F381,"")</f>
        <v/>
      </c>
      <c r="H367" t="str">
        <f>IF(SUM('B2.1'!$Z381:$AI381)=10,'B2.1'!G381,"")</f>
        <v/>
      </c>
      <c r="I367" t="str">
        <f>IF(SUM('B2.1'!$Z381:$AI381)=10,'B2.1'!H381,"")</f>
        <v/>
      </c>
      <c r="J367" t="str">
        <f>IF(SUM('B2.1'!$Z381:$AI381)=10,'B2.1'!I381,"")</f>
        <v/>
      </c>
      <c r="K367" t="str">
        <f>IF(SUM('B2.1'!$Z381:$AI381)=10,'B2.1'!J381,"")</f>
        <v/>
      </c>
      <c r="L367" t="str">
        <f>IF(SUM('B2.1'!$Z381:$AI381)=10,'B2.1'!K381,"")</f>
        <v/>
      </c>
      <c r="M367" s="131" t="str">
        <f>IF(SUM('B2.1'!$Z381:$AI381)=10,'B2.1'!L381,"")</f>
        <v/>
      </c>
    </row>
    <row r="368" spans="1:13" x14ac:dyDescent="0.25">
      <c r="A368" t="str">
        <f>IF(SUM('B2.1'!Z382:AI382)=10,'Angaben KH-Standort'!$D$27,"")</f>
        <v/>
      </c>
      <c r="B368" t="str">
        <f>IF(SUM('B2.1'!Z382:AI382)=10,'Angaben KH-Standort'!$D$26,"")</f>
        <v/>
      </c>
      <c r="C368" t="str">
        <f>IF(SUM('B2.1'!Z382:AI382)=10,'Angaben KH-Standort'!$D$13,"")</f>
        <v/>
      </c>
      <c r="D368" t="str">
        <f>IF(SUM('B2.1'!$Z382:$AI382)=10,'B2.1'!C382,"")</f>
        <v/>
      </c>
      <c r="E368" t="str">
        <f>IF(SUM('B2.1'!$Z382:$AI382)=10,'B2.1'!D382,"")</f>
        <v/>
      </c>
      <c r="F368" t="str">
        <f>IF(SUM('B2.1'!$Z382:$AI382)=10,'B2.1'!E382,"")</f>
        <v/>
      </c>
      <c r="G368" t="str">
        <f>IF(SUM('B2.1'!$Z382:$AI382)=10,'B2.1'!F382,"")</f>
        <v/>
      </c>
      <c r="H368" t="str">
        <f>IF(SUM('B2.1'!$Z382:$AI382)=10,'B2.1'!G382,"")</f>
        <v/>
      </c>
      <c r="I368" t="str">
        <f>IF(SUM('B2.1'!$Z382:$AI382)=10,'B2.1'!H382,"")</f>
        <v/>
      </c>
      <c r="J368" t="str">
        <f>IF(SUM('B2.1'!$Z382:$AI382)=10,'B2.1'!I382,"")</f>
        <v/>
      </c>
      <c r="K368" t="str">
        <f>IF(SUM('B2.1'!$Z382:$AI382)=10,'B2.1'!J382,"")</f>
        <v/>
      </c>
      <c r="L368" t="str">
        <f>IF(SUM('B2.1'!$Z382:$AI382)=10,'B2.1'!K382,"")</f>
        <v/>
      </c>
      <c r="M368" s="131" t="str">
        <f>IF(SUM('B2.1'!$Z382:$AI382)=10,'B2.1'!L382,"")</f>
        <v/>
      </c>
    </row>
    <row r="369" spans="1:13" x14ac:dyDescent="0.25">
      <c r="A369" t="str">
        <f>IF(SUM('B2.1'!Z383:AI383)=10,'Angaben KH-Standort'!$D$27,"")</f>
        <v/>
      </c>
      <c r="B369" t="str">
        <f>IF(SUM('B2.1'!Z383:AI383)=10,'Angaben KH-Standort'!$D$26,"")</f>
        <v/>
      </c>
      <c r="C369" t="str">
        <f>IF(SUM('B2.1'!Z383:AI383)=10,'Angaben KH-Standort'!$D$13,"")</f>
        <v/>
      </c>
      <c r="D369" t="str">
        <f>IF(SUM('B2.1'!$Z383:$AI383)=10,'B2.1'!C383,"")</f>
        <v/>
      </c>
      <c r="E369" t="str">
        <f>IF(SUM('B2.1'!$Z383:$AI383)=10,'B2.1'!D383,"")</f>
        <v/>
      </c>
      <c r="F369" t="str">
        <f>IF(SUM('B2.1'!$Z383:$AI383)=10,'B2.1'!E383,"")</f>
        <v/>
      </c>
      <c r="G369" t="str">
        <f>IF(SUM('B2.1'!$Z383:$AI383)=10,'B2.1'!F383,"")</f>
        <v/>
      </c>
      <c r="H369" t="str">
        <f>IF(SUM('B2.1'!$Z383:$AI383)=10,'B2.1'!G383,"")</f>
        <v/>
      </c>
      <c r="I369" t="str">
        <f>IF(SUM('B2.1'!$Z383:$AI383)=10,'B2.1'!H383,"")</f>
        <v/>
      </c>
      <c r="J369" t="str">
        <f>IF(SUM('B2.1'!$Z383:$AI383)=10,'B2.1'!I383,"")</f>
        <v/>
      </c>
      <c r="K369" t="str">
        <f>IF(SUM('B2.1'!$Z383:$AI383)=10,'B2.1'!J383,"")</f>
        <v/>
      </c>
      <c r="L369" t="str">
        <f>IF(SUM('B2.1'!$Z383:$AI383)=10,'B2.1'!K383,"")</f>
        <v/>
      </c>
      <c r="M369" s="131" t="str">
        <f>IF(SUM('B2.1'!$Z383:$AI383)=10,'B2.1'!L383,"")</f>
        <v/>
      </c>
    </row>
    <row r="370" spans="1:13" x14ac:dyDescent="0.25">
      <c r="A370" t="str">
        <f>IF(SUM('B2.1'!Z384:AI384)=10,'Angaben KH-Standort'!$D$27,"")</f>
        <v/>
      </c>
      <c r="B370" t="str">
        <f>IF(SUM('B2.1'!Z384:AI384)=10,'Angaben KH-Standort'!$D$26,"")</f>
        <v/>
      </c>
      <c r="C370" t="str">
        <f>IF(SUM('B2.1'!Z384:AI384)=10,'Angaben KH-Standort'!$D$13,"")</f>
        <v/>
      </c>
      <c r="D370" t="str">
        <f>IF(SUM('B2.1'!$Z384:$AI384)=10,'B2.1'!C384,"")</f>
        <v/>
      </c>
      <c r="E370" t="str">
        <f>IF(SUM('B2.1'!$Z384:$AI384)=10,'B2.1'!D384,"")</f>
        <v/>
      </c>
      <c r="F370" t="str">
        <f>IF(SUM('B2.1'!$Z384:$AI384)=10,'B2.1'!E384,"")</f>
        <v/>
      </c>
      <c r="G370" t="str">
        <f>IF(SUM('B2.1'!$Z384:$AI384)=10,'B2.1'!F384,"")</f>
        <v/>
      </c>
      <c r="H370" t="str">
        <f>IF(SUM('B2.1'!$Z384:$AI384)=10,'B2.1'!G384,"")</f>
        <v/>
      </c>
      <c r="I370" t="str">
        <f>IF(SUM('B2.1'!$Z384:$AI384)=10,'B2.1'!H384,"")</f>
        <v/>
      </c>
      <c r="J370" t="str">
        <f>IF(SUM('B2.1'!$Z384:$AI384)=10,'B2.1'!I384,"")</f>
        <v/>
      </c>
      <c r="K370" t="str">
        <f>IF(SUM('B2.1'!$Z384:$AI384)=10,'B2.1'!J384,"")</f>
        <v/>
      </c>
      <c r="L370" t="str">
        <f>IF(SUM('B2.1'!$Z384:$AI384)=10,'B2.1'!K384,"")</f>
        <v/>
      </c>
      <c r="M370" s="131" t="str">
        <f>IF(SUM('B2.1'!$Z384:$AI384)=10,'B2.1'!L384,"")</f>
        <v/>
      </c>
    </row>
    <row r="371" spans="1:13" x14ac:dyDescent="0.25">
      <c r="A371" t="str">
        <f>IF(SUM('B2.1'!Z385:AI385)=10,'Angaben KH-Standort'!$D$27,"")</f>
        <v/>
      </c>
      <c r="B371" t="str">
        <f>IF(SUM('B2.1'!Z385:AI385)=10,'Angaben KH-Standort'!$D$26,"")</f>
        <v/>
      </c>
      <c r="C371" t="str">
        <f>IF(SUM('B2.1'!Z385:AI385)=10,'Angaben KH-Standort'!$D$13,"")</f>
        <v/>
      </c>
      <c r="D371" t="str">
        <f>IF(SUM('B2.1'!$Z385:$AI385)=10,'B2.1'!C385,"")</f>
        <v/>
      </c>
      <c r="E371" t="str">
        <f>IF(SUM('B2.1'!$Z385:$AI385)=10,'B2.1'!D385,"")</f>
        <v/>
      </c>
      <c r="F371" t="str">
        <f>IF(SUM('B2.1'!$Z385:$AI385)=10,'B2.1'!E385,"")</f>
        <v/>
      </c>
      <c r="G371" t="str">
        <f>IF(SUM('B2.1'!$Z385:$AI385)=10,'B2.1'!F385,"")</f>
        <v/>
      </c>
      <c r="H371" t="str">
        <f>IF(SUM('B2.1'!$Z385:$AI385)=10,'B2.1'!G385,"")</f>
        <v/>
      </c>
      <c r="I371" t="str">
        <f>IF(SUM('B2.1'!$Z385:$AI385)=10,'B2.1'!H385,"")</f>
        <v/>
      </c>
      <c r="J371" t="str">
        <f>IF(SUM('B2.1'!$Z385:$AI385)=10,'B2.1'!I385,"")</f>
        <v/>
      </c>
      <c r="K371" t="str">
        <f>IF(SUM('B2.1'!$Z385:$AI385)=10,'B2.1'!J385,"")</f>
        <v/>
      </c>
      <c r="L371" t="str">
        <f>IF(SUM('B2.1'!$Z385:$AI385)=10,'B2.1'!K385,"")</f>
        <v/>
      </c>
      <c r="M371" s="131" t="str">
        <f>IF(SUM('B2.1'!$Z385:$AI385)=10,'B2.1'!L385,"")</f>
        <v/>
      </c>
    </row>
    <row r="372" spans="1:13" x14ac:dyDescent="0.25">
      <c r="A372" t="str">
        <f>IF(SUM('B2.1'!Z386:AI386)=10,'Angaben KH-Standort'!$D$27,"")</f>
        <v/>
      </c>
      <c r="B372" t="str">
        <f>IF(SUM('B2.1'!Z386:AI386)=10,'Angaben KH-Standort'!$D$26,"")</f>
        <v/>
      </c>
      <c r="C372" t="str">
        <f>IF(SUM('B2.1'!Z386:AI386)=10,'Angaben KH-Standort'!$D$13,"")</f>
        <v/>
      </c>
      <c r="D372" t="str">
        <f>IF(SUM('B2.1'!$Z386:$AI386)=10,'B2.1'!C386,"")</f>
        <v/>
      </c>
      <c r="E372" t="str">
        <f>IF(SUM('B2.1'!$Z386:$AI386)=10,'B2.1'!D386,"")</f>
        <v/>
      </c>
      <c r="F372" t="str">
        <f>IF(SUM('B2.1'!$Z386:$AI386)=10,'B2.1'!E386,"")</f>
        <v/>
      </c>
      <c r="G372" t="str">
        <f>IF(SUM('B2.1'!$Z386:$AI386)=10,'B2.1'!F386,"")</f>
        <v/>
      </c>
      <c r="H372" t="str">
        <f>IF(SUM('B2.1'!$Z386:$AI386)=10,'B2.1'!G386,"")</f>
        <v/>
      </c>
      <c r="I372" t="str">
        <f>IF(SUM('B2.1'!$Z386:$AI386)=10,'B2.1'!H386,"")</f>
        <v/>
      </c>
      <c r="J372" t="str">
        <f>IF(SUM('B2.1'!$Z386:$AI386)=10,'B2.1'!I386,"")</f>
        <v/>
      </c>
      <c r="K372" t="str">
        <f>IF(SUM('B2.1'!$Z386:$AI386)=10,'B2.1'!J386,"")</f>
        <v/>
      </c>
      <c r="L372" t="str">
        <f>IF(SUM('B2.1'!$Z386:$AI386)=10,'B2.1'!K386,"")</f>
        <v/>
      </c>
      <c r="M372" s="131" t="str">
        <f>IF(SUM('B2.1'!$Z386:$AI386)=10,'B2.1'!L386,"")</f>
        <v/>
      </c>
    </row>
    <row r="373" spans="1:13" x14ac:dyDescent="0.25">
      <c r="A373" t="str">
        <f>IF(SUM('B2.1'!Z387:AI387)=10,'Angaben KH-Standort'!$D$27,"")</f>
        <v/>
      </c>
      <c r="B373" t="str">
        <f>IF(SUM('B2.1'!Z387:AI387)=10,'Angaben KH-Standort'!$D$26,"")</f>
        <v/>
      </c>
      <c r="C373" t="str">
        <f>IF(SUM('B2.1'!Z387:AI387)=10,'Angaben KH-Standort'!$D$13,"")</f>
        <v/>
      </c>
      <c r="D373" t="str">
        <f>IF(SUM('B2.1'!$Z387:$AI387)=10,'B2.1'!C387,"")</f>
        <v/>
      </c>
      <c r="E373" t="str">
        <f>IF(SUM('B2.1'!$Z387:$AI387)=10,'B2.1'!D387,"")</f>
        <v/>
      </c>
      <c r="F373" t="str">
        <f>IF(SUM('B2.1'!$Z387:$AI387)=10,'B2.1'!E387,"")</f>
        <v/>
      </c>
      <c r="G373" t="str">
        <f>IF(SUM('B2.1'!$Z387:$AI387)=10,'B2.1'!F387,"")</f>
        <v/>
      </c>
      <c r="H373" t="str">
        <f>IF(SUM('B2.1'!$Z387:$AI387)=10,'B2.1'!G387,"")</f>
        <v/>
      </c>
      <c r="I373" t="str">
        <f>IF(SUM('B2.1'!$Z387:$AI387)=10,'B2.1'!H387,"")</f>
        <v/>
      </c>
      <c r="J373" t="str">
        <f>IF(SUM('B2.1'!$Z387:$AI387)=10,'B2.1'!I387,"")</f>
        <v/>
      </c>
      <c r="K373" t="str">
        <f>IF(SUM('B2.1'!$Z387:$AI387)=10,'B2.1'!J387,"")</f>
        <v/>
      </c>
      <c r="L373" t="str">
        <f>IF(SUM('B2.1'!$Z387:$AI387)=10,'B2.1'!K387,"")</f>
        <v/>
      </c>
      <c r="M373" s="131" t="str">
        <f>IF(SUM('B2.1'!$Z387:$AI387)=10,'B2.1'!L387,"")</f>
        <v/>
      </c>
    </row>
    <row r="374" spans="1:13" x14ac:dyDescent="0.25">
      <c r="A374" t="str">
        <f>IF(SUM('B2.1'!Z388:AI388)=10,'Angaben KH-Standort'!$D$27,"")</f>
        <v/>
      </c>
      <c r="B374" t="str">
        <f>IF(SUM('B2.1'!Z388:AI388)=10,'Angaben KH-Standort'!$D$26,"")</f>
        <v/>
      </c>
      <c r="C374" t="str">
        <f>IF(SUM('B2.1'!Z388:AI388)=10,'Angaben KH-Standort'!$D$13,"")</f>
        <v/>
      </c>
      <c r="D374" t="str">
        <f>IF(SUM('B2.1'!$Z388:$AI388)=10,'B2.1'!C388,"")</f>
        <v/>
      </c>
      <c r="E374" t="str">
        <f>IF(SUM('B2.1'!$Z388:$AI388)=10,'B2.1'!D388,"")</f>
        <v/>
      </c>
      <c r="F374" t="str">
        <f>IF(SUM('B2.1'!$Z388:$AI388)=10,'B2.1'!E388,"")</f>
        <v/>
      </c>
      <c r="G374" t="str">
        <f>IF(SUM('B2.1'!$Z388:$AI388)=10,'B2.1'!F388,"")</f>
        <v/>
      </c>
      <c r="H374" t="str">
        <f>IF(SUM('B2.1'!$Z388:$AI388)=10,'B2.1'!G388,"")</f>
        <v/>
      </c>
      <c r="I374" t="str">
        <f>IF(SUM('B2.1'!$Z388:$AI388)=10,'B2.1'!H388,"")</f>
        <v/>
      </c>
      <c r="J374" t="str">
        <f>IF(SUM('B2.1'!$Z388:$AI388)=10,'B2.1'!I388,"")</f>
        <v/>
      </c>
      <c r="K374" t="str">
        <f>IF(SUM('B2.1'!$Z388:$AI388)=10,'B2.1'!J388,"")</f>
        <v/>
      </c>
      <c r="L374" t="str">
        <f>IF(SUM('B2.1'!$Z388:$AI388)=10,'B2.1'!K388,"")</f>
        <v/>
      </c>
      <c r="M374" s="131" t="str">
        <f>IF(SUM('B2.1'!$Z388:$AI388)=10,'B2.1'!L388,"")</f>
        <v/>
      </c>
    </row>
    <row r="375" spans="1:13" x14ac:dyDescent="0.25">
      <c r="A375" t="str">
        <f>IF(SUM('B2.1'!Z389:AI389)=10,'Angaben KH-Standort'!$D$27,"")</f>
        <v/>
      </c>
      <c r="B375" t="str">
        <f>IF(SUM('B2.1'!Z389:AI389)=10,'Angaben KH-Standort'!$D$26,"")</f>
        <v/>
      </c>
      <c r="C375" t="str">
        <f>IF(SUM('B2.1'!Z389:AI389)=10,'Angaben KH-Standort'!$D$13,"")</f>
        <v/>
      </c>
      <c r="D375" t="str">
        <f>IF(SUM('B2.1'!$Z389:$AI389)=10,'B2.1'!C389,"")</f>
        <v/>
      </c>
      <c r="E375" t="str">
        <f>IF(SUM('B2.1'!$Z389:$AI389)=10,'B2.1'!D389,"")</f>
        <v/>
      </c>
      <c r="F375" t="str">
        <f>IF(SUM('B2.1'!$Z389:$AI389)=10,'B2.1'!E389,"")</f>
        <v/>
      </c>
      <c r="G375" t="str">
        <f>IF(SUM('B2.1'!$Z389:$AI389)=10,'B2.1'!F389,"")</f>
        <v/>
      </c>
      <c r="H375" t="str">
        <f>IF(SUM('B2.1'!$Z389:$AI389)=10,'B2.1'!G389,"")</f>
        <v/>
      </c>
      <c r="I375" t="str">
        <f>IF(SUM('B2.1'!$Z389:$AI389)=10,'B2.1'!H389,"")</f>
        <v/>
      </c>
      <c r="J375" t="str">
        <f>IF(SUM('B2.1'!$Z389:$AI389)=10,'B2.1'!I389,"")</f>
        <v/>
      </c>
      <c r="K375" t="str">
        <f>IF(SUM('B2.1'!$Z389:$AI389)=10,'B2.1'!J389,"")</f>
        <v/>
      </c>
      <c r="L375" t="str">
        <f>IF(SUM('B2.1'!$Z389:$AI389)=10,'B2.1'!K389,"")</f>
        <v/>
      </c>
      <c r="M375" s="131" t="str">
        <f>IF(SUM('B2.1'!$Z389:$AI389)=10,'B2.1'!L389,"")</f>
        <v/>
      </c>
    </row>
    <row r="376" spans="1:13" x14ac:dyDescent="0.25">
      <c r="A376" t="str">
        <f>IF(SUM('B2.1'!Z390:AI390)=10,'Angaben KH-Standort'!$D$27,"")</f>
        <v/>
      </c>
      <c r="B376" t="str">
        <f>IF(SUM('B2.1'!Z390:AI390)=10,'Angaben KH-Standort'!$D$26,"")</f>
        <v/>
      </c>
      <c r="C376" t="str">
        <f>IF(SUM('B2.1'!Z390:AI390)=10,'Angaben KH-Standort'!$D$13,"")</f>
        <v/>
      </c>
      <c r="D376" t="str">
        <f>IF(SUM('B2.1'!$Z390:$AI390)=10,'B2.1'!C390,"")</f>
        <v/>
      </c>
      <c r="E376" t="str">
        <f>IF(SUM('B2.1'!$Z390:$AI390)=10,'B2.1'!D390,"")</f>
        <v/>
      </c>
      <c r="F376" t="str">
        <f>IF(SUM('B2.1'!$Z390:$AI390)=10,'B2.1'!E390,"")</f>
        <v/>
      </c>
      <c r="G376" t="str">
        <f>IF(SUM('B2.1'!$Z390:$AI390)=10,'B2.1'!F390,"")</f>
        <v/>
      </c>
      <c r="H376" t="str">
        <f>IF(SUM('B2.1'!$Z390:$AI390)=10,'B2.1'!G390,"")</f>
        <v/>
      </c>
      <c r="I376" t="str">
        <f>IF(SUM('B2.1'!$Z390:$AI390)=10,'B2.1'!H390,"")</f>
        <v/>
      </c>
      <c r="J376" t="str">
        <f>IF(SUM('B2.1'!$Z390:$AI390)=10,'B2.1'!I390,"")</f>
        <v/>
      </c>
      <c r="K376" t="str">
        <f>IF(SUM('B2.1'!$Z390:$AI390)=10,'B2.1'!J390,"")</f>
        <v/>
      </c>
      <c r="L376" t="str">
        <f>IF(SUM('B2.1'!$Z390:$AI390)=10,'B2.1'!K390,"")</f>
        <v/>
      </c>
      <c r="M376" s="131" t="str">
        <f>IF(SUM('B2.1'!$Z390:$AI390)=10,'B2.1'!L390,"")</f>
        <v/>
      </c>
    </row>
    <row r="377" spans="1:13" x14ac:dyDescent="0.25">
      <c r="A377" t="str">
        <f>IF(SUM('B2.1'!Z391:AI391)=10,'Angaben KH-Standort'!$D$27,"")</f>
        <v/>
      </c>
      <c r="B377" t="str">
        <f>IF(SUM('B2.1'!Z391:AI391)=10,'Angaben KH-Standort'!$D$26,"")</f>
        <v/>
      </c>
      <c r="C377" t="str">
        <f>IF(SUM('B2.1'!Z391:AI391)=10,'Angaben KH-Standort'!$D$13,"")</f>
        <v/>
      </c>
      <c r="D377" t="str">
        <f>IF(SUM('B2.1'!$Z391:$AI391)=10,'B2.1'!C391,"")</f>
        <v/>
      </c>
      <c r="E377" t="str">
        <f>IF(SUM('B2.1'!$Z391:$AI391)=10,'B2.1'!D391,"")</f>
        <v/>
      </c>
      <c r="F377" t="str">
        <f>IF(SUM('B2.1'!$Z391:$AI391)=10,'B2.1'!E391,"")</f>
        <v/>
      </c>
      <c r="G377" t="str">
        <f>IF(SUM('B2.1'!$Z391:$AI391)=10,'B2.1'!F391,"")</f>
        <v/>
      </c>
      <c r="H377" t="str">
        <f>IF(SUM('B2.1'!$Z391:$AI391)=10,'B2.1'!G391,"")</f>
        <v/>
      </c>
      <c r="I377" t="str">
        <f>IF(SUM('B2.1'!$Z391:$AI391)=10,'B2.1'!H391,"")</f>
        <v/>
      </c>
      <c r="J377" t="str">
        <f>IF(SUM('B2.1'!$Z391:$AI391)=10,'B2.1'!I391,"")</f>
        <v/>
      </c>
      <c r="K377" t="str">
        <f>IF(SUM('B2.1'!$Z391:$AI391)=10,'B2.1'!J391,"")</f>
        <v/>
      </c>
      <c r="L377" t="str">
        <f>IF(SUM('B2.1'!$Z391:$AI391)=10,'B2.1'!K391,"")</f>
        <v/>
      </c>
      <c r="M377" s="131" t="str">
        <f>IF(SUM('B2.1'!$Z391:$AI391)=10,'B2.1'!L391,"")</f>
        <v/>
      </c>
    </row>
    <row r="378" spans="1:13" x14ac:dyDescent="0.25">
      <c r="A378" t="str">
        <f>IF(SUM('B2.1'!Z392:AI392)=10,'Angaben KH-Standort'!$D$27,"")</f>
        <v/>
      </c>
      <c r="B378" t="str">
        <f>IF(SUM('B2.1'!Z392:AI392)=10,'Angaben KH-Standort'!$D$26,"")</f>
        <v/>
      </c>
      <c r="C378" t="str">
        <f>IF(SUM('B2.1'!Z392:AI392)=10,'Angaben KH-Standort'!$D$13,"")</f>
        <v/>
      </c>
      <c r="D378" t="str">
        <f>IF(SUM('B2.1'!$Z392:$AI392)=10,'B2.1'!C392,"")</f>
        <v/>
      </c>
      <c r="E378" t="str">
        <f>IF(SUM('B2.1'!$Z392:$AI392)=10,'B2.1'!D392,"")</f>
        <v/>
      </c>
      <c r="F378" t="str">
        <f>IF(SUM('B2.1'!$Z392:$AI392)=10,'B2.1'!E392,"")</f>
        <v/>
      </c>
      <c r="G378" t="str">
        <f>IF(SUM('B2.1'!$Z392:$AI392)=10,'B2.1'!F392,"")</f>
        <v/>
      </c>
      <c r="H378" t="str">
        <f>IF(SUM('B2.1'!$Z392:$AI392)=10,'B2.1'!G392,"")</f>
        <v/>
      </c>
      <c r="I378" t="str">
        <f>IF(SUM('B2.1'!$Z392:$AI392)=10,'B2.1'!H392,"")</f>
        <v/>
      </c>
      <c r="J378" t="str">
        <f>IF(SUM('B2.1'!$Z392:$AI392)=10,'B2.1'!I392,"")</f>
        <v/>
      </c>
      <c r="K378" t="str">
        <f>IF(SUM('B2.1'!$Z392:$AI392)=10,'B2.1'!J392,"")</f>
        <v/>
      </c>
      <c r="L378" t="str">
        <f>IF(SUM('B2.1'!$Z392:$AI392)=10,'B2.1'!K392,"")</f>
        <v/>
      </c>
      <c r="M378" s="131" t="str">
        <f>IF(SUM('B2.1'!$Z392:$AI392)=10,'B2.1'!L392,"")</f>
        <v/>
      </c>
    </row>
    <row r="379" spans="1:13" x14ac:dyDescent="0.25">
      <c r="A379" t="str">
        <f>IF(SUM('B2.1'!Z393:AI393)=10,'Angaben KH-Standort'!$D$27,"")</f>
        <v/>
      </c>
      <c r="B379" t="str">
        <f>IF(SUM('B2.1'!Z393:AI393)=10,'Angaben KH-Standort'!$D$26,"")</f>
        <v/>
      </c>
      <c r="C379" t="str">
        <f>IF(SUM('B2.1'!Z393:AI393)=10,'Angaben KH-Standort'!$D$13,"")</f>
        <v/>
      </c>
      <c r="D379" t="str">
        <f>IF(SUM('B2.1'!$Z393:$AI393)=10,'B2.1'!C393,"")</f>
        <v/>
      </c>
      <c r="E379" t="str">
        <f>IF(SUM('B2.1'!$Z393:$AI393)=10,'B2.1'!D393,"")</f>
        <v/>
      </c>
      <c r="F379" t="str">
        <f>IF(SUM('B2.1'!$Z393:$AI393)=10,'B2.1'!E393,"")</f>
        <v/>
      </c>
      <c r="G379" t="str">
        <f>IF(SUM('B2.1'!$Z393:$AI393)=10,'B2.1'!F393,"")</f>
        <v/>
      </c>
      <c r="H379" t="str">
        <f>IF(SUM('B2.1'!$Z393:$AI393)=10,'B2.1'!G393,"")</f>
        <v/>
      </c>
      <c r="I379" t="str">
        <f>IF(SUM('B2.1'!$Z393:$AI393)=10,'B2.1'!H393,"")</f>
        <v/>
      </c>
      <c r="J379" t="str">
        <f>IF(SUM('B2.1'!$Z393:$AI393)=10,'B2.1'!I393,"")</f>
        <v/>
      </c>
      <c r="K379" t="str">
        <f>IF(SUM('B2.1'!$Z393:$AI393)=10,'B2.1'!J393,"")</f>
        <v/>
      </c>
      <c r="L379" t="str">
        <f>IF(SUM('B2.1'!$Z393:$AI393)=10,'B2.1'!K393,"")</f>
        <v/>
      </c>
      <c r="M379" s="131" t="str">
        <f>IF(SUM('B2.1'!$Z393:$AI393)=10,'B2.1'!L393,"")</f>
        <v/>
      </c>
    </row>
    <row r="380" spans="1:13" x14ac:dyDescent="0.25">
      <c r="A380" t="str">
        <f>IF(SUM('B2.1'!Z394:AI394)=10,'Angaben KH-Standort'!$D$27,"")</f>
        <v/>
      </c>
      <c r="B380" t="str">
        <f>IF(SUM('B2.1'!Z394:AI394)=10,'Angaben KH-Standort'!$D$26,"")</f>
        <v/>
      </c>
      <c r="C380" t="str">
        <f>IF(SUM('B2.1'!Z394:AI394)=10,'Angaben KH-Standort'!$D$13,"")</f>
        <v/>
      </c>
      <c r="D380" t="str">
        <f>IF(SUM('B2.1'!$Z394:$AI394)=10,'B2.1'!C394,"")</f>
        <v/>
      </c>
      <c r="E380" t="str">
        <f>IF(SUM('B2.1'!$Z394:$AI394)=10,'B2.1'!D394,"")</f>
        <v/>
      </c>
      <c r="F380" t="str">
        <f>IF(SUM('B2.1'!$Z394:$AI394)=10,'B2.1'!E394,"")</f>
        <v/>
      </c>
      <c r="G380" t="str">
        <f>IF(SUM('B2.1'!$Z394:$AI394)=10,'B2.1'!F394,"")</f>
        <v/>
      </c>
      <c r="H380" t="str">
        <f>IF(SUM('B2.1'!$Z394:$AI394)=10,'B2.1'!G394,"")</f>
        <v/>
      </c>
      <c r="I380" t="str">
        <f>IF(SUM('B2.1'!$Z394:$AI394)=10,'B2.1'!H394,"")</f>
        <v/>
      </c>
      <c r="J380" t="str">
        <f>IF(SUM('B2.1'!$Z394:$AI394)=10,'B2.1'!I394,"")</f>
        <v/>
      </c>
      <c r="K380" t="str">
        <f>IF(SUM('B2.1'!$Z394:$AI394)=10,'B2.1'!J394,"")</f>
        <v/>
      </c>
      <c r="L380" t="str">
        <f>IF(SUM('B2.1'!$Z394:$AI394)=10,'B2.1'!K394,"")</f>
        <v/>
      </c>
      <c r="M380" s="131" t="str">
        <f>IF(SUM('B2.1'!$Z394:$AI394)=10,'B2.1'!L394,"")</f>
        <v/>
      </c>
    </row>
    <row r="381" spans="1:13" x14ac:dyDescent="0.25">
      <c r="A381" t="str">
        <f>IF(SUM('B2.1'!Z395:AI395)=10,'Angaben KH-Standort'!$D$27,"")</f>
        <v/>
      </c>
      <c r="B381" t="str">
        <f>IF(SUM('B2.1'!Z395:AI395)=10,'Angaben KH-Standort'!$D$26,"")</f>
        <v/>
      </c>
      <c r="C381" t="str">
        <f>IF(SUM('B2.1'!Z395:AI395)=10,'Angaben KH-Standort'!$D$13,"")</f>
        <v/>
      </c>
      <c r="D381" t="str">
        <f>IF(SUM('B2.1'!$Z395:$AI395)=10,'B2.1'!C395,"")</f>
        <v/>
      </c>
      <c r="E381" t="str">
        <f>IF(SUM('B2.1'!$Z395:$AI395)=10,'B2.1'!D395,"")</f>
        <v/>
      </c>
      <c r="F381" t="str">
        <f>IF(SUM('B2.1'!$Z395:$AI395)=10,'B2.1'!E395,"")</f>
        <v/>
      </c>
      <c r="G381" t="str">
        <f>IF(SUM('B2.1'!$Z395:$AI395)=10,'B2.1'!F395,"")</f>
        <v/>
      </c>
      <c r="H381" t="str">
        <f>IF(SUM('B2.1'!$Z395:$AI395)=10,'B2.1'!G395,"")</f>
        <v/>
      </c>
      <c r="I381" t="str">
        <f>IF(SUM('B2.1'!$Z395:$AI395)=10,'B2.1'!H395,"")</f>
        <v/>
      </c>
      <c r="J381" t="str">
        <f>IF(SUM('B2.1'!$Z395:$AI395)=10,'B2.1'!I395,"")</f>
        <v/>
      </c>
      <c r="K381" t="str">
        <f>IF(SUM('B2.1'!$Z395:$AI395)=10,'B2.1'!J395,"")</f>
        <v/>
      </c>
      <c r="L381" t="str">
        <f>IF(SUM('B2.1'!$Z395:$AI395)=10,'B2.1'!K395,"")</f>
        <v/>
      </c>
      <c r="M381" s="131" t="str">
        <f>IF(SUM('B2.1'!$Z395:$AI395)=10,'B2.1'!L395,"")</f>
        <v/>
      </c>
    </row>
    <row r="382" spans="1:13" x14ac:dyDescent="0.25">
      <c r="A382" t="str">
        <f>IF(SUM('B2.1'!Z396:AI396)=10,'Angaben KH-Standort'!$D$27,"")</f>
        <v/>
      </c>
      <c r="B382" t="str">
        <f>IF(SUM('B2.1'!Z396:AI396)=10,'Angaben KH-Standort'!$D$26,"")</f>
        <v/>
      </c>
      <c r="C382" t="str">
        <f>IF(SUM('B2.1'!Z396:AI396)=10,'Angaben KH-Standort'!$D$13,"")</f>
        <v/>
      </c>
      <c r="D382" t="str">
        <f>IF(SUM('B2.1'!$Z396:$AI396)=10,'B2.1'!C396,"")</f>
        <v/>
      </c>
      <c r="E382" t="str">
        <f>IF(SUM('B2.1'!$Z396:$AI396)=10,'B2.1'!D396,"")</f>
        <v/>
      </c>
      <c r="F382" t="str">
        <f>IF(SUM('B2.1'!$Z396:$AI396)=10,'B2.1'!E396,"")</f>
        <v/>
      </c>
      <c r="G382" t="str">
        <f>IF(SUM('B2.1'!$Z396:$AI396)=10,'B2.1'!F396,"")</f>
        <v/>
      </c>
      <c r="H382" t="str">
        <f>IF(SUM('B2.1'!$Z396:$AI396)=10,'B2.1'!G396,"")</f>
        <v/>
      </c>
      <c r="I382" t="str">
        <f>IF(SUM('B2.1'!$Z396:$AI396)=10,'B2.1'!H396,"")</f>
        <v/>
      </c>
      <c r="J382" t="str">
        <f>IF(SUM('B2.1'!$Z396:$AI396)=10,'B2.1'!I396,"")</f>
        <v/>
      </c>
      <c r="K382" t="str">
        <f>IF(SUM('B2.1'!$Z396:$AI396)=10,'B2.1'!J396,"")</f>
        <v/>
      </c>
      <c r="L382" t="str">
        <f>IF(SUM('B2.1'!$Z396:$AI396)=10,'B2.1'!K396,"")</f>
        <v/>
      </c>
      <c r="M382" s="131" t="str">
        <f>IF(SUM('B2.1'!$Z396:$AI396)=10,'B2.1'!L396,"")</f>
        <v/>
      </c>
    </row>
    <row r="383" spans="1:13" x14ac:dyDescent="0.25">
      <c r="A383" t="str">
        <f>IF(SUM('B2.1'!Z397:AI397)=10,'Angaben KH-Standort'!$D$27,"")</f>
        <v/>
      </c>
      <c r="B383" t="str">
        <f>IF(SUM('B2.1'!Z397:AI397)=10,'Angaben KH-Standort'!$D$26,"")</f>
        <v/>
      </c>
      <c r="C383" t="str">
        <f>IF(SUM('B2.1'!Z397:AI397)=10,'Angaben KH-Standort'!$D$13,"")</f>
        <v/>
      </c>
      <c r="D383" t="str">
        <f>IF(SUM('B2.1'!$Z397:$AI397)=10,'B2.1'!C397,"")</f>
        <v/>
      </c>
      <c r="E383" t="str">
        <f>IF(SUM('B2.1'!$Z397:$AI397)=10,'B2.1'!D397,"")</f>
        <v/>
      </c>
      <c r="F383" t="str">
        <f>IF(SUM('B2.1'!$Z397:$AI397)=10,'B2.1'!E397,"")</f>
        <v/>
      </c>
      <c r="G383" t="str">
        <f>IF(SUM('B2.1'!$Z397:$AI397)=10,'B2.1'!F397,"")</f>
        <v/>
      </c>
      <c r="H383" t="str">
        <f>IF(SUM('B2.1'!$Z397:$AI397)=10,'B2.1'!G397,"")</f>
        <v/>
      </c>
      <c r="I383" t="str">
        <f>IF(SUM('B2.1'!$Z397:$AI397)=10,'B2.1'!H397,"")</f>
        <v/>
      </c>
      <c r="J383" t="str">
        <f>IF(SUM('B2.1'!$Z397:$AI397)=10,'B2.1'!I397,"")</f>
        <v/>
      </c>
      <c r="K383" t="str">
        <f>IF(SUM('B2.1'!$Z397:$AI397)=10,'B2.1'!J397,"")</f>
        <v/>
      </c>
      <c r="L383" t="str">
        <f>IF(SUM('B2.1'!$Z397:$AI397)=10,'B2.1'!K397,"")</f>
        <v/>
      </c>
      <c r="M383" s="131" t="str">
        <f>IF(SUM('B2.1'!$Z397:$AI397)=10,'B2.1'!L397,"")</f>
        <v/>
      </c>
    </row>
    <row r="384" spans="1:13" x14ac:dyDescent="0.25">
      <c r="A384" t="str">
        <f>IF(SUM('B2.1'!Z398:AI398)=10,'Angaben KH-Standort'!$D$27,"")</f>
        <v/>
      </c>
      <c r="B384" t="str">
        <f>IF(SUM('B2.1'!Z398:AI398)=10,'Angaben KH-Standort'!$D$26,"")</f>
        <v/>
      </c>
      <c r="C384" t="str">
        <f>IF(SUM('B2.1'!Z398:AI398)=10,'Angaben KH-Standort'!$D$13,"")</f>
        <v/>
      </c>
      <c r="D384" t="str">
        <f>IF(SUM('B2.1'!$Z398:$AI398)=10,'B2.1'!C398,"")</f>
        <v/>
      </c>
      <c r="E384" t="str">
        <f>IF(SUM('B2.1'!$Z398:$AI398)=10,'B2.1'!D398,"")</f>
        <v/>
      </c>
      <c r="F384" t="str">
        <f>IF(SUM('B2.1'!$Z398:$AI398)=10,'B2.1'!E398,"")</f>
        <v/>
      </c>
      <c r="G384" t="str">
        <f>IF(SUM('B2.1'!$Z398:$AI398)=10,'B2.1'!F398,"")</f>
        <v/>
      </c>
      <c r="H384" t="str">
        <f>IF(SUM('B2.1'!$Z398:$AI398)=10,'B2.1'!G398,"")</f>
        <v/>
      </c>
      <c r="I384" t="str">
        <f>IF(SUM('B2.1'!$Z398:$AI398)=10,'B2.1'!H398,"")</f>
        <v/>
      </c>
      <c r="J384" t="str">
        <f>IF(SUM('B2.1'!$Z398:$AI398)=10,'B2.1'!I398,"")</f>
        <v/>
      </c>
      <c r="K384" t="str">
        <f>IF(SUM('B2.1'!$Z398:$AI398)=10,'B2.1'!J398,"")</f>
        <v/>
      </c>
      <c r="L384" t="str">
        <f>IF(SUM('B2.1'!$Z398:$AI398)=10,'B2.1'!K398,"")</f>
        <v/>
      </c>
      <c r="M384" s="131" t="str">
        <f>IF(SUM('B2.1'!$Z398:$AI398)=10,'B2.1'!L398,"")</f>
        <v/>
      </c>
    </row>
    <row r="385" spans="1:13" x14ac:dyDescent="0.25">
      <c r="A385" t="str">
        <f>IF(SUM('B2.1'!Z399:AI399)=10,'Angaben KH-Standort'!$D$27,"")</f>
        <v/>
      </c>
      <c r="B385" t="str">
        <f>IF(SUM('B2.1'!Z399:AI399)=10,'Angaben KH-Standort'!$D$26,"")</f>
        <v/>
      </c>
      <c r="C385" t="str">
        <f>IF(SUM('B2.1'!Z399:AI399)=10,'Angaben KH-Standort'!$D$13,"")</f>
        <v/>
      </c>
      <c r="D385" t="str">
        <f>IF(SUM('B2.1'!$Z399:$AI399)=10,'B2.1'!C399,"")</f>
        <v/>
      </c>
      <c r="E385" t="str">
        <f>IF(SUM('B2.1'!$Z399:$AI399)=10,'B2.1'!D399,"")</f>
        <v/>
      </c>
      <c r="F385" t="str">
        <f>IF(SUM('B2.1'!$Z399:$AI399)=10,'B2.1'!E399,"")</f>
        <v/>
      </c>
      <c r="G385" t="str">
        <f>IF(SUM('B2.1'!$Z399:$AI399)=10,'B2.1'!F399,"")</f>
        <v/>
      </c>
      <c r="H385" t="str">
        <f>IF(SUM('B2.1'!$Z399:$AI399)=10,'B2.1'!G399,"")</f>
        <v/>
      </c>
      <c r="I385" t="str">
        <f>IF(SUM('B2.1'!$Z399:$AI399)=10,'B2.1'!H399,"")</f>
        <v/>
      </c>
      <c r="J385" t="str">
        <f>IF(SUM('B2.1'!$Z399:$AI399)=10,'B2.1'!I399,"")</f>
        <v/>
      </c>
      <c r="K385" t="str">
        <f>IF(SUM('B2.1'!$Z399:$AI399)=10,'B2.1'!J399,"")</f>
        <v/>
      </c>
      <c r="L385" t="str">
        <f>IF(SUM('B2.1'!$Z399:$AI399)=10,'B2.1'!K399,"")</f>
        <v/>
      </c>
      <c r="M385" s="131" t="str">
        <f>IF(SUM('B2.1'!$Z399:$AI399)=10,'B2.1'!L399,"")</f>
        <v/>
      </c>
    </row>
    <row r="386" spans="1:13" x14ac:dyDescent="0.25">
      <c r="A386" t="str">
        <f>IF(SUM('B2.1'!Z400:AI400)=10,'Angaben KH-Standort'!$D$27,"")</f>
        <v/>
      </c>
      <c r="B386" t="str">
        <f>IF(SUM('B2.1'!Z400:AI400)=10,'Angaben KH-Standort'!$D$26,"")</f>
        <v/>
      </c>
      <c r="C386" t="str">
        <f>IF(SUM('B2.1'!Z400:AI400)=10,'Angaben KH-Standort'!$D$13,"")</f>
        <v/>
      </c>
      <c r="D386" t="str">
        <f>IF(SUM('B2.1'!$Z400:$AI400)=10,'B2.1'!C400,"")</f>
        <v/>
      </c>
      <c r="E386" t="str">
        <f>IF(SUM('B2.1'!$Z400:$AI400)=10,'B2.1'!D400,"")</f>
        <v/>
      </c>
      <c r="F386" t="str">
        <f>IF(SUM('B2.1'!$Z400:$AI400)=10,'B2.1'!E400,"")</f>
        <v/>
      </c>
      <c r="G386" t="str">
        <f>IF(SUM('B2.1'!$Z400:$AI400)=10,'B2.1'!F400,"")</f>
        <v/>
      </c>
      <c r="H386" t="str">
        <f>IF(SUM('B2.1'!$Z400:$AI400)=10,'B2.1'!G400,"")</f>
        <v/>
      </c>
      <c r="I386" t="str">
        <f>IF(SUM('B2.1'!$Z400:$AI400)=10,'B2.1'!H400,"")</f>
        <v/>
      </c>
      <c r="J386" t="str">
        <f>IF(SUM('B2.1'!$Z400:$AI400)=10,'B2.1'!I400,"")</f>
        <v/>
      </c>
      <c r="K386" t="str">
        <f>IF(SUM('B2.1'!$Z400:$AI400)=10,'B2.1'!J400,"")</f>
        <v/>
      </c>
      <c r="L386" t="str">
        <f>IF(SUM('B2.1'!$Z400:$AI400)=10,'B2.1'!K400,"")</f>
        <v/>
      </c>
      <c r="M386" s="131" t="str">
        <f>IF(SUM('B2.1'!$Z400:$AI400)=10,'B2.1'!L400,"")</f>
        <v/>
      </c>
    </row>
    <row r="387" spans="1:13" x14ac:dyDescent="0.25">
      <c r="A387" t="str">
        <f>IF(SUM('B2.1'!Z401:AI401)=10,'Angaben KH-Standort'!$D$27,"")</f>
        <v/>
      </c>
      <c r="B387" t="str">
        <f>IF(SUM('B2.1'!Z401:AI401)=10,'Angaben KH-Standort'!$D$26,"")</f>
        <v/>
      </c>
      <c r="C387" t="str">
        <f>IF(SUM('B2.1'!Z401:AI401)=10,'Angaben KH-Standort'!$D$13,"")</f>
        <v/>
      </c>
      <c r="D387" t="str">
        <f>IF(SUM('B2.1'!$Z401:$AI401)=10,'B2.1'!C401,"")</f>
        <v/>
      </c>
      <c r="E387" t="str">
        <f>IF(SUM('B2.1'!$Z401:$AI401)=10,'B2.1'!D401,"")</f>
        <v/>
      </c>
      <c r="F387" t="str">
        <f>IF(SUM('B2.1'!$Z401:$AI401)=10,'B2.1'!E401,"")</f>
        <v/>
      </c>
      <c r="G387" t="str">
        <f>IF(SUM('B2.1'!$Z401:$AI401)=10,'B2.1'!F401,"")</f>
        <v/>
      </c>
      <c r="H387" t="str">
        <f>IF(SUM('B2.1'!$Z401:$AI401)=10,'B2.1'!G401,"")</f>
        <v/>
      </c>
      <c r="I387" t="str">
        <f>IF(SUM('B2.1'!$Z401:$AI401)=10,'B2.1'!H401,"")</f>
        <v/>
      </c>
      <c r="J387" t="str">
        <f>IF(SUM('B2.1'!$Z401:$AI401)=10,'B2.1'!I401,"")</f>
        <v/>
      </c>
      <c r="K387" t="str">
        <f>IF(SUM('B2.1'!$Z401:$AI401)=10,'B2.1'!J401,"")</f>
        <v/>
      </c>
      <c r="L387" t="str">
        <f>IF(SUM('B2.1'!$Z401:$AI401)=10,'B2.1'!K401,"")</f>
        <v/>
      </c>
      <c r="M387" s="131" t="str">
        <f>IF(SUM('B2.1'!$Z401:$AI401)=10,'B2.1'!L401,"")</f>
        <v/>
      </c>
    </row>
    <row r="388" spans="1:13" x14ac:dyDescent="0.25">
      <c r="A388" t="str">
        <f>IF(SUM('B2.1'!Z402:AI402)=10,'Angaben KH-Standort'!$D$27,"")</f>
        <v/>
      </c>
      <c r="B388" t="str">
        <f>IF(SUM('B2.1'!Z402:AI402)=10,'Angaben KH-Standort'!$D$26,"")</f>
        <v/>
      </c>
      <c r="C388" t="str">
        <f>IF(SUM('B2.1'!Z402:AI402)=10,'Angaben KH-Standort'!$D$13,"")</f>
        <v/>
      </c>
      <c r="D388" t="str">
        <f>IF(SUM('B2.1'!$Z402:$AI402)=10,'B2.1'!C402,"")</f>
        <v/>
      </c>
      <c r="E388" t="str">
        <f>IF(SUM('B2.1'!$Z402:$AI402)=10,'B2.1'!D402,"")</f>
        <v/>
      </c>
      <c r="F388" t="str">
        <f>IF(SUM('B2.1'!$Z402:$AI402)=10,'B2.1'!E402,"")</f>
        <v/>
      </c>
      <c r="G388" t="str">
        <f>IF(SUM('B2.1'!$Z402:$AI402)=10,'B2.1'!F402,"")</f>
        <v/>
      </c>
      <c r="H388" t="str">
        <f>IF(SUM('B2.1'!$Z402:$AI402)=10,'B2.1'!G402,"")</f>
        <v/>
      </c>
      <c r="I388" t="str">
        <f>IF(SUM('B2.1'!$Z402:$AI402)=10,'B2.1'!H402,"")</f>
        <v/>
      </c>
      <c r="J388" t="str">
        <f>IF(SUM('B2.1'!$Z402:$AI402)=10,'B2.1'!I402,"")</f>
        <v/>
      </c>
      <c r="K388" t="str">
        <f>IF(SUM('B2.1'!$Z402:$AI402)=10,'B2.1'!J402,"")</f>
        <v/>
      </c>
      <c r="L388" t="str">
        <f>IF(SUM('B2.1'!$Z402:$AI402)=10,'B2.1'!K402,"")</f>
        <v/>
      </c>
      <c r="M388" s="131" t="str">
        <f>IF(SUM('B2.1'!$Z402:$AI402)=10,'B2.1'!L402,"")</f>
        <v/>
      </c>
    </row>
    <row r="389" spans="1:13" x14ac:dyDescent="0.25">
      <c r="A389" t="str">
        <f>IF(SUM('B2.1'!Z403:AI403)=10,'Angaben KH-Standort'!$D$27,"")</f>
        <v/>
      </c>
      <c r="B389" t="str">
        <f>IF(SUM('B2.1'!Z403:AI403)=10,'Angaben KH-Standort'!$D$26,"")</f>
        <v/>
      </c>
      <c r="C389" t="str">
        <f>IF(SUM('B2.1'!Z403:AI403)=10,'Angaben KH-Standort'!$D$13,"")</f>
        <v/>
      </c>
      <c r="D389" t="str">
        <f>IF(SUM('B2.1'!$Z403:$AI403)=10,'B2.1'!C403,"")</f>
        <v/>
      </c>
      <c r="E389" t="str">
        <f>IF(SUM('B2.1'!$Z403:$AI403)=10,'B2.1'!D403,"")</f>
        <v/>
      </c>
      <c r="F389" t="str">
        <f>IF(SUM('B2.1'!$Z403:$AI403)=10,'B2.1'!E403,"")</f>
        <v/>
      </c>
      <c r="G389" t="str">
        <f>IF(SUM('B2.1'!$Z403:$AI403)=10,'B2.1'!F403,"")</f>
        <v/>
      </c>
      <c r="H389" t="str">
        <f>IF(SUM('B2.1'!$Z403:$AI403)=10,'B2.1'!G403,"")</f>
        <v/>
      </c>
      <c r="I389" t="str">
        <f>IF(SUM('B2.1'!$Z403:$AI403)=10,'B2.1'!H403,"")</f>
        <v/>
      </c>
      <c r="J389" t="str">
        <f>IF(SUM('B2.1'!$Z403:$AI403)=10,'B2.1'!I403,"")</f>
        <v/>
      </c>
      <c r="K389" t="str">
        <f>IF(SUM('B2.1'!$Z403:$AI403)=10,'B2.1'!J403,"")</f>
        <v/>
      </c>
      <c r="L389" t="str">
        <f>IF(SUM('B2.1'!$Z403:$AI403)=10,'B2.1'!K403,"")</f>
        <v/>
      </c>
      <c r="M389" s="131" t="str">
        <f>IF(SUM('B2.1'!$Z403:$AI403)=10,'B2.1'!L403,"")</f>
        <v/>
      </c>
    </row>
    <row r="390" spans="1:13" x14ac:dyDescent="0.25">
      <c r="A390" t="str">
        <f>IF(SUM('B2.1'!Z404:AI404)=10,'Angaben KH-Standort'!$D$27,"")</f>
        <v/>
      </c>
      <c r="B390" t="str">
        <f>IF(SUM('B2.1'!Z404:AI404)=10,'Angaben KH-Standort'!$D$26,"")</f>
        <v/>
      </c>
      <c r="C390" t="str">
        <f>IF(SUM('B2.1'!Z404:AI404)=10,'Angaben KH-Standort'!$D$13,"")</f>
        <v/>
      </c>
      <c r="D390" t="str">
        <f>IF(SUM('B2.1'!$Z404:$AI404)=10,'B2.1'!C404,"")</f>
        <v/>
      </c>
      <c r="E390" t="str">
        <f>IF(SUM('B2.1'!$Z404:$AI404)=10,'B2.1'!D404,"")</f>
        <v/>
      </c>
      <c r="F390" t="str">
        <f>IF(SUM('B2.1'!$Z404:$AI404)=10,'B2.1'!E404,"")</f>
        <v/>
      </c>
      <c r="G390" t="str">
        <f>IF(SUM('B2.1'!$Z404:$AI404)=10,'B2.1'!F404,"")</f>
        <v/>
      </c>
      <c r="H390" t="str">
        <f>IF(SUM('B2.1'!$Z404:$AI404)=10,'B2.1'!G404,"")</f>
        <v/>
      </c>
      <c r="I390" t="str">
        <f>IF(SUM('B2.1'!$Z404:$AI404)=10,'B2.1'!H404,"")</f>
        <v/>
      </c>
      <c r="J390" t="str">
        <f>IF(SUM('B2.1'!$Z404:$AI404)=10,'B2.1'!I404,"")</f>
        <v/>
      </c>
      <c r="K390" t="str">
        <f>IF(SUM('B2.1'!$Z404:$AI404)=10,'B2.1'!J404,"")</f>
        <v/>
      </c>
      <c r="L390" t="str">
        <f>IF(SUM('B2.1'!$Z404:$AI404)=10,'B2.1'!K404,"")</f>
        <v/>
      </c>
      <c r="M390" s="131" t="str">
        <f>IF(SUM('B2.1'!$Z404:$AI404)=10,'B2.1'!L404,"")</f>
        <v/>
      </c>
    </row>
    <row r="391" spans="1:13" x14ac:dyDescent="0.25">
      <c r="A391" t="str">
        <f>IF(SUM('B2.1'!Z405:AI405)=10,'Angaben KH-Standort'!$D$27,"")</f>
        <v/>
      </c>
      <c r="B391" t="str">
        <f>IF(SUM('B2.1'!Z405:AI405)=10,'Angaben KH-Standort'!$D$26,"")</f>
        <v/>
      </c>
      <c r="C391" t="str">
        <f>IF(SUM('B2.1'!Z405:AI405)=10,'Angaben KH-Standort'!$D$13,"")</f>
        <v/>
      </c>
      <c r="D391" t="str">
        <f>IF(SUM('B2.1'!$Z405:$AI405)=10,'B2.1'!C405,"")</f>
        <v/>
      </c>
      <c r="E391" t="str">
        <f>IF(SUM('B2.1'!$Z405:$AI405)=10,'B2.1'!D405,"")</f>
        <v/>
      </c>
      <c r="F391" t="str">
        <f>IF(SUM('B2.1'!$Z405:$AI405)=10,'B2.1'!E405,"")</f>
        <v/>
      </c>
      <c r="G391" t="str">
        <f>IF(SUM('B2.1'!$Z405:$AI405)=10,'B2.1'!F405,"")</f>
        <v/>
      </c>
      <c r="H391" t="str">
        <f>IF(SUM('B2.1'!$Z405:$AI405)=10,'B2.1'!G405,"")</f>
        <v/>
      </c>
      <c r="I391" t="str">
        <f>IF(SUM('B2.1'!$Z405:$AI405)=10,'B2.1'!H405,"")</f>
        <v/>
      </c>
      <c r="J391" t="str">
        <f>IF(SUM('B2.1'!$Z405:$AI405)=10,'B2.1'!I405,"")</f>
        <v/>
      </c>
      <c r="K391" t="str">
        <f>IF(SUM('B2.1'!$Z405:$AI405)=10,'B2.1'!J405,"")</f>
        <v/>
      </c>
      <c r="L391" t="str">
        <f>IF(SUM('B2.1'!$Z405:$AI405)=10,'B2.1'!K405,"")</f>
        <v/>
      </c>
      <c r="M391" s="131" t="str">
        <f>IF(SUM('B2.1'!$Z405:$AI405)=10,'B2.1'!L405,"")</f>
        <v/>
      </c>
    </row>
    <row r="392" spans="1:13" x14ac:dyDescent="0.25">
      <c r="A392" t="str">
        <f>IF(SUM('B2.1'!Z406:AI406)=10,'Angaben KH-Standort'!$D$27,"")</f>
        <v/>
      </c>
      <c r="B392" t="str">
        <f>IF(SUM('B2.1'!Z406:AI406)=10,'Angaben KH-Standort'!$D$26,"")</f>
        <v/>
      </c>
      <c r="C392" t="str">
        <f>IF(SUM('B2.1'!Z406:AI406)=10,'Angaben KH-Standort'!$D$13,"")</f>
        <v/>
      </c>
      <c r="D392" t="str">
        <f>IF(SUM('B2.1'!$Z406:$AI406)=10,'B2.1'!C406,"")</f>
        <v/>
      </c>
      <c r="E392" t="str">
        <f>IF(SUM('B2.1'!$Z406:$AI406)=10,'B2.1'!D406,"")</f>
        <v/>
      </c>
      <c r="F392" t="str">
        <f>IF(SUM('B2.1'!$Z406:$AI406)=10,'B2.1'!E406,"")</f>
        <v/>
      </c>
      <c r="G392" t="str">
        <f>IF(SUM('B2.1'!$Z406:$AI406)=10,'B2.1'!F406,"")</f>
        <v/>
      </c>
      <c r="H392" t="str">
        <f>IF(SUM('B2.1'!$Z406:$AI406)=10,'B2.1'!G406,"")</f>
        <v/>
      </c>
      <c r="I392" t="str">
        <f>IF(SUM('B2.1'!$Z406:$AI406)=10,'B2.1'!H406,"")</f>
        <v/>
      </c>
      <c r="J392" t="str">
        <f>IF(SUM('B2.1'!$Z406:$AI406)=10,'B2.1'!I406,"")</f>
        <v/>
      </c>
      <c r="K392" t="str">
        <f>IF(SUM('B2.1'!$Z406:$AI406)=10,'B2.1'!J406,"")</f>
        <v/>
      </c>
      <c r="L392" t="str">
        <f>IF(SUM('B2.1'!$Z406:$AI406)=10,'B2.1'!K406,"")</f>
        <v/>
      </c>
      <c r="M392" s="131" t="str">
        <f>IF(SUM('B2.1'!$Z406:$AI406)=10,'B2.1'!L406,"")</f>
        <v/>
      </c>
    </row>
    <row r="393" spans="1:13" x14ac:dyDescent="0.25">
      <c r="A393" t="str">
        <f>IF(SUM('B2.1'!Z407:AI407)=10,'Angaben KH-Standort'!$D$27,"")</f>
        <v/>
      </c>
      <c r="B393" t="str">
        <f>IF(SUM('B2.1'!Z407:AI407)=10,'Angaben KH-Standort'!$D$26,"")</f>
        <v/>
      </c>
      <c r="C393" t="str">
        <f>IF(SUM('B2.1'!Z407:AI407)=10,'Angaben KH-Standort'!$D$13,"")</f>
        <v/>
      </c>
      <c r="D393" t="str">
        <f>IF(SUM('B2.1'!$Z407:$AI407)=10,'B2.1'!C407,"")</f>
        <v/>
      </c>
      <c r="E393" t="str">
        <f>IF(SUM('B2.1'!$Z407:$AI407)=10,'B2.1'!D407,"")</f>
        <v/>
      </c>
      <c r="F393" t="str">
        <f>IF(SUM('B2.1'!$Z407:$AI407)=10,'B2.1'!E407,"")</f>
        <v/>
      </c>
      <c r="G393" t="str">
        <f>IF(SUM('B2.1'!$Z407:$AI407)=10,'B2.1'!F407,"")</f>
        <v/>
      </c>
      <c r="H393" t="str">
        <f>IF(SUM('B2.1'!$Z407:$AI407)=10,'B2.1'!G407,"")</f>
        <v/>
      </c>
      <c r="I393" t="str">
        <f>IF(SUM('B2.1'!$Z407:$AI407)=10,'B2.1'!H407,"")</f>
        <v/>
      </c>
      <c r="J393" t="str">
        <f>IF(SUM('B2.1'!$Z407:$AI407)=10,'B2.1'!I407,"")</f>
        <v/>
      </c>
      <c r="K393" t="str">
        <f>IF(SUM('B2.1'!$Z407:$AI407)=10,'B2.1'!J407,"")</f>
        <v/>
      </c>
      <c r="L393" t="str">
        <f>IF(SUM('B2.1'!$Z407:$AI407)=10,'B2.1'!K407,"")</f>
        <v/>
      </c>
      <c r="M393" s="131" t="str">
        <f>IF(SUM('B2.1'!$Z407:$AI407)=10,'B2.1'!L407,"")</f>
        <v/>
      </c>
    </row>
    <row r="394" spans="1:13" x14ac:dyDescent="0.25">
      <c r="A394" t="str">
        <f>IF(SUM('B2.1'!Z408:AI408)=10,'Angaben KH-Standort'!$D$27,"")</f>
        <v/>
      </c>
      <c r="B394" t="str">
        <f>IF(SUM('B2.1'!Z408:AI408)=10,'Angaben KH-Standort'!$D$26,"")</f>
        <v/>
      </c>
      <c r="C394" t="str">
        <f>IF(SUM('B2.1'!Z408:AI408)=10,'Angaben KH-Standort'!$D$13,"")</f>
        <v/>
      </c>
      <c r="D394" t="str">
        <f>IF(SUM('B2.1'!$Z408:$AI408)=10,'B2.1'!C408,"")</f>
        <v/>
      </c>
      <c r="E394" t="str">
        <f>IF(SUM('B2.1'!$Z408:$AI408)=10,'B2.1'!D408,"")</f>
        <v/>
      </c>
      <c r="F394" t="str">
        <f>IF(SUM('B2.1'!$Z408:$AI408)=10,'B2.1'!E408,"")</f>
        <v/>
      </c>
      <c r="G394" t="str">
        <f>IF(SUM('B2.1'!$Z408:$AI408)=10,'B2.1'!F408,"")</f>
        <v/>
      </c>
      <c r="H394" t="str">
        <f>IF(SUM('B2.1'!$Z408:$AI408)=10,'B2.1'!G408,"")</f>
        <v/>
      </c>
      <c r="I394" t="str">
        <f>IF(SUM('B2.1'!$Z408:$AI408)=10,'B2.1'!H408,"")</f>
        <v/>
      </c>
      <c r="J394" t="str">
        <f>IF(SUM('B2.1'!$Z408:$AI408)=10,'B2.1'!I408,"")</f>
        <v/>
      </c>
      <c r="K394" t="str">
        <f>IF(SUM('B2.1'!$Z408:$AI408)=10,'B2.1'!J408,"")</f>
        <v/>
      </c>
      <c r="L394" t="str">
        <f>IF(SUM('B2.1'!$Z408:$AI408)=10,'B2.1'!K408,"")</f>
        <v/>
      </c>
      <c r="M394" s="131" t="str">
        <f>IF(SUM('B2.1'!$Z408:$AI408)=10,'B2.1'!L408,"")</f>
        <v/>
      </c>
    </row>
    <row r="395" spans="1:13" x14ac:dyDescent="0.25">
      <c r="A395" t="str">
        <f>IF(SUM('B2.1'!Z409:AI409)=10,'Angaben KH-Standort'!$D$27,"")</f>
        <v/>
      </c>
      <c r="B395" t="str">
        <f>IF(SUM('B2.1'!Z409:AI409)=10,'Angaben KH-Standort'!$D$26,"")</f>
        <v/>
      </c>
      <c r="C395" t="str">
        <f>IF(SUM('B2.1'!Z409:AI409)=10,'Angaben KH-Standort'!$D$13,"")</f>
        <v/>
      </c>
      <c r="D395" t="str">
        <f>IF(SUM('B2.1'!$Z409:$AI409)=10,'B2.1'!C409,"")</f>
        <v/>
      </c>
      <c r="E395" t="str">
        <f>IF(SUM('B2.1'!$Z409:$AI409)=10,'B2.1'!D409,"")</f>
        <v/>
      </c>
      <c r="F395" t="str">
        <f>IF(SUM('B2.1'!$Z409:$AI409)=10,'B2.1'!E409,"")</f>
        <v/>
      </c>
      <c r="G395" t="str">
        <f>IF(SUM('B2.1'!$Z409:$AI409)=10,'B2.1'!F409,"")</f>
        <v/>
      </c>
      <c r="H395" t="str">
        <f>IF(SUM('B2.1'!$Z409:$AI409)=10,'B2.1'!G409,"")</f>
        <v/>
      </c>
      <c r="I395" t="str">
        <f>IF(SUM('B2.1'!$Z409:$AI409)=10,'B2.1'!H409,"")</f>
        <v/>
      </c>
      <c r="J395" t="str">
        <f>IF(SUM('B2.1'!$Z409:$AI409)=10,'B2.1'!I409,"")</f>
        <v/>
      </c>
      <c r="K395" t="str">
        <f>IF(SUM('B2.1'!$Z409:$AI409)=10,'B2.1'!J409,"")</f>
        <v/>
      </c>
      <c r="L395" t="str">
        <f>IF(SUM('B2.1'!$Z409:$AI409)=10,'B2.1'!K409,"")</f>
        <v/>
      </c>
      <c r="M395" s="131" t="str">
        <f>IF(SUM('B2.1'!$Z409:$AI409)=10,'B2.1'!L409,"")</f>
        <v/>
      </c>
    </row>
    <row r="396" spans="1:13" x14ac:dyDescent="0.25">
      <c r="A396" t="str">
        <f>IF(SUM('B2.1'!Z410:AI410)=10,'Angaben KH-Standort'!$D$27,"")</f>
        <v/>
      </c>
      <c r="B396" t="str">
        <f>IF(SUM('B2.1'!Z410:AI410)=10,'Angaben KH-Standort'!$D$26,"")</f>
        <v/>
      </c>
      <c r="C396" t="str">
        <f>IF(SUM('B2.1'!Z410:AI410)=10,'Angaben KH-Standort'!$D$13,"")</f>
        <v/>
      </c>
      <c r="D396" t="str">
        <f>IF(SUM('B2.1'!$Z410:$AI410)=10,'B2.1'!C410,"")</f>
        <v/>
      </c>
      <c r="E396" t="str">
        <f>IF(SUM('B2.1'!$Z410:$AI410)=10,'B2.1'!D410,"")</f>
        <v/>
      </c>
      <c r="F396" t="str">
        <f>IF(SUM('B2.1'!$Z410:$AI410)=10,'B2.1'!E410,"")</f>
        <v/>
      </c>
      <c r="G396" t="str">
        <f>IF(SUM('B2.1'!$Z410:$AI410)=10,'B2.1'!F410,"")</f>
        <v/>
      </c>
      <c r="H396" t="str">
        <f>IF(SUM('B2.1'!$Z410:$AI410)=10,'B2.1'!G410,"")</f>
        <v/>
      </c>
      <c r="I396" t="str">
        <f>IF(SUM('B2.1'!$Z410:$AI410)=10,'B2.1'!H410,"")</f>
        <v/>
      </c>
      <c r="J396" t="str">
        <f>IF(SUM('B2.1'!$Z410:$AI410)=10,'B2.1'!I410,"")</f>
        <v/>
      </c>
      <c r="K396" t="str">
        <f>IF(SUM('B2.1'!$Z410:$AI410)=10,'B2.1'!J410,"")</f>
        <v/>
      </c>
      <c r="L396" t="str">
        <f>IF(SUM('B2.1'!$Z410:$AI410)=10,'B2.1'!K410,"")</f>
        <v/>
      </c>
      <c r="M396" s="131" t="str">
        <f>IF(SUM('B2.1'!$Z410:$AI410)=10,'B2.1'!L410,"")</f>
        <v/>
      </c>
    </row>
    <row r="397" spans="1:13" x14ac:dyDescent="0.25">
      <c r="A397" t="str">
        <f>IF(SUM('B2.1'!Z411:AI411)=10,'Angaben KH-Standort'!$D$27,"")</f>
        <v/>
      </c>
      <c r="B397" t="str">
        <f>IF(SUM('B2.1'!Z411:AI411)=10,'Angaben KH-Standort'!$D$26,"")</f>
        <v/>
      </c>
      <c r="C397" t="str">
        <f>IF(SUM('B2.1'!Z411:AI411)=10,'Angaben KH-Standort'!$D$13,"")</f>
        <v/>
      </c>
      <c r="D397" t="str">
        <f>IF(SUM('B2.1'!$Z411:$AI411)=10,'B2.1'!C411,"")</f>
        <v/>
      </c>
      <c r="E397" t="str">
        <f>IF(SUM('B2.1'!$Z411:$AI411)=10,'B2.1'!D411,"")</f>
        <v/>
      </c>
      <c r="F397" t="str">
        <f>IF(SUM('B2.1'!$Z411:$AI411)=10,'B2.1'!E411,"")</f>
        <v/>
      </c>
      <c r="G397" t="str">
        <f>IF(SUM('B2.1'!$Z411:$AI411)=10,'B2.1'!F411,"")</f>
        <v/>
      </c>
      <c r="H397" t="str">
        <f>IF(SUM('B2.1'!$Z411:$AI411)=10,'B2.1'!G411,"")</f>
        <v/>
      </c>
      <c r="I397" t="str">
        <f>IF(SUM('B2.1'!$Z411:$AI411)=10,'B2.1'!H411,"")</f>
        <v/>
      </c>
      <c r="J397" t="str">
        <f>IF(SUM('B2.1'!$Z411:$AI411)=10,'B2.1'!I411,"")</f>
        <v/>
      </c>
      <c r="K397" t="str">
        <f>IF(SUM('B2.1'!$Z411:$AI411)=10,'B2.1'!J411,"")</f>
        <v/>
      </c>
      <c r="L397" t="str">
        <f>IF(SUM('B2.1'!$Z411:$AI411)=10,'B2.1'!K411,"")</f>
        <v/>
      </c>
      <c r="M397" s="131" t="str">
        <f>IF(SUM('B2.1'!$Z411:$AI411)=10,'B2.1'!L411,"")</f>
        <v/>
      </c>
    </row>
    <row r="398" spans="1:13" x14ac:dyDescent="0.25">
      <c r="A398" t="str">
        <f>IF(SUM('B2.1'!Z412:AI412)=10,'Angaben KH-Standort'!$D$27,"")</f>
        <v/>
      </c>
      <c r="B398" t="str">
        <f>IF(SUM('B2.1'!Z412:AI412)=10,'Angaben KH-Standort'!$D$26,"")</f>
        <v/>
      </c>
      <c r="C398" t="str">
        <f>IF(SUM('B2.1'!Z412:AI412)=10,'Angaben KH-Standort'!$D$13,"")</f>
        <v/>
      </c>
      <c r="D398" t="str">
        <f>IF(SUM('B2.1'!$Z412:$AI412)=10,'B2.1'!C412,"")</f>
        <v/>
      </c>
      <c r="E398" t="str">
        <f>IF(SUM('B2.1'!$Z412:$AI412)=10,'B2.1'!D412,"")</f>
        <v/>
      </c>
      <c r="F398" t="str">
        <f>IF(SUM('B2.1'!$Z412:$AI412)=10,'B2.1'!E412,"")</f>
        <v/>
      </c>
      <c r="G398" t="str">
        <f>IF(SUM('B2.1'!$Z412:$AI412)=10,'B2.1'!F412,"")</f>
        <v/>
      </c>
      <c r="H398" t="str">
        <f>IF(SUM('B2.1'!$Z412:$AI412)=10,'B2.1'!G412,"")</f>
        <v/>
      </c>
      <c r="I398" t="str">
        <f>IF(SUM('B2.1'!$Z412:$AI412)=10,'B2.1'!H412,"")</f>
        <v/>
      </c>
      <c r="J398" t="str">
        <f>IF(SUM('B2.1'!$Z412:$AI412)=10,'B2.1'!I412,"")</f>
        <v/>
      </c>
      <c r="K398" t="str">
        <f>IF(SUM('B2.1'!$Z412:$AI412)=10,'B2.1'!J412,"")</f>
        <v/>
      </c>
      <c r="L398" t="str">
        <f>IF(SUM('B2.1'!$Z412:$AI412)=10,'B2.1'!K412,"")</f>
        <v/>
      </c>
      <c r="M398" s="131" t="str">
        <f>IF(SUM('B2.1'!$Z412:$AI412)=10,'B2.1'!L412,"")</f>
        <v/>
      </c>
    </row>
    <row r="399" spans="1:13" x14ac:dyDescent="0.25">
      <c r="A399" t="str">
        <f>IF(SUM('B2.1'!Z413:AI413)=10,'Angaben KH-Standort'!$D$27,"")</f>
        <v/>
      </c>
      <c r="B399" t="str">
        <f>IF(SUM('B2.1'!Z413:AI413)=10,'Angaben KH-Standort'!$D$26,"")</f>
        <v/>
      </c>
      <c r="C399" t="str">
        <f>IF(SUM('B2.1'!Z413:AI413)=10,'Angaben KH-Standort'!$D$13,"")</f>
        <v/>
      </c>
      <c r="D399" t="str">
        <f>IF(SUM('B2.1'!$Z413:$AI413)=10,'B2.1'!C413,"")</f>
        <v/>
      </c>
      <c r="E399" t="str">
        <f>IF(SUM('B2.1'!$Z413:$AI413)=10,'B2.1'!D413,"")</f>
        <v/>
      </c>
      <c r="F399" t="str">
        <f>IF(SUM('B2.1'!$Z413:$AI413)=10,'B2.1'!E413,"")</f>
        <v/>
      </c>
      <c r="G399" t="str">
        <f>IF(SUM('B2.1'!$Z413:$AI413)=10,'B2.1'!F413,"")</f>
        <v/>
      </c>
      <c r="H399" t="str">
        <f>IF(SUM('B2.1'!$Z413:$AI413)=10,'B2.1'!G413,"")</f>
        <v/>
      </c>
      <c r="I399" t="str">
        <f>IF(SUM('B2.1'!$Z413:$AI413)=10,'B2.1'!H413,"")</f>
        <v/>
      </c>
      <c r="J399" t="str">
        <f>IF(SUM('B2.1'!$Z413:$AI413)=10,'B2.1'!I413,"")</f>
        <v/>
      </c>
      <c r="K399" t="str">
        <f>IF(SUM('B2.1'!$Z413:$AI413)=10,'B2.1'!J413,"")</f>
        <v/>
      </c>
      <c r="L399" t="str">
        <f>IF(SUM('B2.1'!$Z413:$AI413)=10,'B2.1'!K413,"")</f>
        <v/>
      </c>
      <c r="M399" s="131" t="str">
        <f>IF(SUM('B2.1'!$Z413:$AI413)=10,'B2.1'!L413,"")</f>
        <v/>
      </c>
    </row>
    <row r="400" spans="1:13" x14ac:dyDescent="0.25">
      <c r="A400" t="str">
        <f>IF(SUM('B2.1'!Z414:AI414)=10,'Angaben KH-Standort'!$D$27,"")</f>
        <v/>
      </c>
      <c r="B400" t="str">
        <f>IF(SUM('B2.1'!Z414:AI414)=10,'Angaben KH-Standort'!$D$26,"")</f>
        <v/>
      </c>
      <c r="C400" t="str">
        <f>IF(SUM('B2.1'!Z414:AI414)=10,'Angaben KH-Standort'!$D$13,"")</f>
        <v/>
      </c>
      <c r="D400" t="str">
        <f>IF(SUM('B2.1'!$Z414:$AI414)=10,'B2.1'!C414,"")</f>
        <v/>
      </c>
      <c r="E400" t="str">
        <f>IF(SUM('B2.1'!$Z414:$AI414)=10,'B2.1'!D414,"")</f>
        <v/>
      </c>
      <c r="F400" t="str">
        <f>IF(SUM('B2.1'!$Z414:$AI414)=10,'B2.1'!E414,"")</f>
        <v/>
      </c>
      <c r="G400" t="str">
        <f>IF(SUM('B2.1'!$Z414:$AI414)=10,'B2.1'!F414,"")</f>
        <v/>
      </c>
      <c r="H400" t="str">
        <f>IF(SUM('B2.1'!$Z414:$AI414)=10,'B2.1'!G414,"")</f>
        <v/>
      </c>
      <c r="I400" t="str">
        <f>IF(SUM('B2.1'!$Z414:$AI414)=10,'B2.1'!H414,"")</f>
        <v/>
      </c>
      <c r="J400" t="str">
        <f>IF(SUM('B2.1'!$Z414:$AI414)=10,'B2.1'!I414,"")</f>
        <v/>
      </c>
      <c r="K400" t="str">
        <f>IF(SUM('B2.1'!$Z414:$AI414)=10,'B2.1'!J414,"")</f>
        <v/>
      </c>
      <c r="L400" t="str">
        <f>IF(SUM('B2.1'!$Z414:$AI414)=10,'B2.1'!K414,"")</f>
        <v/>
      </c>
      <c r="M400" s="131" t="str">
        <f>IF(SUM('B2.1'!$Z414:$AI414)=10,'B2.1'!L414,"")</f>
        <v/>
      </c>
    </row>
    <row r="401" spans="1:13" x14ac:dyDescent="0.25">
      <c r="A401" t="str">
        <f>IF(SUM('B2.1'!Z415:AI415)=10,'Angaben KH-Standort'!$D$27,"")</f>
        <v/>
      </c>
      <c r="B401" t="str">
        <f>IF(SUM('B2.1'!Z415:AI415)=10,'Angaben KH-Standort'!$D$26,"")</f>
        <v/>
      </c>
      <c r="C401" t="str">
        <f>IF(SUM('B2.1'!Z415:AI415)=10,'Angaben KH-Standort'!$D$13,"")</f>
        <v/>
      </c>
      <c r="D401" t="str">
        <f>IF(SUM('B2.1'!$Z415:$AI415)=10,'B2.1'!C415,"")</f>
        <v/>
      </c>
      <c r="E401" t="str">
        <f>IF(SUM('B2.1'!$Z415:$AI415)=10,'B2.1'!D415,"")</f>
        <v/>
      </c>
      <c r="F401" t="str">
        <f>IF(SUM('B2.1'!$Z415:$AI415)=10,'B2.1'!E415,"")</f>
        <v/>
      </c>
      <c r="G401" t="str">
        <f>IF(SUM('B2.1'!$Z415:$AI415)=10,'B2.1'!F415,"")</f>
        <v/>
      </c>
      <c r="H401" t="str">
        <f>IF(SUM('B2.1'!$Z415:$AI415)=10,'B2.1'!G415,"")</f>
        <v/>
      </c>
      <c r="I401" t="str">
        <f>IF(SUM('B2.1'!$Z415:$AI415)=10,'B2.1'!H415,"")</f>
        <v/>
      </c>
      <c r="J401" t="str">
        <f>IF(SUM('B2.1'!$Z415:$AI415)=10,'B2.1'!I415,"")</f>
        <v/>
      </c>
      <c r="K401" t="str">
        <f>IF(SUM('B2.1'!$Z415:$AI415)=10,'B2.1'!J415,"")</f>
        <v/>
      </c>
      <c r="L401" t="str">
        <f>IF(SUM('B2.1'!$Z415:$AI415)=10,'B2.1'!K415,"")</f>
        <v/>
      </c>
      <c r="M401" s="131" t="str">
        <f>IF(SUM('B2.1'!$Z415:$AI415)=10,'B2.1'!L415,"")</f>
        <v/>
      </c>
    </row>
    <row r="402" spans="1:13" x14ac:dyDescent="0.25">
      <c r="A402" t="str">
        <f>IF(SUM('B2.1'!Z416:AI416)=10,'Angaben KH-Standort'!$D$27,"")</f>
        <v/>
      </c>
      <c r="B402" t="str">
        <f>IF(SUM('B2.1'!Z416:AI416)=10,'Angaben KH-Standort'!$D$26,"")</f>
        <v/>
      </c>
      <c r="C402" t="str">
        <f>IF(SUM('B2.1'!Z416:AI416)=10,'Angaben KH-Standort'!$D$13,"")</f>
        <v/>
      </c>
      <c r="D402" t="str">
        <f>IF(SUM('B2.1'!$Z416:$AI416)=10,'B2.1'!C416,"")</f>
        <v/>
      </c>
      <c r="E402" t="str">
        <f>IF(SUM('B2.1'!$Z416:$AI416)=10,'B2.1'!D416,"")</f>
        <v/>
      </c>
      <c r="F402" t="str">
        <f>IF(SUM('B2.1'!$Z416:$AI416)=10,'B2.1'!E416,"")</f>
        <v/>
      </c>
      <c r="G402" t="str">
        <f>IF(SUM('B2.1'!$Z416:$AI416)=10,'B2.1'!F416,"")</f>
        <v/>
      </c>
      <c r="H402" t="str">
        <f>IF(SUM('B2.1'!$Z416:$AI416)=10,'B2.1'!G416,"")</f>
        <v/>
      </c>
      <c r="I402" t="str">
        <f>IF(SUM('B2.1'!$Z416:$AI416)=10,'B2.1'!H416,"")</f>
        <v/>
      </c>
      <c r="J402" t="str">
        <f>IF(SUM('B2.1'!$Z416:$AI416)=10,'B2.1'!I416,"")</f>
        <v/>
      </c>
      <c r="K402" t="str">
        <f>IF(SUM('B2.1'!$Z416:$AI416)=10,'B2.1'!J416,"")</f>
        <v/>
      </c>
      <c r="L402" t="str">
        <f>IF(SUM('B2.1'!$Z416:$AI416)=10,'B2.1'!K416,"")</f>
        <v/>
      </c>
      <c r="M402" s="131" t="str">
        <f>IF(SUM('B2.1'!$Z416:$AI416)=10,'B2.1'!L416,"")</f>
        <v/>
      </c>
    </row>
    <row r="403" spans="1:13" x14ac:dyDescent="0.25">
      <c r="A403" t="str">
        <f>IF(SUM('B2.1'!Z417:AI417)=10,'Angaben KH-Standort'!$D$27,"")</f>
        <v/>
      </c>
      <c r="B403" t="str">
        <f>IF(SUM('B2.1'!Z417:AI417)=10,'Angaben KH-Standort'!$D$26,"")</f>
        <v/>
      </c>
      <c r="C403" t="str">
        <f>IF(SUM('B2.1'!Z417:AI417)=10,'Angaben KH-Standort'!$D$13,"")</f>
        <v/>
      </c>
      <c r="D403" t="str">
        <f>IF(SUM('B2.1'!$Z417:$AI417)=10,'B2.1'!C417,"")</f>
        <v/>
      </c>
      <c r="E403" t="str">
        <f>IF(SUM('B2.1'!$Z417:$AI417)=10,'B2.1'!D417,"")</f>
        <v/>
      </c>
      <c r="F403" t="str">
        <f>IF(SUM('B2.1'!$Z417:$AI417)=10,'B2.1'!E417,"")</f>
        <v/>
      </c>
      <c r="G403" t="str">
        <f>IF(SUM('B2.1'!$Z417:$AI417)=10,'B2.1'!F417,"")</f>
        <v/>
      </c>
      <c r="H403" t="str">
        <f>IF(SUM('B2.1'!$Z417:$AI417)=10,'B2.1'!G417,"")</f>
        <v/>
      </c>
      <c r="I403" t="str">
        <f>IF(SUM('B2.1'!$Z417:$AI417)=10,'B2.1'!H417,"")</f>
        <v/>
      </c>
      <c r="J403" t="str">
        <f>IF(SUM('B2.1'!$Z417:$AI417)=10,'B2.1'!I417,"")</f>
        <v/>
      </c>
      <c r="K403" t="str">
        <f>IF(SUM('B2.1'!$Z417:$AI417)=10,'B2.1'!J417,"")</f>
        <v/>
      </c>
      <c r="L403" t="str">
        <f>IF(SUM('B2.1'!$Z417:$AI417)=10,'B2.1'!K417,"")</f>
        <v/>
      </c>
      <c r="M403" s="131" t="str">
        <f>IF(SUM('B2.1'!$Z417:$AI417)=10,'B2.1'!L417,"")</f>
        <v/>
      </c>
    </row>
    <row r="404" spans="1:13" x14ac:dyDescent="0.25">
      <c r="A404" t="str">
        <f>IF(SUM('B2.1'!Z418:AI418)=10,'Angaben KH-Standort'!$D$27,"")</f>
        <v/>
      </c>
      <c r="B404" t="str">
        <f>IF(SUM('B2.1'!Z418:AI418)=10,'Angaben KH-Standort'!$D$26,"")</f>
        <v/>
      </c>
      <c r="C404" t="str">
        <f>IF(SUM('B2.1'!Z418:AI418)=10,'Angaben KH-Standort'!$D$13,"")</f>
        <v/>
      </c>
      <c r="D404" t="str">
        <f>IF(SUM('B2.1'!$Z418:$AI418)=10,'B2.1'!C418,"")</f>
        <v/>
      </c>
      <c r="E404" t="str">
        <f>IF(SUM('B2.1'!$Z418:$AI418)=10,'B2.1'!D418,"")</f>
        <v/>
      </c>
      <c r="F404" t="str">
        <f>IF(SUM('B2.1'!$Z418:$AI418)=10,'B2.1'!E418,"")</f>
        <v/>
      </c>
      <c r="G404" t="str">
        <f>IF(SUM('B2.1'!$Z418:$AI418)=10,'B2.1'!F418,"")</f>
        <v/>
      </c>
      <c r="H404" t="str">
        <f>IF(SUM('B2.1'!$Z418:$AI418)=10,'B2.1'!G418,"")</f>
        <v/>
      </c>
      <c r="I404" t="str">
        <f>IF(SUM('B2.1'!$Z418:$AI418)=10,'B2.1'!H418,"")</f>
        <v/>
      </c>
      <c r="J404" t="str">
        <f>IF(SUM('B2.1'!$Z418:$AI418)=10,'B2.1'!I418,"")</f>
        <v/>
      </c>
      <c r="K404" t="str">
        <f>IF(SUM('B2.1'!$Z418:$AI418)=10,'B2.1'!J418,"")</f>
        <v/>
      </c>
      <c r="L404" t="str">
        <f>IF(SUM('B2.1'!$Z418:$AI418)=10,'B2.1'!K418,"")</f>
        <v/>
      </c>
      <c r="M404" s="131" t="str">
        <f>IF(SUM('B2.1'!$Z418:$AI418)=10,'B2.1'!L418,"")</f>
        <v/>
      </c>
    </row>
    <row r="405" spans="1:13" x14ac:dyDescent="0.25">
      <c r="A405" t="str">
        <f>IF(SUM('B2.1'!Z419:AI419)=10,'Angaben KH-Standort'!$D$27,"")</f>
        <v/>
      </c>
      <c r="B405" t="str">
        <f>IF(SUM('B2.1'!Z419:AI419)=10,'Angaben KH-Standort'!$D$26,"")</f>
        <v/>
      </c>
      <c r="C405" t="str">
        <f>IF(SUM('B2.1'!Z419:AI419)=10,'Angaben KH-Standort'!$D$13,"")</f>
        <v/>
      </c>
      <c r="D405" t="str">
        <f>IF(SUM('B2.1'!$Z419:$AI419)=10,'B2.1'!C419,"")</f>
        <v/>
      </c>
      <c r="E405" t="str">
        <f>IF(SUM('B2.1'!$Z419:$AI419)=10,'B2.1'!D419,"")</f>
        <v/>
      </c>
      <c r="F405" t="str">
        <f>IF(SUM('B2.1'!$Z419:$AI419)=10,'B2.1'!E419,"")</f>
        <v/>
      </c>
      <c r="G405" t="str">
        <f>IF(SUM('B2.1'!$Z419:$AI419)=10,'B2.1'!F419,"")</f>
        <v/>
      </c>
      <c r="H405" t="str">
        <f>IF(SUM('B2.1'!$Z419:$AI419)=10,'B2.1'!G419,"")</f>
        <v/>
      </c>
      <c r="I405" t="str">
        <f>IF(SUM('B2.1'!$Z419:$AI419)=10,'B2.1'!H419,"")</f>
        <v/>
      </c>
      <c r="J405" t="str">
        <f>IF(SUM('B2.1'!$Z419:$AI419)=10,'B2.1'!I419,"")</f>
        <v/>
      </c>
      <c r="K405" t="str">
        <f>IF(SUM('B2.1'!$Z419:$AI419)=10,'B2.1'!J419,"")</f>
        <v/>
      </c>
      <c r="L405" t="str">
        <f>IF(SUM('B2.1'!$Z419:$AI419)=10,'B2.1'!K419,"")</f>
        <v/>
      </c>
      <c r="M405" s="131" t="str">
        <f>IF(SUM('B2.1'!$Z419:$AI419)=10,'B2.1'!L419,"")</f>
        <v/>
      </c>
    </row>
    <row r="406" spans="1:13" x14ac:dyDescent="0.25">
      <c r="A406" t="str">
        <f>IF(SUM('B2.1'!Z420:AI420)=10,'Angaben KH-Standort'!$D$27,"")</f>
        <v/>
      </c>
      <c r="B406" t="str">
        <f>IF(SUM('B2.1'!Z420:AI420)=10,'Angaben KH-Standort'!$D$26,"")</f>
        <v/>
      </c>
      <c r="C406" t="str">
        <f>IF(SUM('B2.1'!Z420:AI420)=10,'Angaben KH-Standort'!$D$13,"")</f>
        <v/>
      </c>
      <c r="D406" t="str">
        <f>IF(SUM('B2.1'!$Z420:$AI420)=10,'B2.1'!C420,"")</f>
        <v/>
      </c>
      <c r="E406" t="str">
        <f>IF(SUM('B2.1'!$Z420:$AI420)=10,'B2.1'!D420,"")</f>
        <v/>
      </c>
      <c r="F406" t="str">
        <f>IF(SUM('B2.1'!$Z420:$AI420)=10,'B2.1'!E420,"")</f>
        <v/>
      </c>
      <c r="G406" t="str">
        <f>IF(SUM('B2.1'!$Z420:$AI420)=10,'B2.1'!F420,"")</f>
        <v/>
      </c>
      <c r="H406" t="str">
        <f>IF(SUM('B2.1'!$Z420:$AI420)=10,'B2.1'!G420,"")</f>
        <v/>
      </c>
      <c r="I406" t="str">
        <f>IF(SUM('B2.1'!$Z420:$AI420)=10,'B2.1'!H420,"")</f>
        <v/>
      </c>
      <c r="J406" t="str">
        <f>IF(SUM('B2.1'!$Z420:$AI420)=10,'B2.1'!I420,"")</f>
        <v/>
      </c>
      <c r="K406" t="str">
        <f>IF(SUM('B2.1'!$Z420:$AI420)=10,'B2.1'!J420,"")</f>
        <v/>
      </c>
      <c r="L406" t="str">
        <f>IF(SUM('B2.1'!$Z420:$AI420)=10,'B2.1'!K420,"")</f>
        <v/>
      </c>
      <c r="M406" s="131" t="str">
        <f>IF(SUM('B2.1'!$Z420:$AI420)=10,'B2.1'!L420,"")</f>
        <v/>
      </c>
    </row>
    <row r="407" spans="1:13" x14ac:dyDescent="0.25">
      <c r="A407" t="str">
        <f>IF(SUM('B2.1'!Z421:AI421)=10,'Angaben KH-Standort'!$D$27,"")</f>
        <v/>
      </c>
      <c r="B407" t="str">
        <f>IF(SUM('B2.1'!Z421:AI421)=10,'Angaben KH-Standort'!$D$26,"")</f>
        <v/>
      </c>
      <c r="C407" t="str">
        <f>IF(SUM('B2.1'!Z421:AI421)=10,'Angaben KH-Standort'!$D$13,"")</f>
        <v/>
      </c>
      <c r="D407" t="str">
        <f>IF(SUM('B2.1'!$Z421:$AI421)=10,'B2.1'!C421,"")</f>
        <v/>
      </c>
      <c r="E407" t="str">
        <f>IF(SUM('B2.1'!$Z421:$AI421)=10,'B2.1'!D421,"")</f>
        <v/>
      </c>
      <c r="F407" t="str">
        <f>IF(SUM('B2.1'!$Z421:$AI421)=10,'B2.1'!E421,"")</f>
        <v/>
      </c>
      <c r="G407" t="str">
        <f>IF(SUM('B2.1'!$Z421:$AI421)=10,'B2.1'!F421,"")</f>
        <v/>
      </c>
      <c r="H407" t="str">
        <f>IF(SUM('B2.1'!$Z421:$AI421)=10,'B2.1'!G421,"")</f>
        <v/>
      </c>
      <c r="I407" t="str">
        <f>IF(SUM('B2.1'!$Z421:$AI421)=10,'B2.1'!H421,"")</f>
        <v/>
      </c>
      <c r="J407" t="str">
        <f>IF(SUM('B2.1'!$Z421:$AI421)=10,'B2.1'!I421,"")</f>
        <v/>
      </c>
      <c r="K407" t="str">
        <f>IF(SUM('B2.1'!$Z421:$AI421)=10,'B2.1'!J421,"")</f>
        <v/>
      </c>
      <c r="L407" t="str">
        <f>IF(SUM('B2.1'!$Z421:$AI421)=10,'B2.1'!K421,"")</f>
        <v/>
      </c>
      <c r="M407" s="131" t="str">
        <f>IF(SUM('B2.1'!$Z421:$AI421)=10,'B2.1'!L421,"")</f>
        <v/>
      </c>
    </row>
    <row r="408" spans="1:13" x14ac:dyDescent="0.25">
      <c r="A408" t="str">
        <f>IF(SUM('B2.1'!Z422:AI422)=10,'Angaben KH-Standort'!$D$27,"")</f>
        <v/>
      </c>
      <c r="B408" t="str">
        <f>IF(SUM('B2.1'!Z422:AI422)=10,'Angaben KH-Standort'!$D$26,"")</f>
        <v/>
      </c>
      <c r="C408" t="str">
        <f>IF(SUM('B2.1'!Z422:AI422)=10,'Angaben KH-Standort'!$D$13,"")</f>
        <v/>
      </c>
      <c r="D408" t="str">
        <f>IF(SUM('B2.1'!$Z422:$AI422)=10,'B2.1'!C422,"")</f>
        <v/>
      </c>
      <c r="E408" t="str">
        <f>IF(SUM('B2.1'!$Z422:$AI422)=10,'B2.1'!D422,"")</f>
        <v/>
      </c>
      <c r="F408" t="str">
        <f>IF(SUM('B2.1'!$Z422:$AI422)=10,'B2.1'!E422,"")</f>
        <v/>
      </c>
      <c r="G408" t="str">
        <f>IF(SUM('B2.1'!$Z422:$AI422)=10,'B2.1'!F422,"")</f>
        <v/>
      </c>
      <c r="H408" t="str">
        <f>IF(SUM('B2.1'!$Z422:$AI422)=10,'B2.1'!G422,"")</f>
        <v/>
      </c>
      <c r="I408" t="str">
        <f>IF(SUM('B2.1'!$Z422:$AI422)=10,'B2.1'!H422,"")</f>
        <v/>
      </c>
      <c r="J408" t="str">
        <f>IF(SUM('B2.1'!$Z422:$AI422)=10,'B2.1'!I422,"")</f>
        <v/>
      </c>
      <c r="K408" t="str">
        <f>IF(SUM('B2.1'!$Z422:$AI422)=10,'B2.1'!J422,"")</f>
        <v/>
      </c>
      <c r="L408" t="str">
        <f>IF(SUM('B2.1'!$Z422:$AI422)=10,'B2.1'!K422,"")</f>
        <v/>
      </c>
      <c r="M408" s="131" t="str">
        <f>IF(SUM('B2.1'!$Z422:$AI422)=10,'B2.1'!L422,"")</f>
        <v/>
      </c>
    </row>
    <row r="409" spans="1:13" x14ac:dyDescent="0.25">
      <c r="A409" t="str">
        <f>IF(SUM('B2.1'!Z423:AI423)=10,'Angaben KH-Standort'!$D$27,"")</f>
        <v/>
      </c>
      <c r="B409" t="str">
        <f>IF(SUM('B2.1'!Z423:AI423)=10,'Angaben KH-Standort'!$D$26,"")</f>
        <v/>
      </c>
      <c r="C409" t="str">
        <f>IF(SUM('B2.1'!Z423:AI423)=10,'Angaben KH-Standort'!$D$13,"")</f>
        <v/>
      </c>
      <c r="D409" t="str">
        <f>IF(SUM('B2.1'!$Z423:$AI423)=10,'B2.1'!C423,"")</f>
        <v/>
      </c>
      <c r="E409" t="str">
        <f>IF(SUM('B2.1'!$Z423:$AI423)=10,'B2.1'!D423,"")</f>
        <v/>
      </c>
      <c r="F409" t="str">
        <f>IF(SUM('B2.1'!$Z423:$AI423)=10,'B2.1'!E423,"")</f>
        <v/>
      </c>
      <c r="G409" t="str">
        <f>IF(SUM('B2.1'!$Z423:$AI423)=10,'B2.1'!F423,"")</f>
        <v/>
      </c>
      <c r="H409" t="str">
        <f>IF(SUM('B2.1'!$Z423:$AI423)=10,'B2.1'!G423,"")</f>
        <v/>
      </c>
      <c r="I409" t="str">
        <f>IF(SUM('B2.1'!$Z423:$AI423)=10,'B2.1'!H423,"")</f>
        <v/>
      </c>
      <c r="J409" t="str">
        <f>IF(SUM('B2.1'!$Z423:$AI423)=10,'B2.1'!I423,"")</f>
        <v/>
      </c>
      <c r="K409" t="str">
        <f>IF(SUM('B2.1'!$Z423:$AI423)=10,'B2.1'!J423,"")</f>
        <v/>
      </c>
      <c r="L409" t="str">
        <f>IF(SUM('B2.1'!$Z423:$AI423)=10,'B2.1'!K423,"")</f>
        <v/>
      </c>
      <c r="M409" s="131" t="str">
        <f>IF(SUM('B2.1'!$Z423:$AI423)=10,'B2.1'!L423,"")</f>
        <v/>
      </c>
    </row>
    <row r="410" spans="1:13" x14ac:dyDescent="0.25">
      <c r="A410" t="str">
        <f>IF(SUM('B2.1'!Z424:AI424)=10,'Angaben KH-Standort'!$D$27,"")</f>
        <v/>
      </c>
      <c r="B410" t="str">
        <f>IF(SUM('B2.1'!Z424:AI424)=10,'Angaben KH-Standort'!$D$26,"")</f>
        <v/>
      </c>
      <c r="C410" t="str">
        <f>IF(SUM('B2.1'!Z424:AI424)=10,'Angaben KH-Standort'!$D$13,"")</f>
        <v/>
      </c>
      <c r="D410" t="str">
        <f>IF(SUM('B2.1'!$Z424:$AI424)=10,'B2.1'!C424,"")</f>
        <v/>
      </c>
      <c r="E410" t="str">
        <f>IF(SUM('B2.1'!$Z424:$AI424)=10,'B2.1'!D424,"")</f>
        <v/>
      </c>
      <c r="F410" t="str">
        <f>IF(SUM('B2.1'!$Z424:$AI424)=10,'B2.1'!E424,"")</f>
        <v/>
      </c>
      <c r="G410" t="str">
        <f>IF(SUM('B2.1'!$Z424:$AI424)=10,'B2.1'!F424,"")</f>
        <v/>
      </c>
      <c r="H410" t="str">
        <f>IF(SUM('B2.1'!$Z424:$AI424)=10,'B2.1'!G424,"")</f>
        <v/>
      </c>
      <c r="I410" t="str">
        <f>IF(SUM('B2.1'!$Z424:$AI424)=10,'B2.1'!H424,"")</f>
        <v/>
      </c>
      <c r="J410" t="str">
        <f>IF(SUM('B2.1'!$Z424:$AI424)=10,'B2.1'!I424,"")</f>
        <v/>
      </c>
      <c r="K410" t="str">
        <f>IF(SUM('B2.1'!$Z424:$AI424)=10,'B2.1'!J424,"")</f>
        <v/>
      </c>
      <c r="L410" t="str">
        <f>IF(SUM('B2.1'!$Z424:$AI424)=10,'B2.1'!K424,"")</f>
        <v/>
      </c>
      <c r="M410" s="131" t="str">
        <f>IF(SUM('B2.1'!$Z424:$AI424)=10,'B2.1'!L424,"")</f>
        <v/>
      </c>
    </row>
    <row r="411" spans="1:13" x14ac:dyDescent="0.25">
      <c r="A411" t="str">
        <f>IF(SUM('B2.1'!Z425:AI425)=10,'Angaben KH-Standort'!$D$27,"")</f>
        <v/>
      </c>
      <c r="B411" t="str">
        <f>IF(SUM('B2.1'!Z425:AI425)=10,'Angaben KH-Standort'!$D$26,"")</f>
        <v/>
      </c>
      <c r="C411" t="str">
        <f>IF(SUM('B2.1'!Z425:AI425)=10,'Angaben KH-Standort'!$D$13,"")</f>
        <v/>
      </c>
      <c r="D411" t="str">
        <f>IF(SUM('B2.1'!$Z425:$AI425)=10,'B2.1'!C425,"")</f>
        <v/>
      </c>
      <c r="E411" t="str">
        <f>IF(SUM('B2.1'!$Z425:$AI425)=10,'B2.1'!D425,"")</f>
        <v/>
      </c>
      <c r="F411" t="str">
        <f>IF(SUM('B2.1'!$Z425:$AI425)=10,'B2.1'!E425,"")</f>
        <v/>
      </c>
      <c r="G411" t="str">
        <f>IF(SUM('B2.1'!$Z425:$AI425)=10,'B2.1'!F425,"")</f>
        <v/>
      </c>
      <c r="H411" t="str">
        <f>IF(SUM('B2.1'!$Z425:$AI425)=10,'B2.1'!G425,"")</f>
        <v/>
      </c>
      <c r="I411" t="str">
        <f>IF(SUM('B2.1'!$Z425:$AI425)=10,'B2.1'!H425,"")</f>
        <v/>
      </c>
      <c r="J411" t="str">
        <f>IF(SUM('B2.1'!$Z425:$AI425)=10,'B2.1'!I425,"")</f>
        <v/>
      </c>
      <c r="K411" t="str">
        <f>IF(SUM('B2.1'!$Z425:$AI425)=10,'B2.1'!J425,"")</f>
        <v/>
      </c>
      <c r="L411" t="str">
        <f>IF(SUM('B2.1'!$Z425:$AI425)=10,'B2.1'!K425,"")</f>
        <v/>
      </c>
      <c r="M411" s="131" t="str">
        <f>IF(SUM('B2.1'!$Z425:$AI425)=10,'B2.1'!L425,"")</f>
        <v/>
      </c>
    </row>
    <row r="412" spans="1:13" x14ac:dyDescent="0.25">
      <c r="A412" t="str">
        <f>IF(SUM('B2.1'!Z426:AI426)=10,'Angaben KH-Standort'!$D$27,"")</f>
        <v/>
      </c>
      <c r="B412" t="str">
        <f>IF(SUM('B2.1'!Z426:AI426)=10,'Angaben KH-Standort'!$D$26,"")</f>
        <v/>
      </c>
      <c r="C412" t="str">
        <f>IF(SUM('B2.1'!Z426:AI426)=10,'Angaben KH-Standort'!$D$13,"")</f>
        <v/>
      </c>
      <c r="D412" t="str">
        <f>IF(SUM('B2.1'!$Z426:$AI426)=10,'B2.1'!C426,"")</f>
        <v/>
      </c>
      <c r="E412" t="str">
        <f>IF(SUM('B2.1'!$Z426:$AI426)=10,'B2.1'!D426,"")</f>
        <v/>
      </c>
      <c r="F412" t="str">
        <f>IF(SUM('B2.1'!$Z426:$AI426)=10,'B2.1'!E426,"")</f>
        <v/>
      </c>
      <c r="G412" t="str">
        <f>IF(SUM('B2.1'!$Z426:$AI426)=10,'B2.1'!F426,"")</f>
        <v/>
      </c>
      <c r="H412" t="str">
        <f>IF(SUM('B2.1'!$Z426:$AI426)=10,'B2.1'!G426,"")</f>
        <v/>
      </c>
      <c r="I412" t="str">
        <f>IF(SUM('B2.1'!$Z426:$AI426)=10,'B2.1'!H426,"")</f>
        <v/>
      </c>
      <c r="J412" t="str">
        <f>IF(SUM('B2.1'!$Z426:$AI426)=10,'B2.1'!I426,"")</f>
        <v/>
      </c>
      <c r="K412" t="str">
        <f>IF(SUM('B2.1'!$Z426:$AI426)=10,'B2.1'!J426,"")</f>
        <v/>
      </c>
      <c r="L412" t="str">
        <f>IF(SUM('B2.1'!$Z426:$AI426)=10,'B2.1'!K426,"")</f>
        <v/>
      </c>
      <c r="M412" s="131" t="str">
        <f>IF(SUM('B2.1'!$Z426:$AI426)=10,'B2.1'!L426,"")</f>
        <v/>
      </c>
    </row>
    <row r="413" spans="1:13" x14ac:dyDescent="0.25">
      <c r="A413" t="str">
        <f>IF(SUM('B2.1'!Z427:AI427)=10,'Angaben KH-Standort'!$D$27,"")</f>
        <v/>
      </c>
      <c r="B413" t="str">
        <f>IF(SUM('B2.1'!Z427:AI427)=10,'Angaben KH-Standort'!$D$26,"")</f>
        <v/>
      </c>
      <c r="C413" t="str">
        <f>IF(SUM('B2.1'!Z427:AI427)=10,'Angaben KH-Standort'!$D$13,"")</f>
        <v/>
      </c>
      <c r="D413" t="str">
        <f>IF(SUM('B2.1'!$Z427:$AI427)=10,'B2.1'!C427,"")</f>
        <v/>
      </c>
      <c r="E413" t="str">
        <f>IF(SUM('B2.1'!$Z427:$AI427)=10,'B2.1'!D427,"")</f>
        <v/>
      </c>
      <c r="F413" t="str">
        <f>IF(SUM('B2.1'!$Z427:$AI427)=10,'B2.1'!E427,"")</f>
        <v/>
      </c>
      <c r="G413" t="str">
        <f>IF(SUM('B2.1'!$Z427:$AI427)=10,'B2.1'!F427,"")</f>
        <v/>
      </c>
      <c r="H413" t="str">
        <f>IF(SUM('B2.1'!$Z427:$AI427)=10,'B2.1'!G427,"")</f>
        <v/>
      </c>
      <c r="I413" t="str">
        <f>IF(SUM('B2.1'!$Z427:$AI427)=10,'B2.1'!H427,"")</f>
        <v/>
      </c>
      <c r="J413" t="str">
        <f>IF(SUM('B2.1'!$Z427:$AI427)=10,'B2.1'!I427,"")</f>
        <v/>
      </c>
      <c r="K413" t="str">
        <f>IF(SUM('B2.1'!$Z427:$AI427)=10,'B2.1'!J427,"")</f>
        <v/>
      </c>
      <c r="L413" t="str">
        <f>IF(SUM('B2.1'!$Z427:$AI427)=10,'B2.1'!K427,"")</f>
        <v/>
      </c>
      <c r="M413" s="131" t="str">
        <f>IF(SUM('B2.1'!$Z427:$AI427)=10,'B2.1'!L427,"")</f>
        <v/>
      </c>
    </row>
    <row r="414" spans="1:13" x14ac:dyDescent="0.25">
      <c r="A414" t="str">
        <f>IF(SUM('B2.1'!Z428:AI428)=10,'Angaben KH-Standort'!$D$27,"")</f>
        <v/>
      </c>
      <c r="B414" t="str">
        <f>IF(SUM('B2.1'!Z428:AI428)=10,'Angaben KH-Standort'!$D$26,"")</f>
        <v/>
      </c>
      <c r="C414" t="str">
        <f>IF(SUM('B2.1'!Z428:AI428)=10,'Angaben KH-Standort'!$D$13,"")</f>
        <v/>
      </c>
      <c r="D414" t="str">
        <f>IF(SUM('B2.1'!$Z428:$AI428)=10,'B2.1'!C428,"")</f>
        <v/>
      </c>
      <c r="E414" t="str">
        <f>IF(SUM('B2.1'!$Z428:$AI428)=10,'B2.1'!D428,"")</f>
        <v/>
      </c>
      <c r="F414" t="str">
        <f>IF(SUM('B2.1'!$Z428:$AI428)=10,'B2.1'!E428,"")</f>
        <v/>
      </c>
      <c r="G414" t="str">
        <f>IF(SUM('B2.1'!$Z428:$AI428)=10,'B2.1'!F428,"")</f>
        <v/>
      </c>
      <c r="H414" t="str">
        <f>IF(SUM('B2.1'!$Z428:$AI428)=10,'B2.1'!G428,"")</f>
        <v/>
      </c>
      <c r="I414" t="str">
        <f>IF(SUM('B2.1'!$Z428:$AI428)=10,'B2.1'!H428,"")</f>
        <v/>
      </c>
      <c r="J414" t="str">
        <f>IF(SUM('B2.1'!$Z428:$AI428)=10,'B2.1'!I428,"")</f>
        <v/>
      </c>
      <c r="K414" t="str">
        <f>IF(SUM('B2.1'!$Z428:$AI428)=10,'B2.1'!J428,"")</f>
        <v/>
      </c>
      <c r="L414" t="str">
        <f>IF(SUM('B2.1'!$Z428:$AI428)=10,'B2.1'!K428,"")</f>
        <v/>
      </c>
      <c r="M414" s="131" t="str">
        <f>IF(SUM('B2.1'!$Z428:$AI428)=10,'B2.1'!L428,"")</f>
        <v/>
      </c>
    </row>
    <row r="415" spans="1:13" x14ac:dyDescent="0.25">
      <c r="A415" t="str">
        <f>IF(SUM('B2.1'!Z429:AI429)=10,'Angaben KH-Standort'!$D$27,"")</f>
        <v/>
      </c>
      <c r="B415" t="str">
        <f>IF(SUM('B2.1'!Z429:AI429)=10,'Angaben KH-Standort'!$D$26,"")</f>
        <v/>
      </c>
      <c r="C415" t="str">
        <f>IF(SUM('B2.1'!Z429:AI429)=10,'Angaben KH-Standort'!$D$13,"")</f>
        <v/>
      </c>
      <c r="D415" t="str">
        <f>IF(SUM('B2.1'!$Z429:$AI429)=10,'B2.1'!C429,"")</f>
        <v/>
      </c>
      <c r="E415" t="str">
        <f>IF(SUM('B2.1'!$Z429:$AI429)=10,'B2.1'!D429,"")</f>
        <v/>
      </c>
      <c r="F415" t="str">
        <f>IF(SUM('B2.1'!$Z429:$AI429)=10,'B2.1'!E429,"")</f>
        <v/>
      </c>
      <c r="G415" t="str">
        <f>IF(SUM('B2.1'!$Z429:$AI429)=10,'B2.1'!F429,"")</f>
        <v/>
      </c>
      <c r="H415" t="str">
        <f>IF(SUM('B2.1'!$Z429:$AI429)=10,'B2.1'!G429,"")</f>
        <v/>
      </c>
      <c r="I415" t="str">
        <f>IF(SUM('B2.1'!$Z429:$AI429)=10,'B2.1'!H429,"")</f>
        <v/>
      </c>
      <c r="J415" t="str">
        <f>IF(SUM('B2.1'!$Z429:$AI429)=10,'B2.1'!I429,"")</f>
        <v/>
      </c>
      <c r="K415" t="str">
        <f>IF(SUM('B2.1'!$Z429:$AI429)=10,'B2.1'!J429,"")</f>
        <v/>
      </c>
      <c r="L415" t="str">
        <f>IF(SUM('B2.1'!$Z429:$AI429)=10,'B2.1'!K429,"")</f>
        <v/>
      </c>
      <c r="M415" s="131" t="str">
        <f>IF(SUM('B2.1'!$Z429:$AI429)=10,'B2.1'!L429,"")</f>
        <v/>
      </c>
    </row>
    <row r="416" spans="1:13" x14ac:dyDescent="0.25">
      <c r="A416" t="str">
        <f>IF(SUM('B2.1'!Z430:AI430)=10,'Angaben KH-Standort'!$D$27,"")</f>
        <v/>
      </c>
      <c r="B416" t="str">
        <f>IF(SUM('B2.1'!Z430:AI430)=10,'Angaben KH-Standort'!$D$26,"")</f>
        <v/>
      </c>
      <c r="C416" t="str">
        <f>IF(SUM('B2.1'!Z430:AI430)=10,'Angaben KH-Standort'!$D$13,"")</f>
        <v/>
      </c>
      <c r="D416" t="str">
        <f>IF(SUM('B2.1'!$Z430:$AI430)=10,'B2.1'!C430,"")</f>
        <v/>
      </c>
      <c r="E416" t="str">
        <f>IF(SUM('B2.1'!$Z430:$AI430)=10,'B2.1'!D430,"")</f>
        <v/>
      </c>
      <c r="F416" t="str">
        <f>IF(SUM('B2.1'!$Z430:$AI430)=10,'B2.1'!E430,"")</f>
        <v/>
      </c>
      <c r="G416" t="str">
        <f>IF(SUM('B2.1'!$Z430:$AI430)=10,'B2.1'!F430,"")</f>
        <v/>
      </c>
      <c r="H416" t="str">
        <f>IF(SUM('B2.1'!$Z430:$AI430)=10,'B2.1'!G430,"")</f>
        <v/>
      </c>
      <c r="I416" t="str">
        <f>IF(SUM('B2.1'!$Z430:$AI430)=10,'B2.1'!H430,"")</f>
        <v/>
      </c>
      <c r="J416" t="str">
        <f>IF(SUM('B2.1'!$Z430:$AI430)=10,'B2.1'!I430,"")</f>
        <v/>
      </c>
      <c r="K416" t="str">
        <f>IF(SUM('B2.1'!$Z430:$AI430)=10,'B2.1'!J430,"")</f>
        <v/>
      </c>
      <c r="L416" t="str">
        <f>IF(SUM('B2.1'!$Z430:$AI430)=10,'B2.1'!K430,"")</f>
        <v/>
      </c>
      <c r="M416" s="131" t="str">
        <f>IF(SUM('B2.1'!$Z430:$AI430)=10,'B2.1'!L430,"")</f>
        <v/>
      </c>
    </row>
    <row r="417" spans="1:13" x14ac:dyDescent="0.25">
      <c r="A417" t="str">
        <f>IF(SUM('B2.1'!Z431:AI431)=10,'Angaben KH-Standort'!$D$27,"")</f>
        <v/>
      </c>
      <c r="B417" t="str">
        <f>IF(SUM('B2.1'!Z431:AI431)=10,'Angaben KH-Standort'!$D$26,"")</f>
        <v/>
      </c>
      <c r="C417" t="str">
        <f>IF(SUM('B2.1'!Z431:AI431)=10,'Angaben KH-Standort'!$D$13,"")</f>
        <v/>
      </c>
      <c r="D417" t="str">
        <f>IF(SUM('B2.1'!$Z431:$AI431)=10,'B2.1'!C431,"")</f>
        <v/>
      </c>
      <c r="E417" t="str">
        <f>IF(SUM('B2.1'!$Z431:$AI431)=10,'B2.1'!D431,"")</f>
        <v/>
      </c>
      <c r="F417" t="str">
        <f>IF(SUM('B2.1'!$Z431:$AI431)=10,'B2.1'!E431,"")</f>
        <v/>
      </c>
      <c r="G417" t="str">
        <f>IF(SUM('B2.1'!$Z431:$AI431)=10,'B2.1'!F431,"")</f>
        <v/>
      </c>
      <c r="H417" t="str">
        <f>IF(SUM('B2.1'!$Z431:$AI431)=10,'B2.1'!G431,"")</f>
        <v/>
      </c>
      <c r="I417" t="str">
        <f>IF(SUM('B2.1'!$Z431:$AI431)=10,'B2.1'!H431,"")</f>
        <v/>
      </c>
      <c r="J417" t="str">
        <f>IF(SUM('B2.1'!$Z431:$AI431)=10,'B2.1'!I431,"")</f>
        <v/>
      </c>
      <c r="K417" t="str">
        <f>IF(SUM('B2.1'!$Z431:$AI431)=10,'B2.1'!J431,"")</f>
        <v/>
      </c>
      <c r="L417" t="str">
        <f>IF(SUM('B2.1'!$Z431:$AI431)=10,'B2.1'!K431,"")</f>
        <v/>
      </c>
      <c r="M417" s="131" t="str">
        <f>IF(SUM('B2.1'!$Z431:$AI431)=10,'B2.1'!L431,"")</f>
        <v/>
      </c>
    </row>
    <row r="418" spans="1:13" x14ac:dyDescent="0.25">
      <c r="A418" t="str">
        <f>IF(SUM('B2.1'!Z432:AI432)=10,'Angaben KH-Standort'!$D$27,"")</f>
        <v/>
      </c>
      <c r="B418" t="str">
        <f>IF(SUM('B2.1'!Z432:AI432)=10,'Angaben KH-Standort'!$D$26,"")</f>
        <v/>
      </c>
      <c r="C418" t="str">
        <f>IF(SUM('B2.1'!Z432:AI432)=10,'Angaben KH-Standort'!$D$13,"")</f>
        <v/>
      </c>
      <c r="D418" t="str">
        <f>IF(SUM('B2.1'!$Z432:$AI432)=10,'B2.1'!C432,"")</f>
        <v/>
      </c>
      <c r="E418" t="str">
        <f>IF(SUM('B2.1'!$Z432:$AI432)=10,'B2.1'!D432,"")</f>
        <v/>
      </c>
      <c r="F418" t="str">
        <f>IF(SUM('B2.1'!$Z432:$AI432)=10,'B2.1'!E432,"")</f>
        <v/>
      </c>
      <c r="G418" t="str">
        <f>IF(SUM('B2.1'!$Z432:$AI432)=10,'B2.1'!F432,"")</f>
        <v/>
      </c>
      <c r="H418" t="str">
        <f>IF(SUM('B2.1'!$Z432:$AI432)=10,'B2.1'!G432,"")</f>
        <v/>
      </c>
      <c r="I418" t="str">
        <f>IF(SUM('B2.1'!$Z432:$AI432)=10,'B2.1'!H432,"")</f>
        <v/>
      </c>
      <c r="J418" t="str">
        <f>IF(SUM('B2.1'!$Z432:$AI432)=10,'B2.1'!I432,"")</f>
        <v/>
      </c>
      <c r="K418" t="str">
        <f>IF(SUM('B2.1'!$Z432:$AI432)=10,'B2.1'!J432,"")</f>
        <v/>
      </c>
      <c r="L418" t="str">
        <f>IF(SUM('B2.1'!$Z432:$AI432)=10,'B2.1'!K432,"")</f>
        <v/>
      </c>
      <c r="M418" s="131" t="str">
        <f>IF(SUM('B2.1'!$Z432:$AI432)=10,'B2.1'!L432,"")</f>
        <v/>
      </c>
    </row>
    <row r="419" spans="1:13" x14ac:dyDescent="0.25">
      <c r="A419" t="str">
        <f>IF(SUM('B2.1'!Z433:AI433)=10,'Angaben KH-Standort'!$D$27,"")</f>
        <v/>
      </c>
      <c r="B419" t="str">
        <f>IF(SUM('B2.1'!Z433:AI433)=10,'Angaben KH-Standort'!$D$26,"")</f>
        <v/>
      </c>
      <c r="C419" t="str">
        <f>IF(SUM('B2.1'!Z433:AI433)=10,'Angaben KH-Standort'!$D$13,"")</f>
        <v/>
      </c>
      <c r="D419" t="str">
        <f>IF(SUM('B2.1'!$Z433:$AI433)=10,'B2.1'!C433,"")</f>
        <v/>
      </c>
      <c r="E419" t="str">
        <f>IF(SUM('B2.1'!$Z433:$AI433)=10,'B2.1'!D433,"")</f>
        <v/>
      </c>
      <c r="F419" t="str">
        <f>IF(SUM('B2.1'!$Z433:$AI433)=10,'B2.1'!E433,"")</f>
        <v/>
      </c>
      <c r="G419" t="str">
        <f>IF(SUM('B2.1'!$Z433:$AI433)=10,'B2.1'!F433,"")</f>
        <v/>
      </c>
      <c r="H419" t="str">
        <f>IF(SUM('B2.1'!$Z433:$AI433)=10,'B2.1'!G433,"")</f>
        <v/>
      </c>
      <c r="I419" t="str">
        <f>IF(SUM('B2.1'!$Z433:$AI433)=10,'B2.1'!H433,"")</f>
        <v/>
      </c>
      <c r="J419" t="str">
        <f>IF(SUM('B2.1'!$Z433:$AI433)=10,'B2.1'!I433,"")</f>
        <v/>
      </c>
      <c r="K419" t="str">
        <f>IF(SUM('B2.1'!$Z433:$AI433)=10,'B2.1'!J433,"")</f>
        <v/>
      </c>
      <c r="L419" t="str">
        <f>IF(SUM('B2.1'!$Z433:$AI433)=10,'B2.1'!K433,"")</f>
        <v/>
      </c>
      <c r="M419" s="131" t="str">
        <f>IF(SUM('B2.1'!$Z433:$AI433)=10,'B2.1'!L433,"")</f>
        <v/>
      </c>
    </row>
    <row r="420" spans="1:13" x14ac:dyDescent="0.25">
      <c r="A420" t="str">
        <f>IF(SUM('B2.1'!Z434:AI434)=10,'Angaben KH-Standort'!$D$27,"")</f>
        <v/>
      </c>
      <c r="B420" t="str">
        <f>IF(SUM('B2.1'!Z434:AI434)=10,'Angaben KH-Standort'!$D$26,"")</f>
        <v/>
      </c>
      <c r="C420" t="str">
        <f>IF(SUM('B2.1'!Z434:AI434)=10,'Angaben KH-Standort'!$D$13,"")</f>
        <v/>
      </c>
      <c r="D420" t="str">
        <f>IF(SUM('B2.1'!$Z434:$AI434)=10,'B2.1'!C434,"")</f>
        <v/>
      </c>
      <c r="E420" t="str">
        <f>IF(SUM('B2.1'!$Z434:$AI434)=10,'B2.1'!D434,"")</f>
        <v/>
      </c>
      <c r="F420" t="str">
        <f>IF(SUM('B2.1'!$Z434:$AI434)=10,'B2.1'!E434,"")</f>
        <v/>
      </c>
      <c r="G420" t="str">
        <f>IF(SUM('B2.1'!$Z434:$AI434)=10,'B2.1'!F434,"")</f>
        <v/>
      </c>
      <c r="H420" t="str">
        <f>IF(SUM('B2.1'!$Z434:$AI434)=10,'B2.1'!G434,"")</f>
        <v/>
      </c>
      <c r="I420" t="str">
        <f>IF(SUM('B2.1'!$Z434:$AI434)=10,'B2.1'!H434,"")</f>
        <v/>
      </c>
      <c r="J420" t="str">
        <f>IF(SUM('B2.1'!$Z434:$AI434)=10,'B2.1'!I434,"")</f>
        <v/>
      </c>
      <c r="K420" t="str">
        <f>IF(SUM('B2.1'!$Z434:$AI434)=10,'B2.1'!J434,"")</f>
        <v/>
      </c>
      <c r="L420" t="str">
        <f>IF(SUM('B2.1'!$Z434:$AI434)=10,'B2.1'!K434,"")</f>
        <v/>
      </c>
      <c r="M420" s="131" t="str">
        <f>IF(SUM('B2.1'!$Z434:$AI434)=10,'B2.1'!L434,"")</f>
        <v/>
      </c>
    </row>
    <row r="421" spans="1:13" x14ac:dyDescent="0.25">
      <c r="A421" t="str">
        <f>IF(SUM('B2.1'!Z435:AI435)=10,'Angaben KH-Standort'!$D$27,"")</f>
        <v/>
      </c>
      <c r="B421" t="str">
        <f>IF(SUM('B2.1'!Z435:AI435)=10,'Angaben KH-Standort'!$D$26,"")</f>
        <v/>
      </c>
      <c r="C421" t="str">
        <f>IF(SUM('B2.1'!Z435:AI435)=10,'Angaben KH-Standort'!$D$13,"")</f>
        <v/>
      </c>
      <c r="D421" t="str">
        <f>IF(SUM('B2.1'!$Z435:$AI435)=10,'B2.1'!C435,"")</f>
        <v/>
      </c>
      <c r="E421" t="str">
        <f>IF(SUM('B2.1'!$Z435:$AI435)=10,'B2.1'!D435,"")</f>
        <v/>
      </c>
      <c r="F421" t="str">
        <f>IF(SUM('B2.1'!$Z435:$AI435)=10,'B2.1'!E435,"")</f>
        <v/>
      </c>
      <c r="G421" t="str">
        <f>IF(SUM('B2.1'!$Z435:$AI435)=10,'B2.1'!F435,"")</f>
        <v/>
      </c>
      <c r="H421" t="str">
        <f>IF(SUM('B2.1'!$Z435:$AI435)=10,'B2.1'!G435,"")</f>
        <v/>
      </c>
      <c r="I421" t="str">
        <f>IF(SUM('B2.1'!$Z435:$AI435)=10,'B2.1'!H435,"")</f>
        <v/>
      </c>
      <c r="J421" t="str">
        <f>IF(SUM('B2.1'!$Z435:$AI435)=10,'B2.1'!I435,"")</f>
        <v/>
      </c>
      <c r="K421" t="str">
        <f>IF(SUM('B2.1'!$Z435:$AI435)=10,'B2.1'!J435,"")</f>
        <v/>
      </c>
      <c r="L421" t="str">
        <f>IF(SUM('B2.1'!$Z435:$AI435)=10,'B2.1'!K435,"")</f>
        <v/>
      </c>
      <c r="M421" s="131" t="str">
        <f>IF(SUM('B2.1'!$Z435:$AI435)=10,'B2.1'!L435,"")</f>
        <v/>
      </c>
    </row>
    <row r="422" spans="1:13" x14ac:dyDescent="0.25">
      <c r="A422" t="str">
        <f>IF(SUM('B2.1'!Z436:AI436)=10,'Angaben KH-Standort'!$D$27,"")</f>
        <v/>
      </c>
      <c r="B422" t="str">
        <f>IF(SUM('B2.1'!Z436:AI436)=10,'Angaben KH-Standort'!$D$26,"")</f>
        <v/>
      </c>
      <c r="C422" t="str">
        <f>IF(SUM('B2.1'!Z436:AI436)=10,'Angaben KH-Standort'!$D$13,"")</f>
        <v/>
      </c>
      <c r="D422" t="str">
        <f>IF(SUM('B2.1'!$Z436:$AI436)=10,'B2.1'!C436,"")</f>
        <v/>
      </c>
      <c r="E422" t="str">
        <f>IF(SUM('B2.1'!$Z436:$AI436)=10,'B2.1'!D436,"")</f>
        <v/>
      </c>
      <c r="F422" t="str">
        <f>IF(SUM('B2.1'!$Z436:$AI436)=10,'B2.1'!E436,"")</f>
        <v/>
      </c>
      <c r="G422" t="str">
        <f>IF(SUM('B2.1'!$Z436:$AI436)=10,'B2.1'!F436,"")</f>
        <v/>
      </c>
      <c r="H422" t="str">
        <f>IF(SUM('B2.1'!$Z436:$AI436)=10,'B2.1'!G436,"")</f>
        <v/>
      </c>
      <c r="I422" t="str">
        <f>IF(SUM('B2.1'!$Z436:$AI436)=10,'B2.1'!H436,"")</f>
        <v/>
      </c>
      <c r="J422" t="str">
        <f>IF(SUM('B2.1'!$Z436:$AI436)=10,'B2.1'!I436,"")</f>
        <v/>
      </c>
      <c r="K422" t="str">
        <f>IF(SUM('B2.1'!$Z436:$AI436)=10,'B2.1'!J436,"")</f>
        <v/>
      </c>
      <c r="L422" t="str">
        <f>IF(SUM('B2.1'!$Z436:$AI436)=10,'B2.1'!K436,"")</f>
        <v/>
      </c>
      <c r="M422" s="131" t="str">
        <f>IF(SUM('B2.1'!$Z436:$AI436)=10,'B2.1'!L436,"")</f>
        <v/>
      </c>
    </row>
    <row r="423" spans="1:13" x14ac:dyDescent="0.25">
      <c r="A423" t="str">
        <f>IF(SUM('B2.1'!Z437:AI437)=10,'Angaben KH-Standort'!$D$27,"")</f>
        <v/>
      </c>
      <c r="B423" t="str">
        <f>IF(SUM('B2.1'!Z437:AI437)=10,'Angaben KH-Standort'!$D$26,"")</f>
        <v/>
      </c>
      <c r="C423" t="str">
        <f>IF(SUM('B2.1'!Z437:AI437)=10,'Angaben KH-Standort'!$D$13,"")</f>
        <v/>
      </c>
      <c r="D423" t="str">
        <f>IF(SUM('B2.1'!$Z437:$AI437)=10,'B2.1'!C437,"")</f>
        <v/>
      </c>
      <c r="E423" t="str">
        <f>IF(SUM('B2.1'!$Z437:$AI437)=10,'B2.1'!D437,"")</f>
        <v/>
      </c>
      <c r="F423" t="str">
        <f>IF(SUM('B2.1'!$Z437:$AI437)=10,'B2.1'!E437,"")</f>
        <v/>
      </c>
      <c r="G423" t="str">
        <f>IF(SUM('B2.1'!$Z437:$AI437)=10,'B2.1'!F437,"")</f>
        <v/>
      </c>
      <c r="H423" t="str">
        <f>IF(SUM('B2.1'!$Z437:$AI437)=10,'B2.1'!G437,"")</f>
        <v/>
      </c>
      <c r="I423" t="str">
        <f>IF(SUM('B2.1'!$Z437:$AI437)=10,'B2.1'!H437,"")</f>
        <v/>
      </c>
      <c r="J423" t="str">
        <f>IF(SUM('B2.1'!$Z437:$AI437)=10,'B2.1'!I437,"")</f>
        <v/>
      </c>
      <c r="K423" t="str">
        <f>IF(SUM('B2.1'!$Z437:$AI437)=10,'B2.1'!J437,"")</f>
        <v/>
      </c>
      <c r="L423" t="str">
        <f>IF(SUM('B2.1'!$Z437:$AI437)=10,'B2.1'!K437,"")</f>
        <v/>
      </c>
      <c r="M423" s="131" t="str">
        <f>IF(SUM('B2.1'!$Z437:$AI437)=10,'B2.1'!L437,"")</f>
        <v/>
      </c>
    </row>
    <row r="424" spans="1:13" x14ac:dyDescent="0.25">
      <c r="A424" t="str">
        <f>IF(SUM('B2.1'!Z438:AI438)=10,'Angaben KH-Standort'!$D$27,"")</f>
        <v/>
      </c>
      <c r="B424" t="str">
        <f>IF(SUM('B2.1'!Z438:AI438)=10,'Angaben KH-Standort'!$D$26,"")</f>
        <v/>
      </c>
      <c r="C424" t="str">
        <f>IF(SUM('B2.1'!Z438:AI438)=10,'Angaben KH-Standort'!$D$13,"")</f>
        <v/>
      </c>
      <c r="D424" t="str">
        <f>IF(SUM('B2.1'!$Z438:$AI438)=10,'B2.1'!C438,"")</f>
        <v/>
      </c>
      <c r="E424" t="str">
        <f>IF(SUM('B2.1'!$Z438:$AI438)=10,'B2.1'!D438,"")</f>
        <v/>
      </c>
      <c r="F424" t="str">
        <f>IF(SUM('B2.1'!$Z438:$AI438)=10,'B2.1'!E438,"")</f>
        <v/>
      </c>
      <c r="G424" t="str">
        <f>IF(SUM('B2.1'!$Z438:$AI438)=10,'B2.1'!F438,"")</f>
        <v/>
      </c>
      <c r="H424" t="str">
        <f>IF(SUM('B2.1'!$Z438:$AI438)=10,'B2.1'!G438,"")</f>
        <v/>
      </c>
      <c r="I424" t="str">
        <f>IF(SUM('B2.1'!$Z438:$AI438)=10,'B2.1'!H438,"")</f>
        <v/>
      </c>
      <c r="J424" t="str">
        <f>IF(SUM('B2.1'!$Z438:$AI438)=10,'B2.1'!I438,"")</f>
        <v/>
      </c>
      <c r="K424" t="str">
        <f>IF(SUM('B2.1'!$Z438:$AI438)=10,'B2.1'!J438,"")</f>
        <v/>
      </c>
      <c r="L424" t="str">
        <f>IF(SUM('B2.1'!$Z438:$AI438)=10,'B2.1'!K438,"")</f>
        <v/>
      </c>
      <c r="M424" s="131" t="str">
        <f>IF(SUM('B2.1'!$Z438:$AI438)=10,'B2.1'!L438,"")</f>
        <v/>
      </c>
    </row>
    <row r="425" spans="1:13" x14ac:dyDescent="0.25">
      <c r="A425" t="str">
        <f>IF(SUM('B2.1'!Z439:AI439)=10,'Angaben KH-Standort'!$D$27,"")</f>
        <v/>
      </c>
      <c r="B425" t="str">
        <f>IF(SUM('B2.1'!Z439:AI439)=10,'Angaben KH-Standort'!$D$26,"")</f>
        <v/>
      </c>
      <c r="C425" t="str">
        <f>IF(SUM('B2.1'!Z439:AI439)=10,'Angaben KH-Standort'!$D$13,"")</f>
        <v/>
      </c>
      <c r="D425" t="str">
        <f>IF(SUM('B2.1'!$Z439:$AI439)=10,'B2.1'!C439,"")</f>
        <v/>
      </c>
      <c r="E425" t="str">
        <f>IF(SUM('B2.1'!$Z439:$AI439)=10,'B2.1'!D439,"")</f>
        <v/>
      </c>
      <c r="F425" t="str">
        <f>IF(SUM('B2.1'!$Z439:$AI439)=10,'B2.1'!E439,"")</f>
        <v/>
      </c>
      <c r="G425" t="str">
        <f>IF(SUM('B2.1'!$Z439:$AI439)=10,'B2.1'!F439,"")</f>
        <v/>
      </c>
      <c r="H425" t="str">
        <f>IF(SUM('B2.1'!$Z439:$AI439)=10,'B2.1'!G439,"")</f>
        <v/>
      </c>
      <c r="I425" t="str">
        <f>IF(SUM('B2.1'!$Z439:$AI439)=10,'B2.1'!H439,"")</f>
        <v/>
      </c>
      <c r="J425" t="str">
        <f>IF(SUM('B2.1'!$Z439:$AI439)=10,'B2.1'!I439,"")</f>
        <v/>
      </c>
      <c r="K425" t="str">
        <f>IF(SUM('B2.1'!$Z439:$AI439)=10,'B2.1'!J439,"")</f>
        <v/>
      </c>
      <c r="L425" t="str">
        <f>IF(SUM('B2.1'!$Z439:$AI439)=10,'B2.1'!K439,"")</f>
        <v/>
      </c>
      <c r="M425" s="131" t="str">
        <f>IF(SUM('B2.1'!$Z439:$AI439)=10,'B2.1'!L439,"")</f>
        <v/>
      </c>
    </row>
    <row r="426" spans="1:13" x14ac:dyDescent="0.25">
      <c r="A426" t="str">
        <f>IF(SUM('B2.1'!Z440:AI440)=10,'Angaben KH-Standort'!$D$27,"")</f>
        <v/>
      </c>
      <c r="B426" t="str">
        <f>IF(SUM('B2.1'!Z440:AI440)=10,'Angaben KH-Standort'!$D$26,"")</f>
        <v/>
      </c>
      <c r="C426" t="str">
        <f>IF(SUM('B2.1'!Z440:AI440)=10,'Angaben KH-Standort'!$D$13,"")</f>
        <v/>
      </c>
      <c r="D426" t="str">
        <f>IF(SUM('B2.1'!$Z440:$AI440)=10,'B2.1'!C440,"")</f>
        <v/>
      </c>
      <c r="E426" t="str">
        <f>IF(SUM('B2.1'!$Z440:$AI440)=10,'B2.1'!D440,"")</f>
        <v/>
      </c>
      <c r="F426" t="str">
        <f>IF(SUM('B2.1'!$Z440:$AI440)=10,'B2.1'!E440,"")</f>
        <v/>
      </c>
      <c r="G426" t="str">
        <f>IF(SUM('B2.1'!$Z440:$AI440)=10,'B2.1'!F440,"")</f>
        <v/>
      </c>
      <c r="H426" t="str">
        <f>IF(SUM('B2.1'!$Z440:$AI440)=10,'B2.1'!G440,"")</f>
        <v/>
      </c>
      <c r="I426" t="str">
        <f>IF(SUM('B2.1'!$Z440:$AI440)=10,'B2.1'!H440,"")</f>
        <v/>
      </c>
      <c r="J426" t="str">
        <f>IF(SUM('B2.1'!$Z440:$AI440)=10,'B2.1'!I440,"")</f>
        <v/>
      </c>
      <c r="K426" t="str">
        <f>IF(SUM('B2.1'!$Z440:$AI440)=10,'B2.1'!J440,"")</f>
        <v/>
      </c>
      <c r="L426" t="str">
        <f>IF(SUM('B2.1'!$Z440:$AI440)=10,'B2.1'!K440,"")</f>
        <v/>
      </c>
      <c r="M426" s="131" t="str">
        <f>IF(SUM('B2.1'!$Z440:$AI440)=10,'B2.1'!L440,"")</f>
        <v/>
      </c>
    </row>
    <row r="427" spans="1:13" x14ac:dyDescent="0.25">
      <c r="A427" t="str">
        <f>IF(SUM('B2.1'!Z441:AI441)=10,'Angaben KH-Standort'!$D$27,"")</f>
        <v/>
      </c>
      <c r="B427" t="str">
        <f>IF(SUM('B2.1'!Z441:AI441)=10,'Angaben KH-Standort'!$D$26,"")</f>
        <v/>
      </c>
      <c r="C427" t="str">
        <f>IF(SUM('B2.1'!Z441:AI441)=10,'Angaben KH-Standort'!$D$13,"")</f>
        <v/>
      </c>
      <c r="D427" t="str">
        <f>IF(SUM('B2.1'!$Z441:$AI441)=10,'B2.1'!C441,"")</f>
        <v/>
      </c>
      <c r="E427" t="str">
        <f>IF(SUM('B2.1'!$Z441:$AI441)=10,'B2.1'!D441,"")</f>
        <v/>
      </c>
      <c r="F427" t="str">
        <f>IF(SUM('B2.1'!$Z441:$AI441)=10,'B2.1'!E441,"")</f>
        <v/>
      </c>
      <c r="G427" t="str">
        <f>IF(SUM('B2.1'!$Z441:$AI441)=10,'B2.1'!F441,"")</f>
        <v/>
      </c>
      <c r="H427" t="str">
        <f>IF(SUM('B2.1'!$Z441:$AI441)=10,'B2.1'!G441,"")</f>
        <v/>
      </c>
      <c r="I427" t="str">
        <f>IF(SUM('B2.1'!$Z441:$AI441)=10,'B2.1'!H441,"")</f>
        <v/>
      </c>
      <c r="J427" t="str">
        <f>IF(SUM('B2.1'!$Z441:$AI441)=10,'B2.1'!I441,"")</f>
        <v/>
      </c>
      <c r="K427" t="str">
        <f>IF(SUM('B2.1'!$Z441:$AI441)=10,'B2.1'!J441,"")</f>
        <v/>
      </c>
      <c r="L427" t="str">
        <f>IF(SUM('B2.1'!$Z441:$AI441)=10,'B2.1'!K441,"")</f>
        <v/>
      </c>
      <c r="M427" s="131" t="str">
        <f>IF(SUM('B2.1'!$Z441:$AI441)=10,'B2.1'!L441,"")</f>
        <v/>
      </c>
    </row>
    <row r="428" spans="1:13" x14ac:dyDescent="0.25">
      <c r="A428" t="str">
        <f>IF(SUM('B2.1'!Z442:AI442)=10,'Angaben KH-Standort'!$D$27,"")</f>
        <v/>
      </c>
      <c r="B428" t="str">
        <f>IF(SUM('B2.1'!Z442:AI442)=10,'Angaben KH-Standort'!$D$26,"")</f>
        <v/>
      </c>
      <c r="C428" t="str">
        <f>IF(SUM('B2.1'!Z442:AI442)=10,'Angaben KH-Standort'!$D$13,"")</f>
        <v/>
      </c>
      <c r="D428" t="str">
        <f>IF(SUM('B2.1'!$Z442:$AI442)=10,'B2.1'!C442,"")</f>
        <v/>
      </c>
      <c r="E428" t="str">
        <f>IF(SUM('B2.1'!$Z442:$AI442)=10,'B2.1'!D442,"")</f>
        <v/>
      </c>
      <c r="F428" t="str">
        <f>IF(SUM('B2.1'!$Z442:$AI442)=10,'B2.1'!E442,"")</f>
        <v/>
      </c>
      <c r="G428" t="str">
        <f>IF(SUM('B2.1'!$Z442:$AI442)=10,'B2.1'!F442,"")</f>
        <v/>
      </c>
      <c r="H428" t="str">
        <f>IF(SUM('B2.1'!$Z442:$AI442)=10,'B2.1'!G442,"")</f>
        <v/>
      </c>
      <c r="I428" t="str">
        <f>IF(SUM('B2.1'!$Z442:$AI442)=10,'B2.1'!H442,"")</f>
        <v/>
      </c>
      <c r="J428" t="str">
        <f>IF(SUM('B2.1'!$Z442:$AI442)=10,'B2.1'!I442,"")</f>
        <v/>
      </c>
      <c r="K428" t="str">
        <f>IF(SUM('B2.1'!$Z442:$AI442)=10,'B2.1'!J442,"")</f>
        <v/>
      </c>
      <c r="L428" t="str">
        <f>IF(SUM('B2.1'!$Z442:$AI442)=10,'B2.1'!K442,"")</f>
        <v/>
      </c>
      <c r="M428" s="131" t="str">
        <f>IF(SUM('B2.1'!$Z442:$AI442)=10,'B2.1'!L442,"")</f>
        <v/>
      </c>
    </row>
    <row r="429" spans="1:13" x14ac:dyDescent="0.25">
      <c r="A429" t="str">
        <f>IF(SUM('B2.1'!Z443:AI443)=10,'Angaben KH-Standort'!$D$27,"")</f>
        <v/>
      </c>
      <c r="B429" t="str">
        <f>IF(SUM('B2.1'!Z443:AI443)=10,'Angaben KH-Standort'!$D$26,"")</f>
        <v/>
      </c>
      <c r="C429" t="str">
        <f>IF(SUM('B2.1'!Z443:AI443)=10,'Angaben KH-Standort'!$D$13,"")</f>
        <v/>
      </c>
      <c r="D429" t="str">
        <f>IF(SUM('B2.1'!$Z443:$AI443)=10,'B2.1'!C443,"")</f>
        <v/>
      </c>
      <c r="E429" t="str">
        <f>IF(SUM('B2.1'!$Z443:$AI443)=10,'B2.1'!D443,"")</f>
        <v/>
      </c>
      <c r="F429" t="str">
        <f>IF(SUM('B2.1'!$Z443:$AI443)=10,'B2.1'!E443,"")</f>
        <v/>
      </c>
      <c r="G429" t="str">
        <f>IF(SUM('B2.1'!$Z443:$AI443)=10,'B2.1'!F443,"")</f>
        <v/>
      </c>
      <c r="H429" t="str">
        <f>IF(SUM('B2.1'!$Z443:$AI443)=10,'B2.1'!G443,"")</f>
        <v/>
      </c>
      <c r="I429" t="str">
        <f>IF(SUM('B2.1'!$Z443:$AI443)=10,'B2.1'!H443,"")</f>
        <v/>
      </c>
      <c r="J429" t="str">
        <f>IF(SUM('B2.1'!$Z443:$AI443)=10,'B2.1'!I443,"")</f>
        <v/>
      </c>
      <c r="K429" t="str">
        <f>IF(SUM('B2.1'!$Z443:$AI443)=10,'B2.1'!J443,"")</f>
        <v/>
      </c>
      <c r="L429" t="str">
        <f>IF(SUM('B2.1'!$Z443:$AI443)=10,'B2.1'!K443,"")</f>
        <v/>
      </c>
      <c r="M429" s="131" t="str">
        <f>IF(SUM('B2.1'!$Z443:$AI443)=10,'B2.1'!L443,"")</f>
        <v/>
      </c>
    </row>
    <row r="430" spans="1:13" x14ac:dyDescent="0.25">
      <c r="A430" t="str">
        <f>IF(SUM('B2.1'!Z444:AI444)=10,'Angaben KH-Standort'!$D$27,"")</f>
        <v/>
      </c>
      <c r="B430" t="str">
        <f>IF(SUM('B2.1'!Z444:AI444)=10,'Angaben KH-Standort'!$D$26,"")</f>
        <v/>
      </c>
      <c r="C430" t="str">
        <f>IF(SUM('B2.1'!Z444:AI444)=10,'Angaben KH-Standort'!$D$13,"")</f>
        <v/>
      </c>
      <c r="D430" t="str">
        <f>IF(SUM('B2.1'!$Z444:$AI444)=10,'B2.1'!C444,"")</f>
        <v/>
      </c>
      <c r="E430" t="str">
        <f>IF(SUM('B2.1'!$Z444:$AI444)=10,'B2.1'!D444,"")</f>
        <v/>
      </c>
      <c r="F430" t="str">
        <f>IF(SUM('B2.1'!$Z444:$AI444)=10,'B2.1'!E444,"")</f>
        <v/>
      </c>
      <c r="G430" t="str">
        <f>IF(SUM('B2.1'!$Z444:$AI444)=10,'B2.1'!F444,"")</f>
        <v/>
      </c>
      <c r="H430" t="str">
        <f>IF(SUM('B2.1'!$Z444:$AI444)=10,'B2.1'!G444,"")</f>
        <v/>
      </c>
      <c r="I430" t="str">
        <f>IF(SUM('B2.1'!$Z444:$AI444)=10,'B2.1'!H444,"")</f>
        <v/>
      </c>
      <c r="J430" t="str">
        <f>IF(SUM('B2.1'!$Z444:$AI444)=10,'B2.1'!I444,"")</f>
        <v/>
      </c>
      <c r="K430" t="str">
        <f>IF(SUM('B2.1'!$Z444:$AI444)=10,'B2.1'!J444,"")</f>
        <v/>
      </c>
      <c r="L430" t="str">
        <f>IF(SUM('B2.1'!$Z444:$AI444)=10,'B2.1'!K444,"")</f>
        <v/>
      </c>
      <c r="M430" s="131" t="str">
        <f>IF(SUM('B2.1'!$Z444:$AI444)=10,'B2.1'!L444,"")</f>
        <v/>
      </c>
    </row>
    <row r="431" spans="1:13" x14ac:dyDescent="0.25">
      <c r="A431" t="str">
        <f>IF(SUM('B2.1'!Z445:AI445)=10,'Angaben KH-Standort'!$D$27,"")</f>
        <v/>
      </c>
      <c r="B431" t="str">
        <f>IF(SUM('B2.1'!Z445:AI445)=10,'Angaben KH-Standort'!$D$26,"")</f>
        <v/>
      </c>
      <c r="C431" t="str">
        <f>IF(SUM('B2.1'!Z445:AI445)=10,'Angaben KH-Standort'!$D$13,"")</f>
        <v/>
      </c>
      <c r="D431" t="str">
        <f>IF(SUM('B2.1'!$Z445:$AI445)=10,'B2.1'!C445,"")</f>
        <v/>
      </c>
      <c r="E431" t="str">
        <f>IF(SUM('B2.1'!$Z445:$AI445)=10,'B2.1'!D445,"")</f>
        <v/>
      </c>
      <c r="F431" t="str">
        <f>IF(SUM('B2.1'!$Z445:$AI445)=10,'B2.1'!E445,"")</f>
        <v/>
      </c>
      <c r="G431" t="str">
        <f>IF(SUM('B2.1'!$Z445:$AI445)=10,'B2.1'!F445,"")</f>
        <v/>
      </c>
      <c r="H431" t="str">
        <f>IF(SUM('B2.1'!$Z445:$AI445)=10,'B2.1'!G445,"")</f>
        <v/>
      </c>
      <c r="I431" t="str">
        <f>IF(SUM('B2.1'!$Z445:$AI445)=10,'B2.1'!H445,"")</f>
        <v/>
      </c>
      <c r="J431" t="str">
        <f>IF(SUM('B2.1'!$Z445:$AI445)=10,'B2.1'!I445,"")</f>
        <v/>
      </c>
      <c r="K431" t="str">
        <f>IF(SUM('B2.1'!$Z445:$AI445)=10,'B2.1'!J445,"")</f>
        <v/>
      </c>
      <c r="L431" t="str">
        <f>IF(SUM('B2.1'!$Z445:$AI445)=10,'B2.1'!K445,"")</f>
        <v/>
      </c>
      <c r="M431" s="131" t="str">
        <f>IF(SUM('B2.1'!$Z445:$AI445)=10,'B2.1'!L445,"")</f>
        <v/>
      </c>
    </row>
    <row r="432" spans="1:13" x14ac:dyDescent="0.25">
      <c r="A432" t="str">
        <f>IF(SUM('B2.1'!Z446:AI446)=10,'Angaben KH-Standort'!$D$27,"")</f>
        <v/>
      </c>
      <c r="B432" t="str">
        <f>IF(SUM('B2.1'!Z446:AI446)=10,'Angaben KH-Standort'!$D$26,"")</f>
        <v/>
      </c>
      <c r="C432" t="str">
        <f>IF(SUM('B2.1'!Z446:AI446)=10,'Angaben KH-Standort'!$D$13,"")</f>
        <v/>
      </c>
      <c r="D432" t="str">
        <f>IF(SUM('B2.1'!$Z446:$AI446)=10,'B2.1'!C446,"")</f>
        <v/>
      </c>
      <c r="E432" t="str">
        <f>IF(SUM('B2.1'!$Z446:$AI446)=10,'B2.1'!D446,"")</f>
        <v/>
      </c>
      <c r="F432" t="str">
        <f>IF(SUM('B2.1'!$Z446:$AI446)=10,'B2.1'!E446,"")</f>
        <v/>
      </c>
      <c r="G432" t="str">
        <f>IF(SUM('B2.1'!$Z446:$AI446)=10,'B2.1'!F446,"")</f>
        <v/>
      </c>
      <c r="H432" t="str">
        <f>IF(SUM('B2.1'!$Z446:$AI446)=10,'B2.1'!G446,"")</f>
        <v/>
      </c>
      <c r="I432" t="str">
        <f>IF(SUM('B2.1'!$Z446:$AI446)=10,'B2.1'!H446,"")</f>
        <v/>
      </c>
      <c r="J432" t="str">
        <f>IF(SUM('B2.1'!$Z446:$AI446)=10,'B2.1'!I446,"")</f>
        <v/>
      </c>
      <c r="K432" t="str">
        <f>IF(SUM('B2.1'!$Z446:$AI446)=10,'B2.1'!J446,"")</f>
        <v/>
      </c>
      <c r="L432" t="str">
        <f>IF(SUM('B2.1'!$Z446:$AI446)=10,'B2.1'!K446,"")</f>
        <v/>
      </c>
      <c r="M432" s="131" t="str">
        <f>IF(SUM('B2.1'!$Z446:$AI446)=10,'B2.1'!L446,"")</f>
        <v/>
      </c>
    </row>
    <row r="433" spans="1:13" x14ac:dyDescent="0.25">
      <c r="A433" t="str">
        <f>IF(SUM('B2.1'!Z447:AI447)=10,'Angaben KH-Standort'!$D$27,"")</f>
        <v/>
      </c>
      <c r="B433" t="str">
        <f>IF(SUM('B2.1'!Z447:AI447)=10,'Angaben KH-Standort'!$D$26,"")</f>
        <v/>
      </c>
      <c r="C433" t="str">
        <f>IF(SUM('B2.1'!Z447:AI447)=10,'Angaben KH-Standort'!$D$13,"")</f>
        <v/>
      </c>
      <c r="D433" t="str">
        <f>IF(SUM('B2.1'!$Z447:$AI447)=10,'B2.1'!C447,"")</f>
        <v/>
      </c>
      <c r="E433" t="str">
        <f>IF(SUM('B2.1'!$Z447:$AI447)=10,'B2.1'!D447,"")</f>
        <v/>
      </c>
      <c r="F433" t="str">
        <f>IF(SUM('B2.1'!$Z447:$AI447)=10,'B2.1'!E447,"")</f>
        <v/>
      </c>
      <c r="G433" t="str">
        <f>IF(SUM('B2.1'!$Z447:$AI447)=10,'B2.1'!F447,"")</f>
        <v/>
      </c>
      <c r="H433" t="str">
        <f>IF(SUM('B2.1'!$Z447:$AI447)=10,'B2.1'!G447,"")</f>
        <v/>
      </c>
      <c r="I433" t="str">
        <f>IF(SUM('B2.1'!$Z447:$AI447)=10,'B2.1'!H447,"")</f>
        <v/>
      </c>
      <c r="J433" t="str">
        <f>IF(SUM('B2.1'!$Z447:$AI447)=10,'B2.1'!I447,"")</f>
        <v/>
      </c>
      <c r="K433" t="str">
        <f>IF(SUM('B2.1'!$Z447:$AI447)=10,'B2.1'!J447,"")</f>
        <v/>
      </c>
      <c r="L433" t="str">
        <f>IF(SUM('B2.1'!$Z447:$AI447)=10,'B2.1'!K447,"")</f>
        <v/>
      </c>
      <c r="M433" s="131" t="str">
        <f>IF(SUM('B2.1'!$Z447:$AI447)=10,'B2.1'!L447,"")</f>
        <v/>
      </c>
    </row>
    <row r="434" spans="1:13" x14ac:dyDescent="0.25">
      <c r="A434" t="str">
        <f>IF(SUM('B2.1'!Z448:AI448)=10,'Angaben KH-Standort'!$D$27,"")</f>
        <v/>
      </c>
      <c r="B434" t="str">
        <f>IF(SUM('B2.1'!Z448:AI448)=10,'Angaben KH-Standort'!$D$26,"")</f>
        <v/>
      </c>
      <c r="C434" t="str">
        <f>IF(SUM('B2.1'!Z448:AI448)=10,'Angaben KH-Standort'!$D$13,"")</f>
        <v/>
      </c>
      <c r="D434" t="str">
        <f>IF(SUM('B2.1'!$Z448:$AI448)=10,'B2.1'!C448,"")</f>
        <v/>
      </c>
      <c r="E434" t="str">
        <f>IF(SUM('B2.1'!$Z448:$AI448)=10,'B2.1'!D448,"")</f>
        <v/>
      </c>
      <c r="F434" t="str">
        <f>IF(SUM('B2.1'!$Z448:$AI448)=10,'B2.1'!E448,"")</f>
        <v/>
      </c>
      <c r="G434" t="str">
        <f>IF(SUM('B2.1'!$Z448:$AI448)=10,'B2.1'!F448,"")</f>
        <v/>
      </c>
      <c r="H434" t="str">
        <f>IF(SUM('B2.1'!$Z448:$AI448)=10,'B2.1'!G448,"")</f>
        <v/>
      </c>
      <c r="I434" t="str">
        <f>IF(SUM('B2.1'!$Z448:$AI448)=10,'B2.1'!H448,"")</f>
        <v/>
      </c>
      <c r="J434" t="str">
        <f>IF(SUM('B2.1'!$Z448:$AI448)=10,'B2.1'!I448,"")</f>
        <v/>
      </c>
      <c r="K434" t="str">
        <f>IF(SUM('B2.1'!$Z448:$AI448)=10,'B2.1'!J448,"")</f>
        <v/>
      </c>
      <c r="L434" t="str">
        <f>IF(SUM('B2.1'!$Z448:$AI448)=10,'B2.1'!K448,"")</f>
        <v/>
      </c>
      <c r="M434" s="131" t="str">
        <f>IF(SUM('B2.1'!$Z448:$AI448)=10,'B2.1'!L448,"")</f>
        <v/>
      </c>
    </row>
    <row r="435" spans="1:13" x14ac:dyDescent="0.25">
      <c r="A435" t="str">
        <f>IF(SUM('B2.1'!Z449:AI449)=10,'Angaben KH-Standort'!$D$27,"")</f>
        <v/>
      </c>
      <c r="B435" t="str">
        <f>IF(SUM('B2.1'!Z449:AI449)=10,'Angaben KH-Standort'!$D$26,"")</f>
        <v/>
      </c>
      <c r="C435" t="str">
        <f>IF(SUM('B2.1'!Z449:AI449)=10,'Angaben KH-Standort'!$D$13,"")</f>
        <v/>
      </c>
      <c r="D435" t="str">
        <f>IF(SUM('B2.1'!$Z449:$AI449)=10,'B2.1'!C449,"")</f>
        <v/>
      </c>
      <c r="E435" t="str">
        <f>IF(SUM('B2.1'!$Z449:$AI449)=10,'B2.1'!D449,"")</f>
        <v/>
      </c>
      <c r="F435" t="str">
        <f>IF(SUM('B2.1'!$Z449:$AI449)=10,'B2.1'!E449,"")</f>
        <v/>
      </c>
      <c r="G435" t="str">
        <f>IF(SUM('B2.1'!$Z449:$AI449)=10,'B2.1'!F449,"")</f>
        <v/>
      </c>
      <c r="H435" t="str">
        <f>IF(SUM('B2.1'!$Z449:$AI449)=10,'B2.1'!G449,"")</f>
        <v/>
      </c>
      <c r="I435" t="str">
        <f>IF(SUM('B2.1'!$Z449:$AI449)=10,'B2.1'!H449,"")</f>
        <v/>
      </c>
      <c r="J435" t="str">
        <f>IF(SUM('B2.1'!$Z449:$AI449)=10,'B2.1'!I449,"")</f>
        <v/>
      </c>
      <c r="K435" t="str">
        <f>IF(SUM('B2.1'!$Z449:$AI449)=10,'B2.1'!J449,"")</f>
        <v/>
      </c>
      <c r="L435" t="str">
        <f>IF(SUM('B2.1'!$Z449:$AI449)=10,'B2.1'!K449,"")</f>
        <v/>
      </c>
      <c r="M435" s="131" t="str">
        <f>IF(SUM('B2.1'!$Z449:$AI449)=10,'B2.1'!L449,"")</f>
        <v/>
      </c>
    </row>
    <row r="436" spans="1:13" x14ac:dyDescent="0.25">
      <c r="A436" t="str">
        <f>IF(SUM('B2.1'!Z450:AI450)=10,'Angaben KH-Standort'!$D$27,"")</f>
        <v/>
      </c>
      <c r="B436" t="str">
        <f>IF(SUM('B2.1'!Z450:AI450)=10,'Angaben KH-Standort'!$D$26,"")</f>
        <v/>
      </c>
      <c r="C436" t="str">
        <f>IF(SUM('B2.1'!Z450:AI450)=10,'Angaben KH-Standort'!$D$13,"")</f>
        <v/>
      </c>
      <c r="D436" t="str">
        <f>IF(SUM('B2.1'!$Z450:$AI450)=10,'B2.1'!C450,"")</f>
        <v/>
      </c>
      <c r="E436" t="str">
        <f>IF(SUM('B2.1'!$Z450:$AI450)=10,'B2.1'!D450,"")</f>
        <v/>
      </c>
      <c r="F436" t="str">
        <f>IF(SUM('B2.1'!$Z450:$AI450)=10,'B2.1'!E450,"")</f>
        <v/>
      </c>
      <c r="G436" t="str">
        <f>IF(SUM('B2.1'!$Z450:$AI450)=10,'B2.1'!F450,"")</f>
        <v/>
      </c>
      <c r="H436" t="str">
        <f>IF(SUM('B2.1'!$Z450:$AI450)=10,'B2.1'!G450,"")</f>
        <v/>
      </c>
      <c r="I436" t="str">
        <f>IF(SUM('B2.1'!$Z450:$AI450)=10,'B2.1'!H450,"")</f>
        <v/>
      </c>
      <c r="J436" t="str">
        <f>IF(SUM('B2.1'!$Z450:$AI450)=10,'B2.1'!I450,"")</f>
        <v/>
      </c>
      <c r="K436" t="str">
        <f>IF(SUM('B2.1'!$Z450:$AI450)=10,'B2.1'!J450,"")</f>
        <v/>
      </c>
      <c r="L436" t="str">
        <f>IF(SUM('B2.1'!$Z450:$AI450)=10,'B2.1'!K450,"")</f>
        <v/>
      </c>
      <c r="M436" s="131" t="str">
        <f>IF(SUM('B2.1'!$Z450:$AI450)=10,'B2.1'!L450,"")</f>
        <v/>
      </c>
    </row>
    <row r="437" spans="1:13" x14ac:dyDescent="0.25">
      <c r="A437" t="str">
        <f>IF(SUM('B2.1'!Z451:AI451)=10,'Angaben KH-Standort'!$D$27,"")</f>
        <v/>
      </c>
      <c r="B437" t="str">
        <f>IF(SUM('B2.1'!Z451:AI451)=10,'Angaben KH-Standort'!$D$26,"")</f>
        <v/>
      </c>
      <c r="C437" t="str">
        <f>IF(SUM('B2.1'!Z451:AI451)=10,'Angaben KH-Standort'!$D$13,"")</f>
        <v/>
      </c>
      <c r="D437" t="str">
        <f>IF(SUM('B2.1'!$Z451:$AI451)=10,'B2.1'!C451,"")</f>
        <v/>
      </c>
      <c r="E437" t="str">
        <f>IF(SUM('B2.1'!$Z451:$AI451)=10,'B2.1'!D451,"")</f>
        <v/>
      </c>
      <c r="F437" t="str">
        <f>IF(SUM('B2.1'!$Z451:$AI451)=10,'B2.1'!E451,"")</f>
        <v/>
      </c>
      <c r="G437" t="str">
        <f>IF(SUM('B2.1'!$Z451:$AI451)=10,'B2.1'!F451,"")</f>
        <v/>
      </c>
      <c r="H437" t="str">
        <f>IF(SUM('B2.1'!$Z451:$AI451)=10,'B2.1'!G451,"")</f>
        <v/>
      </c>
      <c r="I437" t="str">
        <f>IF(SUM('B2.1'!$Z451:$AI451)=10,'B2.1'!H451,"")</f>
        <v/>
      </c>
      <c r="J437" t="str">
        <f>IF(SUM('B2.1'!$Z451:$AI451)=10,'B2.1'!I451,"")</f>
        <v/>
      </c>
      <c r="K437" t="str">
        <f>IF(SUM('B2.1'!$Z451:$AI451)=10,'B2.1'!J451,"")</f>
        <v/>
      </c>
      <c r="L437" t="str">
        <f>IF(SUM('B2.1'!$Z451:$AI451)=10,'B2.1'!K451,"")</f>
        <v/>
      </c>
      <c r="M437" s="131" t="str">
        <f>IF(SUM('B2.1'!$Z451:$AI451)=10,'B2.1'!L451,"")</f>
        <v/>
      </c>
    </row>
    <row r="438" spans="1:13" x14ac:dyDescent="0.25">
      <c r="A438" t="str">
        <f>IF(SUM('B2.1'!Z452:AI452)=10,'Angaben KH-Standort'!$D$27,"")</f>
        <v/>
      </c>
      <c r="B438" t="str">
        <f>IF(SUM('B2.1'!Z452:AI452)=10,'Angaben KH-Standort'!$D$26,"")</f>
        <v/>
      </c>
      <c r="C438" t="str">
        <f>IF(SUM('B2.1'!Z452:AI452)=10,'Angaben KH-Standort'!$D$13,"")</f>
        <v/>
      </c>
      <c r="D438" t="str">
        <f>IF(SUM('B2.1'!$Z452:$AI452)=10,'B2.1'!C452,"")</f>
        <v/>
      </c>
      <c r="E438" t="str">
        <f>IF(SUM('B2.1'!$Z452:$AI452)=10,'B2.1'!D452,"")</f>
        <v/>
      </c>
      <c r="F438" t="str">
        <f>IF(SUM('B2.1'!$Z452:$AI452)=10,'B2.1'!E452,"")</f>
        <v/>
      </c>
      <c r="G438" t="str">
        <f>IF(SUM('B2.1'!$Z452:$AI452)=10,'B2.1'!F452,"")</f>
        <v/>
      </c>
      <c r="H438" t="str">
        <f>IF(SUM('B2.1'!$Z452:$AI452)=10,'B2.1'!G452,"")</f>
        <v/>
      </c>
      <c r="I438" t="str">
        <f>IF(SUM('B2.1'!$Z452:$AI452)=10,'B2.1'!H452,"")</f>
        <v/>
      </c>
      <c r="J438" t="str">
        <f>IF(SUM('B2.1'!$Z452:$AI452)=10,'B2.1'!I452,"")</f>
        <v/>
      </c>
      <c r="K438" t="str">
        <f>IF(SUM('B2.1'!$Z452:$AI452)=10,'B2.1'!J452,"")</f>
        <v/>
      </c>
      <c r="L438" t="str">
        <f>IF(SUM('B2.1'!$Z452:$AI452)=10,'B2.1'!K452,"")</f>
        <v/>
      </c>
      <c r="M438" s="131" t="str">
        <f>IF(SUM('B2.1'!$Z452:$AI452)=10,'B2.1'!L452,"")</f>
        <v/>
      </c>
    </row>
    <row r="439" spans="1:13" x14ac:dyDescent="0.25">
      <c r="A439" t="str">
        <f>IF(SUM('B2.1'!Z453:AI453)=10,'Angaben KH-Standort'!$D$27,"")</f>
        <v/>
      </c>
      <c r="B439" t="str">
        <f>IF(SUM('B2.1'!Z453:AI453)=10,'Angaben KH-Standort'!$D$26,"")</f>
        <v/>
      </c>
      <c r="C439" t="str">
        <f>IF(SUM('B2.1'!Z453:AI453)=10,'Angaben KH-Standort'!$D$13,"")</f>
        <v/>
      </c>
      <c r="D439" t="str">
        <f>IF(SUM('B2.1'!$Z453:$AI453)=10,'B2.1'!C453,"")</f>
        <v/>
      </c>
      <c r="E439" t="str">
        <f>IF(SUM('B2.1'!$Z453:$AI453)=10,'B2.1'!D453,"")</f>
        <v/>
      </c>
      <c r="F439" t="str">
        <f>IF(SUM('B2.1'!$Z453:$AI453)=10,'B2.1'!E453,"")</f>
        <v/>
      </c>
      <c r="G439" t="str">
        <f>IF(SUM('B2.1'!$Z453:$AI453)=10,'B2.1'!F453,"")</f>
        <v/>
      </c>
      <c r="H439" t="str">
        <f>IF(SUM('B2.1'!$Z453:$AI453)=10,'B2.1'!G453,"")</f>
        <v/>
      </c>
      <c r="I439" t="str">
        <f>IF(SUM('B2.1'!$Z453:$AI453)=10,'B2.1'!H453,"")</f>
        <v/>
      </c>
      <c r="J439" t="str">
        <f>IF(SUM('B2.1'!$Z453:$AI453)=10,'B2.1'!I453,"")</f>
        <v/>
      </c>
      <c r="K439" t="str">
        <f>IF(SUM('B2.1'!$Z453:$AI453)=10,'B2.1'!J453,"")</f>
        <v/>
      </c>
      <c r="L439" t="str">
        <f>IF(SUM('B2.1'!$Z453:$AI453)=10,'B2.1'!K453,"")</f>
        <v/>
      </c>
      <c r="M439" s="131" t="str">
        <f>IF(SUM('B2.1'!$Z453:$AI453)=10,'B2.1'!L453,"")</f>
        <v/>
      </c>
    </row>
    <row r="440" spans="1:13" x14ac:dyDescent="0.25">
      <c r="A440" t="str">
        <f>IF(SUM('B2.1'!Z454:AI454)=10,'Angaben KH-Standort'!$D$27,"")</f>
        <v/>
      </c>
      <c r="B440" t="str">
        <f>IF(SUM('B2.1'!Z454:AI454)=10,'Angaben KH-Standort'!$D$26,"")</f>
        <v/>
      </c>
      <c r="C440" t="str">
        <f>IF(SUM('B2.1'!Z454:AI454)=10,'Angaben KH-Standort'!$D$13,"")</f>
        <v/>
      </c>
      <c r="D440" t="str">
        <f>IF(SUM('B2.1'!$Z454:$AI454)=10,'B2.1'!C454,"")</f>
        <v/>
      </c>
      <c r="E440" t="str">
        <f>IF(SUM('B2.1'!$Z454:$AI454)=10,'B2.1'!D454,"")</f>
        <v/>
      </c>
      <c r="F440" t="str">
        <f>IF(SUM('B2.1'!$Z454:$AI454)=10,'B2.1'!E454,"")</f>
        <v/>
      </c>
      <c r="G440" t="str">
        <f>IF(SUM('B2.1'!$Z454:$AI454)=10,'B2.1'!F454,"")</f>
        <v/>
      </c>
      <c r="H440" t="str">
        <f>IF(SUM('B2.1'!$Z454:$AI454)=10,'B2.1'!G454,"")</f>
        <v/>
      </c>
      <c r="I440" t="str">
        <f>IF(SUM('B2.1'!$Z454:$AI454)=10,'B2.1'!H454,"")</f>
        <v/>
      </c>
      <c r="J440" t="str">
        <f>IF(SUM('B2.1'!$Z454:$AI454)=10,'B2.1'!I454,"")</f>
        <v/>
      </c>
      <c r="K440" t="str">
        <f>IF(SUM('B2.1'!$Z454:$AI454)=10,'B2.1'!J454,"")</f>
        <v/>
      </c>
      <c r="L440" t="str">
        <f>IF(SUM('B2.1'!$Z454:$AI454)=10,'B2.1'!K454,"")</f>
        <v/>
      </c>
      <c r="M440" s="131" t="str">
        <f>IF(SUM('B2.1'!$Z454:$AI454)=10,'B2.1'!L454,"")</f>
        <v/>
      </c>
    </row>
    <row r="441" spans="1:13" x14ac:dyDescent="0.25">
      <c r="A441" t="str">
        <f>IF(SUM('B2.1'!Z455:AI455)=10,'Angaben KH-Standort'!$D$27,"")</f>
        <v/>
      </c>
      <c r="B441" t="str">
        <f>IF(SUM('B2.1'!Z455:AI455)=10,'Angaben KH-Standort'!$D$26,"")</f>
        <v/>
      </c>
      <c r="C441" t="str">
        <f>IF(SUM('B2.1'!Z455:AI455)=10,'Angaben KH-Standort'!$D$13,"")</f>
        <v/>
      </c>
      <c r="D441" t="str">
        <f>IF(SUM('B2.1'!$Z455:$AI455)=10,'B2.1'!C455,"")</f>
        <v/>
      </c>
      <c r="E441" t="str">
        <f>IF(SUM('B2.1'!$Z455:$AI455)=10,'B2.1'!D455,"")</f>
        <v/>
      </c>
      <c r="F441" t="str">
        <f>IF(SUM('B2.1'!$Z455:$AI455)=10,'B2.1'!E455,"")</f>
        <v/>
      </c>
      <c r="G441" t="str">
        <f>IF(SUM('B2.1'!$Z455:$AI455)=10,'B2.1'!F455,"")</f>
        <v/>
      </c>
      <c r="H441" t="str">
        <f>IF(SUM('B2.1'!$Z455:$AI455)=10,'B2.1'!G455,"")</f>
        <v/>
      </c>
      <c r="I441" t="str">
        <f>IF(SUM('B2.1'!$Z455:$AI455)=10,'B2.1'!H455,"")</f>
        <v/>
      </c>
      <c r="J441" t="str">
        <f>IF(SUM('B2.1'!$Z455:$AI455)=10,'B2.1'!I455,"")</f>
        <v/>
      </c>
      <c r="K441" t="str">
        <f>IF(SUM('B2.1'!$Z455:$AI455)=10,'B2.1'!J455,"")</f>
        <v/>
      </c>
      <c r="L441" t="str">
        <f>IF(SUM('B2.1'!$Z455:$AI455)=10,'B2.1'!K455,"")</f>
        <v/>
      </c>
      <c r="M441" s="131" t="str">
        <f>IF(SUM('B2.1'!$Z455:$AI455)=10,'B2.1'!L455,"")</f>
        <v/>
      </c>
    </row>
    <row r="442" spans="1:13" x14ac:dyDescent="0.25">
      <c r="A442" t="str">
        <f>IF(SUM('B2.1'!Z456:AI456)=10,'Angaben KH-Standort'!$D$27,"")</f>
        <v/>
      </c>
      <c r="B442" t="str">
        <f>IF(SUM('B2.1'!Z456:AI456)=10,'Angaben KH-Standort'!$D$26,"")</f>
        <v/>
      </c>
      <c r="C442" t="str">
        <f>IF(SUM('B2.1'!Z456:AI456)=10,'Angaben KH-Standort'!$D$13,"")</f>
        <v/>
      </c>
      <c r="D442" t="str">
        <f>IF(SUM('B2.1'!$Z456:$AI456)=10,'B2.1'!C456,"")</f>
        <v/>
      </c>
      <c r="E442" t="str">
        <f>IF(SUM('B2.1'!$Z456:$AI456)=10,'B2.1'!D456,"")</f>
        <v/>
      </c>
      <c r="F442" t="str">
        <f>IF(SUM('B2.1'!$Z456:$AI456)=10,'B2.1'!E456,"")</f>
        <v/>
      </c>
      <c r="G442" t="str">
        <f>IF(SUM('B2.1'!$Z456:$AI456)=10,'B2.1'!F456,"")</f>
        <v/>
      </c>
      <c r="H442" t="str">
        <f>IF(SUM('B2.1'!$Z456:$AI456)=10,'B2.1'!G456,"")</f>
        <v/>
      </c>
      <c r="I442" t="str">
        <f>IF(SUM('B2.1'!$Z456:$AI456)=10,'B2.1'!H456,"")</f>
        <v/>
      </c>
      <c r="J442" t="str">
        <f>IF(SUM('B2.1'!$Z456:$AI456)=10,'B2.1'!I456,"")</f>
        <v/>
      </c>
      <c r="K442" t="str">
        <f>IF(SUM('B2.1'!$Z456:$AI456)=10,'B2.1'!J456,"")</f>
        <v/>
      </c>
      <c r="L442" t="str">
        <f>IF(SUM('B2.1'!$Z456:$AI456)=10,'B2.1'!K456,"")</f>
        <v/>
      </c>
      <c r="M442" s="131" t="str">
        <f>IF(SUM('B2.1'!$Z456:$AI456)=10,'B2.1'!L456,"")</f>
        <v/>
      </c>
    </row>
    <row r="443" spans="1:13" x14ac:dyDescent="0.25">
      <c r="A443" t="str">
        <f>IF(SUM('B2.1'!Z457:AI457)=10,'Angaben KH-Standort'!$D$27,"")</f>
        <v/>
      </c>
      <c r="B443" t="str">
        <f>IF(SUM('B2.1'!Z457:AI457)=10,'Angaben KH-Standort'!$D$26,"")</f>
        <v/>
      </c>
      <c r="C443" t="str">
        <f>IF(SUM('B2.1'!Z457:AI457)=10,'Angaben KH-Standort'!$D$13,"")</f>
        <v/>
      </c>
      <c r="D443" t="str">
        <f>IF(SUM('B2.1'!$Z457:$AI457)=10,'B2.1'!C457,"")</f>
        <v/>
      </c>
      <c r="E443" t="str">
        <f>IF(SUM('B2.1'!$Z457:$AI457)=10,'B2.1'!D457,"")</f>
        <v/>
      </c>
      <c r="F443" t="str">
        <f>IF(SUM('B2.1'!$Z457:$AI457)=10,'B2.1'!E457,"")</f>
        <v/>
      </c>
      <c r="G443" t="str">
        <f>IF(SUM('B2.1'!$Z457:$AI457)=10,'B2.1'!F457,"")</f>
        <v/>
      </c>
      <c r="H443" t="str">
        <f>IF(SUM('B2.1'!$Z457:$AI457)=10,'B2.1'!G457,"")</f>
        <v/>
      </c>
      <c r="I443" t="str">
        <f>IF(SUM('B2.1'!$Z457:$AI457)=10,'B2.1'!H457,"")</f>
        <v/>
      </c>
      <c r="J443" t="str">
        <f>IF(SUM('B2.1'!$Z457:$AI457)=10,'B2.1'!I457,"")</f>
        <v/>
      </c>
      <c r="K443" t="str">
        <f>IF(SUM('B2.1'!$Z457:$AI457)=10,'B2.1'!J457,"")</f>
        <v/>
      </c>
      <c r="L443" t="str">
        <f>IF(SUM('B2.1'!$Z457:$AI457)=10,'B2.1'!K457,"")</f>
        <v/>
      </c>
      <c r="M443" s="131" t="str">
        <f>IF(SUM('B2.1'!$Z457:$AI457)=10,'B2.1'!L457,"")</f>
        <v/>
      </c>
    </row>
    <row r="444" spans="1:13" x14ac:dyDescent="0.25">
      <c r="A444" t="str">
        <f>IF(SUM('B2.1'!Z458:AI458)=10,'Angaben KH-Standort'!$D$27,"")</f>
        <v/>
      </c>
      <c r="B444" t="str">
        <f>IF(SUM('B2.1'!Z458:AI458)=10,'Angaben KH-Standort'!$D$26,"")</f>
        <v/>
      </c>
      <c r="C444" t="str">
        <f>IF(SUM('B2.1'!Z458:AI458)=10,'Angaben KH-Standort'!$D$13,"")</f>
        <v/>
      </c>
      <c r="D444" t="str">
        <f>IF(SUM('B2.1'!$Z458:$AI458)=10,'B2.1'!C458,"")</f>
        <v/>
      </c>
      <c r="E444" t="str">
        <f>IF(SUM('B2.1'!$Z458:$AI458)=10,'B2.1'!D458,"")</f>
        <v/>
      </c>
      <c r="F444" t="str">
        <f>IF(SUM('B2.1'!$Z458:$AI458)=10,'B2.1'!E458,"")</f>
        <v/>
      </c>
      <c r="G444" t="str">
        <f>IF(SUM('B2.1'!$Z458:$AI458)=10,'B2.1'!F458,"")</f>
        <v/>
      </c>
      <c r="H444" t="str">
        <f>IF(SUM('B2.1'!$Z458:$AI458)=10,'B2.1'!G458,"")</f>
        <v/>
      </c>
      <c r="I444" t="str">
        <f>IF(SUM('B2.1'!$Z458:$AI458)=10,'B2.1'!H458,"")</f>
        <v/>
      </c>
      <c r="J444" t="str">
        <f>IF(SUM('B2.1'!$Z458:$AI458)=10,'B2.1'!I458,"")</f>
        <v/>
      </c>
      <c r="K444" t="str">
        <f>IF(SUM('B2.1'!$Z458:$AI458)=10,'B2.1'!J458,"")</f>
        <v/>
      </c>
      <c r="L444" t="str">
        <f>IF(SUM('B2.1'!$Z458:$AI458)=10,'B2.1'!K458,"")</f>
        <v/>
      </c>
      <c r="M444" s="131" t="str">
        <f>IF(SUM('B2.1'!$Z458:$AI458)=10,'B2.1'!L458,"")</f>
        <v/>
      </c>
    </row>
    <row r="445" spans="1:13" x14ac:dyDescent="0.25">
      <c r="A445" t="str">
        <f>IF(SUM('B2.1'!Z459:AI459)=10,'Angaben KH-Standort'!$D$27,"")</f>
        <v/>
      </c>
      <c r="B445" t="str">
        <f>IF(SUM('B2.1'!Z459:AI459)=10,'Angaben KH-Standort'!$D$26,"")</f>
        <v/>
      </c>
      <c r="C445" t="str">
        <f>IF(SUM('B2.1'!Z459:AI459)=10,'Angaben KH-Standort'!$D$13,"")</f>
        <v/>
      </c>
      <c r="D445" t="str">
        <f>IF(SUM('B2.1'!$Z459:$AI459)=10,'B2.1'!C459,"")</f>
        <v/>
      </c>
      <c r="E445" t="str">
        <f>IF(SUM('B2.1'!$Z459:$AI459)=10,'B2.1'!D459,"")</f>
        <v/>
      </c>
      <c r="F445" t="str">
        <f>IF(SUM('B2.1'!$Z459:$AI459)=10,'B2.1'!E459,"")</f>
        <v/>
      </c>
      <c r="G445" t="str">
        <f>IF(SUM('B2.1'!$Z459:$AI459)=10,'B2.1'!F459,"")</f>
        <v/>
      </c>
      <c r="H445" t="str">
        <f>IF(SUM('B2.1'!$Z459:$AI459)=10,'B2.1'!G459,"")</f>
        <v/>
      </c>
      <c r="I445" t="str">
        <f>IF(SUM('B2.1'!$Z459:$AI459)=10,'B2.1'!H459,"")</f>
        <v/>
      </c>
      <c r="J445" t="str">
        <f>IF(SUM('B2.1'!$Z459:$AI459)=10,'B2.1'!I459,"")</f>
        <v/>
      </c>
      <c r="K445" t="str">
        <f>IF(SUM('B2.1'!$Z459:$AI459)=10,'B2.1'!J459,"")</f>
        <v/>
      </c>
      <c r="L445" t="str">
        <f>IF(SUM('B2.1'!$Z459:$AI459)=10,'B2.1'!K459,"")</f>
        <v/>
      </c>
      <c r="M445" s="131" t="str">
        <f>IF(SUM('B2.1'!$Z459:$AI459)=10,'B2.1'!L459,"")</f>
        <v/>
      </c>
    </row>
    <row r="446" spans="1:13" x14ac:dyDescent="0.25">
      <c r="A446" t="str">
        <f>IF(SUM('B2.1'!Z460:AI460)=10,'Angaben KH-Standort'!$D$27,"")</f>
        <v/>
      </c>
      <c r="B446" t="str">
        <f>IF(SUM('B2.1'!Z460:AI460)=10,'Angaben KH-Standort'!$D$26,"")</f>
        <v/>
      </c>
      <c r="C446" t="str">
        <f>IF(SUM('B2.1'!Z460:AI460)=10,'Angaben KH-Standort'!$D$13,"")</f>
        <v/>
      </c>
      <c r="D446" t="str">
        <f>IF(SUM('B2.1'!$Z460:$AI460)=10,'B2.1'!C460,"")</f>
        <v/>
      </c>
      <c r="E446" t="str">
        <f>IF(SUM('B2.1'!$Z460:$AI460)=10,'B2.1'!D460,"")</f>
        <v/>
      </c>
      <c r="F446" t="str">
        <f>IF(SUM('B2.1'!$Z460:$AI460)=10,'B2.1'!E460,"")</f>
        <v/>
      </c>
      <c r="G446" t="str">
        <f>IF(SUM('B2.1'!$Z460:$AI460)=10,'B2.1'!F460,"")</f>
        <v/>
      </c>
      <c r="H446" t="str">
        <f>IF(SUM('B2.1'!$Z460:$AI460)=10,'B2.1'!G460,"")</f>
        <v/>
      </c>
      <c r="I446" t="str">
        <f>IF(SUM('B2.1'!$Z460:$AI460)=10,'B2.1'!H460,"")</f>
        <v/>
      </c>
      <c r="J446" t="str">
        <f>IF(SUM('B2.1'!$Z460:$AI460)=10,'B2.1'!I460,"")</f>
        <v/>
      </c>
      <c r="K446" t="str">
        <f>IF(SUM('B2.1'!$Z460:$AI460)=10,'B2.1'!J460,"")</f>
        <v/>
      </c>
      <c r="L446" t="str">
        <f>IF(SUM('B2.1'!$Z460:$AI460)=10,'B2.1'!K460,"")</f>
        <v/>
      </c>
      <c r="M446" s="131" t="str">
        <f>IF(SUM('B2.1'!$Z460:$AI460)=10,'B2.1'!L460,"")</f>
        <v/>
      </c>
    </row>
    <row r="447" spans="1:13" x14ac:dyDescent="0.25">
      <c r="A447" t="str">
        <f>IF(SUM('B2.1'!Z461:AI461)=10,'Angaben KH-Standort'!$D$27,"")</f>
        <v/>
      </c>
      <c r="B447" t="str">
        <f>IF(SUM('B2.1'!Z461:AI461)=10,'Angaben KH-Standort'!$D$26,"")</f>
        <v/>
      </c>
      <c r="C447" t="str">
        <f>IF(SUM('B2.1'!Z461:AI461)=10,'Angaben KH-Standort'!$D$13,"")</f>
        <v/>
      </c>
      <c r="D447" t="str">
        <f>IF(SUM('B2.1'!$Z461:$AI461)=10,'B2.1'!C461,"")</f>
        <v/>
      </c>
      <c r="E447" t="str">
        <f>IF(SUM('B2.1'!$Z461:$AI461)=10,'B2.1'!D461,"")</f>
        <v/>
      </c>
      <c r="F447" t="str">
        <f>IF(SUM('B2.1'!$Z461:$AI461)=10,'B2.1'!E461,"")</f>
        <v/>
      </c>
      <c r="G447" t="str">
        <f>IF(SUM('B2.1'!$Z461:$AI461)=10,'B2.1'!F461,"")</f>
        <v/>
      </c>
      <c r="H447" t="str">
        <f>IF(SUM('B2.1'!$Z461:$AI461)=10,'B2.1'!G461,"")</f>
        <v/>
      </c>
      <c r="I447" t="str">
        <f>IF(SUM('B2.1'!$Z461:$AI461)=10,'B2.1'!H461,"")</f>
        <v/>
      </c>
      <c r="J447" t="str">
        <f>IF(SUM('B2.1'!$Z461:$AI461)=10,'B2.1'!I461,"")</f>
        <v/>
      </c>
      <c r="K447" t="str">
        <f>IF(SUM('B2.1'!$Z461:$AI461)=10,'B2.1'!J461,"")</f>
        <v/>
      </c>
      <c r="L447" t="str">
        <f>IF(SUM('B2.1'!$Z461:$AI461)=10,'B2.1'!K461,"")</f>
        <v/>
      </c>
      <c r="M447" s="131" t="str">
        <f>IF(SUM('B2.1'!$Z461:$AI461)=10,'B2.1'!L461,"")</f>
        <v/>
      </c>
    </row>
    <row r="448" spans="1:13" x14ac:dyDescent="0.25">
      <c r="A448" t="str">
        <f>IF(SUM('B2.1'!Z462:AI462)=10,'Angaben KH-Standort'!$D$27,"")</f>
        <v/>
      </c>
      <c r="B448" t="str">
        <f>IF(SUM('B2.1'!Z462:AI462)=10,'Angaben KH-Standort'!$D$26,"")</f>
        <v/>
      </c>
      <c r="C448" t="str">
        <f>IF(SUM('B2.1'!Z462:AI462)=10,'Angaben KH-Standort'!$D$13,"")</f>
        <v/>
      </c>
      <c r="D448" t="str">
        <f>IF(SUM('B2.1'!$Z462:$AI462)=10,'B2.1'!C462,"")</f>
        <v/>
      </c>
      <c r="E448" t="str">
        <f>IF(SUM('B2.1'!$Z462:$AI462)=10,'B2.1'!D462,"")</f>
        <v/>
      </c>
      <c r="F448" t="str">
        <f>IF(SUM('B2.1'!$Z462:$AI462)=10,'B2.1'!E462,"")</f>
        <v/>
      </c>
      <c r="G448" t="str">
        <f>IF(SUM('B2.1'!$Z462:$AI462)=10,'B2.1'!F462,"")</f>
        <v/>
      </c>
      <c r="H448" t="str">
        <f>IF(SUM('B2.1'!$Z462:$AI462)=10,'B2.1'!G462,"")</f>
        <v/>
      </c>
      <c r="I448" t="str">
        <f>IF(SUM('B2.1'!$Z462:$AI462)=10,'B2.1'!H462,"")</f>
        <v/>
      </c>
      <c r="J448" t="str">
        <f>IF(SUM('B2.1'!$Z462:$AI462)=10,'B2.1'!I462,"")</f>
        <v/>
      </c>
      <c r="K448" t="str">
        <f>IF(SUM('B2.1'!$Z462:$AI462)=10,'B2.1'!J462,"")</f>
        <v/>
      </c>
      <c r="L448" t="str">
        <f>IF(SUM('B2.1'!$Z462:$AI462)=10,'B2.1'!K462,"")</f>
        <v/>
      </c>
      <c r="M448" s="131" t="str">
        <f>IF(SUM('B2.1'!$Z462:$AI462)=10,'B2.1'!L462,"")</f>
        <v/>
      </c>
    </row>
    <row r="449" spans="1:13" x14ac:dyDescent="0.25">
      <c r="A449" t="str">
        <f>IF(SUM('B2.1'!Z463:AI463)=10,'Angaben KH-Standort'!$D$27,"")</f>
        <v/>
      </c>
      <c r="B449" t="str">
        <f>IF(SUM('B2.1'!Z463:AI463)=10,'Angaben KH-Standort'!$D$26,"")</f>
        <v/>
      </c>
      <c r="C449" t="str">
        <f>IF(SUM('B2.1'!Z463:AI463)=10,'Angaben KH-Standort'!$D$13,"")</f>
        <v/>
      </c>
      <c r="D449" t="str">
        <f>IF(SUM('B2.1'!$Z463:$AI463)=10,'B2.1'!C463,"")</f>
        <v/>
      </c>
      <c r="E449" t="str">
        <f>IF(SUM('B2.1'!$Z463:$AI463)=10,'B2.1'!D463,"")</f>
        <v/>
      </c>
      <c r="F449" t="str">
        <f>IF(SUM('B2.1'!$Z463:$AI463)=10,'B2.1'!E463,"")</f>
        <v/>
      </c>
      <c r="G449" t="str">
        <f>IF(SUM('B2.1'!$Z463:$AI463)=10,'B2.1'!F463,"")</f>
        <v/>
      </c>
      <c r="H449" t="str">
        <f>IF(SUM('B2.1'!$Z463:$AI463)=10,'B2.1'!G463,"")</f>
        <v/>
      </c>
      <c r="I449" t="str">
        <f>IF(SUM('B2.1'!$Z463:$AI463)=10,'B2.1'!H463,"")</f>
        <v/>
      </c>
      <c r="J449" t="str">
        <f>IF(SUM('B2.1'!$Z463:$AI463)=10,'B2.1'!I463,"")</f>
        <v/>
      </c>
      <c r="K449" t="str">
        <f>IF(SUM('B2.1'!$Z463:$AI463)=10,'B2.1'!J463,"")</f>
        <v/>
      </c>
      <c r="L449" t="str">
        <f>IF(SUM('B2.1'!$Z463:$AI463)=10,'B2.1'!K463,"")</f>
        <v/>
      </c>
      <c r="M449" s="131" t="str">
        <f>IF(SUM('B2.1'!$Z463:$AI463)=10,'B2.1'!L463,"")</f>
        <v/>
      </c>
    </row>
    <row r="450" spans="1:13" x14ac:dyDescent="0.25">
      <c r="A450" t="str">
        <f>IF(SUM('B2.1'!Z464:AI464)=10,'Angaben KH-Standort'!$D$27,"")</f>
        <v/>
      </c>
      <c r="B450" t="str">
        <f>IF(SUM('B2.1'!Z464:AI464)=10,'Angaben KH-Standort'!$D$26,"")</f>
        <v/>
      </c>
      <c r="C450" t="str">
        <f>IF(SUM('B2.1'!Z464:AI464)=10,'Angaben KH-Standort'!$D$13,"")</f>
        <v/>
      </c>
      <c r="D450" t="str">
        <f>IF(SUM('B2.1'!$Z464:$AI464)=10,'B2.1'!C464,"")</f>
        <v/>
      </c>
      <c r="E450" t="str">
        <f>IF(SUM('B2.1'!$Z464:$AI464)=10,'B2.1'!D464,"")</f>
        <v/>
      </c>
      <c r="F450" t="str">
        <f>IF(SUM('B2.1'!$Z464:$AI464)=10,'B2.1'!E464,"")</f>
        <v/>
      </c>
      <c r="G450" t="str">
        <f>IF(SUM('B2.1'!$Z464:$AI464)=10,'B2.1'!F464,"")</f>
        <v/>
      </c>
      <c r="H450" t="str">
        <f>IF(SUM('B2.1'!$Z464:$AI464)=10,'B2.1'!G464,"")</f>
        <v/>
      </c>
      <c r="I450" t="str">
        <f>IF(SUM('B2.1'!$Z464:$AI464)=10,'B2.1'!H464,"")</f>
        <v/>
      </c>
      <c r="J450" t="str">
        <f>IF(SUM('B2.1'!$Z464:$AI464)=10,'B2.1'!I464,"")</f>
        <v/>
      </c>
      <c r="K450" t="str">
        <f>IF(SUM('B2.1'!$Z464:$AI464)=10,'B2.1'!J464,"")</f>
        <v/>
      </c>
      <c r="L450" t="str">
        <f>IF(SUM('B2.1'!$Z464:$AI464)=10,'B2.1'!K464,"")</f>
        <v/>
      </c>
      <c r="M450" s="131" t="str">
        <f>IF(SUM('B2.1'!$Z464:$AI464)=10,'B2.1'!L464,"")</f>
        <v/>
      </c>
    </row>
    <row r="451" spans="1:13" x14ac:dyDescent="0.25">
      <c r="A451" t="str">
        <f>IF(SUM('B2.1'!Z465:AI465)=10,'Angaben KH-Standort'!$D$27,"")</f>
        <v/>
      </c>
      <c r="B451" t="str">
        <f>IF(SUM('B2.1'!Z465:AI465)=10,'Angaben KH-Standort'!$D$26,"")</f>
        <v/>
      </c>
      <c r="C451" t="str">
        <f>IF(SUM('B2.1'!Z465:AI465)=10,'Angaben KH-Standort'!$D$13,"")</f>
        <v/>
      </c>
      <c r="D451" t="str">
        <f>IF(SUM('B2.1'!$Z465:$AI465)=10,'B2.1'!C465,"")</f>
        <v/>
      </c>
      <c r="E451" t="str">
        <f>IF(SUM('B2.1'!$Z465:$AI465)=10,'B2.1'!D465,"")</f>
        <v/>
      </c>
      <c r="F451" t="str">
        <f>IF(SUM('B2.1'!$Z465:$AI465)=10,'B2.1'!E465,"")</f>
        <v/>
      </c>
      <c r="G451" t="str">
        <f>IF(SUM('B2.1'!$Z465:$AI465)=10,'B2.1'!F465,"")</f>
        <v/>
      </c>
      <c r="H451" t="str">
        <f>IF(SUM('B2.1'!$Z465:$AI465)=10,'B2.1'!G465,"")</f>
        <v/>
      </c>
      <c r="I451" t="str">
        <f>IF(SUM('B2.1'!$Z465:$AI465)=10,'B2.1'!H465,"")</f>
        <v/>
      </c>
      <c r="J451" t="str">
        <f>IF(SUM('B2.1'!$Z465:$AI465)=10,'B2.1'!I465,"")</f>
        <v/>
      </c>
      <c r="K451" t="str">
        <f>IF(SUM('B2.1'!$Z465:$AI465)=10,'B2.1'!J465,"")</f>
        <v/>
      </c>
      <c r="L451" t="str">
        <f>IF(SUM('B2.1'!$Z465:$AI465)=10,'B2.1'!K465,"")</f>
        <v/>
      </c>
      <c r="M451" s="131" t="str">
        <f>IF(SUM('B2.1'!$Z465:$AI465)=10,'B2.1'!L465,"")</f>
        <v/>
      </c>
    </row>
    <row r="452" spans="1:13" x14ac:dyDescent="0.25">
      <c r="A452" t="str">
        <f>IF(SUM('B2.1'!Z466:AI466)=10,'Angaben KH-Standort'!$D$27,"")</f>
        <v/>
      </c>
      <c r="B452" t="str">
        <f>IF(SUM('B2.1'!Z466:AI466)=10,'Angaben KH-Standort'!$D$26,"")</f>
        <v/>
      </c>
      <c r="C452" t="str">
        <f>IF(SUM('B2.1'!Z466:AI466)=10,'Angaben KH-Standort'!$D$13,"")</f>
        <v/>
      </c>
      <c r="D452" t="str">
        <f>IF(SUM('B2.1'!$Z466:$AI466)=10,'B2.1'!C466,"")</f>
        <v/>
      </c>
      <c r="E452" t="str">
        <f>IF(SUM('B2.1'!$Z466:$AI466)=10,'B2.1'!D466,"")</f>
        <v/>
      </c>
      <c r="F452" t="str">
        <f>IF(SUM('B2.1'!$Z466:$AI466)=10,'B2.1'!E466,"")</f>
        <v/>
      </c>
      <c r="G452" t="str">
        <f>IF(SUM('B2.1'!$Z466:$AI466)=10,'B2.1'!F466,"")</f>
        <v/>
      </c>
      <c r="H452" t="str">
        <f>IF(SUM('B2.1'!$Z466:$AI466)=10,'B2.1'!G466,"")</f>
        <v/>
      </c>
      <c r="I452" t="str">
        <f>IF(SUM('B2.1'!$Z466:$AI466)=10,'B2.1'!H466,"")</f>
        <v/>
      </c>
      <c r="J452" t="str">
        <f>IF(SUM('B2.1'!$Z466:$AI466)=10,'B2.1'!I466,"")</f>
        <v/>
      </c>
      <c r="K452" t="str">
        <f>IF(SUM('B2.1'!$Z466:$AI466)=10,'B2.1'!J466,"")</f>
        <v/>
      </c>
      <c r="L452" t="str">
        <f>IF(SUM('B2.1'!$Z466:$AI466)=10,'B2.1'!K466,"")</f>
        <v/>
      </c>
      <c r="M452" s="131" t="str">
        <f>IF(SUM('B2.1'!$Z466:$AI466)=10,'B2.1'!L466,"")</f>
        <v/>
      </c>
    </row>
    <row r="453" spans="1:13" x14ac:dyDescent="0.25">
      <c r="A453" t="str">
        <f>IF(SUM('B2.1'!Z467:AI467)=10,'Angaben KH-Standort'!$D$27,"")</f>
        <v/>
      </c>
      <c r="B453" t="str">
        <f>IF(SUM('B2.1'!Z467:AI467)=10,'Angaben KH-Standort'!$D$26,"")</f>
        <v/>
      </c>
      <c r="C453" t="str">
        <f>IF(SUM('B2.1'!Z467:AI467)=10,'Angaben KH-Standort'!$D$13,"")</f>
        <v/>
      </c>
      <c r="D453" t="str">
        <f>IF(SUM('B2.1'!$Z467:$AI467)=10,'B2.1'!C467,"")</f>
        <v/>
      </c>
      <c r="E453" t="str">
        <f>IF(SUM('B2.1'!$Z467:$AI467)=10,'B2.1'!D467,"")</f>
        <v/>
      </c>
      <c r="F453" t="str">
        <f>IF(SUM('B2.1'!$Z467:$AI467)=10,'B2.1'!E467,"")</f>
        <v/>
      </c>
      <c r="G453" t="str">
        <f>IF(SUM('B2.1'!$Z467:$AI467)=10,'B2.1'!F467,"")</f>
        <v/>
      </c>
      <c r="H453" t="str">
        <f>IF(SUM('B2.1'!$Z467:$AI467)=10,'B2.1'!G467,"")</f>
        <v/>
      </c>
      <c r="I453" t="str">
        <f>IF(SUM('B2.1'!$Z467:$AI467)=10,'B2.1'!H467,"")</f>
        <v/>
      </c>
      <c r="J453" t="str">
        <f>IF(SUM('B2.1'!$Z467:$AI467)=10,'B2.1'!I467,"")</f>
        <v/>
      </c>
      <c r="K453" t="str">
        <f>IF(SUM('B2.1'!$Z467:$AI467)=10,'B2.1'!J467,"")</f>
        <v/>
      </c>
      <c r="L453" t="str">
        <f>IF(SUM('B2.1'!$Z467:$AI467)=10,'B2.1'!K467,"")</f>
        <v/>
      </c>
      <c r="M453" s="131" t="str">
        <f>IF(SUM('B2.1'!$Z467:$AI467)=10,'B2.1'!L467,"")</f>
        <v/>
      </c>
    </row>
    <row r="454" spans="1:13" x14ac:dyDescent="0.25">
      <c r="A454" t="str">
        <f>IF(SUM('B2.1'!Z468:AI468)=10,'Angaben KH-Standort'!$D$27,"")</f>
        <v/>
      </c>
      <c r="B454" t="str">
        <f>IF(SUM('B2.1'!Z468:AI468)=10,'Angaben KH-Standort'!$D$26,"")</f>
        <v/>
      </c>
      <c r="C454" t="str">
        <f>IF(SUM('B2.1'!Z468:AI468)=10,'Angaben KH-Standort'!$D$13,"")</f>
        <v/>
      </c>
      <c r="D454" t="str">
        <f>IF(SUM('B2.1'!$Z468:$AI468)=10,'B2.1'!C468,"")</f>
        <v/>
      </c>
      <c r="E454" t="str">
        <f>IF(SUM('B2.1'!$Z468:$AI468)=10,'B2.1'!D468,"")</f>
        <v/>
      </c>
      <c r="F454" t="str">
        <f>IF(SUM('B2.1'!$Z468:$AI468)=10,'B2.1'!E468,"")</f>
        <v/>
      </c>
      <c r="G454" t="str">
        <f>IF(SUM('B2.1'!$Z468:$AI468)=10,'B2.1'!F468,"")</f>
        <v/>
      </c>
      <c r="H454" t="str">
        <f>IF(SUM('B2.1'!$Z468:$AI468)=10,'B2.1'!G468,"")</f>
        <v/>
      </c>
      <c r="I454" t="str">
        <f>IF(SUM('B2.1'!$Z468:$AI468)=10,'B2.1'!H468,"")</f>
        <v/>
      </c>
      <c r="J454" t="str">
        <f>IF(SUM('B2.1'!$Z468:$AI468)=10,'B2.1'!I468,"")</f>
        <v/>
      </c>
      <c r="K454" t="str">
        <f>IF(SUM('B2.1'!$Z468:$AI468)=10,'B2.1'!J468,"")</f>
        <v/>
      </c>
      <c r="L454" t="str">
        <f>IF(SUM('B2.1'!$Z468:$AI468)=10,'B2.1'!K468,"")</f>
        <v/>
      </c>
      <c r="M454" s="131" t="str">
        <f>IF(SUM('B2.1'!$Z468:$AI468)=10,'B2.1'!L468,"")</f>
        <v/>
      </c>
    </row>
    <row r="455" spans="1:13" x14ac:dyDescent="0.25">
      <c r="A455" t="str">
        <f>IF(SUM('B2.1'!Z469:AI469)=10,'Angaben KH-Standort'!$D$27,"")</f>
        <v/>
      </c>
      <c r="B455" t="str">
        <f>IF(SUM('B2.1'!Z469:AI469)=10,'Angaben KH-Standort'!$D$26,"")</f>
        <v/>
      </c>
      <c r="C455" t="str">
        <f>IF(SUM('B2.1'!Z469:AI469)=10,'Angaben KH-Standort'!$D$13,"")</f>
        <v/>
      </c>
      <c r="D455" t="str">
        <f>IF(SUM('B2.1'!$Z469:$AI469)=10,'B2.1'!C469,"")</f>
        <v/>
      </c>
      <c r="E455" t="str">
        <f>IF(SUM('B2.1'!$Z469:$AI469)=10,'B2.1'!D469,"")</f>
        <v/>
      </c>
      <c r="F455" t="str">
        <f>IF(SUM('B2.1'!$Z469:$AI469)=10,'B2.1'!E469,"")</f>
        <v/>
      </c>
      <c r="G455" t="str">
        <f>IF(SUM('B2.1'!$Z469:$AI469)=10,'B2.1'!F469,"")</f>
        <v/>
      </c>
      <c r="H455" t="str">
        <f>IF(SUM('B2.1'!$Z469:$AI469)=10,'B2.1'!G469,"")</f>
        <v/>
      </c>
      <c r="I455" t="str">
        <f>IF(SUM('B2.1'!$Z469:$AI469)=10,'B2.1'!H469,"")</f>
        <v/>
      </c>
      <c r="J455" t="str">
        <f>IF(SUM('B2.1'!$Z469:$AI469)=10,'B2.1'!I469,"")</f>
        <v/>
      </c>
      <c r="K455" t="str">
        <f>IF(SUM('B2.1'!$Z469:$AI469)=10,'B2.1'!J469,"")</f>
        <v/>
      </c>
      <c r="L455" t="str">
        <f>IF(SUM('B2.1'!$Z469:$AI469)=10,'B2.1'!K469,"")</f>
        <v/>
      </c>
      <c r="M455" s="131" t="str">
        <f>IF(SUM('B2.1'!$Z469:$AI469)=10,'B2.1'!L469,"")</f>
        <v/>
      </c>
    </row>
    <row r="456" spans="1:13" x14ac:dyDescent="0.25">
      <c r="A456" t="str">
        <f>IF(SUM('B2.1'!Z470:AI470)=10,'Angaben KH-Standort'!$D$27,"")</f>
        <v/>
      </c>
      <c r="B456" t="str">
        <f>IF(SUM('B2.1'!Z470:AI470)=10,'Angaben KH-Standort'!$D$26,"")</f>
        <v/>
      </c>
      <c r="C456" t="str">
        <f>IF(SUM('B2.1'!Z470:AI470)=10,'Angaben KH-Standort'!$D$13,"")</f>
        <v/>
      </c>
      <c r="D456" t="str">
        <f>IF(SUM('B2.1'!$Z470:$AI470)=10,'B2.1'!C470,"")</f>
        <v/>
      </c>
      <c r="E456" t="str">
        <f>IF(SUM('B2.1'!$Z470:$AI470)=10,'B2.1'!D470,"")</f>
        <v/>
      </c>
      <c r="F456" t="str">
        <f>IF(SUM('B2.1'!$Z470:$AI470)=10,'B2.1'!E470,"")</f>
        <v/>
      </c>
      <c r="G456" t="str">
        <f>IF(SUM('B2.1'!$Z470:$AI470)=10,'B2.1'!F470,"")</f>
        <v/>
      </c>
      <c r="H456" t="str">
        <f>IF(SUM('B2.1'!$Z470:$AI470)=10,'B2.1'!G470,"")</f>
        <v/>
      </c>
      <c r="I456" t="str">
        <f>IF(SUM('B2.1'!$Z470:$AI470)=10,'B2.1'!H470,"")</f>
        <v/>
      </c>
      <c r="J456" t="str">
        <f>IF(SUM('B2.1'!$Z470:$AI470)=10,'B2.1'!I470,"")</f>
        <v/>
      </c>
      <c r="K456" t="str">
        <f>IF(SUM('B2.1'!$Z470:$AI470)=10,'B2.1'!J470,"")</f>
        <v/>
      </c>
      <c r="L456" t="str">
        <f>IF(SUM('B2.1'!$Z470:$AI470)=10,'B2.1'!K470,"")</f>
        <v/>
      </c>
      <c r="M456" s="131" t="str">
        <f>IF(SUM('B2.1'!$Z470:$AI470)=10,'B2.1'!L470,"")</f>
        <v/>
      </c>
    </row>
    <row r="457" spans="1:13" x14ac:dyDescent="0.25">
      <c r="A457" t="str">
        <f>IF(SUM('B2.1'!Z471:AI471)=10,'Angaben KH-Standort'!$D$27,"")</f>
        <v/>
      </c>
      <c r="B457" t="str">
        <f>IF(SUM('B2.1'!Z471:AI471)=10,'Angaben KH-Standort'!$D$26,"")</f>
        <v/>
      </c>
      <c r="C457" t="str">
        <f>IF(SUM('B2.1'!Z471:AI471)=10,'Angaben KH-Standort'!$D$13,"")</f>
        <v/>
      </c>
      <c r="D457" t="str">
        <f>IF(SUM('B2.1'!$Z471:$AI471)=10,'B2.1'!C471,"")</f>
        <v/>
      </c>
      <c r="E457" t="str">
        <f>IF(SUM('B2.1'!$Z471:$AI471)=10,'B2.1'!D471,"")</f>
        <v/>
      </c>
      <c r="F457" t="str">
        <f>IF(SUM('B2.1'!$Z471:$AI471)=10,'B2.1'!E471,"")</f>
        <v/>
      </c>
      <c r="G457" t="str">
        <f>IF(SUM('B2.1'!$Z471:$AI471)=10,'B2.1'!F471,"")</f>
        <v/>
      </c>
      <c r="H457" t="str">
        <f>IF(SUM('B2.1'!$Z471:$AI471)=10,'B2.1'!G471,"")</f>
        <v/>
      </c>
      <c r="I457" t="str">
        <f>IF(SUM('B2.1'!$Z471:$AI471)=10,'B2.1'!H471,"")</f>
        <v/>
      </c>
      <c r="J457" t="str">
        <f>IF(SUM('B2.1'!$Z471:$AI471)=10,'B2.1'!I471,"")</f>
        <v/>
      </c>
      <c r="K457" t="str">
        <f>IF(SUM('B2.1'!$Z471:$AI471)=10,'B2.1'!J471,"")</f>
        <v/>
      </c>
      <c r="L457" t="str">
        <f>IF(SUM('B2.1'!$Z471:$AI471)=10,'B2.1'!K471,"")</f>
        <v/>
      </c>
      <c r="M457" s="131" t="str">
        <f>IF(SUM('B2.1'!$Z471:$AI471)=10,'B2.1'!L471,"")</f>
        <v/>
      </c>
    </row>
    <row r="458" spans="1:13" x14ac:dyDescent="0.25">
      <c r="A458" t="str">
        <f>IF(SUM('B2.1'!Z472:AI472)=10,'Angaben KH-Standort'!$D$27,"")</f>
        <v/>
      </c>
      <c r="B458" t="str">
        <f>IF(SUM('B2.1'!Z472:AI472)=10,'Angaben KH-Standort'!$D$26,"")</f>
        <v/>
      </c>
      <c r="C458" t="str">
        <f>IF(SUM('B2.1'!Z472:AI472)=10,'Angaben KH-Standort'!$D$13,"")</f>
        <v/>
      </c>
      <c r="D458" t="str">
        <f>IF(SUM('B2.1'!$Z472:$AI472)=10,'B2.1'!C472,"")</f>
        <v/>
      </c>
      <c r="E458" t="str">
        <f>IF(SUM('B2.1'!$Z472:$AI472)=10,'B2.1'!D472,"")</f>
        <v/>
      </c>
      <c r="F458" t="str">
        <f>IF(SUM('B2.1'!$Z472:$AI472)=10,'B2.1'!E472,"")</f>
        <v/>
      </c>
      <c r="G458" t="str">
        <f>IF(SUM('B2.1'!$Z472:$AI472)=10,'B2.1'!F472,"")</f>
        <v/>
      </c>
      <c r="H458" t="str">
        <f>IF(SUM('B2.1'!$Z472:$AI472)=10,'B2.1'!G472,"")</f>
        <v/>
      </c>
      <c r="I458" t="str">
        <f>IF(SUM('B2.1'!$Z472:$AI472)=10,'B2.1'!H472,"")</f>
        <v/>
      </c>
      <c r="J458" t="str">
        <f>IF(SUM('B2.1'!$Z472:$AI472)=10,'B2.1'!I472,"")</f>
        <v/>
      </c>
      <c r="K458" t="str">
        <f>IF(SUM('B2.1'!$Z472:$AI472)=10,'B2.1'!J472,"")</f>
        <v/>
      </c>
      <c r="L458" t="str">
        <f>IF(SUM('B2.1'!$Z472:$AI472)=10,'B2.1'!K472,"")</f>
        <v/>
      </c>
      <c r="M458" s="131" t="str">
        <f>IF(SUM('B2.1'!$Z472:$AI472)=10,'B2.1'!L472,"")</f>
        <v/>
      </c>
    </row>
    <row r="459" spans="1:13" x14ac:dyDescent="0.25">
      <c r="A459" t="str">
        <f>IF(SUM('B2.1'!Z473:AI473)=10,'Angaben KH-Standort'!$D$27,"")</f>
        <v/>
      </c>
      <c r="B459" t="str">
        <f>IF(SUM('B2.1'!Z473:AI473)=10,'Angaben KH-Standort'!$D$26,"")</f>
        <v/>
      </c>
      <c r="C459" t="str">
        <f>IF(SUM('B2.1'!Z473:AI473)=10,'Angaben KH-Standort'!$D$13,"")</f>
        <v/>
      </c>
      <c r="D459" t="str">
        <f>IF(SUM('B2.1'!$Z473:$AI473)=10,'B2.1'!C473,"")</f>
        <v/>
      </c>
      <c r="E459" t="str">
        <f>IF(SUM('B2.1'!$Z473:$AI473)=10,'B2.1'!D473,"")</f>
        <v/>
      </c>
      <c r="F459" t="str">
        <f>IF(SUM('B2.1'!$Z473:$AI473)=10,'B2.1'!E473,"")</f>
        <v/>
      </c>
      <c r="G459" t="str">
        <f>IF(SUM('B2.1'!$Z473:$AI473)=10,'B2.1'!F473,"")</f>
        <v/>
      </c>
      <c r="H459" t="str">
        <f>IF(SUM('B2.1'!$Z473:$AI473)=10,'B2.1'!G473,"")</f>
        <v/>
      </c>
      <c r="I459" t="str">
        <f>IF(SUM('B2.1'!$Z473:$AI473)=10,'B2.1'!H473,"")</f>
        <v/>
      </c>
      <c r="J459" t="str">
        <f>IF(SUM('B2.1'!$Z473:$AI473)=10,'B2.1'!I473,"")</f>
        <v/>
      </c>
      <c r="K459" t="str">
        <f>IF(SUM('B2.1'!$Z473:$AI473)=10,'B2.1'!J473,"")</f>
        <v/>
      </c>
      <c r="L459" t="str">
        <f>IF(SUM('B2.1'!$Z473:$AI473)=10,'B2.1'!K473,"")</f>
        <v/>
      </c>
      <c r="M459" s="131" t="str">
        <f>IF(SUM('B2.1'!$Z473:$AI473)=10,'B2.1'!L473,"")</f>
        <v/>
      </c>
    </row>
    <row r="460" spans="1:13" x14ac:dyDescent="0.25">
      <c r="A460" t="str">
        <f>IF(SUM('B2.1'!Z474:AI474)=10,'Angaben KH-Standort'!$D$27,"")</f>
        <v/>
      </c>
      <c r="B460" t="str">
        <f>IF(SUM('B2.1'!Z474:AI474)=10,'Angaben KH-Standort'!$D$26,"")</f>
        <v/>
      </c>
      <c r="C460" t="str">
        <f>IF(SUM('B2.1'!Z474:AI474)=10,'Angaben KH-Standort'!$D$13,"")</f>
        <v/>
      </c>
      <c r="D460" t="str">
        <f>IF(SUM('B2.1'!$Z474:$AI474)=10,'B2.1'!C474,"")</f>
        <v/>
      </c>
      <c r="E460" t="str">
        <f>IF(SUM('B2.1'!$Z474:$AI474)=10,'B2.1'!D474,"")</f>
        <v/>
      </c>
      <c r="F460" t="str">
        <f>IF(SUM('B2.1'!$Z474:$AI474)=10,'B2.1'!E474,"")</f>
        <v/>
      </c>
      <c r="G460" t="str">
        <f>IF(SUM('B2.1'!$Z474:$AI474)=10,'B2.1'!F474,"")</f>
        <v/>
      </c>
      <c r="H460" t="str">
        <f>IF(SUM('B2.1'!$Z474:$AI474)=10,'B2.1'!G474,"")</f>
        <v/>
      </c>
      <c r="I460" t="str">
        <f>IF(SUM('B2.1'!$Z474:$AI474)=10,'B2.1'!H474,"")</f>
        <v/>
      </c>
      <c r="J460" t="str">
        <f>IF(SUM('B2.1'!$Z474:$AI474)=10,'B2.1'!I474,"")</f>
        <v/>
      </c>
      <c r="K460" t="str">
        <f>IF(SUM('B2.1'!$Z474:$AI474)=10,'B2.1'!J474,"")</f>
        <v/>
      </c>
      <c r="L460" t="str">
        <f>IF(SUM('B2.1'!$Z474:$AI474)=10,'B2.1'!K474,"")</f>
        <v/>
      </c>
      <c r="M460" s="131" t="str">
        <f>IF(SUM('B2.1'!$Z474:$AI474)=10,'B2.1'!L474,"")</f>
        <v/>
      </c>
    </row>
    <row r="461" spans="1:13" x14ac:dyDescent="0.25">
      <c r="A461" t="str">
        <f>IF(SUM('B2.1'!Z475:AI475)=10,'Angaben KH-Standort'!$D$27,"")</f>
        <v/>
      </c>
      <c r="B461" t="str">
        <f>IF(SUM('B2.1'!Z475:AI475)=10,'Angaben KH-Standort'!$D$26,"")</f>
        <v/>
      </c>
      <c r="C461" t="str">
        <f>IF(SUM('B2.1'!Z475:AI475)=10,'Angaben KH-Standort'!$D$13,"")</f>
        <v/>
      </c>
      <c r="D461" t="str">
        <f>IF(SUM('B2.1'!$Z475:$AI475)=10,'B2.1'!C475,"")</f>
        <v/>
      </c>
      <c r="E461" t="str">
        <f>IF(SUM('B2.1'!$Z475:$AI475)=10,'B2.1'!D475,"")</f>
        <v/>
      </c>
      <c r="F461" t="str">
        <f>IF(SUM('B2.1'!$Z475:$AI475)=10,'B2.1'!E475,"")</f>
        <v/>
      </c>
      <c r="G461" t="str">
        <f>IF(SUM('B2.1'!$Z475:$AI475)=10,'B2.1'!F475,"")</f>
        <v/>
      </c>
      <c r="H461" t="str">
        <f>IF(SUM('B2.1'!$Z475:$AI475)=10,'B2.1'!G475,"")</f>
        <v/>
      </c>
      <c r="I461" t="str">
        <f>IF(SUM('B2.1'!$Z475:$AI475)=10,'B2.1'!H475,"")</f>
        <v/>
      </c>
      <c r="J461" t="str">
        <f>IF(SUM('B2.1'!$Z475:$AI475)=10,'B2.1'!I475,"")</f>
        <v/>
      </c>
      <c r="K461" t="str">
        <f>IF(SUM('B2.1'!$Z475:$AI475)=10,'B2.1'!J475,"")</f>
        <v/>
      </c>
      <c r="L461" t="str">
        <f>IF(SUM('B2.1'!$Z475:$AI475)=10,'B2.1'!K475,"")</f>
        <v/>
      </c>
      <c r="M461" s="131" t="str">
        <f>IF(SUM('B2.1'!$Z475:$AI475)=10,'B2.1'!L475,"")</f>
        <v/>
      </c>
    </row>
    <row r="462" spans="1:13" x14ac:dyDescent="0.25">
      <c r="A462" t="str">
        <f>IF(SUM('B2.1'!Z476:AI476)=10,'Angaben KH-Standort'!$D$27,"")</f>
        <v/>
      </c>
      <c r="B462" t="str">
        <f>IF(SUM('B2.1'!Z476:AI476)=10,'Angaben KH-Standort'!$D$26,"")</f>
        <v/>
      </c>
      <c r="C462" t="str">
        <f>IF(SUM('B2.1'!Z476:AI476)=10,'Angaben KH-Standort'!$D$13,"")</f>
        <v/>
      </c>
      <c r="D462" t="str">
        <f>IF(SUM('B2.1'!$Z476:$AI476)=10,'B2.1'!C476,"")</f>
        <v/>
      </c>
      <c r="E462" t="str">
        <f>IF(SUM('B2.1'!$Z476:$AI476)=10,'B2.1'!D476,"")</f>
        <v/>
      </c>
      <c r="F462" t="str">
        <f>IF(SUM('B2.1'!$Z476:$AI476)=10,'B2.1'!E476,"")</f>
        <v/>
      </c>
      <c r="G462" t="str">
        <f>IF(SUM('B2.1'!$Z476:$AI476)=10,'B2.1'!F476,"")</f>
        <v/>
      </c>
      <c r="H462" t="str">
        <f>IF(SUM('B2.1'!$Z476:$AI476)=10,'B2.1'!G476,"")</f>
        <v/>
      </c>
      <c r="I462" t="str">
        <f>IF(SUM('B2.1'!$Z476:$AI476)=10,'B2.1'!H476,"")</f>
        <v/>
      </c>
      <c r="J462" t="str">
        <f>IF(SUM('B2.1'!$Z476:$AI476)=10,'B2.1'!I476,"")</f>
        <v/>
      </c>
      <c r="K462" t="str">
        <f>IF(SUM('B2.1'!$Z476:$AI476)=10,'B2.1'!J476,"")</f>
        <v/>
      </c>
      <c r="L462" t="str">
        <f>IF(SUM('B2.1'!$Z476:$AI476)=10,'B2.1'!K476,"")</f>
        <v/>
      </c>
      <c r="M462" s="131" t="str">
        <f>IF(SUM('B2.1'!$Z476:$AI476)=10,'B2.1'!L476,"")</f>
        <v/>
      </c>
    </row>
    <row r="463" spans="1:13" x14ac:dyDescent="0.25">
      <c r="A463" t="str">
        <f>IF(SUM('B2.1'!Z477:AI477)=10,'Angaben KH-Standort'!$D$27,"")</f>
        <v/>
      </c>
      <c r="B463" t="str">
        <f>IF(SUM('B2.1'!Z477:AI477)=10,'Angaben KH-Standort'!$D$26,"")</f>
        <v/>
      </c>
      <c r="C463" t="str">
        <f>IF(SUM('B2.1'!Z477:AI477)=10,'Angaben KH-Standort'!$D$13,"")</f>
        <v/>
      </c>
      <c r="D463" t="str">
        <f>IF(SUM('B2.1'!$Z477:$AI477)=10,'B2.1'!C477,"")</f>
        <v/>
      </c>
      <c r="E463" t="str">
        <f>IF(SUM('B2.1'!$Z477:$AI477)=10,'B2.1'!D477,"")</f>
        <v/>
      </c>
      <c r="F463" t="str">
        <f>IF(SUM('B2.1'!$Z477:$AI477)=10,'B2.1'!E477,"")</f>
        <v/>
      </c>
      <c r="G463" t="str">
        <f>IF(SUM('B2.1'!$Z477:$AI477)=10,'B2.1'!F477,"")</f>
        <v/>
      </c>
      <c r="H463" t="str">
        <f>IF(SUM('B2.1'!$Z477:$AI477)=10,'B2.1'!G477,"")</f>
        <v/>
      </c>
      <c r="I463" t="str">
        <f>IF(SUM('B2.1'!$Z477:$AI477)=10,'B2.1'!H477,"")</f>
        <v/>
      </c>
      <c r="J463" t="str">
        <f>IF(SUM('B2.1'!$Z477:$AI477)=10,'B2.1'!I477,"")</f>
        <v/>
      </c>
      <c r="K463" t="str">
        <f>IF(SUM('B2.1'!$Z477:$AI477)=10,'B2.1'!J477,"")</f>
        <v/>
      </c>
      <c r="L463" t="str">
        <f>IF(SUM('B2.1'!$Z477:$AI477)=10,'B2.1'!K477,"")</f>
        <v/>
      </c>
      <c r="M463" s="131" t="str">
        <f>IF(SUM('B2.1'!$Z477:$AI477)=10,'B2.1'!L477,"")</f>
        <v/>
      </c>
    </row>
    <row r="464" spans="1:13" x14ac:dyDescent="0.25">
      <c r="A464" t="str">
        <f>IF(SUM('B2.1'!Z478:AI478)=10,'Angaben KH-Standort'!$D$27,"")</f>
        <v/>
      </c>
      <c r="B464" t="str">
        <f>IF(SUM('B2.1'!Z478:AI478)=10,'Angaben KH-Standort'!$D$26,"")</f>
        <v/>
      </c>
      <c r="C464" t="str">
        <f>IF(SUM('B2.1'!Z478:AI478)=10,'Angaben KH-Standort'!$D$13,"")</f>
        <v/>
      </c>
      <c r="D464" t="str">
        <f>IF(SUM('B2.1'!$Z478:$AI478)=10,'B2.1'!C478,"")</f>
        <v/>
      </c>
      <c r="E464" t="str">
        <f>IF(SUM('B2.1'!$Z478:$AI478)=10,'B2.1'!D478,"")</f>
        <v/>
      </c>
      <c r="F464" t="str">
        <f>IF(SUM('B2.1'!$Z478:$AI478)=10,'B2.1'!E478,"")</f>
        <v/>
      </c>
      <c r="G464" t="str">
        <f>IF(SUM('B2.1'!$Z478:$AI478)=10,'B2.1'!F478,"")</f>
        <v/>
      </c>
      <c r="H464" t="str">
        <f>IF(SUM('B2.1'!$Z478:$AI478)=10,'B2.1'!G478,"")</f>
        <v/>
      </c>
      <c r="I464" t="str">
        <f>IF(SUM('B2.1'!$Z478:$AI478)=10,'B2.1'!H478,"")</f>
        <v/>
      </c>
      <c r="J464" t="str">
        <f>IF(SUM('B2.1'!$Z478:$AI478)=10,'B2.1'!I478,"")</f>
        <v/>
      </c>
      <c r="K464" t="str">
        <f>IF(SUM('B2.1'!$Z478:$AI478)=10,'B2.1'!J478,"")</f>
        <v/>
      </c>
      <c r="L464" t="str">
        <f>IF(SUM('B2.1'!$Z478:$AI478)=10,'B2.1'!K478,"")</f>
        <v/>
      </c>
      <c r="M464" s="131" t="str">
        <f>IF(SUM('B2.1'!$Z478:$AI478)=10,'B2.1'!L478,"")</f>
        <v/>
      </c>
    </row>
    <row r="465" spans="1:13" x14ac:dyDescent="0.25">
      <c r="A465" t="str">
        <f>IF(SUM('B2.1'!Z479:AI479)=10,'Angaben KH-Standort'!$D$27,"")</f>
        <v/>
      </c>
      <c r="B465" t="str">
        <f>IF(SUM('B2.1'!Z479:AI479)=10,'Angaben KH-Standort'!$D$26,"")</f>
        <v/>
      </c>
      <c r="C465" t="str">
        <f>IF(SUM('B2.1'!Z479:AI479)=10,'Angaben KH-Standort'!$D$13,"")</f>
        <v/>
      </c>
      <c r="D465" t="str">
        <f>IF(SUM('B2.1'!$Z479:$AI479)=10,'B2.1'!C479,"")</f>
        <v/>
      </c>
      <c r="E465" t="str">
        <f>IF(SUM('B2.1'!$Z479:$AI479)=10,'B2.1'!D479,"")</f>
        <v/>
      </c>
      <c r="F465" t="str">
        <f>IF(SUM('B2.1'!$Z479:$AI479)=10,'B2.1'!E479,"")</f>
        <v/>
      </c>
      <c r="G465" t="str">
        <f>IF(SUM('B2.1'!$Z479:$AI479)=10,'B2.1'!F479,"")</f>
        <v/>
      </c>
      <c r="H465" t="str">
        <f>IF(SUM('B2.1'!$Z479:$AI479)=10,'B2.1'!G479,"")</f>
        <v/>
      </c>
      <c r="I465" t="str">
        <f>IF(SUM('B2.1'!$Z479:$AI479)=10,'B2.1'!H479,"")</f>
        <v/>
      </c>
      <c r="J465" t="str">
        <f>IF(SUM('B2.1'!$Z479:$AI479)=10,'B2.1'!I479,"")</f>
        <v/>
      </c>
      <c r="K465" t="str">
        <f>IF(SUM('B2.1'!$Z479:$AI479)=10,'B2.1'!J479,"")</f>
        <v/>
      </c>
      <c r="L465" t="str">
        <f>IF(SUM('B2.1'!$Z479:$AI479)=10,'B2.1'!K479,"")</f>
        <v/>
      </c>
      <c r="M465" s="131" t="str">
        <f>IF(SUM('B2.1'!$Z479:$AI479)=10,'B2.1'!L479,"")</f>
        <v/>
      </c>
    </row>
    <row r="466" spans="1:13" x14ac:dyDescent="0.25">
      <c r="A466" t="str">
        <f>IF(SUM('B2.1'!Z480:AI480)=10,'Angaben KH-Standort'!$D$27,"")</f>
        <v/>
      </c>
      <c r="B466" t="str">
        <f>IF(SUM('B2.1'!Z480:AI480)=10,'Angaben KH-Standort'!$D$26,"")</f>
        <v/>
      </c>
      <c r="C466" t="str">
        <f>IF(SUM('B2.1'!Z480:AI480)=10,'Angaben KH-Standort'!$D$13,"")</f>
        <v/>
      </c>
      <c r="D466" t="str">
        <f>IF(SUM('B2.1'!$Z480:$AI480)=10,'B2.1'!C480,"")</f>
        <v/>
      </c>
      <c r="E466" t="str">
        <f>IF(SUM('B2.1'!$Z480:$AI480)=10,'B2.1'!D480,"")</f>
        <v/>
      </c>
      <c r="F466" t="str">
        <f>IF(SUM('B2.1'!$Z480:$AI480)=10,'B2.1'!E480,"")</f>
        <v/>
      </c>
      <c r="G466" t="str">
        <f>IF(SUM('B2.1'!$Z480:$AI480)=10,'B2.1'!F480,"")</f>
        <v/>
      </c>
      <c r="H466" t="str">
        <f>IF(SUM('B2.1'!$Z480:$AI480)=10,'B2.1'!G480,"")</f>
        <v/>
      </c>
      <c r="I466" t="str">
        <f>IF(SUM('B2.1'!$Z480:$AI480)=10,'B2.1'!H480,"")</f>
        <v/>
      </c>
      <c r="J466" t="str">
        <f>IF(SUM('B2.1'!$Z480:$AI480)=10,'B2.1'!I480,"")</f>
        <v/>
      </c>
      <c r="K466" t="str">
        <f>IF(SUM('B2.1'!$Z480:$AI480)=10,'B2.1'!J480,"")</f>
        <v/>
      </c>
      <c r="L466" t="str">
        <f>IF(SUM('B2.1'!$Z480:$AI480)=10,'B2.1'!K480,"")</f>
        <v/>
      </c>
      <c r="M466" s="131" t="str">
        <f>IF(SUM('B2.1'!$Z480:$AI480)=10,'B2.1'!L480,"")</f>
        <v/>
      </c>
    </row>
    <row r="467" spans="1:13" x14ac:dyDescent="0.25">
      <c r="A467" t="str">
        <f>IF(SUM('B2.1'!Z481:AI481)=10,'Angaben KH-Standort'!$D$27,"")</f>
        <v/>
      </c>
      <c r="B467" t="str">
        <f>IF(SUM('B2.1'!Z481:AI481)=10,'Angaben KH-Standort'!$D$26,"")</f>
        <v/>
      </c>
      <c r="C467" t="str">
        <f>IF(SUM('B2.1'!Z481:AI481)=10,'Angaben KH-Standort'!$D$13,"")</f>
        <v/>
      </c>
      <c r="D467" t="str">
        <f>IF(SUM('B2.1'!$Z481:$AI481)=10,'B2.1'!C481,"")</f>
        <v/>
      </c>
      <c r="E467" t="str">
        <f>IF(SUM('B2.1'!$Z481:$AI481)=10,'B2.1'!D481,"")</f>
        <v/>
      </c>
      <c r="F467" t="str">
        <f>IF(SUM('B2.1'!$Z481:$AI481)=10,'B2.1'!E481,"")</f>
        <v/>
      </c>
      <c r="G467" t="str">
        <f>IF(SUM('B2.1'!$Z481:$AI481)=10,'B2.1'!F481,"")</f>
        <v/>
      </c>
      <c r="H467" t="str">
        <f>IF(SUM('B2.1'!$Z481:$AI481)=10,'B2.1'!G481,"")</f>
        <v/>
      </c>
      <c r="I467" t="str">
        <f>IF(SUM('B2.1'!$Z481:$AI481)=10,'B2.1'!H481,"")</f>
        <v/>
      </c>
      <c r="J467" t="str">
        <f>IF(SUM('B2.1'!$Z481:$AI481)=10,'B2.1'!I481,"")</f>
        <v/>
      </c>
      <c r="K467" t="str">
        <f>IF(SUM('B2.1'!$Z481:$AI481)=10,'B2.1'!J481,"")</f>
        <v/>
      </c>
      <c r="L467" t="str">
        <f>IF(SUM('B2.1'!$Z481:$AI481)=10,'B2.1'!K481,"")</f>
        <v/>
      </c>
      <c r="M467" s="131" t="str">
        <f>IF(SUM('B2.1'!$Z481:$AI481)=10,'B2.1'!L481,"")</f>
        <v/>
      </c>
    </row>
    <row r="468" spans="1:13" x14ac:dyDescent="0.25">
      <c r="A468" t="str">
        <f>IF(SUM('B2.1'!Z482:AI482)=10,'Angaben KH-Standort'!$D$27,"")</f>
        <v/>
      </c>
      <c r="B468" t="str">
        <f>IF(SUM('B2.1'!Z482:AI482)=10,'Angaben KH-Standort'!$D$26,"")</f>
        <v/>
      </c>
      <c r="C468" t="str">
        <f>IF(SUM('B2.1'!Z482:AI482)=10,'Angaben KH-Standort'!$D$13,"")</f>
        <v/>
      </c>
      <c r="D468" t="str">
        <f>IF(SUM('B2.1'!$Z482:$AI482)=10,'B2.1'!C482,"")</f>
        <v/>
      </c>
      <c r="E468" t="str">
        <f>IF(SUM('B2.1'!$Z482:$AI482)=10,'B2.1'!D482,"")</f>
        <v/>
      </c>
      <c r="F468" t="str">
        <f>IF(SUM('B2.1'!$Z482:$AI482)=10,'B2.1'!E482,"")</f>
        <v/>
      </c>
      <c r="G468" t="str">
        <f>IF(SUM('B2.1'!$Z482:$AI482)=10,'B2.1'!F482,"")</f>
        <v/>
      </c>
      <c r="H468" t="str">
        <f>IF(SUM('B2.1'!$Z482:$AI482)=10,'B2.1'!G482,"")</f>
        <v/>
      </c>
      <c r="I468" t="str">
        <f>IF(SUM('B2.1'!$Z482:$AI482)=10,'B2.1'!H482,"")</f>
        <v/>
      </c>
      <c r="J468" t="str">
        <f>IF(SUM('B2.1'!$Z482:$AI482)=10,'B2.1'!I482,"")</f>
        <v/>
      </c>
      <c r="K468" t="str">
        <f>IF(SUM('B2.1'!$Z482:$AI482)=10,'B2.1'!J482,"")</f>
        <v/>
      </c>
      <c r="L468" t="str">
        <f>IF(SUM('B2.1'!$Z482:$AI482)=10,'B2.1'!K482,"")</f>
        <v/>
      </c>
      <c r="M468" s="131" t="str">
        <f>IF(SUM('B2.1'!$Z482:$AI482)=10,'B2.1'!L482,"")</f>
        <v/>
      </c>
    </row>
    <row r="469" spans="1:13" x14ac:dyDescent="0.25">
      <c r="A469" t="str">
        <f>IF(SUM('B2.1'!Z483:AI483)=10,'Angaben KH-Standort'!$D$27,"")</f>
        <v/>
      </c>
      <c r="B469" t="str">
        <f>IF(SUM('B2.1'!Z483:AI483)=10,'Angaben KH-Standort'!$D$26,"")</f>
        <v/>
      </c>
      <c r="C469" t="str">
        <f>IF(SUM('B2.1'!Z483:AI483)=10,'Angaben KH-Standort'!$D$13,"")</f>
        <v/>
      </c>
      <c r="D469" t="str">
        <f>IF(SUM('B2.1'!$Z483:$AI483)=10,'B2.1'!C483,"")</f>
        <v/>
      </c>
      <c r="E469" t="str">
        <f>IF(SUM('B2.1'!$Z483:$AI483)=10,'B2.1'!D483,"")</f>
        <v/>
      </c>
      <c r="F469" t="str">
        <f>IF(SUM('B2.1'!$Z483:$AI483)=10,'B2.1'!E483,"")</f>
        <v/>
      </c>
      <c r="G469" t="str">
        <f>IF(SUM('B2.1'!$Z483:$AI483)=10,'B2.1'!F483,"")</f>
        <v/>
      </c>
      <c r="H469" t="str">
        <f>IF(SUM('B2.1'!$Z483:$AI483)=10,'B2.1'!G483,"")</f>
        <v/>
      </c>
      <c r="I469" t="str">
        <f>IF(SUM('B2.1'!$Z483:$AI483)=10,'B2.1'!H483,"")</f>
        <v/>
      </c>
      <c r="J469" t="str">
        <f>IF(SUM('B2.1'!$Z483:$AI483)=10,'B2.1'!I483,"")</f>
        <v/>
      </c>
      <c r="K469" t="str">
        <f>IF(SUM('B2.1'!$Z483:$AI483)=10,'B2.1'!J483,"")</f>
        <v/>
      </c>
      <c r="L469" t="str">
        <f>IF(SUM('B2.1'!$Z483:$AI483)=10,'B2.1'!K483,"")</f>
        <v/>
      </c>
      <c r="M469" s="131" t="str">
        <f>IF(SUM('B2.1'!$Z483:$AI483)=10,'B2.1'!L483,"")</f>
        <v/>
      </c>
    </row>
    <row r="470" spans="1:13" x14ac:dyDescent="0.25">
      <c r="A470" t="str">
        <f>IF(SUM('B2.1'!Z484:AI484)=10,'Angaben KH-Standort'!$D$27,"")</f>
        <v/>
      </c>
      <c r="B470" t="str">
        <f>IF(SUM('B2.1'!Z484:AI484)=10,'Angaben KH-Standort'!$D$26,"")</f>
        <v/>
      </c>
      <c r="C470" t="str">
        <f>IF(SUM('B2.1'!Z484:AI484)=10,'Angaben KH-Standort'!$D$13,"")</f>
        <v/>
      </c>
      <c r="D470" t="str">
        <f>IF(SUM('B2.1'!$Z484:$AI484)=10,'B2.1'!C484,"")</f>
        <v/>
      </c>
      <c r="E470" t="str">
        <f>IF(SUM('B2.1'!$Z484:$AI484)=10,'B2.1'!D484,"")</f>
        <v/>
      </c>
      <c r="F470" t="str">
        <f>IF(SUM('B2.1'!$Z484:$AI484)=10,'B2.1'!E484,"")</f>
        <v/>
      </c>
      <c r="G470" t="str">
        <f>IF(SUM('B2.1'!$Z484:$AI484)=10,'B2.1'!F484,"")</f>
        <v/>
      </c>
      <c r="H470" t="str">
        <f>IF(SUM('B2.1'!$Z484:$AI484)=10,'B2.1'!G484,"")</f>
        <v/>
      </c>
      <c r="I470" t="str">
        <f>IF(SUM('B2.1'!$Z484:$AI484)=10,'B2.1'!H484,"")</f>
        <v/>
      </c>
      <c r="J470" t="str">
        <f>IF(SUM('B2.1'!$Z484:$AI484)=10,'B2.1'!I484,"")</f>
        <v/>
      </c>
      <c r="K470" t="str">
        <f>IF(SUM('B2.1'!$Z484:$AI484)=10,'B2.1'!J484,"")</f>
        <v/>
      </c>
      <c r="L470" t="str">
        <f>IF(SUM('B2.1'!$Z484:$AI484)=10,'B2.1'!K484,"")</f>
        <v/>
      </c>
      <c r="M470" s="131" t="str">
        <f>IF(SUM('B2.1'!$Z484:$AI484)=10,'B2.1'!L484,"")</f>
        <v/>
      </c>
    </row>
    <row r="471" spans="1:13" x14ac:dyDescent="0.25">
      <c r="A471" t="str">
        <f>IF(SUM('B2.1'!Z485:AI485)=10,'Angaben KH-Standort'!$D$27,"")</f>
        <v/>
      </c>
      <c r="B471" t="str">
        <f>IF(SUM('B2.1'!Z485:AI485)=10,'Angaben KH-Standort'!$D$26,"")</f>
        <v/>
      </c>
      <c r="C471" t="str">
        <f>IF(SUM('B2.1'!Z485:AI485)=10,'Angaben KH-Standort'!$D$13,"")</f>
        <v/>
      </c>
      <c r="D471" t="str">
        <f>IF(SUM('B2.1'!$Z485:$AI485)=10,'B2.1'!C485,"")</f>
        <v/>
      </c>
      <c r="E471" t="str">
        <f>IF(SUM('B2.1'!$Z485:$AI485)=10,'B2.1'!D485,"")</f>
        <v/>
      </c>
      <c r="F471" t="str">
        <f>IF(SUM('B2.1'!$Z485:$AI485)=10,'B2.1'!E485,"")</f>
        <v/>
      </c>
      <c r="G471" t="str">
        <f>IF(SUM('B2.1'!$Z485:$AI485)=10,'B2.1'!F485,"")</f>
        <v/>
      </c>
      <c r="H471" t="str">
        <f>IF(SUM('B2.1'!$Z485:$AI485)=10,'B2.1'!G485,"")</f>
        <v/>
      </c>
      <c r="I471" t="str">
        <f>IF(SUM('B2.1'!$Z485:$AI485)=10,'B2.1'!H485,"")</f>
        <v/>
      </c>
      <c r="J471" t="str">
        <f>IF(SUM('B2.1'!$Z485:$AI485)=10,'B2.1'!I485,"")</f>
        <v/>
      </c>
      <c r="K471" t="str">
        <f>IF(SUM('B2.1'!$Z485:$AI485)=10,'B2.1'!J485,"")</f>
        <v/>
      </c>
      <c r="L471" t="str">
        <f>IF(SUM('B2.1'!$Z485:$AI485)=10,'B2.1'!K485,"")</f>
        <v/>
      </c>
      <c r="M471" s="131" t="str">
        <f>IF(SUM('B2.1'!$Z485:$AI485)=10,'B2.1'!L485,"")</f>
        <v/>
      </c>
    </row>
    <row r="472" spans="1:13" x14ac:dyDescent="0.25">
      <c r="A472" t="str">
        <f>IF(SUM('B2.1'!Z486:AI486)=10,'Angaben KH-Standort'!$D$27,"")</f>
        <v/>
      </c>
      <c r="B472" t="str">
        <f>IF(SUM('B2.1'!Z486:AI486)=10,'Angaben KH-Standort'!$D$26,"")</f>
        <v/>
      </c>
      <c r="C472" t="str">
        <f>IF(SUM('B2.1'!Z486:AI486)=10,'Angaben KH-Standort'!$D$13,"")</f>
        <v/>
      </c>
      <c r="D472" t="str">
        <f>IF(SUM('B2.1'!$Z486:$AI486)=10,'B2.1'!C486,"")</f>
        <v/>
      </c>
      <c r="E472" t="str">
        <f>IF(SUM('B2.1'!$Z486:$AI486)=10,'B2.1'!D486,"")</f>
        <v/>
      </c>
      <c r="F472" t="str">
        <f>IF(SUM('B2.1'!$Z486:$AI486)=10,'B2.1'!E486,"")</f>
        <v/>
      </c>
      <c r="G472" t="str">
        <f>IF(SUM('B2.1'!$Z486:$AI486)=10,'B2.1'!F486,"")</f>
        <v/>
      </c>
      <c r="H472" t="str">
        <f>IF(SUM('B2.1'!$Z486:$AI486)=10,'B2.1'!G486,"")</f>
        <v/>
      </c>
      <c r="I472" t="str">
        <f>IF(SUM('B2.1'!$Z486:$AI486)=10,'B2.1'!H486,"")</f>
        <v/>
      </c>
      <c r="J472" t="str">
        <f>IF(SUM('B2.1'!$Z486:$AI486)=10,'B2.1'!I486,"")</f>
        <v/>
      </c>
      <c r="K472" t="str">
        <f>IF(SUM('B2.1'!$Z486:$AI486)=10,'B2.1'!J486,"")</f>
        <v/>
      </c>
      <c r="L472" t="str">
        <f>IF(SUM('B2.1'!$Z486:$AI486)=10,'B2.1'!K486,"")</f>
        <v/>
      </c>
      <c r="M472" s="131" t="str">
        <f>IF(SUM('B2.1'!$Z486:$AI486)=10,'B2.1'!L486,"")</f>
        <v/>
      </c>
    </row>
    <row r="473" spans="1:13" x14ac:dyDescent="0.25">
      <c r="A473" t="str">
        <f>IF(SUM('B2.1'!Z487:AI487)=10,'Angaben KH-Standort'!$D$27,"")</f>
        <v/>
      </c>
      <c r="B473" t="str">
        <f>IF(SUM('B2.1'!Z487:AI487)=10,'Angaben KH-Standort'!$D$26,"")</f>
        <v/>
      </c>
      <c r="C473" t="str">
        <f>IF(SUM('B2.1'!Z487:AI487)=10,'Angaben KH-Standort'!$D$13,"")</f>
        <v/>
      </c>
      <c r="D473" t="str">
        <f>IF(SUM('B2.1'!$Z487:$AI487)=10,'B2.1'!C487,"")</f>
        <v/>
      </c>
      <c r="E473" t="str">
        <f>IF(SUM('B2.1'!$Z487:$AI487)=10,'B2.1'!D487,"")</f>
        <v/>
      </c>
      <c r="F473" t="str">
        <f>IF(SUM('B2.1'!$Z487:$AI487)=10,'B2.1'!E487,"")</f>
        <v/>
      </c>
      <c r="G473" t="str">
        <f>IF(SUM('B2.1'!$Z487:$AI487)=10,'B2.1'!F487,"")</f>
        <v/>
      </c>
      <c r="H473" t="str">
        <f>IF(SUM('B2.1'!$Z487:$AI487)=10,'B2.1'!G487,"")</f>
        <v/>
      </c>
      <c r="I473" t="str">
        <f>IF(SUM('B2.1'!$Z487:$AI487)=10,'B2.1'!H487,"")</f>
        <v/>
      </c>
      <c r="J473" t="str">
        <f>IF(SUM('B2.1'!$Z487:$AI487)=10,'B2.1'!I487,"")</f>
        <v/>
      </c>
      <c r="K473" t="str">
        <f>IF(SUM('B2.1'!$Z487:$AI487)=10,'B2.1'!J487,"")</f>
        <v/>
      </c>
      <c r="L473" t="str">
        <f>IF(SUM('B2.1'!$Z487:$AI487)=10,'B2.1'!K487,"")</f>
        <v/>
      </c>
      <c r="M473" s="131" t="str">
        <f>IF(SUM('B2.1'!$Z487:$AI487)=10,'B2.1'!L487,"")</f>
        <v/>
      </c>
    </row>
    <row r="474" spans="1:13" x14ac:dyDescent="0.25">
      <c r="A474" t="str">
        <f>IF(SUM('B2.1'!Z488:AI488)=10,'Angaben KH-Standort'!$D$27,"")</f>
        <v/>
      </c>
      <c r="B474" t="str">
        <f>IF(SUM('B2.1'!Z488:AI488)=10,'Angaben KH-Standort'!$D$26,"")</f>
        <v/>
      </c>
      <c r="C474" t="str">
        <f>IF(SUM('B2.1'!Z488:AI488)=10,'Angaben KH-Standort'!$D$13,"")</f>
        <v/>
      </c>
      <c r="D474" t="str">
        <f>IF(SUM('B2.1'!$Z488:$AI488)=10,'B2.1'!C488,"")</f>
        <v/>
      </c>
      <c r="E474" t="str">
        <f>IF(SUM('B2.1'!$Z488:$AI488)=10,'B2.1'!D488,"")</f>
        <v/>
      </c>
      <c r="F474" t="str">
        <f>IF(SUM('B2.1'!$Z488:$AI488)=10,'B2.1'!E488,"")</f>
        <v/>
      </c>
      <c r="G474" t="str">
        <f>IF(SUM('B2.1'!$Z488:$AI488)=10,'B2.1'!F488,"")</f>
        <v/>
      </c>
      <c r="H474" t="str">
        <f>IF(SUM('B2.1'!$Z488:$AI488)=10,'B2.1'!G488,"")</f>
        <v/>
      </c>
      <c r="I474" t="str">
        <f>IF(SUM('B2.1'!$Z488:$AI488)=10,'B2.1'!H488,"")</f>
        <v/>
      </c>
      <c r="J474" t="str">
        <f>IF(SUM('B2.1'!$Z488:$AI488)=10,'B2.1'!I488,"")</f>
        <v/>
      </c>
      <c r="K474" t="str">
        <f>IF(SUM('B2.1'!$Z488:$AI488)=10,'B2.1'!J488,"")</f>
        <v/>
      </c>
      <c r="L474" t="str">
        <f>IF(SUM('B2.1'!$Z488:$AI488)=10,'B2.1'!K488,"")</f>
        <v/>
      </c>
      <c r="M474" s="131" t="str">
        <f>IF(SUM('B2.1'!$Z488:$AI488)=10,'B2.1'!L488,"")</f>
        <v/>
      </c>
    </row>
    <row r="475" spans="1:13" x14ac:dyDescent="0.25">
      <c r="A475" t="str">
        <f>IF(SUM('B2.1'!Z489:AI489)=10,'Angaben KH-Standort'!$D$27,"")</f>
        <v/>
      </c>
      <c r="B475" t="str">
        <f>IF(SUM('B2.1'!Z489:AI489)=10,'Angaben KH-Standort'!$D$26,"")</f>
        <v/>
      </c>
      <c r="C475" t="str">
        <f>IF(SUM('B2.1'!Z489:AI489)=10,'Angaben KH-Standort'!$D$13,"")</f>
        <v/>
      </c>
      <c r="D475" t="str">
        <f>IF(SUM('B2.1'!$Z489:$AI489)=10,'B2.1'!C489,"")</f>
        <v/>
      </c>
      <c r="E475" t="str">
        <f>IF(SUM('B2.1'!$Z489:$AI489)=10,'B2.1'!D489,"")</f>
        <v/>
      </c>
      <c r="F475" t="str">
        <f>IF(SUM('B2.1'!$Z489:$AI489)=10,'B2.1'!E489,"")</f>
        <v/>
      </c>
      <c r="G475" t="str">
        <f>IF(SUM('B2.1'!$Z489:$AI489)=10,'B2.1'!F489,"")</f>
        <v/>
      </c>
      <c r="H475" t="str">
        <f>IF(SUM('B2.1'!$Z489:$AI489)=10,'B2.1'!G489,"")</f>
        <v/>
      </c>
      <c r="I475" t="str">
        <f>IF(SUM('B2.1'!$Z489:$AI489)=10,'B2.1'!H489,"")</f>
        <v/>
      </c>
      <c r="J475" t="str">
        <f>IF(SUM('B2.1'!$Z489:$AI489)=10,'B2.1'!I489,"")</f>
        <v/>
      </c>
      <c r="K475" t="str">
        <f>IF(SUM('B2.1'!$Z489:$AI489)=10,'B2.1'!J489,"")</f>
        <v/>
      </c>
      <c r="L475" t="str">
        <f>IF(SUM('B2.1'!$Z489:$AI489)=10,'B2.1'!K489,"")</f>
        <v/>
      </c>
      <c r="M475" s="131" t="str">
        <f>IF(SUM('B2.1'!$Z489:$AI489)=10,'B2.1'!L489,"")</f>
        <v/>
      </c>
    </row>
    <row r="476" spans="1:13" x14ac:dyDescent="0.25">
      <c r="A476" t="str">
        <f>IF(SUM('B2.1'!Z490:AI490)=10,'Angaben KH-Standort'!$D$27,"")</f>
        <v/>
      </c>
      <c r="B476" t="str">
        <f>IF(SUM('B2.1'!Z490:AI490)=10,'Angaben KH-Standort'!$D$26,"")</f>
        <v/>
      </c>
      <c r="C476" t="str">
        <f>IF(SUM('B2.1'!Z490:AI490)=10,'Angaben KH-Standort'!$D$13,"")</f>
        <v/>
      </c>
      <c r="D476" t="str">
        <f>IF(SUM('B2.1'!$Z490:$AI490)=10,'B2.1'!C490,"")</f>
        <v/>
      </c>
      <c r="E476" t="str">
        <f>IF(SUM('B2.1'!$Z490:$AI490)=10,'B2.1'!D490,"")</f>
        <v/>
      </c>
      <c r="F476" t="str">
        <f>IF(SUM('B2.1'!$Z490:$AI490)=10,'B2.1'!E490,"")</f>
        <v/>
      </c>
      <c r="G476" t="str">
        <f>IF(SUM('B2.1'!$Z490:$AI490)=10,'B2.1'!F490,"")</f>
        <v/>
      </c>
      <c r="H476" t="str">
        <f>IF(SUM('B2.1'!$Z490:$AI490)=10,'B2.1'!G490,"")</f>
        <v/>
      </c>
      <c r="I476" t="str">
        <f>IF(SUM('B2.1'!$Z490:$AI490)=10,'B2.1'!H490,"")</f>
        <v/>
      </c>
      <c r="J476" t="str">
        <f>IF(SUM('B2.1'!$Z490:$AI490)=10,'B2.1'!I490,"")</f>
        <v/>
      </c>
      <c r="K476" t="str">
        <f>IF(SUM('B2.1'!$Z490:$AI490)=10,'B2.1'!J490,"")</f>
        <v/>
      </c>
      <c r="L476" t="str">
        <f>IF(SUM('B2.1'!$Z490:$AI490)=10,'B2.1'!K490,"")</f>
        <v/>
      </c>
      <c r="M476" s="131" t="str">
        <f>IF(SUM('B2.1'!$Z490:$AI490)=10,'B2.1'!L490,"")</f>
        <v/>
      </c>
    </row>
    <row r="477" spans="1:13" x14ac:dyDescent="0.25">
      <c r="A477" t="str">
        <f>IF(SUM('B2.1'!Z491:AI491)=10,'Angaben KH-Standort'!$D$27,"")</f>
        <v/>
      </c>
      <c r="B477" t="str">
        <f>IF(SUM('B2.1'!Z491:AI491)=10,'Angaben KH-Standort'!$D$26,"")</f>
        <v/>
      </c>
      <c r="C477" t="str">
        <f>IF(SUM('B2.1'!Z491:AI491)=10,'Angaben KH-Standort'!$D$13,"")</f>
        <v/>
      </c>
      <c r="D477" t="str">
        <f>IF(SUM('B2.1'!$Z491:$AI491)=10,'B2.1'!C491,"")</f>
        <v/>
      </c>
      <c r="E477" t="str">
        <f>IF(SUM('B2.1'!$Z491:$AI491)=10,'B2.1'!D491,"")</f>
        <v/>
      </c>
      <c r="F477" t="str">
        <f>IF(SUM('B2.1'!$Z491:$AI491)=10,'B2.1'!E491,"")</f>
        <v/>
      </c>
      <c r="G477" t="str">
        <f>IF(SUM('B2.1'!$Z491:$AI491)=10,'B2.1'!F491,"")</f>
        <v/>
      </c>
      <c r="H477" t="str">
        <f>IF(SUM('B2.1'!$Z491:$AI491)=10,'B2.1'!G491,"")</f>
        <v/>
      </c>
      <c r="I477" t="str">
        <f>IF(SUM('B2.1'!$Z491:$AI491)=10,'B2.1'!H491,"")</f>
        <v/>
      </c>
      <c r="J477" t="str">
        <f>IF(SUM('B2.1'!$Z491:$AI491)=10,'B2.1'!I491,"")</f>
        <v/>
      </c>
      <c r="K477" t="str">
        <f>IF(SUM('B2.1'!$Z491:$AI491)=10,'B2.1'!J491,"")</f>
        <v/>
      </c>
      <c r="L477" t="str">
        <f>IF(SUM('B2.1'!$Z491:$AI491)=10,'B2.1'!K491,"")</f>
        <v/>
      </c>
      <c r="M477" s="131" t="str">
        <f>IF(SUM('B2.1'!$Z491:$AI491)=10,'B2.1'!L491,"")</f>
        <v/>
      </c>
    </row>
    <row r="478" spans="1:13" x14ac:dyDescent="0.25">
      <c r="A478" t="str">
        <f>IF(SUM('B2.1'!Z492:AI492)=10,'Angaben KH-Standort'!$D$27,"")</f>
        <v/>
      </c>
      <c r="B478" t="str">
        <f>IF(SUM('B2.1'!Z492:AI492)=10,'Angaben KH-Standort'!$D$26,"")</f>
        <v/>
      </c>
      <c r="C478" t="str">
        <f>IF(SUM('B2.1'!Z492:AI492)=10,'Angaben KH-Standort'!$D$13,"")</f>
        <v/>
      </c>
      <c r="D478" t="str">
        <f>IF(SUM('B2.1'!$Z492:$AI492)=10,'B2.1'!C492,"")</f>
        <v/>
      </c>
      <c r="E478" t="str">
        <f>IF(SUM('B2.1'!$Z492:$AI492)=10,'B2.1'!D492,"")</f>
        <v/>
      </c>
      <c r="F478" t="str">
        <f>IF(SUM('B2.1'!$Z492:$AI492)=10,'B2.1'!E492,"")</f>
        <v/>
      </c>
      <c r="G478" t="str">
        <f>IF(SUM('B2.1'!$Z492:$AI492)=10,'B2.1'!F492,"")</f>
        <v/>
      </c>
      <c r="H478" t="str">
        <f>IF(SUM('B2.1'!$Z492:$AI492)=10,'B2.1'!G492,"")</f>
        <v/>
      </c>
      <c r="I478" t="str">
        <f>IF(SUM('B2.1'!$Z492:$AI492)=10,'B2.1'!H492,"")</f>
        <v/>
      </c>
      <c r="J478" t="str">
        <f>IF(SUM('B2.1'!$Z492:$AI492)=10,'B2.1'!I492,"")</f>
        <v/>
      </c>
      <c r="K478" t="str">
        <f>IF(SUM('B2.1'!$Z492:$AI492)=10,'B2.1'!J492,"")</f>
        <v/>
      </c>
      <c r="L478" t="str">
        <f>IF(SUM('B2.1'!$Z492:$AI492)=10,'B2.1'!K492,"")</f>
        <v/>
      </c>
      <c r="M478" s="131" t="str">
        <f>IF(SUM('B2.1'!$Z492:$AI492)=10,'B2.1'!L492,"")</f>
        <v/>
      </c>
    </row>
    <row r="479" spans="1:13" x14ac:dyDescent="0.25">
      <c r="A479" t="str">
        <f>IF(SUM('B2.1'!Z493:AI493)=10,'Angaben KH-Standort'!$D$27,"")</f>
        <v/>
      </c>
      <c r="B479" t="str">
        <f>IF(SUM('B2.1'!Z493:AI493)=10,'Angaben KH-Standort'!$D$26,"")</f>
        <v/>
      </c>
      <c r="C479" t="str">
        <f>IF(SUM('B2.1'!Z493:AI493)=10,'Angaben KH-Standort'!$D$13,"")</f>
        <v/>
      </c>
      <c r="D479" t="str">
        <f>IF(SUM('B2.1'!$Z493:$AI493)=10,'B2.1'!C493,"")</f>
        <v/>
      </c>
      <c r="E479" t="str">
        <f>IF(SUM('B2.1'!$Z493:$AI493)=10,'B2.1'!D493,"")</f>
        <v/>
      </c>
      <c r="F479" t="str">
        <f>IF(SUM('B2.1'!$Z493:$AI493)=10,'B2.1'!E493,"")</f>
        <v/>
      </c>
      <c r="G479" t="str">
        <f>IF(SUM('B2.1'!$Z493:$AI493)=10,'B2.1'!F493,"")</f>
        <v/>
      </c>
      <c r="H479" t="str">
        <f>IF(SUM('B2.1'!$Z493:$AI493)=10,'B2.1'!G493,"")</f>
        <v/>
      </c>
      <c r="I479" t="str">
        <f>IF(SUM('B2.1'!$Z493:$AI493)=10,'B2.1'!H493,"")</f>
        <v/>
      </c>
      <c r="J479" t="str">
        <f>IF(SUM('B2.1'!$Z493:$AI493)=10,'B2.1'!I493,"")</f>
        <v/>
      </c>
      <c r="K479" t="str">
        <f>IF(SUM('B2.1'!$Z493:$AI493)=10,'B2.1'!J493,"")</f>
        <v/>
      </c>
      <c r="L479" t="str">
        <f>IF(SUM('B2.1'!$Z493:$AI493)=10,'B2.1'!K493,"")</f>
        <v/>
      </c>
      <c r="M479" s="131" t="str">
        <f>IF(SUM('B2.1'!$Z493:$AI493)=10,'B2.1'!L493,"")</f>
        <v/>
      </c>
    </row>
    <row r="480" spans="1:13" x14ac:dyDescent="0.25">
      <c r="A480" t="str">
        <f>IF(SUM('B2.1'!Z494:AI494)=10,'Angaben KH-Standort'!$D$27,"")</f>
        <v/>
      </c>
      <c r="B480" t="str">
        <f>IF(SUM('B2.1'!Z494:AI494)=10,'Angaben KH-Standort'!$D$26,"")</f>
        <v/>
      </c>
      <c r="C480" t="str">
        <f>IF(SUM('B2.1'!Z494:AI494)=10,'Angaben KH-Standort'!$D$13,"")</f>
        <v/>
      </c>
      <c r="D480" t="str">
        <f>IF(SUM('B2.1'!$Z494:$AI494)=10,'B2.1'!C494,"")</f>
        <v/>
      </c>
      <c r="E480" t="str">
        <f>IF(SUM('B2.1'!$Z494:$AI494)=10,'B2.1'!D494,"")</f>
        <v/>
      </c>
      <c r="F480" t="str">
        <f>IF(SUM('B2.1'!$Z494:$AI494)=10,'B2.1'!E494,"")</f>
        <v/>
      </c>
      <c r="G480" t="str">
        <f>IF(SUM('B2.1'!$Z494:$AI494)=10,'B2.1'!F494,"")</f>
        <v/>
      </c>
      <c r="H480" t="str">
        <f>IF(SUM('B2.1'!$Z494:$AI494)=10,'B2.1'!G494,"")</f>
        <v/>
      </c>
      <c r="I480" t="str">
        <f>IF(SUM('B2.1'!$Z494:$AI494)=10,'B2.1'!H494,"")</f>
        <v/>
      </c>
      <c r="J480" t="str">
        <f>IF(SUM('B2.1'!$Z494:$AI494)=10,'B2.1'!I494,"")</f>
        <v/>
      </c>
      <c r="K480" t="str">
        <f>IF(SUM('B2.1'!$Z494:$AI494)=10,'B2.1'!J494,"")</f>
        <v/>
      </c>
      <c r="L480" t="str">
        <f>IF(SUM('B2.1'!$Z494:$AI494)=10,'B2.1'!K494,"")</f>
        <v/>
      </c>
      <c r="M480" s="131" t="str">
        <f>IF(SUM('B2.1'!$Z494:$AI494)=10,'B2.1'!L494,"")</f>
        <v/>
      </c>
    </row>
    <row r="481" spans="1:13" x14ac:dyDescent="0.25">
      <c r="A481" t="str">
        <f>IF(SUM('B2.1'!Z495:AI495)=10,'Angaben KH-Standort'!$D$27,"")</f>
        <v/>
      </c>
      <c r="B481" t="str">
        <f>IF(SUM('B2.1'!Z495:AI495)=10,'Angaben KH-Standort'!$D$26,"")</f>
        <v/>
      </c>
      <c r="C481" t="str">
        <f>IF(SUM('B2.1'!Z495:AI495)=10,'Angaben KH-Standort'!$D$13,"")</f>
        <v/>
      </c>
      <c r="D481" t="str">
        <f>IF(SUM('B2.1'!$Z495:$AI495)=10,'B2.1'!C495,"")</f>
        <v/>
      </c>
      <c r="E481" t="str">
        <f>IF(SUM('B2.1'!$Z495:$AI495)=10,'B2.1'!D495,"")</f>
        <v/>
      </c>
      <c r="F481" t="str">
        <f>IF(SUM('B2.1'!$Z495:$AI495)=10,'B2.1'!E495,"")</f>
        <v/>
      </c>
      <c r="G481" t="str">
        <f>IF(SUM('B2.1'!$Z495:$AI495)=10,'B2.1'!F495,"")</f>
        <v/>
      </c>
      <c r="H481" t="str">
        <f>IF(SUM('B2.1'!$Z495:$AI495)=10,'B2.1'!G495,"")</f>
        <v/>
      </c>
      <c r="I481" t="str">
        <f>IF(SUM('B2.1'!$Z495:$AI495)=10,'B2.1'!H495,"")</f>
        <v/>
      </c>
      <c r="J481" t="str">
        <f>IF(SUM('B2.1'!$Z495:$AI495)=10,'B2.1'!I495,"")</f>
        <v/>
      </c>
      <c r="K481" t="str">
        <f>IF(SUM('B2.1'!$Z495:$AI495)=10,'B2.1'!J495,"")</f>
        <v/>
      </c>
      <c r="L481" t="str">
        <f>IF(SUM('B2.1'!$Z495:$AI495)=10,'B2.1'!K495,"")</f>
        <v/>
      </c>
      <c r="M481" s="131" t="str">
        <f>IF(SUM('B2.1'!$Z495:$AI495)=10,'B2.1'!L495,"")</f>
        <v/>
      </c>
    </row>
    <row r="482" spans="1:13" x14ac:dyDescent="0.25">
      <c r="A482" t="str">
        <f>IF(SUM('B2.1'!Z496:AI496)=10,'Angaben KH-Standort'!$D$27,"")</f>
        <v/>
      </c>
      <c r="B482" t="str">
        <f>IF(SUM('B2.1'!Z496:AI496)=10,'Angaben KH-Standort'!$D$26,"")</f>
        <v/>
      </c>
      <c r="C482" t="str">
        <f>IF(SUM('B2.1'!Z496:AI496)=10,'Angaben KH-Standort'!$D$13,"")</f>
        <v/>
      </c>
      <c r="D482" t="str">
        <f>IF(SUM('B2.1'!$Z496:$AI496)=10,'B2.1'!C496,"")</f>
        <v/>
      </c>
      <c r="E482" t="str">
        <f>IF(SUM('B2.1'!$Z496:$AI496)=10,'B2.1'!D496,"")</f>
        <v/>
      </c>
      <c r="F482" t="str">
        <f>IF(SUM('B2.1'!$Z496:$AI496)=10,'B2.1'!E496,"")</f>
        <v/>
      </c>
      <c r="G482" t="str">
        <f>IF(SUM('B2.1'!$Z496:$AI496)=10,'B2.1'!F496,"")</f>
        <v/>
      </c>
      <c r="H482" t="str">
        <f>IF(SUM('B2.1'!$Z496:$AI496)=10,'B2.1'!G496,"")</f>
        <v/>
      </c>
      <c r="I482" t="str">
        <f>IF(SUM('B2.1'!$Z496:$AI496)=10,'B2.1'!H496,"")</f>
        <v/>
      </c>
      <c r="J482" t="str">
        <f>IF(SUM('B2.1'!$Z496:$AI496)=10,'B2.1'!I496,"")</f>
        <v/>
      </c>
      <c r="K482" t="str">
        <f>IF(SUM('B2.1'!$Z496:$AI496)=10,'B2.1'!J496,"")</f>
        <v/>
      </c>
      <c r="L482" t="str">
        <f>IF(SUM('B2.1'!$Z496:$AI496)=10,'B2.1'!K496,"")</f>
        <v/>
      </c>
      <c r="M482" s="131" t="str">
        <f>IF(SUM('B2.1'!$Z496:$AI496)=10,'B2.1'!L496,"")</f>
        <v/>
      </c>
    </row>
    <row r="483" spans="1:13" x14ac:dyDescent="0.25">
      <c r="A483" t="str">
        <f>IF(SUM('B2.1'!Z497:AI497)=10,'Angaben KH-Standort'!$D$27,"")</f>
        <v/>
      </c>
      <c r="B483" t="str">
        <f>IF(SUM('B2.1'!Z497:AI497)=10,'Angaben KH-Standort'!$D$26,"")</f>
        <v/>
      </c>
      <c r="C483" t="str">
        <f>IF(SUM('B2.1'!Z497:AI497)=10,'Angaben KH-Standort'!$D$13,"")</f>
        <v/>
      </c>
      <c r="D483" t="str">
        <f>IF(SUM('B2.1'!$Z497:$AI497)=10,'B2.1'!C497,"")</f>
        <v/>
      </c>
      <c r="E483" t="str">
        <f>IF(SUM('B2.1'!$Z497:$AI497)=10,'B2.1'!D497,"")</f>
        <v/>
      </c>
      <c r="F483" t="str">
        <f>IF(SUM('B2.1'!$Z497:$AI497)=10,'B2.1'!E497,"")</f>
        <v/>
      </c>
      <c r="G483" t="str">
        <f>IF(SUM('B2.1'!$Z497:$AI497)=10,'B2.1'!F497,"")</f>
        <v/>
      </c>
      <c r="H483" t="str">
        <f>IF(SUM('B2.1'!$Z497:$AI497)=10,'B2.1'!G497,"")</f>
        <v/>
      </c>
      <c r="I483" t="str">
        <f>IF(SUM('B2.1'!$Z497:$AI497)=10,'B2.1'!H497,"")</f>
        <v/>
      </c>
      <c r="J483" t="str">
        <f>IF(SUM('B2.1'!$Z497:$AI497)=10,'B2.1'!I497,"")</f>
        <v/>
      </c>
      <c r="K483" t="str">
        <f>IF(SUM('B2.1'!$Z497:$AI497)=10,'B2.1'!J497,"")</f>
        <v/>
      </c>
      <c r="L483" t="str">
        <f>IF(SUM('B2.1'!$Z497:$AI497)=10,'B2.1'!K497,"")</f>
        <v/>
      </c>
      <c r="M483" s="131" t="str">
        <f>IF(SUM('B2.1'!$Z497:$AI497)=10,'B2.1'!L497,"")</f>
        <v/>
      </c>
    </row>
    <row r="484" spans="1:13" x14ac:dyDescent="0.25">
      <c r="A484" t="str">
        <f>IF(SUM('B2.1'!Z498:AI498)=10,'Angaben KH-Standort'!$D$27,"")</f>
        <v/>
      </c>
      <c r="B484" t="str">
        <f>IF(SUM('B2.1'!Z498:AI498)=10,'Angaben KH-Standort'!$D$26,"")</f>
        <v/>
      </c>
      <c r="C484" t="str">
        <f>IF(SUM('B2.1'!Z498:AI498)=10,'Angaben KH-Standort'!$D$13,"")</f>
        <v/>
      </c>
      <c r="D484" t="str">
        <f>IF(SUM('B2.1'!$Z498:$AI498)=10,'B2.1'!C498,"")</f>
        <v/>
      </c>
      <c r="E484" t="str">
        <f>IF(SUM('B2.1'!$Z498:$AI498)=10,'B2.1'!D498,"")</f>
        <v/>
      </c>
      <c r="F484" t="str">
        <f>IF(SUM('B2.1'!$Z498:$AI498)=10,'B2.1'!E498,"")</f>
        <v/>
      </c>
      <c r="G484" t="str">
        <f>IF(SUM('B2.1'!$Z498:$AI498)=10,'B2.1'!F498,"")</f>
        <v/>
      </c>
      <c r="H484" t="str">
        <f>IF(SUM('B2.1'!$Z498:$AI498)=10,'B2.1'!G498,"")</f>
        <v/>
      </c>
      <c r="I484" t="str">
        <f>IF(SUM('B2.1'!$Z498:$AI498)=10,'B2.1'!H498,"")</f>
        <v/>
      </c>
      <c r="J484" t="str">
        <f>IF(SUM('B2.1'!$Z498:$AI498)=10,'B2.1'!I498,"")</f>
        <v/>
      </c>
      <c r="K484" t="str">
        <f>IF(SUM('B2.1'!$Z498:$AI498)=10,'B2.1'!J498,"")</f>
        <v/>
      </c>
      <c r="L484" t="str">
        <f>IF(SUM('B2.1'!$Z498:$AI498)=10,'B2.1'!K498,"")</f>
        <v/>
      </c>
      <c r="M484" s="131" t="str">
        <f>IF(SUM('B2.1'!$Z498:$AI498)=10,'B2.1'!L498,"")</f>
        <v/>
      </c>
    </row>
    <row r="485" spans="1:13" x14ac:dyDescent="0.25">
      <c r="A485" t="str">
        <f>IF(SUM('B2.1'!Z499:AI499)=10,'Angaben KH-Standort'!$D$27,"")</f>
        <v/>
      </c>
      <c r="B485" t="str">
        <f>IF(SUM('B2.1'!Z499:AI499)=10,'Angaben KH-Standort'!$D$26,"")</f>
        <v/>
      </c>
      <c r="C485" t="str">
        <f>IF(SUM('B2.1'!Z499:AI499)=10,'Angaben KH-Standort'!$D$13,"")</f>
        <v/>
      </c>
      <c r="D485" t="str">
        <f>IF(SUM('B2.1'!$Z499:$AI499)=10,'B2.1'!C499,"")</f>
        <v/>
      </c>
      <c r="E485" t="str">
        <f>IF(SUM('B2.1'!$Z499:$AI499)=10,'B2.1'!D499,"")</f>
        <v/>
      </c>
      <c r="F485" t="str">
        <f>IF(SUM('B2.1'!$Z499:$AI499)=10,'B2.1'!E499,"")</f>
        <v/>
      </c>
      <c r="G485" t="str">
        <f>IF(SUM('B2.1'!$Z499:$AI499)=10,'B2.1'!F499,"")</f>
        <v/>
      </c>
      <c r="H485" t="str">
        <f>IF(SUM('B2.1'!$Z499:$AI499)=10,'B2.1'!G499,"")</f>
        <v/>
      </c>
      <c r="I485" t="str">
        <f>IF(SUM('B2.1'!$Z499:$AI499)=10,'B2.1'!H499,"")</f>
        <v/>
      </c>
      <c r="J485" t="str">
        <f>IF(SUM('B2.1'!$Z499:$AI499)=10,'B2.1'!I499,"")</f>
        <v/>
      </c>
      <c r="K485" t="str">
        <f>IF(SUM('B2.1'!$Z499:$AI499)=10,'B2.1'!J499,"")</f>
        <v/>
      </c>
      <c r="L485" t="str">
        <f>IF(SUM('B2.1'!$Z499:$AI499)=10,'B2.1'!K499,"")</f>
        <v/>
      </c>
      <c r="M485" s="131" t="str">
        <f>IF(SUM('B2.1'!$Z499:$AI499)=10,'B2.1'!L499,"")</f>
        <v/>
      </c>
    </row>
    <row r="486" spans="1:13" x14ac:dyDescent="0.25">
      <c r="A486" t="str">
        <f>IF(SUM('B2.1'!Z500:AI500)=10,'Angaben KH-Standort'!$D$27,"")</f>
        <v/>
      </c>
      <c r="B486" t="str">
        <f>IF(SUM('B2.1'!Z500:AI500)=10,'Angaben KH-Standort'!$D$26,"")</f>
        <v/>
      </c>
      <c r="C486" t="str">
        <f>IF(SUM('B2.1'!Z500:AI500)=10,'Angaben KH-Standort'!$D$13,"")</f>
        <v/>
      </c>
      <c r="D486" t="str">
        <f>IF(SUM('B2.1'!$Z500:$AI500)=10,'B2.1'!C500,"")</f>
        <v/>
      </c>
      <c r="E486" t="str">
        <f>IF(SUM('B2.1'!$Z500:$AI500)=10,'B2.1'!D500,"")</f>
        <v/>
      </c>
      <c r="F486" t="str">
        <f>IF(SUM('B2.1'!$Z500:$AI500)=10,'B2.1'!E500,"")</f>
        <v/>
      </c>
      <c r="G486" t="str">
        <f>IF(SUM('B2.1'!$Z500:$AI500)=10,'B2.1'!F500,"")</f>
        <v/>
      </c>
      <c r="H486" t="str">
        <f>IF(SUM('B2.1'!$Z500:$AI500)=10,'B2.1'!G500,"")</f>
        <v/>
      </c>
      <c r="I486" t="str">
        <f>IF(SUM('B2.1'!$Z500:$AI500)=10,'B2.1'!H500,"")</f>
        <v/>
      </c>
      <c r="J486" t="str">
        <f>IF(SUM('B2.1'!$Z500:$AI500)=10,'B2.1'!I500,"")</f>
        <v/>
      </c>
      <c r="K486" t="str">
        <f>IF(SUM('B2.1'!$Z500:$AI500)=10,'B2.1'!J500,"")</f>
        <v/>
      </c>
      <c r="L486" t="str">
        <f>IF(SUM('B2.1'!$Z500:$AI500)=10,'B2.1'!K500,"")</f>
        <v/>
      </c>
      <c r="M486" s="131" t="str">
        <f>IF(SUM('B2.1'!$Z500:$AI500)=10,'B2.1'!L500,"")</f>
        <v/>
      </c>
    </row>
    <row r="487" spans="1:13" x14ac:dyDescent="0.25">
      <c r="A487" t="str">
        <f>IF(SUM('B2.1'!Z501:AI501)=10,'Angaben KH-Standort'!$D$27,"")</f>
        <v/>
      </c>
      <c r="B487" t="str">
        <f>IF(SUM('B2.1'!Z501:AI501)=10,'Angaben KH-Standort'!$D$26,"")</f>
        <v/>
      </c>
      <c r="C487" t="str">
        <f>IF(SUM('B2.1'!Z501:AI501)=10,'Angaben KH-Standort'!$D$13,"")</f>
        <v/>
      </c>
      <c r="D487" t="str">
        <f>IF(SUM('B2.1'!$Z501:$AI501)=10,'B2.1'!C501,"")</f>
        <v/>
      </c>
      <c r="E487" t="str">
        <f>IF(SUM('B2.1'!$Z501:$AI501)=10,'B2.1'!D501,"")</f>
        <v/>
      </c>
      <c r="F487" t="str">
        <f>IF(SUM('B2.1'!$Z501:$AI501)=10,'B2.1'!E501,"")</f>
        <v/>
      </c>
      <c r="G487" t="str">
        <f>IF(SUM('B2.1'!$Z501:$AI501)=10,'B2.1'!F501,"")</f>
        <v/>
      </c>
      <c r="H487" t="str">
        <f>IF(SUM('B2.1'!$Z501:$AI501)=10,'B2.1'!G501,"")</f>
        <v/>
      </c>
      <c r="I487" t="str">
        <f>IF(SUM('B2.1'!$Z501:$AI501)=10,'B2.1'!H501,"")</f>
        <v/>
      </c>
      <c r="J487" t="str">
        <f>IF(SUM('B2.1'!$Z501:$AI501)=10,'B2.1'!I501,"")</f>
        <v/>
      </c>
      <c r="K487" t="str">
        <f>IF(SUM('B2.1'!$Z501:$AI501)=10,'B2.1'!J501,"")</f>
        <v/>
      </c>
      <c r="L487" t="str">
        <f>IF(SUM('B2.1'!$Z501:$AI501)=10,'B2.1'!K501,"")</f>
        <v/>
      </c>
      <c r="M487" s="131" t="str">
        <f>IF(SUM('B2.1'!$Z501:$AI501)=10,'B2.1'!L501,"")</f>
        <v/>
      </c>
    </row>
    <row r="488" spans="1:13" x14ac:dyDescent="0.25">
      <c r="A488" t="str">
        <f>IF(SUM('B2.1'!Z502:AI502)=10,'Angaben KH-Standort'!$D$27,"")</f>
        <v/>
      </c>
      <c r="B488" t="str">
        <f>IF(SUM('B2.1'!Z502:AI502)=10,'Angaben KH-Standort'!$D$26,"")</f>
        <v/>
      </c>
      <c r="C488" t="str">
        <f>IF(SUM('B2.1'!Z502:AI502)=10,'Angaben KH-Standort'!$D$13,"")</f>
        <v/>
      </c>
      <c r="D488" t="str">
        <f>IF(SUM('B2.1'!$Z502:$AI502)=10,'B2.1'!C502,"")</f>
        <v/>
      </c>
      <c r="E488" t="str">
        <f>IF(SUM('B2.1'!$Z502:$AI502)=10,'B2.1'!D502,"")</f>
        <v/>
      </c>
      <c r="F488" t="str">
        <f>IF(SUM('B2.1'!$Z502:$AI502)=10,'B2.1'!E502,"")</f>
        <v/>
      </c>
      <c r="G488" t="str">
        <f>IF(SUM('B2.1'!$Z502:$AI502)=10,'B2.1'!F502,"")</f>
        <v/>
      </c>
      <c r="H488" t="str">
        <f>IF(SUM('B2.1'!$Z502:$AI502)=10,'B2.1'!G502,"")</f>
        <v/>
      </c>
      <c r="I488" t="str">
        <f>IF(SUM('B2.1'!$Z502:$AI502)=10,'B2.1'!H502,"")</f>
        <v/>
      </c>
      <c r="J488" t="str">
        <f>IF(SUM('B2.1'!$Z502:$AI502)=10,'B2.1'!I502,"")</f>
        <v/>
      </c>
      <c r="K488" t="str">
        <f>IF(SUM('B2.1'!$Z502:$AI502)=10,'B2.1'!J502,"")</f>
        <v/>
      </c>
      <c r="L488" t="str">
        <f>IF(SUM('B2.1'!$Z502:$AI502)=10,'B2.1'!K502,"")</f>
        <v/>
      </c>
      <c r="M488" s="131" t="str">
        <f>IF(SUM('B2.1'!$Z502:$AI502)=10,'B2.1'!L502,"")</f>
        <v/>
      </c>
    </row>
    <row r="489" spans="1:13" x14ac:dyDescent="0.25">
      <c r="A489" t="str">
        <f>IF(SUM('B2.1'!Z503:AI503)=10,'Angaben KH-Standort'!$D$27,"")</f>
        <v/>
      </c>
      <c r="B489" t="str">
        <f>IF(SUM('B2.1'!Z503:AI503)=10,'Angaben KH-Standort'!$D$26,"")</f>
        <v/>
      </c>
      <c r="C489" t="str">
        <f>IF(SUM('B2.1'!Z503:AI503)=10,'Angaben KH-Standort'!$D$13,"")</f>
        <v/>
      </c>
      <c r="D489" t="str">
        <f>IF(SUM('B2.1'!$Z503:$AI503)=10,'B2.1'!C503,"")</f>
        <v/>
      </c>
      <c r="E489" t="str">
        <f>IF(SUM('B2.1'!$Z503:$AI503)=10,'B2.1'!D503,"")</f>
        <v/>
      </c>
      <c r="F489" t="str">
        <f>IF(SUM('B2.1'!$Z503:$AI503)=10,'B2.1'!E503,"")</f>
        <v/>
      </c>
      <c r="G489" t="str">
        <f>IF(SUM('B2.1'!$Z503:$AI503)=10,'B2.1'!F503,"")</f>
        <v/>
      </c>
      <c r="H489" t="str">
        <f>IF(SUM('B2.1'!$Z503:$AI503)=10,'B2.1'!G503,"")</f>
        <v/>
      </c>
      <c r="I489" t="str">
        <f>IF(SUM('B2.1'!$Z503:$AI503)=10,'B2.1'!H503,"")</f>
        <v/>
      </c>
      <c r="J489" t="str">
        <f>IF(SUM('B2.1'!$Z503:$AI503)=10,'B2.1'!I503,"")</f>
        <v/>
      </c>
      <c r="K489" t="str">
        <f>IF(SUM('B2.1'!$Z503:$AI503)=10,'B2.1'!J503,"")</f>
        <v/>
      </c>
      <c r="L489" t="str">
        <f>IF(SUM('B2.1'!$Z503:$AI503)=10,'B2.1'!K503,"")</f>
        <v/>
      </c>
      <c r="M489" s="131" t="str">
        <f>IF(SUM('B2.1'!$Z503:$AI503)=10,'B2.1'!L503,"")</f>
        <v/>
      </c>
    </row>
    <row r="490" spans="1:13" x14ac:dyDescent="0.25">
      <c r="A490" t="str">
        <f>IF(SUM('B2.1'!Z504:AI504)=10,'Angaben KH-Standort'!$D$27,"")</f>
        <v/>
      </c>
      <c r="B490" t="str">
        <f>IF(SUM('B2.1'!Z504:AI504)=10,'Angaben KH-Standort'!$D$26,"")</f>
        <v/>
      </c>
      <c r="C490" t="str">
        <f>IF(SUM('B2.1'!Z504:AI504)=10,'Angaben KH-Standort'!$D$13,"")</f>
        <v/>
      </c>
      <c r="D490" t="str">
        <f>IF(SUM('B2.1'!$Z504:$AI504)=10,'B2.1'!C504,"")</f>
        <v/>
      </c>
      <c r="E490" t="str">
        <f>IF(SUM('B2.1'!$Z504:$AI504)=10,'B2.1'!D504,"")</f>
        <v/>
      </c>
      <c r="F490" t="str">
        <f>IF(SUM('B2.1'!$Z504:$AI504)=10,'B2.1'!E504,"")</f>
        <v/>
      </c>
      <c r="G490" t="str">
        <f>IF(SUM('B2.1'!$Z504:$AI504)=10,'B2.1'!F504,"")</f>
        <v/>
      </c>
      <c r="H490" t="str">
        <f>IF(SUM('B2.1'!$Z504:$AI504)=10,'B2.1'!G504,"")</f>
        <v/>
      </c>
      <c r="I490" t="str">
        <f>IF(SUM('B2.1'!$Z504:$AI504)=10,'B2.1'!H504,"")</f>
        <v/>
      </c>
      <c r="J490" t="str">
        <f>IF(SUM('B2.1'!$Z504:$AI504)=10,'B2.1'!I504,"")</f>
        <v/>
      </c>
      <c r="K490" t="str">
        <f>IF(SUM('B2.1'!$Z504:$AI504)=10,'B2.1'!J504,"")</f>
        <v/>
      </c>
      <c r="L490" t="str">
        <f>IF(SUM('B2.1'!$Z504:$AI504)=10,'B2.1'!K504,"")</f>
        <v/>
      </c>
      <c r="M490" s="131" t="str">
        <f>IF(SUM('B2.1'!$Z504:$AI504)=10,'B2.1'!L504,"")</f>
        <v/>
      </c>
    </row>
    <row r="491" spans="1:13" x14ac:dyDescent="0.25">
      <c r="A491" t="str">
        <f>IF(SUM('B2.1'!Z505:AI505)=10,'Angaben KH-Standort'!$D$27,"")</f>
        <v/>
      </c>
      <c r="B491" t="str">
        <f>IF(SUM('B2.1'!Z505:AI505)=10,'Angaben KH-Standort'!$D$26,"")</f>
        <v/>
      </c>
      <c r="C491" t="str">
        <f>IF(SUM('B2.1'!Z505:AI505)=10,'Angaben KH-Standort'!$D$13,"")</f>
        <v/>
      </c>
      <c r="D491" t="str">
        <f>IF(SUM('B2.1'!$Z505:$AI505)=10,'B2.1'!C505,"")</f>
        <v/>
      </c>
      <c r="E491" t="str">
        <f>IF(SUM('B2.1'!$Z505:$AI505)=10,'B2.1'!D505,"")</f>
        <v/>
      </c>
      <c r="F491" t="str">
        <f>IF(SUM('B2.1'!$Z505:$AI505)=10,'B2.1'!E505,"")</f>
        <v/>
      </c>
      <c r="G491" t="str">
        <f>IF(SUM('B2.1'!$Z505:$AI505)=10,'B2.1'!F505,"")</f>
        <v/>
      </c>
      <c r="H491" t="str">
        <f>IF(SUM('B2.1'!$Z505:$AI505)=10,'B2.1'!G505,"")</f>
        <v/>
      </c>
      <c r="I491" t="str">
        <f>IF(SUM('B2.1'!$Z505:$AI505)=10,'B2.1'!H505,"")</f>
        <v/>
      </c>
      <c r="J491" t="str">
        <f>IF(SUM('B2.1'!$Z505:$AI505)=10,'B2.1'!I505,"")</f>
        <v/>
      </c>
      <c r="K491" t="str">
        <f>IF(SUM('B2.1'!$Z505:$AI505)=10,'B2.1'!J505,"")</f>
        <v/>
      </c>
      <c r="L491" t="str">
        <f>IF(SUM('B2.1'!$Z505:$AI505)=10,'B2.1'!K505,"")</f>
        <v/>
      </c>
      <c r="M491" s="131" t="str">
        <f>IF(SUM('B2.1'!$Z505:$AI505)=10,'B2.1'!L505,"")</f>
        <v/>
      </c>
    </row>
    <row r="492" spans="1:13" x14ac:dyDescent="0.25">
      <c r="A492" t="str">
        <f>IF(SUM('B2.1'!Z506:AI506)=10,'Angaben KH-Standort'!$D$27,"")</f>
        <v/>
      </c>
      <c r="B492" t="str">
        <f>IF(SUM('B2.1'!Z506:AI506)=10,'Angaben KH-Standort'!$D$26,"")</f>
        <v/>
      </c>
      <c r="C492" t="str">
        <f>IF(SUM('B2.1'!Z506:AI506)=10,'Angaben KH-Standort'!$D$13,"")</f>
        <v/>
      </c>
      <c r="D492" t="str">
        <f>IF(SUM('B2.1'!$Z506:$AI506)=10,'B2.1'!C506,"")</f>
        <v/>
      </c>
      <c r="E492" t="str">
        <f>IF(SUM('B2.1'!$Z506:$AI506)=10,'B2.1'!D506,"")</f>
        <v/>
      </c>
      <c r="F492" t="str">
        <f>IF(SUM('B2.1'!$Z506:$AI506)=10,'B2.1'!E506,"")</f>
        <v/>
      </c>
      <c r="G492" t="str">
        <f>IF(SUM('B2.1'!$Z506:$AI506)=10,'B2.1'!F506,"")</f>
        <v/>
      </c>
      <c r="H492" t="str">
        <f>IF(SUM('B2.1'!$Z506:$AI506)=10,'B2.1'!G506,"")</f>
        <v/>
      </c>
      <c r="I492" t="str">
        <f>IF(SUM('B2.1'!$Z506:$AI506)=10,'B2.1'!H506,"")</f>
        <v/>
      </c>
      <c r="J492" t="str">
        <f>IF(SUM('B2.1'!$Z506:$AI506)=10,'B2.1'!I506,"")</f>
        <v/>
      </c>
      <c r="K492" t="str">
        <f>IF(SUM('B2.1'!$Z506:$AI506)=10,'B2.1'!J506,"")</f>
        <v/>
      </c>
      <c r="L492" t="str">
        <f>IF(SUM('B2.1'!$Z506:$AI506)=10,'B2.1'!K506,"")</f>
        <v/>
      </c>
      <c r="M492" s="131" t="str">
        <f>IF(SUM('B2.1'!$Z506:$AI506)=10,'B2.1'!L506,"")</f>
        <v/>
      </c>
    </row>
    <row r="493" spans="1:13" x14ac:dyDescent="0.25">
      <c r="A493" t="str">
        <f>IF(SUM('B2.1'!Z507:AI507)=10,'Angaben KH-Standort'!$D$27,"")</f>
        <v/>
      </c>
      <c r="B493" t="str">
        <f>IF(SUM('B2.1'!Z507:AI507)=10,'Angaben KH-Standort'!$D$26,"")</f>
        <v/>
      </c>
      <c r="C493" t="str">
        <f>IF(SUM('B2.1'!Z507:AI507)=10,'Angaben KH-Standort'!$D$13,"")</f>
        <v/>
      </c>
      <c r="D493" t="str">
        <f>IF(SUM('B2.1'!$Z507:$AI507)=10,'B2.1'!C507,"")</f>
        <v/>
      </c>
      <c r="E493" t="str">
        <f>IF(SUM('B2.1'!$Z507:$AI507)=10,'B2.1'!D507,"")</f>
        <v/>
      </c>
      <c r="F493" t="str">
        <f>IF(SUM('B2.1'!$Z507:$AI507)=10,'B2.1'!E507,"")</f>
        <v/>
      </c>
      <c r="G493" t="str">
        <f>IF(SUM('B2.1'!$Z507:$AI507)=10,'B2.1'!F507,"")</f>
        <v/>
      </c>
      <c r="H493" t="str">
        <f>IF(SUM('B2.1'!$Z507:$AI507)=10,'B2.1'!G507,"")</f>
        <v/>
      </c>
      <c r="I493" t="str">
        <f>IF(SUM('B2.1'!$Z507:$AI507)=10,'B2.1'!H507,"")</f>
        <v/>
      </c>
      <c r="J493" t="str">
        <f>IF(SUM('B2.1'!$Z507:$AI507)=10,'B2.1'!I507,"")</f>
        <v/>
      </c>
      <c r="K493" t="str">
        <f>IF(SUM('B2.1'!$Z507:$AI507)=10,'B2.1'!J507,"")</f>
        <v/>
      </c>
      <c r="L493" t="str">
        <f>IF(SUM('B2.1'!$Z507:$AI507)=10,'B2.1'!K507,"")</f>
        <v/>
      </c>
      <c r="M493" s="131" t="str">
        <f>IF(SUM('B2.1'!$Z507:$AI507)=10,'B2.1'!L507,"")</f>
        <v/>
      </c>
    </row>
    <row r="494" spans="1:13" x14ac:dyDescent="0.25">
      <c r="A494" t="str">
        <f>IF(SUM('B2.1'!Z508:AI508)=10,'Angaben KH-Standort'!$D$27,"")</f>
        <v/>
      </c>
      <c r="B494" t="str">
        <f>IF(SUM('B2.1'!Z508:AI508)=10,'Angaben KH-Standort'!$D$26,"")</f>
        <v/>
      </c>
      <c r="C494" t="str">
        <f>IF(SUM('B2.1'!Z508:AI508)=10,'Angaben KH-Standort'!$D$13,"")</f>
        <v/>
      </c>
      <c r="D494" t="str">
        <f>IF(SUM('B2.1'!$Z508:$AI508)=10,'B2.1'!C508,"")</f>
        <v/>
      </c>
      <c r="E494" t="str">
        <f>IF(SUM('B2.1'!$Z508:$AI508)=10,'B2.1'!D508,"")</f>
        <v/>
      </c>
      <c r="F494" t="str">
        <f>IF(SUM('B2.1'!$Z508:$AI508)=10,'B2.1'!E508,"")</f>
        <v/>
      </c>
      <c r="G494" t="str">
        <f>IF(SUM('B2.1'!$Z508:$AI508)=10,'B2.1'!F508,"")</f>
        <v/>
      </c>
      <c r="H494" t="str">
        <f>IF(SUM('B2.1'!$Z508:$AI508)=10,'B2.1'!G508,"")</f>
        <v/>
      </c>
      <c r="I494" t="str">
        <f>IF(SUM('B2.1'!$Z508:$AI508)=10,'B2.1'!H508,"")</f>
        <v/>
      </c>
      <c r="J494" t="str">
        <f>IF(SUM('B2.1'!$Z508:$AI508)=10,'B2.1'!I508,"")</f>
        <v/>
      </c>
      <c r="K494" t="str">
        <f>IF(SUM('B2.1'!$Z508:$AI508)=10,'B2.1'!J508,"")</f>
        <v/>
      </c>
      <c r="L494" t="str">
        <f>IF(SUM('B2.1'!$Z508:$AI508)=10,'B2.1'!K508,"")</f>
        <v/>
      </c>
      <c r="M494" s="131" t="str">
        <f>IF(SUM('B2.1'!$Z508:$AI508)=10,'B2.1'!L508,"")</f>
        <v/>
      </c>
    </row>
    <row r="495" spans="1:13" x14ac:dyDescent="0.25">
      <c r="A495" t="str">
        <f>IF(SUM('B2.1'!Z509:AI509)=10,'Angaben KH-Standort'!$D$27,"")</f>
        <v/>
      </c>
      <c r="B495" t="str">
        <f>IF(SUM('B2.1'!Z509:AI509)=10,'Angaben KH-Standort'!$D$26,"")</f>
        <v/>
      </c>
      <c r="C495" t="str">
        <f>IF(SUM('B2.1'!Z509:AI509)=10,'Angaben KH-Standort'!$D$13,"")</f>
        <v/>
      </c>
      <c r="D495" t="str">
        <f>IF(SUM('B2.1'!$Z509:$AI509)=10,'B2.1'!C509,"")</f>
        <v/>
      </c>
      <c r="E495" t="str">
        <f>IF(SUM('B2.1'!$Z509:$AI509)=10,'B2.1'!D509,"")</f>
        <v/>
      </c>
      <c r="F495" t="str">
        <f>IF(SUM('B2.1'!$Z509:$AI509)=10,'B2.1'!E509,"")</f>
        <v/>
      </c>
      <c r="G495" t="str">
        <f>IF(SUM('B2.1'!$Z509:$AI509)=10,'B2.1'!F509,"")</f>
        <v/>
      </c>
      <c r="H495" t="str">
        <f>IF(SUM('B2.1'!$Z509:$AI509)=10,'B2.1'!G509,"")</f>
        <v/>
      </c>
      <c r="I495" t="str">
        <f>IF(SUM('B2.1'!$Z509:$AI509)=10,'B2.1'!H509,"")</f>
        <v/>
      </c>
      <c r="J495" t="str">
        <f>IF(SUM('B2.1'!$Z509:$AI509)=10,'B2.1'!I509,"")</f>
        <v/>
      </c>
      <c r="K495" t="str">
        <f>IF(SUM('B2.1'!$Z509:$AI509)=10,'B2.1'!J509,"")</f>
        <v/>
      </c>
      <c r="L495" t="str">
        <f>IF(SUM('B2.1'!$Z509:$AI509)=10,'B2.1'!K509,"")</f>
        <v/>
      </c>
      <c r="M495" s="131" t="str">
        <f>IF(SUM('B2.1'!$Z509:$AI509)=10,'B2.1'!L509,"")</f>
        <v/>
      </c>
    </row>
    <row r="496" spans="1:13" x14ac:dyDescent="0.25">
      <c r="A496" t="str">
        <f>IF(SUM('B2.1'!Z510:AI510)=10,'Angaben KH-Standort'!$D$27,"")</f>
        <v/>
      </c>
      <c r="B496" t="str">
        <f>IF(SUM('B2.1'!Z510:AI510)=10,'Angaben KH-Standort'!$D$26,"")</f>
        <v/>
      </c>
      <c r="C496" t="str">
        <f>IF(SUM('B2.1'!Z510:AI510)=10,'Angaben KH-Standort'!$D$13,"")</f>
        <v/>
      </c>
      <c r="D496" t="str">
        <f>IF(SUM('B2.1'!$Z510:$AI510)=10,'B2.1'!C510,"")</f>
        <v/>
      </c>
      <c r="E496" t="str">
        <f>IF(SUM('B2.1'!$Z510:$AI510)=10,'B2.1'!D510,"")</f>
        <v/>
      </c>
      <c r="F496" t="str">
        <f>IF(SUM('B2.1'!$Z510:$AI510)=10,'B2.1'!E510,"")</f>
        <v/>
      </c>
      <c r="G496" t="str">
        <f>IF(SUM('B2.1'!$Z510:$AI510)=10,'B2.1'!F510,"")</f>
        <v/>
      </c>
      <c r="H496" t="str">
        <f>IF(SUM('B2.1'!$Z510:$AI510)=10,'B2.1'!G510,"")</f>
        <v/>
      </c>
      <c r="I496" t="str">
        <f>IF(SUM('B2.1'!$Z510:$AI510)=10,'B2.1'!H510,"")</f>
        <v/>
      </c>
      <c r="J496" t="str">
        <f>IF(SUM('B2.1'!$Z510:$AI510)=10,'B2.1'!I510,"")</f>
        <v/>
      </c>
      <c r="K496" t="str">
        <f>IF(SUM('B2.1'!$Z510:$AI510)=10,'B2.1'!J510,"")</f>
        <v/>
      </c>
      <c r="L496" t="str">
        <f>IF(SUM('B2.1'!$Z510:$AI510)=10,'B2.1'!K510,"")</f>
        <v/>
      </c>
      <c r="M496" s="131" t="str">
        <f>IF(SUM('B2.1'!$Z510:$AI510)=10,'B2.1'!L510,"")</f>
        <v/>
      </c>
    </row>
    <row r="497" spans="1:13" x14ac:dyDescent="0.25">
      <c r="A497" t="str">
        <f>IF(SUM('B2.1'!Z511:AI511)=10,'Angaben KH-Standort'!$D$27,"")</f>
        <v/>
      </c>
      <c r="B497" t="str">
        <f>IF(SUM('B2.1'!Z511:AI511)=10,'Angaben KH-Standort'!$D$26,"")</f>
        <v/>
      </c>
      <c r="C497" t="str">
        <f>IF(SUM('B2.1'!Z511:AI511)=10,'Angaben KH-Standort'!$D$13,"")</f>
        <v/>
      </c>
      <c r="D497" t="str">
        <f>IF(SUM('B2.1'!$Z511:$AI511)=10,'B2.1'!C511,"")</f>
        <v/>
      </c>
      <c r="E497" t="str">
        <f>IF(SUM('B2.1'!$Z511:$AI511)=10,'B2.1'!D511,"")</f>
        <v/>
      </c>
      <c r="F497" t="str">
        <f>IF(SUM('B2.1'!$Z511:$AI511)=10,'B2.1'!E511,"")</f>
        <v/>
      </c>
      <c r="G497" t="str">
        <f>IF(SUM('B2.1'!$Z511:$AI511)=10,'B2.1'!F511,"")</f>
        <v/>
      </c>
      <c r="H497" t="str">
        <f>IF(SUM('B2.1'!$Z511:$AI511)=10,'B2.1'!G511,"")</f>
        <v/>
      </c>
      <c r="I497" t="str">
        <f>IF(SUM('B2.1'!$Z511:$AI511)=10,'B2.1'!H511,"")</f>
        <v/>
      </c>
      <c r="J497" t="str">
        <f>IF(SUM('B2.1'!$Z511:$AI511)=10,'B2.1'!I511,"")</f>
        <v/>
      </c>
      <c r="K497" t="str">
        <f>IF(SUM('B2.1'!$Z511:$AI511)=10,'B2.1'!J511,"")</f>
        <v/>
      </c>
      <c r="L497" t="str">
        <f>IF(SUM('B2.1'!$Z511:$AI511)=10,'B2.1'!K511,"")</f>
        <v/>
      </c>
      <c r="M497" s="131" t="str">
        <f>IF(SUM('B2.1'!$Z511:$AI511)=10,'B2.1'!L511,"")</f>
        <v/>
      </c>
    </row>
    <row r="498" spans="1:13" x14ac:dyDescent="0.25">
      <c r="A498" t="str">
        <f>IF(SUM('B2.1'!Z512:AI512)=10,'Angaben KH-Standort'!$D$27,"")</f>
        <v/>
      </c>
      <c r="B498" t="str">
        <f>IF(SUM('B2.1'!Z512:AI512)=10,'Angaben KH-Standort'!$D$26,"")</f>
        <v/>
      </c>
      <c r="C498" t="str">
        <f>IF(SUM('B2.1'!Z512:AI512)=10,'Angaben KH-Standort'!$D$13,"")</f>
        <v/>
      </c>
      <c r="D498" t="str">
        <f>IF(SUM('B2.1'!$Z512:$AI512)=10,'B2.1'!C512,"")</f>
        <v/>
      </c>
      <c r="E498" t="str">
        <f>IF(SUM('B2.1'!$Z512:$AI512)=10,'B2.1'!D512,"")</f>
        <v/>
      </c>
      <c r="F498" t="str">
        <f>IF(SUM('B2.1'!$Z512:$AI512)=10,'B2.1'!E512,"")</f>
        <v/>
      </c>
      <c r="G498" t="str">
        <f>IF(SUM('B2.1'!$Z512:$AI512)=10,'B2.1'!F512,"")</f>
        <v/>
      </c>
      <c r="H498" t="str">
        <f>IF(SUM('B2.1'!$Z512:$AI512)=10,'B2.1'!G512,"")</f>
        <v/>
      </c>
      <c r="I498" t="str">
        <f>IF(SUM('B2.1'!$Z512:$AI512)=10,'B2.1'!H512,"")</f>
        <v/>
      </c>
      <c r="J498" t="str">
        <f>IF(SUM('B2.1'!$Z512:$AI512)=10,'B2.1'!I512,"")</f>
        <v/>
      </c>
      <c r="K498" t="str">
        <f>IF(SUM('B2.1'!$Z512:$AI512)=10,'B2.1'!J512,"")</f>
        <v/>
      </c>
      <c r="L498" t="str">
        <f>IF(SUM('B2.1'!$Z512:$AI512)=10,'B2.1'!K512,"")</f>
        <v/>
      </c>
      <c r="M498" s="131" t="str">
        <f>IF(SUM('B2.1'!$Z512:$AI512)=10,'B2.1'!L512,"")</f>
        <v/>
      </c>
    </row>
    <row r="499" spans="1:13" x14ac:dyDescent="0.25">
      <c r="A499" t="str">
        <f>IF(SUM('B2.1'!Z513:AI513)=10,'Angaben KH-Standort'!$D$27,"")</f>
        <v/>
      </c>
      <c r="B499" t="str">
        <f>IF(SUM('B2.1'!Z513:AI513)=10,'Angaben KH-Standort'!$D$26,"")</f>
        <v/>
      </c>
      <c r="C499" t="str">
        <f>IF(SUM('B2.1'!Z513:AI513)=10,'Angaben KH-Standort'!$D$13,"")</f>
        <v/>
      </c>
      <c r="D499" t="str">
        <f>IF(SUM('B2.1'!$Z513:$AI513)=10,'B2.1'!C513,"")</f>
        <v/>
      </c>
      <c r="E499" t="str">
        <f>IF(SUM('B2.1'!$Z513:$AI513)=10,'B2.1'!D513,"")</f>
        <v/>
      </c>
      <c r="F499" t="str">
        <f>IF(SUM('B2.1'!$Z513:$AI513)=10,'B2.1'!E513,"")</f>
        <v/>
      </c>
      <c r="G499" t="str">
        <f>IF(SUM('B2.1'!$Z513:$AI513)=10,'B2.1'!F513,"")</f>
        <v/>
      </c>
      <c r="H499" t="str">
        <f>IF(SUM('B2.1'!$Z513:$AI513)=10,'B2.1'!G513,"")</f>
        <v/>
      </c>
      <c r="I499" t="str">
        <f>IF(SUM('B2.1'!$Z513:$AI513)=10,'B2.1'!H513,"")</f>
        <v/>
      </c>
      <c r="J499" t="str">
        <f>IF(SUM('B2.1'!$Z513:$AI513)=10,'B2.1'!I513,"")</f>
        <v/>
      </c>
      <c r="K499" t="str">
        <f>IF(SUM('B2.1'!$Z513:$AI513)=10,'B2.1'!J513,"")</f>
        <v/>
      </c>
      <c r="L499" t="str">
        <f>IF(SUM('B2.1'!$Z513:$AI513)=10,'B2.1'!K513,"")</f>
        <v/>
      </c>
      <c r="M499" s="131" t="str">
        <f>IF(SUM('B2.1'!$Z513:$AI513)=10,'B2.1'!L513,"")</f>
        <v/>
      </c>
    </row>
    <row r="500" spans="1:13" x14ac:dyDescent="0.25">
      <c r="A500" t="str">
        <f>IF(SUM('B2.1'!Z514:AI514)=10,'Angaben KH-Standort'!$D$27,"")</f>
        <v/>
      </c>
      <c r="B500" t="str">
        <f>IF(SUM('B2.1'!Z514:AI514)=10,'Angaben KH-Standort'!$D$26,"")</f>
        <v/>
      </c>
      <c r="C500" t="str">
        <f>IF(SUM('B2.1'!Z514:AI514)=10,'Angaben KH-Standort'!$D$13,"")</f>
        <v/>
      </c>
      <c r="D500" t="str">
        <f>IF(SUM('B2.1'!$Z514:$AI514)=10,'B2.1'!C514,"")</f>
        <v/>
      </c>
      <c r="E500" t="str">
        <f>IF(SUM('B2.1'!$Z514:$AI514)=10,'B2.1'!D514,"")</f>
        <v/>
      </c>
      <c r="F500" t="str">
        <f>IF(SUM('B2.1'!$Z514:$AI514)=10,'B2.1'!E514,"")</f>
        <v/>
      </c>
      <c r="G500" t="str">
        <f>IF(SUM('B2.1'!$Z514:$AI514)=10,'B2.1'!F514,"")</f>
        <v/>
      </c>
      <c r="H500" t="str">
        <f>IF(SUM('B2.1'!$Z514:$AI514)=10,'B2.1'!G514,"")</f>
        <v/>
      </c>
      <c r="I500" t="str">
        <f>IF(SUM('B2.1'!$Z514:$AI514)=10,'B2.1'!H514,"")</f>
        <v/>
      </c>
      <c r="J500" t="str">
        <f>IF(SUM('B2.1'!$Z514:$AI514)=10,'B2.1'!I514,"")</f>
        <v/>
      </c>
      <c r="K500" t="str">
        <f>IF(SUM('B2.1'!$Z514:$AI514)=10,'B2.1'!J514,"")</f>
        <v/>
      </c>
      <c r="L500" t="str">
        <f>IF(SUM('B2.1'!$Z514:$AI514)=10,'B2.1'!K514,"")</f>
        <v/>
      </c>
      <c r="M500" s="131" t="str">
        <f>IF(SUM('B2.1'!$Z514:$AI514)=10,'B2.1'!L514,"")</f>
        <v/>
      </c>
    </row>
    <row r="501" spans="1:13" x14ac:dyDescent="0.25">
      <c r="A501" t="str">
        <f>IF(SUM('B2.1'!Z515:AI515)=10,'Angaben KH-Standort'!$D$27,"")</f>
        <v/>
      </c>
      <c r="B501" t="str">
        <f>IF(SUM('B2.1'!Z515:AI515)=10,'Angaben KH-Standort'!$D$26,"")</f>
        <v/>
      </c>
      <c r="C501" t="str">
        <f>IF(SUM('B2.1'!Z515:AI515)=10,'Angaben KH-Standort'!$D$13,"")</f>
        <v/>
      </c>
      <c r="D501" t="str">
        <f>IF(SUM('B2.1'!$Z515:$AI515)=10,'B2.1'!C515,"")</f>
        <v/>
      </c>
      <c r="E501" t="str">
        <f>IF(SUM('B2.1'!$Z515:$AI515)=10,'B2.1'!D515,"")</f>
        <v/>
      </c>
      <c r="F501" t="str">
        <f>IF(SUM('B2.1'!$Z515:$AI515)=10,'B2.1'!E515,"")</f>
        <v/>
      </c>
      <c r="G501" t="str">
        <f>IF(SUM('B2.1'!$Z515:$AI515)=10,'B2.1'!F515,"")</f>
        <v/>
      </c>
      <c r="H501" t="str">
        <f>IF(SUM('B2.1'!$Z515:$AI515)=10,'B2.1'!G515,"")</f>
        <v/>
      </c>
      <c r="I501" t="str">
        <f>IF(SUM('B2.1'!$Z515:$AI515)=10,'B2.1'!H515,"")</f>
        <v/>
      </c>
      <c r="J501" t="str">
        <f>IF(SUM('B2.1'!$Z515:$AI515)=10,'B2.1'!I515,"")</f>
        <v/>
      </c>
      <c r="K501" t="str">
        <f>IF(SUM('B2.1'!$Z515:$AI515)=10,'B2.1'!J515,"")</f>
        <v/>
      </c>
      <c r="L501" t="str">
        <f>IF(SUM('B2.1'!$Z515:$AI515)=10,'B2.1'!K515,"")</f>
        <v/>
      </c>
      <c r="M501" s="131" t="str">
        <f>IF(SUM('B2.1'!$Z515:$AI515)=10,'B2.1'!L515,"")</f>
        <v/>
      </c>
    </row>
    <row r="502" spans="1:13" x14ac:dyDescent="0.25">
      <c r="A502" t="str">
        <f>IF(SUM('B2.1'!Z516:AI516)=10,'Angaben KH-Standort'!$D$27,"")</f>
        <v/>
      </c>
      <c r="B502" t="str">
        <f>IF(SUM('B2.1'!Z516:AI516)=10,'Angaben KH-Standort'!$D$26,"")</f>
        <v/>
      </c>
      <c r="C502" t="str">
        <f>IF(SUM('B2.1'!Z516:AI516)=10,'Angaben KH-Standort'!$D$13,"")</f>
        <v/>
      </c>
      <c r="D502" t="str">
        <f>IF(SUM('B2.1'!$Z516:$AI516)=10,'B2.1'!C516,"")</f>
        <v/>
      </c>
      <c r="E502" t="str">
        <f>IF(SUM('B2.1'!$Z516:$AI516)=10,'B2.1'!D516,"")</f>
        <v/>
      </c>
      <c r="F502" t="str">
        <f>IF(SUM('B2.1'!$Z516:$AI516)=10,'B2.1'!E516,"")</f>
        <v/>
      </c>
      <c r="G502" t="str">
        <f>IF(SUM('B2.1'!$Z516:$AI516)=10,'B2.1'!F516,"")</f>
        <v/>
      </c>
      <c r="H502" t="str">
        <f>IF(SUM('B2.1'!$Z516:$AI516)=10,'B2.1'!G516,"")</f>
        <v/>
      </c>
      <c r="I502" t="str">
        <f>IF(SUM('B2.1'!$Z516:$AI516)=10,'B2.1'!H516,"")</f>
        <v/>
      </c>
      <c r="J502" t="str">
        <f>IF(SUM('B2.1'!$Z516:$AI516)=10,'B2.1'!I516,"")</f>
        <v/>
      </c>
      <c r="K502" t="str">
        <f>IF(SUM('B2.1'!$Z516:$AI516)=10,'B2.1'!J516,"")</f>
        <v/>
      </c>
      <c r="L502" t="str">
        <f>IF(SUM('B2.1'!$Z516:$AI516)=10,'B2.1'!K516,"")</f>
        <v/>
      </c>
      <c r="M502" s="131" t="str">
        <f>IF(SUM('B2.1'!$Z516:$AI516)=10,'B2.1'!L516,"")</f>
        <v/>
      </c>
    </row>
    <row r="503" spans="1:13" x14ac:dyDescent="0.25">
      <c r="A503" t="str">
        <f>IF(SUM('B2.1'!Z517:AI517)=10,'Angaben KH-Standort'!$D$27,"")</f>
        <v/>
      </c>
      <c r="B503" t="str">
        <f>IF(SUM('B2.1'!Z517:AI517)=10,'Angaben KH-Standort'!$D$26,"")</f>
        <v/>
      </c>
      <c r="C503" t="str">
        <f>IF(SUM('B2.1'!Z517:AI517)=10,'Angaben KH-Standort'!$D$13,"")</f>
        <v/>
      </c>
      <c r="D503" t="str">
        <f>IF(SUM('B2.1'!$Z517:$AI517)=10,'B2.1'!C517,"")</f>
        <v/>
      </c>
      <c r="E503" t="str">
        <f>IF(SUM('B2.1'!$Z517:$AI517)=10,'B2.1'!D517,"")</f>
        <v/>
      </c>
      <c r="F503" t="str">
        <f>IF(SUM('B2.1'!$Z517:$AI517)=10,'B2.1'!E517,"")</f>
        <v/>
      </c>
      <c r="G503" t="str">
        <f>IF(SUM('B2.1'!$Z517:$AI517)=10,'B2.1'!F517,"")</f>
        <v/>
      </c>
      <c r="H503" t="str">
        <f>IF(SUM('B2.1'!$Z517:$AI517)=10,'B2.1'!G517,"")</f>
        <v/>
      </c>
      <c r="I503" t="str">
        <f>IF(SUM('B2.1'!$Z517:$AI517)=10,'B2.1'!H517,"")</f>
        <v/>
      </c>
      <c r="J503" t="str">
        <f>IF(SUM('B2.1'!$Z517:$AI517)=10,'B2.1'!I517,"")</f>
        <v/>
      </c>
      <c r="K503" t="str">
        <f>IF(SUM('B2.1'!$Z517:$AI517)=10,'B2.1'!J517,"")</f>
        <v/>
      </c>
      <c r="L503" t="str">
        <f>IF(SUM('B2.1'!$Z517:$AI517)=10,'B2.1'!K517,"")</f>
        <v/>
      </c>
      <c r="M503" s="131" t="str">
        <f>IF(SUM('B2.1'!$Z517:$AI517)=10,'B2.1'!L517,"")</f>
        <v/>
      </c>
    </row>
    <row r="504" spans="1:13" x14ac:dyDescent="0.25">
      <c r="A504" t="str">
        <f>IF(SUM('B2.1'!Z518:AI518)=10,'Angaben KH-Standort'!$D$27,"")</f>
        <v/>
      </c>
      <c r="B504" t="str">
        <f>IF(SUM('B2.1'!Z518:AI518)=10,'Angaben KH-Standort'!$D$26,"")</f>
        <v/>
      </c>
      <c r="C504" t="str">
        <f>IF(SUM('B2.1'!Z518:AI518)=10,'Angaben KH-Standort'!$D$13,"")</f>
        <v/>
      </c>
      <c r="D504" t="str">
        <f>IF(SUM('B2.1'!$Z518:$AI518)=10,'B2.1'!C518,"")</f>
        <v/>
      </c>
      <c r="E504" t="str">
        <f>IF(SUM('B2.1'!$Z518:$AI518)=10,'B2.1'!D518,"")</f>
        <v/>
      </c>
      <c r="F504" t="str">
        <f>IF(SUM('B2.1'!$Z518:$AI518)=10,'B2.1'!E518,"")</f>
        <v/>
      </c>
      <c r="G504" t="str">
        <f>IF(SUM('B2.1'!$Z518:$AI518)=10,'B2.1'!F518,"")</f>
        <v/>
      </c>
      <c r="H504" t="str">
        <f>IF(SUM('B2.1'!$Z518:$AI518)=10,'B2.1'!G518,"")</f>
        <v/>
      </c>
      <c r="I504" t="str">
        <f>IF(SUM('B2.1'!$Z518:$AI518)=10,'B2.1'!H518,"")</f>
        <v/>
      </c>
      <c r="J504" t="str">
        <f>IF(SUM('B2.1'!$Z518:$AI518)=10,'B2.1'!I518,"")</f>
        <v/>
      </c>
      <c r="K504" t="str">
        <f>IF(SUM('B2.1'!$Z518:$AI518)=10,'B2.1'!J518,"")</f>
        <v/>
      </c>
      <c r="L504" t="str">
        <f>IF(SUM('B2.1'!$Z518:$AI518)=10,'B2.1'!K518,"")</f>
        <v/>
      </c>
      <c r="M504" s="131" t="str">
        <f>IF(SUM('B2.1'!$Z518:$AI518)=10,'B2.1'!L518,"")</f>
        <v/>
      </c>
    </row>
    <row r="505" spans="1:13" x14ac:dyDescent="0.25">
      <c r="A505" t="str">
        <f>IF(SUM('B2.1'!Z519:AI519)=10,'Angaben KH-Standort'!$D$27,"")</f>
        <v/>
      </c>
      <c r="B505" t="str">
        <f>IF(SUM('B2.1'!Z519:AI519)=10,'Angaben KH-Standort'!$D$26,"")</f>
        <v/>
      </c>
      <c r="C505" t="str">
        <f>IF(SUM('B2.1'!Z519:AI519)=10,'Angaben KH-Standort'!$D$13,"")</f>
        <v/>
      </c>
      <c r="D505" t="str">
        <f>IF(SUM('B2.1'!$Z519:$AI519)=10,'B2.1'!C519,"")</f>
        <v/>
      </c>
      <c r="E505" t="str">
        <f>IF(SUM('B2.1'!$Z519:$AI519)=10,'B2.1'!D519,"")</f>
        <v/>
      </c>
      <c r="F505" t="str">
        <f>IF(SUM('B2.1'!$Z519:$AI519)=10,'B2.1'!E519,"")</f>
        <v/>
      </c>
      <c r="G505" t="str">
        <f>IF(SUM('B2.1'!$Z519:$AI519)=10,'B2.1'!F519,"")</f>
        <v/>
      </c>
      <c r="H505" t="str">
        <f>IF(SUM('B2.1'!$Z519:$AI519)=10,'B2.1'!G519,"")</f>
        <v/>
      </c>
      <c r="I505" t="str">
        <f>IF(SUM('B2.1'!$Z519:$AI519)=10,'B2.1'!H519,"")</f>
        <v/>
      </c>
      <c r="J505" t="str">
        <f>IF(SUM('B2.1'!$Z519:$AI519)=10,'B2.1'!I519,"")</f>
        <v/>
      </c>
      <c r="K505" t="str">
        <f>IF(SUM('B2.1'!$Z519:$AI519)=10,'B2.1'!J519,"")</f>
        <v/>
      </c>
      <c r="L505" t="str">
        <f>IF(SUM('B2.1'!$Z519:$AI519)=10,'B2.1'!K519,"")</f>
        <v/>
      </c>
      <c r="M505" s="131" t="str">
        <f>IF(SUM('B2.1'!$Z519:$AI519)=10,'B2.1'!L519,"")</f>
        <v/>
      </c>
    </row>
    <row r="506" spans="1:13" x14ac:dyDescent="0.25">
      <c r="A506" t="str">
        <f>IF(SUM('B2.1'!Z520:AI520)=10,'Angaben KH-Standort'!$D$27,"")</f>
        <v/>
      </c>
      <c r="B506" t="str">
        <f>IF(SUM('B2.1'!Z520:AI520)=10,'Angaben KH-Standort'!$D$26,"")</f>
        <v/>
      </c>
      <c r="C506" t="str">
        <f>IF(SUM('B2.1'!Z520:AI520)=10,'Angaben KH-Standort'!$D$13,"")</f>
        <v/>
      </c>
      <c r="D506" t="str">
        <f>IF(SUM('B2.1'!$Z520:$AI520)=10,'B2.1'!C520,"")</f>
        <v/>
      </c>
      <c r="E506" t="str">
        <f>IF(SUM('B2.1'!$Z520:$AI520)=10,'B2.1'!D520,"")</f>
        <v/>
      </c>
      <c r="F506" t="str">
        <f>IF(SUM('B2.1'!$Z520:$AI520)=10,'B2.1'!E520,"")</f>
        <v/>
      </c>
      <c r="G506" t="str">
        <f>IF(SUM('B2.1'!$Z520:$AI520)=10,'B2.1'!F520,"")</f>
        <v/>
      </c>
      <c r="H506" t="str">
        <f>IF(SUM('B2.1'!$Z520:$AI520)=10,'B2.1'!G520,"")</f>
        <v/>
      </c>
      <c r="I506" t="str">
        <f>IF(SUM('B2.1'!$Z520:$AI520)=10,'B2.1'!H520,"")</f>
        <v/>
      </c>
      <c r="J506" t="str">
        <f>IF(SUM('B2.1'!$Z520:$AI520)=10,'B2.1'!I520,"")</f>
        <v/>
      </c>
      <c r="K506" t="str">
        <f>IF(SUM('B2.1'!$Z520:$AI520)=10,'B2.1'!J520,"")</f>
        <v/>
      </c>
      <c r="L506" t="str">
        <f>IF(SUM('B2.1'!$Z520:$AI520)=10,'B2.1'!K520,"")</f>
        <v/>
      </c>
      <c r="M506" s="131" t="str">
        <f>IF(SUM('B2.1'!$Z520:$AI520)=10,'B2.1'!L520,"")</f>
        <v/>
      </c>
    </row>
    <row r="507" spans="1:13" x14ac:dyDescent="0.25">
      <c r="A507" t="str">
        <f>IF(SUM('B2.1'!Z521:AI521)=10,'Angaben KH-Standort'!$D$27,"")</f>
        <v/>
      </c>
      <c r="B507" t="str">
        <f>IF(SUM('B2.1'!Z521:AI521)=10,'Angaben KH-Standort'!$D$26,"")</f>
        <v/>
      </c>
      <c r="C507" t="str">
        <f>IF(SUM('B2.1'!Z521:AI521)=10,'Angaben KH-Standort'!$D$13,"")</f>
        <v/>
      </c>
      <c r="D507" t="str">
        <f>IF(SUM('B2.1'!$Z521:$AI521)=10,'B2.1'!C521,"")</f>
        <v/>
      </c>
      <c r="E507" t="str">
        <f>IF(SUM('B2.1'!$Z521:$AI521)=10,'B2.1'!D521,"")</f>
        <v/>
      </c>
      <c r="F507" t="str">
        <f>IF(SUM('B2.1'!$Z521:$AI521)=10,'B2.1'!E521,"")</f>
        <v/>
      </c>
      <c r="G507" t="str">
        <f>IF(SUM('B2.1'!$Z521:$AI521)=10,'B2.1'!F521,"")</f>
        <v/>
      </c>
      <c r="H507" t="str">
        <f>IF(SUM('B2.1'!$Z521:$AI521)=10,'B2.1'!G521,"")</f>
        <v/>
      </c>
      <c r="I507" t="str">
        <f>IF(SUM('B2.1'!$Z521:$AI521)=10,'B2.1'!H521,"")</f>
        <v/>
      </c>
      <c r="J507" t="str">
        <f>IF(SUM('B2.1'!$Z521:$AI521)=10,'B2.1'!I521,"")</f>
        <v/>
      </c>
      <c r="K507" t="str">
        <f>IF(SUM('B2.1'!$Z521:$AI521)=10,'B2.1'!J521,"")</f>
        <v/>
      </c>
      <c r="L507" t="str">
        <f>IF(SUM('B2.1'!$Z521:$AI521)=10,'B2.1'!K521,"")</f>
        <v/>
      </c>
      <c r="M507" s="131" t="str">
        <f>IF(SUM('B2.1'!$Z521:$AI521)=10,'B2.1'!L521,"")</f>
        <v/>
      </c>
    </row>
    <row r="508" spans="1:13" x14ac:dyDescent="0.25">
      <c r="A508" t="str">
        <f>IF(SUM('B2.1'!Z522:AI522)=10,'Angaben KH-Standort'!$D$27,"")</f>
        <v/>
      </c>
      <c r="B508" t="str">
        <f>IF(SUM('B2.1'!Z522:AI522)=10,'Angaben KH-Standort'!$D$26,"")</f>
        <v/>
      </c>
      <c r="C508" t="str">
        <f>IF(SUM('B2.1'!Z522:AI522)=10,'Angaben KH-Standort'!$D$13,"")</f>
        <v/>
      </c>
      <c r="D508" t="str">
        <f>IF(SUM('B2.1'!$Z522:$AI522)=10,'B2.1'!C522,"")</f>
        <v/>
      </c>
      <c r="E508" t="str">
        <f>IF(SUM('B2.1'!$Z522:$AI522)=10,'B2.1'!D522,"")</f>
        <v/>
      </c>
      <c r="F508" t="str">
        <f>IF(SUM('B2.1'!$Z522:$AI522)=10,'B2.1'!E522,"")</f>
        <v/>
      </c>
      <c r="G508" t="str">
        <f>IF(SUM('B2.1'!$Z522:$AI522)=10,'B2.1'!F522,"")</f>
        <v/>
      </c>
      <c r="H508" t="str">
        <f>IF(SUM('B2.1'!$Z522:$AI522)=10,'B2.1'!G522,"")</f>
        <v/>
      </c>
      <c r="I508" t="str">
        <f>IF(SUM('B2.1'!$Z522:$AI522)=10,'B2.1'!H522,"")</f>
        <v/>
      </c>
      <c r="J508" t="str">
        <f>IF(SUM('B2.1'!$Z522:$AI522)=10,'B2.1'!I522,"")</f>
        <v/>
      </c>
      <c r="K508" t="str">
        <f>IF(SUM('B2.1'!$Z522:$AI522)=10,'B2.1'!J522,"")</f>
        <v/>
      </c>
      <c r="L508" t="str">
        <f>IF(SUM('B2.1'!$Z522:$AI522)=10,'B2.1'!K522,"")</f>
        <v/>
      </c>
      <c r="M508" s="131" t="str">
        <f>IF(SUM('B2.1'!$Z522:$AI522)=10,'B2.1'!L522,"")</f>
        <v/>
      </c>
    </row>
    <row r="509" spans="1:13" x14ac:dyDescent="0.25">
      <c r="A509" t="str">
        <f>IF(SUM('B2.1'!Z523:AI523)=10,'Angaben KH-Standort'!$D$27,"")</f>
        <v/>
      </c>
      <c r="B509" t="str">
        <f>IF(SUM('B2.1'!Z523:AI523)=10,'Angaben KH-Standort'!$D$26,"")</f>
        <v/>
      </c>
      <c r="C509" t="str">
        <f>IF(SUM('B2.1'!Z523:AI523)=10,'Angaben KH-Standort'!$D$13,"")</f>
        <v/>
      </c>
      <c r="D509" t="str">
        <f>IF(SUM('B2.1'!$Z523:$AI523)=10,'B2.1'!C523,"")</f>
        <v/>
      </c>
      <c r="E509" t="str">
        <f>IF(SUM('B2.1'!$Z523:$AI523)=10,'B2.1'!D523,"")</f>
        <v/>
      </c>
      <c r="F509" t="str">
        <f>IF(SUM('B2.1'!$Z523:$AI523)=10,'B2.1'!E523,"")</f>
        <v/>
      </c>
      <c r="G509" t="str">
        <f>IF(SUM('B2.1'!$Z523:$AI523)=10,'B2.1'!F523,"")</f>
        <v/>
      </c>
      <c r="H509" t="str">
        <f>IF(SUM('B2.1'!$Z523:$AI523)=10,'B2.1'!G523,"")</f>
        <v/>
      </c>
      <c r="I509" t="str">
        <f>IF(SUM('B2.1'!$Z523:$AI523)=10,'B2.1'!H523,"")</f>
        <v/>
      </c>
      <c r="J509" t="str">
        <f>IF(SUM('B2.1'!$Z523:$AI523)=10,'B2.1'!I523,"")</f>
        <v/>
      </c>
      <c r="K509" t="str">
        <f>IF(SUM('B2.1'!$Z523:$AI523)=10,'B2.1'!J523,"")</f>
        <v/>
      </c>
      <c r="L509" t="str">
        <f>IF(SUM('B2.1'!$Z523:$AI523)=10,'B2.1'!K523,"")</f>
        <v/>
      </c>
      <c r="M509" s="131" t="str">
        <f>IF(SUM('B2.1'!$Z523:$AI523)=10,'B2.1'!L523,"")</f>
        <v/>
      </c>
    </row>
    <row r="510" spans="1:13" x14ac:dyDescent="0.25">
      <c r="A510" t="str">
        <f>IF(SUM('B2.1'!Z524:AI524)=10,'Angaben KH-Standort'!$D$27,"")</f>
        <v/>
      </c>
      <c r="B510" t="str">
        <f>IF(SUM('B2.1'!Z524:AI524)=10,'Angaben KH-Standort'!$D$26,"")</f>
        <v/>
      </c>
      <c r="C510" t="str">
        <f>IF(SUM('B2.1'!Z524:AI524)=10,'Angaben KH-Standort'!$D$13,"")</f>
        <v/>
      </c>
      <c r="D510" t="str">
        <f>IF(SUM('B2.1'!$Z524:$AI524)=10,'B2.1'!C524,"")</f>
        <v/>
      </c>
      <c r="E510" t="str">
        <f>IF(SUM('B2.1'!$Z524:$AI524)=10,'B2.1'!D524,"")</f>
        <v/>
      </c>
      <c r="F510" t="str">
        <f>IF(SUM('B2.1'!$Z524:$AI524)=10,'B2.1'!E524,"")</f>
        <v/>
      </c>
      <c r="G510" t="str">
        <f>IF(SUM('B2.1'!$Z524:$AI524)=10,'B2.1'!F524,"")</f>
        <v/>
      </c>
      <c r="H510" t="str">
        <f>IF(SUM('B2.1'!$Z524:$AI524)=10,'B2.1'!G524,"")</f>
        <v/>
      </c>
      <c r="I510" t="str">
        <f>IF(SUM('B2.1'!$Z524:$AI524)=10,'B2.1'!H524,"")</f>
        <v/>
      </c>
      <c r="J510" t="str">
        <f>IF(SUM('B2.1'!$Z524:$AI524)=10,'B2.1'!I524,"")</f>
        <v/>
      </c>
      <c r="K510" t="str">
        <f>IF(SUM('B2.1'!$Z524:$AI524)=10,'B2.1'!J524,"")</f>
        <v/>
      </c>
      <c r="L510" t="str">
        <f>IF(SUM('B2.1'!$Z524:$AI524)=10,'B2.1'!K524,"")</f>
        <v/>
      </c>
      <c r="M510" s="131" t="str">
        <f>IF(SUM('B2.1'!$Z524:$AI524)=10,'B2.1'!L524,"")</f>
        <v/>
      </c>
    </row>
    <row r="511" spans="1:13" x14ac:dyDescent="0.25">
      <c r="A511" t="str">
        <f>IF(SUM('B2.1'!Z525:AI525)=10,'Angaben KH-Standort'!$D$27,"")</f>
        <v/>
      </c>
      <c r="B511" t="str">
        <f>IF(SUM('B2.1'!Z525:AI525)=10,'Angaben KH-Standort'!$D$26,"")</f>
        <v/>
      </c>
      <c r="C511" t="str">
        <f>IF(SUM('B2.1'!Z525:AI525)=10,'Angaben KH-Standort'!$D$13,"")</f>
        <v/>
      </c>
      <c r="D511" t="str">
        <f>IF(SUM('B2.1'!$Z525:$AI525)=10,'B2.1'!C525,"")</f>
        <v/>
      </c>
      <c r="E511" t="str">
        <f>IF(SUM('B2.1'!$Z525:$AI525)=10,'B2.1'!D525,"")</f>
        <v/>
      </c>
      <c r="F511" t="str">
        <f>IF(SUM('B2.1'!$Z525:$AI525)=10,'B2.1'!E525,"")</f>
        <v/>
      </c>
      <c r="G511" t="str">
        <f>IF(SUM('B2.1'!$Z525:$AI525)=10,'B2.1'!F525,"")</f>
        <v/>
      </c>
      <c r="H511" t="str">
        <f>IF(SUM('B2.1'!$Z525:$AI525)=10,'B2.1'!G525,"")</f>
        <v/>
      </c>
      <c r="I511" t="str">
        <f>IF(SUM('B2.1'!$Z525:$AI525)=10,'B2.1'!H525,"")</f>
        <v/>
      </c>
      <c r="J511" t="str">
        <f>IF(SUM('B2.1'!$Z525:$AI525)=10,'B2.1'!I525,"")</f>
        <v/>
      </c>
      <c r="K511" t="str">
        <f>IF(SUM('B2.1'!$Z525:$AI525)=10,'B2.1'!J525,"")</f>
        <v/>
      </c>
      <c r="L511" t="str">
        <f>IF(SUM('B2.1'!$Z525:$AI525)=10,'B2.1'!K525,"")</f>
        <v/>
      </c>
      <c r="M511" s="131" t="str">
        <f>IF(SUM('B2.1'!$Z525:$AI525)=10,'B2.1'!L525,"")</f>
        <v/>
      </c>
    </row>
    <row r="512" spans="1:13" x14ac:dyDescent="0.25">
      <c r="A512" t="str">
        <f>IF(SUM('B2.1'!Z526:AI526)=10,'Angaben KH-Standort'!$D$27,"")</f>
        <v/>
      </c>
      <c r="B512" t="str">
        <f>IF(SUM('B2.1'!Z526:AI526)=10,'Angaben KH-Standort'!$D$26,"")</f>
        <v/>
      </c>
      <c r="C512" t="str">
        <f>IF(SUM('B2.1'!Z526:AI526)=10,'Angaben KH-Standort'!$D$13,"")</f>
        <v/>
      </c>
      <c r="D512" t="str">
        <f>IF(SUM('B2.1'!$Z526:$AI526)=10,'B2.1'!C526,"")</f>
        <v/>
      </c>
      <c r="E512" t="str">
        <f>IF(SUM('B2.1'!$Z526:$AI526)=10,'B2.1'!D526,"")</f>
        <v/>
      </c>
      <c r="F512" t="str">
        <f>IF(SUM('B2.1'!$Z526:$AI526)=10,'B2.1'!E526,"")</f>
        <v/>
      </c>
      <c r="G512" t="str">
        <f>IF(SUM('B2.1'!$Z526:$AI526)=10,'B2.1'!F526,"")</f>
        <v/>
      </c>
      <c r="H512" t="str">
        <f>IF(SUM('B2.1'!$Z526:$AI526)=10,'B2.1'!G526,"")</f>
        <v/>
      </c>
      <c r="I512" t="str">
        <f>IF(SUM('B2.1'!$Z526:$AI526)=10,'B2.1'!H526,"")</f>
        <v/>
      </c>
      <c r="J512" t="str">
        <f>IF(SUM('B2.1'!$Z526:$AI526)=10,'B2.1'!I526,"")</f>
        <v/>
      </c>
      <c r="K512" t="str">
        <f>IF(SUM('B2.1'!$Z526:$AI526)=10,'B2.1'!J526,"")</f>
        <v/>
      </c>
      <c r="L512" t="str">
        <f>IF(SUM('B2.1'!$Z526:$AI526)=10,'B2.1'!K526,"")</f>
        <v/>
      </c>
      <c r="M512" s="131" t="str">
        <f>IF(SUM('B2.1'!$Z526:$AI526)=10,'B2.1'!L526,"")</f>
        <v/>
      </c>
    </row>
    <row r="513" spans="1:13" x14ac:dyDescent="0.25">
      <c r="A513" t="str">
        <f>IF(SUM('B2.1'!Z527:AI527)=10,'Angaben KH-Standort'!$D$27,"")</f>
        <v/>
      </c>
      <c r="B513" t="str">
        <f>IF(SUM('B2.1'!Z527:AI527)=10,'Angaben KH-Standort'!$D$26,"")</f>
        <v/>
      </c>
      <c r="C513" t="str">
        <f>IF(SUM('B2.1'!Z527:AI527)=10,'Angaben KH-Standort'!$D$13,"")</f>
        <v/>
      </c>
      <c r="D513" t="str">
        <f>IF(SUM('B2.1'!$Z527:$AI527)=10,'B2.1'!C527,"")</f>
        <v/>
      </c>
      <c r="E513" t="str">
        <f>IF(SUM('B2.1'!$Z527:$AI527)=10,'B2.1'!D527,"")</f>
        <v/>
      </c>
      <c r="F513" t="str">
        <f>IF(SUM('B2.1'!$Z527:$AI527)=10,'B2.1'!E527,"")</f>
        <v/>
      </c>
      <c r="G513" t="str">
        <f>IF(SUM('B2.1'!$Z527:$AI527)=10,'B2.1'!F527,"")</f>
        <v/>
      </c>
      <c r="H513" t="str">
        <f>IF(SUM('B2.1'!$Z527:$AI527)=10,'B2.1'!G527,"")</f>
        <v/>
      </c>
      <c r="I513" t="str">
        <f>IF(SUM('B2.1'!$Z527:$AI527)=10,'B2.1'!H527,"")</f>
        <v/>
      </c>
      <c r="J513" t="str">
        <f>IF(SUM('B2.1'!$Z527:$AI527)=10,'B2.1'!I527,"")</f>
        <v/>
      </c>
      <c r="K513" t="str">
        <f>IF(SUM('B2.1'!$Z527:$AI527)=10,'B2.1'!J527,"")</f>
        <v/>
      </c>
      <c r="L513" t="str">
        <f>IF(SUM('B2.1'!$Z527:$AI527)=10,'B2.1'!K527,"")</f>
        <v/>
      </c>
      <c r="M513" s="131" t="str">
        <f>IF(SUM('B2.1'!$Z527:$AI527)=10,'B2.1'!L527,"")</f>
        <v/>
      </c>
    </row>
    <row r="514" spans="1:13" x14ac:dyDescent="0.25">
      <c r="A514" t="str">
        <f>IF(SUM('B2.1'!Z528:AI528)=10,'Angaben KH-Standort'!$D$27,"")</f>
        <v/>
      </c>
      <c r="B514" t="str">
        <f>IF(SUM('B2.1'!Z528:AI528)=10,'Angaben KH-Standort'!$D$26,"")</f>
        <v/>
      </c>
      <c r="C514" t="str">
        <f>IF(SUM('B2.1'!Z528:AI528)=10,'Angaben KH-Standort'!$D$13,"")</f>
        <v/>
      </c>
      <c r="D514" t="str">
        <f>IF(SUM('B2.1'!$Z528:$AI528)=10,'B2.1'!C528,"")</f>
        <v/>
      </c>
      <c r="E514" t="str">
        <f>IF(SUM('B2.1'!$Z528:$AI528)=10,'B2.1'!D528,"")</f>
        <v/>
      </c>
      <c r="F514" t="str">
        <f>IF(SUM('B2.1'!$Z528:$AI528)=10,'B2.1'!E528,"")</f>
        <v/>
      </c>
      <c r="G514" t="str">
        <f>IF(SUM('B2.1'!$Z528:$AI528)=10,'B2.1'!F528,"")</f>
        <v/>
      </c>
      <c r="H514" t="str">
        <f>IF(SUM('B2.1'!$Z528:$AI528)=10,'B2.1'!G528,"")</f>
        <v/>
      </c>
      <c r="I514" t="str">
        <f>IF(SUM('B2.1'!$Z528:$AI528)=10,'B2.1'!H528,"")</f>
        <v/>
      </c>
      <c r="J514" t="str">
        <f>IF(SUM('B2.1'!$Z528:$AI528)=10,'B2.1'!I528,"")</f>
        <v/>
      </c>
      <c r="K514" t="str">
        <f>IF(SUM('B2.1'!$Z528:$AI528)=10,'B2.1'!J528,"")</f>
        <v/>
      </c>
      <c r="L514" t="str">
        <f>IF(SUM('B2.1'!$Z528:$AI528)=10,'B2.1'!K528,"")</f>
        <v/>
      </c>
      <c r="M514" s="131" t="str">
        <f>IF(SUM('B2.1'!$Z528:$AI528)=10,'B2.1'!L528,"")</f>
        <v/>
      </c>
    </row>
    <row r="515" spans="1:13" x14ac:dyDescent="0.25">
      <c r="A515" t="str">
        <f>IF(SUM('B2.1'!Z529:AI529)=10,'Angaben KH-Standort'!$D$27,"")</f>
        <v/>
      </c>
      <c r="B515" t="str">
        <f>IF(SUM('B2.1'!Z529:AI529)=10,'Angaben KH-Standort'!$D$26,"")</f>
        <v/>
      </c>
      <c r="C515" t="str">
        <f>IF(SUM('B2.1'!Z529:AI529)=10,'Angaben KH-Standort'!$D$13,"")</f>
        <v/>
      </c>
      <c r="D515" t="str">
        <f>IF(SUM('B2.1'!$Z529:$AI529)=10,'B2.1'!C529,"")</f>
        <v/>
      </c>
      <c r="E515" t="str">
        <f>IF(SUM('B2.1'!$Z529:$AI529)=10,'B2.1'!D529,"")</f>
        <v/>
      </c>
      <c r="F515" t="str">
        <f>IF(SUM('B2.1'!$Z529:$AI529)=10,'B2.1'!E529,"")</f>
        <v/>
      </c>
      <c r="G515" t="str">
        <f>IF(SUM('B2.1'!$Z529:$AI529)=10,'B2.1'!F529,"")</f>
        <v/>
      </c>
      <c r="H515" t="str">
        <f>IF(SUM('B2.1'!$Z529:$AI529)=10,'B2.1'!G529,"")</f>
        <v/>
      </c>
      <c r="I515" t="str">
        <f>IF(SUM('B2.1'!$Z529:$AI529)=10,'B2.1'!H529,"")</f>
        <v/>
      </c>
      <c r="J515" t="str">
        <f>IF(SUM('B2.1'!$Z529:$AI529)=10,'B2.1'!I529,"")</f>
        <v/>
      </c>
      <c r="K515" t="str">
        <f>IF(SUM('B2.1'!$Z529:$AI529)=10,'B2.1'!J529,"")</f>
        <v/>
      </c>
      <c r="L515" t="str">
        <f>IF(SUM('B2.1'!$Z529:$AI529)=10,'B2.1'!K529,"")</f>
        <v/>
      </c>
      <c r="M515" s="131" t="str">
        <f>IF(SUM('B2.1'!$Z529:$AI529)=10,'B2.1'!L529,"")</f>
        <v/>
      </c>
    </row>
    <row r="516" spans="1:13" x14ac:dyDescent="0.25">
      <c r="A516" t="str">
        <f>IF(SUM('B2.1'!Z530:AI530)=10,'Angaben KH-Standort'!$D$27,"")</f>
        <v/>
      </c>
      <c r="B516" t="str">
        <f>IF(SUM('B2.1'!Z530:AI530)=10,'Angaben KH-Standort'!$D$26,"")</f>
        <v/>
      </c>
      <c r="C516" t="str">
        <f>IF(SUM('B2.1'!Z530:AI530)=10,'Angaben KH-Standort'!$D$13,"")</f>
        <v/>
      </c>
      <c r="D516" t="str">
        <f>IF(SUM('B2.1'!$Z530:$AI530)=10,'B2.1'!C530,"")</f>
        <v/>
      </c>
      <c r="E516" t="str">
        <f>IF(SUM('B2.1'!$Z530:$AI530)=10,'B2.1'!D530,"")</f>
        <v/>
      </c>
      <c r="F516" t="str">
        <f>IF(SUM('B2.1'!$Z530:$AI530)=10,'B2.1'!E530,"")</f>
        <v/>
      </c>
      <c r="G516" t="str">
        <f>IF(SUM('B2.1'!$Z530:$AI530)=10,'B2.1'!F530,"")</f>
        <v/>
      </c>
      <c r="H516" t="str">
        <f>IF(SUM('B2.1'!$Z530:$AI530)=10,'B2.1'!G530,"")</f>
        <v/>
      </c>
      <c r="I516" t="str">
        <f>IF(SUM('B2.1'!$Z530:$AI530)=10,'B2.1'!H530,"")</f>
        <v/>
      </c>
      <c r="J516" t="str">
        <f>IF(SUM('B2.1'!$Z530:$AI530)=10,'B2.1'!I530,"")</f>
        <v/>
      </c>
      <c r="K516" t="str">
        <f>IF(SUM('B2.1'!$Z530:$AI530)=10,'B2.1'!J530,"")</f>
        <v/>
      </c>
      <c r="L516" t="str">
        <f>IF(SUM('B2.1'!$Z530:$AI530)=10,'B2.1'!K530,"")</f>
        <v/>
      </c>
      <c r="M516" s="131" t="str">
        <f>IF(SUM('B2.1'!$Z530:$AI530)=10,'B2.1'!L530,"")</f>
        <v/>
      </c>
    </row>
    <row r="517" spans="1:13" x14ac:dyDescent="0.25">
      <c r="A517" t="str">
        <f>IF(SUM('B2.1'!Z531:AI531)=10,'Angaben KH-Standort'!$D$27,"")</f>
        <v/>
      </c>
      <c r="B517" t="str">
        <f>IF(SUM('B2.1'!Z531:AI531)=10,'Angaben KH-Standort'!$D$26,"")</f>
        <v/>
      </c>
      <c r="C517" t="str">
        <f>IF(SUM('B2.1'!Z531:AI531)=10,'Angaben KH-Standort'!$D$13,"")</f>
        <v/>
      </c>
      <c r="D517" t="str">
        <f>IF(SUM('B2.1'!$Z531:$AI531)=10,'B2.1'!C531,"")</f>
        <v/>
      </c>
      <c r="E517" t="str">
        <f>IF(SUM('B2.1'!$Z531:$AI531)=10,'B2.1'!D531,"")</f>
        <v/>
      </c>
      <c r="F517" t="str">
        <f>IF(SUM('B2.1'!$Z531:$AI531)=10,'B2.1'!E531,"")</f>
        <v/>
      </c>
      <c r="G517" t="str">
        <f>IF(SUM('B2.1'!$Z531:$AI531)=10,'B2.1'!F531,"")</f>
        <v/>
      </c>
      <c r="H517" t="str">
        <f>IF(SUM('B2.1'!$Z531:$AI531)=10,'B2.1'!G531,"")</f>
        <v/>
      </c>
      <c r="I517" t="str">
        <f>IF(SUM('B2.1'!$Z531:$AI531)=10,'B2.1'!H531,"")</f>
        <v/>
      </c>
      <c r="J517" t="str">
        <f>IF(SUM('B2.1'!$Z531:$AI531)=10,'B2.1'!I531,"")</f>
        <v/>
      </c>
      <c r="K517" t="str">
        <f>IF(SUM('B2.1'!$Z531:$AI531)=10,'B2.1'!J531,"")</f>
        <v/>
      </c>
      <c r="L517" t="str">
        <f>IF(SUM('B2.1'!$Z531:$AI531)=10,'B2.1'!K531,"")</f>
        <v/>
      </c>
      <c r="M517" s="131" t="str">
        <f>IF(SUM('B2.1'!$Z531:$AI531)=10,'B2.1'!L531,"")</f>
        <v/>
      </c>
    </row>
    <row r="518" spans="1:13" x14ac:dyDescent="0.25">
      <c r="A518" t="str">
        <f>IF(SUM('B2.1'!Z532:AI532)=10,'Angaben KH-Standort'!$D$27,"")</f>
        <v/>
      </c>
      <c r="B518" t="str">
        <f>IF(SUM('B2.1'!Z532:AI532)=10,'Angaben KH-Standort'!$D$26,"")</f>
        <v/>
      </c>
      <c r="C518" t="str">
        <f>IF(SUM('B2.1'!Z532:AI532)=10,'Angaben KH-Standort'!$D$13,"")</f>
        <v/>
      </c>
      <c r="D518" t="str">
        <f>IF(SUM('B2.1'!$Z532:$AI532)=10,'B2.1'!C532,"")</f>
        <v/>
      </c>
      <c r="E518" t="str">
        <f>IF(SUM('B2.1'!$Z532:$AI532)=10,'B2.1'!D532,"")</f>
        <v/>
      </c>
      <c r="F518" t="str">
        <f>IF(SUM('B2.1'!$Z532:$AI532)=10,'B2.1'!E532,"")</f>
        <v/>
      </c>
      <c r="G518" t="str">
        <f>IF(SUM('B2.1'!$Z532:$AI532)=10,'B2.1'!F532,"")</f>
        <v/>
      </c>
      <c r="H518" t="str">
        <f>IF(SUM('B2.1'!$Z532:$AI532)=10,'B2.1'!G532,"")</f>
        <v/>
      </c>
      <c r="I518" t="str">
        <f>IF(SUM('B2.1'!$Z532:$AI532)=10,'B2.1'!H532,"")</f>
        <v/>
      </c>
      <c r="J518" t="str">
        <f>IF(SUM('B2.1'!$Z532:$AI532)=10,'B2.1'!I532,"")</f>
        <v/>
      </c>
      <c r="K518" t="str">
        <f>IF(SUM('B2.1'!$Z532:$AI532)=10,'B2.1'!J532,"")</f>
        <v/>
      </c>
      <c r="L518" t="str">
        <f>IF(SUM('B2.1'!$Z532:$AI532)=10,'B2.1'!K532,"")</f>
        <v/>
      </c>
      <c r="M518" s="131" t="str">
        <f>IF(SUM('B2.1'!$Z532:$AI532)=10,'B2.1'!L532,"")</f>
        <v/>
      </c>
    </row>
    <row r="519" spans="1:13" x14ac:dyDescent="0.25">
      <c r="A519" t="str">
        <f>IF(SUM('B2.1'!Z533:AI533)=10,'Angaben KH-Standort'!$D$27,"")</f>
        <v/>
      </c>
      <c r="B519" t="str">
        <f>IF(SUM('B2.1'!Z533:AI533)=10,'Angaben KH-Standort'!$D$26,"")</f>
        <v/>
      </c>
      <c r="C519" t="str">
        <f>IF(SUM('B2.1'!Z533:AI533)=10,'Angaben KH-Standort'!$D$13,"")</f>
        <v/>
      </c>
      <c r="D519" t="str">
        <f>IF(SUM('B2.1'!$Z533:$AI533)=10,'B2.1'!C533,"")</f>
        <v/>
      </c>
      <c r="E519" t="str">
        <f>IF(SUM('B2.1'!$Z533:$AI533)=10,'B2.1'!D533,"")</f>
        <v/>
      </c>
      <c r="F519" t="str">
        <f>IF(SUM('B2.1'!$Z533:$AI533)=10,'B2.1'!E533,"")</f>
        <v/>
      </c>
      <c r="G519" t="str">
        <f>IF(SUM('B2.1'!$Z533:$AI533)=10,'B2.1'!F533,"")</f>
        <v/>
      </c>
      <c r="H519" t="str">
        <f>IF(SUM('B2.1'!$Z533:$AI533)=10,'B2.1'!G533,"")</f>
        <v/>
      </c>
      <c r="I519" t="str">
        <f>IF(SUM('B2.1'!$Z533:$AI533)=10,'B2.1'!H533,"")</f>
        <v/>
      </c>
      <c r="J519" t="str">
        <f>IF(SUM('B2.1'!$Z533:$AI533)=10,'B2.1'!I533,"")</f>
        <v/>
      </c>
      <c r="K519" t="str">
        <f>IF(SUM('B2.1'!$Z533:$AI533)=10,'B2.1'!J533,"")</f>
        <v/>
      </c>
      <c r="L519" t="str">
        <f>IF(SUM('B2.1'!$Z533:$AI533)=10,'B2.1'!K533,"")</f>
        <v/>
      </c>
      <c r="M519" s="131" t="str">
        <f>IF(SUM('B2.1'!$Z533:$AI533)=10,'B2.1'!L533,"")</f>
        <v/>
      </c>
    </row>
    <row r="520" spans="1:13" x14ac:dyDescent="0.25">
      <c r="A520" t="str">
        <f>IF(SUM('B2.1'!Z534:AI534)=10,'Angaben KH-Standort'!$D$27,"")</f>
        <v/>
      </c>
      <c r="B520" t="str">
        <f>IF(SUM('B2.1'!Z534:AI534)=10,'Angaben KH-Standort'!$D$26,"")</f>
        <v/>
      </c>
      <c r="C520" t="str">
        <f>IF(SUM('B2.1'!Z534:AI534)=10,'Angaben KH-Standort'!$D$13,"")</f>
        <v/>
      </c>
      <c r="D520" t="str">
        <f>IF(SUM('B2.1'!$Z534:$AI534)=10,'B2.1'!C534,"")</f>
        <v/>
      </c>
      <c r="E520" t="str">
        <f>IF(SUM('B2.1'!$Z534:$AI534)=10,'B2.1'!D534,"")</f>
        <v/>
      </c>
      <c r="F520" t="str">
        <f>IF(SUM('B2.1'!$Z534:$AI534)=10,'B2.1'!E534,"")</f>
        <v/>
      </c>
      <c r="G520" t="str">
        <f>IF(SUM('B2.1'!$Z534:$AI534)=10,'B2.1'!F534,"")</f>
        <v/>
      </c>
      <c r="H520" t="str">
        <f>IF(SUM('B2.1'!$Z534:$AI534)=10,'B2.1'!G534,"")</f>
        <v/>
      </c>
      <c r="I520" t="str">
        <f>IF(SUM('B2.1'!$Z534:$AI534)=10,'B2.1'!H534,"")</f>
        <v/>
      </c>
      <c r="J520" t="str">
        <f>IF(SUM('B2.1'!$Z534:$AI534)=10,'B2.1'!I534,"")</f>
        <v/>
      </c>
      <c r="K520" t="str">
        <f>IF(SUM('B2.1'!$Z534:$AI534)=10,'B2.1'!J534,"")</f>
        <v/>
      </c>
      <c r="L520" t="str">
        <f>IF(SUM('B2.1'!$Z534:$AI534)=10,'B2.1'!K534,"")</f>
        <v/>
      </c>
      <c r="M520" s="131" t="str">
        <f>IF(SUM('B2.1'!$Z534:$AI534)=10,'B2.1'!L534,"")</f>
        <v/>
      </c>
    </row>
    <row r="521" spans="1:13" x14ac:dyDescent="0.25">
      <c r="A521" t="str">
        <f>IF(SUM('B2.1'!Z535:AI535)=10,'Angaben KH-Standort'!$D$27,"")</f>
        <v/>
      </c>
      <c r="B521" t="str">
        <f>IF(SUM('B2.1'!Z535:AI535)=10,'Angaben KH-Standort'!$D$26,"")</f>
        <v/>
      </c>
      <c r="C521" t="str">
        <f>IF(SUM('B2.1'!Z535:AI535)=10,'Angaben KH-Standort'!$D$13,"")</f>
        <v/>
      </c>
      <c r="D521" t="str">
        <f>IF(SUM('B2.1'!$Z535:$AI535)=10,'B2.1'!C535,"")</f>
        <v/>
      </c>
      <c r="E521" t="str">
        <f>IF(SUM('B2.1'!$Z535:$AI535)=10,'B2.1'!D535,"")</f>
        <v/>
      </c>
      <c r="F521" t="str">
        <f>IF(SUM('B2.1'!$Z535:$AI535)=10,'B2.1'!E535,"")</f>
        <v/>
      </c>
      <c r="G521" t="str">
        <f>IF(SUM('B2.1'!$Z535:$AI535)=10,'B2.1'!F535,"")</f>
        <v/>
      </c>
      <c r="H521" t="str">
        <f>IF(SUM('B2.1'!$Z535:$AI535)=10,'B2.1'!G535,"")</f>
        <v/>
      </c>
      <c r="I521" t="str">
        <f>IF(SUM('B2.1'!$Z535:$AI535)=10,'B2.1'!H535,"")</f>
        <v/>
      </c>
      <c r="J521" t="str">
        <f>IF(SUM('B2.1'!$Z535:$AI535)=10,'B2.1'!I535,"")</f>
        <v/>
      </c>
      <c r="K521" t="str">
        <f>IF(SUM('B2.1'!$Z535:$AI535)=10,'B2.1'!J535,"")</f>
        <v/>
      </c>
      <c r="L521" t="str">
        <f>IF(SUM('B2.1'!$Z535:$AI535)=10,'B2.1'!K535,"")</f>
        <v/>
      </c>
      <c r="M521" s="131" t="str">
        <f>IF(SUM('B2.1'!$Z535:$AI535)=10,'B2.1'!L535,"")</f>
        <v/>
      </c>
    </row>
    <row r="522" spans="1:13" x14ac:dyDescent="0.25">
      <c r="A522" t="str">
        <f>IF(SUM('B2.1'!Z536:AI536)=10,'Angaben KH-Standort'!$D$27,"")</f>
        <v/>
      </c>
      <c r="B522" t="str">
        <f>IF(SUM('B2.1'!Z536:AI536)=10,'Angaben KH-Standort'!$D$26,"")</f>
        <v/>
      </c>
      <c r="C522" t="str">
        <f>IF(SUM('B2.1'!Z536:AI536)=10,'Angaben KH-Standort'!$D$13,"")</f>
        <v/>
      </c>
      <c r="D522" t="str">
        <f>IF(SUM('B2.1'!$Z536:$AI536)=10,'B2.1'!C536,"")</f>
        <v/>
      </c>
      <c r="E522" t="str">
        <f>IF(SUM('B2.1'!$Z536:$AI536)=10,'B2.1'!D536,"")</f>
        <v/>
      </c>
      <c r="F522" t="str">
        <f>IF(SUM('B2.1'!$Z536:$AI536)=10,'B2.1'!E536,"")</f>
        <v/>
      </c>
      <c r="G522" t="str">
        <f>IF(SUM('B2.1'!$Z536:$AI536)=10,'B2.1'!F536,"")</f>
        <v/>
      </c>
      <c r="H522" t="str">
        <f>IF(SUM('B2.1'!$Z536:$AI536)=10,'B2.1'!G536,"")</f>
        <v/>
      </c>
      <c r="I522" t="str">
        <f>IF(SUM('B2.1'!$Z536:$AI536)=10,'B2.1'!H536,"")</f>
        <v/>
      </c>
      <c r="J522" t="str">
        <f>IF(SUM('B2.1'!$Z536:$AI536)=10,'B2.1'!I536,"")</f>
        <v/>
      </c>
      <c r="K522" t="str">
        <f>IF(SUM('B2.1'!$Z536:$AI536)=10,'B2.1'!J536,"")</f>
        <v/>
      </c>
      <c r="L522" t="str">
        <f>IF(SUM('B2.1'!$Z536:$AI536)=10,'B2.1'!K536,"")</f>
        <v/>
      </c>
      <c r="M522" s="131" t="str">
        <f>IF(SUM('B2.1'!$Z536:$AI536)=10,'B2.1'!L536,"")</f>
        <v/>
      </c>
    </row>
    <row r="523" spans="1:13" x14ac:dyDescent="0.25">
      <c r="A523" t="str">
        <f>IF(SUM('B2.1'!Z537:AI537)=10,'Angaben KH-Standort'!$D$27,"")</f>
        <v/>
      </c>
      <c r="B523" t="str">
        <f>IF(SUM('B2.1'!Z537:AI537)=10,'Angaben KH-Standort'!$D$26,"")</f>
        <v/>
      </c>
      <c r="C523" t="str">
        <f>IF(SUM('B2.1'!Z537:AI537)=10,'Angaben KH-Standort'!$D$13,"")</f>
        <v/>
      </c>
      <c r="D523" t="str">
        <f>IF(SUM('B2.1'!$Z537:$AI537)=10,'B2.1'!C537,"")</f>
        <v/>
      </c>
      <c r="E523" t="str">
        <f>IF(SUM('B2.1'!$Z537:$AI537)=10,'B2.1'!D537,"")</f>
        <v/>
      </c>
      <c r="F523" t="str">
        <f>IF(SUM('B2.1'!$Z537:$AI537)=10,'B2.1'!E537,"")</f>
        <v/>
      </c>
      <c r="G523" t="str">
        <f>IF(SUM('B2.1'!$Z537:$AI537)=10,'B2.1'!F537,"")</f>
        <v/>
      </c>
      <c r="H523" t="str">
        <f>IF(SUM('B2.1'!$Z537:$AI537)=10,'B2.1'!G537,"")</f>
        <v/>
      </c>
      <c r="I523" t="str">
        <f>IF(SUM('B2.1'!$Z537:$AI537)=10,'B2.1'!H537,"")</f>
        <v/>
      </c>
      <c r="J523" t="str">
        <f>IF(SUM('B2.1'!$Z537:$AI537)=10,'B2.1'!I537,"")</f>
        <v/>
      </c>
      <c r="K523" t="str">
        <f>IF(SUM('B2.1'!$Z537:$AI537)=10,'B2.1'!J537,"")</f>
        <v/>
      </c>
      <c r="L523" t="str">
        <f>IF(SUM('B2.1'!$Z537:$AI537)=10,'B2.1'!K537,"")</f>
        <v/>
      </c>
      <c r="M523" s="131" t="str">
        <f>IF(SUM('B2.1'!$Z537:$AI537)=10,'B2.1'!L537,"")</f>
        <v/>
      </c>
    </row>
    <row r="524" spans="1:13" x14ac:dyDescent="0.25">
      <c r="A524" t="str">
        <f>IF(SUM('B2.1'!Z538:AI538)=10,'Angaben KH-Standort'!$D$27,"")</f>
        <v/>
      </c>
      <c r="B524" t="str">
        <f>IF(SUM('B2.1'!Z538:AI538)=10,'Angaben KH-Standort'!$D$26,"")</f>
        <v/>
      </c>
      <c r="C524" t="str">
        <f>IF(SUM('B2.1'!Z538:AI538)=10,'Angaben KH-Standort'!$D$13,"")</f>
        <v/>
      </c>
      <c r="D524" t="str">
        <f>IF(SUM('B2.1'!$Z538:$AI538)=10,'B2.1'!C538,"")</f>
        <v/>
      </c>
      <c r="E524" t="str">
        <f>IF(SUM('B2.1'!$Z538:$AI538)=10,'B2.1'!D538,"")</f>
        <v/>
      </c>
      <c r="F524" t="str">
        <f>IF(SUM('B2.1'!$Z538:$AI538)=10,'B2.1'!E538,"")</f>
        <v/>
      </c>
      <c r="G524" t="str">
        <f>IF(SUM('B2.1'!$Z538:$AI538)=10,'B2.1'!F538,"")</f>
        <v/>
      </c>
      <c r="H524" t="str">
        <f>IF(SUM('B2.1'!$Z538:$AI538)=10,'B2.1'!G538,"")</f>
        <v/>
      </c>
      <c r="I524" t="str">
        <f>IF(SUM('B2.1'!$Z538:$AI538)=10,'B2.1'!H538,"")</f>
        <v/>
      </c>
      <c r="J524" t="str">
        <f>IF(SUM('B2.1'!$Z538:$AI538)=10,'B2.1'!I538,"")</f>
        <v/>
      </c>
      <c r="K524" t="str">
        <f>IF(SUM('B2.1'!$Z538:$AI538)=10,'B2.1'!J538,"")</f>
        <v/>
      </c>
      <c r="L524" t="str">
        <f>IF(SUM('B2.1'!$Z538:$AI538)=10,'B2.1'!K538,"")</f>
        <v/>
      </c>
      <c r="M524" s="131" t="str">
        <f>IF(SUM('B2.1'!$Z538:$AI538)=10,'B2.1'!L538,"")</f>
        <v/>
      </c>
    </row>
    <row r="525" spans="1:13" x14ac:dyDescent="0.25">
      <c r="A525" t="str">
        <f>IF(SUM('B2.1'!Z539:AI539)=10,'Angaben KH-Standort'!$D$27,"")</f>
        <v/>
      </c>
      <c r="B525" t="str">
        <f>IF(SUM('B2.1'!Z539:AI539)=10,'Angaben KH-Standort'!$D$26,"")</f>
        <v/>
      </c>
      <c r="C525" t="str">
        <f>IF(SUM('B2.1'!Z539:AI539)=10,'Angaben KH-Standort'!$D$13,"")</f>
        <v/>
      </c>
      <c r="D525" t="str">
        <f>IF(SUM('B2.1'!$Z539:$AI539)=10,'B2.1'!C539,"")</f>
        <v/>
      </c>
      <c r="E525" t="str">
        <f>IF(SUM('B2.1'!$Z539:$AI539)=10,'B2.1'!D539,"")</f>
        <v/>
      </c>
      <c r="F525" t="str">
        <f>IF(SUM('B2.1'!$Z539:$AI539)=10,'B2.1'!E539,"")</f>
        <v/>
      </c>
      <c r="G525" t="str">
        <f>IF(SUM('B2.1'!$Z539:$AI539)=10,'B2.1'!F539,"")</f>
        <v/>
      </c>
      <c r="H525" t="str">
        <f>IF(SUM('B2.1'!$Z539:$AI539)=10,'B2.1'!G539,"")</f>
        <v/>
      </c>
      <c r="I525" t="str">
        <f>IF(SUM('B2.1'!$Z539:$AI539)=10,'B2.1'!H539,"")</f>
        <v/>
      </c>
      <c r="J525" t="str">
        <f>IF(SUM('B2.1'!$Z539:$AI539)=10,'B2.1'!I539,"")</f>
        <v/>
      </c>
      <c r="K525" t="str">
        <f>IF(SUM('B2.1'!$Z539:$AI539)=10,'B2.1'!J539,"")</f>
        <v/>
      </c>
      <c r="L525" t="str">
        <f>IF(SUM('B2.1'!$Z539:$AI539)=10,'B2.1'!K539,"")</f>
        <v/>
      </c>
      <c r="M525" s="131" t="str">
        <f>IF(SUM('B2.1'!$Z539:$AI539)=10,'B2.1'!L539,"")</f>
        <v/>
      </c>
    </row>
    <row r="526" spans="1:13" x14ac:dyDescent="0.25">
      <c r="A526" t="str">
        <f>IF(SUM('B2.1'!Z540:AI540)=10,'Angaben KH-Standort'!$D$27,"")</f>
        <v/>
      </c>
      <c r="B526" t="str">
        <f>IF(SUM('B2.1'!Z540:AI540)=10,'Angaben KH-Standort'!$D$26,"")</f>
        <v/>
      </c>
      <c r="C526" t="str">
        <f>IF(SUM('B2.1'!Z540:AI540)=10,'Angaben KH-Standort'!$D$13,"")</f>
        <v/>
      </c>
      <c r="D526" t="str">
        <f>IF(SUM('B2.1'!$Z540:$AI540)=10,'B2.1'!C540,"")</f>
        <v/>
      </c>
      <c r="E526" t="str">
        <f>IF(SUM('B2.1'!$Z540:$AI540)=10,'B2.1'!D540,"")</f>
        <v/>
      </c>
      <c r="F526" t="str">
        <f>IF(SUM('B2.1'!$Z540:$AI540)=10,'B2.1'!E540,"")</f>
        <v/>
      </c>
      <c r="G526" t="str">
        <f>IF(SUM('B2.1'!$Z540:$AI540)=10,'B2.1'!F540,"")</f>
        <v/>
      </c>
      <c r="H526" t="str">
        <f>IF(SUM('B2.1'!$Z540:$AI540)=10,'B2.1'!G540,"")</f>
        <v/>
      </c>
      <c r="I526" t="str">
        <f>IF(SUM('B2.1'!$Z540:$AI540)=10,'B2.1'!H540,"")</f>
        <v/>
      </c>
      <c r="J526" t="str">
        <f>IF(SUM('B2.1'!$Z540:$AI540)=10,'B2.1'!I540,"")</f>
        <v/>
      </c>
      <c r="K526" t="str">
        <f>IF(SUM('B2.1'!$Z540:$AI540)=10,'B2.1'!J540,"")</f>
        <v/>
      </c>
      <c r="L526" t="str">
        <f>IF(SUM('B2.1'!$Z540:$AI540)=10,'B2.1'!K540,"")</f>
        <v/>
      </c>
      <c r="M526" s="131" t="str">
        <f>IF(SUM('B2.1'!$Z540:$AI540)=10,'B2.1'!L540,"")</f>
        <v/>
      </c>
    </row>
    <row r="527" spans="1:13" x14ac:dyDescent="0.25">
      <c r="A527" t="str">
        <f>IF(SUM('B2.1'!Z541:AI541)=10,'Angaben KH-Standort'!$D$27,"")</f>
        <v/>
      </c>
      <c r="B527" t="str">
        <f>IF(SUM('B2.1'!Z541:AI541)=10,'Angaben KH-Standort'!$D$26,"")</f>
        <v/>
      </c>
      <c r="C527" t="str">
        <f>IF(SUM('B2.1'!Z541:AI541)=10,'Angaben KH-Standort'!$D$13,"")</f>
        <v/>
      </c>
      <c r="D527" t="str">
        <f>IF(SUM('B2.1'!$Z541:$AI541)=10,'B2.1'!C541,"")</f>
        <v/>
      </c>
      <c r="E527" t="str">
        <f>IF(SUM('B2.1'!$Z541:$AI541)=10,'B2.1'!D541,"")</f>
        <v/>
      </c>
      <c r="F527" t="str">
        <f>IF(SUM('B2.1'!$Z541:$AI541)=10,'B2.1'!E541,"")</f>
        <v/>
      </c>
      <c r="G527" t="str">
        <f>IF(SUM('B2.1'!$Z541:$AI541)=10,'B2.1'!F541,"")</f>
        <v/>
      </c>
      <c r="H527" t="str">
        <f>IF(SUM('B2.1'!$Z541:$AI541)=10,'B2.1'!G541,"")</f>
        <v/>
      </c>
      <c r="I527" t="str">
        <f>IF(SUM('B2.1'!$Z541:$AI541)=10,'B2.1'!H541,"")</f>
        <v/>
      </c>
      <c r="J527" t="str">
        <f>IF(SUM('B2.1'!$Z541:$AI541)=10,'B2.1'!I541,"")</f>
        <v/>
      </c>
      <c r="K527" t="str">
        <f>IF(SUM('B2.1'!$Z541:$AI541)=10,'B2.1'!J541,"")</f>
        <v/>
      </c>
      <c r="L527" t="str">
        <f>IF(SUM('B2.1'!$Z541:$AI541)=10,'B2.1'!K541,"")</f>
        <v/>
      </c>
      <c r="M527" s="131" t="str">
        <f>IF(SUM('B2.1'!$Z541:$AI541)=10,'B2.1'!L541,"")</f>
        <v/>
      </c>
    </row>
    <row r="528" spans="1:13" x14ac:dyDescent="0.25">
      <c r="A528" t="str">
        <f>IF(SUM('B2.1'!Z542:AI542)=10,'Angaben KH-Standort'!$D$27,"")</f>
        <v/>
      </c>
      <c r="B528" t="str">
        <f>IF(SUM('B2.1'!Z542:AI542)=10,'Angaben KH-Standort'!$D$26,"")</f>
        <v/>
      </c>
      <c r="C528" t="str">
        <f>IF(SUM('B2.1'!Z542:AI542)=10,'Angaben KH-Standort'!$D$13,"")</f>
        <v/>
      </c>
      <c r="D528" t="str">
        <f>IF(SUM('B2.1'!$Z542:$AI542)=10,'B2.1'!C542,"")</f>
        <v/>
      </c>
      <c r="E528" t="str">
        <f>IF(SUM('B2.1'!$Z542:$AI542)=10,'B2.1'!D542,"")</f>
        <v/>
      </c>
      <c r="F528" t="str">
        <f>IF(SUM('B2.1'!$Z542:$AI542)=10,'B2.1'!E542,"")</f>
        <v/>
      </c>
      <c r="G528" t="str">
        <f>IF(SUM('B2.1'!$Z542:$AI542)=10,'B2.1'!F542,"")</f>
        <v/>
      </c>
      <c r="H528" t="str">
        <f>IF(SUM('B2.1'!$Z542:$AI542)=10,'B2.1'!G542,"")</f>
        <v/>
      </c>
      <c r="I528" t="str">
        <f>IF(SUM('B2.1'!$Z542:$AI542)=10,'B2.1'!H542,"")</f>
        <v/>
      </c>
      <c r="J528" t="str">
        <f>IF(SUM('B2.1'!$Z542:$AI542)=10,'B2.1'!I542,"")</f>
        <v/>
      </c>
      <c r="K528" t="str">
        <f>IF(SUM('B2.1'!$Z542:$AI542)=10,'B2.1'!J542,"")</f>
        <v/>
      </c>
      <c r="L528" t="str">
        <f>IF(SUM('B2.1'!$Z542:$AI542)=10,'B2.1'!K542,"")</f>
        <v/>
      </c>
      <c r="M528" s="131" t="str">
        <f>IF(SUM('B2.1'!$Z542:$AI542)=10,'B2.1'!L542,"")</f>
        <v/>
      </c>
    </row>
    <row r="529" spans="1:13" x14ac:dyDescent="0.25">
      <c r="A529" t="str">
        <f>IF(SUM('B2.1'!Z543:AI543)=10,'Angaben KH-Standort'!$D$27,"")</f>
        <v/>
      </c>
      <c r="B529" t="str">
        <f>IF(SUM('B2.1'!Z543:AI543)=10,'Angaben KH-Standort'!$D$26,"")</f>
        <v/>
      </c>
      <c r="C529" t="str">
        <f>IF(SUM('B2.1'!Z543:AI543)=10,'Angaben KH-Standort'!$D$13,"")</f>
        <v/>
      </c>
      <c r="D529" t="str">
        <f>IF(SUM('B2.1'!$Z543:$AI543)=10,'B2.1'!C543,"")</f>
        <v/>
      </c>
      <c r="E529" t="str">
        <f>IF(SUM('B2.1'!$Z543:$AI543)=10,'B2.1'!D543,"")</f>
        <v/>
      </c>
      <c r="F529" t="str">
        <f>IF(SUM('B2.1'!$Z543:$AI543)=10,'B2.1'!E543,"")</f>
        <v/>
      </c>
      <c r="G529" t="str">
        <f>IF(SUM('B2.1'!$Z543:$AI543)=10,'B2.1'!F543,"")</f>
        <v/>
      </c>
      <c r="H529" t="str">
        <f>IF(SUM('B2.1'!$Z543:$AI543)=10,'B2.1'!G543,"")</f>
        <v/>
      </c>
      <c r="I529" t="str">
        <f>IF(SUM('B2.1'!$Z543:$AI543)=10,'B2.1'!H543,"")</f>
        <v/>
      </c>
      <c r="J529" t="str">
        <f>IF(SUM('B2.1'!$Z543:$AI543)=10,'B2.1'!I543,"")</f>
        <v/>
      </c>
      <c r="K529" t="str">
        <f>IF(SUM('B2.1'!$Z543:$AI543)=10,'B2.1'!J543,"")</f>
        <v/>
      </c>
      <c r="L529" t="str">
        <f>IF(SUM('B2.1'!$Z543:$AI543)=10,'B2.1'!K543,"")</f>
        <v/>
      </c>
      <c r="M529" s="131" t="str">
        <f>IF(SUM('B2.1'!$Z543:$AI543)=10,'B2.1'!L543,"")</f>
        <v/>
      </c>
    </row>
    <row r="530" spans="1:13" x14ac:dyDescent="0.25">
      <c r="A530" t="str">
        <f>IF(SUM('B2.1'!Z544:AI544)=10,'Angaben KH-Standort'!$D$27,"")</f>
        <v/>
      </c>
      <c r="B530" t="str">
        <f>IF(SUM('B2.1'!Z544:AI544)=10,'Angaben KH-Standort'!$D$26,"")</f>
        <v/>
      </c>
      <c r="C530" t="str">
        <f>IF(SUM('B2.1'!Z544:AI544)=10,'Angaben KH-Standort'!$D$13,"")</f>
        <v/>
      </c>
      <c r="D530" t="str">
        <f>IF(SUM('B2.1'!$Z544:$AI544)=10,'B2.1'!C544,"")</f>
        <v/>
      </c>
      <c r="E530" t="str">
        <f>IF(SUM('B2.1'!$Z544:$AI544)=10,'B2.1'!D544,"")</f>
        <v/>
      </c>
      <c r="F530" t="str">
        <f>IF(SUM('B2.1'!$Z544:$AI544)=10,'B2.1'!E544,"")</f>
        <v/>
      </c>
      <c r="G530" t="str">
        <f>IF(SUM('B2.1'!$Z544:$AI544)=10,'B2.1'!F544,"")</f>
        <v/>
      </c>
      <c r="H530" t="str">
        <f>IF(SUM('B2.1'!$Z544:$AI544)=10,'B2.1'!G544,"")</f>
        <v/>
      </c>
      <c r="I530" t="str">
        <f>IF(SUM('B2.1'!$Z544:$AI544)=10,'B2.1'!H544,"")</f>
        <v/>
      </c>
      <c r="J530" t="str">
        <f>IF(SUM('B2.1'!$Z544:$AI544)=10,'B2.1'!I544,"")</f>
        <v/>
      </c>
      <c r="K530" t="str">
        <f>IF(SUM('B2.1'!$Z544:$AI544)=10,'B2.1'!J544,"")</f>
        <v/>
      </c>
      <c r="L530" t="str">
        <f>IF(SUM('B2.1'!$Z544:$AI544)=10,'B2.1'!K544,"")</f>
        <v/>
      </c>
      <c r="M530" s="131" t="str">
        <f>IF(SUM('B2.1'!$Z544:$AI544)=10,'B2.1'!L544,"")</f>
        <v/>
      </c>
    </row>
    <row r="531" spans="1:13" x14ac:dyDescent="0.25">
      <c r="A531" t="str">
        <f>IF(SUM('B2.1'!Z545:AI545)=10,'Angaben KH-Standort'!$D$27,"")</f>
        <v/>
      </c>
      <c r="B531" t="str">
        <f>IF(SUM('B2.1'!Z545:AI545)=10,'Angaben KH-Standort'!$D$26,"")</f>
        <v/>
      </c>
      <c r="C531" t="str">
        <f>IF(SUM('B2.1'!Z545:AI545)=10,'Angaben KH-Standort'!$D$13,"")</f>
        <v/>
      </c>
      <c r="D531" t="str">
        <f>IF(SUM('B2.1'!$Z545:$AI545)=10,'B2.1'!C545,"")</f>
        <v/>
      </c>
      <c r="E531" t="str">
        <f>IF(SUM('B2.1'!$Z545:$AI545)=10,'B2.1'!D545,"")</f>
        <v/>
      </c>
      <c r="F531" t="str">
        <f>IF(SUM('B2.1'!$Z545:$AI545)=10,'B2.1'!E545,"")</f>
        <v/>
      </c>
      <c r="G531" t="str">
        <f>IF(SUM('B2.1'!$Z545:$AI545)=10,'B2.1'!F545,"")</f>
        <v/>
      </c>
      <c r="H531" t="str">
        <f>IF(SUM('B2.1'!$Z545:$AI545)=10,'B2.1'!G545,"")</f>
        <v/>
      </c>
      <c r="I531" t="str">
        <f>IF(SUM('B2.1'!$Z545:$AI545)=10,'B2.1'!H545,"")</f>
        <v/>
      </c>
      <c r="J531" t="str">
        <f>IF(SUM('B2.1'!$Z545:$AI545)=10,'B2.1'!I545,"")</f>
        <v/>
      </c>
      <c r="K531" t="str">
        <f>IF(SUM('B2.1'!$Z545:$AI545)=10,'B2.1'!J545,"")</f>
        <v/>
      </c>
      <c r="L531" t="str">
        <f>IF(SUM('B2.1'!$Z545:$AI545)=10,'B2.1'!K545,"")</f>
        <v/>
      </c>
      <c r="M531" s="131" t="str">
        <f>IF(SUM('B2.1'!$Z545:$AI545)=10,'B2.1'!L545,"")</f>
        <v/>
      </c>
    </row>
    <row r="532" spans="1:13" x14ac:dyDescent="0.25">
      <c r="A532" t="str">
        <f>IF(SUM('B2.1'!Z546:AI546)=10,'Angaben KH-Standort'!$D$27,"")</f>
        <v/>
      </c>
      <c r="B532" t="str">
        <f>IF(SUM('B2.1'!Z546:AI546)=10,'Angaben KH-Standort'!$D$26,"")</f>
        <v/>
      </c>
      <c r="C532" t="str">
        <f>IF(SUM('B2.1'!Z546:AI546)=10,'Angaben KH-Standort'!$D$13,"")</f>
        <v/>
      </c>
      <c r="D532" t="str">
        <f>IF(SUM('B2.1'!$Z546:$AI546)=10,'B2.1'!C546,"")</f>
        <v/>
      </c>
      <c r="E532" t="str">
        <f>IF(SUM('B2.1'!$Z546:$AI546)=10,'B2.1'!D546,"")</f>
        <v/>
      </c>
      <c r="F532" t="str">
        <f>IF(SUM('B2.1'!$Z546:$AI546)=10,'B2.1'!E546,"")</f>
        <v/>
      </c>
      <c r="G532" t="str">
        <f>IF(SUM('B2.1'!$Z546:$AI546)=10,'B2.1'!F546,"")</f>
        <v/>
      </c>
      <c r="H532" t="str">
        <f>IF(SUM('B2.1'!$Z546:$AI546)=10,'B2.1'!G546,"")</f>
        <v/>
      </c>
      <c r="I532" t="str">
        <f>IF(SUM('B2.1'!$Z546:$AI546)=10,'B2.1'!H546,"")</f>
        <v/>
      </c>
      <c r="J532" t="str">
        <f>IF(SUM('B2.1'!$Z546:$AI546)=10,'B2.1'!I546,"")</f>
        <v/>
      </c>
      <c r="K532" t="str">
        <f>IF(SUM('B2.1'!$Z546:$AI546)=10,'B2.1'!J546,"")</f>
        <v/>
      </c>
      <c r="L532" t="str">
        <f>IF(SUM('B2.1'!$Z546:$AI546)=10,'B2.1'!K546,"")</f>
        <v/>
      </c>
      <c r="M532" s="131" t="str">
        <f>IF(SUM('B2.1'!$Z546:$AI546)=10,'B2.1'!L546,"")</f>
        <v/>
      </c>
    </row>
    <row r="533" spans="1:13" x14ac:dyDescent="0.25">
      <c r="A533" t="str">
        <f>IF(SUM('B2.1'!Z547:AI547)=10,'Angaben KH-Standort'!$D$27,"")</f>
        <v/>
      </c>
      <c r="B533" t="str">
        <f>IF(SUM('B2.1'!Z547:AI547)=10,'Angaben KH-Standort'!$D$26,"")</f>
        <v/>
      </c>
      <c r="C533" t="str">
        <f>IF(SUM('B2.1'!Z547:AI547)=10,'Angaben KH-Standort'!$D$13,"")</f>
        <v/>
      </c>
      <c r="D533" t="str">
        <f>IF(SUM('B2.1'!$Z547:$AI547)=10,'B2.1'!C547,"")</f>
        <v/>
      </c>
      <c r="E533" t="str">
        <f>IF(SUM('B2.1'!$Z547:$AI547)=10,'B2.1'!D547,"")</f>
        <v/>
      </c>
      <c r="F533" t="str">
        <f>IF(SUM('B2.1'!$Z547:$AI547)=10,'B2.1'!E547,"")</f>
        <v/>
      </c>
      <c r="G533" t="str">
        <f>IF(SUM('B2.1'!$Z547:$AI547)=10,'B2.1'!F547,"")</f>
        <v/>
      </c>
      <c r="H533" t="str">
        <f>IF(SUM('B2.1'!$Z547:$AI547)=10,'B2.1'!G547,"")</f>
        <v/>
      </c>
      <c r="I533" t="str">
        <f>IF(SUM('B2.1'!$Z547:$AI547)=10,'B2.1'!H547,"")</f>
        <v/>
      </c>
      <c r="J533" t="str">
        <f>IF(SUM('B2.1'!$Z547:$AI547)=10,'B2.1'!I547,"")</f>
        <v/>
      </c>
      <c r="K533" t="str">
        <f>IF(SUM('B2.1'!$Z547:$AI547)=10,'B2.1'!J547,"")</f>
        <v/>
      </c>
      <c r="L533" t="str">
        <f>IF(SUM('B2.1'!$Z547:$AI547)=10,'B2.1'!K547,"")</f>
        <v/>
      </c>
      <c r="M533" s="131" t="str">
        <f>IF(SUM('B2.1'!$Z547:$AI547)=10,'B2.1'!L547,"")</f>
        <v/>
      </c>
    </row>
    <row r="534" spans="1:13" x14ac:dyDescent="0.25">
      <c r="A534" t="str">
        <f>IF(SUM('B2.1'!Z548:AI548)=10,'Angaben KH-Standort'!$D$27,"")</f>
        <v/>
      </c>
      <c r="B534" t="str">
        <f>IF(SUM('B2.1'!Z548:AI548)=10,'Angaben KH-Standort'!$D$26,"")</f>
        <v/>
      </c>
      <c r="C534" t="str">
        <f>IF(SUM('B2.1'!Z548:AI548)=10,'Angaben KH-Standort'!$D$13,"")</f>
        <v/>
      </c>
      <c r="D534" t="str">
        <f>IF(SUM('B2.1'!$Z548:$AI548)=10,'B2.1'!C548,"")</f>
        <v/>
      </c>
      <c r="E534" t="str">
        <f>IF(SUM('B2.1'!$Z548:$AI548)=10,'B2.1'!D548,"")</f>
        <v/>
      </c>
      <c r="F534" t="str">
        <f>IF(SUM('B2.1'!$Z548:$AI548)=10,'B2.1'!E548,"")</f>
        <v/>
      </c>
      <c r="G534" t="str">
        <f>IF(SUM('B2.1'!$Z548:$AI548)=10,'B2.1'!F548,"")</f>
        <v/>
      </c>
      <c r="H534" t="str">
        <f>IF(SUM('B2.1'!$Z548:$AI548)=10,'B2.1'!G548,"")</f>
        <v/>
      </c>
      <c r="I534" t="str">
        <f>IF(SUM('B2.1'!$Z548:$AI548)=10,'B2.1'!H548,"")</f>
        <v/>
      </c>
      <c r="J534" t="str">
        <f>IF(SUM('B2.1'!$Z548:$AI548)=10,'B2.1'!I548,"")</f>
        <v/>
      </c>
      <c r="K534" t="str">
        <f>IF(SUM('B2.1'!$Z548:$AI548)=10,'B2.1'!J548,"")</f>
        <v/>
      </c>
      <c r="L534" t="str">
        <f>IF(SUM('B2.1'!$Z548:$AI548)=10,'B2.1'!K548,"")</f>
        <v/>
      </c>
      <c r="M534" s="131" t="str">
        <f>IF(SUM('B2.1'!$Z548:$AI548)=10,'B2.1'!L548,"")</f>
        <v/>
      </c>
    </row>
    <row r="535" spans="1:13" x14ac:dyDescent="0.25">
      <c r="A535" t="str">
        <f>IF(SUM('B2.1'!Z549:AI549)=10,'Angaben KH-Standort'!$D$27,"")</f>
        <v/>
      </c>
      <c r="B535" t="str">
        <f>IF(SUM('B2.1'!Z549:AI549)=10,'Angaben KH-Standort'!$D$26,"")</f>
        <v/>
      </c>
      <c r="C535" t="str">
        <f>IF(SUM('B2.1'!Z549:AI549)=10,'Angaben KH-Standort'!$D$13,"")</f>
        <v/>
      </c>
      <c r="D535" t="str">
        <f>IF(SUM('B2.1'!$Z549:$AI549)=10,'B2.1'!C549,"")</f>
        <v/>
      </c>
      <c r="E535" t="str">
        <f>IF(SUM('B2.1'!$Z549:$AI549)=10,'B2.1'!D549,"")</f>
        <v/>
      </c>
      <c r="F535" t="str">
        <f>IF(SUM('B2.1'!$Z549:$AI549)=10,'B2.1'!E549,"")</f>
        <v/>
      </c>
      <c r="G535" t="str">
        <f>IF(SUM('B2.1'!$Z549:$AI549)=10,'B2.1'!F549,"")</f>
        <v/>
      </c>
      <c r="H535" t="str">
        <f>IF(SUM('B2.1'!$Z549:$AI549)=10,'B2.1'!G549,"")</f>
        <v/>
      </c>
      <c r="I535" t="str">
        <f>IF(SUM('B2.1'!$Z549:$AI549)=10,'B2.1'!H549,"")</f>
        <v/>
      </c>
      <c r="J535" t="str">
        <f>IF(SUM('B2.1'!$Z549:$AI549)=10,'B2.1'!I549,"")</f>
        <v/>
      </c>
      <c r="K535" t="str">
        <f>IF(SUM('B2.1'!$Z549:$AI549)=10,'B2.1'!J549,"")</f>
        <v/>
      </c>
      <c r="L535" t="str">
        <f>IF(SUM('B2.1'!$Z549:$AI549)=10,'B2.1'!K549,"")</f>
        <v/>
      </c>
      <c r="M535" s="131" t="str">
        <f>IF(SUM('B2.1'!$Z549:$AI549)=10,'B2.1'!L549,"")</f>
        <v/>
      </c>
    </row>
    <row r="536" spans="1:13" x14ac:dyDescent="0.25">
      <c r="A536" t="str">
        <f>IF(SUM('B2.1'!Z550:AI550)=10,'Angaben KH-Standort'!$D$27,"")</f>
        <v/>
      </c>
      <c r="B536" t="str">
        <f>IF(SUM('B2.1'!Z550:AI550)=10,'Angaben KH-Standort'!$D$26,"")</f>
        <v/>
      </c>
      <c r="C536" t="str">
        <f>IF(SUM('B2.1'!Z550:AI550)=10,'Angaben KH-Standort'!$D$13,"")</f>
        <v/>
      </c>
      <c r="D536" t="str">
        <f>IF(SUM('B2.1'!$Z550:$AI550)=10,'B2.1'!C550,"")</f>
        <v/>
      </c>
      <c r="E536" t="str">
        <f>IF(SUM('B2.1'!$Z550:$AI550)=10,'B2.1'!D550,"")</f>
        <v/>
      </c>
      <c r="F536" t="str">
        <f>IF(SUM('B2.1'!$Z550:$AI550)=10,'B2.1'!E550,"")</f>
        <v/>
      </c>
      <c r="G536" t="str">
        <f>IF(SUM('B2.1'!$Z550:$AI550)=10,'B2.1'!F550,"")</f>
        <v/>
      </c>
      <c r="H536" t="str">
        <f>IF(SUM('B2.1'!$Z550:$AI550)=10,'B2.1'!G550,"")</f>
        <v/>
      </c>
      <c r="I536" t="str">
        <f>IF(SUM('B2.1'!$Z550:$AI550)=10,'B2.1'!H550,"")</f>
        <v/>
      </c>
      <c r="J536" t="str">
        <f>IF(SUM('B2.1'!$Z550:$AI550)=10,'B2.1'!I550,"")</f>
        <v/>
      </c>
      <c r="K536" t="str">
        <f>IF(SUM('B2.1'!$Z550:$AI550)=10,'B2.1'!J550,"")</f>
        <v/>
      </c>
      <c r="L536" t="str">
        <f>IF(SUM('B2.1'!$Z550:$AI550)=10,'B2.1'!K550,"")</f>
        <v/>
      </c>
      <c r="M536" s="131" t="str">
        <f>IF(SUM('B2.1'!$Z550:$AI550)=10,'B2.1'!L550,"")</f>
        <v/>
      </c>
    </row>
    <row r="537" spans="1:13" x14ac:dyDescent="0.25">
      <c r="A537" t="str">
        <f>IF(SUM('B2.1'!Z551:AI551)=10,'Angaben KH-Standort'!$D$27,"")</f>
        <v/>
      </c>
      <c r="B537" t="str">
        <f>IF(SUM('B2.1'!Z551:AI551)=10,'Angaben KH-Standort'!$D$26,"")</f>
        <v/>
      </c>
      <c r="C537" t="str">
        <f>IF(SUM('B2.1'!Z551:AI551)=10,'Angaben KH-Standort'!$D$13,"")</f>
        <v/>
      </c>
      <c r="D537" t="str">
        <f>IF(SUM('B2.1'!$Z551:$AI551)=10,'B2.1'!C551,"")</f>
        <v/>
      </c>
      <c r="E537" t="str">
        <f>IF(SUM('B2.1'!$Z551:$AI551)=10,'B2.1'!D551,"")</f>
        <v/>
      </c>
      <c r="F537" t="str">
        <f>IF(SUM('B2.1'!$Z551:$AI551)=10,'B2.1'!E551,"")</f>
        <v/>
      </c>
      <c r="G537" t="str">
        <f>IF(SUM('B2.1'!$Z551:$AI551)=10,'B2.1'!F551,"")</f>
        <v/>
      </c>
      <c r="H537" t="str">
        <f>IF(SUM('B2.1'!$Z551:$AI551)=10,'B2.1'!G551,"")</f>
        <v/>
      </c>
      <c r="I537" t="str">
        <f>IF(SUM('B2.1'!$Z551:$AI551)=10,'B2.1'!H551,"")</f>
        <v/>
      </c>
      <c r="J537" t="str">
        <f>IF(SUM('B2.1'!$Z551:$AI551)=10,'B2.1'!I551,"")</f>
        <v/>
      </c>
      <c r="K537" t="str">
        <f>IF(SUM('B2.1'!$Z551:$AI551)=10,'B2.1'!J551,"")</f>
        <v/>
      </c>
      <c r="L537" t="str">
        <f>IF(SUM('B2.1'!$Z551:$AI551)=10,'B2.1'!K551,"")</f>
        <v/>
      </c>
      <c r="M537" s="131" t="str">
        <f>IF(SUM('B2.1'!$Z551:$AI551)=10,'B2.1'!L551,"")</f>
        <v/>
      </c>
    </row>
    <row r="538" spans="1:13" x14ac:dyDescent="0.25">
      <c r="A538" t="str">
        <f>IF(SUM('B2.1'!Z552:AI552)=10,'Angaben KH-Standort'!$D$27,"")</f>
        <v/>
      </c>
      <c r="B538" t="str">
        <f>IF(SUM('B2.1'!Z552:AI552)=10,'Angaben KH-Standort'!$D$26,"")</f>
        <v/>
      </c>
      <c r="C538" t="str">
        <f>IF(SUM('B2.1'!Z552:AI552)=10,'Angaben KH-Standort'!$D$13,"")</f>
        <v/>
      </c>
      <c r="D538" t="str">
        <f>IF(SUM('B2.1'!$Z552:$AI552)=10,'B2.1'!C552,"")</f>
        <v/>
      </c>
      <c r="E538" t="str">
        <f>IF(SUM('B2.1'!$Z552:$AI552)=10,'B2.1'!D552,"")</f>
        <v/>
      </c>
      <c r="F538" t="str">
        <f>IF(SUM('B2.1'!$Z552:$AI552)=10,'B2.1'!E552,"")</f>
        <v/>
      </c>
      <c r="G538" t="str">
        <f>IF(SUM('B2.1'!$Z552:$AI552)=10,'B2.1'!F552,"")</f>
        <v/>
      </c>
      <c r="H538" t="str">
        <f>IF(SUM('B2.1'!$Z552:$AI552)=10,'B2.1'!G552,"")</f>
        <v/>
      </c>
      <c r="I538" t="str">
        <f>IF(SUM('B2.1'!$Z552:$AI552)=10,'B2.1'!H552,"")</f>
        <v/>
      </c>
      <c r="J538" t="str">
        <f>IF(SUM('B2.1'!$Z552:$AI552)=10,'B2.1'!I552,"")</f>
        <v/>
      </c>
      <c r="K538" t="str">
        <f>IF(SUM('B2.1'!$Z552:$AI552)=10,'B2.1'!J552,"")</f>
        <v/>
      </c>
      <c r="L538" t="str">
        <f>IF(SUM('B2.1'!$Z552:$AI552)=10,'B2.1'!K552,"")</f>
        <v/>
      </c>
      <c r="M538" s="131" t="str">
        <f>IF(SUM('B2.1'!$Z552:$AI552)=10,'B2.1'!L552,"")</f>
        <v/>
      </c>
    </row>
    <row r="539" spans="1:13" x14ac:dyDescent="0.25">
      <c r="A539" t="str">
        <f>IF(SUM('B2.1'!Z553:AI553)=10,'Angaben KH-Standort'!$D$27,"")</f>
        <v/>
      </c>
      <c r="B539" t="str">
        <f>IF(SUM('B2.1'!Z553:AI553)=10,'Angaben KH-Standort'!$D$26,"")</f>
        <v/>
      </c>
      <c r="C539" t="str">
        <f>IF(SUM('B2.1'!Z553:AI553)=10,'Angaben KH-Standort'!$D$13,"")</f>
        <v/>
      </c>
      <c r="D539" t="str">
        <f>IF(SUM('B2.1'!$Z553:$AI553)=10,'B2.1'!C553,"")</f>
        <v/>
      </c>
      <c r="E539" t="str">
        <f>IF(SUM('B2.1'!$Z553:$AI553)=10,'B2.1'!D553,"")</f>
        <v/>
      </c>
      <c r="F539" t="str">
        <f>IF(SUM('B2.1'!$Z553:$AI553)=10,'B2.1'!E553,"")</f>
        <v/>
      </c>
      <c r="G539" t="str">
        <f>IF(SUM('B2.1'!$Z553:$AI553)=10,'B2.1'!F553,"")</f>
        <v/>
      </c>
      <c r="H539" t="str">
        <f>IF(SUM('B2.1'!$Z553:$AI553)=10,'B2.1'!G553,"")</f>
        <v/>
      </c>
      <c r="I539" t="str">
        <f>IF(SUM('B2.1'!$Z553:$AI553)=10,'B2.1'!H553,"")</f>
        <v/>
      </c>
      <c r="J539" t="str">
        <f>IF(SUM('B2.1'!$Z553:$AI553)=10,'B2.1'!I553,"")</f>
        <v/>
      </c>
      <c r="K539" t="str">
        <f>IF(SUM('B2.1'!$Z553:$AI553)=10,'B2.1'!J553,"")</f>
        <v/>
      </c>
      <c r="L539" t="str">
        <f>IF(SUM('B2.1'!$Z553:$AI553)=10,'B2.1'!K553,"")</f>
        <v/>
      </c>
      <c r="M539" s="131" t="str">
        <f>IF(SUM('B2.1'!$Z553:$AI553)=10,'B2.1'!L553,"")</f>
        <v/>
      </c>
    </row>
    <row r="540" spans="1:13" x14ac:dyDescent="0.25">
      <c r="A540" t="str">
        <f>IF(SUM('B2.1'!Z554:AI554)=10,'Angaben KH-Standort'!$D$27,"")</f>
        <v/>
      </c>
      <c r="B540" t="str">
        <f>IF(SUM('B2.1'!Z554:AI554)=10,'Angaben KH-Standort'!$D$26,"")</f>
        <v/>
      </c>
      <c r="C540" t="str">
        <f>IF(SUM('B2.1'!Z554:AI554)=10,'Angaben KH-Standort'!$D$13,"")</f>
        <v/>
      </c>
      <c r="D540" t="str">
        <f>IF(SUM('B2.1'!$Z554:$AI554)=10,'B2.1'!C554,"")</f>
        <v/>
      </c>
      <c r="E540" t="str">
        <f>IF(SUM('B2.1'!$Z554:$AI554)=10,'B2.1'!D554,"")</f>
        <v/>
      </c>
      <c r="F540" t="str">
        <f>IF(SUM('B2.1'!$Z554:$AI554)=10,'B2.1'!E554,"")</f>
        <v/>
      </c>
      <c r="G540" t="str">
        <f>IF(SUM('B2.1'!$Z554:$AI554)=10,'B2.1'!F554,"")</f>
        <v/>
      </c>
      <c r="H540" t="str">
        <f>IF(SUM('B2.1'!$Z554:$AI554)=10,'B2.1'!G554,"")</f>
        <v/>
      </c>
      <c r="I540" t="str">
        <f>IF(SUM('B2.1'!$Z554:$AI554)=10,'B2.1'!H554,"")</f>
        <v/>
      </c>
      <c r="J540" t="str">
        <f>IF(SUM('B2.1'!$Z554:$AI554)=10,'B2.1'!I554,"")</f>
        <v/>
      </c>
      <c r="K540" t="str">
        <f>IF(SUM('B2.1'!$Z554:$AI554)=10,'B2.1'!J554,"")</f>
        <v/>
      </c>
      <c r="L540" t="str">
        <f>IF(SUM('B2.1'!$Z554:$AI554)=10,'B2.1'!K554,"")</f>
        <v/>
      </c>
      <c r="M540" s="131" t="str">
        <f>IF(SUM('B2.1'!$Z554:$AI554)=10,'B2.1'!L554,"")</f>
        <v/>
      </c>
    </row>
    <row r="541" spans="1:13" x14ac:dyDescent="0.25">
      <c r="A541" t="str">
        <f>IF(SUM('B2.1'!Z555:AI555)=10,'Angaben KH-Standort'!$D$27,"")</f>
        <v/>
      </c>
      <c r="B541" t="str">
        <f>IF(SUM('B2.1'!Z555:AI555)=10,'Angaben KH-Standort'!$D$26,"")</f>
        <v/>
      </c>
      <c r="C541" t="str">
        <f>IF(SUM('B2.1'!Z555:AI555)=10,'Angaben KH-Standort'!$D$13,"")</f>
        <v/>
      </c>
      <c r="D541" t="str">
        <f>IF(SUM('B2.1'!$Z555:$AI555)=10,'B2.1'!C555,"")</f>
        <v/>
      </c>
      <c r="E541" t="str">
        <f>IF(SUM('B2.1'!$Z555:$AI555)=10,'B2.1'!D555,"")</f>
        <v/>
      </c>
      <c r="F541" t="str">
        <f>IF(SUM('B2.1'!$Z555:$AI555)=10,'B2.1'!E555,"")</f>
        <v/>
      </c>
      <c r="G541" t="str">
        <f>IF(SUM('B2.1'!$Z555:$AI555)=10,'B2.1'!F555,"")</f>
        <v/>
      </c>
      <c r="H541" t="str">
        <f>IF(SUM('B2.1'!$Z555:$AI555)=10,'B2.1'!G555,"")</f>
        <v/>
      </c>
      <c r="I541" t="str">
        <f>IF(SUM('B2.1'!$Z555:$AI555)=10,'B2.1'!H555,"")</f>
        <v/>
      </c>
      <c r="J541" t="str">
        <f>IF(SUM('B2.1'!$Z555:$AI555)=10,'B2.1'!I555,"")</f>
        <v/>
      </c>
      <c r="K541" t="str">
        <f>IF(SUM('B2.1'!$Z555:$AI555)=10,'B2.1'!J555,"")</f>
        <v/>
      </c>
      <c r="L541" t="str">
        <f>IF(SUM('B2.1'!$Z555:$AI555)=10,'B2.1'!K555,"")</f>
        <v/>
      </c>
      <c r="M541" s="131" t="str">
        <f>IF(SUM('B2.1'!$Z555:$AI555)=10,'B2.1'!L555,"")</f>
        <v/>
      </c>
    </row>
    <row r="542" spans="1:13" x14ac:dyDescent="0.25">
      <c r="A542" t="str">
        <f>IF(SUM('B2.1'!Z556:AI556)=10,'Angaben KH-Standort'!$D$27,"")</f>
        <v/>
      </c>
      <c r="B542" t="str">
        <f>IF(SUM('B2.1'!Z556:AI556)=10,'Angaben KH-Standort'!$D$26,"")</f>
        <v/>
      </c>
      <c r="C542" t="str">
        <f>IF(SUM('B2.1'!Z556:AI556)=10,'Angaben KH-Standort'!$D$13,"")</f>
        <v/>
      </c>
      <c r="D542" t="str">
        <f>IF(SUM('B2.1'!$Z556:$AI556)=10,'B2.1'!C556,"")</f>
        <v/>
      </c>
      <c r="E542" t="str">
        <f>IF(SUM('B2.1'!$Z556:$AI556)=10,'B2.1'!D556,"")</f>
        <v/>
      </c>
      <c r="F542" t="str">
        <f>IF(SUM('B2.1'!$Z556:$AI556)=10,'B2.1'!E556,"")</f>
        <v/>
      </c>
      <c r="G542" t="str">
        <f>IF(SUM('B2.1'!$Z556:$AI556)=10,'B2.1'!F556,"")</f>
        <v/>
      </c>
      <c r="H542" t="str">
        <f>IF(SUM('B2.1'!$Z556:$AI556)=10,'B2.1'!G556,"")</f>
        <v/>
      </c>
      <c r="I542" t="str">
        <f>IF(SUM('B2.1'!$Z556:$AI556)=10,'B2.1'!H556,"")</f>
        <v/>
      </c>
      <c r="J542" t="str">
        <f>IF(SUM('B2.1'!$Z556:$AI556)=10,'B2.1'!I556,"")</f>
        <v/>
      </c>
      <c r="K542" t="str">
        <f>IF(SUM('B2.1'!$Z556:$AI556)=10,'B2.1'!J556,"")</f>
        <v/>
      </c>
      <c r="L542" t="str">
        <f>IF(SUM('B2.1'!$Z556:$AI556)=10,'B2.1'!K556,"")</f>
        <v/>
      </c>
      <c r="M542" s="131" t="str">
        <f>IF(SUM('B2.1'!$Z556:$AI556)=10,'B2.1'!L556,"")</f>
        <v/>
      </c>
    </row>
    <row r="543" spans="1:13" x14ac:dyDescent="0.25">
      <c r="A543" t="str">
        <f>IF(SUM('B2.1'!Z557:AI557)=10,'Angaben KH-Standort'!$D$27,"")</f>
        <v/>
      </c>
      <c r="B543" t="str">
        <f>IF(SUM('B2.1'!Z557:AI557)=10,'Angaben KH-Standort'!$D$26,"")</f>
        <v/>
      </c>
      <c r="C543" t="str">
        <f>IF(SUM('B2.1'!Z557:AI557)=10,'Angaben KH-Standort'!$D$13,"")</f>
        <v/>
      </c>
      <c r="D543" t="str">
        <f>IF(SUM('B2.1'!$Z557:$AI557)=10,'B2.1'!C557,"")</f>
        <v/>
      </c>
      <c r="E543" t="str">
        <f>IF(SUM('B2.1'!$Z557:$AI557)=10,'B2.1'!D557,"")</f>
        <v/>
      </c>
      <c r="F543" t="str">
        <f>IF(SUM('B2.1'!$Z557:$AI557)=10,'B2.1'!E557,"")</f>
        <v/>
      </c>
      <c r="G543" t="str">
        <f>IF(SUM('B2.1'!$Z557:$AI557)=10,'B2.1'!F557,"")</f>
        <v/>
      </c>
      <c r="H543" t="str">
        <f>IF(SUM('B2.1'!$Z557:$AI557)=10,'B2.1'!G557,"")</f>
        <v/>
      </c>
      <c r="I543" t="str">
        <f>IF(SUM('B2.1'!$Z557:$AI557)=10,'B2.1'!H557,"")</f>
        <v/>
      </c>
      <c r="J543" t="str">
        <f>IF(SUM('B2.1'!$Z557:$AI557)=10,'B2.1'!I557,"")</f>
        <v/>
      </c>
      <c r="K543" t="str">
        <f>IF(SUM('B2.1'!$Z557:$AI557)=10,'B2.1'!J557,"")</f>
        <v/>
      </c>
      <c r="L543" t="str">
        <f>IF(SUM('B2.1'!$Z557:$AI557)=10,'B2.1'!K557,"")</f>
        <v/>
      </c>
      <c r="M543" s="131" t="str">
        <f>IF(SUM('B2.1'!$Z557:$AI557)=10,'B2.1'!L557,"")</f>
        <v/>
      </c>
    </row>
    <row r="544" spans="1:13" x14ac:dyDescent="0.25">
      <c r="A544" t="str">
        <f>IF(SUM('B2.1'!Z558:AI558)=10,'Angaben KH-Standort'!$D$27,"")</f>
        <v/>
      </c>
      <c r="B544" t="str">
        <f>IF(SUM('B2.1'!Z558:AI558)=10,'Angaben KH-Standort'!$D$26,"")</f>
        <v/>
      </c>
      <c r="C544" t="str">
        <f>IF(SUM('B2.1'!Z558:AI558)=10,'Angaben KH-Standort'!$D$13,"")</f>
        <v/>
      </c>
      <c r="D544" t="str">
        <f>IF(SUM('B2.1'!$Z558:$AI558)=10,'B2.1'!C558,"")</f>
        <v/>
      </c>
      <c r="E544" t="str">
        <f>IF(SUM('B2.1'!$Z558:$AI558)=10,'B2.1'!D558,"")</f>
        <v/>
      </c>
      <c r="F544" t="str">
        <f>IF(SUM('B2.1'!$Z558:$AI558)=10,'B2.1'!E558,"")</f>
        <v/>
      </c>
      <c r="G544" t="str">
        <f>IF(SUM('B2.1'!$Z558:$AI558)=10,'B2.1'!F558,"")</f>
        <v/>
      </c>
      <c r="H544" t="str">
        <f>IF(SUM('B2.1'!$Z558:$AI558)=10,'B2.1'!G558,"")</f>
        <v/>
      </c>
      <c r="I544" t="str">
        <f>IF(SUM('B2.1'!$Z558:$AI558)=10,'B2.1'!H558,"")</f>
        <v/>
      </c>
      <c r="J544" t="str">
        <f>IF(SUM('B2.1'!$Z558:$AI558)=10,'B2.1'!I558,"")</f>
        <v/>
      </c>
      <c r="K544" t="str">
        <f>IF(SUM('B2.1'!$Z558:$AI558)=10,'B2.1'!J558,"")</f>
        <v/>
      </c>
      <c r="L544" t="str">
        <f>IF(SUM('B2.1'!$Z558:$AI558)=10,'B2.1'!K558,"")</f>
        <v/>
      </c>
      <c r="M544" s="131" t="str">
        <f>IF(SUM('B2.1'!$Z558:$AI558)=10,'B2.1'!L558,"")</f>
        <v/>
      </c>
    </row>
    <row r="545" spans="1:13" x14ac:dyDescent="0.25">
      <c r="A545" t="str">
        <f>IF(SUM('B2.1'!Z559:AI559)=10,'Angaben KH-Standort'!$D$27,"")</f>
        <v/>
      </c>
      <c r="B545" t="str">
        <f>IF(SUM('B2.1'!Z559:AI559)=10,'Angaben KH-Standort'!$D$26,"")</f>
        <v/>
      </c>
      <c r="C545" t="str">
        <f>IF(SUM('B2.1'!Z559:AI559)=10,'Angaben KH-Standort'!$D$13,"")</f>
        <v/>
      </c>
      <c r="D545" t="str">
        <f>IF(SUM('B2.1'!$Z559:$AI559)=10,'B2.1'!C559,"")</f>
        <v/>
      </c>
      <c r="E545" t="str">
        <f>IF(SUM('B2.1'!$Z559:$AI559)=10,'B2.1'!D559,"")</f>
        <v/>
      </c>
      <c r="F545" t="str">
        <f>IF(SUM('B2.1'!$Z559:$AI559)=10,'B2.1'!E559,"")</f>
        <v/>
      </c>
      <c r="G545" t="str">
        <f>IF(SUM('B2.1'!$Z559:$AI559)=10,'B2.1'!F559,"")</f>
        <v/>
      </c>
      <c r="H545" t="str">
        <f>IF(SUM('B2.1'!$Z559:$AI559)=10,'B2.1'!G559,"")</f>
        <v/>
      </c>
      <c r="I545" t="str">
        <f>IF(SUM('B2.1'!$Z559:$AI559)=10,'B2.1'!H559,"")</f>
        <v/>
      </c>
      <c r="J545" t="str">
        <f>IF(SUM('B2.1'!$Z559:$AI559)=10,'B2.1'!I559,"")</f>
        <v/>
      </c>
      <c r="K545" t="str">
        <f>IF(SUM('B2.1'!$Z559:$AI559)=10,'B2.1'!J559,"")</f>
        <v/>
      </c>
      <c r="L545" t="str">
        <f>IF(SUM('B2.1'!$Z559:$AI559)=10,'B2.1'!K559,"")</f>
        <v/>
      </c>
      <c r="M545" s="131" t="str">
        <f>IF(SUM('B2.1'!$Z559:$AI559)=10,'B2.1'!L559,"")</f>
        <v/>
      </c>
    </row>
    <row r="546" spans="1:13" x14ac:dyDescent="0.25">
      <c r="A546" t="str">
        <f>IF(SUM('B2.1'!Z560:AI560)=10,'Angaben KH-Standort'!$D$27,"")</f>
        <v/>
      </c>
      <c r="B546" t="str">
        <f>IF(SUM('B2.1'!Z560:AI560)=10,'Angaben KH-Standort'!$D$26,"")</f>
        <v/>
      </c>
      <c r="C546" t="str">
        <f>IF(SUM('B2.1'!Z560:AI560)=10,'Angaben KH-Standort'!$D$13,"")</f>
        <v/>
      </c>
      <c r="D546" t="str">
        <f>IF(SUM('B2.1'!$Z560:$AI560)=10,'B2.1'!C560,"")</f>
        <v/>
      </c>
      <c r="E546" t="str">
        <f>IF(SUM('B2.1'!$Z560:$AI560)=10,'B2.1'!D560,"")</f>
        <v/>
      </c>
      <c r="F546" t="str">
        <f>IF(SUM('B2.1'!$Z560:$AI560)=10,'B2.1'!E560,"")</f>
        <v/>
      </c>
      <c r="G546" t="str">
        <f>IF(SUM('B2.1'!$Z560:$AI560)=10,'B2.1'!F560,"")</f>
        <v/>
      </c>
      <c r="H546" t="str">
        <f>IF(SUM('B2.1'!$Z560:$AI560)=10,'B2.1'!G560,"")</f>
        <v/>
      </c>
      <c r="I546" t="str">
        <f>IF(SUM('B2.1'!$Z560:$AI560)=10,'B2.1'!H560,"")</f>
        <v/>
      </c>
      <c r="J546" t="str">
        <f>IF(SUM('B2.1'!$Z560:$AI560)=10,'B2.1'!I560,"")</f>
        <v/>
      </c>
      <c r="K546" t="str">
        <f>IF(SUM('B2.1'!$Z560:$AI560)=10,'B2.1'!J560,"")</f>
        <v/>
      </c>
      <c r="L546" t="str">
        <f>IF(SUM('B2.1'!$Z560:$AI560)=10,'B2.1'!K560,"")</f>
        <v/>
      </c>
      <c r="M546" s="131" t="str">
        <f>IF(SUM('B2.1'!$Z560:$AI560)=10,'B2.1'!L560,"")</f>
        <v/>
      </c>
    </row>
    <row r="547" spans="1:13" x14ac:dyDescent="0.25">
      <c r="A547" t="str">
        <f>IF(SUM('B2.1'!Z561:AI561)=10,'Angaben KH-Standort'!$D$27,"")</f>
        <v/>
      </c>
      <c r="B547" t="str">
        <f>IF(SUM('B2.1'!Z561:AI561)=10,'Angaben KH-Standort'!$D$26,"")</f>
        <v/>
      </c>
      <c r="C547" t="str">
        <f>IF(SUM('B2.1'!Z561:AI561)=10,'Angaben KH-Standort'!$D$13,"")</f>
        <v/>
      </c>
      <c r="D547" t="str">
        <f>IF(SUM('B2.1'!$Z561:$AI561)=10,'B2.1'!C561,"")</f>
        <v/>
      </c>
      <c r="E547" t="str">
        <f>IF(SUM('B2.1'!$Z561:$AI561)=10,'B2.1'!D561,"")</f>
        <v/>
      </c>
      <c r="F547" t="str">
        <f>IF(SUM('B2.1'!$Z561:$AI561)=10,'B2.1'!E561,"")</f>
        <v/>
      </c>
      <c r="G547" t="str">
        <f>IF(SUM('B2.1'!$Z561:$AI561)=10,'B2.1'!F561,"")</f>
        <v/>
      </c>
      <c r="H547" t="str">
        <f>IF(SUM('B2.1'!$Z561:$AI561)=10,'B2.1'!G561,"")</f>
        <v/>
      </c>
      <c r="I547" t="str">
        <f>IF(SUM('B2.1'!$Z561:$AI561)=10,'B2.1'!H561,"")</f>
        <v/>
      </c>
      <c r="J547" t="str">
        <f>IF(SUM('B2.1'!$Z561:$AI561)=10,'B2.1'!I561,"")</f>
        <v/>
      </c>
      <c r="K547" t="str">
        <f>IF(SUM('B2.1'!$Z561:$AI561)=10,'B2.1'!J561,"")</f>
        <v/>
      </c>
      <c r="L547" t="str">
        <f>IF(SUM('B2.1'!$Z561:$AI561)=10,'B2.1'!K561,"")</f>
        <v/>
      </c>
      <c r="M547" s="131" t="str">
        <f>IF(SUM('B2.1'!$Z561:$AI561)=10,'B2.1'!L561,"")</f>
        <v/>
      </c>
    </row>
    <row r="548" spans="1:13" x14ac:dyDescent="0.25">
      <c r="A548" t="str">
        <f>IF(SUM('B2.1'!Z562:AI562)=10,'Angaben KH-Standort'!$D$27,"")</f>
        <v/>
      </c>
      <c r="B548" t="str">
        <f>IF(SUM('B2.1'!Z562:AI562)=10,'Angaben KH-Standort'!$D$26,"")</f>
        <v/>
      </c>
      <c r="C548" t="str">
        <f>IF(SUM('B2.1'!Z562:AI562)=10,'Angaben KH-Standort'!$D$13,"")</f>
        <v/>
      </c>
      <c r="D548" t="str">
        <f>IF(SUM('B2.1'!$Z562:$AI562)=10,'B2.1'!C562,"")</f>
        <v/>
      </c>
      <c r="E548" t="str">
        <f>IF(SUM('B2.1'!$Z562:$AI562)=10,'B2.1'!D562,"")</f>
        <v/>
      </c>
      <c r="F548" t="str">
        <f>IF(SUM('B2.1'!$Z562:$AI562)=10,'B2.1'!E562,"")</f>
        <v/>
      </c>
      <c r="G548" t="str">
        <f>IF(SUM('B2.1'!$Z562:$AI562)=10,'B2.1'!F562,"")</f>
        <v/>
      </c>
      <c r="H548" t="str">
        <f>IF(SUM('B2.1'!$Z562:$AI562)=10,'B2.1'!G562,"")</f>
        <v/>
      </c>
      <c r="I548" t="str">
        <f>IF(SUM('B2.1'!$Z562:$AI562)=10,'B2.1'!H562,"")</f>
        <v/>
      </c>
      <c r="J548" t="str">
        <f>IF(SUM('B2.1'!$Z562:$AI562)=10,'B2.1'!I562,"")</f>
        <v/>
      </c>
      <c r="K548" t="str">
        <f>IF(SUM('B2.1'!$Z562:$AI562)=10,'B2.1'!J562,"")</f>
        <v/>
      </c>
      <c r="L548" t="str">
        <f>IF(SUM('B2.1'!$Z562:$AI562)=10,'B2.1'!K562,"")</f>
        <v/>
      </c>
      <c r="M548" s="131" t="str">
        <f>IF(SUM('B2.1'!$Z562:$AI562)=10,'B2.1'!L562,"")</f>
        <v/>
      </c>
    </row>
    <row r="549" spans="1:13" x14ac:dyDescent="0.25">
      <c r="A549" t="str">
        <f>IF(SUM('B2.1'!Z563:AI563)=10,'Angaben KH-Standort'!$D$27,"")</f>
        <v/>
      </c>
      <c r="B549" t="str">
        <f>IF(SUM('B2.1'!Z563:AI563)=10,'Angaben KH-Standort'!$D$26,"")</f>
        <v/>
      </c>
      <c r="C549" t="str">
        <f>IF(SUM('B2.1'!Z563:AI563)=10,'Angaben KH-Standort'!$D$13,"")</f>
        <v/>
      </c>
      <c r="D549" t="str">
        <f>IF(SUM('B2.1'!$Z563:$AI563)=10,'B2.1'!C563,"")</f>
        <v/>
      </c>
      <c r="E549" t="str">
        <f>IF(SUM('B2.1'!$Z563:$AI563)=10,'B2.1'!D563,"")</f>
        <v/>
      </c>
      <c r="F549" t="str">
        <f>IF(SUM('B2.1'!$Z563:$AI563)=10,'B2.1'!E563,"")</f>
        <v/>
      </c>
      <c r="G549" t="str">
        <f>IF(SUM('B2.1'!$Z563:$AI563)=10,'B2.1'!F563,"")</f>
        <v/>
      </c>
      <c r="H549" t="str">
        <f>IF(SUM('B2.1'!$Z563:$AI563)=10,'B2.1'!G563,"")</f>
        <v/>
      </c>
      <c r="I549" t="str">
        <f>IF(SUM('B2.1'!$Z563:$AI563)=10,'B2.1'!H563,"")</f>
        <v/>
      </c>
      <c r="J549" t="str">
        <f>IF(SUM('B2.1'!$Z563:$AI563)=10,'B2.1'!I563,"")</f>
        <v/>
      </c>
      <c r="K549" t="str">
        <f>IF(SUM('B2.1'!$Z563:$AI563)=10,'B2.1'!J563,"")</f>
        <v/>
      </c>
      <c r="L549" t="str">
        <f>IF(SUM('B2.1'!$Z563:$AI563)=10,'B2.1'!K563,"")</f>
        <v/>
      </c>
      <c r="M549" s="131" t="str">
        <f>IF(SUM('B2.1'!$Z563:$AI563)=10,'B2.1'!L563,"")</f>
        <v/>
      </c>
    </row>
    <row r="550" spans="1:13" x14ac:dyDescent="0.25">
      <c r="A550" t="str">
        <f>IF(SUM('B2.1'!Z564:AI564)=10,'Angaben KH-Standort'!$D$27,"")</f>
        <v/>
      </c>
      <c r="B550" t="str">
        <f>IF(SUM('B2.1'!Z564:AI564)=10,'Angaben KH-Standort'!$D$26,"")</f>
        <v/>
      </c>
      <c r="C550" t="str">
        <f>IF(SUM('B2.1'!Z564:AI564)=10,'Angaben KH-Standort'!$D$13,"")</f>
        <v/>
      </c>
      <c r="D550" t="str">
        <f>IF(SUM('B2.1'!$Z564:$AI564)=10,'B2.1'!C564,"")</f>
        <v/>
      </c>
      <c r="E550" t="str">
        <f>IF(SUM('B2.1'!$Z564:$AI564)=10,'B2.1'!D564,"")</f>
        <v/>
      </c>
      <c r="F550" t="str">
        <f>IF(SUM('B2.1'!$Z564:$AI564)=10,'B2.1'!E564,"")</f>
        <v/>
      </c>
      <c r="G550" t="str">
        <f>IF(SUM('B2.1'!$Z564:$AI564)=10,'B2.1'!F564,"")</f>
        <v/>
      </c>
      <c r="H550" t="str">
        <f>IF(SUM('B2.1'!$Z564:$AI564)=10,'B2.1'!G564,"")</f>
        <v/>
      </c>
      <c r="I550" t="str">
        <f>IF(SUM('B2.1'!$Z564:$AI564)=10,'B2.1'!H564,"")</f>
        <v/>
      </c>
      <c r="J550" t="str">
        <f>IF(SUM('B2.1'!$Z564:$AI564)=10,'B2.1'!I564,"")</f>
        <v/>
      </c>
      <c r="K550" t="str">
        <f>IF(SUM('B2.1'!$Z564:$AI564)=10,'B2.1'!J564,"")</f>
        <v/>
      </c>
      <c r="L550" t="str">
        <f>IF(SUM('B2.1'!$Z564:$AI564)=10,'B2.1'!K564,"")</f>
        <v/>
      </c>
      <c r="M550" s="131" t="str">
        <f>IF(SUM('B2.1'!$Z564:$AI564)=10,'B2.1'!L564,"")</f>
        <v/>
      </c>
    </row>
    <row r="551" spans="1:13" x14ac:dyDescent="0.25">
      <c r="A551" t="str">
        <f>IF(SUM('B2.1'!Z565:AI565)=10,'Angaben KH-Standort'!$D$27,"")</f>
        <v/>
      </c>
      <c r="B551" t="str">
        <f>IF(SUM('B2.1'!Z565:AI565)=10,'Angaben KH-Standort'!$D$26,"")</f>
        <v/>
      </c>
      <c r="C551" t="str">
        <f>IF(SUM('B2.1'!Z565:AI565)=10,'Angaben KH-Standort'!$D$13,"")</f>
        <v/>
      </c>
      <c r="D551" t="str">
        <f>IF(SUM('B2.1'!$Z565:$AI565)=10,'B2.1'!C565,"")</f>
        <v/>
      </c>
      <c r="E551" t="str">
        <f>IF(SUM('B2.1'!$Z565:$AI565)=10,'B2.1'!D565,"")</f>
        <v/>
      </c>
      <c r="F551" t="str">
        <f>IF(SUM('B2.1'!$Z565:$AI565)=10,'B2.1'!E565,"")</f>
        <v/>
      </c>
      <c r="G551" t="str">
        <f>IF(SUM('B2.1'!$Z565:$AI565)=10,'B2.1'!F565,"")</f>
        <v/>
      </c>
      <c r="H551" t="str">
        <f>IF(SUM('B2.1'!$Z565:$AI565)=10,'B2.1'!G565,"")</f>
        <v/>
      </c>
      <c r="I551" t="str">
        <f>IF(SUM('B2.1'!$Z565:$AI565)=10,'B2.1'!H565,"")</f>
        <v/>
      </c>
      <c r="J551" t="str">
        <f>IF(SUM('B2.1'!$Z565:$AI565)=10,'B2.1'!I565,"")</f>
        <v/>
      </c>
      <c r="K551" t="str">
        <f>IF(SUM('B2.1'!$Z565:$AI565)=10,'B2.1'!J565,"")</f>
        <v/>
      </c>
      <c r="L551" t="str">
        <f>IF(SUM('B2.1'!$Z565:$AI565)=10,'B2.1'!K565,"")</f>
        <v/>
      </c>
      <c r="M551" s="131" t="str">
        <f>IF(SUM('B2.1'!$Z565:$AI565)=10,'B2.1'!L565,"")</f>
        <v/>
      </c>
    </row>
    <row r="552" spans="1:13" x14ac:dyDescent="0.25">
      <c r="A552" t="str">
        <f>IF(SUM('B2.1'!Z566:AI566)=10,'Angaben KH-Standort'!$D$27,"")</f>
        <v/>
      </c>
      <c r="B552" t="str">
        <f>IF(SUM('B2.1'!Z566:AI566)=10,'Angaben KH-Standort'!$D$26,"")</f>
        <v/>
      </c>
      <c r="C552" t="str">
        <f>IF(SUM('B2.1'!Z566:AI566)=10,'Angaben KH-Standort'!$D$13,"")</f>
        <v/>
      </c>
      <c r="D552" t="str">
        <f>IF(SUM('B2.1'!$Z566:$AI566)=10,'B2.1'!C566,"")</f>
        <v/>
      </c>
      <c r="E552" t="str">
        <f>IF(SUM('B2.1'!$Z566:$AI566)=10,'B2.1'!D566,"")</f>
        <v/>
      </c>
      <c r="F552" t="str">
        <f>IF(SUM('B2.1'!$Z566:$AI566)=10,'B2.1'!E566,"")</f>
        <v/>
      </c>
      <c r="G552" t="str">
        <f>IF(SUM('B2.1'!$Z566:$AI566)=10,'B2.1'!F566,"")</f>
        <v/>
      </c>
      <c r="H552" t="str">
        <f>IF(SUM('B2.1'!$Z566:$AI566)=10,'B2.1'!G566,"")</f>
        <v/>
      </c>
      <c r="I552" t="str">
        <f>IF(SUM('B2.1'!$Z566:$AI566)=10,'B2.1'!H566,"")</f>
        <v/>
      </c>
      <c r="J552" t="str">
        <f>IF(SUM('B2.1'!$Z566:$AI566)=10,'B2.1'!I566,"")</f>
        <v/>
      </c>
      <c r="K552" t="str">
        <f>IF(SUM('B2.1'!$Z566:$AI566)=10,'B2.1'!J566,"")</f>
        <v/>
      </c>
      <c r="L552" t="str">
        <f>IF(SUM('B2.1'!$Z566:$AI566)=10,'B2.1'!K566,"")</f>
        <v/>
      </c>
      <c r="M552" s="131" t="str">
        <f>IF(SUM('B2.1'!$Z566:$AI566)=10,'B2.1'!L566,"")</f>
        <v/>
      </c>
    </row>
    <row r="553" spans="1:13" x14ac:dyDescent="0.25">
      <c r="A553" t="str">
        <f>IF(SUM('B2.1'!Z567:AI567)=10,'Angaben KH-Standort'!$D$27,"")</f>
        <v/>
      </c>
      <c r="B553" t="str">
        <f>IF(SUM('B2.1'!Z567:AI567)=10,'Angaben KH-Standort'!$D$26,"")</f>
        <v/>
      </c>
      <c r="C553" t="str">
        <f>IF(SUM('B2.1'!Z567:AI567)=10,'Angaben KH-Standort'!$D$13,"")</f>
        <v/>
      </c>
      <c r="D553" t="str">
        <f>IF(SUM('B2.1'!$Z567:$AI567)=10,'B2.1'!C567,"")</f>
        <v/>
      </c>
      <c r="E553" t="str">
        <f>IF(SUM('B2.1'!$Z567:$AI567)=10,'B2.1'!D567,"")</f>
        <v/>
      </c>
      <c r="F553" t="str">
        <f>IF(SUM('B2.1'!$Z567:$AI567)=10,'B2.1'!E567,"")</f>
        <v/>
      </c>
      <c r="G553" t="str">
        <f>IF(SUM('B2.1'!$Z567:$AI567)=10,'B2.1'!F567,"")</f>
        <v/>
      </c>
      <c r="H553" t="str">
        <f>IF(SUM('B2.1'!$Z567:$AI567)=10,'B2.1'!G567,"")</f>
        <v/>
      </c>
      <c r="I553" t="str">
        <f>IF(SUM('B2.1'!$Z567:$AI567)=10,'B2.1'!H567,"")</f>
        <v/>
      </c>
      <c r="J553" t="str">
        <f>IF(SUM('B2.1'!$Z567:$AI567)=10,'B2.1'!I567,"")</f>
        <v/>
      </c>
      <c r="K553" t="str">
        <f>IF(SUM('B2.1'!$Z567:$AI567)=10,'B2.1'!J567,"")</f>
        <v/>
      </c>
      <c r="L553" t="str">
        <f>IF(SUM('B2.1'!$Z567:$AI567)=10,'B2.1'!K567,"")</f>
        <v/>
      </c>
      <c r="M553" s="131" t="str">
        <f>IF(SUM('B2.1'!$Z567:$AI567)=10,'B2.1'!L567,"")</f>
        <v/>
      </c>
    </row>
    <row r="554" spans="1:13" x14ac:dyDescent="0.25">
      <c r="A554" t="str">
        <f>IF(SUM('B2.1'!Z568:AI568)=10,'Angaben KH-Standort'!$D$27,"")</f>
        <v/>
      </c>
      <c r="B554" t="str">
        <f>IF(SUM('B2.1'!Z568:AI568)=10,'Angaben KH-Standort'!$D$26,"")</f>
        <v/>
      </c>
      <c r="C554" t="str">
        <f>IF(SUM('B2.1'!Z568:AI568)=10,'Angaben KH-Standort'!$D$13,"")</f>
        <v/>
      </c>
      <c r="D554" t="str">
        <f>IF(SUM('B2.1'!$Z568:$AI568)=10,'B2.1'!C568,"")</f>
        <v/>
      </c>
      <c r="E554" t="str">
        <f>IF(SUM('B2.1'!$Z568:$AI568)=10,'B2.1'!D568,"")</f>
        <v/>
      </c>
      <c r="F554" t="str">
        <f>IF(SUM('B2.1'!$Z568:$AI568)=10,'B2.1'!E568,"")</f>
        <v/>
      </c>
      <c r="G554" t="str">
        <f>IF(SUM('B2.1'!$Z568:$AI568)=10,'B2.1'!F568,"")</f>
        <v/>
      </c>
      <c r="H554" t="str">
        <f>IF(SUM('B2.1'!$Z568:$AI568)=10,'B2.1'!G568,"")</f>
        <v/>
      </c>
      <c r="I554" t="str">
        <f>IF(SUM('B2.1'!$Z568:$AI568)=10,'B2.1'!H568,"")</f>
        <v/>
      </c>
      <c r="J554" t="str">
        <f>IF(SUM('B2.1'!$Z568:$AI568)=10,'B2.1'!I568,"")</f>
        <v/>
      </c>
      <c r="K554" t="str">
        <f>IF(SUM('B2.1'!$Z568:$AI568)=10,'B2.1'!J568,"")</f>
        <v/>
      </c>
      <c r="L554" t="str">
        <f>IF(SUM('B2.1'!$Z568:$AI568)=10,'B2.1'!K568,"")</f>
        <v/>
      </c>
      <c r="M554" s="131" t="str">
        <f>IF(SUM('B2.1'!$Z568:$AI568)=10,'B2.1'!L568,"")</f>
        <v/>
      </c>
    </row>
    <row r="555" spans="1:13" x14ac:dyDescent="0.25">
      <c r="A555" t="str">
        <f>IF(SUM('B2.1'!Z569:AI569)=10,'Angaben KH-Standort'!$D$27,"")</f>
        <v/>
      </c>
      <c r="B555" t="str">
        <f>IF(SUM('B2.1'!Z569:AI569)=10,'Angaben KH-Standort'!$D$26,"")</f>
        <v/>
      </c>
      <c r="C555" t="str">
        <f>IF(SUM('B2.1'!Z569:AI569)=10,'Angaben KH-Standort'!$D$13,"")</f>
        <v/>
      </c>
      <c r="D555" t="str">
        <f>IF(SUM('B2.1'!$Z569:$AI569)=10,'B2.1'!C569,"")</f>
        <v/>
      </c>
      <c r="E555" t="str">
        <f>IF(SUM('B2.1'!$Z569:$AI569)=10,'B2.1'!D569,"")</f>
        <v/>
      </c>
      <c r="F555" t="str">
        <f>IF(SUM('B2.1'!$Z569:$AI569)=10,'B2.1'!E569,"")</f>
        <v/>
      </c>
      <c r="G555" t="str">
        <f>IF(SUM('B2.1'!$Z569:$AI569)=10,'B2.1'!F569,"")</f>
        <v/>
      </c>
      <c r="H555" t="str">
        <f>IF(SUM('B2.1'!$Z569:$AI569)=10,'B2.1'!G569,"")</f>
        <v/>
      </c>
      <c r="I555" t="str">
        <f>IF(SUM('B2.1'!$Z569:$AI569)=10,'B2.1'!H569,"")</f>
        <v/>
      </c>
      <c r="J555" t="str">
        <f>IF(SUM('B2.1'!$Z569:$AI569)=10,'B2.1'!I569,"")</f>
        <v/>
      </c>
      <c r="K555" t="str">
        <f>IF(SUM('B2.1'!$Z569:$AI569)=10,'B2.1'!J569,"")</f>
        <v/>
      </c>
      <c r="L555" t="str">
        <f>IF(SUM('B2.1'!$Z569:$AI569)=10,'B2.1'!K569,"")</f>
        <v/>
      </c>
      <c r="M555" s="131" t="str">
        <f>IF(SUM('B2.1'!$Z569:$AI569)=10,'B2.1'!L569,"")</f>
        <v/>
      </c>
    </row>
    <row r="556" spans="1:13" x14ac:dyDescent="0.25">
      <c r="A556" t="str">
        <f>IF(SUM('B2.1'!Z570:AI570)=10,'Angaben KH-Standort'!$D$27,"")</f>
        <v/>
      </c>
      <c r="B556" t="str">
        <f>IF(SUM('B2.1'!Z570:AI570)=10,'Angaben KH-Standort'!$D$26,"")</f>
        <v/>
      </c>
      <c r="C556" t="str">
        <f>IF(SUM('B2.1'!Z570:AI570)=10,'Angaben KH-Standort'!$D$13,"")</f>
        <v/>
      </c>
      <c r="D556" t="str">
        <f>IF(SUM('B2.1'!$Z570:$AI570)=10,'B2.1'!C570,"")</f>
        <v/>
      </c>
      <c r="E556" t="str">
        <f>IF(SUM('B2.1'!$Z570:$AI570)=10,'B2.1'!D570,"")</f>
        <v/>
      </c>
      <c r="F556" t="str">
        <f>IF(SUM('B2.1'!$Z570:$AI570)=10,'B2.1'!E570,"")</f>
        <v/>
      </c>
      <c r="G556" t="str">
        <f>IF(SUM('B2.1'!$Z570:$AI570)=10,'B2.1'!F570,"")</f>
        <v/>
      </c>
      <c r="H556" t="str">
        <f>IF(SUM('B2.1'!$Z570:$AI570)=10,'B2.1'!G570,"")</f>
        <v/>
      </c>
      <c r="I556" t="str">
        <f>IF(SUM('B2.1'!$Z570:$AI570)=10,'B2.1'!H570,"")</f>
        <v/>
      </c>
      <c r="J556" t="str">
        <f>IF(SUM('B2.1'!$Z570:$AI570)=10,'B2.1'!I570,"")</f>
        <v/>
      </c>
      <c r="K556" t="str">
        <f>IF(SUM('B2.1'!$Z570:$AI570)=10,'B2.1'!J570,"")</f>
        <v/>
      </c>
      <c r="L556" t="str">
        <f>IF(SUM('B2.1'!$Z570:$AI570)=10,'B2.1'!K570,"")</f>
        <v/>
      </c>
      <c r="M556" s="131" t="str">
        <f>IF(SUM('B2.1'!$Z570:$AI570)=10,'B2.1'!L570,"")</f>
        <v/>
      </c>
    </row>
    <row r="557" spans="1:13" x14ac:dyDescent="0.25">
      <c r="A557" t="str">
        <f>IF(SUM('B2.1'!Z571:AI571)=10,'Angaben KH-Standort'!$D$27,"")</f>
        <v/>
      </c>
      <c r="B557" t="str">
        <f>IF(SUM('B2.1'!Z571:AI571)=10,'Angaben KH-Standort'!$D$26,"")</f>
        <v/>
      </c>
      <c r="C557" t="str">
        <f>IF(SUM('B2.1'!Z571:AI571)=10,'Angaben KH-Standort'!$D$13,"")</f>
        <v/>
      </c>
      <c r="D557" t="str">
        <f>IF(SUM('B2.1'!$Z571:$AI571)=10,'B2.1'!C571,"")</f>
        <v/>
      </c>
      <c r="E557" t="str">
        <f>IF(SUM('B2.1'!$Z571:$AI571)=10,'B2.1'!D571,"")</f>
        <v/>
      </c>
      <c r="F557" t="str">
        <f>IF(SUM('B2.1'!$Z571:$AI571)=10,'B2.1'!E571,"")</f>
        <v/>
      </c>
      <c r="G557" t="str">
        <f>IF(SUM('B2.1'!$Z571:$AI571)=10,'B2.1'!F571,"")</f>
        <v/>
      </c>
      <c r="H557" t="str">
        <f>IF(SUM('B2.1'!$Z571:$AI571)=10,'B2.1'!G571,"")</f>
        <v/>
      </c>
      <c r="I557" t="str">
        <f>IF(SUM('B2.1'!$Z571:$AI571)=10,'B2.1'!H571,"")</f>
        <v/>
      </c>
      <c r="J557" t="str">
        <f>IF(SUM('B2.1'!$Z571:$AI571)=10,'B2.1'!I571,"")</f>
        <v/>
      </c>
      <c r="K557" t="str">
        <f>IF(SUM('B2.1'!$Z571:$AI571)=10,'B2.1'!J571,"")</f>
        <v/>
      </c>
      <c r="L557" t="str">
        <f>IF(SUM('B2.1'!$Z571:$AI571)=10,'B2.1'!K571,"")</f>
        <v/>
      </c>
      <c r="M557" s="131" t="str">
        <f>IF(SUM('B2.1'!$Z571:$AI571)=10,'B2.1'!L571,"")</f>
        <v/>
      </c>
    </row>
    <row r="558" spans="1:13" x14ac:dyDescent="0.25">
      <c r="A558" t="str">
        <f>IF(SUM('B2.1'!Z572:AI572)=10,'Angaben KH-Standort'!$D$27,"")</f>
        <v/>
      </c>
      <c r="B558" t="str">
        <f>IF(SUM('B2.1'!Z572:AI572)=10,'Angaben KH-Standort'!$D$26,"")</f>
        <v/>
      </c>
      <c r="C558" t="str">
        <f>IF(SUM('B2.1'!Z572:AI572)=10,'Angaben KH-Standort'!$D$13,"")</f>
        <v/>
      </c>
      <c r="D558" t="str">
        <f>IF(SUM('B2.1'!$Z572:$AI572)=10,'B2.1'!C572,"")</f>
        <v/>
      </c>
      <c r="E558" t="str">
        <f>IF(SUM('B2.1'!$Z572:$AI572)=10,'B2.1'!D572,"")</f>
        <v/>
      </c>
      <c r="F558" t="str">
        <f>IF(SUM('B2.1'!$Z572:$AI572)=10,'B2.1'!E572,"")</f>
        <v/>
      </c>
      <c r="G558" t="str">
        <f>IF(SUM('B2.1'!$Z572:$AI572)=10,'B2.1'!F572,"")</f>
        <v/>
      </c>
      <c r="H558" t="str">
        <f>IF(SUM('B2.1'!$Z572:$AI572)=10,'B2.1'!G572,"")</f>
        <v/>
      </c>
      <c r="I558" t="str">
        <f>IF(SUM('B2.1'!$Z572:$AI572)=10,'B2.1'!H572,"")</f>
        <v/>
      </c>
      <c r="J558" t="str">
        <f>IF(SUM('B2.1'!$Z572:$AI572)=10,'B2.1'!I572,"")</f>
        <v/>
      </c>
      <c r="K558" t="str">
        <f>IF(SUM('B2.1'!$Z572:$AI572)=10,'B2.1'!J572,"")</f>
        <v/>
      </c>
      <c r="L558" t="str">
        <f>IF(SUM('B2.1'!$Z572:$AI572)=10,'B2.1'!K572,"")</f>
        <v/>
      </c>
      <c r="M558" s="131" t="str">
        <f>IF(SUM('B2.1'!$Z572:$AI572)=10,'B2.1'!L572,"")</f>
        <v/>
      </c>
    </row>
    <row r="559" spans="1:13" x14ac:dyDescent="0.25">
      <c r="A559" t="str">
        <f>IF(SUM('B2.1'!Z573:AI573)=10,'Angaben KH-Standort'!$D$27,"")</f>
        <v/>
      </c>
      <c r="B559" t="str">
        <f>IF(SUM('B2.1'!Z573:AI573)=10,'Angaben KH-Standort'!$D$26,"")</f>
        <v/>
      </c>
      <c r="C559" t="str">
        <f>IF(SUM('B2.1'!Z573:AI573)=10,'Angaben KH-Standort'!$D$13,"")</f>
        <v/>
      </c>
      <c r="D559" t="str">
        <f>IF(SUM('B2.1'!$Z573:$AI573)=10,'B2.1'!C573,"")</f>
        <v/>
      </c>
      <c r="E559" t="str">
        <f>IF(SUM('B2.1'!$Z573:$AI573)=10,'B2.1'!D573,"")</f>
        <v/>
      </c>
      <c r="F559" t="str">
        <f>IF(SUM('B2.1'!$Z573:$AI573)=10,'B2.1'!E573,"")</f>
        <v/>
      </c>
      <c r="G559" t="str">
        <f>IF(SUM('B2.1'!$Z573:$AI573)=10,'B2.1'!F573,"")</f>
        <v/>
      </c>
      <c r="H559" t="str">
        <f>IF(SUM('B2.1'!$Z573:$AI573)=10,'B2.1'!G573,"")</f>
        <v/>
      </c>
      <c r="I559" t="str">
        <f>IF(SUM('B2.1'!$Z573:$AI573)=10,'B2.1'!H573,"")</f>
        <v/>
      </c>
      <c r="J559" t="str">
        <f>IF(SUM('B2.1'!$Z573:$AI573)=10,'B2.1'!I573,"")</f>
        <v/>
      </c>
      <c r="K559" t="str">
        <f>IF(SUM('B2.1'!$Z573:$AI573)=10,'B2.1'!J573,"")</f>
        <v/>
      </c>
      <c r="L559" t="str">
        <f>IF(SUM('B2.1'!$Z573:$AI573)=10,'B2.1'!K573,"")</f>
        <v/>
      </c>
      <c r="M559" s="131" t="str">
        <f>IF(SUM('B2.1'!$Z573:$AI573)=10,'B2.1'!L573,"")</f>
        <v/>
      </c>
    </row>
    <row r="560" spans="1:13" x14ac:dyDescent="0.25">
      <c r="A560" t="str">
        <f>IF(SUM('B2.1'!Z574:AI574)=10,'Angaben KH-Standort'!$D$27,"")</f>
        <v/>
      </c>
      <c r="B560" t="str">
        <f>IF(SUM('B2.1'!Z574:AI574)=10,'Angaben KH-Standort'!$D$26,"")</f>
        <v/>
      </c>
      <c r="C560" t="str">
        <f>IF(SUM('B2.1'!Z574:AI574)=10,'Angaben KH-Standort'!$D$13,"")</f>
        <v/>
      </c>
      <c r="D560" t="str">
        <f>IF(SUM('B2.1'!$Z574:$AI574)=10,'B2.1'!C574,"")</f>
        <v/>
      </c>
      <c r="E560" t="str">
        <f>IF(SUM('B2.1'!$Z574:$AI574)=10,'B2.1'!D574,"")</f>
        <v/>
      </c>
      <c r="F560" t="str">
        <f>IF(SUM('B2.1'!$Z574:$AI574)=10,'B2.1'!E574,"")</f>
        <v/>
      </c>
      <c r="G560" t="str">
        <f>IF(SUM('B2.1'!$Z574:$AI574)=10,'B2.1'!F574,"")</f>
        <v/>
      </c>
      <c r="H560" t="str">
        <f>IF(SUM('B2.1'!$Z574:$AI574)=10,'B2.1'!G574,"")</f>
        <v/>
      </c>
      <c r="I560" t="str">
        <f>IF(SUM('B2.1'!$Z574:$AI574)=10,'B2.1'!H574,"")</f>
        <v/>
      </c>
      <c r="J560" t="str">
        <f>IF(SUM('B2.1'!$Z574:$AI574)=10,'B2.1'!I574,"")</f>
        <v/>
      </c>
      <c r="K560" t="str">
        <f>IF(SUM('B2.1'!$Z574:$AI574)=10,'B2.1'!J574,"")</f>
        <v/>
      </c>
      <c r="L560" t="str">
        <f>IF(SUM('B2.1'!$Z574:$AI574)=10,'B2.1'!K574,"")</f>
        <v/>
      </c>
      <c r="M560" s="131" t="str">
        <f>IF(SUM('B2.1'!$Z574:$AI574)=10,'B2.1'!L574,"")</f>
        <v/>
      </c>
    </row>
    <row r="561" spans="1:13" x14ac:dyDescent="0.25">
      <c r="A561" t="str">
        <f>IF(SUM('B2.1'!Z575:AI575)=10,'Angaben KH-Standort'!$D$27,"")</f>
        <v/>
      </c>
      <c r="B561" t="str">
        <f>IF(SUM('B2.1'!Z575:AI575)=10,'Angaben KH-Standort'!$D$26,"")</f>
        <v/>
      </c>
      <c r="C561" t="str">
        <f>IF(SUM('B2.1'!Z575:AI575)=10,'Angaben KH-Standort'!$D$13,"")</f>
        <v/>
      </c>
      <c r="D561" t="str">
        <f>IF(SUM('B2.1'!$Z575:$AI575)=10,'B2.1'!C575,"")</f>
        <v/>
      </c>
      <c r="E561" t="str">
        <f>IF(SUM('B2.1'!$Z575:$AI575)=10,'B2.1'!D575,"")</f>
        <v/>
      </c>
      <c r="F561" t="str">
        <f>IF(SUM('B2.1'!$Z575:$AI575)=10,'B2.1'!E575,"")</f>
        <v/>
      </c>
      <c r="G561" t="str">
        <f>IF(SUM('B2.1'!$Z575:$AI575)=10,'B2.1'!F575,"")</f>
        <v/>
      </c>
      <c r="H561" t="str">
        <f>IF(SUM('B2.1'!$Z575:$AI575)=10,'B2.1'!G575,"")</f>
        <v/>
      </c>
      <c r="I561" t="str">
        <f>IF(SUM('B2.1'!$Z575:$AI575)=10,'B2.1'!H575,"")</f>
        <v/>
      </c>
      <c r="J561" t="str">
        <f>IF(SUM('B2.1'!$Z575:$AI575)=10,'B2.1'!I575,"")</f>
        <v/>
      </c>
      <c r="K561" t="str">
        <f>IF(SUM('B2.1'!$Z575:$AI575)=10,'B2.1'!J575,"")</f>
        <v/>
      </c>
      <c r="L561" t="str">
        <f>IF(SUM('B2.1'!$Z575:$AI575)=10,'B2.1'!K575,"")</f>
        <v/>
      </c>
      <c r="M561" s="131" t="str">
        <f>IF(SUM('B2.1'!$Z575:$AI575)=10,'B2.1'!L575,"")</f>
        <v/>
      </c>
    </row>
    <row r="562" spans="1:13" x14ac:dyDescent="0.25">
      <c r="A562" t="str">
        <f>IF(SUM('B2.1'!Z576:AI576)=10,'Angaben KH-Standort'!$D$27,"")</f>
        <v/>
      </c>
      <c r="B562" t="str">
        <f>IF(SUM('B2.1'!Z576:AI576)=10,'Angaben KH-Standort'!$D$26,"")</f>
        <v/>
      </c>
      <c r="C562" t="str">
        <f>IF(SUM('B2.1'!Z576:AI576)=10,'Angaben KH-Standort'!$D$13,"")</f>
        <v/>
      </c>
      <c r="D562" t="str">
        <f>IF(SUM('B2.1'!$Z576:$AI576)=10,'B2.1'!C576,"")</f>
        <v/>
      </c>
      <c r="E562" t="str">
        <f>IF(SUM('B2.1'!$Z576:$AI576)=10,'B2.1'!D576,"")</f>
        <v/>
      </c>
      <c r="F562" t="str">
        <f>IF(SUM('B2.1'!$Z576:$AI576)=10,'B2.1'!E576,"")</f>
        <v/>
      </c>
      <c r="G562" t="str">
        <f>IF(SUM('B2.1'!$Z576:$AI576)=10,'B2.1'!F576,"")</f>
        <v/>
      </c>
      <c r="H562" t="str">
        <f>IF(SUM('B2.1'!$Z576:$AI576)=10,'B2.1'!G576,"")</f>
        <v/>
      </c>
      <c r="I562" t="str">
        <f>IF(SUM('B2.1'!$Z576:$AI576)=10,'B2.1'!H576,"")</f>
        <v/>
      </c>
      <c r="J562" t="str">
        <f>IF(SUM('B2.1'!$Z576:$AI576)=10,'B2.1'!I576,"")</f>
        <v/>
      </c>
      <c r="K562" t="str">
        <f>IF(SUM('B2.1'!$Z576:$AI576)=10,'B2.1'!J576,"")</f>
        <v/>
      </c>
      <c r="L562" t="str">
        <f>IF(SUM('B2.1'!$Z576:$AI576)=10,'B2.1'!K576,"")</f>
        <v/>
      </c>
      <c r="M562" s="131" t="str">
        <f>IF(SUM('B2.1'!$Z576:$AI576)=10,'B2.1'!L576,"")</f>
        <v/>
      </c>
    </row>
    <row r="563" spans="1:13" x14ac:dyDescent="0.25">
      <c r="A563" t="str">
        <f>IF(SUM('B2.1'!Z577:AI577)=10,'Angaben KH-Standort'!$D$27,"")</f>
        <v/>
      </c>
      <c r="B563" t="str">
        <f>IF(SUM('B2.1'!Z577:AI577)=10,'Angaben KH-Standort'!$D$26,"")</f>
        <v/>
      </c>
      <c r="C563" t="str">
        <f>IF(SUM('B2.1'!Z577:AI577)=10,'Angaben KH-Standort'!$D$13,"")</f>
        <v/>
      </c>
      <c r="D563" t="str">
        <f>IF(SUM('B2.1'!$Z577:$AI577)=10,'B2.1'!C577,"")</f>
        <v/>
      </c>
      <c r="E563" t="str">
        <f>IF(SUM('B2.1'!$Z577:$AI577)=10,'B2.1'!D577,"")</f>
        <v/>
      </c>
      <c r="F563" t="str">
        <f>IF(SUM('B2.1'!$Z577:$AI577)=10,'B2.1'!E577,"")</f>
        <v/>
      </c>
      <c r="G563" t="str">
        <f>IF(SUM('B2.1'!$Z577:$AI577)=10,'B2.1'!F577,"")</f>
        <v/>
      </c>
      <c r="H563" t="str">
        <f>IF(SUM('B2.1'!$Z577:$AI577)=10,'B2.1'!G577,"")</f>
        <v/>
      </c>
      <c r="I563" t="str">
        <f>IF(SUM('B2.1'!$Z577:$AI577)=10,'B2.1'!H577,"")</f>
        <v/>
      </c>
      <c r="J563" t="str">
        <f>IF(SUM('B2.1'!$Z577:$AI577)=10,'B2.1'!I577,"")</f>
        <v/>
      </c>
      <c r="K563" t="str">
        <f>IF(SUM('B2.1'!$Z577:$AI577)=10,'B2.1'!J577,"")</f>
        <v/>
      </c>
      <c r="L563" t="str">
        <f>IF(SUM('B2.1'!$Z577:$AI577)=10,'B2.1'!K577,"")</f>
        <v/>
      </c>
      <c r="M563" s="131" t="str">
        <f>IF(SUM('B2.1'!$Z577:$AI577)=10,'B2.1'!L577,"")</f>
        <v/>
      </c>
    </row>
    <row r="564" spans="1:13" x14ac:dyDescent="0.25">
      <c r="A564" t="str">
        <f>IF(SUM('B2.1'!Z578:AI578)=10,'Angaben KH-Standort'!$D$27,"")</f>
        <v/>
      </c>
      <c r="B564" t="str">
        <f>IF(SUM('B2.1'!Z578:AI578)=10,'Angaben KH-Standort'!$D$26,"")</f>
        <v/>
      </c>
      <c r="C564" t="str">
        <f>IF(SUM('B2.1'!Z578:AI578)=10,'Angaben KH-Standort'!$D$13,"")</f>
        <v/>
      </c>
      <c r="D564" t="str">
        <f>IF(SUM('B2.1'!$Z578:$AI578)=10,'B2.1'!C578,"")</f>
        <v/>
      </c>
      <c r="E564" t="str">
        <f>IF(SUM('B2.1'!$Z578:$AI578)=10,'B2.1'!D578,"")</f>
        <v/>
      </c>
      <c r="F564" t="str">
        <f>IF(SUM('B2.1'!$Z578:$AI578)=10,'B2.1'!E578,"")</f>
        <v/>
      </c>
      <c r="G564" t="str">
        <f>IF(SUM('B2.1'!$Z578:$AI578)=10,'B2.1'!F578,"")</f>
        <v/>
      </c>
      <c r="H564" t="str">
        <f>IF(SUM('B2.1'!$Z578:$AI578)=10,'B2.1'!G578,"")</f>
        <v/>
      </c>
      <c r="I564" t="str">
        <f>IF(SUM('B2.1'!$Z578:$AI578)=10,'B2.1'!H578,"")</f>
        <v/>
      </c>
      <c r="J564" t="str">
        <f>IF(SUM('B2.1'!$Z578:$AI578)=10,'B2.1'!I578,"")</f>
        <v/>
      </c>
      <c r="K564" t="str">
        <f>IF(SUM('B2.1'!$Z578:$AI578)=10,'B2.1'!J578,"")</f>
        <v/>
      </c>
      <c r="L564" t="str">
        <f>IF(SUM('B2.1'!$Z578:$AI578)=10,'B2.1'!K578,"")</f>
        <v/>
      </c>
      <c r="M564" s="131" t="str">
        <f>IF(SUM('B2.1'!$Z578:$AI578)=10,'B2.1'!L578,"")</f>
        <v/>
      </c>
    </row>
    <row r="565" spans="1:13" x14ac:dyDescent="0.25">
      <c r="A565" t="str">
        <f>IF(SUM('B2.1'!Z579:AI579)=10,'Angaben KH-Standort'!$D$27,"")</f>
        <v/>
      </c>
      <c r="B565" t="str">
        <f>IF(SUM('B2.1'!Z579:AI579)=10,'Angaben KH-Standort'!$D$26,"")</f>
        <v/>
      </c>
      <c r="C565" t="str">
        <f>IF(SUM('B2.1'!Z579:AI579)=10,'Angaben KH-Standort'!$D$13,"")</f>
        <v/>
      </c>
      <c r="D565" t="str">
        <f>IF(SUM('B2.1'!$Z579:$AI579)=10,'B2.1'!C579,"")</f>
        <v/>
      </c>
      <c r="E565" t="str">
        <f>IF(SUM('B2.1'!$Z579:$AI579)=10,'B2.1'!D579,"")</f>
        <v/>
      </c>
      <c r="F565" t="str">
        <f>IF(SUM('B2.1'!$Z579:$AI579)=10,'B2.1'!E579,"")</f>
        <v/>
      </c>
      <c r="G565" t="str">
        <f>IF(SUM('B2.1'!$Z579:$AI579)=10,'B2.1'!F579,"")</f>
        <v/>
      </c>
      <c r="H565" t="str">
        <f>IF(SUM('B2.1'!$Z579:$AI579)=10,'B2.1'!G579,"")</f>
        <v/>
      </c>
      <c r="I565" t="str">
        <f>IF(SUM('B2.1'!$Z579:$AI579)=10,'B2.1'!H579,"")</f>
        <v/>
      </c>
      <c r="J565" t="str">
        <f>IF(SUM('B2.1'!$Z579:$AI579)=10,'B2.1'!I579,"")</f>
        <v/>
      </c>
      <c r="K565" t="str">
        <f>IF(SUM('B2.1'!$Z579:$AI579)=10,'B2.1'!J579,"")</f>
        <v/>
      </c>
      <c r="L565" t="str">
        <f>IF(SUM('B2.1'!$Z579:$AI579)=10,'B2.1'!K579,"")</f>
        <v/>
      </c>
      <c r="M565" s="131" t="str">
        <f>IF(SUM('B2.1'!$Z579:$AI579)=10,'B2.1'!L579,"")</f>
        <v/>
      </c>
    </row>
    <row r="566" spans="1:13" x14ac:dyDescent="0.25">
      <c r="A566" t="str">
        <f>IF(SUM('B2.1'!Z580:AI580)=10,'Angaben KH-Standort'!$D$27,"")</f>
        <v/>
      </c>
      <c r="B566" t="str">
        <f>IF(SUM('B2.1'!Z580:AI580)=10,'Angaben KH-Standort'!$D$26,"")</f>
        <v/>
      </c>
      <c r="C566" t="str">
        <f>IF(SUM('B2.1'!Z580:AI580)=10,'Angaben KH-Standort'!$D$13,"")</f>
        <v/>
      </c>
      <c r="D566" t="str">
        <f>IF(SUM('B2.1'!$Z580:$AI580)=10,'B2.1'!C580,"")</f>
        <v/>
      </c>
      <c r="E566" t="str">
        <f>IF(SUM('B2.1'!$Z580:$AI580)=10,'B2.1'!D580,"")</f>
        <v/>
      </c>
      <c r="F566" t="str">
        <f>IF(SUM('B2.1'!$Z580:$AI580)=10,'B2.1'!E580,"")</f>
        <v/>
      </c>
      <c r="G566" t="str">
        <f>IF(SUM('B2.1'!$Z580:$AI580)=10,'B2.1'!F580,"")</f>
        <v/>
      </c>
      <c r="H566" t="str">
        <f>IF(SUM('B2.1'!$Z580:$AI580)=10,'B2.1'!G580,"")</f>
        <v/>
      </c>
      <c r="I566" t="str">
        <f>IF(SUM('B2.1'!$Z580:$AI580)=10,'B2.1'!H580,"")</f>
        <v/>
      </c>
      <c r="J566" t="str">
        <f>IF(SUM('B2.1'!$Z580:$AI580)=10,'B2.1'!I580,"")</f>
        <v/>
      </c>
      <c r="K566" t="str">
        <f>IF(SUM('B2.1'!$Z580:$AI580)=10,'B2.1'!J580,"")</f>
        <v/>
      </c>
      <c r="L566" t="str">
        <f>IF(SUM('B2.1'!$Z580:$AI580)=10,'B2.1'!K580,"")</f>
        <v/>
      </c>
      <c r="M566" s="131" t="str">
        <f>IF(SUM('B2.1'!$Z580:$AI580)=10,'B2.1'!L580,"")</f>
        <v/>
      </c>
    </row>
    <row r="567" spans="1:13" x14ac:dyDescent="0.25">
      <c r="A567" t="str">
        <f>IF(SUM('B2.1'!Z581:AI581)=10,'Angaben KH-Standort'!$D$27,"")</f>
        <v/>
      </c>
      <c r="B567" t="str">
        <f>IF(SUM('B2.1'!Z581:AI581)=10,'Angaben KH-Standort'!$D$26,"")</f>
        <v/>
      </c>
      <c r="C567" t="str">
        <f>IF(SUM('B2.1'!Z581:AI581)=10,'Angaben KH-Standort'!$D$13,"")</f>
        <v/>
      </c>
      <c r="D567" t="str">
        <f>IF(SUM('B2.1'!$Z581:$AI581)=10,'B2.1'!C581,"")</f>
        <v/>
      </c>
      <c r="E567" t="str">
        <f>IF(SUM('B2.1'!$Z581:$AI581)=10,'B2.1'!D581,"")</f>
        <v/>
      </c>
      <c r="F567" t="str">
        <f>IF(SUM('B2.1'!$Z581:$AI581)=10,'B2.1'!E581,"")</f>
        <v/>
      </c>
      <c r="G567" t="str">
        <f>IF(SUM('B2.1'!$Z581:$AI581)=10,'B2.1'!F581,"")</f>
        <v/>
      </c>
      <c r="H567" t="str">
        <f>IF(SUM('B2.1'!$Z581:$AI581)=10,'B2.1'!G581,"")</f>
        <v/>
      </c>
      <c r="I567" t="str">
        <f>IF(SUM('B2.1'!$Z581:$AI581)=10,'B2.1'!H581,"")</f>
        <v/>
      </c>
      <c r="J567" t="str">
        <f>IF(SUM('B2.1'!$Z581:$AI581)=10,'B2.1'!I581,"")</f>
        <v/>
      </c>
      <c r="K567" t="str">
        <f>IF(SUM('B2.1'!$Z581:$AI581)=10,'B2.1'!J581,"")</f>
        <v/>
      </c>
      <c r="L567" t="str">
        <f>IF(SUM('B2.1'!$Z581:$AI581)=10,'B2.1'!K581,"")</f>
        <v/>
      </c>
      <c r="M567" s="131" t="str">
        <f>IF(SUM('B2.1'!$Z581:$AI581)=10,'B2.1'!L581,"")</f>
        <v/>
      </c>
    </row>
    <row r="568" spans="1:13" x14ac:dyDescent="0.25">
      <c r="A568" t="str">
        <f>IF(SUM('B2.1'!Z582:AI582)=10,'Angaben KH-Standort'!$D$27,"")</f>
        <v/>
      </c>
      <c r="B568" t="str">
        <f>IF(SUM('B2.1'!Z582:AI582)=10,'Angaben KH-Standort'!$D$26,"")</f>
        <v/>
      </c>
      <c r="C568" t="str">
        <f>IF(SUM('B2.1'!Z582:AI582)=10,'Angaben KH-Standort'!$D$13,"")</f>
        <v/>
      </c>
      <c r="D568" t="str">
        <f>IF(SUM('B2.1'!$Z582:$AI582)=10,'B2.1'!C582,"")</f>
        <v/>
      </c>
      <c r="E568" t="str">
        <f>IF(SUM('B2.1'!$Z582:$AI582)=10,'B2.1'!D582,"")</f>
        <v/>
      </c>
      <c r="F568" t="str">
        <f>IF(SUM('B2.1'!$Z582:$AI582)=10,'B2.1'!E582,"")</f>
        <v/>
      </c>
      <c r="G568" t="str">
        <f>IF(SUM('B2.1'!$Z582:$AI582)=10,'B2.1'!F582,"")</f>
        <v/>
      </c>
      <c r="H568" t="str">
        <f>IF(SUM('B2.1'!$Z582:$AI582)=10,'B2.1'!G582,"")</f>
        <v/>
      </c>
      <c r="I568" t="str">
        <f>IF(SUM('B2.1'!$Z582:$AI582)=10,'B2.1'!H582,"")</f>
        <v/>
      </c>
      <c r="J568" t="str">
        <f>IF(SUM('B2.1'!$Z582:$AI582)=10,'B2.1'!I582,"")</f>
        <v/>
      </c>
      <c r="K568" t="str">
        <f>IF(SUM('B2.1'!$Z582:$AI582)=10,'B2.1'!J582,"")</f>
        <v/>
      </c>
      <c r="L568" t="str">
        <f>IF(SUM('B2.1'!$Z582:$AI582)=10,'B2.1'!K582,"")</f>
        <v/>
      </c>
      <c r="M568" s="131" t="str">
        <f>IF(SUM('B2.1'!$Z582:$AI582)=10,'B2.1'!L582,"")</f>
        <v/>
      </c>
    </row>
    <row r="569" spans="1:13" x14ac:dyDescent="0.25">
      <c r="A569" t="str">
        <f>IF(SUM('B2.1'!Z583:AI583)=10,'Angaben KH-Standort'!$D$27,"")</f>
        <v/>
      </c>
      <c r="B569" t="str">
        <f>IF(SUM('B2.1'!Z583:AI583)=10,'Angaben KH-Standort'!$D$26,"")</f>
        <v/>
      </c>
      <c r="C569" t="str">
        <f>IF(SUM('B2.1'!Z583:AI583)=10,'Angaben KH-Standort'!$D$13,"")</f>
        <v/>
      </c>
      <c r="D569" t="str">
        <f>IF(SUM('B2.1'!$Z583:$AI583)=10,'B2.1'!C583,"")</f>
        <v/>
      </c>
      <c r="E569" t="str">
        <f>IF(SUM('B2.1'!$Z583:$AI583)=10,'B2.1'!D583,"")</f>
        <v/>
      </c>
      <c r="F569" t="str">
        <f>IF(SUM('B2.1'!$Z583:$AI583)=10,'B2.1'!E583,"")</f>
        <v/>
      </c>
      <c r="G569" t="str">
        <f>IF(SUM('B2.1'!$Z583:$AI583)=10,'B2.1'!F583,"")</f>
        <v/>
      </c>
      <c r="H569" t="str">
        <f>IF(SUM('B2.1'!$Z583:$AI583)=10,'B2.1'!G583,"")</f>
        <v/>
      </c>
      <c r="I569" t="str">
        <f>IF(SUM('B2.1'!$Z583:$AI583)=10,'B2.1'!H583,"")</f>
        <v/>
      </c>
      <c r="J569" t="str">
        <f>IF(SUM('B2.1'!$Z583:$AI583)=10,'B2.1'!I583,"")</f>
        <v/>
      </c>
      <c r="K569" t="str">
        <f>IF(SUM('B2.1'!$Z583:$AI583)=10,'B2.1'!J583,"")</f>
        <v/>
      </c>
      <c r="L569" t="str">
        <f>IF(SUM('B2.1'!$Z583:$AI583)=10,'B2.1'!K583,"")</f>
        <v/>
      </c>
      <c r="M569" s="131" t="str">
        <f>IF(SUM('B2.1'!$Z583:$AI583)=10,'B2.1'!L583,"")</f>
        <v/>
      </c>
    </row>
    <row r="570" spans="1:13" x14ac:dyDescent="0.25">
      <c r="A570" t="str">
        <f>IF(SUM('B2.1'!Z584:AI584)=10,'Angaben KH-Standort'!$D$27,"")</f>
        <v/>
      </c>
      <c r="B570" t="str">
        <f>IF(SUM('B2.1'!Z584:AI584)=10,'Angaben KH-Standort'!$D$26,"")</f>
        <v/>
      </c>
      <c r="C570" t="str">
        <f>IF(SUM('B2.1'!Z584:AI584)=10,'Angaben KH-Standort'!$D$13,"")</f>
        <v/>
      </c>
      <c r="D570" t="str">
        <f>IF(SUM('B2.1'!$Z584:$AI584)=10,'B2.1'!C584,"")</f>
        <v/>
      </c>
      <c r="E570" t="str">
        <f>IF(SUM('B2.1'!$Z584:$AI584)=10,'B2.1'!D584,"")</f>
        <v/>
      </c>
      <c r="F570" t="str">
        <f>IF(SUM('B2.1'!$Z584:$AI584)=10,'B2.1'!E584,"")</f>
        <v/>
      </c>
      <c r="G570" t="str">
        <f>IF(SUM('B2.1'!$Z584:$AI584)=10,'B2.1'!F584,"")</f>
        <v/>
      </c>
      <c r="H570" t="str">
        <f>IF(SUM('B2.1'!$Z584:$AI584)=10,'B2.1'!G584,"")</f>
        <v/>
      </c>
      <c r="I570" t="str">
        <f>IF(SUM('B2.1'!$Z584:$AI584)=10,'B2.1'!H584,"")</f>
        <v/>
      </c>
      <c r="J570" t="str">
        <f>IF(SUM('B2.1'!$Z584:$AI584)=10,'B2.1'!I584,"")</f>
        <v/>
      </c>
      <c r="K570" t="str">
        <f>IF(SUM('B2.1'!$Z584:$AI584)=10,'B2.1'!J584,"")</f>
        <v/>
      </c>
      <c r="L570" t="str">
        <f>IF(SUM('B2.1'!$Z584:$AI584)=10,'B2.1'!K584,"")</f>
        <v/>
      </c>
      <c r="M570" s="131" t="str">
        <f>IF(SUM('B2.1'!$Z584:$AI584)=10,'B2.1'!L584,"")</f>
        <v/>
      </c>
    </row>
    <row r="571" spans="1:13" x14ac:dyDescent="0.25">
      <c r="A571" t="str">
        <f>IF(SUM('B2.1'!Z585:AI585)=10,'Angaben KH-Standort'!$D$27,"")</f>
        <v/>
      </c>
      <c r="B571" t="str">
        <f>IF(SUM('B2.1'!Z585:AI585)=10,'Angaben KH-Standort'!$D$26,"")</f>
        <v/>
      </c>
      <c r="C571" t="str">
        <f>IF(SUM('B2.1'!Z585:AI585)=10,'Angaben KH-Standort'!$D$13,"")</f>
        <v/>
      </c>
      <c r="D571" t="str">
        <f>IF(SUM('B2.1'!$Z585:$AI585)=10,'B2.1'!C585,"")</f>
        <v/>
      </c>
      <c r="E571" t="str">
        <f>IF(SUM('B2.1'!$Z585:$AI585)=10,'B2.1'!D585,"")</f>
        <v/>
      </c>
      <c r="F571" t="str">
        <f>IF(SUM('B2.1'!$Z585:$AI585)=10,'B2.1'!E585,"")</f>
        <v/>
      </c>
      <c r="G571" t="str">
        <f>IF(SUM('B2.1'!$Z585:$AI585)=10,'B2.1'!F585,"")</f>
        <v/>
      </c>
      <c r="H571" t="str">
        <f>IF(SUM('B2.1'!$Z585:$AI585)=10,'B2.1'!G585,"")</f>
        <v/>
      </c>
      <c r="I571" t="str">
        <f>IF(SUM('B2.1'!$Z585:$AI585)=10,'B2.1'!H585,"")</f>
        <v/>
      </c>
      <c r="J571" t="str">
        <f>IF(SUM('B2.1'!$Z585:$AI585)=10,'B2.1'!I585,"")</f>
        <v/>
      </c>
      <c r="K571" t="str">
        <f>IF(SUM('B2.1'!$Z585:$AI585)=10,'B2.1'!J585,"")</f>
        <v/>
      </c>
      <c r="L571" t="str">
        <f>IF(SUM('B2.1'!$Z585:$AI585)=10,'B2.1'!K585,"")</f>
        <v/>
      </c>
      <c r="M571" s="131" t="str">
        <f>IF(SUM('B2.1'!$Z585:$AI585)=10,'B2.1'!L585,"")</f>
        <v/>
      </c>
    </row>
    <row r="572" spans="1:13" x14ac:dyDescent="0.25">
      <c r="A572" t="str">
        <f>IF(SUM('B2.1'!Z586:AI586)=10,'Angaben KH-Standort'!$D$27,"")</f>
        <v/>
      </c>
      <c r="B572" t="str">
        <f>IF(SUM('B2.1'!Z586:AI586)=10,'Angaben KH-Standort'!$D$26,"")</f>
        <v/>
      </c>
      <c r="C572" t="str">
        <f>IF(SUM('B2.1'!Z586:AI586)=10,'Angaben KH-Standort'!$D$13,"")</f>
        <v/>
      </c>
      <c r="D572" t="str">
        <f>IF(SUM('B2.1'!$Z586:$AI586)=10,'B2.1'!C586,"")</f>
        <v/>
      </c>
      <c r="E572" t="str">
        <f>IF(SUM('B2.1'!$Z586:$AI586)=10,'B2.1'!D586,"")</f>
        <v/>
      </c>
      <c r="F572" t="str">
        <f>IF(SUM('B2.1'!$Z586:$AI586)=10,'B2.1'!E586,"")</f>
        <v/>
      </c>
      <c r="G572" t="str">
        <f>IF(SUM('B2.1'!$Z586:$AI586)=10,'B2.1'!F586,"")</f>
        <v/>
      </c>
      <c r="H572" t="str">
        <f>IF(SUM('B2.1'!$Z586:$AI586)=10,'B2.1'!G586,"")</f>
        <v/>
      </c>
      <c r="I572" t="str">
        <f>IF(SUM('B2.1'!$Z586:$AI586)=10,'B2.1'!H586,"")</f>
        <v/>
      </c>
      <c r="J572" t="str">
        <f>IF(SUM('B2.1'!$Z586:$AI586)=10,'B2.1'!I586,"")</f>
        <v/>
      </c>
      <c r="K572" t="str">
        <f>IF(SUM('B2.1'!$Z586:$AI586)=10,'B2.1'!J586,"")</f>
        <v/>
      </c>
      <c r="L572" t="str">
        <f>IF(SUM('B2.1'!$Z586:$AI586)=10,'B2.1'!K586,"")</f>
        <v/>
      </c>
      <c r="M572" s="131" t="str">
        <f>IF(SUM('B2.1'!$Z586:$AI586)=10,'B2.1'!L586,"")</f>
        <v/>
      </c>
    </row>
    <row r="573" spans="1:13" x14ac:dyDescent="0.25">
      <c r="A573" t="str">
        <f>IF(SUM('B2.1'!Z587:AI587)=10,'Angaben KH-Standort'!$D$27,"")</f>
        <v/>
      </c>
      <c r="B573" t="str">
        <f>IF(SUM('B2.1'!Z587:AI587)=10,'Angaben KH-Standort'!$D$26,"")</f>
        <v/>
      </c>
      <c r="C573" t="str">
        <f>IF(SUM('B2.1'!Z587:AI587)=10,'Angaben KH-Standort'!$D$13,"")</f>
        <v/>
      </c>
      <c r="D573" t="str">
        <f>IF(SUM('B2.1'!$Z587:$AI587)=10,'B2.1'!C587,"")</f>
        <v/>
      </c>
      <c r="E573" t="str">
        <f>IF(SUM('B2.1'!$Z587:$AI587)=10,'B2.1'!D587,"")</f>
        <v/>
      </c>
      <c r="F573" t="str">
        <f>IF(SUM('B2.1'!$Z587:$AI587)=10,'B2.1'!E587,"")</f>
        <v/>
      </c>
      <c r="G573" t="str">
        <f>IF(SUM('B2.1'!$Z587:$AI587)=10,'B2.1'!F587,"")</f>
        <v/>
      </c>
      <c r="H573" t="str">
        <f>IF(SUM('B2.1'!$Z587:$AI587)=10,'B2.1'!G587,"")</f>
        <v/>
      </c>
      <c r="I573" t="str">
        <f>IF(SUM('B2.1'!$Z587:$AI587)=10,'B2.1'!H587,"")</f>
        <v/>
      </c>
      <c r="J573" t="str">
        <f>IF(SUM('B2.1'!$Z587:$AI587)=10,'B2.1'!I587,"")</f>
        <v/>
      </c>
      <c r="K573" t="str">
        <f>IF(SUM('B2.1'!$Z587:$AI587)=10,'B2.1'!J587,"")</f>
        <v/>
      </c>
      <c r="L573" t="str">
        <f>IF(SUM('B2.1'!$Z587:$AI587)=10,'B2.1'!K587,"")</f>
        <v/>
      </c>
      <c r="M573" s="131" t="str">
        <f>IF(SUM('B2.1'!$Z587:$AI587)=10,'B2.1'!L587,"")</f>
        <v/>
      </c>
    </row>
    <row r="574" spans="1:13" x14ac:dyDescent="0.25">
      <c r="A574" t="str">
        <f>IF(SUM('B2.1'!Z588:AI588)=10,'Angaben KH-Standort'!$D$27,"")</f>
        <v/>
      </c>
      <c r="B574" t="str">
        <f>IF(SUM('B2.1'!Z588:AI588)=10,'Angaben KH-Standort'!$D$26,"")</f>
        <v/>
      </c>
      <c r="C574" t="str">
        <f>IF(SUM('B2.1'!Z588:AI588)=10,'Angaben KH-Standort'!$D$13,"")</f>
        <v/>
      </c>
      <c r="D574" t="str">
        <f>IF(SUM('B2.1'!$Z588:$AI588)=10,'B2.1'!C588,"")</f>
        <v/>
      </c>
      <c r="E574" t="str">
        <f>IF(SUM('B2.1'!$Z588:$AI588)=10,'B2.1'!D588,"")</f>
        <v/>
      </c>
      <c r="F574" t="str">
        <f>IF(SUM('B2.1'!$Z588:$AI588)=10,'B2.1'!E588,"")</f>
        <v/>
      </c>
      <c r="G574" t="str">
        <f>IF(SUM('B2.1'!$Z588:$AI588)=10,'B2.1'!F588,"")</f>
        <v/>
      </c>
      <c r="H574" t="str">
        <f>IF(SUM('B2.1'!$Z588:$AI588)=10,'B2.1'!G588,"")</f>
        <v/>
      </c>
      <c r="I574" t="str">
        <f>IF(SUM('B2.1'!$Z588:$AI588)=10,'B2.1'!H588,"")</f>
        <v/>
      </c>
      <c r="J574" t="str">
        <f>IF(SUM('B2.1'!$Z588:$AI588)=10,'B2.1'!I588,"")</f>
        <v/>
      </c>
      <c r="K574" t="str">
        <f>IF(SUM('B2.1'!$Z588:$AI588)=10,'B2.1'!J588,"")</f>
        <v/>
      </c>
      <c r="L574" t="str">
        <f>IF(SUM('B2.1'!$Z588:$AI588)=10,'B2.1'!K588,"")</f>
        <v/>
      </c>
      <c r="M574" s="131" t="str">
        <f>IF(SUM('B2.1'!$Z588:$AI588)=10,'B2.1'!L588,"")</f>
        <v/>
      </c>
    </row>
    <row r="575" spans="1:13" x14ac:dyDescent="0.25">
      <c r="A575" t="str">
        <f>IF(SUM('B2.1'!Z589:AI589)=10,'Angaben KH-Standort'!$D$27,"")</f>
        <v/>
      </c>
      <c r="B575" t="str">
        <f>IF(SUM('B2.1'!Z589:AI589)=10,'Angaben KH-Standort'!$D$26,"")</f>
        <v/>
      </c>
      <c r="C575" t="str">
        <f>IF(SUM('B2.1'!Z589:AI589)=10,'Angaben KH-Standort'!$D$13,"")</f>
        <v/>
      </c>
      <c r="D575" t="str">
        <f>IF(SUM('B2.1'!$Z589:$AI589)=10,'B2.1'!C589,"")</f>
        <v/>
      </c>
      <c r="E575" t="str">
        <f>IF(SUM('B2.1'!$Z589:$AI589)=10,'B2.1'!D589,"")</f>
        <v/>
      </c>
      <c r="F575" t="str">
        <f>IF(SUM('B2.1'!$Z589:$AI589)=10,'B2.1'!E589,"")</f>
        <v/>
      </c>
      <c r="G575" t="str">
        <f>IF(SUM('B2.1'!$Z589:$AI589)=10,'B2.1'!F589,"")</f>
        <v/>
      </c>
      <c r="H575" t="str">
        <f>IF(SUM('B2.1'!$Z589:$AI589)=10,'B2.1'!G589,"")</f>
        <v/>
      </c>
      <c r="I575" t="str">
        <f>IF(SUM('B2.1'!$Z589:$AI589)=10,'B2.1'!H589,"")</f>
        <v/>
      </c>
      <c r="J575" t="str">
        <f>IF(SUM('B2.1'!$Z589:$AI589)=10,'B2.1'!I589,"")</f>
        <v/>
      </c>
      <c r="K575" t="str">
        <f>IF(SUM('B2.1'!$Z589:$AI589)=10,'B2.1'!J589,"")</f>
        <v/>
      </c>
      <c r="L575" t="str">
        <f>IF(SUM('B2.1'!$Z589:$AI589)=10,'B2.1'!K589,"")</f>
        <v/>
      </c>
      <c r="M575" s="131" t="str">
        <f>IF(SUM('B2.1'!$Z589:$AI589)=10,'B2.1'!L589,"")</f>
        <v/>
      </c>
    </row>
    <row r="576" spans="1:13" x14ac:dyDescent="0.25">
      <c r="A576" t="str">
        <f>IF(SUM('B2.1'!Z590:AI590)=10,'Angaben KH-Standort'!$D$27,"")</f>
        <v/>
      </c>
      <c r="B576" t="str">
        <f>IF(SUM('B2.1'!Z590:AI590)=10,'Angaben KH-Standort'!$D$26,"")</f>
        <v/>
      </c>
      <c r="C576" t="str">
        <f>IF(SUM('B2.1'!Z590:AI590)=10,'Angaben KH-Standort'!$D$13,"")</f>
        <v/>
      </c>
      <c r="D576" t="str">
        <f>IF(SUM('B2.1'!$Z590:$AI590)=10,'B2.1'!C590,"")</f>
        <v/>
      </c>
      <c r="E576" t="str">
        <f>IF(SUM('B2.1'!$Z590:$AI590)=10,'B2.1'!D590,"")</f>
        <v/>
      </c>
      <c r="F576" t="str">
        <f>IF(SUM('B2.1'!$Z590:$AI590)=10,'B2.1'!E590,"")</f>
        <v/>
      </c>
      <c r="G576" t="str">
        <f>IF(SUM('B2.1'!$Z590:$AI590)=10,'B2.1'!F590,"")</f>
        <v/>
      </c>
      <c r="H576" t="str">
        <f>IF(SUM('B2.1'!$Z590:$AI590)=10,'B2.1'!G590,"")</f>
        <v/>
      </c>
      <c r="I576" t="str">
        <f>IF(SUM('B2.1'!$Z590:$AI590)=10,'B2.1'!H590,"")</f>
        <v/>
      </c>
      <c r="J576" t="str">
        <f>IF(SUM('B2.1'!$Z590:$AI590)=10,'B2.1'!I590,"")</f>
        <v/>
      </c>
      <c r="K576" t="str">
        <f>IF(SUM('B2.1'!$Z590:$AI590)=10,'B2.1'!J590,"")</f>
        <v/>
      </c>
      <c r="L576" t="str">
        <f>IF(SUM('B2.1'!$Z590:$AI590)=10,'B2.1'!K590,"")</f>
        <v/>
      </c>
      <c r="M576" s="131" t="str">
        <f>IF(SUM('B2.1'!$Z590:$AI590)=10,'B2.1'!L590,"")</f>
        <v/>
      </c>
    </row>
    <row r="577" spans="1:13" x14ac:dyDescent="0.25">
      <c r="A577" t="str">
        <f>IF(SUM('B2.1'!Z591:AI591)=10,'Angaben KH-Standort'!$D$27,"")</f>
        <v/>
      </c>
      <c r="B577" t="str">
        <f>IF(SUM('B2.1'!Z591:AI591)=10,'Angaben KH-Standort'!$D$26,"")</f>
        <v/>
      </c>
      <c r="C577" t="str">
        <f>IF(SUM('B2.1'!Z591:AI591)=10,'Angaben KH-Standort'!$D$13,"")</f>
        <v/>
      </c>
      <c r="D577" t="str">
        <f>IF(SUM('B2.1'!$Z591:$AI591)=10,'B2.1'!C591,"")</f>
        <v/>
      </c>
      <c r="E577" t="str">
        <f>IF(SUM('B2.1'!$Z591:$AI591)=10,'B2.1'!D591,"")</f>
        <v/>
      </c>
      <c r="F577" t="str">
        <f>IF(SUM('B2.1'!$Z591:$AI591)=10,'B2.1'!E591,"")</f>
        <v/>
      </c>
      <c r="G577" t="str">
        <f>IF(SUM('B2.1'!$Z591:$AI591)=10,'B2.1'!F591,"")</f>
        <v/>
      </c>
      <c r="H577" t="str">
        <f>IF(SUM('B2.1'!$Z591:$AI591)=10,'B2.1'!G591,"")</f>
        <v/>
      </c>
      <c r="I577" t="str">
        <f>IF(SUM('B2.1'!$Z591:$AI591)=10,'B2.1'!H591,"")</f>
        <v/>
      </c>
      <c r="J577" t="str">
        <f>IF(SUM('B2.1'!$Z591:$AI591)=10,'B2.1'!I591,"")</f>
        <v/>
      </c>
      <c r="K577" t="str">
        <f>IF(SUM('B2.1'!$Z591:$AI591)=10,'B2.1'!J591,"")</f>
        <v/>
      </c>
      <c r="L577" t="str">
        <f>IF(SUM('B2.1'!$Z591:$AI591)=10,'B2.1'!K591,"")</f>
        <v/>
      </c>
      <c r="M577" s="131" t="str">
        <f>IF(SUM('B2.1'!$Z591:$AI591)=10,'B2.1'!L591,"")</f>
        <v/>
      </c>
    </row>
    <row r="578" spans="1:13" x14ac:dyDescent="0.25">
      <c r="A578" t="str">
        <f>IF(SUM('B2.1'!Z592:AI592)=10,'Angaben KH-Standort'!$D$27,"")</f>
        <v/>
      </c>
      <c r="B578" t="str">
        <f>IF(SUM('B2.1'!Z592:AI592)=10,'Angaben KH-Standort'!$D$26,"")</f>
        <v/>
      </c>
      <c r="C578" t="str">
        <f>IF(SUM('B2.1'!Z592:AI592)=10,'Angaben KH-Standort'!$D$13,"")</f>
        <v/>
      </c>
      <c r="D578" t="str">
        <f>IF(SUM('B2.1'!$Z592:$AI592)=10,'B2.1'!C592,"")</f>
        <v/>
      </c>
      <c r="E578" t="str">
        <f>IF(SUM('B2.1'!$Z592:$AI592)=10,'B2.1'!D592,"")</f>
        <v/>
      </c>
      <c r="F578" t="str">
        <f>IF(SUM('B2.1'!$Z592:$AI592)=10,'B2.1'!E592,"")</f>
        <v/>
      </c>
      <c r="G578" t="str">
        <f>IF(SUM('B2.1'!$Z592:$AI592)=10,'B2.1'!F592,"")</f>
        <v/>
      </c>
      <c r="H578" t="str">
        <f>IF(SUM('B2.1'!$Z592:$AI592)=10,'B2.1'!G592,"")</f>
        <v/>
      </c>
      <c r="I578" t="str">
        <f>IF(SUM('B2.1'!$Z592:$AI592)=10,'B2.1'!H592,"")</f>
        <v/>
      </c>
      <c r="J578" t="str">
        <f>IF(SUM('B2.1'!$Z592:$AI592)=10,'B2.1'!I592,"")</f>
        <v/>
      </c>
      <c r="K578" t="str">
        <f>IF(SUM('B2.1'!$Z592:$AI592)=10,'B2.1'!J592,"")</f>
        <v/>
      </c>
      <c r="L578" t="str">
        <f>IF(SUM('B2.1'!$Z592:$AI592)=10,'B2.1'!K592,"")</f>
        <v/>
      </c>
      <c r="M578" s="131" t="str">
        <f>IF(SUM('B2.1'!$Z592:$AI592)=10,'B2.1'!L592,"")</f>
        <v/>
      </c>
    </row>
    <row r="579" spans="1:13" x14ac:dyDescent="0.25">
      <c r="A579" t="str">
        <f>IF(SUM('B2.1'!Z593:AI593)=10,'Angaben KH-Standort'!$D$27,"")</f>
        <v/>
      </c>
      <c r="B579" t="str">
        <f>IF(SUM('B2.1'!Z593:AI593)=10,'Angaben KH-Standort'!$D$26,"")</f>
        <v/>
      </c>
      <c r="C579" t="str">
        <f>IF(SUM('B2.1'!Z593:AI593)=10,'Angaben KH-Standort'!$D$13,"")</f>
        <v/>
      </c>
      <c r="D579" t="str">
        <f>IF(SUM('B2.1'!$Z593:$AI593)=10,'B2.1'!C593,"")</f>
        <v/>
      </c>
      <c r="E579" t="str">
        <f>IF(SUM('B2.1'!$Z593:$AI593)=10,'B2.1'!D593,"")</f>
        <v/>
      </c>
      <c r="F579" t="str">
        <f>IF(SUM('B2.1'!$Z593:$AI593)=10,'B2.1'!E593,"")</f>
        <v/>
      </c>
      <c r="G579" t="str">
        <f>IF(SUM('B2.1'!$Z593:$AI593)=10,'B2.1'!F593,"")</f>
        <v/>
      </c>
      <c r="H579" t="str">
        <f>IF(SUM('B2.1'!$Z593:$AI593)=10,'B2.1'!G593,"")</f>
        <v/>
      </c>
      <c r="I579" t="str">
        <f>IF(SUM('B2.1'!$Z593:$AI593)=10,'B2.1'!H593,"")</f>
        <v/>
      </c>
      <c r="J579" t="str">
        <f>IF(SUM('B2.1'!$Z593:$AI593)=10,'B2.1'!I593,"")</f>
        <v/>
      </c>
      <c r="K579" t="str">
        <f>IF(SUM('B2.1'!$Z593:$AI593)=10,'B2.1'!J593,"")</f>
        <v/>
      </c>
      <c r="L579" t="str">
        <f>IF(SUM('B2.1'!$Z593:$AI593)=10,'B2.1'!K593,"")</f>
        <v/>
      </c>
      <c r="M579" s="131" t="str">
        <f>IF(SUM('B2.1'!$Z593:$AI593)=10,'B2.1'!L593,"")</f>
        <v/>
      </c>
    </row>
    <row r="580" spans="1:13" x14ac:dyDescent="0.25">
      <c r="A580" t="str">
        <f>IF(SUM('B2.1'!Z594:AI594)=10,'Angaben KH-Standort'!$D$27,"")</f>
        <v/>
      </c>
      <c r="B580" t="str">
        <f>IF(SUM('B2.1'!Z594:AI594)=10,'Angaben KH-Standort'!$D$26,"")</f>
        <v/>
      </c>
      <c r="C580" t="str">
        <f>IF(SUM('B2.1'!Z594:AI594)=10,'Angaben KH-Standort'!$D$13,"")</f>
        <v/>
      </c>
      <c r="D580" t="str">
        <f>IF(SUM('B2.1'!$Z594:$AI594)=10,'B2.1'!C594,"")</f>
        <v/>
      </c>
      <c r="E580" t="str">
        <f>IF(SUM('B2.1'!$Z594:$AI594)=10,'B2.1'!D594,"")</f>
        <v/>
      </c>
      <c r="F580" t="str">
        <f>IF(SUM('B2.1'!$Z594:$AI594)=10,'B2.1'!E594,"")</f>
        <v/>
      </c>
      <c r="G580" t="str">
        <f>IF(SUM('B2.1'!$Z594:$AI594)=10,'B2.1'!F594,"")</f>
        <v/>
      </c>
      <c r="H580" t="str">
        <f>IF(SUM('B2.1'!$Z594:$AI594)=10,'B2.1'!G594,"")</f>
        <v/>
      </c>
      <c r="I580" t="str">
        <f>IF(SUM('B2.1'!$Z594:$AI594)=10,'B2.1'!H594,"")</f>
        <v/>
      </c>
      <c r="J580" t="str">
        <f>IF(SUM('B2.1'!$Z594:$AI594)=10,'B2.1'!I594,"")</f>
        <v/>
      </c>
      <c r="K580" t="str">
        <f>IF(SUM('B2.1'!$Z594:$AI594)=10,'B2.1'!J594,"")</f>
        <v/>
      </c>
      <c r="L580" t="str">
        <f>IF(SUM('B2.1'!$Z594:$AI594)=10,'B2.1'!K594,"")</f>
        <v/>
      </c>
      <c r="M580" s="131" t="str">
        <f>IF(SUM('B2.1'!$Z594:$AI594)=10,'B2.1'!L594,"")</f>
        <v/>
      </c>
    </row>
    <row r="581" spans="1:13" x14ac:dyDescent="0.25">
      <c r="A581" t="str">
        <f>IF(SUM('B2.1'!Z595:AI595)=10,'Angaben KH-Standort'!$D$27,"")</f>
        <v/>
      </c>
      <c r="B581" t="str">
        <f>IF(SUM('B2.1'!Z595:AI595)=10,'Angaben KH-Standort'!$D$26,"")</f>
        <v/>
      </c>
      <c r="C581" t="str">
        <f>IF(SUM('B2.1'!Z595:AI595)=10,'Angaben KH-Standort'!$D$13,"")</f>
        <v/>
      </c>
      <c r="D581" t="str">
        <f>IF(SUM('B2.1'!$Z595:$AI595)=10,'B2.1'!C595,"")</f>
        <v/>
      </c>
      <c r="E581" t="str">
        <f>IF(SUM('B2.1'!$Z595:$AI595)=10,'B2.1'!D595,"")</f>
        <v/>
      </c>
      <c r="F581" t="str">
        <f>IF(SUM('B2.1'!$Z595:$AI595)=10,'B2.1'!E595,"")</f>
        <v/>
      </c>
      <c r="G581" t="str">
        <f>IF(SUM('B2.1'!$Z595:$AI595)=10,'B2.1'!F595,"")</f>
        <v/>
      </c>
      <c r="H581" t="str">
        <f>IF(SUM('B2.1'!$Z595:$AI595)=10,'B2.1'!G595,"")</f>
        <v/>
      </c>
      <c r="I581" t="str">
        <f>IF(SUM('B2.1'!$Z595:$AI595)=10,'B2.1'!H595,"")</f>
        <v/>
      </c>
      <c r="J581" t="str">
        <f>IF(SUM('B2.1'!$Z595:$AI595)=10,'B2.1'!I595,"")</f>
        <v/>
      </c>
      <c r="K581" t="str">
        <f>IF(SUM('B2.1'!$Z595:$AI595)=10,'B2.1'!J595,"")</f>
        <v/>
      </c>
      <c r="L581" t="str">
        <f>IF(SUM('B2.1'!$Z595:$AI595)=10,'B2.1'!K595,"")</f>
        <v/>
      </c>
      <c r="M581" s="131" t="str">
        <f>IF(SUM('B2.1'!$Z595:$AI595)=10,'B2.1'!L595,"")</f>
        <v/>
      </c>
    </row>
    <row r="582" spans="1:13" x14ac:dyDescent="0.25">
      <c r="A582" t="str">
        <f>IF(SUM('B2.1'!Z596:AI596)=10,'Angaben KH-Standort'!$D$27,"")</f>
        <v/>
      </c>
      <c r="B582" t="str">
        <f>IF(SUM('B2.1'!Z596:AI596)=10,'Angaben KH-Standort'!$D$26,"")</f>
        <v/>
      </c>
      <c r="C582" t="str">
        <f>IF(SUM('B2.1'!Z596:AI596)=10,'Angaben KH-Standort'!$D$13,"")</f>
        <v/>
      </c>
      <c r="D582" t="str">
        <f>IF(SUM('B2.1'!$Z596:$AI596)=10,'B2.1'!C596,"")</f>
        <v/>
      </c>
      <c r="E582" t="str">
        <f>IF(SUM('B2.1'!$Z596:$AI596)=10,'B2.1'!D596,"")</f>
        <v/>
      </c>
      <c r="F582" t="str">
        <f>IF(SUM('B2.1'!$Z596:$AI596)=10,'B2.1'!E596,"")</f>
        <v/>
      </c>
      <c r="G582" t="str">
        <f>IF(SUM('B2.1'!$Z596:$AI596)=10,'B2.1'!F596,"")</f>
        <v/>
      </c>
      <c r="H582" t="str">
        <f>IF(SUM('B2.1'!$Z596:$AI596)=10,'B2.1'!G596,"")</f>
        <v/>
      </c>
      <c r="I582" t="str">
        <f>IF(SUM('B2.1'!$Z596:$AI596)=10,'B2.1'!H596,"")</f>
        <v/>
      </c>
      <c r="J582" t="str">
        <f>IF(SUM('B2.1'!$Z596:$AI596)=10,'B2.1'!I596,"")</f>
        <v/>
      </c>
      <c r="K582" t="str">
        <f>IF(SUM('B2.1'!$Z596:$AI596)=10,'B2.1'!J596,"")</f>
        <v/>
      </c>
      <c r="L582" t="str">
        <f>IF(SUM('B2.1'!$Z596:$AI596)=10,'B2.1'!K596,"")</f>
        <v/>
      </c>
      <c r="M582" s="131" t="str">
        <f>IF(SUM('B2.1'!$Z596:$AI596)=10,'B2.1'!L596,"")</f>
        <v/>
      </c>
    </row>
    <row r="583" spans="1:13" x14ac:dyDescent="0.25">
      <c r="A583" t="str">
        <f>IF(SUM('B2.1'!Z597:AI597)=10,'Angaben KH-Standort'!$D$27,"")</f>
        <v/>
      </c>
      <c r="B583" t="str">
        <f>IF(SUM('B2.1'!Z597:AI597)=10,'Angaben KH-Standort'!$D$26,"")</f>
        <v/>
      </c>
      <c r="C583" t="str">
        <f>IF(SUM('B2.1'!Z597:AI597)=10,'Angaben KH-Standort'!$D$13,"")</f>
        <v/>
      </c>
      <c r="D583" t="str">
        <f>IF(SUM('B2.1'!$Z597:$AI597)=10,'B2.1'!C597,"")</f>
        <v/>
      </c>
      <c r="E583" t="str">
        <f>IF(SUM('B2.1'!$Z597:$AI597)=10,'B2.1'!D597,"")</f>
        <v/>
      </c>
      <c r="F583" t="str">
        <f>IF(SUM('B2.1'!$Z597:$AI597)=10,'B2.1'!E597,"")</f>
        <v/>
      </c>
      <c r="G583" t="str">
        <f>IF(SUM('B2.1'!$Z597:$AI597)=10,'B2.1'!F597,"")</f>
        <v/>
      </c>
      <c r="H583" t="str">
        <f>IF(SUM('B2.1'!$Z597:$AI597)=10,'B2.1'!G597,"")</f>
        <v/>
      </c>
      <c r="I583" t="str">
        <f>IF(SUM('B2.1'!$Z597:$AI597)=10,'B2.1'!H597,"")</f>
        <v/>
      </c>
      <c r="J583" t="str">
        <f>IF(SUM('B2.1'!$Z597:$AI597)=10,'B2.1'!I597,"")</f>
        <v/>
      </c>
      <c r="K583" t="str">
        <f>IF(SUM('B2.1'!$Z597:$AI597)=10,'B2.1'!J597,"")</f>
        <v/>
      </c>
      <c r="L583" t="str">
        <f>IF(SUM('B2.1'!$Z597:$AI597)=10,'B2.1'!K597,"")</f>
        <v/>
      </c>
      <c r="M583" s="131" t="str">
        <f>IF(SUM('B2.1'!$Z597:$AI597)=10,'B2.1'!L597,"")</f>
        <v/>
      </c>
    </row>
    <row r="584" spans="1:13" x14ac:dyDescent="0.25">
      <c r="A584" t="str">
        <f>IF(SUM('B2.1'!Z598:AI598)=10,'Angaben KH-Standort'!$D$27,"")</f>
        <v/>
      </c>
      <c r="B584" t="str">
        <f>IF(SUM('B2.1'!Z598:AI598)=10,'Angaben KH-Standort'!$D$26,"")</f>
        <v/>
      </c>
      <c r="C584" t="str">
        <f>IF(SUM('B2.1'!Z598:AI598)=10,'Angaben KH-Standort'!$D$13,"")</f>
        <v/>
      </c>
      <c r="D584" t="str">
        <f>IF(SUM('B2.1'!$Z598:$AI598)=10,'B2.1'!C598,"")</f>
        <v/>
      </c>
      <c r="E584" t="str">
        <f>IF(SUM('B2.1'!$Z598:$AI598)=10,'B2.1'!D598,"")</f>
        <v/>
      </c>
      <c r="F584" t="str">
        <f>IF(SUM('B2.1'!$Z598:$AI598)=10,'B2.1'!E598,"")</f>
        <v/>
      </c>
      <c r="G584" t="str">
        <f>IF(SUM('B2.1'!$Z598:$AI598)=10,'B2.1'!F598,"")</f>
        <v/>
      </c>
      <c r="H584" t="str">
        <f>IF(SUM('B2.1'!$Z598:$AI598)=10,'B2.1'!G598,"")</f>
        <v/>
      </c>
      <c r="I584" t="str">
        <f>IF(SUM('B2.1'!$Z598:$AI598)=10,'B2.1'!H598,"")</f>
        <v/>
      </c>
      <c r="J584" t="str">
        <f>IF(SUM('B2.1'!$Z598:$AI598)=10,'B2.1'!I598,"")</f>
        <v/>
      </c>
      <c r="K584" t="str">
        <f>IF(SUM('B2.1'!$Z598:$AI598)=10,'B2.1'!J598,"")</f>
        <v/>
      </c>
      <c r="L584" t="str">
        <f>IF(SUM('B2.1'!$Z598:$AI598)=10,'B2.1'!K598,"")</f>
        <v/>
      </c>
      <c r="M584" s="131" t="str">
        <f>IF(SUM('B2.1'!$Z598:$AI598)=10,'B2.1'!L598,"")</f>
        <v/>
      </c>
    </row>
    <row r="585" spans="1:13" x14ac:dyDescent="0.25">
      <c r="A585" t="str">
        <f>IF(SUM('B2.1'!Z599:AI599)=10,'Angaben KH-Standort'!$D$27,"")</f>
        <v/>
      </c>
      <c r="B585" t="str">
        <f>IF(SUM('B2.1'!Z599:AI599)=10,'Angaben KH-Standort'!$D$26,"")</f>
        <v/>
      </c>
      <c r="C585" t="str">
        <f>IF(SUM('B2.1'!Z599:AI599)=10,'Angaben KH-Standort'!$D$13,"")</f>
        <v/>
      </c>
      <c r="D585" t="str">
        <f>IF(SUM('B2.1'!$Z599:$AI599)=10,'B2.1'!C599,"")</f>
        <v/>
      </c>
      <c r="E585" t="str">
        <f>IF(SUM('B2.1'!$Z599:$AI599)=10,'B2.1'!D599,"")</f>
        <v/>
      </c>
      <c r="F585" t="str">
        <f>IF(SUM('B2.1'!$Z599:$AI599)=10,'B2.1'!E599,"")</f>
        <v/>
      </c>
      <c r="G585" t="str">
        <f>IF(SUM('B2.1'!$Z599:$AI599)=10,'B2.1'!F599,"")</f>
        <v/>
      </c>
      <c r="H585" t="str">
        <f>IF(SUM('B2.1'!$Z599:$AI599)=10,'B2.1'!G599,"")</f>
        <v/>
      </c>
      <c r="I585" t="str">
        <f>IF(SUM('B2.1'!$Z599:$AI599)=10,'B2.1'!H599,"")</f>
        <v/>
      </c>
      <c r="J585" t="str">
        <f>IF(SUM('B2.1'!$Z599:$AI599)=10,'B2.1'!I599,"")</f>
        <v/>
      </c>
      <c r="K585" t="str">
        <f>IF(SUM('B2.1'!$Z599:$AI599)=10,'B2.1'!J599,"")</f>
        <v/>
      </c>
      <c r="L585" t="str">
        <f>IF(SUM('B2.1'!$Z599:$AI599)=10,'B2.1'!K599,"")</f>
        <v/>
      </c>
      <c r="M585" s="131" t="str">
        <f>IF(SUM('B2.1'!$Z599:$AI599)=10,'B2.1'!L599,"")</f>
        <v/>
      </c>
    </row>
    <row r="586" spans="1:13" x14ac:dyDescent="0.25">
      <c r="A586" t="str">
        <f>IF(SUM('B2.1'!Z600:AI600)=10,'Angaben KH-Standort'!$D$27,"")</f>
        <v/>
      </c>
      <c r="B586" t="str">
        <f>IF(SUM('B2.1'!Z600:AI600)=10,'Angaben KH-Standort'!$D$26,"")</f>
        <v/>
      </c>
      <c r="C586" t="str">
        <f>IF(SUM('B2.1'!Z600:AI600)=10,'Angaben KH-Standort'!$D$13,"")</f>
        <v/>
      </c>
      <c r="D586" t="str">
        <f>IF(SUM('B2.1'!$Z600:$AI600)=10,'B2.1'!C600,"")</f>
        <v/>
      </c>
      <c r="E586" t="str">
        <f>IF(SUM('B2.1'!$Z600:$AI600)=10,'B2.1'!D600,"")</f>
        <v/>
      </c>
      <c r="F586" t="str">
        <f>IF(SUM('B2.1'!$Z600:$AI600)=10,'B2.1'!E600,"")</f>
        <v/>
      </c>
      <c r="G586" t="str">
        <f>IF(SUM('B2.1'!$Z600:$AI600)=10,'B2.1'!F600,"")</f>
        <v/>
      </c>
      <c r="H586" t="str">
        <f>IF(SUM('B2.1'!$Z600:$AI600)=10,'B2.1'!G600,"")</f>
        <v/>
      </c>
      <c r="I586" t="str">
        <f>IF(SUM('B2.1'!$Z600:$AI600)=10,'B2.1'!H600,"")</f>
        <v/>
      </c>
      <c r="J586" t="str">
        <f>IF(SUM('B2.1'!$Z600:$AI600)=10,'B2.1'!I600,"")</f>
        <v/>
      </c>
      <c r="K586" t="str">
        <f>IF(SUM('B2.1'!$Z600:$AI600)=10,'B2.1'!J600,"")</f>
        <v/>
      </c>
      <c r="L586" t="str">
        <f>IF(SUM('B2.1'!$Z600:$AI600)=10,'B2.1'!K600,"")</f>
        <v/>
      </c>
      <c r="M586" s="131" t="str">
        <f>IF(SUM('B2.1'!$Z600:$AI600)=10,'B2.1'!L600,"")</f>
        <v/>
      </c>
    </row>
    <row r="587" spans="1:13" x14ac:dyDescent="0.25">
      <c r="A587" t="str">
        <f>IF(SUM('B2.1'!Z601:AI601)=10,'Angaben KH-Standort'!$D$27,"")</f>
        <v/>
      </c>
      <c r="B587" t="str">
        <f>IF(SUM('B2.1'!Z601:AI601)=10,'Angaben KH-Standort'!$D$26,"")</f>
        <v/>
      </c>
      <c r="C587" t="str">
        <f>IF(SUM('B2.1'!Z601:AI601)=10,'Angaben KH-Standort'!$D$13,"")</f>
        <v/>
      </c>
      <c r="D587" t="str">
        <f>IF(SUM('B2.1'!$Z601:$AI601)=10,'B2.1'!C601,"")</f>
        <v/>
      </c>
      <c r="E587" t="str">
        <f>IF(SUM('B2.1'!$Z601:$AI601)=10,'B2.1'!D601,"")</f>
        <v/>
      </c>
      <c r="F587" t="str">
        <f>IF(SUM('B2.1'!$Z601:$AI601)=10,'B2.1'!E601,"")</f>
        <v/>
      </c>
      <c r="G587" t="str">
        <f>IF(SUM('B2.1'!$Z601:$AI601)=10,'B2.1'!F601,"")</f>
        <v/>
      </c>
      <c r="H587" t="str">
        <f>IF(SUM('B2.1'!$Z601:$AI601)=10,'B2.1'!G601,"")</f>
        <v/>
      </c>
      <c r="I587" t="str">
        <f>IF(SUM('B2.1'!$Z601:$AI601)=10,'B2.1'!H601,"")</f>
        <v/>
      </c>
      <c r="J587" t="str">
        <f>IF(SUM('B2.1'!$Z601:$AI601)=10,'B2.1'!I601,"")</f>
        <v/>
      </c>
      <c r="K587" t="str">
        <f>IF(SUM('B2.1'!$Z601:$AI601)=10,'B2.1'!J601,"")</f>
        <v/>
      </c>
      <c r="L587" t="str">
        <f>IF(SUM('B2.1'!$Z601:$AI601)=10,'B2.1'!K601,"")</f>
        <v/>
      </c>
      <c r="M587" s="131" t="str">
        <f>IF(SUM('B2.1'!$Z601:$AI601)=10,'B2.1'!L601,"")</f>
        <v/>
      </c>
    </row>
  </sheetData>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587"/>
  <sheetViews>
    <sheetView zoomScaleNormal="100" workbookViewId="0">
      <selection activeCell="A2" sqref="A2"/>
    </sheetView>
  </sheetViews>
  <sheetFormatPr baseColWidth="10" defaultRowHeight="15" x14ac:dyDescent="0.25"/>
  <cols>
    <col min="1" max="1" width="32" bestFit="1" customWidth="1"/>
    <col min="4" max="4" width="32" bestFit="1" customWidth="1"/>
    <col min="5" max="6" width="12" customWidth="1"/>
    <col min="8" max="8" width="12.140625" bestFit="1" customWidth="1"/>
    <col min="9" max="9" width="11.85546875" bestFit="1" customWidth="1"/>
    <col min="10" max="10" width="15.5703125" customWidth="1"/>
    <col min="13" max="13" width="14.7109375" bestFit="1" customWidth="1"/>
    <col min="14" max="14" width="23" customWidth="1"/>
  </cols>
  <sheetData>
    <row r="1" spans="1:13" x14ac:dyDescent="0.25">
      <c r="A1" t="s">
        <v>91</v>
      </c>
      <c r="B1" t="s">
        <v>92</v>
      </c>
      <c r="C1" t="s">
        <v>89</v>
      </c>
      <c r="D1" t="s">
        <v>108</v>
      </c>
      <c r="E1" t="s">
        <v>102</v>
      </c>
      <c r="F1" t="s">
        <v>13</v>
      </c>
      <c r="G1" t="s">
        <v>62</v>
      </c>
      <c r="H1" t="s">
        <v>119</v>
      </c>
      <c r="I1" t="s">
        <v>120</v>
      </c>
      <c r="J1" t="s">
        <v>121</v>
      </c>
      <c r="K1" t="s">
        <v>122</v>
      </c>
    </row>
    <row r="2" spans="1:13" x14ac:dyDescent="0.25">
      <c r="A2" t="str">
        <f>IF(SUM('B2.2'!X16:AE16)=8,'Angaben KH-Standort'!$D$27,"")</f>
        <v/>
      </c>
      <c r="B2" t="str">
        <f>IF(SUM('B2.2'!X16:AE16)=8,'Angaben KH-Standort'!$D$26,"")</f>
        <v/>
      </c>
      <c r="C2" t="str">
        <f>IF(SUM('B2.2'!X16:AE16)=8,'Angaben KH-Standort'!$D$13,"")</f>
        <v/>
      </c>
      <c r="D2" t="str">
        <f>IF(SUM('B2.2'!$X16:$AE16)=8,'B2.2'!C16,"")</f>
        <v/>
      </c>
      <c r="E2" t="str">
        <f>IF(SUM('B2.2'!$X16:$AE16)=8,'B2.2'!D16,"")</f>
        <v/>
      </c>
      <c r="F2" t="str">
        <f>IF(SUM('B2.2'!$X16:$AE16)=8,'B2.2'!E16,"")</f>
        <v/>
      </c>
      <c r="G2" t="str">
        <f>IF(SUM('B2.2'!$X16:$AE16)=8,'B2.2'!F16,"")</f>
        <v/>
      </c>
      <c r="H2" t="str">
        <f>IF(SUM('B2.2'!$X16:$AE16)=8,'B2.2'!G16,"")</f>
        <v/>
      </c>
      <c r="I2" t="str">
        <f>IF(SUM('B2.2'!$X16:$AE16)=8,'B2.2'!H16,"")</f>
        <v/>
      </c>
      <c r="J2" t="str">
        <f>IF(SUM('B2.2'!$X16:$AE16)=8,'B2.2'!I16,"")</f>
        <v/>
      </c>
      <c r="K2" t="str">
        <f>IF(SUM('B2.2'!$X16:$AE16)=8,'B2.2'!J16,"")</f>
        <v/>
      </c>
      <c r="M2" t="str">
        <f>IF(SUM('B2.2'!AG16:AN16)=8,'B2.2'!L16,"")</f>
        <v/>
      </c>
    </row>
    <row r="3" spans="1:13" x14ac:dyDescent="0.25">
      <c r="A3" t="str">
        <f>IF(SUM('B2.2'!X17:AE17)=8,'Angaben KH-Standort'!$D$27,"")</f>
        <v/>
      </c>
      <c r="B3" t="str">
        <f>IF(SUM('B2.2'!X17:AE17)=8,'Angaben KH-Standort'!$D$26,"")</f>
        <v/>
      </c>
      <c r="C3" t="str">
        <f>IF(SUM('B2.2'!X17:AE17)=8,'Angaben KH-Standort'!$D$13,"")</f>
        <v/>
      </c>
      <c r="D3" t="str">
        <f>IF(SUM('B2.2'!$X17:$AE17)=8,'B2.2'!C17,"")</f>
        <v/>
      </c>
      <c r="E3" t="str">
        <f>IF(SUM('B2.2'!$X17:$AE17)=8,'B2.2'!D17,"")</f>
        <v/>
      </c>
      <c r="F3" t="str">
        <f>IF(SUM('B2.2'!$X17:$AE17)=8,'B2.2'!E17,"")</f>
        <v/>
      </c>
      <c r="G3" t="str">
        <f>IF(SUM('B2.2'!$X17:$AE17)=8,'B2.2'!F17,"")</f>
        <v/>
      </c>
      <c r="H3" t="str">
        <f>IF(SUM('B2.2'!$X17:$AE17)=8,'B2.2'!G17,"")</f>
        <v/>
      </c>
      <c r="I3" t="str">
        <f>IF(SUM('B2.2'!$X17:$AE17)=8,'B2.2'!H17,"")</f>
        <v/>
      </c>
      <c r="J3" t="str">
        <f>IF(SUM('B2.2'!$X17:$AE17)=8,'B2.2'!I17,"")</f>
        <v/>
      </c>
      <c r="K3" t="str">
        <f>IF(SUM('B2.2'!$X17:$AE17)=8,'B2.2'!J17,"")</f>
        <v/>
      </c>
    </row>
    <row r="4" spans="1:13" x14ac:dyDescent="0.25">
      <c r="A4" t="str">
        <f>IF(SUM('B2.2'!X18:AE18)=8,'Angaben KH-Standort'!$D$27,"")</f>
        <v/>
      </c>
      <c r="B4" t="str">
        <f>IF(SUM('B2.2'!X18:AE18)=8,'Angaben KH-Standort'!$D$26,"")</f>
        <v/>
      </c>
      <c r="C4" t="str">
        <f>IF(SUM('B2.2'!X18:AE18)=8,'Angaben KH-Standort'!$D$13,"")</f>
        <v/>
      </c>
      <c r="D4" t="str">
        <f>IF(SUM('B2.2'!$X18:$AE18)=8,'B2.2'!C18,"")</f>
        <v/>
      </c>
      <c r="E4" t="str">
        <f>IF(SUM('B2.2'!$X18:$AE18)=8,'B2.2'!D18,"")</f>
        <v/>
      </c>
      <c r="F4" t="str">
        <f>IF(SUM('B2.2'!$X18:$AE18)=8,'B2.2'!E18,"")</f>
        <v/>
      </c>
      <c r="G4" t="str">
        <f>IF(SUM('B2.2'!$X18:$AE18)=8,'B2.2'!F18,"")</f>
        <v/>
      </c>
      <c r="H4" t="str">
        <f>IF(SUM('B2.2'!$X18:$AE18)=8,'B2.2'!G18,"")</f>
        <v/>
      </c>
      <c r="I4" t="str">
        <f>IF(SUM('B2.2'!$X18:$AE18)=8,'B2.2'!H18,"")</f>
        <v/>
      </c>
      <c r="J4" t="str">
        <f>IF(SUM('B2.2'!$X18:$AE18)=8,'B2.2'!I18,"")</f>
        <v/>
      </c>
      <c r="K4" t="str">
        <f>IF(SUM('B2.2'!$X18:$AE18)=8,'B2.2'!J18,"")</f>
        <v/>
      </c>
    </row>
    <row r="5" spans="1:13" x14ac:dyDescent="0.25">
      <c r="A5" t="str">
        <f>IF(SUM('B2.2'!X19:AE19)=8,'Angaben KH-Standort'!$D$27,"")</f>
        <v/>
      </c>
      <c r="B5" t="str">
        <f>IF(SUM('B2.2'!X19:AE19)=8,'Angaben KH-Standort'!$D$26,"")</f>
        <v/>
      </c>
      <c r="C5" t="str">
        <f>IF(SUM('B2.2'!X19:AE19)=8,'Angaben KH-Standort'!$D$13,"")</f>
        <v/>
      </c>
      <c r="D5" t="str">
        <f>IF(SUM('B2.2'!$X19:$AE19)=8,'B2.2'!C19,"")</f>
        <v/>
      </c>
      <c r="E5" t="str">
        <f>IF(SUM('B2.2'!$X19:$AE19)=8,'B2.2'!D19,"")</f>
        <v/>
      </c>
      <c r="F5" t="str">
        <f>IF(SUM('B2.2'!$X19:$AE19)=8,'B2.2'!E19,"")</f>
        <v/>
      </c>
      <c r="G5" t="str">
        <f>IF(SUM('B2.2'!$X19:$AE19)=8,'B2.2'!F19,"")</f>
        <v/>
      </c>
      <c r="H5" t="str">
        <f>IF(SUM('B2.2'!$X19:$AE19)=8,'B2.2'!G19,"")</f>
        <v/>
      </c>
      <c r="I5" t="str">
        <f>IF(SUM('B2.2'!$X19:$AE19)=8,'B2.2'!H19,"")</f>
        <v/>
      </c>
      <c r="J5" t="str">
        <f>IF(SUM('B2.2'!$X19:$AE19)=8,'B2.2'!I19,"")</f>
        <v/>
      </c>
      <c r="K5" t="str">
        <f>IF(SUM('B2.2'!$X19:$AE19)=8,'B2.2'!J19,"")</f>
        <v/>
      </c>
    </row>
    <row r="6" spans="1:13" x14ac:dyDescent="0.25">
      <c r="A6" t="str">
        <f>IF(SUM('B2.2'!X20:AE20)=8,'Angaben KH-Standort'!$D$27,"")</f>
        <v/>
      </c>
      <c r="B6" t="str">
        <f>IF(SUM('B2.2'!X20:AE20)=8,'Angaben KH-Standort'!$D$26,"")</f>
        <v/>
      </c>
      <c r="C6" t="str">
        <f>IF(SUM('B2.2'!X20:AE20)=8,'Angaben KH-Standort'!$D$13,"")</f>
        <v/>
      </c>
      <c r="D6" t="str">
        <f>IF(SUM('B2.2'!$X20:$AE20)=8,'B2.2'!C20,"")</f>
        <v/>
      </c>
      <c r="E6" t="str">
        <f>IF(SUM('B2.2'!$X20:$AE20)=8,'B2.2'!D20,"")</f>
        <v/>
      </c>
      <c r="F6" t="str">
        <f>IF(SUM('B2.2'!$X20:$AE20)=8,'B2.2'!E20,"")</f>
        <v/>
      </c>
      <c r="G6" t="str">
        <f>IF(SUM('B2.2'!$X20:$AE20)=8,'B2.2'!F20,"")</f>
        <v/>
      </c>
      <c r="H6" t="str">
        <f>IF(SUM('B2.2'!$X20:$AE20)=8,'B2.2'!G20,"")</f>
        <v/>
      </c>
      <c r="I6" t="str">
        <f>IF(SUM('B2.2'!$X20:$AE20)=8,'B2.2'!H20,"")</f>
        <v/>
      </c>
      <c r="J6" t="str">
        <f>IF(SUM('B2.2'!$X20:$AE20)=8,'B2.2'!I20,"")</f>
        <v/>
      </c>
      <c r="K6" t="str">
        <f>IF(SUM('B2.2'!$X20:$AE20)=8,'B2.2'!J20,"")</f>
        <v/>
      </c>
    </row>
    <row r="7" spans="1:13" x14ac:dyDescent="0.25">
      <c r="A7" t="str">
        <f>IF(SUM('B2.2'!X21:AE21)=8,'Angaben KH-Standort'!$D$27,"")</f>
        <v/>
      </c>
      <c r="B7" t="str">
        <f>IF(SUM('B2.2'!X21:AE21)=8,'Angaben KH-Standort'!$D$26,"")</f>
        <v/>
      </c>
      <c r="C7" t="str">
        <f>IF(SUM('B2.2'!X21:AE21)=8,'Angaben KH-Standort'!$D$13,"")</f>
        <v/>
      </c>
      <c r="D7" t="str">
        <f>IF(SUM('B2.2'!$X21:$AE21)=8,'B2.2'!C21,"")</f>
        <v/>
      </c>
      <c r="E7" t="str">
        <f>IF(SUM('B2.2'!$X21:$AE21)=8,'B2.2'!D21,"")</f>
        <v/>
      </c>
      <c r="F7" t="str">
        <f>IF(SUM('B2.2'!$X21:$AE21)=8,'B2.2'!E21,"")</f>
        <v/>
      </c>
      <c r="G7" t="str">
        <f>IF(SUM('B2.2'!$X21:$AE21)=8,'B2.2'!F21,"")</f>
        <v/>
      </c>
      <c r="H7" t="str">
        <f>IF(SUM('B2.2'!$X21:$AE21)=8,'B2.2'!G21,"")</f>
        <v/>
      </c>
      <c r="I7" t="str">
        <f>IF(SUM('B2.2'!$X21:$AE21)=8,'B2.2'!H21,"")</f>
        <v/>
      </c>
      <c r="J7" t="str">
        <f>IF(SUM('B2.2'!$X21:$AE21)=8,'B2.2'!I21,"")</f>
        <v/>
      </c>
      <c r="K7" t="str">
        <f>IF(SUM('B2.2'!$X21:$AE21)=8,'B2.2'!J21,"")</f>
        <v/>
      </c>
    </row>
    <row r="8" spans="1:13" x14ac:dyDescent="0.25">
      <c r="A8" t="str">
        <f>IF(SUM('B2.2'!X22:AE22)=8,'Angaben KH-Standort'!$D$27,"")</f>
        <v/>
      </c>
      <c r="B8" t="str">
        <f>IF(SUM('B2.2'!X22:AE22)=8,'Angaben KH-Standort'!$D$26,"")</f>
        <v/>
      </c>
      <c r="C8" t="str">
        <f>IF(SUM('B2.2'!X22:AE22)=8,'Angaben KH-Standort'!$D$13,"")</f>
        <v/>
      </c>
      <c r="D8" t="str">
        <f>IF(SUM('B2.2'!$X22:$AE22)=8,'B2.2'!C22,"")</f>
        <v/>
      </c>
      <c r="E8" t="str">
        <f>IF(SUM('B2.2'!$X22:$AE22)=8,'B2.2'!D22,"")</f>
        <v/>
      </c>
      <c r="F8" t="str">
        <f>IF(SUM('B2.2'!$X22:$AE22)=8,'B2.2'!E22,"")</f>
        <v/>
      </c>
      <c r="G8" t="str">
        <f>IF(SUM('B2.2'!$X22:$AE22)=8,'B2.2'!F22,"")</f>
        <v/>
      </c>
      <c r="H8" t="str">
        <f>IF(SUM('B2.2'!$X22:$AE22)=8,'B2.2'!G22,"")</f>
        <v/>
      </c>
      <c r="I8" t="str">
        <f>IF(SUM('B2.2'!$X22:$AE22)=8,'B2.2'!H22,"")</f>
        <v/>
      </c>
      <c r="J8" t="str">
        <f>IF(SUM('B2.2'!$X22:$AE22)=8,'B2.2'!I22,"")</f>
        <v/>
      </c>
      <c r="K8" t="str">
        <f>IF(SUM('B2.2'!$X22:$AE22)=8,'B2.2'!J22,"")</f>
        <v/>
      </c>
    </row>
    <row r="9" spans="1:13" x14ac:dyDescent="0.25">
      <c r="A9" t="str">
        <f>IF(SUM('B2.2'!X23:AE23)=8,'Angaben KH-Standort'!$D$27,"")</f>
        <v/>
      </c>
      <c r="B9" t="str">
        <f>IF(SUM('B2.2'!X23:AE23)=8,'Angaben KH-Standort'!$D$26,"")</f>
        <v/>
      </c>
      <c r="C9" t="str">
        <f>IF(SUM('B2.2'!X23:AE23)=8,'Angaben KH-Standort'!$D$13,"")</f>
        <v/>
      </c>
      <c r="D9" t="str">
        <f>IF(SUM('B2.2'!$X23:$AE23)=8,'B2.2'!C23,"")</f>
        <v/>
      </c>
      <c r="E9" t="str">
        <f>IF(SUM('B2.2'!$X23:$AE23)=8,'B2.2'!D23,"")</f>
        <v/>
      </c>
      <c r="F9" t="str">
        <f>IF(SUM('B2.2'!$X23:$AE23)=8,'B2.2'!E23,"")</f>
        <v/>
      </c>
      <c r="G9" t="str">
        <f>IF(SUM('B2.2'!$X23:$AE23)=8,'B2.2'!F23,"")</f>
        <v/>
      </c>
      <c r="H9" t="str">
        <f>IF(SUM('B2.2'!$X23:$AE23)=8,'B2.2'!G23,"")</f>
        <v/>
      </c>
      <c r="I9" t="str">
        <f>IF(SUM('B2.2'!$X23:$AE23)=8,'B2.2'!H23,"")</f>
        <v/>
      </c>
      <c r="J9" t="str">
        <f>IF(SUM('B2.2'!$X23:$AE23)=8,'B2.2'!I23,"")</f>
        <v/>
      </c>
      <c r="K9" t="str">
        <f>IF(SUM('B2.2'!$X23:$AE23)=8,'B2.2'!J23,"")</f>
        <v/>
      </c>
    </row>
    <row r="10" spans="1:13" x14ac:dyDescent="0.25">
      <c r="A10" t="str">
        <f>IF(SUM('B2.2'!X24:AE24)=8,'Angaben KH-Standort'!$D$27,"")</f>
        <v/>
      </c>
      <c r="B10" t="str">
        <f>IF(SUM('B2.2'!X24:AE24)=8,'Angaben KH-Standort'!$D$26,"")</f>
        <v/>
      </c>
      <c r="C10" t="str">
        <f>IF(SUM('B2.2'!X24:AE24)=8,'Angaben KH-Standort'!$D$13,"")</f>
        <v/>
      </c>
      <c r="D10" t="str">
        <f>IF(SUM('B2.2'!$X24:$AE24)=8,'B2.2'!C24,"")</f>
        <v/>
      </c>
      <c r="E10" t="str">
        <f>IF(SUM('B2.2'!$X24:$AE24)=8,'B2.2'!D24,"")</f>
        <v/>
      </c>
      <c r="F10" t="str">
        <f>IF(SUM('B2.2'!$X24:$AE24)=8,'B2.2'!E24,"")</f>
        <v/>
      </c>
      <c r="G10" t="str">
        <f>IF(SUM('B2.2'!$X24:$AE24)=8,'B2.2'!F24,"")</f>
        <v/>
      </c>
      <c r="H10" t="str">
        <f>IF(SUM('B2.2'!$X24:$AE24)=8,'B2.2'!G24,"")</f>
        <v/>
      </c>
      <c r="I10" t="str">
        <f>IF(SUM('B2.2'!$X24:$AE24)=8,'B2.2'!H24,"")</f>
        <v/>
      </c>
      <c r="J10" t="str">
        <f>IF(SUM('B2.2'!$X24:$AE24)=8,'B2.2'!I24,"")</f>
        <v/>
      </c>
      <c r="K10" t="str">
        <f>IF(SUM('B2.2'!$X24:$AE24)=8,'B2.2'!J24,"")</f>
        <v/>
      </c>
    </row>
    <row r="11" spans="1:13" x14ac:dyDescent="0.25">
      <c r="A11" t="str">
        <f>IF(SUM('B2.2'!X25:AE25)=8,'Angaben KH-Standort'!$D$27,"")</f>
        <v/>
      </c>
      <c r="B11" t="str">
        <f>IF(SUM('B2.2'!X25:AE25)=8,'Angaben KH-Standort'!$D$26,"")</f>
        <v/>
      </c>
      <c r="C11" t="str">
        <f>IF(SUM('B2.2'!X25:AE25)=8,'Angaben KH-Standort'!$D$13,"")</f>
        <v/>
      </c>
      <c r="D11" t="str">
        <f>IF(SUM('B2.2'!$X25:$AE25)=8,'B2.2'!C25,"")</f>
        <v/>
      </c>
      <c r="E11" t="str">
        <f>IF(SUM('B2.2'!$X25:$AE25)=8,'B2.2'!D25,"")</f>
        <v/>
      </c>
      <c r="F11" t="str">
        <f>IF(SUM('B2.2'!$X25:$AE25)=8,'B2.2'!E25,"")</f>
        <v/>
      </c>
      <c r="G11" t="str">
        <f>IF(SUM('B2.2'!$X25:$AE25)=8,'B2.2'!F25,"")</f>
        <v/>
      </c>
      <c r="H11" t="str">
        <f>IF(SUM('B2.2'!$X25:$AE25)=8,'B2.2'!G25,"")</f>
        <v/>
      </c>
      <c r="I11" t="str">
        <f>IF(SUM('B2.2'!$X25:$AE25)=8,'B2.2'!H25,"")</f>
        <v/>
      </c>
      <c r="J11" t="str">
        <f>IF(SUM('B2.2'!$X25:$AE25)=8,'B2.2'!I25,"")</f>
        <v/>
      </c>
      <c r="K11" t="str">
        <f>IF(SUM('B2.2'!$X25:$AE25)=8,'B2.2'!J25,"")</f>
        <v/>
      </c>
    </row>
    <row r="12" spans="1:13" x14ac:dyDescent="0.25">
      <c r="A12" t="str">
        <f>IF(SUM('B2.2'!X26:AE26)=8,'Angaben KH-Standort'!$D$27,"")</f>
        <v/>
      </c>
      <c r="B12" t="str">
        <f>IF(SUM('B2.2'!X26:AE26)=8,'Angaben KH-Standort'!$D$26,"")</f>
        <v/>
      </c>
      <c r="C12" t="str">
        <f>IF(SUM('B2.2'!X26:AE26)=8,'Angaben KH-Standort'!$D$13,"")</f>
        <v/>
      </c>
      <c r="D12" t="str">
        <f>IF(SUM('B2.2'!$X26:$AE26)=8,'B2.2'!C26,"")</f>
        <v/>
      </c>
      <c r="E12" t="str">
        <f>IF(SUM('B2.2'!$X26:$AE26)=8,'B2.2'!D26,"")</f>
        <v/>
      </c>
      <c r="F12" t="str">
        <f>IF(SUM('B2.2'!$X26:$AE26)=8,'B2.2'!E26,"")</f>
        <v/>
      </c>
      <c r="G12" t="str">
        <f>IF(SUM('B2.2'!$X26:$AE26)=8,'B2.2'!F26,"")</f>
        <v/>
      </c>
      <c r="H12" t="str">
        <f>IF(SUM('B2.2'!$X26:$AE26)=8,'B2.2'!G26,"")</f>
        <v/>
      </c>
      <c r="I12" t="str">
        <f>IF(SUM('B2.2'!$X26:$AE26)=8,'B2.2'!H26,"")</f>
        <v/>
      </c>
      <c r="J12" t="str">
        <f>IF(SUM('B2.2'!$X26:$AE26)=8,'B2.2'!I26,"")</f>
        <v/>
      </c>
      <c r="K12" t="str">
        <f>IF(SUM('B2.2'!$X26:$AE26)=8,'B2.2'!J26,"")</f>
        <v/>
      </c>
    </row>
    <row r="13" spans="1:13" x14ac:dyDescent="0.25">
      <c r="A13" t="str">
        <f>IF(SUM('B2.2'!X27:AE27)=8,'Angaben KH-Standort'!$D$27,"")</f>
        <v/>
      </c>
      <c r="B13" t="str">
        <f>IF(SUM('B2.2'!X27:AE27)=8,'Angaben KH-Standort'!$D$26,"")</f>
        <v/>
      </c>
      <c r="C13" t="str">
        <f>IF(SUM('B2.2'!X27:AE27)=8,'Angaben KH-Standort'!$D$13,"")</f>
        <v/>
      </c>
      <c r="D13" t="str">
        <f>IF(SUM('B2.2'!$X27:$AE27)=8,'B2.2'!C27,"")</f>
        <v/>
      </c>
      <c r="E13" t="str">
        <f>IF(SUM('B2.2'!$X27:$AE27)=8,'B2.2'!D27,"")</f>
        <v/>
      </c>
      <c r="F13" t="str">
        <f>IF(SUM('B2.2'!$X27:$AE27)=8,'B2.2'!E27,"")</f>
        <v/>
      </c>
      <c r="G13" t="str">
        <f>IF(SUM('B2.2'!$X27:$AE27)=8,'B2.2'!F27,"")</f>
        <v/>
      </c>
      <c r="H13" t="str">
        <f>IF(SUM('B2.2'!$X27:$AE27)=8,'B2.2'!G27,"")</f>
        <v/>
      </c>
      <c r="I13" t="str">
        <f>IF(SUM('B2.2'!$X27:$AE27)=8,'B2.2'!H27,"")</f>
        <v/>
      </c>
      <c r="J13" t="str">
        <f>IF(SUM('B2.2'!$X27:$AE27)=8,'B2.2'!I27,"")</f>
        <v/>
      </c>
      <c r="K13" t="str">
        <f>IF(SUM('B2.2'!$X27:$AE27)=8,'B2.2'!J27,"")</f>
        <v/>
      </c>
    </row>
    <row r="14" spans="1:13" x14ac:dyDescent="0.25">
      <c r="A14" t="str">
        <f>IF(SUM('B2.2'!X28:AE28)=8,'Angaben KH-Standort'!$D$27,"")</f>
        <v/>
      </c>
      <c r="B14" t="str">
        <f>IF(SUM('B2.2'!X28:AE28)=8,'Angaben KH-Standort'!$D$26,"")</f>
        <v/>
      </c>
      <c r="C14" t="str">
        <f>IF(SUM('B2.2'!X28:AE28)=8,'Angaben KH-Standort'!$D$13,"")</f>
        <v/>
      </c>
      <c r="D14" t="str">
        <f>IF(SUM('B2.2'!$X28:$AE28)=8,'B2.2'!C28,"")</f>
        <v/>
      </c>
      <c r="E14" t="str">
        <f>IF(SUM('B2.2'!$X28:$AE28)=8,'B2.2'!D28,"")</f>
        <v/>
      </c>
      <c r="F14" t="str">
        <f>IF(SUM('B2.2'!$X28:$AE28)=8,'B2.2'!E28,"")</f>
        <v/>
      </c>
      <c r="G14" t="str">
        <f>IF(SUM('B2.2'!$X28:$AE28)=8,'B2.2'!F28,"")</f>
        <v/>
      </c>
      <c r="H14" t="str">
        <f>IF(SUM('B2.2'!$X28:$AE28)=8,'B2.2'!G28,"")</f>
        <v/>
      </c>
      <c r="I14" t="str">
        <f>IF(SUM('B2.2'!$X28:$AE28)=8,'B2.2'!H28,"")</f>
        <v/>
      </c>
      <c r="J14" t="str">
        <f>IF(SUM('B2.2'!$X28:$AE28)=8,'B2.2'!I28,"")</f>
        <v/>
      </c>
      <c r="K14" t="str">
        <f>IF(SUM('B2.2'!$X28:$AE28)=8,'B2.2'!J28,"")</f>
        <v/>
      </c>
    </row>
    <row r="15" spans="1:13" x14ac:dyDescent="0.25">
      <c r="A15" t="str">
        <f>IF(SUM('B2.2'!X29:AE29)=8,'Angaben KH-Standort'!$D$27,"")</f>
        <v/>
      </c>
      <c r="B15" t="str">
        <f>IF(SUM('B2.2'!X29:AE29)=8,'Angaben KH-Standort'!$D$26,"")</f>
        <v/>
      </c>
      <c r="C15" t="str">
        <f>IF(SUM('B2.2'!X29:AE29)=8,'Angaben KH-Standort'!$D$13,"")</f>
        <v/>
      </c>
      <c r="D15" t="str">
        <f>IF(SUM('B2.2'!$X29:$AE29)=8,'B2.2'!C29,"")</f>
        <v/>
      </c>
      <c r="E15" t="str">
        <f>IF(SUM('B2.2'!$X29:$AE29)=8,'B2.2'!D29,"")</f>
        <v/>
      </c>
      <c r="F15" t="str">
        <f>IF(SUM('B2.2'!$X29:$AE29)=8,'B2.2'!E29,"")</f>
        <v/>
      </c>
      <c r="G15" t="str">
        <f>IF(SUM('B2.2'!$X29:$AE29)=8,'B2.2'!F29,"")</f>
        <v/>
      </c>
      <c r="H15" t="str">
        <f>IF(SUM('B2.2'!$X29:$AE29)=8,'B2.2'!G29,"")</f>
        <v/>
      </c>
      <c r="I15" t="str">
        <f>IF(SUM('B2.2'!$X29:$AE29)=8,'B2.2'!H29,"")</f>
        <v/>
      </c>
      <c r="J15" t="str">
        <f>IF(SUM('B2.2'!$X29:$AE29)=8,'B2.2'!I29,"")</f>
        <v/>
      </c>
      <c r="K15" t="str">
        <f>IF(SUM('B2.2'!$X29:$AE29)=8,'B2.2'!J29,"")</f>
        <v/>
      </c>
    </row>
    <row r="16" spans="1:13" x14ac:dyDescent="0.25">
      <c r="A16" t="str">
        <f>IF(SUM('B2.2'!X30:AE30)=8,'Angaben KH-Standort'!$D$27,"")</f>
        <v/>
      </c>
      <c r="B16" t="str">
        <f>IF(SUM('B2.2'!X30:AE30)=8,'Angaben KH-Standort'!$D$26,"")</f>
        <v/>
      </c>
      <c r="C16" t="str">
        <f>IF(SUM('B2.2'!X30:AE30)=8,'Angaben KH-Standort'!$D$13,"")</f>
        <v/>
      </c>
      <c r="D16" t="str">
        <f>IF(SUM('B2.2'!$X30:$AE30)=8,'B2.2'!C30,"")</f>
        <v/>
      </c>
      <c r="E16" t="str">
        <f>IF(SUM('B2.2'!$X30:$AE30)=8,'B2.2'!D30,"")</f>
        <v/>
      </c>
      <c r="F16" t="str">
        <f>IF(SUM('B2.2'!$X30:$AE30)=8,'B2.2'!E30,"")</f>
        <v/>
      </c>
      <c r="G16" t="str">
        <f>IF(SUM('B2.2'!$X30:$AE30)=8,'B2.2'!F30,"")</f>
        <v/>
      </c>
      <c r="H16" t="str">
        <f>IF(SUM('B2.2'!$X30:$AE30)=8,'B2.2'!G30,"")</f>
        <v/>
      </c>
      <c r="I16" t="str">
        <f>IF(SUM('B2.2'!$X30:$AE30)=8,'B2.2'!H30,"")</f>
        <v/>
      </c>
      <c r="J16" t="str">
        <f>IF(SUM('B2.2'!$X30:$AE30)=8,'B2.2'!I30,"")</f>
        <v/>
      </c>
      <c r="K16" t="str">
        <f>IF(SUM('B2.2'!$X30:$AE30)=8,'B2.2'!J30,"")</f>
        <v/>
      </c>
    </row>
    <row r="17" spans="1:11" x14ac:dyDescent="0.25">
      <c r="A17" t="str">
        <f>IF(SUM('B2.2'!X31:AE31)=8,'Angaben KH-Standort'!$D$27,"")</f>
        <v/>
      </c>
      <c r="B17" t="str">
        <f>IF(SUM('B2.2'!X31:AE31)=8,'Angaben KH-Standort'!$D$26,"")</f>
        <v/>
      </c>
      <c r="C17" t="str">
        <f>IF(SUM('B2.2'!X31:AE31)=8,'Angaben KH-Standort'!$D$13,"")</f>
        <v/>
      </c>
      <c r="D17" t="str">
        <f>IF(SUM('B2.2'!$X31:$AE31)=8,'B2.2'!C31,"")</f>
        <v/>
      </c>
      <c r="E17" t="str">
        <f>IF(SUM('B2.2'!$X31:$AE31)=8,'B2.2'!D31,"")</f>
        <v/>
      </c>
      <c r="F17" t="str">
        <f>IF(SUM('B2.2'!$X31:$AE31)=8,'B2.2'!E31,"")</f>
        <v/>
      </c>
      <c r="G17" t="str">
        <f>IF(SUM('B2.2'!$X31:$AE31)=8,'B2.2'!F31,"")</f>
        <v/>
      </c>
      <c r="H17" t="str">
        <f>IF(SUM('B2.2'!$X31:$AE31)=8,'B2.2'!G31,"")</f>
        <v/>
      </c>
      <c r="I17" t="str">
        <f>IF(SUM('B2.2'!$X31:$AE31)=8,'B2.2'!H31,"")</f>
        <v/>
      </c>
      <c r="J17" t="str">
        <f>IF(SUM('B2.2'!$X31:$AE31)=8,'B2.2'!I31,"")</f>
        <v/>
      </c>
      <c r="K17" t="str">
        <f>IF(SUM('B2.2'!$X31:$AE31)=8,'B2.2'!J31,"")</f>
        <v/>
      </c>
    </row>
    <row r="18" spans="1:11" x14ac:dyDescent="0.25">
      <c r="A18" t="str">
        <f>IF(SUM('B2.2'!X32:AE32)=8,'Angaben KH-Standort'!$D$27,"")</f>
        <v/>
      </c>
      <c r="B18" t="str">
        <f>IF(SUM('B2.2'!X32:AE32)=8,'Angaben KH-Standort'!$D$26,"")</f>
        <v/>
      </c>
      <c r="C18" t="str">
        <f>IF(SUM('B2.2'!X32:AE32)=8,'Angaben KH-Standort'!$D$13,"")</f>
        <v/>
      </c>
      <c r="D18" t="str">
        <f>IF(SUM('B2.2'!$X32:$AE32)=8,'B2.2'!C32,"")</f>
        <v/>
      </c>
      <c r="E18" t="str">
        <f>IF(SUM('B2.2'!$X32:$AE32)=8,'B2.2'!D32,"")</f>
        <v/>
      </c>
      <c r="F18" t="str">
        <f>IF(SUM('B2.2'!$X32:$AE32)=8,'B2.2'!E32,"")</f>
        <v/>
      </c>
      <c r="G18" t="str">
        <f>IF(SUM('B2.2'!$X32:$AE32)=8,'B2.2'!F32,"")</f>
        <v/>
      </c>
      <c r="H18" t="str">
        <f>IF(SUM('B2.2'!$X32:$AE32)=8,'B2.2'!G32,"")</f>
        <v/>
      </c>
      <c r="I18" t="str">
        <f>IF(SUM('B2.2'!$X32:$AE32)=8,'B2.2'!H32,"")</f>
        <v/>
      </c>
      <c r="J18" t="str">
        <f>IF(SUM('B2.2'!$X32:$AE32)=8,'B2.2'!I32,"")</f>
        <v/>
      </c>
      <c r="K18" t="str">
        <f>IF(SUM('B2.2'!$X32:$AE32)=8,'B2.2'!J32,"")</f>
        <v/>
      </c>
    </row>
    <row r="19" spans="1:11" x14ac:dyDescent="0.25">
      <c r="A19" t="str">
        <f>IF(SUM('B2.2'!X33:AE33)=8,'Angaben KH-Standort'!$D$27,"")</f>
        <v/>
      </c>
      <c r="B19" t="str">
        <f>IF(SUM('B2.2'!X33:AE33)=8,'Angaben KH-Standort'!$D$26,"")</f>
        <v/>
      </c>
      <c r="C19" t="str">
        <f>IF(SUM('B2.2'!X33:AE33)=8,'Angaben KH-Standort'!$D$13,"")</f>
        <v/>
      </c>
      <c r="D19" t="str">
        <f>IF(SUM('B2.2'!$X33:$AE33)=8,'B2.2'!C33,"")</f>
        <v/>
      </c>
      <c r="E19" t="str">
        <f>IF(SUM('B2.2'!$X33:$AE33)=8,'B2.2'!D33,"")</f>
        <v/>
      </c>
      <c r="F19" t="str">
        <f>IF(SUM('B2.2'!$X33:$AE33)=8,'B2.2'!E33,"")</f>
        <v/>
      </c>
      <c r="G19" t="str">
        <f>IF(SUM('B2.2'!$X33:$AE33)=8,'B2.2'!F33,"")</f>
        <v/>
      </c>
      <c r="H19" t="str">
        <f>IF(SUM('B2.2'!$X33:$AE33)=8,'B2.2'!G33,"")</f>
        <v/>
      </c>
      <c r="I19" t="str">
        <f>IF(SUM('B2.2'!$X33:$AE33)=8,'B2.2'!H33,"")</f>
        <v/>
      </c>
      <c r="J19" t="str">
        <f>IF(SUM('B2.2'!$X33:$AE33)=8,'B2.2'!I33,"")</f>
        <v/>
      </c>
      <c r="K19" t="str">
        <f>IF(SUM('B2.2'!$X33:$AE33)=8,'B2.2'!J33,"")</f>
        <v/>
      </c>
    </row>
    <row r="20" spans="1:11" x14ac:dyDescent="0.25">
      <c r="A20" t="str">
        <f>IF(SUM('B2.2'!X34:AE34)=8,'Angaben KH-Standort'!$D$27,"")</f>
        <v/>
      </c>
      <c r="B20" t="str">
        <f>IF(SUM('B2.2'!X34:AE34)=8,'Angaben KH-Standort'!$D$26,"")</f>
        <v/>
      </c>
      <c r="C20" t="str">
        <f>IF(SUM('B2.2'!X34:AE34)=8,'Angaben KH-Standort'!$D$13,"")</f>
        <v/>
      </c>
      <c r="D20" t="str">
        <f>IF(SUM('B2.2'!$X34:$AE34)=8,'B2.2'!C34,"")</f>
        <v/>
      </c>
      <c r="E20" t="str">
        <f>IF(SUM('B2.2'!$X34:$AE34)=8,'B2.2'!D34,"")</f>
        <v/>
      </c>
      <c r="F20" t="str">
        <f>IF(SUM('B2.2'!$X34:$AE34)=8,'B2.2'!E34,"")</f>
        <v/>
      </c>
      <c r="G20" t="str">
        <f>IF(SUM('B2.2'!$X34:$AE34)=8,'B2.2'!F34,"")</f>
        <v/>
      </c>
      <c r="H20" t="str">
        <f>IF(SUM('B2.2'!$X34:$AE34)=8,'B2.2'!G34,"")</f>
        <v/>
      </c>
      <c r="I20" t="str">
        <f>IF(SUM('B2.2'!$X34:$AE34)=8,'B2.2'!H34,"")</f>
        <v/>
      </c>
      <c r="J20" t="str">
        <f>IF(SUM('B2.2'!$X34:$AE34)=8,'B2.2'!I34,"")</f>
        <v/>
      </c>
      <c r="K20" t="str">
        <f>IF(SUM('B2.2'!$X34:$AE34)=8,'B2.2'!J34,"")</f>
        <v/>
      </c>
    </row>
    <row r="21" spans="1:11" x14ac:dyDescent="0.25">
      <c r="A21" t="str">
        <f>IF(SUM('B2.2'!X35:AE35)=8,'Angaben KH-Standort'!$D$27,"")</f>
        <v/>
      </c>
      <c r="B21" t="str">
        <f>IF(SUM('B2.2'!X35:AE35)=8,'Angaben KH-Standort'!$D$26,"")</f>
        <v/>
      </c>
      <c r="C21" t="str">
        <f>IF(SUM('B2.2'!X35:AE35)=8,'Angaben KH-Standort'!$D$13,"")</f>
        <v/>
      </c>
      <c r="D21" t="str">
        <f>IF(SUM('B2.2'!$X35:$AE35)=8,'B2.2'!C35,"")</f>
        <v/>
      </c>
      <c r="E21" t="str">
        <f>IF(SUM('B2.2'!$X35:$AE35)=8,'B2.2'!D35,"")</f>
        <v/>
      </c>
      <c r="F21" t="str">
        <f>IF(SUM('B2.2'!$X35:$AE35)=8,'B2.2'!E35,"")</f>
        <v/>
      </c>
      <c r="G21" t="str">
        <f>IF(SUM('B2.2'!$X35:$AE35)=8,'B2.2'!F35,"")</f>
        <v/>
      </c>
      <c r="H21" t="str">
        <f>IF(SUM('B2.2'!$X35:$AE35)=8,'B2.2'!G35,"")</f>
        <v/>
      </c>
      <c r="I21" t="str">
        <f>IF(SUM('B2.2'!$X35:$AE35)=8,'B2.2'!H35,"")</f>
        <v/>
      </c>
      <c r="J21" t="str">
        <f>IF(SUM('B2.2'!$X35:$AE35)=8,'B2.2'!I35,"")</f>
        <v/>
      </c>
      <c r="K21" t="str">
        <f>IF(SUM('B2.2'!$X35:$AE35)=8,'B2.2'!J35,"")</f>
        <v/>
      </c>
    </row>
    <row r="22" spans="1:11" x14ac:dyDescent="0.25">
      <c r="A22" t="str">
        <f>IF(SUM('B2.2'!X36:AE36)=8,'Angaben KH-Standort'!$D$27,"")</f>
        <v/>
      </c>
      <c r="B22" t="str">
        <f>IF(SUM('B2.2'!X36:AE36)=8,'Angaben KH-Standort'!$D$26,"")</f>
        <v/>
      </c>
      <c r="C22" t="str">
        <f>IF(SUM('B2.2'!X36:AE36)=8,'Angaben KH-Standort'!$D$13,"")</f>
        <v/>
      </c>
      <c r="D22" t="str">
        <f>IF(SUM('B2.2'!$X36:$AE36)=8,'B2.2'!C36,"")</f>
        <v/>
      </c>
      <c r="E22" t="str">
        <f>IF(SUM('B2.2'!$X36:$AE36)=8,'B2.2'!D36,"")</f>
        <v/>
      </c>
      <c r="F22" t="str">
        <f>IF(SUM('B2.2'!$X36:$AE36)=8,'B2.2'!E36,"")</f>
        <v/>
      </c>
      <c r="G22" t="str">
        <f>IF(SUM('B2.2'!$X36:$AE36)=8,'B2.2'!F36,"")</f>
        <v/>
      </c>
      <c r="H22" t="str">
        <f>IF(SUM('B2.2'!$X36:$AE36)=8,'B2.2'!G36,"")</f>
        <v/>
      </c>
      <c r="I22" t="str">
        <f>IF(SUM('B2.2'!$X36:$AE36)=8,'B2.2'!H36,"")</f>
        <v/>
      </c>
      <c r="J22" t="str">
        <f>IF(SUM('B2.2'!$X36:$AE36)=8,'B2.2'!I36,"")</f>
        <v/>
      </c>
      <c r="K22" t="str">
        <f>IF(SUM('B2.2'!$X36:$AE36)=8,'B2.2'!J36,"")</f>
        <v/>
      </c>
    </row>
    <row r="23" spans="1:11" x14ac:dyDescent="0.25">
      <c r="A23" t="str">
        <f>IF(SUM('B2.2'!X37:AE37)=8,'Angaben KH-Standort'!$D$27,"")</f>
        <v/>
      </c>
      <c r="B23" t="str">
        <f>IF(SUM('B2.2'!X37:AE37)=8,'Angaben KH-Standort'!$D$26,"")</f>
        <v/>
      </c>
      <c r="C23" t="str">
        <f>IF(SUM('B2.2'!X37:AE37)=8,'Angaben KH-Standort'!$D$13,"")</f>
        <v/>
      </c>
      <c r="D23" t="str">
        <f>IF(SUM('B2.2'!$X37:$AE37)=8,'B2.2'!C37,"")</f>
        <v/>
      </c>
      <c r="E23" t="str">
        <f>IF(SUM('B2.2'!$X37:$AE37)=8,'B2.2'!D37,"")</f>
        <v/>
      </c>
      <c r="F23" t="str">
        <f>IF(SUM('B2.2'!$X37:$AE37)=8,'B2.2'!E37,"")</f>
        <v/>
      </c>
      <c r="G23" t="str">
        <f>IF(SUM('B2.2'!$X37:$AE37)=8,'B2.2'!F37,"")</f>
        <v/>
      </c>
      <c r="H23" t="str">
        <f>IF(SUM('B2.2'!$X37:$AE37)=8,'B2.2'!G37,"")</f>
        <v/>
      </c>
      <c r="I23" t="str">
        <f>IF(SUM('B2.2'!$X37:$AE37)=8,'B2.2'!H37,"")</f>
        <v/>
      </c>
      <c r="J23" t="str">
        <f>IF(SUM('B2.2'!$X37:$AE37)=8,'B2.2'!I37,"")</f>
        <v/>
      </c>
      <c r="K23" t="str">
        <f>IF(SUM('B2.2'!$X37:$AE37)=8,'B2.2'!J37,"")</f>
        <v/>
      </c>
    </row>
    <row r="24" spans="1:11" x14ac:dyDescent="0.25">
      <c r="A24" t="str">
        <f>IF(SUM('B2.2'!X38:AE38)=8,'Angaben KH-Standort'!$D$27,"")</f>
        <v/>
      </c>
      <c r="B24" t="str">
        <f>IF(SUM('B2.2'!X38:AE38)=8,'Angaben KH-Standort'!$D$26,"")</f>
        <v/>
      </c>
      <c r="C24" t="str">
        <f>IF(SUM('B2.2'!X38:AE38)=8,'Angaben KH-Standort'!$D$13,"")</f>
        <v/>
      </c>
      <c r="D24" t="str">
        <f>IF(SUM('B2.2'!$X38:$AE38)=8,'B2.2'!C38,"")</f>
        <v/>
      </c>
      <c r="E24" t="str">
        <f>IF(SUM('B2.2'!$X38:$AE38)=8,'B2.2'!D38,"")</f>
        <v/>
      </c>
      <c r="F24" t="str">
        <f>IF(SUM('B2.2'!$X38:$AE38)=8,'B2.2'!E38,"")</f>
        <v/>
      </c>
      <c r="G24" t="str">
        <f>IF(SUM('B2.2'!$X38:$AE38)=8,'B2.2'!F38,"")</f>
        <v/>
      </c>
      <c r="H24" t="str">
        <f>IF(SUM('B2.2'!$X38:$AE38)=8,'B2.2'!G38,"")</f>
        <v/>
      </c>
      <c r="I24" t="str">
        <f>IF(SUM('B2.2'!$X38:$AE38)=8,'B2.2'!H38,"")</f>
        <v/>
      </c>
      <c r="J24" t="str">
        <f>IF(SUM('B2.2'!$X38:$AE38)=8,'B2.2'!I38,"")</f>
        <v/>
      </c>
      <c r="K24" t="str">
        <f>IF(SUM('B2.2'!$X38:$AE38)=8,'B2.2'!J38,"")</f>
        <v/>
      </c>
    </row>
    <row r="25" spans="1:11" x14ac:dyDescent="0.25">
      <c r="A25" t="str">
        <f>IF(SUM('B2.2'!X39:AE39)=8,'Angaben KH-Standort'!$D$27,"")</f>
        <v/>
      </c>
      <c r="B25" t="str">
        <f>IF(SUM('B2.2'!X39:AE39)=8,'Angaben KH-Standort'!$D$26,"")</f>
        <v/>
      </c>
      <c r="C25" t="str">
        <f>IF(SUM('B2.2'!X39:AE39)=8,'Angaben KH-Standort'!$D$13,"")</f>
        <v/>
      </c>
      <c r="D25" t="str">
        <f>IF(SUM('B2.2'!$X39:$AE39)=8,'B2.2'!C39,"")</f>
        <v/>
      </c>
      <c r="E25" t="str">
        <f>IF(SUM('B2.2'!$X39:$AE39)=8,'B2.2'!D39,"")</f>
        <v/>
      </c>
      <c r="F25" t="str">
        <f>IF(SUM('B2.2'!$X39:$AE39)=8,'B2.2'!E39,"")</f>
        <v/>
      </c>
      <c r="G25" t="str">
        <f>IF(SUM('B2.2'!$X39:$AE39)=8,'B2.2'!F39,"")</f>
        <v/>
      </c>
      <c r="H25" t="str">
        <f>IF(SUM('B2.2'!$X39:$AE39)=8,'B2.2'!G39,"")</f>
        <v/>
      </c>
      <c r="I25" t="str">
        <f>IF(SUM('B2.2'!$X39:$AE39)=8,'B2.2'!H39,"")</f>
        <v/>
      </c>
      <c r="J25" t="str">
        <f>IF(SUM('B2.2'!$X39:$AE39)=8,'B2.2'!I39,"")</f>
        <v/>
      </c>
      <c r="K25" t="str">
        <f>IF(SUM('B2.2'!$X39:$AE39)=8,'B2.2'!J39,"")</f>
        <v/>
      </c>
    </row>
    <row r="26" spans="1:11" x14ac:dyDescent="0.25">
      <c r="A26" t="str">
        <f>IF(SUM('B2.2'!X40:AE40)=8,'Angaben KH-Standort'!$D$27,"")</f>
        <v/>
      </c>
      <c r="B26" t="str">
        <f>IF(SUM('B2.2'!X40:AE40)=8,'Angaben KH-Standort'!$D$26,"")</f>
        <v/>
      </c>
      <c r="C26" t="str">
        <f>IF(SUM('B2.2'!X40:AE40)=8,'Angaben KH-Standort'!$D$13,"")</f>
        <v/>
      </c>
      <c r="D26" t="str">
        <f>IF(SUM('B2.2'!$X40:$AE40)=8,'B2.2'!C40,"")</f>
        <v/>
      </c>
      <c r="E26" t="str">
        <f>IF(SUM('B2.2'!$X40:$AE40)=8,'B2.2'!D40,"")</f>
        <v/>
      </c>
      <c r="F26" t="str">
        <f>IF(SUM('B2.2'!$X40:$AE40)=8,'B2.2'!E40,"")</f>
        <v/>
      </c>
      <c r="G26" t="str">
        <f>IF(SUM('B2.2'!$X40:$AE40)=8,'B2.2'!F40,"")</f>
        <v/>
      </c>
      <c r="H26" t="str">
        <f>IF(SUM('B2.2'!$X40:$AE40)=8,'B2.2'!G40,"")</f>
        <v/>
      </c>
      <c r="I26" t="str">
        <f>IF(SUM('B2.2'!$X40:$AE40)=8,'B2.2'!H40,"")</f>
        <v/>
      </c>
      <c r="J26" t="str">
        <f>IF(SUM('B2.2'!$X40:$AE40)=8,'B2.2'!I40,"")</f>
        <v/>
      </c>
      <c r="K26" t="str">
        <f>IF(SUM('B2.2'!$X40:$AE40)=8,'B2.2'!J40,"")</f>
        <v/>
      </c>
    </row>
    <row r="27" spans="1:11" x14ac:dyDescent="0.25">
      <c r="A27" t="str">
        <f>IF(SUM('B2.2'!X41:AE41)=8,'Angaben KH-Standort'!$D$27,"")</f>
        <v/>
      </c>
      <c r="B27" t="str">
        <f>IF(SUM('B2.2'!X41:AE41)=8,'Angaben KH-Standort'!$D$26,"")</f>
        <v/>
      </c>
      <c r="C27" t="str">
        <f>IF(SUM('B2.2'!X41:AE41)=8,'Angaben KH-Standort'!$D$13,"")</f>
        <v/>
      </c>
      <c r="D27" t="str">
        <f>IF(SUM('B2.2'!$X41:$AE41)=8,'B2.2'!C41,"")</f>
        <v/>
      </c>
      <c r="E27" t="str">
        <f>IF(SUM('B2.2'!$X41:$AE41)=8,'B2.2'!D41,"")</f>
        <v/>
      </c>
      <c r="F27" t="str">
        <f>IF(SUM('B2.2'!$X41:$AE41)=8,'B2.2'!E41,"")</f>
        <v/>
      </c>
      <c r="G27" t="str">
        <f>IF(SUM('B2.2'!$X41:$AE41)=8,'B2.2'!F41,"")</f>
        <v/>
      </c>
      <c r="H27" t="str">
        <f>IF(SUM('B2.2'!$X41:$AE41)=8,'B2.2'!G41,"")</f>
        <v/>
      </c>
      <c r="I27" t="str">
        <f>IF(SUM('B2.2'!$X41:$AE41)=8,'B2.2'!H41,"")</f>
        <v/>
      </c>
      <c r="J27" t="str">
        <f>IF(SUM('B2.2'!$X41:$AE41)=8,'B2.2'!I41,"")</f>
        <v/>
      </c>
      <c r="K27" t="str">
        <f>IF(SUM('B2.2'!$X41:$AE41)=8,'B2.2'!J41,"")</f>
        <v/>
      </c>
    </row>
    <row r="28" spans="1:11" x14ac:dyDescent="0.25">
      <c r="A28" t="str">
        <f>IF(SUM('B2.2'!X42:AE42)=8,'Angaben KH-Standort'!$D$27,"")</f>
        <v/>
      </c>
      <c r="B28" t="str">
        <f>IF(SUM('B2.2'!X42:AE42)=8,'Angaben KH-Standort'!$D$26,"")</f>
        <v/>
      </c>
      <c r="C28" t="str">
        <f>IF(SUM('B2.2'!X42:AE42)=8,'Angaben KH-Standort'!$D$13,"")</f>
        <v/>
      </c>
      <c r="D28" t="str">
        <f>IF(SUM('B2.2'!$X42:$AE42)=8,'B2.2'!C42,"")</f>
        <v/>
      </c>
      <c r="E28" t="str">
        <f>IF(SUM('B2.2'!$X42:$AE42)=8,'B2.2'!D42,"")</f>
        <v/>
      </c>
      <c r="F28" t="str">
        <f>IF(SUM('B2.2'!$X42:$AE42)=8,'B2.2'!E42,"")</f>
        <v/>
      </c>
      <c r="G28" t="str">
        <f>IF(SUM('B2.2'!$X42:$AE42)=8,'B2.2'!F42,"")</f>
        <v/>
      </c>
      <c r="H28" t="str">
        <f>IF(SUM('B2.2'!$X42:$AE42)=8,'B2.2'!G42,"")</f>
        <v/>
      </c>
      <c r="I28" t="str">
        <f>IF(SUM('B2.2'!$X42:$AE42)=8,'B2.2'!H42,"")</f>
        <v/>
      </c>
      <c r="J28" t="str">
        <f>IF(SUM('B2.2'!$X42:$AE42)=8,'B2.2'!I42,"")</f>
        <v/>
      </c>
      <c r="K28" t="str">
        <f>IF(SUM('B2.2'!$X42:$AE42)=8,'B2.2'!J42,"")</f>
        <v/>
      </c>
    </row>
    <row r="29" spans="1:11" x14ac:dyDescent="0.25">
      <c r="A29" t="str">
        <f>IF(SUM('B2.2'!X43:AE43)=8,'Angaben KH-Standort'!$D$27,"")</f>
        <v/>
      </c>
      <c r="B29" t="str">
        <f>IF(SUM('B2.2'!X43:AE43)=8,'Angaben KH-Standort'!$D$26,"")</f>
        <v/>
      </c>
      <c r="C29" t="str">
        <f>IF(SUM('B2.2'!X43:AE43)=8,'Angaben KH-Standort'!$D$13,"")</f>
        <v/>
      </c>
      <c r="D29" t="str">
        <f>IF(SUM('B2.2'!$X43:$AE43)=8,'B2.2'!C43,"")</f>
        <v/>
      </c>
      <c r="E29" t="str">
        <f>IF(SUM('B2.2'!$X43:$AE43)=8,'B2.2'!D43,"")</f>
        <v/>
      </c>
      <c r="F29" t="str">
        <f>IF(SUM('B2.2'!$X43:$AE43)=8,'B2.2'!E43,"")</f>
        <v/>
      </c>
      <c r="G29" t="str">
        <f>IF(SUM('B2.2'!$X43:$AE43)=8,'B2.2'!F43,"")</f>
        <v/>
      </c>
      <c r="H29" t="str">
        <f>IF(SUM('B2.2'!$X43:$AE43)=8,'B2.2'!G43,"")</f>
        <v/>
      </c>
      <c r="I29" t="str">
        <f>IF(SUM('B2.2'!$X43:$AE43)=8,'B2.2'!H43,"")</f>
        <v/>
      </c>
      <c r="J29" t="str">
        <f>IF(SUM('B2.2'!$X43:$AE43)=8,'B2.2'!I43,"")</f>
        <v/>
      </c>
      <c r="K29" t="str">
        <f>IF(SUM('B2.2'!$X43:$AE43)=8,'B2.2'!J43,"")</f>
        <v/>
      </c>
    </row>
    <row r="30" spans="1:11" x14ac:dyDescent="0.25">
      <c r="A30" t="str">
        <f>IF(SUM('B2.2'!X44:AE44)=8,'Angaben KH-Standort'!$D$27,"")</f>
        <v/>
      </c>
      <c r="B30" t="str">
        <f>IF(SUM('B2.2'!X44:AE44)=8,'Angaben KH-Standort'!$D$26,"")</f>
        <v/>
      </c>
      <c r="C30" t="str">
        <f>IF(SUM('B2.2'!X44:AE44)=8,'Angaben KH-Standort'!$D$13,"")</f>
        <v/>
      </c>
      <c r="D30" t="str">
        <f>IF(SUM('B2.2'!$X44:$AE44)=8,'B2.2'!C44,"")</f>
        <v/>
      </c>
      <c r="E30" t="str">
        <f>IF(SUM('B2.2'!$X44:$AE44)=8,'B2.2'!D44,"")</f>
        <v/>
      </c>
      <c r="F30" t="str">
        <f>IF(SUM('B2.2'!$X44:$AE44)=8,'B2.2'!E44,"")</f>
        <v/>
      </c>
      <c r="G30" t="str">
        <f>IF(SUM('B2.2'!$X44:$AE44)=8,'B2.2'!F44,"")</f>
        <v/>
      </c>
      <c r="H30" t="str">
        <f>IF(SUM('B2.2'!$X44:$AE44)=8,'B2.2'!G44,"")</f>
        <v/>
      </c>
      <c r="I30" t="str">
        <f>IF(SUM('B2.2'!$X44:$AE44)=8,'B2.2'!H44,"")</f>
        <v/>
      </c>
      <c r="J30" t="str">
        <f>IF(SUM('B2.2'!$X44:$AE44)=8,'B2.2'!I44,"")</f>
        <v/>
      </c>
      <c r="K30" t="str">
        <f>IF(SUM('B2.2'!$X44:$AE44)=8,'B2.2'!J44,"")</f>
        <v/>
      </c>
    </row>
    <row r="31" spans="1:11" x14ac:dyDescent="0.25">
      <c r="A31" t="str">
        <f>IF(SUM('B2.2'!X45:AE45)=8,'Angaben KH-Standort'!$D$27,"")</f>
        <v/>
      </c>
      <c r="B31" t="str">
        <f>IF(SUM('B2.2'!X45:AE45)=8,'Angaben KH-Standort'!$D$26,"")</f>
        <v/>
      </c>
      <c r="C31" t="str">
        <f>IF(SUM('B2.2'!X45:AE45)=8,'Angaben KH-Standort'!$D$13,"")</f>
        <v/>
      </c>
      <c r="D31" t="str">
        <f>IF(SUM('B2.2'!$X45:$AE45)=8,'B2.2'!C45,"")</f>
        <v/>
      </c>
      <c r="E31" t="str">
        <f>IF(SUM('B2.2'!$X45:$AE45)=8,'B2.2'!D45,"")</f>
        <v/>
      </c>
      <c r="F31" t="str">
        <f>IF(SUM('B2.2'!$X45:$AE45)=8,'B2.2'!E45,"")</f>
        <v/>
      </c>
      <c r="G31" t="str">
        <f>IF(SUM('B2.2'!$X45:$AE45)=8,'B2.2'!F45,"")</f>
        <v/>
      </c>
      <c r="H31" t="str">
        <f>IF(SUM('B2.2'!$X45:$AE45)=8,'B2.2'!G45,"")</f>
        <v/>
      </c>
      <c r="I31" t="str">
        <f>IF(SUM('B2.2'!$X45:$AE45)=8,'B2.2'!H45,"")</f>
        <v/>
      </c>
      <c r="J31" t="str">
        <f>IF(SUM('B2.2'!$X45:$AE45)=8,'B2.2'!I45,"")</f>
        <v/>
      </c>
      <c r="K31" t="str">
        <f>IF(SUM('B2.2'!$X45:$AE45)=8,'B2.2'!J45,"")</f>
        <v/>
      </c>
    </row>
    <row r="32" spans="1:11" x14ac:dyDescent="0.25">
      <c r="A32" t="str">
        <f>IF(SUM('B2.2'!X46:AE46)=8,'Angaben KH-Standort'!$D$27,"")</f>
        <v/>
      </c>
      <c r="B32" t="str">
        <f>IF(SUM('B2.2'!X46:AE46)=8,'Angaben KH-Standort'!$D$26,"")</f>
        <v/>
      </c>
      <c r="C32" t="str">
        <f>IF(SUM('B2.2'!X46:AE46)=8,'Angaben KH-Standort'!$D$13,"")</f>
        <v/>
      </c>
      <c r="D32" t="str">
        <f>IF(SUM('B2.2'!$X46:$AE46)=8,'B2.2'!C46,"")</f>
        <v/>
      </c>
      <c r="E32" t="str">
        <f>IF(SUM('B2.2'!$X46:$AE46)=8,'B2.2'!D46,"")</f>
        <v/>
      </c>
      <c r="F32" t="str">
        <f>IF(SUM('B2.2'!$X46:$AE46)=8,'B2.2'!E46,"")</f>
        <v/>
      </c>
      <c r="G32" t="str">
        <f>IF(SUM('B2.2'!$X46:$AE46)=8,'B2.2'!F46,"")</f>
        <v/>
      </c>
      <c r="H32" t="str">
        <f>IF(SUM('B2.2'!$X46:$AE46)=8,'B2.2'!G46,"")</f>
        <v/>
      </c>
      <c r="I32" t="str">
        <f>IF(SUM('B2.2'!$X46:$AE46)=8,'B2.2'!H46,"")</f>
        <v/>
      </c>
      <c r="J32" t="str">
        <f>IF(SUM('B2.2'!$X46:$AE46)=8,'B2.2'!I46,"")</f>
        <v/>
      </c>
      <c r="K32" t="str">
        <f>IF(SUM('B2.2'!$X46:$AE46)=8,'B2.2'!J46,"")</f>
        <v/>
      </c>
    </row>
    <row r="33" spans="1:11" x14ac:dyDescent="0.25">
      <c r="A33" t="str">
        <f>IF(SUM('B2.2'!X47:AE47)=8,'Angaben KH-Standort'!$D$27,"")</f>
        <v/>
      </c>
      <c r="B33" t="str">
        <f>IF(SUM('B2.2'!X47:AE47)=8,'Angaben KH-Standort'!$D$26,"")</f>
        <v/>
      </c>
      <c r="C33" t="str">
        <f>IF(SUM('B2.2'!X47:AE47)=8,'Angaben KH-Standort'!$D$13,"")</f>
        <v/>
      </c>
      <c r="D33" t="str">
        <f>IF(SUM('B2.2'!$X47:$AE47)=8,'B2.2'!C47,"")</f>
        <v/>
      </c>
      <c r="E33" t="str">
        <f>IF(SUM('B2.2'!$X47:$AE47)=8,'B2.2'!D47,"")</f>
        <v/>
      </c>
      <c r="F33" t="str">
        <f>IF(SUM('B2.2'!$X47:$AE47)=8,'B2.2'!E47,"")</f>
        <v/>
      </c>
      <c r="G33" t="str">
        <f>IF(SUM('B2.2'!$X47:$AE47)=8,'B2.2'!F47,"")</f>
        <v/>
      </c>
      <c r="H33" t="str">
        <f>IF(SUM('B2.2'!$X47:$AE47)=8,'B2.2'!G47,"")</f>
        <v/>
      </c>
      <c r="I33" t="str">
        <f>IF(SUM('B2.2'!$X47:$AE47)=8,'B2.2'!H47,"")</f>
        <v/>
      </c>
      <c r="J33" t="str">
        <f>IF(SUM('B2.2'!$X47:$AE47)=8,'B2.2'!I47,"")</f>
        <v/>
      </c>
      <c r="K33" t="str">
        <f>IF(SUM('B2.2'!$X47:$AE47)=8,'B2.2'!J47,"")</f>
        <v/>
      </c>
    </row>
    <row r="34" spans="1:11" x14ac:dyDescent="0.25">
      <c r="A34" t="str">
        <f>IF(SUM('B2.2'!X48:AE48)=8,'Angaben KH-Standort'!$D$27,"")</f>
        <v/>
      </c>
      <c r="B34" t="str">
        <f>IF(SUM('B2.2'!X48:AE48)=8,'Angaben KH-Standort'!$D$26,"")</f>
        <v/>
      </c>
      <c r="C34" t="str">
        <f>IF(SUM('B2.2'!X48:AE48)=8,'Angaben KH-Standort'!$D$13,"")</f>
        <v/>
      </c>
      <c r="D34" t="str">
        <f>IF(SUM('B2.2'!$X48:$AE48)=8,'B2.2'!C48,"")</f>
        <v/>
      </c>
      <c r="E34" t="str">
        <f>IF(SUM('B2.2'!$X48:$AE48)=8,'B2.2'!D48,"")</f>
        <v/>
      </c>
      <c r="F34" t="str">
        <f>IF(SUM('B2.2'!$X48:$AE48)=8,'B2.2'!E48,"")</f>
        <v/>
      </c>
      <c r="G34" t="str">
        <f>IF(SUM('B2.2'!$X48:$AE48)=8,'B2.2'!F48,"")</f>
        <v/>
      </c>
      <c r="H34" t="str">
        <f>IF(SUM('B2.2'!$X48:$AE48)=8,'B2.2'!G48,"")</f>
        <v/>
      </c>
      <c r="I34" t="str">
        <f>IF(SUM('B2.2'!$X48:$AE48)=8,'B2.2'!H48,"")</f>
        <v/>
      </c>
      <c r="J34" t="str">
        <f>IF(SUM('B2.2'!$X48:$AE48)=8,'B2.2'!I48,"")</f>
        <v/>
      </c>
      <c r="K34" t="str">
        <f>IF(SUM('B2.2'!$X48:$AE48)=8,'B2.2'!J48,"")</f>
        <v/>
      </c>
    </row>
    <row r="35" spans="1:11" x14ac:dyDescent="0.25">
      <c r="A35" t="str">
        <f>IF(SUM('B2.2'!X49:AE49)=8,'Angaben KH-Standort'!$D$27,"")</f>
        <v/>
      </c>
      <c r="B35" t="str">
        <f>IF(SUM('B2.2'!X49:AE49)=8,'Angaben KH-Standort'!$D$26,"")</f>
        <v/>
      </c>
      <c r="C35" t="str">
        <f>IF(SUM('B2.2'!X49:AE49)=8,'Angaben KH-Standort'!$D$13,"")</f>
        <v/>
      </c>
      <c r="D35" t="str">
        <f>IF(SUM('B2.2'!$X49:$AE49)=8,'B2.2'!C49,"")</f>
        <v/>
      </c>
      <c r="E35" t="str">
        <f>IF(SUM('B2.2'!$X49:$AE49)=8,'B2.2'!D49,"")</f>
        <v/>
      </c>
      <c r="F35" t="str">
        <f>IF(SUM('B2.2'!$X49:$AE49)=8,'B2.2'!E49,"")</f>
        <v/>
      </c>
      <c r="G35" t="str">
        <f>IF(SUM('B2.2'!$X49:$AE49)=8,'B2.2'!F49,"")</f>
        <v/>
      </c>
      <c r="H35" t="str">
        <f>IF(SUM('B2.2'!$X49:$AE49)=8,'B2.2'!G49,"")</f>
        <v/>
      </c>
      <c r="I35" t="str">
        <f>IF(SUM('B2.2'!$X49:$AE49)=8,'B2.2'!H49,"")</f>
        <v/>
      </c>
      <c r="J35" t="str">
        <f>IF(SUM('B2.2'!$X49:$AE49)=8,'B2.2'!I49,"")</f>
        <v/>
      </c>
      <c r="K35" t="str">
        <f>IF(SUM('B2.2'!$X49:$AE49)=8,'B2.2'!J49,"")</f>
        <v/>
      </c>
    </row>
    <row r="36" spans="1:11" x14ac:dyDescent="0.25">
      <c r="A36" t="str">
        <f>IF(SUM('B2.2'!X50:AE50)=8,'Angaben KH-Standort'!$D$27,"")</f>
        <v/>
      </c>
      <c r="B36" t="str">
        <f>IF(SUM('B2.2'!X50:AE50)=8,'Angaben KH-Standort'!$D$26,"")</f>
        <v/>
      </c>
      <c r="C36" t="str">
        <f>IF(SUM('B2.2'!X50:AE50)=8,'Angaben KH-Standort'!$D$13,"")</f>
        <v/>
      </c>
      <c r="D36" t="str">
        <f>IF(SUM('B2.2'!$X50:$AE50)=8,'B2.2'!C50,"")</f>
        <v/>
      </c>
      <c r="E36" t="str">
        <f>IF(SUM('B2.2'!$X50:$AE50)=8,'B2.2'!D50,"")</f>
        <v/>
      </c>
      <c r="F36" t="str">
        <f>IF(SUM('B2.2'!$X50:$AE50)=8,'B2.2'!E50,"")</f>
        <v/>
      </c>
      <c r="G36" t="str">
        <f>IF(SUM('B2.2'!$X50:$AE50)=8,'B2.2'!F50,"")</f>
        <v/>
      </c>
      <c r="H36" t="str">
        <f>IF(SUM('B2.2'!$X50:$AE50)=8,'B2.2'!G50,"")</f>
        <v/>
      </c>
      <c r="I36" t="str">
        <f>IF(SUM('B2.2'!$X50:$AE50)=8,'B2.2'!H50,"")</f>
        <v/>
      </c>
      <c r="J36" t="str">
        <f>IF(SUM('B2.2'!$X50:$AE50)=8,'B2.2'!I50,"")</f>
        <v/>
      </c>
      <c r="K36" t="str">
        <f>IF(SUM('B2.2'!$X50:$AE50)=8,'B2.2'!J50,"")</f>
        <v/>
      </c>
    </row>
    <row r="37" spans="1:11" x14ac:dyDescent="0.25">
      <c r="A37" t="str">
        <f>IF(SUM('B2.2'!X51:AE51)=8,'Angaben KH-Standort'!$D$27,"")</f>
        <v/>
      </c>
      <c r="B37" t="str">
        <f>IF(SUM('B2.2'!X51:AE51)=8,'Angaben KH-Standort'!$D$26,"")</f>
        <v/>
      </c>
      <c r="C37" t="str">
        <f>IF(SUM('B2.2'!X51:AE51)=8,'Angaben KH-Standort'!$D$13,"")</f>
        <v/>
      </c>
      <c r="D37" t="str">
        <f>IF(SUM('B2.2'!$X51:$AE51)=8,'B2.2'!C51,"")</f>
        <v/>
      </c>
      <c r="E37" t="str">
        <f>IF(SUM('B2.2'!$X51:$AE51)=8,'B2.2'!D51,"")</f>
        <v/>
      </c>
      <c r="F37" t="str">
        <f>IF(SUM('B2.2'!$X51:$AE51)=8,'B2.2'!E51,"")</f>
        <v/>
      </c>
      <c r="G37" t="str">
        <f>IF(SUM('B2.2'!$X51:$AE51)=8,'B2.2'!F51,"")</f>
        <v/>
      </c>
      <c r="H37" t="str">
        <f>IF(SUM('B2.2'!$X51:$AE51)=8,'B2.2'!G51,"")</f>
        <v/>
      </c>
      <c r="I37" t="str">
        <f>IF(SUM('B2.2'!$X51:$AE51)=8,'B2.2'!H51,"")</f>
        <v/>
      </c>
      <c r="J37" t="str">
        <f>IF(SUM('B2.2'!$X51:$AE51)=8,'B2.2'!I51,"")</f>
        <v/>
      </c>
      <c r="K37" t="str">
        <f>IF(SUM('B2.2'!$X51:$AE51)=8,'B2.2'!J51,"")</f>
        <v/>
      </c>
    </row>
    <row r="38" spans="1:11" x14ac:dyDescent="0.25">
      <c r="A38" t="str">
        <f>IF(SUM('B2.2'!X52:AE52)=8,'Angaben KH-Standort'!$D$27,"")</f>
        <v/>
      </c>
      <c r="B38" t="str">
        <f>IF(SUM('B2.2'!X52:AE52)=8,'Angaben KH-Standort'!$D$26,"")</f>
        <v/>
      </c>
      <c r="C38" t="str">
        <f>IF(SUM('B2.2'!X52:AE52)=8,'Angaben KH-Standort'!$D$13,"")</f>
        <v/>
      </c>
      <c r="D38" t="str">
        <f>IF(SUM('B2.2'!$X52:$AE52)=8,'B2.2'!C52,"")</f>
        <v/>
      </c>
      <c r="E38" t="str">
        <f>IF(SUM('B2.2'!$X52:$AE52)=8,'B2.2'!D52,"")</f>
        <v/>
      </c>
      <c r="F38" t="str">
        <f>IF(SUM('B2.2'!$X52:$AE52)=8,'B2.2'!E52,"")</f>
        <v/>
      </c>
      <c r="G38" t="str">
        <f>IF(SUM('B2.2'!$X52:$AE52)=8,'B2.2'!F52,"")</f>
        <v/>
      </c>
      <c r="H38" t="str">
        <f>IF(SUM('B2.2'!$X52:$AE52)=8,'B2.2'!G52,"")</f>
        <v/>
      </c>
      <c r="I38" t="str">
        <f>IF(SUM('B2.2'!$X52:$AE52)=8,'B2.2'!H52,"")</f>
        <v/>
      </c>
      <c r="J38" t="str">
        <f>IF(SUM('B2.2'!$X52:$AE52)=8,'B2.2'!I52,"")</f>
        <v/>
      </c>
      <c r="K38" t="str">
        <f>IF(SUM('B2.2'!$X52:$AE52)=8,'B2.2'!J52,"")</f>
        <v/>
      </c>
    </row>
    <row r="39" spans="1:11" x14ac:dyDescent="0.25">
      <c r="A39" t="str">
        <f>IF(SUM('B2.2'!X53:AE53)=8,'Angaben KH-Standort'!$D$27,"")</f>
        <v/>
      </c>
      <c r="B39" t="str">
        <f>IF(SUM('B2.2'!X53:AE53)=8,'Angaben KH-Standort'!$D$26,"")</f>
        <v/>
      </c>
      <c r="C39" t="str">
        <f>IF(SUM('B2.2'!X53:AE53)=8,'Angaben KH-Standort'!$D$13,"")</f>
        <v/>
      </c>
      <c r="D39" t="str">
        <f>IF(SUM('B2.2'!$X53:$AE53)=8,'B2.2'!C53,"")</f>
        <v/>
      </c>
      <c r="E39" t="str">
        <f>IF(SUM('B2.2'!$X53:$AE53)=8,'B2.2'!D53,"")</f>
        <v/>
      </c>
      <c r="F39" t="str">
        <f>IF(SUM('B2.2'!$X53:$AE53)=8,'B2.2'!E53,"")</f>
        <v/>
      </c>
      <c r="G39" t="str">
        <f>IF(SUM('B2.2'!$X53:$AE53)=8,'B2.2'!F53,"")</f>
        <v/>
      </c>
      <c r="H39" t="str">
        <f>IF(SUM('B2.2'!$X53:$AE53)=8,'B2.2'!G53,"")</f>
        <v/>
      </c>
      <c r="I39" t="str">
        <f>IF(SUM('B2.2'!$X53:$AE53)=8,'B2.2'!H53,"")</f>
        <v/>
      </c>
      <c r="J39" t="str">
        <f>IF(SUM('B2.2'!$X53:$AE53)=8,'B2.2'!I53,"")</f>
        <v/>
      </c>
      <c r="K39" t="str">
        <f>IF(SUM('B2.2'!$X53:$AE53)=8,'B2.2'!J53,"")</f>
        <v/>
      </c>
    </row>
    <row r="40" spans="1:11" x14ac:dyDescent="0.25">
      <c r="A40" t="str">
        <f>IF(SUM('B2.2'!X54:AE54)=8,'Angaben KH-Standort'!$D$27,"")</f>
        <v/>
      </c>
      <c r="B40" t="str">
        <f>IF(SUM('B2.2'!X54:AE54)=8,'Angaben KH-Standort'!$D$26,"")</f>
        <v/>
      </c>
      <c r="C40" t="str">
        <f>IF(SUM('B2.2'!X54:AE54)=8,'Angaben KH-Standort'!$D$13,"")</f>
        <v/>
      </c>
      <c r="D40" t="str">
        <f>IF(SUM('B2.2'!$X54:$AE54)=8,'B2.2'!C54,"")</f>
        <v/>
      </c>
      <c r="E40" t="str">
        <f>IF(SUM('B2.2'!$X54:$AE54)=8,'B2.2'!D54,"")</f>
        <v/>
      </c>
      <c r="F40" t="str">
        <f>IF(SUM('B2.2'!$X54:$AE54)=8,'B2.2'!E54,"")</f>
        <v/>
      </c>
      <c r="G40" t="str">
        <f>IF(SUM('B2.2'!$X54:$AE54)=8,'B2.2'!F54,"")</f>
        <v/>
      </c>
      <c r="H40" t="str">
        <f>IF(SUM('B2.2'!$X54:$AE54)=8,'B2.2'!G54,"")</f>
        <v/>
      </c>
      <c r="I40" t="str">
        <f>IF(SUM('B2.2'!$X54:$AE54)=8,'B2.2'!H54,"")</f>
        <v/>
      </c>
      <c r="J40" t="str">
        <f>IF(SUM('B2.2'!$X54:$AE54)=8,'B2.2'!I54,"")</f>
        <v/>
      </c>
      <c r="K40" t="str">
        <f>IF(SUM('B2.2'!$X54:$AE54)=8,'B2.2'!J54,"")</f>
        <v/>
      </c>
    </row>
    <row r="41" spans="1:11" x14ac:dyDescent="0.25">
      <c r="A41" t="str">
        <f>IF(SUM('B2.2'!X55:AE55)=8,'Angaben KH-Standort'!$D$27,"")</f>
        <v/>
      </c>
      <c r="B41" t="str">
        <f>IF(SUM('B2.2'!X55:AE55)=8,'Angaben KH-Standort'!$D$26,"")</f>
        <v/>
      </c>
      <c r="C41" t="str">
        <f>IF(SUM('B2.2'!X55:AE55)=8,'Angaben KH-Standort'!$D$13,"")</f>
        <v/>
      </c>
      <c r="D41" t="str">
        <f>IF(SUM('B2.2'!$X55:$AE55)=8,'B2.2'!C55,"")</f>
        <v/>
      </c>
      <c r="E41" t="str">
        <f>IF(SUM('B2.2'!$X55:$AE55)=8,'B2.2'!D55,"")</f>
        <v/>
      </c>
      <c r="F41" t="str">
        <f>IF(SUM('B2.2'!$X55:$AE55)=8,'B2.2'!E55,"")</f>
        <v/>
      </c>
      <c r="G41" t="str">
        <f>IF(SUM('B2.2'!$X55:$AE55)=8,'B2.2'!F55,"")</f>
        <v/>
      </c>
      <c r="H41" t="str">
        <f>IF(SUM('B2.2'!$X55:$AE55)=8,'B2.2'!G55,"")</f>
        <v/>
      </c>
      <c r="I41" t="str">
        <f>IF(SUM('B2.2'!$X55:$AE55)=8,'B2.2'!H55,"")</f>
        <v/>
      </c>
      <c r="J41" t="str">
        <f>IF(SUM('B2.2'!$X55:$AE55)=8,'B2.2'!I55,"")</f>
        <v/>
      </c>
      <c r="K41" t="str">
        <f>IF(SUM('B2.2'!$X55:$AE55)=8,'B2.2'!J55,"")</f>
        <v/>
      </c>
    </row>
    <row r="42" spans="1:11" x14ac:dyDescent="0.25">
      <c r="A42" t="str">
        <f>IF(SUM('B2.2'!X56:AE56)=8,'Angaben KH-Standort'!$D$27,"")</f>
        <v/>
      </c>
      <c r="B42" t="str">
        <f>IF(SUM('B2.2'!X56:AE56)=8,'Angaben KH-Standort'!$D$26,"")</f>
        <v/>
      </c>
      <c r="C42" t="str">
        <f>IF(SUM('B2.2'!X56:AE56)=8,'Angaben KH-Standort'!$D$13,"")</f>
        <v/>
      </c>
      <c r="D42" t="str">
        <f>IF(SUM('B2.2'!$X56:$AE56)=8,'B2.2'!C56,"")</f>
        <v/>
      </c>
      <c r="E42" t="str">
        <f>IF(SUM('B2.2'!$X56:$AE56)=8,'B2.2'!D56,"")</f>
        <v/>
      </c>
      <c r="F42" t="str">
        <f>IF(SUM('B2.2'!$X56:$AE56)=8,'B2.2'!E56,"")</f>
        <v/>
      </c>
      <c r="G42" t="str">
        <f>IF(SUM('B2.2'!$X56:$AE56)=8,'B2.2'!F56,"")</f>
        <v/>
      </c>
      <c r="H42" t="str">
        <f>IF(SUM('B2.2'!$X56:$AE56)=8,'B2.2'!G56,"")</f>
        <v/>
      </c>
      <c r="I42" t="str">
        <f>IF(SUM('B2.2'!$X56:$AE56)=8,'B2.2'!H56,"")</f>
        <v/>
      </c>
      <c r="J42" t="str">
        <f>IF(SUM('B2.2'!$X56:$AE56)=8,'B2.2'!I56,"")</f>
        <v/>
      </c>
      <c r="K42" t="str">
        <f>IF(SUM('B2.2'!$X56:$AE56)=8,'B2.2'!J56,"")</f>
        <v/>
      </c>
    </row>
    <row r="43" spans="1:11" x14ac:dyDescent="0.25">
      <c r="A43" t="str">
        <f>IF(SUM('B2.2'!X57:AE57)=8,'Angaben KH-Standort'!$D$27,"")</f>
        <v/>
      </c>
      <c r="B43" t="str">
        <f>IF(SUM('B2.2'!X57:AE57)=8,'Angaben KH-Standort'!$D$26,"")</f>
        <v/>
      </c>
      <c r="C43" t="str">
        <f>IF(SUM('B2.2'!X57:AE57)=8,'Angaben KH-Standort'!$D$13,"")</f>
        <v/>
      </c>
      <c r="D43" t="str">
        <f>IF(SUM('B2.2'!$X57:$AE57)=8,'B2.2'!C57,"")</f>
        <v/>
      </c>
      <c r="E43" t="str">
        <f>IF(SUM('B2.2'!$X57:$AE57)=8,'B2.2'!D57,"")</f>
        <v/>
      </c>
      <c r="F43" t="str">
        <f>IF(SUM('B2.2'!$X57:$AE57)=8,'B2.2'!E57,"")</f>
        <v/>
      </c>
      <c r="G43" t="str">
        <f>IF(SUM('B2.2'!$X57:$AE57)=8,'B2.2'!F57,"")</f>
        <v/>
      </c>
      <c r="H43" t="str">
        <f>IF(SUM('B2.2'!$X57:$AE57)=8,'B2.2'!G57,"")</f>
        <v/>
      </c>
      <c r="I43" t="str">
        <f>IF(SUM('B2.2'!$X57:$AE57)=8,'B2.2'!H57,"")</f>
        <v/>
      </c>
      <c r="J43" t="str">
        <f>IF(SUM('B2.2'!$X57:$AE57)=8,'B2.2'!I57,"")</f>
        <v/>
      </c>
      <c r="K43" t="str">
        <f>IF(SUM('B2.2'!$X57:$AE57)=8,'B2.2'!J57,"")</f>
        <v/>
      </c>
    </row>
    <row r="44" spans="1:11" x14ac:dyDescent="0.25">
      <c r="A44" t="str">
        <f>IF(SUM('B2.2'!X58:AE58)=8,'Angaben KH-Standort'!$D$27,"")</f>
        <v/>
      </c>
      <c r="B44" t="str">
        <f>IF(SUM('B2.2'!X58:AE58)=8,'Angaben KH-Standort'!$D$26,"")</f>
        <v/>
      </c>
      <c r="C44" t="str">
        <f>IF(SUM('B2.2'!X58:AE58)=8,'Angaben KH-Standort'!$D$13,"")</f>
        <v/>
      </c>
      <c r="D44" t="str">
        <f>IF(SUM('B2.2'!$X58:$AE58)=8,'B2.2'!C58,"")</f>
        <v/>
      </c>
      <c r="E44" t="str">
        <f>IF(SUM('B2.2'!$X58:$AE58)=8,'B2.2'!D58,"")</f>
        <v/>
      </c>
      <c r="F44" t="str">
        <f>IF(SUM('B2.2'!$X58:$AE58)=8,'B2.2'!E58,"")</f>
        <v/>
      </c>
      <c r="G44" t="str">
        <f>IF(SUM('B2.2'!$X58:$AE58)=8,'B2.2'!F58,"")</f>
        <v/>
      </c>
      <c r="H44" t="str">
        <f>IF(SUM('B2.2'!$X58:$AE58)=8,'B2.2'!G58,"")</f>
        <v/>
      </c>
      <c r="I44" t="str">
        <f>IF(SUM('B2.2'!$X58:$AE58)=8,'B2.2'!H58,"")</f>
        <v/>
      </c>
      <c r="J44" t="str">
        <f>IF(SUM('B2.2'!$X58:$AE58)=8,'B2.2'!I58,"")</f>
        <v/>
      </c>
      <c r="K44" t="str">
        <f>IF(SUM('B2.2'!$X58:$AE58)=8,'B2.2'!J58,"")</f>
        <v/>
      </c>
    </row>
    <row r="45" spans="1:11" x14ac:dyDescent="0.25">
      <c r="A45" t="str">
        <f>IF(SUM('B2.2'!X59:AE59)=8,'Angaben KH-Standort'!$D$27,"")</f>
        <v/>
      </c>
      <c r="B45" t="str">
        <f>IF(SUM('B2.2'!X59:AE59)=8,'Angaben KH-Standort'!$D$26,"")</f>
        <v/>
      </c>
      <c r="C45" t="str">
        <f>IF(SUM('B2.2'!X59:AE59)=8,'Angaben KH-Standort'!$D$13,"")</f>
        <v/>
      </c>
      <c r="D45" t="str">
        <f>IF(SUM('B2.2'!$X59:$AE59)=8,'B2.2'!C59,"")</f>
        <v/>
      </c>
      <c r="E45" t="str">
        <f>IF(SUM('B2.2'!$X59:$AE59)=8,'B2.2'!D59,"")</f>
        <v/>
      </c>
      <c r="F45" t="str">
        <f>IF(SUM('B2.2'!$X59:$AE59)=8,'B2.2'!E59,"")</f>
        <v/>
      </c>
      <c r="G45" t="str">
        <f>IF(SUM('B2.2'!$X59:$AE59)=8,'B2.2'!F59,"")</f>
        <v/>
      </c>
      <c r="H45" t="str">
        <f>IF(SUM('B2.2'!$X59:$AE59)=8,'B2.2'!G59,"")</f>
        <v/>
      </c>
      <c r="I45" t="str">
        <f>IF(SUM('B2.2'!$X59:$AE59)=8,'B2.2'!H59,"")</f>
        <v/>
      </c>
      <c r="J45" t="str">
        <f>IF(SUM('B2.2'!$X59:$AE59)=8,'B2.2'!I59,"")</f>
        <v/>
      </c>
      <c r="K45" t="str">
        <f>IF(SUM('B2.2'!$X59:$AE59)=8,'B2.2'!J59,"")</f>
        <v/>
      </c>
    </row>
    <row r="46" spans="1:11" x14ac:dyDescent="0.25">
      <c r="A46" t="str">
        <f>IF(SUM('B2.2'!X60:AE60)=8,'Angaben KH-Standort'!$D$27,"")</f>
        <v/>
      </c>
      <c r="B46" t="str">
        <f>IF(SUM('B2.2'!X60:AE60)=8,'Angaben KH-Standort'!$D$26,"")</f>
        <v/>
      </c>
      <c r="C46" t="str">
        <f>IF(SUM('B2.2'!X60:AE60)=8,'Angaben KH-Standort'!$D$13,"")</f>
        <v/>
      </c>
      <c r="D46" t="str">
        <f>IF(SUM('B2.2'!$X60:$AE60)=8,'B2.2'!C60,"")</f>
        <v/>
      </c>
      <c r="E46" t="str">
        <f>IF(SUM('B2.2'!$X60:$AE60)=8,'B2.2'!D60,"")</f>
        <v/>
      </c>
      <c r="F46" t="str">
        <f>IF(SUM('B2.2'!$X60:$AE60)=8,'B2.2'!E60,"")</f>
        <v/>
      </c>
      <c r="G46" t="str">
        <f>IF(SUM('B2.2'!$X60:$AE60)=8,'B2.2'!F60,"")</f>
        <v/>
      </c>
      <c r="H46" t="str">
        <f>IF(SUM('B2.2'!$X60:$AE60)=8,'B2.2'!G60,"")</f>
        <v/>
      </c>
      <c r="I46" t="str">
        <f>IF(SUM('B2.2'!$X60:$AE60)=8,'B2.2'!H60,"")</f>
        <v/>
      </c>
      <c r="J46" t="str">
        <f>IF(SUM('B2.2'!$X60:$AE60)=8,'B2.2'!I60,"")</f>
        <v/>
      </c>
      <c r="K46" t="str">
        <f>IF(SUM('B2.2'!$X60:$AE60)=8,'B2.2'!J60,"")</f>
        <v/>
      </c>
    </row>
    <row r="47" spans="1:11" x14ac:dyDescent="0.25">
      <c r="A47" t="str">
        <f>IF(SUM('B2.2'!X61:AE61)=8,'Angaben KH-Standort'!$D$27,"")</f>
        <v/>
      </c>
      <c r="B47" t="str">
        <f>IF(SUM('B2.2'!X61:AE61)=8,'Angaben KH-Standort'!$D$26,"")</f>
        <v/>
      </c>
      <c r="C47" t="str">
        <f>IF(SUM('B2.2'!X61:AE61)=8,'Angaben KH-Standort'!$D$13,"")</f>
        <v/>
      </c>
      <c r="D47" t="str">
        <f>IF(SUM('B2.2'!$X61:$AE61)=8,'B2.2'!C61,"")</f>
        <v/>
      </c>
      <c r="E47" t="str">
        <f>IF(SUM('B2.2'!$X61:$AE61)=8,'B2.2'!D61,"")</f>
        <v/>
      </c>
      <c r="F47" t="str">
        <f>IF(SUM('B2.2'!$X61:$AE61)=8,'B2.2'!E61,"")</f>
        <v/>
      </c>
      <c r="G47" t="str">
        <f>IF(SUM('B2.2'!$X61:$AE61)=8,'B2.2'!F61,"")</f>
        <v/>
      </c>
      <c r="H47" t="str">
        <f>IF(SUM('B2.2'!$X61:$AE61)=8,'B2.2'!G61,"")</f>
        <v/>
      </c>
      <c r="I47" t="str">
        <f>IF(SUM('B2.2'!$X61:$AE61)=8,'B2.2'!H61,"")</f>
        <v/>
      </c>
      <c r="J47" t="str">
        <f>IF(SUM('B2.2'!$X61:$AE61)=8,'B2.2'!I61,"")</f>
        <v/>
      </c>
      <c r="K47" t="str">
        <f>IF(SUM('B2.2'!$X61:$AE61)=8,'B2.2'!J61,"")</f>
        <v/>
      </c>
    </row>
    <row r="48" spans="1:11" x14ac:dyDescent="0.25">
      <c r="A48" t="str">
        <f>IF(SUM('B2.2'!X62:AE62)=8,'Angaben KH-Standort'!$D$27,"")</f>
        <v/>
      </c>
      <c r="B48" t="str">
        <f>IF(SUM('B2.2'!X62:AE62)=8,'Angaben KH-Standort'!$D$26,"")</f>
        <v/>
      </c>
      <c r="C48" t="str">
        <f>IF(SUM('B2.2'!X62:AE62)=8,'Angaben KH-Standort'!$D$13,"")</f>
        <v/>
      </c>
      <c r="D48" t="str">
        <f>IF(SUM('B2.2'!$X62:$AE62)=8,'B2.2'!C62,"")</f>
        <v/>
      </c>
      <c r="E48" t="str">
        <f>IF(SUM('B2.2'!$X62:$AE62)=8,'B2.2'!D62,"")</f>
        <v/>
      </c>
      <c r="F48" t="str">
        <f>IF(SUM('B2.2'!$X62:$AE62)=8,'B2.2'!E62,"")</f>
        <v/>
      </c>
      <c r="G48" t="str">
        <f>IF(SUM('B2.2'!$X62:$AE62)=8,'B2.2'!F62,"")</f>
        <v/>
      </c>
      <c r="H48" t="str">
        <f>IF(SUM('B2.2'!$X62:$AE62)=8,'B2.2'!G62,"")</f>
        <v/>
      </c>
      <c r="I48" t="str">
        <f>IF(SUM('B2.2'!$X62:$AE62)=8,'B2.2'!H62,"")</f>
        <v/>
      </c>
      <c r="J48" t="str">
        <f>IF(SUM('B2.2'!$X62:$AE62)=8,'B2.2'!I62,"")</f>
        <v/>
      </c>
      <c r="K48" t="str">
        <f>IF(SUM('B2.2'!$X62:$AE62)=8,'B2.2'!J62,"")</f>
        <v/>
      </c>
    </row>
    <row r="49" spans="1:11" x14ac:dyDescent="0.25">
      <c r="A49" t="str">
        <f>IF(SUM('B2.2'!X63:AE63)=8,'Angaben KH-Standort'!$D$27,"")</f>
        <v/>
      </c>
      <c r="B49" t="str">
        <f>IF(SUM('B2.2'!X63:AE63)=8,'Angaben KH-Standort'!$D$26,"")</f>
        <v/>
      </c>
      <c r="C49" t="str">
        <f>IF(SUM('B2.2'!X63:AE63)=8,'Angaben KH-Standort'!$D$13,"")</f>
        <v/>
      </c>
      <c r="D49" t="str">
        <f>IF(SUM('B2.2'!$X63:$AE63)=8,'B2.2'!C63,"")</f>
        <v/>
      </c>
      <c r="E49" t="str">
        <f>IF(SUM('B2.2'!$X63:$AE63)=8,'B2.2'!D63,"")</f>
        <v/>
      </c>
      <c r="F49" t="str">
        <f>IF(SUM('B2.2'!$X63:$AE63)=8,'B2.2'!E63,"")</f>
        <v/>
      </c>
      <c r="G49" t="str">
        <f>IF(SUM('B2.2'!$X63:$AE63)=8,'B2.2'!F63,"")</f>
        <v/>
      </c>
      <c r="H49" t="str">
        <f>IF(SUM('B2.2'!$X63:$AE63)=8,'B2.2'!G63,"")</f>
        <v/>
      </c>
      <c r="I49" t="str">
        <f>IF(SUM('B2.2'!$X63:$AE63)=8,'B2.2'!H63,"")</f>
        <v/>
      </c>
      <c r="J49" t="str">
        <f>IF(SUM('B2.2'!$X63:$AE63)=8,'B2.2'!I63,"")</f>
        <v/>
      </c>
      <c r="K49" t="str">
        <f>IF(SUM('B2.2'!$X63:$AE63)=8,'B2.2'!J63,"")</f>
        <v/>
      </c>
    </row>
    <row r="50" spans="1:11" x14ac:dyDescent="0.25">
      <c r="A50" t="str">
        <f>IF(SUM('B2.2'!X64:AE64)=8,'Angaben KH-Standort'!$D$27,"")</f>
        <v/>
      </c>
      <c r="B50" t="str">
        <f>IF(SUM('B2.2'!X64:AE64)=8,'Angaben KH-Standort'!$D$26,"")</f>
        <v/>
      </c>
      <c r="C50" t="str">
        <f>IF(SUM('B2.2'!X64:AE64)=8,'Angaben KH-Standort'!$D$13,"")</f>
        <v/>
      </c>
      <c r="D50" t="str">
        <f>IF(SUM('B2.2'!$X64:$AE64)=8,'B2.2'!C64,"")</f>
        <v/>
      </c>
      <c r="E50" t="str">
        <f>IF(SUM('B2.2'!$X64:$AE64)=8,'B2.2'!D64,"")</f>
        <v/>
      </c>
      <c r="F50" t="str">
        <f>IF(SUM('B2.2'!$X64:$AE64)=8,'B2.2'!E64,"")</f>
        <v/>
      </c>
      <c r="G50" t="str">
        <f>IF(SUM('B2.2'!$X64:$AE64)=8,'B2.2'!F64,"")</f>
        <v/>
      </c>
      <c r="H50" t="str">
        <f>IF(SUM('B2.2'!$X64:$AE64)=8,'B2.2'!G64,"")</f>
        <v/>
      </c>
      <c r="I50" t="str">
        <f>IF(SUM('B2.2'!$X64:$AE64)=8,'B2.2'!H64,"")</f>
        <v/>
      </c>
      <c r="J50" t="str">
        <f>IF(SUM('B2.2'!$X64:$AE64)=8,'B2.2'!I64,"")</f>
        <v/>
      </c>
      <c r="K50" t="str">
        <f>IF(SUM('B2.2'!$X64:$AE64)=8,'B2.2'!J64,"")</f>
        <v/>
      </c>
    </row>
    <row r="51" spans="1:11" x14ac:dyDescent="0.25">
      <c r="A51" t="str">
        <f>IF(SUM('B2.2'!X65:AE65)=8,'Angaben KH-Standort'!$D$27,"")</f>
        <v/>
      </c>
      <c r="B51" t="str">
        <f>IF(SUM('B2.2'!X65:AE65)=8,'Angaben KH-Standort'!$D$26,"")</f>
        <v/>
      </c>
      <c r="C51" t="str">
        <f>IF(SUM('B2.2'!X65:AE65)=8,'Angaben KH-Standort'!$D$13,"")</f>
        <v/>
      </c>
      <c r="D51" t="str">
        <f>IF(SUM('B2.2'!$X65:$AE65)=8,'B2.2'!C65,"")</f>
        <v/>
      </c>
      <c r="E51" t="str">
        <f>IF(SUM('B2.2'!$X65:$AE65)=8,'B2.2'!D65,"")</f>
        <v/>
      </c>
      <c r="F51" t="str">
        <f>IF(SUM('B2.2'!$X65:$AE65)=8,'B2.2'!E65,"")</f>
        <v/>
      </c>
      <c r="G51" t="str">
        <f>IF(SUM('B2.2'!$X65:$AE65)=8,'B2.2'!F65,"")</f>
        <v/>
      </c>
      <c r="H51" t="str">
        <f>IF(SUM('B2.2'!$X65:$AE65)=8,'B2.2'!G65,"")</f>
        <v/>
      </c>
      <c r="I51" t="str">
        <f>IF(SUM('B2.2'!$X65:$AE65)=8,'B2.2'!H65,"")</f>
        <v/>
      </c>
      <c r="J51" t="str">
        <f>IF(SUM('B2.2'!$X65:$AE65)=8,'B2.2'!I65,"")</f>
        <v/>
      </c>
      <c r="K51" t="str">
        <f>IF(SUM('B2.2'!$X65:$AE65)=8,'B2.2'!J65,"")</f>
        <v/>
      </c>
    </row>
    <row r="52" spans="1:11" x14ac:dyDescent="0.25">
      <c r="A52" t="str">
        <f>IF(SUM('B2.2'!X66:AE66)=8,'Angaben KH-Standort'!$D$27,"")</f>
        <v/>
      </c>
      <c r="B52" t="str">
        <f>IF(SUM('B2.2'!X66:AE66)=8,'Angaben KH-Standort'!$D$26,"")</f>
        <v/>
      </c>
      <c r="C52" t="str">
        <f>IF(SUM('B2.2'!X66:AE66)=8,'Angaben KH-Standort'!$D$13,"")</f>
        <v/>
      </c>
      <c r="D52" t="str">
        <f>IF(SUM('B2.2'!$X66:$AE66)=8,'B2.2'!C66,"")</f>
        <v/>
      </c>
      <c r="E52" t="str">
        <f>IF(SUM('B2.2'!$X66:$AE66)=8,'B2.2'!D66,"")</f>
        <v/>
      </c>
      <c r="F52" t="str">
        <f>IF(SUM('B2.2'!$X66:$AE66)=8,'B2.2'!E66,"")</f>
        <v/>
      </c>
      <c r="G52" t="str">
        <f>IF(SUM('B2.2'!$X66:$AE66)=8,'B2.2'!F66,"")</f>
        <v/>
      </c>
      <c r="H52" t="str">
        <f>IF(SUM('B2.2'!$X66:$AE66)=8,'B2.2'!G66,"")</f>
        <v/>
      </c>
      <c r="I52" t="str">
        <f>IF(SUM('B2.2'!$X66:$AE66)=8,'B2.2'!H66,"")</f>
        <v/>
      </c>
      <c r="J52" t="str">
        <f>IF(SUM('B2.2'!$X66:$AE66)=8,'B2.2'!I66,"")</f>
        <v/>
      </c>
      <c r="K52" t="str">
        <f>IF(SUM('B2.2'!$X66:$AE66)=8,'B2.2'!J66,"")</f>
        <v/>
      </c>
    </row>
    <row r="53" spans="1:11" x14ac:dyDescent="0.25">
      <c r="A53" t="str">
        <f>IF(SUM('B2.2'!X67:AE67)=8,'Angaben KH-Standort'!$D$27,"")</f>
        <v/>
      </c>
      <c r="B53" t="str">
        <f>IF(SUM('B2.2'!X67:AE67)=8,'Angaben KH-Standort'!$D$26,"")</f>
        <v/>
      </c>
      <c r="C53" t="str">
        <f>IF(SUM('B2.2'!X67:AE67)=8,'Angaben KH-Standort'!$D$13,"")</f>
        <v/>
      </c>
      <c r="D53" t="str">
        <f>IF(SUM('B2.2'!$X67:$AE67)=8,'B2.2'!C67,"")</f>
        <v/>
      </c>
      <c r="E53" t="str">
        <f>IF(SUM('B2.2'!$X67:$AE67)=8,'B2.2'!D67,"")</f>
        <v/>
      </c>
      <c r="F53" t="str">
        <f>IF(SUM('B2.2'!$X67:$AE67)=8,'B2.2'!E67,"")</f>
        <v/>
      </c>
      <c r="G53" t="str">
        <f>IF(SUM('B2.2'!$X67:$AE67)=8,'B2.2'!F67,"")</f>
        <v/>
      </c>
      <c r="H53" t="str">
        <f>IF(SUM('B2.2'!$X67:$AE67)=8,'B2.2'!G67,"")</f>
        <v/>
      </c>
      <c r="I53" t="str">
        <f>IF(SUM('B2.2'!$X67:$AE67)=8,'B2.2'!H67,"")</f>
        <v/>
      </c>
      <c r="J53" t="str">
        <f>IF(SUM('B2.2'!$X67:$AE67)=8,'B2.2'!I67,"")</f>
        <v/>
      </c>
      <c r="K53" t="str">
        <f>IF(SUM('B2.2'!$X67:$AE67)=8,'B2.2'!J67,"")</f>
        <v/>
      </c>
    </row>
    <row r="54" spans="1:11" x14ac:dyDescent="0.25">
      <c r="A54" t="str">
        <f>IF(SUM('B2.2'!X68:AE68)=8,'Angaben KH-Standort'!$D$27,"")</f>
        <v/>
      </c>
      <c r="B54" t="str">
        <f>IF(SUM('B2.2'!X68:AE68)=8,'Angaben KH-Standort'!$D$26,"")</f>
        <v/>
      </c>
      <c r="C54" t="str">
        <f>IF(SUM('B2.2'!X68:AE68)=8,'Angaben KH-Standort'!$D$13,"")</f>
        <v/>
      </c>
      <c r="D54" t="str">
        <f>IF(SUM('B2.2'!$X68:$AE68)=8,'B2.2'!C68,"")</f>
        <v/>
      </c>
      <c r="E54" t="str">
        <f>IF(SUM('B2.2'!$X68:$AE68)=8,'B2.2'!D68,"")</f>
        <v/>
      </c>
      <c r="F54" t="str">
        <f>IF(SUM('B2.2'!$X68:$AE68)=8,'B2.2'!E68,"")</f>
        <v/>
      </c>
      <c r="G54" t="str">
        <f>IF(SUM('B2.2'!$X68:$AE68)=8,'B2.2'!F68,"")</f>
        <v/>
      </c>
      <c r="H54" t="str">
        <f>IF(SUM('B2.2'!$X68:$AE68)=8,'B2.2'!G68,"")</f>
        <v/>
      </c>
      <c r="I54" t="str">
        <f>IF(SUM('B2.2'!$X68:$AE68)=8,'B2.2'!H68,"")</f>
        <v/>
      </c>
      <c r="J54" t="str">
        <f>IF(SUM('B2.2'!$X68:$AE68)=8,'B2.2'!I68,"")</f>
        <v/>
      </c>
      <c r="K54" t="str">
        <f>IF(SUM('B2.2'!$X68:$AE68)=8,'B2.2'!J68,"")</f>
        <v/>
      </c>
    </row>
    <row r="55" spans="1:11" x14ac:dyDescent="0.25">
      <c r="A55" t="str">
        <f>IF(SUM('B2.2'!X69:AE69)=8,'Angaben KH-Standort'!$D$27,"")</f>
        <v/>
      </c>
      <c r="B55" t="str">
        <f>IF(SUM('B2.2'!X69:AE69)=8,'Angaben KH-Standort'!$D$26,"")</f>
        <v/>
      </c>
      <c r="C55" t="str">
        <f>IF(SUM('B2.2'!X69:AE69)=8,'Angaben KH-Standort'!$D$13,"")</f>
        <v/>
      </c>
      <c r="D55" t="str">
        <f>IF(SUM('B2.2'!$X69:$AE69)=8,'B2.2'!C69,"")</f>
        <v/>
      </c>
      <c r="E55" t="str">
        <f>IF(SUM('B2.2'!$X69:$AE69)=8,'B2.2'!D69,"")</f>
        <v/>
      </c>
      <c r="F55" t="str">
        <f>IF(SUM('B2.2'!$X69:$AE69)=8,'B2.2'!E69,"")</f>
        <v/>
      </c>
      <c r="G55" t="str">
        <f>IF(SUM('B2.2'!$X69:$AE69)=8,'B2.2'!F69,"")</f>
        <v/>
      </c>
      <c r="H55" t="str">
        <f>IF(SUM('B2.2'!$X69:$AE69)=8,'B2.2'!G69,"")</f>
        <v/>
      </c>
      <c r="I55" t="str">
        <f>IF(SUM('B2.2'!$X69:$AE69)=8,'B2.2'!H69,"")</f>
        <v/>
      </c>
      <c r="J55" t="str">
        <f>IF(SUM('B2.2'!$X69:$AE69)=8,'B2.2'!I69,"")</f>
        <v/>
      </c>
      <c r="K55" t="str">
        <f>IF(SUM('B2.2'!$X69:$AE69)=8,'B2.2'!J69,"")</f>
        <v/>
      </c>
    </row>
    <row r="56" spans="1:11" x14ac:dyDescent="0.25">
      <c r="A56" t="str">
        <f>IF(SUM('B2.2'!X70:AE70)=8,'Angaben KH-Standort'!$D$27,"")</f>
        <v/>
      </c>
      <c r="B56" t="str">
        <f>IF(SUM('B2.2'!X70:AE70)=8,'Angaben KH-Standort'!$D$26,"")</f>
        <v/>
      </c>
      <c r="C56" t="str">
        <f>IF(SUM('B2.2'!X70:AE70)=8,'Angaben KH-Standort'!$D$13,"")</f>
        <v/>
      </c>
      <c r="D56" t="str">
        <f>IF(SUM('B2.2'!$X70:$AE70)=8,'B2.2'!C70,"")</f>
        <v/>
      </c>
      <c r="E56" t="str">
        <f>IF(SUM('B2.2'!$X70:$AE70)=8,'B2.2'!D70,"")</f>
        <v/>
      </c>
      <c r="F56" t="str">
        <f>IF(SUM('B2.2'!$X70:$AE70)=8,'B2.2'!E70,"")</f>
        <v/>
      </c>
      <c r="G56" t="str">
        <f>IF(SUM('B2.2'!$X70:$AE70)=8,'B2.2'!F70,"")</f>
        <v/>
      </c>
      <c r="H56" t="str">
        <f>IF(SUM('B2.2'!$X70:$AE70)=8,'B2.2'!G70,"")</f>
        <v/>
      </c>
      <c r="I56" t="str">
        <f>IF(SUM('B2.2'!$X70:$AE70)=8,'B2.2'!H70,"")</f>
        <v/>
      </c>
      <c r="J56" t="str">
        <f>IF(SUM('B2.2'!$X70:$AE70)=8,'B2.2'!I70,"")</f>
        <v/>
      </c>
      <c r="K56" t="str">
        <f>IF(SUM('B2.2'!$X70:$AE70)=8,'B2.2'!J70,"")</f>
        <v/>
      </c>
    </row>
    <row r="57" spans="1:11" x14ac:dyDescent="0.25">
      <c r="A57" t="str">
        <f>IF(SUM('B2.2'!X71:AE71)=8,'Angaben KH-Standort'!$D$27,"")</f>
        <v/>
      </c>
      <c r="B57" t="str">
        <f>IF(SUM('B2.2'!X71:AE71)=8,'Angaben KH-Standort'!$D$26,"")</f>
        <v/>
      </c>
      <c r="C57" t="str">
        <f>IF(SUM('B2.2'!X71:AE71)=8,'Angaben KH-Standort'!$D$13,"")</f>
        <v/>
      </c>
      <c r="D57" t="str">
        <f>IF(SUM('B2.2'!$X71:$AE71)=8,'B2.2'!C71,"")</f>
        <v/>
      </c>
      <c r="E57" t="str">
        <f>IF(SUM('B2.2'!$X71:$AE71)=8,'B2.2'!D71,"")</f>
        <v/>
      </c>
      <c r="F57" t="str">
        <f>IF(SUM('B2.2'!$X71:$AE71)=8,'B2.2'!E71,"")</f>
        <v/>
      </c>
      <c r="G57" t="str">
        <f>IF(SUM('B2.2'!$X71:$AE71)=8,'B2.2'!F71,"")</f>
        <v/>
      </c>
      <c r="H57" t="str">
        <f>IF(SUM('B2.2'!$X71:$AE71)=8,'B2.2'!G71,"")</f>
        <v/>
      </c>
      <c r="I57" t="str">
        <f>IF(SUM('B2.2'!$X71:$AE71)=8,'B2.2'!H71,"")</f>
        <v/>
      </c>
      <c r="J57" t="str">
        <f>IF(SUM('B2.2'!$X71:$AE71)=8,'B2.2'!I71,"")</f>
        <v/>
      </c>
      <c r="K57" t="str">
        <f>IF(SUM('B2.2'!$X71:$AE71)=8,'B2.2'!J71,"")</f>
        <v/>
      </c>
    </row>
    <row r="58" spans="1:11" x14ac:dyDescent="0.25">
      <c r="A58" t="str">
        <f>IF(SUM('B2.2'!X72:AE72)=8,'Angaben KH-Standort'!$D$27,"")</f>
        <v/>
      </c>
      <c r="B58" t="str">
        <f>IF(SUM('B2.2'!X72:AE72)=8,'Angaben KH-Standort'!$D$26,"")</f>
        <v/>
      </c>
      <c r="C58" t="str">
        <f>IF(SUM('B2.2'!X72:AE72)=8,'Angaben KH-Standort'!$D$13,"")</f>
        <v/>
      </c>
      <c r="D58" t="str">
        <f>IF(SUM('B2.2'!$X72:$AE72)=8,'B2.2'!C72,"")</f>
        <v/>
      </c>
      <c r="E58" t="str">
        <f>IF(SUM('B2.2'!$X72:$AE72)=8,'B2.2'!D72,"")</f>
        <v/>
      </c>
      <c r="F58" t="str">
        <f>IF(SUM('B2.2'!$X72:$AE72)=8,'B2.2'!E72,"")</f>
        <v/>
      </c>
      <c r="G58" t="str">
        <f>IF(SUM('B2.2'!$X72:$AE72)=8,'B2.2'!F72,"")</f>
        <v/>
      </c>
      <c r="H58" t="str">
        <f>IF(SUM('B2.2'!$X72:$AE72)=8,'B2.2'!G72,"")</f>
        <v/>
      </c>
      <c r="I58" t="str">
        <f>IF(SUM('B2.2'!$X72:$AE72)=8,'B2.2'!H72,"")</f>
        <v/>
      </c>
      <c r="J58" t="str">
        <f>IF(SUM('B2.2'!$X72:$AE72)=8,'B2.2'!I72,"")</f>
        <v/>
      </c>
      <c r="K58" t="str">
        <f>IF(SUM('B2.2'!$X72:$AE72)=8,'B2.2'!J72,"")</f>
        <v/>
      </c>
    </row>
    <row r="59" spans="1:11" x14ac:dyDescent="0.25">
      <c r="A59" t="str">
        <f>IF(SUM('B2.2'!X73:AE73)=8,'Angaben KH-Standort'!$D$27,"")</f>
        <v/>
      </c>
      <c r="B59" t="str">
        <f>IF(SUM('B2.2'!X73:AE73)=8,'Angaben KH-Standort'!$D$26,"")</f>
        <v/>
      </c>
      <c r="C59" t="str">
        <f>IF(SUM('B2.2'!X73:AE73)=8,'Angaben KH-Standort'!$D$13,"")</f>
        <v/>
      </c>
      <c r="D59" t="str">
        <f>IF(SUM('B2.2'!$X73:$AE73)=8,'B2.2'!C73,"")</f>
        <v/>
      </c>
      <c r="E59" t="str">
        <f>IF(SUM('B2.2'!$X73:$AE73)=8,'B2.2'!D73,"")</f>
        <v/>
      </c>
      <c r="F59" t="str">
        <f>IF(SUM('B2.2'!$X73:$AE73)=8,'B2.2'!E73,"")</f>
        <v/>
      </c>
      <c r="G59" t="str">
        <f>IF(SUM('B2.2'!$X73:$AE73)=8,'B2.2'!F73,"")</f>
        <v/>
      </c>
      <c r="H59" t="str">
        <f>IF(SUM('B2.2'!$X73:$AE73)=8,'B2.2'!G73,"")</f>
        <v/>
      </c>
      <c r="I59" t="str">
        <f>IF(SUM('B2.2'!$X73:$AE73)=8,'B2.2'!H73,"")</f>
        <v/>
      </c>
      <c r="J59" t="str">
        <f>IF(SUM('B2.2'!$X73:$AE73)=8,'B2.2'!I73,"")</f>
        <v/>
      </c>
      <c r="K59" t="str">
        <f>IF(SUM('B2.2'!$X73:$AE73)=8,'B2.2'!J73,"")</f>
        <v/>
      </c>
    </row>
    <row r="60" spans="1:11" x14ac:dyDescent="0.25">
      <c r="A60" t="str">
        <f>IF(SUM('B2.2'!X74:AE74)=8,'Angaben KH-Standort'!$D$27,"")</f>
        <v/>
      </c>
      <c r="B60" t="str">
        <f>IF(SUM('B2.2'!X74:AE74)=8,'Angaben KH-Standort'!$D$26,"")</f>
        <v/>
      </c>
      <c r="C60" t="str">
        <f>IF(SUM('B2.2'!X74:AE74)=8,'Angaben KH-Standort'!$D$13,"")</f>
        <v/>
      </c>
      <c r="D60" t="str">
        <f>IF(SUM('B2.2'!$X74:$AE74)=8,'B2.2'!C74,"")</f>
        <v/>
      </c>
      <c r="E60" t="str">
        <f>IF(SUM('B2.2'!$X74:$AE74)=8,'B2.2'!D74,"")</f>
        <v/>
      </c>
      <c r="F60" t="str">
        <f>IF(SUM('B2.2'!$X74:$AE74)=8,'B2.2'!E74,"")</f>
        <v/>
      </c>
      <c r="G60" t="str">
        <f>IF(SUM('B2.2'!$X74:$AE74)=8,'B2.2'!F74,"")</f>
        <v/>
      </c>
      <c r="H60" t="str">
        <f>IF(SUM('B2.2'!$X74:$AE74)=8,'B2.2'!G74,"")</f>
        <v/>
      </c>
      <c r="I60" t="str">
        <f>IF(SUM('B2.2'!$X74:$AE74)=8,'B2.2'!H74,"")</f>
        <v/>
      </c>
      <c r="J60" t="str">
        <f>IF(SUM('B2.2'!$X74:$AE74)=8,'B2.2'!I74,"")</f>
        <v/>
      </c>
      <c r="K60" t="str">
        <f>IF(SUM('B2.2'!$X74:$AE74)=8,'B2.2'!J74,"")</f>
        <v/>
      </c>
    </row>
    <row r="61" spans="1:11" x14ac:dyDescent="0.25">
      <c r="A61" t="str">
        <f>IF(SUM('B2.2'!X75:AE75)=8,'Angaben KH-Standort'!$D$27,"")</f>
        <v/>
      </c>
      <c r="B61" t="str">
        <f>IF(SUM('B2.2'!X75:AE75)=8,'Angaben KH-Standort'!$D$26,"")</f>
        <v/>
      </c>
      <c r="C61" t="str">
        <f>IF(SUM('B2.2'!X75:AE75)=8,'Angaben KH-Standort'!$D$13,"")</f>
        <v/>
      </c>
      <c r="D61" t="str">
        <f>IF(SUM('B2.2'!$X75:$AE75)=8,'B2.2'!C75,"")</f>
        <v/>
      </c>
      <c r="E61" t="str">
        <f>IF(SUM('B2.2'!$X75:$AE75)=8,'B2.2'!D75,"")</f>
        <v/>
      </c>
      <c r="F61" t="str">
        <f>IF(SUM('B2.2'!$X75:$AE75)=8,'B2.2'!E75,"")</f>
        <v/>
      </c>
      <c r="G61" t="str">
        <f>IF(SUM('B2.2'!$X75:$AE75)=8,'B2.2'!F75,"")</f>
        <v/>
      </c>
      <c r="H61" t="str">
        <f>IF(SUM('B2.2'!$X75:$AE75)=8,'B2.2'!G75,"")</f>
        <v/>
      </c>
      <c r="I61" t="str">
        <f>IF(SUM('B2.2'!$X75:$AE75)=8,'B2.2'!H75,"")</f>
        <v/>
      </c>
      <c r="J61" t="str">
        <f>IF(SUM('B2.2'!$X75:$AE75)=8,'B2.2'!I75,"")</f>
        <v/>
      </c>
      <c r="K61" t="str">
        <f>IF(SUM('B2.2'!$X75:$AE75)=8,'B2.2'!J75,"")</f>
        <v/>
      </c>
    </row>
    <row r="62" spans="1:11" x14ac:dyDescent="0.25">
      <c r="A62" t="str">
        <f>IF(SUM('B2.2'!X76:AE76)=8,'Angaben KH-Standort'!$D$27,"")</f>
        <v/>
      </c>
      <c r="B62" t="str">
        <f>IF(SUM('B2.2'!X76:AE76)=8,'Angaben KH-Standort'!$D$26,"")</f>
        <v/>
      </c>
      <c r="C62" t="str">
        <f>IF(SUM('B2.2'!X76:AE76)=8,'Angaben KH-Standort'!$D$13,"")</f>
        <v/>
      </c>
      <c r="D62" t="str">
        <f>IF(SUM('B2.2'!$X76:$AE76)=8,'B2.2'!C76,"")</f>
        <v/>
      </c>
      <c r="E62" t="str">
        <f>IF(SUM('B2.2'!$X76:$AE76)=8,'B2.2'!D76,"")</f>
        <v/>
      </c>
      <c r="F62" t="str">
        <f>IF(SUM('B2.2'!$X76:$AE76)=8,'B2.2'!E76,"")</f>
        <v/>
      </c>
      <c r="G62" t="str">
        <f>IF(SUM('B2.2'!$X76:$AE76)=8,'B2.2'!F76,"")</f>
        <v/>
      </c>
      <c r="H62" t="str">
        <f>IF(SUM('B2.2'!$X76:$AE76)=8,'B2.2'!G76,"")</f>
        <v/>
      </c>
      <c r="I62" t="str">
        <f>IF(SUM('B2.2'!$X76:$AE76)=8,'B2.2'!H76,"")</f>
        <v/>
      </c>
      <c r="J62" t="str">
        <f>IF(SUM('B2.2'!$X76:$AE76)=8,'B2.2'!I76,"")</f>
        <v/>
      </c>
      <c r="K62" t="str">
        <f>IF(SUM('B2.2'!$X76:$AE76)=8,'B2.2'!J76,"")</f>
        <v/>
      </c>
    </row>
    <row r="63" spans="1:11" x14ac:dyDescent="0.25">
      <c r="A63" t="str">
        <f>IF(SUM('B2.2'!X77:AE77)=8,'Angaben KH-Standort'!$D$27,"")</f>
        <v/>
      </c>
      <c r="B63" t="str">
        <f>IF(SUM('B2.2'!X77:AE77)=8,'Angaben KH-Standort'!$D$26,"")</f>
        <v/>
      </c>
      <c r="C63" t="str">
        <f>IF(SUM('B2.2'!X77:AE77)=8,'Angaben KH-Standort'!$D$13,"")</f>
        <v/>
      </c>
      <c r="D63" t="str">
        <f>IF(SUM('B2.2'!$X77:$AE77)=8,'B2.2'!C77,"")</f>
        <v/>
      </c>
      <c r="E63" t="str">
        <f>IF(SUM('B2.2'!$X77:$AE77)=8,'B2.2'!D77,"")</f>
        <v/>
      </c>
      <c r="F63" t="str">
        <f>IF(SUM('B2.2'!$X77:$AE77)=8,'B2.2'!E77,"")</f>
        <v/>
      </c>
      <c r="G63" t="str">
        <f>IF(SUM('B2.2'!$X77:$AE77)=8,'B2.2'!F77,"")</f>
        <v/>
      </c>
      <c r="H63" t="str">
        <f>IF(SUM('B2.2'!$X77:$AE77)=8,'B2.2'!G77,"")</f>
        <v/>
      </c>
      <c r="I63" t="str">
        <f>IF(SUM('B2.2'!$X77:$AE77)=8,'B2.2'!H77,"")</f>
        <v/>
      </c>
      <c r="J63" t="str">
        <f>IF(SUM('B2.2'!$X77:$AE77)=8,'B2.2'!I77,"")</f>
        <v/>
      </c>
      <c r="K63" t="str">
        <f>IF(SUM('B2.2'!$X77:$AE77)=8,'B2.2'!J77,"")</f>
        <v/>
      </c>
    </row>
    <row r="64" spans="1:11" x14ac:dyDescent="0.25">
      <c r="A64" t="str">
        <f>IF(SUM('B2.2'!X78:AE78)=8,'Angaben KH-Standort'!$D$27,"")</f>
        <v/>
      </c>
      <c r="B64" t="str">
        <f>IF(SUM('B2.2'!X78:AE78)=8,'Angaben KH-Standort'!$D$26,"")</f>
        <v/>
      </c>
      <c r="C64" t="str">
        <f>IF(SUM('B2.2'!X78:AE78)=8,'Angaben KH-Standort'!$D$13,"")</f>
        <v/>
      </c>
      <c r="D64" t="str">
        <f>IF(SUM('B2.2'!$X78:$AE78)=8,'B2.2'!C78,"")</f>
        <v/>
      </c>
      <c r="E64" t="str">
        <f>IF(SUM('B2.2'!$X78:$AE78)=8,'B2.2'!D78,"")</f>
        <v/>
      </c>
      <c r="F64" t="str">
        <f>IF(SUM('B2.2'!$X78:$AE78)=8,'B2.2'!E78,"")</f>
        <v/>
      </c>
      <c r="G64" t="str">
        <f>IF(SUM('B2.2'!$X78:$AE78)=8,'B2.2'!F78,"")</f>
        <v/>
      </c>
      <c r="H64" t="str">
        <f>IF(SUM('B2.2'!$X78:$AE78)=8,'B2.2'!G78,"")</f>
        <v/>
      </c>
      <c r="I64" t="str">
        <f>IF(SUM('B2.2'!$X78:$AE78)=8,'B2.2'!H78,"")</f>
        <v/>
      </c>
      <c r="J64" t="str">
        <f>IF(SUM('B2.2'!$X78:$AE78)=8,'B2.2'!I78,"")</f>
        <v/>
      </c>
      <c r="K64" t="str">
        <f>IF(SUM('B2.2'!$X78:$AE78)=8,'B2.2'!J78,"")</f>
        <v/>
      </c>
    </row>
    <row r="65" spans="1:11" x14ac:dyDescent="0.25">
      <c r="A65" t="str">
        <f>IF(SUM('B2.2'!X79:AE79)=8,'Angaben KH-Standort'!$D$27,"")</f>
        <v/>
      </c>
      <c r="B65" t="str">
        <f>IF(SUM('B2.2'!X79:AE79)=8,'Angaben KH-Standort'!$D$26,"")</f>
        <v/>
      </c>
      <c r="C65" t="str">
        <f>IF(SUM('B2.2'!X79:AE79)=8,'Angaben KH-Standort'!$D$13,"")</f>
        <v/>
      </c>
      <c r="D65" t="str">
        <f>IF(SUM('B2.2'!$X79:$AE79)=8,'B2.2'!C79,"")</f>
        <v/>
      </c>
      <c r="E65" t="str">
        <f>IF(SUM('B2.2'!$X79:$AE79)=8,'B2.2'!D79,"")</f>
        <v/>
      </c>
      <c r="F65" t="str">
        <f>IF(SUM('B2.2'!$X79:$AE79)=8,'B2.2'!E79,"")</f>
        <v/>
      </c>
      <c r="G65" t="str">
        <f>IF(SUM('B2.2'!$X79:$AE79)=8,'B2.2'!F79,"")</f>
        <v/>
      </c>
      <c r="H65" t="str">
        <f>IF(SUM('B2.2'!$X79:$AE79)=8,'B2.2'!G79,"")</f>
        <v/>
      </c>
      <c r="I65" t="str">
        <f>IF(SUM('B2.2'!$X79:$AE79)=8,'B2.2'!H79,"")</f>
        <v/>
      </c>
      <c r="J65" t="str">
        <f>IF(SUM('B2.2'!$X79:$AE79)=8,'B2.2'!I79,"")</f>
        <v/>
      </c>
      <c r="K65" t="str">
        <f>IF(SUM('B2.2'!$X79:$AE79)=8,'B2.2'!J79,"")</f>
        <v/>
      </c>
    </row>
    <row r="66" spans="1:11" x14ac:dyDescent="0.25">
      <c r="A66" t="str">
        <f>IF(SUM('B2.2'!X80:AE80)=8,'Angaben KH-Standort'!$D$27,"")</f>
        <v/>
      </c>
      <c r="B66" t="str">
        <f>IF(SUM('B2.2'!X80:AE80)=8,'Angaben KH-Standort'!$D$26,"")</f>
        <v/>
      </c>
      <c r="C66" t="str">
        <f>IF(SUM('B2.2'!X80:AE80)=8,'Angaben KH-Standort'!$D$13,"")</f>
        <v/>
      </c>
      <c r="D66" t="str">
        <f>IF(SUM('B2.2'!$X80:$AE80)=8,'B2.2'!C80,"")</f>
        <v/>
      </c>
      <c r="E66" t="str">
        <f>IF(SUM('B2.2'!$X80:$AE80)=8,'B2.2'!D80,"")</f>
        <v/>
      </c>
      <c r="F66" t="str">
        <f>IF(SUM('B2.2'!$X80:$AE80)=8,'B2.2'!E80,"")</f>
        <v/>
      </c>
      <c r="G66" t="str">
        <f>IF(SUM('B2.2'!$X80:$AE80)=8,'B2.2'!F80,"")</f>
        <v/>
      </c>
      <c r="H66" t="str">
        <f>IF(SUM('B2.2'!$X80:$AE80)=8,'B2.2'!G80,"")</f>
        <v/>
      </c>
      <c r="I66" t="str">
        <f>IF(SUM('B2.2'!$X80:$AE80)=8,'B2.2'!H80,"")</f>
        <v/>
      </c>
      <c r="J66" t="str">
        <f>IF(SUM('B2.2'!$X80:$AE80)=8,'B2.2'!I80,"")</f>
        <v/>
      </c>
      <c r="K66" t="str">
        <f>IF(SUM('B2.2'!$X80:$AE80)=8,'B2.2'!J80,"")</f>
        <v/>
      </c>
    </row>
    <row r="67" spans="1:11" x14ac:dyDescent="0.25">
      <c r="A67" t="str">
        <f>IF(SUM('B2.2'!X81:AE81)=8,'Angaben KH-Standort'!$D$27,"")</f>
        <v/>
      </c>
      <c r="B67" t="str">
        <f>IF(SUM('B2.2'!X81:AE81)=8,'Angaben KH-Standort'!$D$26,"")</f>
        <v/>
      </c>
      <c r="C67" t="str">
        <f>IF(SUM('B2.2'!X81:AE81)=8,'Angaben KH-Standort'!$D$13,"")</f>
        <v/>
      </c>
      <c r="D67" t="str">
        <f>IF(SUM('B2.2'!$X81:$AE81)=8,'B2.2'!C81,"")</f>
        <v/>
      </c>
      <c r="E67" t="str">
        <f>IF(SUM('B2.2'!$X81:$AE81)=8,'B2.2'!D81,"")</f>
        <v/>
      </c>
      <c r="F67" t="str">
        <f>IF(SUM('B2.2'!$X81:$AE81)=8,'B2.2'!E81,"")</f>
        <v/>
      </c>
      <c r="G67" t="str">
        <f>IF(SUM('B2.2'!$X81:$AE81)=8,'B2.2'!F81,"")</f>
        <v/>
      </c>
      <c r="H67" t="str">
        <f>IF(SUM('B2.2'!$X81:$AE81)=8,'B2.2'!G81,"")</f>
        <v/>
      </c>
      <c r="I67" t="str">
        <f>IF(SUM('B2.2'!$X81:$AE81)=8,'B2.2'!H81,"")</f>
        <v/>
      </c>
      <c r="J67" t="str">
        <f>IF(SUM('B2.2'!$X81:$AE81)=8,'B2.2'!I81,"")</f>
        <v/>
      </c>
      <c r="K67" t="str">
        <f>IF(SUM('B2.2'!$X81:$AE81)=8,'B2.2'!J81,"")</f>
        <v/>
      </c>
    </row>
    <row r="68" spans="1:11" x14ac:dyDescent="0.25">
      <c r="A68" t="str">
        <f>IF(SUM('B2.2'!X82:AE82)=8,'Angaben KH-Standort'!$D$27,"")</f>
        <v/>
      </c>
      <c r="B68" t="str">
        <f>IF(SUM('B2.2'!X82:AE82)=8,'Angaben KH-Standort'!$D$26,"")</f>
        <v/>
      </c>
      <c r="C68" t="str">
        <f>IF(SUM('B2.2'!X82:AE82)=8,'Angaben KH-Standort'!$D$13,"")</f>
        <v/>
      </c>
      <c r="D68" t="str">
        <f>IF(SUM('B2.2'!$X82:$AE82)=8,'B2.2'!C82,"")</f>
        <v/>
      </c>
      <c r="E68" t="str">
        <f>IF(SUM('B2.2'!$X82:$AE82)=8,'B2.2'!D82,"")</f>
        <v/>
      </c>
      <c r="F68" t="str">
        <f>IF(SUM('B2.2'!$X82:$AE82)=8,'B2.2'!E82,"")</f>
        <v/>
      </c>
      <c r="G68" t="str">
        <f>IF(SUM('B2.2'!$X82:$AE82)=8,'B2.2'!F82,"")</f>
        <v/>
      </c>
      <c r="H68" t="str">
        <f>IF(SUM('B2.2'!$X82:$AE82)=8,'B2.2'!G82,"")</f>
        <v/>
      </c>
      <c r="I68" t="str">
        <f>IF(SUM('B2.2'!$X82:$AE82)=8,'B2.2'!H82,"")</f>
        <v/>
      </c>
      <c r="J68" t="str">
        <f>IF(SUM('B2.2'!$X82:$AE82)=8,'B2.2'!I82,"")</f>
        <v/>
      </c>
      <c r="K68" t="str">
        <f>IF(SUM('B2.2'!$X82:$AE82)=8,'B2.2'!J82,"")</f>
        <v/>
      </c>
    </row>
    <row r="69" spans="1:11" x14ac:dyDescent="0.25">
      <c r="A69" t="str">
        <f>IF(SUM('B2.2'!X83:AE83)=8,'Angaben KH-Standort'!$D$27,"")</f>
        <v/>
      </c>
      <c r="B69" t="str">
        <f>IF(SUM('B2.2'!X83:AE83)=8,'Angaben KH-Standort'!$D$26,"")</f>
        <v/>
      </c>
      <c r="C69" t="str">
        <f>IF(SUM('B2.2'!X83:AE83)=8,'Angaben KH-Standort'!$D$13,"")</f>
        <v/>
      </c>
      <c r="D69" t="str">
        <f>IF(SUM('B2.2'!$X83:$AE83)=8,'B2.2'!C83,"")</f>
        <v/>
      </c>
      <c r="E69" t="str">
        <f>IF(SUM('B2.2'!$X83:$AE83)=8,'B2.2'!D83,"")</f>
        <v/>
      </c>
      <c r="F69" t="str">
        <f>IF(SUM('B2.2'!$X83:$AE83)=8,'B2.2'!E83,"")</f>
        <v/>
      </c>
      <c r="G69" t="str">
        <f>IF(SUM('B2.2'!$X83:$AE83)=8,'B2.2'!F83,"")</f>
        <v/>
      </c>
      <c r="H69" t="str">
        <f>IF(SUM('B2.2'!$X83:$AE83)=8,'B2.2'!G83,"")</f>
        <v/>
      </c>
      <c r="I69" t="str">
        <f>IF(SUM('B2.2'!$X83:$AE83)=8,'B2.2'!H83,"")</f>
        <v/>
      </c>
      <c r="J69" t="str">
        <f>IF(SUM('B2.2'!$X83:$AE83)=8,'B2.2'!I83,"")</f>
        <v/>
      </c>
      <c r="K69" t="str">
        <f>IF(SUM('B2.2'!$X83:$AE83)=8,'B2.2'!J83,"")</f>
        <v/>
      </c>
    </row>
    <row r="70" spans="1:11" x14ac:dyDescent="0.25">
      <c r="A70" t="str">
        <f>IF(SUM('B2.2'!X84:AE84)=8,'Angaben KH-Standort'!$D$27,"")</f>
        <v/>
      </c>
      <c r="B70" t="str">
        <f>IF(SUM('B2.2'!X84:AE84)=8,'Angaben KH-Standort'!$D$26,"")</f>
        <v/>
      </c>
      <c r="C70" t="str">
        <f>IF(SUM('B2.2'!X84:AE84)=8,'Angaben KH-Standort'!$D$13,"")</f>
        <v/>
      </c>
      <c r="D70" t="str">
        <f>IF(SUM('B2.2'!$X84:$AE84)=8,'B2.2'!C84,"")</f>
        <v/>
      </c>
      <c r="E70" t="str">
        <f>IF(SUM('B2.2'!$X84:$AE84)=8,'B2.2'!D84,"")</f>
        <v/>
      </c>
      <c r="F70" t="str">
        <f>IF(SUM('B2.2'!$X84:$AE84)=8,'B2.2'!E84,"")</f>
        <v/>
      </c>
      <c r="G70" t="str">
        <f>IF(SUM('B2.2'!$X84:$AE84)=8,'B2.2'!F84,"")</f>
        <v/>
      </c>
      <c r="H70" t="str">
        <f>IF(SUM('B2.2'!$X84:$AE84)=8,'B2.2'!G84,"")</f>
        <v/>
      </c>
      <c r="I70" t="str">
        <f>IF(SUM('B2.2'!$X84:$AE84)=8,'B2.2'!H84,"")</f>
        <v/>
      </c>
      <c r="J70" t="str">
        <f>IF(SUM('B2.2'!$X84:$AE84)=8,'B2.2'!I84,"")</f>
        <v/>
      </c>
      <c r="K70" t="str">
        <f>IF(SUM('B2.2'!$X84:$AE84)=8,'B2.2'!J84,"")</f>
        <v/>
      </c>
    </row>
    <row r="71" spans="1:11" x14ac:dyDescent="0.25">
      <c r="A71" t="str">
        <f>IF(SUM('B2.2'!X85:AE85)=8,'Angaben KH-Standort'!$D$27,"")</f>
        <v/>
      </c>
      <c r="B71" t="str">
        <f>IF(SUM('B2.2'!X85:AE85)=8,'Angaben KH-Standort'!$D$26,"")</f>
        <v/>
      </c>
      <c r="C71" t="str">
        <f>IF(SUM('B2.2'!X85:AE85)=8,'Angaben KH-Standort'!$D$13,"")</f>
        <v/>
      </c>
      <c r="D71" t="str">
        <f>IF(SUM('B2.2'!$X85:$AE85)=8,'B2.2'!C85,"")</f>
        <v/>
      </c>
      <c r="E71" t="str">
        <f>IF(SUM('B2.2'!$X85:$AE85)=8,'B2.2'!D85,"")</f>
        <v/>
      </c>
      <c r="F71" t="str">
        <f>IF(SUM('B2.2'!$X85:$AE85)=8,'B2.2'!E85,"")</f>
        <v/>
      </c>
      <c r="G71" t="str">
        <f>IF(SUM('B2.2'!$X85:$AE85)=8,'B2.2'!F85,"")</f>
        <v/>
      </c>
      <c r="H71" t="str">
        <f>IF(SUM('B2.2'!$X85:$AE85)=8,'B2.2'!G85,"")</f>
        <v/>
      </c>
      <c r="I71" t="str">
        <f>IF(SUM('B2.2'!$X85:$AE85)=8,'B2.2'!H85,"")</f>
        <v/>
      </c>
      <c r="J71" t="str">
        <f>IF(SUM('B2.2'!$X85:$AE85)=8,'B2.2'!I85,"")</f>
        <v/>
      </c>
      <c r="K71" t="str">
        <f>IF(SUM('B2.2'!$X85:$AE85)=8,'B2.2'!J85,"")</f>
        <v/>
      </c>
    </row>
    <row r="72" spans="1:11" x14ac:dyDescent="0.25">
      <c r="A72" t="str">
        <f>IF(SUM('B2.2'!X86:AE86)=8,'Angaben KH-Standort'!$D$27,"")</f>
        <v/>
      </c>
      <c r="B72" t="str">
        <f>IF(SUM('B2.2'!X86:AE86)=8,'Angaben KH-Standort'!$D$26,"")</f>
        <v/>
      </c>
      <c r="C72" t="str">
        <f>IF(SUM('B2.2'!X86:AE86)=8,'Angaben KH-Standort'!$D$13,"")</f>
        <v/>
      </c>
      <c r="D72" t="str">
        <f>IF(SUM('B2.2'!$X86:$AE86)=8,'B2.2'!C86,"")</f>
        <v/>
      </c>
      <c r="E72" t="str">
        <f>IF(SUM('B2.2'!$X86:$AE86)=8,'B2.2'!D86,"")</f>
        <v/>
      </c>
      <c r="F72" t="str">
        <f>IF(SUM('B2.2'!$X86:$AE86)=8,'B2.2'!E86,"")</f>
        <v/>
      </c>
      <c r="G72" t="str">
        <f>IF(SUM('B2.2'!$X86:$AE86)=8,'B2.2'!F86,"")</f>
        <v/>
      </c>
      <c r="H72" t="str">
        <f>IF(SUM('B2.2'!$X86:$AE86)=8,'B2.2'!G86,"")</f>
        <v/>
      </c>
      <c r="I72" t="str">
        <f>IF(SUM('B2.2'!$X86:$AE86)=8,'B2.2'!H86,"")</f>
        <v/>
      </c>
      <c r="J72" t="str">
        <f>IF(SUM('B2.2'!$X86:$AE86)=8,'B2.2'!I86,"")</f>
        <v/>
      </c>
      <c r="K72" t="str">
        <f>IF(SUM('B2.2'!$X86:$AE86)=8,'B2.2'!J86,"")</f>
        <v/>
      </c>
    </row>
    <row r="73" spans="1:11" x14ac:dyDescent="0.25">
      <c r="A73" t="str">
        <f>IF(SUM('B2.2'!X87:AE87)=8,'Angaben KH-Standort'!$D$27,"")</f>
        <v/>
      </c>
      <c r="B73" t="str">
        <f>IF(SUM('B2.2'!X87:AE87)=8,'Angaben KH-Standort'!$D$26,"")</f>
        <v/>
      </c>
      <c r="C73" t="str">
        <f>IF(SUM('B2.2'!X87:AE87)=8,'Angaben KH-Standort'!$D$13,"")</f>
        <v/>
      </c>
      <c r="D73" t="str">
        <f>IF(SUM('B2.2'!$X87:$AE87)=8,'B2.2'!C87,"")</f>
        <v/>
      </c>
      <c r="E73" t="str">
        <f>IF(SUM('B2.2'!$X87:$AE87)=8,'B2.2'!D87,"")</f>
        <v/>
      </c>
      <c r="F73" t="str">
        <f>IF(SUM('B2.2'!$X87:$AE87)=8,'B2.2'!E87,"")</f>
        <v/>
      </c>
      <c r="G73" t="str">
        <f>IF(SUM('B2.2'!$X87:$AE87)=8,'B2.2'!F87,"")</f>
        <v/>
      </c>
      <c r="H73" t="str">
        <f>IF(SUM('B2.2'!$X87:$AE87)=8,'B2.2'!G87,"")</f>
        <v/>
      </c>
      <c r="I73" t="str">
        <f>IF(SUM('B2.2'!$X87:$AE87)=8,'B2.2'!H87,"")</f>
        <v/>
      </c>
      <c r="J73" t="str">
        <f>IF(SUM('B2.2'!$X87:$AE87)=8,'B2.2'!I87,"")</f>
        <v/>
      </c>
      <c r="K73" t="str">
        <f>IF(SUM('B2.2'!$X87:$AE87)=8,'B2.2'!J87,"")</f>
        <v/>
      </c>
    </row>
    <row r="74" spans="1:11" x14ac:dyDescent="0.25">
      <c r="A74" t="str">
        <f>IF(SUM('B2.2'!X88:AE88)=8,'Angaben KH-Standort'!$D$27,"")</f>
        <v/>
      </c>
      <c r="B74" t="str">
        <f>IF(SUM('B2.2'!X88:AE88)=8,'Angaben KH-Standort'!$D$26,"")</f>
        <v/>
      </c>
      <c r="C74" t="str">
        <f>IF(SUM('B2.2'!X88:AE88)=8,'Angaben KH-Standort'!$D$13,"")</f>
        <v/>
      </c>
      <c r="D74" t="str">
        <f>IF(SUM('B2.2'!$X88:$AE88)=8,'B2.2'!C88,"")</f>
        <v/>
      </c>
      <c r="E74" t="str">
        <f>IF(SUM('B2.2'!$X88:$AE88)=8,'B2.2'!D88,"")</f>
        <v/>
      </c>
      <c r="F74" t="str">
        <f>IF(SUM('B2.2'!$X88:$AE88)=8,'B2.2'!E88,"")</f>
        <v/>
      </c>
      <c r="G74" t="str">
        <f>IF(SUM('B2.2'!$X88:$AE88)=8,'B2.2'!F88,"")</f>
        <v/>
      </c>
      <c r="H74" t="str">
        <f>IF(SUM('B2.2'!$X88:$AE88)=8,'B2.2'!G88,"")</f>
        <v/>
      </c>
      <c r="I74" t="str">
        <f>IF(SUM('B2.2'!$X88:$AE88)=8,'B2.2'!H88,"")</f>
        <v/>
      </c>
      <c r="J74" t="str">
        <f>IF(SUM('B2.2'!$X88:$AE88)=8,'B2.2'!I88,"")</f>
        <v/>
      </c>
      <c r="K74" t="str">
        <f>IF(SUM('B2.2'!$X88:$AE88)=8,'B2.2'!J88,"")</f>
        <v/>
      </c>
    </row>
    <row r="75" spans="1:11" x14ac:dyDescent="0.25">
      <c r="A75" t="str">
        <f>IF(SUM('B2.2'!X89:AE89)=8,'Angaben KH-Standort'!$D$27,"")</f>
        <v/>
      </c>
      <c r="B75" t="str">
        <f>IF(SUM('B2.2'!X89:AE89)=8,'Angaben KH-Standort'!$D$26,"")</f>
        <v/>
      </c>
      <c r="C75" t="str">
        <f>IF(SUM('B2.2'!X89:AE89)=8,'Angaben KH-Standort'!$D$13,"")</f>
        <v/>
      </c>
      <c r="D75" t="str">
        <f>IF(SUM('B2.2'!$X89:$AE89)=8,'B2.2'!C89,"")</f>
        <v/>
      </c>
      <c r="E75" t="str">
        <f>IF(SUM('B2.2'!$X89:$AE89)=8,'B2.2'!D89,"")</f>
        <v/>
      </c>
      <c r="F75" t="str">
        <f>IF(SUM('B2.2'!$X89:$AE89)=8,'B2.2'!E89,"")</f>
        <v/>
      </c>
      <c r="G75" t="str">
        <f>IF(SUM('B2.2'!$X89:$AE89)=8,'B2.2'!F89,"")</f>
        <v/>
      </c>
      <c r="H75" t="str">
        <f>IF(SUM('B2.2'!$X89:$AE89)=8,'B2.2'!G89,"")</f>
        <v/>
      </c>
      <c r="I75" t="str">
        <f>IF(SUM('B2.2'!$X89:$AE89)=8,'B2.2'!H89,"")</f>
        <v/>
      </c>
      <c r="J75" t="str">
        <f>IF(SUM('B2.2'!$X89:$AE89)=8,'B2.2'!I89,"")</f>
        <v/>
      </c>
      <c r="K75" t="str">
        <f>IF(SUM('B2.2'!$X89:$AE89)=8,'B2.2'!J89,"")</f>
        <v/>
      </c>
    </row>
    <row r="76" spans="1:11" x14ac:dyDescent="0.25">
      <c r="A76" t="str">
        <f>IF(SUM('B2.2'!X90:AE90)=8,'Angaben KH-Standort'!$D$27,"")</f>
        <v/>
      </c>
      <c r="B76" t="str">
        <f>IF(SUM('B2.2'!X90:AE90)=8,'Angaben KH-Standort'!$D$26,"")</f>
        <v/>
      </c>
      <c r="C76" t="str">
        <f>IF(SUM('B2.2'!X90:AE90)=8,'Angaben KH-Standort'!$D$13,"")</f>
        <v/>
      </c>
      <c r="D76" t="str">
        <f>IF(SUM('B2.2'!$X90:$AE90)=8,'B2.2'!C90,"")</f>
        <v/>
      </c>
      <c r="E76" t="str">
        <f>IF(SUM('B2.2'!$X90:$AE90)=8,'B2.2'!D90,"")</f>
        <v/>
      </c>
      <c r="F76" t="str">
        <f>IF(SUM('B2.2'!$X90:$AE90)=8,'B2.2'!E90,"")</f>
        <v/>
      </c>
      <c r="G76" t="str">
        <f>IF(SUM('B2.2'!$X90:$AE90)=8,'B2.2'!F90,"")</f>
        <v/>
      </c>
      <c r="H76" t="str">
        <f>IF(SUM('B2.2'!$X90:$AE90)=8,'B2.2'!G90,"")</f>
        <v/>
      </c>
      <c r="I76" t="str">
        <f>IF(SUM('B2.2'!$X90:$AE90)=8,'B2.2'!H90,"")</f>
        <v/>
      </c>
      <c r="J76" t="str">
        <f>IF(SUM('B2.2'!$X90:$AE90)=8,'B2.2'!I90,"")</f>
        <v/>
      </c>
      <c r="K76" t="str">
        <f>IF(SUM('B2.2'!$X90:$AE90)=8,'B2.2'!J90,"")</f>
        <v/>
      </c>
    </row>
    <row r="77" spans="1:11" x14ac:dyDescent="0.25">
      <c r="A77" t="str">
        <f>IF(SUM('B2.2'!X91:AE91)=8,'Angaben KH-Standort'!$D$27,"")</f>
        <v/>
      </c>
      <c r="B77" t="str">
        <f>IF(SUM('B2.2'!X91:AE91)=8,'Angaben KH-Standort'!$D$26,"")</f>
        <v/>
      </c>
      <c r="C77" t="str">
        <f>IF(SUM('B2.2'!X91:AE91)=8,'Angaben KH-Standort'!$D$13,"")</f>
        <v/>
      </c>
      <c r="D77" t="str">
        <f>IF(SUM('B2.2'!$X91:$AE91)=8,'B2.2'!C91,"")</f>
        <v/>
      </c>
      <c r="E77" t="str">
        <f>IF(SUM('B2.2'!$X91:$AE91)=8,'B2.2'!D91,"")</f>
        <v/>
      </c>
      <c r="F77" t="str">
        <f>IF(SUM('B2.2'!$X91:$AE91)=8,'B2.2'!E91,"")</f>
        <v/>
      </c>
      <c r="G77" t="str">
        <f>IF(SUM('B2.2'!$X91:$AE91)=8,'B2.2'!F91,"")</f>
        <v/>
      </c>
      <c r="H77" t="str">
        <f>IF(SUM('B2.2'!$X91:$AE91)=8,'B2.2'!G91,"")</f>
        <v/>
      </c>
      <c r="I77" t="str">
        <f>IF(SUM('B2.2'!$X91:$AE91)=8,'B2.2'!H91,"")</f>
        <v/>
      </c>
      <c r="J77" t="str">
        <f>IF(SUM('B2.2'!$X91:$AE91)=8,'B2.2'!I91,"")</f>
        <v/>
      </c>
      <c r="K77" t="str">
        <f>IF(SUM('B2.2'!$X91:$AE91)=8,'B2.2'!J91,"")</f>
        <v/>
      </c>
    </row>
    <row r="78" spans="1:11" x14ac:dyDescent="0.25">
      <c r="A78" t="str">
        <f>IF(SUM('B2.2'!X92:AE92)=8,'Angaben KH-Standort'!$D$27,"")</f>
        <v/>
      </c>
      <c r="B78" t="str">
        <f>IF(SUM('B2.2'!X92:AE92)=8,'Angaben KH-Standort'!$D$26,"")</f>
        <v/>
      </c>
      <c r="C78" t="str">
        <f>IF(SUM('B2.2'!X92:AE92)=8,'Angaben KH-Standort'!$D$13,"")</f>
        <v/>
      </c>
      <c r="D78" t="str">
        <f>IF(SUM('B2.2'!$X92:$AE92)=8,'B2.2'!C92,"")</f>
        <v/>
      </c>
      <c r="E78" t="str">
        <f>IF(SUM('B2.2'!$X92:$AE92)=8,'B2.2'!D92,"")</f>
        <v/>
      </c>
      <c r="F78" t="str">
        <f>IF(SUM('B2.2'!$X92:$AE92)=8,'B2.2'!E92,"")</f>
        <v/>
      </c>
      <c r="G78" t="str">
        <f>IF(SUM('B2.2'!$X92:$AE92)=8,'B2.2'!F92,"")</f>
        <v/>
      </c>
      <c r="H78" t="str">
        <f>IF(SUM('B2.2'!$X92:$AE92)=8,'B2.2'!G92,"")</f>
        <v/>
      </c>
      <c r="I78" t="str">
        <f>IF(SUM('B2.2'!$X92:$AE92)=8,'B2.2'!H92,"")</f>
        <v/>
      </c>
      <c r="J78" t="str">
        <f>IF(SUM('B2.2'!$X92:$AE92)=8,'B2.2'!I92,"")</f>
        <v/>
      </c>
      <c r="K78" t="str">
        <f>IF(SUM('B2.2'!$X92:$AE92)=8,'B2.2'!J92,"")</f>
        <v/>
      </c>
    </row>
    <row r="79" spans="1:11" x14ac:dyDescent="0.25">
      <c r="A79" t="str">
        <f>IF(SUM('B2.2'!X93:AE93)=8,'Angaben KH-Standort'!$D$27,"")</f>
        <v/>
      </c>
      <c r="B79" t="str">
        <f>IF(SUM('B2.2'!X93:AE93)=8,'Angaben KH-Standort'!$D$26,"")</f>
        <v/>
      </c>
      <c r="C79" t="str">
        <f>IF(SUM('B2.2'!X93:AE93)=8,'Angaben KH-Standort'!$D$13,"")</f>
        <v/>
      </c>
      <c r="D79" t="str">
        <f>IF(SUM('B2.2'!$X93:$AE93)=8,'B2.2'!C93,"")</f>
        <v/>
      </c>
      <c r="E79" t="str">
        <f>IF(SUM('B2.2'!$X93:$AE93)=8,'B2.2'!D93,"")</f>
        <v/>
      </c>
      <c r="F79" t="str">
        <f>IF(SUM('B2.2'!$X93:$AE93)=8,'B2.2'!E93,"")</f>
        <v/>
      </c>
      <c r="G79" t="str">
        <f>IF(SUM('B2.2'!$X93:$AE93)=8,'B2.2'!F93,"")</f>
        <v/>
      </c>
      <c r="H79" t="str">
        <f>IF(SUM('B2.2'!$X93:$AE93)=8,'B2.2'!G93,"")</f>
        <v/>
      </c>
      <c r="I79" t="str">
        <f>IF(SUM('B2.2'!$X93:$AE93)=8,'B2.2'!H93,"")</f>
        <v/>
      </c>
      <c r="J79" t="str">
        <f>IF(SUM('B2.2'!$X93:$AE93)=8,'B2.2'!I93,"")</f>
        <v/>
      </c>
      <c r="K79" t="str">
        <f>IF(SUM('B2.2'!$X93:$AE93)=8,'B2.2'!J93,"")</f>
        <v/>
      </c>
    </row>
    <row r="80" spans="1:11" x14ac:dyDescent="0.25">
      <c r="A80" t="str">
        <f>IF(SUM('B2.2'!X94:AE94)=8,'Angaben KH-Standort'!$D$27,"")</f>
        <v/>
      </c>
      <c r="B80" t="str">
        <f>IF(SUM('B2.2'!X94:AE94)=8,'Angaben KH-Standort'!$D$26,"")</f>
        <v/>
      </c>
      <c r="C80" t="str">
        <f>IF(SUM('B2.2'!X94:AE94)=8,'Angaben KH-Standort'!$D$13,"")</f>
        <v/>
      </c>
      <c r="D80" t="str">
        <f>IF(SUM('B2.2'!$X94:$AE94)=8,'B2.2'!C94,"")</f>
        <v/>
      </c>
      <c r="E80" t="str">
        <f>IF(SUM('B2.2'!$X94:$AE94)=8,'B2.2'!D94,"")</f>
        <v/>
      </c>
      <c r="F80" t="str">
        <f>IF(SUM('B2.2'!$X94:$AE94)=8,'B2.2'!E94,"")</f>
        <v/>
      </c>
      <c r="G80" t="str">
        <f>IF(SUM('B2.2'!$X94:$AE94)=8,'B2.2'!F94,"")</f>
        <v/>
      </c>
      <c r="H80" t="str">
        <f>IF(SUM('B2.2'!$X94:$AE94)=8,'B2.2'!G94,"")</f>
        <v/>
      </c>
      <c r="I80" t="str">
        <f>IF(SUM('B2.2'!$X94:$AE94)=8,'B2.2'!H94,"")</f>
        <v/>
      </c>
      <c r="J80" t="str">
        <f>IF(SUM('B2.2'!$X94:$AE94)=8,'B2.2'!I94,"")</f>
        <v/>
      </c>
      <c r="K80" t="str">
        <f>IF(SUM('B2.2'!$X94:$AE94)=8,'B2.2'!J94,"")</f>
        <v/>
      </c>
    </row>
    <row r="81" spans="1:11" x14ac:dyDescent="0.25">
      <c r="A81" t="str">
        <f>IF(SUM('B2.2'!X95:AE95)=8,'Angaben KH-Standort'!$D$27,"")</f>
        <v/>
      </c>
      <c r="B81" t="str">
        <f>IF(SUM('B2.2'!X95:AE95)=8,'Angaben KH-Standort'!$D$26,"")</f>
        <v/>
      </c>
      <c r="C81" t="str">
        <f>IF(SUM('B2.2'!X95:AE95)=8,'Angaben KH-Standort'!$D$13,"")</f>
        <v/>
      </c>
      <c r="D81" t="str">
        <f>IF(SUM('B2.2'!$X95:$AE95)=8,'B2.2'!C95,"")</f>
        <v/>
      </c>
      <c r="E81" t="str">
        <f>IF(SUM('B2.2'!$X95:$AE95)=8,'B2.2'!D95,"")</f>
        <v/>
      </c>
      <c r="F81" t="str">
        <f>IF(SUM('B2.2'!$X95:$AE95)=8,'B2.2'!E95,"")</f>
        <v/>
      </c>
      <c r="G81" t="str">
        <f>IF(SUM('B2.2'!$X95:$AE95)=8,'B2.2'!F95,"")</f>
        <v/>
      </c>
      <c r="H81" t="str">
        <f>IF(SUM('B2.2'!$X95:$AE95)=8,'B2.2'!G95,"")</f>
        <v/>
      </c>
      <c r="I81" t="str">
        <f>IF(SUM('B2.2'!$X95:$AE95)=8,'B2.2'!H95,"")</f>
        <v/>
      </c>
      <c r="J81" t="str">
        <f>IF(SUM('B2.2'!$X95:$AE95)=8,'B2.2'!I95,"")</f>
        <v/>
      </c>
      <c r="K81" t="str">
        <f>IF(SUM('B2.2'!$X95:$AE95)=8,'B2.2'!J95,"")</f>
        <v/>
      </c>
    </row>
    <row r="82" spans="1:11" x14ac:dyDescent="0.25">
      <c r="A82" t="str">
        <f>IF(SUM('B2.2'!X96:AE96)=8,'Angaben KH-Standort'!$D$27,"")</f>
        <v/>
      </c>
      <c r="B82" t="str">
        <f>IF(SUM('B2.2'!X96:AE96)=8,'Angaben KH-Standort'!$D$26,"")</f>
        <v/>
      </c>
      <c r="C82" t="str">
        <f>IF(SUM('B2.2'!X96:AE96)=8,'Angaben KH-Standort'!$D$13,"")</f>
        <v/>
      </c>
      <c r="D82" t="str">
        <f>IF(SUM('B2.2'!$X96:$AE96)=8,'B2.2'!C96,"")</f>
        <v/>
      </c>
      <c r="E82" t="str">
        <f>IF(SUM('B2.2'!$X96:$AE96)=8,'B2.2'!D96,"")</f>
        <v/>
      </c>
      <c r="F82" t="str">
        <f>IF(SUM('B2.2'!$X96:$AE96)=8,'B2.2'!E96,"")</f>
        <v/>
      </c>
      <c r="G82" t="str">
        <f>IF(SUM('B2.2'!$X96:$AE96)=8,'B2.2'!F96,"")</f>
        <v/>
      </c>
      <c r="H82" t="str">
        <f>IF(SUM('B2.2'!$X96:$AE96)=8,'B2.2'!G96,"")</f>
        <v/>
      </c>
      <c r="I82" t="str">
        <f>IF(SUM('B2.2'!$X96:$AE96)=8,'B2.2'!H96,"")</f>
        <v/>
      </c>
      <c r="J82" t="str">
        <f>IF(SUM('B2.2'!$X96:$AE96)=8,'B2.2'!I96,"")</f>
        <v/>
      </c>
      <c r="K82" t="str">
        <f>IF(SUM('B2.2'!$X96:$AE96)=8,'B2.2'!J96,"")</f>
        <v/>
      </c>
    </row>
    <row r="83" spans="1:11" x14ac:dyDescent="0.25">
      <c r="A83" t="str">
        <f>IF(SUM('B2.2'!X97:AE97)=8,'Angaben KH-Standort'!$D$27,"")</f>
        <v/>
      </c>
      <c r="B83" t="str">
        <f>IF(SUM('B2.2'!X97:AE97)=8,'Angaben KH-Standort'!$D$26,"")</f>
        <v/>
      </c>
      <c r="C83" t="str">
        <f>IF(SUM('B2.2'!X97:AE97)=8,'Angaben KH-Standort'!$D$13,"")</f>
        <v/>
      </c>
      <c r="D83" t="str">
        <f>IF(SUM('B2.2'!$X97:$AE97)=8,'B2.2'!C97,"")</f>
        <v/>
      </c>
      <c r="E83" t="str">
        <f>IF(SUM('B2.2'!$X97:$AE97)=8,'B2.2'!D97,"")</f>
        <v/>
      </c>
      <c r="F83" t="str">
        <f>IF(SUM('B2.2'!$X97:$AE97)=8,'B2.2'!E97,"")</f>
        <v/>
      </c>
      <c r="G83" t="str">
        <f>IF(SUM('B2.2'!$X97:$AE97)=8,'B2.2'!F97,"")</f>
        <v/>
      </c>
      <c r="H83" t="str">
        <f>IF(SUM('B2.2'!$X97:$AE97)=8,'B2.2'!G97,"")</f>
        <v/>
      </c>
      <c r="I83" t="str">
        <f>IF(SUM('B2.2'!$X97:$AE97)=8,'B2.2'!H97,"")</f>
        <v/>
      </c>
      <c r="J83" t="str">
        <f>IF(SUM('B2.2'!$X97:$AE97)=8,'B2.2'!I97,"")</f>
        <v/>
      </c>
      <c r="K83" t="str">
        <f>IF(SUM('B2.2'!$X97:$AE97)=8,'B2.2'!J97,"")</f>
        <v/>
      </c>
    </row>
    <row r="84" spans="1:11" x14ac:dyDescent="0.25">
      <c r="A84" t="str">
        <f>IF(SUM('B2.2'!X98:AE98)=8,'Angaben KH-Standort'!$D$27,"")</f>
        <v/>
      </c>
      <c r="B84" t="str">
        <f>IF(SUM('B2.2'!X98:AE98)=8,'Angaben KH-Standort'!$D$26,"")</f>
        <v/>
      </c>
      <c r="C84" t="str">
        <f>IF(SUM('B2.2'!X98:AE98)=8,'Angaben KH-Standort'!$D$13,"")</f>
        <v/>
      </c>
      <c r="D84" t="str">
        <f>IF(SUM('B2.2'!$X98:$AE98)=8,'B2.2'!C98,"")</f>
        <v/>
      </c>
      <c r="E84" t="str">
        <f>IF(SUM('B2.2'!$X98:$AE98)=8,'B2.2'!D98,"")</f>
        <v/>
      </c>
      <c r="F84" t="str">
        <f>IF(SUM('B2.2'!$X98:$AE98)=8,'B2.2'!E98,"")</f>
        <v/>
      </c>
      <c r="G84" t="str">
        <f>IF(SUM('B2.2'!$X98:$AE98)=8,'B2.2'!F98,"")</f>
        <v/>
      </c>
      <c r="H84" t="str">
        <f>IF(SUM('B2.2'!$X98:$AE98)=8,'B2.2'!G98,"")</f>
        <v/>
      </c>
      <c r="I84" t="str">
        <f>IF(SUM('B2.2'!$X98:$AE98)=8,'B2.2'!H98,"")</f>
        <v/>
      </c>
      <c r="J84" t="str">
        <f>IF(SUM('B2.2'!$X98:$AE98)=8,'B2.2'!I98,"")</f>
        <v/>
      </c>
      <c r="K84" t="str">
        <f>IF(SUM('B2.2'!$X98:$AE98)=8,'B2.2'!J98,"")</f>
        <v/>
      </c>
    </row>
    <row r="85" spans="1:11" x14ac:dyDescent="0.25">
      <c r="A85" t="str">
        <f>IF(SUM('B2.2'!X99:AE99)=8,'Angaben KH-Standort'!$D$27,"")</f>
        <v/>
      </c>
      <c r="B85" t="str">
        <f>IF(SUM('B2.2'!X99:AE99)=8,'Angaben KH-Standort'!$D$26,"")</f>
        <v/>
      </c>
      <c r="C85" t="str">
        <f>IF(SUM('B2.2'!X99:AE99)=8,'Angaben KH-Standort'!$D$13,"")</f>
        <v/>
      </c>
      <c r="D85" t="str">
        <f>IF(SUM('B2.2'!$X99:$AE99)=8,'B2.2'!C99,"")</f>
        <v/>
      </c>
      <c r="E85" t="str">
        <f>IF(SUM('B2.2'!$X99:$AE99)=8,'B2.2'!D99,"")</f>
        <v/>
      </c>
      <c r="F85" t="str">
        <f>IF(SUM('B2.2'!$X99:$AE99)=8,'B2.2'!E99,"")</f>
        <v/>
      </c>
      <c r="G85" t="str">
        <f>IF(SUM('B2.2'!$X99:$AE99)=8,'B2.2'!F99,"")</f>
        <v/>
      </c>
      <c r="H85" t="str">
        <f>IF(SUM('B2.2'!$X99:$AE99)=8,'B2.2'!G99,"")</f>
        <v/>
      </c>
      <c r="I85" t="str">
        <f>IF(SUM('B2.2'!$X99:$AE99)=8,'B2.2'!H99,"")</f>
        <v/>
      </c>
      <c r="J85" t="str">
        <f>IF(SUM('B2.2'!$X99:$AE99)=8,'B2.2'!I99,"")</f>
        <v/>
      </c>
      <c r="K85" t="str">
        <f>IF(SUM('B2.2'!$X99:$AE99)=8,'B2.2'!J99,"")</f>
        <v/>
      </c>
    </row>
    <row r="86" spans="1:11" x14ac:dyDescent="0.25">
      <c r="A86" t="str">
        <f>IF(SUM('B2.2'!X100:AE100)=8,'Angaben KH-Standort'!$D$27,"")</f>
        <v/>
      </c>
      <c r="B86" t="str">
        <f>IF(SUM('B2.2'!X100:AE100)=8,'Angaben KH-Standort'!$D$26,"")</f>
        <v/>
      </c>
      <c r="C86" t="str">
        <f>IF(SUM('B2.2'!X100:AE100)=8,'Angaben KH-Standort'!$D$13,"")</f>
        <v/>
      </c>
      <c r="D86" t="str">
        <f>IF(SUM('B2.2'!$X100:$AE100)=8,'B2.2'!C100,"")</f>
        <v/>
      </c>
      <c r="E86" t="str">
        <f>IF(SUM('B2.2'!$X100:$AE100)=8,'B2.2'!D100,"")</f>
        <v/>
      </c>
      <c r="F86" t="str">
        <f>IF(SUM('B2.2'!$X100:$AE100)=8,'B2.2'!E100,"")</f>
        <v/>
      </c>
      <c r="G86" t="str">
        <f>IF(SUM('B2.2'!$X100:$AE100)=8,'B2.2'!F100,"")</f>
        <v/>
      </c>
      <c r="H86" t="str">
        <f>IF(SUM('B2.2'!$X100:$AE100)=8,'B2.2'!G100,"")</f>
        <v/>
      </c>
      <c r="I86" t="str">
        <f>IF(SUM('B2.2'!$X100:$AE100)=8,'B2.2'!H100,"")</f>
        <v/>
      </c>
      <c r="J86" t="str">
        <f>IF(SUM('B2.2'!$X100:$AE100)=8,'B2.2'!I100,"")</f>
        <v/>
      </c>
      <c r="K86" t="str">
        <f>IF(SUM('B2.2'!$X100:$AE100)=8,'B2.2'!J100,"")</f>
        <v/>
      </c>
    </row>
    <row r="87" spans="1:11" x14ac:dyDescent="0.25">
      <c r="A87" t="str">
        <f>IF(SUM('B2.2'!X101:AE101)=8,'Angaben KH-Standort'!$D$27,"")</f>
        <v/>
      </c>
      <c r="B87" t="str">
        <f>IF(SUM('B2.2'!X101:AE101)=8,'Angaben KH-Standort'!$D$26,"")</f>
        <v/>
      </c>
      <c r="C87" t="str">
        <f>IF(SUM('B2.2'!X101:AE101)=8,'Angaben KH-Standort'!$D$13,"")</f>
        <v/>
      </c>
      <c r="D87" t="str">
        <f>IF(SUM('B2.2'!$X101:$AE101)=8,'B2.2'!C101,"")</f>
        <v/>
      </c>
      <c r="E87" t="str">
        <f>IF(SUM('B2.2'!$X101:$AE101)=8,'B2.2'!D101,"")</f>
        <v/>
      </c>
      <c r="F87" t="str">
        <f>IF(SUM('B2.2'!$X101:$AE101)=8,'B2.2'!E101,"")</f>
        <v/>
      </c>
      <c r="G87" t="str">
        <f>IF(SUM('B2.2'!$X101:$AE101)=8,'B2.2'!F101,"")</f>
        <v/>
      </c>
      <c r="H87" t="str">
        <f>IF(SUM('B2.2'!$X101:$AE101)=8,'B2.2'!G101,"")</f>
        <v/>
      </c>
      <c r="I87" t="str">
        <f>IF(SUM('B2.2'!$X101:$AE101)=8,'B2.2'!H101,"")</f>
        <v/>
      </c>
      <c r="J87" t="str">
        <f>IF(SUM('B2.2'!$X101:$AE101)=8,'B2.2'!I101,"")</f>
        <v/>
      </c>
      <c r="K87" t="str">
        <f>IF(SUM('B2.2'!$X101:$AE101)=8,'B2.2'!J101,"")</f>
        <v/>
      </c>
    </row>
    <row r="88" spans="1:11" x14ac:dyDescent="0.25">
      <c r="A88" t="str">
        <f>IF(SUM('B2.2'!X102:AE102)=8,'Angaben KH-Standort'!$D$27,"")</f>
        <v/>
      </c>
      <c r="B88" t="str">
        <f>IF(SUM('B2.2'!X102:AE102)=8,'Angaben KH-Standort'!$D$26,"")</f>
        <v/>
      </c>
      <c r="C88" t="str">
        <f>IF(SUM('B2.2'!X102:AE102)=8,'Angaben KH-Standort'!$D$13,"")</f>
        <v/>
      </c>
      <c r="D88" t="str">
        <f>IF(SUM('B2.2'!$X102:$AE102)=8,'B2.2'!C102,"")</f>
        <v/>
      </c>
      <c r="E88" t="str">
        <f>IF(SUM('B2.2'!$X102:$AE102)=8,'B2.2'!D102,"")</f>
        <v/>
      </c>
      <c r="F88" t="str">
        <f>IF(SUM('B2.2'!$X102:$AE102)=8,'B2.2'!E102,"")</f>
        <v/>
      </c>
      <c r="G88" t="str">
        <f>IF(SUM('B2.2'!$X102:$AE102)=8,'B2.2'!F102,"")</f>
        <v/>
      </c>
      <c r="H88" t="str">
        <f>IF(SUM('B2.2'!$X102:$AE102)=8,'B2.2'!G102,"")</f>
        <v/>
      </c>
      <c r="I88" t="str">
        <f>IF(SUM('B2.2'!$X102:$AE102)=8,'B2.2'!H102,"")</f>
        <v/>
      </c>
      <c r="J88" t="str">
        <f>IF(SUM('B2.2'!$X102:$AE102)=8,'B2.2'!I102,"")</f>
        <v/>
      </c>
      <c r="K88" t="str">
        <f>IF(SUM('B2.2'!$X102:$AE102)=8,'B2.2'!J102,"")</f>
        <v/>
      </c>
    </row>
    <row r="89" spans="1:11" x14ac:dyDescent="0.25">
      <c r="A89" t="str">
        <f>IF(SUM('B2.2'!X103:AE103)=8,'Angaben KH-Standort'!$D$27,"")</f>
        <v/>
      </c>
      <c r="B89" t="str">
        <f>IF(SUM('B2.2'!X103:AE103)=8,'Angaben KH-Standort'!$D$26,"")</f>
        <v/>
      </c>
      <c r="C89" t="str">
        <f>IF(SUM('B2.2'!X103:AE103)=8,'Angaben KH-Standort'!$D$13,"")</f>
        <v/>
      </c>
      <c r="D89" t="str">
        <f>IF(SUM('B2.2'!$X103:$AE103)=8,'B2.2'!C103,"")</f>
        <v/>
      </c>
      <c r="E89" t="str">
        <f>IF(SUM('B2.2'!$X103:$AE103)=8,'B2.2'!D103,"")</f>
        <v/>
      </c>
      <c r="F89" t="str">
        <f>IF(SUM('B2.2'!$X103:$AE103)=8,'B2.2'!E103,"")</f>
        <v/>
      </c>
      <c r="G89" t="str">
        <f>IF(SUM('B2.2'!$X103:$AE103)=8,'B2.2'!F103,"")</f>
        <v/>
      </c>
      <c r="H89" t="str">
        <f>IF(SUM('B2.2'!$X103:$AE103)=8,'B2.2'!G103,"")</f>
        <v/>
      </c>
      <c r="I89" t="str">
        <f>IF(SUM('B2.2'!$X103:$AE103)=8,'B2.2'!H103,"")</f>
        <v/>
      </c>
      <c r="J89" t="str">
        <f>IF(SUM('B2.2'!$X103:$AE103)=8,'B2.2'!I103,"")</f>
        <v/>
      </c>
      <c r="K89" t="str">
        <f>IF(SUM('B2.2'!$X103:$AE103)=8,'B2.2'!J103,"")</f>
        <v/>
      </c>
    </row>
    <row r="90" spans="1:11" x14ac:dyDescent="0.25">
      <c r="A90" t="str">
        <f>IF(SUM('B2.2'!X104:AE104)=8,'Angaben KH-Standort'!$D$27,"")</f>
        <v/>
      </c>
      <c r="B90" t="str">
        <f>IF(SUM('B2.2'!X104:AE104)=8,'Angaben KH-Standort'!$D$26,"")</f>
        <v/>
      </c>
      <c r="C90" t="str">
        <f>IF(SUM('B2.2'!X104:AE104)=8,'Angaben KH-Standort'!$D$13,"")</f>
        <v/>
      </c>
      <c r="D90" t="str">
        <f>IF(SUM('B2.2'!$X104:$AE104)=8,'B2.2'!C104,"")</f>
        <v/>
      </c>
      <c r="E90" t="str">
        <f>IF(SUM('B2.2'!$X104:$AE104)=8,'B2.2'!D104,"")</f>
        <v/>
      </c>
      <c r="F90" t="str">
        <f>IF(SUM('B2.2'!$X104:$AE104)=8,'B2.2'!E104,"")</f>
        <v/>
      </c>
      <c r="G90" t="str">
        <f>IF(SUM('B2.2'!$X104:$AE104)=8,'B2.2'!F104,"")</f>
        <v/>
      </c>
      <c r="H90" t="str">
        <f>IF(SUM('B2.2'!$X104:$AE104)=8,'B2.2'!G104,"")</f>
        <v/>
      </c>
      <c r="I90" t="str">
        <f>IF(SUM('B2.2'!$X104:$AE104)=8,'B2.2'!H104,"")</f>
        <v/>
      </c>
      <c r="J90" t="str">
        <f>IF(SUM('B2.2'!$X104:$AE104)=8,'B2.2'!I104,"")</f>
        <v/>
      </c>
      <c r="K90" t="str">
        <f>IF(SUM('B2.2'!$X104:$AE104)=8,'B2.2'!J104,"")</f>
        <v/>
      </c>
    </row>
    <row r="91" spans="1:11" x14ac:dyDescent="0.25">
      <c r="A91" t="str">
        <f>IF(SUM('B2.2'!X105:AE105)=8,'Angaben KH-Standort'!$D$27,"")</f>
        <v/>
      </c>
      <c r="B91" t="str">
        <f>IF(SUM('B2.2'!X105:AE105)=8,'Angaben KH-Standort'!$D$26,"")</f>
        <v/>
      </c>
      <c r="C91" t="str">
        <f>IF(SUM('B2.2'!X105:AE105)=8,'Angaben KH-Standort'!$D$13,"")</f>
        <v/>
      </c>
      <c r="D91" t="str">
        <f>IF(SUM('B2.2'!$X105:$AE105)=8,'B2.2'!C105,"")</f>
        <v/>
      </c>
      <c r="E91" t="str">
        <f>IF(SUM('B2.2'!$X105:$AE105)=8,'B2.2'!D105,"")</f>
        <v/>
      </c>
      <c r="F91" t="str">
        <f>IF(SUM('B2.2'!$X105:$AE105)=8,'B2.2'!E105,"")</f>
        <v/>
      </c>
      <c r="G91" t="str">
        <f>IF(SUM('B2.2'!$X105:$AE105)=8,'B2.2'!F105,"")</f>
        <v/>
      </c>
      <c r="H91" t="str">
        <f>IF(SUM('B2.2'!$X105:$AE105)=8,'B2.2'!G105,"")</f>
        <v/>
      </c>
      <c r="I91" t="str">
        <f>IF(SUM('B2.2'!$X105:$AE105)=8,'B2.2'!H105,"")</f>
        <v/>
      </c>
      <c r="J91" t="str">
        <f>IF(SUM('B2.2'!$X105:$AE105)=8,'B2.2'!I105,"")</f>
        <v/>
      </c>
      <c r="K91" t="str">
        <f>IF(SUM('B2.2'!$X105:$AE105)=8,'B2.2'!J105,"")</f>
        <v/>
      </c>
    </row>
    <row r="92" spans="1:11" x14ac:dyDescent="0.25">
      <c r="A92" t="str">
        <f>IF(SUM('B2.2'!X106:AE106)=8,'Angaben KH-Standort'!$D$27,"")</f>
        <v/>
      </c>
      <c r="B92" t="str">
        <f>IF(SUM('B2.2'!X106:AE106)=8,'Angaben KH-Standort'!$D$26,"")</f>
        <v/>
      </c>
      <c r="C92" t="str">
        <f>IF(SUM('B2.2'!X106:AE106)=8,'Angaben KH-Standort'!$D$13,"")</f>
        <v/>
      </c>
      <c r="D92" t="str">
        <f>IF(SUM('B2.2'!$X106:$AE106)=8,'B2.2'!C106,"")</f>
        <v/>
      </c>
      <c r="E92" t="str">
        <f>IF(SUM('B2.2'!$X106:$AE106)=8,'B2.2'!D106,"")</f>
        <v/>
      </c>
      <c r="F92" t="str">
        <f>IF(SUM('B2.2'!$X106:$AE106)=8,'B2.2'!E106,"")</f>
        <v/>
      </c>
      <c r="G92" t="str">
        <f>IF(SUM('B2.2'!$X106:$AE106)=8,'B2.2'!F106,"")</f>
        <v/>
      </c>
      <c r="H92" t="str">
        <f>IF(SUM('B2.2'!$X106:$AE106)=8,'B2.2'!G106,"")</f>
        <v/>
      </c>
      <c r="I92" t="str">
        <f>IF(SUM('B2.2'!$X106:$AE106)=8,'B2.2'!H106,"")</f>
        <v/>
      </c>
      <c r="J92" t="str">
        <f>IF(SUM('B2.2'!$X106:$AE106)=8,'B2.2'!I106,"")</f>
        <v/>
      </c>
      <c r="K92" t="str">
        <f>IF(SUM('B2.2'!$X106:$AE106)=8,'B2.2'!J106,"")</f>
        <v/>
      </c>
    </row>
    <row r="93" spans="1:11" x14ac:dyDescent="0.25">
      <c r="A93" t="str">
        <f>IF(SUM('B2.2'!X107:AE107)=8,'Angaben KH-Standort'!$D$27,"")</f>
        <v/>
      </c>
      <c r="B93" t="str">
        <f>IF(SUM('B2.2'!X107:AE107)=8,'Angaben KH-Standort'!$D$26,"")</f>
        <v/>
      </c>
      <c r="C93" t="str">
        <f>IF(SUM('B2.2'!X107:AE107)=8,'Angaben KH-Standort'!$D$13,"")</f>
        <v/>
      </c>
      <c r="D93" t="str">
        <f>IF(SUM('B2.2'!$X107:$AE107)=8,'B2.2'!C107,"")</f>
        <v/>
      </c>
      <c r="E93" t="str">
        <f>IF(SUM('B2.2'!$X107:$AE107)=8,'B2.2'!D107,"")</f>
        <v/>
      </c>
      <c r="F93" t="str">
        <f>IF(SUM('B2.2'!$X107:$AE107)=8,'B2.2'!E107,"")</f>
        <v/>
      </c>
      <c r="G93" t="str">
        <f>IF(SUM('B2.2'!$X107:$AE107)=8,'B2.2'!F107,"")</f>
        <v/>
      </c>
      <c r="H93" t="str">
        <f>IF(SUM('B2.2'!$X107:$AE107)=8,'B2.2'!G107,"")</f>
        <v/>
      </c>
      <c r="I93" t="str">
        <f>IF(SUM('B2.2'!$X107:$AE107)=8,'B2.2'!H107,"")</f>
        <v/>
      </c>
      <c r="J93" t="str">
        <f>IF(SUM('B2.2'!$X107:$AE107)=8,'B2.2'!I107,"")</f>
        <v/>
      </c>
      <c r="K93" t="str">
        <f>IF(SUM('B2.2'!$X107:$AE107)=8,'B2.2'!J107,"")</f>
        <v/>
      </c>
    </row>
    <row r="94" spans="1:11" x14ac:dyDescent="0.25">
      <c r="A94" t="str">
        <f>IF(SUM('B2.2'!X108:AE108)=8,'Angaben KH-Standort'!$D$27,"")</f>
        <v/>
      </c>
      <c r="B94" t="str">
        <f>IF(SUM('B2.2'!X108:AE108)=8,'Angaben KH-Standort'!$D$26,"")</f>
        <v/>
      </c>
      <c r="C94" t="str">
        <f>IF(SUM('B2.2'!X108:AE108)=8,'Angaben KH-Standort'!$D$13,"")</f>
        <v/>
      </c>
      <c r="D94" t="str">
        <f>IF(SUM('B2.2'!$X108:$AE108)=8,'B2.2'!C108,"")</f>
        <v/>
      </c>
      <c r="E94" t="str">
        <f>IF(SUM('B2.2'!$X108:$AE108)=8,'B2.2'!D108,"")</f>
        <v/>
      </c>
      <c r="F94" t="str">
        <f>IF(SUM('B2.2'!$X108:$AE108)=8,'B2.2'!E108,"")</f>
        <v/>
      </c>
      <c r="G94" t="str">
        <f>IF(SUM('B2.2'!$X108:$AE108)=8,'B2.2'!F108,"")</f>
        <v/>
      </c>
      <c r="H94" t="str">
        <f>IF(SUM('B2.2'!$X108:$AE108)=8,'B2.2'!G108,"")</f>
        <v/>
      </c>
      <c r="I94" t="str">
        <f>IF(SUM('B2.2'!$X108:$AE108)=8,'B2.2'!H108,"")</f>
        <v/>
      </c>
      <c r="J94" t="str">
        <f>IF(SUM('B2.2'!$X108:$AE108)=8,'B2.2'!I108,"")</f>
        <v/>
      </c>
      <c r="K94" t="str">
        <f>IF(SUM('B2.2'!$X108:$AE108)=8,'B2.2'!J108,"")</f>
        <v/>
      </c>
    </row>
    <row r="95" spans="1:11" x14ac:dyDescent="0.25">
      <c r="A95" t="str">
        <f>IF(SUM('B2.2'!X109:AE109)=8,'Angaben KH-Standort'!$D$27,"")</f>
        <v/>
      </c>
      <c r="B95" t="str">
        <f>IF(SUM('B2.2'!X109:AE109)=8,'Angaben KH-Standort'!$D$26,"")</f>
        <v/>
      </c>
      <c r="C95" t="str">
        <f>IF(SUM('B2.2'!X109:AE109)=8,'Angaben KH-Standort'!$D$13,"")</f>
        <v/>
      </c>
      <c r="D95" t="str">
        <f>IF(SUM('B2.2'!$X109:$AE109)=8,'B2.2'!C109,"")</f>
        <v/>
      </c>
      <c r="E95" t="str">
        <f>IF(SUM('B2.2'!$X109:$AE109)=8,'B2.2'!D109,"")</f>
        <v/>
      </c>
      <c r="F95" t="str">
        <f>IF(SUM('B2.2'!$X109:$AE109)=8,'B2.2'!E109,"")</f>
        <v/>
      </c>
      <c r="G95" t="str">
        <f>IF(SUM('B2.2'!$X109:$AE109)=8,'B2.2'!F109,"")</f>
        <v/>
      </c>
      <c r="H95" t="str">
        <f>IF(SUM('B2.2'!$X109:$AE109)=8,'B2.2'!G109,"")</f>
        <v/>
      </c>
      <c r="I95" t="str">
        <f>IF(SUM('B2.2'!$X109:$AE109)=8,'B2.2'!H109,"")</f>
        <v/>
      </c>
      <c r="J95" t="str">
        <f>IF(SUM('B2.2'!$X109:$AE109)=8,'B2.2'!I109,"")</f>
        <v/>
      </c>
      <c r="K95" t="str">
        <f>IF(SUM('B2.2'!$X109:$AE109)=8,'B2.2'!J109,"")</f>
        <v/>
      </c>
    </row>
    <row r="96" spans="1:11" x14ac:dyDescent="0.25">
      <c r="A96" t="str">
        <f>IF(SUM('B2.2'!X110:AE110)=8,'Angaben KH-Standort'!$D$27,"")</f>
        <v/>
      </c>
      <c r="B96" t="str">
        <f>IF(SUM('B2.2'!X110:AE110)=8,'Angaben KH-Standort'!$D$26,"")</f>
        <v/>
      </c>
      <c r="C96" t="str">
        <f>IF(SUM('B2.2'!X110:AE110)=8,'Angaben KH-Standort'!$D$13,"")</f>
        <v/>
      </c>
      <c r="D96" t="str">
        <f>IF(SUM('B2.2'!$X110:$AE110)=8,'B2.2'!C110,"")</f>
        <v/>
      </c>
      <c r="E96" t="str">
        <f>IF(SUM('B2.2'!$X110:$AE110)=8,'B2.2'!D110,"")</f>
        <v/>
      </c>
      <c r="F96" t="str">
        <f>IF(SUM('B2.2'!$X110:$AE110)=8,'B2.2'!E110,"")</f>
        <v/>
      </c>
      <c r="G96" t="str">
        <f>IF(SUM('B2.2'!$X110:$AE110)=8,'B2.2'!F110,"")</f>
        <v/>
      </c>
      <c r="H96" t="str">
        <f>IF(SUM('B2.2'!$X110:$AE110)=8,'B2.2'!G110,"")</f>
        <v/>
      </c>
      <c r="I96" t="str">
        <f>IF(SUM('B2.2'!$X110:$AE110)=8,'B2.2'!H110,"")</f>
        <v/>
      </c>
      <c r="J96" t="str">
        <f>IF(SUM('B2.2'!$X110:$AE110)=8,'B2.2'!I110,"")</f>
        <v/>
      </c>
      <c r="K96" t="str">
        <f>IF(SUM('B2.2'!$X110:$AE110)=8,'B2.2'!J110,"")</f>
        <v/>
      </c>
    </row>
    <row r="97" spans="1:11" x14ac:dyDescent="0.25">
      <c r="A97" t="str">
        <f>IF(SUM('B2.2'!X111:AE111)=8,'Angaben KH-Standort'!$D$27,"")</f>
        <v/>
      </c>
      <c r="B97" t="str">
        <f>IF(SUM('B2.2'!X111:AE111)=8,'Angaben KH-Standort'!$D$26,"")</f>
        <v/>
      </c>
      <c r="C97" t="str">
        <f>IF(SUM('B2.2'!X111:AE111)=8,'Angaben KH-Standort'!$D$13,"")</f>
        <v/>
      </c>
      <c r="D97" t="str">
        <f>IF(SUM('B2.2'!$X111:$AE111)=8,'B2.2'!C111,"")</f>
        <v/>
      </c>
      <c r="E97" t="str">
        <f>IF(SUM('B2.2'!$X111:$AE111)=8,'B2.2'!D111,"")</f>
        <v/>
      </c>
      <c r="F97" t="str">
        <f>IF(SUM('B2.2'!$X111:$AE111)=8,'B2.2'!E111,"")</f>
        <v/>
      </c>
      <c r="G97" t="str">
        <f>IF(SUM('B2.2'!$X111:$AE111)=8,'B2.2'!F111,"")</f>
        <v/>
      </c>
      <c r="H97" t="str">
        <f>IF(SUM('B2.2'!$X111:$AE111)=8,'B2.2'!G111,"")</f>
        <v/>
      </c>
      <c r="I97" t="str">
        <f>IF(SUM('B2.2'!$X111:$AE111)=8,'B2.2'!H111,"")</f>
        <v/>
      </c>
      <c r="J97" t="str">
        <f>IF(SUM('B2.2'!$X111:$AE111)=8,'B2.2'!I111,"")</f>
        <v/>
      </c>
      <c r="K97" t="str">
        <f>IF(SUM('B2.2'!$X111:$AE111)=8,'B2.2'!J111,"")</f>
        <v/>
      </c>
    </row>
    <row r="98" spans="1:11" x14ac:dyDescent="0.25">
      <c r="A98" t="str">
        <f>IF(SUM('B2.2'!X112:AE112)=8,'Angaben KH-Standort'!$D$27,"")</f>
        <v/>
      </c>
      <c r="B98" t="str">
        <f>IF(SUM('B2.2'!X112:AE112)=8,'Angaben KH-Standort'!$D$26,"")</f>
        <v/>
      </c>
      <c r="C98" t="str">
        <f>IF(SUM('B2.2'!X112:AE112)=8,'Angaben KH-Standort'!$D$13,"")</f>
        <v/>
      </c>
      <c r="D98" t="str">
        <f>IF(SUM('B2.2'!$X112:$AE112)=8,'B2.2'!C112,"")</f>
        <v/>
      </c>
      <c r="E98" t="str">
        <f>IF(SUM('B2.2'!$X112:$AE112)=8,'B2.2'!D112,"")</f>
        <v/>
      </c>
      <c r="F98" t="str">
        <f>IF(SUM('B2.2'!$X112:$AE112)=8,'B2.2'!E112,"")</f>
        <v/>
      </c>
      <c r="G98" t="str">
        <f>IF(SUM('B2.2'!$X112:$AE112)=8,'B2.2'!F112,"")</f>
        <v/>
      </c>
      <c r="H98" t="str">
        <f>IF(SUM('B2.2'!$X112:$AE112)=8,'B2.2'!G112,"")</f>
        <v/>
      </c>
      <c r="I98" t="str">
        <f>IF(SUM('B2.2'!$X112:$AE112)=8,'B2.2'!H112,"")</f>
        <v/>
      </c>
      <c r="J98" t="str">
        <f>IF(SUM('B2.2'!$X112:$AE112)=8,'B2.2'!I112,"")</f>
        <v/>
      </c>
      <c r="K98" t="str">
        <f>IF(SUM('B2.2'!$X112:$AE112)=8,'B2.2'!J112,"")</f>
        <v/>
      </c>
    </row>
    <row r="99" spans="1:11" x14ac:dyDescent="0.25">
      <c r="A99" t="str">
        <f>IF(SUM('B2.2'!X113:AE113)=8,'Angaben KH-Standort'!$D$27,"")</f>
        <v/>
      </c>
      <c r="B99" t="str">
        <f>IF(SUM('B2.2'!X113:AE113)=8,'Angaben KH-Standort'!$D$26,"")</f>
        <v/>
      </c>
      <c r="C99" t="str">
        <f>IF(SUM('B2.2'!X113:AE113)=8,'Angaben KH-Standort'!$D$13,"")</f>
        <v/>
      </c>
      <c r="D99" t="str">
        <f>IF(SUM('B2.2'!$X113:$AE113)=8,'B2.2'!C113,"")</f>
        <v/>
      </c>
      <c r="E99" t="str">
        <f>IF(SUM('B2.2'!$X113:$AE113)=8,'B2.2'!D113,"")</f>
        <v/>
      </c>
      <c r="F99" t="str">
        <f>IF(SUM('B2.2'!$X113:$AE113)=8,'B2.2'!E113,"")</f>
        <v/>
      </c>
      <c r="G99" t="str">
        <f>IF(SUM('B2.2'!$X113:$AE113)=8,'B2.2'!F113,"")</f>
        <v/>
      </c>
      <c r="H99" t="str">
        <f>IF(SUM('B2.2'!$X113:$AE113)=8,'B2.2'!G113,"")</f>
        <v/>
      </c>
      <c r="I99" t="str">
        <f>IF(SUM('B2.2'!$X113:$AE113)=8,'B2.2'!H113,"")</f>
        <v/>
      </c>
      <c r="J99" t="str">
        <f>IF(SUM('B2.2'!$X113:$AE113)=8,'B2.2'!I113,"")</f>
        <v/>
      </c>
      <c r="K99" t="str">
        <f>IF(SUM('B2.2'!$X113:$AE113)=8,'B2.2'!J113,"")</f>
        <v/>
      </c>
    </row>
    <row r="100" spans="1:11" x14ac:dyDescent="0.25">
      <c r="A100" t="str">
        <f>IF(SUM('B2.2'!X114:AE114)=8,'Angaben KH-Standort'!$D$27,"")</f>
        <v/>
      </c>
      <c r="B100" t="str">
        <f>IF(SUM('B2.2'!X114:AE114)=8,'Angaben KH-Standort'!$D$26,"")</f>
        <v/>
      </c>
      <c r="C100" t="str">
        <f>IF(SUM('B2.2'!X114:AE114)=8,'Angaben KH-Standort'!$D$13,"")</f>
        <v/>
      </c>
      <c r="D100" t="str">
        <f>IF(SUM('B2.2'!$X114:$AE114)=8,'B2.2'!C114,"")</f>
        <v/>
      </c>
      <c r="E100" t="str">
        <f>IF(SUM('B2.2'!$X114:$AE114)=8,'B2.2'!D114,"")</f>
        <v/>
      </c>
      <c r="F100" t="str">
        <f>IF(SUM('B2.2'!$X114:$AE114)=8,'B2.2'!E114,"")</f>
        <v/>
      </c>
      <c r="G100" t="str">
        <f>IF(SUM('B2.2'!$X114:$AE114)=8,'B2.2'!F114,"")</f>
        <v/>
      </c>
      <c r="H100" t="str">
        <f>IF(SUM('B2.2'!$X114:$AE114)=8,'B2.2'!G114,"")</f>
        <v/>
      </c>
      <c r="I100" t="str">
        <f>IF(SUM('B2.2'!$X114:$AE114)=8,'B2.2'!H114,"")</f>
        <v/>
      </c>
      <c r="J100" t="str">
        <f>IF(SUM('B2.2'!$X114:$AE114)=8,'B2.2'!I114,"")</f>
        <v/>
      </c>
      <c r="K100" t="str">
        <f>IF(SUM('B2.2'!$X114:$AE114)=8,'B2.2'!J114,"")</f>
        <v/>
      </c>
    </row>
    <row r="101" spans="1:11" x14ac:dyDescent="0.25">
      <c r="A101" t="str">
        <f>IF(SUM('B2.2'!X115:AE115)=8,'Angaben KH-Standort'!$D$27,"")</f>
        <v/>
      </c>
      <c r="B101" t="str">
        <f>IF(SUM('B2.2'!X115:AE115)=8,'Angaben KH-Standort'!$D$26,"")</f>
        <v/>
      </c>
      <c r="C101" t="str">
        <f>IF(SUM('B2.2'!X115:AE115)=8,'Angaben KH-Standort'!$D$13,"")</f>
        <v/>
      </c>
      <c r="D101" t="str">
        <f>IF(SUM('B2.2'!$X115:$AE115)=8,'B2.2'!C115,"")</f>
        <v/>
      </c>
      <c r="E101" t="str">
        <f>IF(SUM('B2.2'!$X115:$AE115)=8,'B2.2'!D115,"")</f>
        <v/>
      </c>
      <c r="F101" t="str">
        <f>IF(SUM('B2.2'!$X115:$AE115)=8,'B2.2'!E115,"")</f>
        <v/>
      </c>
      <c r="G101" t="str">
        <f>IF(SUM('B2.2'!$X115:$AE115)=8,'B2.2'!F115,"")</f>
        <v/>
      </c>
      <c r="H101" t="str">
        <f>IF(SUM('B2.2'!$X115:$AE115)=8,'B2.2'!G115,"")</f>
        <v/>
      </c>
      <c r="I101" t="str">
        <f>IF(SUM('B2.2'!$X115:$AE115)=8,'B2.2'!H115,"")</f>
        <v/>
      </c>
      <c r="J101" t="str">
        <f>IF(SUM('B2.2'!$X115:$AE115)=8,'B2.2'!I115,"")</f>
        <v/>
      </c>
      <c r="K101" t="str">
        <f>IF(SUM('B2.2'!$X115:$AE115)=8,'B2.2'!J115,"")</f>
        <v/>
      </c>
    </row>
    <row r="102" spans="1:11" x14ac:dyDescent="0.25">
      <c r="A102" t="str">
        <f>IF(SUM('B2.2'!X116:AE116)=8,'Angaben KH-Standort'!$D$27,"")</f>
        <v/>
      </c>
      <c r="B102" t="str">
        <f>IF(SUM('B2.2'!X116:AE116)=8,'Angaben KH-Standort'!$D$26,"")</f>
        <v/>
      </c>
      <c r="C102" t="str">
        <f>IF(SUM('B2.2'!X116:AE116)=8,'Angaben KH-Standort'!$D$13,"")</f>
        <v/>
      </c>
      <c r="D102" t="str">
        <f>IF(SUM('B2.2'!$X116:$AE116)=8,'B2.2'!C116,"")</f>
        <v/>
      </c>
      <c r="E102" t="str">
        <f>IF(SUM('B2.2'!$X116:$AE116)=8,'B2.2'!D116,"")</f>
        <v/>
      </c>
      <c r="F102" t="str">
        <f>IF(SUM('B2.2'!$X116:$AE116)=8,'B2.2'!E116,"")</f>
        <v/>
      </c>
      <c r="G102" t="str">
        <f>IF(SUM('B2.2'!$X116:$AE116)=8,'B2.2'!F116,"")</f>
        <v/>
      </c>
      <c r="H102" t="str">
        <f>IF(SUM('B2.2'!$X116:$AE116)=8,'B2.2'!G116,"")</f>
        <v/>
      </c>
      <c r="I102" t="str">
        <f>IF(SUM('B2.2'!$X116:$AE116)=8,'B2.2'!H116,"")</f>
        <v/>
      </c>
      <c r="J102" t="str">
        <f>IF(SUM('B2.2'!$X116:$AE116)=8,'B2.2'!I116,"")</f>
        <v/>
      </c>
      <c r="K102" t="str">
        <f>IF(SUM('B2.2'!$X116:$AE116)=8,'B2.2'!J116,"")</f>
        <v/>
      </c>
    </row>
    <row r="103" spans="1:11" x14ac:dyDescent="0.25">
      <c r="A103" t="str">
        <f>IF(SUM('B2.2'!X117:AE117)=8,'Angaben KH-Standort'!$D$27,"")</f>
        <v/>
      </c>
      <c r="B103" t="str">
        <f>IF(SUM('B2.2'!X117:AE117)=8,'Angaben KH-Standort'!$D$26,"")</f>
        <v/>
      </c>
      <c r="C103" t="str">
        <f>IF(SUM('B2.2'!X117:AE117)=8,'Angaben KH-Standort'!$D$13,"")</f>
        <v/>
      </c>
      <c r="D103" t="str">
        <f>IF(SUM('B2.2'!$X117:$AE117)=8,'B2.2'!C117,"")</f>
        <v/>
      </c>
      <c r="E103" t="str">
        <f>IF(SUM('B2.2'!$X117:$AE117)=8,'B2.2'!D117,"")</f>
        <v/>
      </c>
      <c r="F103" t="str">
        <f>IF(SUM('B2.2'!$X117:$AE117)=8,'B2.2'!E117,"")</f>
        <v/>
      </c>
      <c r="G103" t="str">
        <f>IF(SUM('B2.2'!$X117:$AE117)=8,'B2.2'!F117,"")</f>
        <v/>
      </c>
      <c r="H103" t="str">
        <f>IF(SUM('B2.2'!$X117:$AE117)=8,'B2.2'!G117,"")</f>
        <v/>
      </c>
      <c r="I103" t="str">
        <f>IF(SUM('B2.2'!$X117:$AE117)=8,'B2.2'!H117,"")</f>
        <v/>
      </c>
      <c r="J103" t="str">
        <f>IF(SUM('B2.2'!$X117:$AE117)=8,'B2.2'!I117,"")</f>
        <v/>
      </c>
      <c r="K103" t="str">
        <f>IF(SUM('B2.2'!$X117:$AE117)=8,'B2.2'!J117,"")</f>
        <v/>
      </c>
    </row>
    <row r="104" spans="1:11" x14ac:dyDescent="0.25">
      <c r="A104" t="str">
        <f>IF(SUM('B2.2'!X118:AE118)=8,'Angaben KH-Standort'!$D$27,"")</f>
        <v/>
      </c>
      <c r="B104" t="str">
        <f>IF(SUM('B2.2'!X118:AE118)=8,'Angaben KH-Standort'!$D$26,"")</f>
        <v/>
      </c>
      <c r="C104" t="str">
        <f>IF(SUM('B2.2'!X118:AE118)=8,'Angaben KH-Standort'!$D$13,"")</f>
        <v/>
      </c>
      <c r="D104" t="str">
        <f>IF(SUM('B2.2'!$X118:$AE118)=8,'B2.2'!C118,"")</f>
        <v/>
      </c>
      <c r="E104" t="str">
        <f>IF(SUM('B2.2'!$X118:$AE118)=8,'B2.2'!D118,"")</f>
        <v/>
      </c>
      <c r="F104" t="str">
        <f>IF(SUM('B2.2'!$X118:$AE118)=8,'B2.2'!E118,"")</f>
        <v/>
      </c>
      <c r="G104" t="str">
        <f>IF(SUM('B2.2'!$X118:$AE118)=8,'B2.2'!F118,"")</f>
        <v/>
      </c>
      <c r="H104" t="str">
        <f>IF(SUM('B2.2'!$X118:$AE118)=8,'B2.2'!G118,"")</f>
        <v/>
      </c>
      <c r="I104" t="str">
        <f>IF(SUM('B2.2'!$X118:$AE118)=8,'B2.2'!H118,"")</f>
        <v/>
      </c>
      <c r="J104" t="str">
        <f>IF(SUM('B2.2'!$X118:$AE118)=8,'B2.2'!I118,"")</f>
        <v/>
      </c>
      <c r="K104" t="str">
        <f>IF(SUM('B2.2'!$X118:$AE118)=8,'B2.2'!J118,"")</f>
        <v/>
      </c>
    </row>
    <row r="105" spans="1:11" x14ac:dyDescent="0.25">
      <c r="A105" t="str">
        <f>IF(SUM('B2.2'!X119:AE119)=8,'Angaben KH-Standort'!$D$27,"")</f>
        <v/>
      </c>
      <c r="B105" t="str">
        <f>IF(SUM('B2.2'!X119:AE119)=8,'Angaben KH-Standort'!$D$26,"")</f>
        <v/>
      </c>
      <c r="C105" t="str">
        <f>IF(SUM('B2.2'!X119:AE119)=8,'Angaben KH-Standort'!$D$13,"")</f>
        <v/>
      </c>
      <c r="D105" t="str">
        <f>IF(SUM('B2.2'!$X119:$AE119)=8,'B2.2'!C119,"")</f>
        <v/>
      </c>
      <c r="E105" t="str">
        <f>IF(SUM('B2.2'!$X119:$AE119)=8,'B2.2'!D119,"")</f>
        <v/>
      </c>
      <c r="F105" t="str">
        <f>IF(SUM('B2.2'!$X119:$AE119)=8,'B2.2'!E119,"")</f>
        <v/>
      </c>
      <c r="G105" t="str">
        <f>IF(SUM('B2.2'!$X119:$AE119)=8,'B2.2'!F119,"")</f>
        <v/>
      </c>
      <c r="H105" t="str">
        <f>IF(SUM('B2.2'!$X119:$AE119)=8,'B2.2'!G119,"")</f>
        <v/>
      </c>
      <c r="I105" t="str">
        <f>IF(SUM('B2.2'!$X119:$AE119)=8,'B2.2'!H119,"")</f>
        <v/>
      </c>
      <c r="J105" t="str">
        <f>IF(SUM('B2.2'!$X119:$AE119)=8,'B2.2'!I119,"")</f>
        <v/>
      </c>
      <c r="K105" t="str">
        <f>IF(SUM('B2.2'!$X119:$AE119)=8,'B2.2'!J119,"")</f>
        <v/>
      </c>
    </row>
    <row r="106" spans="1:11" x14ac:dyDescent="0.25">
      <c r="A106" t="str">
        <f>IF(SUM('B2.2'!X120:AE120)=8,'Angaben KH-Standort'!$D$27,"")</f>
        <v/>
      </c>
      <c r="B106" t="str">
        <f>IF(SUM('B2.2'!X120:AE120)=8,'Angaben KH-Standort'!$D$26,"")</f>
        <v/>
      </c>
      <c r="C106" t="str">
        <f>IF(SUM('B2.2'!X120:AE120)=8,'Angaben KH-Standort'!$D$13,"")</f>
        <v/>
      </c>
      <c r="D106" t="str">
        <f>IF(SUM('B2.2'!$X120:$AE120)=8,'B2.2'!C120,"")</f>
        <v/>
      </c>
      <c r="E106" t="str">
        <f>IF(SUM('B2.2'!$X120:$AE120)=8,'B2.2'!D120,"")</f>
        <v/>
      </c>
      <c r="F106" t="str">
        <f>IF(SUM('B2.2'!$X120:$AE120)=8,'B2.2'!E120,"")</f>
        <v/>
      </c>
      <c r="G106" t="str">
        <f>IF(SUM('B2.2'!$X120:$AE120)=8,'B2.2'!F120,"")</f>
        <v/>
      </c>
      <c r="H106" t="str">
        <f>IF(SUM('B2.2'!$X120:$AE120)=8,'B2.2'!G120,"")</f>
        <v/>
      </c>
      <c r="I106" t="str">
        <f>IF(SUM('B2.2'!$X120:$AE120)=8,'B2.2'!H120,"")</f>
        <v/>
      </c>
      <c r="J106" t="str">
        <f>IF(SUM('B2.2'!$X120:$AE120)=8,'B2.2'!I120,"")</f>
        <v/>
      </c>
      <c r="K106" t="str">
        <f>IF(SUM('B2.2'!$X120:$AE120)=8,'B2.2'!J120,"")</f>
        <v/>
      </c>
    </row>
    <row r="107" spans="1:11" x14ac:dyDescent="0.25">
      <c r="A107" t="str">
        <f>IF(SUM('B2.2'!X121:AE121)=8,'Angaben KH-Standort'!$D$27,"")</f>
        <v/>
      </c>
      <c r="B107" t="str">
        <f>IF(SUM('B2.2'!X121:AE121)=8,'Angaben KH-Standort'!$D$26,"")</f>
        <v/>
      </c>
      <c r="C107" t="str">
        <f>IF(SUM('B2.2'!X121:AE121)=8,'Angaben KH-Standort'!$D$13,"")</f>
        <v/>
      </c>
      <c r="D107" t="str">
        <f>IF(SUM('B2.2'!$X121:$AE121)=8,'B2.2'!C121,"")</f>
        <v/>
      </c>
      <c r="E107" t="str">
        <f>IF(SUM('B2.2'!$X121:$AE121)=8,'B2.2'!D121,"")</f>
        <v/>
      </c>
      <c r="F107" t="str">
        <f>IF(SUM('B2.2'!$X121:$AE121)=8,'B2.2'!E121,"")</f>
        <v/>
      </c>
      <c r="G107" t="str">
        <f>IF(SUM('B2.2'!$X121:$AE121)=8,'B2.2'!F121,"")</f>
        <v/>
      </c>
      <c r="H107" t="str">
        <f>IF(SUM('B2.2'!$X121:$AE121)=8,'B2.2'!G121,"")</f>
        <v/>
      </c>
      <c r="I107" t="str">
        <f>IF(SUM('B2.2'!$X121:$AE121)=8,'B2.2'!H121,"")</f>
        <v/>
      </c>
      <c r="J107" t="str">
        <f>IF(SUM('B2.2'!$X121:$AE121)=8,'B2.2'!I121,"")</f>
        <v/>
      </c>
      <c r="K107" t="str">
        <f>IF(SUM('B2.2'!$X121:$AE121)=8,'B2.2'!J121,"")</f>
        <v/>
      </c>
    </row>
    <row r="108" spans="1:11" x14ac:dyDescent="0.25">
      <c r="A108" t="str">
        <f>IF(SUM('B2.2'!X122:AE122)=8,'Angaben KH-Standort'!$D$27,"")</f>
        <v/>
      </c>
      <c r="B108" t="str">
        <f>IF(SUM('B2.2'!X122:AE122)=8,'Angaben KH-Standort'!$D$26,"")</f>
        <v/>
      </c>
      <c r="C108" t="str">
        <f>IF(SUM('B2.2'!X122:AE122)=8,'Angaben KH-Standort'!$D$13,"")</f>
        <v/>
      </c>
      <c r="D108" t="str">
        <f>IF(SUM('B2.2'!$X122:$AE122)=8,'B2.2'!C122,"")</f>
        <v/>
      </c>
      <c r="E108" t="str">
        <f>IF(SUM('B2.2'!$X122:$AE122)=8,'B2.2'!D122,"")</f>
        <v/>
      </c>
      <c r="F108" t="str">
        <f>IF(SUM('B2.2'!$X122:$AE122)=8,'B2.2'!E122,"")</f>
        <v/>
      </c>
      <c r="G108" t="str">
        <f>IF(SUM('B2.2'!$X122:$AE122)=8,'B2.2'!F122,"")</f>
        <v/>
      </c>
      <c r="H108" t="str">
        <f>IF(SUM('B2.2'!$X122:$AE122)=8,'B2.2'!G122,"")</f>
        <v/>
      </c>
      <c r="I108" t="str">
        <f>IF(SUM('B2.2'!$X122:$AE122)=8,'B2.2'!H122,"")</f>
        <v/>
      </c>
      <c r="J108" t="str">
        <f>IF(SUM('B2.2'!$X122:$AE122)=8,'B2.2'!I122,"")</f>
        <v/>
      </c>
      <c r="K108" t="str">
        <f>IF(SUM('B2.2'!$X122:$AE122)=8,'B2.2'!J122,"")</f>
        <v/>
      </c>
    </row>
    <row r="109" spans="1:11" x14ac:dyDescent="0.25">
      <c r="A109" t="str">
        <f>IF(SUM('B2.2'!X123:AE123)=8,'Angaben KH-Standort'!$D$27,"")</f>
        <v/>
      </c>
      <c r="B109" t="str">
        <f>IF(SUM('B2.2'!X123:AE123)=8,'Angaben KH-Standort'!$D$26,"")</f>
        <v/>
      </c>
      <c r="C109" t="str">
        <f>IF(SUM('B2.2'!X123:AE123)=8,'Angaben KH-Standort'!$D$13,"")</f>
        <v/>
      </c>
      <c r="D109" t="str">
        <f>IF(SUM('B2.2'!$X123:$AE123)=8,'B2.2'!C123,"")</f>
        <v/>
      </c>
      <c r="E109" t="str">
        <f>IF(SUM('B2.2'!$X123:$AE123)=8,'B2.2'!D123,"")</f>
        <v/>
      </c>
      <c r="F109" t="str">
        <f>IF(SUM('B2.2'!$X123:$AE123)=8,'B2.2'!E123,"")</f>
        <v/>
      </c>
      <c r="G109" t="str">
        <f>IF(SUM('B2.2'!$X123:$AE123)=8,'B2.2'!F123,"")</f>
        <v/>
      </c>
      <c r="H109" t="str">
        <f>IF(SUM('B2.2'!$X123:$AE123)=8,'B2.2'!G123,"")</f>
        <v/>
      </c>
      <c r="I109" t="str">
        <f>IF(SUM('B2.2'!$X123:$AE123)=8,'B2.2'!H123,"")</f>
        <v/>
      </c>
      <c r="J109" t="str">
        <f>IF(SUM('B2.2'!$X123:$AE123)=8,'B2.2'!I123,"")</f>
        <v/>
      </c>
      <c r="K109" t="str">
        <f>IF(SUM('B2.2'!$X123:$AE123)=8,'B2.2'!J123,"")</f>
        <v/>
      </c>
    </row>
    <row r="110" spans="1:11" x14ac:dyDescent="0.25">
      <c r="A110" t="str">
        <f>IF(SUM('B2.2'!X124:AE124)=8,'Angaben KH-Standort'!$D$27,"")</f>
        <v/>
      </c>
      <c r="B110" t="str">
        <f>IF(SUM('B2.2'!X124:AE124)=8,'Angaben KH-Standort'!$D$26,"")</f>
        <v/>
      </c>
      <c r="C110" t="str">
        <f>IF(SUM('B2.2'!X124:AE124)=8,'Angaben KH-Standort'!$D$13,"")</f>
        <v/>
      </c>
      <c r="D110" t="str">
        <f>IF(SUM('B2.2'!$X124:$AE124)=8,'B2.2'!C124,"")</f>
        <v/>
      </c>
      <c r="E110" t="str">
        <f>IF(SUM('B2.2'!$X124:$AE124)=8,'B2.2'!D124,"")</f>
        <v/>
      </c>
      <c r="F110" t="str">
        <f>IF(SUM('B2.2'!$X124:$AE124)=8,'B2.2'!E124,"")</f>
        <v/>
      </c>
      <c r="G110" t="str">
        <f>IF(SUM('B2.2'!$X124:$AE124)=8,'B2.2'!F124,"")</f>
        <v/>
      </c>
      <c r="H110" t="str">
        <f>IF(SUM('B2.2'!$X124:$AE124)=8,'B2.2'!G124,"")</f>
        <v/>
      </c>
      <c r="I110" t="str">
        <f>IF(SUM('B2.2'!$X124:$AE124)=8,'B2.2'!H124,"")</f>
        <v/>
      </c>
      <c r="J110" t="str">
        <f>IF(SUM('B2.2'!$X124:$AE124)=8,'B2.2'!I124,"")</f>
        <v/>
      </c>
      <c r="K110" t="str">
        <f>IF(SUM('B2.2'!$X124:$AE124)=8,'B2.2'!J124,"")</f>
        <v/>
      </c>
    </row>
    <row r="111" spans="1:11" x14ac:dyDescent="0.25">
      <c r="A111" t="str">
        <f>IF(SUM('B2.2'!X125:AE125)=8,'Angaben KH-Standort'!$D$27,"")</f>
        <v/>
      </c>
      <c r="B111" t="str">
        <f>IF(SUM('B2.2'!X125:AE125)=8,'Angaben KH-Standort'!$D$26,"")</f>
        <v/>
      </c>
      <c r="C111" t="str">
        <f>IF(SUM('B2.2'!X125:AE125)=8,'Angaben KH-Standort'!$D$13,"")</f>
        <v/>
      </c>
      <c r="D111" t="str">
        <f>IF(SUM('B2.2'!$X125:$AE125)=8,'B2.2'!C125,"")</f>
        <v/>
      </c>
      <c r="E111" t="str">
        <f>IF(SUM('B2.2'!$X125:$AE125)=8,'B2.2'!D125,"")</f>
        <v/>
      </c>
      <c r="F111" t="str">
        <f>IF(SUM('B2.2'!$X125:$AE125)=8,'B2.2'!E125,"")</f>
        <v/>
      </c>
      <c r="G111" t="str">
        <f>IF(SUM('B2.2'!$X125:$AE125)=8,'B2.2'!F125,"")</f>
        <v/>
      </c>
      <c r="H111" t="str">
        <f>IF(SUM('B2.2'!$X125:$AE125)=8,'B2.2'!G125,"")</f>
        <v/>
      </c>
      <c r="I111" t="str">
        <f>IF(SUM('B2.2'!$X125:$AE125)=8,'B2.2'!H125,"")</f>
        <v/>
      </c>
      <c r="J111" t="str">
        <f>IF(SUM('B2.2'!$X125:$AE125)=8,'B2.2'!I125,"")</f>
        <v/>
      </c>
      <c r="K111" t="str">
        <f>IF(SUM('B2.2'!$X125:$AE125)=8,'B2.2'!J125,"")</f>
        <v/>
      </c>
    </row>
    <row r="112" spans="1:11" x14ac:dyDescent="0.25">
      <c r="A112" t="str">
        <f>IF(SUM('B2.2'!X126:AE126)=8,'Angaben KH-Standort'!$D$27,"")</f>
        <v/>
      </c>
      <c r="B112" t="str">
        <f>IF(SUM('B2.2'!X126:AE126)=8,'Angaben KH-Standort'!$D$26,"")</f>
        <v/>
      </c>
      <c r="C112" t="str">
        <f>IF(SUM('B2.2'!X126:AE126)=8,'Angaben KH-Standort'!$D$13,"")</f>
        <v/>
      </c>
      <c r="D112" t="str">
        <f>IF(SUM('B2.2'!$X126:$AE126)=8,'B2.2'!C126,"")</f>
        <v/>
      </c>
      <c r="E112" t="str">
        <f>IF(SUM('B2.2'!$X126:$AE126)=8,'B2.2'!D126,"")</f>
        <v/>
      </c>
      <c r="F112" t="str">
        <f>IF(SUM('B2.2'!$X126:$AE126)=8,'B2.2'!E126,"")</f>
        <v/>
      </c>
      <c r="G112" t="str">
        <f>IF(SUM('B2.2'!$X126:$AE126)=8,'B2.2'!F126,"")</f>
        <v/>
      </c>
      <c r="H112" t="str">
        <f>IF(SUM('B2.2'!$X126:$AE126)=8,'B2.2'!G126,"")</f>
        <v/>
      </c>
      <c r="I112" t="str">
        <f>IF(SUM('B2.2'!$X126:$AE126)=8,'B2.2'!H126,"")</f>
        <v/>
      </c>
      <c r="J112" t="str">
        <f>IF(SUM('B2.2'!$X126:$AE126)=8,'B2.2'!I126,"")</f>
        <v/>
      </c>
      <c r="K112" t="str">
        <f>IF(SUM('B2.2'!$X126:$AE126)=8,'B2.2'!J126,"")</f>
        <v/>
      </c>
    </row>
    <row r="113" spans="1:11" x14ac:dyDescent="0.25">
      <c r="A113" t="str">
        <f>IF(SUM('B2.2'!X127:AE127)=8,'Angaben KH-Standort'!$D$27,"")</f>
        <v/>
      </c>
      <c r="B113" t="str">
        <f>IF(SUM('B2.2'!X127:AE127)=8,'Angaben KH-Standort'!$D$26,"")</f>
        <v/>
      </c>
      <c r="C113" t="str">
        <f>IF(SUM('B2.2'!X127:AE127)=8,'Angaben KH-Standort'!$D$13,"")</f>
        <v/>
      </c>
      <c r="D113" t="str">
        <f>IF(SUM('B2.2'!$X127:$AE127)=8,'B2.2'!C127,"")</f>
        <v/>
      </c>
      <c r="E113" t="str">
        <f>IF(SUM('B2.2'!$X127:$AE127)=8,'B2.2'!D127,"")</f>
        <v/>
      </c>
      <c r="F113" t="str">
        <f>IF(SUM('B2.2'!$X127:$AE127)=8,'B2.2'!E127,"")</f>
        <v/>
      </c>
      <c r="G113" t="str">
        <f>IF(SUM('B2.2'!$X127:$AE127)=8,'B2.2'!F127,"")</f>
        <v/>
      </c>
      <c r="H113" t="str">
        <f>IF(SUM('B2.2'!$X127:$AE127)=8,'B2.2'!G127,"")</f>
        <v/>
      </c>
      <c r="I113" t="str">
        <f>IF(SUM('B2.2'!$X127:$AE127)=8,'B2.2'!H127,"")</f>
        <v/>
      </c>
      <c r="J113" t="str">
        <f>IF(SUM('B2.2'!$X127:$AE127)=8,'B2.2'!I127,"")</f>
        <v/>
      </c>
      <c r="K113" t="str">
        <f>IF(SUM('B2.2'!$X127:$AE127)=8,'B2.2'!J127,"")</f>
        <v/>
      </c>
    </row>
    <row r="114" spans="1:11" x14ac:dyDescent="0.25">
      <c r="A114" t="str">
        <f>IF(SUM('B2.2'!X128:AE128)=8,'Angaben KH-Standort'!$D$27,"")</f>
        <v/>
      </c>
      <c r="B114" t="str">
        <f>IF(SUM('B2.2'!X128:AE128)=8,'Angaben KH-Standort'!$D$26,"")</f>
        <v/>
      </c>
      <c r="C114" t="str">
        <f>IF(SUM('B2.2'!X128:AE128)=8,'Angaben KH-Standort'!$D$13,"")</f>
        <v/>
      </c>
      <c r="D114" t="str">
        <f>IF(SUM('B2.2'!$X128:$AE128)=8,'B2.2'!C128,"")</f>
        <v/>
      </c>
      <c r="E114" t="str">
        <f>IF(SUM('B2.2'!$X128:$AE128)=8,'B2.2'!D128,"")</f>
        <v/>
      </c>
      <c r="F114" t="str">
        <f>IF(SUM('B2.2'!$X128:$AE128)=8,'B2.2'!E128,"")</f>
        <v/>
      </c>
      <c r="G114" t="str">
        <f>IF(SUM('B2.2'!$X128:$AE128)=8,'B2.2'!F128,"")</f>
        <v/>
      </c>
      <c r="H114" t="str">
        <f>IF(SUM('B2.2'!$X128:$AE128)=8,'B2.2'!G128,"")</f>
        <v/>
      </c>
      <c r="I114" t="str">
        <f>IF(SUM('B2.2'!$X128:$AE128)=8,'B2.2'!H128,"")</f>
        <v/>
      </c>
      <c r="J114" t="str">
        <f>IF(SUM('B2.2'!$X128:$AE128)=8,'B2.2'!I128,"")</f>
        <v/>
      </c>
      <c r="K114" t="str">
        <f>IF(SUM('B2.2'!$X128:$AE128)=8,'B2.2'!J128,"")</f>
        <v/>
      </c>
    </row>
    <row r="115" spans="1:11" x14ac:dyDescent="0.25">
      <c r="A115" t="str">
        <f>IF(SUM('B2.2'!X129:AE129)=8,'Angaben KH-Standort'!$D$27,"")</f>
        <v/>
      </c>
      <c r="B115" t="str">
        <f>IF(SUM('B2.2'!X129:AE129)=8,'Angaben KH-Standort'!$D$26,"")</f>
        <v/>
      </c>
      <c r="C115" t="str">
        <f>IF(SUM('B2.2'!X129:AE129)=8,'Angaben KH-Standort'!$D$13,"")</f>
        <v/>
      </c>
      <c r="D115" t="str">
        <f>IF(SUM('B2.2'!$X129:$AE129)=8,'B2.2'!C129,"")</f>
        <v/>
      </c>
      <c r="E115" t="str">
        <f>IF(SUM('B2.2'!$X129:$AE129)=8,'B2.2'!D129,"")</f>
        <v/>
      </c>
      <c r="F115" t="str">
        <f>IF(SUM('B2.2'!$X129:$AE129)=8,'B2.2'!E129,"")</f>
        <v/>
      </c>
      <c r="G115" t="str">
        <f>IF(SUM('B2.2'!$X129:$AE129)=8,'B2.2'!F129,"")</f>
        <v/>
      </c>
      <c r="H115" t="str">
        <f>IF(SUM('B2.2'!$X129:$AE129)=8,'B2.2'!G129,"")</f>
        <v/>
      </c>
      <c r="I115" t="str">
        <f>IF(SUM('B2.2'!$X129:$AE129)=8,'B2.2'!H129,"")</f>
        <v/>
      </c>
      <c r="J115" t="str">
        <f>IF(SUM('B2.2'!$X129:$AE129)=8,'B2.2'!I129,"")</f>
        <v/>
      </c>
      <c r="K115" t="str">
        <f>IF(SUM('B2.2'!$X129:$AE129)=8,'B2.2'!J129,"")</f>
        <v/>
      </c>
    </row>
    <row r="116" spans="1:11" x14ac:dyDescent="0.25">
      <c r="A116" t="str">
        <f>IF(SUM('B2.2'!X130:AE130)=8,'Angaben KH-Standort'!$D$27,"")</f>
        <v/>
      </c>
      <c r="B116" t="str">
        <f>IF(SUM('B2.2'!X130:AE130)=8,'Angaben KH-Standort'!$D$26,"")</f>
        <v/>
      </c>
      <c r="C116" t="str">
        <f>IF(SUM('B2.2'!X130:AE130)=8,'Angaben KH-Standort'!$D$13,"")</f>
        <v/>
      </c>
      <c r="D116" t="str">
        <f>IF(SUM('B2.2'!$X130:$AE130)=8,'B2.2'!C130,"")</f>
        <v/>
      </c>
      <c r="E116" t="str">
        <f>IF(SUM('B2.2'!$X130:$AE130)=8,'B2.2'!D130,"")</f>
        <v/>
      </c>
      <c r="F116" t="str">
        <f>IF(SUM('B2.2'!$X130:$AE130)=8,'B2.2'!E130,"")</f>
        <v/>
      </c>
      <c r="G116" t="str">
        <f>IF(SUM('B2.2'!$X130:$AE130)=8,'B2.2'!F130,"")</f>
        <v/>
      </c>
      <c r="H116" t="str">
        <f>IF(SUM('B2.2'!$X130:$AE130)=8,'B2.2'!G130,"")</f>
        <v/>
      </c>
      <c r="I116" t="str">
        <f>IF(SUM('B2.2'!$X130:$AE130)=8,'B2.2'!H130,"")</f>
        <v/>
      </c>
      <c r="J116" t="str">
        <f>IF(SUM('B2.2'!$X130:$AE130)=8,'B2.2'!I130,"")</f>
        <v/>
      </c>
      <c r="K116" t="str">
        <f>IF(SUM('B2.2'!$X130:$AE130)=8,'B2.2'!J130,"")</f>
        <v/>
      </c>
    </row>
    <row r="117" spans="1:11" x14ac:dyDescent="0.25">
      <c r="A117" t="str">
        <f>IF(SUM('B2.2'!X131:AE131)=8,'Angaben KH-Standort'!$D$27,"")</f>
        <v/>
      </c>
      <c r="B117" t="str">
        <f>IF(SUM('B2.2'!X131:AE131)=8,'Angaben KH-Standort'!$D$26,"")</f>
        <v/>
      </c>
      <c r="C117" t="str">
        <f>IF(SUM('B2.2'!X131:AE131)=8,'Angaben KH-Standort'!$D$13,"")</f>
        <v/>
      </c>
      <c r="D117" t="str">
        <f>IF(SUM('B2.2'!$X131:$AE131)=8,'B2.2'!C131,"")</f>
        <v/>
      </c>
      <c r="E117" t="str">
        <f>IF(SUM('B2.2'!$X131:$AE131)=8,'B2.2'!D131,"")</f>
        <v/>
      </c>
      <c r="F117" t="str">
        <f>IF(SUM('B2.2'!$X131:$AE131)=8,'B2.2'!E131,"")</f>
        <v/>
      </c>
      <c r="G117" t="str">
        <f>IF(SUM('B2.2'!$X131:$AE131)=8,'B2.2'!F131,"")</f>
        <v/>
      </c>
      <c r="H117" t="str">
        <f>IF(SUM('B2.2'!$X131:$AE131)=8,'B2.2'!G131,"")</f>
        <v/>
      </c>
      <c r="I117" t="str">
        <f>IF(SUM('B2.2'!$X131:$AE131)=8,'B2.2'!H131,"")</f>
        <v/>
      </c>
      <c r="J117" t="str">
        <f>IF(SUM('B2.2'!$X131:$AE131)=8,'B2.2'!I131,"")</f>
        <v/>
      </c>
      <c r="K117" t="str">
        <f>IF(SUM('B2.2'!$X131:$AE131)=8,'B2.2'!J131,"")</f>
        <v/>
      </c>
    </row>
    <row r="118" spans="1:11" x14ac:dyDescent="0.25">
      <c r="A118" t="str">
        <f>IF(SUM('B2.2'!X132:AE132)=8,'Angaben KH-Standort'!$D$27,"")</f>
        <v/>
      </c>
      <c r="B118" t="str">
        <f>IF(SUM('B2.2'!X132:AE132)=8,'Angaben KH-Standort'!$D$26,"")</f>
        <v/>
      </c>
      <c r="C118" t="str">
        <f>IF(SUM('B2.2'!X132:AE132)=8,'Angaben KH-Standort'!$D$13,"")</f>
        <v/>
      </c>
      <c r="D118" t="str">
        <f>IF(SUM('B2.2'!$X132:$AE132)=8,'B2.2'!C132,"")</f>
        <v/>
      </c>
      <c r="E118" t="str">
        <f>IF(SUM('B2.2'!$X132:$AE132)=8,'B2.2'!D132,"")</f>
        <v/>
      </c>
      <c r="F118" t="str">
        <f>IF(SUM('B2.2'!$X132:$AE132)=8,'B2.2'!E132,"")</f>
        <v/>
      </c>
      <c r="G118" t="str">
        <f>IF(SUM('B2.2'!$X132:$AE132)=8,'B2.2'!F132,"")</f>
        <v/>
      </c>
      <c r="H118" t="str">
        <f>IF(SUM('B2.2'!$X132:$AE132)=8,'B2.2'!G132,"")</f>
        <v/>
      </c>
      <c r="I118" t="str">
        <f>IF(SUM('B2.2'!$X132:$AE132)=8,'B2.2'!H132,"")</f>
        <v/>
      </c>
      <c r="J118" t="str">
        <f>IF(SUM('B2.2'!$X132:$AE132)=8,'B2.2'!I132,"")</f>
        <v/>
      </c>
      <c r="K118" t="str">
        <f>IF(SUM('B2.2'!$X132:$AE132)=8,'B2.2'!J132,"")</f>
        <v/>
      </c>
    </row>
    <row r="119" spans="1:11" x14ac:dyDescent="0.25">
      <c r="A119" t="str">
        <f>IF(SUM('B2.2'!X133:AE133)=8,'Angaben KH-Standort'!$D$27,"")</f>
        <v/>
      </c>
      <c r="B119" t="str">
        <f>IF(SUM('B2.2'!X133:AE133)=8,'Angaben KH-Standort'!$D$26,"")</f>
        <v/>
      </c>
      <c r="C119" t="str">
        <f>IF(SUM('B2.2'!X133:AE133)=8,'Angaben KH-Standort'!$D$13,"")</f>
        <v/>
      </c>
      <c r="D119" t="str">
        <f>IF(SUM('B2.2'!$X133:$AE133)=8,'B2.2'!C133,"")</f>
        <v/>
      </c>
      <c r="E119" t="str">
        <f>IF(SUM('B2.2'!$X133:$AE133)=8,'B2.2'!D133,"")</f>
        <v/>
      </c>
      <c r="F119" t="str">
        <f>IF(SUM('B2.2'!$X133:$AE133)=8,'B2.2'!E133,"")</f>
        <v/>
      </c>
      <c r="G119" t="str">
        <f>IF(SUM('B2.2'!$X133:$AE133)=8,'B2.2'!F133,"")</f>
        <v/>
      </c>
      <c r="H119" t="str">
        <f>IF(SUM('B2.2'!$X133:$AE133)=8,'B2.2'!G133,"")</f>
        <v/>
      </c>
      <c r="I119" t="str">
        <f>IF(SUM('B2.2'!$X133:$AE133)=8,'B2.2'!H133,"")</f>
        <v/>
      </c>
      <c r="J119" t="str">
        <f>IF(SUM('B2.2'!$X133:$AE133)=8,'B2.2'!I133,"")</f>
        <v/>
      </c>
      <c r="K119" t="str">
        <f>IF(SUM('B2.2'!$X133:$AE133)=8,'B2.2'!J133,"")</f>
        <v/>
      </c>
    </row>
    <row r="120" spans="1:11" x14ac:dyDescent="0.25">
      <c r="A120" t="str">
        <f>IF(SUM('B2.2'!X134:AE134)=8,'Angaben KH-Standort'!$D$27,"")</f>
        <v/>
      </c>
      <c r="B120" t="str">
        <f>IF(SUM('B2.2'!X134:AE134)=8,'Angaben KH-Standort'!$D$26,"")</f>
        <v/>
      </c>
      <c r="C120" t="str">
        <f>IF(SUM('B2.2'!X134:AE134)=8,'Angaben KH-Standort'!$D$13,"")</f>
        <v/>
      </c>
      <c r="D120" t="str">
        <f>IF(SUM('B2.2'!$X134:$AE134)=8,'B2.2'!C134,"")</f>
        <v/>
      </c>
      <c r="E120" t="str">
        <f>IF(SUM('B2.2'!$X134:$AE134)=8,'B2.2'!D134,"")</f>
        <v/>
      </c>
      <c r="F120" t="str">
        <f>IF(SUM('B2.2'!$X134:$AE134)=8,'B2.2'!E134,"")</f>
        <v/>
      </c>
      <c r="G120" t="str">
        <f>IF(SUM('B2.2'!$X134:$AE134)=8,'B2.2'!F134,"")</f>
        <v/>
      </c>
      <c r="H120" t="str">
        <f>IF(SUM('B2.2'!$X134:$AE134)=8,'B2.2'!G134,"")</f>
        <v/>
      </c>
      <c r="I120" t="str">
        <f>IF(SUM('B2.2'!$X134:$AE134)=8,'B2.2'!H134,"")</f>
        <v/>
      </c>
      <c r="J120" t="str">
        <f>IF(SUM('B2.2'!$X134:$AE134)=8,'B2.2'!I134,"")</f>
        <v/>
      </c>
      <c r="K120" t="str">
        <f>IF(SUM('B2.2'!$X134:$AE134)=8,'B2.2'!J134,"")</f>
        <v/>
      </c>
    </row>
    <row r="121" spans="1:11" x14ac:dyDescent="0.25">
      <c r="A121" t="str">
        <f>IF(SUM('B2.2'!X135:AE135)=8,'Angaben KH-Standort'!$D$27,"")</f>
        <v/>
      </c>
      <c r="B121" t="str">
        <f>IF(SUM('B2.2'!X135:AE135)=8,'Angaben KH-Standort'!$D$26,"")</f>
        <v/>
      </c>
      <c r="C121" t="str">
        <f>IF(SUM('B2.2'!X135:AE135)=8,'Angaben KH-Standort'!$D$13,"")</f>
        <v/>
      </c>
      <c r="D121" t="str">
        <f>IF(SUM('B2.2'!$X135:$AE135)=8,'B2.2'!C135,"")</f>
        <v/>
      </c>
      <c r="E121" t="str">
        <f>IF(SUM('B2.2'!$X135:$AE135)=8,'B2.2'!D135,"")</f>
        <v/>
      </c>
      <c r="F121" t="str">
        <f>IF(SUM('B2.2'!$X135:$AE135)=8,'B2.2'!E135,"")</f>
        <v/>
      </c>
      <c r="G121" t="str">
        <f>IF(SUM('B2.2'!$X135:$AE135)=8,'B2.2'!F135,"")</f>
        <v/>
      </c>
      <c r="H121" t="str">
        <f>IF(SUM('B2.2'!$X135:$AE135)=8,'B2.2'!G135,"")</f>
        <v/>
      </c>
      <c r="I121" t="str">
        <f>IF(SUM('B2.2'!$X135:$AE135)=8,'B2.2'!H135,"")</f>
        <v/>
      </c>
      <c r="J121" t="str">
        <f>IF(SUM('B2.2'!$X135:$AE135)=8,'B2.2'!I135,"")</f>
        <v/>
      </c>
      <c r="K121" t="str">
        <f>IF(SUM('B2.2'!$X135:$AE135)=8,'B2.2'!J135,"")</f>
        <v/>
      </c>
    </row>
    <row r="122" spans="1:11" x14ac:dyDescent="0.25">
      <c r="A122" t="str">
        <f>IF(SUM('B2.2'!X136:AE136)=8,'Angaben KH-Standort'!$D$27,"")</f>
        <v/>
      </c>
      <c r="B122" t="str">
        <f>IF(SUM('B2.2'!X136:AE136)=8,'Angaben KH-Standort'!$D$26,"")</f>
        <v/>
      </c>
      <c r="C122" t="str">
        <f>IF(SUM('B2.2'!X136:AE136)=8,'Angaben KH-Standort'!$D$13,"")</f>
        <v/>
      </c>
      <c r="D122" t="str">
        <f>IF(SUM('B2.2'!$X136:$AE136)=8,'B2.2'!C136,"")</f>
        <v/>
      </c>
      <c r="E122" t="str">
        <f>IF(SUM('B2.2'!$X136:$AE136)=8,'B2.2'!D136,"")</f>
        <v/>
      </c>
      <c r="F122" t="str">
        <f>IF(SUM('B2.2'!$X136:$AE136)=8,'B2.2'!E136,"")</f>
        <v/>
      </c>
      <c r="G122" t="str">
        <f>IF(SUM('B2.2'!$X136:$AE136)=8,'B2.2'!F136,"")</f>
        <v/>
      </c>
      <c r="H122" t="str">
        <f>IF(SUM('B2.2'!$X136:$AE136)=8,'B2.2'!G136,"")</f>
        <v/>
      </c>
      <c r="I122" t="str">
        <f>IF(SUM('B2.2'!$X136:$AE136)=8,'B2.2'!H136,"")</f>
        <v/>
      </c>
      <c r="J122" t="str">
        <f>IF(SUM('B2.2'!$X136:$AE136)=8,'B2.2'!I136,"")</f>
        <v/>
      </c>
      <c r="K122" t="str">
        <f>IF(SUM('B2.2'!$X136:$AE136)=8,'B2.2'!J136,"")</f>
        <v/>
      </c>
    </row>
    <row r="123" spans="1:11" x14ac:dyDescent="0.25">
      <c r="A123" t="str">
        <f>IF(SUM('B2.2'!X137:AE137)=8,'Angaben KH-Standort'!$D$27,"")</f>
        <v/>
      </c>
      <c r="B123" t="str">
        <f>IF(SUM('B2.2'!X137:AE137)=8,'Angaben KH-Standort'!$D$26,"")</f>
        <v/>
      </c>
      <c r="C123" t="str">
        <f>IF(SUM('B2.2'!X137:AE137)=8,'Angaben KH-Standort'!$D$13,"")</f>
        <v/>
      </c>
      <c r="D123" t="str">
        <f>IF(SUM('B2.2'!$X137:$AE137)=8,'B2.2'!C137,"")</f>
        <v/>
      </c>
      <c r="E123" t="str">
        <f>IF(SUM('B2.2'!$X137:$AE137)=8,'B2.2'!D137,"")</f>
        <v/>
      </c>
      <c r="F123" t="str">
        <f>IF(SUM('B2.2'!$X137:$AE137)=8,'B2.2'!E137,"")</f>
        <v/>
      </c>
      <c r="G123" t="str">
        <f>IF(SUM('B2.2'!$X137:$AE137)=8,'B2.2'!F137,"")</f>
        <v/>
      </c>
      <c r="H123" t="str">
        <f>IF(SUM('B2.2'!$X137:$AE137)=8,'B2.2'!G137,"")</f>
        <v/>
      </c>
      <c r="I123" t="str">
        <f>IF(SUM('B2.2'!$X137:$AE137)=8,'B2.2'!H137,"")</f>
        <v/>
      </c>
      <c r="J123" t="str">
        <f>IF(SUM('B2.2'!$X137:$AE137)=8,'B2.2'!I137,"")</f>
        <v/>
      </c>
      <c r="K123" t="str">
        <f>IF(SUM('B2.2'!$X137:$AE137)=8,'B2.2'!J137,"")</f>
        <v/>
      </c>
    </row>
    <row r="124" spans="1:11" x14ac:dyDescent="0.25">
      <c r="A124" t="str">
        <f>IF(SUM('B2.2'!X138:AE138)=8,'Angaben KH-Standort'!$D$27,"")</f>
        <v/>
      </c>
      <c r="B124" t="str">
        <f>IF(SUM('B2.2'!X138:AE138)=8,'Angaben KH-Standort'!$D$26,"")</f>
        <v/>
      </c>
      <c r="C124" t="str">
        <f>IF(SUM('B2.2'!X138:AE138)=8,'Angaben KH-Standort'!$D$13,"")</f>
        <v/>
      </c>
      <c r="D124" t="str">
        <f>IF(SUM('B2.2'!$X138:$AE138)=8,'B2.2'!C138,"")</f>
        <v/>
      </c>
      <c r="E124" t="str">
        <f>IF(SUM('B2.2'!$X138:$AE138)=8,'B2.2'!D138,"")</f>
        <v/>
      </c>
      <c r="F124" t="str">
        <f>IF(SUM('B2.2'!$X138:$AE138)=8,'B2.2'!E138,"")</f>
        <v/>
      </c>
      <c r="G124" t="str">
        <f>IF(SUM('B2.2'!$X138:$AE138)=8,'B2.2'!F138,"")</f>
        <v/>
      </c>
      <c r="H124" t="str">
        <f>IF(SUM('B2.2'!$X138:$AE138)=8,'B2.2'!G138,"")</f>
        <v/>
      </c>
      <c r="I124" t="str">
        <f>IF(SUM('B2.2'!$X138:$AE138)=8,'B2.2'!H138,"")</f>
        <v/>
      </c>
      <c r="J124" t="str">
        <f>IF(SUM('B2.2'!$X138:$AE138)=8,'B2.2'!I138,"")</f>
        <v/>
      </c>
      <c r="K124" t="str">
        <f>IF(SUM('B2.2'!$X138:$AE138)=8,'B2.2'!J138,"")</f>
        <v/>
      </c>
    </row>
    <row r="125" spans="1:11" x14ac:dyDescent="0.25">
      <c r="A125" t="str">
        <f>IF(SUM('B2.2'!X139:AE139)=8,'Angaben KH-Standort'!$D$27,"")</f>
        <v/>
      </c>
      <c r="B125" t="str">
        <f>IF(SUM('B2.2'!X139:AE139)=8,'Angaben KH-Standort'!$D$26,"")</f>
        <v/>
      </c>
      <c r="C125" t="str">
        <f>IF(SUM('B2.2'!X139:AE139)=8,'Angaben KH-Standort'!$D$13,"")</f>
        <v/>
      </c>
      <c r="D125" t="str">
        <f>IF(SUM('B2.2'!$X139:$AE139)=8,'B2.2'!C139,"")</f>
        <v/>
      </c>
      <c r="E125" t="str">
        <f>IF(SUM('B2.2'!$X139:$AE139)=8,'B2.2'!D139,"")</f>
        <v/>
      </c>
      <c r="F125" t="str">
        <f>IF(SUM('B2.2'!$X139:$AE139)=8,'B2.2'!E139,"")</f>
        <v/>
      </c>
      <c r="G125" t="str">
        <f>IF(SUM('B2.2'!$X139:$AE139)=8,'B2.2'!F139,"")</f>
        <v/>
      </c>
      <c r="H125" t="str">
        <f>IF(SUM('B2.2'!$X139:$AE139)=8,'B2.2'!G139,"")</f>
        <v/>
      </c>
      <c r="I125" t="str">
        <f>IF(SUM('B2.2'!$X139:$AE139)=8,'B2.2'!H139,"")</f>
        <v/>
      </c>
      <c r="J125" t="str">
        <f>IF(SUM('B2.2'!$X139:$AE139)=8,'B2.2'!I139,"")</f>
        <v/>
      </c>
      <c r="K125" t="str">
        <f>IF(SUM('B2.2'!$X139:$AE139)=8,'B2.2'!J139,"")</f>
        <v/>
      </c>
    </row>
    <row r="126" spans="1:11" x14ac:dyDescent="0.25">
      <c r="A126" t="str">
        <f>IF(SUM('B2.2'!X140:AE140)=8,'Angaben KH-Standort'!$D$27,"")</f>
        <v/>
      </c>
      <c r="B126" t="str">
        <f>IF(SUM('B2.2'!X140:AE140)=8,'Angaben KH-Standort'!$D$26,"")</f>
        <v/>
      </c>
      <c r="C126" t="str">
        <f>IF(SUM('B2.2'!X140:AE140)=8,'Angaben KH-Standort'!$D$13,"")</f>
        <v/>
      </c>
      <c r="D126" t="str">
        <f>IF(SUM('B2.2'!$X140:$AE140)=8,'B2.2'!C140,"")</f>
        <v/>
      </c>
      <c r="E126" t="str">
        <f>IF(SUM('B2.2'!$X140:$AE140)=8,'B2.2'!D140,"")</f>
        <v/>
      </c>
      <c r="F126" t="str">
        <f>IF(SUM('B2.2'!$X140:$AE140)=8,'B2.2'!E140,"")</f>
        <v/>
      </c>
      <c r="G126" t="str">
        <f>IF(SUM('B2.2'!$X140:$AE140)=8,'B2.2'!F140,"")</f>
        <v/>
      </c>
      <c r="H126" t="str">
        <f>IF(SUM('B2.2'!$X140:$AE140)=8,'B2.2'!G140,"")</f>
        <v/>
      </c>
      <c r="I126" t="str">
        <f>IF(SUM('B2.2'!$X140:$AE140)=8,'B2.2'!H140,"")</f>
        <v/>
      </c>
      <c r="J126" t="str">
        <f>IF(SUM('B2.2'!$X140:$AE140)=8,'B2.2'!I140,"")</f>
        <v/>
      </c>
      <c r="K126" t="str">
        <f>IF(SUM('B2.2'!$X140:$AE140)=8,'B2.2'!J140,"")</f>
        <v/>
      </c>
    </row>
    <row r="127" spans="1:11" x14ac:dyDescent="0.25">
      <c r="A127" t="str">
        <f>IF(SUM('B2.2'!X141:AE141)=8,'Angaben KH-Standort'!$D$27,"")</f>
        <v/>
      </c>
      <c r="B127" t="str">
        <f>IF(SUM('B2.2'!X141:AE141)=8,'Angaben KH-Standort'!$D$26,"")</f>
        <v/>
      </c>
      <c r="C127" t="str">
        <f>IF(SUM('B2.2'!X141:AE141)=8,'Angaben KH-Standort'!$D$13,"")</f>
        <v/>
      </c>
      <c r="D127" t="str">
        <f>IF(SUM('B2.2'!$X141:$AE141)=8,'B2.2'!C141,"")</f>
        <v/>
      </c>
      <c r="E127" t="str">
        <f>IF(SUM('B2.2'!$X141:$AE141)=8,'B2.2'!D141,"")</f>
        <v/>
      </c>
      <c r="F127" t="str">
        <f>IF(SUM('B2.2'!$X141:$AE141)=8,'B2.2'!E141,"")</f>
        <v/>
      </c>
      <c r="G127" t="str">
        <f>IF(SUM('B2.2'!$X141:$AE141)=8,'B2.2'!F141,"")</f>
        <v/>
      </c>
      <c r="H127" t="str">
        <f>IF(SUM('B2.2'!$X141:$AE141)=8,'B2.2'!G141,"")</f>
        <v/>
      </c>
      <c r="I127" t="str">
        <f>IF(SUM('B2.2'!$X141:$AE141)=8,'B2.2'!H141,"")</f>
        <v/>
      </c>
      <c r="J127" t="str">
        <f>IF(SUM('B2.2'!$X141:$AE141)=8,'B2.2'!I141,"")</f>
        <v/>
      </c>
      <c r="K127" t="str">
        <f>IF(SUM('B2.2'!$X141:$AE141)=8,'B2.2'!J141,"")</f>
        <v/>
      </c>
    </row>
    <row r="128" spans="1:11" x14ac:dyDescent="0.25">
      <c r="A128" t="str">
        <f>IF(SUM('B2.2'!X142:AE142)=8,'Angaben KH-Standort'!$D$27,"")</f>
        <v/>
      </c>
      <c r="B128" t="str">
        <f>IF(SUM('B2.2'!X142:AE142)=8,'Angaben KH-Standort'!$D$26,"")</f>
        <v/>
      </c>
      <c r="C128" t="str">
        <f>IF(SUM('B2.2'!X142:AE142)=8,'Angaben KH-Standort'!$D$13,"")</f>
        <v/>
      </c>
      <c r="D128" t="str">
        <f>IF(SUM('B2.2'!$X142:$AE142)=8,'B2.2'!C142,"")</f>
        <v/>
      </c>
      <c r="E128" t="str">
        <f>IF(SUM('B2.2'!$X142:$AE142)=8,'B2.2'!D142,"")</f>
        <v/>
      </c>
      <c r="F128" t="str">
        <f>IF(SUM('B2.2'!$X142:$AE142)=8,'B2.2'!E142,"")</f>
        <v/>
      </c>
      <c r="G128" t="str">
        <f>IF(SUM('B2.2'!$X142:$AE142)=8,'B2.2'!F142,"")</f>
        <v/>
      </c>
      <c r="H128" t="str">
        <f>IF(SUM('B2.2'!$X142:$AE142)=8,'B2.2'!G142,"")</f>
        <v/>
      </c>
      <c r="I128" t="str">
        <f>IF(SUM('B2.2'!$X142:$AE142)=8,'B2.2'!H142,"")</f>
        <v/>
      </c>
      <c r="J128" t="str">
        <f>IF(SUM('B2.2'!$X142:$AE142)=8,'B2.2'!I142,"")</f>
        <v/>
      </c>
      <c r="K128" t="str">
        <f>IF(SUM('B2.2'!$X142:$AE142)=8,'B2.2'!J142,"")</f>
        <v/>
      </c>
    </row>
    <row r="129" spans="1:11" x14ac:dyDescent="0.25">
      <c r="A129" t="str">
        <f>IF(SUM('B2.2'!X143:AE143)=8,'Angaben KH-Standort'!$D$27,"")</f>
        <v/>
      </c>
      <c r="B129" t="str">
        <f>IF(SUM('B2.2'!X143:AE143)=8,'Angaben KH-Standort'!$D$26,"")</f>
        <v/>
      </c>
      <c r="C129" t="str">
        <f>IF(SUM('B2.2'!X143:AE143)=8,'Angaben KH-Standort'!$D$13,"")</f>
        <v/>
      </c>
      <c r="D129" t="str">
        <f>IF(SUM('B2.2'!$X143:$AE143)=8,'B2.2'!C143,"")</f>
        <v/>
      </c>
      <c r="E129" t="str">
        <f>IF(SUM('B2.2'!$X143:$AE143)=8,'B2.2'!D143,"")</f>
        <v/>
      </c>
      <c r="F129" t="str">
        <f>IF(SUM('B2.2'!$X143:$AE143)=8,'B2.2'!E143,"")</f>
        <v/>
      </c>
      <c r="G129" t="str">
        <f>IF(SUM('B2.2'!$X143:$AE143)=8,'B2.2'!F143,"")</f>
        <v/>
      </c>
      <c r="H129" t="str">
        <f>IF(SUM('B2.2'!$X143:$AE143)=8,'B2.2'!G143,"")</f>
        <v/>
      </c>
      <c r="I129" t="str">
        <f>IF(SUM('B2.2'!$X143:$AE143)=8,'B2.2'!H143,"")</f>
        <v/>
      </c>
      <c r="J129" t="str">
        <f>IF(SUM('B2.2'!$X143:$AE143)=8,'B2.2'!I143,"")</f>
        <v/>
      </c>
      <c r="K129" t="str">
        <f>IF(SUM('B2.2'!$X143:$AE143)=8,'B2.2'!J143,"")</f>
        <v/>
      </c>
    </row>
    <row r="130" spans="1:11" x14ac:dyDescent="0.25">
      <c r="A130" t="str">
        <f>IF(SUM('B2.2'!X144:AE144)=8,'Angaben KH-Standort'!$D$27,"")</f>
        <v/>
      </c>
      <c r="B130" t="str">
        <f>IF(SUM('B2.2'!X144:AE144)=8,'Angaben KH-Standort'!$D$26,"")</f>
        <v/>
      </c>
      <c r="C130" t="str">
        <f>IF(SUM('B2.2'!X144:AE144)=8,'Angaben KH-Standort'!$D$13,"")</f>
        <v/>
      </c>
      <c r="D130" t="str">
        <f>IF(SUM('B2.2'!$X144:$AE144)=8,'B2.2'!C144,"")</f>
        <v/>
      </c>
      <c r="E130" t="str">
        <f>IF(SUM('B2.2'!$X144:$AE144)=8,'B2.2'!D144,"")</f>
        <v/>
      </c>
      <c r="F130" t="str">
        <f>IF(SUM('B2.2'!$X144:$AE144)=8,'B2.2'!E144,"")</f>
        <v/>
      </c>
      <c r="G130" t="str">
        <f>IF(SUM('B2.2'!$X144:$AE144)=8,'B2.2'!F144,"")</f>
        <v/>
      </c>
      <c r="H130" t="str">
        <f>IF(SUM('B2.2'!$X144:$AE144)=8,'B2.2'!G144,"")</f>
        <v/>
      </c>
      <c r="I130" t="str">
        <f>IF(SUM('B2.2'!$X144:$AE144)=8,'B2.2'!H144,"")</f>
        <v/>
      </c>
      <c r="J130" t="str">
        <f>IF(SUM('B2.2'!$X144:$AE144)=8,'B2.2'!I144,"")</f>
        <v/>
      </c>
      <c r="K130" t="str">
        <f>IF(SUM('B2.2'!$X144:$AE144)=8,'B2.2'!J144,"")</f>
        <v/>
      </c>
    </row>
    <row r="131" spans="1:11" x14ac:dyDescent="0.25">
      <c r="A131" t="str">
        <f>IF(SUM('B2.2'!X145:AE145)=8,'Angaben KH-Standort'!$D$27,"")</f>
        <v/>
      </c>
      <c r="B131" t="str">
        <f>IF(SUM('B2.2'!X145:AE145)=8,'Angaben KH-Standort'!$D$26,"")</f>
        <v/>
      </c>
      <c r="C131" t="str">
        <f>IF(SUM('B2.2'!X145:AE145)=8,'Angaben KH-Standort'!$D$13,"")</f>
        <v/>
      </c>
      <c r="D131" t="str">
        <f>IF(SUM('B2.2'!$X145:$AE145)=8,'B2.2'!C145,"")</f>
        <v/>
      </c>
      <c r="E131" t="str">
        <f>IF(SUM('B2.2'!$X145:$AE145)=8,'B2.2'!D145,"")</f>
        <v/>
      </c>
      <c r="F131" t="str">
        <f>IF(SUM('B2.2'!$X145:$AE145)=8,'B2.2'!E145,"")</f>
        <v/>
      </c>
      <c r="G131" t="str">
        <f>IF(SUM('B2.2'!$X145:$AE145)=8,'B2.2'!F145,"")</f>
        <v/>
      </c>
      <c r="H131" t="str">
        <f>IF(SUM('B2.2'!$X145:$AE145)=8,'B2.2'!G145,"")</f>
        <v/>
      </c>
      <c r="I131" t="str">
        <f>IF(SUM('B2.2'!$X145:$AE145)=8,'B2.2'!H145,"")</f>
        <v/>
      </c>
      <c r="J131" t="str">
        <f>IF(SUM('B2.2'!$X145:$AE145)=8,'B2.2'!I145,"")</f>
        <v/>
      </c>
      <c r="K131" t="str">
        <f>IF(SUM('B2.2'!$X145:$AE145)=8,'B2.2'!J145,"")</f>
        <v/>
      </c>
    </row>
    <row r="132" spans="1:11" x14ac:dyDescent="0.25">
      <c r="A132" t="str">
        <f>IF(SUM('B2.2'!X146:AE146)=8,'Angaben KH-Standort'!$D$27,"")</f>
        <v/>
      </c>
      <c r="B132" t="str">
        <f>IF(SUM('B2.2'!X146:AE146)=8,'Angaben KH-Standort'!$D$26,"")</f>
        <v/>
      </c>
      <c r="C132" t="str">
        <f>IF(SUM('B2.2'!X146:AE146)=8,'Angaben KH-Standort'!$D$13,"")</f>
        <v/>
      </c>
      <c r="D132" t="str">
        <f>IF(SUM('B2.2'!$X146:$AE146)=8,'B2.2'!C146,"")</f>
        <v/>
      </c>
      <c r="E132" t="str">
        <f>IF(SUM('B2.2'!$X146:$AE146)=8,'B2.2'!D146,"")</f>
        <v/>
      </c>
      <c r="F132" t="str">
        <f>IF(SUM('B2.2'!$X146:$AE146)=8,'B2.2'!E146,"")</f>
        <v/>
      </c>
      <c r="G132" t="str">
        <f>IF(SUM('B2.2'!$X146:$AE146)=8,'B2.2'!F146,"")</f>
        <v/>
      </c>
      <c r="H132" t="str">
        <f>IF(SUM('B2.2'!$X146:$AE146)=8,'B2.2'!G146,"")</f>
        <v/>
      </c>
      <c r="I132" t="str">
        <f>IF(SUM('B2.2'!$X146:$AE146)=8,'B2.2'!H146,"")</f>
        <v/>
      </c>
      <c r="J132" t="str">
        <f>IF(SUM('B2.2'!$X146:$AE146)=8,'B2.2'!I146,"")</f>
        <v/>
      </c>
      <c r="K132" t="str">
        <f>IF(SUM('B2.2'!$X146:$AE146)=8,'B2.2'!J146,"")</f>
        <v/>
      </c>
    </row>
    <row r="133" spans="1:11" x14ac:dyDescent="0.25">
      <c r="A133" t="str">
        <f>IF(SUM('B2.2'!X147:AE147)=8,'Angaben KH-Standort'!$D$27,"")</f>
        <v/>
      </c>
      <c r="B133" t="str">
        <f>IF(SUM('B2.2'!X147:AE147)=8,'Angaben KH-Standort'!$D$26,"")</f>
        <v/>
      </c>
      <c r="C133" t="str">
        <f>IF(SUM('B2.2'!X147:AE147)=8,'Angaben KH-Standort'!$D$13,"")</f>
        <v/>
      </c>
      <c r="D133" t="str">
        <f>IF(SUM('B2.2'!$X147:$AE147)=8,'B2.2'!C147,"")</f>
        <v/>
      </c>
      <c r="E133" t="str">
        <f>IF(SUM('B2.2'!$X147:$AE147)=8,'B2.2'!D147,"")</f>
        <v/>
      </c>
      <c r="F133" t="str">
        <f>IF(SUM('B2.2'!$X147:$AE147)=8,'B2.2'!E147,"")</f>
        <v/>
      </c>
      <c r="G133" t="str">
        <f>IF(SUM('B2.2'!$X147:$AE147)=8,'B2.2'!F147,"")</f>
        <v/>
      </c>
      <c r="H133" t="str">
        <f>IF(SUM('B2.2'!$X147:$AE147)=8,'B2.2'!G147,"")</f>
        <v/>
      </c>
      <c r="I133" t="str">
        <f>IF(SUM('B2.2'!$X147:$AE147)=8,'B2.2'!H147,"")</f>
        <v/>
      </c>
      <c r="J133" t="str">
        <f>IF(SUM('B2.2'!$X147:$AE147)=8,'B2.2'!I147,"")</f>
        <v/>
      </c>
      <c r="K133" t="str">
        <f>IF(SUM('B2.2'!$X147:$AE147)=8,'B2.2'!J147,"")</f>
        <v/>
      </c>
    </row>
    <row r="134" spans="1:11" x14ac:dyDescent="0.25">
      <c r="A134" t="str">
        <f>IF(SUM('B2.2'!X148:AE148)=8,'Angaben KH-Standort'!$D$27,"")</f>
        <v/>
      </c>
      <c r="B134" t="str">
        <f>IF(SUM('B2.2'!X148:AE148)=8,'Angaben KH-Standort'!$D$26,"")</f>
        <v/>
      </c>
      <c r="C134" t="str">
        <f>IF(SUM('B2.2'!X148:AE148)=8,'Angaben KH-Standort'!$D$13,"")</f>
        <v/>
      </c>
      <c r="D134" t="str">
        <f>IF(SUM('B2.2'!$X148:$AE148)=8,'B2.2'!C148,"")</f>
        <v/>
      </c>
      <c r="E134" t="str">
        <f>IF(SUM('B2.2'!$X148:$AE148)=8,'B2.2'!D148,"")</f>
        <v/>
      </c>
      <c r="F134" t="str">
        <f>IF(SUM('B2.2'!$X148:$AE148)=8,'B2.2'!E148,"")</f>
        <v/>
      </c>
      <c r="G134" t="str">
        <f>IF(SUM('B2.2'!$X148:$AE148)=8,'B2.2'!F148,"")</f>
        <v/>
      </c>
      <c r="H134" t="str">
        <f>IF(SUM('B2.2'!$X148:$AE148)=8,'B2.2'!G148,"")</f>
        <v/>
      </c>
      <c r="I134" t="str">
        <f>IF(SUM('B2.2'!$X148:$AE148)=8,'B2.2'!H148,"")</f>
        <v/>
      </c>
      <c r="J134" t="str">
        <f>IF(SUM('B2.2'!$X148:$AE148)=8,'B2.2'!I148,"")</f>
        <v/>
      </c>
      <c r="K134" t="str">
        <f>IF(SUM('B2.2'!$X148:$AE148)=8,'B2.2'!J148,"")</f>
        <v/>
      </c>
    </row>
    <row r="135" spans="1:11" x14ac:dyDescent="0.25">
      <c r="A135" t="str">
        <f>IF(SUM('B2.2'!X149:AE149)=8,'Angaben KH-Standort'!$D$27,"")</f>
        <v/>
      </c>
      <c r="B135" t="str">
        <f>IF(SUM('B2.2'!X149:AE149)=8,'Angaben KH-Standort'!$D$26,"")</f>
        <v/>
      </c>
      <c r="C135" t="str">
        <f>IF(SUM('B2.2'!X149:AE149)=8,'Angaben KH-Standort'!$D$13,"")</f>
        <v/>
      </c>
      <c r="D135" t="str">
        <f>IF(SUM('B2.2'!$X149:$AE149)=8,'B2.2'!C149,"")</f>
        <v/>
      </c>
      <c r="E135" t="str">
        <f>IF(SUM('B2.2'!$X149:$AE149)=8,'B2.2'!D149,"")</f>
        <v/>
      </c>
      <c r="F135" t="str">
        <f>IF(SUM('B2.2'!$X149:$AE149)=8,'B2.2'!E149,"")</f>
        <v/>
      </c>
      <c r="G135" t="str">
        <f>IF(SUM('B2.2'!$X149:$AE149)=8,'B2.2'!F149,"")</f>
        <v/>
      </c>
      <c r="H135" t="str">
        <f>IF(SUM('B2.2'!$X149:$AE149)=8,'B2.2'!G149,"")</f>
        <v/>
      </c>
      <c r="I135" t="str">
        <f>IF(SUM('B2.2'!$X149:$AE149)=8,'B2.2'!H149,"")</f>
        <v/>
      </c>
      <c r="J135" t="str">
        <f>IF(SUM('B2.2'!$X149:$AE149)=8,'B2.2'!I149,"")</f>
        <v/>
      </c>
      <c r="K135" t="str">
        <f>IF(SUM('B2.2'!$X149:$AE149)=8,'B2.2'!J149,"")</f>
        <v/>
      </c>
    </row>
    <row r="136" spans="1:11" x14ac:dyDescent="0.25">
      <c r="A136" t="str">
        <f>IF(SUM('B2.2'!X150:AE150)=8,'Angaben KH-Standort'!$D$27,"")</f>
        <v/>
      </c>
      <c r="B136" t="str">
        <f>IF(SUM('B2.2'!X150:AE150)=8,'Angaben KH-Standort'!$D$26,"")</f>
        <v/>
      </c>
      <c r="C136" t="str">
        <f>IF(SUM('B2.2'!X150:AE150)=8,'Angaben KH-Standort'!$D$13,"")</f>
        <v/>
      </c>
      <c r="D136" t="str">
        <f>IF(SUM('B2.2'!$X150:$AE150)=8,'B2.2'!C150,"")</f>
        <v/>
      </c>
      <c r="E136" t="str">
        <f>IF(SUM('B2.2'!$X150:$AE150)=8,'B2.2'!D150,"")</f>
        <v/>
      </c>
      <c r="F136" t="str">
        <f>IF(SUM('B2.2'!$X150:$AE150)=8,'B2.2'!E150,"")</f>
        <v/>
      </c>
      <c r="G136" t="str">
        <f>IF(SUM('B2.2'!$X150:$AE150)=8,'B2.2'!F150,"")</f>
        <v/>
      </c>
      <c r="H136" t="str">
        <f>IF(SUM('B2.2'!$X150:$AE150)=8,'B2.2'!G150,"")</f>
        <v/>
      </c>
      <c r="I136" t="str">
        <f>IF(SUM('B2.2'!$X150:$AE150)=8,'B2.2'!H150,"")</f>
        <v/>
      </c>
      <c r="J136" t="str">
        <f>IF(SUM('B2.2'!$X150:$AE150)=8,'B2.2'!I150,"")</f>
        <v/>
      </c>
      <c r="K136" t="str">
        <f>IF(SUM('B2.2'!$X150:$AE150)=8,'B2.2'!J150,"")</f>
        <v/>
      </c>
    </row>
    <row r="137" spans="1:11" x14ac:dyDescent="0.25">
      <c r="A137" t="str">
        <f>IF(SUM('B2.2'!X151:AE151)=8,'Angaben KH-Standort'!$D$27,"")</f>
        <v/>
      </c>
      <c r="B137" t="str">
        <f>IF(SUM('B2.2'!X151:AE151)=8,'Angaben KH-Standort'!$D$26,"")</f>
        <v/>
      </c>
      <c r="C137" t="str">
        <f>IF(SUM('B2.2'!X151:AE151)=8,'Angaben KH-Standort'!$D$13,"")</f>
        <v/>
      </c>
      <c r="D137" t="str">
        <f>IF(SUM('B2.2'!$X151:$AE151)=8,'B2.2'!C151,"")</f>
        <v/>
      </c>
      <c r="E137" t="str">
        <f>IF(SUM('B2.2'!$X151:$AE151)=8,'B2.2'!D151,"")</f>
        <v/>
      </c>
      <c r="F137" t="str">
        <f>IF(SUM('B2.2'!$X151:$AE151)=8,'B2.2'!E151,"")</f>
        <v/>
      </c>
      <c r="G137" t="str">
        <f>IF(SUM('B2.2'!$X151:$AE151)=8,'B2.2'!F151,"")</f>
        <v/>
      </c>
      <c r="H137" t="str">
        <f>IF(SUM('B2.2'!$X151:$AE151)=8,'B2.2'!G151,"")</f>
        <v/>
      </c>
      <c r="I137" t="str">
        <f>IF(SUM('B2.2'!$X151:$AE151)=8,'B2.2'!H151,"")</f>
        <v/>
      </c>
      <c r="J137" t="str">
        <f>IF(SUM('B2.2'!$X151:$AE151)=8,'B2.2'!I151,"")</f>
        <v/>
      </c>
      <c r="K137" t="str">
        <f>IF(SUM('B2.2'!$X151:$AE151)=8,'B2.2'!J151,"")</f>
        <v/>
      </c>
    </row>
    <row r="138" spans="1:11" x14ac:dyDescent="0.25">
      <c r="A138" t="str">
        <f>IF(SUM('B2.2'!X152:AE152)=8,'Angaben KH-Standort'!$D$27,"")</f>
        <v/>
      </c>
      <c r="B138" t="str">
        <f>IF(SUM('B2.2'!X152:AE152)=8,'Angaben KH-Standort'!$D$26,"")</f>
        <v/>
      </c>
      <c r="C138" t="str">
        <f>IF(SUM('B2.2'!X152:AE152)=8,'Angaben KH-Standort'!$D$13,"")</f>
        <v/>
      </c>
      <c r="D138" t="str">
        <f>IF(SUM('B2.2'!$X152:$AE152)=8,'B2.2'!C152,"")</f>
        <v/>
      </c>
      <c r="E138" t="str">
        <f>IF(SUM('B2.2'!$X152:$AE152)=8,'B2.2'!D152,"")</f>
        <v/>
      </c>
      <c r="F138" t="str">
        <f>IF(SUM('B2.2'!$X152:$AE152)=8,'B2.2'!E152,"")</f>
        <v/>
      </c>
      <c r="G138" t="str">
        <f>IF(SUM('B2.2'!$X152:$AE152)=8,'B2.2'!F152,"")</f>
        <v/>
      </c>
      <c r="H138" t="str">
        <f>IF(SUM('B2.2'!$X152:$AE152)=8,'B2.2'!G152,"")</f>
        <v/>
      </c>
      <c r="I138" t="str">
        <f>IF(SUM('B2.2'!$X152:$AE152)=8,'B2.2'!H152,"")</f>
        <v/>
      </c>
      <c r="J138" t="str">
        <f>IF(SUM('B2.2'!$X152:$AE152)=8,'B2.2'!I152,"")</f>
        <v/>
      </c>
      <c r="K138" t="str">
        <f>IF(SUM('B2.2'!$X152:$AE152)=8,'B2.2'!J152,"")</f>
        <v/>
      </c>
    </row>
    <row r="139" spans="1:11" x14ac:dyDescent="0.25">
      <c r="A139" t="str">
        <f>IF(SUM('B2.2'!X153:AE153)=8,'Angaben KH-Standort'!$D$27,"")</f>
        <v/>
      </c>
      <c r="B139" t="str">
        <f>IF(SUM('B2.2'!X153:AE153)=8,'Angaben KH-Standort'!$D$26,"")</f>
        <v/>
      </c>
      <c r="C139" t="str">
        <f>IF(SUM('B2.2'!X153:AE153)=8,'Angaben KH-Standort'!$D$13,"")</f>
        <v/>
      </c>
      <c r="D139" t="str">
        <f>IF(SUM('B2.2'!$X153:$AE153)=8,'B2.2'!C153,"")</f>
        <v/>
      </c>
      <c r="E139" t="str">
        <f>IF(SUM('B2.2'!$X153:$AE153)=8,'B2.2'!D153,"")</f>
        <v/>
      </c>
      <c r="F139" t="str">
        <f>IF(SUM('B2.2'!$X153:$AE153)=8,'B2.2'!E153,"")</f>
        <v/>
      </c>
      <c r="G139" t="str">
        <f>IF(SUM('B2.2'!$X153:$AE153)=8,'B2.2'!F153,"")</f>
        <v/>
      </c>
      <c r="H139" t="str">
        <f>IF(SUM('B2.2'!$X153:$AE153)=8,'B2.2'!G153,"")</f>
        <v/>
      </c>
      <c r="I139" t="str">
        <f>IF(SUM('B2.2'!$X153:$AE153)=8,'B2.2'!H153,"")</f>
        <v/>
      </c>
      <c r="J139" t="str">
        <f>IF(SUM('B2.2'!$X153:$AE153)=8,'B2.2'!I153,"")</f>
        <v/>
      </c>
      <c r="K139" t="str">
        <f>IF(SUM('B2.2'!$X153:$AE153)=8,'B2.2'!J153,"")</f>
        <v/>
      </c>
    </row>
    <row r="140" spans="1:11" x14ac:dyDescent="0.25">
      <c r="A140" t="str">
        <f>IF(SUM('B2.2'!X154:AE154)=8,'Angaben KH-Standort'!$D$27,"")</f>
        <v/>
      </c>
      <c r="B140" t="str">
        <f>IF(SUM('B2.2'!X154:AE154)=8,'Angaben KH-Standort'!$D$26,"")</f>
        <v/>
      </c>
      <c r="C140" t="str">
        <f>IF(SUM('B2.2'!X154:AE154)=8,'Angaben KH-Standort'!$D$13,"")</f>
        <v/>
      </c>
      <c r="D140" t="str">
        <f>IF(SUM('B2.2'!$X154:$AE154)=8,'B2.2'!C154,"")</f>
        <v/>
      </c>
      <c r="E140" t="str">
        <f>IF(SUM('B2.2'!$X154:$AE154)=8,'B2.2'!D154,"")</f>
        <v/>
      </c>
      <c r="F140" t="str">
        <f>IF(SUM('B2.2'!$X154:$AE154)=8,'B2.2'!E154,"")</f>
        <v/>
      </c>
      <c r="G140" t="str">
        <f>IF(SUM('B2.2'!$X154:$AE154)=8,'B2.2'!F154,"")</f>
        <v/>
      </c>
      <c r="H140" t="str">
        <f>IF(SUM('B2.2'!$X154:$AE154)=8,'B2.2'!G154,"")</f>
        <v/>
      </c>
      <c r="I140" t="str">
        <f>IF(SUM('B2.2'!$X154:$AE154)=8,'B2.2'!H154,"")</f>
        <v/>
      </c>
      <c r="J140" t="str">
        <f>IF(SUM('B2.2'!$X154:$AE154)=8,'B2.2'!I154,"")</f>
        <v/>
      </c>
      <c r="K140" t="str">
        <f>IF(SUM('B2.2'!$X154:$AE154)=8,'B2.2'!J154,"")</f>
        <v/>
      </c>
    </row>
    <row r="141" spans="1:11" x14ac:dyDescent="0.25">
      <c r="A141" t="str">
        <f>IF(SUM('B2.2'!X155:AE155)=8,'Angaben KH-Standort'!$D$27,"")</f>
        <v/>
      </c>
      <c r="B141" t="str">
        <f>IF(SUM('B2.2'!X155:AE155)=8,'Angaben KH-Standort'!$D$26,"")</f>
        <v/>
      </c>
      <c r="C141" t="str">
        <f>IF(SUM('B2.2'!X155:AE155)=8,'Angaben KH-Standort'!$D$13,"")</f>
        <v/>
      </c>
      <c r="D141" t="str">
        <f>IF(SUM('B2.2'!$X155:$AE155)=8,'B2.2'!C155,"")</f>
        <v/>
      </c>
      <c r="E141" t="str">
        <f>IF(SUM('B2.2'!$X155:$AE155)=8,'B2.2'!D155,"")</f>
        <v/>
      </c>
      <c r="F141" t="str">
        <f>IF(SUM('B2.2'!$X155:$AE155)=8,'B2.2'!E155,"")</f>
        <v/>
      </c>
      <c r="G141" t="str">
        <f>IF(SUM('B2.2'!$X155:$AE155)=8,'B2.2'!F155,"")</f>
        <v/>
      </c>
      <c r="H141" t="str">
        <f>IF(SUM('B2.2'!$X155:$AE155)=8,'B2.2'!G155,"")</f>
        <v/>
      </c>
      <c r="I141" t="str">
        <f>IF(SUM('B2.2'!$X155:$AE155)=8,'B2.2'!H155,"")</f>
        <v/>
      </c>
      <c r="J141" t="str">
        <f>IF(SUM('B2.2'!$X155:$AE155)=8,'B2.2'!I155,"")</f>
        <v/>
      </c>
      <c r="K141" t="str">
        <f>IF(SUM('B2.2'!$X155:$AE155)=8,'B2.2'!J155,"")</f>
        <v/>
      </c>
    </row>
    <row r="142" spans="1:11" x14ac:dyDescent="0.25">
      <c r="A142" t="str">
        <f>IF(SUM('B2.2'!X156:AE156)=8,'Angaben KH-Standort'!$D$27,"")</f>
        <v/>
      </c>
      <c r="B142" t="str">
        <f>IF(SUM('B2.2'!X156:AE156)=8,'Angaben KH-Standort'!$D$26,"")</f>
        <v/>
      </c>
      <c r="C142" t="str">
        <f>IF(SUM('B2.2'!X156:AE156)=8,'Angaben KH-Standort'!$D$13,"")</f>
        <v/>
      </c>
      <c r="D142" t="str">
        <f>IF(SUM('B2.2'!$X156:$AE156)=8,'B2.2'!C156,"")</f>
        <v/>
      </c>
      <c r="E142" t="str">
        <f>IF(SUM('B2.2'!$X156:$AE156)=8,'B2.2'!D156,"")</f>
        <v/>
      </c>
      <c r="F142" t="str">
        <f>IF(SUM('B2.2'!$X156:$AE156)=8,'B2.2'!E156,"")</f>
        <v/>
      </c>
      <c r="G142" t="str">
        <f>IF(SUM('B2.2'!$X156:$AE156)=8,'B2.2'!F156,"")</f>
        <v/>
      </c>
      <c r="H142" t="str">
        <f>IF(SUM('B2.2'!$X156:$AE156)=8,'B2.2'!G156,"")</f>
        <v/>
      </c>
      <c r="I142" t="str">
        <f>IF(SUM('B2.2'!$X156:$AE156)=8,'B2.2'!H156,"")</f>
        <v/>
      </c>
      <c r="J142" t="str">
        <f>IF(SUM('B2.2'!$X156:$AE156)=8,'B2.2'!I156,"")</f>
        <v/>
      </c>
      <c r="K142" t="str">
        <f>IF(SUM('B2.2'!$X156:$AE156)=8,'B2.2'!J156,"")</f>
        <v/>
      </c>
    </row>
    <row r="143" spans="1:11" x14ac:dyDescent="0.25">
      <c r="A143" t="str">
        <f>IF(SUM('B2.2'!X157:AE157)=8,'Angaben KH-Standort'!$D$27,"")</f>
        <v/>
      </c>
      <c r="B143" t="str">
        <f>IF(SUM('B2.2'!X157:AE157)=8,'Angaben KH-Standort'!$D$26,"")</f>
        <v/>
      </c>
      <c r="C143" t="str">
        <f>IF(SUM('B2.2'!X157:AE157)=8,'Angaben KH-Standort'!$D$13,"")</f>
        <v/>
      </c>
      <c r="D143" t="str">
        <f>IF(SUM('B2.2'!$X157:$AE157)=8,'B2.2'!C157,"")</f>
        <v/>
      </c>
      <c r="E143" t="str">
        <f>IF(SUM('B2.2'!$X157:$AE157)=8,'B2.2'!D157,"")</f>
        <v/>
      </c>
      <c r="F143" t="str">
        <f>IF(SUM('B2.2'!$X157:$AE157)=8,'B2.2'!E157,"")</f>
        <v/>
      </c>
      <c r="G143" t="str">
        <f>IF(SUM('B2.2'!$X157:$AE157)=8,'B2.2'!F157,"")</f>
        <v/>
      </c>
      <c r="H143" t="str">
        <f>IF(SUM('B2.2'!$X157:$AE157)=8,'B2.2'!G157,"")</f>
        <v/>
      </c>
      <c r="I143" t="str">
        <f>IF(SUM('B2.2'!$X157:$AE157)=8,'B2.2'!H157,"")</f>
        <v/>
      </c>
      <c r="J143" t="str">
        <f>IF(SUM('B2.2'!$X157:$AE157)=8,'B2.2'!I157,"")</f>
        <v/>
      </c>
      <c r="K143" t="str">
        <f>IF(SUM('B2.2'!$X157:$AE157)=8,'B2.2'!J157,"")</f>
        <v/>
      </c>
    </row>
    <row r="144" spans="1:11" x14ac:dyDescent="0.25">
      <c r="A144" t="str">
        <f>IF(SUM('B2.2'!X158:AE158)=8,'Angaben KH-Standort'!$D$27,"")</f>
        <v/>
      </c>
      <c r="B144" t="str">
        <f>IF(SUM('B2.2'!X158:AE158)=8,'Angaben KH-Standort'!$D$26,"")</f>
        <v/>
      </c>
      <c r="C144" t="str">
        <f>IF(SUM('B2.2'!X158:AE158)=8,'Angaben KH-Standort'!$D$13,"")</f>
        <v/>
      </c>
      <c r="D144" t="str">
        <f>IF(SUM('B2.2'!$X158:$AE158)=8,'B2.2'!C158,"")</f>
        <v/>
      </c>
      <c r="E144" t="str">
        <f>IF(SUM('B2.2'!$X158:$AE158)=8,'B2.2'!D158,"")</f>
        <v/>
      </c>
      <c r="F144" t="str">
        <f>IF(SUM('B2.2'!$X158:$AE158)=8,'B2.2'!E158,"")</f>
        <v/>
      </c>
      <c r="G144" t="str">
        <f>IF(SUM('B2.2'!$X158:$AE158)=8,'B2.2'!F158,"")</f>
        <v/>
      </c>
      <c r="H144" t="str">
        <f>IF(SUM('B2.2'!$X158:$AE158)=8,'B2.2'!G158,"")</f>
        <v/>
      </c>
      <c r="I144" t="str">
        <f>IF(SUM('B2.2'!$X158:$AE158)=8,'B2.2'!H158,"")</f>
        <v/>
      </c>
      <c r="J144" t="str">
        <f>IF(SUM('B2.2'!$X158:$AE158)=8,'B2.2'!I158,"")</f>
        <v/>
      </c>
      <c r="K144" t="str">
        <f>IF(SUM('B2.2'!$X158:$AE158)=8,'B2.2'!J158,"")</f>
        <v/>
      </c>
    </row>
    <row r="145" spans="1:11" x14ac:dyDescent="0.25">
      <c r="A145" t="str">
        <f>IF(SUM('B2.2'!X159:AE159)=8,'Angaben KH-Standort'!$D$27,"")</f>
        <v/>
      </c>
      <c r="B145" t="str">
        <f>IF(SUM('B2.2'!X159:AE159)=8,'Angaben KH-Standort'!$D$26,"")</f>
        <v/>
      </c>
      <c r="C145" t="str">
        <f>IF(SUM('B2.2'!X159:AE159)=8,'Angaben KH-Standort'!$D$13,"")</f>
        <v/>
      </c>
      <c r="D145" t="str">
        <f>IF(SUM('B2.2'!$X159:$AE159)=8,'B2.2'!C159,"")</f>
        <v/>
      </c>
      <c r="E145" t="str">
        <f>IF(SUM('B2.2'!$X159:$AE159)=8,'B2.2'!D159,"")</f>
        <v/>
      </c>
      <c r="F145" t="str">
        <f>IF(SUM('B2.2'!$X159:$AE159)=8,'B2.2'!E159,"")</f>
        <v/>
      </c>
      <c r="G145" t="str">
        <f>IF(SUM('B2.2'!$X159:$AE159)=8,'B2.2'!F159,"")</f>
        <v/>
      </c>
      <c r="H145" t="str">
        <f>IF(SUM('B2.2'!$X159:$AE159)=8,'B2.2'!G159,"")</f>
        <v/>
      </c>
      <c r="I145" t="str">
        <f>IF(SUM('B2.2'!$X159:$AE159)=8,'B2.2'!H159,"")</f>
        <v/>
      </c>
      <c r="J145" t="str">
        <f>IF(SUM('B2.2'!$X159:$AE159)=8,'B2.2'!I159,"")</f>
        <v/>
      </c>
      <c r="K145" t="str">
        <f>IF(SUM('B2.2'!$X159:$AE159)=8,'B2.2'!J159,"")</f>
        <v/>
      </c>
    </row>
    <row r="146" spans="1:11" x14ac:dyDescent="0.25">
      <c r="A146" t="str">
        <f>IF(SUM('B2.2'!X160:AE160)=8,'Angaben KH-Standort'!$D$27,"")</f>
        <v/>
      </c>
      <c r="B146" t="str">
        <f>IF(SUM('B2.2'!X160:AE160)=8,'Angaben KH-Standort'!$D$26,"")</f>
        <v/>
      </c>
      <c r="C146" t="str">
        <f>IF(SUM('B2.2'!X160:AE160)=8,'Angaben KH-Standort'!$D$13,"")</f>
        <v/>
      </c>
      <c r="D146" t="str">
        <f>IF(SUM('B2.2'!$X160:$AE160)=8,'B2.2'!C160,"")</f>
        <v/>
      </c>
      <c r="E146" t="str">
        <f>IF(SUM('B2.2'!$X160:$AE160)=8,'B2.2'!D160,"")</f>
        <v/>
      </c>
      <c r="F146" t="str">
        <f>IF(SUM('B2.2'!$X160:$AE160)=8,'B2.2'!E160,"")</f>
        <v/>
      </c>
      <c r="G146" t="str">
        <f>IF(SUM('B2.2'!$X160:$AE160)=8,'B2.2'!F160,"")</f>
        <v/>
      </c>
      <c r="H146" t="str">
        <f>IF(SUM('B2.2'!$X160:$AE160)=8,'B2.2'!G160,"")</f>
        <v/>
      </c>
      <c r="I146" t="str">
        <f>IF(SUM('B2.2'!$X160:$AE160)=8,'B2.2'!H160,"")</f>
        <v/>
      </c>
      <c r="J146" t="str">
        <f>IF(SUM('B2.2'!$X160:$AE160)=8,'B2.2'!I160,"")</f>
        <v/>
      </c>
      <c r="K146" t="str">
        <f>IF(SUM('B2.2'!$X160:$AE160)=8,'B2.2'!J160,"")</f>
        <v/>
      </c>
    </row>
    <row r="147" spans="1:11" x14ac:dyDescent="0.25">
      <c r="A147" t="str">
        <f>IF(SUM('B2.2'!X161:AE161)=8,'Angaben KH-Standort'!$D$27,"")</f>
        <v/>
      </c>
      <c r="B147" t="str">
        <f>IF(SUM('B2.2'!X161:AE161)=8,'Angaben KH-Standort'!$D$26,"")</f>
        <v/>
      </c>
      <c r="C147" t="str">
        <f>IF(SUM('B2.2'!X161:AE161)=8,'Angaben KH-Standort'!$D$13,"")</f>
        <v/>
      </c>
      <c r="D147" t="str">
        <f>IF(SUM('B2.2'!$X161:$AE161)=8,'B2.2'!C161,"")</f>
        <v/>
      </c>
      <c r="E147" t="str">
        <f>IF(SUM('B2.2'!$X161:$AE161)=8,'B2.2'!D161,"")</f>
        <v/>
      </c>
      <c r="F147" t="str">
        <f>IF(SUM('B2.2'!$X161:$AE161)=8,'B2.2'!E161,"")</f>
        <v/>
      </c>
      <c r="G147" t="str">
        <f>IF(SUM('B2.2'!$X161:$AE161)=8,'B2.2'!F161,"")</f>
        <v/>
      </c>
      <c r="H147" t="str">
        <f>IF(SUM('B2.2'!$X161:$AE161)=8,'B2.2'!G161,"")</f>
        <v/>
      </c>
      <c r="I147" t="str">
        <f>IF(SUM('B2.2'!$X161:$AE161)=8,'B2.2'!H161,"")</f>
        <v/>
      </c>
      <c r="J147" t="str">
        <f>IF(SUM('B2.2'!$X161:$AE161)=8,'B2.2'!I161,"")</f>
        <v/>
      </c>
      <c r="K147" t="str">
        <f>IF(SUM('B2.2'!$X161:$AE161)=8,'B2.2'!J161,"")</f>
        <v/>
      </c>
    </row>
    <row r="148" spans="1:11" x14ac:dyDescent="0.25">
      <c r="A148" t="str">
        <f>IF(SUM('B2.2'!X162:AE162)=8,'Angaben KH-Standort'!$D$27,"")</f>
        <v/>
      </c>
      <c r="B148" t="str">
        <f>IF(SUM('B2.2'!X162:AE162)=8,'Angaben KH-Standort'!$D$26,"")</f>
        <v/>
      </c>
      <c r="C148" t="str">
        <f>IF(SUM('B2.2'!X162:AE162)=8,'Angaben KH-Standort'!$D$13,"")</f>
        <v/>
      </c>
      <c r="D148" t="str">
        <f>IF(SUM('B2.2'!$X162:$AE162)=8,'B2.2'!C162,"")</f>
        <v/>
      </c>
      <c r="E148" t="str">
        <f>IF(SUM('B2.2'!$X162:$AE162)=8,'B2.2'!D162,"")</f>
        <v/>
      </c>
      <c r="F148" t="str">
        <f>IF(SUM('B2.2'!$X162:$AE162)=8,'B2.2'!E162,"")</f>
        <v/>
      </c>
      <c r="G148" t="str">
        <f>IF(SUM('B2.2'!$X162:$AE162)=8,'B2.2'!F162,"")</f>
        <v/>
      </c>
      <c r="H148" t="str">
        <f>IF(SUM('B2.2'!$X162:$AE162)=8,'B2.2'!G162,"")</f>
        <v/>
      </c>
      <c r="I148" t="str">
        <f>IF(SUM('B2.2'!$X162:$AE162)=8,'B2.2'!H162,"")</f>
        <v/>
      </c>
      <c r="J148" t="str">
        <f>IF(SUM('B2.2'!$X162:$AE162)=8,'B2.2'!I162,"")</f>
        <v/>
      </c>
      <c r="K148" t="str">
        <f>IF(SUM('B2.2'!$X162:$AE162)=8,'B2.2'!J162,"")</f>
        <v/>
      </c>
    </row>
    <row r="149" spans="1:11" x14ac:dyDescent="0.25">
      <c r="A149" t="str">
        <f>IF(SUM('B2.2'!X163:AE163)=8,'Angaben KH-Standort'!$D$27,"")</f>
        <v/>
      </c>
      <c r="B149" t="str">
        <f>IF(SUM('B2.2'!X163:AE163)=8,'Angaben KH-Standort'!$D$26,"")</f>
        <v/>
      </c>
      <c r="C149" t="str">
        <f>IF(SUM('B2.2'!X163:AE163)=8,'Angaben KH-Standort'!$D$13,"")</f>
        <v/>
      </c>
      <c r="D149" t="str">
        <f>IF(SUM('B2.2'!$X163:$AE163)=8,'B2.2'!C163,"")</f>
        <v/>
      </c>
      <c r="E149" t="str">
        <f>IF(SUM('B2.2'!$X163:$AE163)=8,'B2.2'!D163,"")</f>
        <v/>
      </c>
      <c r="F149" t="str">
        <f>IF(SUM('B2.2'!$X163:$AE163)=8,'B2.2'!E163,"")</f>
        <v/>
      </c>
      <c r="G149" t="str">
        <f>IF(SUM('B2.2'!$X163:$AE163)=8,'B2.2'!F163,"")</f>
        <v/>
      </c>
      <c r="H149" t="str">
        <f>IF(SUM('B2.2'!$X163:$AE163)=8,'B2.2'!G163,"")</f>
        <v/>
      </c>
      <c r="I149" t="str">
        <f>IF(SUM('B2.2'!$X163:$AE163)=8,'B2.2'!H163,"")</f>
        <v/>
      </c>
      <c r="J149" t="str">
        <f>IF(SUM('B2.2'!$X163:$AE163)=8,'B2.2'!I163,"")</f>
        <v/>
      </c>
      <c r="K149" t="str">
        <f>IF(SUM('B2.2'!$X163:$AE163)=8,'B2.2'!J163,"")</f>
        <v/>
      </c>
    </row>
    <row r="150" spans="1:11" x14ac:dyDescent="0.25">
      <c r="A150" t="str">
        <f>IF(SUM('B2.2'!X164:AE164)=8,'Angaben KH-Standort'!$D$27,"")</f>
        <v/>
      </c>
      <c r="B150" t="str">
        <f>IF(SUM('B2.2'!X164:AE164)=8,'Angaben KH-Standort'!$D$26,"")</f>
        <v/>
      </c>
      <c r="C150" t="str">
        <f>IF(SUM('B2.2'!X164:AE164)=8,'Angaben KH-Standort'!$D$13,"")</f>
        <v/>
      </c>
      <c r="D150" t="str">
        <f>IF(SUM('B2.2'!$X164:$AE164)=8,'B2.2'!C164,"")</f>
        <v/>
      </c>
      <c r="E150" t="str">
        <f>IF(SUM('B2.2'!$X164:$AE164)=8,'B2.2'!D164,"")</f>
        <v/>
      </c>
      <c r="F150" t="str">
        <f>IF(SUM('B2.2'!$X164:$AE164)=8,'B2.2'!E164,"")</f>
        <v/>
      </c>
      <c r="G150" t="str">
        <f>IF(SUM('B2.2'!$X164:$AE164)=8,'B2.2'!F164,"")</f>
        <v/>
      </c>
      <c r="H150" t="str">
        <f>IF(SUM('B2.2'!$X164:$AE164)=8,'B2.2'!G164,"")</f>
        <v/>
      </c>
      <c r="I150" t="str">
        <f>IF(SUM('B2.2'!$X164:$AE164)=8,'B2.2'!H164,"")</f>
        <v/>
      </c>
      <c r="J150" t="str">
        <f>IF(SUM('B2.2'!$X164:$AE164)=8,'B2.2'!I164,"")</f>
        <v/>
      </c>
      <c r="K150" t="str">
        <f>IF(SUM('B2.2'!$X164:$AE164)=8,'B2.2'!J164,"")</f>
        <v/>
      </c>
    </row>
    <row r="151" spans="1:11" x14ac:dyDescent="0.25">
      <c r="A151" t="str">
        <f>IF(SUM('B2.2'!X165:AE165)=8,'Angaben KH-Standort'!$D$27,"")</f>
        <v/>
      </c>
      <c r="B151" t="str">
        <f>IF(SUM('B2.2'!X165:AE165)=8,'Angaben KH-Standort'!$D$26,"")</f>
        <v/>
      </c>
      <c r="C151" t="str">
        <f>IF(SUM('B2.2'!X165:AE165)=8,'Angaben KH-Standort'!$D$13,"")</f>
        <v/>
      </c>
      <c r="D151" t="str">
        <f>IF(SUM('B2.2'!$X165:$AE165)=8,'B2.2'!C165,"")</f>
        <v/>
      </c>
      <c r="E151" t="str">
        <f>IF(SUM('B2.2'!$X165:$AE165)=8,'B2.2'!D165,"")</f>
        <v/>
      </c>
      <c r="F151" t="str">
        <f>IF(SUM('B2.2'!$X165:$AE165)=8,'B2.2'!E165,"")</f>
        <v/>
      </c>
      <c r="G151" t="str">
        <f>IF(SUM('B2.2'!$X165:$AE165)=8,'B2.2'!F165,"")</f>
        <v/>
      </c>
      <c r="H151" t="str">
        <f>IF(SUM('B2.2'!$X165:$AE165)=8,'B2.2'!G165,"")</f>
        <v/>
      </c>
      <c r="I151" t="str">
        <f>IF(SUM('B2.2'!$X165:$AE165)=8,'B2.2'!H165,"")</f>
        <v/>
      </c>
      <c r="J151" t="str">
        <f>IF(SUM('B2.2'!$X165:$AE165)=8,'B2.2'!I165,"")</f>
        <v/>
      </c>
      <c r="K151" t="str">
        <f>IF(SUM('B2.2'!$X165:$AE165)=8,'B2.2'!J165,"")</f>
        <v/>
      </c>
    </row>
    <row r="152" spans="1:11" x14ac:dyDescent="0.25">
      <c r="A152" t="str">
        <f>IF(SUM('B2.2'!X166:AE166)=8,'Angaben KH-Standort'!$D$27,"")</f>
        <v/>
      </c>
      <c r="B152" t="str">
        <f>IF(SUM('B2.2'!X166:AE166)=8,'Angaben KH-Standort'!$D$26,"")</f>
        <v/>
      </c>
      <c r="C152" t="str">
        <f>IF(SUM('B2.2'!X166:AE166)=8,'Angaben KH-Standort'!$D$13,"")</f>
        <v/>
      </c>
      <c r="D152" t="str">
        <f>IF(SUM('B2.2'!$X166:$AE166)=8,'B2.2'!C166,"")</f>
        <v/>
      </c>
      <c r="E152" t="str">
        <f>IF(SUM('B2.2'!$X166:$AE166)=8,'B2.2'!D166,"")</f>
        <v/>
      </c>
      <c r="F152" t="str">
        <f>IF(SUM('B2.2'!$X166:$AE166)=8,'B2.2'!E166,"")</f>
        <v/>
      </c>
      <c r="G152" t="str">
        <f>IF(SUM('B2.2'!$X166:$AE166)=8,'B2.2'!F166,"")</f>
        <v/>
      </c>
      <c r="H152" t="str">
        <f>IF(SUM('B2.2'!$X166:$AE166)=8,'B2.2'!G166,"")</f>
        <v/>
      </c>
      <c r="I152" t="str">
        <f>IF(SUM('B2.2'!$X166:$AE166)=8,'B2.2'!H166,"")</f>
        <v/>
      </c>
      <c r="J152" t="str">
        <f>IF(SUM('B2.2'!$X166:$AE166)=8,'B2.2'!I166,"")</f>
        <v/>
      </c>
      <c r="K152" t="str">
        <f>IF(SUM('B2.2'!$X166:$AE166)=8,'B2.2'!J166,"")</f>
        <v/>
      </c>
    </row>
    <row r="153" spans="1:11" x14ac:dyDescent="0.25">
      <c r="A153" t="str">
        <f>IF(SUM('B2.2'!X167:AE167)=8,'Angaben KH-Standort'!$D$27,"")</f>
        <v/>
      </c>
      <c r="B153" t="str">
        <f>IF(SUM('B2.2'!X167:AE167)=8,'Angaben KH-Standort'!$D$26,"")</f>
        <v/>
      </c>
      <c r="C153" t="str">
        <f>IF(SUM('B2.2'!X167:AE167)=8,'Angaben KH-Standort'!$D$13,"")</f>
        <v/>
      </c>
      <c r="D153" t="str">
        <f>IF(SUM('B2.2'!$X167:$AE167)=8,'B2.2'!C167,"")</f>
        <v/>
      </c>
      <c r="E153" t="str">
        <f>IF(SUM('B2.2'!$X167:$AE167)=8,'B2.2'!D167,"")</f>
        <v/>
      </c>
      <c r="F153" t="str">
        <f>IF(SUM('B2.2'!$X167:$AE167)=8,'B2.2'!E167,"")</f>
        <v/>
      </c>
      <c r="G153" t="str">
        <f>IF(SUM('B2.2'!$X167:$AE167)=8,'B2.2'!F167,"")</f>
        <v/>
      </c>
      <c r="H153" t="str">
        <f>IF(SUM('B2.2'!$X167:$AE167)=8,'B2.2'!G167,"")</f>
        <v/>
      </c>
      <c r="I153" t="str">
        <f>IF(SUM('B2.2'!$X167:$AE167)=8,'B2.2'!H167,"")</f>
        <v/>
      </c>
      <c r="J153" t="str">
        <f>IF(SUM('B2.2'!$X167:$AE167)=8,'B2.2'!I167,"")</f>
        <v/>
      </c>
      <c r="K153" t="str">
        <f>IF(SUM('B2.2'!$X167:$AE167)=8,'B2.2'!J167,"")</f>
        <v/>
      </c>
    </row>
    <row r="154" spans="1:11" x14ac:dyDescent="0.25">
      <c r="A154" t="str">
        <f>IF(SUM('B2.2'!X168:AE168)=8,'Angaben KH-Standort'!$D$27,"")</f>
        <v/>
      </c>
      <c r="B154" t="str">
        <f>IF(SUM('B2.2'!X168:AE168)=8,'Angaben KH-Standort'!$D$26,"")</f>
        <v/>
      </c>
      <c r="C154" t="str">
        <f>IF(SUM('B2.2'!X168:AE168)=8,'Angaben KH-Standort'!$D$13,"")</f>
        <v/>
      </c>
      <c r="D154" t="str">
        <f>IF(SUM('B2.2'!$X168:$AE168)=8,'B2.2'!C168,"")</f>
        <v/>
      </c>
      <c r="E154" t="str">
        <f>IF(SUM('B2.2'!$X168:$AE168)=8,'B2.2'!D168,"")</f>
        <v/>
      </c>
      <c r="F154" t="str">
        <f>IF(SUM('B2.2'!$X168:$AE168)=8,'B2.2'!E168,"")</f>
        <v/>
      </c>
      <c r="G154" t="str">
        <f>IF(SUM('B2.2'!$X168:$AE168)=8,'B2.2'!F168,"")</f>
        <v/>
      </c>
      <c r="H154" t="str">
        <f>IF(SUM('B2.2'!$X168:$AE168)=8,'B2.2'!G168,"")</f>
        <v/>
      </c>
      <c r="I154" t="str">
        <f>IF(SUM('B2.2'!$X168:$AE168)=8,'B2.2'!H168,"")</f>
        <v/>
      </c>
      <c r="J154" t="str">
        <f>IF(SUM('B2.2'!$X168:$AE168)=8,'B2.2'!I168,"")</f>
        <v/>
      </c>
      <c r="K154" t="str">
        <f>IF(SUM('B2.2'!$X168:$AE168)=8,'B2.2'!J168,"")</f>
        <v/>
      </c>
    </row>
    <row r="155" spans="1:11" x14ac:dyDescent="0.25">
      <c r="A155" t="str">
        <f>IF(SUM('B2.2'!X169:AE169)=8,'Angaben KH-Standort'!$D$27,"")</f>
        <v/>
      </c>
      <c r="B155" t="str">
        <f>IF(SUM('B2.2'!X169:AE169)=8,'Angaben KH-Standort'!$D$26,"")</f>
        <v/>
      </c>
      <c r="C155" t="str">
        <f>IF(SUM('B2.2'!X169:AE169)=8,'Angaben KH-Standort'!$D$13,"")</f>
        <v/>
      </c>
      <c r="D155" t="str">
        <f>IF(SUM('B2.2'!$X169:$AE169)=8,'B2.2'!C169,"")</f>
        <v/>
      </c>
      <c r="E155" t="str">
        <f>IF(SUM('B2.2'!$X169:$AE169)=8,'B2.2'!D169,"")</f>
        <v/>
      </c>
      <c r="F155" t="str">
        <f>IF(SUM('B2.2'!$X169:$AE169)=8,'B2.2'!E169,"")</f>
        <v/>
      </c>
      <c r="G155" t="str">
        <f>IF(SUM('B2.2'!$X169:$AE169)=8,'B2.2'!F169,"")</f>
        <v/>
      </c>
      <c r="H155" t="str">
        <f>IF(SUM('B2.2'!$X169:$AE169)=8,'B2.2'!G169,"")</f>
        <v/>
      </c>
      <c r="I155" t="str">
        <f>IF(SUM('B2.2'!$X169:$AE169)=8,'B2.2'!H169,"")</f>
        <v/>
      </c>
      <c r="J155" t="str">
        <f>IF(SUM('B2.2'!$X169:$AE169)=8,'B2.2'!I169,"")</f>
        <v/>
      </c>
      <c r="K155" t="str">
        <f>IF(SUM('B2.2'!$X169:$AE169)=8,'B2.2'!J169,"")</f>
        <v/>
      </c>
    </row>
    <row r="156" spans="1:11" x14ac:dyDescent="0.25">
      <c r="A156" t="str">
        <f>IF(SUM('B2.2'!X170:AE170)=8,'Angaben KH-Standort'!$D$27,"")</f>
        <v/>
      </c>
      <c r="B156" t="str">
        <f>IF(SUM('B2.2'!X170:AE170)=8,'Angaben KH-Standort'!$D$26,"")</f>
        <v/>
      </c>
      <c r="C156" t="str">
        <f>IF(SUM('B2.2'!X170:AE170)=8,'Angaben KH-Standort'!$D$13,"")</f>
        <v/>
      </c>
      <c r="D156" t="str">
        <f>IF(SUM('B2.2'!$X170:$AE170)=8,'B2.2'!C170,"")</f>
        <v/>
      </c>
      <c r="E156" t="str">
        <f>IF(SUM('B2.2'!$X170:$AE170)=8,'B2.2'!D170,"")</f>
        <v/>
      </c>
      <c r="F156" t="str">
        <f>IF(SUM('B2.2'!$X170:$AE170)=8,'B2.2'!E170,"")</f>
        <v/>
      </c>
      <c r="G156" t="str">
        <f>IF(SUM('B2.2'!$X170:$AE170)=8,'B2.2'!F170,"")</f>
        <v/>
      </c>
      <c r="H156" t="str">
        <f>IF(SUM('B2.2'!$X170:$AE170)=8,'B2.2'!G170,"")</f>
        <v/>
      </c>
      <c r="I156" t="str">
        <f>IF(SUM('B2.2'!$X170:$AE170)=8,'B2.2'!H170,"")</f>
        <v/>
      </c>
      <c r="J156" t="str">
        <f>IF(SUM('B2.2'!$X170:$AE170)=8,'B2.2'!I170,"")</f>
        <v/>
      </c>
      <c r="K156" t="str">
        <f>IF(SUM('B2.2'!$X170:$AE170)=8,'B2.2'!J170,"")</f>
        <v/>
      </c>
    </row>
    <row r="157" spans="1:11" x14ac:dyDescent="0.25">
      <c r="A157" t="str">
        <f>IF(SUM('B2.2'!X171:AE171)=8,'Angaben KH-Standort'!$D$27,"")</f>
        <v/>
      </c>
      <c r="B157" t="str">
        <f>IF(SUM('B2.2'!X171:AE171)=8,'Angaben KH-Standort'!$D$26,"")</f>
        <v/>
      </c>
      <c r="C157" t="str">
        <f>IF(SUM('B2.2'!X171:AE171)=8,'Angaben KH-Standort'!$D$13,"")</f>
        <v/>
      </c>
      <c r="D157" t="str">
        <f>IF(SUM('B2.2'!$X171:$AE171)=8,'B2.2'!C171,"")</f>
        <v/>
      </c>
      <c r="E157" t="str">
        <f>IF(SUM('B2.2'!$X171:$AE171)=8,'B2.2'!D171,"")</f>
        <v/>
      </c>
      <c r="F157" t="str">
        <f>IF(SUM('B2.2'!$X171:$AE171)=8,'B2.2'!E171,"")</f>
        <v/>
      </c>
      <c r="G157" t="str">
        <f>IF(SUM('B2.2'!$X171:$AE171)=8,'B2.2'!F171,"")</f>
        <v/>
      </c>
      <c r="H157" t="str">
        <f>IF(SUM('B2.2'!$X171:$AE171)=8,'B2.2'!G171,"")</f>
        <v/>
      </c>
      <c r="I157" t="str">
        <f>IF(SUM('B2.2'!$X171:$AE171)=8,'B2.2'!H171,"")</f>
        <v/>
      </c>
      <c r="J157" t="str">
        <f>IF(SUM('B2.2'!$X171:$AE171)=8,'B2.2'!I171,"")</f>
        <v/>
      </c>
      <c r="K157" t="str">
        <f>IF(SUM('B2.2'!$X171:$AE171)=8,'B2.2'!J171,"")</f>
        <v/>
      </c>
    </row>
    <row r="158" spans="1:11" x14ac:dyDescent="0.25">
      <c r="A158" t="str">
        <f>IF(SUM('B2.2'!X172:AE172)=8,'Angaben KH-Standort'!$D$27,"")</f>
        <v/>
      </c>
      <c r="B158" t="str">
        <f>IF(SUM('B2.2'!X172:AE172)=8,'Angaben KH-Standort'!$D$26,"")</f>
        <v/>
      </c>
      <c r="C158" t="str">
        <f>IF(SUM('B2.2'!X172:AE172)=8,'Angaben KH-Standort'!$D$13,"")</f>
        <v/>
      </c>
      <c r="D158" t="str">
        <f>IF(SUM('B2.2'!$X172:$AE172)=8,'B2.2'!C172,"")</f>
        <v/>
      </c>
      <c r="E158" t="str">
        <f>IF(SUM('B2.2'!$X172:$AE172)=8,'B2.2'!D172,"")</f>
        <v/>
      </c>
      <c r="F158" t="str">
        <f>IF(SUM('B2.2'!$X172:$AE172)=8,'B2.2'!E172,"")</f>
        <v/>
      </c>
      <c r="G158" t="str">
        <f>IF(SUM('B2.2'!$X172:$AE172)=8,'B2.2'!F172,"")</f>
        <v/>
      </c>
      <c r="H158" t="str">
        <f>IF(SUM('B2.2'!$X172:$AE172)=8,'B2.2'!G172,"")</f>
        <v/>
      </c>
      <c r="I158" t="str">
        <f>IF(SUM('B2.2'!$X172:$AE172)=8,'B2.2'!H172,"")</f>
        <v/>
      </c>
      <c r="J158" t="str">
        <f>IF(SUM('B2.2'!$X172:$AE172)=8,'B2.2'!I172,"")</f>
        <v/>
      </c>
      <c r="K158" t="str">
        <f>IF(SUM('B2.2'!$X172:$AE172)=8,'B2.2'!J172,"")</f>
        <v/>
      </c>
    </row>
    <row r="159" spans="1:11" x14ac:dyDescent="0.25">
      <c r="A159" t="str">
        <f>IF(SUM('B2.2'!X173:AE173)=8,'Angaben KH-Standort'!$D$27,"")</f>
        <v/>
      </c>
      <c r="B159" t="str">
        <f>IF(SUM('B2.2'!X173:AE173)=8,'Angaben KH-Standort'!$D$26,"")</f>
        <v/>
      </c>
      <c r="C159" t="str">
        <f>IF(SUM('B2.2'!X173:AE173)=8,'Angaben KH-Standort'!$D$13,"")</f>
        <v/>
      </c>
      <c r="D159" t="str">
        <f>IF(SUM('B2.2'!$X173:$AE173)=8,'B2.2'!C173,"")</f>
        <v/>
      </c>
      <c r="E159" t="str">
        <f>IF(SUM('B2.2'!$X173:$AE173)=8,'B2.2'!D173,"")</f>
        <v/>
      </c>
      <c r="F159" t="str">
        <f>IF(SUM('B2.2'!$X173:$AE173)=8,'B2.2'!E173,"")</f>
        <v/>
      </c>
      <c r="G159" t="str">
        <f>IF(SUM('B2.2'!$X173:$AE173)=8,'B2.2'!F173,"")</f>
        <v/>
      </c>
      <c r="H159" t="str">
        <f>IF(SUM('B2.2'!$X173:$AE173)=8,'B2.2'!G173,"")</f>
        <v/>
      </c>
      <c r="I159" t="str">
        <f>IF(SUM('B2.2'!$X173:$AE173)=8,'B2.2'!H173,"")</f>
        <v/>
      </c>
      <c r="J159" t="str">
        <f>IF(SUM('B2.2'!$X173:$AE173)=8,'B2.2'!I173,"")</f>
        <v/>
      </c>
      <c r="K159" t="str">
        <f>IF(SUM('B2.2'!$X173:$AE173)=8,'B2.2'!J173,"")</f>
        <v/>
      </c>
    </row>
    <row r="160" spans="1:11" x14ac:dyDescent="0.25">
      <c r="A160" t="str">
        <f>IF(SUM('B2.2'!X174:AE174)=8,'Angaben KH-Standort'!$D$27,"")</f>
        <v/>
      </c>
      <c r="B160" t="str">
        <f>IF(SUM('B2.2'!X174:AE174)=8,'Angaben KH-Standort'!$D$26,"")</f>
        <v/>
      </c>
      <c r="C160" t="str">
        <f>IF(SUM('B2.2'!X174:AE174)=8,'Angaben KH-Standort'!$D$13,"")</f>
        <v/>
      </c>
      <c r="D160" t="str">
        <f>IF(SUM('B2.2'!$X174:$AE174)=8,'B2.2'!C174,"")</f>
        <v/>
      </c>
      <c r="E160" t="str">
        <f>IF(SUM('B2.2'!$X174:$AE174)=8,'B2.2'!D174,"")</f>
        <v/>
      </c>
      <c r="F160" t="str">
        <f>IF(SUM('B2.2'!$X174:$AE174)=8,'B2.2'!E174,"")</f>
        <v/>
      </c>
      <c r="G160" t="str">
        <f>IF(SUM('B2.2'!$X174:$AE174)=8,'B2.2'!F174,"")</f>
        <v/>
      </c>
      <c r="H160" t="str">
        <f>IF(SUM('B2.2'!$X174:$AE174)=8,'B2.2'!G174,"")</f>
        <v/>
      </c>
      <c r="I160" t="str">
        <f>IF(SUM('B2.2'!$X174:$AE174)=8,'B2.2'!H174,"")</f>
        <v/>
      </c>
      <c r="J160" t="str">
        <f>IF(SUM('B2.2'!$X174:$AE174)=8,'B2.2'!I174,"")</f>
        <v/>
      </c>
      <c r="K160" t="str">
        <f>IF(SUM('B2.2'!$X174:$AE174)=8,'B2.2'!J174,"")</f>
        <v/>
      </c>
    </row>
    <row r="161" spans="1:11" x14ac:dyDescent="0.25">
      <c r="A161" t="str">
        <f>IF(SUM('B2.2'!X175:AE175)=8,'Angaben KH-Standort'!$D$27,"")</f>
        <v/>
      </c>
      <c r="B161" t="str">
        <f>IF(SUM('B2.2'!X175:AE175)=8,'Angaben KH-Standort'!$D$26,"")</f>
        <v/>
      </c>
      <c r="C161" t="str">
        <f>IF(SUM('B2.2'!X175:AE175)=8,'Angaben KH-Standort'!$D$13,"")</f>
        <v/>
      </c>
      <c r="D161" t="str">
        <f>IF(SUM('B2.2'!$X175:$AE175)=8,'B2.2'!C175,"")</f>
        <v/>
      </c>
      <c r="E161" t="str">
        <f>IF(SUM('B2.2'!$X175:$AE175)=8,'B2.2'!D175,"")</f>
        <v/>
      </c>
      <c r="F161" t="str">
        <f>IF(SUM('B2.2'!$X175:$AE175)=8,'B2.2'!E175,"")</f>
        <v/>
      </c>
      <c r="G161" t="str">
        <f>IF(SUM('B2.2'!$X175:$AE175)=8,'B2.2'!F175,"")</f>
        <v/>
      </c>
      <c r="H161" t="str">
        <f>IF(SUM('B2.2'!$X175:$AE175)=8,'B2.2'!G175,"")</f>
        <v/>
      </c>
      <c r="I161" t="str">
        <f>IF(SUM('B2.2'!$X175:$AE175)=8,'B2.2'!H175,"")</f>
        <v/>
      </c>
      <c r="J161" t="str">
        <f>IF(SUM('B2.2'!$X175:$AE175)=8,'B2.2'!I175,"")</f>
        <v/>
      </c>
      <c r="K161" t="str">
        <f>IF(SUM('B2.2'!$X175:$AE175)=8,'B2.2'!J175,"")</f>
        <v/>
      </c>
    </row>
    <row r="162" spans="1:11" x14ac:dyDescent="0.25">
      <c r="A162" t="str">
        <f>IF(SUM('B2.2'!X176:AE176)=8,'Angaben KH-Standort'!$D$27,"")</f>
        <v/>
      </c>
      <c r="B162" t="str">
        <f>IF(SUM('B2.2'!X176:AE176)=8,'Angaben KH-Standort'!$D$26,"")</f>
        <v/>
      </c>
      <c r="C162" t="str">
        <f>IF(SUM('B2.2'!X176:AE176)=8,'Angaben KH-Standort'!$D$13,"")</f>
        <v/>
      </c>
      <c r="D162" t="str">
        <f>IF(SUM('B2.2'!$X176:$AE176)=8,'B2.2'!C176,"")</f>
        <v/>
      </c>
      <c r="E162" t="str">
        <f>IF(SUM('B2.2'!$X176:$AE176)=8,'B2.2'!D176,"")</f>
        <v/>
      </c>
      <c r="F162" t="str">
        <f>IF(SUM('B2.2'!$X176:$AE176)=8,'B2.2'!E176,"")</f>
        <v/>
      </c>
      <c r="G162" t="str">
        <f>IF(SUM('B2.2'!$X176:$AE176)=8,'B2.2'!F176,"")</f>
        <v/>
      </c>
      <c r="H162" t="str">
        <f>IF(SUM('B2.2'!$X176:$AE176)=8,'B2.2'!G176,"")</f>
        <v/>
      </c>
      <c r="I162" t="str">
        <f>IF(SUM('B2.2'!$X176:$AE176)=8,'B2.2'!H176,"")</f>
        <v/>
      </c>
      <c r="J162" t="str">
        <f>IF(SUM('B2.2'!$X176:$AE176)=8,'B2.2'!I176,"")</f>
        <v/>
      </c>
      <c r="K162" t="str">
        <f>IF(SUM('B2.2'!$X176:$AE176)=8,'B2.2'!J176,"")</f>
        <v/>
      </c>
    </row>
    <row r="163" spans="1:11" x14ac:dyDescent="0.25">
      <c r="A163" t="str">
        <f>IF(SUM('B2.2'!X177:AE177)=8,'Angaben KH-Standort'!$D$27,"")</f>
        <v/>
      </c>
      <c r="B163" t="str">
        <f>IF(SUM('B2.2'!X177:AE177)=8,'Angaben KH-Standort'!$D$26,"")</f>
        <v/>
      </c>
      <c r="C163" t="str">
        <f>IF(SUM('B2.2'!X177:AE177)=8,'Angaben KH-Standort'!$D$13,"")</f>
        <v/>
      </c>
      <c r="D163" t="str">
        <f>IF(SUM('B2.2'!$X177:$AE177)=8,'B2.2'!C177,"")</f>
        <v/>
      </c>
      <c r="E163" t="str">
        <f>IF(SUM('B2.2'!$X177:$AE177)=8,'B2.2'!D177,"")</f>
        <v/>
      </c>
      <c r="F163" t="str">
        <f>IF(SUM('B2.2'!$X177:$AE177)=8,'B2.2'!E177,"")</f>
        <v/>
      </c>
      <c r="G163" t="str">
        <f>IF(SUM('B2.2'!$X177:$AE177)=8,'B2.2'!F177,"")</f>
        <v/>
      </c>
      <c r="H163" t="str">
        <f>IF(SUM('B2.2'!$X177:$AE177)=8,'B2.2'!G177,"")</f>
        <v/>
      </c>
      <c r="I163" t="str">
        <f>IF(SUM('B2.2'!$X177:$AE177)=8,'B2.2'!H177,"")</f>
        <v/>
      </c>
      <c r="J163" t="str">
        <f>IF(SUM('B2.2'!$X177:$AE177)=8,'B2.2'!I177,"")</f>
        <v/>
      </c>
      <c r="K163" t="str">
        <f>IF(SUM('B2.2'!$X177:$AE177)=8,'B2.2'!J177,"")</f>
        <v/>
      </c>
    </row>
    <row r="164" spans="1:11" x14ac:dyDescent="0.25">
      <c r="A164" t="str">
        <f>IF(SUM('B2.2'!X178:AE178)=8,'Angaben KH-Standort'!$D$27,"")</f>
        <v/>
      </c>
      <c r="B164" t="str">
        <f>IF(SUM('B2.2'!X178:AE178)=8,'Angaben KH-Standort'!$D$26,"")</f>
        <v/>
      </c>
      <c r="C164" t="str">
        <f>IF(SUM('B2.2'!X178:AE178)=8,'Angaben KH-Standort'!$D$13,"")</f>
        <v/>
      </c>
      <c r="D164" t="str">
        <f>IF(SUM('B2.2'!$X178:$AE178)=8,'B2.2'!C178,"")</f>
        <v/>
      </c>
      <c r="E164" t="str">
        <f>IF(SUM('B2.2'!$X178:$AE178)=8,'B2.2'!D178,"")</f>
        <v/>
      </c>
      <c r="F164" t="str">
        <f>IF(SUM('B2.2'!$X178:$AE178)=8,'B2.2'!E178,"")</f>
        <v/>
      </c>
      <c r="G164" t="str">
        <f>IF(SUM('B2.2'!$X178:$AE178)=8,'B2.2'!F178,"")</f>
        <v/>
      </c>
      <c r="H164" t="str">
        <f>IF(SUM('B2.2'!$X178:$AE178)=8,'B2.2'!G178,"")</f>
        <v/>
      </c>
      <c r="I164" t="str">
        <f>IF(SUM('B2.2'!$X178:$AE178)=8,'B2.2'!H178,"")</f>
        <v/>
      </c>
      <c r="J164" t="str">
        <f>IF(SUM('B2.2'!$X178:$AE178)=8,'B2.2'!I178,"")</f>
        <v/>
      </c>
      <c r="K164" t="str">
        <f>IF(SUM('B2.2'!$X178:$AE178)=8,'B2.2'!J178,"")</f>
        <v/>
      </c>
    </row>
    <row r="165" spans="1:11" x14ac:dyDescent="0.25">
      <c r="A165" t="str">
        <f>IF(SUM('B2.2'!X179:AE179)=8,'Angaben KH-Standort'!$D$27,"")</f>
        <v/>
      </c>
      <c r="B165" t="str">
        <f>IF(SUM('B2.2'!X179:AE179)=8,'Angaben KH-Standort'!$D$26,"")</f>
        <v/>
      </c>
      <c r="C165" t="str">
        <f>IF(SUM('B2.2'!X179:AE179)=8,'Angaben KH-Standort'!$D$13,"")</f>
        <v/>
      </c>
      <c r="D165" t="str">
        <f>IF(SUM('B2.2'!$X179:$AE179)=8,'B2.2'!C179,"")</f>
        <v/>
      </c>
      <c r="E165" t="str">
        <f>IF(SUM('B2.2'!$X179:$AE179)=8,'B2.2'!D179,"")</f>
        <v/>
      </c>
      <c r="F165" t="str">
        <f>IF(SUM('B2.2'!$X179:$AE179)=8,'B2.2'!E179,"")</f>
        <v/>
      </c>
      <c r="G165" t="str">
        <f>IF(SUM('B2.2'!$X179:$AE179)=8,'B2.2'!F179,"")</f>
        <v/>
      </c>
      <c r="H165" t="str">
        <f>IF(SUM('B2.2'!$X179:$AE179)=8,'B2.2'!G179,"")</f>
        <v/>
      </c>
      <c r="I165" t="str">
        <f>IF(SUM('B2.2'!$X179:$AE179)=8,'B2.2'!H179,"")</f>
        <v/>
      </c>
      <c r="J165" t="str">
        <f>IF(SUM('B2.2'!$X179:$AE179)=8,'B2.2'!I179,"")</f>
        <v/>
      </c>
      <c r="K165" t="str">
        <f>IF(SUM('B2.2'!$X179:$AE179)=8,'B2.2'!J179,"")</f>
        <v/>
      </c>
    </row>
    <row r="166" spans="1:11" x14ac:dyDescent="0.25">
      <c r="A166" t="str">
        <f>IF(SUM('B2.2'!X180:AE180)=8,'Angaben KH-Standort'!$D$27,"")</f>
        <v/>
      </c>
      <c r="B166" t="str">
        <f>IF(SUM('B2.2'!X180:AE180)=8,'Angaben KH-Standort'!$D$26,"")</f>
        <v/>
      </c>
      <c r="C166" t="str">
        <f>IF(SUM('B2.2'!X180:AE180)=8,'Angaben KH-Standort'!$D$13,"")</f>
        <v/>
      </c>
      <c r="D166" t="str">
        <f>IF(SUM('B2.2'!$X180:$AE180)=8,'B2.2'!C180,"")</f>
        <v/>
      </c>
      <c r="E166" t="str">
        <f>IF(SUM('B2.2'!$X180:$AE180)=8,'B2.2'!D180,"")</f>
        <v/>
      </c>
      <c r="F166" t="str">
        <f>IF(SUM('B2.2'!$X180:$AE180)=8,'B2.2'!E180,"")</f>
        <v/>
      </c>
      <c r="G166" t="str">
        <f>IF(SUM('B2.2'!$X180:$AE180)=8,'B2.2'!F180,"")</f>
        <v/>
      </c>
      <c r="H166" t="str">
        <f>IF(SUM('B2.2'!$X180:$AE180)=8,'B2.2'!G180,"")</f>
        <v/>
      </c>
      <c r="I166" t="str">
        <f>IF(SUM('B2.2'!$X180:$AE180)=8,'B2.2'!H180,"")</f>
        <v/>
      </c>
      <c r="J166" t="str">
        <f>IF(SUM('B2.2'!$X180:$AE180)=8,'B2.2'!I180,"")</f>
        <v/>
      </c>
      <c r="K166" t="str">
        <f>IF(SUM('B2.2'!$X180:$AE180)=8,'B2.2'!J180,"")</f>
        <v/>
      </c>
    </row>
    <row r="167" spans="1:11" x14ac:dyDescent="0.25">
      <c r="A167" t="str">
        <f>IF(SUM('B2.2'!X181:AE181)=8,'Angaben KH-Standort'!$D$27,"")</f>
        <v/>
      </c>
      <c r="B167" t="str">
        <f>IF(SUM('B2.2'!X181:AE181)=8,'Angaben KH-Standort'!$D$26,"")</f>
        <v/>
      </c>
      <c r="C167" t="str">
        <f>IF(SUM('B2.2'!X181:AE181)=8,'Angaben KH-Standort'!$D$13,"")</f>
        <v/>
      </c>
      <c r="D167" t="str">
        <f>IF(SUM('B2.2'!$X181:$AE181)=8,'B2.2'!C181,"")</f>
        <v/>
      </c>
      <c r="E167" t="str">
        <f>IF(SUM('B2.2'!$X181:$AE181)=8,'B2.2'!D181,"")</f>
        <v/>
      </c>
      <c r="F167" t="str">
        <f>IF(SUM('B2.2'!$X181:$AE181)=8,'B2.2'!E181,"")</f>
        <v/>
      </c>
      <c r="G167" t="str">
        <f>IF(SUM('B2.2'!$X181:$AE181)=8,'B2.2'!F181,"")</f>
        <v/>
      </c>
      <c r="H167" t="str">
        <f>IF(SUM('B2.2'!$X181:$AE181)=8,'B2.2'!G181,"")</f>
        <v/>
      </c>
      <c r="I167" t="str">
        <f>IF(SUM('B2.2'!$X181:$AE181)=8,'B2.2'!H181,"")</f>
        <v/>
      </c>
      <c r="J167" t="str">
        <f>IF(SUM('B2.2'!$X181:$AE181)=8,'B2.2'!I181,"")</f>
        <v/>
      </c>
      <c r="K167" t="str">
        <f>IF(SUM('B2.2'!$X181:$AE181)=8,'B2.2'!J181,"")</f>
        <v/>
      </c>
    </row>
    <row r="168" spans="1:11" x14ac:dyDescent="0.25">
      <c r="A168" t="str">
        <f>IF(SUM('B2.2'!X182:AE182)=8,'Angaben KH-Standort'!$D$27,"")</f>
        <v/>
      </c>
      <c r="B168" t="str">
        <f>IF(SUM('B2.2'!X182:AE182)=8,'Angaben KH-Standort'!$D$26,"")</f>
        <v/>
      </c>
      <c r="C168" t="str">
        <f>IF(SUM('B2.2'!X182:AE182)=8,'Angaben KH-Standort'!$D$13,"")</f>
        <v/>
      </c>
      <c r="D168" t="str">
        <f>IF(SUM('B2.2'!$X182:$AE182)=8,'B2.2'!C182,"")</f>
        <v/>
      </c>
      <c r="E168" t="str">
        <f>IF(SUM('B2.2'!$X182:$AE182)=8,'B2.2'!D182,"")</f>
        <v/>
      </c>
      <c r="F168" t="str">
        <f>IF(SUM('B2.2'!$X182:$AE182)=8,'B2.2'!E182,"")</f>
        <v/>
      </c>
      <c r="G168" t="str">
        <f>IF(SUM('B2.2'!$X182:$AE182)=8,'B2.2'!F182,"")</f>
        <v/>
      </c>
      <c r="H168" t="str">
        <f>IF(SUM('B2.2'!$X182:$AE182)=8,'B2.2'!G182,"")</f>
        <v/>
      </c>
      <c r="I168" t="str">
        <f>IF(SUM('B2.2'!$X182:$AE182)=8,'B2.2'!H182,"")</f>
        <v/>
      </c>
      <c r="J168" t="str">
        <f>IF(SUM('B2.2'!$X182:$AE182)=8,'B2.2'!I182,"")</f>
        <v/>
      </c>
      <c r="K168" t="str">
        <f>IF(SUM('B2.2'!$X182:$AE182)=8,'B2.2'!J182,"")</f>
        <v/>
      </c>
    </row>
    <row r="169" spans="1:11" x14ac:dyDescent="0.25">
      <c r="A169" t="str">
        <f>IF(SUM('B2.2'!X183:AE183)=8,'Angaben KH-Standort'!$D$27,"")</f>
        <v/>
      </c>
      <c r="B169" t="str">
        <f>IF(SUM('B2.2'!X183:AE183)=8,'Angaben KH-Standort'!$D$26,"")</f>
        <v/>
      </c>
      <c r="C169" t="str">
        <f>IF(SUM('B2.2'!X183:AE183)=8,'Angaben KH-Standort'!$D$13,"")</f>
        <v/>
      </c>
      <c r="D169" t="str">
        <f>IF(SUM('B2.2'!$X183:$AE183)=8,'B2.2'!C183,"")</f>
        <v/>
      </c>
      <c r="E169" t="str">
        <f>IF(SUM('B2.2'!$X183:$AE183)=8,'B2.2'!D183,"")</f>
        <v/>
      </c>
      <c r="F169" t="str">
        <f>IF(SUM('B2.2'!$X183:$AE183)=8,'B2.2'!E183,"")</f>
        <v/>
      </c>
      <c r="G169" t="str">
        <f>IF(SUM('B2.2'!$X183:$AE183)=8,'B2.2'!F183,"")</f>
        <v/>
      </c>
      <c r="H169" t="str">
        <f>IF(SUM('B2.2'!$X183:$AE183)=8,'B2.2'!G183,"")</f>
        <v/>
      </c>
      <c r="I169" t="str">
        <f>IF(SUM('B2.2'!$X183:$AE183)=8,'B2.2'!H183,"")</f>
        <v/>
      </c>
      <c r="J169" t="str">
        <f>IF(SUM('B2.2'!$X183:$AE183)=8,'B2.2'!I183,"")</f>
        <v/>
      </c>
      <c r="K169" t="str">
        <f>IF(SUM('B2.2'!$X183:$AE183)=8,'B2.2'!J183,"")</f>
        <v/>
      </c>
    </row>
    <row r="170" spans="1:11" x14ac:dyDescent="0.25">
      <c r="A170" t="str">
        <f>IF(SUM('B2.2'!X184:AE184)=8,'Angaben KH-Standort'!$D$27,"")</f>
        <v/>
      </c>
      <c r="B170" t="str">
        <f>IF(SUM('B2.2'!X184:AE184)=8,'Angaben KH-Standort'!$D$26,"")</f>
        <v/>
      </c>
      <c r="C170" t="str">
        <f>IF(SUM('B2.2'!X184:AE184)=8,'Angaben KH-Standort'!$D$13,"")</f>
        <v/>
      </c>
      <c r="D170" t="str">
        <f>IF(SUM('B2.2'!$X184:$AE184)=8,'B2.2'!C184,"")</f>
        <v/>
      </c>
      <c r="E170" t="str">
        <f>IF(SUM('B2.2'!$X184:$AE184)=8,'B2.2'!D184,"")</f>
        <v/>
      </c>
      <c r="F170" t="str">
        <f>IF(SUM('B2.2'!$X184:$AE184)=8,'B2.2'!E184,"")</f>
        <v/>
      </c>
      <c r="G170" t="str">
        <f>IF(SUM('B2.2'!$X184:$AE184)=8,'B2.2'!F184,"")</f>
        <v/>
      </c>
      <c r="H170" t="str">
        <f>IF(SUM('B2.2'!$X184:$AE184)=8,'B2.2'!G184,"")</f>
        <v/>
      </c>
      <c r="I170" t="str">
        <f>IF(SUM('B2.2'!$X184:$AE184)=8,'B2.2'!H184,"")</f>
        <v/>
      </c>
      <c r="J170" t="str">
        <f>IF(SUM('B2.2'!$X184:$AE184)=8,'B2.2'!I184,"")</f>
        <v/>
      </c>
      <c r="K170" t="str">
        <f>IF(SUM('B2.2'!$X184:$AE184)=8,'B2.2'!J184,"")</f>
        <v/>
      </c>
    </row>
    <row r="171" spans="1:11" x14ac:dyDescent="0.25">
      <c r="A171" t="str">
        <f>IF(SUM('B2.2'!X185:AE185)=8,'Angaben KH-Standort'!$D$27,"")</f>
        <v/>
      </c>
      <c r="B171" t="str">
        <f>IF(SUM('B2.2'!X185:AE185)=8,'Angaben KH-Standort'!$D$26,"")</f>
        <v/>
      </c>
      <c r="C171" t="str">
        <f>IF(SUM('B2.2'!X185:AE185)=8,'Angaben KH-Standort'!$D$13,"")</f>
        <v/>
      </c>
      <c r="D171" t="str">
        <f>IF(SUM('B2.2'!$X185:$AE185)=8,'B2.2'!C185,"")</f>
        <v/>
      </c>
      <c r="E171" t="str">
        <f>IF(SUM('B2.2'!$X185:$AE185)=8,'B2.2'!D185,"")</f>
        <v/>
      </c>
      <c r="F171" t="str">
        <f>IF(SUM('B2.2'!$X185:$AE185)=8,'B2.2'!E185,"")</f>
        <v/>
      </c>
      <c r="G171" t="str">
        <f>IF(SUM('B2.2'!$X185:$AE185)=8,'B2.2'!F185,"")</f>
        <v/>
      </c>
      <c r="H171" t="str">
        <f>IF(SUM('B2.2'!$X185:$AE185)=8,'B2.2'!G185,"")</f>
        <v/>
      </c>
      <c r="I171" t="str">
        <f>IF(SUM('B2.2'!$X185:$AE185)=8,'B2.2'!H185,"")</f>
        <v/>
      </c>
      <c r="J171" t="str">
        <f>IF(SUM('B2.2'!$X185:$AE185)=8,'B2.2'!I185,"")</f>
        <v/>
      </c>
      <c r="K171" t="str">
        <f>IF(SUM('B2.2'!$X185:$AE185)=8,'B2.2'!J185,"")</f>
        <v/>
      </c>
    </row>
    <row r="172" spans="1:11" x14ac:dyDescent="0.25">
      <c r="A172" t="str">
        <f>IF(SUM('B2.2'!X186:AE186)=8,'Angaben KH-Standort'!$D$27,"")</f>
        <v/>
      </c>
      <c r="B172" t="str">
        <f>IF(SUM('B2.2'!X186:AE186)=8,'Angaben KH-Standort'!$D$26,"")</f>
        <v/>
      </c>
      <c r="C172" t="str">
        <f>IF(SUM('B2.2'!X186:AE186)=8,'Angaben KH-Standort'!$D$13,"")</f>
        <v/>
      </c>
      <c r="D172" t="str">
        <f>IF(SUM('B2.2'!$X186:$AE186)=8,'B2.2'!C186,"")</f>
        <v/>
      </c>
      <c r="E172" t="str">
        <f>IF(SUM('B2.2'!$X186:$AE186)=8,'B2.2'!D186,"")</f>
        <v/>
      </c>
      <c r="F172" t="str">
        <f>IF(SUM('B2.2'!$X186:$AE186)=8,'B2.2'!E186,"")</f>
        <v/>
      </c>
      <c r="G172" t="str">
        <f>IF(SUM('B2.2'!$X186:$AE186)=8,'B2.2'!F186,"")</f>
        <v/>
      </c>
      <c r="H172" t="str">
        <f>IF(SUM('B2.2'!$X186:$AE186)=8,'B2.2'!G186,"")</f>
        <v/>
      </c>
      <c r="I172" t="str">
        <f>IF(SUM('B2.2'!$X186:$AE186)=8,'B2.2'!H186,"")</f>
        <v/>
      </c>
      <c r="J172" t="str">
        <f>IF(SUM('B2.2'!$X186:$AE186)=8,'B2.2'!I186,"")</f>
        <v/>
      </c>
      <c r="K172" t="str">
        <f>IF(SUM('B2.2'!$X186:$AE186)=8,'B2.2'!J186,"")</f>
        <v/>
      </c>
    </row>
    <row r="173" spans="1:11" x14ac:dyDescent="0.25">
      <c r="A173" t="str">
        <f>IF(SUM('B2.2'!X187:AE187)=8,'Angaben KH-Standort'!$D$27,"")</f>
        <v/>
      </c>
      <c r="B173" t="str">
        <f>IF(SUM('B2.2'!X187:AE187)=8,'Angaben KH-Standort'!$D$26,"")</f>
        <v/>
      </c>
      <c r="C173" t="str">
        <f>IF(SUM('B2.2'!X187:AE187)=8,'Angaben KH-Standort'!$D$13,"")</f>
        <v/>
      </c>
      <c r="D173" t="str">
        <f>IF(SUM('B2.2'!$X187:$AE187)=8,'B2.2'!C187,"")</f>
        <v/>
      </c>
      <c r="E173" t="str">
        <f>IF(SUM('B2.2'!$X187:$AE187)=8,'B2.2'!D187,"")</f>
        <v/>
      </c>
      <c r="F173" t="str">
        <f>IF(SUM('B2.2'!$X187:$AE187)=8,'B2.2'!E187,"")</f>
        <v/>
      </c>
      <c r="G173" t="str">
        <f>IF(SUM('B2.2'!$X187:$AE187)=8,'B2.2'!F187,"")</f>
        <v/>
      </c>
      <c r="H173" t="str">
        <f>IF(SUM('B2.2'!$X187:$AE187)=8,'B2.2'!G187,"")</f>
        <v/>
      </c>
      <c r="I173" t="str">
        <f>IF(SUM('B2.2'!$X187:$AE187)=8,'B2.2'!H187,"")</f>
        <v/>
      </c>
      <c r="J173" t="str">
        <f>IF(SUM('B2.2'!$X187:$AE187)=8,'B2.2'!I187,"")</f>
        <v/>
      </c>
      <c r="K173" t="str">
        <f>IF(SUM('B2.2'!$X187:$AE187)=8,'B2.2'!J187,"")</f>
        <v/>
      </c>
    </row>
    <row r="174" spans="1:11" x14ac:dyDescent="0.25">
      <c r="A174" t="str">
        <f>IF(SUM('B2.2'!X188:AE188)=8,'Angaben KH-Standort'!$D$27,"")</f>
        <v/>
      </c>
      <c r="B174" t="str">
        <f>IF(SUM('B2.2'!X188:AE188)=8,'Angaben KH-Standort'!$D$26,"")</f>
        <v/>
      </c>
      <c r="C174" t="str">
        <f>IF(SUM('B2.2'!X188:AE188)=8,'Angaben KH-Standort'!$D$13,"")</f>
        <v/>
      </c>
      <c r="D174" t="str">
        <f>IF(SUM('B2.2'!$X188:$AE188)=8,'B2.2'!C188,"")</f>
        <v/>
      </c>
      <c r="E174" t="str">
        <f>IF(SUM('B2.2'!$X188:$AE188)=8,'B2.2'!D188,"")</f>
        <v/>
      </c>
      <c r="F174" t="str">
        <f>IF(SUM('B2.2'!$X188:$AE188)=8,'B2.2'!E188,"")</f>
        <v/>
      </c>
      <c r="G174" t="str">
        <f>IF(SUM('B2.2'!$X188:$AE188)=8,'B2.2'!F188,"")</f>
        <v/>
      </c>
      <c r="H174" t="str">
        <f>IF(SUM('B2.2'!$X188:$AE188)=8,'B2.2'!G188,"")</f>
        <v/>
      </c>
      <c r="I174" t="str">
        <f>IF(SUM('B2.2'!$X188:$AE188)=8,'B2.2'!H188,"")</f>
        <v/>
      </c>
      <c r="J174" t="str">
        <f>IF(SUM('B2.2'!$X188:$AE188)=8,'B2.2'!I188,"")</f>
        <v/>
      </c>
      <c r="K174" t="str">
        <f>IF(SUM('B2.2'!$X188:$AE188)=8,'B2.2'!J188,"")</f>
        <v/>
      </c>
    </row>
    <row r="175" spans="1:11" x14ac:dyDescent="0.25">
      <c r="A175" t="str">
        <f>IF(SUM('B2.2'!X189:AE189)=8,'Angaben KH-Standort'!$D$27,"")</f>
        <v/>
      </c>
      <c r="B175" t="str">
        <f>IF(SUM('B2.2'!X189:AE189)=8,'Angaben KH-Standort'!$D$26,"")</f>
        <v/>
      </c>
      <c r="C175" t="str">
        <f>IF(SUM('B2.2'!X189:AE189)=8,'Angaben KH-Standort'!$D$13,"")</f>
        <v/>
      </c>
      <c r="D175" t="str">
        <f>IF(SUM('B2.2'!$X189:$AE189)=8,'B2.2'!C189,"")</f>
        <v/>
      </c>
      <c r="E175" t="str">
        <f>IF(SUM('B2.2'!$X189:$AE189)=8,'B2.2'!D189,"")</f>
        <v/>
      </c>
      <c r="F175" t="str">
        <f>IF(SUM('B2.2'!$X189:$AE189)=8,'B2.2'!E189,"")</f>
        <v/>
      </c>
      <c r="G175" t="str">
        <f>IF(SUM('B2.2'!$X189:$AE189)=8,'B2.2'!F189,"")</f>
        <v/>
      </c>
      <c r="H175" t="str">
        <f>IF(SUM('B2.2'!$X189:$AE189)=8,'B2.2'!G189,"")</f>
        <v/>
      </c>
      <c r="I175" t="str">
        <f>IF(SUM('B2.2'!$X189:$AE189)=8,'B2.2'!H189,"")</f>
        <v/>
      </c>
      <c r="J175" t="str">
        <f>IF(SUM('B2.2'!$X189:$AE189)=8,'B2.2'!I189,"")</f>
        <v/>
      </c>
      <c r="K175" t="str">
        <f>IF(SUM('B2.2'!$X189:$AE189)=8,'B2.2'!J189,"")</f>
        <v/>
      </c>
    </row>
    <row r="176" spans="1:11" x14ac:dyDescent="0.25">
      <c r="A176" t="str">
        <f>IF(SUM('B2.2'!X190:AE190)=8,'Angaben KH-Standort'!$D$27,"")</f>
        <v/>
      </c>
      <c r="B176" t="str">
        <f>IF(SUM('B2.2'!X190:AE190)=8,'Angaben KH-Standort'!$D$26,"")</f>
        <v/>
      </c>
      <c r="C176" t="str">
        <f>IF(SUM('B2.2'!X190:AE190)=8,'Angaben KH-Standort'!$D$13,"")</f>
        <v/>
      </c>
      <c r="D176" t="str">
        <f>IF(SUM('B2.2'!$X190:$AE190)=8,'B2.2'!C190,"")</f>
        <v/>
      </c>
      <c r="E176" t="str">
        <f>IF(SUM('B2.2'!$X190:$AE190)=8,'B2.2'!D190,"")</f>
        <v/>
      </c>
      <c r="F176" t="str">
        <f>IF(SUM('B2.2'!$X190:$AE190)=8,'B2.2'!E190,"")</f>
        <v/>
      </c>
      <c r="G176" t="str">
        <f>IF(SUM('B2.2'!$X190:$AE190)=8,'B2.2'!F190,"")</f>
        <v/>
      </c>
      <c r="H176" t="str">
        <f>IF(SUM('B2.2'!$X190:$AE190)=8,'B2.2'!G190,"")</f>
        <v/>
      </c>
      <c r="I176" t="str">
        <f>IF(SUM('B2.2'!$X190:$AE190)=8,'B2.2'!H190,"")</f>
        <v/>
      </c>
      <c r="J176" t="str">
        <f>IF(SUM('B2.2'!$X190:$AE190)=8,'B2.2'!I190,"")</f>
        <v/>
      </c>
      <c r="K176" t="str">
        <f>IF(SUM('B2.2'!$X190:$AE190)=8,'B2.2'!J190,"")</f>
        <v/>
      </c>
    </row>
    <row r="177" spans="1:11" x14ac:dyDescent="0.25">
      <c r="A177" t="str">
        <f>IF(SUM('B2.2'!X191:AE191)=8,'Angaben KH-Standort'!$D$27,"")</f>
        <v/>
      </c>
      <c r="B177" t="str">
        <f>IF(SUM('B2.2'!X191:AE191)=8,'Angaben KH-Standort'!$D$26,"")</f>
        <v/>
      </c>
      <c r="C177" t="str">
        <f>IF(SUM('B2.2'!X191:AE191)=8,'Angaben KH-Standort'!$D$13,"")</f>
        <v/>
      </c>
      <c r="D177" t="str">
        <f>IF(SUM('B2.2'!$X191:$AE191)=8,'B2.2'!C191,"")</f>
        <v/>
      </c>
      <c r="E177" t="str">
        <f>IF(SUM('B2.2'!$X191:$AE191)=8,'B2.2'!D191,"")</f>
        <v/>
      </c>
      <c r="F177" t="str">
        <f>IF(SUM('B2.2'!$X191:$AE191)=8,'B2.2'!E191,"")</f>
        <v/>
      </c>
      <c r="G177" t="str">
        <f>IF(SUM('B2.2'!$X191:$AE191)=8,'B2.2'!F191,"")</f>
        <v/>
      </c>
      <c r="H177" t="str">
        <f>IF(SUM('B2.2'!$X191:$AE191)=8,'B2.2'!G191,"")</f>
        <v/>
      </c>
      <c r="I177" t="str">
        <f>IF(SUM('B2.2'!$X191:$AE191)=8,'B2.2'!H191,"")</f>
        <v/>
      </c>
      <c r="J177" t="str">
        <f>IF(SUM('B2.2'!$X191:$AE191)=8,'B2.2'!I191,"")</f>
        <v/>
      </c>
      <c r="K177" t="str">
        <f>IF(SUM('B2.2'!$X191:$AE191)=8,'B2.2'!J191,"")</f>
        <v/>
      </c>
    </row>
    <row r="178" spans="1:11" x14ac:dyDescent="0.25">
      <c r="A178" t="str">
        <f>IF(SUM('B2.2'!X192:AE192)=8,'Angaben KH-Standort'!$D$27,"")</f>
        <v/>
      </c>
      <c r="B178" t="str">
        <f>IF(SUM('B2.2'!X192:AE192)=8,'Angaben KH-Standort'!$D$26,"")</f>
        <v/>
      </c>
      <c r="C178" t="str">
        <f>IF(SUM('B2.2'!X192:AE192)=8,'Angaben KH-Standort'!$D$13,"")</f>
        <v/>
      </c>
      <c r="D178" t="str">
        <f>IF(SUM('B2.2'!$X192:$AE192)=8,'B2.2'!C192,"")</f>
        <v/>
      </c>
      <c r="E178" t="str">
        <f>IF(SUM('B2.2'!$X192:$AE192)=8,'B2.2'!D192,"")</f>
        <v/>
      </c>
      <c r="F178" t="str">
        <f>IF(SUM('B2.2'!$X192:$AE192)=8,'B2.2'!E192,"")</f>
        <v/>
      </c>
      <c r="G178" t="str">
        <f>IF(SUM('B2.2'!$X192:$AE192)=8,'B2.2'!F192,"")</f>
        <v/>
      </c>
      <c r="H178" t="str">
        <f>IF(SUM('B2.2'!$X192:$AE192)=8,'B2.2'!G192,"")</f>
        <v/>
      </c>
      <c r="I178" t="str">
        <f>IF(SUM('B2.2'!$X192:$AE192)=8,'B2.2'!H192,"")</f>
        <v/>
      </c>
      <c r="J178" t="str">
        <f>IF(SUM('B2.2'!$X192:$AE192)=8,'B2.2'!I192,"")</f>
        <v/>
      </c>
      <c r="K178" t="str">
        <f>IF(SUM('B2.2'!$X192:$AE192)=8,'B2.2'!J192,"")</f>
        <v/>
      </c>
    </row>
    <row r="179" spans="1:11" x14ac:dyDescent="0.25">
      <c r="A179" t="str">
        <f>IF(SUM('B2.2'!X193:AE193)=8,'Angaben KH-Standort'!$D$27,"")</f>
        <v/>
      </c>
      <c r="B179" t="str">
        <f>IF(SUM('B2.2'!X193:AE193)=8,'Angaben KH-Standort'!$D$26,"")</f>
        <v/>
      </c>
      <c r="C179" t="str">
        <f>IF(SUM('B2.2'!X193:AE193)=8,'Angaben KH-Standort'!$D$13,"")</f>
        <v/>
      </c>
      <c r="D179" t="str">
        <f>IF(SUM('B2.2'!$X193:$AE193)=8,'B2.2'!C193,"")</f>
        <v/>
      </c>
      <c r="E179" t="str">
        <f>IF(SUM('B2.2'!$X193:$AE193)=8,'B2.2'!D193,"")</f>
        <v/>
      </c>
      <c r="F179" t="str">
        <f>IF(SUM('B2.2'!$X193:$AE193)=8,'B2.2'!E193,"")</f>
        <v/>
      </c>
      <c r="G179" t="str">
        <f>IF(SUM('B2.2'!$X193:$AE193)=8,'B2.2'!F193,"")</f>
        <v/>
      </c>
      <c r="H179" t="str">
        <f>IF(SUM('B2.2'!$X193:$AE193)=8,'B2.2'!G193,"")</f>
        <v/>
      </c>
      <c r="I179" t="str">
        <f>IF(SUM('B2.2'!$X193:$AE193)=8,'B2.2'!H193,"")</f>
        <v/>
      </c>
      <c r="J179" t="str">
        <f>IF(SUM('B2.2'!$X193:$AE193)=8,'B2.2'!I193,"")</f>
        <v/>
      </c>
      <c r="K179" t="str">
        <f>IF(SUM('B2.2'!$X193:$AE193)=8,'B2.2'!J193,"")</f>
        <v/>
      </c>
    </row>
    <row r="180" spans="1:11" x14ac:dyDescent="0.25">
      <c r="A180" t="str">
        <f>IF(SUM('B2.2'!X194:AE194)=8,'Angaben KH-Standort'!$D$27,"")</f>
        <v/>
      </c>
      <c r="B180" t="str">
        <f>IF(SUM('B2.2'!X194:AE194)=8,'Angaben KH-Standort'!$D$26,"")</f>
        <v/>
      </c>
      <c r="C180" t="str">
        <f>IF(SUM('B2.2'!X194:AE194)=8,'Angaben KH-Standort'!$D$13,"")</f>
        <v/>
      </c>
      <c r="D180" t="str">
        <f>IF(SUM('B2.2'!$X194:$AE194)=8,'B2.2'!C194,"")</f>
        <v/>
      </c>
      <c r="E180" t="str">
        <f>IF(SUM('B2.2'!$X194:$AE194)=8,'B2.2'!D194,"")</f>
        <v/>
      </c>
      <c r="F180" t="str">
        <f>IF(SUM('B2.2'!$X194:$AE194)=8,'B2.2'!E194,"")</f>
        <v/>
      </c>
      <c r="G180" t="str">
        <f>IF(SUM('B2.2'!$X194:$AE194)=8,'B2.2'!F194,"")</f>
        <v/>
      </c>
      <c r="H180" t="str">
        <f>IF(SUM('B2.2'!$X194:$AE194)=8,'B2.2'!G194,"")</f>
        <v/>
      </c>
      <c r="I180" t="str">
        <f>IF(SUM('B2.2'!$X194:$AE194)=8,'B2.2'!H194,"")</f>
        <v/>
      </c>
      <c r="J180" t="str">
        <f>IF(SUM('B2.2'!$X194:$AE194)=8,'B2.2'!I194,"")</f>
        <v/>
      </c>
      <c r="K180" t="str">
        <f>IF(SUM('B2.2'!$X194:$AE194)=8,'B2.2'!J194,"")</f>
        <v/>
      </c>
    </row>
    <row r="181" spans="1:11" x14ac:dyDescent="0.25">
      <c r="A181" t="str">
        <f>IF(SUM('B2.2'!X195:AE195)=8,'Angaben KH-Standort'!$D$27,"")</f>
        <v/>
      </c>
      <c r="B181" t="str">
        <f>IF(SUM('B2.2'!X195:AE195)=8,'Angaben KH-Standort'!$D$26,"")</f>
        <v/>
      </c>
      <c r="C181" t="str">
        <f>IF(SUM('B2.2'!X195:AE195)=8,'Angaben KH-Standort'!$D$13,"")</f>
        <v/>
      </c>
      <c r="D181" t="str">
        <f>IF(SUM('B2.2'!$X195:$AE195)=8,'B2.2'!C195,"")</f>
        <v/>
      </c>
      <c r="E181" t="str">
        <f>IF(SUM('B2.2'!$X195:$AE195)=8,'B2.2'!D195,"")</f>
        <v/>
      </c>
      <c r="F181" t="str">
        <f>IF(SUM('B2.2'!$X195:$AE195)=8,'B2.2'!E195,"")</f>
        <v/>
      </c>
      <c r="G181" t="str">
        <f>IF(SUM('B2.2'!$X195:$AE195)=8,'B2.2'!F195,"")</f>
        <v/>
      </c>
      <c r="H181" t="str">
        <f>IF(SUM('B2.2'!$X195:$AE195)=8,'B2.2'!G195,"")</f>
        <v/>
      </c>
      <c r="I181" t="str">
        <f>IF(SUM('B2.2'!$X195:$AE195)=8,'B2.2'!H195,"")</f>
        <v/>
      </c>
      <c r="J181" t="str">
        <f>IF(SUM('B2.2'!$X195:$AE195)=8,'B2.2'!I195,"")</f>
        <v/>
      </c>
      <c r="K181" t="str">
        <f>IF(SUM('B2.2'!$X195:$AE195)=8,'B2.2'!J195,"")</f>
        <v/>
      </c>
    </row>
    <row r="182" spans="1:11" x14ac:dyDescent="0.25">
      <c r="A182" t="str">
        <f>IF(SUM('B2.2'!X196:AE196)=8,'Angaben KH-Standort'!$D$27,"")</f>
        <v/>
      </c>
      <c r="B182" t="str">
        <f>IF(SUM('B2.2'!X196:AE196)=8,'Angaben KH-Standort'!$D$26,"")</f>
        <v/>
      </c>
      <c r="C182" t="str">
        <f>IF(SUM('B2.2'!X196:AE196)=8,'Angaben KH-Standort'!$D$13,"")</f>
        <v/>
      </c>
      <c r="D182" t="str">
        <f>IF(SUM('B2.2'!$X196:$AE196)=8,'B2.2'!C196,"")</f>
        <v/>
      </c>
      <c r="E182" t="str">
        <f>IF(SUM('B2.2'!$X196:$AE196)=8,'B2.2'!D196,"")</f>
        <v/>
      </c>
      <c r="F182" t="str">
        <f>IF(SUM('B2.2'!$X196:$AE196)=8,'B2.2'!E196,"")</f>
        <v/>
      </c>
      <c r="G182" t="str">
        <f>IF(SUM('B2.2'!$X196:$AE196)=8,'B2.2'!F196,"")</f>
        <v/>
      </c>
      <c r="H182" t="str">
        <f>IF(SUM('B2.2'!$X196:$AE196)=8,'B2.2'!G196,"")</f>
        <v/>
      </c>
      <c r="I182" t="str">
        <f>IF(SUM('B2.2'!$X196:$AE196)=8,'B2.2'!H196,"")</f>
        <v/>
      </c>
      <c r="J182" t="str">
        <f>IF(SUM('B2.2'!$X196:$AE196)=8,'B2.2'!I196,"")</f>
        <v/>
      </c>
      <c r="K182" t="str">
        <f>IF(SUM('B2.2'!$X196:$AE196)=8,'B2.2'!J196,"")</f>
        <v/>
      </c>
    </row>
    <row r="183" spans="1:11" x14ac:dyDescent="0.25">
      <c r="A183" t="str">
        <f>IF(SUM('B2.2'!X197:AE197)=8,'Angaben KH-Standort'!$D$27,"")</f>
        <v/>
      </c>
      <c r="B183" t="str">
        <f>IF(SUM('B2.2'!X197:AE197)=8,'Angaben KH-Standort'!$D$26,"")</f>
        <v/>
      </c>
      <c r="C183" t="str">
        <f>IF(SUM('B2.2'!X197:AE197)=8,'Angaben KH-Standort'!$D$13,"")</f>
        <v/>
      </c>
      <c r="D183" t="str">
        <f>IF(SUM('B2.2'!$X197:$AE197)=8,'B2.2'!C197,"")</f>
        <v/>
      </c>
      <c r="E183" t="str">
        <f>IF(SUM('B2.2'!$X197:$AE197)=8,'B2.2'!D197,"")</f>
        <v/>
      </c>
      <c r="F183" t="str">
        <f>IF(SUM('B2.2'!$X197:$AE197)=8,'B2.2'!E197,"")</f>
        <v/>
      </c>
      <c r="G183" t="str">
        <f>IF(SUM('B2.2'!$X197:$AE197)=8,'B2.2'!F197,"")</f>
        <v/>
      </c>
      <c r="H183" t="str">
        <f>IF(SUM('B2.2'!$X197:$AE197)=8,'B2.2'!G197,"")</f>
        <v/>
      </c>
      <c r="I183" t="str">
        <f>IF(SUM('B2.2'!$X197:$AE197)=8,'B2.2'!H197,"")</f>
        <v/>
      </c>
      <c r="J183" t="str">
        <f>IF(SUM('B2.2'!$X197:$AE197)=8,'B2.2'!I197,"")</f>
        <v/>
      </c>
      <c r="K183" t="str">
        <f>IF(SUM('B2.2'!$X197:$AE197)=8,'B2.2'!J197,"")</f>
        <v/>
      </c>
    </row>
    <row r="184" spans="1:11" x14ac:dyDescent="0.25">
      <c r="A184" t="str">
        <f>IF(SUM('B2.2'!X198:AE198)=8,'Angaben KH-Standort'!$D$27,"")</f>
        <v/>
      </c>
      <c r="B184" t="str">
        <f>IF(SUM('B2.2'!X198:AE198)=8,'Angaben KH-Standort'!$D$26,"")</f>
        <v/>
      </c>
      <c r="C184" t="str">
        <f>IF(SUM('B2.2'!X198:AE198)=8,'Angaben KH-Standort'!$D$13,"")</f>
        <v/>
      </c>
      <c r="D184" t="str">
        <f>IF(SUM('B2.2'!$X198:$AE198)=8,'B2.2'!C198,"")</f>
        <v/>
      </c>
      <c r="E184" t="str">
        <f>IF(SUM('B2.2'!$X198:$AE198)=8,'B2.2'!D198,"")</f>
        <v/>
      </c>
      <c r="F184" t="str">
        <f>IF(SUM('B2.2'!$X198:$AE198)=8,'B2.2'!E198,"")</f>
        <v/>
      </c>
      <c r="G184" t="str">
        <f>IF(SUM('B2.2'!$X198:$AE198)=8,'B2.2'!F198,"")</f>
        <v/>
      </c>
      <c r="H184" t="str">
        <f>IF(SUM('B2.2'!$X198:$AE198)=8,'B2.2'!G198,"")</f>
        <v/>
      </c>
      <c r="I184" t="str">
        <f>IF(SUM('B2.2'!$X198:$AE198)=8,'B2.2'!H198,"")</f>
        <v/>
      </c>
      <c r="J184" t="str">
        <f>IF(SUM('B2.2'!$X198:$AE198)=8,'B2.2'!I198,"")</f>
        <v/>
      </c>
      <c r="K184" t="str">
        <f>IF(SUM('B2.2'!$X198:$AE198)=8,'B2.2'!J198,"")</f>
        <v/>
      </c>
    </row>
    <row r="185" spans="1:11" x14ac:dyDescent="0.25">
      <c r="A185" t="str">
        <f>IF(SUM('B2.2'!X199:AE199)=8,'Angaben KH-Standort'!$D$27,"")</f>
        <v/>
      </c>
      <c r="B185" t="str">
        <f>IF(SUM('B2.2'!X199:AE199)=8,'Angaben KH-Standort'!$D$26,"")</f>
        <v/>
      </c>
      <c r="C185" t="str">
        <f>IF(SUM('B2.2'!X199:AE199)=8,'Angaben KH-Standort'!$D$13,"")</f>
        <v/>
      </c>
      <c r="D185" t="str">
        <f>IF(SUM('B2.2'!$X199:$AE199)=8,'B2.2'!C199,"")</f>
        <v/>
      </c>
      <c r="E185" t="str">
        <f>IF(SUM('B2.2'!$X199:$AE199)=8,'B2.2'!D199,"")</f>
        <v/>
      </c>
      <c r="F185" t="str">
        <f>IF(SUM('B2.2'!$X199:$AE199)=8,'B2.2'!E199,"")</f>
        <v/>
      </c>
      <c r="G185" t="str">
        <f>IF(SUM('B2.2'!$X199:$AE199)=8,'B2.2'!F199,"")</f>
        <v/>
      </c>
      <c r="H185" t="str">
        <f>IF(SUM('B2.2'!$X199:$AE199)=8,'B2.2'!G199,"")</f>
        <v/>
      </c>
      <c r="I185" t="str">
        <f>IF(SUM('B2.2'!$X199:$AE199)=8,'B2.2'!H199,"")</f>
        <v/>
      </c>
      <c r="J185" t="str">
        <f>IF(SUM('B2.2'!$X199:$AE199)=8,'B2.2'!I199,"")</f>
        <v/>
      </c>
      <c r="K185" t="str">
        <f>IF(SUM('B2.2'!$X199:$AE199)=8,'B2.2'!J199,"")</f>
        <v/>
      </c>
    </row>
    <row r="186" spans="1:11" x14ac:dyDescent="0.25">
      <c r="A186" t="str">
        <f>IF(SUM('B2.2'!X200:AE200)=8,'Angaben KH-Standort'!$D$27,"")</f>
        <v/>
      </c>
      <c r="B186" t="str">
        <f>IF(SUM('B2.2'!X200:AE200)=8,'Angaben KH-Standort'!$D$26,"")</f>
        <v/>
      </c>
      <c r="C186" t="str">
        <f>IF(SUM('B2.2'!X200:AE200)=8,'Angaben KH-Standort'!$D$13,"")</f>
        <v/>
      </c>
      <c r="D186" t="str">
        <f>IF(SUM('B2.2'!$X200:$AE200)=8,'B2.2'!C200,"")</f>
        <v/>
      </c>
      <c r="E186" t="str">
        <f>IF(SUM('B2.2'!$X200:$AE200)=8,'B2.2'!D200,"")</f>
        <v/>
      </c>
      <c r="F186" t="str">
        <f>IF(SUM('B2.2'!$X200:$AE200)=8,'B2.2'!E200,"")</f>
        <v/>
      </c>
      <c r="G186" t="str">
        <f>IF(SUM('B2.2'!$X200:$AE200)=8,'B2.2'!F200,"")</f>
        <v/>
      </c>
      <c r="H186" t="str">
        <f>IF(SUM('B2.2'!$X200:$AE200)=8,'B2.2'!G200,"")</f>
        <v/>
      </c>
      <c r="I186" t="str">
        <f>IF(SUM('B2.2'!$X200:$AE200)=8,'B2.2'!H200,"")</f>
        <v/>
      </c>
      <c r="J186" t="str">
        <f>IF(SUM('B2.2'!$X200:$AE200)=8,'B2.2'!I200,"")</f>
        <v/>
      </c>
      <c r="K186" t="str">
        <f>IF(SUM('B2.2'!$X200:$AE200)=8,'B2.2'!J200,"")</f>
        <v/>
      </c>
    </row>
    <row r="187" spans="1:11" x14ac:dyDescent="0.25">
      <c r="A187" t="str">
        <f>IF(SUM('B2.2'!X201:AE201)=8,'Angaben KH-Standort'!$D$27,"")</f>
        <v/>
      </c>
      <c r="B187" t="str">
        <f>IF(SUM('B2.2'!X201:AE201)=8,'Angaben KH-Standort'!$D$26,"")</f>
        <v/>
      </c>
      <c r="C187" t="str">
        <f>IF(SUM('B2.2'!X201:AE201)=8,'Angaben KH-Standort'!$D$13,"")</f>
        <v/>
      </c>
      <c r="D187" t="str">
        <f>IF(SUM('B2.2'!$X201:$AE201)=8,'B2.2'!C201,"")</f>
        <v/>
      </c>
      <c r="E187" t="str">
        <f>IF(SUM('B2.2'!$X201:$AE201)=8,'B2.2'!D201,"")</f>
        <v/>
      </c>
      <c r="F187" t="str">
        <f>IF(SUM('B2.2'!$X201:$AE201)=8,'B2.2'!E201,"")</f>
        <v/>
      </c>
      <c r="G187" t="str">
        <f>IF(SUM('B2.2'!$X201:$AE201)=8,'B2.2'!F201,"")</f>
        <v/>
      </c>
      <c r="H187" t="str">
        <f>IF(SUM('B2.2'!$X201:$AE201)=8,'B2.2'!G201,"")</f>
        <v/>
      </c>
      <c r="I187" t="str">
        <f>IF(SUM('B2.2'!$X201:$AE201)=8,'B2.2'!H201,"")</f>
        <v/>
      </c>
      <c r="J187" t="str">
        <f>IF(SUM('B2.2'!$X201:$AE201)=8,'B2.2'!I201,"")</f>
        <v/>
      </c>
      <c r="K187" t="str">
        <f>IF(SUM('B2.2'!$X201:$AE201)=8,'B2.2'!J201,"")</f>
        <v/>
      </c>
    </row>
    <row r="188" spans="1:11" x14ac:dyDescent="0.25">
      <c r="A188" t="str">
        <f>IF(SUM('B2.2'!X202:AE202)=8,'Angaben KH-Standort'!$D$27,"")</f>
        <v/>
      </c>
      <c r="B188" t="str">
        <f>IF(SUM('B2.2'!X202:AE202)=8,'Angaben KH-Standort'!$D$26,"")</f>
        <v/>
      </c>
      <c r="C188" t="str">
        <f>IF(SUM('B2.2'!X202:AE202)=8,'Angaben KH-Standort'!$D$13,"")</f>
        <v/>
      </c>
      <c r="D188" t="str">
        <f>IF(SUM('B2.2'!$X202:$AE202)=8,'B2.2'!C202,"")</f>
        <v/>
      </c>
      <c r="E188" t="str">
        <f>IF(SUM('B2.2'!$X202:$AE202)=8,'B2.2'!D202,"")</f>
        <v/>
      </c>
      <c r="F188" t="str">
        <f>IF(SUM('B2.2'!$X202:$AE202)=8,'B2.2'!E202,"")</f>
        <v/>
      </c>
      <c r="G188" t="str">
        <f>IF(SUM('B2.2'!$X202:$AE202)=8,'B2.2'!F202,"")</f>
        <v/>
      </c>
      <c r="H188" t="str">
        <f>IF(SUM('B2.2'!$X202:$AE202)=8,'B2.2'!G202,"")</f>
        <v/>
      </c>
      <c r="I188" t="str">
        <f>IF(SUM('B2.2'!$X202:$AE202)=8,'B2.2'!H202,"")</f>
        <v/>
      </c>
      <c r="J188" t="str">
        <f>IF(SUM('B2.2'!$X202:$AE202)=8,'B2.2'!I202,"")</f>
        <v/>
      </c>
      <c r="K188" t="str">
        <f>IF(SUM('B2.2'!$X202:$AE202)=8,'B2.2'!J202,"")</f>
        <v/>
      </c>
    </row>
    <row r="189" spans="1:11" x14ac:dyDescent="0.25">
      <c r="A189" t="str">
        <f>IF(SUM('B2.2'!X203:AE203)=8,'Angaben KH-Standort'!$D$27,"")</f>
        <v/>
      </c>
      <c r="B189" t="str">
        <f>IF(SUM('B2.2'!X203:AE203)=8,'Angaben KH-Standort'!$D$26,"")</f>
        <v/>
      </c>
      <c r="C189" t="str">
        <f>IF(SUM('B2.2'!X203:AE203)=8,'Angaben KH-Standort'!$D$13,"")</f>
        <v/>
      </c>
      <c r="D189" t="str">
        <f>IF(SUM('B2.2'!$X203:$AE203)=8,'B2.2'!C203,"")</f>
        <v/>
      </c>
      <c r="E189" t="str">
        <f>IF(SUM('B2.2'!$X203:$AE203)=8,'B2.2'!D203,"")</f>
        <v/>
      </c>
      <c r="F189" t="str">
        <f>IF(SUM('B2.2'!$X203:$AE203)=8,'B2.2'!E203,"")</f>
        <v/>
      </c>
      <c r="G189" t="str">
        <f>IF(SUM('B2.2'!$X203:$AE203)=8,'B2.2'!F203,"")</f>
        <v/>
      </c>
      <c r="H189" t="str">
        <f>IF(SUM('B2.2'!$X203:$AE203)=8,'B2.2'!G203,"")</f>
        <v/>
      </c>
      <c r="I189" t="str">
        <f>IF(SUM('B2.2'!$X203:$AE203)=8,'B2.2'!H203,"")</f>
        <v/>
      </c>
      <c r="J189" t="str">
        <f>IF(SUM('B2.2'!$X203:$AE203)=8,'B2.2'!I203,"")</f>
        <v/>
      </c>
      <c r="K189" t="str">
        <f>IF(SUM('B2.2'!$X203:$AE203)=8,'B2.2'!J203,"")</f>
        <v/>
      </c>
    </row>
    <row r="190" spans="1:11" x14ac:dyDescent="0.25">
      <c r="A190" t="str">
        <f>IF(SUM('B2.2'!X204:AE204)=8,'Angaben KH-Standort'!$D$27,"")</f>
        <v/>
      </c>
      <c r="B190" t="str">
        <f>IF(SUM('B2.2'!X204:AE204)=8,'Angaben KH-Standort'!$D$26,"")</f>
        <v/>
      </c>
      <c r="C190" t="str">
        <f>IF(SUM('B2.2'!X204:AE204)=8,'Angaben KH-Standort'!$D$13,"")</f>
        <v/>
      </c>
      <c r="D190" t="str">
        <f>IF(SUM('B2.2'!$X204:$AE204)=8,'B2.2'!C204,"")</f>
        <v/>
      </c>
      <c r="E190" t="str">
        <f>IF(SUM('B2.2'!$X204:$AE204)=8,'B2.2'!D204,"")</f>
        <v/>
      </c>
      <c r="F190" t="str">
        <f>IF(SUM('B2.2'!$X204:$AE204)=8,'B2.2'!E204,"")</f>
        <v/>
      </c>
      <c r="G190" t="str">
        <f>IF(SUM('B2.2'!$X204:$AE204)=8,'B2.2'!F204,"")</f>
        <v/>
      </c>
      <c r="H190" t="str">
        <f>IF(SUM('B2.2'!$X204:$AE204)=8,'B2.2'!G204,"")</f>
        <v/>
      </c>
      <c r="I190" t="str">
        <f>IF(SUM('B2.2'!$X204:$AE204)=8,'B2.2'!H204,"")</f>
        <v/>
      </c>
      <c r="J190" t="str">
        <f>IF(SUM('B2.2'!$X204:$AE204)=8,'B2.2'!I204,"")</f>
        <v/>
      </c>
      <c r="K190" t="str">
        <f>IF(SUM('B2.2'!$X204:$AE204)=8,'B2.2'!J204,"")</f>
        <v/>
      </c>
    </row>
    <row r="191" spans="1:11" x14ac:dyDescent="0.25">
      <c r="A191" t="str">
        <f>IF(SUM('B2.2'!X205:AE205)=8,'Angaben KH-Standort'!$D$27,"")</f>
        <v/>
      </c>
      <c r="B191" t="str">
        <f>IF(SUM('B2.2'!X205:AE205)=8,'Angaben KH-Standort'!$D$26,"")</f>
        <v/>
      </c>
      <c r="C191" t="str">
        <f>IF(SUM('B2.2'!X205:AE205)=8,'Angaben KH-Standort'!$D$13,"")</f>
        <v/>
      </c>
      <c r="D191" t="str">
        <f>IF(SUM('B2.2'!$X205:$AE205)=8,'B2.2'!C205,"")</f>
        <v/>
      </c>
      <c r="E191" t="str">
        <f>IF(SUM('B2.2'!$X205:$AE205)=8,'B2.2'!D205,"")</f>
        <v/>
      </c>
      <c r="F191" t="str">
        <f>IF(SUM('B2.2'!$X205:$AE205)=8,'B2.2'!E205,"")</f>
        <v/>
      </c>
      <c r="G191" t="str">
        <f>IF(SUM('B2.2'!$X205:$AE205)=8,'B2.2'!F205,"")</f>
        <v/>
      </c>
      <c r="H191" t="str">
        <f>IF(SUM('B2.2'!$X205:$AE205)=8,'B2.2'!G205,"")</f>
        <v/>
      </c>
      <c r="I191" t="str">
        <f>IF(SUM('B2.2'!$X205:$AE205)=8,'B2.2'!H205,"")</f>
        <v/>
      </c>
      <c r="J191" t="str">
        <f>IF(SUM('B2.2'!$X205:$AE205)=8,'B2.2'!I205,"")</f>
        <v/>
      </c>
      <c r="K191" t="str">
        <f>IF(SUM('B2.2'!$X205:$AE205)=8,'B2.2'!J205,"")</f>
        <v/>
      </c>
    </row>
    <row r="192" spans="1:11" x14ac:dyDescent="0.25">
      <c r="A192" t="str">
        <f>IF(SUM('B2.2'!X206:AE206)=8,'Angaben KH-Standort'!$D$27,"")</f>
        <v/>
      </c>
      <c r="B192" t="str">
        <f>IF(SUM('B2.2'!X206:AE206)=8,'Angaben KH-Standort'!$D$26,"")</f>
        <v/>
      </c>
      <c r="C192" t="str">
        <f>IF(SUM('B2.2'!X206:AE206)=8,'Angaben KH-Standort'!$D$13,"")</f>
        <v/>
      </c>
      <c r="D192" t="str">
        <f>IF(SUM('B2.2'!$X206:$AE206)=8,'B2.2'!C206,"")</f>
        <v/>
      </c>
      <c r="E192" t="str">
        <f>IF(SUM('B2.2'!$X206:$AE206)=8,'B2.2'!D206,"")</f>
        <v/>
      </c>
      <c r="F192" t="str">
        <f>IF(SUM('B2.2'!$X206:$AE206)=8,'B2.2'!E206,"")</f>
        <v/>
      </c>
      <c r="G192" t="str">
        <f>IF(SUM('B2.2'!$X206:$AE206)=8,'B2.2'!F206,"")</f>
        <v/>
      </c>
      <c r="H192" t="str">
        <f>IF(SUM('B2.2'!$X206:$AE206)=8,'B2.2'!G206,"")</f>
        <v/>
      </c>
      <c r="I192" t="str">
        <f>IF(SUM('B2.2'!$X206:$AE206)=8,'B2.2'!H206,"")</f>
        <v/>
      </c>
      <c r="J192" t="str">
        <f>IF(SUM('B2.2'!$X206:$AE206)=8,'B2.2'!I206,"")</f>
        <v/>
      </c>
      <c r="K192" t="str">
        <f>IF(SUM('B2.2'!$X206:$AE206)=8,'B2.2'!J206,"")</f>
        <v/>
      </c>
    </row>
    <row r="193" spans="1:11" x14ac:dyDescent="0.25">
      <c r="A193" t="str">
        <f>IF(SUM('B2.2'!X207:AE207)=8,'Angaben KH-Standort'!$D$27,"")</f>
        <v/>
      </c>
      <c r="B193" t="str">
        <f>IF(SUM('B2.2'!X207:AE207)=8,'Angaben KH-Standort'!$D$26,"")</f>
        <v/>
      </c>
      <c r="C193" t="str">
        <f>IF(SUM('B2.2'!X207:AE207)=8,'Angaben KH-Standort'!$D$13,"")</f>
        <v/>
      </c>
      <c r="D193" t="str">
        <f>IF(SUM('B2.2'!$X207:$AE207)=8,'B2.2'!C207,"")</f>
        <v/>
      </c>
      <c r="E193" t="str">
        <f>IF(SUM('B2.2'!$X207:$AE207)=8,'B2.2'!D207,"")</f>
        <v/>
      </c>
      <c r="F193" t="str">
        <f>IF(SUM('B2.2'!$X207:$AE207)=8,'B2.2'!E207,"")</f>
        <v/>
      </c>
      <c r="G193" t="str">
        <f>IF(SUM('B2.2'!$X207:$AE207)=8,'B2.2'!F207,"")</f>
        <v/>
      </c>
      <c r="H193" t="str">
        <f>IF(SUM('B2.2'!$X207:$AE207)=8,'B2.2'!G207,"")</f>
        <v/>
      </c>
      <c r="I193" t="str">
        <f>IF(SUM('B2.2'!$X207:$AE207)=8,'B2.2'!H207,"")</f>
        <v/>
      </c>
      <c r="J193" t="str">
        <f>IF(SUM('B2.2'!$X207:$AE207)=8,'B2.2'!I207,"")</f>
        <v/>
      </c>
      <c r="K193" t="str">
        <f>IF(SUM('B2.2'!$X207:$AE207)=8,'B2.2'!J207,"")</f>
        <v/>
      </c>
    </row>
    <row r="194" spans="1:11" x14ac:dyDescent="0.25">
      <c r="A194" t="str">
        <f>IF(SUM('B2.2'!X208:AE208)=8,'Angaben KH-Standort'!$D$27,"")</f>
        <v/>
      </c>
      <c r="B194" t="str">
        <f>IF(SUM('B2.2'!X208:AE208)=8,'Angaben KH-Standort'!$D$26,"")</f>
        <v/>
      </c>
      <c r="C194" t="str">
        <f>IF(SUM('B2.2'!X208:AE208)=8,'Angaben KH-Standort'!$D$13,"")</f>
        <v/>
      </c>
      <c r="D194" t="str">
        <f>IF(SUM('B2.2'!$X208:$AE208)=8,'B2.2'!C208,"")</f>
        <v/>
      </c>
      <c r="E194" t="str">
        <f>IF(SUM('B2.2'!$X208:$AE208)=8,'B2.2'!D208,"")</f>
        <v/>
      </c>
      <c r="F194" t="str">
        <f>IF(SUM('B2.2'!$X208:$AE208)=8,'B2.2'!E208,"")</f>
        <v/>
      </c>
      <c r="G194" t="str">
        <f>IF(SUM('B2.2'!$X208:$AE208)=8,'B2.2'!F208,"")</f>
        <v/>
      </c>
      <c r="H194" t="str">
        <f>IF(SUM('B2.2'!$X208:$AE208)=8,'B2.2'!G208,"")</f>
        <v/>
      </c>
      <c r="I194" t="str">
        <f>IF(SUM('B2.2'!$X208:$AE208)=8,'B2.2'!H208,"")</f>
        <v/>
      </c>
      <c r="J194" t="str">
        <f>IF(SUM('B2.2'!$X208:$AE208)=8,'B2.2'!I208,"")</f>
        <v/>
      </c>
      <c r="K194" t="str">
        <f>IF(SUM('B2.2'!$X208:$AE208)=8,'B2.2'!J208,"")</f>
        <v/>
      </c>
    </row>
    <row r="195" spans="1:11" x14ac:dyDescent="0.25">
      <c r="A195" t="str">
        <f>IF(SUM('B2.2'!X209:AE209)=8,'Angaben KH-Standort'!$D$27,"")</f>
        <v/>
      </c>
      <c r="B195" t="str">
        <f>IF(SUM('B2.2'!X209:AE209)=8,'Angaben KH-Standort'!$D$26,"")</f>
        <v/>
      </c>
      <c r="C195" t="str">
        <f>IF(SUM('B2.2'!X209:AE209)=8,'Angaben KH-Standort'!$D$13,"")</f>
        <v/>
      </c>
      <c r="D195" t="str">
        <f>IF(SUM('B2.2'!$X209:$AE209)=8,'B2.2'!C209,"")</f>
        <v/>
      </c>
      <c r="E195" t="str">
        <f>IF(SUM('B2.2'!$X209:$AE209)=8,'B2.2'!D209,"")</f>
        <v/>
      </c>
      <c r="F195" t="str">
        <f>IF(SUM('B2.2'!$X209:$AE209)=8,'B2.2'!E209,"")</f>
        <v/>
      </c>
      <c r="G195" t="str">
        <f>IF(SUM('B2.2'!$X209:$AE209)=8,'B2.2'!F209,"")</f>
        <v/>
      </c>
      <c r="H195" t="str">
        <f>IF(SUM('B2.2'!$X209:$AE209)=8,'B2.2'!G209,"")</f>
        <v/>
      </c>
      <c r="I195" t="str">
        <f>IF(SUM('B2.2'!$X209:$AE209)=8,'B2.2'!H209,"")</f>
        <v/>
      </c>
      <c r="J195" t="str">
        <f>IF(SUM('B2.2'!$X209:$AE209)=8,'B2.2'!I209,"")</f>
        <v/>
      </c>
      <c r="K195" t="str">
        <f>IF(SUM('B2.2'!$X209:$AE209)=8,'B2.2'!J209,"")</f>
        <v/>
      </c>
    </row>
    <row r="196" spans="1:11" x14ac:dyDescent="0.25">
      <c r="A196" t="str">
        <f>IF(SUM('B2.2'!X210:AE210)=8,'Angaben KH-Standort'!$D$27,"")</f>
        <v/>
      </c>
      <c r="B196" t="str">
        <f>IF(SUM('B2.2'!X210:AE210)=8,'Angaben KH-Standort'!$D$26,"")</f>
        <v/>
      </c>
      <c r="C196" t="str">
        <f>IF(SUM('B2.2'!X210:AE210)=8,'Angaben KH-Standort'!$D$13,"")</f>
        <v/>
      </c>
      <c r="D196" t="str">
        <f>IF(SUM('B2.2'!$X210:$AE210)=8,'B2.2'!C210,"")</f>
        <v/>
      </c>
      <c r="E196" t="str">
        <f>IF(SUM('B2.2'!$X210:$AE210)=8,'B2.2'!D210,"")</f>
        <v/>
      </c>
      <c r="F196" t="str">
        <f>IF(SUM('B2.2'!$X210:$AE210)=8,'B2.2'!E210,"")</f>
        <v/>
      </c>
      <c r="G196" t="str">
        <f>IF(SUM('B2.2'!$X210:$AE210)=8,'B2.2'!F210,"")</f>
        <v/>
      </c>
      <c r="H196" t="str">
        <f>IF(SUM('B2.2'!$X210:$AE210)=8,'B2.2'!G210,"")</f>
        <v/>
      </c>
      <c r="I196" t="str">
        <f>IF(SUM('B2.2'!$X210:$AE210)=8,'B2.2'!H210,"")</f>
        <v/>
      </c>
      <c r="J196" t="str">
        <f>IF(SUM('B2.2'!$X210:$AE210)=8,'B2.2'!I210,"")</f>
        <v/>
      </c>
      <c r="K196" t="str">
        <f>IF(SUM('B2.2'!$X210:$AE210)=8,'B2.2'!J210,"")</f>
        <v/>
      </c>
    </row>
    <row r="197" spans="1:11" x14ac:dyDescent="0.25">
      <c r="A197" t="str">
        <f>IF(SUM('B2.2'!X211:AE211)=8,'Angaben KH-Standort'!$D$27,"")</f>
        <v/>
      </c>
      <c r="B197" t="str">
        <f>IF(SUM('B2.2'!X211:AE211)=8,'Angaben KH-Standort'!$D$26,"")</f>
        <v/>
      </c>
      <c r="C197" t="str">
        <f>IF(SUM('B2.2'!X211:AE211)=8,'Angaben KH-Standort'!$D$13,"")</f>
        <v/>
      </c>
      <c r="D197" t="str">
        <f>IF(SUM('B2.2'!$X211:$AE211)=8,'B2.2'!C211,"")</f>
        <v/>
      </c>
      <c r="E197" t="str">
        <f>IF(SUM('B2.2'!$X211:$AE211)=8,'B2.2'!D211,"")</f>
        <v/>
      </c>
      <c r="F197" t="str">
        <f>IF(SUM('B2.2'!$X211:$AE211)=8,'B2.2'!E211,"")</f>
        <v/>
      </c>
      <c r="G197" t="str">
        <f>IF(SUM('B2.2'!$X211:$AE211)=8,'B2.2'!F211,"")</f>
        <v/>
      </c>
      <c r="H197" t="str">
        <f>IF(SUM('B2.2'!$X211:$AE211)=8,'B2.2'!G211,"")</f>
        <v/>
      </c>
      <c r="I197" t="str">
        <f>IF(SUM('B2.2'!$X211:$AE211)=8,'B2.2'!H211,"")</f>
        <v/>
      </c>
      <c r="J197" t="str">
        <f>IF(SUM('B2.2'!$X211:$AE211)=8,'B2.2'!I211,"")</f>
        <v/>
      </c>
      <c r="K197" t="str">
        <f>IF(SUM('B2.2'!$X211:$AE211)=8,'B2.2'!J211,"")</f>
        <v/>
      </c>
    </row>
    <row r="198" spans="1:11" x14ac:dyDescent="0.25">
      <c r="A198" t="str">
        <f>IF(SUM('B2.2'!X212:AE212)=8,'Angaben KH-Standort'!$D$27,"")</f>
        <v/>
      </c>
      <c r="B198" t="str">
        <f>IF(SUM('B2.2'!X212:AE212)=8,'Angaben KH-Standort'!$D$26,"")</f>
        <v/>
      </c>
      <c r="C198" t="str">
        <f>IF(SUM('B2.2'!X212:AE212)=8,'Angaben KH-Standort'!$D$13,"")</f>
        <v/>
      </c>
      <c r="D198" t="str">
        <f>IF(SUM('B2.2'!$X212:$AE212)=8,'B2.2'!C212,"")</f>
        <v/>
      </c>
      <c r="E198" t="str">
        <f>IF(SUM('B2.2'!$X212:$AE212)=8,'B2.2'!D212,"")</f>
        <v/>
      </c>
      <c r="F198" t="str">
        <f>IF(SUM('B2.2'!$X212:$AE212)=8,'B2.2'!E212,"")</f>
        <v/>
      </c>
      <c r="G198" t="str">
        <f>IF(SUM('B2.2'!$X212:$AE212)=8,'B2.2'!F212,"")</f>
        <v/>
      </c>
      <c r="H198" t="str">
        <f>IF(SUM('B2.2'!$X212:$AE212)=8,'B2.2'!G212,"")</f>
        <v/>
      </c>
      <c r="I198" t="str">
        <f>IF(SUM('B2.2'!$X212:$AE212)=8,'B2.2'!H212,"")</f>
        <v/>
      </c>
      <c r="J198" t="str">
        <f>IF(SUM('B2.2'!$X212:$AE212)=8,'B2.2'!I212,"")</f>
        <v/>
      </c>
      <c r="K198" t="str">
        <f>IF(SUM('B2.2'!$X212:$AE212)=8,'B2.2'!J212,"")</f>
        <v/>
      </c>
    </row>
    <row r="199" spans="1:11" x14ac:dyDescent="0.25">
      <c r="A199" t="str">
        <f>IF(SUM('B2.2'!X213:AE213)=8,'Angaben KH-Standort'!$D$27,"")</f>
        <v/>
      </c>
      <c r="B199" t="str">
        <f>IF(SUM('B2.2'!X213:AE213)=8,'Angaben KH-Standort'!$D$26,"")</f>
        <v/>
      </c>
      <c r="C199" t="str">
        <f>IF(SUM('B2.2'!X213:AE213)=8,'Angaben KH-Standort'!$D$13,"")</f>
        <v/>
      </c>
      <c r="D199" t="str">
        <f>IF(SUM('B2.2'!$X213:$AE213)=8,'B2.2'!C213,"")</f>
        <v/>
      </c>
      <c r="E199" t="str">
        <f>IF(SUM('B2.2'!$X213:$AE213)=8,'B2.2'!D213,"")</f>
        <v/>
      </c>
      <c r="F199" t="str">
        <f>IF(SUM('B2.2'!$X213:$AE213)=8,'B2.2'!E213,"")</f>
        <v/>
      </c>
      <c r="G199" t="str">
        <f>IF(SUM('B2.2'!$X213:$AE213)=8,'B2.2'!F213,"")</f>
        <v/>
      </c>
      <c r="H199" t="str">
        <f>IF(SUM('B2.2'!$X213:$AE213)=8,'B2.2'!G213,"")</f>
        <v/>
      </c>
      <c r="I199" t="str">
        <f>IF(SUM('B2.2'!$X213:$AE213)=8,'B2.2'!H213,"")</f>
        <v/>
      </c>
      <c r="J199" t="str">
        <f>IF(SUM('B2.2'!$X213:$AE213)=8,'B2.2'!I213,"")</f>
        <v/>
      </c>
      <c r="K199" t="str">
        <f>IF(SUM('B2.2'!$X213:$AE213)=8,'B2.2'!J213,"")</f>
        <v/>
      </c>
    </row>
    <row r="200" spans="1:11" x14ac:dyDescent="0.25">
      <c r="A200" t="str">
        <f>IF(SUM('B2.2'!X214:AE214)=8,'Angaben KH-Standort'!$D$27,"")</f>
        <v/>
      </c>
      <c r="B200" t="str">
        <f>IF(SUM('B2.2'!X214:AE214)=8,'Angaben KH-Standort'!$D$26,"")</f>
        <v/>
      </c>
      <c r="C200" t="str">
        <f>IF(SUM('B2.2'!X214:AE214)=8,'Angaben KH-Standort'!$D$13,"")</f>
        <v/>
      </c>
      <c r="D200" t="str">
        <f>IF(SUM('B2.2'!$X214:$AE214)=8,'B2.2'!C214,"")</f>
        <v/>
      </c>
      <c r="E200" t="str">
        <f>IF(SUM('B2.2'!$X214:$AE214)=8,'B2.2'!D214,"")</f>
        <v/>
      </c>
      <c r="F200" t="str">
        <f>IF(SUM('B2.2'!$X214:$AE214)=8,'B2.2'!E214,"")</f>
        <v/>
      </c>
      <c r="G200" t="str">
        <f>IF(SUM('B2.2'!$X214:$AE214)=8,'B2.2'!F214,"")</f>
        <v/>
      </c>
      <c r="H200" t="str">
        <f>IF(SUM('B2.2'!$X214:$AE214)=8,'B2.2'!G214,"")</f>
        <v/>
      </c>
      <c r="I200" t="str">
        <f>IF(SUM('B2.2'!$X214:$AE214)=8,'B2.2'!H214,"")</f>
        <v/>
      </c>
      <c r="J200" t="str">
        <f>IF(SUM('B2.2'!$X214:$AE214)=8,'B2.2'!I214,"")</f>
        <v/>
      </c>
      <c r="K200" t="str">
        <f>IF(SUM('B2.2'!$X214:$AE214)=8,'B2.2'!J214,"")</f>
        <v/>
      </c>
    </row>
    <row r="201" spans="1:11" x14ac:dyDescent="0.25">
      <c r="A201" t="str">
        <f>IF(SUM('B2.2'!X215:AE215)=8,'Angaben KH-Standort'!$D$27,"")</f>
        <v/>
      </c>
      <c r="B201" t="str">
        <f>IF(SUM('B2.2'!X215:AE215)=8,'Angaben KH-Standort'!$D$26,"")</f>
        <v/>
      </c>
      <c r="C201" t="str">
        <f>IF(SUM('B2.2'!X215:AE215)=8,'Angaben KH-Standort'!$D$13,"")</f>
        <v/>
      </c>
      <c r="D201" t="str">
        <f>IF(SUM('B2.2'!$X215:$AE215)=8,'B2.2'!C215,"")</f>
        <v/>
      </c>
      <c r="E201" t="str">
        <f>IF(SUM('B2.2'!$X215:$AE215)=8,'B2.2'!D215,"")</f>
        <v/>
      </c>
      <c r="F201" t="str">
        <f>IF(SUM('B2.2'!$X215:$AE215)=8,'B2.2'!E215,"")</f>
        <v/>
      </c>
      <c r="G201" t="str">
        <f>IF(SUM('B2.2'!$X215:$AE215)=8,'B2.2'!F215,"")</f>
        <v/>
      </c>
      <c r="H201" t="str">
        <f>IF(SUM('B2.2'!$X215:$AE215)=8,'B2.2'!G215,"")</f>
        <v/>
      </c>
      <c r="I201" t="str">
        <f>IF(SUM('B2.2'!$X215:$AE215)=8,'B2.2'!H215,"")</f>
        <v/>
      </c>
      <c r="J201" t="str">
        <f>IF(SUM('B2.2'!$X215:$AE215)=8,'B2.2'!I215,"")</f>
        <v/>
      </c>
      <c r="K201" t="str">
        <f>IF(SUM('B2.2'!$X215:$AE215)=8,'B2.2'!J215,"")</f>
        <v/>
      </c>
    </row>
    <row r="202" spans="1:11" x14ac:dyDescent="0.25">
      <c r="A202" t="str">
        <f>IF(SUM('B2.2'!X216:AE216)=8,'Angaben KH-Standort'!$D$27,"")</f>
        <v/>
      </c>
      <c r="B202" t="str">
        <f>IF(SUM('B2.2'!X216:AE216)=8,'Angaben KH-Standort'!$D$26,"")</f>
        <v/>
      </c>
      <c r="C202" t="str">
        <f>IF(SUM('B2.2'!X216:AE216)=8,'Angaben KH-Standort'!$D$13,"")</f>
        <v/>
      </c>
      <c r="D202" t="str">
        <f>IF(SUM('B2.2'!$X216:$AE216)=8,'B2.2'!C216,"")</f>
        <v/>
      </c>
      <c r="E202" t="str">
        <f>IF(SUM('B2.2'!$X216:$AE216)=8,'B2.2'!D216,"")</f>
        <v/>
      </c>
      <c r="F202" t="str">
        <f>IF(SUM('B2.2'!$X216:$AE216)=8,'B2.2'!E216,"")</f>
        <v/>
      </c>
      <c r="G202" t="str">
        <f>IF(SUM('B2.2'!$X216:$AE216)=8,'B2.2'!F216,"")</f>
        <v/>
      </c>
      <c r="H202" t="str">
        <f>IF(SUM('B2.2'!$X216:$AE216)=8,'B2.2'!G216,"")</f>
        <v/>
      </c>
      <c r="I202" t="str">
        <f>IF(SUM('B2.2'!$X216:$AE216)=8,'B2.2'!H216,"")</f>
        <v/>
      </c>
      <c r="J202" t="str">
        <f>IF(SUM('B2.2'!$X216:$AE216)=8,'B2.2'!I216,"")</f>
        <v/>
      </c>
      <c r="K202" t="str">
        <f>IF(SUM('B2.2'!$X216:$AE216)=8,'B2.2'!J216,"")</f>
        <v/>
      </c>
    </row>
    <row r="203" spans="1:11" x14ac:dyDescent="0.25">
      <c r="A203" t="str">
        <f>IF(SUM('B2.2'!X217:AE217)=8,'Angaben KH-Standort'!$D$27,"")</f>
        <v/>
      </c>
      <c r="B203" t="str">
        <f>IF(SUM('B2.2'!X217:AE217)=8,'Angaben KH-Standort'!$D$26,"")</f>
        <v/>
      </c>
      <c r="C203" t="str">
        <f>IF(SUM('B2.2'!X217:AE217)=8,'Angaben KH-Standort'!$D$13,"")</f>
        <v/>
      </c>
      <c r="D203" t="str">
        <f>IF(SUM('B2.2'!$X217:$AE217)=8,'B2.2'!C217,"")</f>
        <v/>
      </c>
      <c r="E203" t="str">
        <f>IF(SUM('B2.2'!$X217:$AE217)=8,'B2.2'!D217,"")</f>
        <v/>
      </c>
      <c r="F203" t="str">
        <f>IF(SUM('B2.2'!$X217:$AE217)=8,'B2.2'!E217,"")</f>
        <v/>
      </c>
      <c r="G203" t="str">
        <f>IF(SUM('B2.2'!$X217:$AE217)=8,'B2.2'!F217,"")</f>
        <v/>
      </c>
      <c r="H203" t="str">
        <f>IF(SUM('B2.2'!$X217:$AE217)=8,'B2.2'!G217,"")</f>
        <v/>
      </c>
      <c r="I203" t="str">
        <f>IF(SUM('B2.2'!$X217:$AE217)=8,'B2.2'!H217,"")</f>
        <v/>
      </c>
      <c r="J203" t="str">
        <f>IF(SUM('B2.2'!$X217:$AE217)=8,'B2.2'!I217,"")</f>
        <v/>
      </c>
      <c r="K203" t="str">
        <f>IF(SUM('B2.2'!$X217:$AE217)=8,'B2.2'!J217,"")</f>
        <v/>
      </c>
    </row>
    <row r="204" spans="1:11" x14ac:dyDescent="0.25">
      <c r="A204" t="str">
        <f>IF(SUM('B2.2'!X218:AE218)=8,'Angaben KH-Standort'!$D$27,"")</f>
        <v/>
      </c>
      <c r="B204" t="str">
        <f>IF(SUM('B2.2'!X218:AE218)=8,'Angaben KH-Standort'!$D$26,"")</f>
        <v/>
      </c>
      <c r="C204" t="str">
        <f>IF(SUM('B2.2'!X218:AE218)=8,'Angaben KH-Standort'!$D$13,"")</f>
        <v/>
      </c>
      <c r="D204" t="str">
        <f>IF(SUM('B2.2'!$X218:$AE218)=8,'B2.2'!C218,"")</f>
        <v/>
      </c>
      <c r="E204" t="str">
        <f>IF(SUM('B2.2'!$X218:$AE218)=8,'B2.2'!D218,"")</f>
        <v/>
      </c>
      <c r="F204" t="str">
        <f>IF(SUM('B2.2'!$X218:$AE218)=8,'B2.2'!E218,"")</f>
        <v/>
      </c>
      <c r="G204" t="str">
        <f>IF(SUM('B2.2'!$X218:$AE218)=8,'B2.2'!F218,"")</f>
        <v/>
      </c>
      <c r="H204" t="str">
        <f>IF(SUM('B2.2'!$X218:$AE218)=8,'B2.2'!G218,"")</f>
        <v/>
      </c>
      <c r="I204" t="str">
        <f>IF(SUM('B2.2'!$X218:$AE218)=8,'B2.2'!H218,"")</f>
        <v/>
      </c>
      <c r="J204" t="str">
        <f>IF(SUM('B2.2'!$X218:$AE218)=8,'B2.2'!I218,"")</f>
        <v/>
      </c>
      <c r="K204" t="str">
        <f>IF(SUM('B2.2'!$X218:$AE218)=8,'B2.2'!J218,"")</f>
        <v/>
      </c>
    </row>
    <row r="205" spans="1:11" x14ac:dyDescent="0.25">
      <c r="A205" t="str">
        <f>IF(SUM('B2.2'!X219:AE219)=8,'Angaben KH-Standort'!$D$27,"")</f>
        <v/>
      </c>
      <c r="B205" t="str">
        <f>IF(SUM('B2.2'!X219:AE219)=8,'Angaben KH-Standort'!$D$26,"")</f>
        <v/>
      </c>
      <c r="C205" t="str">
        <f>IF(SUM('B2.2'!X219:AE219)=8,'Angaben KH-Standort'!$D$13,"")</f>
        <v/>
      </c>
      <c r="D205" t="str">
        <f>IF(SUM('B2.2'!$X219:$AE219)=8,'B2.2'!C219,"")</f>
        <v/>
      </c>
      <c r="E205" t="str">
        <f>IF(SUM('B2.2'!$X219:$AE219)=8,'B2.2'!D219,"")</f>
        <v/>
      </c>
      <c r="F205" t="str">
        <f>IF(SUM('B2.2'!$X219:$AE219)=8,'B2.2'!E219,"")</f>
        <v/>
      </c>
      <c r="G205" t="str">
        <f>IF(SUM('B2.2'!$X219:$AE219)=8,'B2.2'!F219,"")</f>
        <v/>
      </c>
      <c r="H205" t="str">
        <f>IF(SUM('B2.2'!$X219:$AE219)=8,'B2.2'!G219,"")</f>
        <v/>
      </c>
      <c r="I205" t="str">
        <f>IF(SUM('B2.2'!$X219:$AE219)=8,'B2.2'!H219,"")</f>
        <v/>
      </c>
      <c r="J205" t="str">
        <f>IF(SUM('B2.2'!$X219:$AE219)=8,'B2.2'!I219,"")</f>
        <v/>
      </c>
      <c r="K205" t="str">
        <f>IF(SUM('B2.2'!$X219:$AE219)=8,'B2.2'!J219,"")</f>
        <v/>
      </c>
    </row>
    <row r="206" spans="1:11" x14ac:dyDescent="0.25">
      <c r="A206" t="str">
        <f>IF(SUM('B2.2'!X220:AE220)=8,'Angaben KH-Standort'!$D$27,"")</f>
        <v/>
      </c>
      <c r="B206" t="str">
        <f>IF(SUM('B2.2'!X220:AE220)=8,'Angaben KH-Standort'!$D$26,"")</f>
        <v/>
      </c>
      <c r="C206" t="str">
        <f>IF(SUM('B2.2'!X220:AE220)=8,'Angaben KH-Standort'!$D$13,"")</f>
        <v/>
      </c>
      <c r="D206" t="str">
        <f>IF(SUM('B2.2'!$X220:$AE220)=8,'B2.2'!C220,"")</f>
        <v/>
      </c>
      <c r="E206" t="str">
        <f>IF(SUM('B2.2'!$X220:$AE220)=8,'B2.2'!D220,"")</f>
        <v/>
      </c>
      <c r="F206" t="str">
        <f>IF(SUM('B2.2'!$X220:$AE220)=8,'B2.2'!E220,"")</f>
        <v/>
      </c>
      <c r="G206" t="str">
        <f>IF(SUM('B2.2'!$X220:$AE220)=8,'B2.2'!F220,"")</f>
        <v/>
      </c>
      <c r="H206" t="str">
        <f>IF(SUM('B2.2'!$X220:$AE220)=8,'B2.2'!G220,"")</f>
        <v/>
      </c>
      <c r="I206" t="str">
        <f>IF(SUM('B2.2'!$X220:$AE220)=8,'B2.2'!H220,"")</f>
        <v/>
      </c>
      <c r="J206" t="str">
        <f>IF(SUM('B2.2'!$X220:$AE220)=8,'B2.2'!I220,"")</f>
        <v/>
      </c>
      <c r="K206" t="str">
        <f>IF(SUM('B2.2'!$X220:$AE220)=8,'B2.2'!J220,"")</f>
        <v/>
      </c>
    </row>
    <row r="207" spans="1:11" x14ac:dyDescent="0.25">
      <c r="A207" t="str">
        <f>IF(SUM('B2.2'!X221:AE221)=8,'Angaben KH-Standort'!$D$27,"")</f>
        <v/>
      </c>
      <c r="B207" t="str">
        <f>IF(SUM('B2.2'!X221:AE221)=8,'Angaben KH-Standort'!$D$26,"")</f>
        <v/>
      </c>
      <c r="C207" t="str">
        <f>IF(SUM('B2.2'!X221:AE221)=8,'Angaben KH-Standort'!$D$13,"")</f>
        <v/>
      </c>
      <c r="D207" t="str">
        <f>IF(SUM('B2.2'!$X221:$AE221)=8,'B2.2'!C221,"")</f>
        <v/>
      </c>
      <c r="E207" t="str">
        <f>IF(SUM('B2.2'!$X221:$AE221)=8,'B2.2'!D221,"")</f>
        <v/>
      </c>
      <c r="F207" t="str">
        <f>IF(SUM('B2.2'!$X221:$AE221)=8,'B2.2'!E221,"")</f>
        <v/>
      </c>
      <c r="G207" t="str">
        <f>IF(SUM('B2.2'!$X221:$AE221)=8,'B2.2'!F221,"")</f>
        <v/>
      </c>
      <c r="H207" t="str">
        <f>IF(SUM('B2.2'!$X221:$AE221)=8,'B2.2'!G221,"")</f>
        <v/>
      </c>
      <c r="I207" t="str">
        <f>IF(SUM('B2.2'!$X221:$AE221)=8,'B2.2'!H221,"")</f>
        <v/>
      </c>
      <c r="J207" t="str">
        <f>IF(SUM('B2.2'!$X221:$AE221)=8,'B2.2'!I221,"")</f>
        <v/>
      </c>
      <c r="K207" t="str">
        <f>IF(SUM('B2.2'!$X221:$AE221)=8,'B2.2'!J221,"")</f>
        <v/>
      </c>
    </row>
    <row r="208" spans="1:11" x14ac:dyDescent="0.25">
      <c r="A208" t="str">
        <f>IF(SUM('B2.2'!X222:AE222)=8,'Angaben KH-Standort'!$D$27,"")</f>
        <v/>
      </c>
      <c r="B208" t="str">
        <f>IF(SUM('B2.2'!X222:AE222)=8,'Angaben KH-Standort'!$D$26,"")</f>
        <v/>
      </c>
      <c r="C208" t="str">
        <f>IF(SUM('B2.2'!X222:AE222)=8,'Angaben KH-Standort'!$D$13,"")</f>
        <v/>
      </c>
      <c r="D208" t="str">
        <f>IF(SUM('B2.2'!$X222:$AE222)=8,'B2.2'!C222,"")</f>
        <v/>
      </c>
      <c r="E208" t="str">
        <f>IF(SUM('B2.2'!$X222:$AE222)=8,'B2.2'!D222,"")</f>
        <v/>
      </c>
      <c r="F208" t="str">
        <f>IF(SUM('B2.2'!$X222:$AE222)=8,'B2.2'!E222,"")</f>
        <v/>
      </c>
      <c r="G208" t="str">
        <f>IF(SUM('B2.2'!$X222:$AE222)=8,'B2.2'!F222,"")</f>
        <v/>
      </c>
      <c r="H208" t="str">
        <f>IF(SUM('B2.2'!$X222:$AE222)=8,'B2.2'!G222,"")</f>
        <v/>
      </c>
      <c r="I208" t="str">
        <f>IF(SUM('B2.2'!$X222:$AE222)=8,'B2.2'!H222,"")</f>
        <v/>
      </c>
      <c r="J208" t="str">
        <f>IF(SUM('B2.2'!$X222:$AE222)=8,'B2.2'!I222,"")</f>
        <v/>
      </c>
      <c r="K208" t="str">
        <f>IF(SUM('B2.2'!$X222:$AE222)=8,'B2.2'!J222,"")</f>
        <v/>
      </c>
    </row>
    <row r="209" spans="1:11" x14ac:dyDescent="0.25">
      <c r="A209" t="str">
        <f>IF(SUM('B2.2'!X223:AE223)=8,'Angaben KH-Standort'!$D$27,"")</f>
        <v/>
      </c>
      <c r="B209" t="str">
        <f>IF(SUM('B2.2'!X223:AE223)=8,'Angaben KH-Standort'!$D$26,"")</f>
        <v/>
      </c>
      <c r="C209" t="str">
        <f>IF(SUM('B2.2'!X223:AE223)=8,'Angaben KH-Standort'!$D$13,"")</f>
        <v/>
      </c>
      <c r="D209" t="str">
        <f>IF(SUM('B2.2'!$X223:$AE223)=8,'B2.2'!C223,"")</f>
        <v/>
      </c>
      <c r="E209" t="str">
        <f>IF(SUM('B2.2'!$X223:$AE223)=8,'B2.2'!D223,"")</f>
        <v/>
      </c>
      <c r="F209" t="str">
        <f>IF(SUM('B2.2'!$X223:$AE223)=8,'B2.2'!E223,"")</f>
        <v/>
      </c>
      <c r="G209" t="str">
        <f>IF(SUM('B2.2'!$X223:$AE223)=8,'B2.2'!F223,"")</f>
        <v/>
      </c>
      <c r="H209" t="str">
        <f>IF(SUM('B2.2'!$X223:$AE223)=8,'B2.2'!G223,"")</f>
        <v/>
      </c>
      <c r="I209" t="str">
        <f>IF(SUM('B2.2'!$X223:$AE223)=8,'B2.2'!H223,"")</f>
        <v/>
      </c>
      <c r="J209" t="str">
        <f>IF(SUM('B2.2'!$X223:$AE223)=8,'B2.2'!I223,"")</f>
        <v/>
      </c>
      <c r="K209" t="str">
        <f>IF(SUM('B2.2'!$X223:$AE223)=8,'B2.2'!J223,"")</f>
        <v/>
      </c>
    </row>
    <row r="210" spans="1:11" x14ac:dyDescent="0.25">
      <c r="A210" t="str">
        <f>IF(SUM('B2.2'!X224:AE224)=8,'Angaben KH-Standort'!$D$27,"")</f>
        <v/>
      </c>
      <c r="B210" t="str">
        <f>IF(SUM('B2.2'!X224:AE224)=8,'Angaben KH-Standort'!$D$26,"")</f>
        <v/>
      </c>
      <c r="C210" t="str">
        <f>IF(SUM('B2.2'!X224:AE224)=8,'Angaben KH-Standort'!$D$13,"")</f>
        <v/>
      </c>
      <c r="D210" t="str">
        <f>IF(SUM('B2.2'!$X224:$AE224)=8,'B2.2'!C224,"")</f>
        <v/>
      </c>
      <c r="E210" t="str">
        <f>IF(SUM('B2.2'!$X224:$AE224)=8,'B2.2'!D224,"")</f>
        <v/>
      </c>
      <c r="F210" t="str">
        <f>IF(SUM('B2.2'!$X224:$AE224)=8,'B2.2'!E224,"")</f>
        <v/>
      </c>
      <c r="G210" t="str">
        <f>IF(SUM('B2.2'!$X224:$AE224)=8,'B2.2'!F224,"")</f>
        <v/>
      </c>
      <c r="H210" t="str">
        <f>IF(SUM('B2.2'!$X224:$AE224)=8,'B2.2'!G224,"")</f>
        <v/>
      </c>
      <c r="I210" t="str">
        <f>IF(SUM('B2.2'!$X224:$AE224)=8,'B2.2'!H224,"")</f>
        <v/>
      </c>
      <c r="J210" t="str">
        <f>IF(SUM('B2.2'!$X224:$AE224)=8,'B2.2'!I224,"")</f>
        <v/>
      </c>
      <c r="K210" t="str">
        <f>IF(SUM('B2.2'!$X224:$AE224)=8,'B2.2'!J224,"")</f>
        <v/>
      </c>
    </row>
    <row r="211" spans="1:11" x14ac:dyDescent="0.25">
      <c r="A211" t="str">
        <f>IF(SUM('B2.2'!X225:AE225)=8,'Angaben KH-Standort'!$D$27,"")</f>
        <v/>
      </c>
      <c r="B211" t="str">
        <f>IF(SUM('B2.2'!X225:AE225)=8,'Angaben KH-Standort'!$D$26,"")</f>
        <v/>
      </c>
      <c r="C211" t="str">
        <f>IF(SUM('B2.2'!X225:AE225)=8,'Angaben KH-Standort'!$D$13,"")</f>
        <v/>
      </c>
      <c r="D211" t="str">
        <f>IF(SUM('B2.2'!$X225:$AE225)=8,'B2.2'!C225,"")</f>
        <v/>
      </c>
      <c r="E211" t="str">
        <f>IF(SUM('B2.2'!$X225:$AE225)=8,'B2.2'!D225,"")</f>
        <v/>
      </c>
      <c r="F211" t="str">
        <f>IF(SUM('B2.2'!$X225:$AE225)=8,'B2.2'!E225,"")</f>
        <v/>
      </c>
      <c r="G211" t="str">
        <f>IF(SUM('B2.2'!$X225:$AE225)=8,'B2.2'!F225,"")</f>
        <v/>
      </c>
      <c r="H211" t="str">
        <f>IF(SUM('B2.2'!$X225:$AE225)=8,'B2.2'!G225,"")</f>
        <v/>
      </c>
      <c r="I211" t="str">
        <f>IF(SUM('B2.2'!$X225:$AE225)=8,'B2.2'!H225,"")</f>
        <v/>
      </c>
      <c r="J211" t="str">
        <f>IF(SUM('B2.2'!$X225:$AE225)=8,'B2.2'!I225,"")</f>
        <v/>
      </c>
      <c r="K211" t="str">
        <f>IF(SUM('B2.2'!$X225:$AE225)=8,'B2.2'!J225,"")</f>
        <v/>
      </c>
    </row>
    <row r="212" spans="1:11" x14ac:dyDescent="0.25">
      <c r="A212" t="str">
        <f>IF(SUM('B2.2'!X226:AE226)=8,'Angaben KH-Standort'!$D$27,"")</f>
        <v/>
      </c>
      <c r="B212" t="str">
        <f>IF(SUM('B2.2'!X226:AE226)=8,'Angaben KH-Standort'!$D$26,"")</f>
        <v/>
      </c>
      <c r="C212" t="str">
        <f>IF(SUM('B2.2'!X226:AE226)=8,'Angaben KH-Standort'!$D$13,"")</f>
        <v/>
      </c>
      <c r="D212" t="str">
        <f>IF(SUM('B2.2'!$X226:$AE226)=8,'B2.2'!C226,"")</f>
        <v/>
      </c>
      <c r="E212" t="str">
        <f>IF(SUM('B2.2'!$X226:$AE226)=8,'B2.2'!D226,"")</f>
        <v/>
      </c>
      <c r="F212" t="str">
        <f>IF(SUM('B2.2'!$X226:$AE226)=8,'B2.2'!E226,"")</f>
        <v/>
      </c>
      <c r="G212" t="str">
        <f>IF(SUM('B2.2'!$X226:$AE226)=8,'B2.2'!F226,"")</f>
        <v/>
      </c>
      <c r="H212" t="str">
        <f>IF(SUM('B2.2'!$X226:$AE226)=8,'B2.2'!G226,"")</f>
        <v/>
      </c>
      <c r="I212" t="str">
        <f>IF(SUM('B2.2'!$X226:$AE226)=8,'B2.2'!H226,"")</f>
        <v/>
      </c>
      <c r="J212" t="str">
        <f>IF(SUM('B2.2'!$X226:$AE226)=8,'B2.2'!I226,"")</f>
        <v/>
      </c>
      <c r="K212" t="str">
        <f>IF(SUM('B2.2'!$X226:$AE226)=8,'B2.2'!J226,"")</f>
        <v/>
      </c>
    </row>
    <row r="213" spans="1:11" x14ac:dyDescent="0.25">
      <c r="A213" t="str">
        <f>IF(SUM('B2.2'!X227:AE227)=8,'Angaben KH-Standort'!$D$27,"")</f>
        <v/>
      </c>
      <c r="B213" t="str">
        <f>IF(SUM('B2.2'!X227:AE227)=8,'Angaben KH-Standort'!$D$26,"")</f>
        <v/>
      </c>
      <c r="C213" t="str">
        <f>IF(SUM('B2.2'!X227:AE227)=8,'Angaben KH-Standort'!$D$13,"")</f>
        <v/>
      </c>
      <c r="D213" t="str">
        <f>IF(SUM('B2.2'!$X227:$AE227)=8,'B2.2'!C227,"")</f>
        <v/>
      </c>
      <c r="E213" t="str">
        <f>IF(SUM('B2.2'!$X227:$AE227)=8,'B2.2'!D227,"")</f>
        <v/>
      </c>
      <c r="F213" t="str">
        <f>IF(SUM('B2.2'!$X227:$AE227)=8,'B2.2'!E227,"")</f>
        <v/>
      </c>
      <c r="G213" t="str">
        <f>IF(SUM('B2.2'!$X227:$AE227)=8,'B2.2'!F227,"")</f>
        <v/>
      </c>
      <c r="H213" t="str">
        <f>IF(SUM('B2.2'!$X227:$AE227)=8,'B2.2'!G227,"")</f>
        <v/>
      </c>
      <c r="I213" t="str">
        <f>IF(SUM('B2.2'!$X227:$AE227)=8,'B2.2'!H227,"")</f>
        <v/>
      </c>
      <c r="J213" t="str">
        <f>IF(SUM('B2.2'!$X227:$AE227)=8,'B2.2'!I227,"")</f>
        <v/>
      </c>
      <c r="K213" t="str">
        <f>IF(SUM('B2.2'!$X227:$AE227)=8,'B2.2'!J227,"")</f>
        <v/>
      </c>
    </row>
    <row r="214" spans="1:11" x14ac:dyDescent="0.25">
      <c r="A214" t="str">
        <f>IF(SUM('B2.2'!X228:AE228)=8,'Angaben KH-Standort'!$D$27,"")</f>
        <v/>
      </c>
      <c r="B214" t="str">
        <f>IF(SUM('B2.2'!X228:AE228)=8,'Angaben KH-Standort'!$D$26,"")</f>
        <v/>
      </c>
      <c r="C214" t="str">
        <f>IF(SUM('B2.2'!X228:AE228)=8,'Angaben KH-Standort'!$D$13,"")</f>
        <v/>
      </c>
      <c r="D214" t="str">
        <f>IF(SUM('B2.2'!$X228:$AE228)=8,'B2.2'!C228,"")</f>
        <v/>
      </c>
      <c r="E214" t="str">
        <f>IF(SUM('B2.2'!$X228:$AE228)=8,'B2.2'!D228,"")</f>
        <v/>
      </c>
      <c r="F214" t="str">
        <f>IF(SUM('B2.2'!$X228:$AE228)=8,'B2.2'!E228,"")</f>
        <v/>
      </c>
      <c r="G214" t="str">
        <f>IF(SUM('B2.2'!$X228:$AE228)=8,'B2.2'!F228,"")</f>
        <v/>
      </c>
      <c r="H214" t="str">
        <f>IF(SUM('B2.2'!$X228:$AE228)=8,'B2.2'!G228,"")</f>
        <v/>
      </c>
      <c r="I214" t="str">
        <f>IF(SUM('B2.2'!$X228:$AE228)=8,'B2.2'!H228,"")</f>
        <v/>
      </c>
      <c r="J214" t="str">
        <f>IF(SUM('B2.2'!$X228:$AE228)=8,'B2.2'!I228,"")</f>
        <v/>
      </c>
      <c r="K214" t="str">
        <f>IF(SUM('B2.2'!$X228:$AE228)=8,'B2.2'!J228,"")</f>
        <v/>
      </c>
    </row>
    <row r="215" spans="1:11" x14ac:dyDescent="0.25">
      <c r="A215" t="str">
        <f>IF(SUM('B2.2'!X229:AE229)=8,'Angaben KH-Standort'!$D$27,"")</f>
        <v/>
      </c>
      <c r="B215" t="str">
        <f>IF(SUM('B2.2'!X229:AE229)=8,'Angaben KH-Standort'!$D$26,"")</f>
        <v/>
      </c>
      <c r="C215" t="str">
        <f>IF(SUM('B2.2'!X229:AE229)=8,'Angaben KH-Standort'!$D$13,"")</f>
        <v/>
      </c>
      <c r="D215" t="str">
        <f>IF(SUM('B2.2'!$X229:$AE229)=8,'B2.2'!C229,"")</f>
        <v/>
      </c>
      <c r="E215" t="str">
        <f>IF(SUM('B2.2'!$X229:$AE229)=8,'B2.2'!D229,"")</f>
        <v/>
      </c>
      <c r="F215" t="str">
        <f>IF(SUM('B2.2'!$X229:$AE229)=8,'B2.2'!E229,"")</f>
        <v/>
      </c>
      <c r="G215" t="str">
        <f>IF(SUM('B2.2'!$X229:$AE229)=8,'B2.2'!F229,"")</f>
        <v/>
      </c>
      <c r="H215" t="str">
        <f>IF(SUM('B2.2'!$X229:$AE229)=8,'B2.2'!G229,"")</f>
        <v/>
      </c>
      <c r="I215" t="str">
        <f>IF(SUM('B2.2'!$X229:$AE229)=8,'B2.2'!H229,"")</f>
        <v/>
      </c>
      <c r="J215" t="str">
        <f>IF(SUM('B2.2'!$X229:$AE229)=8,'B2.2'!I229,"")</f>
        <v/>
      </c>
      <c r="K215" t="str">
        <f>IF(SUM('B2.2'!$X229:$AE229)=8,'B2.2'!J229,"")</f>
        <v/>
      </c>
    </row>
    <row r="216" spans="1:11" x14ac:dyDescent="0.25">
      <c r="A216" t="str">
        <f>IF(SUM('B2.2'!X230:AE230)=8,'Angaben KH-Standort'!$D$27,"")</f>
        <v/>
      </c>
      <c r="B216" t="str">
        <f>IF(SUM('B2.2'!X230:AE230)=8,'Angaben KH-Standort'!$D$26,"")</f>
        <v/>
      </c>
      <c r="C216" t="str">
        <f>IF(SUM('B2.2'!X230:AE230)=8,'Angaben KH-Standort'!$D$13,"")</f>
        <v/>
      </c>
      <c r="D216" t="str">
        <f>IF(SUM('B2.2'!$X230:$AE230)=8,'B2.2'!C230,"")</f>
        <v/>
      </c>
      <c r="E216" t="str">
        <f>IF(SUM('B2.2'!$X230:$AE230)=8,'B2.2'!D230,"")</f>
        <v/>
      </c>
      <c r="F216" t="str">
        <f>IF(SUM('B2.2'!$X230:$AE230)=8,'B2.2'!E230,"")</f>
        <v/>
      </c>
      <c r="G216" t="str">
        <f>IF(SUM('B2.2'!$X230:$AE230)=8,'B2.2'!F230,"")</f>
        <v/>
      </c>
      <c r="H216" t="str">
        <f>IF(SUM('B2.2'!$X230:$AE230)=8,'B2.2'!G230,"")</f>
        <v/>
      </c>
      <c r="I216" t="str">
        <f>IF(SUM('B2.2'!$X230:$AE230)=8,'B2.2'!H230,"")</f>
        <v/>
      </c>
      <c r="J216" t="str">
        <f>IF(SUM('B2.2'!$X230:$AE230)=8,'B2.2'!I230,"")</f>
        <v/>
      </c>
      <c r="K216" t="str">
        <f>IF(SUM('B2.2'!$X230:$AE230)=8,'B2.2'!J230,"")</f>
        <v/>
      </c>
    </row>
    <row r="217" spans="1:11" x14ac:dyDescent="0.25">
      <c r="A217" t="str">
        <f>IF(SUM('B2.2'!X231:AE231)=8,'Angaben KH-Standort'!$D$27,"")</f>
        <v/>
      </c>
      <c r="B217" t="str">
        <f>IF(SUM('B2.2'!X231:AE231)=8,'Angaben KH-Standort'!$D$26,"")</f>
        <v/>
      </c>
      <c r="C217" t="str">
        <f>IF(SUM('B2.2'!X231:AE231)=8,'Angaben KH-Standort'!$D$13,"")</f>
        <v/>
      </c>
      <c r="D217" t="str">
        <f>IF(SUM('B2.2'!$X231:$AE231)=8,'B2.2'!C231,"")</f>
        <v/>
      </c>
      <c r="E217" t="str">
        <f>IF(SUM('B2.2'!$X231:$AE231)=8,'B2.2'!D231,"")</f>
        <v/>
      </c>
      <c r="F217" t="str">
        <f>IF(SUM('B2.2'!$X231:$AE231)=8,'B2.2'!E231,"")</f>
        <v/>
      </c>
      <c r="G217" t="str">
        <f>IF(SUM('B2.2'!$X231:$AE231)=8,'B2.2'!F231,"")</f>
        <v/>
      </c>
      <c r="H217" t="str">
        <f>IF(SUM('B2.2'!$X231:$AE231)=8,'B2.2'!G231,"")</f>
        <v/>
      </c>
      <c r="I217" t="str">
        <f>IF(SUM('B2.2'!$X231:$AE231)=8,'B2.2'!H231,"")</f>
        <v/>
      </c>
      <c r="J217" t="str">
        <f>IF(SUM('B2.2'!$X231:$AE231)=8,'B2.2'!I231,"")</f>
        <v/>
      </c>
      <c r="K217" t="str">
        <f>IF(SUM('B2.2'!$X231:$AE231)=8,'B2.2'!J231,"")</f>
        <v/>
      </c>
    </row>
    <row r="218" spans="1:11" x14ac:dyDescent="0.25">
      <c r="A218" t="str">
        <f>IF(SUM('B2.2'!X232:AE232)=8,'Angaben KH-Standort'!$D$27,"")</f>
        <v/>
      </c>
      <c r="B218" t="str">
        <f>IF(SUM('B2.2'!X232:AE232)=8,'Angaben KH-Standort'!$D$26,"")</f>
        <v/>
      </c>
      <c r="C218" t="str">
        <f>IF(SUM('B2.2'!X232:AE232)=8,'Angaben KH-Standort'!$D$13,"")</f>
        <v/>
      </c>
      <c r="D218" t="str">
        <f>IF(SUM('B2.2'!$X232:$AE232)=8,'B2.2'!C232,"")</f>
        <v/>
      </c>
      <c r="E218" t="str">
        <f>IF(SUM('B2.2'!$X232:$AE232)=8,'B2.2'!D232,"")</f>
        <v/>
      </c>
      <c r="F218" t="str">
        <f>IF(SUM('B2.2'!$X232:$AE232)=8,'B2.2'!E232,"")</f>
        <v/>
      </c>
      <c r="G218" t="str">
        <f>IF(SUM('B2.2'!$X232:$AE232)=8,'B2.2'!F232,"")</f>
        <v/>
      </c>
      <c r="H218" t="str">
        <f>IF(SUM('B2.2'!$X232:$AE232)=8,'B2.2'!G232,"")</f>
        <v/>
      </c>
      <c r="I218" t="str">
        <f>IF(SUM('B2.2'!$X232:$AE232)=8,'B2.2'!H232,"")</f>
        <v/>
      </c>
      <c r="J218" t="str">
        <f>IF(SUM('B2.2'!$X232:$AE232)=8,'B2.2'!I232,"")</f>
        <v/>
      </c>
      <c r="K218" t="str">
        <f>IF(SUM('B2.2'!$X232:$AE232)=8,'B2.2'!J232,"")</f>
        <v/>
      </c>
    </row>
    <row r="219" spans="1:11" x14ac:dyDescent="0.25">
      <c r="A219" t="str">
        <f>IF(SUM('B2.2'!X233:AE233)=8,'Angaben KH-Standort'!$D$27,"")</f>
        <v/>
      </c>
      <c r="B219" t="str">
        <f>IF(SUM('B2.2'!X233:AE233)=8,'Angaben KH-Standort'!$D$26,"")</f>
        <v/>
      </c>
      <c r="C219" t="str">
        <f>IF(SUM('B2.2'!X233:AE233)=8,'Angaben KH-Standort'!$D$13,"")</f>
        <v/>
      </c>
      <c r="D219" t="str">
        <f>IF(SUM('B2.2'!$X233:$AE233)=8,'B2.2'!C233,"")</f>
        <v/>
      </c>
      <c r="E219" t="str">
        <f>IF(SUM('B2.2'!$X233:$AE233)=8,'B2.2'!D233,"")</f>
        <v/>
      </c>
      <c r="F219" t="str">
        <f>IF(SUM('B2.2'!$X233:$AE233)=8,'B2.2'!E233,"")</f>
        <v/>
      </c>
      <c r="G219" t="str">
        <f>IF(SUM('B2.2'!$X233:$AE233)=8,'B2.2'!F233,"")</f>
        <v/>
      </c>
      <c r="H219" t="str">
        <f>IF(SUM('B2.2'!$X233:$AE233)=8,'B2.2'!G233,"")</f>
        <v/>
      </c>
      <c r="I219" t="str">
        <f>IF(SUM('B2.2'!$X233:$AE233)=8,'B2.2'!H233,"")</f>
        <v/>
      </c>
      <c r="J219" t="str">
        <f>IF(SUM('B2.2'!$X233:$AE233)=8,'B2.2'!I233,"")</f>
        <v/>
      </c>
      <c r="K219" t="str">
        <f>IF(SUM('B2.2'!$X233:$AE233)=8,'B2.2'!J233,"")</f>
        <v/>
      </c>
    </row>
    <row r="220" spans="1:11" x14ac:dyDescent="0.25">
      <c r="A220" t="str">
        <f>IF(SUM('B2.2'!X234:AE234)=8,'Angaben KH-Standort'!$D$27,"")</f>
        <v/>
      </c>
      <c r="B220" t="str">
        <f>IF(SUM('B2.2'!X234:AE234)=8,'Angaben KH-Standort'!$D$26,"")</f>
        <v/>
      </c>
      <c r="C220" t="str">
        <f>IF(SUM('B2.2'!X234:AE234)=8,'Angaben KH-Standort'!$D$13,"")</f>
        <v/>
      </c>
      <c r="D220" t="str">
        <f>IF(SUM('B2.2'!$X234:$AE234)=8,'B2.2'!C234,"")</f>
        <v/>
      </c>
      <c r="E220" t="str">
        <f>IF(SUM('B2.2'!$X234:$AE234)=8,'B2.2'!D234,"")</f>
        <v/>
      </c>
      <c r="F220" t="str">
        <f>IF(SUM('B2.2'!$X234:$AE234)=8,'B2.2'!E234,"")</f>
        <v/>
      </c>
      <c r="G220" t="str">
        <f>IF(SUM('B2.2'!$X234:$AE234)=8,'B2.2'!F234,"")</f>
        <v/>
      </c>
      <c r="H220" t="str">
        <f>IF(SUM('B2.2'!$X234:$AE234)=8,'B2.2'!G234,"")</f>
        <v/>
      </c>
      <c r="I220" t="str">
        <f>IF(SUM('B2.2'!$X234:$AE234)=8,'B2.2'!H234,"")</f>
        <v/>
      </c>
      <c r="J220" t="str">
        <f>IF(SUM('B2.2'!$X234:$AE234)=8,'B2.2'!I234,"")</f>
        <v/>
      </c>
      <c r="K220" t="str">
        <f>IF(SUM('B2.2'!$X234:$AE234)=8,'B2.2'!J234,"")</f>
        <v/>
      </c>
    </row>
    <row r="221" spans="1:11" x14ac:dyDescent="0.25">
      <c r="A221" t="str">
        <f>IF(SUM('B2.2'!X235:AE235)=8,'Angaben KH-Standort'!$D$27,"")</f>
        <v/>
      </c>
      <c r="B221" t="str">
        <f>IF(SUM('B2.2'!X235:AE235)=8,'Angaben KH-Standort'!$D$26,"")</f>
        <v/>
      </c>
      <c r="C221" t="str">
        <f>IF(SUM('B2.2'!X235:AE235)=8,'Angaben KH-Standort'!$D$13,"")</f>
        <v/>
      </c>
      <c r="D221" t="str">
        <f>IF(SUM('B2.2'!$X235:$AE235)=8,'B2.2'!C235,"")</f>
        <v/>
      </c>
      <c r="E221" t="str">
        <f>IF(SUM('B2.2'!$X235:$AE235)=8,'B2.2'!D235,"")</f>
        <v/>
      </c>
      <c r="F221" t="str">
        <f>IF(SUM('B2.2'!$X235:$AE235)=8,'B2.2'!E235,"")</f>
        <v/>
      </c>
      <c r="G221" t="str">
        <f>IF(SUM('B2.2'!$X235:$AE235)=8,'B2.2'!F235,"")</f>
        <v/>
      </c>
      <c r="H221" t="str">
        <f>IF(SUM('B2.2'!$X235:$AE235)=8,'B2.2'!G235,"")</f>
        <v/>
      </c>
      <c r="I221" t="str">
        <f>IF(SUM('B2.2'!$X235:$AE235)=8,'B2.2'!H235,"")</f>
        <v/>
      </c>
      <c r="J221" t="str">
        <f>IF(SUM('B2.2'!$X235:$AE235)=8,'B2.2'!I235,"")</f>
        <v/>
      </c>
      <c r="K221" t="str">
        <f>IF(SUM('B2.2'!$X235:$AE235)=8,'B2.2'!J235,"")</f>
        <v/>
      </c>
    </row>
    <row r="222" spans="1:11" x14ac:dyDescent="0.25">
      <c r="A222" t="str">
        <f>IF(SUM('B2.2'!X236:AE236)=8,'Angaben KH-Standort'!$D$27,"")</f>
        <v/>
      </c>
      <c r="B222" t="str">
        <f>IF(SUM('B2.2'!X236:AE236)=8,'Angaben KH-Standort'!$D$26,"")</f>
        <v/>
      </c>
      <c r="C222" t="str">
        <f>IF(SUM('B2.2'!X236:AE236)=8,'Angaben KH-Standort'!$D$13,"")</f>
        <v/>
      </c>
      <c r="D222" t="str">
        <f>IF(SUM('B2.2'!$X236:$AE236)=8,'B2.2'!C236,"")</f>
        <v/>
      </c>
      <c r="E222" t="str">
        <f>IF(SUM('B2.2'!$X236:$AE236)=8,'B2.2'!D236,"")</f>
        <v/>
      </c>
      <c r="F222" t="str">
        <f>IF(SUM('B2.2'!$X236:$AE236)=8,'B2.2'!E236,"")</f>
        <v/>
      </c>
      <c r="G222" t="str">
        <f>IF(SUM('B2.2'!$X236:$AE236)=8,'B2.2'!F236,"")</f>
        <v/>
      </c>
      <c r="H222" t="str">
        <f>IF(SUM('B2.2'!$X236:$AE236)=8,'B2.2'!G236,"")</f>
        <v/>
      </c>
      <c r="I222" t="str">
        <f>IF(SUM('B2.2'!$X236:$AE236)=8,'B2.2'!H236,"")</f>
        <v/>
      </c>
      <c r="J222" t="str">
        <f>IF(SUM('B2.2'!$X236:$AE236)=8,'B2.2'!I236,"")</f>
        <v/>
      </c>
      <c r="K222" t="str">
        <f>IF(SUM('B2.2'!$X236:$AE236)=8,'B2.2'!J236,"")</f>
        <v/>
      </c>
    </row>
    <row r="223" spans="1:11" x14ac:dyDescent="0.25">
      <c r="A223" t="str">
        <f>IF(SUM('B2.2'!X237:AE237)=8,'Angaben KH-Standort'!$D$27,"")</f>
        <v/>
      </c>
      <c r="B223" t="str">
        <f>IF(SUM('B2.2'!X237:AE237)=8,'Angaben KH-Standort'!$D$26,"")</f>
        <v/>
      </c>
      <c r="C223" t="str">
        <f>IF(SUM('B2.2'!X237:AE237)=8,'Angaben KH-Standort'!$D$13,"")</f>
        <v/>
      </c>
      <c r="D223" t="str">
        <f>IF(SUM('B2.2'!$X237:$AE237)=8,'B2.2'!C237,"")</f>
        <v/>
      </c>
      <c r="E223" t="str">
        <f>IF(SUM('B2.2'!$X237:$AE237)=8,'B2.2'!D237,"")</f>
        <v/>
      </c>
      <c r="F223" t="str">
        <f>IF(SUM('B2.2'!$X237:$AE237)=8,'B2.2'!E237,"")</f>
        <v/>
      </c>
      <c r="G223" t="str">
        <f>IF(SUM('B2.2'!$X237:$AE237)=8,'B2.2'!F237,"")</f>
        <v/>
      </c>
      <c r="H223" t="str">
        <f>IF(SUM('B2.2'!$X237:$AE237)=8,'B2.2'!G237,"")</f>
        <v/>
      </c>
      <c r="I223" t="str">
        <f>IF(SUM('B2.2'!$X237:$AE237)=8,'B2.2'!H237,"")</f>
        <v/>
      </c>
      <c r="J223" t="str">
        <f>IF(SUM('B2.2'!$X237:$AE237)=8,'B2.2'!I237,"")</f>
        <v/>
      </c>
      <c r="K223" t="str">
        <f>IF(SUM('B2.2'!$X237:$AE237)=8,'B2.2'!J237,"")</f>
        <v/>
      </c>
    </row>
    <row r="224" spans="1:11" x14ac:dyDescent="0.25">
      <c r="A224" t="str">
        <f>IF(SUM('B2.2'!X238:AE238)=8,'Angaben KH-Standort'!$D$27,"")</f>
        <v/>
      </c>
      <c r="B224" t="str">
        <f>IF(SUM('B2.2'!X238:AE238)=8,'Angaben KH-Standort'!$D$26,"")</f>
        <v/>
      </c>
      <c r="C224" t="str">
        <f>IF(SUM('B2.2'!X238:AE238)=8,'Angaben KH-Standort'!$D$13,"")</f>
        <v/>
      </c>
      <c r="D224" t="str">
        <f>IF(SUM('B2.2'!$X238:$AE238)=8,'B2.2'!C238,"")</f>
        <v/>
      </c>
      <c r="E224" t="str">
        <f>IF(SUM('B2.2'!$X238:$AE238)=8,'B2.2'!D238,"")</f>
        <v/>
      </c>
      <c r="F224" t="str">
        <f>IF(SUM('B2.2'!$X238:$AE238)=8,'B2.2'!E238,"")</f>
        <v/>
      </c>
      <c r="G224" t="str">
        <f>IF(SUM('B2.2'!$X238:$AE238)=8,'B2.2'!F238,"")</f>
        <v/>
      </c>
      <c r="H224" t="str">
        <f>IF(SUM('B2.2'!$X238:$AE238)=8,'B2.2'!G238,"")</f>
        <v/>
      </c>
      <c r="I224" t="str">
        <f>IF(SUM('B2.2'!$X238:$AE238)=8,'B2.2'!H238,"")</f>
        <v/>
      </c>
      <c r="J224" t="str">
        <f>IF(SUM('B2.2'!$X238:$AE238)=8,'B2.2'!I238,"")</f>
        <v/>
      </c>
      <c r="K224" t="str">
        <f>IF(SUM('B2.2'!$X238:$AE238)=8,'B2.2'!J238,"")</f>
        <v/>
      </c>
    </row>
    <row r="225" spans="1:11" x14ac:dyDescent="0.25">
      <c r="A225" t="str">
        <f>IF(SUM('B2.2'!X239:AE239)=8,'Angaben KH-Standort'!$D$27,"")</f>
        <v/>
      </c>
      <c r="B225" t="str">
        <f>IF(SUM('B2.2'!X239:AE239)=8,'Angaben KH-Standort'!$D$26,"")</f>
        <v/>
      </c>
      <c r="C225" t="str">
        <f>IF(SUM('B2.2'!X239:AE239)=8,'Angaben KH-Standort'!$D$13,"")</f>
        <v/>
      </c>
      <c r="D225" t="str">
        <f>IF(SUM('B2.2'!$X239:$AE239)=8,'B2.2'!C239,"")</f>
        <v/>
      </c>
      <c r="E225" t="str">
        <f>IF(SUM('B2.2'!$X239:$AE239)=8,'B2.2'!D239,"")</f>
        <v/>
      </c>
      <c r="F225" t="str">
        <f>IF(SUM('B2.2'!$X239:$AE239)=8,'B2.2'!E239,"")</f>
        <v/>
      </c>
      <c r="G225" t="str">
        <f>IF(SUM('B2.2'!$X239:$AE239)=8,'B2.2'!F239,"")</f>
        <v/>
      </c>
      <c r="H225" t="str">
        <f>IF(SUM('B2.2'!$X239:$AE239)=8,'B2.2'!G239,"")</f>
        <v/>
      </c>
      <c r="I225" t="str">
        <f>IF(SUM('B2.2'!$X239:$AE239)=8,'B2.2'!H239,"")</f>
        <v/>
      </c>
      <c r="J225" t="str">
        <f>IF(SUM('B2.2'!$X239:$AE239)=8,'B2.2'!I239,"")</f>
        <v/>
      </c>
      <c r="K225" t="str">
        <f>IF(SUM('B2.2'!$X239:$AE239)=8,'B2.2'!J239,"")</f>
        <v/>
      </c>
    </row>
    <row r="226" spans="1:11" x14ac:dyDescent="0.25">
      <c r="A226" t="str">
        <f>IF(SUM('B2.2'!X240:AE240)=8,'Angaben KH-Standort'!$D$27,"")</f>
        <v/>
      </c>
      <c r="B226" t="str">
        <f>IF(SUM('B2.2'!X240:AE240)=8,'Angaben KH-Standort'!$D$26,"")</f>
        <v/>
      </c>
      <c r="C226" t="str">
        <f>IF(SUM('B2.2'!X240:AE240)=8,'Angaben KH-Standort'!$D$13,"")</f>
        <v/>
      </c>
      <c r="D226" t="str">
        <f>IF(SUM('B2.2'!$X240:$AE240)=8,'B2.2'!C240,"")</f>
        <v/>
      </c>
      <c r="E226" t="str">
        <f>IF(SUM('B2.2'!$X240:$AE240)=8,'B2.2'!D240,"")</f>
        <v/>
      </c>
      <c r="F226" t="str">
        <f>IF(SUM('B2.2'!$X240:$AE240)=8,'B2.2'!E240,"")</f>
        <v/>
      </c>
      <c r="G226" t="str">
        <f>IF(SUM('B2.2'!$X240:$AE240)=8,'B2.2'!F240,"")</f>
        <v/>
      </c>
      <c r="H226" t="str">
        <f>IF(SUM('B2.2'!$X240:$AE240)=8,'B2.2'!G240,"")</f>
        <v/>
      </c>
      <c r="I226" t="str">
        <f>IF(SUM('B2.2'!$X240:$AE240)=8,'B2.2'!H240,"")</f>
        <v/>
      </c>
      <c r="J226" t="str">
        <f>IF(SUM('B2.2'!$X240:$AE240)=8,'B2.2'!I240,"")</f>
        <v/>
      </c>
      <c r="K226" t="str">
        <f>IF(SUM('B2.2'!$X240:$AE240)=8,'B2.2'!J240,"")</f>
        <v/>
      </c>
    </row>
    <row r="227" spans="1:11" x14ac:dyDescent="0.25">
      <c r="A227" t="str">
        <f>IF(SUM('B2.2'!X241:AE241)=8,'Angaben KH-Standort'!$D$27,"")</f>
        <v/>
      </c>
      <c r="B227" t="str">
        <f>IF(SUM('B2.2'!X241:AE241)=8,'Angaben KH-Standort'!$D$26,"")</f>
        <v/>
      </c>
      <c r="C227" t="str">
        <f>IF(SUM('B2.2'!X241:AE241)=8,'Angaben KH-Standort'!$D$13,"")</f>
        <v/>
      </c>
      <c r="D227" t="str">
        <f>IF(SUM('B2.2'!$X241:$AE241)=8,'B2.2'!C241,"")</f>
        <v/>
      </c>
      <c r="E227" t="str">
        <f>IF(SUM('B2.2'!$X241:$AE241)=8,'B2.2'!D241,"")</f>
        <v/>
      </c>
      <c r="F227" t="str">
        <f>IF(SUM('B2.2'!$X241:$AE241)=8,'B2.2'!E241,"")</f>
        <v/>
      </c>
      <c r="G227" t="str">
        <f>IF(SUM('B2.2'!$X241:$AE241)=8,'B2.2'!F241,"")</f>
        <v/>
      </c>
      <c r="H227" t="str">
        <f>IF(SUM('B2.2'!$X241:$AE241)=8,'B2.2'!G241,"")</f>
        <v/>
      </c>
      <c r="I227" t="str">
        <f>IF(SUM('B2.2'!$X241:$AE241)=8,'B2.2'!H241,"")</f>
        <v/>
      </c>
      <c r="J227" t="str">
        <f>IF(SUM('B2.2'!$X241:$AE241)=8,'B2.2'!I241,"")</f>
        <v/>
      </c>
      <c r="K227" t="str">
        <f>IF(SUM('B2.2'!$X241:$AE241)=8,'B2.2'!J241,"")</f>
        <v/>
      </c>
    </row>
    <row r="228" spans="1:11" x14ac:dyDescent="0.25">
      <c r="A228" t="str">
        <f>IF(SUM('B2.2'!X242:AE242)=8,'Angaben KH-Standort'!$D$27,"")</f>
        <v/>
      </c>
      <c r="B228" t="str">
        <f>IF(SUM('B2.2'!X242:AE242)=8,'Angaben KH-Standort'!$D$26,"")</f>
        <v/>
      </c>
      <c r="C228" t="str">
        <f>IF(SUM('B2.2'!X242:AE242)=8,'Angaben KH-Standort'!$D$13,"")</f>
        <v/>
      </c>
      <c r="D228" t="str">
        <f>IF(SUM('B2.2'!$X242:$AE242)=8,'B2.2'!C242,"")</f>
        <v/>
      </c>
      <c r="E228" t="str">
        <f>IF(SUM('B2.2'!$X242:$AE242)=8,'B2.2'!D242,"")</f>
        <v/>
      </c>
      <c r="F228" t="str">
        <f>IF(SUM('B2.2'!$X242:$AE242)=8,'B2.2'!E242,"")</f>
        <v/>
      </c>
      <c r="G228" t="str">
        <f>IF(SUM('B2.2'!$X242:$AE242)=8,'B2.2'!F242,"")</f>
        <v/>
      </c>
      <c r="H228" t="str">
        <f>IF(SUM('B2.2'!$X242:$AE242)=8,'B2.2'!G242,"")</f>
        <v/>
      </c>
      <c r="I228" t="str">
        <f>IF(SUM('B2.2'!$X242:$AE242)=8,'B2.2'!H242,"")</f>
        <v/>
      </c>
      <c r="J228" t="str">
        <f>IF(SUM('B2.2'!$X242:$AE242)=8,'B2.2'!I242,"")</f>
        <v/>
      </c>
      <c r="K228" t="str">
        <f>IF(SUM('B2.2'!$X242:$AE242)=8,'B2.2'!J242,"")</f>
        <v/>
      </c>
    </row>
    <row r="229" spans="1:11" x14ac:dyDescent="0.25">
      <c r="A229" t="str">
        <f>IF(SUM('B2.2'!X243:AE243)=8,'Angaben KH-Standort'!$D$27,"")</f>
        <v/>
      </c>
      <c r="B229" t="str">
        <f>IF(SUM('B2.2'!X243:AE243)=8,'Angaben KH-Standort'!$D$26,"")</f>
        <v/>
      </c>
      <c r="C229" t="str">
        <f>IF(SUM('B2.2'!X243:AE243)=8,'Angaben KH-Standort'!$D$13,"")</f>
        <v/>
      </c>
      <c r="D229" t="str">
        <f>IF(SUM('B2.2'!$X243:$AE243)=8,'B2.2'!C243,"")</f>
        <v/>
      </c>
      <c r="E229" t="str">
        <f>IF(SUM('B2.2'!$X243:$AE243)=8,'B2.2'!D243,"")</f>
        <v/>
      </c>
      <c r="F229" t="str">
        <f>IF(SUM('B2.2'!$X243:$AE243)=8,'B2.2'!E243,"")</f>
        <v/>
      </c>
      <c r="G229" t="str">
        <f>IF(SUM('B2.2'!$X243:$AE243)=8,'B2.2'!F243,"")</f>
        <v/>
      </c>
      <c r="H229" t="str">
        <f>IF(SUM('B2.2'!$X243:$AE243)=8,'B2.2'!G243,"")</f>
        <v/>
      </c>
      <c r="I229" t="str">
        <f>IF(SUM('B2.2'!$X243:$AE243)=8,'B2.2'!H243,"")</f>
        <v/>
      </c>
      <c r="J229" t="str">
        <f>IF(SUM('B2.2'!$X243:$AE243)=8,'B2.2'!I243,"")</f>
        <v/>
      </c>
      <c r="K229" t="str">
        <f>IF(SUM('B2.2'!$X243:$AE243)=8,'B2.2'!J243,"")</f>
        <v/>
      </c>
    </row>
    <row r="230" spans="1:11" x14ac:dyDescent="0.25">
      <c r="A230" t="str">
        <f>IF(SUM('B2.2'!X244:AE244)=8,'Angaben KH-Standort'!$D$27,"")</f>
        <v/>
      </c>
      <c r="B230" t="str">
        <f>IF(SUM('B2.2'!X244:AE244)=8,'Angaben KH-Standort'!$D$26,"")</f>
        <v/>
      </c>
      <c r="C230" t="str">
        <f>IF(SUM('B2.2'!X244:AE244)=8,'Angaben KH-Standort'!$D$13,"")</f>
        <v/>
      </c>
      <c r="D230" t="str">
        <f>IF(SUM('B2.2'!$X244:$AE244)=8,'B2.2'!C244,"")</f>
        <v/>
      </c>
      <c r="E230" t="str">
        <f>IF(SUM('B2.2'!$X244:$AE244)=8,'B2.2'!D244,"")</f>
        <v/>
      </c>
      <c r="F230" t="str">
        <f>IF(SUM('B2.2'!$X244:$AE244)=8,'B2.2'!E244,"")</f>
        <v/>
      </c>
      <c r="G230" t="str">
        <f>IF(SUM('B2.2'!$X244:$AE244)=8,'B2.2'!F244,"")</f>
        <v/>
      </c>
      <c r="H230" t="str">
        <f>IF(SUM('B2.2'!$X244:$AE244)=8,'B2.2'!G244,"")</f>
        <v/>
      </c>
      <c r="I230" t="str">
        <f>IF(SUM('B2.2'!$X244:$AE244)=8,'B2.2'!H244,"")</f>
        <v/>
      </c>
      <c r="J230" t="str">
        <f>IF(SUM('B2.2'!$X244:$AE244)=8,'B2.2'!I244,"")</f>
        <v/>
      </c>
      <c r="K230" t="str">
        <f>IF(SUM('B2.2'!$X244:$AE244)=8,'B2.2'!J244,"")</f>
        <v/>
      </c>
    </row>
    <row r="231" spans="1:11" x14ac:dyDescent="0.25">
      <c r="A231" t="str">
        <f>IF(SUM('B2.2'!X245:AE245)=8,'Angaben KH-Standort'!$D$27,"")</f>
        <v/>
      </c>
      <c r="B231" t="str">
        <f>IF(SUM('B2.2'!X245:AE245)=8,'Angaben KH-Standort'!$D$26,"")</f>
        <v/>
      </c>
      <c r="C231" t="str">
        <f>IF(SUM('B2.2'!X245:AE245)=8,'Angaben KH-Standort'!$D$13,"")</f>
        <v/>
      </c>
      <c r="D231" t="str">
        <f>IF(SUM('B2.2'!$X245:$AE245)=8,'B2.2'!C245,"")</f>
        <v/>
      </c>
      <c r="E231" t="str">
        <f>IF(SUM('B2.2'!$X245:$AE245)=8,'B2.2'!D245,"")</f>
        <v/>
      </c>
      <c r="F231" t="str">
        <f>IF(SUM('B2.2'!$X245:$AE245)=8,'B2.2'!E245,"")</f>
        <v/>
      </c>
      <c r="G231" t="str">
        <f>IF(SUM('B2.2'!$X245:$AE245)=8,'B2.2'!F245,"")</f>
        <v/>
      </c>
      <c r="H231" t="str">
        <f>IF(SUM('B2.2'!$X245:$AE245)=8,'B2.2'!G245,"")</f>
        <v/>
      </c>
      <c r="I231" t="str">
        <f>IF(SUM('B2.2'!$X245:$AE245)=8,'B2.2'!H245,"")</f>
        <v/>
      </c>
      <c r="J231" t="str">
        <f>IF(SUM('B2.2'!$X245:$AE245)=8,'B2.2'!I245,"")</f>
        <v/>
      </c>
      <c r="K231" t="str">
        <f>IF(SUM('B2.2'!$X245:$AE245)=8,'B2.2'!J245,"")</f>
        <v/>
      </c>
    </row>
    <row r="232" spans="1:11" x14ac:dyDescent="0.25">
      <c r="A232" t="str">
        <f>IF(SUM('B2.2'!X246:AE246)=8,'Angaben KH-Standort'!$D$27,"")</f>
        <v/>
      </c>
      <c r="B232" t="str">
        <f>IF(SUM('B2.2'!X246:AE246)=8,'Angaben KH-Standort'!$D$26,"")</f>
        <v/>
      </c>
      <c r="C232" t="str">
        <f>IF(SUM('B2.2'!X246:AE246)=8,'Angaben KH-Standort'!$D$13,"")</f>
        <v/>
      </c>
      <c r="D232" t="str">
        <f>IF(SUM('B2.2'!$X246:$AE246)=8,'B2.2'!C246,"")</f>
        <v/>
      </c>
      <c r="E232" t="str">
        <f>IF(SUM('B2.2'!$X246:$AE246)=8,'B2.2'!D246,"")</f>
        <v/>
      </c>
      <c r="F232" t="str">
        <f>IF(SUM('B2.2'!$X246:$AE246)=8,'B2.2'!E246,"")</f>
        <v/>
      </c>
      <c r="G232" t="str">
        <f>IF(SUM('B2.2'!$X246:$AE246)=8,'B2.2'!F246,"")</f>
        <v/>
      </c>
      <c r="H232" t="str">
        <f>IF(SUM('B2.2'!$X246:$AE246)=8,'B2.2'!G246,"")</f>
        <v/>
      </c>
      <c r="I232" t="str">
        <f>IF(SUM('B2.2'!$X246:$AE246)=8,'B2.2'!H246,"")</f>
        <v/>
      </c>
      <c r="J232" t="str">
        <f>IF(SUM('B2.2'!$X246:$AE246)=8,'B2.2'!I246,"")</f>
        <v/>
      </c>
      <c r="K232" t="str">
        <f>IF(SUM('B2.2'!$X246:$AE246)=8,'B2.2'!J246,"")</f>
        <v/>
      </c>
    </row>
    <row r="233" spans="1:11" x14ac:dyDescent="0.25">
      <c r="A233" t="str">
        <f>IF(SUM('B2.2'!X247:AE247)=8,'Angaben KH-Standort'!$D$27,"")</f>
        <v/>
      </c>
      <c r="B233" t="str">
        <f>IF(SUM('B2.2'!X247:AE247)=8,'Angaben KH-Standort'!$D$26,"")</f>
        <v/>
      </c>
      <c r="C233" t="str">
        <f>IF(SUM('B2.2'!X247:AE247)=8,'Angaben KH-Standort'!$D$13,"")</f>
        <v/>
      </c>
      <c r="D233" t="str">
        <f>IF(SUM('B2.2'!$X247:$AE247)=8,'B2.2'!C247,"")</f>
        <v/>
      </c>
      <c r="E233" t="str">
        <f>IF(SUM('B2.2'!$X247:$AE247)=8,'B2.2'!D247,"")</f>
        <v/>
      </c>
      <c r="F233" t="str">
        <f>IF(SUM('B2.2'!$X247:$AE247)=8,'B2.2'!E247,"")</f>
        <v/>
      </c>
      <c r="G233" t="str">
        <f>IF(SUM('B2.2'!$X247:$AE247)=8,'B2.2'!F247,"")</f>
        <v/>
      </c>
      <c r="H233" t="str">
        <f>IF(SUM('B2.2'!$X247:$AE247)=8,'B2.2'!G247,"")</f>
        <v/>
      </c>
      <c r="I233" t="str">
        <f>IF(SUM('B2.2'!$X247:$AE247)=8,'B2.2'!H247,"")</f>
        <v/>
      </c>
      <c r="J233" t="str">
        <f>IF(SUM('B2.2'!$X247:$AE247)=8,'B2.2'!I247,"")</f>
        <v/>
      </c>
      <c r="K233" t="str">
        <f>IF(SUM('B2.2'!$X247:$AE247)=8,'B2.2'!J247,"")</f>
        <v/>
      </c>
    </row>
    <row r="234" spans="1:11" x14ac:dyDescent="0.25">
      <c r="A234" t="str">
        <f>IF(SUM('B2.2'!X248:AE248)=8,'Angaben KH-Standort'!$D$27,"")</f>
        <v/>
      </c>
      <c r="B234" t="str">
        <f>IF(SUM('B2.2'!X248:AE248)=8,'Angaben KH-Standort'!$D$26,"")</f>
        <v/>
      </c>
      <c r="C234" t="str">
        <f>IF(SUM('B2.2'!X248:AE248)=8,'Angaben KH-Standort'!$D$13,"")</f>
        <v/>
      </c>
      <c r="D234" t="str">
        <f>IF(SUM('B2.2'!$X248:$AE248)=8,'B2.2'!C248,"")</f>
        <v/>
      </c>
      <c r="E234" t="str">
        <f>IF(SUM('B2.2'!$X248:$AE248)=8,'B2.2'!D248,"")</f>
        <v/>
      </c>
      <c r="F234" t="str">
        <f>IF(SUM('B2.2'!$X248:$AE248)=8,'B2.2'!E248,"")</f>
        <v/>
      </c>
      <c r="G234" t="str">
        <f>IF(SUM('B2.2'!$X248:$AE248)=8,'B2.2'!F248,"")</f>
        <v/>
      </c>
      <c r="H234" t="str">
        <f>IF(SUM('B2.2'!$X248:$AE248)=8,'B2.2'!G248,"")</f>
        <v/>
      </c>
      <c r="I234" t="str">
        <f>IF(SUM('B2.2'!$X248:$AE248)=8,'B2.2'!H248,"")</f>
        <v/>
      </c>
      <c r="J234" t="str">
        <f>IF(SUM('B2.2'!$X248:$AE248)=8,'B2.2'!I248,"")</f>
        <v/>
      </c>
      <c r="K234" t="str">
        <f>IF(SUM('B2.2'!$X248:$AE248)=8,'B2.2'!J248,"")</f>
        <v/>
      </c>
    </row>
    <row r="235" spans="1:11" x14ac:dyDescent="0.25">
      <c r="A235" t="str">
        <f>IF(SUM('B2.2'!X249:AE249)=8,'Angaben KH-Standort'!$D$27,"")</f>
        <v/>
      </c>
      <c r="B235" t="str">
        <f>IF(SUM('B2.2'!X249:AE249)=8,'Angaben KH-Standort'!$D$26,"")</f>
        <v/>
      </c>
      <c r="C235" t="str">
        <f>IF(SUM('B2.2'!X249:AE249)=8,'Angaben KH-Standort'!$D$13,"")</f>
        <v/>
      </c>
      <c r="D235" t="str">
        <f>IF(SUM('B2.2'!$X249:$AE249)=8,'B2.2'!C249,"")</f>
        <v/>
      </c>
      <c r="E235" t="str">
        <f>IF(SUM('B2.2'!$X249:$AE249)=8,'B2.2'!D249,"")</f>
        <v/>
      </c>
      <c r="F235" t="str">
        <f>IF(SUM('B2.2'!$X249:$AE249)=8,'B2.2'!E249,"")</f>
        <v/>
      </c>
      <c r="G235" t="str">
        <f>IF(SUM('B2.2'!$X249:$AE249)=8,'B2.2'!F249,"")</f>
        <v/>
      </c>
      <c r="H235" t="str">
        <f>IF(SUM('B2.2'!$X249:$AE249)=8,'B2.2'!G249,"")</f>
        <v/>
      </c>
      <c r="I235" t="str">
        <f>IF(SUM('B2.2'!$X249:$AE249)=8,'B2.2'!H249,"")</f>
        <v/>
      </c>
      <c r="J235" t="str">
        <f>IF(SUM('B2.2'!$X249:$AE249)=8,'B2.2'!I249,"")</f>
        <v/>
      </c>
      <c r="K235" t="str">
        <f>IF(SUM('B2.2'!$X249:$AE249)=8,'B2.2'!J249,"")</f>
        <v/>
      </c>
    </row>
    <row r="236" spans="1:11" x14ac:dyDescent="0.25">
      <c r="A236" t="str">
        <f>IF(SUM('B2.2'!X250:AE250)=8,'Angaben KH-Standort'!$D$27,"")</f>
        <v/>
      </c>
      <c r="B236" t="str">
        <f>IF(SUM('B2.2'!X250:AE250)=8,'Angaben KH-Standort'!$D$26,"")</f>
        <v/>
      </c>
      <c r="C236" t="str">
        <f>IF(SUM('B2.2'!X250:AE250)=8,'Angaben KH-Standort'!$D$13,"")</f>
        <v/>
      </c>
      <c r="D236" t="str">
        <f>IF(SUM('B2.2'!$X250:$AE250)=8,'B2.2'!C250,"")</f>
        <v/>
      </c>
      <c r="E236" t="str">
        <f>IF(SUM('B2.2'!$X250:$AE250)=8,'B2.2'!D250,"")</f>
        <v/>
      </c>
      <c r="F236" t="str">
        <f>IF(SUM('B2.2'!$X250:$AE250)=8,'B2.2'!E250,"")</f>
        <v/>
      </c>
      <c r="G236" t="str">
        <f>IF(SUM('B2.2'!$X250:$AE250)=8,'B2.2'!F250,"")</f>
        <v/>
      </c>
      <c r="H236" t="str">
        <f>IF(SUM('B2.2'!$X250:$AE250)=8,'B2.2'!G250,"")</f>
        <v/>
      </c>
      <c r="I236" t="str">
        <f>IF(SUM('B2.2'!$X250:$AE250)=8,'B2.2'!H250,"")</f>
        <v/>
      </c>
      <c r="J236" t="str">
        <f>IF(SUM('B2.2'!$X250:$AE250)=8,'B2.2'!I250,"")</f>
        <v/>
      </c>
      <c r="K236" t="str">
        <f>IF(SUM('B2.2'!$X250:$AE250)=8,'B2.2'!J250,"")</f>
        <v/>
      </c>
    </row>
    <row r="237" spans="1:11" x14ac:dyDescent="0.25">
      <c r="A237" t="str">
        <f>IF(SUM('B2.2'!X251:AE251)=8,'Angaben KH-Standort'!$D$27,"")</f>
        <v/>
      </c>
      <c r="B237" t="str">
        <f>IF(SUM('B2.2'!X251:AE251)=8,'Angaben KH-Standort'!$D$26,"")</f>
        <v/>
      </c>
      <c r="C237" t="str">
        <f>IF(SUM('B2.2'!X251:AE251)=8,'Angaben KH-Standort'!$D$13,"")</f>
        <v/>
      </c>
      <c r="D237" t="str">
        <f>IF(SUM('B2.2'!$X251:$AE251)=8,'B2.2'!C251,"")</f>
        <v/>
      </c>
      <c r="E237" t="str">
        <f>IF(SUM('B2.2'!$X251:$AE251)=8,'B2.2'!D251,"")</f>
        <v/>
      </c>
      <c r="F237" t="str">
        <f>IF(SUM('B2.2'!$X251:$AE251)=8,'B2.2'!E251,"")</f>
        <v/>
      </c>
      <c r="G237" t="str">
        <f>IF(SUM('B2.2'!$X251:$AE251)=8,'B2.2'!F251,"")</f>
        <v/>
      </c>
      <c r="H237" t="str">
        <f>IF(SUM('B2.2'!$X251:$AE251)=8,'B2.2'!G251,"")</f>
        <v/>
      </c>
      <c r="I237" t="str">
        <f>IF(SUM('B2.2'!$X251:$AE251)=8,'B2.2'!H251,"")</f>
        <v/>
      </c>
      <c r="J237" t="str">
        <f>IF(SUM('B2.2'!$X251:$AE251)=8,'B2.2'!I251,"")</f>
        <v/>
      </c>
      <c r="K237" t="str">
        <f>IF(SUM('B2.2'!$X251:$AE251)=8,'B2.2'!J251,"")</f>
        <v/>
      </c>
    </row>
    <row r="238" spans="1:11" x14ac:dyDescent="0.25">
      <c r="A238" t="str">
        <f>IF(SUM('B2.2'!X252:AE252)=8,'Angaben KH-Standort'!$D$27,"")</f>
        <v/>
      </c>
      <c r="B238" t="str">
        <f>IF(SUM('B2.2'!X252:AE252)=8,'Angaben KH-Standort'!$D$26,"")</f>
        <v/>
      </c>
      <c r="C238" t="str">
        <f>IF(SUM('B2.2'!X252:AE252)=8,'Angaben KH-Standort'!$D$13,"")</f>
        <v/>
      </c>
      <c r="D238" t="str">
        <f>IF(SUM('B2.2'!$X252:$AE252)=8,'B2.2'!C252,"")</f>
        <v/>
      </c>
      <c r="E238" t="str">
        <f>IF(SUM('B2.2'!$X252:$AE252)=8,'B2.2'!D252,"")</f>
        <v/>
      </c>
      <c r="F238" t="str">
        <f>IF(SUM('B2.2'!$X252:$AE252)=8,'B2.2'!E252,"")</f>
        <v/>
      </c>
      <c r="G238" t="str">
        <f>IF(SUM('B2.2'!$X252:$AE252)=8,'B2.2'!F252,"")</f>
        <v/>
      </c>
      <c r="H238" t="str">
        <f>IF(SUM('B2.2'!$X252:$AE252)=8,'B2.2'!G252,"")</f>
        <v/>
      </c>
      <c r="I238" t="str">
        <f>IF(SUM('B2.2'!$X252:$AE252)=8,'B2.2'!H252,"")</f>
        <v/>
      </c>
      <c r="J238" t="str">
        <f>IF(SUM('B2.2'!$X252:$AE252)=8,'B2.2'!I252,"")</f>
        <v/>
      </c>
      <c r="K238" t="str">
        <f>IF(SUM('B2.2'!$X252:$AE252)=8,'B2.2'!J252,"")</f>
        <v/>
      </c>
    </row>
    <row r="239" spans="1:11" x14ac:dyDescent="0.25">
      <c r="A239" t="str">
        <f>IF(SUM('B2.2'!X253:AE253)=8,'Angaben KH-Standort'!$D$27,"")</f>
        <v/>
      </c>
      <c r="B239" t="str">
        <f>IF(SUM('B2.2'!X253:AE253)=8,'Angaben KH-Standort'!$D$26,"")</f>
        <v/>
      </c>
      <c r="C239" t="str">
        <f>IF(SUM('B2.2'!X253:AE253)=8,'Angaben KH-Standort'!$D$13,"")</f>
        <v/>
      </c>
      <c r="D239" t="str">
        <f>IF(SUM('B2.2'!$X253:$AE253)=8,'B2.2'!C253,"")</f>
        <v/>
      </c>
      <c r="E239" t="str">
        <f>IF(SUM('B2.2'!$X253:$AE253)=8,'B2.2'!D253,"")</f>
        <v/>
      </c>
      <c r="F239" t="str">
        <f>IF(SUM('B2.2'!$X253:$AE253)=8,'B2.2'!E253,"")</f>
        <v/>
      </c>
      <c r="G239" t="str">
        <f>IF(SUM('B2.2'!$X253:$AE253)=8,'B2.2'!F253,"")</f>
        <v/>
      </c>
      <c r="H239" t="str">
        <f>IF(SUM('B2.2'!$X253:$AE253)=8,'B2.2'!G253,"")</f>
        <v/>
      </c>
      <c r="I239" t="str">
        <f>IF(SUM('B2.2'!$X253:$AE253)=8,'B2.2'!H253,"")</f>
        <v/>
      </c>
      <c r="J239" t="str">
        <f>IF(SUM('B2.2'!$X253:$AE253)=8,'B2.2'!I253,"")</f>
        <v/>
      </c>
      <c r="K239" t="str">
        <f>IF(SUM('B2.2'!$X253:$AE253)=8,'B2.2'!J253,"")</f>
        <v/>
      </c>
    </row>
    <row r="240" spans="1:11" x14ac:dyDescent="0.25">
      <c r="A240" t="str">
        <f>IF(SUM('B2.2'!X254:AE254)=8,'Angaben KH-Standort'!$D$27,"")</f>
        <v/>
      </c>
      <c r="B240" t="str">
        <f>IF(SUM('B2.2'!X254:AE254)=8,'Angaben KH-Standort'!$D$26,"")</f>
        <v/>
      </c>
      <c r="C240" t="str">
        <f>IF(SUM('B2.2'!X254:AE254)=8,'Angaben KH-Standort'!$D$13,"")</f>
        <v/>
      </c>
      <c r="D240" t="str">
        <f>IF(SUM('B2.2'!$X254:$AE254)=8,'B2.2'!C254,"")</f>
        <v/>
      </c>
      <c r="E240" t="str">
        <f>IF(SUM('B2.2'!$X254:$AE254)=8,'B2.2'!D254,"")</f>
        <v/>
      </c>
      <c r="F240" t="str">
        <f>IF(SUM('B2.2'!$X254:$AE254)=8,'B2.2'!E254,"")</f>
        <v/>
      </c>
      <c r="G240" t="str">
        <f>IF(SUM('B2.2'!$X254:$AE254)=8,'B2.2'!F254,"")</f>
        <v/>
      </c>
      <c r="H240" t="str">
        <f>IF(SUM('B2.2'!$X254:$AE254)=8,'B2.2'!G254,"")</f>
        <v/>
      </c>
      <c r="I240" t="str">
        <f>IF(SUM('B2.2'!$X254:$AE254)=8,'B2.2'!H254,"")</f>
        <v/>
      </c>
      <c r="J240" t="str">
        <f>IF(SUM('B2.2'!$X254:$AE254)=8,'B2.2'!I254,"")</f>
        <v/>
      </c>
      <c r="K240" t="str">
        <f>IF(SUM('B2.2'!$X254:$AE254)=8,'B2.2'!J254,"")</f>
        <v/>
      </c>
    </row>
    <row r="241" spans="1:11" x14ac:dyDescent="0.25">
      <c r="A241" t="str">
        <f>IF(SUM('B2.2'!X255:AE255)=8,'Angaben KH-Standort'!$D$27,"")</f>
        <v/>
      </c>
      <c r="B241" t="str">
        <f>IF(SUM('B2.2'!X255:AE255)=8,'Angaben KH-Standort'!$D$26,"")</f>
        <v/>
      </c>
      <c r="C241" t="str">
        <f>IF(SUM('B2.2'!X255:AE255)=8,'Angaben KH-Standort'!$D$13,"")</f>
        <v/>
      </c>
      <c r="D241" t="str">
        <f>IF(SUM('B2.2'!$X255:$AE255)=8,'B2.2'!C255,"")</f>
        <v/>
      </c>
      <c r="E241" t="str">
        <f>IF(SUM('B2.2'!$X255:$AE255)=8,'B2.2'!D255,"")</f>
        <v/>
      </c>
      <c r="F241" t="str">
        <f>IF(SUM('B2.2'!$X255:$AE255)=8,'B2.2'!E255,"")</f>
        <v/>
      </c>
      <c r="G241" t="str">
        <f>IF(SUM('B2.2'!$X255:$AE255)=8,'B2.2'!F255,"")</f>
        <v/>
      </c>
      <c r="H241" t="str">
        <f>IF(SUM('B2.2'!$X255:$AE255)=8,'B2.2'!G255,"")</f>
        <v/>
      </c>
      <c r="I241" t="str">
        <f>IF(SUM('B2.2'!$X255:$AE255)=8,'B2.2'!H255,"")</f>
        <v/>
      </c>
      <c r="J241" t="str">
        <f>IF(SUM('B2.2'!$X255:$AE255)=8,'B2.2'!I255,"")</f>
        <v/>
      </c>
      <c r="K241" t="str">
        <f>IF(SUM('B2.2'!$X255:$AE255)=8,'B2.2'!J255,"")</f>
        <v/>
      </c>
    </row>
    <row r="242" spans="1:11" x14ac:dyDescent="0.25">
      <c r="A242" t="str">
        <f>IF(SUM('B2.2'!X256:AE256)=8,'Angaben KH-Standort'!$D$27,"")</f>
        <v/>
      </c>
      <c r="B242" t="str">
        <f>IF(SUM('B2.2'!X256:AE256)=8,'Angaben KH-Standort'!$D$26,"")</f>
        <v/>
      </c>
      <c r="C242" t="str">
        <f>IF(SUM('B2.2'!X256:AE256)=8,'Angaben KH-Standort'!$D$13,"")</f>
        <v/>
      </c>
      <c r="D242" t="str">
        <f>IF(SUM('B2.2'!$X256:$AE256)=8,'B2.2'!C256,"")</f>
        <v/>
      </c>
      <c r="E242" t="str">
        <f>IF(SUM('B2.2'!$X256:$AE256)=8,'B2.2'!D256,"")</f>
        <v/>
      </c>
      <c r="F242" t="str">
        <f>IF(SUM('B2.2'!$X256:$AE256)=8,'B2.2'!E256,"")</f>
        <v/>
      </c>
      <c r="G242" t="str">
        <f>IF(SUM('B2.2'!$X256:$AE256)=8,'B2.2'!F256,"")</f>
        <v/>
      </c>
      <c r="H242" t="str">
        <f>IF(SUM('B2.2'!$X256:$AE256)=8,'B2.2'!G256,"")</f>
        <v/>
      </c>
      <c r="I242" t="str">
        <f>IF(SUM('B2.2'!$X256:$AE256)=8,'B2.2'!H256,"")</f>
        <v/>
      </c>
      <c r="J242" t="str">
        <f>IF(SUM('B2.2'!$X256:$AE256)=8,'B2.2'!I256,"")</f>
        <v/>
      </c>
      <c r="K242" t="str">
        <f>IF(SUM('B2.2'!$X256:$AE256)=8,'B2.2'!J256,"")</f>
        <v/>
      </c>
    </row>
    <row r="243" spans="1:11" x14ac:dyDescent="0.25">
      <c r="A243" t="str">
        <f>IF(SUM('B2.2'!X257:AE257)=8,'Angaben KH-Standort'!$D$27,"")</f>
        <v/>
      </c>
      <c r="B243" t="str">
        <f>IF(SUM('B2.2'!X257:AE257)=8,'Angaben KH-Standort'!$D$26,"")</f>
        <v/>
      </c>
      <c r="C243" t="str">
        <f>IF(SUM('B2.2'!X257:AE257)=8,'Angaben KH-Standort'!$D$13,"")</f>
        <v/>
      </c>
      <c r="D243" t="str">
        <f>IF(SUM('B2.2'!$X257:$AE257)=8,'B2.2'!C257,"")</f>
        <v/>
      </c>
      <c r="E243" t="str">
        <f>IF(SUM('B2.2'!$X257:$AE257)=8,'B2.2'!D257,"")</f>
        <v/>
      </c>
      <c r="F243" t="str">
        <f>IF(SUM('B2.2'!$X257:$AE257)=8,'B2.2'!E257,"")</f>
        <v/>
      </c>
      <c r="G243" t="str">
        <f>IF(SUM('B2.2'!$X257:$AE257)=8,'B2.2'!F257,"")</f>
        <v/>
      </c>
      <c r="H243" t="str">
        <f>IF(SUM('B2.2'!$X257:$AE257)=8,'B2.2'!G257,"")</f>
        <v/>
      </c>
      <c r="I243" t="str">
        <f>IF(SUM('B2.2'!$X257:$AE257)=8,'B2.2'!H257,"")</f>
        <v/>
      </c>
      <c r="J243" t="str">
        <f>IF(SUM('B2.2'!$X257:$AE257)=8,'B2.2'!I257,"")</f>
        <v/>
      </c>
      <c r="K243" t="str">
        <f>IF(SUM('B2.2'!$X257:$AE257)=8,'B2.2'!J257,"")</f>
        <v/>
      </c>
    </row>
    <row r="244" spans="1:11" x14ac:dyDescent="0.25">
      <c r="A244" t="str">
        <f>IF(SUM('B2.2'!X258:AE258)=8,'Angaben KH-Standort'!$D$27,"")</f>
        <v/>
      </c>
      <c r="B244" t="str">
        <f>IF(SUM('B2.2'!X258:AE258)=8,'Angaben KH-Standort'!$D$26,"")</f>
        <v/>
      </c>
      <c r="C244" t="str">
        <f>IF(SUM('B2.2'!X258:AE258)=8,'Angaben KH-Standort'!$D$13,"")</f>
        <v/>
      </c>
      <c r="D244" t="str">
        <f>IF(SUM('B2.2'!$X258:$AE258)=8,'B2.2'!C258,"")</f>
        <v/>
      </c>
      <c r="E244" t="str">
        <f>IF(SUM('B2.2'!$X258:$AE258)=8,'B2.2'!D258,"")</f>
        <v/>
      </c>
      <c r="F244" t="str">
        <f>IF(SUM('B2.2'!$X258:$AE258)=8,'B2.2'!E258,"")</f>
        <v/>
      </c>
      <c r="G244" t="str">
        <f>IF(SUM('B2.2'!$X258:$AE258)=8,'B2.2'!F258,"")</f>
        <v/>
      </c>
      <c r="H244" t="str">
        <f>IF(SUM('B2.2'!$X258:$AE258)=8,'B2.2'!G258,"")</f>
        <v/>
      </c>
      <c r="I244" t="str">
        <f>IF(SUM('B2.2'!$X258:$AE258)=8,'B2.2'!H258,"")</f>
        <v/>
      </c>
      <c r="J244" t="str">
        <f>IF(SUM('B2.2'!$X258:$AE258)=8,'B2.2'!I258,"")</f>
        <v/>
      </c>
      <c r="K244" t="str">
        <f>IF(SUM('B2.2'!$X258:$AE258)=8,'B2.2'!J258,"")</f>
        <v/>
      </c>
    </row>
    <row r="245" spans="1:11" x14ac:dyDescent="0.25">
      <c r="A245" t="str">
        <f>IF(SUM('B2.2'!X259:AE259)=8,'Angaben KH-Standort'!$D$27,"")</f>
        <v/>
      </c>
      <c r="B245" t="str">
        <f>IF(SUM('B2.2'!X259:AE259)=8,'Angaben KH-Standort'!$D$26,"")</f>
        <v/>
      </c>
      <c r="C245" t="str">
        <f>IF(SUM('B2.2'!X259:AE259)=8,'Angaben KH-Standort'!$D$13,"")</f>
        <v/>
      </c>
      <c r="D245" t="str">
        <f>IF(SUM('B2.2'!$X259:$AE259)=8,'B2.2'!C259,"")</f>
        <v/>
      </c>
      <c r="E245" t="str">
        <f>IF(SUM('B2.2'!$X259:$AE259)=8,'B2.2'!D259,"")</f>
        <v/>
      </c>
      <c r="F245" t="str">
        <f>IF(SUM('B2.2'!$X259:$AE259)=8,'B2.2'!E259,"")</f>
        <v/>
      </c>
      <c r="G245" t="str">
        <f>IF(SUM('B2.2'!$X259:$AE259)=8,'B2.2'!F259,"")</f>
        <v/>
      </c>
      <c r="H245" t="str">
        <f>IF(SUM('B2.2'!$X259:$AE259)=8,'B2.2'!G259,"")</f>
        <v/>
      </c>
      <c r="I245" t="str">
        <f>IF(SUM('B2.2'!$X259:$AE259)=8,'B2.2'!H259,"")</f>
        <v/>
      </c>
      <c r="J245" t="str">
        <f>IF(SUM('B2.2'!$X259:$AE259)=8,'B2.2'!I259,"")</f>
        <v/>
      </c>
      <c r="K245" t="str">
        <f>IF(SUM('B2.2'!$X259:$AE259)=8,'B2.2'!J259,"")</f>
        <v/>
      </c>
    </row>
    <row r="246" spans="1:11" x14ac:dyDescent="0.25">
      <c r="A246" t="str">
        <f>IF(SUM('B2.2'!X260:AE260)=8,'Angaben KH-Standort'!$D$27,"")</f>
        <v/>
      </c>
      <c r="B246" t="str">
        <f>IF(SUM('B2.2'!X260:AE260)=8,'Angaben KH-Standort'!$D$26,"")</f>
        <v/>
      </c>
      <c r="C246" t="str">
        <f>IF(SUM('B2.2'!X260:AE260)=8,'Angaben KH-Standort'!$D$13,"")</f>
        <v/>
      </c>
      <c r="D246" t="str">
        <f>IF(SUM('B2.2'!$X260:$AE260)=8,'B2.2'!C260,"")</f>
        <v/>
      </c>
      <c r="E246" t="str">
        <f>IF(SUM('B2.2'!$X260:$AE260)=8,'B2.2'!D260,"")</f>
        <v/>
      </c>
      <c r="F246" t="str">
        <f>IF(SUM('B2.2'!$X260:$AE260)=8,'B2.2'!E260,"")</f>
        <v/>
      </c>
      <c r="G246" t="str">
        <f>IF(SUM('B2.2'!$X260:$AE260)=8,'B2.2'!F260,"")</f>
        <v/>
      </c>
      <c r="H246" t="str">
        <f>IF(SUM('B2.2'!$X260:$AE260)=8,'B2.2'!G260,"")</f>
        <v/>
      </c>
      <c r="I246" t="str">
        <f>IF(SUM('B2.2'!$X260:$AE260)=8,'B2.2'!H260,"")</f>
        <v/>
      </c>
      <c r="J246" t="str">
        <f>IF(SUM('B2.2'!$X260:$AE260)=8,'B2.2'!I260,"")</f>
        <v/>
      </c>
      <c r="K246" t="str">
        <f>IF(SUM('B2.2'!$X260:$AE260)=8,'B2.2'!J260,"")</f>
        <v/>
      </c>
    </row>
    <row r="247" spans="1:11" x14ac:dyDescent="0.25">
      <c r="A247" t="str">
        <f>IF(SUM('B2.2'!X261:AE261)=8,'Angaben KH-Standort'!$D$27,"")</f>
        <v/>
      </c>
      <c r="B247" t="str">
        <f>IF(SUM('B2.2'!X261:AE261)=8,'Angaben KH-Standort'!$D$26,"")</f>
        <v/>
      </c>
      <c r="C247" t="str">
        <f>IF(SUM('B2.2'!X261:AE261)=8,'Angaben KH-Standort'!$D$13,"")</f>
        <v/>
      </c>
      <c r="D247" t="str">
        <f>IF(SUM('B2.2'!$X261:$AE261)=8,'B2.2'!C261,"")</f>
        <v/>
      </c>
      <c r="E247" t="str">
        <f>IF(SUM('B2.2'!$X261:$AE261)=8,'B2.2'!D261,"")</f>
        <v/>
      </c>
      <c r="F247" t="str">
        <f>IF(SUM('B2.2'!$X261:$AE261)=8,'B2.2'!E261,"")</f>
        <v/>
      </c>
      <c r="G247" t="str">
        <f>IF(SUM('B2.2'!$X261:$AE261)=8,'B2.2'!F261,"")</f>
        <v/>
      </c>
      <c r="H247" t="str">
        <f>IF(SUM('B2.2'!$X261:$AE261)=8,'B2.2'!G261,"")</f>
        <v/>
      </c>
      <c r="I247" t="str">
        <f>IF(SUM('B2.2'!$X261:$AE261)=8,'B2.2'!H261,"")</f>
        <v/>
      </c>
      <c r="J247" t="str">
        <f>IF(SUM('B2.2'!$X261:$AE261)=8,'B2.2'!I261,"")</f>
        <v/>
      </c>
      <c r="K247" t="str">
        <f>IF(SUM('B2.2'!$X261:$AE261)=8,'B2.2'!J261,"")</f>
        <v/>
      </c>
    </row>
    <row r="248" spans="1:11" x14ac:dyDescent="0.25">
      <c r="A248" t="str">
        <f>IF(SUM('B2.2'!X262:AE262)=8,'Angaben KH-Standort'!$D$27,"")</f>
        <v/>
      </c>
      <c r="B248" t="str">
        <f>IF(SUM('B2.2'!X262:AE262)=8,'Angaben KH-Standort'!$D$26,"")</f>
        <v/>
      </c>
      <c r="C248" t="str">
        <f>IF(SUM('B2.2'!X262:AE262)=8,'Angaben KH-Standort'!$D$13,"")</f>
        <v/>
      </c>
      <c r="D248" t="str">
        <f>IF(SUM('B2.2'!$X262:$AE262)=8,'B2.2'!C262,"")</f>
        <v/>
      </c>
      <c r="E248" t="str">
        <f>IF(SUM('B2.2'!$X262:$AE262)=8,'B2.2'!D262,"")</f>
        <v/>
      </c>
      <c r="F248" t="str">
        <f>IF(SUM('B2.2'!$X262:$AE262)=8,'B2.2'!E262,"")</f>
        <v/>
      </c>
      <c r="G248" t="str">
        <f>IF(SUM('B2.2'!$X262:$AE262)=8,'B2.2'!F262,"")</f>
        <v/>
      </c>
      <c r="H248" t="str">
        <f>IF(SUM('B2.2'!$X262:$AE262)=8,'B2.2'!G262,"")</f>
        <v/>
      </c>
      <c r="I248" t="str">
        <f>IF(SUM('B2.2'!$X262:$AE262)=8,'B2.2'!H262,"")</f>
        <v/>
      </c>
      <c r="J248" t="str">
        <f>IF(SUM('B2.2'!$X262:$AE262)=8,'B2.2'!I262,"")</f>
        <v/>
      </c>
      <c r="K248" t="str">
        <f>IF(SUM('B2.2'!$X262:$AE262)=8,'B2.2'!J262,"")</f>
        <v/>
      </c>
    </row>
    <row r="249" spans="1:11" x14ac:dyDescent="0.25">
      <c r="A249" t="str">
        <f>IF(SUM('B2.2'!X263:AE263)=8,'Angaben KH-Standort'!$D$27,"")</f>
        <v/>
      </c>
      <c r="B249" t="str">
        <f>IF(SUM('B2.2'!X263:AE263)=8,'Angaben KH-Standort'!$D$26,"")</f>
        <v/>
      </c>
      <c r="C249" t="str">
        <f>IF(SUM('B2.2'!X263:AE263)=8,'Angaben KH-Standort'!$D$13,"")</f>
        <v/>
      </c>
      <c r="D249" t="str">
        <f>IF(SUM('B2.2'!$X263:$AE263)=8,'B2.2'!C263,"")</f>
        <v/>
      </c>
      <c r="E249" t="str">
        <f>IF(SUM('B2.2'!$X263:$AE263)=8,'B2.2'!D263,"")</f>
        <v/>
      </c>
      <c r="F249" t="str">
        <f>IF(SUM('B2.2'!$X263:$AE263)=8,'B2.2'!E263,"")</f>
        <v/>
      </c>
      <c r="G249" t="str">
        <f>IF(SUM('B2.2'!$X263:$AE263)=8,'B2.2'!F263,"")</f>
        <v/>
      </c>
      <c r="H249" t="str">
        <f>IF(SUM('B2.2'!$X263:$AE263)=8,'B2.2'!G263,"")</f>
        <v/>
      </c>
      <c r="I249" t="str">
        <f>IF(SUM('B2.2'!$X263:$AE263)=8,'B2.2'!H263,"")</f>
        <v/>
      </c>
      <c r="J249" t="str">
        <f>IF(SUM('B2.2'!$X263:$AE263)=8,'B2.2'!I263,"")</f>
        <v/>
      </c>
      <c r="K249" t="str">
        <f>IF(SUM('B2.2'!$X263:$AE263)=8,'B2.2'!J263,"")</f>
        <v/>
      </c>
    </row>
    <row r="250" spans="1:11" x14ac:dyDescent="0.25">
      <c r="A250" t="str">
        <f>IF(SUM('B2.2'!X264:AE264)=8,'Angaben KH-Standort'!$D$27,"")</f>
        <v/>
      </c>
      <c r="B250" t="str">
        <f>IF(SUM('B2.2'!X264:AE264)=8,'Angaben KH-Standort'!$D$26,"")</f>
        <v/>
      </c>
      <c r="C250" t="str">
        <f>IF(SUM('B2.2'!X264:AE264)=8,'Angaben KH-Standort'!$D$13,"")</f>
        <v/>
      </c>
      <c r="D250" t="str">
        <f>IF(SUM('B2.2'!$X264:$AE264)=8,'B2.2'!C264,"")</f>
        <v/>
      </c>
      <c r="E250" t="str">
        <f>IF(SUM('B2.2'!$X264:$AE264)=8,'B2.2'!D264,"")</f>
        <v/>
      </c>
      <c r="F250" t="str">
        <f>IF(SUM('B2.2'!$X264:$AE264)=8,'B2.2'!E264,"")</f>
        <v/>
      </c>
      <c r="G250" t="str">
        <f>IF(SUM('B2.2'!$X264:$AE264)=8,'B2.2'!F264,"")</f>
        <v/>
      </c>
      <c r="H250" t="str">
        <f>IF(SUM('B2.2'!$X264:$AE264)=8,'B2.2'!G264,"")</f>
        <v/>
      </c>
      <c r="I250" t="str">
        <f>IF(SUM('B2.2'!$X264:$AE264)=8,'B2.2'!H264,"")</f>
        <v/>
      </c>
      <c r="J250" t="str">
        <f>IF(SUM('B2.2'!$X264:$AE264)=8,'B2.2'!I264,"")</f>
        <v/>
      </c>
      <c r="K250" t="str">
        <f>IF(SUM('B2.2'!$X264:$AE264)=8,'B2.2'!J264,"")</f>
        <v/>
      </c>
    </row>
    <row r="251" spans="1:11" x14ac:dyDescent="0.25">
      <c r="A251" t="str">
        <f>IF(SUM('B2.2'!X265:AE265)=8,'Angaben KH-Standort'!$D$27,"")</f>
        <v/>
      </c>
      <c r="B251" t="str">
        <f>IF(SUM('B2.2'!X265:AE265)=8,'Angaben KH-Standort'!$D$26,"")</f>
        <v/>
      </c>
      <c r="C251" t="str">
        <f>IF(SUM('B2.2'!X265:AE265)=8,'Angaben KH-Standort'!$D$13,"")</f>
        <v/>
      </c>
      <c r="D251" t="str">
        <f>IF(SUM('B2.2'!$X265:$AE265)=8,'B2.2'!C265,"")</f>
        <v/>
      </c>
      <c r="E251" t="str">
        <f>IF(SUM('B2.2'!$X265:$AE265)=8,'B2.2'!D265,"")</f>
        <v/>
      </c>
      <c r="F251" t="str">
        <f>IF(SUM('B2.2'!$X265:$AE265)=8,'B2.2'!E265,"")</f>
        <v/>
      </c>
      <c r="G251" t="str">
        <f>IF(SUM('B2.2'!$X265:$AE265)=8,'B2.2'!F265,"")</f>
        <v/>
      </c>
      <c r="H251" t="str">
        <f>IF(SUM('B2.2'!$X265:$AE265)=8,'B2.2'!G265,"")</f>
        <v/>
      </c>
      <c r="I251" t="str">
        <f>IF(SUM('B2.2'!$X265:$AE265)=8,'B2.2'!H265,"")</f>
        <v/>
      </c>
      <c r="J251" t="str">
        <f>IF(SUM('B2.2'!$X265:$AE265)=8,'B2.2'!I265,"")</f>
        <v/>
      </c>
      <c r="K251" t="str">
        <f>IF(SUM('B2.2'!$X265:$AE265)=8,'B2.2'!J265,"")</f>
        <v/>
      </c>
    </row>
    <row r="252" spans="1:11" x14ac:dyDescent="0.25">
      <c r="A252" t="str">
        <f>IF(SUM('B2.2'!X266:AE266)=8,'Angaben KH-Standort'!$D$27,"")</f>
        <v/>
      </c>
      <c r="B252" t="str">
        <f>IF(SUM('B2.2'!X266:AE266)=8,'Angaben KH-Standort'!$D$26,"")</f>
        <v/>
      </c>
      <c r="C252" t="str">
        <f>IF(SUM('B2.2'!X266:AE266)=8,'Angaben KH-Standort'!$D$13,"")</f>
        <v/>
      </c>
      <c r="D252" t="str">
        <f>IF(SUM('B2.2'!$X266:$AE266)=8,'B2.2'!C266,"")</f>
        <v/>
      </c>
      <c r="E252" t="str">
        <f>IF(SUM('B2.2'!$X266:$AE266)=8,'B2.2'!D266,"")</f>
        <v/>
      </c>
      <c r="F252" t="str">
        <f>IF(SUM('B2.2'!$X266:$AE266)=8,'B2.2'!E266,"")</f>
        <v/>
      </c>
      <c r="G252" t="str">
        <f>IF(SUM('B2.2'!$X266:$AE266)=8,'B2.2'!F266,"")</f>
        <v/>
      </c>
      <c r="H252" t="str">
        <f>IF(SUM('B2.2'!$X266:$AE266)=8,'B2.2'!G266,"")</f>
        <v/>
      </c>
      <c r="I252" t="str">
        <f>IF(SUM('B2.2'!$X266:$AE266)=8,'B2.2'!H266,"")</f>
        <v/>
      </c>
      <c r="J252" t="str">
        <f>IF(SUM('B2.2'!$X266:$AE266)=8,'B2.2'!I266,"")</f>
        <v/>
      </c>
      <c r="K252" t="str">
        <f>IF(SUM('B2.2'!$X266:$AE266)=8,'B2.2'!J266,"")</f>
        <v/>
      </c>
    </row>
    <row r="253" spans="1:11" x14ac:dyDescent="0.25">
      <c r="A253" t="str">
        <f>IF(SUM('B2.2'!X267:AE267)=8,'Angaben KH-Standort'!$D$27,"")</f>
        <v/>
      </c>
      <c r="B253" t="str">
        <f>IF(SUM('B2.2'!X267:AE267)=8,'Angaben KH-Standort'!$D$26,"")</f>
        <v/>
      </c>
      <c r="C253" t="str">
        <f>IF(SUM('B2.2'!X267:AE267)=8,'Angaben KH-Standort'!$D$13,"")</f>
        <v/>
      </c>
      <c r="D253" t="str">
        <f>IF(SUM('B2.2'!$X267:$AE267)=8,'B2.2'!C267,"")</f>
        <v/>
      </c>
      <c r="E253" t="str">
        <f>IF(SUM('B2.2'!$X267:$AE267)=8,'B2.2'!D267,"")</f>
        <v/>
      </c>
      <c r="F253" t="str">
        <f>IF(SUM('B2.2'!$X267:$AE267)=8,'B2.2'!E267,"")</f>
        <v/>
      </c>
      <c r="G253" t="str">
        <f>IF(SUM('B2.2'!$X267:$AE267)=8,'B2.2'!F267,"")</f>
        <v/>
      </c>
      <c r="H253" t="str">
        <f>IF(SUM('B2.2'!$X267:$AE267)=8,'B2.2'!G267,"")</f>
        <v/>
      </c>
      <c r="I253" t="str">
        <f>IF(SUM('B2.2'!$X267:$AE267)=8,'B2.2'!H267,"")</f>
        <v/>
      </c>
      <c r="J253" t="str">
        <f>IF(SUM('B2.2'!$X267:$AE267)=8,'B2.2'!I267,"")</f>
        <v/>
      </c>
      <c r="K253" t="str">
        <f>IF(SUM('B2.2'!$X267:$AE267)=8,'B2.2'!J267,"")</f>
        <v/>
      </c>
    </row>
    <row r="254" spans="1:11" x14ac:dyDescent="0.25">
      <c r="A254" t="str">
        <f>IF(SUM('B2.2'!X268:AE268)=8,'Angaben KH-Standort'!$D$27,"")</f>
        <v/>
      </c>
      <c r="B254" t="str">
        <f>IF(SUM('B2.2'!X268:AE268)=8,'Angaben KH-Standort'!$D$26,"")</f>
        <v/>
      </c>
      <c r="C254" t="str">
        <f>IF(SUM('B2.2'!X268:AE268)=8,'Angaben KH-Standort'!$D$13,"")</f>
        <v/>
      </c>
      <c r="D254" t="str">
        <f>IF(SUM('B2.2'!$X268:$AE268)=8,'B2.2'!C268,"")</f>
        <v/>
      </c>
      <c r="E254" t="str">
        <f>IF(SUM('B2.2'!$X268:$AE268)=8,'B2.2'!D268,"")</f>
        <v/>
      </c>
      <c r="F254" t="str">
        <f>IF(SUM('B2.2'!$X268:$AE268)=8,'B2.2'!E268,"")</f>
        <v/>
      </c>
      <c r="G254" t="str">
        <f>IF(SUM('B2.2'!$X268:$AE268)=8,'B2.2'!F268,"")</f>
        <v/>
      </c>
      <c r="H254" t="str">
        <f>IF(SUM('B2.2'!$X268:$AE268)=8,'B2.2'!G268,"")</f>
        <v/>
      </c>
      <c r="I254" t="str">
        <f>IF(SUM('B2.2'!$X268:$AE268)=8,'B2.2'!H268,"")</f>
        <v/>
      </c>
      <c r="J254" t="str">
        <f>IF(SUM('B2.2'!$X268:$AE268)=8,'B2.2'!I268,"")</f>
        <v/>
      </c>
      <c r="K254" t="str">
        <f>IF(SUM('B2.2'!$X268:$AE268)=8,'B2.2'!J268,"")</f>
        <v/>
      </c>
    </row>
    <row r="255" spans="1:11" x14ac:dyDescent="0.25">
      <c r="A255" t="str">
        <f>IF(SUM('B2.2'!X269:AE269)=8,'Angaben KH-Standort'!$D$27,"")</f>
        <v/>
      </c>
      <c r="B255" t="str">
        <f>IF(SUM('B2.2'!X269:AE269)=8,'Angaben KH-Standort'!$D$26,"")</f>
        <v/>
      </c>
      <c r="C255" t="str">
        <f>IF(SUM('B2.2'!X269:AE269)=8,'Angaben KH-Standort'!$D$13,"")</f>
        <v/>
      </c>
      <c r="D255" t="str">
        <f>IF(SUM('B2.2'!$X269:$AE269)=8,'B2.2'!C269,"")</f>
        <v/>
      </c>
      <c r="E255" t="str">
        <f>IF(SUM('B2.2'!$X269:$AE269)=8,'B2.2'!D269,"")</f>
        <v/>
      </c>
      <c r="F255" t="str">
        <f>IF(SUM('B2.2'!$X269:$AE269)=8,'B2.2'!E269,"")</f>
        <v/>
      </c>
      <c r="G255" t="str">
        <f>IF(SUM('B2.2'!$X269:$AE269)=8,'B2.2'!F269,"")</f>
        <v/>
      </c>
      <c r="H255" t="str">
        <f>IF(SUM('B2.2'!$X269:$AE269)=8,'B2.2'!G269,"")</f>
        <v/>
      </c>
      <c r="I255" t="str">
        <f>IF(SUM('B2.2'!$X269:$AE269)=8,'B2.2'!H269,"")</f>
        <v/>
      </c>
      <c r="J255" t="str">
        <f>IF(SUM('B2.2'!$X269:$AE269)=8,'B2.2'!I269,"")</f>
        <v/>
      </c>
      <c r="K255" t="str">
        <f>IF(SUM('B2.2'!$X269:$AE269)=8,'B2.2'!J269,"")</f>
        <v/>
      </c>
    </row>
    <row r="256" spans="1:11" x14ac:dyDescent="0.25">
      <c r="A256" t="str">
        <f>IF(SUM('B2.2'!X270:AE270)=8,'Angaben KH-Standort'!$D$27,"")</f>
        <v/>
      </c>
      <c r="B256" t="str">
        <f>IF(SUM('B2.2'!X270:AE270)=8,'Angaben KH-Standort'!$D$26,"")</f>
        <v/>
      </c>
      <c r="C256" t="str">
        <f>IF(SUM('B2.2'!X270:AE270)=8,'Angaben KH-Standort'!$D$13,"")</f>
        <v/>
      </c>
      <c r="D256" t="str">
        <f>IF(SUM('B2.2'!$X270:$AE270)=8,'B2.2'!C270,"")</f>
        <v/>
      </c>
      <c r="E256" t="str">
        <f>IF(SUM('B2.2'!$X270:$AE270)=8,'B2.2'!D270,"")</f>
        <v/>
      </c>
      <c r="F256" t="str">
        <f>IF(SUM('B2.2'!$X270:$AE270)=8,'B2.2'!E270,"")</f>
        <v/>
      </c>
      <c r="G256" t="str">
        <f>IF(SUM('B2.2'!$X270:$AE270)=8,'B2.2'!F270,"")</f>
        <v/>
      </c>
      <c r="H256" t="str">
        <f>IF(SUM('B2.2'!$X270:$AE270)=8,'B2.2'!G270,"")</f>
        <v/>
      </c>
      <c r="I256" t="str">
        <f>IF(SUM('B2.2'!$X270:$AE270)=8,'B2.2'!H270,"")</f>
        <v/>
      </c>
      <c r="J256" t="str">
        <f>IF(SUM('B2.2'!$X270:$AE270)=8,'B2.2'!I270,"")</f>
        <v/>
      </c>
      <c r="K256" t="str">
        <f>IF(SUM('B2.2'!$X270:$AE270)=8,'B2.2'!J270,"")</f>
        <v/>
      </c>
    </row>
    <row r="257" spans="1:11" x14ac:dyDescent="0.25">
      <c r="A257" t="str">
        <f>IF(SUM('B2.2'!X271:AE271)=8,'Angaben KH-Standort'!$D$27,"")</f>
        <v/>
      </c>
      <c r="B257" t="str">
        <f>IF(SUM('B2.2'!X271:AE271)=8,'Angaben KH-Standort'!$D$26,"")</f>
        <v/>
      </c>
      <c r="C257" t="str">
        <f>IF(SUM('B2.2'!X271:AE271)=8,'Angaben KH-Standort'!$D$13,"")</f>
        <v/>
      </c>
      <c r="D257" t="str">
        <f>IF(SUM('B2.2'!$X271:$AE271)=8,'B2.2'!C271,"")</f>
        <v/>
      </c>
      <c r="E257" t="str">
        <f>IF(SUM('B2.2'!$X271:$AE271)=8,'B2.2'!D271,"")</f>
        <v/>
      </c>
      <c r="F257" t="str">
        <f>IF(SUM('B2.2'!$X271:$AE271)=8,'B2.2'!E271,"")</f>
        <v/>
      </c>
      <c r="G257" t="str">
        <f>IF(SUM('B2.2'!$X271:$AE271)=8,'B2.2'!F271,"")</f>
        <v/>
      </c>
      <c r="H257" t="str">
        <f>IF(SUM('B2.2'!$X271:$AE271)=8,'B2.2'!G271,"")</f>
        <v/>
      </c>
      <c r="I257" t="str">
        <f>IF(SUM('B2.2'!$X271:$AE271)=8,'B2.2'!H271,"")</f>
        <v/>
      </c>
      <c r="J257" t="str">
        <f>IF(SUM('B2.2'!$X271:$AE271)=8,'B2.2'!I271,"")</f>
        <v/>
      </c>
      <c r="K257" t="str">
        <f>IF(SUM('B2.2'!$X271:$AE271)=8,'B2.2'!J271,"")</f>
        <v/>
      </c>
    </row>
    <row r="258" spans="1:11" x14ac:dyDescent="0.25">
      <c r="A258" t="str">
        <f>IF(SUM('B2.2'!X272:AE272)=8,'Angaben KH-Standort'!$D$27,"")</f>
        <v/>
      </c>
      <c r="B258" t="str">
        <f>IF(SUM('B2.2'!X272:AE272)=8,'Angaben KH-Standort'!$D$26,"")</f>
        <v/>
      </c>
      <c r="C258" t="str">
        <f>IF(SUM('B2.2'!X272:AE272)=8,'Angaben KH-Standort'!$D$13,"")</f>
        <v/>
      </c>
      <c r="D258" t="str">
        <f>IF(SUM('B2.2'!$X272:$AE272)=8,'B2.2'!C272,"")</f>
        <v/>
      </c>
      <c r="E258" t="str">
        <f>IF(SUM('B2.2'!$X272:$AE272)=8,'B2.2'!D272,"")</f>
        <v/>
      </c>
      <c r="F258" t="str">
        <f>IF(SUM('B2.2'!$X272:$AE272)=8,'B2.2'!E272,"")</f>
        <v/>
      </c>
      <c r="G258" t="str">
        <f>IF(SUM('B2.2'!$X272:$AE272)=8,'B2.2'!F272,"")</f>
        <v/>
      </c>
      <c r="H258" t="str">
        <f>IF(SUM('B2.2'!$X272:$AE272)=8,'B2.2'!G272,"")</f>
        <v/>
      </c>
      <c r="I258" t="str">
        <f>IF(SUM('B2.2'!$X272:$AE272)=8,'B2.2'!H272,"")</f>
        <v/>
      </c>
      <c r="J258" t="str">
        <f>IF(SUM('B2.2'!$X272:$AE272)=8,'B2.2'!I272,"")</f>
        <v/>
      </c>
      <c r="K258" t="str">
        <f>IF(SUM('B2.2'!$X272:$AE272)=8,'B2.2'!J272,"")</f>
        <v/>
      </c>
    </row>
    <row r="259" spans="1:11" x14ac:dyDescent="0.25">
      <c r="A259" t="str">
        <f>IF(SUM('B2.2'!X273:AE273)=8,'Angaben KH-Standort'!$D$27,"")</f>
        <v/>
      </c>
      <c r="B259" t="str">
        <f>IF(SUM('B2.2'!X273:AE273)=8,'Angaben KH-Standort'!$D$26,"")</f>
        <v/>
      </c>
      <c r="C259" t="str">
        <f>IF(SUM('B2.2'!X273:AE273)=8,'Angaben KH-Standort'!$D$13,"")</f>
        <v/>
      </c>
      <c r="D259" t="str">
        <f>IF(SUM('B2.2'!$X273:$AE273)=8,'B2.2'!C273,"")</f>
        <v/>
      </c>
      <c r="E259" t="str">
        <f>IF(SUM('B2.2'!$X273:$AE273)=8,'B2.2'!D273,"")</f>
        <v/>
      </c>
      <c r="F259" t="str">
        <f>IF(SUM('B2.2'!$X273:$AE273)=8,'B2.2'!E273,"")</f>
        <v/>
      </c>
      <c r="G259" t="str">
        <f>IF(SUM('B2.2'!$X273:$AE273)=8,'B2.2'!F273,"")</f>
        <v/>
      </c>
      <c r="H259" t="str">
        <f>IF(SUM('B2.2'!$X273:$AE273)=8,'B2.2'!G273,"")</f>
        <v/>
      </c>
      <c r="I259" t="str">
        <f>IF(SUM('B2.2'!$X273:$AE273)=8,'B2.2'!H273,"")</f>
        <v/>
      </c>
      <c r="J259" t="str">
        <f>IF(SUM('B2.2'!$X273:$AE273)=8,'B2.2'!I273,"")</f>
        <v/>
      </c>
      <c r="K259" t="str">
        <f>IF(SUM('B2.2'!$X273:$AE273)=8,'B2.2'!J273,"")</f>
        <v/>
      </c>
    </row>
    <row r="260" spans="1:11" x14ac:dyDescent="0.25">
      <c r="A260" t="str">
        <f>IF(SUM('B2.2'!X274:AE274)=8,'Angaben KH-Standort'!$D$27,"")</f>
        <v/>
      </c>
      <c r="B260" t="str">
        <f>IF(SUM('B2.2'!X274:AE274)=8,'Angaben KH-Standort'!$D$26,"")</f>
        <v/>
      </c>
      <c r="C260" t="str">
        <f>IF(SUM('B2.2'!X274:AE274)=8,'Angaben KH-Standort'!$D$13,"")</f>
        <v/>
      </c>
      <c r="D260" t="str">
        <f>IF(SUM('B2.2'!$X274:$AE274)=8,'B2.2'!C274,"")</f>
        <v/>
      </c>
      <c r="E260" t="str">
        <f>IF(SUM('B2.2'!$X274:$AE274)=8,'B2.2'!D274,"")</f>
        <v/>
      </c>
      <c r="F260" t="str">
        <f>IF(SUM('B2.2'!$X274:$AE274)=8,'B2.2'!E274,"")</f>
        <v/>
      </c>
      <c r="G260" t="str">
        <f>IF(SUM('B2.2'!$X274:$AE274)=8,'B2.2'!F274,"")</f>
        <v/>
      </c>
      <c r="H260" t="str">
        <f>IF(SUM('B2.2'!$X274:$AE274)=8,'B2.2'!G274,"")</f>
        <v/>
      </c>
      <c r="I260" t="str">
        <f>IF(SUM('B2.2'!$X274:$AE274)=8,'B2.2'!H274,"")</f>
        <v/>
      </c>
      <c r="J260" t="str">
        <f>IF(SUM('B2.2'!$X274:$AE274)=8,'B2.2'!I274,"")</f>
        <v/>
      </c>
      <c r="K260" t="str">
        <f>IF(SUM('B2.2'!$X274:$AE274)=8,'B2.2'!J274,"")</f>
        <v/>
      </c>
    </row>
    <row r="261" spans="1:11" x14ac:dyDescent="0.25">
      <c r="A261" t="str">
        <f>IF(SUM('B2.2'!X275:AE275)=8,'Angaben KH-Standort'!$D$27,"")</f>
        <v/>
      </c>
      <c r="B261" t="str">
        <f>IF(SUM('B2.2'!X275:AE275)=8,'Angaben KH-Standort'!$D$26,"")</f>
        <v/>
      </c>
      <c r="C261" t="str">
        <f>IF(SUM('B2.2'!X275:AE275)=8,'Angaben KH-Standort'!$D$13,"")</f>
        <v/>
      </c>
      <c r="D261" t="str">
        <f>IF(SUM('B2.2'!$X275:$AE275)=8,'B2.2'!C275,"")</f>
        <v/>
      </c>
      <c r="E261" t="str">
        <f>IF(SUM('B2.2'!$X275:$AE275)=8,'B2.2'!D275,"")</f>
        <v/>
      </c>
      <c r="F261" t="str">
        <f>IF(SUM('B2.2'!$X275:$AE275)=8,'B2.2'!E275,"")</f>
        <v/>
      </c>
      <c r="G261" t="str">
        <f>IF(SUM('B2.2'!$X275:$AE275)=8,'B2.2'!F275,"")</f>
        <v/>
      </c>
      <c r="H261" t="str">
        <f>IF(SUM('B2.2'!$X275:$AE275)=8,'B2.2'!G275,"")</f>
        <v/>
      </c>
      <c r="I261" t="str">
        <f>IF(SUM('B2.2'!$X275:$AE275)=8,'B2.2'!H275,"")</f>
        <v/>
      </c>
      <c r="J261" t="str">
        <f>IF(SUM('B2.2'!$X275:$AE275)=8,'B2.2'!I275,"")</f>
        <v/>
      </c>
      <c r="K261" t="str">
        <f>IF(SUM('B2.2'!$X275:$AE275)=8,'B2.2'!J275,"")</f>
        <v/>
      </c>
    </row>
    <row r="262" spans="1:11" x14ac:dyDescent="0.25">
      <c r="A262" t="str">
        <f>IF(SUM('B2.2'!X276:AE276)=8,'Angaben KH-Standort'!$D$27,"")</f>
        <v/>
      </c>
      <c r="B262" t="str">
        <f>IF(SUM('B2.2'!X276:AE276)=8,'Angaben KH-Standort'!$D$26,"")</f>
        <v/>
      </c>
      <c r="C262" t="str">
        <f>IF(SUM('B2.2'!X276:AE276)=8,'Angaben KH-Standort'!$D$13,"")</f>
        <v/>
      </c>
      <c r="D262" t="str">
        <f>IF(SUM('B2.2'!$X276:$AE276)=8,'B2.2'!C276,"")</f>
        <v/>
      </c>
      <c r="E262" t="str">
        <f>IF(SUM('B2.2'!$X276:$AE276)=8,'B2.2'!D276,"")</f>
        <v/>
      </c>
      <c r="F262" t="str">
        <f>IF(SUM('B2.2'!$X276:$AE276)=8,'B2.2'!E276,"")</f>
        <v/>
      </c>
      <c r="G262" t="str">
        <f>IF(SUM('B2.2'!$X276:$AE276)=8,'B2.2'!F276,"")</f>
        <v/>
      </c>
      <c r="H262" t="str">
        <f>IF(SUM('B2.2'!$X276:$AE276)=8,'B2.2'!G276,"")</f>
        <v/>
      </c>
      <c r="I262" t="str">
        <f>IF(SUM('B2.2'!$X276:$AE276)=8,'B2.2'!H276,"")</f>
        <v/>
      </c>
      <c r="J262" t="str">
        <f>IF(SUM('B2.2'!$X276:$AE276)=8,'B2.2'!I276,"")</f>
        <v/>
      </c>
      <c r="K262" t="str">
        <f>IF(SUM('B2.2'!$X276:$AE276)=8,'B2.2'!J276,"")</f>
        <v/>
      </c>
    </row>
    <row r="263" spans="1:11" x14ac:dyDescent="0.25">
      <c r="A263" t="str">
        <f>IF(SUM('B2.2'!X277:AE277)=8,'Angaben KH-Standort'!$D$27,"")</f>
        <v/>
      </c>
      <c r="B263" t="str">
        <f>IF(SUM('B2.2'!X277:AE277)=8,'Angaben KH-Standort'!$D$26,"")</f>
        <v/>
      </c>
      <c r="C263" t="str">
        <f>IF(SUM('B2.2'!X277:AE277)=8,'Angaben KH-Standort'!$D$13,"")</f>
        <v/>
      </c>
      <c r="D263" t="str">
        <f>IF(SUM('B2.2'!$X277:$AE277)=8,'B2.2'!C277,"")</f>
        <v/>
      </c>
      <c r="E263" t="str">
        <f>IF(SUM('B2.2'!$X277:$AE277)=8,'B2.2'!D277,"")</f>
        <v/>
      </c>
      <c r="F263" t="str">
        <f>IF(SUM('B2.2'!$X277:$AE277)=8,'B2.2'!E277,"")</f>
        <v/>
      </c>
      <c r="G263" t="str">
        <f>IF(SUM('B2.2'!$X277:$AE277)=8,'B2.2'!F277,"")</f>
        <v/>
      </c>
      <c r="H263" t="str">
        <f>IF(SUM('B2.2'!$X277:$AE277)=8,'B2.2'!G277,"")</f>
        <v/>
      </c>
      <c r="I263" t="str">
        <f>IF(SUM('B2.2'!$X277:$AE277)=8,'B2.2'!H277,"")</f>
        <v/>
      </c>
      <c r="J263" t="str">
        <f>IF(SUM('B2.2'!$X277:$AE277)=8,'B2.2'!I277,"")</f>
        <v/>
      </c>
      <c r="K263" t="str">
        <f>IF(SUM('B2.2'!$X277:$AE277)=8,'B2.2'!J277,"")</f>
        <v/>
      </c>
    </row>
    <row r="264" spans="1:11" x14ac:dyDescent="0.25">
      <c r="A264" t="str">
        <f>IF(SUM('B2.2'!X278:AE278)=8,'Angaben KH-Standort'!$D$27,"")</f>
        <v/>
      </c>
      <c r="B264" t="str">
        <f>IF(SUM('B2.2'!X278:AE278)=8,'Angaben KH-Standort'!$D$26,"")</f>
        <v/>
      </c>
      <c r="C264" t="str">
        <f>IF(SUM('B2.2'!X278:AE278)=8,'Angaben KH-Standort'!$D$13,"")</f>
        <v/>
      </c>
      <c r="D264" t="str">
        <f>IF(SUM('B2.2'!$X278:$AE278)=8,'B2.2'!C278,"")</f>
        <v/>
      </c>
      <c r="E264" t="str">
        <f>IF(SUM('B2.2'!$X278:$AE278)=8,'B2.2'!D278,"")</f>
        <v/>
      </c>
      <c r="F264" t="str">
        <f>IF(SUM('B2.2'!$X278:$AE278)=8,'B2.2'!E278,"")</f>
        <v/>
      </c>
      <c r="G264" t="str">
        <f>IF(SUM('B2.2'!$X278:$AE278)=8,'B2.2'!F278,"")</f>
        <v/>
      </c>
      <c r="H264" t="str">
        <f>IF(SUM('B2.2'!$X278:$AE278)=8,'B2.2'!G278,"")</f>
        <v/>
      </c>
      <c r="I264" t="str">
        <f>IF(SUM('B2.2'!$X278:$AE278)=8,'B2.2'!H278,"")</f>
        <v/>
      </c>
      <c r="J264" t="str">
        <f>IF(SUM('B2.2'!$X278:$AE278)=8,'B2.2'!I278,"")</f>
        <v/>
      </c>
      <c r="K264" t="str">
        <f>IF(SUM('B2.2'!$X278:$AE278)=8,'B2.2'!J278,"")</f>
        <v/>
      </c>
    </row>
    <row r="265" spans="1:11" x14ac:dyDescent="0.25">
      <c r="A265" t="str">
        <f>IF(SUM('B2.2'!X279:AE279)=8,'Angaben KH-Standort'!$D$27,"")</f>
        <v/>
      </c>
      <c r="B265" t="str">
        <f>IF(SUM('B2.2'!X279:AE279)=8,'Angaben KH-Standort'!$D$26,"")</f>
        <v/>
      </c>
      <c r="C265" t="str">
        <f>IF(SUM('B2.2'!X279:AE279)=8,'Angaben KH-Standort'!$D$13,"")</f>
        <v/>
      </c>
      <c r="D265" t="str">
        <f>IF(SUM('B2.2'!$X279:$AE279)=8,'B2.2'!C279,"")</f>
        <v/>
      </c>
      <c r="E265" t="str">
        <f>IF(SUM('B2.2'!$X279:$AE279)=8,'B2.2'!D279,"")</f>
        <v/>
      </c>
      <c r="F265" t="str">
        <f>IF(SUM('B2.2'!$X279:$AE279)=8,'B2.2'!E279,"")</f>
        <v/>
      </c>
      <c r="G265" t="str">
        <f>IF(SUM('B2.2'!$X279:$AE279)=8,'B2.2'!F279,"")</f>
        <v/>
      </c>
      <c r="H265" t="str">
        <f>IF(SUM('B2.2'!$X279:$AE279)=8,'B2.2'!G279,"")</f>
        <v/>
      </c>
      <c r="I265" t="str">
        <f>IF(SUM('B2.2'!$X279:$AE279)=8,'B2.2'!H279,"")</f>
        <v/>
      </c>
      <c r="J265" t="str">
        <f>IF(SUM('B2.2'!$X279:$AE279)=8,'B2.2'!I279,"")</f>
        <v/>
      </c>
      <c r="K265" t="str">
        <f>IF(SUM('B2.2'!$X279:$AE279)=8,'B2.2'!J279,"")</f>
        <v/>
      </c>
    </row>
    <row r="266" spans="1:11" x14ac:dyDescent="0.25">
      <c r="A266" t="str">
        <f>IF(SUM('B2.2'!X280:AE280)=8,'Angaben KH-Standort'!$D$27,"")</f>
        <v/>
      </c>
      <c r="B266" t="str">
        <f>IF(SUM('B2.2'!X280:AE280)=8,'Angaben KH-Standort'!$D$26,"")</f>
        <v/>
      </c>
      <c r="C266" t="str">
        <f>IF(SUM('B2.2'!X280:AE280)=8,'Angaben KH-Standort'!$D$13,"")</f>
        <v/>
      </c>
      <c r="D266" t="str">
        <f>IF(SUM('B2.2'!$X280:$AE280)=8,'B2.2'!C280,"")</f>
        <v/>
      </c>
      <c r="E266" t="str">
        <f>IF(SUM('B2.2'!$X280:$AE280)=8,'B2.2'!D280,"")</f>
        <v/>
      </c>
      <c r="F266" t="str">
        <f>IF(SUM('B2.2'!$X280:$AE280)=8,'B2.2'!E280,"")</f>
        <v/>
      </c>
      <c r="G266" t="str">
        <f>IF(SUM('B2.2'!$X280:$AE280)=8,'B2.2'!F280,"")</f>
        <v/>
      </c>
      <c r="H266" t="str">
        <f>IF(SUM('B2.2'!$X280:$AE280)=8,'B2.2'!G280,"")</f>
        <v/>
      </c>
      <c r="I266" t="str">
        <f>IF(SUM('B2.2'!$X280:$AE280)=8,'B2.2'!H280,"")</f>
        <v/>
      </c>
      <c r="J266" t="str">
        <f>IF(SUM('B2.2'!$X280:$AE280)=8,'B2.2'!I280,"")</f>
        <v/>
      </c>
      <c r="K266" t="str">
        <f>IF(SUM('B2.2'!$X280:$AE280)=8,'B2.2'!J280,"")</f>
        <v/>
      </c>
    </row>
    <row r="267" spans="1:11" x14ac:dyDescent="0.25">
      <c r="A267" t="str">
        <f>IF(SUM('B2.2'!X281:AE281)=8,'Angaben KH-Standort'!$D$27,"")</f>
        <v/>
      </c>
      <c r="B267" t="str">
        <f>IF(SUM('B2.2'!X281:AE281)=8,'Angaben KH-Standort'!$D$26,"")</f>
        <v/>
      </c>
      <c r="C267" t="str">
        <f>IF(SUM('B2.2'!X281:AE281)=8,'Angaben KH-Standort'!$D$13,"")</f>
        <v/>
      </c>
      <c r="D267" t="str">
        <f>IF(SUM('B2.2'!$X281:$AE281)=8,'B2.2'!C281,"")</f>
        <v/>
      </c>
      <c r="E267" t="str">
        <f>IF(SUM('B2.2'!$X281:$AE281)=8,'B2.2'!D281,"")</f>
        <v/>
      </c>
      <c r="F267" t="str">
        <f>IF(SUM('B2.2'!$X281:$AE281)=8,'B2.2'!E281,"")</f>
        <v/>
      </c>
      <c r="G267" t="str">
        <f>IF(SUM('B2.2'!$X281:$AE281)=8,'B2.2'!F281,"")</f>
        <v/>
      </c>
      <c r="H267" t="str">
        <f>IF(SUM('B2.2'!$X281:$AE281)=8,'B2.2'!G281,"")</f>
        <v/>
      </c>
      <c r="I267" t="str">
        <f>IF(SUM('B2.2'!$X281:$AE281)=8,'B2.2'!H281,"")</f>
        <v/>
      </c>
      <c r="J267" t="str">
        <f>IF(SUM('B2.2'!$X281:$AE281)=8,'B2.2'!I281,"")</f>
        <v/>
      </c>
      <c r="K267" t="str">
        <f>IF(SUM('B2.2'!$X281:$AE281)=8,'B2.2'!J281,"")</f>
        <v/>
      </c>
    </row>
    <row r="268" spans="1:11" x14ac:dyDescent="0.25">
      <c r="A268" t="str">
        <f>IF(SUM('B2.2'!X282:AE282)=8,'Angaben KH-Standort'!$D$27,"")</f>
        <v/>
      </c>
      <c r="B268" t="str">
        <f>IF(SUM('B2.2'!X282:AE282)=8,'Angaben KH-Standort'!$D$26,"")</f>
        <v/>
      </c>
      <c r="C268" t="str">
        <f>IF(SUM('B2.2'!X282:AE282)=8,'Angaben KH-Standort'!$D$13,"")</f>
        <v/>
      </c>
      <c r="D268" t="str">
        <f>IF(SUM('B2.2'!$X282:$AE282)=8,'B2.2'!C282,"")</f>
        <v/>
      </c>
      <c r="E268" t="str">
        <f>IF(SUM('B2.2'!$X282:$AE282)=8,'B2.2'!D282,"")</f>
        <v/>
      </c>
      <c r="F268" t="str">
        <f>IF(SUM('B2.2'!$X282:$AE282)=8,'B2.2'!E282,"")</f>
        <v/>
      </c>
      <c r="G268" t="str">
        <f>IF(SUM('B2.2'!$X282:$AE282)=8,'B2.2'!F282,"")</f>
        <v/>
      </c>
      <c r="H268" t="str">
        <f>IF(SUM('B2.2'!$X282:$AE282)=8,'B2.2'!G282,"")</f>
        <v/>
      </c>
      <c r="I268" t="str">
        <f>IF(SUM('B2.2'!$X282:$AE282)=8,'B2.2'!H282,"")</f>
        <v/>
      </c>
      <c r="J268" t="str">
        <f>IF(SUM('B2.2'!$X282:$AE282)=8,'B2.2'!I282,"")</f>
        <v/>
      </c>
      <c r="K268" t="str">
        <f>IF(SUM('B2.2'!$X282:$AE282)=8,'B2.2'!J282,"")</f>
        <v/>
      </c>
    </row>
    <row r="269" spans="1:11" x14ac:dyDescent="0.25">
      <c r="A269" t="str">
        <f>IF(SUM('B2.2'!X283:AE283)=8,'Angaben KH-Standort'!$D$27,"")</f>
        <v/>
      </c>
      <c r="B269" t="str">
        <f>IF(SUM('B2.2'!X283:AE283)=8,'Angaben KH-Standort'!$D$26,"")</f>
        <v/>
      </c>
      <c r="C269" t="str">
        <f>IF(SUM('B2.2'!X283:AE283)=8,'Angaben KH-Standort'!$D$13,"")</f>
        <v/>
      </c>
      <c r="D269" t="str">
        <f>IF(SUM('B2.2'!$X283:$AE283)=8,'B2.2'!C283,"")</f>
        <v/>
      </c>
      <c r="E269" t="str">
        <f>IF(SUM('B2.2'!$X283:$AE283)=8,'B2.2'!D283,"")</f>
        <v/>
      </c>
      <c r="F269" t="str">
        <f>IF(SUM('B2.2'!$X283:$AE283)=8,'B2.2'!E283,"")</f>
        <v/>
      </c>
      <c r="G269" t="str">
        <f>IF(SUM('B2.2'!$X283:$AE283)=8,'B2.2'!F283,"")</f>
        <v/>
      </c>
      <c r="H269" t="str">
        <f>IF(SUM('B2.2'!$X283:$AE283)=8,'B2.2'!G283,"")</f>
        <v/>
      </c>
      <c r="I269" t="str">
        <f>IF(SUM('B2.2'!$X283:$AE283)=8,'B2.2'!H283,"")</f>
        <v/>
      </c>
      <c r="J269" t="str">
        <f>IF(SUM('B2.2'!$X283:$AE283)=8,'B2.2'!I283,"")</f>
        <v/>
      </c>
      <c r="K269" t="str">
        <f>IF(SUM('B2.2'!$X283:$AE283)=8,'B2.2'!J283,"")</f>
        <v/>
      </c>
    </row>
    <row r="270" spans="1:11" x14ac:dyDescent="0.25">
      <c r="A270" t="str">
        <f>IF(SUM('B2.2'!X284:AE284)=8,'Angaben KH-Standort'!$D$27,"")</f>
        <v/>
      </c>
      <c r="B270" t="str">
        <f>IF(SUM('B2.2'!X284:AE284)=8,'Angaben KH-Standort'!$D$26,"")</f>
        <v/>
      </c>
      <c r="C270" t="str">
        <f>IF(SUM('B2.2'!X284:AE284)=8,'Angaben KH-Standort'!$D$13,"")</f>
        <v/>
      </c>
      <c r="D270" t="str">
        <f>IF(SUM('B2.2'!$X284:$AE284)=8,'B2.2'!C284,"")</f>
        <v/>
      </c>
      <c r="E270" t="str">
        <f>IF(SUM('B2.2'!$X284:$AE284)=8,'B2.2'!D284,"")</f>
        <v/>
      </c>
      <c r="F270" t="str">
        <f>IF(SUM('B2.2'!$X284:$AE284)=8,'B2.2'!E284,"")</f>
        <v/>
      </c>
      <c r="G270" t="str">
        <f>IF(SUM('B2.2'!$X284:$AE284)=8,'B2.2'!F284,"")</f>
        <v/>
      </c>
      <c r="H270" t="str">
        <f>IF(SUM('B2.2'!$X284:$AE284)=8,'B2.2'!G284,"")</f>
        <v/>
      </c>
      <c r="I270" t="str">
        <f>IF(SUM('B2.2'!$X284:$AE284)=8,'B2.2'!H284,"")</f>
        <v/>
      </c>
      <c r="J270" t="str">
        <f>IF(SUM('B2.2'!$X284:$AE284)=8,'B2.2'!I284,"")</f>
        <v/>
      </c>
      <c r="K270" t="str">
        <f>IF(SUM('B2.2'!$X284:$AE284)=8,'B2.2'!J284,"")</f>
        <v/>
      </c>
    </row>
    <row r="271" spans="1:11" x14ac:dyDescent="0.25">
      <c r="A271" t="str">
        <f>IF(SUM('B2.2'!X285:AE285)=8,'Angaben KH-Standort'!$D$27,"")</f>
        <v/>
      </c>
      <c r="B271" t="str">
        <f>IF(SUM('B2.2'!X285:AE285)=8,'Angaben KH-Standort'!$D$26,"")</f>
        <v/>
      </c>
      <c r="C271" t="str">
        <f>IF(SUM('B2.2'!X285:AE285)=8,'Angaben KH-Standort'!$D$13,"")</f>
        <v/>
      </c>
      <c r="D271" t="str">
        <f>IF(SUM('B2.2'!$X285:$AE285)=8,'B2.2'!C285,"")</f>
        <v/>
      </c>
      <c r="E271" t="str">
        <f>IF(SUM('B2.2'!$X285:$AE285)=8,'B2.2'!D285,"")</f>
        <v/>
      </c>
      <c r="F271" t="str">
        <f>IF(SUM('B2.2'!$X285:$AE285)=8,'B2.2'!E285,"")</f>
        <v/>
      </c>
      <c r="G271" t="str">
        <f>IF(SUM('B2.2'!$X285:$AE285)=8,'B2.2'!F285,"")</f>
        <v/>
      </c>
      <c r="H271" t="str">
        <f>IF(SUM('B2.2'!$X285:$AE285)=8,'B2.2'!G285,"")</f>
        <v/>
      </c>
      <c r="I271" t="str">
        <f>IF(SUM('B2.2'!$X285:$AE285)=8,'B2.2'!H285,"")</f>
        <v/>
      </c>
      <c r="J271" t="str">
        <f>IF(SUM('B2.2'!$X285:$AE285)=8,'B2.2'!I285,"")</f>
        <v/>
      </c>
      <c r="K271" t="str">
        <f>IF(SUM('B2.2'!$X285:$AE285)=8,'B2.2'!J285,"")</f>
        <v/>
      </c>
    </row>
    <row r="272" spans="1:11" x14ac:dyDescent="0.25">
      <c r="A272" t="str">
        <f>IF(SUM('B2.2'!X286:AE286)=8,'Angaben KH-Standort'!$D$27,"")</f>
        <v/>
      </c>
      <c r="B272" t="str">
        <f>IF(SUM('B2.2'!X286:AE286)=8,'Angaben KH-Standort'!$D$26,"")</f>
        <v/>
      </c>
      <c r="C272" t="str">
        <f>IF(SUM('B2.2'!X286:AE286)=8,'Angaben KH-Standort'!$D$13,"")</f>
        <v/>
      </c>
      <c r="D272" t="str">
        <f>IF(SUM('B2.2'!$X286:$AE286)=8,'B2.2'!C286,"")</f>
        <v/>
      </c>
      <c r="E272" t="str">
        <f>IF(SUM('B2.2'!$X286:$AE286)=8,'B2.2'!D286,"")</f>
        <v/>
      </c>
      <c r="F272" t="str">
        <f>IF(SUM('B2.2'!$X286:$AE286)=8,'B2.2'!E286,"")</f>
        <v/>
      </c>
      <c r="G272" t="str">
        <f>IF(SUM('B2.2'!$X286:$AE286)=8,'B2.2'!F286,"")</f>
        <v/>
      </c>
      <c r="H272" t="str">
        <f>IF(SUM('B2.2'!$X286:$AE286)=8,'B2.2'!G286,"")</f>
        <v/>
      </c>
      <c r="I272" t="str">
        <f>IF(SUM('B2.2'!$X286:$AE286)=8,'B2.2'!H286,"")</f>
        <v/>
      </c>
      <c r="J272" t="str">
        <f>IF(SUM('B2.2'!$X286:$AE286)=8,'B2.2'!I286,"")</f>
        <v/>
      </c>
      <c r="K272" t="str">
        <f>IF(SUM('B2.2'!$X286:$AE286)=8,'B2.2'!J286,"")</f>
        <v/>
      </c>
    </row>
    <row r="273" spans="1:11" x14ac:dyDescent="0.25">
      <c r="A273" t="str">
        <f>IF(SUM('B2.2'!X287:AE287)=8,'Angaben KH-Standort'!$D$27,"")</f>
        <v/>
      </c>
      <c r="B273" t="str">
        <f>IF(SUM('B2.2'!X287:AE287)=8,'Angaben KH-Standort'!$D$26,"")</f>
        <v/>
      </c>
      <c r="C273" t="str">
        <f>IF(SUM('B2.2'!X287:AE287)=8,'Angaben KH-Standort'!$D$13,"")</f>
        <v/>
      </c>
      <c r="D273" t="str">
        <f>IF(SUM('B2.2'!$X287:$AE287)=8,'B2.2'!C287,"")</f>
        <v/>
      </c>
      <c r="E273" t="str">
        <f>IF(SUM('B2.2'!$X287:$AE287)=8,'B2.2'!D287,"")</f>
        <v/>
      </c>
      <c r="F273" t="str">
        <f>IF(SUM('B2.2'!$X287:$AE287)=8,'B2.2'!E287,"")</f>
        <v/>
      </c>
      <c r="G273" t="str">
        <f>IF(SUM('B2.2'!$X287:$AE287)=8,'B2.2'!F287,"")</f>
        <v/>
      </c>
      <c r="H273" t="str">
        <f>IF(SUM('B2.2'!$X287:$AE287)=8,'B2.2'!G287,"")</f>
        <v/>
      </c>
      <c r="I273" t="str">
        <f>IF(SUM('B2.2'!$X287:$AE287)=8,'B2.2'!H287,"")</f>
        <v/>
      </c>
      <c r="J273" t="str">
        <f>IF(SUM('B2.2'!$X287:$AE287)=8,'B2.2'!I287,"")</f>
        <v/>
      </c>
      <c r="K273" t="str">
        <f>IF(SUM('B2.2'!$X287:$AE287)=8,'B2.2'!J287,"")</f>
        <v/>
      </c>
    </row>
    <row r="274" spans="1:11" x14ac:dyDescent="0.25">
      <c r="A274" t="str">
        <f>IF(SUM('B2.2'!X288:AE288)=8,'Angaben KH-Standort'!$D$27,"")</f>
        <v/>
      </c>
      <c r="B274" t="str">
        <f>IF(SUM('B2.2'!X288:AE288)=8,'Angaben KH-Standort'!$D$26,"")</f>
        <v/>
      </c>
      <c r="C274" t="str">
        <f>IF(SUM('B2.2'!X288:AE288)=8,'Angaben KH-Standort'!$D$13,"")</f>
        <v/>
      </c>
      <c r="D274" t="str">
        <f>IF(SUM('B2.2'!$X288:$AE288)=8,'B2.2'!C288,"")</f>
        <v/>
      </c>
      <c r="E274" t="str">
        <f>IF(SUM('B2.2'!$X288:$AE288)=8,'B2.2'!D288,"")</f>
        <v/>
      </c>
      <c r="F274" t="str">
        <f>IF(SUM('B2.2'!$X288:$AE288)=8,'B2.2'!E288,"")</f>
        <v/>
      </c>
      <c r="G274" t="str">
        <f>IF(SUM('B2.2'!$X288:$AE288)=8,'B2.2'!F288,"")</f>
        <v/>
      </c>
      <c r="H274" t="str">
        <f>IF(SUM('B2.2'!$X288:$AE288)=8,'B2.2'!G288,"")</f>
        <v/>
      </c>
      <c r="I274" t="str">
        <f>IF(SUM('B2.2'!$X288:$AE288)=8,'B2.2'!H288,"")</f>
        <v/>
      </c>
      <c r="J274" t="str">
        <f>IF(SUM('B2.2'!$X288:$AE288)=8,'B2.2'!I288,"")</f>
        <v/>
      </c>
      <c r="K274" t="str">
        <f>IF(SUM('B2.2'!$X288:$AE288)=8,'B2.2'!J288,"")</f>
        <v/>
      </c>
    </row>
    <row r="275" spans="1:11" x14ac:dyDescent="0.25">
      <c r="A275" t="str">
        <f>IF(SUM('B2.2'!X289:AE289)=8,'Angaben KH-Standort'!$D$27,"")</f>
        <v/>
      </c>
      <c r="B275" t="str">
        <f>IF(SUM('B2.2'!X289:AE289)=8,'Angaben KH-Standort'!$D$26,"")</f>
        <v/>
      </c>
      <c r="C275" t="str">
        <f>IF(SUM('B2.2'!X289:AE289)=8,'Angaben KH-Standort'!$D$13,"")</f>
        <v/>
      </c>
      <c r="D275" t="str">
        <f>IF(SUM('B2.2'!$X289:$AE289)=8,'B2.2'!C289,"")</f>
        <v/>
      </c>
      <c r="E275" t="str">
        <f>IF(SUM('B2.2'!$X289:$AE289)=8,'B2.2'!D289,"")</f>
        <v/>
      </c>
      <c r="F275" t="str">
        <f>IF(SUM('B2.2'!$X289:$AE289)=8,'B2.2'!E289,"")</f>
        <v/>
      </c>
      <c r="G275" t="str">
        <f>IF(SUM('B2.2'!$X289:$AE289)=8,'B2.2'!F289,"")</f>
        <v/>
      </c>
      <c r="H275" t="str">
        <f>IF(SUM('B2.2'!$X289:$AE289)=8,'B2.2'!G289,"")</f>
        <v/>
      </c>
      <c r="I275" t="str">
        <f>IF(SUM('B2.2'!$X289:$AE289)=8,'B2.2'!H289,"")</f>
        <v/>
      </c>
      <c r="J275" t="str">
        <f>IF(SUM('B2.2'!$X289:$AE289)=8,'B2.2'!I289,"")</f>
        <v/>
      </c>
      <c r="K275" t="str">
        <f>IF(SUM('B2.2'!$X289:$AE289)=8,'B2.2'!J289,"")</f>
        <v/>
      </c>
    </row>
    <row r="276" spans="1:11" x14ac:dyDescent="0.25">
      <c r="A276" t="str">
        <f>IF(SUM('B2.2'!X290:AE290)=8,'Angaben KH-Standort'!$D$27,"")</f>
        <v/>
      </c>
      <c r="B276" t="str">
        <f>IF(SUM('B2.2'!X290:AE290)=8,'Angaben KH-Standort'!$D$26,"")</f>
        <v/>
      </c>
      <c r="C276" t="str">
        <f>IF(SUM('B2.2'!X290:AE290)=8,'Angaben KH-Standort'!$D$13,"")</f>
        <v/>
      </c>
      <c r="D276" t="str">
        <f>IF(SUM('B2.2'!$X290:$AE290)=8,'B2.2'!C290,"")</f>
        <v/>
      </c>
      <c r="E276" t="str">
        <f>IF(SUM('B2.2'!$X290:$AE290)=8,'B2.2'!D290,"")</f>
        <v/>
      </c>
      <c r="F276" t="str">
        <f>IF(SUM('B2.2'!$X290:$AE290)=8,'B2.2'!E290,"")</f>
        <v/>
      </c>
      <c r="G276" t="str">
        <f>IF(SUM('B2.2'!$X290:$AE290)=8,'B2.2'!F290,"")</f>
        <v/>
      </c>
      <c r="H276" t="str">
        <f>IF(SUM('B2.2'!$X290:$AE290)=8,'B2.2'!G290,"")</f>
        <v/>
      </c>
      <c r="I276" t="str">
        <f>IF(SUM('B2.2'!$X290:$AE290)=8,'B2.2'!H290,"")</f>
        <v/>
      </c>
      <c r="J276" t="str">
        <f>IF(SUM('B2.2'!$X290:$AE290)=8,'B2.2'!I290,"")</f>
        <v/>
      </c>
      <c r="K276" t="str">
        <f>IF(SUM('B2.2'!$X290:$AE290)=8,'B2.2'!J290,"")</f>
        <v/>
      </c>
    </row>
    <row r="277" spans="1:11" x14ac:dyDescent="0.25">
      <c r="A277" t="str">
        <f>IF(SUM('B2.2'!X291:AE291)=8,'Angaben KH-Standort'!$D$27,"")</f>
        <v/>
      </c>
      <c r="B277" t="str">
        <f>IF(SUM('B2.2'!X291:AE291)=8,'Angaben KH-Standort'!$D$26,"")</f>
        <v/>
      </c>
      <c r="C277" t="str">
        <f>IF(SUM('B2.2'!X291:AE291)=8,'Angaben KH-Standort'!$D$13,"")</f>
        <v/>
      </c>
      <c r="D277" t="str">
        <f>IF(SUM('B2.2'!$X291:$AE291)=8,'B2.2'!C291,"")</f>
        <v/>
      </c>
      <c r="E277" t="str">
        <f>IF(SUM('B2.2'!$X291:$AE291)=8,'B2.2'!D291,"")</f>
        <v/>
      </c>
      <c r="F277" t="str">
        <f>IF(SUM('B2.2'!$X291:$AE291)=8,'B2.2'!E291,"")</f>
        <v/>
      </c>
      <c r="G277" t="str">
        <f>IF(SUM('B2.2'!$X291:$AE291)=8,'B2.2'!F291,"")</f>
        <v/>
      </c>
      <c r="H277" t="str">
        <f>IF(SUM('B2.2'!$X291:$AE291)=8,'B2.2'!G291,"")</f>
        <v/>
      </c>
      <c r="I277" t="str">
        <f>IF(SUM('B2.2'!$X291:$AE291)=8,'B2.2'!H291,"")</f>
        <v/>
      </c>
      <c r="J277" t="str">
        <f>IF(SUM('B2.2'!$X291:$AE291)=8,'B2.2'!I291,"")</f>
        <v/>
      </c>
      <c r="K277" t="str">
        <f>IF(SUM('B2.2'!$X291:$AE291)=8,'B2.2'!J291,"")</f>
        <v/>
      </c>
    </row>
    <row r="278" spans="1:11" x14ac:dyDescent="0.25">
      <c r="A278" t="str">
        <f>IF(SUM('B2.2'!X292:AE292)=8,'Angaben KH-Standort'!$D$27,"")</f>
        <v/>
      </c>
      <c r="B278" t="str">
        <f>IF(SUM('B2.2'!X292:AE292)=8,'Angaben KH-Standort'!$D$26,"")</f>
        <v/>
      </c>
      <c r="C278" t="str">
        <f>IF(SUM('B2.2'!X292:AE292)=8,'Angaben KH-Standort'!$D$13,"")</f>
        <v/>
      </c>
      <c r="D278" t="str">
        <f>IF(SUM('B2.2'!$X292:$AE292)=8,'B2.2'!C292,"")</f>
        <v/>
      </c>
      <c r="E278" t="str">
        <f>IF(SUM('B2.2'!$X292:$AE292)=8,'B2.2'!D292,"")</f>
        <v/>
      </c>
      <c r="F278" t="str">
        <f>IF(SUM('B2.2'!$X292:$AE292)=8,'B2.2'!E292,"")</f>
        <v/>
      </c>
      <c r="G278" t="str">
        <f>IF(SUM('B2.2'!$X292:$AE292)=8,'B2.2'!F292,"")</f>
        <v/>
      </c>
      <c r="H278" t="str">
        <f>IF(SUM('B2.2'!$X292:$AE292)=8,'B2.2'!G292,"")</f>
        <v/>
      </c>
      <c r="I278" t="str">
        <f>IF(SUM('B2.2'!$X292:$AE292)=8,'B2.2'!H292,"")</f>
        <v/>
      </c>
      <c r="J278" t="str">
        <f>IF(SUM('B2.2'!$X292:$AE292)=8,'B2.2'!I292,"")</f>
        <v/>
      </c>
      <c r="K278" t="str">
        <f>IF(SUM('B2.2'!$X292:$AE292)=8,'B2.2'!J292,"")</f>
        <v/>
      </c>
    </row>
    <row r="279" spans="1:11" x14ac:dyDescent="0.25">
      <c r="A279" t="str">
        <f>IF(SUM('B2.2'!X293:AE293)=8,'Angaben KH-Standort'!$D$27,"")</f>
        <v/>
      </c>
      <c r="B279" t="str">
        <f>IF(SUM('B2.2'!X293:AE293)=8,'Angaben KH-Standort'!$D$26,"")</f>
        <v/>
      </c>
      <c r="C279" t="str">
        <f>IF(SUM('B2.2'!X293:AE293)=8,'Angaben KH-Standort'!$D$13,"")</f>
        <v/>
      </c>
      <c r="D279" t="str">
        <f>IF(SUM('B2.2'!$X293:$AE293)=8,'B2.2'!C293,"")</f>
        <v/>
      </c>
      <c r="E279" t="str">
        <f>IF(SUM('B2.2'!$X293:$AE293)=8,'B2.2'!D293,"")</f>
        <v/>
      </c>
      <c r="F279" t="str">
        <f>IF(SUM('B2.2'!$X293:$AE293)=8,'B2.2'!E293,"")</f>
        <v/>
      </c>
      <c r="G279" t="str">
        <f>IF(SUM('B2.2'!$X293:$AE293)=8,'B2.2'!F293,"")</f>
        <v/>
      </c>
      <c r="H279" t="str">
        <f>IF(SUM('B2.2'!$X293:$AE293)=8,'B2.2'!G293,"")</f>
        <v/>
      </c>
      <c r="I279" t="str">
        <f>IF(SUM('B2.2'!$X293:$AE293)=8,'B2.2'!H293,"")</f>
        <v/>
      </c>
      <c r="J279" t="str">
        <f>IF(SUM('B2.2'!$X293:$AE293)=8,'B2.2'!I293,"")</f>
        <v/>
      </c>
      <c r="K279" t="str">
        <f>IF(SUM('B2.2'!$X293:$AE293)=8,'B2.2'!J293,"")</f>
        <v/>
      </c>
    </row>
    <row r="280" spans="1:11" x14ac:dyDescent="0.25">
      <c r="A280" t="str">
        <f>IF(SUM('B2.2'!X294:AE294)=8,'Angaben KH-Standort'!$D$27,"")</f>
        <v/>
      </c>
      <c r="B280" t="str">
        <f>IF(SUM('B2.2'!X294:AE294)=8,'Angaben KH-Standort'!$D$26,"")</f>
        <v/>
      </c>
      <c r="C280" t="str">
        <f>IF(SUM('B2.2'!X294:AE294)=8,'Angaben KH-Standort'!$D$13,"")</f>
        <v/>
      </c>
      <c r="D280" t="str">
        <f>IF(SUM('B2.2'!$X294:$AE294)=8,'B2.2'!C294,"")</f>
        <v/>
      </c>
      <c r="E280" t="str">
        <f>IF(SUM('B2.2'!$X294:$AE294)=8,'B2.2'!D294,"")</f>
        <v/>
      </c>
      <c r="F280" t="str">
        <f>IF(SUM('B2.2'!$X294:$AE294)=8,'B2.2'!E294,"")</f>
        <v/>
      </c>
      <c r="G280" t="str">
        <f>IF(SUM('B2.2'!$X294:$AE294)=8,'B2.2'!F294,"")</f>
        <v/>
      </c>
      <c r="H280" t="str">
        <f>IF(SUM('B2.2'!$X294:$AE294)=8,'B2.2'!G294,"")</f>
        <v/>
      </c>
      <c r="I280" t="str">
        <f>IF(SUM('B2.2'!$X294:$AE294)=8,'B2.2'!H294,"")</f>
        <v/>
      </c>
      <c r="J280" t="str">
        <f>IF(SUM('B2.2'!$X294:$AE294)=8,'B2.2'!I294,"")</f>
        <v/>
      </c>
      <c r="K280" t="str">
        <f>IF(SUM('B2.2'!$X294:$AE294)=8,'B2.2'!J294,"")</f>
        <v/>
      </c>
    </row>
    <row r="281" spans="1:11" x14ac:dyDescent="0.25">
      <c r="A281" t="str">
        <f>IF(SUM('B2.2'!X295:AE295)=8,'Angaben KH-Standort'!$D$27,"")</f>
        <v/>
      </c>
      <c r="B281" t="str">
        <f>IF(SUM('B2.2'!X295:AE295)=8,'Angaben KH-Standort'!$D$26,"")</f>
        <v/>
      </c>
      <c r="C281" t="str">
        <f>IF(SUM('B2.2'!X295:AE295)=8,'Angaben KH-Standort'!$D$13,"")</f>
        <v/>
      </c>
      <c r="D281" t="str">
        <f>IF(SUM('B2.2'!$X295:$AE295)=8,'B2.2'!C295,"")</f>
        <v/>
      </c>
      <c r="E281" t="str">
        <f>IF(SUM('B2.2'!$X295:$AE295)=8,'B2.2'!D295,"")</f>
        <v/>
      </c>
      <c r="F281" t="str">
        <f>IF(SUM('B2.2'!$X295:$AE295)=8,'B2.2'!E295,"")</f>
        <v/>
      </c>
      <c r="G281" t="str">
        <f>IF(SUM('B2.2'!$X295:$AE295)=8,'B2.2'!F295,"")</f>
        <v/>
      </c>
      <c r="H281" t="str">
        <f>IF(SUM('B2.2'!$X295:$AE295)=8,'B2.2'!G295,"")</f>
        <v/>
      </c>
      <c r="I281" t="str">
        <f>IF(SUM('B2.2'!$X295:$AE295)=8,'B2.2'!H295,"")</f>
        <v/>
      </c>
      <c r="J281" t="str">
        <f>IF(SUM('B2.2'!$X295:$AE295)=8,'B2.2'!I295,"")</f>
        <v/>
      </c>
      <c r="K281" t="str">
        <f>IF(SUM('B2.2'!$X295:$AE295)=8,'B2.2'!J295,"")</f>
        <v/>
      </c>
    </row>
    <row r="282" spans="1:11" x14ac:dyDescent="0.25">
      <c r="A282" t="str">
        <f>IF(SUM('B2.2'!X296:AE296)=8,'Angaben KH-Standort'!$D$27,"")</f>
        <v/>
      </c>
      <c r="B282" t="str">
        <f>IF(SUM('B2.2'!X296:AE296)=8,'Angaben KH-Standort'!$D$26,"")</f>
        <v/>
      </c>
      <c r="C282" t="str">
        <f>IF(SUM('B2.2'!X296:AE296)=8,'Angaben KH-Standort'!$D$13,"")</f>
        <v/>
      </c>
      <c r="D282" t="str">
        <f>IF(SUM('B2.2'!$X296:$AE296)=8,'B2.2'!C296,"")</f>
        <v/>
      </c>
      <c r="E282" t="str">
        <f>IF(SUM('B2.2'!$X296:$AE296)=8,'B2.2'!D296,"")</f>
        <v/>
      </c>
      <c r="F282" t="str">
        <f>IF(SUM('B2.2'!$X296:$AE296)=8,'B2.2'!E296,"")</f>
        <v/>
      </c>
      <c r="G282" t="str">
        <f>IF(SUM('B2.2'!$X296:$AE296)=8,'B2.2'!F296,"")</f>
        <v/>
      </c>
      <c r="H282" t="str">
        <f>IF(SUM('B2.2'!$X296:$AE296)=8,'B2.2'!G296,"")</f>
        <v/>
      </c>
      <c r="I282" t="str">
        <f>IF(SUM('B2.2'!$X296:$AE296)=8,'B2.2'!H296,"")</f>
        <v/>
      </c>
      <c r="J282" t="str">
        <f>IF(SUM('B2.2'!$X296:$AE296)=8,'B2.2'!I296,"")</f>
        <v/>
      </c>
      <c r="K282" t="str">
        <f>IF(SUM('B2.2'!$X296:$AE296)=8,'B2.2'!J296,"")</f>
        <v/>
      </c>
    </row>
    <row r="283" spans="1:11" x14ac:dyDescent="0.25">
      <c r="A283" t="str">
        <f>IF(SUM('B2.2'!X297:AE297)=8,'Angaben KH-Standort'!$D$27,"")</f>
        <v/>
      </c>
      <c r="B283" t="str">
        <f>IF(SUM('B2.2'!X297:AE297)=8,'Angaben KH-Standort'!$D$26,"")</f>
        <v/>
      </c>
      <c r="C283" t="str">
        <f>IF(SUM('B2.2'!X297:AE297)=8,'Angaben KH-Standort'!$D$13,"")</f>
        <v/>
      </c>
      <c r="D283" t="str">
        <f>IF(SUM('B2.2'!$X297:$AE297)=8,'B2.2'!C297,"")</f>
        <v/>
      </c>
      <c r="E283" t="str">
        <f>IF(SUM('B2.2'!$X297:$AE297)=8,'B2.2'!D297,"")</f>
        <v/>
      </c>
      <c r="F283" t="str">
        <f>IF(SUM('B2.2'!$X297:$AE297)=8,'B2.2'!E297,"")</f>
        <v/>
      </c>
      <c r="G283" t="str">
        <f>IF(SUM('B2.2'!$X297:$AE297)=8,'B2.2'!F297,"")</f>
        <v/>
      </c>
      <c r="H283" t="str">
        <f>IF(SUM('B2.2'!$X297:$AE297)=8,'B2.2'!G297,"")</f>
        <v/>
      </c>
      <c r="I283" t="str">
        <f>IF(SUM('B2.2'!$X297:$AE297)=8,'B2.2'!H297,"")</f>
        <v/>
      </c>
      <c r="J283" t="str">
        <f>IF(SUM('B2.2'!$X297:$AE297)=8,'B2.2'!I297,"")</f>
        <v/>
      </c>
      <c r="K283" t="str">
        <f>IF(SUM('B2.2'!$X297:$AE297)=8,'B2.2'!J297,"")</f>
        <v/>
      </c>
    </row>
    <row r="284" spans="1:11" x14ac:dyDescent="0.25">
      <c r="A284" t="str">
        <f>IF(SUM('B2.2'!X298:AE298)=8,'Angaben KH-Standort'!$D$27,"")</f>
        <v/>
      </c>
      <c r="B284" t="str">
        <f>IF(SUM('B2.2'!X298:AE298)=8,'Angaben KH-Standort'!$D$26,"")</f>
        <v/>
      </c>
      <c r="C284" t="str">
        <f>IF(SUM('B2.2'!X298:AE298)=8,'Angaben KH-Standort'!$D$13,"")</f>
        <v/>
      </c>
      <c r="D284" t="str">
        <f>IF(SUM('B2.2'!$X298:$AE298)=8,'B2.2'!C298,"")</f>
        <v/>
      </c>
      <c r="E284" t="str">
        <f>IF(SUM('B2.2'!$X298:$AE298)=8,'B2.2'!D298,"")</f>
        <v/>
      </c>
      <c r="F284" t="str">
        <f>IF(SUM('B2.2'!$X298:$AE298)=8,'B2.2'!E298,"")</f>
        <v/>
      </c>
      <c r="G284" t="str">
        <f>IF(SUM('B2.2'!$X298:$AE298)=8,'B2.2'!F298,"")</f>
        <v/>
      </c>
      <c r="H284" t="str">
        <f>IF(SUM('B2.2'!$X298:$AE298)=8,'B2.2'!G298,"")</f>
        <v/>
      </c>
      <c r="I284" t="str">
        <f>IF(SUM('B2.2'!$X298:$AE298)=8,'B2.2'!H298,"")</f>
        <v/>
      </c>
      <c r="J284" t="str">
        <f>IF(SUM('B2.2'!$X298:$AE298)=8,'B2.2'!I298,"")</f>
        <v/>
      </c>
      <c r="K284" t="str">
        <f>IF(SUM('B2.2'!$X298:$AE298)=8,'B2.2'!J298,"")</f>
        <v/>
      </c>
    </row>
    <row r="285" spans="1:11" x14ac:dyDescent="0.25">
      <c r="A285" t="str">
        <f>IF(SUM('B2.2'!X299:AE299)=8,'Angaben KH-Standort'!$D$27,"")</f>
        <v/>
      </c>
      <c r="B285" t="str">
        <f>IF(SUM('B2.2'!X299:AE299)=8,'Angaben KH-Standort'!$D$26,"")</f>
        <v/>
      </c>
      <c r="C285" t="str">
        <f>IF(SUM('B2.2'!X299:AE299)=8,'Angaben KH-Standort'!$D$13,"")</f>
        <v/>
      </c>
      <c r="D285" t="str">
        <f>IF(SUM('B2.2'!$X299:$AE299)=8,'B2.2'!C299,"")</f>
        <v/>
      </c>
      <c r="E285" t="str">
        <f>IF(SUM('B2.2'!$X299:$AE299)=8,'B2.2'!D299,"")</f>
        <v/>
      </c>
      <c r="F285" t="str">
        <f>IF(SUM('B2.2'!$X299:$AE299)=8,'B2.2'!E299,"")</f>
        <v/>
      </c>
      <c r="G285" t="str">
        <f>IF(SUM('B2.2'!$X299:$AE299)=8,'B2.2'!F299,"")</f>
        <v/>
      </c>
      <c r="H285" t="str">
        <f>IF(SUM('B2.2'!$X299:$AE299)=8,'B2.2'!G299,"")</f>
        <v/>
      </c>
      <c r="I285" t="str">
        <f>IF(SUM('B2.2'!$X299:$AE299)=8,'B2.2'!H299,"")</f>
        <v/>
      </c>
      <c r="J285" t="str">
        <f>IF(SUM('B2.2'!$X299:$AE299)=8,'B2.2'!I299,"")</f>
        <v/>
      </c>
      <c r="K285" t="str">
        <f>IF(SUM('B2.2'!$X299:$AE299)=8,'B2.2'!J299,"")</f>
        <v/>
      </c>
    </row>
    <row r="286" spans="1:11" x14ac:dyDescent="0.25">
      <c r="A286" t="str">
        <f>IF(SUM('B2.2'!X300:AE300)=8,'Angaben KH-Standort'!$D$27,"")</f>
        <v/>
      </c>
      <c r="B286" t="str">
        <f>IF(SUM('B2.2'!X300:AE300)=8,'Angaben KH-Standort'!$D$26,"")</f>
        <v/>
      </c>
      <c r="C286" t="str">
        <f>IF(SUM('B2.2'!X300:AE300)=8,'Angaben KH-Standort'!$D$13,"")</f>
        <v/>
      </c>
      <c r="D286" t="str">
        <f>IF(SUM('B2.2'!$X300:$AE300)=8,'B2.2'!C300,"")</f>
        <v/>
      </c>
      <c r="E286" t="str">
        <f>IF(SUM('B2.2'!$X300:$AE300)=8,'B2.2'!D300,"")</f>
        <v/>
      </c>
      <c r="F286" t="str">
        <f>IF(SUM('B2.2'!$X300:$AE300)=8,'B2.2'!E300,"")</f>
        <v/>
      </c>
      <c r="G286" t="str">
        <f>IF(SUM('B2.2'!$X300:$AE300)=8,'B2.2'!F300,"")</f>
        <v/>
      </c>
      <c r="H286" t="str">
        <f>IF(SUM('B2.2'!$X300:$AE300)=8,'B2.2'!G300,"")</f>
        <v/>
      </c>
      <c r="I286" t="str">
        <f>IF(SUM('B2.2'!$X300:$AE300)=8,'B2.2'!H300,"")</f>
        <v/>
      </c>
      <c r="J286" t="str">
        <f>IF(SUM('B2.2'!$X300:$AE300)=8,'B2.2'!I300,"")</f>
        <v/>
      </c>
      <c r="K286" t="str">
        <f>IF(SUM('B2.2'!$X300:$AE300)=8,'B2.2'!J300,"")</f>
        <v/>
      </c>
    </row>
    <row r="287" spans="1:11" x14ac:dyDescent="0.25">
      <c r="A287" t="str">
        <f>IF(SUM('B2.2'!X301:AE301)=8,'Angaben KH-Standort'!$D$27,"")</f>
        <v/>
      </c>
      <c r="B287" t="str">
        <f>IF(SUM('B2.2'!X301:AE301)=8,'Angaben KH-Standort'!$D$26,"")</f>
        <v/>
      </c>
      <c r="C287" t="str">
        <f>IF(SUM('B2.2'!X301:AE301)=8,'Angaben KH-Standort'!$D$13,"")</f>
        <v/>
      </c>
      <c r="D287" t="str">
        <f>IF(SUM('B2.2'!$X301:$AE301)=8,'B2.2'!C301,"")</f>
        <v/>
      </c>
      <c r="E287" t="str">
        <f>IF(SUM('B2.2'!$X301:$AE301)=8,'B2.2'!D301,"")</f>
        <v/>
      </c>
      <c r="F287" t="str">
        <f>IF(SUM('B2.2'!$X301:$AE301)=8,'B2.2'!E301,"")</f>
        <v/>
      </c>
      <c r="G287" t="str">
        <f>IF(SUM('B2.2'!$X301:$AE301)=8,'B2.2'!F301,"")</f>
        <v/>
      </c>
      <c r="H287" t="str">
        <f>IF(SUM('B2.2'!$X301:$AE301)=8,'B2.2'!G301,"")</f>
        <v/>
      </c>
      <c r="I287" t="str">
        <f>IF(SUM('B2.2'!$X301:$AE301)=8,'B2.2'!H301,"")</f>
        <v/>
      </c>
      <c r="J287" t="str">
        <f>IF(SUM('B2.2'!$X301:$AE301)=8,'B2.2'!I301,"")</f>
        <v/>
      </c>
      <c r="K287" t="str">
        <f>IF(SUM('B2.2'!$X301:$AE301)=8,'B2.2'!J301,"")</f>
        <v/>
      </c>
    </row>
    <row r="288" spans="1:11" x14ac:dyDescent="0.25">
      <c r="A288" t="str">
        <f>IF(SUM('B2.2'!X302:AE302)=8,'Angaben KH-Standort'!$D$27,"")</f>
        <v/>
      </c>
      <c r="B288" t="str">
        <f>IF(SUM('B2.2'!X302:AE302)=8,'Angaben KH-Standort'!$D$26,"")</f>
        <v/>
      </c>
      <c r="C288" t="str">
        <f>IF(SUM('B2.2'!X302:AE302)=8,'Angaben KH-Standort'!$D$13,"")</f>
        <v/>
      </c>
      <c r="D288" t="str">
        <f>IF(SUM('B2.2'!$X302:$AE302)=8,'B2.2'!C302,"")</f>
        <v/>
      </c>
      <c r="E288" t="str">
        <f>IF(SUM('B2.2'!$X302:$AE302)=8,'B2.2'!D302,"")</f>
        <v/>
      </c>
      <c r="F288" t="str">
        <f>IF(SUM('B2.2'!$X302:$AE302)=8,'B2.2'!E302,"")</f>
        <v/>
      </c>
      <c r="G288" t="str">
        <f>IF(SUM('B2.2'!$X302:$AE302)=8,'B2.2'!F302,"")</f>
        <v/>
      </c>
      <c r="H288" t="str">
        <f>IF(SUM('B2.2'!$X302:$AE302)=8,'B2.2'!G302,"")</f>
        <v/>
      </c>
      <c r="I288" t="str">
        <f>IF(SUM('B2.2'!$X302:$AE302)=8,'B2.2'!H302,"")</f>
        <v/>
      </c>
      <c r="J288" t="str">
        <f>IF(SUM('B2.2'!$X302:$AE302)=8,'B2.2'!I302,"")</f>
        <v/>
      </c>
      <c r="K288" t="str">
        <f>IF(SUM('B2.2'!$X302:$AE302)=8,'B2.2'!J302,"")</f>
        <v/>
      </c>
    </row>
    <row r="289" spans="1:11" x14ac:dyDescent="0.25">
      <c r="A289" t="str">
        <f>IF(SUM('B2.2'!X303:AE303)=8,'Angaben KH-Standort'!$D$27,"")</f>
        <v/>
      </c>
      <c r="B289" t="str">
        <f>IF(SUM('B2.2'!X303:AE303)=8,'Angaben KH-Standort'!$D$26,"")</f>
        <v/>
      </c>
      <c r="C289" t="str">
        <f>IF(SUM('B2.2'!X303:AE303)=8,'Angaben KH-Standort'!$D$13,"")</f>
        <v/>
      </c>
      <c r="D289" t="str">
        <f>IF(SUM('B2.2'!$X303:$AE303)=8,'B2.2'!C303,"")</f>
        <v/>
      </c>
      <c r="E289" t="str">
        <f>IF(SUM('B2.2'!$X303:$AE303)=8,'B2.2'!D303,"")</f>
        <v/>
      </c>
      <c r="F289" t="str">
        <f>IF(SUM('B2.2'!$X303:$AE303)=8,'B2.2'!E303,"")</f>
        <v/>
      </c>
      <c r="G289" t="str">
        <f>IF(SUM('B2.2'!$X303:$AE303)=8,'B2.2'!F303,"")</f>
        <v/>
      </c>
      <c r="H289" t="str">
        <f>IF(SUM('B2.2'!$X303:$AE303)=8,'B2.2'!G303,"")</f>
        <v/>
      </c>
      <c r="I289" t="str">
        <f>IF(SUM('B2.2'!$X303:$AE303)=8,'B2.2'!H303,"")</f>
        <v/>
      </c>
      <c r="J289" t="str">
        <f>IF(SUM('B2.2'!$X303:$AE303)=8,'B2.2'!I303,"")</f>
        <v/>
      </c>
      <c r="K289" t="str">
        <f>IF(SUM('B2.2'!$X303:$AE303)=8,'B2.2'!J303,"")</f>
        <v/>
      </c>
    </row>
    <row r="290" spans="1:11" x14ac:dyDescent="0.25">
      <c r="A290" t="str">
        <f>IF(SUM('B2.2'!X304:AE304)=8,'Angaben KH-Standort'!$D$27,"")</f>
        <v/>
      </c>
      <c r="B290" t="str">
        <f>IF(SUM('B2.2'!X304:AE304)=8,'Angaben KH-Standort'!$D$26,"")</f>
        <v/>
      </c>
      <c r="C290" t="str">
        <f>IF(SUM('B2.2'!X304:AE304)=8,'Angaben KH-Standort'!$D$13,"")</f>
        <v/>
      </c>
      <c r="D290" t="str">
        <f>IF(SUM('B2.2'!$X304:$AE304)=8,'B2.2'!C304,"")</f>
        <v/>
      </c>
      <c r="E290" t="str">
        <f>IF(SUM('B2.2'!$X304:$AE304)=8,'B2.2'!D304,"")</f>
        <v/>
      </c>
      <c r="F290" t="str">
        <f>IF(SUM('B2.2'!$X304:$AE304)=8,'B2.2'!E304,"")</f>
        <v/>
      </c>
      <c r="G290" t="str">
        <f>IF(SUM('B2.2'!$X304:$AE304)=8,'B2.2'!F304,"")</f>
        <v/>
      </c>
      <c r="H290" t="str">
        <f>IF(SUM('B2.2'!$X304:$AE304)=8,'B2.2'!G304,"")</f>
        <v/>
      </c>
      <c r="I290" t="str">
        <f>IF(SUM('B2.2'!$X304:$AE304)=8,'B2.2'!H304,"")</f>
        <v/>
      </c>
      <c r="J290" t="str">
        <f>IF(SUM('B2.2'!$X304:$AE304)=8,'B2.2'!I304,"")</f>
        <v/>
      </c>
      <c r="K290" t="str">
        <f>IF(SUM('B2.2'!$X304:$AE304)=8,'B2.2'!J304,"")</f>
        <v/>
      </c>
    </row>
    <row r="291" spans="1:11" x14ac:dyDescent="0.25">
      <c r="A291" t="str">
        <f>IF(SUM('B2.2'!X305:AE305)=8,'Angaben KH-Standort'!$D$27,"")</f>
        <v/>
      </c>
      <c r="B291" t="str">
        <f>IF(SUM('B2.2'!X305:AE305)=8,'Angaben KH-Standort'!$D$26,"")</f>
        <v/>
      </c>
      <c r="C291" t="str">
        <f>IF(SUM('B2.2'!X305:AE305)=8,'Angaben KH-Standort'!$D$13,"")</f>
        <v/>
      </c>
      <c r="D291" t="str">
        <f>IF(SUM('B2.2'!$X305:$AE305)=8,'B2.2'!C305,"")</f>
        <v/>
      </c>
      <c r="E291" t="str">
        <f>IF(SUM('B2.2'!$X305:$AE305)=8,'B2.2'!D305,"")</f>
        <v/>
      </c>
      <c r="F291" t="str">
        <f>IF(SUM('B2.2'!$X305:$AE305)=8,'B2.2'!E305,"")</f>
        <v/>
      </c>
      <c r="G291" t="str">
        <f>IF(SUM('B2.2'!$X305:$AE305)=8,'B2.2'!F305,"")</f>
        <v/>
      </c>
      <c r="H291" t="str">
        <f>IF(SUM('B2.2'!$X305:$AE305)=8,'B2.2'!G305,"")</f>
        <v/>
      </c>
      <c r="I291" t="str">
        <f>IF(SUM('B2.2'!$X305:$AE305)=8,'B2.2'!H305,"")</f>
        <v/>
      </c>
      <c r="J291" t="str">
        <f>IF(SUM('B2.2'!$X305:$AE305)=8,'B2.2'!I305,"")</f>
        <v/>
      </c>
      <c r="K291" t="str">
        <f>IF(SUM('B2.2'!$X305:$AE305)=8,'B2.2'!J305,"")</f>
        <v/>
      </c>
    </row>
    <row r="292" spans="1:11" x14ac:dyDescent="0.25">
      <c r="A292" t="str">
        <f>IF(SUM('B2.2'!X306:AE306)=8,'Angaben KH-Standort'!$D$27,"")</f>
        <v/>
      </c>
      <c r="B292" t="str">
        <f>IF(SUM('B2.2'!X306:AE306)=8,'Angaben KH-Standort'!$D$26,"")</f>
        <v/>
      </c>
      <c r="C292" t="str">
        <f>IF(SUM('B2.2'!X306:AE306)=8,'Angaben KH-Standort'!$D$13,"")</f>
        <v/>
      </c>
      <c r="D292" t="str">
        <f>IF(SUM('B2.2'!$X306:$AE306)=8,'B2.2'!C306,"")</f>
        <v/>
      </c>
      <c r="E292" t="str">
        <f>IF(SUM('B2.2'!$X306:$AE306)=8,'B2.2'!D306,"")</f>
        <v/>
      </c>
      <c r="F292" t="str">
        <f>IF(SUM('B2.2'!$X306:$AE306)=8,'B2.2'!E306,"")</f>
        <v/>
      </c>
      <c r="G292" t="str">
        <f>IF(SUM('B2.2'!$X306:$AE306)=8,'B2.2'!F306,"")</f>
        <v/>
      </c>
      <c r="H292" t="str">
        <f>IF(SUM('B2.2'!$X306:$AE306)=8,'B2.2'!G306,"")</f>
        <v/>
      </c>
      <c r="I292" t="str">
        <f>IF(SUM('B2.2'!$X306:$AE306)=8,'B2.2'!H306,"")</f>
        <v/>
      </c>
      <c r="J292" t="str">
        <f>IF(SUM('B2.2'!$X306:$AE306)=8,'B2.2'!I306,"")</f>
        <v/>
      </c>
      <c r="K292" t="str">
        <f>IF(SUM('B2.2'!$X306:$AE306)=8,'B2.2'!J306,"")</f>
        <v/>
      </c>
    </row>
    <row r="293" spans="1:11" x14ac:dyDescent="0.25">
      <c r="A293" t="str">
        <f>IF(SUM('B2.2'!X307:AE307)=8,'Angaben KH-Standort'!$D$27,"")</f>
        <v/>
      </c>
      <c r="B293" t="str">
        <f>IF(SUM('B2.2'!X307:AE307)=8,'Angaben KH-Standort'!$D$26,"")</f>
        <v/>
      </c>
      <c r="C293" t="str">
        <f>IF(SUM('B2.2'!X307:AE307)=8,'Angaben KH-Standort'!$D$13,"")</f>
        <v/>
      </c>
      <c r="D293" t="str">
        <f>IF(SUM('B2.2'!$X307:$AE307)=8,'B2.2'!C307,"")</f>
        <v/>
      </c>
      <c r="E293" t="str">
        <f>IF(SUM('B2.2'!$X307:$AE307)=8,'B2.2'!D307,"")</f>
        <v/>
      </c>
      <c r="F293" t="str">
        <f>IF(SUM('B2.2'!$X307:$AE307)=8,'B2.2'!E307,"")</f>
        <v/>
      </c>
      <c r="G293" t="str">
        <f>IF(SUM('B2.2'!$X307:$AE307)=8,'B2.2'!F307,"")</f>
        <v/>
      </c>
      <c r="H293" t="str">
        <f>IF(SUM('B2.2'!$X307:$AE307)=8,'B2.2'!G307,"")</f>
        <v/>
      </c>
      <c r="I293" t="str">
        <f>IF(SUM('B2.2'!$X307:$AE307)=8,'B2.2'!H307,"")</f>
        <v/>
      </c>
      <c r="J293" t="str">
        <f>IF(SUM('B2.2'!$X307:$AE307)=8,'B2.2'!I307,"")</f>
        <v/>
      </c>
      <c r="K293" t="str">
        <f>IF(SUM('B2.2'!$X307:$AE307)=8,'B2.2'!J307,"")</f>
        <v/>
      </c>
    </row>
    <row r="294" spans="1:11" x14ac:dyDescent="0.25">
      <c r="A294" t="str">
        <f>IF(SUM('B2.2'!X308:AE308)=8,'Angaben KH-Standort'!$D$27,"")</f>
        <v/>
      </c>
      <c r="B294" t="str">
        <f>IF(SUM('B2.2'!X308:AE308)=8,'Angaben KH-Standort'!$D$26,"")</f>
        <v/>
      </c>
      <c r="C294" t="str">
        <f>IF(SUM('B2.2'!X308:AE308)=8,'Angaben KH-Standort'!$D$13,"")</f>
        <v/>
      </c>
      <c r="D294" t="str">
        <f>IF(SUM('B2.2'!$X308:$AE308)=8,'B2.2'!C308,"")</f>
        <v/>
      </c>
      <c r="E294" t="str">
        <f>IF(SUM('B2.2'!$X308:$AE308)=8,'B2.2'!D308,"")</f>
        <v/>
      </c>
      <c r="F294" t="str">
        <f>IF(SUM('B2.2'!$X308:$AE308)=8,'B2.2'!E308,"")</f>
        <v/>
      </c>
      <c r="G294" t="str">
        <f>IF(SUM('B2.2'!$X308:$AE308)=8,'B2.2'!F308,"")</f>
        <v/>
      </c>
      <c r="H294" t="str">
        <f>IF(SUM('B2.2'!$X308:$AE308)=8,'B2.2'!G308,"")</f>
        <v/>
      </c>
      <c r="I294" t="str">
        <f>IF(SUM('B2.2'!$X308:$AE308)=8,'B2.2'!H308,"")</f>
        <v/>
      </c>
      <c r="J294" t="str">
        <f>IF(SUM('B2.2'!$X308:$AE308)=8,'B2.2'!I308,"")</f>
        <v/>
      </c>
      <c r="K294" t="str">
        <f>IF(SUM('B2.2'!$X308:$AE308)=8,'B2.2'!J308,"")</f>
        <v/>
      </c>
    </row>
    <row r="295" spans="1:11" x14ac:dyDescent="0.25">
      <c r="A295" t="str">
        <f>IF(SUM('B2.2'!X309:AE309)=8,'Angaben KH-Standort'!$D$27,"")</f>
        <v/>
      </c>
      <c r="B295" t="str">
        <f>IF(SUM('B2.2'!X309:AE309)=8,'Angaben KH-Standort'!$D$26,"")</f>
        <v/>
      </c>
      <c r="C295" t="str">
        <f>IF(SUM('B2.2'!X309:AE309)=8,'Angaben KH-Standort'!$D$13,"")</f>
        <v/>
      </c>
      <c r="D295" t="str">
        <f>IF(SUM('B2.2'!$X309:$AE309)=8,'B2.2'!C309,"")</f>
        <v/>
      </c>
      <c r="E295" t="str">
        <f>IF(SUM('B2.2'!$X309:$AE309)=8,'B2.2'!D309,"")</f>
        <v/>
      </c>
      <c r="F295" t="str">
        <f>IF(SUM('B2.2'!$X309:$AE309)=8,'B2.2'!E309,"")</f>
        <v/>
      </c>
      <c r="G295" t="str">
        <f>IF(SUM('B2.2'!$X309:$AE309)=8,'B2.2'!F309,"")</f>
        <v/>
      </c>
      <c r="H295" t="str">
        <f>IF(SUM('B2.2'!$X309:$AE309)=8,'B2.2'!G309,"")</f>
        <v/>
      </c>
      <c r="I295" t="str">
        <f>IF(SUM('B2.2'!$X309:$AE309)=8,'B2.2'!H309,"")</f>
        <v/>
      </c>
      <c r="J295" t="str">
        <f>IF(SUM('B2.2'!$X309:$AE309)=8,'B2.2'!I309,"")</f>
        <v/>
      </c>
      <c r="K295" t="str">
        <f>IF(SUM('B2.2'!$X309:$AE309)=8,'B2.2'!J309,"")</f>
        <v/>
      </c>
    </row>
    <row r="296" spans="1:11" x14ac:dyDescent="0.25">
      <c r="A296" t="str">
        <f>IF(SUM('B2.2'!X310:AE310)=8,'Angaben KH-Standort'!$D$27,"")</f>
        <v/>
      </c>
      <c r="B296" t="str">
        <f>IF(SUM('B2.2'!X310:AE310)=8,'Angaben KH-Standort'!$D$26,"")</f>
        <v/>
      </c>
      <c r="C296" t="str">
        <f>IF(SUM('B2.2'!X310:AE310)=8,'Angaben KH-Standort'!$D$13,"")</f>
        <v/>
      </c>
      <c r="D296" t="str">
        <f>IF(SUM('B2.2'!$X310:$AE310)=8,'B2.2'!C310,"")</f>
        <v/>
      </c>
      <c r="E296" t="str">
        <f>IF(SUM('B2.2'!$X310:$AE310)=8,'B2.2'!D310,"")</f>
        <v/>
      </c>
      <c r="F296" t="str">
        <f>IF(SUM('B2.2'!$X310:$AE310)=8,'B2.2'!E310,"")</f>
        <v/>
      </c>
      <c r="G296" t="str">
        <f>IF(SUM('B2.2'!$X310:$AE310)=8,'B2.2'!F310,"")</f>
        <v/>
      </c>
      <c r="H296" t="str">
        <f>IF(SUM('B2.2'!$X310:$AE310)=8,'B2.2'!G310,"")</f>
        <v/>
      </c>
      <c r="I296" t="str">
        <f>IF(SUM('B2.2'!$X310:$AE310)=8,'B2.2'!H310,"")</f>
        <v/>
      </c>
      <c r="J296" t="str">
        <f>IF(SUM('B2.2'!$X310:$AE310)=8,'B2.2'!I310,"")</f>
        <v/>
      </c>
      <c r="K296" t="str">
        <f>IF(SUM('B2.2'!$X310:$AE310)=8,'B2.2'!J310,"")</f>
        <v/>
      </c>
    </row>
    <row r="297" spans="1:11" x14ac:dyDescent="0.25">
      <c r="A297" t="str">
        <f>IF(SUM('B2.2'!X311:AE311)=8,'Angaben KH-Standort'!$D$27,"")</f>
        <v/>
      </c>
      <c r="B297" t="str">
        <f>IF(SUM('B2.2'!X311:AE311)=8,'Angaben KH-Standort'!$D$26,"")</f>
        <v/>
      </c>
      <c r="C297" t="str">
        <f>IF(SUM('B2.2'!X311:AE311)=8,'Angaben KH-Standort'!$D$13,"")</f>
        <v/>
      </c>
      <c r="D297" t="str">
        <f>IF(SUM('B2.2'!$X311:$AE311)=8,'B2.2'!C311,"")</f>
        <v/>
      </c>
      <c r="E297" t="str">
        <f>IF(SUM('B2.2'!$X311:$AE311)=8,'B2.2'!D311,"")</f>
        <v/>
      </c>
      <c r="F297" t="str">
        <f>IF(SUM('B2.2'!$X311:$AE311)=8,'B2.2'!E311,"")</f>
        <v/>
      </c>
      <c r="G297" t="str">
        <f>IF(SUM('B2.2'!$X311:$AE311)=8,'B2.2'!F311,"")</f>
        <v/>
      </c>
      <c r="H297" t="str">
        <f>IF(SUM('B2.2'!$X311:$AE311)=8,'B2.2'!G311,"")</f>
        <v/>
      </c>
      <c r="I297" t="str">
        <f>IF(SUM('B2.2'!$X311:$AE311)=8,'B2.2'!H311,"")</f>
        <v/>
      </c>
      <c r="J297" t="str">
        <f>IF(SUM('B2.2'!$X311:$AE311)=8,'B2.2'!I311,"")</f>
        <v/>
      </c>
      <c r="K297" t="str">
        <f>IF(SUM('B2.2'!$X311:$AE311)=8,'B2.2'!J311,"")</f>
        <v/>
      </c>
    </row>
    <row r="298" spans="1:11" x14ac:dyDescent="0.25">
      <c r="A298" t="str">
        <f>IF(SUM('B2.2'!X312:AE312)=8,'Angaben KH-Standort'!$D$27,"")</f>
        <v/>
      </c>
      <c r="B298" t="str">
        <f>IF(SUM('B2.2'!X312:AE312)=8,'Angaben KH-Standort'!$D$26,"")</f>
        <v/>
      </c>
      <c r="C298" t="str">
        <f>IF(SUM('B2.2'!X312:AE312)=8,'Angaben KH-Standort'!$D$13,"")</f>
        <v/>
      </c>
      <c r="D298" t="str">
        <f>IF(SUM('B2.2'!$X312:$AE312)=8,'B2.2'!C312,"")</f>
        <v/>
      </c>
      <c r="E298" t="str">
        <f>IF(SUM('B2.2'!$X312:$AE312)=8,'B2.2'!D312,"")</f>
        <v/>
      </c>
      <c r="F298" t="str">
        <f>IF(SUM('B2.2'!$X312:$AE312)=8,'B2.2'!E312,"")</f>
        <v/>
      </c>
      <c r="G298" t="str">
        <f>IF(SUM('B2.2'!$X312:$AE312)=8,'B2.2'!F312,"")</f>
        <v/>
      </c>
      <c r="H298" t="str">
        <f>IF(SUM('B2.2'!$X312:$AE312)=8,'B2.2'!G312,"")</f>
        <v/>
      </c>
      <c r="I298" t="str">
        <f>IF(SUM('B2.2'!$X312:$AE312)=8,'B2.2'!H312,"")</f>
        <v/>
      </c>
      <c r="J298" t="str">
        <f>IF(SUM('B2.2'!$X312:$AE312)=8,'B2.2'!I312,"")</f>
        <v/>
      </c>
      <c r="K298" t="str">
        <f>IF(SUM('B2.2'!$X312:$AE312)=8,'B2.2'!J312,"")</f>
        <v/>
      </c>
    </row>
    <row r="299" spans="1:11" x14ac:dyDescent="0.25">
      <c r="A299" t="str">
        <f>IF(SUM('B2.2'!X313:AE313)=8,'Angaben KH-Standort'!$D$27,"")</f>
        <v/>
      </c>
      <c r="B299" t="str">
        <f>IF(SUM('B2.2'!X313:AE313)=8,'Angaben KH-Standort'!$D$26,"")</f>
        <v/>
      </c>
      <c r="C299" t="str">
        <f>IF(SUM('B2.2'!X313:AE313)=8,'Angaben KH-Standort'!$D$13,"")</f>
        <v/>
      </c>
      <c r="D299" t="str">
        <f>IF(SUM('B2.2'!$X313:$AE313)=8,'B2.2'!C313,"")</f>
        <v/>
      </c>
      <c r="E299" t="str">
        <f>IF(SUM('B2.2'!$X313:$AE313)=8,'B2.2'!D313,"")</f>
        <v/>
      </c>
      <c r="F299" t="str">
        <f>IF(SUM('B2.2'!$X313:$AE313)=8,'B2.2'!E313,"")</f>
        <v/>
      </c>
      <c r="G299" t="str">
        <f>IF(SUM('B2.2'!$X313:$AE313)=8,'B2.2'!F313,"")</f>
        <v/>
      </c>
      <c r="H299" t="str">
        <f>IF(SUM('B2.2'!$X313:$AE313)=8,'B2.2'!G313,"")</f>
        <v/>
      </c>
      <c r="I299" t="str">
        <f>IF(SUM('B2.2'!$X313:$AE313)=8,'B2.2'!H313,"")</f>
        <v/>
      </c>
      <c r="J299" t="str">
        <f>IF(SUM('B2.2'!$X313:$AE313)=8,'B2.2'!I313,"")</f>
        <v/>
      </c>
      <c r="K299" t="str">
        <f>IF(SUM('B2.2'!$X313:$AE313)=8,'B2.2'!J313,"")</f>
        <v/>
      </c>
    </row>
    <row r="300" spans="1:11" x14ac:dyDescent="0.25">
      <c r="A300" t="str">
        <f>IF(SUM('B2.2'!X314:AE314)=8,'Angaben KH-Standort'!$D$27,"")</f>
        <v/>
      </c>
      <c r="B300" t="str">
        <f>IF(SUM('B2.2'!X314:AE314)=8,'Angaben KH-Standort'!$D$26,"")</f>
        <v/>
      </c>
      <c r="C300" t="str">
        <f>IF(SUM('B2.2'!X314:AE314)=8,'Angaben KH-Standort'!$D$13,"")</f>
        <v/>
      </c>
      <c r="D300" t="str">
        <f>IF(SUM('B2.2'!$X314:$AE314)=8,'B2.2'!C314,"")</f>
        <v/>
      </c>
      <c r="E300" t="str">
        <f>IF(SUM('B2.2'!$X314:$AE314)=8,'B2.2'!D314,"")</f>
        <v/>
      </c>
      <c r="F300" t="str">
        <f>IF(SUM('B2.2'!$X314:$AE314)=8,'B2.2'!E314,"")</f>
        <v/>
      </c>
      <c r="G300" t="str">
        <f>IF(SUM('B2.2'!$X314:$AE314)=8,'B2.2'!F314,"")</f>
        <v/>
      </c>
      <c r="H300" t="str">
        <f>IF(SUM('B2.2'!$X314:$AE314)=8,'B2.2'!G314,"")</f>
        <v/>
      </c>
      <c r="I300" t="str">
        <f>IF(SUM('B2.2'!$X314:$AE314)=8,'B2.2'!H314,"")</f>
        <v/>
      </c>
      <c r="J300" t="str">
        <f>IF(SUM('B2.2'!$X314:$AE314)=8,'B2.2'!I314,"")</f>
        <v/>
      </c>
      <c r="K300" t="str">
        <f>IF(SUM('B2.2'!$X314:$AE314)=8,'B2.2'!J314,"")</f>
        <v/>
      </c>
    </row>
    <row r="301" spans="1:11" x14ac:dyDescent="0.25">
      <c r="A301" t="str">
        <f>IF(SUM('B2.2'!X315:AE315)=8,'Angaben KH-Standort'!$D$27,"")</f>
        <v/>
      </c>
      <c r="B301" t="str">
        <f>IF(SUM('B2.2'!X315:AE315)=8,'Angaben KH-Standort'!$D$26,"")</f>
        <v/>
      </c>
      <c r="C301" t="str">
        <f>IF(SUM('B2.2'!X315:AE315)=8,'Angaben KH-Standort'!$D$13,"")</f>
        <v/>
      </c>
      <c r="D301" t="str">
        <f>IF(SUM('B2.2'!$X315:$AE315)=8,'B2.2'!C315,"")</f>
        <v/>
      </c>
      <c r="E301" t="str">
        <f>IF(SUM('B2.2'!$X315:$AE315)=8,'B2.2'!D315,"")</f>
        <v/>
      </c>
      <c r="F301" t="str">
        <f>IF(SUM('B2.2'!$X315:$AE315)=8,'B2.2'!E315,"")</f>
        <v/>
      </c>
      <c r="G301" t="str">
        <f>IF(SUM('B2.2'!$X315:$AE315)=8,'B2.2'!F315,"")</f>
        <v/>
      </c>
      <c r="H301" t="str">
        <f>IF(SUM('B2.2'!$X315:$AE315)=8,'B2.2'!G315,"")</f>
        <v/>
      </c>
      <c r="I301" t="str">
        <f>IF(SUM('B2.2'!$X315:$AE315)=8,'B2.2'!H315,"")</f>
        <v/>
      </c>
      <c r="J301" t="str">
        <f>IF(SUM('B2.2'!$X315:$AE315)=8,'B2.2'!I315,"")</f>
        <v/>
      </c>
      <c r="K301" t="str">
        <f>IF(SUM('B2.2'!$X315:$AE315)=8,'B2.2'!J315,"")</f>
        <v/>
      </c>
    </row>
    <row r="302" spans="1:11" x14ac:dyDescent="0.25">
      <c r="A302" t="str">
        <f>IF(SUM('B2.2'!X316:AE316)=8,'Angaben KH-Standort'!$D$27,"")</f>
        <v/>
      </c>
      <c r="B302" t="str">
        <f>IF(SUM('B2.2'!X316:AE316)=8,'Angaben KH-Standort'!$D$26,"")</f>
        <v/>
      </c>
      <c r="C302" t="str">
        <f>IF(SUM('B2.2'!X316:AE316)=8,'Angaben KH-Standort'!$D$13,"")</f>
        <v/>
      </c>
      <c r="D302" t="str">
        <f>IF(SUM('B2.2'!$X316:$AE316)=8,'B2.2'!C316,"")</f>
        <v/>
      </c>
      <c r="E302" t="str">
        <f>IF(SUM('B2.2'!$X316:$AE316)=8,'B2.2'!D316,"")</f>
        <v/>
      </c>
      <c r="F302" t="str">
        <f>IF(SUM('B2.2'!$X316:$AE316)=8,'B2.2'!E316,"")</f>
        <v/>
      </c>
      <c r="G302" t="str">
        <f>IF(SUM('B2.2'!$X316:$AE316)=8,'B2.2'!F316,"")</f>
        <v/>
      </c>
      <c r="H302" t="str">
        <f>IF(SUM('B2.2'!$X316:$AE316)=8,'B2.2'!G316,"")</f>
        <v/>
      </c>
      <c r="I302" t="str">
        <f>IF(SUM('B2.2'!$X316:$AE316)=8,'B2.2'!H316,"")</f>
        <v/>
      </c>
      <c r="J302" t="str">
        <f>IF(SUM('B2.2'!$X316:$AE316)=8,'B2.2'!I316,"")</f>
        <v/>
      </c>
      <c r="K302" t="str">
        <f>IF(SUM('B2.2'!$X316:$AE316)=8,'B2.2'!J316,"")</f>
        <v/>
      </c>
    </row>
    <row r="303" spans="1:11" x14ac:dyDescent="0.25">
      <c r="A303" t="str">
        <f>IF(SUM('B2.2'!X317:AE317)=8,'Angaben KH-Standort'!$D$27,"")</f>
        <v/>
      </c>
      <c r="B303" t="str">
        <f>IF(SUM('B2.2'!X317:AE317)=8,'Angaben KH-Standort'!$D$26,"")</f>
        <v/>
      </c>
      <c r="C303" t="str">
        <f>IF(SUM('B2.2'!X317:AE317)=8,'Angaben KH-Standort'!$D$13,"")</f>
        <v/>
      </c>
      <c r="D303" t="str">
        <f>IF(SUM('B2.2'!$X317:$AE317)=8,'B2.2'!C317,"")</f>
        <v/>
      </c>
      <c r="E303" t="str">
        <f>IF(SUM('B2.2'!$X317:$AE317)=8,'B2.2'!D317,"")</f>
        <v/>
      </c>
      <c r="F303" t="str">
        <f>IF(SUM('B2.2'!$X317:$AE317)=8,'B2.2'!E317,"")</f>
        <v/>
      </c>
      <c r="G303" t="str">
        <f>IF(SUM('B2.2'!$X317:$AE317)=8,'B2.2'!F317,"")</f>
        <v/>
      </c>
      <c r="H303" t="str">
        <f>IF(SUM('B2.2'!$X317:$AE317)=8,'B2.2'!G317,"")</f>
        <v/>
      </c>
      <c r="I303" t="str">
        <f>IF(SUM('B2.2'!$X317:$AE317)=8,'B2.2'!H317,"")</f>
        <v/>
      </c>
      <c r="J303" t="str">
        <f>IF(SUM('B2.2'!$X317:$AE317)=8,'B2.2'!I317,"")</f>
        <v/>
      </c>
      <c r="K303" t="str">
        <f>IF(SUM('B2.2'!$X317:$AE317)=8,'B2.2'!J317,"")</f>
        <v/>
      </c>
    </row>
    <row r="304" spans="1:11" x14ac:dyDescent="0.25">
      <c r="A304" t="str">
        <f>IF(SUM('B2.2'!X318:AE318)=8,'Angaben KH-Standort'!$D$27,"")</f>
        <v/>
      </c>
      <c r="B304" t="str">
        <f>IF(SUM('B2.2'!X318:AE318)=8,'Angaben KH-Standort'!$D$26,"")</f>
        <v/>
      </c>
      <c r="C304" t="str">
        <f>IF(SUM('B2.2'!X318:AE318)=8,'Angaben KH-Standort'!$D$13,"")</f>
        <v/>
      </c>
      <c r="D304" t="str">
        <f>IF(SUM('B2.2'!$X318:$AE318)=8,'B2.2'!C318,"")</f>
        <v/>
      </c>
      <c r="E304" t="str">
        <f>IF(SUM('B2.2'!$X318:$AE318)=8,'B2.2'!D318,"")</f>
        <v/>
      </c>
      <c r="F304" t="str">
        <f>IF(SUM('B2.2'!$X318:$AE318)=8,'B2.2'!E318,"")</f>
        <v/>
      </c>
      <c r="G304" t="str">
        <f>IF(SUM('B2.2'!$X318:$AE318)=8,'B2.2'!F318,"")</f>
        <v/>
      </c>
      <c r="H304" t="str">
        <f>IF(SUM('B2.2'!$X318:$AE318)=8,'B2.2'!G318,"")</f>
        <v/>
      </c>
      <c r="I304" t="str">
        <f>IF(SUM('B2.2'!$X318:$AE318)=8,'B2.2'!H318,"")</f>
        <v/>
      </c>
      <c r="J304" t="str">
        <f>IF(SUM('B2.2'!$X318:$AE318)=8,'B2.2'!I318,"")</f>
        <v/>
      </c>
      <c r="K304" t="str">
        <f>IF(SUM('B2.2'!$X318:$AE318)=8,'B2.2'!J318,"")</f>
        <v/>
      </c>
    </row>
    <row r="305" spans="1:11" x14ac:dyDescent="0.25">
      <c r="A305" t="str">
        <f>IF(SUM('B2.2'!X319:AE319)=8,'Angaben KH-Standort'!$D$27,"")</f>
        <v/>
      </c>
      <c r="B305" t="str">
        <f>IF(SUM('B2.2'!X319:AE319)=8,'Angaben KH-Standort'!$D$26,"")</f>
        <v/>
      </c>
      <c r="C305" t="str">
        <f>IF(SUM('B2.2'!X319:AE319)=8,'Angaben KH-Standort'!$D$13,"")</f>
        <v/>
      </c>
      <c r="D305" t="str">
        <f>IF(SUM('B2.2'!$X319:$AE319)=8,'B2.2'!C319,"")</f>
        <v/>
      </c>
      <c r="E305" t="str">
        <f>IF(SUM('B2.2'!$X319:$AE319)=8,'B2.2'!D319,"")</f>
        <v/>
      </c>
      <c r="F305" t="str">
        <f>IF(SUM('B2.2'!$X319:$AE319)=8,'B2.2'!E319,"")</f>
        <v/>
      </c>
      <c r="G305" t="str">
        <f>IF(SUM('B2.2'!$X319:$AE319)=8,'B2.2'!F319,"")</f>
        <v/>
      </c>
      <c r="H305" t="str">
        <f>IF(SUM('B2.2'!$X319:$AE319)=8,'B2.2'!G319,"")</f>
        <v/>
      </c>
      <c r="I305" t="str">
        <f>IF(SUM('B2.2'!$X319:$AE319)=8,'B2.2'!H319,"")</f>
        <v/>
      </c>
      <c r="J305" t="str">
        <f>IF(SUM('B2.2'!$X319:$AE319)=8,'B2.2'!I319,"")</f>
        <v/>
      </c>
      <c r="K305" t="str">
        <f>IF(SUM('B2.2'!$X319:$AE319)=8,'B2.2'!J319,"")</f>
        <v/>
      </c>
    </row>
    <row r="306" spans="1:11" x14ac:dyDescent="0.25">
      <c r="A306" t="str">
        <f>IF(SUM('B2.2'!X320:AE320)=8,'Angaben KH-Standort'!$D$27,"")</f>
        <v/>
      </c>
      <c r="B306" t="str">
        <f>IF(SUM('B2.2'!X320:AE320)=8,'Angaben KH-Standort'!$D$26,"")</f>
        <v/>
      </c>
      <c r="C306" t="str">
        <f>IF(SUM('B2.2'!X320:AE320)=8,'Angaben KH-Standort'!$D$13,"")</f>
        <v/>
      </c>
      <c r="D306" t="str">
        <f>IF(SUM('B2.2'!$X320:$AE320)=8,'B2.2'!C320,"")</f>
        <v/>
      </c>
      <c r="E306" t="str">
        <f>IF(SUM('B2.2'!$X320:$AE320)=8,'B2.2'!D320,"")</f>
        <v/>
      </c>
      <c r="F306" t="str">
        <f>IF(SUM('B2.2'!$X320:$AE320)=8,'B2.2'!E320,"")</f>
        <v/>
      </c>
      <c r="G306" t="str">
        <f>IF(SUM('B2.2'!$X320:$AE320)=8,'B2.2'!F320,"")</f>
        <v/>
      </c>
      <c r="H306" t="str">
        <f>IF(SUM('B2.2'!$X320:$AE320)=8,'B2.2'!G320,"")</f>
        <v/>
      </c>
      <c r="I306" t="str">
        <f>IF(SUM('B2.2'!$X320:$AE320)=8,'B2.2'!H320,"")</f>
        <v/>
      </c>
      <c r="J306" t="str">
        <f>IF(SUM('B2.2'!$X320:$AE320)=8,'B2.2'!I320,"")</f>
        <v/>
      </c>
      <c r="K306" t="str">
        <f>IF(SUM('B2.2'!$X320:$AE320)=8,'B2.2'!J320,"")</f>
        <v/>
      </c>
    </row>
    <row r="307" spans="1:11" x14ac:dyDescent="0.25">
      <c r="A307" t="str">
        <f>IF(SUM('B2.2'!X321:AE321)=8,'Angaben KH-Standort'!$D$27,"")</f>
        <v/>
      </c>
      <c r="B307" t="str">
        <f>IF(SUM('B2.2'!X321:AE321)=8,'Angaben KH-Standort'!$D$26,"")</f>
        <v/>
      </c>
      <c r="C307" t="str">
        <f>IF(SUM('B2.2'!X321:AE321)=8,'Angaben KH-Standort'!$D$13,"")</f>
        <v/>
      </c>
      <c r="D307" t="str">
        <f>IF(SUM('B2.2'!$X321:$AE321)=8,'B2.2'!C321,"")</f>
        <v/>
      </c>
      <c r="E307" t="str">
        <f>IF(SUM('B2.2'!$X321:$AE321)=8,'B2.2'!D321,"")</f>
        <v/>
      </c>
      <c r="F307" t="str">
        <f>IF(SUM('B2.2'!$X321:$AE321)=8,'B2.2'!E321,"")</f>
        <v/>
      </c>
      <c r="G307" t="str">
        <f>IF(SUM('B2.2'!$X321:$AE321)=8,'B2.2'!F321,"")</f>
        <v/>
      </c>
      <c r="H307" t="str">
        <f>IF(SUM('B2.2'!$X321:$AE321)=8,'B2.2'!G321,"")</f>
        <v/>
      </c>
      <c r="I307" t="str">
        <f>IF(SUM('B2.2'!$X321:$AE321)=8,'B2.2'!H321,"")</f>
        <v/>
      </c>
      <c r="J307" t="str">
        <f>IF(SUM('B2.2'!$X321:$AE321)=8,'B2.2'!I321,"")</f>
        <v/>
      </c>
      <c r="K307" t="str">
        <f>IF(SUM('B2.2'!$X321:$AE321)=8,'B2.2'!J321,"")</f>
        <v/>
      </c>
    </row>
    <row r="308" spans="1:11" x14ac:dyDescent="0.25">
      <c r="A308" t="str">
        <f>IF(SUM('B2.2'!X322:AE322)=8,'Angaben KH-Standort'!$D$27,"")</f>
        <v/>
      </c>
      <c r="B308" t="str">
        <f>IF(SUM('B2.2'!X322:AE322)=8,'Angaben KH-Standort'!$D$26,"")</f>
        <v/>
      </c>
      <c r="C308" t="str">
        <f>IF(SUM('B2.2'!X322:AE322)=8,'Angaben KH-Standort'!$D$13,"")</f>
        <v/>
      </c>
      <c r="D308" t="str">
        <f>IF(SUM('B2.2'!$X322:$AE322)=8,'B2.2'!C322,"")</f>
        <v/>
      </c>
      <c r="E308" t="str">
        <f>IF(SUM('B2.2'!$X322:$AE322)=8,'B2.2'!D322,"")</f>
        <v/>
      </c>
      <c r="F308" t="str">
        <f>IF(SUM('B2.2'!$X322:$AE322)=8,'B2.2'!E322,"")</f>
        <v/>
      </c>
      <c r="G308" t="str">
        <f>IF(SUM('B2.2'!$X322:$AE322)=8,'B2.2'!F322,"")</f>
        <v/>
      </c>
      <c r="H308" t="str">
        <f>IF(SUM('B2.2'!$X322:$AE322)=8,'B2.2'!G322,"")</f>
        <v/>
      </c>
      <c r="I308" t="str">
        <f>IF(SUM('B2.2'!$X322:$AE322)=8,'B2.2'!H322,"")</f>
        <v/>
      </c>
      <c r="J308" t="str">
        <f>IF(SUM('B2.2'!$X322:$AE322)=8,'B2.2'!I322,"")</f>
        <v/>
      </c>
      <c r="K308" t="str">
        <f>IF(SUM('B2.2'!$X322:$AE322)=8,'B2.2'!J322,"")</f>
        <v/>
      </c>
    </row>
    <row r="309" spans="1:11" x14ac:dyDescent="0.25">
      <c r="A309" t="str">
        <f>IF(SUM('B2.2'!X323:AE323)=8,'Angaben KH-Standort'!$D$27,"")</f>
        <v/>
      </c>
      <c r="B309" t="str">
        <f>IF(SUM('B2.2'!X323:AE323)=8,'Angaben KH-Standort'!$D$26,"")</f>
        <v/>
      </c>
      <c r="C309" t="str">
        <f>IF(SUM('B2.2'!X323:AE323)=8,'Angaben KH-Standort'!$D$13,"")</f>
        <v/>
      </c>
      <c r="D309" t="str">
        <f>IF(SUM('B2.2'!$X323:$AE323)=8,'B2.2'!C323,"")</f>
        <v/>
      </c>
      <c r="E309" t="str">
        <f>IF(SUM('B2.2'!$X323:$AE323)=8,'B2.2'!D323,"")</f>
        <v/>
      </c>
      <c r="F309" t="str">
        <f>IF(SUM('B2.2'!$X323:$AE323)=8,'B2.2'!E323,"")</f>
        <v/>
      </c>
      <c r="G309" t="str">
        <f>IF(SUM('B2.2'!$X323:$AE323)=8,'B2.2'!F323,"")</f>
        <v/>
      </c>
      <c r="H309" t="str">
        <f>IF(SUM('B2.2'!$X323:$AE323)=8,'B2.2'!G323,"")</f>
        <v/>
      </c>
      <c r="I309" t="str">
        <f>IF(SUM('B2.2'!$X323:$AE323)=8,'B2.2'!H323,"")</f>
        <v/>
      </c>
      <c r="J309" t="str">
        <f>IF(SUM('B2.2'!$X323:$AE323)=8,'B2.2'!I323,"")</f>
        <v/>
      </c>
      <c r="K309" t="str">
        <f>IF(SUM('B2.2'!$X323:$AE323)=8,'B2.2'!J323,"")</f>
        <v/>
      </c>
    </row>
    <row r="310" spans="1:11" x14ac:dyDescent="0.25">
      <c r="A310" t="str">
        <f>IF(SUM('B2.2'!X324:AE324)=8,'Angaben KH-Standort'!$D$27,"")</f>
        <v/>
      </c>
      <c r="B310" t="str">
        <f>IF(SUM('B2.2'!X324:AE324)=8,'Angaben KH-Standort'!$D$26,"")</f>
        <v/>
      </c>
      <c r="C310" t="str">
        <f>IF(SUM('B2.2'!X324:AE324)=8,'Angaben KH-Standort'!$D$13,"")</f>
        <v/>
      </c>
      <c r="D310" t="str">
        <f>IF(SUM('B2.2'!$X324:$AE324)=8,'B2.2'!C324,"")</f>
        <v/>
      </c>
      <c r="E310" t="str">
        <f>IF(SUM('B2.2'!$X324:$AE324)=8,'B2.2'!D324,"")</f>
        <v/>
      </c>
      <c r="F310" t="str">
        <f>IF(SUM('B2.2'!$X324:$AE324)=8,'B2.2'!E324,"")</f>
        <v/>
      </c>
      <c r="G310" t="str">
        <f>IF(SUM('B2.2'!$X324:$AE324)=8,'B2.2'!F324,"")</f>
        <v/>
      </c>
      <c r="H310" t="str">
        <f>IF(SUM('B2.2'!$X324:$AE324)=8,'B2.2'!G324,"")</f>
        <v/>
      </c>
      <c r="I310" t="str">
        <f>IF(SUM('B2.2'!$X324:$AE324)=8,'B2.2'!H324,"")</f>
        <v/>
      </c>
      <c r="J310" t="str">
        <f>IF(SUM('B2.2'!$X324:$AE324)=8,'B2.2'!I324,"")</f>
        <v/>
      </c>
      <c r="K310" t="str">
        <f>IF(SUM('B2.2'!$X324:$AE324)=8,'B2.2'!J324,"")</f>
        <v/>
      </c>
    </row>
    <row r="311" spans="1:11" x14ac:dyDescent="0.25">
      <c r="A311" t="str">
        <f>IF(SUM('B2.2'!X325:AE325)=8,'Angaben KH-Standort'!$D$27,"")</f>
        <v/>
      </c>
      <c r="B311" t="str">
        <f>IF(SUM('B2.2'!X325:AE325)=8,'Angaben KH-Standort'!$D$26,"")</f>
        <v/>
      </c>
      <c r="C311" t="str">
        <f>IF(SUM('B2.2'!X325:AE325)=8,'Angaben KH-Standort'!$D$13,"")</f>
        <v/>
      </c>
      <c r="D311" t="str">
        <f>IF(SUM('B2.2'!$X325:$AE325)=8,'B2.2'!C325,"")</f>
        <v/>
      </c>
      <c r="E311" t="str">
        <f>IF(SUM('B2.2'!$X325:$AE325)=8,'B2.2'!D325,"")</f>
        <v/>
      </c>
      <c r="F311" t="str">
        <f>IF(SUM('B2.2'!$X325:$AE325)=8,'B2.2'!E325,"")</f>
        <v/>
      </c>
      <c r="G311" t="str">
        <f>IF(SUM('B2.2'!$X325:$AE325)=8,'B2.2'!F325,"")</f>
        <v/>
      </c>
      <c r="H311" t="str">
        <f>IF(SUM('B2.2'!$X325:$AE325)=8,'B2.2'!G325,"")</f>
        <v/>
      </c>
      <c r="I311" t="str">
        <f>IF(SUM('B2.2'!$X325:$AE325)=8,'B2.2'!H325,"")</f>
        <v/>
      </c>
      <c r="J311" t="str">
        <f>IF(SUM('B2.2'!$X325:$AE325)=8,'B2.2'!I325,"")</f>
        <v/>
      </c>
      <c r="K311" t="str">
        <f>IF(SUM('B2.2'!$X325:$AE325)=8,'B2.2'!J325,"")</f>
        <v/>
      </c>
    </row>
    <row r="312" spans="1:11" x14ac:dyDescent="0.25">
      <c r="A312" t="str">
        <f>IF(SUM('B2.2'!X326:AE326)=8,'Angaben KH-Standort'!$D$27,"")</f>
        <v/>
      </c>
      <c r="B312" t="str">
        <f>IF(SUM('B2.2'!X326:AE326)=8,'Angaben KH-Standort'!$D$26,"")</f>
        <v/>
      </c>
      <c r="C312" t="str">
        <f>IF(SUM('B2.2'!X326:AE326)=8,'Angaben KH-Standort'!$D$13,"")</f>
        <v/>
      </c>
      <c r="D312" t="str">
        <f>IF(SUM('B2.2'!$X326:$AE326)=8,'B2.2'!C326,"")</f>
        <v/>
      </c>
      <c r="E312" t="str">
        <f>IF(SUM('B2.2'!$X326:$AE326)=8,'B2.2'!D326,"")</f>
        <v/>
      </c>
      <c r="F312" t="str">
        <f>IF(SUM('B2.2'!$X326:$AE326)=8,'B2.2'!E326,"")</f>
        <v/>
      </c>
      <c r="G312" t="str">
        <f>IF(SUM('B2.2'!$X326:$AE326)=8,'B2.2'!F326,"")</f>
        <v/>
      </c>
      <c r="H312" t="str">
        <f>IF(SUM('B2.2'!$X326:$AE326)=8,'B2.2'!G326,"")</f>
        <v/>
      </c>
      <c r="I312" t="str">
        <f>IF(SUM('B2.2'!$X326:$AE326)=8,'B2.2'!H326,"")</f>
        <v/>
      </c>
      <c r="J312" t="str">
        <f>IF(SUM('B2.2'!$X326:$AE326)=8,'B2.2'!I326,"")</f>
        <v/>
      </c>
      <c r="K312" t="str">
        <f>IF(SUM('B2.2'!$X326:$AE326)=8,'B2.2'!J326,"")</f>
        <v/>
      </c>
    </row>
    <row r="313" spans="1:11" x14ac:dyDescent="0.25">
      <c r="A313" t="str">
        <f>IF(SUM('B2.2'!X327:AE327)=8,'Angaben KH-Standort'!$D$27,"")</f>
        <v/>
      </c>
      <c r="B313" t="str">
        <f>IF(SUM('B2.2'!X327:AE327)=8,'Angaben KH-Standort'!$D$26,"")</f>
        <v/>
      </c>
      <c r="C313" t="str">
        <f>IF(SUM('B2.2'!X327:AE327)=8,'Angaben KH-Standort'!$D$13,"")</f>
        <v/>
      </c>
      <c r="D313" t="str">
        <f>IF(SUM('B2.2'!$X327:$AE327)=8,'B2.2'!C327,"")</f>
        <v/>
      </c>
      <c r="E313" t="str">
        <f>IF(SUM('B2.2'!$X327:$AE327)=8,'B2.2'!D327,"")</f>
        <v/>
      </c>
      <c r="F313" t="str">
        <f>IF(SUM('B2.2'!$X327:$AE327)=8,'B2.2'!E327,"")</f>
        <v/>
      </c>
      <c r="G313" t="str">
        <f>IF(SUM('B2.2'!$X327:$AE327)=8,'B2.2'!F327,"")</f>
        <v/>
      </c>
      <c r="H313" t="str">
        <f>IF(SUM('B2.2'!$X327:$AE327)=8,'B2.2'!G327,"")</f>
        <v/>
      </c>
      <c r="I313" t="str">
        <f>IF(SUM('B2.2'!$X327:$AE327)=8,'B2.2'!H327,"")</f>
        <v/>
      </c>
      <c r="J313" t="str">
        <f>IF(SUM('B2.2'!$X327:$AE327)=8,'B2.2'!I327,"")</f>
        <v/>
      </c>
      <c r="K313" t="str">
        <f>IF(SUM('B2.2'!$X327:$AE327)=8,'B2.2'!J327,"")</f>
        <v/>
      </c>
    </row>
    <row r="314" spans="1:11" x14ac:dyDescent="0.25">
      <c r="A314" t="str">
        <f>IF(SUM('B2.2'!X328:AE328)=8,'Angaben KH-Standort'!$D$27,"")</f>
        <v/>
      </c>
      <c r="B314" t="str">
        <f>IF(SUM('B2.2'!X328:AE328)=8,'Angaben KH-Standort'!$D$26,"")</f>
        <v/>
      </c>
      <c r="C314" t="str">
        <f>IF(SUM('B2.2'!X328:AE328)=8,'Angaben KH-Standort'!$D$13,"")</f>
        <v/>
      </c>
      <c r="D314" t="str">
        <f>IF(SUM('B2.2'!$X328:$AE328)=8,'B2.2'!C328,"")</f>
        <v/>
      </c>
      <c r="E314" t="str">
        <f>IF(SUM('B2.2'!$X328:$AE328)=8,'B2.2'!D328,"")</f>
        <v/>
      </c>
      <c r="F314" t="str">
        <f>IF(SUM('B2.2'!$X328:$AE328)=8,'B2.2'!E328,"")</f>
        <v/>
      </c>
      <c r="G314" t="str">
        <f>IF(SUM('B2.2'!$X328:$AE328)=8,'B2.2'!F328,"")</f>
        <v/>
      </c>
      <c r="H314" t="str">
        <f>IF(SUM('B2.2'!$X328:$AE328)=8,'B2.2'!G328,"")</f>
        <v/>
      </c>
      <c r="I314" t="str">
        <f>IF(SUM('B2.2'!$X328:$AE328)=8,'B2.2'!H328,"")</f>
        <v/>
      </c>
      <c r="J314" t="str">
        <f>IF(SUM('B2.2'!$X328:$AE328)=8,'B2.2'!I328,"")</f>
        <v/>
      </c>
      <c r="K314" t="str">
        <f>IF(SUM('B2.2'!$X328:$AE328)=8,'B2.2'!J328,"")</f>
        <v/>
      </c>
    </row>
    <row r="315" spans="1:11" x14ac:dyDescent="0.25">
      <c r="A315" t="str">
        <f>IF(SUM('B2.2'!X329:AE329)=8,'Angaben KH-Standort'!$D$27,"")</f>
        <v/>
      </c>
      <c r="B315" t="str">
        <f>IF(SUM('B2.2'!X329:AE329)=8,'Angaben KH-Standort'!$D$26,"")</f>
        <v/>
      </c>
      <c r="C315" t="str">
        <f>IF(SUM('B2.2'!X329:AE329)=8,'Angaben KH-Standort'!$D$13,"")</f>
        <v/>
      </c>
      <c r="D315" t="str">
        <f>IF(SUM('B2.2'!$X329:$AE329)=8,'B2.2'!C329,"")</f>
        <v/>
      </c>
      <c r="E315" t="str">
        <f>IF(SUM('B2.2'!$X329:$AE329)=8,'B2.2'!D329,"")</f>
        <v/>
      </c>
      <c r="F315" t="str">
        <f>IF(SUM('B2.2'!$X329:$AE329)=8,'B2.2'!E329,"")</f>
        <v/>
      </c>
      <c r="G315" t="str">
        <f>IF(SUM('B2.2'!$X329:$AE329)=8,'B2.2'!F329,"")</f>
        <v/>
      </c>
      <c r="H315" t="str">
        <f>IF(SUM('B2.2'!$X329:$AE329)=8,'B2.2'!G329,"")</f>
        <v/>
      </c>
      <c r="I315" t="str">
        <f>IF(SUM('B2.2'!$X329:$AE329)=8,'B2.2'!H329,"")</f>
        <v/>
      </c>
      <c r="J315" t="str">
        <f>IF(SUM('B2.2'!$X329:$AE329)=8,'B2.2'!I329,"")</f>
        <v/>
      </c>
      <c r="K315" t="str">
        <f>IF(SUM('B2.2'!$X329:$AE329)=8,'B2.2'!J329,"")</f>
        <v/>
      </c>
    </row>
    <row r="316" spans="1:11" x14ac:dyDescent="0.25">
      <c r="A316" t="str">
        <f>IF(SUM('B2.2'!X330:AE330)=8,'Angaben KH-Standort'!$D$27,"")</f>
        <v/>
      </c>
      <c r="B316" t="str">
        <f>IF(SUM('B2.2'!X330:AE330)=8,'Angaben KH-Standort'!$D$26,"")</f>
        <v/>
      </c>
      <c r="C316" t="str">
        <f>IF(SUM('B2.2'!X330:AE330)=8,'Angaben KH-Standort'!$D$13,"")</f>
        <v/>
      </c>
      <c r="D316" t="str">
        <f>IF(SUM('B2.2'!$X330:$AE330)=8,'B2.2'!C330,"")</f>
        <v/>
      </c>
      <c r="E316" t="str">
        <f>IF(SUM('B2.2'!$X330:$AE330)=8,'B2.2'!D330,"")</f>
        <v/>
      </c>
      <c r="F316" t="str">
        <f>IF(SUM('B2.2'!$X330:$AE330)=8,'B2.2'!E330,"")</f>
        <v/>
      </c>
      <c r="G316" t="str">
        <f>IF(SUM('B2.2'!$X330:$AE330)=8,'B2.2'!F330,"")</f>
        <v/>
      </c>
      <c r="H316" t="str">
        <f>IF(SUM('B2.2'!$X330:$AE330)=8,'B2.2'!G330,"")</f>
        <v/>
      </c>
      <c r="I316" t="str">
        <f>IF(SUM('B2.2'!$X330:$AE330)=8,'B2.2'!H330,"")</f>
        <v/>
      </c>
      <c r="J316" t="str">
        <f>IF(SUM('B2.2'!$X330:$AE330)=8,'B2.2'!I330,"")</f>
        <v/>
      </c>
      <c r="K316" t="str">
        <f>IF(SUM('B2.2'!$X330:$AE330)=8,'B2.2'!J330,"")</f>
        <v/>
      </c>
    </row>
    <row r="317" spans="1:11" x14ac:dyDescent="0.25">
      <c r="A317" t="str">
        <f>IF(SUM('B2.2'!X331:AE331)=8,'Angaben KH-Standort'!$D$27,"")</f>
        <v/>
      </c>
      <c r="B317" t="str">
        <f>IF(SUM('B2.2'!X331:AE331)=8,'Angaben KH-Standort'!$D$26,"")</f>
        <v/>
      </c>
      <c r="C317" t="str">
        <f>IF(SUM('B2.2'!X331:AE331)=8,'Angaben KH-Standort'!$D$13,"")</f>
        <v/>
      </c>
      <c r="D317" t="str">
        <f>IF(SUM('B2.2'!$X331:$AE331)=8,'B2.2'!C331,"")</f>
        <v/>
      </c>
      <c r="E317" t="str">
        <f>IF(SUM('B2.2'!$X331:$AE331)=8,'B2.2'!D331,"")</f>
        <v/>
      </c>
      <c r="F317" t="str">
        <f>IF(SUM('B2.2'!$X331:$AE331)=8,'B2.2'!E331,"")</f>
        <v/>
      </c>
      <c r="G317" t="str">
        <f>IF(SUM('B2.2'!$X331:$AE331)=8,'B2.2'!F331,"")</f>
        <v/>
      </c>
      <c r="H317" t="str">
        <f>IF(SUM('B2.2'!$X331:$AE331)=8,'B2.2'!G331,"")</f>
        <v/>
      </c>
      <c r="I317" t="str">
        <f>IF(SUM('B2.2'!$X331:$AE331)=8,'B2.2'!H331,"")</f>
        <v/>
      </c>
      <c r="J317" t="str">
        <f>IF(SUM('B2.2'!$X331:$AE331)=8,'B2.2'!I331,"")</f>
        <v/>
      </c>
      <c r="K317" t="str">
        <f>IF(SUM('B2.2'!$X331:$AE331)=8,'B2.2'!J331,"")</f>
        <v/>
      </c>
    </row>
    <row r="318" spans="1:11" x14ac:dyDescent="0.25">
      <c r="A318" t="str">
        <f>IF(SUM('B2.2'!X332:AE332)=8,'Angaben KH-Standort'!$D$27,"")</f>
        <v/>
      </c>
      <c r="B318" t="str">
        <f>IF(SUM('B2.2'!X332:AE332)=8,'Angaben KH-Standort'!$D$26,"")</f>
        <v/>
      </c>
      <c r="C318" t="str">
        <f>IF(SUM('B2.2'!X332:AE332)=8,'Angaben KH-Standort'!$D$13,"")</f>
        <v/>
      </c>
      <c r="D318" t="str">
        <f>IF(SUM('B2.2'!$X332:$AE332)=8,'B2.2'!C332,"")</f>
        <v/>
      </c>
      <c r="E318" t="str">
        <f>IF(SUM('B2.2'!$X332:$AE332)=8,'B2.2'!D332,"")</f>
        <v/>
      </c>
      <c r="F318" t="str">
        <f>IF(SUM('B2.2'!$X332:$AE332)=8,'B2.2'!E332,"")</f>
        <v/>
      </c>
      <c r="G318" t="str">
        <f>IF(SUM('B2.2'!$X332:$AE332)=8,'B2.2'!F332,"")</f>
        <v/>
      </c>
      <c r="H318" t="str">
        <f>IF(SUM('B2.2'!$X332:$AE332)=8,'B2.2'!G332,"")</f>
        <v/>
      </c>
      <c r="I318" t="str">
        <f>IF(SUM('B2.2'!$X332:$AE332)=8,'B2.2'!H332,"")</f>
        <v/>
      </c>
      <c r="J318" t="str">
        <f>IF(SUM('B2.2'!$X332:$AE332)=8,'B2.2'!I332,"")</f>
        <v/>
      </c>
      <c r="K318" t="str">
        <f>IF(SUM('B2.2'!$X332:$AE332)=8,'B2.2'!J332,"")</f>
        <v/>
      </c>
    </row>
    <row r="319" spans="1:11" x14ac:dyDescent="0.25">
      <c r="A319" t="str">
        <f>IF(SUM('B2.2'!X333:AE333)=8,'Angaben KH-Standort'!$D$27,"")</f>
        <v/>
      </c>
      <c r="B319" t="str">
        <f>IF(SUM('B2.2'!X333:AE333)=8,'Angaben KH-Standort'!$D$26,"")</f>
        <v/>
      </c>
      <c r="C319" t="str">
        <f>IF(SUM('B2.2'!X333:AE333)=8,'Angaben KH-Standort'!$D$13,"")</f>
        <v/>
      </c>
      <c r="D319" t="str">
        <f>IF(SUM('B2.2'!$X333:$AE333)=8,'B2.2'!C333,"")</f>
        <v/>
      </c>
      <c r="E319" t="str">
        <f>IF(SUM('B2.2'!$X333:$AE333)=8,'B2.2'!D333,"")</f>
        <v/>
      </c>
      <c r="F319" t="str">
        <f>IF(SUM('B2.2'!$X333:$AE333)=8,'B2.2'!E333,"")</f>
        <v/>
      </c>
      <c r="G319" t="str">
        <f>IF(SUM('B2.2'!$X333:$AE333)=8,'B2.2'!F333,"")</f>
        <v/>
      </c>
      <c r="H319" t="str">
        <f>IF(SUM('B2.2'!$X333:$AE333)=8,'B2.2'!G333,"")</f>
        <v/>
      </c>
      <c r="I319" t="str">
        <f>IF(SUM('B2.2'!$X333:$AE333)=8,'B2.2'!H333,"")</f>
        <v/>
      </c>
      <c r="J319" t="str">
        <f>IF(SUM('B2.2'!$X333:$AE333)=8,'B2.2'!I333,"")</f>
        <v/>
      </c>
      <c r="K319" t="str">
        <f>IF(SUM('B2.2'!$X333:$AE333)=8,'B2.2'!J333,"")</f>
        <v/>
      </c>
    </row>
    <row r="320" spans="1:11" x14ac:dyDescent="0.25">
      <c r="A320" t="str">
        <f>IF(SUM('B2.2'!X334:AE334)=8,'Angaben KH-Standort'!$D$27,"")</f>
        <v/>
      </c>
      <c r="B320" t="str">
        <f>IF(SUM('B2.2'!X334:AE334)=8,'Angaben KH-Standort'!$D$26,"")</f>
        <v/>
      </c>
      <c r="C320" t="str">
        <f>IF(SUM('B2.2'!X334:AE334)=8,'Angaben KH-Standort'!$D$13,"")</f>
        <v/>
      </c>
      <c r="D320" t="str">
        <f>IF(SUM('B2.2'!$X334:$AE334)=8,'B2.2'!C334,"")</f>
        <v/>
      </c>
      <c r="E320" t="str">
        <f>IF(SUM('B2.2'!$X334:$AE334)=8,'B2.2'!D334,"")</f>
        <v/>
      </c>
      <c r="F320" t="str">
        <f>IF(SUM('B2.2'!$X334:$AE334)=8,'B2.2'!E334,"")</f>
        <v/>
      </c>
      <c r="G320" t="str">
        <f>IF(SUM('B2.2'!$X334:$AE334)=8,'B2.2'!F334,"")</f>
        <v/>
      </c>
      <c r="H320" t="str">
        <f>IF(SUM('B2.2'!$X334:$AE334)=8,'B2.2'!G334,"")</f>
        <v/>
      </c>
      <c r="I320" t="str">
        <f>IF(SUM('B2.2'!$X334:$AE334)=8,'B2.2'!H334,"")</f>
        <v/>
      </c>
      <c r="J320" t="str">
        <f>IF(SUM('B2.2'!$X334:$AE334)=8,'B2.2'!I334,"")</f>
        <v/>
      </c>
      <c r="K320" t="str">
        <f>IF(SUM('B2.2'!$X334:$AE334)=8,'B2.2'!J334,"")</f>
        <v/>
      </c>
    </row>
    <row r="321" spans="1:11" x14ac:dyDescent="0.25">
      <c r="A321" t="str">
        <f>IF(SUM('B2.2'!X335:AE335)=8,'Angaben KH-Standort'!$D$27,"")</f>
        <v/>
      </c>
      <c r="B321" t="str">
        <f>IF(SUM('B2.2'!X335:AE335)=8,'Angaben KH-Standort'!$D$26,"")</f>
        <v/>
      </c>
      <c r="C321" t="str">
        <f>IF(SUM('B2.2'!X335:AE335)=8,'Angaben KH-Standort'!$D$13,"")</f>
        <v/>
      </c>
      <c r="D321" t="str">
        <f>IF(SUM('B2.2'!$X335:$AE335)=8,'B2.2'!C335,"")</f>
        <v/>
      </c>
      <c r="E321" t="str">
        <f>IF(SUM('B2.2'!$X335:$AE335)=8,'B2.2'!D335,"")</f>
        <v/>
      </c>
      <c r="F321" t="str">
        <f>IF(SUM('B2.2'!$X335:$AE335)=8,'B2.2'!E335,"")</f>
        <v/>
      </c>
      <c r="G321" t="str">
        <f>IF(SUM('B2.2'!$X335:$AE335)=8,'B2.2'!F335,"")</f>
        <v/>
      </c>
      <c r="H321" t="str">
        <f>IF(SUM('B2.2'!$X335:$AE335)=8,'B2.2'!G335,"")</f>
        <v/>
      </c>
      <c r="I321" t="str">
        <f>IF(SUM('B2.2'!$X335:$AE335)=8,'B2.2'!H335,"")</f>
        <v/>
      </c>
      <c r="J321" t="str">
        <f>IF(SUM('B2.2'!$X335:$AE335)=8,'B2.2'!I335,"")</f>
        <v/>
      </c>
      <c r="K321" t="str">
        <f>IF(SUM('B2.2'!$X335:$AE335)=8,'B2.2'!J335,"")</f>
        <v/>
      </c>
    </row>
    <row r="322" spans="1:11" x14ac:dyDescent="0.25">
      <c r="A322" t="str">
        <f>IF(SUM('B2.2'!X336:AE336)=8,'Angaben KH-Standort'!$D$27,"")</f>
        <v/>
      </c>
      <c r="B322" t="str">
        <f>IF(SUM('B2.2'!X336:AE336)=8,'Angaben KH-Standort'!$D$26,"")</f>
        <v/>
      </c>
      <c r="C322" t="str">
        <f>IF(SUM('B2.2'!X336:AE336)=8,'Angaben KH-Standort'!$D$13,"")</f>
        <v/>
      </c>
      <c r="D322" t="str">
        <f>IF(SUM('B2.2'!$X336:$AE336)=8,'B2.2'!C336,"")</f>
        <v/>
      </c>
      <c r="E322" t="str">
        <f>IF(SUM('B2.2'!$X336:$AE336)=8,'B2.2'!D336,"")</f>
        <v/>
      </c>
      <c r="F322" t="str">
        <f>IF(SUM('B2.2'!$X336:$AE336)=8,'B2.2'!E336,"")</f>
        <v/>
      </c>
      <c r="G322" t="str">
        <f>IF(SUM('B2.2'!$X336:$AE336)=8,'B2.2'!F336,"")</f>
        <v/>
      </c>
      <c r="H322" t="str">
        <f>IF(SUM('B2.2'!$X336:$AE336)=8,'B2.2'!G336,"")</f>
        <v/>
      </c>
      <c r="I322" t="str">
        <f>IF(SUM('B2.2'!$X336:$AE336)=8,'B2.2'!H336,"")</f>
        <v/>
      </c>
      <c r="J322" t="str">
        <f>IF(SUM('B2.2'!$X336:$AE336)=8,'B2.2'!I336,"")</f>
        <v/>
      </c>
      <c r="K322" t="str">
        <f>IF(SUM('B2.2'!$X336:$AE336)=8,'B2.2'!J336,"")</f>
        <v/>
      </c>
    </row>
    <row r="323" spans="1:11" x14ac:dyDescent="0.25">
      <c r="A323" t="str">
        <f>IF(SUM('B2.2'!X337:AE337)=8,'Angaben KH-Standort'!$D$27,"")</f>
        <v/>
      </c>
      <c r="B323" t="str">
        <f>IF(SUM('B2.2'!X337:AE337)=8,'Angaben KH-Standort'!$D$26,"")</f>
        <v/>
      </c>
      <c r="C323" t="str">
        <f>IF(SUM('B2.2'!X337:AE337)=8,'Angaben KH-Standort'!$D$13,"")</f>
        <v/>
      </c>
      <c r="D323" t="str">
        <f>IF(SUM('B2.2'!$X337:$AE337)=8,'B2.2'!C337,"")</f>
        <v/>
      </c>
      <c r="E323" t="str">
        <f>IF(SUM('B2.2'!$X337:$AE337)=8,'B2.2'!D337,"")</f>
        <v/>
      </c>
      <c r="F323" t="str">
        <f>IF(SUM('B2.2'!$X337:$AE337)=8,'B2.2'!E337,"")</f>
        <v/>
      </c>
      <c r="G323" t="str">
        <f>IF(SUM('B2.2'!$X337:$AE337)=8,'B2.2'!F337,"")</f>
        <v/>
      </c>
      <c r="H323" t="str">
        <f>IF(SUM('B2.2'!$X337:$AE337)=8,'B2.2'!G337,"")</f>
        <v/>
      </c>
      <c r="I323" t="str">
        <f>IF(SUM('B2.2'!$X337:$AE337)=8,'B2.2'!H337,"")</f>
        <v/>
      </c>
      <c r="J323" t="str">
        <f>IF(SUM('B2.2'!$X337:$AE337)=8,'B2.2'!I337,"")</f>
        <v/>
      </c>
      <c r="K323" t="str">
        <f>IF(SUM('B2.2'!$X337:$AE337)=8,'B2.2'!J337,"")</f>
        <v/>
      </c>
    </row>
    <row r="324" spans="1:11" x14ac:dyDescent="0.25">
      <c r="A324" t="str">
        <f>IF(SUM('B2.2'!X338:AE338)=8,'Angaben KH-Standort'!$D$27,"")</f>
        <v/>
      </c>
      <c r="B324" t="str">
        <f>IF(SUM('B2.2'!X338:AE338)=8,'Angaben KH-Standort'!$D$26,"")</f>
        <v/>
      </c>
      <c r="C324" t="str">
        <f>IF(SUM('B2.2'!X338:AE338)=8,'Angaben KH-Standort'!$D$13,"")</f>
        <v/>
      </c>
      <c r="D324" t="str">
        <f>IF(SUM('B2.2'!$X338:$AE338)=8,'B2.2'!C338,"")</f>
        <v/>
      </c>
      <c r="E324" t="str">
        <f>IF(SUM('B2.2'!$X338:$AE338)=8,'B2.2'!D338,"")</f>
        <v/>
      </c>
      <c r="F324" t="str">
        <f>IF(SUM('B2.2'!$X338:$AE338)=8,'B2.2'!E338,"")</f>
        <v/>
      </c>
      <c r="G324" t="str">
        <f>IF(SUM('B2.2'!$X338:$AE338)=8,'B2.2'!F338,"")</f>
        <v/>
      </c>
      <c r="H324" t="str">
        <f>IF(SUM('B2.2'!$X338:$AE338)=8,'B2.2'!G338,"")</f>
        <v/>
      </c>
      <c r="I324" t="str">
        <f>IF(SUM('B2.2'!$X338:$AE338)=8,'B2.2'!H338,"")</f>
        <v/>
      </c>
      <c r="J324" t="str">
        <f>IF(SUM('B2.2'!$X338:$AE338)=8,'B2.2'!I338,"")</f>
        <v/>
      </c>
      <c r="K324" t="str">
        <f>IF(SUM('B2.2'!$X338:$AE338)=8,'B2.2'!J338,"")</f>
        <v/>
      </c>
    </row>
    <row r="325" spans="1:11" x14ac:dyDescent="0.25">
      <c r="A325" t="str">
        <f>IF(SUM('B2.2'!X339:AE339)=8,'Angaben KH-Standort'!$D$27,"")</f>
        <v/>
      </c>
      <c r="B325" t="str">
        <f>IF(SUM('B2.2'!X339:AE339)=8,'Angaben KH-Standort'!$D$26,"")</f>
        <v/>
      </c>
      <c r="C325" t="str">
        <f>IF(SUM('B2.2'!X339:AE339)=8,'Angaben KH-Standort'!$D$13,"")</f>
        <v/>
      </c>
      <c r="D325" t="str">
        <f>IF(SUM('B2.2'!$X339:$AE339)=8,'B2.2'!C339,"")</f>
        <v/>
      </c>
      <c r="E325" t="str">
        <f>IF(SUM('B2.2'!$X339:$AE339)=8,'B2.2'!D339,"")</f>
        <v/>
      </c>
      <c r="F325" t="str">
        <f>IF(SUM('B2.2'!$X339:$AE339)=8,'B2.2'!E339,"")</f>
        <v/>
      </c>
      <c r="G325" t="str">
        <f>IF(SUM('B2.2'!$X339:$AE339)=8,'B2.2'!F339,"")</f>
        <v/>
      </c>
      <c r="H325" t="str">
        <f>IF(SUM('B2.2'!$X339:$AE339)=8,'B2.2'!G339,"")</f>
        <v/>
      </c>
      <c r="I325" t="str">
        <f>IF(SUM('B2.2'!$X339:$AE339)=8,'B2.2'!H339,"")</f>
        <v/>
      </c>
      <c r="J325" t="str">
        <f>IF(SUM('B2.2'!$X339:$AE339)=8,'B2.2'!I339,"")</f>
        <v/>
      </c>
      <c r="K325" t="str">
        <f>IF(SUM('B2.2'!$X339:$AE339)=8,'B2.2'!J339,"")</f>
        <v/>
      </c>
    </row>
    <row r="326" spans="1:11" x14ac:dyDescent="0.25">
      <c r="A326" t="str">
        <f>IF(SUM('B2.2'!X340:AE340)=8,'Angaben KH-Standort'!$D$27,"")</f>
        <v/>
      </c>
      <c r="B326" t="str">
        <f>IF(SUM('B2.2'!X340:AE340)=8,'Angaben KH-Standort'!$D$26,"")</f>
        <v/>
      </c>
      <c r="C326" t="str">
        <f>IF(SUM('B2.2'!X340:AE340)=8,'Angaben KH-Standort'!$D$13,"")</f>
        <v/>
      </c>
      <c r="D326" t="str">
        <f>IF(SUM('B2.2'!$X340:$AE340)=8,'B2.2'!C340,"")</f>
        <v/>
      </c>
      <c r="E326" t="str">
        <f>IF(SUM('B2.2'!$X340:$AE340)=8,'B2.2'!D340,"")</f>
        <v/>
      </c>
      <c r="F326" t="str">
        <f>IF(SUM('B2.2'!$X340:$AE340)=8,'B2.2'!E340,"")</f>
        <v/>
      </c>
      <c r="G326" t="str">
        <f>IF(SUM('B2.2'!$X340:$AE340)=8,'B2.2'!F340,"")</f>
        <v/>
      </c>
      <c r="H326" t="str">
        <f>IF(SUM('B2.2'!$X340:$AE340)=8,'B2.2'!G340,"")</f>
        <v/>
      </c>
      <c r="I326" t="str">
        <f>IF(SUM('B2.2'!$X340:$AE340)=8,'B2.2'!H340,"")</f>
        <v/>
      </c>
      <c r="J326" t="str">
        <f>IF(SUM('B2.2'!$X340:$AE340)=8,'B2.2'!I340,"")</f>
        <v/>
      </c>
      <c r="K326" t="str">
        <f>IF(SUM('B2.2'!$X340:$AE340)=8,'B2.2'!J340,"")</f>
        <v/>
      </c>
    </row>
    <row r="327" spans="1:11" x14ac:dyDescent="0.25">
      <c r="A327" t="str">
        <f>IF(SUM('B2.2'!X341:AE341)=8,'Angaben KH-Standort'!$D$27,"")</f>
        <v/>
      </c>
      <c r="B327" t="str">
        <f>IF(SUM('B2.2'!X341:AE341)=8,'Angaben KH-Standort'!$D$26,"")</f>
        <v/>
      </c>
      <c r="C327" t="str">
        <f>IF(SUM('B2.2'!X341:AE341)=8,'Angaben KH-Standort'!$D$13,"")</f>
        <v/>
      </c>
      <c r="D327" t="str">
        <f>IF(SUM('B2.2'!$X341:$AE341)=8,'B2.2'!C341,"")</f>
        <v/>
      </c>
      <c r="E327" t="str">
        <f>IF(SUM('B2.2'!$X341:$AE341)=8,'B2.2'!D341,"")</f>
        <v/>
      </c>
      <c r="F327" t="str">
        <f>IF(SUM('B2.2'!$X341:$AE341)=8,'B2.2'!E341,"")</f>
        <v/>
      </c>
      <c r="G327" t="str">
        <f>IF(SUM('B2.2'!$X341:$AE341)=8,'B2.2'!F341,"")</f>
        <v/>
      </c>
      <c r="H327" t="str">
        <f>IF(SUM('B2.2'!$X341:$AE341)=8,'B2.2'!G341,"")</f>
        <v/>
      </c>
      <c r="I327" t="str">
        <f>IF(SUM('B2.2'!$X341:$AE341)=8,'B2.2'!H341,"")</f>
        <v/>
      </c>
      <c r="J327" t="str">
        <f>IF(SUM('B2.2'!$X341:$AE341)=8,'B2.2'!I341,"")</f>
        <v/>
      </c>
      <c r="K327" t="str">
        <f>IF(SUM('B2.2'!$X341:$AE341)=8,'B2.2'!J341,"")</f>
        <v/>
      </c>
    </row>
    <row r="328" spans="1:11" x14ac:dyDescent="0.25">
      <c r="A328" t="str">
        <f>IF(SUM('B2.2'!X342:AE342)=8,'Angaben KH-Standort'!$D$27,"")</f>
        <v/>
      </c>
      <c r="B328" t="str">
        <f>IF(SUM('B2.2'!X342:AE342)=8,'Angaben KH-Standort'!$D$26,"")</f>
        <v/>
      </c>
      <c r="C328" t="str">
        <f>IF(SUM('B2.2'!X342:AE342)=8,'Angaben KH-Standort'!$D$13,"")</f>
        <v/>
      </c>
      <c r="D328" t="str">
        <f>IF(SUM('B2.2'!$X342:$AE342)=8,'B2.2'!C342,"")</f>
        <v/>
      </c>
      <c r="E328" t="str">
        <f>IF(SUM('B2.2'!$X342:$AE342)=8,'B2.2'!D342,"")</f>
        <v/>
      </c>
      <c r="F328" t="str">
        <f>IF(SUM('B2.2'!$X342:$AE342)=8,'B2.2'!E342,"")</f>
        <v/>
      </c>
      <c r="G328" t="str">
        <f>IF(SUM('B2.2'!$X342:$AE342)=8,'B2.2'!F342,"")</f>
        <v/>
      </c>
      <c r="H328" t="str">
        <f>IF(SUM('B2.2'!$X342:$AE342)=8,'B2.2'!G342,"")</f>
        <v/>
      </c>
      <c r="I328" t="str">
        <f>IF(SUM('B2.2'!$X342:$AE342)=8,'B2.2'!H342,"")</f>
        <v/>
      </c>
      <c r="J328" t="str">
        <f>IF(SUM('B2.2'!$X342:$AE342)=8,'B2.2'!I342,"")</f>
        <v/>
      </c>
      <c r="K328" t="str">
        <f>IF(SUM('B2.2'!$X342:$AE342)=8,'B2.2'!J342,"")</f>
        <v/>
      </c>
    </row>
    <row r="329" spans="1:11" x14ac:dyDescent="0.25">
      <c r="A329" t="str">
        <f>IF(SUM('B2.2'!X343:AE343)=8,'Angaben KH-Standort'!$D$27,"")</f>
        <v/>
      </c>
      <c r="B329" t="str">
        <f>IF(SUM('B2.2'!X343:AE343)=8,'Angaben KH-Standort'!$D$26,"")</f>
        <v/>
      </c>
      <c r="C329" t="str">
        <f>IF(SUM('B2.2'!X343:AE343)=8,'Angaben KH-Standort'!$D$13,"")</f>
        <v/>
      </c>
      <c r="D329" t="str">
        <f>IF(SUM('B2.2'!$X343:$AE343)=8,'B2.2'!C343,"")</f>
        <v/>
      </c>
      <c r="E329" t="str">
        <f>IF(SUM('B2.2'!$X343:$AE343)=8,'B2.2'!D343,"")</f>
        <v/>
      </c>
      <c r="F329" t="str">
        <f>IF(SUM('B2.2'!$X343:$AE343)=8,'B2.2'!E343,"")</f>
        <v/>
      </c>
      <c r="G329" t="str">
        <f>IF(SUM('B2.2'!$X343:$AE343)=8,'B2.2'!F343,"")</f>
        <v/>
      </c>
      <c r="H329" t="str">
        <f>IF(SUM('B2.2'!$X343:$AE343)=8,'B2.2'!G343,"")</f>
        <v/>
      </c>
      <c r="I329" t="str">
        <f>IF(SUM('B2.2'!$X343:$AE343)=8,'B2.2'!H343,"")</f>
        <v/>
      </c>
      <c r="J329" t="str">
        <f>IF(SUM('B2.2'!$X343:$AE343)=8,'B2.2'!I343,"")</f>
        <v/>
      </c>
      <c r="K329" t="str">
        <f>IF(SUM('B2.2'!$X343:$AE343)=8,'B2.2'!J343,"")</f>
        <v/>
      </c>
    </row>
    <row r="330" spans="1:11" x14ac:dyDescent="0.25">
      <c r="A330" t="str">
        <f>IF(SUM('B2.2'!X344:AE344)=8,'Angaben KH-Standort'!$D$27,"")</f>
        <v/>
      </c>
      <c r="B330" t="str">
        <f>IF(SUM('B2.2'!X344:AE344)=8,'Angaben KH-Standort'!$D$26,"")</f>
        <v/>
      </c>
      <c r="C330" t="str">
        <f>IF(SUM('B2.2'!X344:AE344)=8,'Angaben KH-Standort'!$D$13,"")</f>
        <v/>
      </c>
      <c r="D330" t="str">
        <f>IF(SUM('B2.2'!$X344:$AE344)=8,'B2.2'!C344,"")</f>
        <v/>
      </c>
      <c r="E330" t="str">
        <f>IF(SUM('B2.2'!$X344:$AE344)=8,'B2.2'!D344,"")</f>
        <v/>
      </c>
      <c r="F330" t="str">
        <f>IF(SUM('B2.2'!$X344:$AE344)=8,'B2.2'!E344,"")</f>
        <v/>
      </c>
      <c r="G330" t="str">
        <f>IF(SUM('B2.2'!$X344:$AE344)=8,'B2.2'!F344,"")</f>
        <v/>
      </c>
      <c r="H330" t="str">
        <f>IF(SUM('B2.2'!$X344:$AE344)=8,'B2.2'!G344,"")</f>
        <v/>
      </c>
      <c r="I330" t="str">
        <f>IF(SUM('B2.2'!$X344:$AE344)=8,'B2.2'!H344,"")</f>
        <v/>
      </c>
      <c r="J330" t="str">
        <f>IF(SUM('B2.2'!$X344:$AE344)=8,'B2.2'!I344,"")</f>
        <v/>
      </c>
      <c r="K330" t="str">
        <f>IF(SUM('B2.2'!$X344:$AE344)=8,'B2.2'!J344,"")</f>
        <v/>
      </c>
    </row>
    <row r="331" spans="1:11" x14ac:dyDescent="0.25">
      <c r="A331" t="str">
        <f>IF(SUM('B2.2'!X345:AE345)=8,'Angaben KH-Standort'!$D$27,"")</f>
        <v/>
      </c>
      <c r="B331" t="str">
        <f>IF(SUM('B2.2'!X345:AE345)=8,'Angaben KH-Standort'!$D$26,"")</f>
        <v/>
      </c>
      <c r="C331" t="str">
        <f>IF(SUM('B2.2'!X345:AE345)=8,'Angaben KH-Standort'!$D$13,"")</f>
        <v/>
      </c>
      <c r="D331" t="str">
        <f>IF(SUM('B2.2'!$X345:$AE345)=8,'B2.2'!C345,"")</f>
        <v/>
      </c>
      <c r="E331" t="str">
        <f>IF(SUM('B2.2'!$X345:$AE345)=8,'B2.2'!D345,"")</f>
        <v/>
      </c>
      <c r="F331" t="str">
        <f>IF(SUM('B2.2'!$X345:$AE345)=8,'B2.2'!E345,"")</f>
        <v/>
      </c>
      <c r="G331" t="str">
        <f>IF(SUM('B2.2'!$X345:$AE345)=8,'B2.2'!F345,"")</f>
        <v/>
      </c>
      <c r="H331" t="str">
        <f>IF(SUM('B2.2'!$X345:$AE345)=8,'B2.2'!G345,"")</f>
        <v/>
      </c>
      <c r="I331" t="str">
        <f>IF(SUM('B2.2'!$X345:$AE345)=8,'B2.2'!H345,"")</f>
        <v/>
      </c>
      <c r="J331" t="str">
        <f>IF(SUM('B2.2'!$X345:$AE345)=8,'B2.2'!I345,"")</f>
        <v/>
      </c>
      <c r="K331" t="str">
        <f>IF(SUM('B2.2'!$X345:$AE345)=8,'B2.2'!J345,"")</f>
        <v/>
      </c>
    </row>
    <row r="332" spans="1:11" x14ac:dyDescent="0.25">
      <c r="A332" t="str">
        <f>IF(SUM('B2.2'!X346:AE346)=8,'Angaben KH-Standort'!$D$27,"")</f>
        <v/>
      </c>
      <c r="B332" t="str">
        <f>IF(SUM('B2.2'!X346:AE346)=8,'Angaben KH-Standort'!$D$26,"")</f>
        <v/>
      </c>
      <c r="C332" t="str">
        <f>IF(SUM('B2.2'!X346:AE346)=8,'Angaben KH-Standort'!$D$13,"")</f>
        <v/>
      </c>
      <c r="D332" t="str">
        <f>IF(SUM('B2.2'!$X346:$AE346)=8,'B2.2'!C346,"")</f>
        <v/>
      </c>
      <c r="E332" t="str">
        <f>IF(SUM('B2.2'!$X346:$AE346)=8,'B2.2'!D346,"")</f>
        <v/>
      </c>
      <c r="F332" t="str">
        <f>IF(SUM('B2.2'!$X346:$AE346)=8,'B2.2'!E346,"")</f>
        <v/>
      </c>
      <c r="G332" t="str">
        <f>IF(SUM('B2.2'!$X346:$AE346)=8,'B2.2'!F346,"")</f>
        <v/>
      </c>
      <c r="H332" t="str">
        <f>IF(SUM('B2.2'!$X346:$AE346)=8,'B2.2'!G346,"")</f>
        <v/>
      </c>
      <c r="I332" t="str">
        <f>IF(SUM('B2.2'!$X346:$AE346)=8,'B2.2'!H346,"")</f>
        <v/>
      </c>
      <c r="J332" t="str">
        <f>IF(SUM('B2.2'!$X346:$AE346)=8,'B2.2'!I346,"")</f>
        <v/>
      </c>
      <c r="K332" t="str">
        <f>IF(SUM('B2.2'!$X346:$AE346)=8,'B2.2'!J346,"")</f>
        <v/>
      </c>
    </row>
    <row r="333" spans="1:11" x14ac:dyDescent="0.25">
      <c r="A333" t="str">
        <f>IF(SUM('B2.2'!X347:AE347)=8,'Angaben KH-Standort'!$D$27,"")</f>
        <v/>
      </c>
      <c r="B333" t="str">
        <f>IF(SUM('B2.2'!X347:AE347)=8,'Angaben KH-Standort'!$D$26,"")</f>
        <v/>
      </c>
      <c r="C333" t="str">
        <f>IF(SUM('B2.2'!X347:AE347)=8,'Angaben KH-Standort'!$D$13,"")</f>
        <v/>
      </c>
      <c r="D333" t="str">
        <f>IF(SUM('B2.2'!$X347:$AE347)=8,'B2.2'!C347,"")</f>
        <v/>
      </c>
      <c r="E333" t="str">
        <f>IF(SUM('B2.2'!$X347:$AE347)=8,'B2.2'!D347,"")</f>
        <v/>
      </c>
      <c r="F333" t="str">
        <f>IF(SUM('B2.2'!$X347:$AE347)=8,'B2.2'!E347,"")</f>
        <v/>
      </c>
      <c r="G333" t="str">
        <f>IF(SUM('B2.2'!$X347:$AE347)=8,'B2.2'!F347,"")</f>
        <v/>
      </c>
      <c r="H333" t="str">
        <f>IF(SUM('B2.2'!$X347:$AE347)=8,'B2.2'!G347,"")</f>
        <v/>
      </c>
      <c r="I333" t="str">
        <f>IF(SUM('B2.2'!$X347:$AE347)=8,'B2.2'!H347,"")</f>
        <v/>
      </c>
      <c r="J333" t="str">
        <f>IF(SUM('B2.2'!$X347:$AE347)=8,'B2.2'!I347,"")</f>
        <v/>
      </c>
      <c r="K333" t="str">
        <f>IF(SUM('B2.2'!$X347:$AE347)=8,'B2.2'!J347,"")</f>
        <v/>
      </c>
    </row>
    <row r="334" spans="1:11" x14ac:dyDescent="0.25">
      <c r="A334" t="str">
        <f>IF(SUM('B2.2'!X348:AE348)=8,'Angaben KH-Standort'!$D$27,"")</f>
        <v/>
      </c>
      <c r="B334" t="str">
        <f>IF(SUM('B2.2'!X348:AE348)=8,'Angaben KH-Standort'!$D$26,"")</f>
        <v/>
      </c>
      <c r="C334" t="str">
        <f>IF(SUM('B2.2'!X348:AE348)=8,'Angaben KH-Standort'!$D$13,"")</f>
        <v/>
      </c>
      <c r="D334" t="str">
        <f>IF(SUM('B2.2'!$X348:$AE348)=8,'B2.2'!C348,"")</f>
        <v/>
      </c>
      <c r="E334" t="str">
        <f>IF(SUM('B2.2'!$X348:$AE348)=8,'B2.2'!D348,"")</f>
        <v/>
      </c>
      <c r="F334" t="str">
        <f>IF(SUM('B2.2'!$X348:$AE348)=8,'B2.2'!E348,"")</f>
        <v/>
      </c>
      <c r="G334" t="str">
        <f>IF(SUM('B2.2'!$X348:$AE348)=8,'B2.2'!F348,"")</f>
        <v/>
      </c>
      <c r="H334" t="str">
        <f>IF(SUM('B2.2'!$X348:$AE348)=8,'B2.2'!G348,"")</f>
        <v/>
      </c>
      <c r="I334" t="str">
        <f>IF(SUM('B2.2'!$X348:$AE348)=8,'B2.2'!H348,"")</f>
        <v/>
      </c>
      <c r="J334" t="str">
        <f>IF(SUM('B2.2'!$X348:$AE348)=8,'B2.2'!I348,"")</f>
        <v/>
      </c>
      <c r="K334" t="str">
        <f>IF(SUM('B2.2'!$X348:$AE348)=8,'B2.2'!J348,"")</f>
        <v/>
      </c>
    </row>
    <row r="335" spans="1:11" x14ac:dyDescent="0.25">
      <c r="A335" t="str">
        <f>IF(SUM('B2.2'!X349:AE349)=8,'Angaben KH-Standort'!$D$27,"")</f>
        <v/>
      </c>
      <c r="B335" t="str">
        <f>IF(SUM('B2.2'!X349:AE349)=8,'Angaben KH-Standort'!$D$26,"")</f>
        <v/>
      </c>
      <c r="C335" t="str">
        <f>IF(SUM('B2.2'!X349:AE349)=8,'Angaben KH-Standort'!$D$13,"")</f>
        <v/>
      </c>
      <c r="D335" t="str">
        <f>IF(SUM('B2.2'!$X349:$AE349)=8,'B2.2'!C349,"")</f>
        <v/>
      </c>
      <c r="E335" t="str">
        <f>IF(SUM('B2.2'!$X349:$AE349)=8,'B2.2'!D349,"")</f>
        <v/>
      </c>
      <c r="F335" t="str">
        <f>IF(SUM('B2.2'!$X349:$AE349)=8,'B2.2'!E349,"")</f>
        <v/>
      </c>
      <c r="G335" t="str">
        <f>IF(SUM('B2.2'!$X349:$AE349)=8,'B2.2'!F349,"")</f>
        <v/>
      </c>
      <c r="H335" t="str">
        <f>IF(SUM('B2.2'!$X349:$AE349)=8,'B2.2'!G349,"")</f>
        <v/>
      </c>
      <c r="I335" t="str">
        <f>IF(SUM('B2.2'!$X349:$AE349)=8,'B2.2'!H349,"")</f>
        <v/>
      </c>
      <c r="J335" t="str">
        <f>IF(SUM('B2.2'!$X349:$AE349)=8,'B2.2'!I349,"")</f>
        <v/>
      </c>
      <c r="K335" t="str">
        <f>IF(SUM('B2.2'!$X349:$AE349)=8,'B2.2'!J349,"")</f>
        <v/>
      </c>
    </row>
    <row r="336" spans="1:11" x14ac:dyDescent="0.25">
      <c r="A336" t="str">
        <f>IF(SUM('B2.2'!X350:AE350)=8,'Angaben KH-Standort'!$D$27,"")</f>
        <v/>
      </c>
      <c r="B336" t="str">
        <f>IF(SUM('B2.2'!X350:AE350)=8,'Angaben KH-Standort'!$D$26,"")</f>
        <v/>
      </c>
      <c r="C336" t="str">
        <f>IF(SUM('B2.2'!X350:AE350)=8,'Angaben KH-Standort'!$D$13,"")</f>
        <v/>
      </c>
      <c r="D336" t="str">
        <f>IF(SUM('B2.2'!$X350:$AE350)=8,'B2.2'!C350,"")</f>
        <v/>
      </c>
      <c r="E336" t="str">
        <f>IF(SUM('B2.2'!$X350:$AE350)=8,'B2.2'!D350,"")</f>
        <v/>
      </c>
      <c r="F336" t="str">
        <f>IF(SUM('B2.2'!$X350:$AE350)=8,'B2.2'!E350,"")</f>
        <v/>
      </c>
      <c r="G336" t="str">
        <f>IF(SUM('B2.2'!$X350:$AE350)=8,'B2.2'!F350,"")</f>
        <v/>
      </c>
      <c r="H336" t="str">
        <f>IF(SUM('B2.2'!$X350:$AE350)=8,'B2.2'!G350,"")</f>
        <v/>
      </c>
      <c r="I336" t="str">
        <f>IF(SUM('B2.2'!$X350:$AE350)=8,'B2.2'!H350,"")</f>
        <v/>
      </c>
      <c r="J336" t="str">
        <f>IF(SUM('B2.2'!$X350:$AE350)=8,'B2.2'!I350,"")</f>
        <v/>
      </c>
      <c r="K336" t="str">
        <f>IF(SUM('B2.2'!$X350:$AE350)=8,'B2.2'!J350,"")</f>
        <v/>
      </c>
    </row>
    <row r="337" spans="1:11" x14ac:dyDescent="0.25">
      <c r="A337" t="str">
        <f>IF(SUM('B2.2'!X351:AE351)=8,'Angaben KH-Standort'!$D$27,"")</f>
        <v/>
      </c>
      <c r="B337" t="str">
        <f>IF(SUM('B2.2'!X351:AE351)=8,'Angaben KH-Standort'!$D$26,"")</f>
        <v/>
      </c>
      <c r="C337" t="str">
        <f>IF(SUM('B2.2'!X351:AE351)=8,'Angaben KH-Standort'!$D$13,"")</f>
        <v/>
      </c>
      <c r="D337" t="str">
        <f>IF(SUM('B2.2'!$X351:$AE351)=8,'B2.2'!C351,"")</f>
        <v/>
      </c>
      <c r="E337" t="str">
        <f>IF(SUM('B2.2'!$X351:$AE351)=8,'B2.2'!D351,"")</f>
        <v/>
      </c>
      <c r="F337" t="str">
        <f>IF(SUM('B2.2'!$X351:$AE351)=8,'B2.2'!E351,"")</f>
        <v/>
      </c>
      <c r="G337" t="str">
        <f>IF(SUM('B2.2'!$X351:$AE351)=8,'B2.2'!F351,"")</f>
        <v/>
      </c>
      <c r="H337" t="str">
        <f>IF(SUM('B2.2'!$X351:$AE351)=8,'B2.2'!G351,"")</f>
        <v/>
      </c>
      <c r="I337" t="str">
        <f>IF(SUM('B2.2'!$X351:$AE351)=8,'B2.2'!H351,"")</f>
        <v/>
      </c>
      <c r="J337" t="str">
        <f>IF(SUM('B2.2'!$X351:$AE351)=8,'B2.2'!I351,"")</f>
        <v/>
      </c>
      <c r="K337" t="str">
        <f>IF(SUM('B2.2'!$X351:$AE351)=8,'B2.2'!J351,"")</f>
        <v/>
      </c>
    </row>
    <row r="338" spans="1:11" x14ac:dyDescent="0.25">
      <c r="A338" t="str">
        <f>IF(SUM('B2.2'!X352:AE352)=8,'Angaben KH-Standort'!$D$27,"")</f>
        <v/>
      </c>
      <c r="B338" t="str">
        <f>IF(SUM('B2.2'!X352:AE352)=8,'Angaben KH-Standort'!$D$26,"")</f>
        <v/>
      </c>
      <c r="C338" t="str">
        <f>IF(SUM('B2.2'!X352:AE352)=8,'Angaben KH-Standort'!$D$13,"")</f>
        <v/>
      </c>
      <c r="D338" t="str">
        <f>IF(SUM('B2.2'!$X352:$AE352)=8,'B2.2'!C352,"")</f>
        <v/>
      </c>
      <c r="E338" t="str">
        <f>IF(SUM('B2.2'!$X352:$AE352)=8,'B2.2'!D352,"")</f>
        <v/>
      </c>
      <c r="F338" t="str">
        <f>IF(SUM('B2.2'!$X352:$AE352)=8,'B2.2'!E352,"")</f>
        <v/>
      </c>
      <c r="G338" t="str">
        <f>IF(SUM('B2.2'!$X352:$AE352)=8,'B2.2'!F352,"")</f>
        <v/>
      </c>
      <c r="H338" t="str">
        <f>IF(SUM('B2.2'!$X352:$AE352)=8,'B2.2'!G352,"")</f>
        <v/>
      </c>
      <c r="I338" t="str">
        <f>IF(SUM('B2.2'!$X352:$AE352)=8,'B2.2'!H352,"")</f>
        <v/>
      </c>
      <c r="J338" t="str">
        <f>IF(SUM('B2.2'!$X352:$AE352)=8,'B2.2'!I352,"")</f>
        <v/>
      </c>
      <c r="K338" t="str">
        <f>IF(SUM('B2.2'!$X352:$AE352)=8,'B2.2'!J352,"")</f>
        <v/>
      </c>
    </row>
    <row r="339" spans="1:11" x14ac:dyDescent="0.25">
      <c r="A339" t="str">
        <f>IF(SUM('B2.2'!X353:AE353)=8,'Angaben KH-Standort'!$D$27,"")</f>
        <v/>
      </c>
      <c r="B339" t="str">
        <f>IF(SUM('B2.2'!X353:AE353)=8,'Angaben KH-Standort'!$D$26,"")</f>
        <v/>
      </c>
      <c r="C339" t="str">
        <f>IF(SUM('B2.2'!X353:AE353)=8,'Angaben KH-Standort'!$D$13,"")</f>
        <v/>
      </c>
      <c r="D339" t="str">
        <f>IF(SUM('B2.2'!$X353:$AE353)=8,'B2.2'!C353,"")</f>
        <v/>
      </c>
      <c r="E339" t="str">
        <f>IF(SUM('B2.2'!$X353:$AE353)=8,'B2.2'!D353,"")</f>
        <v/>
      </c>
      <c r="F339" t="str">
        <f>IF(SUM('B2.2'!$X353:$AE353)=8,'B2.2'!E353,"")</f>
        <v/>
      </c>
      <c r="G339" t="str">
        <f>IF(SUM('B2.2'!$X353:$AE353)=8,'B2.2'!F353,"")</f>
        <v/>
      </c>
      <c r="H339" t="str">
        <f>IF(SUM('B2.2'!$X353:$AE353)=8,'B2.2'!G353,"")</f>
        <v/>
      </c>
      <c r="I339" t="str">
        <f>IF(SUM('B2.2'!$X353:$AE353)=8,'B2.2'!H353,"")</f>
        <v/>
      </c>
      <c r="J339" t="str">
        <f>IF(SUM('B2.2'!$X353:$AE353)=8,'B2.2'!I353,"")</f>
        <v/>
      </c>
      <c r="K339" t="str">
        <f>IF(SUM('B2.2'!$X353:$AE353)=8,'B2.2'!J353,"")</f>
        <v/>
      </c>
    </row>
    <row r="340" spans="1:11" x14ac:dyDescent="0.25">
      <c r="A340" t="str">
        <f>IF(SUM('B2.2'!X354:AE354)=8,'Angaben KH-Standort'!$D$27,"")</f>
        <v/>
      </c>
      <c r="B340" t="str">
        <f>IF(SUM('B2.2'!X354:AE354)=8,'Angaben KH-Standort'!$D$26,"")</f>
        <v/>
      </c>
      <c r="C340" t="str">
        <f>IF(SUM('B2.2'!X354:AE354)=8,'Angaben KH-Standort'!$D$13,"")</f>
        <v/>
      </c>
      <c r="D340" t="str">
        <f>IF(SUM('B2.2'!$X354:$AE354)=8,'B2.2'!C354,"")</f>
        <v/>
      </c>
      <c r="E340" t="str">
        <f>IF(SUM('B2.2'!$X354:$AE354)=8,'B2.2'!D354,"")</f>
        <v/>
      </c>
      <c r="F340" t="str">
        <f>IF(SUM('B2.2'!$X354:$AE354)=8,'B2.2'!E354,"")</f>
        <v/>
      </c>
      <c r="G340" t="str">
        <f>IF(SUM('B2.2'!$X354:$AE354)=8,'B2.2'!F354,"")</f>
        <v/>
      </c>
      <c r="H340" t="str">
        <f>IF(SUM('B2.2'!$X354:$AE354)=8,'B2.2'!G354,"")</f>
        <v/>
      </c>
      <c r="I340" t="str">
        <f>IF(SUM('B2.2'!$X354:$AE354)=8,'B2.2'!H354,"")</f>
        <v/>
      </c>
      <c r="J340" t="str">
        <f>IF(SUM('B2.2'!$X354:$AE354)=8,'B2.2'!I354,"")</f>
        <v/>
      </c>
      <c r="K340" t="str">
        <f>IF(SUM('B2.2'!$X354:$AE354)=8,'B2.2'!J354,"")</f>
        <v/>
      </c>
    </row>
    <row r="341" spans="1:11" x14ac:dyDescent="0.25">
      <c r="A341" t="str">
        <f>IF(SUM('B2.2'!X355:AE355)=8,'Angaben KH-Standort'!$D$27,"")</f>
        <v/>
      </c>
      <c r="B341" t="str">
        <f>IF(SUM('B2.2'!X355:AE355)=8,'Angaben KH-Standort'!$D$26,"")</f>
        <v/>
      </c>
      <c r="C341" t="str">
        <f>IF(SUM('B2.2'!X355:AE355)=8,'Angaben KH-Standort'!$D$13,"")</f>
        <v/>
      </c>
      <c r="D341" t="str">
        <f>IF(SUM('B2.2'!$X355:$AE355)=8,'B2.2'!C355,"")</f>
        <v/>
      </c>
      <c r="E341" t="str">
        <f>IF(SUM('B2.2'!$X355:$AE355)=8,'B2.2'!D355,"")</f>
        <v/>
      </c>
      <c r="F341" t="str">
        <f>IF(SUM('B2.2'!$X355:$AE355)=8,'B2.2'!E355,"")</f>
        <v/>
      </c>
      <c r="G341" t="str">
        <f>IF(SUM('B2.2'!$X355:$AE355)=8,'B2.2'!F355,"")</f>
        <v/>
      </c>
      <c r="H341" t="str">
        <f>IF(SUM('B2.2'!$X355:$AE355)=8,'B2.2'!G355,"")</f>
        <v/>
      </c>
      <c r="I341" t="str">
        <f>IF(SUM('B2.2'!$X355:$AE355)=8,'B2.2'!H355,"")</f>
        <v/>
      </c>
      <c r="J341" t="str">
        <f>IF(SUM('B2.2'!$X355:$AE355)=8,'B2.2'!I355,"")</f>
        <v/>
      </c>
      <c r="K341" t="str">
        <f>IF(SUM('B2.2'!$X355:$AE355)=8,'B2.2'!J355,"")</f>
        <v/>
      </c>
    </row>
    <row r="342" spans="1:11" x14ac:dyDescent="0.25">
      <c r="A342" t="str">
        <f>IF(SUM('B2.2'!X356:AE356)=8,'Angaben KH-Standort'!$D$27,"")</f>
        <v/>
      </c>
      <c r="B342" t="str">
        <f>IF(SUM('B2.2'!X356:AE356)=8,'Angaben KH-Standort'!$D$26,"")</f>
        <v/>
      </c>
      <c r="C342" t="str">
        <f>IF(SUM('B2.2'!X356:AE356)=8,'Angaben KH-Standort'!$D$13,"")</f>
        <v/>
      </c>
      <c r="D342" t="str">
        <f>IF(SUM('B2.2'!$X356:$AE356)=8,'B2.2'!C356,"")</f>
        <v/>
      </c>
      <c r="E342" t="str">
        <f>IF(SUM('B2.2'!$X356:$AE356)=8,'B2.2'!D356,"")</f>
        <v/>
      </c>
      <c r="F342" t="str">
        <f>IF(SUM('B2.2'!$X356:$AE356)=8,'B2.2'!E356,"")</f>
        <v/>
      </c>
      <c r="G342" t="str">
        <f>IF(SUM('B2.2'!$X356:$AE356)=8,'B2.2'!F356,"")</f>
        <v/>
      </c>
      <c r="H342" t="str">
        <f>IF(SUM('B2.2'!$X356:$AE356)=8,'B2.2'!G356,"")</f>
        <v/>
      </c>
      <c r="I342" t="str">
        <f>IF(SUM('B2.2'!$X356:$AE356)=8,'B2.2'!H356,"")</f>
        <v/>
      </c>
      <c r="J342" t="str">
        <f>IF(SUM('B2.2'!$X356:$AE356)=8,'B2.2'!I356,"")</f>
        <v/>
      </c>
      <c r="K342" t="str">
        <f>IF(SUM('B2.2'!$X356:$AE356)=8,'B2.2'!J356,"")</f>
        <v/>
      </c>
    </row>
    <row r="343" spans="1:11" x14ac:dyDescent="0.25">
      <c r="A343" t="str">
        <f>IF(SUM('B2.2'!X357:AE357)=8,'Angaben KH-Standort'!$D$27,"")</f>
        <v/>
      </c>
      <c r="B343" t="str">
        <f>IF(SUM('B2.2'!X357:AE357)=8,'Angaben KH-Standort'!$D$26,"")</f>
        <v/>
      </c>
      <c r="C343" t="str">
        <f>IF(SUM('B2.2'!X357:AE357)=8,'Angaben KH-Standort'!$D$13,"")</f>
        <v/>
      </c>
      <c r="D343" t="str">
        <f>IF(SUM('B2.2'!$X357:$AE357)=8,'B2.2'!C357,"")</f>
        <v/>
      </c>
      <c r="E343" t="str">
        <f>IF(SUM('B2.2'!$X357:$AE357)=8,'B2.2'!D357,"")</f>
        <v/>
      </c>
      <c r="F343" t="str">
        <f>IF(SUM('B2.2'!$X357:$AE357)=8,'B2.2'!E357,"")</f>
        <v/>
      </c>
      <c r="G343" t="str">
        <f>IF(SUM('B2.2'!$X357:$AE357)=8,'B2.2'!F357,"")</f>
        <v/>
      </c>
      <c r="H343" t="str">
        <f>IF(SUM('B2.2'!$X357:$AE357)=8,'B2.2'!G357,"")</f>
        <v/>
      </c>
      <c r="I343" t="str">
        <f>IF(SUM('B2.2'!$X357:$AE357)=8,'B2.2'!H357,"")</f>
        <v/>
      </c>
      <c r="J343" t="str">
        <f>IF(SUM('B2.2'!$X357:$AE357)=8,'B2.2'!I357,"")</f>
        <v/>
      </c>
      <c r="K343" t="str">
        <f>IF(SUM('B2.2'!$X357:$AE357)=8,'B2.2'!J357,"")</f>
        <v/>
      </c>
    </row>
    <row r="344" spans="1:11" x14ac:dyDescent="0.25">
      <c r="A344" t="str">
        <f>IF(SUM('B2.2'!X358:AE358)=8,'Angaben KH-Standort'!$D$27,"")</f>
        <v/>
      </c>
      <c r="B344" t="str">
        <f>IF(SUM('B2.2'!X358:AE358)=8,'Angaben KH-Standort'!$D$26,"")</f>
        <v/>
      </c>
      <c r="C344" t="str">
        <f>IF(SUM('B2.2'!X358:AE358)=8,'Angaben KH-Standort'!$D$13,"")</f>
        <v/>
      </c>
      <c r="D344" t="str">
        <f>IF(SUM('B2.2'!$X358:$AE358)=8,'B2.2'!C358,"")</f>
        <v/>
      </c>
      <c r="E344" t="str">
        <f>IF(SUM('B2.2'!$X358:$AE358)=8,'B2.2'!D358,"")</f>
        <v/>
      </c>
      <c r="F344" t="str">
        <f>IF(SUM('B2.2'!$X358:$AE358)=8,'B2.2'!E358,"")</f>
        <v/>
      </c>
      <c r="G344" t="str">
        <f>IF(SUM('B2.2'!$X358:$AE358)=8,'B2.2'!F358,"")</f>
        <v/>
      </c>
      <c r="H344" t="str">
        <f>IF(SUM('B2.2'!$X358:$AE358)=8,'B2.2'!G358,"")</f>
        <v/>
      </c>
      <c r="I344" t="str">
        <f>IF(SUM('B2.2'!$X358:$AE358)=8,'B2.2'!H358,"")</f>
        <v/>
      </c>
      <c r="J344" t="str">
        <f>IF(SUM('B2.2'!$X358:$AE358)=8,'B2.2'!I358,"")</f>
        <v/>
      </c>
      <c r="K344" t="str">
        <f>IF(SUM('B2.2'!$X358:$AE358)=8,'B2.2'!J358,"")</f>
        <v/>
      </c>
    </row>
    <row r="345" spans="1:11" x14ac:dyDescent="0.25">
      <c r="A345" t="str">
        <f>IF(SUM('B2.2'!X359:AE359)=8,'Angaben KH-Standort'!$D$27,"")</f>
        <v/>
      </c>
      <c r="B345" t="str">
        <f>IF(SUM('B2.2'!X359:AE359)=8,'Angaben KH-Standort'!$D$26,"")</f>
        <v/>
      </c>
      <c r="C345" t="str">
        <f>IF(SUM('B2.2'!X359:AE359)=8,'Angaben KH-Standort'!$D$13,"")</f>
        <v/>
      </c>
      <c r="D345" t="str">
        <f>IF(SUM('B2.2'!$X359:$AE359)=8,'B2.2'!C359,"")</f>
        <v/>
      </c>
      <c r="E345" t="str">
        <f>IF(SUM('B2.2'!$X359:$AE359)=8,'B2.2'!D359,"")</f>
        <v/>
      </c>
      <c r="F345" t="str">
        <f>IF(SUM('B2.2'!$X359:$AE359)=8,'B2.2'!E359,"")</f>
        <v/>
      </c>
      <c r="G345" t="str">
        <f>IF(SUM('B2.2'!$X359:$AE359)=8,'B2.2'!F359,"")</f>
        <v/>
      </c>
      <c r="H345" t="str">
        <f>IF(SUM('B2.2'!$X359:$AE359)=8,'B2.2'!G359,"")</f>
        <v/>
      </c>
      <c r="I345" t="str">
        <f>IF(SUM('B2.2'!$X359:$AE359)=8,'B2.2'!H359,"")</f>
        <v/>
      </c>
      <c r="J345" t="str">
        <f>IF(SUM('B2.2'!$X359:$AE359)=8,'B2.2'!I359,"")</f>
        <v/>
      </c>
      <c r="K345" t="str">
        <f>IF(SUM('B2.2'!$X359:$AE359)=8,'B2.2'!J359,"")</f>
        <v/>
      </c>
    </row>
    <row r="346" spans="1:11" x14ac:dyDescent="0.25">
      <c r="A346" t="str">
        <f>IF(SUM('B2.2'!X360:AE360)=8,'Angaben KH-Standort'!$D$27,"")</f>
        <v/>
      </c>
      <c r="B346" t="str">
        <f>IF(SUM('B2.2'!X360:AE360)=8,'Angaben KH-Standort'!$D$26,"")</f>
        <v/>
      </c>
      <c r="C346" t="str">
        <f>IF(SUM('B2.2'!X360:AE360)=8,'Angaben KH-Standort'!$D$13,"")</f>
        <v/>
      </c>
      <c r="D346" t="str">
        <f>IF(SUM('B2.2'!$X360:$AE360)=8,'B2.2'!C360,"")</f>
        <v/>
      </c>
      <c r="E346" t="str">
        <f>IF(SUM('B2.2'!$X360:$AE360)=8,'B2.2'!D360,"")</f>
        <v/>
      </c>
      <c r="F346" t="str">
        <f>IF(SUM('B2.2'!$X360:$AE360)=8,'B2.2'!E360,"")</f>
        <v/>
      </c>
      <c r="G346" t="str">
        <f>IF(SUM('B2.2'!$X360:$AE360)=8,'B2.2'!F360,"")</f>
        <v/>
      </c>
      <c r="H346" t="str">
        <f>IF(SUM('B2.2'!$X360:$AE360)=8,'B2.2'!G360,"")</f>
        <v/>
      </c>
      <c r="I346" t="str">
        <f>IF(SUM('B2.2'!$X360:$AE360)=8,'B2.2'!H360,"")</f>
        <v/>
      </c>
      <c r="J346" t="str">
        <f>IF(SUM('B2.2'!$X360:$AE360)=8,'B2.2'!I360,"")</f>
        <v/>
      </c>
      <c r="K346" t="str">
        <f>IF(SUM('B2.2'!$X360:$AE360)=8,'B2.2'!J360,"")</f>
        <v/>
      </c>
    </row>
    <row r="347" spans="1:11" x14ac:dyDescent="0.25">
      <c r="A347" t="str">
        <f>IF(SUM('B2.2'!X361:AE361)=8,'Angaben KH-Standort'!$D$27,"")</f>
        <v/>
      </c>
      <c r="B347" t="str">
        <f>IF(SUM('B2.2'!X361:AE361)=8,'Angaben KH-Standort'!$D$26,"")</f>
        <v/>
      </c>
      <c r="C347" t="str">
        <f>IF(SUM('B2.2'!X361:AE361)=8,'Angaben KH-Standort'!$D$13,"")</f>
        <v/>
      </c>
      <c r="D347" t="str">
        <f>IF(SUM('B2.2'!$X361:$AE361)=8,'B2.2'!C361,"")</f>
        <v/>
      </c>
      <c r="E347" t="str">
        <f>IF(SUM('B2.2'!$X361:$AE361)=8,'B2.2'!D361,"")</f>
        <v/>
      </c>
      <c r="F347" t="str">
        <f>IF(SUM('B2.2'!$X361:$AE361)=8,'B2.2'!E361,"")</f>
        <v/>
      </c>
      <c r="G347" t="str">
        <f>IF(SUM('B2.2'!$X361:$AE361)=8,'B2.2'!F361,"")</f>
        <v/>
      </c>
      <c r="H347" t="str">
        <f>IF(SUM('B2.2'!$X361:$AE361)=8,'B2.2'!G361,"")</f>
        <v/>
      </c>
      <c r="I347" t="str">
        <f>IF(SUM('B2.2'!$X361:$AE361)=8,'B2.2'!H361,"")</f>
        <v/>
      </c>
      <c r="J347" t="str">
        <f>IF(SUM('B2.2'!$X361:$AE361)=8,'B2.2'!I361,"")</f>
        <v/>
      </c>
      <c r="K347" t="str">
        <f>IF(SUM('B2.2'!$X361:$AE361)=8,'B2.2'!J361,"")</f>
        <v/>
      </c>
    </row>
    <row r="348" spans="1:11" x14ac:dyDescent="0.25">
      <c r="A348" t="str">
        <f>IF(SUM('B2.2'!X362:AE362)=8,'Angaben KH-Standort'!$D$27,"")</f>
        <v/>
      </c>
      <c r="B348" t="str">
        <f>IF(SUM('B2.2'!X362:AE362)=8,'Angaben KH-Standort'!$D$26,"")</f>
        <v/>
      </c>
      <c r="C348" t="str">
        <f>IF(SUM('B2.2'!X362:AE362)=8,'Angaben KH-Standort'!$D$13,"")</f>
        <v/>
      </c>
      <c r="D348" t="str">
        <f>IF(SUM('B2.2'!$X362:$AE362)=8,'B2.2'!C362,"")</f>
        <v/>
      </c>
      <c r="E348" t="str">
        <f>IF(SUM('B2.2'!$X362:$AE362)=8,'B2.2'!D362,"")</f>
        <v/>
      </c>
      <c r="F348" t="str">
        <f>IF(SUM('B2.2'!$X362:$AE362)=8,'B2.2'!E362,"")</f>
        <v/>
      </c>
      <c r="G348" t="str">
        <f>IF(SUM('B2.2'!$X362:$AE362)=8,'B2.2'!F362,"")</f>
        <v/>
      </c>
      <c r="H348" t="str">
        <f>IF(SUM('B2.2'!$X362:$AE362)=8,'B2.2'!G362,"")</f>
        <v/>
      </c>
      <c r="I348" t="str">
        <f>IF(SUM('B2.2'!$X362:$AE362)=8,'B2.2'!H362,"")</f>
        <v/>
      </c>
      <c r="J348" t="str">
        <f>IF(SUM('B2.2'!$X362:$AE362)=8,'B2.2'!I362,"")</f>
        <v/>
      </c>
      <c r="K348" t="str">
        <f>IF(SUM('B2.2'!$X362:$AE362)=8,'B2.2'!J362,"")</f>
        <v/>
      </c>
    </row>
    <row r="349" spans="1:11" x14ac:dyDescent="0.25">
      <c r="A349" t="str">
        <f>IF(SUM('B2.2'!X363:AE363)=8,'Angaben KH-Standort'!$D$27,"")</f>
        <v/>
      </c>
      <c r="B349" t="str">
        <f>IF(SUM('B2.2'!X363:AE363)=8,'Angaben KH-Standort'!$D$26,"")</f>
        <v/>
      </c>
      <c r="C349" t="str">
        <f>IF(SUM('B2.2'!X363:AE363)=8,'Angaben KH-Standort'!$D$13,"")</f>
        <v/>
      </c>
      <c r="D349" t="str">
        <f>IF(SUM('B2.2'!$X363:$AE363)=8,'B2.2'!C363,"")</f>
        <v/>
      </c>
      <c r="E349" t="str">
        <f>IF(SUM('B2.2'!$X363:$AE363)=8,'B2.2'!D363,"")</f>
        <v/>
      </c>
      <c r="F349" t="str">
        <f>IF(SUM('B2.2'!$X363:$AE363)=8,'B2.2'!E363,"")</f>
        <v/>
      </c>
      <c r="G349" t="str">
        <f>IF(SUM('B2.2'!$X363:$AE363)=8,'B2.2'!F363,"")</f>
        <v/>
      </c>
      <c r="H349" t="str">
        <f>IF(SUM('B2.2'!$X363:$AE363)=8,'B2.2'!G363,"")</f>
        <v/>
      </c>
      <c r="I349" t="str">
        <f>IF(SUM('B2.2'!$X363:$AE363)=8,'B2.2'!H363,"")</f>
        <v/>
      </c>
      <c r="J349" t="str">
        <f>IF(SUM('B2.2'!$X363:$AE363)=8,'B2.2'!I363,"")</f>
        <v/>
      </c>
      <c r="K349" t="str">
        <f>IF(SUM('B2.2'!$X363:$AE363)=8,'B2.2'!J363,"")</f>
        <v/>
      </c>
    </row>
    <row r="350" spans="1:11" x14ac:dyDescent="0.25">
      <c r="A350" t="str">
        <f>IF(SUM('B2.2'!X364:AE364)=8,'Angaben KH-Standort'!$D$27,"")</f>
        <v/>
      </c>
      <c r="B350" t="str">
        <f>IF(SUM('B2.2'!X364:AE364)=8,'Angaben KH-Standort'!$D$26,"")</f>
        <v/>
      </c>
      <c r="C350" t="str">
        <f>IF(SUM('B2.2'!X364:AE364)=8,'Angaben KH-Standort'!$D$13,"")</f>
        <v/>
      </c>
      <c r="D350" t="str">
        <f>IF(SUM('B2.2'!$X364:$AE364)=8,'B2.2'!C364,"")</f>
        <v/>
      </c>
      <c r="E350" t="str">
        <f>IF(SUM('B2.2'!$X364:$AE364)=8,'B2.2'!D364,"")</f>
        <v/>
      </c>
      <c r="F350" t="str">
        <f>IF(SUM('B2.2'!$X364:$AE364)=8,'B2.2'!E364,"")</f>
        <v/>
      </c>
      <c r="G350" t="str">
        <f>IF(SUM('B2.2'!$X364:$AE364)=8,'B2.2'!F364,"")</f>
        <v/>
      </c>
      <c r="H350" t="str">
        <f>IF(SUM('B2.2'!$X364:$AE364)=8,'B2.2'!G364,"")</f>
        <v/>
      </c>
      <c r="I350" t="str">
        <f>IF(SUM('B2.2'!$X364:$AE364)=8,'B2.2'!H364,"")</f>
        <v/>
      </c>
      <c r="J350" t="str">
        <f>IF(SUM('B2.2'!$X364:$AE364)=8,'B2.2'!I364,"")</f>
        <v/>
      </c>
      <c r="K350" t="str">
        <f>IF(SUM('B2.2'!$X364:$AE364)=8,'B2.2'!J364,"")</f>
        <v/>
      </c>
    </row>
    <row r="351" spans="1:11" x14ac:dyDescent="0.25">
      <c r="A351" t="str">
        <f>IF(SUM('B2.2'!X365:AE365)=8,'Angaben KH-Standort'!$D$27,"")</f>
        <v/>
      </c>
      <c r="B351" t="str">
        <f>IF(SUM('B2.2'!X365:AE365)=8,'Angaben KH-Standort'!$D$26,"")</f>
        <v/>
      </c>
      <c r="C351" t="str">
        <f>IF(SUM('B2.2'!X365:AE365)=8,'Angaben KH-Standort'!$D$13,"")</f>
        <v/>
      </c>
      <c r="D351" t="str">
        <f>IF(SUM('B2.2'!$X365:$AE365)=8,'B2.2'!C365,"")</f>
        <v/>
      </c>
      <c r="E351" t="str">
        <f>IF(SUM('B2.2'!$X365:$AE365)=8,'B2.2'!D365,"")</f>
        <v/>
      </c>
      <c r="F351" t="str">
        <f>IF(SUM('B2.2'!$X365:$AE365)=8,'B2.2'!E365,"")</f>
        <v/>
      </c>
      <c r="G351" t="str">
        <f>IF(SUM('B2.2'!$X365:$AE365)=8,'B2.2'!F365,"")</f>
        <v/>
      </c>
      <c r="H351" t="str">
        <f>IF(SUM('B2.2'!$X365:$AE365)=8,'B2.2'!G365,"")</f>
        <v/>
      </c>
      <c r="I351" t="str">
        <f>IF(SUM('B2.2'!$X365:$AE365)=8,'B2.2'!H365,"")</f>
        <v/>
      </c>
      <c r="J351" t="str">
        <f>IF(SUM('B2.2'!$X365:$AE365)=8,'B2.2'!I365,"")</f>
        <v/>
      </c>
      <c r="K351" t="str">
        <f>IF(SUM('B2.2'!$X365:$AE365)=8,'B2.2'!J365,"")</f>
        <v/>
      </c>
    </row>
    <row r="352" spans="1:11" x14ac:dyDescent="0.25">
      <c r="A352" t="str">
        <f>IF(SUM('B2.2'!X366:AE366)=8,'Angaben KH-Standort'!$D$27,"")</f>
        <v/>
      </c>
      <c r="B352" t="str">
        <f>IF(SUM('B2.2'!X366:AE366)=8,'Angaben KH-Standort'!$D$26,"")</f>
        <v/>
      </c>
      <c r="C352" t="str">
        <f>IF(SUM('B2.2'!X366:AE366)=8,'Angaben KH-Standort'!$D$13,"")</f>
        <v/>
      </c>
      <c r="D352" t="str">
        <f>IF(SUM('B2.2'!$X366:$AE366)=8,'B2.2'!C366,"")</f>
        <v/>
      </c>
      <c r="E352" t="str">
        <f>IF(SUM('B2.2'!$X366:$AE366)=8,'B2.2'!D366,"")</f>
        <v/>
      </c>
      <c r="F352" t="str">
        <f>IF(SUM('B2.2'!$X366:$AE366)=8,'B2.2'!E366,"")</f>
        <v/>
      </c>
      <c r="G352" t="str">
        <f>IF(SUM('B2.2'!$X366:$AE366)=8,'B2.2'!F366,"")</f>
        <v/>
      </c>
      <c r="H352" t="str">
        <f>IF(SUM('B2.2'!$X366:$AE366)=8,'B2.2'!G366,"")</f>
        <v/>
      </c>
      <c r="I352" t="str">
        <f>IF(SUM('B2.2'!$X366:$AE366)=8,'B2.2'!H366,"")</f>
        <v/>
      </c>
      <c r="J352" t="str">
        <f>IF(SUM('B2.2'!$X366:$AE366)=8,'B2.2'!I366,"")</f>
        <v/>
      </c>
      <c r="K352" t="str">
        <f>IF(SUM('B2.2'!$X366:$AE366)=8,'B2.2'!J366,"")</f>
        <v/>
      </c>
    </row>
    <row r="353" spans="1:11" x14ac:dyDescent="0.25">
      <c r="A353" t="str">
        <f>IF(SUM('B2.2'!X367:AE367)=8,'Angaben KH-Standort'!$D$27,"")</f>
        <v/>
      </c>
      <c r="B353" t="str">
        <f>IF(SUM('B2.2'!X367:AE367)=8,'Angaben KH-Standort'!$D$26,"")</f>
        <v/>
      </c>
      <c r="C353" t="str">
        <f>IF(SUM('B2.2'!X367:AE367)=8,'Angaben KH-Standort'!$D$13,"")</f>
        <v/>
      </c>
      <c r="D353" t="str">
        <f>IF(SUM('B2.2'!$X367:$AE367)=8,'B2.2'!C367,"")</f>
        <v/>
      </c>
      <c r="E353" t="str">
        <f>IF(SUM('B2.2'!$X367:$AE367)=8,'B2.2'!D367,"")</f>
        <v/>
      </c>
      <c r="F353" t="str">
        <f>IF(SUM('B2.2'!$X367:$AE367)=8,'B2.2'!E367,"")</f>
        <v/>
      </c>
      <c r="G353" t="str">
        <f>IF(SUM('B2.2'!$X367:$AE367)=8,'B2.2'!F367,"")</f>
        <v/>
      </c>
      <c r="H353" t="str">
        <f>IF(SUM('B2.2'!$X367:$AE367)=8,'B2.2'!G367,"")</f>
        <v/>
      </c>
      <c r="I353" t="str">
        <f>IF(SUM('B2.2'!$X367:$AE367)=8,'B2.2'!H367,"")</f>
        <v/>
      </c>
      <c r="J353" t="str">
        <f>IF(SUM('B2.2'!$X367:$AE367)=8,'B2.2'!I367,"")</f>
        <v/>
      </c>
      <c r="K353" t="str">
        <f>IF(SUM('B2.2'!$X367:$AE367)=8,'B2.2'!J367,"")</f>
        <v/>
      </c>
    </row>
    <row r="354" spans="1:11" x14ac:dyDescent="0.25">
      <c r="A354" t="str">
        <f>IF(SUM('B2.2'!X368:AE368)=8,'Angaben KH-Standort'!$D$27,"")</f>
        <v/>
      </c>
      <c r="B354" t="str">
        <f>IF(SUM('B2.2'!X368:AE368)=8,'Angaben KH-Standort'!$D$26,"")</f>
        <v/>
      </c>
      <c r="C354" t="str">
        <f>IF(SUM('B2.2'!X368:AE368)=8,'Angaben KH-Standort'!$D$13,"")</f>
        <v/>
      </c>
      <c r="D354" t="str">
        <f>IF(SUM('B2.2'!$X368:$AE368)=8,'B2.2'!C368,"")</f>
        <v/>
      </c>
      <c r="E354" t="str">
        <f>IF(SUM('B2.2'!$X368:$AE368)=8,'B2.2'!D368,"")</f>
        <v/>
      </c>
      <c r="F354" t="str">
        <f>IF(SUM('B2.2'!$X368:$AE368)=8,'B2.2'!E368,"")</f>
        <v/>
      </c>
      <c r="G354" t="str">
        <f>IF(SUM('B2.2'!$X368:$AE368)=8,'B2.2'!F368,"")</f>
        <v/>
      </c>
      <c r="H354" t="str">
        <f>IF(SUM('B2.2'!$X368:$AE368)=8,'B2.2'!G368,"")</f>
        <v/>
      </c>
      <c r="I354" t="str">
        <f>IF(SUM('B2.2'!$X368:$AE368)=8,'B2.2'!H368,"")</f>
        <v/>
      </c>
      <c r="J354" t="str">
        <f>IF(SUM('B2.2'!$X368:$AE368)=8,'B2.2'!I368,"")</f>
        <v/>
      </c>
      <c r="K354" t="str">
        <f>IF(SUM('B2.2'!$X368:$AE368)=8,'B2.2'!J368,"")</f>
        <v/>
      </c>
    </row>
    <row r="355" spans="1:11" x14ac:dyDescent="0.25">
      <c r="A355" t="str">
        <f>IF(SUM('B2.2'!X369:AE369)=8,'Angaben KH-Standort'!$D$27,"")</f>
        <v/>
      </c>
      <c r="B355" t="str">
        <f>IF(SUM('B2.2'!X369:AE369)=8,'Angaben KH-Standort'!$D$26,"")</f>
        <v/>
      </c>
      <c r="C355" t="str">
        <f>IF(SUM('B2.2'!X369:AE369)=8,'Angaben KH-Standort'!$D$13,"")</f>
        <v/>
      </c>
      <c r="D355" t="str">
        <f>IF(SUM('B2.2'!$X369:$AE369)=8,'B2.2'!C369,"")</f>
        <v/>
      </c>
      <c r="E355" t="str">
        <f>IF(SUM('B2.2'!$X369:$AE369)=8,'B2.2'!D369,"")</f>
        <v/>
      </c>
      <c r="F355" t="str">
        <f>IF(SUM('B2.2'!$X369:$AE369)=8,'B2.2'!E369,"")</f>
        <v/>
      </c>
      <c r="G355" t="str">
        <f>IF(SUM('B2.2'!$X369:$AE369)=8,'B2.2'!F369,"")</f>
        <v/>
      </c>
      <c r="H355" t="str">
        <f>IF(SUM('B2.2'!$X369:$AE369)=8,'B2.2'!G369,"")</f>
        <v/>
      </c>
      <c r="I355" t="str">
        <f>IF(SUM('B2.2'!$X369:$AE369)=8,'B2.2'!H369,"")</f>
        <v/>
      </c>
      <c r="J355" t="str">
        <f>IF(SUM('B2.2'!$X369:$AE369)=8,'B2.2'!I369,"")</f>
        <v/>
      </c>
      <c r="K355" t="str">
        <f>IF(SUM('B2.2'!$X369:$AE369)=8,'B2.2'!J369,"")</f>
        <v/>
      </c>
    </row>
    <row r="356" spans="1:11" x14ac:dyDescent="0.25">
      <c r="A356" t="str">
        <f>IF(SUM('B2.2'!X370:AE370)=8,'Angaben KH-Standort'!$D$27,"")</f>
        <v/>
      </c>
      <c r="B356" t="str">
        <f>IF(SUM('B2.2'!X370:AE370)=8,'Angaben KH-Standort'!$D$26,"")</f>
        <v/>
      </c>
      <c r="C356" t="str">
        <f>IF(SUM('B2.2'!X370:AE370)=8,'Angaben KH-Standort'!$D$13,"")</f>
        <v/>
      </c>
      <c r="D356" t="str">
        <f>IF(SUM('B2.2'!$X370:$AE370)=8,'B2.2'!C370,"")</f>
        <v/>
      </c>
      <c r="E356" t="str">
        <f>IF(SUM('B2.2'!$X370:$AE370)=8,'B2.2'!D370,"")</f>
        <v/>
      </c>
      <c r="F356" t="str">
        <f>IF(SUM('B2.2'!$X370:$AE370)=8,'B2.2'!E370,"")</f>
        <v/>
      </c>
      <c r="G356" t="str">
        <f>IF(SUM('B2.2'!$X370:$AE370)=8,'B2.2'!F370,"")</f>
        <v/>
      </c>
      <c r="H356" t="str">
        <f>IF(SUM('B2.2'!$X370:$AE370)=8,'B2.2'!G370,"")</f>
        <v/>
      </c>
      <c r="I356" t="str">
        <f>IF(SUM('B2.2'!$X370:$AE370)=8,'B2.2'!H370,"")</f>
        <v/>
      </c>
      <c r="J356" t="str">
        <f>IF(SUM('B2.2'!$X370:$AE370)=8,'B2.2'!I370,"")</f>
        <v/>
      </c>
      <c r="K356" t="str">
        <f>IF(SUM('B2.2'!$X370:$AE370)=8,'B2.2'!J370,"")</f>
        <v/>
      </c>
    </row>
    <row r="357" spans="1:11" x14ac:dyDescent="0.25">
      <c r="A357" t="str">
        <f>IF(SUM('B2.2'!X371:AE371)=8,'Angaben KH-Standort'!$D$27,"")</f>
        <v/>
      </c>
      <c r="B357" t="str">
        <f>IF(SUM('B2.2'!X371:AE371)=8,'Angaben KH-Standort'!$D$26,"")</f>
        <v/>
      </c>
      <c r="C357" t="str">
        <f>IF(SUM('B2.2'!X371:AE371)=8,'Angaben KH-Standort'!$D$13,"")</f>
        <v/>
      </c>
      <c r="D357" t="str">
        <f>IF(SUM('B2.2'!$X371:$AE371)=8,'B2.2'!C371,"")</f>
        <v/>
      </c>
      <c r="E357" t="str">
        <f>IF(SUM('B2.2'!$X371:$AE371)=8,'B2.2'!D371,"")</f>
        <v/>
      </c>
      <c r="F357" t="str">
        <f>IF(SUM('B2.2'!$X371:$AE371)=8,'B2.2'!E371,"")</f>
        <v/>
      </c>
      <c r="G357" t="str">
        <f>IF(SUM('B2.2'!$X371:$AE371)=8,'B2.2'!F371,"")</f>
        <v/>
      </c>
      <c r="H357" t="str">
        <f>IF(SUM('B2.2'!$X371:$AE371)=8,'B2.2'!G371,"")</f>
        <v/>
      </c>
      <c r="I357" t="str">
        <f>IF(SUM('B2.2'!$X371:$AE371)=8,'B2.2'!H371,"")</f>
        <v/>
      </c>
      <c r="J357" t="str">
        <f>IF(SUM('B2.2'!$X371:$AE371)=8,'B2.2'!I371,"")</f>
        <v/>
      </c>
      <c r="K357" t="str">
        <f>IF(SUM('B2.2'!$X371:$AE371)=8,'B2.2'!J371,"")</f>
        <v/>
      </c>
    </row>
    <row r="358" spans="1:11" x14ac:dyDescent="0.25">
      <c r="A358" t="str">
        <f>IF(SUM('B2.2'!X372:AE372)=8,'Angaben KH-Standort'!$D$27,"")</f>
        <v/>
      </c>
      <c r="B358" t="str">
        <f>IF(SUM('B2.2'!X372:AE372)=8,'Angaben KH-Standort'!$D$26,"")</f>
        <v/>
      </c>
      <c r="C358" t="str">
        <f>IF(SUM('B2.2'!X372:AE372)=8,'Angaben KH-Standort'!$D$13,"")</f>
        <v/>
      </c>
      <c r="D358" t="str">
        <f>IF(SUM('B2.2'!$X372:$AE372)=8,'B2.2'!C372,"")</f>
        <v/>
      </c>
      <c r="E358" t="str">
        <f>IF(SUM('B2.2'!$X372:$AE372)=8,'B2.2'!D372,"")</f>
        <v/>
      </c>
      <c r="F358" t="str">
        <f>IF(SUM('B2.2'!$X372:$AE372)=8,'B2.2'!E372,"")</f>
        <v/>
      </c>
      <c r="G358" t="str">
        <f>IF(SUM('B2.2'!$X372:$AE372)=8,'B2.2'!F372,"")</f>
        <v/>
      </c>
      <c r="H358" t="str">
        <f>IF(SUM('B2.2'!$X372:$AE372)=8,'B2.2'!G372,"")</f>
        <v/>
      </c>
      <c r="I358" t="str">
        <f>IF(SUM('B2.2'!$X372:$AE372)=8,'B2.2'!H372,"")</f>
        <v/>
      </c>
      <c r="J358" t="str">
        <f>IF(SUM('B2.2'!$X372:$AE372)=8,'B2.2'!I372,"")</f>
        <v/>
      </c>
      <c r="K358" t="str">
        <f>IF(SUM('B2.2'!$X372:$AE372)=8,'B2.2'!J372,"")</f>
        <v/>
      </c>
    </row>
    <row r="359" spans="1:11" x14ac:dyDescent="0.25">
      <c r="A359" t="str">
        <f>IF(SUM('B2.2'!X373:AE373)=8,'Angaben KH-Standort'!$D$27,"")</f>
        <v/>
      </c>
      <c r="B359" t="str">
        <f>IF(SUM('B2.2'!X373:AE373)=8,'Angaben KH-Standort'!$D$26,"")</f>
        <v/>
      </c>
      <c r="C359" t="str">
        <f>IF(SUM('B2.2'!X373:AE373)=8,'Angaben KH-Standort'!$D$13,"")</f>
        <v/>
      </c>
      <c r="D359" t="str">
        <f>IF(SUM('B2.2'!$X373:$AE373)=8,'B2.2'!C373,"")</f>
        <v/>
      </c>
      <c r="E359" t="str">
        <f>IF(SUM('B2.2'!$X373:$AE373)=8,'B2.2'!D373,"")</f>
        <v/>
      </c>
      <c r="F359" t="str">
        <f>IF(SUM('B2.2'!$X373:$AE373)=8,'B2.2'!E373,"")</f>
        <v/>
      </c>
      <c r="G359" t="str">
        <f>IF(SUM('B2.2'!$X373:$AE373)=8,'B2.2'!F373,"")</f>
        <v/>
      </c>
      <c r="H359" t="str">
        <f>IF(SUM('B2.2'!$X373:$AE373)=8,'B2.2'!G373,"")</f>
        <v/>
      </c>
      <c r="I359" t="str">
        <f>IF(SUM('B2.2'!$X373:$AE373)=8,'B2.2'!H373,"")</f>
        <v/>
      </c>
      <c r="J359" t="str">
        <f>IF(SUM('B2.2'!$X373:$AE373)=8,'B2.2'!I373,"")</f>
        <v/>
      </c>
      <c r="K359" t="str">
        <f>IF(SUM('B2.2'!$X373:$AE373)=8,'B2.2'!J373,"")</f>
        <v/>
      </c>
    </row>
    <row r="360" spans="1:11" x14ac:dyDescent="0.25">
      <c r="A360" t="str">
        <f>IF(SUM('B2.2'!X374:AE374)=8,'Angaben KH-Standort'!$D$27,"")</f>
        <v/>
      </c>
      <c r="B360" t="str">
        <f>IF(SUM('B2.2'!X374:AE374)=8,'Angaben KH-Standort'!$D$26,"")</f>
        <v/>
      </c>
      <c r="C360" t="str">
        <f>IF(SUM('B2.2'!X374:AE374)=8,'Angaben KH-Standort'!$D$13,"")</f>
        <v/>
      </c>
      <c r="D360" t="str">
        <f>IF(SUM('B2.2'!$X374:$AE374)=8,'B2.2'!C374,"")</f>
        <v/>
      </c>
      <c r="E360" t="str">
        <f>IF(SUM('B2.2'!$X374:$AE374)=8,'B2.2'!D374,"")</f>
        <v/>
      </c>
      <c r="F360" t="str">
        <f>IF(SUM('B2.2'!$X374:$AE374)=8,'B2.2'!E374,"")</f>
        <v/>
      </c>
      <c r="G360" t="str">
        <f>IF(SUM('B2.2'!$X374:$AE374)=8,'B2.2'!F374,"")</f>
        <v/>
      </c>
      <c r="H360" t="str">
        <f>IF(SUM('B2.2'!$X374:$AE374)=8,'B2.2'!G374,"")</f>
        <v/>
      </c>
      <c r="I360" t="str">
        <f>IF(SUM('B2.2'!$X374:$AE374)=8,'B2.2'!H374,"")</f>
        <v/>
      </c>
      <c r="J360" t="str">
        <f>IF(SUM('B2.2'!$X374:$AE374)=8,'B2.2'!I374,"")</f>
        <v/>
      </c>
      <c r="K360" t="str">
        <f>IF(SUM('B2.2'!$X374:$AE374)=8,'B2.2'!J374,"")</f>
        <v/>
      </c>
    </row>
    <row r="361" spans="1:11" x14ac:dyDescent="0.25">
      <c r="A361" t="str">
        <f>IF(SUM('B2.2'!X375:AE375)=8,'Angaben KH-Standort'!$D$27,"")</f>
        <v/>
      </c>
      <c r="B361" t="str">
        <f>IF(SUM('B2.2'!X375:AE375)=8,'Angaben KH-Standort'!$D$26,"")</f>
        <v/>
      </c>
      <c r="C361" t="str">
        <f>IF(SUM('B2.2'!X375:AE375)=8,'Angaben KH-Standort'!$D$13,"")</f>
        <v/>
      </c>
      <c r="D361" t="str">
        <f>IF(SUM('B2.2'!$X375:$AE375)=8,'B2.2'!C375,"")</f>
        <v/>
      </c>
      <c r="E361" t="str">
        <f>IF(SUM('B2.2'!$X375:$AE375)=8,'B2.2'!D375,"")</f>
        <v/>
      </c>
      <c r="F361" t="str">
        <f>IF(SUM('B2.2'!$X375:$AE375)=8,'B2.2'!E375,"")</f>
        <v/>
      </c>
      <c r="G361" t="str">
        <f>IF(SUM('B2.2'!$X375:$AE375)=8,'B2.2'!F375,"")</f>
        <v/>
      </c>
      <c r="H361" t="str">
        <f>IF(SUM('B2.2'!$X375:$AE375)=8,'B2.2'!G375,"")</f>
        <v/>
      </c>
      <c r="I361" t="str">
        <f>IF(SUM('B2.2'!$X375:$AE375)=8,'B2.2'!H375,"")</f>
        <v/>
      </c>
      <c r="J361" t="str">
        <f>IF(SUM('B2.2'!$X375:$AE375)=8,'B2.2'!I375,"")</f>
        <v/>
      </c>
      <c r="K361" t="str">
        <f>IF(SUM('B2.2'!$X375:$AE375)=8,'B2.2'!J375,"")</f>
        <v/>
      </c>
    </row>
    <row r="362" spans="1:11" x14ac:dyDescent="0.25">
      <c r="A362" t="str">
        <f>IF(SUM('B2.2'!X376:AE376)=8,'Angaben KH-Standort'!$D$27,"")</f>
        <v/>
      </c>
      <c r="B362" t="str">
        <f>IF(SUM('B2.2'!X376:AE376)=8,'Angaben KH-Standort'!$D$26,"")</f>
        <v/>
      </c>
      <c r="C362" t="str">
        <f>IF(SUM('B2.2'!X376:AE376)=8,'Angaben KH-Standort'!$D$13,"")</f>
        <v/>
      </c>
      <c r="D362" t="str">
        <f>IF(SUM('B2.2'!$X376:$AE376)=8,'B2.2'!C376,"")</f>
        <v/>
      </c>
      <c r="E362" t="str">
        <f>IF(SUM('B2.2'!$X376:$AE376)=8,'B2.2'!D376,"")</f>
        <v/>
      </c>
      <c r="F362" t="str">
        <f>IF(SUM('B2.2'!$X376:$AE376)=8,'B2.2'!E376,"")</f>
        <v/>
      </c>
      <c r="G362" t="str">
        <f>IF(SUM('B2.2'!$X376:$AE376)=8,'B2.2'!F376,"")</f>
        <v/>
      </c>
      <c r="H362" t="str">
        <f>IF(SUM('B2.2'!$X376:$AE376)=8,'B2.2'!G376,"")</f>
        <v/>
      </c>
      <c r="I362" t="str">
        <f>IF(SUM('B2.2'!$X376:$AE376)=8,'B2.2'!H376,"")</f>
        <v/>
      </c>
      <c r="J362" t="str">
        <f>IF(SUM('B2.2'!$X376:$AE376)=8,'B2.2'!I376,"")</f>
        <v/>
      </c>
      <c r="K362" t="str">
        <f>IF(SUM('B2.2'!$X376:$AE376)=8,'B2.2'!J376,"")</f>
        <v/>
      </c>
    </row>
    <row r="363" spans="1:11" x14ac:dyDescent="0.25">
      <c r="A363" t="str">
        <f>IF(SUM('B2.2'!X377:AE377)=8,'Angaben KH-Standort'!$D$27,"")</f>
        <v/>
      </c>
      <c r="B363" t="str">
        <f>IF(SUM('B2.2'!X377:AE377)=8,'Angaben KH-Standort'!$D$26,"")</f>
        <v/>
      </c>
      <c r="C363" t="str">
        <f>IF(SUM('B2.2'!X377:AE377)=8,'Angaben KH-Standort'!$D$13,"")</f>
        <v/>
      </c>
      <c r="D363" t="str">
        <f>IF(SUM('B2.2'!$X377:$AE377)=8,'B2.2'!C377,"")</f>
        <v/>
      </c>
      <c r="E363" t="str">
        <f>IF(SUM('B2.2'!$X377:$AE377)=8,'B2.2'!D377,"")</f>
        <v/>
      </c>
      <c r="F363" t="str">
        <f>IF(SUM('B2.2'!$X377:$AE377)=8,'B2.2'!E377,"")</f>
        <v/>
      </c>
      <c r="G363" t="str">
        <f>IF(SUM('B2.2'!$X377:$AE377)=8,'B2.2'!F377,"")</f>
        <v/>
      </c>
      <c r="H363" t="str">
        <f>IF(SUM('B2.2'!$X377:$AE377)=8,'B2.2'!G377,"")</f>
        <v/>
      </c>
      <c r="I363" t="str">
        <f>IF(SUM('B2.2'!$X377:$AE377)=8,'B2.2'!H377,"")</f>
        <v/>
      </c>
      <c r="J363" t="str">
        <f>IF(SUM('B2.2'!$X377:$AE377)=8,'B2.2'!I377,"")</f>
        <v/>
      </c>
      <c r="K363" t="str">
        <f>IF(SUM('B2.2'!$X377:$AE377)=8,'B2.2'!J377,"")</f>
        <v/>
      </c>
    </row>
    <row r="364" spans="1:11" x14ac:dyDescent="0.25">
      <c r="A364" t="str">
        <f>IF(SUM('B2.2'!X378:AE378)=8,'Angaben KH-Standort'!$D$27,"")</f>
        <v/>
      </c>
      <c r="B364" t="str">
        <f>IF(SUM('B2.2'!X378:AE378)=8,'Angaben KH-Standort'!$D$26,"")</f>
        <v/>
      </c>
      <c r="C364" t="str">
        <f>IF(SUM('B2.2'!X378:AE378)=8,'Angaben KH-Standort'!$D$13,"")</f>
        <v/>
      </c>
      <c r="D364" t="str">
        <f>IF(SUM('B2.2'!$X378:$AE378)=8,'B2.2'!C378,"")</f>
        <v/>
      </c>
      <c r="E364" t="str">
        <f>IF(SUM('B2.2'!$X378:$AE378)=8,'B2.2'!D378,"")</f>
        <v/>
      </c>
      <c r="F364" t="str">
        <f>IF(SUM('B2.2'!$X378:$AE378)=8,'B2.2'!E378,"")</f>
        <v/>
      </c>
      <c r="G364" t="str">
        <f>IF(SUM('B2.2'!$X378:$AE378)=8,'B2.2'!F378,"")</f>
        <v/>
      </c>
      <c r="H364" t="str">
        <f>IF(SUM('B2.2'!$X378:$AE378)=8,'B2.2'!G378,"")</f>
        <v/>
      </c>
      <c r="I364" t="str">
        <f>IF(SUM('B2.2'!$X378:$AE378)=8,'B2.2'!H378,"")</f>
        <v/>
      </c>
      <c r="J364" t="str">
        <f>IF(SUM('B2.2'!$X378:$AE378)=8,'B2.2'!I378,"")</f>
        <v/>
      </c>
      <c r="K364" t="str">
        <f>IF(SUM('B2.2'!$X378:$AE378)=8,'B2.2'!J378,"")</f>
        <v/>
      </c>
    </row>
    <row r="365" spans="1:11" x14ac:dyDescent="0.25">
      <c r="A365" t="str">
        <f>IF(SUM('B2.2'!X379:AE379)=8,'Angaben KH-Standort'!$D$27,"")</f>
        <v/>
      </c>
      <c r="B365" t="str">
        <f>IF(SUM('B2.2'!X379:AE379)=8,'Angaben KH-Standort'!$D$26,"")</f>
        <v/>
      </c>
      <c r="C365" t="str">
        <f>IF(SUM('B2.2'!X379:AE379)=8,'Angaben KH-Standort'!$D$13,"")</f>
        <v/>
      </c>
      <c r="D365" t="str">
        <f>IF(SUM('B2.2'!$X379:$AE379)=8,'B2.2'!C379,"")</f>
        <v/>
      </c>
      <c r="E365" t="str">
        <f>IF(SUM('B2.2'!$X379:$AE379)=8,'B2.2'!D379,"")</f>
        <v/>
      </c>
      <c r="F365" t="str">
        <f>IF(SUM('B2.2'!$X379:$AE379)=8,'B2.2'!E379,"")</f>
        <v/>
      </c>
      <c r="G365" t="str">
        <f>IF(SUM('B2.2'!$X379:$AE379)=8,'B2.2'!F379,"")</f>
        <v/>
      </c>
      <c r="H365" t="str">
        <f>IF(SUM('B2.2'!$X379:$AE379)=8,'B2.2'!G379,"")</f>
        <v/>
      </c>
      <c r="I365" t="str">
        <f>IF(SUM('B2.2'!$X379:$AE379)=8,'B2.2'!H379,"")</f>
        <v/>
      </c>
      <c r="J365" t="str">
        <f>IF(SUM('B2.2'!$X379:$AE379)=8,'B2.2'!I379,"")</f>
        <v/>
      </c>
      <c r="K365" t="str">
        <f>IF(SUM('B2.2'!$X379:$AE379)=8,'B2.2'!J379,"")</f>
        <v/>
      </c>
    </row>
    <row r="366" spans="1:11" x14ac:dyDescent="0.25">
      <c r="A366" t="str">
        <f>IF(SUM('B2.2'!X380:AE380)=8,'Angaben KH-Standort'!$D$27,"")</f>
        <v/>
      </c>
      <c r="B366" t="str">
        <f>IF(SUM('B2.2'!X380:AE380)=8,'Angaben KH-Standort'!$D$26,"")</f>
        <v/>
      </c>
      <c r="C366" t="str">
        <f>IF(SUM('B2.2'!X380:AE380)=8,'Angaben KH-Standort'!$D$13,"")</f>
        <v/>
      </c>
      <c r="D366" t="str">
        <f>IF(SUM('B2.2'!$X380:$AE380)=8,'B2.2'!C380,"")</f>
        <v/>
      </c>
      <c r="E366" t="str">
        <f>IF(SUM('B2.2'!$X380:$AE380)=8,'B2.2'!D380,"")</f>
        <v/>
      </c>
      <c r="F366" t="str">
        <f>IF(SUM('B2.2'!$X380:$AE380)=8,'B2.2'!E380,"")</f>
        <v/>
      </c>
      <c r="G366" t="str">
        <f>IF(SUM('B2.2'!$X380:$AE380)=8,'B2.2'!F380,"")</f>
        <v/>
      </c>
      <c r="H366" t="str">
        <f>IF(SUM('B2.2'!$X380:$AE380)=8,'B2.2'!G380,"")</f>
        <v/>
      </c>
      <c r="I366" t="str">
        <f>IF(SUM('B2.2'!$X380:$AE380)=8,'B2.2'!H380,"")</f>
        <v/>
      </c>
      <c r="J366" t="str">
        <f>IF(SUM('B2.2'!$X380:$AE380)=8,'B2.2'!I380,"")</f>
        <v/>
      </c>
      <c r="K366" t="str">
        <f>IF(SUM('B2.2'!$X380:$AE380)=8,'B2.2'!J380,"")</f>
        <v/>
      </c>
    </row>
    <row r="367" spans="1:11" x14ac:dyDescent="0.25">
      <c r="A367" t="str">
        <f>IF(SUM('B2.2'!X381:AE381)=8,'Angaben KH-Standort'!$D$27,"")</f>
        <v/>
      </c>
      <c r="B367" t="str">
        <f>IF(SUM('B2.2'!X381:AE381)=8,'Angaben KH-Standort'!$D$26,"")</f>
        <v/>
      </c>
      <c r="C367" t="str">
        <f>IF(SUM('B2.2'!X381:AE381)=8,'Angaben KH-Standort'!$D$13,"")</f>
        <v/>
      </c>
      <c r="D367" t="str">
        <f>IF(SUM('B2.2'!$X381:$AE381)=8,'B2.2'!C381,"")</f>
        <v/>
      </c>
      <c r="E367" t="str">
        <f>IF(SUM('B2.2'!$X381:$AE381)=8,'B2.2'!D381,"")</f>
        <v/>
      </c>
      <c r="F367" t="str">
        <f>IF(SUM('B2.2'!$X381:$AE381)=8,'B2.2'!E381,"")</f>
        <v/>
      </c>
      <c r="G367" t="str">
        <f>IF(SUM('B2.2'!$X381:$AE381)=8,'B2.2'!F381,"")</f>
        <v/>
      </c>
      <c r="H367" t="str">
        <f>IF(SUM('B2.2'!$X381:$AE381)=8,'B2.2'!G381,"")</f>
        <v/>
      </c>
      <c r="I367" t="str">
        <f>IF(SUM('B2.2'!$X381:$AE381)=8,'B2.2'!H381,"")</f>
        <v/>
      </c>
      <c r="J367" t="str">
        <f>IF(SUM('B2.2'!$X381:$AE381)=8,'B2.2'!I381,"")</f>
        <v/>
      </c>
      <c r="K367" t="str">
        <f>IF(SUM('B2.2'!$X381:$AE381)=8,'B2.2'!J381,"")</f>
        <v/>
      </c>
    </row>
    <row r="368" spans="1:11" x14ac:dyDescent="0.25">
      <c r="A368" t="str">
        <f>IF(SUM('B2.2'!X382:AE382)=8,'Angaben KH-Standort'!$D$27,"")</f>
        <v/>
      </c>
      <c r="B368" t="str">
        <f>IF(SUM('B2.2'!X382:AE382)=8,'Angaben KH-Standort'!$D$26,"")</f>
        <v/>
      </c>
      <c r="C368" t="str">
        <f>IF(SUM('B2.2'!X382:AE382)=8,'Angaben KH-Standort'!$D$13,"")</f>
        <v/>
      </c>
      <c r="D368" t="str">
        <f>IF(SUM('B2.2'!$X382:$AE382)=8,'B2.2'!C382,"")</f>
        <v/>
      </c>
      <c r="E368" t="str">
        <f>IF(SUM('B2.2'!$X382:$AE382)=8,'B2.2'!D382,"")</f>
        <v/>
      </c>
      <c r="F368" t="str">
        <f>IF(SUM('B2.2'!$X382:$AE382)=8,'B2.2'!E382,"")</f>
        <v/>
      </c>
      <c r="G368" t="str">
        <f>IF(SUM('B2.2'!$X382:$AE382)=8,'B2.2'!F382,"")</f>
        <v/>
      </c>
      <c r="H368" t="str">
        <f>IF(SUM('B2.2'!$X382:$AE382)=8,'B2.2'!G382,"")</f>
        <v/>
      </c>
      <c r="I368" t="str">
        <f>IF(SUM('B2.2'!$X382:$AE382)=8,'B2.2'!H382,"")</f>
        <v/>
      </c>
      <c r="J368" t="str">
        <f>IF(SUM('B2.2'!$X382:$AE382)=8,'B2.2'!I382,"")</f>
        <v/>
      </c>
      <c r="K368" t="str">
        <f>IF(SUM('B2.2'!$X382:$AE382)=8,'B2.2'!J382,"")</f>
        <v/>
      </c>
    </row>
    <row r="369" spans="1:11" x14ac:dyDescent="0.25">
      <c r="A369" t="str">
        <f>IF(SUM('B2.2'!X383:AE383)=8,'Angaben KH-Standort'!$D$27,"")</f>
        <v/>
      </c>
      <c r="B369" t="str">
        <f>IF(SUM('B2.2'!X383:AE383)=8,'Angaben KH-Standort'!$D$26,"")</f>
        <v/>
      </c>
      <c r="C369" t="str">
        <f>IF(SUM('B2.2'!X383:AE383)=8,'Angaben KH-Standort'!$D$13,"")</f>
        <v/>
      </c>
      <c r="D369" t="str">
        <f>IF(SUM('B2.2'!$X383:$AE383)=8,'B2.2'!C383,"")</f>
        <v/>
      </c>
      <c r="E369" t="str">
        <f>IF(SUM('B2.2'!$X383:$AE383)=8,'B2.2'!D383,"")</f>
        <v/>
      </c>
      <c r="F369" t="str">
        <f>IF(SUM('B2.2'!$X383:$AE383)=8,'B2.2'!E383,"")</f>
        <v/>
      </c>
      <c r="G369" t="str">
        <f>IF(SUM('B2.2'!$X383:$AE383)=8,'B2.2'!F383,"")</f>
        <v/>
      </c>
      <c r="H369" t="str">
        <f>IF(SUM('B2.2'!$X383:$AE383)=8,'B2.2'!G383,"")</f>
        <v/>
      </c>
      <c r="I369" t="str">
        <f>IF(SUM('B2.2'!$X383:$AE383)=8,'B2.2'!H383,"")</f>
        <v/>
      </c>
      <c r="J369" t="str">
        <f>IF(SUM('B2.2'!$X383:$AE383)=8,'B2.2'!I383,"")</f>
        <v/>
      </c>
      <c r="K369" t="str">
        <f>IF(SUM('B2.2'!$X383:$AE383)=8,'B2.2'!J383,"")</f>
        <v/>
      </c>
    </row>
    <row r="370" spans="1:11" x14ac:dyDescent="0.25">
      <c r="A370" t="str">
        <f>IF(SUM('B2.2'!X384:AE384)=8,'Angaben KH-Standort'!$D$27,"")</f>
        <v/>
      </c>
      <c r="B370" t="str">
        <f>IF(SUM('B2.2'!X384:AE384)=8,'Angaben KH-Standort'!$D$26,"")</f>
        <v/>
      </c>
      <c r="C370" t="str">
        <f>IF(SUM('B2.2'!X384:AE384)=8,'Angaben KH-Standort'!$D$13,"")</f>
        <v/>
      </c>
      <c r="D370" t="str">
        <f>IF(SUM('B2.2'!$X384:$AE384)=8,'B2.2'!C384,"")</f>
        <v/>
      </c>
      <c r="E370" t="str">
        <f>IF(SUM('B2.2'!$X384:$AE384)=8,'B2.2'!D384,"")</f>
        <v/>
      </c>
      <c r="F370" t="str">
        <f>IF(SUM('B2.2'!$X384:$AE384)=8,'B2.2'!E384,"")</f>
        <v/>
      </c>
      <c r="G370" t="str">
        <f>IF(SUM('B2.2'!$X384:$AE384)=8,'B2.2'!F384,"")</f>
        <v/>
      </c>
      <c r="H370" t="str">
        <f>IF(SUM('B2.2'!$X384:$AE384)=8,'B2.2'!G384,"")</f>
        <v/>
      </c>
      <c r="I370" t="str">
        <f>IF(SUM('B2.2'!$X384:$AE384)=8,'B2.2'!H384,"")</f>
        <v/>
      </c>
      <c r="J370" t="str">
        <f>IF(SUM('B2.2'!$X384:$AE384)=8,'B2.2'!I384,"")</f>
        <v/>
      </c>
      <c r="K370" t="str">
        <f>IF(SUM('B2.2'!$X384:$AE384)=8,'B2.2'!J384,"")</f>
        <v/>
      </c>
    </row>
    <row r="371" spans="1:11" x14ac:dyDescent="0.25">
      <c r="A371" t="str">
        <f>IF(SUM('B2.2'!X385:AE385)=8,'Angaben KH-Standort'!$D$27,"")</f>
        <v/>
      </c>
      <c r="B371" t="str">
        <f>IF(SUM('B2.2'!X385:AE385)=8,'Angaben KH-Standort'!$D$26,"")</f>
        <v/>
      </c>
      <c r="C371" t="str">
        <f>IF(SUM('B2.2'!X385:AE385)=8,'Angaben KH-Standort'!$D$13,"")</f>
        <v/>
      </c>
      <c r="D371" t="str">
        <f>IF(SUM('B2.2'!$X385:$AE385)=8,'B2.2'!C385,"")</f>
        <v/>
      </c>
      <c r="E371" t="str">
        <f>IF(SUM('B2.2'!$X385:$AE385)=8,'B2.2'!D385,"")</f>
        <v/>
      </c>
      <c r="F371" t="str">
        <f>IF(SUM('B2.2'!$X385:$AE385)=8,'B2.2'!E385,"")</f>
        <v/>
      </c>
      <c r="G371" t="str">
        <f>IF(SUM('B2.2'!$X385:$AE385)=8,'B2.2'!F385,"")</f>
        <v/>
      </c>
      <c r="H371" t="str">
        <f>IF(SUM('B2.2'!$X385:$AE385)=8,'B2.2'!G385,"")</f>
        <v/>
      </c>
      <c r="I371" t="str">
        <f>IF(SUM('B2.2'!$X385:$AE385)=8,'B2.2'!H385,"")</f>
        <v/>
      </c>
      <c r="J371" t="str">
        <f>IF(SUM('B2.2'!$X385:$AE385)=8,'B2.2'!I385,"")</f>
        <v/>
      </c>
      <c r="K371" t="str">
        <f>IF(SUM('B2.2'!$X385:$AE385)=8,'B2.2'!J385,"")</f>
        <v/>
      </c>
    </row>
    <row r="372" spans="1:11" x14ac:dyDescent="0.25">
      <c r="A372" t="str">
        <f>IF(SUM('B2.2'!X386:AE386)=8,'Angaben KH-Standort'!$D$27,"")</f>
        <v/>
      </c>
      <c r="B372" t="str">
        <f>IF(SUM('B2.2'!X386:AE386)=8,'Angaben KH-Standort'!$D$26,"")</f>
        <v/>
      </c>
      <c r="C372" t="str">
        <f>IF(SUM('B2.2'!X386:AE386)=8,'Angaben KH-Standort'!$D$13,"")</f>
        <v/>
      </c>
      <c r="D372" t="str">
        <f>IF(SUM('B2.2'!$X386:$AE386)=8,'B2.2'!C386,"")</f>
        <v/>
      </c>
      <c r="E372" t="str">
        <f>IF(SUM('B2.2'!$X386:$AE386)=8,'B2.2'!D386,"")</f>
        <v/>
      </c>
      <c r="F372" t="str">
        <f>IF(SUM('B2.2'!$X386:$AE386)=8,'B2.2'!E386,"")</f>
        <v/>
      </c>
      <c r="G372" t="str">
        <f>IF(SUM('B2.2'!$X386:$AE386)=8,'B2.2'!F386,"")</f>
        <v/>
      </c>
      <c r="H372" t="str">
        <f>IF(SUM('B2.2'!$X386:$AE386)=8,'B2.2'!G386,"")</f>
        <v/>
      </c>
      <c r="I372" t="str">
        <f>IF(SUM('B2.2'!$X386:$AE386)=8,'B2.2'!H386,"")</f>
        <v/>
      </c>
      <c r="J372" t="str">
        <f>IF(SUM('B2.2'!$X386:$AE386)=8,'B2.2'!I386,"")</f>
        <v/>
      </c>
      <c r="K372" t="str">
        <f>IF(SUM('B2.2'!$X386:$AE386)=8,'B2.2'!J386,"")</f>
        <v/>
      </c>
    </row>
    <row r="373" spans="1:11" x14ac:dyDescent="0.25">
      <c r="A373" t="str">
        <f>IF(SUM('B2.2'!X387:AE387)=8,'Angaben KH-Standort'!$D$27,"")</f>
        <v/>
      </c>
      <c r="B373" t="str">
        <f>IF(SUM('B2.2'!X387:AE387)=8,'Angaben KH-Standort'!$D$26,"")</f>
        <v/>
      </c>
      <c r="C373" t="str">
        <f>IF(SUM('B2.2'!X387:AE387)=8,'Angaben KH-Standort'!$D$13,"")</f>
        <v/>
      </c>
      <c r="D373" t="str">
        <f>IF(SUM('B2.2'!$X387:$AE387)=8,'B2.2'!C387,"")</f>
        <v/>
      </c>
      <c r="E373" t="str">
        <f>IF(SUM('B2.2'!$X387:$AE387)=8,'B2.2'!D387,"")</f>
        <v/>
      </c>
      <c r="F373" t="str">
        <f>IF(SUM('B2.2'!$X387:$AE387)=8,'B2.2'!E387,"")</f>
        <v/>
      </c>
      <c r="G373" t="str">
        <f>IF(SUM('B2.2'!$X387:$AE387)=8,'B2.2'!F387,"")</f>
        <v/>
      </c>
      <c r="H373" t="str">
        <f>IF(SUM('B2.2'!$X387:$AE387)=8,'B2.2'!G387,"")</f>
        <v/>
      </c>
      <c r="I373" t="str">
        <f>IF(SUM('B2.2'!$X387:$AE387)=8,'B2.2'!H387,"")</f>
        <v/>
      </c>
      <c r="J373" t="str">
        <f>IF(SUM('B2.2'!$X387:$AE387)=8,'B2.2'!I387,"")</f>
        <v/>
      </c>
      <c r="K373" t="str">
        <f>IF(SUM('B2.2'!$X387:$AE387)=8,'B2.2'!J387,"")</f>
        <v/>
      </c>
    </row>
    <row r="374" spans="1:11" x14ac:dyDescent="0.25">
      <c r="A374" t="str">
        <f>IF(SUM('B2.2'!X388:AE388)=8,'Angaben KH-Standort'!$D$27,"")</f>
        <v/>
      </c>
      <c r="B374" t="str">
        <f>IF(SUM('B2.2'!X388:AE388)=8,'Angaben KH-Standort'!$D$26,"")</f>
        <v/>
      </c>
      <c r="C374" t="str">
        <f>IF(SUM('B2.2'!X388:AE388)=8,'Angaben KH-Standort'!$D$13,"")</f>
        <v/>
      </c>
      <c r="D374" t="str">
        <f>IF(SUM('B2.2'!$X388:$AE388)=8,'B2.2'!C388,"")</f>
        <v/>
      </c>
      <c r="E374" t="str">
        <f>IF(SUM('B2.2'!$X388:$AE388)=8,'B2.2'!D388,"")</f>
        <v/>
      </c>
      <c r="F374" t="str">
        <f>IF(SUM('B2.2'!$X388:$AE388)=8,'B2.2'!E388,"")</f>
        <v/>
      </c>
      <c r="G374" t="str">
        <f>IF(SUM('B2.2'!$X388:$AE388)=8,'B2.2'!F388,"")</f>
        <v/>
      </c>
      <c r="H374" t="str">
        <f>IF(SUM('B2.2'!$X388:$AE388)=8,'B2.2'!G388,"")</f>
        <v/>
      </c>
      <c r="I374" t="str">
        <f>IF(SUM('B2.2'!$X388:$AE388)=8,'B2.2'!H388,"")</f>
        <v/>
      </c>
      <c r="J374" t="str">
        <f>IF(SUM('B2.2'!$X388:$AE388)=8,'B2.2'!I388,"")</f>
        <v/>
      </c>
      <c r="K374" t="str">
        <f>IF(SUM('B2.2'!$X388:$AE388)=8,'B2.2'!J388,"")</f>
        <v/>
      </c>
    </row>
    <row r="375" spans="1:11" x14ac:dyDescent="0.25">
      <c r="A375" t="str">
        <f>IF(SUM('B2.2'!X389:AE389)=8,'Angaben KH-Standort'!$D$27,"")</f>
        <v/>
      </c>
      <c r="B375" t="str">
        <f>IF(SUM('B2.2'!X389:AE389)=8,'Angaben KH-Standort'!$D$26,"")</f>
        <v/>
      </c>
      <c r="C375" t="str">
        <f>IF(SUM('B2.2'!X389:AE389)=8,'Angaben KH-Standort'!$D$13,"")</f>
        <v/>
      </c>
      <c r="D375" t="str">
        <f>IF(SUM('B2.2'!$X389:$AE389)=8,'B2.2'!C389,"")</f>
        <v/>
      </c>
      <c r="E375" t="str">
        <f>IF(SUM('B2.2'!$X389:$AE389)=8,'B2.2'!D389,"")</f>
        <v/>
      </c>
      <c r="F375" t="str">
        <f>IF(SUM('B2.2'!$X389:$AE389)=8,'B2.2'!E389,"")</f>
        <v/>
      </c>
      <c r="G375" t="str">
        <f>IF(SUM('B2.2'!$X389:$AE389)=8,'B2.2'!F389,"")</f>
        <v/>
      </c>
      <c r="H375" t="str">
        <f>IF(SUM('B2.2'!$X389:$AE389)=8,'B2.2'!G389,"")</f>
        <v/>
      </c>
      <c r="I375" t="str">
        <f>IF(SUM('B2.2'!$X389:$AE389)=8,'B2.2'!H389,"")</f>
        <v/>
      </c>
      <c r="J375" t="str">
        <f>IF(SUM('B2.2'!$X389:$AE389)=8,'B2.2'!I389,"")</f>
        <v/>
      </c>
      <c r="K375" t="str">
        <f>IF(SUM('B2.2'!$X389:$AE389)=8,'B2.2'!J389,"")</f>
        <v/>
      </c>
    </row>
    <row r="376" spans="1:11" x14ac:dyDescent="0.25">
      <c r="A376" t="str">
        <f>IF(SUM('B2.2'!X390:AE390)=8,'Angaben KH-Standort'!$D$27,"")</f>
        <v/>
      </c>
      <c r="B376" t="str">
        <f>IF(SUM('B2.2'!X390:AE390)=8,'Angaben KH-Standort'!$D$26,"")</f>
        <v/>
      </c>
      <c r="C376" t="str">
        <f>IF(SUM('B2.2'!X390:AE390)=8,'Angaben KH-Standort'!$D$13,"")</f>
        <v/>
      </c>
      <c r="D376" t="str">
        <f>IF(SUM('B2.2'!$X390:$AE390)=8,'B2.2'!C390,"")</f>
        <v/>
      </c>
      <c r="E376" t="str">
        <f>IF(SUM('B2.2'!$X390:$AE390)=8,'B2.2'!D390,"")</f>
        <v/>
      </c>
      <c r="F376" t="str">
        <f>IF(SUM('B2.2'!$X390:$AE390)=8,'B2.2'!E390,"")</f>
        <v/>
      </c>
      <c r="G376" t="str">
        <f>IF(SUM('B2.2'!$X390:$AE390)=8,'B2.2'!F390,"")</f>
        <v/>
      </c>
      <c r="H376" t="str">
        <f>IF(SUM('B2.2'!$X390:$AE390)=8,'B2.2'!G390,"")</f>
        <v/>
      </c>
      <c r="I376" t="str">
        <f>IF(SUM('B2.2'!$X390:$AE390)=8,'B2.2'!H390,"")</f>
        <v/>
      </c>
      <c r="J376" t="str">
        <f>IF(SUM('B2.2'!$X390:$AE390)=8,'B2.2'!I390,"")</f>
        <v/>
      </c>
      <c r="K376" t="str">
        <f>IF(SUM('B2.2'!$X390:$AE390)=8,'B2.2'!J390,"")</f>
        <v/>
      </c>
    </row>
    <row r="377" spans="1:11" x14ac:dyDescent="0.25">
      <c r="A377" t="str">
        <f>IF(SUM('B2.2'!X391:AE391)=8,'Angaben KH-Standort'!$D$27,"")</f>
        <v/>
      </c>
      <c r="B377" t="str">
        <f>IF(SUM('B2.2'!X391:AE391)=8,'Angaben KH-Standort'!$D$26,"")</f>
        <v/>
      </c>
      <c r="C377" t="str">
        <f>IF(SUM('B2.2'!X391:AE391)=8,'Angaben KH-Standort'!$D$13,"")</f>
        <v/>
      </c>
      <c r="D377" t="str">
        <f>IF(SUM('B2.2'!$X391:$AE391)=8,'B2.2'!C391,"")</f>
        <v/>
      </c>
      <c r="E377" t="str">
        <f>IF(SUM('B2.2'!$X391:$AE391)=8,'B2.2'!D391,"")</f>
        <v/>
      </c>
      <c r="F377" t="str">
        <f>IF(SUM('B2.2'!$X391:$AE391)=8,'B2.2'!E391,"")</f>
        <v/>
      </c>
      <c r="G377" t="str">
        <f>IF(SUM('B2.2'!$X391:$AE391)=8,'B2.2'!F391,"")</f>
        <v/>
      </c>
      <c r="H377" t="str">
        <f>IF(SUM('B2.2'!$X391:$AE391)=8,'B2.2'!G391,"")</f>
        <v/>
      </c>
      <c r="I377" t="str">
        <f>IF(SUM('B2.2'!$X391:$AE391)=8,'B2.2'!H391,"")</f>
        <v/>
      </c>
      <c r="J377" t="str">
        <f>IF(SUM('B2.2'!$X391:$AE391)=8,'B2.2'!I391,"")</f>
        <v/>
      </c>
      <c r="K377" t="str">
        <f>IF(SUM('B2.2'!$X391:$AE391)=8,'B2.2'!J391,"")</f>
        <v/>
      </c>
    </row>
    <row r="378" spans="1:11" x14ac:dyDescent="0.25">
      <c r="A378" t="str">
        <f>IF(SUM('B2.2'!X392:AE392)=8,'Angaben KH-Standort'!$D$27,"")</f>
        <v/>
      </c>
      <c r="B378" t="str">
        <f>IF(SUM('B2.2'!X392:AE392)=8,'Angaben KH-Standort'!$D$26,"")</f>
        <v/>
      </c>
      <c r="C378" t="str">
        <f>IF(SUM('B2.2'!X392:AE392)=8,'Angaben KH-Standort'!$D$13,"")</f>
        <v/>
      </c>
      <c r="D378" t="str">
        <f>IF(SUM('B2.2'!$X392:$AE392)=8,'B2.2'!C392,"")</f>
        <v/>
      </c>
      <c r="E378" t="str">
        <f>IF(SUM('B2.2'!$X392:$AE392)=8,'B2.2'!D392,"")</f>
        <v/>
      </c>
      <c r="F378" t="str">
        <f>IF(SUM('B2.2'!$X392:$AE392)=8,'B2.2'!E392,"")</f>
        <v/>
      </c>
      <c r="G378" t="str">
        <f>IF(SUM('B2.2'!$X392:$AE392)=8,'B2.2'!F392,"")</f>
        <v/>
      </c>
      <c r="H378" t="str">
        <f>IF(SUM('B2.2'!$X392:$AE392)=8,'B2.2'!G392,"")</f>
        <v/>
      </c>
      <c r="I378" t="str">
        <f>IF(SUM('B2.2'!$X392:$AE392)=8,'B2.2'!H392,"")</f>
        <v/>
      </c>
      <c r="J378" t="str">
        <f>IF(SUM('B2.2'!$X392:$AE392)=8,'B2.2'!I392,"")</f>
        <v/>
      </c>
      <c r="K378" t="str">
        <f>IF(SUM('B2.2'!$X392:$AE392)=8,'B2.2'!J392,"")</f>
        <v/>
      </c>
    </row>
    <row r="379" spans="1:11" x14ac:dyDescent="0.25">
      <c r="A379" t="str">
        <f>IF(SUM('B2.2'!X393:AE393)=8,'Angaben KH-Standort'!$D$27,"")</f>
        <v/>
      </c>
      <c r="B379" t="str">
        <f>IF(SUM('B2.2'!X393:AE393)=8,'Angaben KH-Standort'!$D$26,"")</f>
        <v/>
      </c>
      <c r="C379" t="str">
        <f>IF(SUM('B2.2'!X393:AE393)=8,'Angaben KH-Standort'!$D$13,"")</f>
        <v/>
      </c>
      <c r="D379" t="str">
        <f>IF(SUM('B2.2'!$X393:$AE393)=8,'B2.2'!C393,"")</f>
        <v/>
      </c>
      <c r="E379" t="str">
        <f>IF(SUM('B2.2'!$X393:$AE393)=8,'B2.2'!D393,"")</f>
        <v/>
      </c>
      <c r="F379" t="str">
        <f>IF(SUM('B2.2'!$X393:$AE393)=8,'B2.2'!E393,"")</f>
        <v/>
      </c>
      <c r="G379" t="str">
        <f>IF(SUM('B2.2'!$X393:$AE393)=8,'B2.2'!F393,"")</f>
        <v/>
      </c>
      <c r="H379" t="str">
        <f>IF(SUM('B2.2'!$X393:$AE393)=8,'B2.2'!G393,"")</f>
        <v/>
      </c>
      <c r="I379" t="str">
        <f>IF(SUM('B2.2'!$X393:$AE393)=8,'B2.2'!H393,"")</f>
        <v/>
      </c>
      <c r="J379" t="str">
        <f>IF(SUM('B2.2'!$X393:$AE393)=8,'B2.2'!I393,"")</f>
        <v/>
      </c>
      <c r="K379" t="str">
        <f>IF(SUM('B2.2'!$X393:$AE393)=8,'B2.2'!J393,"")</f>
        <v/>
      </c>
    </row>
    <row r="380" spans="1:11" x14ac:dyDescent="0.25">
      <c r="A380" t="str">
        <f>IF(SUM('B2.2'!X394:AE394)=8,'Angaben KH-Standort'!$D$27,"")</f>
        <v/>
      </c>
      <c r="B380" t="str">
        <f>IF(SUM('B2.2'!X394:AE394)=8,'Angaben KH-Standort'!$D$26,"")</f>
        <v/>
      </c>
      <c r="C380" t="str">
        <f>IF(SUM('B2.2'!X394:AE394)=8,'Angaben KH-Standort'!$D$13,"")</f>
        <v/>
      </c>
      <c r="D380" t="str">
        <f>IF(SUM('B2.2'!$X394:$AE394)=8,'B2.2'!C394,"")</f>
        <v/>
      </c>
      <c r="E380" t="str">
        <f>IF(SUM('B2.2'!$X394:$AE394)=8,'B2.2'!D394,"")</f>
        <v/>
      </c>
      <c r="F380" t="str">
        <f>IF(SUM('B2.2'!$X394:$AE394)=8,'B2.2'!E394,"")</f>
        <v/>
      </c>
      <c r="G380" t="str">
        <f>IF(SUM('B2.2'!$X394:$AE394)=8,'B2.2'!F394,"")</f>
        <v/>
      </c>
      <c r="H380" t="str">
        <f>IF(SUM('B2.2'!$X394:$AE394)=8,'B2.2'!G394,"")</f>
        <v/>
      </c>
      <c r="I380" t="str">
        <f>IF(SUM('B2.2'!$X394:$AE394)=8,'B2.2'!H394,"")</f>
        <v/>
      </c>
      <c r="J380" t="str">
        <f>IF(SUM('B2.2'!$X394:$AE394)=8,'B2.2'!I394,"")</f>
        <v/>
      </c>
      <c r="K380" t="str">
        <f>IF(SUM('B2.2'!$X394:$AE394)=8,'B2.2'!J394,"")</f>
        <v/>
      </c>
    </row>
    <row r="381" spans="1:11" x14ac:dyDescent="0.25">
      <c r="A381" t="str">
        <f>IF(SUM('B2.2'!X395:AE395)=8,'Angaben KH-Standort'!$D$27,"")</f>
        <v/>
      </c>
      <c r="B381" t="str">
        <f>IF(SUM('B2.2'!X395:AE395)=8,'Angaben KH-Standort'!$D$26,"")</f>
        <v/>
      </c>
      <c r="C381" t="str">
        <f>IF(SUM('B2.2'!X395:AE395)=8,'Angaben KH-Standort'!$D$13,"")</f>
        <v/>
      </c>
      <c r="D381" t="str">
        <f>IF(SUM('B2.2'!$X395:$AE395)=8,'B2.2'!C395,"")</f>
        <v/>
      </c>
      <c r="E381" t="str">
        <f>IF(SUM('B2.2'!$X395:$AE395)=8,'B2.2'!D395,"")</f>
        <v/>
      </c>
      <c r="F381" t="str">
        <f>IF(SUM('B2.2'!$X395:$AE395)=8,'B2.2'!E395,"")</f>
        <v/>
      </c>
      <c r="G381" t="str">
        <f>IF(SUM('B2.2'!$X395:$AE395)=8,'B2.2'!F395,"")</f>
        <v/>
      </c>
      <c r="H381" t="str">
        <f>IF(SUM('B2.2'!$X395:$AE395)=8,'B2.2'!G395,"")</f>
        <v/>
      </c>
      <c r="I381" t="str">
        <f>IF(SUM('B2.2'!$X395:$AE395)=8,'B2.2'!H395,"")</f>
        <v/>
      </c>
      <c r="J381" t="str">
        <f>IF(SUM('B2.2'!$X395:$AE395)=8,'B2.2'!I395,"")</f>
        <v/>
      </c>
      <c r="K381" t="str">
        <f>IF(SUM('B2.2'!$X395:$AE395)=8,'B2.2'!J395,"")</f>
        <v/>
      </c>
    </row>
    <row r="382" spans="1:11" x14ac:dyDescent="0.25">
      <c r="A382" t="str">
        <f>IF(SUM('B2.2'!X396:AE396)=8,'Angaben KH-Standort'!$D$27,"")</f>
        <v/>
      </c>
      <c r="B382" t="str">
        <f>IF(SUM('B2.2'!X396:AE396)=8,'Angaben KH-Standort'!$D$26,"")</f>
        <v/>
      </c>
      <c r="C382" t="str">
        <f>IF(SUM('B2.2'!X396:AE396)=8,'Angaben KH-Standort'!$D$13,"")</f>
        <v/>
      </c>
      <c r="D382" t="str">
        <f>IF(SUM('B2.2'!$X396:$AE396)=8,'B2.2'!C396,"")</f>
        <v/>
      </c>
      <c r="E382" t="str">
        <f>IF(SUM('B2.2'!$X396:$AE396)=8,'B2.2'!D396,"")</f>
        <v/>
      </c>
      <c r="F382" t="str">
        <f>IF(SUM('B2.2'!$X396:$AE396)=8,'B2.2'!E396,"")</f>
        <v/>
      </c>
      <c r="G382" t="str">
        <f>IF(SUM('B2.2'!$X396:$AE396)=8,'B2.2'!F396,"")</f>
        <v/>
      </c>
      <c r="H382" t="str">
        <f>IF(SUM('B2.2'!$X396:$AE396)=8,'B2.2'!G396,"")</f>
        <v/>
      </c>
      <c r="I382" t="str">
        <f>IF(SUM('B2.2'!$X396:$AE396)=8,'B2.2'!H396,"")</f>
        <v/>
      </c>
      <c r="J382" t="str">
        <f>IF(SUM('B2.2'!$X396:$AE396)=8,'B2.2'!I396,"")</f>
        <v/>
      </c>
      <c r="K382" t="str">
        <f>IF(SUM('B2.2'!$X396:$AE396)=8,'B2.2'!J396,"")</f>
        <v/>
      </c>
    </row>
    <row r="383" spans="1:11" x14ac:dyDescent="0.25">
      <c r="A383" t="str">
        <f>IF(SUM('B2.2'!X397:AE397)=8,'Angaben KH-Standort'!$D$27,"")</f>
        <v/>
      </c>
      <c r="B383" t="str">
        <f>IF(SUM('B2.2'!X397:AE397)=8,'Angaben KH-Standort'!$D$26,"")</f>
        <v/>
      </c>
      <c r="C383" t="str">
        <f>IF(SUM('B2.2'!X397:AE397)=8,'Angaben KH-Standort'!$D$13,"")</f>
        <v/>
      </c>
      <c r="D383" t="str">
        <f>IF(SUM('B2.2'!$X397:$AE397)=8,'B2.2'!C397,"")</f>
        <v/>
      </c>
      <c r="E383" t="str">
        <f>IF(SUM('B2.2'!$X397:$AE397)=8,'B2.2'!D397,"")</f>
        <v/>
      </c>
      <c r="F383" t="str">
        <f>IF(SUM('B2.2'!$X397:$AE397)=8,'B2.2'!E397,"")</f>
        <v/>
      </c>
      <c r="G383" t="str">
        <f>IF(SUM('B2.2'!$X397:$AE397)=8,'B2.2'!F397,"")</f>
        <v/>
      </c>
      <c r="H383" t="str">
        <f>IF(SUM('B2.2'!$X397:$AE397)=8,'B2.2'!G397,"")</f>
        <v/>
      </c>
      <c r="I383" t="str">
        <f>IF(SUM('B2.2'!$X397:$AE397)=8,'B2.2'!H397,"")</f>
        <v/>
      </c>
      <c r="J383" t="str">
        <f>IF(SUM('B2.2'!$X397:$AE397)=8,'B2.2'!I397,"")</f>
        <v/>
      </c>
      <c r="K383" t="str">
        <f>IF(SUM('B2.2'!$X397:$AE397)=8,'B2.2'!J397,"")</f>
        <v/>
      </c>
    </row>
    <row r="384" spans="1:11" x14ac:dyDescent="0.25">
      <c r="A384" t="str">
        <f>IF(SUM('B2.2'!X398:AE398)=8,'Angaben KH-Standort'!$D$27,"")</f>
        <v/>
      </c>
      <c r="B384" t="str">
        <f>IF(SUM('B2.2'!X398:AE398)=8,'Angaben KH-Standort'!$D$26,"")</f>
        <v/>
      </c>
      <c r="C384" t="str">
        <f>IF(SUM('B2.2'!X398:AE398)=8,'Angaben KH-Standort'!$D$13,"")</f>
        <v/>
      </c>
      <c r="D384" t="str">
        <f>IF(SUM('B2.2'!$X398:$AE398)=8,'B2.2'!C398,"")</f>
        <v/>
      </c>
      <c r="E384" t="str">
        <f>IF(SUM('B2.2'!$X398:$AE398)=8,'B2.2'!D398,"")</f>
        <v/>
      </c>
      <c r="F384" t="str">
        <f>IF(SUM('B2.2'!$X398:$AE398)=8,'B2.2'!E398,"")</f>
        <v/>
      </c>
      <c r="G384" t="str">
        <f>IF(SUM('B2.2'!$X398:$AE398)=8,'B2.2'!F398,"")</f>
        <v/>
      </c>
      <c r="H384" t="str">
        <f>IF(SUM('B2.2'!$X398:$AE398)=8,'B2.2'!G398,"")</f>
        <v/>
      </c>
      <c r="I384" t="str">
        <f>IF(SUM('B2.2'!$X398:$AE398)=8,'B2.2'!H398,"")</f>
        <v/>
      </c>
      <c r="J384" t="str">
        <f>IF(SUM('B2.2'!$X398:$AE398)=8,'B2.2'!I398,"")</f>
        <v/>
      </c>
      <c r="K384" t="str">
        <f>IF(SUM('B2.2'!$X398:$AE398)=8,'B2.2'!J398,"")</f>
        <v/>
      </c>
    </row>
    <row r="385" spans="1:11" x14ac:dyDescent="0.25">
      <c r="A385" t="str">
        <f>IF(SUM('B2.2'!X399:AE399)=8,'Angaben KH-Standort'!$D$27,"")</f>
        <v/>
      </c>
      <c r="B385" t="str">
        <f>IF(SUM('B2.2'!X399:AE399)=8,'Angaben KH-Standort'!$D$26,"")</f>
        <v/>
      </c>
      <c r="C385" t="str">
        <f>IF(SUM('B2.2'!X399:AE399)=8,'Angaben KH-Standort'!$D$13,"")</f>
        <v/>
      </c>
      <c r="D385" t="str">
        <f>IF(SUM('B2.2'!$X399:$AE399)=8,'B2.2'!C399,"")</f>
        <v/>
      </c>
      <c r="E385" t="str">
        <f>IF(SUM('B2.2'!$X399:$AE399)=8,'B2.2'!D399,"")</f>
        <v/>
      </c>
      <c r="F385" t="str">
        <f>IF(SUM('B2.2'!$X399:$AE399)=8,'B2.2'!E399,"")</f>
        <v/>
      </c>
      <c r="G385" t="str">
        <f>IF(SUM('B2.2'!$X399:$AE399)=8,'B2.2'!F399,"")</f>
        <v/>
      </c>
      <c r="H385" t="str">
        <f>IF(SUM('B2.2'!$X399:$AE399)=8,'B2.2'!G399,"")</f>
        <v/>
      </c>
      <c r="I385" t="str">
        <f>IF(SUM('B2.2'!$X399:$AE399)=8,'B2.2'!H399,"")</f>
        <v/>
      </c>
      <c r="J385" t="str">
        <f>IF(SUM('B2.2'!$X399:$AE399)=8,'B2.2'!I399,"")</f>
        <v/>
      </c>
      <c r="K385" t="str">
        <f>IF(SUM('B2.2'!$X399:$AE399)=8,'B2.2'!J399,"")</f>
        <v/>
      </c>
    </row>
    <row r="386" spans="1:11" x14ac:dyDescent="0.25">
      <c r="A386" t="str">
        <f>IF(SUM('B2.2'!X400:AE400)=8,'Angaben KH-Standort'!$D$27,"")</f>
        <v/>
      </c>
      <c r="B386" t="str">
        <f>IF(SUM('B2.2'!X400:AE400)=8,'Angaben KH-Standort'!$D$26,"")</f>
        <v/>
      </c>
      <c r="C386" t="str">
        <f>IF(SUM('B2.2'!X400:AE400)=8,'Angaben KH-Standort'!$D$13,"")</f>
        <v/>
      </c>
      <c r="D386" t="str">
        <f>IF(SUM('B2.2'!$X400:$AE400)=8,'B2.2'!C400,"")</f>
        <v/>
      </c>
      <c r="E386" t="str">
        <f>IF(SUM('B2.2'!$X400:$AE400)=8,'B2.2'!D400,"")</f>
        <v/>
      </c>
      <c r="F386" t="str">
        <f>IF(SUM('B2.2'!$X400:$AE400)=8,'B2.2'!E400,"")</f>
        <v/>
      </c>
      <c r="G386" t="str">
        <f>IF(SUM('B2.2'!$X400:$AE400)=8,'B2.2'!F400,"")</f>
        <v/>
      </c>
      <c r="H386" t="str">
        <f>IF(SUM('B2.2'!$X400:$AE400)=8,'B2.2'!G400,"")</f>
        <v/>
      </c>
      <c r="I386" t="str">
        <f>IF(SUM('B2.2'!$X400:$AE400)=8,'B2.2'!H400,"")</f>
        <v/>
      </c>
      <c r="J386" t="str">
        <f>IF(SUM('B2.2'!$X400:$AE400)=8,'B2.2'!I400,"")</f>
        <v/>
      </c>
      <c r="K386" t="str">
        <f>IF(SUM('B2.2'!$X400:$AE400)=8,'B2.2'!J400,"")</f>
        <v/>
      </c>
    </row>
    <row r="387" spans="1:11" x14ac:dyDescent="0.25">
      <c r="A387" t="str">
        <f>IF(SUM('B2.2'!X401:AE401)=8,'Angaben KH-Standort'!$D$27,"")</f>
        <v/>
      </c>
      <c r="B387" t="str">
        <f>IF(SUM('B2.2'!X401:AE401)=8,'Angaben KH-Standort'!$D$26,"")</f>
        <v/>
      </c>
      <c r="C387" t="str">
        <f>IF(SUM('B2.2'!X401:AE401)=8,'Angaben KH-Standort'!$D$13,"")</f>
        <v/>
      </c>
      <c r="D387" t="str">
        <f>IF(SUM('B2.2'!$X401:$AE401)=8,'B2.2'!C401,"")</f>
        <v/>
      </c>
      <c r="E387" t="str">
        <f>IF(SUM('B2.2'!$X401:$AE401)=8,'B2.2'!D401,"")</f>
        <v/>
      </c>
      <c r="F387" t="str">
        <f>IF(SUM('B2.2'!$X401:$AE401)=8,'B2.2'!E401,"")</f>
        <v/>
      </c>
      <c r="G387" t="str">
        <f>IF(SUM('B2.2'!$X401:$AE401)=8,'B2.2'!F401,"")</f>
        <v/>
      </c>
      <c r="H387" t="str">
        <f>IF(SUM('B2.2'!$X401:$AE401)=8,'B2.2'!G401,"")</f>
        <v/>
      </c>
      <c r="I387" t="str">
        <f>IF(SUM('B2.2'!$X401:$AE401)=8,'B2.2'!H401,"")</f>
        <v/>
      </c>
      <c r="J387" t="str">
        <f>IF(SUM('B2.2'!$X401:$AE401)=8,'B2.2'!I401,"")</f>
        <v/>
      </c>
      <c r="K387" t="str">
        <f>IF(SUM('B2.2'!$X401:$AE401)=8,'B2.2'!J401,"")</f>
        <v/>
      </c>
    </row>
    <row r="388" spans="1:11" x14ac:dyDescent="0.25">
      <c r="A388" t="str">
        <f>IF(SUM('B2.2'!X402:AE402)=8,'Angaben KH-Standort'!$D$27,"")</f>
        <v/>
      </c>
      <c r="B388" t="str">
        <f>IF(SUM('B2.2'!X402:AE402)=8,'Angaben KH-Standort'!$D$26,"")</f>
        <v/>
      </c>
      <c r="C388" t="str">
        <f>IF(SUM('B2.2'!X402:AE402)=8,'Angaben KH-Standort'!$D$13,"")</f>
        <v/>
      </c>
      <c r="D388" t="str">
        <f>IF(SUM('B2.2'!$X402:$AE402)=8,'B2.2'!C402,"")</f>
        <v/>
      </c>
      <c r="E388" t="str">
        <f>IF(SUM('B2.2'!$X402:$AE402)=8,'B2.2'!D402,"")</f>
        <v/>
      </c>
      <c r="F388" t="str">
        <f>IF(SUM('B2.2'!$X402:$AE402)=8,'B2.2'!E402,"")</f>
        <v/>
      </c>
      <c r="G388" t="str">
        <f>IF(SUM('B2.2'!$X402:$AE402)=8,'B2.2'!F402,"")</f>
        <v/>
      </c>
      <c r="H388" t="str">
        <f>IF(SUM('B2.2'!$X402:$AE402)=8,'B2.2'!G402,"")</f>
        <v/>
      </c>
      <c r="I388" t="str">
        <f>IF(SUM('B2.2'!$X402:$AE402)=8,'B2.2'!H402,"")</f>
        <v/>
      </c>
      <c r="J388" t="str">
        <f>IF(SUM('B2.2'!$X402:$AE402)=8,'B2.2'!I402,"")</f>
        <v/>
      </c>
      <c r="K388" t="str">
        <f>IF(SUM('B2.2'!$X402:$AE402)=8,'B2.2'!J402,"")</f>
        <v/>
      </c>
    </row>
    <row r="389" spans="1:11" x14ac:dyDescent="0.25">
      <c r="A389" t="str">
        <f>IF(SUM('B2.2'!X403:AE403)=8,'Angaben KH-Standort'!$D$27,"")</f>
        <v/>
      </c>
      <c r="B389" t="str">
        <f>IF(SUM('B2.2'!X403:AE403)=8,'Angaben KH-Standort'!$D$26,"")</f>
        <v/>
      </c>
      <c r="C389" t="str">
        <f>IF(SUM('B2.2'!X403:AE403)=8,'Angaben KH-Standort'!$D$13,"")</f>
        <v/>
      </c>
      <c r="D389" t="str">
        <f>IF(SUM('B2.2'!$X403:$AE403)=8,'B2.2'!C403,"")</f>
        <v/>
      </c>
      <c r="E389" t="str">
        <f>IF(SUM('B2.2'!$X403:$AE403)=8,'B2.2'!D403,"")</f>
        <v/>
      </c>
      <c r="F389" t="str">
        <f>IF(SUM('B2.2'!$X403:$AE403)=8,'B2.2'!E403,"")</f>
        <v/>
      </c>
      <c r="G389" t="str">
        <f>IF(SUM('B2.2'!$X403:$AE403)=8,'B2.2'!F403,"")</f>
        <v/>
      </c>
      <c r="H389" t="str">
        <f>IF(SUM('B2.2'!$X403:$AE403)=8,'B2.2'!G403,"")</f>
        <v/>
      </c>
      <c r="I389" t="str">
        <f>IF(SUM('B2.2'!$X403:$AE403)=8,'B2.2'!H403,"")</f>
        <v/>
      </c>
      <c r="J389" t="str">
        <f>IF(SUM('B2.2'!$X403:$AE403)=8,'B2.2'!I403,"")</f>
        <v/>
      </c>
      <c r="K389" t="str">
        <f>IF(SUM('B2.2'!$X403:$AE403)=8,'B2.2'!J403,"")</f>
        <v/>
      </c>
    </row>
    <row r="390" spans="1:11" x14ac:dyDescent="0.25">
      <c r="A390" t="str">
        <f>IF(SUM('B2.2'!X404:AE404)=8,'Angaben KH-Standort'!$D$27,"")</f>
        <v/>
      </c>
      <c r="B390" t="str">
        <f>IF(SUM('B2.2'!X404:AE404)=8,'Angaben KH-Standort'!$D$26,"")</f>
        <v/>
      </c>
      <c r="C390" t="str">
        <f>IF(SUM('B2.2'!X404:AE404)=8,'Angaben KH-Standort'!$D$13,"")</f>
        <v/>
      </c>
      <c r="D390" t="str">
        <f>IF(SUM('B2.2'!$X404:$AE404)=8,'B2.2'!C404,"")</f>
        <v/>
      </c>
      <c r="E390" t="str">
        <f>IF(SUM('B2.2'!$X404:$AE404)=8,'B2.2'!D404,"")</f>
        <v/>
      </c>
      <c r="F390" t="str">
        <f>IF(SUM('B2.2'!$X404:$AE404)=8,'B2.2'!E404,"")</f>
        <v/>
      </c>
      <c r="G390" t="str">
        <f>IF(SUM('B2.2'!$X404:$AE404)=8,'B2.2'!F404,"")</f>
        <v/>
      </c>
      <c r="H390" t="str">
        <f>IF(SUM('B2.2'!$X404:$AE404)=8,'B2.2'!G404,"")</f>
        <v/>
      </c>
      <c r="I390" t="str">
        <f>IF(SUM('B2.2'!$X404:$AE404)=8,'B2.2'!H404,"")</f>
        <v/>
      </c>
      <c r="J390" t="str">
        <f>IF(SUM('B2.2'!$X404:$AE404)=8,'B2.2'!I404,"")</f>
        <v/>
      </c>
      <c r="K390" t="str">
        <f>IF(SUM('B2.2'!$X404:$AE404)=8,'B2.2'!J404,"")</f>
        <v/>
      </c>
    </row>
    <row r="391" spans="1:11" x14ac:dyDescent="0.25">
      <c r="A391" t="str">
        <f>IF(SUM('B2.2'!X405:AE405)=8,'Angaben KH-Standort'!$D$27,"")</f>
        <v/>
      </c>
      <c r="B391" t="str">
        <f>IF(SUM('B2.2'!X405:AE405)=8,'Angaben KH-Standort'!$D$26,"")</f>
        <v/>
      </c>
      <c r="C391" t="str">
        <f>IF(SUM('B2.2'!X405:AE405)=8,'Angaben KH-Standort'!$D$13,"")</f>
        <v/>
      </c>
      <c r="D391" t="str">
        <f>IF(SUM('B2.2'!$X405:$AE405)=8,'B2.2'!C405,"")</f>
        <v/>
      </c>
      <c r="E391" t="str">
        <f>IF(SUM('B2.2'!$X405:$AE405)=8,'B2.2'!D405,"")</f>
        <v/>
      </c>
      <c r="F391" t="str">
        <f>IF(SUM('B2.2'!$X405:$AE405)=8,'B2.2'!E405,"")</f>
        <v/>
      </c>
      <c r="G391" t="str">
        <f>IF(SUM('B2.2'!$X405:$AE405)=8,'B2.2'!F405,"")</f>
        <v/>
      </c>
      <c r="H391" t="str">
        <f>IF(SUM('B2.2'!$X405:$AE405)=8,'B2.2'!G405,"")</f>
        <v/>
      </c>
      <c r="I391" t="str">
        <f>IF(SUM('B2.2'!$X405:$AE405)=8,'B2.2'!H405,"")</f>
        <v/>
      </c>
      <c r="J391" t="str">
        <f>IF(SUM('B2.2'!$X405:$AE405)=8,'B2.2'!I405,"")</f>
        <v/>
      </c>
      <c r="K391" t="str">
        <f>IF(SUM('B2.2'!$X405:$AE405)=8,'B2.2'!J405,"")</f>
        <v/>
      </c>
    </row>
    <row r="392" spans="1:11" x14ac:dyDescent="0.25">
      <c r="A392" t="str">
        <f>IF(SUM('B2.2'!X406:AE406)=8,'Angaben KH-Standort'!$D$27,"")</f>
        <v/>
      </c>
      <c r="B392" t="str">
        <f>IF(SUM('B2.2'!X406:AE406)=8,'Angaben KH-Standort'!$D$26,"")</f>
        <v/>
      </c>
      <c r="C392" t="str">
        <f>IF(SUM('B2.2'!X406:AE406)=8,'Angaben KH-Standort'!$D$13,"")</f>
        <v/>
      </c>
      <c r="D392" t="str">
        <f>IF(SUM('B2.2'!$X406:$AE406)=8,'B2.2'!C406,"")</f>
        <v/>
      </c>
      <c r="E392" t="str">
        <f>IF(SUM('B2.2'!$X406:$AE406)=8,'B2.2'!D406,"")</f>
        <v/>
      </c>
      <c r="F392" t="str">
        <f>IF(SUM('B2.2'!$X406:$AE406)=8,'B2.2'!E406,"")</f>
        <v/>
      </c>
      <c r="G392" t="str">
        <f>IF(SUM('B2.2'!$X406:$AE406)=8,'B2.2'!F406,"")</f>
        <v/>
      </c>
      <c r="H392" t="str">
        <f>IF(SUM('B2.2'!$X406:$AE406)=8,'B2.2'!G406,"")</f>
        <v/>
      </c>
      <c r="I392" t="str">
        <f>IF(SUM('B2.2'!$X406:$AE406)=8,'B2.2'!H406,"")</f>
        <v/>
      </c>
      <c r="J392" t="str">
        <f>IF(SUM('B2.2'!$X406:$AE406)=8,'B2.2'!I406,"")</f>
        <v/>
      </c>
      <c r="K392" t="str">
        <f>IF(SUM('B2.2'!$X406:$AE406)=8,'B2.2'!J406,"")</f>
        <v/>
      </c>
    </row>
    <row r="393" spans="1:11" x14ac:dyDescent="0.25">
      <c r="A393" t="str">
        <f>IF(SUM('B2.2'!X407:AE407)=8,'Angaben KH-Standort'!$D$27,"")</f>
        <v/>
      </c>
      <c r="B393" t="str">
        <f>IF(SUM('B2.2'!X407:AE407)=8,'Angaben KH-Standort'!$D$26,"")</f>
        <v/>
      </c>
      <c r="C393" t="str">
        <f>IF(SUM('B2.2'!X407:AE407)=8,'Angaben KH-Standort'!$D$13,"")</f>
        <v/>
      </c>
      <c r="D393" t="str">
        <f>IF(SUM('B2.2'!$X407:$AE407)=8,'B2.2'!C407,"")</f>
        <v/>
      </c>
      <c r="E393" t="str">
        <f>IF(SUM('B2.2'!$X407:$AE407)=8,'B2.2'!D407,"")</f>
        <v/>
      </c>
      <c r="F393" t="str">
        <f>IF(SUM('B2.2'!$X407:$AE407)=8,'B2.2'!E407,"")</f>
        <v/>
      </c>
      <c r="G393" t="str">
        <f>IF(SUM('B2.2'!$X407:$AE407)=8,'B2.2'!F407,"")</f>
        <v/>
      </c>
      <c r="H393" t="str">
        <f>IF(SUM('B2.2'!$X407:$AE407)=8,'B2.2'!G407,"")</f>
        <v/>
      </c>
      <c r="I393" t="str">
        <f>IF(SUM('B2.2'!$X407:$AE407)=8,'B2.2'!H407,"")</f>
        <v/>
      </c>
      <c r="J393" t="str">
        <f>IF(SUM('B2.2'!$X407:$AE407)=8,'B2.2'!I407,"")</f>
        <v/>
      </c>
      <c r="K393" t="str">
        <f>IF(SUM('B2.2'!$X407:$AE407)=8,'B2.2'!J407,"")</f>
        <v/>
      </c>
    </row>
    <row r="394" spans="1:11" x14ac:dyDescent="0.25">
      <c r="A394" t="str">
        <f>IF(SUM('B2.2'!X408:AE408)=8,'Angaben KH-Standort'!$D$27,"")</f>
        <v/>
      </c>
      <c r="B394" t="str">
        <f>IF(SUM('B2.2'!X408:AE408)=8,'Angaben KH-Standort'!$D$26,"")</f>
        <v/>
      </c>
      <c r="C394" t="str">
        <f>IF(SUM('B2.2'!X408:AE408)=8,'Angaben KH-Standort'!$D$13,"")</f>
        <v/>
      </c>
      <c r="D394" t="str">
        <f>IF(SUM('B2.2'!$X408:$AE408)=8,'B2.2'!C408,"")</f>
        <v/>
      </c>
      <c r="E394" t="str">
        <f>IF(SUM('B2.2'!$X408:$AE408)=8,'B2.2'!D408,"")</f>
        <v/>
      </c>
      <c r="F394" t="str">
        <f>IF(SUM('B2.2'!$X408:$AE408)=8,'B2.2'!E408,"")</f>
        <v/>
      </c>
      <c r="G394" t="str">
        <f>IF(SUM('B2.2'!$X408:$AE408)=8,'B2.2'!F408,"")</f>
        <v/>
      </c>
      <c r="H394" t="str">
        <f>IF(SUM('B2.2'!$X408:$AE408)=8,'B2.2'!G408,"")</f>
        <v/>
      </c>
      <c r="I394" t="str">
        <f>IF(SUM('B2.2'!$X408:$AE408)=8,'B2.2'!H408,"")</f>
        <v/>
      </c>
      <c r="J394" t="str">
        <f>IF(SUM('B2.2'!$X408:$AE408)=8,'B2.2'!I408,"")</f>
        <v/>
      </c>
      <c r="K394" t="str">
        <f>IF(SUM('B2.2'!$X408:$AE408)=8,'B2.2'!J408,"")</f>
        <v/>
      </c>
    </row>
    <row r="395" spans="1:11" x14ac:dyDescent="0.25">
      <c r="A395" t="str">
        <f>IF(SUM('B2.2'!X409:AE409)=8,'Angaben KH-Standort'!$D$27,"")</f>
        <v/>
      </c>
      <c r="B395" t="str">
        <f>IF(SUM('B2.2'!X409:AE409)=8,'Angaben KH-Standort'!$D$26,"")</f>
        <v/>
      </c>
      <c r="C395" t="str">
        <f>IF(SUM('B2.2'!X409:AE409)=8,'Angaben KH-Standort'!$D$13,"")</f>
        <v/>
      </c>
      <c r="D395" t="str">
        <f>IF(SUM('B2.2'!$X409:$AE409)=8,'B2.2'!C409,"")</f>
        <v/>
      </c>
      <c r="E395" t="str">
        <f>IF(SUM('B2.2'!$X409:$AE409)=8,'B2.2'!D409,"")</f>
        <v/>
      </c>
      <c r="F395" t="str">
        <f>IF(SUM('B2.2'!$X409:$AE409)=8,'B2.2'!E409,"")</f>
        <v/>
      </c>
      <c r="G395" t="str">
        <f>IF(SUM('B2.2'!$X409:$AE409)=8,'B2.2'!F409,"")</f>
        <v/>
      </c>
      <c r="H395" t="str">
        <f>IF(SUM('B2.2'!$X409:$AE409)=8,'B2.2'!G409,"")</f>
        <v/>
      </c>
      <c r="I395" t="str">
        <f>IF(SUM('B2.2'!$X409:$AE409)=8,'B2.2'!H409,"")</f>
        <v/>
      </c>
      <c r="J395" t="str">
        <f>IF(SUM('B2.2'!$X409:$AE409)=8,'B2.2'!I409,"")</f>
        <v/>
      </c>
      <c r="K395" t="str">
        <f>IF(SUM('B2.2'!$X409:$AE409)=8,'B2.2'!J409,"")</f>
        <v/>
      </c>
    </row>
    <row r="396" spans="1:11" x14ac:dyDescent="0.25">
      <c r="A396" t="str">
        <f>IF(SUM('B2.2'!X410:AE410)=8,'Angaben KH-Standort'!$D$27,"")</f>
        <v/>
      </c>
      <c r="B396" t="str">
        <f>IF(SUM('B2.2'!X410:AE410)=8,'Angaben KH-Standort'!$D$26,"")</f>
        <v/>
      </c>
      <c r="C396" t="str">
        <f>IF(SUM('B2.2'!X410:AE410)=8,'Angaben KH-Standort'!$D$13,"")</f>
        <v/>
      </c>
      <c r="D396" t="str">
        <f>IF(SUM('B2.2'!$X410:$AE410)=8,'B2.2'!C410,"")</f>
        <v/>
      </c>
      <c r="E396" t="str">
        <f>IF(SUM('B2.2'!$X410:$AE410)=8,'B2.2'!D410,"")</f>
        <v/>
      </c>
      <c r="F396" t="str">
        <f>IF(SUM('B2.2'!$X410:$AE410)=8,'B2.2'!E410,"")</f>
        <v/>
      </c>
      <c r="G396" t="str">
        <f>IF(SUM('B2.2'!$X410:$AE410)=8,'B2.2'!F410,"")</f>
        <v/>
      </c>
      <c r="H396" t="str">
        <f>IF(SUM('B2.2'!$X410:$AE410)=8,'B2.2'!G410,"")</f>
        <v/>
      </c>
      <c r="I396" t="str">
        <f>IF(SUM('B2.2'!$X410:$AE410)=8,'B2.2'!H410,"")</f>
        <v/>
      </c>
      <c r="J396" t="str">
        <f>IF(SUM('B2.2'!$X410:$AE410)=8,'B2.2'!I410,"")</f>
        <v/>
      </c>
      <c r="K396" t="str">
        <f>IF(SUM('B2.2'!$X410:$AE410)=8,'B2.2'!J410,"")</f>
        <v/>
      </c>
    </row>
    <row r="397" spans="1:11" x14ac:dyDescent="0.25">
      <c r="A397" t="str">
        <f>IF(SUM('B2.2'!X411:AE411)=8,'Angaben KH-Standort'!$D$27,"")</f>
        <v/>
      </c>
      <c r="B397" t="str">
        <f>IF(SUM('B2.2'!X411:AE411)=8,'Angaben KH-Standort'!$D$26,"")</f>
        <v/>
      </c>
      <c r="C397" t="str">
        <f>IF(SUM('B2.2'!X411:AE411)=8,'Angaben KH-Standort'!$D$13,"")</f>
        <v/>
      </c>
      <c r="D397" t="str">
        <f>IF(SUM('B2.2'!$X411:$AE411)=8,'B2.2'!C411,"")</f>
        <v/>
      </c>
      <c r="E397" t="str">
        <f>IF(SUM('B2.2'!$X411:$AE411)=8,'B2.2'!D411,"")</f>
        <v/>
      </c>
      <c r="F397" t="str">
        <f>IF(SUM('B2.2'!$X411:$AE411)=8,'B2.2'!E411,"")</f>
        <v/>
      </c>
      <c r="G397" t="str">
        <f>IF(SUM('B2.2'!$X411:$AE411)=8,'B2.2'!F411,"")</f>
        <v/>
      </c>
      <c r="H397" t="str">
        <f>IF(SUM('B2.2'!$X411:$AE411)=8,'B2.2'!G411,"")</f>
        <v/>
      </c>
      <c r="I397" t="str">
        <f>IF(SUM('B2.2'!$X411:$AE411)=8,'B2.2'!H411,"")</f>
        <v/>
      </c>
      <c r="J397" t="str">
        <f>IF(SUM('B2.2'!$X411:$AE411)=8,'B2.2'!I411,"")</f>
        <v/>
      </c>
      <c r="K397" t="str">
        <f>IF(SUM('B2.2'!$X411:$AE411)=8,'B2.2'!J411,"")</f>
        <v/>
      </c>
    </row>
    <row r="398" spans="1:11" x14ac:dyDescent="0.25">
      <c r="A398" t="str">
        <f>IF(SUM('B2.2'!X412:AE412)=8,'Angaben KH-Standort'!$D$27,"")</f>
        <v/>
      </c>
      <c r="B398" t="str">
        <f>IF(SUM('B2.2'!X412:AE412)=8,'Angaben KH-Standort'!$D$26,"")</f>
        <v/>
      </c>
      <c r="C398" t="str">
        <f>IF(SUM('B2.2'!X412:AE412)=8,'Angaben KH-Standort'!$D$13,"")</f>
        <v/>
      </c>
      <c r="D398" t="str">
        <f>IF(SUM('B2.2'!$X412:$AE412)=8,'B2.2'!C412,"")</f>
        <v/>
      </c>
      <c r="E398" t="str">
        <f>IF(SUM('B2.2'!$X412:$AE412)=8,'B2.2'!D412,"")</f>
        <v/>
      </c>
      <c r="F398" t="str">
        <f>IF(SUM('B2.2'!$X412:$AE412)=8,'B2.2'!E412,"")</f>
        <v/>
      </c>
      <c r="G398" t="str">
        <f>IF(SUM('B2.2'!$X412:$AE412)=8,'B2.2'!F412,"")</f>
        <v/>
      </c>
      <c r="H398" t="str">
        <f>IF(SUM('B2.2'!$X412:$AE412)=8,'B2.2'!G412,"")</f>
        <v/>
      </c>
      <c r="I398" t="str">
        <f>IF(SUM('B2.2'!$X412:$AE412)=8,'B2.2'!H412,"")</f>
        <v/>
      </c>
      <c r="J398" t="str">
        <f>IF(SUM('B2.2'!$X412:$AE412)=8,'B2.2'!I412,"")</f>
        <v/>
      </c>
      <c r="K398" t="str">
        <f>IF(SUM('B2.2'!$X412:$AE412)=8,'B2.2'!J412,"")</f>
        <v/>
      </c>
    </row>
    <row r="399" spans="1:11" x14ac:dyDescent="0.25">
      <c r="A399" t="str">
        <f>IF(SUM('B2.2'!X413:AE413)=8,'Angaben KH-Standort'!$D$27,"")</f>
        <v/>
      </c>
      <c r="B399" t="str">
        <f>IF(SUM('B2.2'!X413:AE413)=8,'Angaben KH-Standort'!$D$26,"")</f>
        <v/>
      </c>
      <c r="C399" t="str">
        <f>IF(SUM('B2.2'!X413:AE413)=8,'Angaben KH-Standort'!$D$13,"")</f>
        <v/>
      </c>
      <c r="D399" t="str">
        <f>IF(SUM('B2.2'!$X413:$AE413)=8,'B2.2'!C413,"")</f>
        <v/>
      </c>
      <c r="E399" t="str">
        <f>IF(SUM('B2.2'!$X413:$AE413)=8,'B2.2'!D413,"")</f>
        <v/>
      </c>
      <c r="F399" t="str">
        <f>IF(SUM('B2.2'!$X413:$AE413)=8,'B2.2'!E413,"")</f>
        <v/>
      </c>
      <c r="G399" t="str">
        <f>IF(SUM('B2.2'!$X413:$AE413)=8,'B2.2'!F413,"")</f>
        <v/>
      </c>
      <c r="H399" t="str">
        <f>IF(SUM('B2.2'!$X413:$AE413)=8,'B2.2'!G413,"")</f>
        <v/>
      </c>
      <c r="I399" t="str">
        <f>IF(SUM('B2.2'!$X413:$AE413)=8,'B2.2'!H413,"")</f>
        <v/>
      </c>
      <c r="J399" t="str">
        <f>IF(SUM('B2.2'!$X413:$AE413)=8,'B2.2'!I413,"")</f>
        <v/>
      </c>
      <c r="K399" t="str">
        <f>IF(SUM('B2.2'!$X413:$AE413)=8,'B2.2'!J413,"")</f>
        <v/>
      </c>
    </row>
    <row r="400" spans="1:11" x14ac:dyDescent="0.25">
      <c r="A400" t="str">
        <f>IF(SUM('B2.2'!X414:AE414)=8,'Angaben KH-Standort'!$D$27,"")</f>
        <v/>
      </c>
      <c r="B400" t="str">
        <f>IF(SUM('B2.2'!X414:AE414)=8,'Angaben KH-Standort'!$D$26,"")</f>
        <v/>
      </c>
      <c r="C400" t="str">
        <f>IF(SUM('B2.2'!X414:AE414)=8,'Angaben KH-Standort'!$D$13,"")</f>
        <v/>
      </c>
      <c r="D400" t="str">
        <f>IF(SUM('B2.2'!$X414:$AE414)=8,'B2.2'!C414,"")</f>
        <v/>
      </c>
      <c r="E400" t="str">
        <f>IF(SUM('B2.2'!$X414:$AE414)=8,'B2.2'!D414,"")</f>
        <v/>
      </c>
      <c r="F400" t="str">
        <f>IF(SUM('B2.2'!$X414:$AE414)=8,'B2.2'!E414,"")</f>
        <v/>
      </c>
      <c r="G400" t="str">
        <f>IF(SUM('B2.2'!$X414:$AE414)=8,'B2.2'!F414,"")</f>
        <v/>
      </c>
      <c r="H400" t="str">
        <f>IF(SUM('B2.2'!$X414:$AE414)=8,'B2.2'!G414,"")</f>
        <v/>
      </c>
      <c r="I400" t="str">
        <f>IF(SUM('B2.2'!$X414:$AE414)=8,'B2.2'!H414,"")</f>
        <v/>
      </c>
      <c r="J400" t="str">
        <f>IF(SUM('B2.2'!$X414:$AE414)=8,'B2.2'!I414,"")</f>
        <v/>
      </c>
      <c r="K400" t="str">
        <f>IF(SUM('B2.2'!$X414:$AE414)=8,'B2.2'!J414,"")</f>
        <v/>
      </c>
    </row>
    <row r="401" spans="1:11" x14ac:dyDescent="0.25">
      <c r="A401" t="str">
        <f>IF(SUM('B2.2'!X415:AE415)=8,'Angaben KH-Standort'!$D$27,"")</f>
        <v/>
      </c>
      <c r="B401" t="str">
        <f>IF(SUM('B2.2'!X415:AE415)=8,'Angaben KH-Standort'!$D$26,"")</f>
        <v/>
      </c>
      <c r="C401" t="str">
        <f>IF(SUM('B2.2'!X415:AE415)=8,'Angaben KH-Standort'!$D$13,"")</f>
        <v/>
      </c>
      <c r="D401" t="str">
        <f>IF(SUM('B2.2'!$X415:$AE415)=8,'B2.2'!C415,"")</f>
        <v/>
      </c>
      <c r="E401" t="str">
        <f>IF(SUM('B2.2'!$X415:$AE415)=8,'B2.2'!D415,"")</f>
        <v/>
      </c>
      <c r="F401" t="str">
        <f>IF(SUM('B2.2'!$X415:$AE415)=8,'B2.2'!E415,"")</f>
        <v/>
      </c>
      <c r="G401" t="str">
        <f>IF(SUM('B2.2'!$X415:$AE415)=8,'B2.2'!F415,"")</f>
        <v/>
      </c>
      <c r="H401" t="str">
        <f>IF(SUM('B2.2'!$X415:$AE415)=8,'B2.2'!G415,"")</f>
        <v/>
      </c>
      <c r="I401" t="str">
        <f>IF(SUM('B2.2'!$X415:$AE415)=8,'B2.2'!H415,"")</f>
        <v/>
      </c>
      <c r="J401" t="str">
        <f>IF(SUM('B2.2'!$X415:$AE415)=8,'B2.2'!I415,"")</f>
        <v/>
      </c>
      <c r="K401" t="str">
        <f>IF(SUM('B2.2'!$X415:$AE415)=8,'B2.2'!J415,"")</f>
        <v/>
      </c>
    </row>
    <row r="402" spans="1:11" x14ac:dyDescent="0.25">
      <c r="A402" t="str">
        <f>IF(SUM('B2.2'!X416:AE416)=8,'Angaben KH-Standort'!$D$27,"")</f>
        <v/>
      </c>
      <c r="B402" t="str">
        <f>IF(SUM('B2.2'!X416:AE416)=8,'Angaben KH-Standort'!$D$26,"")</f>
        <v/>
      </c>
      <c r="C402" t="str">
        <f>IF(SUM('B2.2'!X416:AE416)=8,'Angaben KH-Standort'!$D$13,"")</f>
        <v/>
      </c>
      <c r="D402" t="str">
        <f>IF(SUM('B2.2'!$X416:$AE416)=8,'B2.2'!C416,"")</f>
        <v/>
      </c>
      <c r="E402" t="str">
        <f>IF(SUM('B2.2'!$X416:$AE416)=8,'B2.2'!D416,"")</f>
        <v/>
      </c>
      <c r="F402" t="str">
        <f>IF(SUM('B2.2'!$X416:$AE416)=8,'B2.2'!E416,"")</f>
        <v/>
      </c>
      <c r="G402" t="str">
        <f>IF(SUM('B2.2'!$X416:$AE416)=8,'B2.2'!F416,"")</f>
        <v/>
      </c>
      <c r="H402" t="str">
        <f>IF(SUM('B2.2'!$X416:$AE416)=8,'B2.2'!G416,"")</f>
        <v/>
      </c>
      <c r="I402" t="str">
        <f>IF(SUM('B2.2'!$X416:$AE416)=8,'B2.2'!H416,"")</f>
        <v/>
      </c>
      <c r="J402" t="str">
        <f>IF(SUM('B2.2'!$X416:$AE416)=8,'B2.2'!I416,"")</f>
        <v/>
      </c>
      <c r="K402" t="str">
        <f>IF(SUM('B2.2'!$X416:$AE416)=8,'B2.2'!J416,"")</f>
        <v/>
      </c>
    </row>
    <row r="403" spans="1:11" x14ac:dyDescent="0.25">
      <c r="A403" t="str">
        <f>IF(SUM('B2.2'!X417:AE417)=8,'Angaben KH-Standort'!$D$27,"")</f>
        <v/>
      </c>
      <c r="B403" t="str">
        <f>IF(SUM('B2.2'!X417:AE417)=8,'Angaben KH-Standort'!$D$26,"")</f>
        <v/>
      </c>
      <c r="C403" t="str">
        <f>IF(SUM('B2.2'!X417:AE417)=8,'Angaben KH-Standort'!$D$13,"")</f>
        <v/>
      </c>
      <c r="D403" t="str">
        <f>IF(SUM('B2.2'!$X417:$AE417)=8,'B2.2'!C417,"")</f>
        <v/>
      </c>
      <c r="E403" t="str">
        <f>IF(SUM('B2.2'!$X417:$AE417)=8,'B2.2'!D417,"")</f>
        <v/>
      </c>
      <c r="F403" t="str">
        <f>IF(SUM('B2.2'!$X417:$AE417)=8,'B2.2'!E417,"")</f>
        <v/>
      </c>
      <c r="G403" t="str">
        <f>IF(SUM('B2.2'!$X417:$AE417)=8,'B2.2'!F417,"")</f>
        <v/>
      </c>
      <c r="H403" t="str">
        <f>IF(SUM('B2.2'!$X417:$AE417)=8,'B2.2'!G417,"")</f>
        <v/>
      </c>
      <c r="I403" t="str">
        <f>IF(SUM('B2.2'!$X417:$AE417)=8,'B2.2'!H417,"")</f>
        <v/>
      </c>
      <c r="J403" t="str">
        <f>IF(SUM('B2.2'!$X417:$AE417)=8,'B2.2'!I417,"")</f>
        <v/>
      </c>
      <c r="K403" t="str">
        <f>IF(SUM('B2.2'!$X417:$AE417)=8,'B2.2'!J417,"")</f>
        <v/>
      </c>
    </row>
    <row r="404" spans="1:11" x14ac:dyDescent="0.25">
      <c r="A404" t="str">
        <f>IF(SUM('B2.2'!X418:AE418)=8,'Angaben KH-Standort'!$D$27,"")</f>
        <v/>
      </c>
      <c r="B404" t="str">
        <f>IF(SUM('B2.2'!X418:AE418)=8,'Angaben KH-Standort'!$D$26,"")</f>
        <v/>
      </c>
      <c r="C404" t="str">
        <f>IF(SUM('B2.2'!X418:AE418)=8,'Angaben KH-Standort'!$D$13,"")</f>
        <v/>
      </c>
      <c r="D404" t="str">
        <f>IF(SUM('B2.2'!$X418:$AE418)=8,'B2.2'!C418,"")</f>
        <v/>
      </c>
      <c r="E404" t="str">
        <f>IF(SUM('B2.2'!$X418:$AE418)=8,'B2.2'!D418,"")</f>
        <v/>
      </c>
      <c r="F404" t="str">
        <f>IF(SUM('B2.2'!$X418:$AE418)=8,'B2.2'!E418,"")</f>
        <v/>
      </c>
      <c r="G404" t="str">
        <f>IF(SUM('B2.2'!$X418:$AE418)=8,'B2.2'!F418,"")</f>
        <v/>
      </c>
      <c r="H404" t="str">
        <f>IF(SUM('B2.2'!$X418:$AE418)=8,'B2.2'!G418,"")</f>
        <v/>
      </c>
      <c r="I404" t="str">
        <f>IF(SUM('B2.2'!$X418:$AE418)=8,'B2.2'!H418,"")</f>
        <v/>
      </c>
      <c r="J404" t="str">
        <f>IF(SUM('B2.2'!$X418:$AE418)=8,'B2.2'!I418,"")</f>
        <v/>
      </c>
      <c r="K404" t="str">
        <f>IF(SUM('B2.2'!$X418:$AE418)=8,'B2.2'!J418,"")</f>
        <v/>
      </c>
    </row>
    <row r="405" spans="1:11" x14ac:dyDescent="0.25">
      <c r="A405" t="str">
        <f>IF(SUM('B2.2'!X419:AE419)=8,'Angaben KH-Standort'!$D$27,"")</f>
        <v/>
      </c>
      <c r="B405" t="str">
        <f>IF(SUM('B2.2'!X419:AE419)=8,'Angaben KH-Standort'!$D$26,"")</f>
        <v/>
      </c>
      <c r="C405" t="str">
        <f>IF(SUM('B2.2'!X419:AE419)=8,'Angaben KH-Standort'!$D$13,"")</f>
        <v/>
      </c>
      <c r="D405" t="str">
        <f>IF(SUM('B2.2'!$X419:$AE419)=8,'B2.2'!C419,"")</f>
        <v/>
      </c>
      <c r="E405" t="str">
        <f>IF(SUM('B2.2'!$X419:$AE419)=8,'B2.2'!D419,"")</f>
        <v/>
      </c>
      <c r="F405" t="str">
        <f>IF(SUM('B2.2'!$X419:$AE419)=8,'B2.2'!E419,"")</f>
        <v/>
      </c>
      <c r="G405" t="str">
        <f>IF(SUM('B2.2'!$X419:$AE419)=8,'B2.2'!F419,"")</f>
        <v/>
      </c>
      <c r="H405" t="str">
        <f>IF(SUM('B2.2'!$X419:$AE419)=8,'B2.2'!G419,"")</f>
        <v/>
      </c>
      <c r="I405" t="str">
        <f>IF(SUM('B2.2'!$X419:$AE419)=8,'B2.2'!H419,"")</f>
        <v/>
      </c>
      <c r="J405" t="str">
        <f>IF(SUM('B2.2'!$X419:$AE419)=8,'B2.2'!I419,"")</f>
        <v/>
      </c>
      <c r="K405" t="str">
        <f>IF(SUM('B2.2'!$X419:$AE419)=8,'B2.2'!J419,"")</f>
        <v/>
      </c>
    </row>
    <row r="406" spans="1:11" x14ac:dyDescent="0.25">
      <c r="A406" t="str">
        <f>IF(SUM('B2.2'!X420:AE420)=8,'Angaben KH-Standort'!$D$27,"")</f>
        <v/>
      </c>
      <c r="B406" t="str">
        <f>IF(SUM('B2.2'!X420:AE420)=8,'Angaben KH-Standort'!$D$26,"")</f>
        <v/>
      </c>
      <c r="C406" t="str">
        <f>IF(SUM('B2.2'!X420:AE420)=8,'Angaben KH-Standort'!$D$13,"")</f>
        <v/>
      </c>
      <c r="D406" t="str">
        <f>IF(SUM('B2.2'!$X420:$AE420)=8,'B2.2'!C420,"")</f>
        <v/>
      </c>
      <c r="E406" t="str">
        <f>IF(SUM('B2.2'!$X420:$AE420)=8,'B2.2'!D420,"")</f>
        <v/>
      </c>
      <c r="F406" t="str">
        <f>IF(SUM('B2.2'!$X420:$AE420)=8,'B2.2'!E420,"")</f>
        <v/>
      </c>
      <c r="G406" t="str">
        <f>IF(SUM('B2.2'!$X420:$AE420)=8,'B2.2'!F420,"")</f>
        <v/>
      </c>
      <c r="H406" t="str">
        <f>IF(SUM('B2.2'!$X420:$AE420)=8,'B2.2'!G420,"")</f>
        <v/>
      </c>
      <c r="I406" t="str">
        <f>IF(SUM('B2.2'!$X420:$AE420)=8,'B2.2'!H420,"")</f>
        <v/>
      </c>
      <c r="J406" t="str">
        <f>IF(SUM('B2.2'!$X420:$AE420)=8,'B2.2'!I420,"")</f>
        <v/>
      </c>
      <c r="K406" t="str">
        <f>IF(SUM('B2.2'!$X420:$AE420)=8,'B2.2'!J420,"")</f>
        <v/>
      </c>
    </row>
    <row r="407" spans="1:11" x14ac:dyDescent="0.25">
      <c r="A407" t="str">
        <f>IF(SUM('B2.2'!X421:AE421)=8,'Angaben KH-Standort'!$D$27,"")</f>
        <v/>
      </c>
      <c r="B407" t="str">
        <f>IF(SUM('B2.2'!X421:AE421)=8,'Angaben KH-Standort'!$D$26,"")</f>
        <v/>
      </c>
      <c r="C407" t="str">
        <f>IF(SUM('B2.2'!X421:AE421)=8,'Angaben KH-Standort'!$D$13,"")</f>
        <v/>
      </c>
      <c r="D407" t="str">
        <f>IF(SUM('B2.2'!$X421:$AE421)=8,'B2.2'!C421,"")</f>
        <v/>
      </c>
      <c r="E407" t="str">
        <f>IF(SUM('B2.2'!$X421:$AE421)=8,'B2.2'!D421,"")</f>
        <v/>
      </c>
      <c r="F407" t="str">
        <f>IF(SUM('B2.2'!$X421:$AE421)=8,'B2.2'!E421,"")</f>
        <v/>
      </c>
      <c r="G407" t="str">
        <f>IF(SUM('B2.2'!$X421:$AE421)=8,'B2.2'!F421,"")</f>
        <v/>
      </c>
      <c r="H407" t="str">
        <f>IF(SUM('B2.2'!$X421:$AE421)=8,'B2.2'!G421,"")</f>
        <v/>
      </c>
      <c r="I407" t="str">
        <f>IF(SUM('B2.2'!$X421:$AE421)=8,'B2.2'!H421,"")</f>
        <v/>
      </c>
      <c r="J407" t="str">
        <f>IF(SUM('B2.2'!$X421:$AE421)=8,'B2.2'!I421,"")</f>
        <v/>
      </c>
      <c r="K407" t="str">
        <f>IF(SUM('B2.2'!$X421:$AE421)=8,'B2.2'!J421,"")</f>
        <v/>
      </c>
    </row>
    <row r="408" spans="1:11" x14ac:dyDescent="0.25">
      <c r="A408" t="str">
        <f>IF(SUM('B2.2'!X422:AE422)=8,'Angaben KH-Standort'!$D$27,"")</f>
        <v/>
      </c>
      <c r="B408" t="str">
        <f>IF(SUM('B2.2'!X422:AE422)=8,'Angaben KH-Standort'!$D$26,"")</f>
        <v/>
      </c>
      <c r="C408" t="str">
        <f>IF(SUM('B2.2'!X422:AE422)=8,'Angaben KH-Standort'!$D$13,"")</f>
        <v/>
      </c>
      <c r="D408" t="str">
        <f>IF(SUM('B2.2'!$X422:$AE422)=8,'B2.2'!C422,"")</f>
        <v/>
      </c>
      <c r="E408" t="str">
        <f>IF(SUM('B2.2'!$X422:$AE422)=8,'B2.2'!D422,"")</f>
        <v/>
      </c>
      <c r="F408" t="str">
        <f>IF(SUM('B2.2'!$X422:$AE422)=8,'B2.2'!E422,"")</f>
        <v/>
      </c>
      <c r="G408" t="str">
        <f>IF(SUM('B2.2'!$X422:$AE422)=8,'B2.2'!F422,"")</f>
        <v/>
      </c>
      <c r="H408" t="str">
        <f>IF(SUM('B2.2'!$X422:$AE422)=8,'B2.2'!G422,"")</f>
        <v/>
      </c>
      <c r="I408" t="str">
        <f>IF(SUM('B2.2'!$X422:$AE422)=8,'B2.2'!H422,"")</f>
        <v/>
      </c>
      <c r="J408" t="str">
        <f>IF(SUM('B2.2'!$X422:$AE422)=8,'B2.2'!I422,"")</f>
        <v/>
      </c>
      <c r="K408" t="str">
        <f>IF(SUM('B2.2'!$X422:$AE422)=8,'B2.2'!J422,"")</f>
        <v/>
      </c>
    </row>
    <row r="409" spans="1:11" x14ac:dyDescent="0.25">
      <c r="A409" t="str">
        <f>IF(SUM('B2.2'!X423:AE423)=8,'Angaben KH-Standort'!$D$27,"")</f>
        <v/>
      </c>
      <c r="B409" t="str">
        <f>IF(SUM('B2.2'!X423:AE423)=8,'Angaben KH-Standort'!$D$26,"")</f>
        <v/>
      </c>
      <c r="C409" t="str">
        <f>IF(SUM('B2.2'!X423:AE423)=8,'Angaben KH-Standort'!$D$13,"")</f>
        <v/>
      </c>
      <c r="D409" t="str">
        <f>IF(SUM('B2.2'!$X423:$AE423)=8,'B2.2'!C423,"")</f>
        <v/>
      </c>
      <c r="E409" t="str">
        <f>IF(SUM('B2.2'!$X423:$AE423)=8,'B2.2'!D423,"")</f>
        <v/>
      </c>
      <c r="F409" t="str">
        <f>IF(SUM('B2.2'!$X423:$AE423)=8,'B2.2'!E423,"")</f>
        <v/>
      </c>
      <c r="G409" t="str">
        <f>IF(SUM('B2.2'!$X423:$AE423)=8,'B2.2'!F423,"")</f>
        <v/>
      </c>
      <c r="H409" t="str">
        <f>IF(SUM('B2.2'!$X423:$AE423)=8,'B2.2'!G423,"")</f>
        <v/>
      </c>
      <c r="I409" t="str">
        <f>IF(SUM('B2.2'!$X423:$AE423)=8,'B2.2'!H423,"")</f>
        <v/>
      </c>
      <c r="J409" t="str">
        <f>IF(SUM('B2.2'!$X423:$AE423)=8,'B2.2'!I423,"")</f>
        <v/>
      </c>
      <c r="K409" t="str">
        <f>IF(SUM('B2.2'!$X423:$AE423)=8,'B2.2'!J423,"")</f>
        <v/>
      </c>
    </row>
    <row r="410" spans="1:11" x14ac:dyDescent="0.25">
      <c r="A410" t="str">
        <f>IF(SUM('B2.2'!X424:AE424)=8,'Angaben KH-Standort'!$D$27,"")</f>
        <v/>
      </c>
      <c r="B410" t="str">
        <f>IF(SUM('B2.2'!X424:AE424)=8,'Angaben KH-Standort'!$D$26,"")</f>
        <v/>
      </c>
      <c r="C410" t="str">
        <f>IF(SUM('B2.2'!X424:AE424)=8,'Angaben KH-Standort'!$D$13,"")</f>
        <v/>
      </c>
      <c r="D410" t="str">
        <f>IF(SUM('B2.2'!$X424:$AE424)=8,'B2.2'!C424,"")</f>
        <v/>
      </c>
      <c r="E410" t="str">
        <f>IF(SUM('B2.2'!$X424:$AE424)=8,'B2.2'!D424,"")</f>
        <v/>
      </c>
      <c r="F410" t="str">
        <f>IF(SUM('B2.2'!$X424:$AE424)=8,'B2.2'!E424,"")</f>
        <v/>
      </c>
      <c r="G410" t="str">
        <f>IF(SUM('B2.2'!$X424:$AE424)=8,'B2.2'!F424,"")</f>
        <v/>
      </c>
      <c r="H410" t="str">
        <f>IF(SUM('B2.2'!$X424:$AE424)=8,'B2.2'!G424,"")</f>
        <v/>
      </c>
      <c r="I410" t="str">
        <f>IF(SUM('B2.2'!$X424:$AE424)=8,'B2.2'!H424,"")</f>
        <v/>
      </c>
      <c r="J410" t="str">
        <f>IF(SUM('B2.2'!$X424:$AE424)=8,'B2.2'!I424,"")</f>
        <v/>
      </c>
      <c r="K410" t="str">
        <f>IF(SUM('B2.2'!$X424:$AE424)=8,'B2.2'!J424,"")</f>
        <v/>
      </c>
    </row>
    <row r="411" spans="1:11" x14ac:dyDescent="0.25">
      <c r="A411" t="str">
        <f>IF(SUM('B2.2'!X425:AE425)=8,'Angaben KH-Standort'!$D$27,"")</f>
        <v/>
      </c>
      <c r="B411" t="str">
        <f>IF(SUM('B2.2'!X425:AE425)=8,'Angaben KH-Standort'!$D$26,"")</f>
        <v/>
      </c>
      <c r="C411" t="str">
        <f>IF(SUM('B2.2'!X425:AE425)=8,'Angaben KH-Standort'!$D$13,"")</f>
        <v/>
      </c>
      <c r="D411" t="str">
        <f>IF(SUM('B2.2'!$X425:$AE425)=8,'B2.2'!C425,"")</f>
        <v/>
      </c>
      <c r="E411" t="str">
        <f>IF(SUM('B2.2'!$X425:$AE425)=8,'B2.2'!D425,"")</f>
        <v/>
      </c>
      <c r="F411" t="str">
        <f>IF(SUM('B2.2'!$X425:$AE425)=8,'B2.2'!E425,"")</f>
        <v/>
      </c>
      <c r="G411" t="str">
        <f>IF(SUM('B2.2'!$X425:$AE425)=8,'B2.2'!F425,"")</f>
        <v/>
      </c>
      <c r="H411" t="str">
        <f>IF(SUM('B2.2'!$X425:$AE425)=8,'B2.2'!G425,"")</f>
        <v/>
      </c>
      <c r="I411" t="str">
        <f>IF(SUM('B2.2'!$X425:$AE425)=8,'B2.2'!H425,"")</f>
        <v/>
      </c>
      <c r="J411" t="str">
        <f>IF(SUM('B2.2'!$X425:$AE425)=8,'B2.2'!I425,"")</f>
        <v/>
      </c>
      <c r="K411" t="str">
        <f>IF(SUM('B2.2'!$X425:$AE425)=8,'B2.2'!J425,"")</f>
        <v/>
      </c>
    </row>
    <row r="412" spans="1:11" x14ac:dyDescent="0.25">
      <c r="A412" t="str">
        <f>IF(SUM('B2.2'!X426:AE426)=8,'Angaben KH-Standort'!$D$27,"")</f>
        <v/>
      </c>
      <c r="B412" t="str">
        <f>IF(SUM('B2.2'!X426:AE426)=8,'Angaben KH-Standort'!$D$26,"")</f>
        <v/>
      </c>
      <c r="C412" t="str">
        <f>IF(SUM('B2.2'!X426:AE426)=8,'Angaben KH-Standort'!$D$13,"")</f>
        <v/>
      </c>
      <c r="D412" t="str">
        <f>IF(SUM('B2.2'!$X426:$AE426)=8,'B2.2'!C426,"")</f>
        <v/>
      </c>
      <c r="E412" t="str">
        <f>IF(SUM('B2.2'!$X426:$AE426)=8,'B2.2'!D426,"")</f>
        <v/>
      </c>
      <c r="F412" t="str">
        <f>IF(SUM('B2.2'!$X426:$AE426)=8,'B2.2'!E426,"")</f>
        <v/>
      </c>
      <c r="G412" t="str">
        <f>IF(SUM('B2.2'!$X426:$AE426)=8,'B2.2'!F426,"")</f>
        <v/>
      </c>
      <c r="H412" t="str">
        <f>IF(SUM('B2.2'!$X426:$AE426)=8,'B2.2'!G426,"")</f>
        <v/>
      </c>
      <c r="I412" t="str">
        <f>IF(SUM('B2.2'!$X426:$AE426)=8,'B2.2'!H426,"")</f>
        <v/>
      </c>
      <c r="J412" t="str">
        <f>IF(SUM('B2.2'!$X426:$AE426)=8,'B2.2'!I426,"")</f>
        <v/>
      </c>
      <c r="K412" t="str">
        <f>IF(SUM('B2.2'!$X426:$AE426)=8,'B2.2'!J426,"")</f>
        <v/>
      </c>
    </row>
    <row r="413" spans="1:11" x14ac:dyDescent="0.25">
      <c r="A413" t="str">
        <f>IF(SUM('B2.2'!X427:AE427)=8,'Angaben KH-Standort'!$D$27,"")</f>
        <v/>
      </c>
      <c r="B413" t="str">
        <f>IF(SUM('B2.2'!X427:AE427)=8,'Angaben KH-Standort'!$D$26,"")</f>
        <v/>
      </c>
      <c r="C413" t="str">
        <f>IF(SUM('B2.2'!X427:AE427)=8,'Angaben KH-Standort'!$D$13,"")</f>
        <v/>
      </c>
      <c r="D413" t="str">
        <f>IF(SUM('B2.2'!$X427:$AE427)=8,'B2.2'!C427,"")</f>
        <v/>
      </c>
      <c r="E413" t="str">
        <f>IF(SUM('B2.2'!$X427:$AE427)=8,'B2.2'!D427,"")</f>
        <v/>
      </c>
      <c r="F413" t="str">
        <f>IF(SUM('B2.2'!$X427:$AE427)=8,'B2.2'!E427,"")</f>
        <v/>
      </c>
      <c r="G413" t="str">
        <f>IF(SUM('B2.2'!$X427:$AE427)=8,'B2.2'!F427,"")</f>
        <v/>
      </c>
      <c r="H413" t="str">
        <f>IF(SUM('B2.2'!$X427:$AE427)=8,'B2.2'!G427,"")</f>
        <v/>
      </c>
      <c r="I413" t="str">
        <f>IF(SUM('B2.2'!$X427:$AE427)=8,'B2.2'!H427,"")</f>
        <v/>
      </c>
      <c r="J413" t="str">
        <f>IF(SUM('B2.2'!$X427:$AE427)=8,'B2.2'!I427,"")</f>
        <v/>
      </c>
      <c r="K413" t="str">
        <f>IF(SUM('B2.2'!$X427:$AE427)=8,'B2.2'!J427,"")</f>
        <v/>
      </c>
    </row>
    <row r="414" spans="1:11" x14ac:dyDescent="0.25">
      <c r="A414" t="str">
        <f>IF(SUM('B2.2'!X428:AE428)=8,'Angaben KH-Standort'!$D$27,"")</f>
        <v/>
      </c>
      <c r="B414" t="str">
        <f>IF(SUM('B2.2'!X428:AE428)=8,'Angaben KH-Standort'!$D$26,"")</f>
        <v/>
      </c>
      <c r="C414" t="str">
        <f>IF(SUM('B2.2'!X428:AE428)=8,'Angaben KH-Standort'!$D$13,"")</f>
        <v/>
      </c>
      <c r="D414" t="str">
        <f>IF(SUM('B2.2'!$X428:$AE428)=8,'B2.2'!C428,"")</f>
        <v/>
      </c>
      <c r="E414" t="str">
        <f>IF(SUM('B2.2'!$X428:$AE428)=8,'B2.2'!D428,"")</f>
        <v/>
      </c>
      <c r="F414" t="str">
        <f>IF(SUM('B2.2'!$X428:$AE428)=8,'B2.2'!E428,"")</f>
        <v/>
      </c>
      <c r="G414" t="str">
        <f>IF(SUM('B2.2'!$X428:$AE428)=8,'B2.2'!F428,"")</f>
        <v/>
      </c>
      <c r="H414" t="str">
        <f>IF(SUM('B2.2'!$X428:$AE428)=8,'B2.2'!G428,"")</f>
        <v/>
      </c>
      <c r="I414" t="str">
        <f>IF(SUM('B2.2'!$X428:$AE428)=8,'B2.2'!H428,"")</f>
        <v/>
      </c>
      <c r="J414" t="str">
        <f>IF(SUM('B2.2'!$X428:$AE428)=8,'B2.2'!I428,"")</f>
        <v/>
      </c>
      <c r="K414" t="str">
        <f>IF(SUM('B2.2'!$X428:$AE428)=8,'B2.2'!J428,"")</f>
        <v/>
      </c>
    </row>
    <row r="415" spans="1:11" x14ac:dyDescent="0.25">
      <c r="A415" t="str">
        <f>IF(SUM('B2.2'!X429:AE429)=8,'Angaben KH-Standort'!$D$27,"")</f>
        <v/>
      </c>
      <c r="B415" t="str">
        <f>IF(SUM('B2.2'!X429:AE429)=8,'Angaben KH-Standort'!$D$26,"")</f>
        <v/>
      </c>
      <c r="C415" t="str">
        <f>IF(SUM('B2.2'!X429:AE429)=8,'Angaben KH-Standort'!$D$13,"")</f>
        <v/>
      </c>
      <c r="D415" t="str">
        <f>IF(SUM('B2.2'!$X429:$AE429)=8,'B2.2'!C429,"")</f>
        <v/>
      </c>
      <c r="E415" t="str">
        <f>IF(SUM('B2.2'!$X429:$AE429)=8,'B2.2'!D429,"")</f>
        <v/>
      </c>
      <c r="F415" t="str">
        <f>IF(SUM('B2.2'!$X429:$AE429)=8,'B2.2'!E429,"")</f>
        <v/>
      </c>
      <c r="G415" t="str">
        <f>IF(SUM('B2.2'!$X429:$AE429)=8,'B2.2'!F429,"")</f>
        <v/>
      </c>
      <c r="H415" t="str">
        <f>IF(SUM('B2.2'!$X429:$AE429)=8,'B2.2'!G429,"")</f>
        <v/>
      </c>
      <c r="I415" t="str">
        <f>IF(SUM('B2.2'!$X429:$AE429)=8,'B2.2'!H429,"")</f>
        <v/>
      </c>
      <c r="J415" t="str">
        <f>IF(SUM('B2.2'!$X429:$AE429)=8,'B2.2'!I429,"")</f>
        <v/>
      </c>
      <c r="K415" t="str">
        <f>IF(SUM('B2.2'!$X429:$AE429)=8,'B2.2'!J429,"")</f>
        <v/>
      </c>
    </row>
    <row r="416" spans="1:11" x14ac:dyDescent="0.25">
      <c r="A416" t="str">
        <f>IF(SUM('B2.2'!X430:AE430)=8,'Angaben KH-Standort'!$D$27,"")</f>
        <v/>
      </c>
      <c r="B416" t="str">
        <f>IF(SUM('B2.2'!X430:AE430)=8,'Angaben KH-Standort'!$D$26,"")</f>
        <v/>
      </c>
      <c r="C416" t="str">
        <f>IF(SUM('B2.2'!X430:AE430)=8,'Angaben KH-Standort'!$D$13,"")</f>
        <v/>
      </c>
      <c r="D416" t="str">
        <f>IF(SUM('B2.2'!$X430:$AE430)=8,'B2.2'!C430,"")</f>
        <v/>
      </c>
      <c r="E416" t="str">
        <f>IF(SUM('B2.2'!$X430:$AE430)=8,'B2.2'!D430,"")</f>
        <v/>
      </c>
      <c r="F416" t="str">
        <f>IF(SUM('B2.2'!$X430:$AE430)=8,'B2.2'!E430,"")</f>
        <v/>
      </c>
      <c r="G416" t="str">
        <f>IF(SUM('B2.2'!$X430:$AE430)=8,'B2.2'!F430,"")</f>
        <v/>
      </c>
      <c r="H416" t="str">
        <f>IF(SUM('B2.2'!$X430:$AE430)=8,'B2.2'!G430,"")</f>
        <v/>
      </c>
      <c r="I416" t="str">
        <f>IF(SUM('B2.2'!$X430:$AE430)=8,'B2.2'!H430,"")</f>
        <v/>
      </c>
      <c r="J416" t="str">
        <f>IF(SUM('B2.2'!$X430:$AE430)=8,'B2.2'!I430,"")</f>
        <v/>
      </c>
      <c r="K416" t="str">
        <f>IF(SUM('B2.2'!$X430:$AE430)=8,'B2.2'!J430,"")</f>
        <v/>
      </c>
    </row>
    <row r="417" spans="1:11" x14ac:dyDescent="0.25">
      <c r="A417" t="str">
        <f>IF(SUM('B2.2'!X431:AE431)=8,'Angaben KH-Standort'!$D$27,"")</f>
        <v/>
      </c>
      <c r="B417" t="str">
        <f>IF(SUM('B2.2'!X431:AE431)=8,'Angaben KH-Standort'!$D$26,"")</f>
        <v/>
      </c>
      <c r="C417" t="str">
        <f>IF(SUM('B2.2'!X431:AE431)=8,'Angaben KH-Standort'!$D$13,"")</f>
        <v/>
      </c>
      <c r="D417" t="str">
        <f>IF(SUM('B2.2'!$X431:$AE431)=8,'B2.2'!C431,"")</f>
        <v/>
      </c>
      <c r="E417" t="str">
        <f>IF(SUM('B2.2'!$X431:$AE431)=8,'B2.2'!D431,"")</f>
        <v/>
      </c>
      <c r="F417" t="str">
        <f>IF(SUM('B2.2'!$X431:$AE431)=8,'B2.2'!E431,"")</f>
        <v/>
      </c>
      <c r="G417" t="str">
        <f>IF(SUM('B2.2'!$X431:$AE431)=8,'B2.2'!F431,"")</f>
        <v/>
      </c>
      <c r="H417" t="str">
        <f>IF(SUM('B2.2'!$X431:$AE431)=8,'B2.2'!G431,"")</f>
        <v/>
      </c>
      <c r="I417" t="str">
        <f>IF(SUM('B2.2'!$X431:$AE431)=8,'B2.2'!H431,"")</f>
        <v/>
      </c>
      <c r="J417" t="str">
        <f>IF(SUM('B2.2'!$X431:$AE431)=8,'B2.2'!I431,"")</f>
        <v/>
      </c>
      <c r="K417" t="str">
        <f>IF(SUM('B2.2'!$X431:$AE431)=8,'B2.2'!J431,"")</f>
        <v/>
      </c>
    </row>
    <row r="418" spans="1:11" x14ac:dyDescent="0.25">
      <c r="A418" t="str">
        <f>IF(SUM('B2.2'!X432:AE432)=8,'Angaben KH-Standort'!$D$27,"")</f>
        <v/>
      </c>
      <c r="B418" t="str">
        <f>IF(SUM('B2.2'!X432:AE432)=8,'Angaben KH-Standort'!$D$26,"")</f>
        <v/>
      </c>
      <c r="C418" t="str">
        <f>IF(SUM('B2.2'!X432:AE432)=8,'Angaben KH-Standort'!$D$13,"")</f>
        <v/>
      </c>
      <c r="D418" t="str">
        <f>IF(SUM('B2.2'!$X432:$AE432)=8,'B2.2'!C432,"")</f>
        <v/>
      </c>
      <c r="E418" t="str">
        <f>IF(SUM('B2.2'!$X432:$AE432)=8,'B2.2'!D432,"")</f>
        <v/>
      </c>
      <c r="F418" t="str">
        <f>IF(SUM('B2.2'!$X432:$AE432)=8,'B2.2'!E432,"")</f>
        <v/>
      </c>
      <c r="G418" t="str">
        <f>IF(SUM('B2.2'!$X432:$AE432)=8,'B2.2'!F432,"")</f>
        <v/>
      </c>
      <c r="H418" t="str">
        <f>IF(SUM('B2.2'!$X432:$AE432)=8,'B2.2'!G432,"")</f>
        <v/>
      </c>
      <c r="I418" t="str">
        <f>IF(SUM('B2.2'!$X432:$AE432)=8,'B2.2'!H432,"")</f>
        <v/>
      </c>
      <c r="J418" t="str">
        <f>IF(SUM('B2.2'!$X432:$AE432)=8,'B2.2'!I432,"")</f>
        <v/>
      </c>
      <c r="K418" t="str">
        <f>IF(SUM('B2.2'!$X432:$AE432)=8,'B2.2'!J432,"")</f>
        <v/>
      </c>
    </row>
    <row r="419" spans="1:11" x14ac:dyDescent="0.25">
      <c r="A419" t="str">
        <f>IF(SUM('B2.2'!X433:AE433)=8,'Angaben KH-Standort'!$D$27,"")</f>
        <v/>
      </c>
      <c r="B419" t="str">
        <f>IF(SUM('B2.2'!X433:AE433)=8,'Angaben KH-Standort'!$D$26,"")</f>
        <v/>
      </c>
      <c r="C419" t="str">
        <f>IF(SUM('B2.2'!X433:AE433)=8,'Angaben KH-Standort'!$D$13,"")</f>
        <v/>
      </c>
      <c r="D419" t="str">
        <f>IF(SUM('B2.2'!$X433:$AE433)=8,'B2.2'!C433,"")</f>
        <v/>
      </c>
      <c r="E419" t="str">
        <f>IF(SUM('B2.2'!$X433:$AE433)=8,'B2.2'!D433,"")</f>
        <v/>
      </c>
      <c r="F419" t="str">
        <f>IF(SUM('B2.2'!$X433:$AE433)=8,'B2.2'!E433,"")</f>
        <v/>
      </c>
      <c r="G419" t="str">
        <f>IF(SUM('B2.2'!$X433:$AE433)=8,'B2.2'!F433,"")</f>
        <v/>
      </c>
      <c r="H419" t="str">
        <f>IF(SUM('B2.2'!$X433:$AE433)=8,'B2.2'!G433,"")</f>
        <v/>
      </c>
      <c r="I419" t="str">
        <f>IF(SUM('B2.2'!$X433:$AE433)=8,'B2.2'!H433,"")</f>
        <v/>
      </c>
      <c r="J419" t="str">
        <f>IF(SUM('B2.2'!$X433:$AE433)=8,'B2.2'!I433,"")</f>
        <v/>
      </c>
      <c r="K419" t="str">
        <f>IF(SUM('B2.2'!$X433:$AE433)=8,'B2.2'!J433,"")</f>
        <v/>
      </c>
    </row>
    <row r="420" spans="1:11" x14ac:dyDescent="0.25">
      <c r="A420" t="str">
        <f>IF(SUM('B2.2'!X434:AE434)=8,'Angaben KH-Standort'!$D$27,"")</f>
        <v/>
      </c>
      <c r="B420" t="str">
        <f>IF(SUM('B2.2'!X434:AE434)=8,'Angaben KH-Standort'!$D$26,"")</f>
        <v/>
      </c>
      <c r="C420" t="str">
        <f>IF(SUM('B2.2'!X434:AE434)=8,'Angaben KH-Standort'!$D$13,"")</f>
        <v/>
      </c>
      <c r="D420" t="str">
        <f>IF(SUM('B2.2'!$X434:$AE434)=8,'B2.2'!C434,"")</f>
        <v/>
      </c>
      <c r="E420" t="str">
        <f>IF(SUM('B2.2'!$X434:$AE434)=8,'B2.2'!D434,"")</f>
        <v/>
      </c>
      <c r="F420" t="str">
        <f>IF(SUM('B2.2'!$X434:$AE434)=8,'B2.2'!E434,"")</f>
        <v/>
      </c>
      <c r="G420" t="str">
        <f>IF(SUM('B2.2'!$X434:$AE434)=8,'B2.2'!F434,"")</f>
        <v/>
      </c>
      <c r="H420" t="str">
        <f>IF(SUM('B2.2'!$X434:$AE434)=8,'B2.2'!G434,"")</f>
        <v/>
      </c>
      <c r="I420" t="str">
        <f>IF(SUM('B2.2'!$X434:$AE434)=8,'B2.2'!H434,"")</f>
        <v/>
      </c>
      <c r="J420" t="str">
        <f>IF(SUM('B2.2'!$X434:$AE434)=8,'B2.2'!I434,"")</f>
        <v/>
      </c>
      <c r="K420" t="str">
        <f>IF(SUM('B2.2'!$X434:$AE434)=8,'B2.2'!J434,"")</f>
        <v/>
      </c>
    </row>
    <row r="421" spans="1:11" x14ac:dyDescent="0.25">
      <c r="A421" t="str">
        <f>IF(SUM('B2.2'!X435:AE435)=8,'Angaben KH-Standort'!$D$27,"")</f>
        <v/>
      </c>
      <c r="B421" t="str">
        <f>IF(SUM('B2.2'!X435:AE435)=8,'Angaben KH-Standort'!$D$26,"")</f>
        <v/>
      </c>
      <c r="C421" t="str">
        <f>IF(SUM('B2.2'!X435:AE435)=8,'Angaben KH-Standort'!$D$13,"")</f>
        <v/>
      </c>
      <c r="D421" t="str">
        <f>IF(SUM('B2.2'!$X435:$AE435)=8,'B2.2'!C435,"")</f>
        <v/>
      </c>
      <c r="E421" t="str">
        <f>IF(SUM('B2.2'!$X435:$AE435)=8,'B2.2'!D435,"")</f>
        <v/>
      </c>
      <c r="F421" t="str">
        <f>IF(SUM('B2.2'!$X435:$AE435)=8,'B2.2'!E435,"")</f>
        <v/>
      </c>
      <c r="G421" t="str">
        <f>IF(SUM('B2.2'!$X435:$AE435)=8,'B2.2'!F435,"")</f>
        <v/>
      </c>
      <c r="H421" t="str">
        <f>IF(SUM('B2.2'!$X435:$AE435)=8,'B2.2'!G435,"")</f>
        <v/>
      </c>
      <c r="I421" t="str">
        <f>IF(SUM('B2.2'!$X435:$AE435)=8,'B2.2'!H435,"")</f>
        <v/>
      </c>
      <c r="J421" t="str">
        <f>IF(SUM('B2.2'!$X435:$AE435)=8,'B2.2'!I435,"")</f>
        <v/>
      </c>
      <c r="K421" t="str">
        <f>IF(SUM('B2.2'!$X435:$AE435)=8,'B2.2'!J435,"")</f>
        <v/>
      </c>
    </row>
    <row r="422" spans="1:11" x14ac:dyDescent="0.25">
      <c r="A422" t="str">
        <f>IF(SUM('B2.2'!X436:AE436)=8,'Angaben KH-Standort'!$D$27,"")</f>
        <v/>
      </c>
      <c r="B422" t="str">
        <f>IF(SUM('B2.2'!X436:AE436)=8,'Angaben KH-Standort'!$D$26,"")</f>
        <v/>
      </c>
      <c r="C422" t="str">
        <f>IF(SUM('B2.2'!X436:AE436)=8,'Angaben KH-Standort'!$D$13,"")</f>
        <v/>
      </c>
      <c r="D422" t="str">
        <f>IF(SUM('B2.2'!$X436:$AE436)=8,'B2.2'!C436,"")</f>
        <v/>
      </c>
      <c r="E422" t="str">
        <f>IF(SUM('B2.2'!$X436:$AE436)=8,'B2.2'!D436,"")</f>
        <v/>
      </c>
      <c r="F422" t="str">
        <f>IF(SUM('B2.2'!$X436:$AE436)=8,'B2.2'!E436,"")</f>
        <v/>
      </c>
      <c r="G422" t="str">
        <f>IF(SUM('B2.2'!$X436:$AE436)=8,'B2.2'!F436,"")</f>
        <v/>
      </c>
      <c r="H422" t="str">
        <f>IF(SUM('B2.2'!$X436:$AE436)=8,'B2.2'!G436,"")</f>
        <v/>
      </c>
      <c r="I422" t="str">
        <f>IF(SUM('B2.2'!$X436:$AE436)=8,'B2.2'!H436,"")</f>
        <v/>
      </c>
      <c r="J422" t="str">
        <f>IF(SUM('B2.2'!$X436:$AE436)=8,'B2.2'!I436,"")</f>
        <v/>
      </c>
      <c r="K422" t="str">
        <f>IF(SUM('B2.2'!$X436:$AE436)=8,'B2.2'!J436,"")</f>
        <v/>
      </c>
    </row>
    <row r="423" spans="1:11" x14ac:dyDescent="0.25">
      <c r="A423" t="str">
        <f>IF(SUM('B2.2'!X437:AE437)=8,'Angaben KH-Standort'!$D$27,"")</f>
        <v/>
      </c>
      <c r="B423" t="str">
        <f>IF(SUM('B2.2'!X437:AE437)=8,'Angaben KH-Standort'!$D$26,"")</f>
        <v/>
      </c>
      <c r="C423" t="str">
        <f>IF(SUM('B2.2'!X437:AE437)=8,'Angaben KH-Standort'!$D$13,"")</f>
        <v/>
      </c>
      <c r="D423" t="str">
        <f>IF(SUM('B2.2'!$X437:$AE437)=8,'B2.2'!C437,"")</f>
        <v/>
      </c>
      <c r="E423" t="str">
        <f>IF(SUM('B2.2'!$X437:$AE437)=8,'B2.2'!D437,"")</f>
        <v/>
      </c>
      <c r="F423" t="str">
        <f>IF(SUM('B2.2'!$X437:$AE437)=8,'B2.2'!E437,"")</f>
        <v/>
      </c>
      <c r="G423" t="str">
        <f>IF(SUM('B2.2'!$X437:$AE437)=8,'B2.2'!F437,"")</f>
        <v/>
      </c>
      <c r="H423" t="str">
        <f>IF(SUM('B2.2'!$X437:$AE437)=8,'B2.2'!G437,"")</f>
        <v/>
      </c>
      <c r="I423" t="str">
        <f>IF(SUM('B2.2'!$X437:$AE437)=8,'B2.2'!H437,"")</f>
        <v/>
      </c>
      <c r="J423" t="str">
        <f>IF(SUM('B2.2'!$X437:$AE437)=8,'B2.2'!I437,"")</f>
        <v/>
      </c>
      <c r="K423" t="str">
        <f>IF(SUM('B2.2'!$X437:$AE437)=8,'B2.2'!J437,"")</f>
        <v/>
      </c>
    </row>
    <row r="424" spans="1:11" x14ac:dyDescent="0.25">
      <c r="A424" t="str">
        <f>IF(SUM('B2.2'!X438:AE438)=8,'Angaben KH-Standort'!$D$27,"")</f>
        <v/>
      </c>
      <c r="B424" t="str">
        <f>IF(SUM('B2.2'!X438:AE438)=8,'Angaben KH-Standort'!$D$26,"")</f>
        <v/>
      </c>
      <c r="C424" t="str">
        <f>IF(SUM('B2.2'!X438:AE438)=8,'Angaben KH-Standort'!$D$13,"")</f>
        <v/>
      </c>
      <c r="D424" t="str">
        <f>IF(SUM('B2.2'!$X438:$AE438)=8,'B2.2'!C438,"")</f>
        <v/>
      </c>
      <c r="E424" t="str">
        <f>IF(SUM('B2.2'!$X438:$AE438)=8,'B2.2'!D438,"")</f>
        <v/>
      </c>
      <c r="F424" t="str">
        <f>IF(SUM('B2.2'!$X438:$AE438)=8,'B2.2'!E438,"")</f>
        <v/>
      </c>
      <c r="G424" t="str">
        <f>IF(SUM('B2.2'!$X438:$AE438)=8,'B2.2'!F438,"")</f>
        <v/>
      </c>
      <c r="H424" t="str">
        <f>IF(SUM('B2.2'!$X438:$AE438)=8,'B2.2'!G438,"")</f>
        <v/>
      </c>
      <c r="I424" t="str">
        <f>IF(SUM('B2.2'!$X438:$AE438)=8,'B2.2'!H438,"")</f>
        <v/>
      </c>
      <c r="J424" t="str">
        <f>IF(SUM('B2.2'!$X438:$AE438)=8,'B2.2'!I438,"")</f>
        <v/>
      </c>
      <c r="K424" t="str">
        <f>IF(SUM('B2.2'!$X438:$AE438)=8,'B2.2'!J438,"")</f>
        <v/>
      </c>
    </row>
    <row r="425" spans="1:11" x14ac:dyDescent="0.25">
      <c r="A425" t="str">
        <f>IF(SUM('B2.2'!X439:AE439)=8,'Angaben KH-Standort'!$D$27,"")</f>
        <v/>
      </c>
      <c r="B425" t="str">
        <f>IF(SUM('B2.2'!X439:AE439)=8,'Angaben KH-Standort'!$D$26,"")</f>
        <v/>
      </c>
      <c r="C425" t="str">
        <f>IF(SUM('B2.2'!X439:AE439)=8,'Angaben KH-Standort'!$D$13,"")</f>
        <v/>
      </c>
      <c r="D425" t="str">
        <f>IF(SUM('B2.2'!$X439:$AE439)=8,'B2.2'!C439,"")</f>
        <v/>
      </c>
      <c r="E425" t="str">
        <f>IF(SUM('B2.2'!$X439:$AE439)=8,'B2.2'!D439,"")</f>
        <v/>
      </c>
      <c r="F425" t="str">
        <f>IF(SUM('B2.2'!$X439:$AE439)=8,'B2.2'!E439,"")</f>
        <v/>
      </c>
      <c r="G425" t="str">
        <f>IF(SUM('B2.2'!$X439:$AE439)=8,'B2.2'!F439,"")</f>
        <v/>
      </c>
      <c r="H425" t="str">
        <f>IF(SUM('B2.2'!$X439:$AE439)=8,'B2.2'!G439,"")</f>
        <v/>
      </c>
      <c r="I425" t="str">
        <f>IF(SUM('B2.2'!$X439:$AE439)=8,'B2.2'!H439,"")</f>
        <v/>
      </c>
      <c r="J425" t="str">
        <f>IF(SUM('B2.2'!$X439:$AE439)=8,'B2.2'!I439,"")</f>
        <v/>
      </c>
      <c r="K425" t="str">
        <f>IF(SUM('B2.2'!$X439:$AE439)=8,'B2.2'!J439,"")</f>
        <v/>
      </c>
    </row>
    <row r="426" spans="1:11" x14ac:dyDescent="0.25">
      <c r="A426" t="str">
        <f>IF(SUM('B2.2'!X440:AE440)=8,'Angaben KH-Standort'!$D$27,"")</f>
        <v/>
      </c>
      <c r="B426" t="str">
        <f>IF(SUM('B2.2'!X440:AE440)=8,'Angaben KH-Standort'!$D$26,"")</f>
        <v/>
      </c>
      <c r="C426" t="str">
        <f>IF(SUM('B2.2'!X440:AE440)=8,'Angaben KH-Standort'!$D$13,"")</f>
        <v/>
      </c>
      <c r="D426" t="str">
        <f>IF(SUM('B2.2'!$X440:$AE440)=8,'B2.2'!C440,"")</f>
        <v/>
      </c>
      <c r="E426" t="str">
        <f>IF(SUM('B2.2'!$X440:$AE440)=8,'B2.2'!D440,"")</f>
        <v/>
      </c>
      <c r="F426" t="str">
        <f>IF(SUM('B2.2'!$X440:$AE440)=8,'B2.2'!E440,"")</f>
        <v/>
      </c>
      <c r="G426" t="str">
        <f>IF(SUM('B2.2'!$X440:$AE440)=8,'B2.2'!F440,"")</f>
        <v/>
      </c>
      <c r="H426" t="str">
        <f>IF(SUM('B2.2'!$X440:$AE440)=8,'B2.2'!G440,"")</f>
        <v/>
      </c>
      <c r="I426" t="str">
        <f>IF(SUM('B2.2'!$X440:$AE440)=8,'B2.2'!H440,"")</f>
        <v/>
      </c>
      <c r="J426" t="str">
        <f>IF(SUM('B2.2'!$X440:$AE440)=8,'B2.2'!I440,"")</f>
        <v/>
      </c>
      <c r="K426" t="str">
        <f>IF(SUM('B2.2'!$X440:$AE440)=8,'B2.2'!J440,"")</f>
        <v/>
      </c>
    </row>
    <row r="427" spans="1:11" x14ac:dyDescent="0.25">
      <c r="A427" t="str">
        <f>IF(SUM('B2.2'!X441:AE441)=8,'Angaben KH-Standort'!$D$27,"")</f>
        <v/>
      </c>
      <c r="B427" t="str">
        <f>IF(SUM('B2.2'!X441:AE441)=8,'Angaben KH-Standort'!$D$26,"")</f>
        <v/>
      </c>
      <c r="C427" t="str">
        <f>IF(SUM('B2.2'!X441:AE441)=8,'Angaben KH-Standort'!$D$13,"")</f>
        <v/>
      </c>
      <c r="D427" t="str">
        <f>IF(SUM('B2.2'!$X441:$AE441)=8,'B2.2'!C441,"")</f>
        <v/>
      </c>
      <c r="E427" t="str">
        <f>IF(SUM('B2.2'!$X441:$AE441)=8,'B2.2'!D441,"")</f>
        <v/>
      </c>
      <c r="F427" t="str">
        <f>IF(SUM('B2.2'!$X441:$AE441)=8,'B2.2'!E441,"")</f>
        <v/>
      </c>
      <c r="G427" t="str">
        <f>IF(SUM('B2.2'!$X441:$AE441)=8,'B2.2'!F441,"")</f>
        <v/>
      </c>
      <c r="H427" t="str">
        <f>IF(SUM('B2.2'!$X441:$AE441)=8,'B2.2'!G441,"")</f>
        <v/>
      </c>
      <c r="I427" t="str">
        <f>IF(SUM('B2.2'!$X441:$AE441)=8,'B2.2'!H441,"")</f>
        <v/>
      </c>
      <c r="J427" t="str">
        <f>IF(SUM('B2.2'!$X441:$AE441)=8,'B2.2'!I441,"")</f>
        <v/>
      </c>
      <c r="K427" t="str">
        <f>IF(SUM('B2.2'!$X441:$AE441)=8,'B2.2'!J441,"")</f>
        <v/>
      </c>
    </row>
    <row r="428" spans="1:11" x14ac:dyDescent="0.25">
      <c r="A428" t="str">
        <f>IF(SUM('B2.2'!X442:AE442)=8,'Angaben KH-Standort'!$D$27,"")</f>
        <v/>
      </c>
      <c r="B428" t="str">
        <f>IF(SUM('B2.2'!X442:AE442)=8,'Angaben KH-Standort'!$D$26,"")</f>
        <v/>
      </c>
      <c r="C428" t="str">
        <f>IF(SUM('B2.2'!X442:AE442)=8,'Angaben KH-Standort'!$D$13,"")</f>
        <v/>
      </c>
      <c r="D428" t="str">
        <f>IF(SUM('B2.2'!$X442:$AE442)=8,'B2.2'!C442,"")</f>
        <v/>
      </c>
      <c r="E428" t="str">
        <f>IF(SUM('B2.2'!$X442:$AE442)=8,'B2.2'!D442,"")</f>
        <v/>
      </c>
      <c r="F428" t="str">
        <f>IF(SUM('B2.2'!$X442:$AE442)=8,'B2.2'!E442,"")</f>
        <v/>
      </c>
      <c r="G428" t="str">
        <f>IF(SUM('B2.2'!$X442:$AE442)=8,'B2.2'!F442,"")</f>
        <v/>
      </c>
      <c r="H428" t="str">
        <f>IF(SUM('B2.2'!$X442:$AE442)=8,'B2.2'!G442,"")</f>
        <v/>
      </c>
      <c r="I428" t="str">
        <f>IF(SUM('B2.2'!$X442:$AE442)=8,'B2.2'!H442,"")</f>
        <v/>
      </c>
      <c r="J428" t="str">
        <f>IF(SUM('B2.2'!$X442:$AE442)=8,'B2.2'!I442,"")</f>
        <v/>
      </c>
      <c r="K428" t="str">
        <f>IF(SUM('B2.2'!$X442:$AE442)=8,'B2.2'!J442,"")</f>
        <v/>
      </c>
    </row>
    <row r="429" spans="1:11" x14ac:dyDescent="0.25">
      <c r="A429" t="str">
        <f>IF(SUM('B2.2'!X443:AE443)=8,'Angaben KH-Standort'!$D$27,"")</f>
        <v/>
      </c>
      <c r="B429" t="str">
        <f>IF(SUM('B2.2'!X443:AE443)=8,'Angaben KH-Standort'!$D$26,"")</f>
        <v/>
      </c>
      <c r="C429" t="str">
        <f>IF(SUM('B2.2'!X443:AE443)=8,'Angaben KH-Standort'!$D$13,"")</f>
        <v/>
      </c>
      <c r="D429" t="str">
        <f>IF(SUM('B2.2'!$X443:$AE443)=8,'B2.2'!C443,"")</f>
        <v/>
      </c>
      <c r="E429" t="str">
        <f>IF(SUM('B2.2'!$X443:$AE443)=8,'B2.2'!D443,"")</f>
        <v/>
      </c>
      <c r="F429" t="str">
        <f>IF(SUM('B2.2'!$X443:$AE443)=8,'B2.2'!E443,"")</f>
        <v/>
      </c>
      <c r="G429" t="str">
        <f>IF(SUM('B2.2'!$X443:$AE443)=8,'B2.2'!F443,"")</f>
        <v/>
      </c>
      <c r="H429" t="str">
        <f>IF(SUM('B2.2'!$X443:$AE443)=8,'B2.2'!G443,"")</f>
        <v/>
      </c>
      <c r="I429" t="str">
        <f>IF(SUM('B2.2'!$X443:$AE443)=8,'B2.2'!H443,"")</f>
        <v/>
      </c>
      <c r="J429" t="str">
        <f>IF(SUM('B2.2'!$X443:$AE443)=8,'B2.2'!I443,"")</f>
        <v/>
      </c>
      <c r="K429" t="str">
        <f>IF(SUM('B2.2'!$X443:$AE443)=8,'B2.2'!J443,"")</f>
        <v/>
      </c>
    </row>
    <row r="430" spans="1:11" x14ac:dyDescent="0.25">
      <c r="A430" t="str">
        <f>IF(SUM('B2.2'!X444:AE444)=8,'Angaben KH-Standort'!$D$27,"")</f>
        <v/>
      </c>
      <c r="B430" t="str">
        <f>IF(SUM('B2.2'!X444:AE444)=8,'Angaben KH-Standort'!$D$26,"")</f>
        <v/>
      </c>
      <c r="C430" t="str">
        <f>IF(SUM('B2.2'!X444:AE444)=8,'Angaben KH-Standort'!$D$13,"")</f>
        <v/>
      </c>
      <c r="D430" t="str">
        <f>IF(SUM('B2.2'!$X444:$AE444)=8,'B2.2'!C444,"")</f>
        <v/>
      </c>
      <c r="E430" t="str">
        <f>IF(SUM('B2.2'!$X444:$AE444)=8,'B2.2'!D444,"")</f>
        <v/>
      </c>
      <c r="F430" t="str">
        <f>IF(SUM('B2.2'!$X444:$AE444)=8,'B2.2'!E444,"")</f>
        <v/>
      </c>
      <c r="G430" t="str">
        <f>IF(SUM('B2.2'!$X444:$AE444)=8,'B2.2'!F444,"")</f>
        <v/>
      </c>
      <c r="H430" t="str">
        <f>IF(SUM('B2.2'!$X444:$AE444)=8,'B2.2'!G444,"")</f>
        <v/>
      </c>
      <c r="I430" t="str">
        <f>IF(SUM('B2.2'!$X444:$AE444)=8,'B2.2'!H444,"")</f>
        <v/>
      </c>
      <c r="J430" t="str">
        <f>IF(SUM('B2.2'!$X444:$AE444)=8,'B2.2'!I444,"")</f>
        <v/>
      </c>
      <c r="K430" t="str">
        <f>IF(SUM('B2.2'!$X444:$AE444)=8,'B2.2'!J444,"")</f>
        <v/>
      </c>
    </row>
    <row r="431" spans="1:11" x14ac:dyDescent="0.25">
      <c r="A431" t="str">
        <f>IF(SUM('B2.2'!X445:AE445)=8,'Angaben KH-Standort'!$D$27,"")</f>
        <v/>
      </c>
      <c r="B431" t="str">
        <f>IF(SUM('B2.2'!X445:AE445)=8,'Angaben KH-Standort'!$D$26,"")</f>
        <v/>
      </c>
      <c r="C431" t="str">
        <f>IF(SUM('B2.2'!X445:AE445)=8,'Angaben KH-Standort'!$D$13,"")</f>
        <v/>
      </c>
      <c r="D431" t="str">
        <f>IF(SUM('B2.2'!$X445:$AE445)=8,'B2.2'!C445,"")</f>
        <v/>
      </c>
      <c r="E431" t="str">
        <f>IF(SUM('B2.2'!$X445:$AE445)=8,'B2.2'!D445,"")</f>
        <v/>
      </c>
      <c r="F431" t="str">
        <f>IF(SUM('B2.2'!$X445:$AE445)=8,'B2.2'!E445,"")</f>
        <v/>
      </c>
      <c r="G431" t="str">
        <f>IF(SUM('B2.2'!$X445:$AE445)=8,'B2.2'!F445,"")</f>
        <v/>
      </c>
      <c r="H431" t="str">
        <f>IF(SUM('B2.2'!$X445:$AE445)=8,'B2.2'!G445,"")</f>
        <v/>
      </c>
      <c r="I431" t="str">
        <f>IF(SUM('B2.2'!$X445:$AE445)=8,'B2.2'!H445,"")</f>
        <v/>
      </c>
      <c r="J431" t="str">
        <f>IF(SUM('B2.2'!$X445:$AE445)=8,'B2.2'!I445,"")</f>
        <v/>
      </c>
      <c r="K431" t="str">
        <f>IF(SUM('B2.2'!$X445:$AE445)=8,'B2.2'!J445,"")</f>
        <v/>
      </c>
    </row>
    <row r="432" spans="1:11" x14ac:dyDescent="0.25">
      <c r="A432" t="str">
        <f>IF(SUM('B2.2'!X446:AE446)=8,'Angaben KH-Standort'!$D$27,"")</f>
        <v/>
      </c>
      <c r="B432" t="str">
        <f>IF(SUM('B2.2'!X446:AE446)=8,'Angaben KH-Standort'!$D$26,"")</f>
        <v/>
      </c>
      <c r="C432" t="str">
        <f>IF(SUM('B2.2'!X446:AE446)=8,'Angaben KH-Standort'!$D$13,"")</f>
        <v/>
      </c>
      <c r="D432" t="str">
        <f>IF(SUM('B2.2'!$X446:$AE446)=8,'B2.2'!C446,"")</f>
        <v/>
      </c>
      <c r="E432" t="str">
        <f>IF(SUM('B2.2'!$X446:$AE446)=8,'B2.2'!D446,"")</f>
        <v/>
      </c>
      <c r="F432" t="str">
        <f>IF(SUM('B2.2'!$X446:$AE446)=8,'B2.2'!E446,"")</f>
        <v/>
      </c>
      <c r="G432" t="str">
        <f>IF(SUM('B2.2'!$X446:$AE446)=8,'B2.2'!F446,"")</f>
        <v/>
      </c>
      <c r="H432" t="str">
        <f>IF(SUM('B2.2'!$X446:$AE446)=8,'B2.2'!G446,"")</f>
        <v/>
      </c>
      <c r="I432" t="str">
        <f>IF(SUM('B2.2'!$X446:$AE446)=8,'B2.2'!H446,"")</f>
        <v/>
      </c>
      <c r="J432" t="str">
        <f>IF(SUM('B2.2'!$X446:$AE446)=8,'B2.2'!I446,"")</f>
        <v/>
      </c>
      <c r="K432" t="str">
        <f>IF(SUM('B2.2'!$X446:$AE446)=8,'B2.2'!J446,"")</f>
        <v/>
      </c>
    </row>
    <row r="433" spans="1:11" x14ac:dyDescent="0.25">
      <c r="A433" t="str">
        <f>IF(SUM('B2.2'!X447:AE447)=8,'Angaben KH-Standort'!$D$27,"")</f>
        <v/>
      </c>
      <c r="B433" t="str">
        <f>IF(SUM('B2.2'!X447:AE447)=8,'Angaben KH-Standort'!$D$26,"")</f>
        <v/>
      </c>
      <c r="C433" t="str">
        <f>IF(SUM('B2.2'!X447:AE447)=8,'Angaben KH-Standort'!$D$13,"")</f>
        <v/>
      </c>
      <c r="D433" t="str">
        <f>IF(SUM('B2.2'!$X447:$AE447)=8,'B2.2'!C447,"")</f>
        <v/>
      </c>
      <c r="E433" t="str">
        <f>IF(SUM('B2.2'!$X447:$AE447)=8,'B2.2'!D447,"")</f>
        <v/>
      </c>
      <c r="F433" t="str">
        <f>IF(SUM('B2.2'!$X447:$AE447)=8,'B2.2'!E447,"")</f>
        <v/>
      </c>
      <c r="G433" t="str">
        <f>IF(SUM('B2.2'!$X447:$AE447)=8,'B2.2'!F447,"")</f>
        <v/>
      </c>
      <c r="H433" t="str">
        <f>IF(SUM('B2.2'!$X447:$AE447)=8,'B2.2'!G447,"")</f>
        <v/>
      </c>
      <c r="I433" t="str">
        <f>IF(SUM('B2.2'!$X447:$AE447)=8,'B2.2'!H447,"")</f>
        <v/>
      </c>
      <c r="J433" t="str">
        <f>IF(SUM('B2.2'!$X447:$AE447)=8,'B2.2'!I447,"")</f>
        <v/>
      </c>
      <c r="K433" t="str">
        <f>IF(SUM('B2.2'!$X447:$AE447)=8,'B2.2'!J447,"")</f>
        <v/>
      </c>
    </row>
    <row r="434" spans="1:11" x14ac:dyDescent="0.25">
      <c r="A434" t="str">
        <f>IF(SUM('B2.2'!X448:AE448)=8,'Angaben KH-Standort'!$D$27,"")</f>
        <v/>
      </c>
      <c r="B434" t="str">
        <f>IF(SUM('B2.2'!X448:AE448)=8,'Angaben KH-Standort'!$D$26,"")</f>
        <v/>
      </c>
      <c r="C434" t="str">
        <f>IF(SUM('B2.2'!X448:AE448)=8,'Angaben KH-Standort'!$D$13,"")</f>
        <v/>
      </c>
      <c r="D434" t="str">
        <f>IF(SUM('B2.2'!$X448:$AE448)=8,'B2.2'!C448,"")</f>
        <v/>
      </c>
      <c r="E434" t="str">
        <f>IF(SUM('B2.2'!$X448:$AE448)=8,'B2.2'!D448,"")</f>
        <v/>
      </c>
      <c r="F434" t="str">
        <f>IF(SUM('B2.2'!$X448:$AE448)=8,'B2.2'!E448,"")</f>
        <v/>
      </c>
      <c r="G434" t="str">
        <f>IF(SUM('B2.2'!$X448:$AE448)=8,'B2.2'!F448,"")</f>
        <v/>
      </c>
      <c r="H434" t="str">
        <f>IF(SUM('B2.2'!$X448:$AE448)=8,'B2.2'!G448,"")</f>
        <v/>
      </c>
      <c r="I434" t="str">
        <f>IF(SUM('B2.2'!$X448:$AE448)=8,'B2.2'!H448,"")</f>
        <v/>
      </c>
      <c r="J434" t="str">
        <f>IF(SUM('B2.2'!$X448:$AE448)=8,'B2.2'!I448,"")</f>
        <v/>
      </c>
      <c r="K434" t="str">
        <f>IF(SUM('B2.2'!$X448:$AE448)=8,'B2.2'!J448,"")</f>
        <v/>
      </c>
    </row>
    <row r="435" spans="1:11" x14ac:dyDescent="0.25">
      <c r="A435" t="str">
        <f>IF(SUM('B2.2'!X449:AE449)=8,'Angaben KH-Standort'!$D$27,"")</f>
        <v/>
      </c>
      <c r="B435" t="str">
        <f>IF(SUM('B2.2'!X449:AE449)=8,'Angaben KH-Standort'!$D$26,"")</f>
        <v/>
      </c>
      <c r="C435" t="str">
        <f>IF(SUM('B2.2'!X449:AE449)=8,'Angaben KH-Standort'!$D$13,"")</f>
        <v/>
      </c>
      <c r="D435" t="str">
        <f>IF(SUM('B2.2'!$X449:$AE449)=8,'B2.2'!C449,"")</f>
        <v/>
      </c>
      <c r="E435" t="str">
        <f>IF(SUM('B2.2'!$X449:$AE449)=8,'B2.2'!D449,"")</f>
        <v/>
      </c>
      <c r="F435" t="str">
        <f>IF(SUM('B2.2'!$X449:$AE449)=8,'B2.2'!E449,"")</f>
        <v/>
      </c>
      <c r="G435" t="str">
        <f>IF(SUM('B2.2'!$X449:$AE449)=8,'B2.2'!F449,"")</f>
        <v/>
      </c>
      <c r="H435" t="str">
        <f>IF(SUM('B2.2'!$X449:$AE449)=8,'B2.2'!G449,"")</f>
        <v/>
      </c>
      <c r="I435" t="str">
        <f>IF(SUM('B2.2'!$X449:$AE449)=8,'B2.2'!H449,"")</f>
        <v/>
      </c>
      <c r="J435" t="str">
        <f>IF(SUM('B2.2'!$X449:$AE449)=8,'B2.2'!I449,"")</f>
        <v/>
      </c>
      <c r="K435" t="str">
        <f>IF(SUM('B2.2'!$X449:$AE449)=8,'B2.2'!J449,"")</f>
        <v/>
      </c>
    </row>
    <row r="436" spans="1:11" x14ac:dyDescent="0.25">
      <c r="A436" t="str">
        <f>IF(SUM('B2.2'!X450:AE450)=8,'Angaben KH-Standort'!$D$27,"")</f>
        <v/>
      </c>
      <c r="B436" t="str">
        <f>IF(SUM('B2.2'!X450:AE450)=8,'Angaben KH-Standort'!$D$26,"")</f>
        <v/>
      </c>
      <c r="C436" t="str">
        <f>IF(SUM('B2.2'!X450:AE450)=8,'Angaben KH-Standort'!$D$13,"")</f>
        <v/>
      </c>
      <c r="D436" t="str">
        <f>IF(SUM('B2.2'!$X450:$AE450)=8,'B2.2'!C450,"")</f>
        <v/>
      </c>
      <c r="E436" t="str">
        <f>IF(SUM('B2.2'!$X450:$AE450)=8,'B2.2'!D450,"")</f>
        <v/>
      </c>
      <c r="F436" t="str">
        <f>IF(SUM('B2.2'!$X450:$AE450)=8,'B2.2'!E450,"")</f>
        <v/>
      </c>
      <c r="G436" t="str">
        <f>IF(SUM('B2.2'!$X450:$AE450)=8,'B2.2'!F450,"")</f>
        <v/>
      </c>
      <c r="H436" t="str">
        <f>IF(SUM('B2.2'!$X450:$AE450)=8,'B2.2'!G450,"")</f>
        <v/>
      </c>
      <c r="I436" t="str">
        <f>IF(SUM('B2.2'!$X450:$AE450)=8,'B2.2'!H450,"")</f>
        <v/>
      </c>
      <c r="J436" t="str">
        <f>IF(SUM('B2.2'!$X450:$AE450)=8,'B2.2'!I450,"")</f>
        <v/>
      </c>
      <c r="K436" t="str">
        <f>IF(SUM('B2.2'!$X450:$AE450)=8,'B2.2'!J450,"")</f>
        <v/>
      </c>
    </row>
    <row r="437" spans="1:11" x14ac:dyDescent="0.25">
      <c r="A437" t="str">
        <f>IF(SUM('B2.2'!X451:AE451)=8,'Angaben KH-Standort'!$D$27,"")</f>
        <v/>
      </c>
      <c r="B437" t="str">
        <f>IF(SUM('B2.2'!X451:AE451)=8,'Angaben KH-Standort'!$D$26,"")</f>
        <v/>
      </c>
      <c r="C437" t="str">
        <f>IF(SUM('B2.2'!X451:AE451)=8,'Angaben KH-Standort'!$D$13,"")</f>
        <v/>
      </c>
      <c r="D437" t="str">
        <f>IF(SUM('B2.2'!$X451:$AE451)=8,'B2.2'!C451,"")</f>
        <v/>
      </c>
      <c r="E437" t="str">
        <f>IF(SUM('B2.2'!$X451:$AE451)=8,'B2.2'!D451,"")</f>
        <v/>
      </c>
      <c r="F437" t="str">
        <f>IF(SUM('B2.2'!$X451:$AE451)=8,'B2.2'!E451,"")</f>
        <v/>
      </c>
      <c r="G437" t="str">
        <f>IF(SUM('B2.2'!$X451:$AE451)=8,'B2.2'!F451,"")</f>
        <v/>
      </c>
      <c r="H437" t="str">
        <f>IF(SUM('B2.2'!$X451:$AE451)=8,'B2.2'!G451,"")</f>
        <v/>
      </c>
      <c r="I437" t="str">
        <f>IF(SUM('B2.2'!$X451:$AE451)=8,'B2.2'!H451,"")</f>
        <v/>
      </c>
      <c r="J437" t="str">
        <f>IF(SUM('B2.2'!$X451:$AE451)=8,'B2.2'!I451,"")</f>
        <v/>
      </c>
      <c r="K437" t="str">
        <f>IF(SUM('B2.2'!$X451:$AE451)=8,'B2.2'!J451,"")</f>
        <v/>
      </c>
    </row>
    <row r="438" spans="1:11" x14ac:dyDescent="0.25">
      <c r="A438" t="str">
        <f>IF(SUM('B2.2'!X452:AE452)=8,'Angaben KH-Standort'!$D$27,"")</f>
        <v/>
      </c>
      <c r="B438" t="str">
        <f>IF(SUM('B2.2'!X452:AE452)=8,'Angaben KH-Standort'!$D$26,"")</f>
        <v/>
      </c>
      <c r="C438" t="str">
        <f>IF(SUM('B2.2'!X452:AE452)=8,'Angaben KH-Standort'!$D$13,"")</f>
        <v/>
      </c>
      <c r="D438" t="str">
        <f>IF(SUM('B2.2'!$X452:$AE452)=8,'B2.2'!C452,"")</f>
        <v/>
      </c>
      <c r="E438" t="str">
        <f>IF(SUM('B2.2'!$X452:$AE452)=8,'B2.2'!D452,"")</f>
        <v/>
      </c>
      <c r="F438" t="str">
        <f>IF(SUM('B2.2'!$X452:$AE452)=8,'B2.2'!E452,"")</f>
        <v/>
      </c>
      <c r="G438" t="str">
        <f>IF(SUM('B2.2'!$X452:$AE452)=8,'B2.2'!F452,"")</f>
        <v/>
      </c>
      <c r="H438" t="str">
        <f>IF(SUM('B2.2'!$X452:$AE452)=8,'B2.2'!G452,"")</f>
        <v/>
      </c>
      <c r="I438" t="str">
        <f>IF(SUM('B2.2'!$X452:$AE452)=8,'B2.2'!H452,"")</f>
        <v/>
      </c>
      <c r="J438" t="str">
        <f>IF(SUM('B2.2'!$X452:$AE452)=8,'B2.2'!I452,"")</f>
        <v/>
      </c>
      <c r="K438" t="str">
        <f>IF(SUM('B2.2'!$X452:$AE452)=8,'B2.2'!J452,"")</f>
        <v/>
      </c>
    </row>
    <row r="439" spans="1:11" x14ac:dyDescent="0.25">
      <c r="A439" t="str">
        <f>IF(SUM('B2.2'!X453:AE453)=8,'Angaben KH-Standort'!$D$27,"")</f>
        <v/>
      </c>
      <c r="B439" t="str">
        <f>IF(SUM('B2.2'!X453:AE453)=8,'Angaben KH-Standort'!$D$26,"")</f>
        <v/>
      </c>
      <c r="C439" t="str">
        <f>IF(SUM('B2.2'!X453:AE453)=8,'Angaben KH-Standort'!$D$13,"")</f>
        <v/>
      </c>
      <c r="D439" t="str">
        <f>IF(SUM('B2.2'!$X453:$AE453)=8,'B2.2'!C453,"")</f>
        <v/>
      </c>
      <c r="E439" t="str">
        <f>IF(SUM('B2.2'!$X453:$AE453)=8,'B2.2'!D453,"")</f>
        <v/>
      </c>
      <c r="F439" t="str">
        <f>IF(SUM('B2.2'!$X453:$AE453)=8,'B2.2'!E453,"")</f>
        <v/>
      </c>
      <c r="G439" t="str">
        <f>IF(SUM('B2.2'!$X453:$AE453)=8,'B2.2'!F453,"")</f>
        <v/>
      </c>
      <c r="H439" t="str">
        <f>IF(SUM('B2.2'!$X453:$AE453)=8,'B2.2'!G453,"")</f>
        <v/>
      </c>
      <c r="I439" t="str">
        <f>IF(SUM('B2.2'!$X453:$AE453)=8,'B2.2'!H453,"")</f>
        <v/>
      </c>
      <c r="J439" t="str">
        <f>IF(SUM('B2.2'!$X453:$AE453)=8,'B2.2'!I453,"")</f>
        <v/>
      </c>
      <c r="K439" t="str">
        <f>IF(SUM('B2.2'!$X453:$AE453)=8,'B2.2'!J453,"")</f>
        <v/>
      </c>
    </row>
    <row r="440" spans="1:11" x14ac:dyDescent="0.25">
      <c r="A440" t="str">
        <f>IF(SUM('B2.2'!X454:AE454)=8,'Angaben KH-Standort'!$D$27,"")</f>
        <v/>
      </c>
      <c r="B440" t="str">
        <f>IF(SUM('B2.2'!X454:AE454)=8,'Angaben KH-Standort'!$D$26,"")</f>
        <v/>
      </c>
      <c r="C440" t="str">
        <f>IF(SUM('B2.2'!X454:AE454)=8,'Angaben KH-Standort'!$D$13,"")</f>
        <v/>
      </c>
      <c r="D440" t="str">
        <f>IF(SUM('B2.2'!$X454:$AE454)=8,'B2.2'!C454,"")</f>
        <v/>
      </c>
      <c r="E440" t="str">
        <f>IF(SUM('B2.2'!$X454:$AE454)=8,'B2.2'!D454,"")</f>
        <v/>
      </c>
      <c r="F440" t="str">
        <f>IF(SUM('B2.2'!$X454:$AE454)=8,'B2.2'!E454,"")</f>
        <v/>
      </c>
      <c r="G440" t="str">
        <f>IF(SUM('B2.2'!$X454:$AE454)=8,'B2.2'!F454,"")</f>
        <v/>
      </c>
      <c r="H440" t="str">
        <f>IF(SUM('B2.2'!$X454:$AE454)=8,'B2.2'!G454,"")</f>
        <v/>
      </c>
      <c r="I440" t="str">
        <f>IF(SUM('B2.2'!$X454:$AE454)=8,'B2.2'!H454,"")</f>
        <v/>
      </c>
      <c r="J440" t="str">
        <f>IF(SUM('B2.2'!$X454:$AE454)=8,'B2.2'!I454,"")</f>
        <v/>
      </c>
      <c r="K440" t="str">
        <f>IF(SUM('B2.2'!$X454:$AE454)=8,'B2.2'!J454,"")</f>
        <v/>
      </c>
    </row>
    <row r="441" spans="1:11" x14ac:dyDescent="0.25">
      <c r="A441" t="str">
        <f>IF(SUM('B2.2'!X455:AE455)=8,'Angaben KH-Standort'!$D$27,"")</f>
        <v/>
      </c>
      <c r="B441" t="str">
        <f>IF(SUM('B2.2'!X455:AE455)=8,'Angaben KH-Standort'!$D$26,"")</f>
        <v/>
      </c>
      <c r="C441" t="str">
        <f>IF(SUM('B2.2'!X455:AE455)=8,'Angaben KH-Standort'!$D$13,"")</f>
        <v/>
      </c>
      <c r="D441" t="str">
        <f>IF(SUM('B2.2'!$X455:$AE455)=8,'B2.2'!C455,"")</f>
        <v/>
      </c>
      <c r="E441" t="str">
        <f>IF(SUM('B2.2'!$X455:$AE455)=8,'B2.2'!D455,"")</f>
        <v/>
      </c>
      <c r="F441" t="str">
        <f>IF(SUM('B2.2'!$X455:$AE455)=8,'B2.2'!E455,"")</f>
        <v/>
      </c>
      <c r="G441" t="str">
        <f>IF(SUM('B2.2'!$X455:$AE455)=8,'B2.2'!F455,"")</f>
        <v/>
      </c>
      <c r="H441" t="str">
        <f>IF(SUM('B2.2'!$X455:$AE455)=8,'B2.2'!G455,"")</f>
        <v/>
      </c>
      <c r="I441" t="str">
        <f>IF(SUM('B2.2'!$X455:$AE455)=8,'B2.2'!H455,"")</f>
        <v/>
      </c>
      <c r="J441" t="str">
        <f>IF(SUM('B2.2'!$X455:$AE455)=8,'B2.2'!I455,"")</f>
        <v/>
      </c>
      <c r="K441" t="str">
        <f>IF(SUM('B2.2'!$X455:$AE455)=8,'B2.2'!J455,"")</f>
        <v/>
      </c>
    </row>
    <row r="442" spans="1:11" x14ac:dyDescent="0.25">
      <c r="A442" t="str">
        <f>IF(SUM('B2.2'!X456:AE456)=8,'Angaben KH-Standort'!$D$27,"")</f>
        <v/>
      </c>
      <c r="B442" t="str">
        <f>IF(SUM('B2.2'!X456:AE456)=8,'Angaben KH-Standort'!$D$26,"")</f>
        <v/>
      </c>
      <c r="C442" t="str">
        <f>IF(SUM('B2.2'!X456:AE456)=8,'Angaben KH-Standort'!$D$13,"")</f>
        <v/>
      </c>
      <c r="D442" t="str">
        <f>IF(SUM('B2.2'!$X456:$AE456)=8,'B2.2'!C456,"")</f>
        <v/>
      </c>
      <c r="E442" t="str">
        <f>IF(SUM('B2.2'!$X456:$AE456)=8,'B2.2'!D456,"")</f>
        <v/>
      </c>
      <c r="F442" t="str">
        <f>IF(SUM('B2.2'!$X456:$AE456)=8,'B2.2'!E456,"")</f>
        <v/>
      </c>
      <c r="G442" t="str">
        <f>IF(SUM('B2.2'!$X456:$AE456)=8,'B2.2'!F456,"")</f>
        <v/>
      </c>
      <c r="H442" t="str">
        <f>IF(SUM('B2.2'!$X456:$AE456)=8,'B2.2'!G456,"")</f>
        <v/>
      </c>
      <c r="I442" t="str">
        <f>IF(SUM('B2.2'!$X456:$AE456)=8,'B2.2'!H456,"")</f>
        <v/>
      </c>
      <c r="J442" t="str">
        <f>IF(SUM('B2.2'!$X456:$AE456)=8,'B2.2'!I456,"")</f>
        <v/>
      </c>
      <c r="K442" t="str">
        <f>IF(SUM('B2.2'!$X456:$AE456)=8,'B2.2'!J456,"")</f>
        <v/>
      </c>
    </row>
    <row r="443" spans="1:11" x14ac:dyDescent="0.25">
      <c r="A443" t="str">
        <f>IF(SUM('B2.2'!X457:AE457)=8,'Angaben KH-Standort'!$D$27,"")</f>
        <v/>
      </c>
      <c r="B443" t="str">
        <f>IF(SUM('B2.2'!X457:AE457)=8,'Angaben KH-Standort'!$D$26,"")</f>
        <v/>
      </c>
      <c r="C443" t="str">
        <f>IF(SUM('B2.2'!X457:AE457)=8,'Angaben KH-Standort'!$D$13,"")</f>
        <v/>
      </c>
      <c r="D443" t="str">
        <f>IF(SUM('B2.2'!$X457:$AE457)=8,'B2.2'!C457,"")</f>
        <v/>
      </c>
      <c r="E443" t="str">
        <f>IF(SUM('B2.2'!$X457:$AE457)=8,'B2.2'!D457,"")</f>
        <v/>
      </c>
      <c r="F443" t="str">
        <f>IF(SUM('B2.2'!$X457:$AE457)=8,'B2.2'!E457,"")</f>
        <v/>
      </c>
      <c r="G443" t="str">
        <f>IF(SUM('B2.2'!$X457:$AE457)=8,'B2.2'!F457,"")</f>
        <v/>
      </c>
      <c r="H443" t="str">
        <f>IF(SUM('B2.2'!$X457:$AE457)=8,'B2.2'!G457,"")</f>
        <v/>
      </c>
      <c r="I443" t="str">
        <f>IF(SUM('B2.2'!$X457:$AE457)=8,'B2.2'!H457,"")</f>
        <v/>
      </c>
      <c r="J443" t="str">
        <f>IF(SUM('B2.2'!$X457:$AE457)=8,'B2.2'!I457,"")</f>
        <v/>
      </c>
      <c r="K443" t="str">
        <f>IF(SUM('B2.2'!$X457:$AE457)=8,'B2.2'!J457,"")</f>
        <v/>
      </c>
    </row>
    <row r="444" spans="1:11" x14ac:dyDescent="0.25">
      <c r="A444" t="str">
        <f>IF(SUM('B2.2'!X458:AE458)=8,'Angaben KH-Standort'!$D$27,"")</f>
        <v/>
      </c>
      <c r="B444" t="str">
        <f>IF(SUM('B2.2'!X458:AE458)=8,'Angaben KH-Standort'!$D$26,"")</f>
        <v/>
      </c>
      <c r="C444" t="str">
        <f>IF(SUM('B2.2'!X458:AE458)=8,'Angaben KH-Standort'!$D$13,"")</f>
        <v/>
      </c>
      <c r="D444" t="str">
        <f>IF(SUM('B2.2'!$X458:$AE458)=8,'B2.2'!C458,"")</f>
        <v/>
      </c>
      <c r="E444" t="str">
        <f>IF(SUM('B2.2'!$X458:$AE458)=8,'B2.2'!D458,"")</f>
        <v/>
      </c>
      <c r="F444" t="str">
        <f>IF(SUM('B2.2'!$X458:$AE458)=8,'B2.2'!E458,"")</f>
        <v/>
      </c>
      <c r="G444" t="str">
        <f>IF(SUM('B2.2'!$X458:$AE458)=8,'B2.2'!F458,"")</f>
        <v/>
      </c>
      <c r="H444" t="str">
        <f>IF(SUM('B2.2'!$X458:$AE458)=8,'B2.2'!G458,"")</f>
        <v/>
      </c>
      <c r="I444" t="str">
        <f>IF(SUM('B2.2'!$X458:$AE458)=8,'B2.2'!H458,"")</f>
        <v/>
      </c>
      <c r="J444" t="str">
        <f>IF(SUM('B2.2'!$X458:$AE458)=8,'B2.2'!I458,"")</f>
        <v/>
      </c>
      <c r="K444" t="str">
        <f>IF(SUM('B2.2'!$X458:$AE458)=8,'B2.2'!J458,"")</f>
        <v/>
      </c>
    </row>
    <row r="445" spans="1:11" x14ac:dyDescent="0.25">
      <c r="A445" t="str">
        <f>IF(SUM('B2.2'!X459:AE459)=8,'Angaben KH-Standort'!$D$27,"")</f>
        <v/>
      </c>
      <c r="B445" t="str">
        <f>IF(SUM('B2.2'!X459:AE459)=8,'Angaben KH-Standort'!$D$26,"")</f>
        <v/>
      </c>
      <c r="C445" t="str">
        <f>IF(SUM('B2.2'!X459:AE459)=8,'Angaben KH-Standort'!$D$13,"")</f>
        <v/>
      </c>
      <c r="D445" t="str">
        <f>IF(SUM('B2.2'!$X459:$AE459)=8,'B2.2'!C459,"")</f>
        <v/>
      </c>
      <c r="E445" t="str">
        <f>IF(SUM('B2.2'!$X459:$AE459)=8,'B2.2'!D459,"")</f>
        <v/>
      </c>
      <c r="F445" t="str">
        <f>IF(SUM('B2.2'!$X459:$AE459)=8,'B2.2'!E459,"")</f>
        <v/>
      </c>
      <c r="G445" t="str">
        <f>IF(SUM('B2.2'!$X459:$AE459)=8,'B2.2'!F459,"")</f>
        <v/>
      </c>
      <c r="H445" t="str">
        <f>IF(SUM('B2.2'!$X459:$AE459)=8,'B2.2'!G459,"")</f>
        <v/>
      </c>
      <c r="I445" t="str">
        <f>IF(SUM('B2.2'!$X459:$AE459)=8,'B2.2'!H459,"")</f>
        <v/>
      </c>
      <c r="J445" t="str">
        <f>IF(SUM('B2.2'!$X459:$AE459)=8,'B2.2'!I459,"")</f>
        <v/>
      </c>
      <c r="K445" t="str">
        <f>IF(SUM('B2.2'!$X459:$AE459)=8,'B2.2'!J459,"")</f>
        <v/>
      </c>
    </row>
    <row r="446" spans="1:11" x14ac:dyDescent="0.25">
      <c r="A446" t="str">
        <f>IF(SUM('B2.2'!X460:AE460)=8,'Angaben KH-Standort'!$D$27,"")</f>
        <v/>
      </c>
      <c r="B446" t="str">
        <f>IF(SUM('B2.2'!X460:AE460)=8,'Angaben KH-Standort'!$D$26,"")</f>
        <v/>
      </c>
      <c r="C446" t="str">
        <f>IF(SUM('B2.2'!X460:AE460)=8,'Angaben KH-Standort'!$D$13,"")</f>
        <v/>
      </c>
      <c r="D446" t="str">
        <f>IF(SUM('B2.2'!$X460:$AE460)=8,'B2.2'!C460,"")</f>
        <v/>
      </c>
      <c r="E446" t="str">
        <f>IF(SUM('B2.2'!$X460:$AE460)=8,'B2.2'!D460,"")</f>
        <v/>
      </c>
      <c r="F446" t="str">
        <f>IF(SUM('B2.2'!$X460:$AE460)=8,'B2.2'!E460,"")</f>
        <v/>
      </c>
      <c r="G446" t="str">
        <f>IF(SUM('B2.2'!$X460:$AE460)=8,'B2.2'!F460,"")</f>
        <v/>
      </c>
      <c r="H446" t="str">
        <f>IF(SUM('B2.2'!$X460:$AE460)=8,'B2.2'!G460,"")</f>
        <v/>
      </c>
      <c r="I446" t="str">
        <f>IF(SUM('B2.2'!$X460:$AE460)=8,'B2.2'!H460,"")</f>
        <v/>
      </c>
      <c r="J446" t="str">
        <f>IF(SUM('B2.2'!$X460:$AE460)=8,'B2.2'!I460,"")</f>
        <v/>
      </c>
      <c r="K446" t="str">
        <f>IF(SUM('B2.2'!$X460:$AE460)=8,'B2.2'!J460,"")</f>
        <v/>
      </c>
    </row>
    <row r="447" spans="1:11" x14ac:dyDescent="0.25">
      <c r="A447" t="str">
        <f>IF(SUM('B2.2'!X461:AE461)=8,'Angaben KH-Standort'!$D$27,"")</f>
        <v/>
      </c>
      <c r="B447" t="str">
        <f>IF(SUM('B2.2'!X461:AE461)=8,'Angaben KH-Standort'!$D$26,"")</f>
        <v/>
      </c>
      <c r="C447" t="str">
        <f>IF(SUM('B2.2'!X461:AE461)=8,'Angaben KH-Standort'!$D$13,"")</f>
        <v/>
      </c>
      <c r="D447" t="str">
        <f>IF(SUM('B2.2'!$X461:$AE461)=8,'B2.2'!C461,"")</f>
        <v/>
      </c>
      <c r="E447" t="str">
        <f>IF(SUM('B2.2'!$X461:$AE461)=8,'B2.2'!D461,"")</f>
        <v/>
      </c>
      <c r="F447" t="str">
        <f>IF(SUM('B2.2'!$X461:$AE461)=8,'B2.2'!E461,"")</f>
        <v/>
      </c>
      <c r="G447" t="str">
        <f>IF(SUM('B2.2'!$X461:$AE461)=8,'B2.2'!F461,"")</f>
        <v/>
      </c>
      <c r="H447" t="str">
        <f>IF(SUM('B2.2'!$X461:$AE461)=8,'B2.2'!G461,"")</f>
        <v/>
      </c>
      <c r="I447" t="str">
        <f>IF(SUM('B2.2'!$X461:$AE461)=8,'B2.2'!H461,"")</f>
        <v/>
      </c>
      <c r="J447" t="str">
        <f>IF(SUM('B2.2'!$X461:$AE461)=8,'B2.2'!I461,"")</f>
        <v/>
      </c>
      <c r="K447" t="str">
        <f>IF(SUM('B2.2'!$X461:$AE461)=8,'B2.2'!J461,"")</f>
        <v/>
      </c>
    </row>
    <row r="448" spans="1:11" x14ac:dyDescent="0.25">
      <c r="A448" t="str">
        <f>IF(SUM('B2.2'!X462:AE462)=8,'Angaben KH-Standort'!$D$27,"")</f>
        <v/>
      </c>
      <c r="B448" t="str">
        <f>IF(SUM('B2.2'!X462:AE462)=8,'Angaben KH-Standort'!$D$26,"")</f>
        <v/>
      </c>
      <c r="C448" t="str">
        <f>IF(SUM('B2.2'!X462:AE462)=8,'Angaben KH-Standort'!$D$13,"")</f>
        <v/>
      </c>
      <c r="D448" t="str">
        <f>IF(SUM('B2.2'!$X462:$AE462)=8,'B2.2'!C462,"")</f>
        <v/>
      </c>
      <c r="E448" t="str">
        <f>IF(SUM('B2.2'!$X462:$AE462)=8,'B2.2'!D462,"")</f>
        <v/>
      </c>
      <c r="F448" t="str">
        <f>IF(SUM('B2.2'!$X462:$AE462)=8,'B2.2'!E462,"")</f>
        <v/>
      </c>
      <c r="G448" t="str">
        <f>IF(SUM('B2.2'!$X462:$AE462)=8,'B2.2'!F462,"")</f>
        <v/>
      </c>
      <c r="H448" t="str">
        <f>IF(SUM('B2.2'!$X462:$AE462)=8,'B2.2'!G462,"")</f>
        <v/>
      </c>
      <c r="I448" t="str">
        <f>IF(SUM('B2.2'!$X462:$AE462)=8,'B2.2'!H462,"")</f>
        <v/>
      </c>
      <c r="J448" t="str">
        <f>IF(SUM('B2.2'!$X462:$AE462)=8,'B2.2'!I462,"")</f>
        <v/>
      </c>
      <c r="K448" t="str">
        <f>IF(SUM('B2.2'!$X462:$AE462)=8,'B2.2'!J462,"")</f>
        <v/>
      </c>
    </row>
    <row r="449" spans="1:11" x14ac:dyDescent="0.25">
      <c r="A449" t="str">
        <f>IF(SUM('B2.2'!X463:AE463)=8,'Angaben KH-Standort'!$D$27,"")</f>
        <v/>
      </c>
      <c r="B449" t="str">
        <f>IF(SUM('B2.2'!X463:AE463)=8,'Angaben KH-Standort'!$D$26,"")</f>
        <v/>
      </c>
      <c r="C449" t="str">
        <f>IF(SUM('B2.2'!X463:AE463)=8,'Angaben KH-Standort'!$D$13,"")</f>
        <v/>
      </c>
      <c r="D449" t="str">
        <f>IF(SUM('B2.2'!$X463:$AE463)=8,'B2.2'!C463,"")</f>
        <v/>
      </c>
      <c r="E449" t="str">
        <f>IF(SUM('B2.2'!$X463:$AE463)=8,'B2.2'!D463,"")</f>
        <v/>
      </c>
      <c r="F449" t="str">
        <f>IF(SUM('B2.2'!$X463:$AE463)=8,'B2.2'!E463,"")</f>
        <v/>
      </c>
      <c r="G449" t="str">
        <f>IF(SUM('B2.2'!$X463:$AE463)=8,'B2.2'!F463,"")</f>
        <v/>
      </c>
      <c r="H449" t="str">
        <f>IF(SUM('B2.2'!$X463:$AE463)=8,'B2.2'!G463,"")</f>
        <v/>
      </c>
      <c r="I449" t="str">
        <f>IF(SUM('B2.2'!$X463:$AE463)=8,'B2.2'!H463,"")</f>
        <v/>
      </c>
      <c r="J449" t="str">
        <f>IF(SUM('B2.2'!$X463:$AE463)=8,'B2.2'!I463,"")</f>
        <v/>
      </c>
      <c r="K449" t="str">
        <f>IF(SUM('B2.2'!$X463:$AE463)=8,'B2.2'!J463,"")</f>
        <v/>
      </c>
    </row>
    <row r="450" spans="1:11" x14ac:dyDescent="0.25">
      <c r="A450" t="str">
        <f>IF(SUM('B2.2'!X464:AE464)=8,'Angaben KH-Standort'!$D$27,"")</f>
        <v/>
      </c>
      <c r="B450" t="str">
        <f>IF(SUM('B2.2'!X464:AE464)=8,'Angaben KH-Standort'!$D$26,"")</f>
        <v/>
      </c>
      <c r="C450" t="str">
        <f>IF(SUM('B2.2'!X464:AE464)=8,'Angaben KH-Standort'!$D$13,"")</f>
        <v/>
      </c>
      <c r="D450" t="str">
        <f>IF(SUM('B2.2'!$X464:$AE464)=8,'B2.2'!C464,"")</f>
        <v/>
      </c>
      <c r="E450" t="str">
        <f>IF(SUM('B2.2'!$X464:$AE464)=8,'B2.2'!D464,"")</f>
        <v/>
      </c>
      <c r="F450" t="str">
        <f>IF(SUM('B2.2'!$X464:$AE464)=8,'B2.2'!E464,"")</f>
        <v/>
      </c>
      <c r="G450" t="str">
        <f>IF(SUM('B2.2'!$X464:$AE464)=8,'B2.2'!F464,"")</f>
        <v/>
      </c>
      <c r="H450" t="str">
        <f>IF(SUM('B2.2'!$X464:$AE464)=8,'B2.2'!G464,"")</f>
        <v/>
      </c>
      <c r="I450" t="str">
        <f>IF(SUM('B2.2'!$X464:$AE464)=8,'B2.2'!H464,"")</f>
        <v/>
      </c>
      <c r="J450" t="str">
        <f>IF(SUM('B2.2'!$X464:$AE464)=8,'B2.2'!I464,"")</f>
        <v/>
      </c>
      <c r="K450" t="str">
        <f>IF(SUM('B2.2'!$X464:$AE464)=8,'B2.2'!J464,"")</f>
        <v/>
      </c>
    </row>
    <row r="451" spans="1:11" x14ac:dyDescent="0.25">
      <c r="A451" t="str">
        <f>IF(SUM('B2.2'!X465:AE465)=8,'Angaben KH-Standort'!$D$27,"")</f>
        <v/>
      </c>
      <c r="B451" t="str">
        <f>IF(SUM('B2.2'!X465:AE465)=8,'Angaben KH-Standort'!$D$26,"")</f>
        <v/>
      </c>
      <c r="C451" t="str">
        <f>IF(SUM('B2.2'!X465:AE465)=8,'Angaben KH-Standort'!$D$13,"")</f>
        <v/>
      </c>
      <c r="D451" t="str">
        <f>IF(SUM('B2.2'!$X465:$AE465)=8,'B2.2'!C465,"")</f>
        <v/>
      </c>
      <c r="E451" t="str">
        <f>IF(SUM('B2.2'!$X465:$AE465)=8,'B2.2'!D465,"")</f>
        <v/>
      </c>
      <c r="F451" t="str">
        <f>IF(SUM('B2.2'!$X465:$AE465)=8,'B2.2'!E465,"")</f>
        <v/>
      </c>
      <c r="G451" t="str">
        <f>IF(SUM('B2.2'!$X465:$AE465)=8,'B2.2'!F465,"")</f>
        <v/>
      </c>
      <c r="H451" t="str">
        <f>IF(SUM('B2.2'!$X465:$AE465)=8,'B2.2'!G465,"")</f>
        <v/>
      </c>
      <c r="I451" t="str">
        <f>IF(SUM('B2.2'!$X465:$AE465)=8,'B2.2'!H465,"")</f>
        <v/>
      </c>
      <c r="J451" t="str">
        <f>IF(SUM('B2.2'!$X465:$AE465)=8,'B2.2'!I465,"")</f>
        <v/>
      </c>
      <c r="K451" t="str">
        <f>IF(SUM('B2.2'!$X465:$AE465)=8,'B2.2'!J465,"")</f>
        <v/>
      </c>
    </row>
    <row r="452" spans="1:11" x14ac:dyDescent="0.25">
      <c r="A452" t="str">
        <f>IF(SUM('B2.2'!X466:AE466)=8,'Angaben KH-Standort'!$D$27,"")</f>
        <v/>
      </c>
      <c r="B452" t="str">
        <f>IF(SUM('B2.2'!X466:AE466)=8,'Angaben KH-Standort'!$D$26,"")</f>
        <v/>
      </c>
      <c r="C452" t="str">
        <f>IF(SUM('B2.2'!X466:AE466)=8,'Angaben KH-Standort'!$D$13,"")</f>
        <v/>
      </c>
      <c r="D452" t="str">
        <f>IF(SUM('B2.2'!$X466:$AE466)=8,'B2.2'!C466,"")</f>
        <v/>
      </c>
      <c r="E452" t="str">
        <f>IF(SUM('B2.2'!$X466:$AE466)=8,'B2.2'!D466,"")</f>
        <v/>
      </c>
      <c r="F452" t="str">
        <f>IF(SUM('B2.2'!$X466:$AE466)=8,'B2.2'!E466,"")</f>
        <v/>
      </c>
      <c r="G452" t="str">
        <f>IF(SUM('B2.2'!$X466:$AE466)=8,'B2.2'!F466,"")</f>
        <v/>
      </c>
      <c r="H452" t="str">
        <f>IF(SUM('B2.2'!$X466:$AE466)=8,'B2.2'!G466,"")</f>
        <v/>
      </c>
      <c r="I452" t="str">
        <f>IF(SUM('B2.2'!$X466:$AE466)=8,'B2.2'!H466,"")</f>
        <v/>
      </c>
      <c r="J452" t="str">
        <f>IF(SUM('B2.2'!$X466:$AE466)=8,'B2.2'!I466,"")</f>
        <v/>
      </c>
      <c r="K452" t="str">
        <f>IF(SUM('B2.2'!$X466:$AE466)=8,'B2.2'!J466,"")</f>
        <v/>
      </c>
    </row>
    <row r="453" spans="1:11" x14ac:dyDescent="0.25">
      <c r="A453" t="str">
        <f>IF(SUM('B2.2'!X467:AE467)=8,'Angaben KH-Standort'!$D$27,"")</f>
        <v/>
      </c>
      <c r="B453" t="str">
        <f>IF(SUM('B2.2'!X467:AE467)=8,'Angaben KH-Standort'!$D$26,"")</f>
        <v/>
      </c>
      <c r="C453" t="str">
        <f>IF(SUM('B2.2'!X467:AE467)=8,'Angaben KH-Standort'!$D$13,"")</f>
        <v/>
      </c>
      <c r="D453" t="str">
        <f>IF(SUM('B2.2'!$X467:$AE467)=8,'B2.2'!C467,"")</f>
        <v/>
      </c>
      <c r="E453" t="str">
        <f>IF(SUM('B2.2'!$X467:$AE467)=8,'B2.2'!D467,"")</f>
        <v/>
      </c>
      <c r="F453" t="str">
        <f>IF(SUM('B2.2'!$X467:$AE467)=8,'B2.2'!E467,"")</f>
        <v/>
      </c>
      <c r="G453" t="str">
        <f>IF(SUM('B2.2'!$X467:$AE467)=8,'B2.2'!F467,"")</f>
        <v/>
      </c>
      <c r="H453" t="str">
        <f>IF(SUM('B2.2'!$X467:$AE467)=8,'B2.2'!G467,"")</f>
        <v/>
      </c>
      <c r="I453" t="str">
        <f>IF(SUM('B2.2'!$X467:$AE467)=8,'B2.2'!H467,"")</f>
        <v/>
      </c>
      <c r="J453" t="str">
        <f>IF(SUM('B2.2'!$X467:$AE467)=8,'B2.2'!I467,"")</f>
        <v/>
      </c>
      <c r="K453" t="str">
        <f>IF(SUM('B2.2'!$X467:$AE467)=8,'B2.2'!J467,"")</f>
        <v/>
      </c>
    </row>
    <row r="454" spans="1:11" x14ac:dyDescent="0.25">
      <c r="A454" t="str">
        <f>IF(SUM('B2.2'!X468:AE468)=8,'Angaben KH-Standort'!$D$27,"")</f>
        <v/>
      </c>
      <c r="B454" t="str">
        <f>IF(SUM('B2.2'!X468:AE468)=8,'Angaben KH-Standort'!$D$26,"")</f>
        <v/>
      </c>
      <c r="C454" t="str">
        <f>IF(SUM('B2.2'!X468:AE468)=8,'Angaben KH-Standort'!$D$13,"")</f>
        <v/>
      </c>
      <c r="D454" t="str">
        <f>IF(SUM('B2.2'!$X468:$AE468)=8,'B2.2'!C468,"")</f>
        <v/>
      </c>
      <c r="E454" t="str">
        <f>IF(SUM('B2.2'!$X468:$AE468)=8,'B2.2'!D468,"")</f>
        <v/>
      </c>
      <c r="F454" t="str">
        <f>IF(SUM('B2.2'!$X468:$AE468)=8,'B2.2'!E468,"")</f>
        <v/>
      </c>
      <c r="G454" t="str">
        <f>IF(SUM('B2.2'!$X468:$AE468)=8,'B2.2'!F468,"")</f>
        <v/>
      </c>
      <c r="H454" t="str">
        <f>IF(SUM('B2.2'!$X468:$AE468)=8,'B2.2'!G468,"")</f>
        <v/>
      </c>
      <c r="I454" t="str">
        <f>IF(SUM('B2.2'!$X468:$AE468)=8,'B2.2'!H468,"")</f>
        <v/>
      </c>
      <c r="J454" t="str">
        <f>IF(SUM('B2.2'!$X468:$AE468)=8,'B2.2'!I468,"")</f>
        <v/>
      </c>
      <c r="K454" t="str">
        <f>IF(SUM('B2.2'!$X468:$AE468)=8,'B2.2'!J468,"")</f>
        <v/>
      </c>
    </row>
    <row r="455" spans="1:11" x14ac:dyDescent="0.25">
      <c r="A455" t="str">
        <f>IF(SUM('B2.2'!X469:AE469)=8,'Angaben KH-Standort'!$D$27,"")</f>
        <v/>
      </c>
      <c r="B455" t="str">
        <f>IF(SUM('B2.2'!X469:AE469)=8,'Angaben KH-Standort'!$D$26,"")</f>
        <v/>
      </c>
      <c r="C455" t="str">
        <f>IF(SUM('B2.2'!X469:AE469)=8,'Angaben KH-Standort'!$D$13,"")</f>
        <v/>
      </c>
      <c r="D455" t="str">
        <f>IF(SUM('B2.2'!$X469:$AE469)=8,'B2.2'!C469,"")</f>
        <v/>
      </c>
      <c r="E455" t="str">
        <f>IF(SUM('B2.2'!$X469:$AE469)=8,'B2.2'!D469,"")</f>
        <v/>
      </c>
      <c r="F455" t="str">
        <f>IF(SUM('B2.2'!$X469:$AE469)=8,'B2.2'!E469,"")</f>
        <v/>
      </c>
      <c r="G455" t="str">
        <f>IF(SUM('B2.2'!$X469:$AE469)=8,'B2.2'!F469,"")</f>
        <v/>
      </c>
      <c r="H455" t="str">
        <f>IF(SUM('B2.2'!$X469:$AE469)=8,'B2.2'!G469,"")</f>
        <v/>
      </c>
      <c r="I455" t="str">
        <f>IF(SUM('B2.2'!$X469:$AE469)=8,'B2.2'!H469,"")</f>
        <v/>
      </c>
      <c r="J455" t="str">
        <f>IF(SUM('B2.2'!$X469:$AE469)=8,'B2.2'!I469,"")</f>
        <v/>
      </c>
      <c r="K455" t="str">
        <f>IF(SUM('B2.2'!$X469:$AE469)=8,'B2.2'!J469,"")</f>
        <v/>
      </c>
    </row>
    <row r="456" spans="1:11" x14ac:dyDescent="0.25">
      <c r="A456" t="str">
        <f>IF(SUM('B2.2'!X470:AE470)=8,'Angaben KH-Standort'!$D$27,"")</f>
        <v/>
      </c>
      <c r="B456" t="str">
        <f>IF(SUM('B2.2'!X470:AE470)=8,'Angaben KH-Standort'!$D$26,"")</f>
        <v/>
      </c>
      <c r="C456" t="str">
        <f>IF(SUM('B2.2'!X470:AE470)=8,'Angaben KH-Standort'!$D$13,"")</f>
        <v/>
      </c>
      <c r="D456" t="str">
        <f>IF(SUM('B2.2'!$X470:$AE470)=8,'B2.2'!C470,"")</f>
        <v/>
      </c>
      <c r="E456" t="str">
        <f>IF(SUM('B2.2'!$X470:$AE470)=8,'B2.2'!D470,"")</f>
        <v/>
      </c>
      <c r="F456" t="str">
        <f>IF(SUM('B2.2'!$X470:$AE470)=8,'B2.2'!E470,"")</f>
        <v/>
      </c>
      <c r="G456" t="str">
        <f>IF(SUM('B2.2'!$X470:$AE470)=8,'B2.2'!F470,"")</f>
        <v/>
      </c>
      <c r="H456" t="str">
        <f>IF(SUM('B2.2'!$X470:$AE470)=8,'B2.2'!G470,"")</f>
        <v/>
      </c>
      <c r="I456" t="str">
        <f>IF(SUM('B2.2'!$X470:$AE470)=8,'B2.2'!H470,"")</f>
        <v/>
      </c>
      <c r="J456" t="str">
        <f>IF(SUM('B2.2'!$X470:$AE470)=8,'B2.2'!I470,"")</f>
        <v/>
      </c>
      <c r="K456" t="str">
        <f>IF(SUM('B2.2'!$X470:$AE470)=8,'B2.2'!J470,"")</f>
        <v/>
      </c>
    </row>
    <row r="457" spans="1:11" x14ac:dyDescent="0.25">
      <c r="A457" t="str">
        <f>IF(SUM('B2.2'!X471:AE471)=8,'Angaben KH-Standort'!$D$27,"")</f>
        <v/>
      </c>
      <c r="B457" t="str">
        <f>IF(SUM('B2.2'!X471:AE471)=8,'Angaben KH-Standort'!$D$26,"")</f>
        <v/>
      </c>
      <c r="C457" t="str">
        <f>IF(SUM('B2.2'!X471:AE471)=8,'Angaben KH-Standort'!$D$13,"")</f>
        <v/>
      </c>
      <c r="D457" t="str">
        <f>IF(SUM('B2.2'!$X471:$AE471)=8,'B2.2'!C471,"")</f>
        <v/>
      </c>
      <c r="E457" t="str">
        <f>IF(SUM('B2.2'!$X471:$AE471)=8,'B2.2'!D471,"")</f>
        <v/>
      </c>
      <c r="F457" t="str">
        <f>IF(SUM('B2.2'!$X471:$AE471)=8,'B2.2'!E471,"")</f>
        <v/>
      </c>
      <c r="G457" t="str">
        <f>IF(SUM('B2.2'!$X471:$AE471)=8,'B2.2'!F471,"")</f>
        <v/>
      </c>
      <c r="H457" t="str">
        <f>IF(SUM('B2.2'!$X471:$AE471)=8,'B2.2'!G471,"")</f>
        <v/>
      </c>
      <c r="I457" t="str">
        <f>IF(SUM('B2.2'!$X471:$AE471)=8,'B2.2'!H471,"")</f>
        <v/>
      </c>
      <c r="J457" t="str">
        <f>IF(SUM('B2.2'!$X471:$AE471)=8,'B2.2'!I471,"")</f>
        <v/>
      </c>
      <c r="K457" t="str">
        <f>IF(SUM('B2.2'!$X471:$AE471)=8,'B2.2'!J471,"")</f>
        <v/>
      </c>
    </row>
    <row r="458" spans="1:11" x14ac:dyDescent="0.25">
      <c r="A458" t="str">
        <f>IF(SUM('B2.2'!X472:AE472)=8,'Angaben KH-Standort'!$D$27,"")</f>
        <v/>
      </c>
      <c r="B458" t="str">
        <f>IF(SUM('B2.2'!X472:AE472)=8,'Angaben KH-Standort'!$D$26,"")</f>
        <v/>
      </c>
      <c r="C458" t="str">
        <f>IF(SUM('B2.2'!X472:AE472)=8,'Angaben KH-Standort'!$D$13,"")</f>
        <v/>
      </c>
      <c r="D458" t="str">
        <f>IF(SUM('B2.2'!$X472:$AE472)=8,'B2.2'!C472,"")</f>
        <v/>
      </c>
      <c r="E458" t="str">
        <f>IF(SUM('B2.2'!$X472:$AE472)=8,'B2.2'!D472,"")</f>
        <v/>
      </c>
      <c r="F458" t="str">
        <f>IF(SUM('B2.2'!$X472:$AE472)=8,'B2.2'!E472,"")</f>
        <v/>
      </c>
      <c r="G458" t="str">
        <f>IF(SUM('B2.2'!$X472:$AE472)=8,'B2.2'!F472,"")</f>
        <v/>
      </c>
      <c r="H458" t="str">
        <f>IF(SUM('B2.2'!$X472:$AE472)=8,'B2.2'!G472,"")</f>
        <v/>
      </c>
      <c r="I458" t="str">
        <f>IF(SUM('B2.2'!$X472:$AE472)=8,'B2.2'!H472,"")</f>
        <v/>
      </c>
      <c r="J458" t="str">
        <f>IF(SUM('B2.2'!$X472:$AE472)=8,'B2.2'!I472,"")</f>
        <v/>
      </c>
      <c r="K458" t="str">
        <f>IF(SUM('B2.2'!$X472:$AE472)=8,'B2.2'!J472,"")</f>
        <v/>
      </c>
    </row>
    <row r="459" spans="1:11" x14ac:dyDescent="0.25">
      <c r="A459" t="str">
        <f>IF(SUM('B2.2'!X473:AE473)=8,'Angaben KH-Standort'!$D$27,"")</f>
        <v/>
      </c>
      <c r="B459" t="str">
        <f>IF(SUM('B2.2'!X473:AE473)=8,'Angaben KH-Standort'!$D$26,"")</f>
        <v/>
      </c>
      <c r="C459" t="str">
        <f>IF(SUM('B2.2'!X473:AE473)=8,'Angaben KH-Standort'!$D$13,"")</f>
        <v/>
      </c>
      <c r="D459" t="str">
        <f>IF(SUM('B2.2'!$X473:$AE473)=8,'B2.2'!C473,"")</f>
        <v/>
      </c>
      <c r="E459" t="str">
        <f>IF(SUM('B2.2'!$X473:$AE473)=8,'B2.2'!D473,"")</f>
        <v/>
      </c>
      <c r="F459" t="str">
        <f>IF(SUM('B2.2'!$X473:$AE473)=8,'B2.2'!E473,"")</f>
        <v/>
      </c>
      <c r="G459" t="str">
        <f>IF(SUM('B2.2'!$X473:$AE473)=8,'B2.2'!F473,"")</f>
        <v/>
      </c>
      <c r="H459" t="str">
        <f>IF(SUM('B2.2'!$X473:$AE473)=8,'B2.2'!G473,"")</f>
        <v/>
      </c>
      <c r="I459" t="str">
        <f>IF(SUM('B2.2'!$X473:$AE473)=8,'B2.2'!H473,"")</f>
        <v/>
      </c>
      <c r="J459" t="str">
        <f>IF(SUM('B2.2'!$X473:$AE473)=8,'B2.2'!I473,"")</f>
        <v/>
      </c>
      <c r="K459" t="str">
        <f>IF(SUM('B2.2'!$X473:$AE473)=8,'B2.2'!J473,"")</f>
        <v/>
      </c>
    </row>
    <row r="460" spans="1:11" x14ac:dyDescent="0.25">
      <c r="A460" t="str">
        <f>IF(SUM('B2.2'!X474:AE474)=8,'Angaben KH-Standort'!$D$27,"")</f>
        <v/>
      </c>
      <c r="B460" t="str">
        <f>IF(SUM('B2.2'!X474:AE474)=8,'Angaben KH-Standort'!$D$26,"")</f>
        <v/>
      </c>
      <c r="C460" t="str">
        <f>IF(SUM('B2.2'!X474:AE474)=8,'Angaben KH-Standort'!$D$13,"")</f>
        <v/>
      </c>
      <c r="D460" t="str">
        <f>IF(SUM('B2.2'!$X474:$AE474)=8,'B2.2'!C474,"")</f>
        <v/>
      </c>
      <c r="E460" t="str">
        <f>IF(SUM('B2.2'!$X474:$AE474)=8,'B2.2'!D474,"")</f>
        <v/>
      </c>
      <c r="F460" t="str">
        <f>IF(SUM('B2.2'!$X474:$AE474)=8,'B2.2'!E474,"")</f>
        <v/>
      </c>
      <c r="G460" t="str">
        <f>IF(SUM('B2.2'!$X474:$AE474)=8,'B2.2'!F474,"")</f>
        <v/>
      </c>
      <c r="H460" t="str">
        <f>IF(SUM('B2.2'!$X474:$AE474)=8,'B2.2'!G474,"")</f>
        <v/>
      </c>
      <c r="I460" t="str">
        <f>IF(SUM('B2.2'!$X474:$AE474)=8,'B2.2'!H474,"")</f>
        <v/>
      </c>
      <c r="J460" t="str">
        <f>IF(SUM('B2.2'!$X474:$AE474)=8,'B2.2'!I474,"")</f>
        <v/>
      </c>
      <c r="K460" t="str">
        <f>IF(SUM('B2.2'!$X474:$AE474)=8,'B2.2'!J474,"")</f>
        <v/>
      </c>
    </row>
    <row r="461" spans="1:11" x14ac:dyDescent="0.25">
      <c r="A461" t="str">
        <f>IF(SUM('B2.2'!X475:AE475)=8,'Angaben KH-Standort'!$D$27,"")</f>
        <v/>
      </c>
      <c r="B461" t="str">
        <f>IF(SUM('B2.2'!X475:AE475)=8,'Angaben KH-Standort'!$D$26,"")</f>
        <v/>
      </c>
      <c r="C461" t="str">
        <f>IF(SUM('B2.2'!X475:AE475)=8,'Angaben KH-Standort'!$D$13,"")</f>
        <v/>
      </c>
      <c r="D461" t="str">
        <f>IF(SUM('B2.2'!$X475:$AE475)=8,'B2.2'!C475,"")</f>
        <v/>
      </c>
      <c r="E461" t="str">
        <f>IF(SUM('B2.2'!$X475:$AE475)=8,'B2.2'!D475,"")</f>
        <v/>
      </c>
      <c r="F461" t="str">
        <f>IF(SUM('B2.2'!$X475:$AE475)=8,'B2.2'!E475,"")</f>
        <v/>
      </c>
      <c r="G461" t="str">
        <f>IF(SUM('B2.2'!$X475:$AE475)=8,'B2.2'!F475,"")</f>
        <v/>
      </c>
      <c r="H461" t="str">
        <f>IF(SUM('B2.2'!$X475:$AE475)=8,'B2.2'!G475,"")</f>
        <v/>
      </c>
      <c r="I461" t="str">
        <f>IF(SUM('B2.2'!$X475:$AE475)=8,'B2.2'!H475,"")</f>
        <v/>
      </c>
      <c r="J461" t="str">
        <f>IF(SUM('B2.2'!$X475:$AE475)=8,'B2.2'!I475,"")</f>
        <v/>
      </c>
      <c r="K461" t="str">
        <f>IF(SUM('B2.2'!$X475:$AE475)=8,'B2.2'!J475,"")</f>
        <v/>
      </c>
    </row>
    <row r="462" spans="1:11" x14ac:dyDescent="0.25">
      <c r="A462" t="str">
        <f>IF(SUM('B2.2'!X476:AE476)=8,'Angaben KH-Standort'!$D$27,"")</f>
        <v/>
      </c>
      <c r="B462" t="str">
        <f>IF(SUM('B2.2'!X476:AE476)=8,'Angaben KH-Standort'!$D$26,"")</f>
        <v/>
      </c>
      <c r="C462" t="str">
        <f>IF(SUM('B2.2'!X476:AE476)=8,'Angaben KH-Standort'!$D$13,"")</f>
        <v/>
      </c>
      <c r="D462" t="str">
        <f>IF(SUM('B2.2'!$X476:$AE476)=8,'B2.2'!C476,"")</f>
        <v/>
      </c>
      <c r="E462" t="str">
        <f>IF(SUM('B2.2'!$X476:$AE476)=8,'B2.2'!D476,"")</f>
        <v/>
      </c>
      <c r="F462" t="str">
        <f>IF(SUM('B2.2'!$X476:$AE476)=8,'B2.2'!E476,"")</f>
        <v/>
      </c>
      <c r="G462" t="str">
        <f>IF(SUM('B2.2'!$X476:$AE476)=8,'B2.2'!F476,"")</f>
        <v/>
      </c>
      <c r="H462" t="str">
        <f>IF(SUM('B2.2'!$X476:$AE476)=8,'B2.2'!G476,"")</f>
        <v/>
      </c>
      <c r="I462" t="str">
        <f>IF(SUM('B2.2'!$X476:$AE476)=8,'B2.2'!H476,"")</f>
        <v/>
      </c>
      <c r="J462" t="str">
        <f>IF(SUM('B2.2'!$X476:$AE476)=8,'B2.2'!I476,"")</f>
        <v/>
      </c>
      <c r="K462" t="str">
        <f>IF(SUM('B2.2'!$X476:$AE476)=8,'B2.2'!J476,"")</f>
        <v/>
      </c>
    </row>
    <row r="463" spans="1:11" x14ac:dyDescent="0.25">
      <c r="A463" t="str">
        <f>IF(SUM('B2.2'!X477:AE477)=8,'Angaben KH-Standort'!$D$27,"")</f>
        <v/>
      </c>
      <c r="B463" t="str">
        <f>IF(SUM('B2.2'!X477:AE477)=8,'Angaben KH-Standort'!$D$26,"")</f>
        <v/>
      </c>
      <c r="C463" t="str">
        <f>IF(SUM('B2.2'!X477:AE477)=8,'Angaben KH-Standort'!$D$13,"")</f>
        <v/>
      </c>
      <c r="D463" t="str">
        <f>IF(SUM('B2.2'!$X477:$AE477)=8,'B2.2'!C477,"")</f>
        <v/>
      </c>
      <c r="E463" t="str">
        <f>IF(SUM('B2.2'!$X477:$AE477)=8,'B2.2'!D477,"")</f>
        <v/>
      </c>
      <c r="F463" t="str">
        <f>IF(SUM('B2.2'!$X477:$AE477)=8,'B2.2'!E477,"")</f>
        <v/>
      </c>
      <c r="G463" t="str">
        <f>IF(SUM('B2.2'!$X477:$AE477)=8,'B2.2'!F477,"")</f>
        <v/>
      </c>
      <c r="H463" t="str">
        <f>IF(SUM('B2.2'!$X477:$AE477)=8,'B2.2'!G477,"")</f>
        <v/>
      </c>
      <c r="I463" t="str">
        <f>IF(SUM('B2.2'!$X477:$AE477)=8,'B2.2'!H477,"")</f>
        <v/>
      </c>
      <c r="J463" t="str">
        <f>IF(SUM('B2.2'!$X477:$AE477)=8,'B2.2'!I477,"")</f>
        <v/>
      </c>
      <c r="K463" t="str">
        <f>IF(SUM('B2.2'!$X477:$AE477)=8,'B2.2'!J477,"")</f>
        <v/>
      </c>
    </row>
    <row r="464" spans="1:11" x14ac:dyDescent="0.25">
      <c r="A464" t="str">
        <f>IF(SUM('B2.2'!X478:AE478)=8,'Angaben KH-Standort'!$D$27,"")</f>
        <v/>
      </c>
      <c r="B464" t="str">
        <f>IF(SUM('B2.2'!X478:AE478)=8,'Angaben KH-Standort'!$D$26,"")</f>
        <v/>
      </c>
      <c r="C464" t="str">
        <f>IF(SUM('B2.2'!X478:AE478)=8,'Angaben KH-Standort'!$D$13,"")</f>
        <v/>
      </c>
      <c r="D464" t="str">
        <f>IF(SUM('B2.2'!$X478:$AE478)=8,'B2.2'!C478,"")</f>
        <v/>
      </c>
      <c r="E464" t="str">
        <f>IF(SUM('B2.2'!$X478:$AE478)=8,'B2.2'!D478,"")</f>
        <v/>
      </c>
      <c r="F464" t="str">
        <f>IF(SUM('B2.2'!$X478:$AE478)=8,'B2.2'!E478,"")</f>
        <v/>
      </c>
      <c r="G464" t="str">
        <f>IF(SUM('B2.2'!$X478:$AE478)=8,'B2.2'!F478,"")</f>
        <v/>
      </c>
      <c r="H464" t="str">
        <f>IF(SUM('B2.2'!$X478:$AE478)=8,'B2.2'!G478,"")</f>
        <v/>
      </c>
      <c r="I464" t="str">
        <f>IF(SUM('B2.2'!$X478:$AE478)=8,'B2.2'!H478,"")</f>
        <v/>
      </c>
      <c r="J464" t="str">
        <f>IF(SUM('B2.2'!$X478:$AE478)=8,'B2.2'!I478,"")</f>
        <v/>
      </c>
      <c r="K464" t="str">
        <f>IF(SUM('B2.2'!$X478:$AE478)=8,'B2.2'!J478,"")</f>
        <v/>
      </c>
    </row>
    <row r="465" spans="1:11" x14ac:dyDescent="0.25">
      <c r="A465" t="str">
        <f>IF(SUM('B2.2'!X479:AE479)=8,'Angaben KH-Standort'!$D$27,"")</f>
        <v/>
      </c>
      <c r="B465" t="str">
        <f>IF(SUM('B2.2'!X479:AE479)=8,'Angaben KH-Standort'!$D$26,"")</f>
        <v/>
      </c>
      <c r="C465" t="str">
        <f>IF(SUM('B2.2'!X479:AE479)=8,'Angaben KH-Standort'!$D$13,"")</f>
        <v/>
      </c>
      <c r="D465" t="str">
        <f>IF(SUM('B2.2'!$X479:$AE479)=8,'B2.2'!C479,"")</f>
        <v/>
      </c>
      <c r="E465" t="str">
        <f>IF(SUM('B2.2'!$X479:$AE479)=8,'B2.2'!D479,"")</f>
        <v/>
      </c>
      <c r="F465" t="str">
        <f>IF(SUM('B2.2'!$X479:$AE479)=8,'B2.2'!E479,"")</f>
        <v/>
      </c>
      <c r="G465" t="str">
        <f>IF(SUM('B2.2'!$X479:$AE479)=8,'B2.2'!F479,"")</f>
        <v/>
      </c>
      <c r="H465" t="str">
        <f>IF(SUM('B2.2'!$X479:$AE479)=8,'B2.2'!G479,"")</f>
        <v/>
      </c>
      <c r="I465" t="str">
        <f>IF(SUM('B2.2'!$X479:$AE479)=8,'B2.2'!H479,"")</f>
        <v/>
      </c>
      <c r="J465" t="str">
        <f>IF(SUM('B2.2'!$X479:$AE479)=8,'B2.2'!I479,"")</f>
        <v/>
      </c>
      <c r="K465" t="str">
        <f>IF(SUM('B2.2'!$X479:$AE479)=8,'B2.2'!J479,"")</f>
        <v/>
      </c>
    </row>
    <row r="466" spans="1:11" x14ac:dyDescent="0.25">
      <c r="A466" t="str">
        <f>IF(SUM('B2.2'!X480:AE480)=8,'Angaben KH-Standort'!$D$27,"")</f>
        <v/>
      </c>
      <c r="B466" t="str">
        <f>IF(SUM('B2.2'!X480:AE480)=8,'Angaben KH-Standort'!$D$26,"")</f>
        <v/>
      </c>
      <c r="C466" t="str">
        <f>IF(SUM('B2.2'!X480:AE480)=8,'Angaben KH-Standort'!$D$13,"")</f>
        <v/>
      </c>
      <c r="D466" t="str">
        <f>IF(SUM('B2.2'!$X480:$AE480)=8,'B2.2'!C480,"")</f>
        <v/>
      </c>
      <c r="E466" t="str">
        <f>IF(SUM('B2.2'!$X480:$AE480)=8,'B2.2'!D480,"")</f>
        <v/>
      </c>
      <c r="F466" t="str">
        <f>IF(SUM('B2.2'!$X480:$AE480)=8,'B2.2'!E480,"")</f>
        <v/>
      </c>
      <c r="G466" t="str">
        <f>IF(SUM('B2.2'!$X480:$AE480)=8,'B2.2'!F480,"")</f>
        <v/>
      </c>
      <c r="H466" t="str">
        <f>IF(SUM('B2.2'!$X480:$AE480)=8,'B2.2'!G480,"")</f>
        <v/>
      </c>
      <c r="I466" t="str">
        <f>IF(SUM('B2.2'!$X480:$AE480)=8,'B2.2'!H480,"")</f>
        <v/>
      </c>
      <c r="J466" t="str">
        <f>IF(SUM('B2.2'!$X480:$AE480)=8,'B2.2'!I480,"")</f>
        <v/>
      </c>
      <c r="K466" t="str">
        <f>IF(SUM('B2.2'!$X480:$AE480)=8,'B2.2'!J480,"")</f>
        <v/>
      </c>
    </row>
    <row r="467" spans="1:11" x14ac:dyDescent="0.25">
      <c r="A467" t="str">
        <f>IF(SUM('B2.2'!X481:AE481)=8,'Angaben KH-Standort'!$D$27,"")</f>
        <v/>
      </c>
      <c r="B467" t="str">
        <f>IF(SUM('B2.2'!X481:AE481)=8,'Angaben KH-Standort'!$D$26,"")</f>
        <v/>
      </c>
      <c r="C467" t="str">
        <f>IF(SUM('B2.2'!X481:AE481)=8,'Angaben KH-Standort'!$D$13,"")</f>
        <v/>
      </c>
      <c r="D467" t="str">
        <f>IF(SUM('B2.2'!$X481:$AE481)=8,'B2.2'!C481,"")</f>
        <v/>
      </c>
      <c r="E467" t="str">
        <f>IF(SUM('B2.2'!$X481:$AE481)=8,'B2.2'!D481,"")</f>
        <v/>
      </c>
      <c r="F467" t="str">
        <f>IF(SUM('B2.2'!$X481:$AE481)=8,'B2.2'!E481,"")</f>
        <v/>
      </c>
      <c r="G467" t="str">
        <f>IF(SUM('B2.2'!$X481:$AE481)=8,'B2.2'!F481,"")</f>
        <v/>
      </c>
      <c r="H467" t="str">
        <f>IF(SUM('B2.2'!$X481:$AE481)=8,'B2.2'!G481,"")</f>
        <v/>
      </c>
      <c r="I467" t="str">
        <f>IF(SUM('B2.2'!$X481:$AE481)=8,'B2.2'!H481,"")</f>
        <v/>
      </c>
      <c r="J467" t="str">
        <f>IF(SUM('B2.2'!$X481:$AE481)=8,'B2.2'!I481,"")</f>
        <v/>
      </c>
      <c r="K467" t="str">
        <f>IF(SUM('B2.2'!$X481:$AE481)=8,'B2.2'!J481,"")</f>
        <v/>
      </c>
    </row>
    <row r="468" spans="1:11" x14ac:dyDescent="0.25">
      <c r="A468" t="str">
        <f>IF(SUM('B2.2'!X482:AE482)=8,'Angaben KH-Standort'!$D$27,"")</f>
        <v/>
      </c>
      <c r="B468" t="str">
        <f>IF(SUM('B2.2'!X482:AE482)=8,'Angaben KH-Standort'!$D$26,"")</f>
        <v/>
      </c>
      <c r="C468" t="str">
        <f>IF(SUM('B2.2'!X482:AE482)=8,'Angaben KH-Standort'!$D$13,"")</f>
        <v/>
      </c>
      <c r="D468" t="str">
        <f>IF(SUM('B2.2'!$X482:$AE482)=8,'B2.2'!C482,"")</f>
        <v/>
      </c>
      <c r="E468" t="str">
        <f>IF(SUM('B2.2'!$X482:$AE482)=8,'B2.2'!D482,"")</f>
        <v/>
      </c>
      <c r="F468" t="str">
        <f>IF(SUM('B2.2'!$X482:$AE482)=8,'B2.2'!E482,"")</f>
        <v/>
      </c>
      <c r="G468" t="str">
        <f>IF(SUM('B2.2'!$X482:$AE482)=8,'B2.2'!F482,"")</f>
        <v/>
      </c>
      <c r="H468" t="str">
        <f>IF(SUM('B2.2'!$X482:$AE482)=8,'B2.2'!G482,"")</f>
        <v/>
      </c>
      <c r="I468" t="str">
        <f>IF(SUM('B2.2'!$X482:$AE482)=8,'B2.2'!H482,"")</f>
        <v/>
      </c>
      <c r="J468" t="str">
        <f>IF(SUM('B2.2'!$X482:$AE482)=8,'B2.2'!I482,"")</f>
        <v/>
      </c>
      <c r="K468" t="str">
        <f>IF(SUM('B2.2'!$X482:$AE482)=8,'B2.2'!J482,"")</f>
        <v/>
      </c>
    </row>
    <row r="469" spans="1:11" x14ac:dyDescent="0.25">
      <c r="A469" t="str">
        <f>IF(SUM('B2.2'!X483:AE483)=8,'Angaben KH-Standort'!$D$27,"")</f>
        <v/>
      </c>
      <c r="B469" t="str">
        <f>IF(SUM('B2.2'!X483:AE483)=8,'Angaben KH-Standort'!$D$26,"")</f>
        <v/>
      </c>
      <c r="C469" t="str">
        <f>IF(SUM('B2.2'!X483:AE483)=8,'Angaben KH-Standort'!$D$13,"")</f>
        <v/>
      </c>
      <c r="D469" t="str">
        <f>IF(SUM('B2.2'!$X483:$AE483)=8,'B2.2'!C483,"")</f>
        <v/>
      </c>
      <c r="E469" t="str">
        <f>IF(SUM('B2.2'!$X483:$AE483)=8,'B2.2'!D483,"")</f>
        <v/>
      </c>
      <c r="F469" t="str">
        <f>IF(SUM('B2.2'!$X483:$AE483)=8,'B2.2'!E483,"")</f>
        <v/>
      </c>
      <c r="G469" t="str">
        <f>IF(SUM('B2.2'!$X483:$AE483)=8,'B2.2'!F483,"")</f>
        <v/>
      </c>
      <c r="H469" t="str">
        <f>IF(SUM('B2.2'!$X483:$AE483)=8,'B2.2'!G483,"")</f>
        <v/>
      </c>
      <c r="I469" t="str">
        <f>IF(SUM('B2.2'!$X483:$AE483)=8,'B2.2'!H483,"")</f>
        <v/>
      </c>
      <c r="J469" t="str">
        <f>IF(SUM('B2.2'!$X483:$AE483)=8,'B2.2'!I483,"")</f>
        <v/>
      </c>
      <c r="K469" t="str">
        <f>IF(SUM('B2.2'!$X483:$AE483)=8,'B2.2'!J483,"")</f>
        <v/>
      </c>
    </row>
    <row r="470" spans="1:11" x14ac:dyDescent="0.25">
      <c r="A470" t="str">
        <f>IF(SUM('B2.2'!X484:AE484)=8,'Angaben KH-Standort'!$D$27,"")</f>
        <v/>
      </c>
      <c r="B470" t="str">
        <f>IF(SUM('B2.2'!X484:AE484)=8,'Angaben KH-Standort'!$D$26,"")</f>
        <v/>
      </c>
      <c r="C470" t="str">
        <f>IF(SUM('B2.2'!X484:AE484)=8,'Angaben KH-Standort'!$D$13,"")</f>
        <v/>
      </c>
      <c r="D470" t="str">
        <f>IF(SUM('B2.2'!$X484:$AE484)=8,'B2.2'!C484,"")</f>
        <v/>
      </c>
      <c r="E470" t="str">
        <f>IF(SUM('B2.2'!$X484:$AE484)=8,'B2.2'!D484,"")</f>
        <v/>
      </c>
      <c r="F470" t="str">
        <f>IF(SUM('B2.2'!$X484:$AE484)=8,'B2.2'!E484,"")</f>
        <v/>
      </c>
      <c r="G470" t="str">
        <f>IF(SUM('B2.2'!$X484:$AE484)=8,'B2.2'!F484,"")</f>
        <v/>
      </c>
      <c r="H470" t="str">
        <f>IF(SUM('B2.2'!$X484:$AE484)=8,'B2.2'!G484,"")</f>
        <v/>
      </c>
      <c r="I470" t="str">
        <f>IF(SUM('B2.2'!$X484:$AE484)=8,'B2.2'!H484,"")</f>
        <v/>
      </c>
      <c r="J470" t="str">
        <f>IF(SUM('B2.2'!$X484:$AE484)=8,'B2.2'!I484,"")</f>
        <v/>
      </c>
      <c r="K470" t="str">
        <f>IF(SUM('B2.2'!$X484:$AE484)=8,'B2.2'!J484,"")</f>
        <v/>
      </c>
    </row>
    <row r="471" spans="1:11" x14ac:dyDescent="0.25">
      <c r="A471" t="str">
        <f>IF(SUM('B2.2'!X485:AE485)=8,'Angaben KH-Standort'!$D$27,"")</f>
        <v/>
      </c>
      <c r="B471" t="str">
        <f>IF(SUM('B2.2'!X485:AE485)=8,'Angaben KH-Standort'!$D$26,"")</f>
        <v/>
      </c>
      <c r="C471" t="str">
        <f>IF(SUM('B2.2'!X485:AE485)=8,'Angaben KH-Standort'!$D$13,"")</f>
        <v/>
      </c>
      <c r="D471" t="str">
        <f>IF(SUM('B2.2'!$X485:$AE485)=8,'B2.2'!C485,"")</f>
        <v/>
      </c>
      <c r="E471" t="str">
        <f>IF(SUM('B2.2'!$X485:$AE485)=8,'B2.2'!D485,"")</f>
        <v/>
      </c>
      <c r="F471" t="str">
        <f>IF(SUM('B2.2'!$X485:$AE485)=8,'B2.2'!E485,"")</f>
        <v/>
      </c>
      <c r="G471" t="str">
        <f>IF(SUM('B2.2'!$X485:$AE485)=8,'B2.2'!F485,"")</f>
        <v/>
      </c>
      <c r="H471" t="str">
        <f>IF(SUM('B2.2'!$X485:$AE485)=8,'B2.2'!G485,"")</f>
        <v/>
      </c>
      <c r="I471" t="str">
        <f>IF(SUM('B2.2'!$X485:$AE485)=8,'B2.2'!H485,"")</f>
        <v/>
      </c>
      <c r="J471" t="str">
        <f>IF(SUM('B2.2'!$X485:$AE485)=8,'B2.2'!I485,"")</f>
        <v/>
      </c>
      <c r="K471" t="str">
        <f>IF(SUM('B2.2'!$X485:$AE485)=8,'B2.2'!J485,"")</f>
        <v/>
      </c>
    </row>
    <row r="472" spans="1:11" x14ac:dyDescent="0.25">
      <c r="A472" t="str">
        <f>IF(SUM('B2.2'!X486:AE486)=8,'Angaben KH-Standort'!$D$27,"")</f>
        <v/>
      </c>
      <c r="B472" t="str">
        <f>IF(SUM('B2.2'!X486:AE486)=8,'Angaben KH-Standort'!$D$26,"")</f>
        <v/>
      </c>
      <c r="C472" t="str">
        <f>IF(SUM('B2.2'!X486:AE486)=8,'Angaben KH-Standort'!$D$13,"")</f>
        <v/>
      </c>
      <c r="D472" t="str">
        <f>IF(SUM('B2.2'!$X486:$AE486)=8,'B2.2'!C486,"")</f>
        <v/>
      </c>
      <c r="E472" t="str">
        <f>IF(SUM('B2.2'!$X486:$AE486)=8,'B2.2'!D486,"")</f>
        <v/>
      </c>
      <c r="F472" t="str">
        <f>IF(SUM('B2.2'!$X486:$AE486)=8,'B2.2'!E486,"")</f>
        <v/>
      </c>
      <c r="G472" t="str">
        <f>IF(SUM('B2.2'!$X486:$AE486)=8,'B2.2'!F486,"")</f>
        <v/>
      </c>
      <c r="H472" t="str">
        <f>IF(SUM('B2.2'!$X486:$AE486)=8,'B2.2'!G486,"")</f>
        <v/>
      </c>
      <c r="I472" t="str">
        <f>IF(SUM('B2.2'!$X486:$AE486)=8,'B2.2'!H486,"")</f>
        <v/>
      </c>
      <c r="J472" t="str">
        <f>IF(SUM('B2.2'!$X486:$AE486)=8,'B2.2'!I486,"")</f>
        <v/>
      </c>
      <c r="K472" t="str">
        <f>IF(SUM('B2.2'!$X486:$AE486)=8,'B2.2'!J486,"")</f>
        <v/>
      </c>
    </row>
    <row r="473" spans="1:11" x14ac:dyDescent="0.25">
      <c r="A473" t="str">
        <f>IF(SUM('B2.2'!X487:AE487)=8,'Angaben KH-Standort'!$D$27,"")</f>
        <v/>
      </c>
      <c r="B473" t="str">
        <f>IF(SUM('B2.2'!X487:AE487)=8,'Angaben KH-Standort'!$D$26,"")</f>
        <v/>
      </c>
      <c r="C473" t="str">
        <f>IF(SUM('B2.2'!X487:AE487)=8,'Angaben KH-Standort'!$D$13,"")</f>
        <v/>
      </c>
      <c r="D473" t="str">
        <f>IF(SUM('B2.2'!$X487:$AE487)=8,'B2.2'!C487,"")</f>
        <v/>
      </c>
      <c r="E473" t="str">
        <f>IF(SUM('B2.2'!$X487:$AE487)=8,'B2.2'!D487,"")</f>
        <v/>
      </c>
      <c r="F473" t="str">
        <f>IF(SUM('B2.2'!$X487:$AE487)=8,'B2.2'!E487,"")</f>
        <v/>
      </c>
      <c r="G473" t="str">
        <f>IF(SUM('B2.2'!$X487:$AE487)=8,'B2.2'!F487,"")</f>
        <v/>
      </c>
      <c r="H473" t="str">
        <f>IF(SUM('B2.2'!$X487:$AE487)=8,'B2.2'!G487,"")</f>
        <v/>
      </c>
      <c r="I473" t="str">
        <f>IF(SUM('B2.2'!$X487:$AE487)=8,'B2.2'!H487,"")</f>
        <v/>
      </c>
      <c r="J473" t="str">
        <f>IF(SUM('B2.2'!$X487:$AE487)=8,'B2.2'!I487,"")</f>
        <v/>
      </c>
      <c r="K473" t="str">
        <f>IF(SUM('B2.2'!$X487:$AE487)=8,'B2.2'!J487,"")</f>
        <v/>
      </c>
    </row>
    <row r="474" spans="1:11" x14ac:dyDescent="0.25">
      <c r="A474" t="str">
        <f>IF(SUM('B2.2'!X488:AE488)=8,'Angaben KH-Standort'!$D$27,"")</f>
        <v/>
      </c>
      <c r="B474" t="str">
        <f>IF(SUM('B2.2'!X488:AE488)=8,'Angaben KH-Standort'!$D$26,"")</f>
        <v/>
      </c>
      <c r="C474" t="str">
        <f>IF(SUM('B2.2'!X488:AE488)=8,'Angaben KH-Standort'!$D$13,"")</f>
        <v/>
      </c>
      <c r="D474" t="str">
        <f>IF(SUM('B2.2'!$X488:$AE488)=8,'B2.2'!C488,"")</f>
        <v/>
      </c>
      <c r="E474" t="str">
        <f>IF(SUM('B2.2'!$X488:$AE488)=8,'B2.2'!D488,"")</f>
        <v/>
      </c>
      <c r="F474" t="str">
        <f>IF(SUM('B2.2'!$X488:$AE488)=8,'B2.2'!E488,"")</f>
        <v/>
      </c>
      <c r="G474" t="str">
        <f>IF(SUM('B2.2'!$X488:$AE488)=8,'B2.2'!F488,"")</f>
        <v/>
      </c>
      <c r="H474" t="str">
        <f>IF(SUM('B2.2'!$X488:$AE488)=8,'B2.2'!G488,"")</f>
        <v/>
      </c>
      <c r="I474" t="str">
        <f>IF(SUM('B2.2'!$X488:$AE488)=8,'B2.2'!H488,"")</f>
        <v/>
      </c>
      <c r="J474" t="str">
        <f>IF(SUM('B2.2'!$X488:$AE488)=8,'B2.2'!I488,"")</f>
        <v/>
      </c>
      <c r="K474" t="str">
        <f>IF(SUM('B2.2'!$X488:$AE488)=8,'B2.2'!J488,"")</f>
        <v/>
      </c>
    </row>
    <row r="475" spans="1:11" x14ac:dyDescent="0.25">
      <c r="A475" t="str">
        <f>IF(SUM('B2.2'!X489:AE489)=8,'Angaben KH-Standort'!$D$27,"")</f>
        <v/>
      </c>
      <c r="B475" t="str">
        <f>IF(SUM('B2.2'!X489:AE489)=8,'Angaben KH-Standort'!$D$26,"")</f>
        <v/>
      </c>
      <c r="C475" t="str">
        <f>IF(SUM('B2.2'!X489:AE489)=8,'Angaben KH-Standort'!$D$13,"")</f>
        <v/>
      </c>
      <c r="D475" t="str">
        <f>IF(SUM('B2.2'!$X489:$AE489)=8,'B2.2'!C489,"")</f>
        <v/>
      </c>
      <c r="E475" t="str">
        <f>IF(SUM('B2.2'!$X489:$AE489)=8,'B2.2'!D489,"")</f>
        <v/>
      </c>
      <c r="F475" t="str">
        <f>IF(SUM('B2.2'!$X489:$AE489)=8,'B2.2'!E489,"")</f>
        <v/>
      </c>
      <c r="G475" t="str">
        <f>IF(SUM('B2.2'!$X489:$AE489)=8,'B2.2'!F489,"")</f>
        <v/>
      </c>
      <c r="H475" t="str">
        <f>IF(SUM('B2.2'!$X489:$AE489)=8,'B2.2'!G489,"")</f>
        <v/>
      </c>
      <c r="I475" t="str">
        <f>IF(SUM('B2.2'!$X489:$AE489)=8,'B2.2'!H489,"")</f>
        <v/>
      </c>
      <c r="J475" t="str">
        <f>IF(SUM('B2.2'!$X489:$AE489)=8,'B2.2'!I489,"")</f>
        <v/>
      </c>
      <c r="K475" t="str">
        <f>IF(SUM('B2.2'!$X489:$AE489)=8,'B2.2'!J489,"")</f>
        <v/>
      </c>
    </row>
    <row r="476" spans="1:11" x14ac:dyDescent="0.25">
      <c r="A476" t="str">
        <f>IF(SUM('B2.2'!X490:AE490)=8,'Angaben KH-Standort'!$D$27,"")</f>
        <v/>
      </c>
      <c r="B476" t="str">
        <f>IF(SUM('B2.2'!X490:AE490)=8,'Angaben KH-Standort'!$D$26,"")</f>
        <v/>
      </c>
      <c r="C476" t="str">
        <f>IF(SUM('B2.2'!X490:AE490)=8,'Angaben KH-Standort'!$D$13,"")</f>
        <v/>
      </c>
      <c r="D476" t="str">
        <f>IF(SUM('B2.2'!$X490:$AE490)=8,'B2.2'!C490,"")</f>
        <v/>
      </c>
      <c r="E476" t="str">
        <f>IF(SUM('B2.2'!$X490:$AE490)=8,'B2.2'!D490,"")</f>
        <v/>
      </c>
      <c r="F476" t="str">
        <f>IF(SUM('B2.2'!$X490:$AE490)=8,'B2.2'!E490,"")</f>
        <v/>
      </c>
      <c r="G476" t="str">
        <f>IF(SUM('B2.2'!$X490:$AE490)=8,'B2.2'!F490,"")</f>
        <v/>
      </c>
      <c r="H476" t="str">
        <f>IF(SUM('B2.2'!$X490:$AE490)=8,'B2.2'!G490,"")</f>
        <v/>
      </c>
      <c r="I476" t="str">
        <f>IF(SUM('B2.2'!$X490:$AE490)=8,'B2.2'!H490,"")</f>
        <v/>
      </c>
      <c r="J476" t="str">
        <f>IF(SUM('B2.2'!$X490:$AE490)=8,'B2.2'!I490,"")</f>
        <v/>
      </c>
      <c r="K476" t="str">
        <f>IF(SUM('B2.2'!$X490:$AE490)=8,'B2.2'!J490,"")</f>
        <v/>
      </c>
    </row>
    <row r="477" spans="1:11" x14ac:dyDescent="0.25">
      <c r="A477" t="str">
        <f>IF(SUM('B2.2'!X491:AE491)=8,'Angaben KH-Standort'!$D$27,"")</f>
        <v/>
      </c>
      <c r="B477" t="str">
        <f>IF(SUM('B2.2'!X491:AE491)=8,'Angaben KH-Standort'!$D$26,"")</f>
        <v/>
      </c>
      <c r="C477" t="str">
        <f>IF(SUM('B2.2'!X491:AE491)=8,'Angaben KH-Standort'!$D$13,"")</f>
        <v/>
      </c>
      <c r="D477" t="str">
        <f>IF(SUM('B2.2'!$X491:$AE491)=8,'B2.2'!C491,"")</f>
        <v/>
      </c>
      <c r="E477" t="str">
        <f>IF(SUM('B2.2'!$X491:$AE491)=8,'B2.2'!D491,"")</f>
        <v/>
      </c>
      <c r="F477" t="str">
        <f>IF(SUM('B2.2'!$X491:$AE491)=8,'B2.2'!E491,"")</f>
        <v/>
      </c>
      <c r="G477" t="str">
        <f>IF(SUM('B2.2'!$X491:$AE491)=8,'B2.2'!F491,"")</f>
        <v/>
      </c>
      <c r="H477" t="str">
        <f>IF(SUM('B2.2'!$X491:$AE491)=8,'B2.2'!G491,"")</f>
        <v/>
      </c>
      <c r="I477" t="str">
        <f>IF(SUM('B2.2'!$X491:$AE491)=8,'B2.2'!H491,"")</f>
        <v/>
      </c>
      <c r="J477" t="str">
        <f>IF(SUM('B2.2'!$X491:$AE491)=8,'B2.2'!I491,"")</f>
        <v/>
      </c>
      <c r="K477" t="str">
        <f>IF(SUM('B2.2'!$X491:$AE491)=8,'B2.2'!J491,"")</f>
        <v/>
      </c>
    </row>
    <row r="478" spans="1:11" x14ac:dyDescent="0.25">
      <c r="A478" t="str">
        <f>IF(SUM('B2.2'!X492:AE492)=8,'Angaben KH-Standort'!$D$27,"")</f>
        <v/>
      </c>
      <c r="B478" t="str">
        <f>IF(SUM('B2.2'!X492:AE492)=8,'Angaben KH-Standort'!$D$26,"")</f>
        <v/>
      </c>
      <c r="C478" t="str">
        <f>IF(SUM('B2.2'!X492:AE492)=8,'Angaben KH-Standort'!$D$13,"")</f>
        <v/>
      </c>
      <c r="D478" t="str">
        <f>IF(SUM('B2.2'!$X492:$AE492)=8,'B2.2'!C492,"")</f>
        <v/>
      </c>
      <c r="E478" t="str">
        <f>IF(SUM('B2.2'!$X492:$AE492)=8,'B2.2'!D492,"")</f>
        <v/>
      </c>
      <c r="F478" t="str">
        <f>IF(SUM('B2.2'!$X492:$AE492)=8,'B2.2'!E492,"")</f>
        <v/>
      </c>
      <c r="G478" t="str">
        <f>IF(SUM('B2.2'!$X492:$AE492)=8,'B2.2'!F492,"")</f>
        <v/>
      </c>
      <c r="H478" t="str">
        <f>IF(SUM('B2.2'!$X492:$AE492)=8,'B2.2'!G492,"")</f>
        <v/>
      </c>
      <c r="I478" t="str">
        <f>IF(SUM('B2.2'!$X492:$AE492)=8,'B2.2'!H492,"")</f>
        <v/>
      </c>
      <c r="J478" t="str">
        <f>IF(SUM('B2.2'!$X492:$AE492)=8,'B2.2'!I492,"")</f>
        <v/>
      </c>
      <c r="K478" t="str">
        <f>IF(SUM('B2.2'!$X492:$AE492)=8,'B2.2'!J492,"")</f>
        <v/>
      </c>
    </row>
    <row r="479" spans="1:11" x14ac:dyDescent="0.25">
      <c r="A479" t="str">
        <f>IF(SUM('B2.2'!X493:AE493)=8,'Angaben KH-Standort'!$D$27,"")</f>
        <v/>
      </c>
      <c r="B479" t="str">
        <f>IF(SUM('B2.2'!X493:AE493)=8,'Angaben KH-Standort'!$D$26,"")</f>
        <v/>
      </c>
      <c r="C479" t="str">
        <f>IF(SUM('B2.2'!X493:AE493)=8,'Angaben KH-Standort'!$D$13,"")</f>
        <v/>
      </c>
      <c r="D479" t="str">
        <f>IF(SUM('B2.2'!$X493:$AE493)=8,'B2.2'!C493,"")</f>
        <v/>
      </c>
      <c r="E479" t="str">
        <f>IF(SUM('B2.2'!$X493:$AE493)=8,'B2.2'!D493,"")</f>
        <v/>
      </c>
      <c r="F479" t="str">
        <f>IF(SUM('B2.2'!$X493:$AE493)=8,'B2.2'!E493,"")</f>
        <v/>
      </c>
      <c r="G479" t="str">
        <f>IF(SUM('B2.2'!$X493:$AE493)=8,'B2.2'!F493,"")</f>
        <v/>
      </c>
      <c r="H479" t="str">
        <f>IF(SUM('B2.2'!$X493:$AE493)=8,'B2.2'!G493,"")</f>
        <v/>
      </c>
      <c r="I479" t="str">
        <f>IF(SUM('B2.2'!$X493:$AE493)=8,'B2.2'!H493,"")</f>
        <v/>
      </c>
      <c r="J479" t="str">
        <f>IF(SUM('B2.2'!$X493:$AE493)=8,'B2.2'!I493,"")</f>
        <v/>
      </c>
      <c r="K479" t="str">
        <f>IF(SUM('B2.2'!$X493:$AE493)=8,'B2.2'!J493,"")</f>
        <v/>
      </c>
    </row>
    <row r="480" spans="1:11" x14ac:dyDescent="0.25">
      <c r="A480" t="str">
        <f>IF(SUM('B2.2'!X494:AE494)=8,'Angaben KH-Standort'!$D$27,"")</f>
        <v/>
      </c>
      <c r="B480" t="str">
        <f>IF(SUM('B2.2'!X494:AE494)=8,'Angaben KH-Standort'!$D$26,"")</f>
        <v/>
      </c>
      <c r="C480" t="str">
        <f>IF(SUM('B2.2'!X494:AE494)=8,'Angaben KH-Standort'!$D$13,"")</f>
        <v/>
      </c>
      <c r="D480" t="str">
        <f>IF(SUM('B2.2'!$X494:$AE494)=8,'B2.2'!C494,"")</f>
        <v/>
      </c>
      <c r="E480" t="str">
        <f>IF(SUM('B2.2'!$X494:$AE494)=8,'B2.2'!D494,"")</f>
        <v/>
      </c>
      <c r="F480" t="str">
        <f>IF(SUM('B2.2'!$X494:$AE494)=8,'B2.2'!E494,"")</f>
        <v/>
      </c>
      <c r="G480" t="str">
        <f>IF(SUM('B2.2'!$X494:$AE494)=8,'B2.2'!F494,"")</f>
        <v/>
      </c>
      <c r="H480" t="str">
        <f>IF(SUM('B2.2'!$X494:$AE494)=8,'B2.2'!G494,"")</f>
        <v/>
      </c>
      <c r="I480" t="str">
        <f>IF(SUM('B2.2'!$X494:$AE494)=8,'B2.2'!H494,"")</f>
        <v/>
      </c>
      <c r="J480" t="str">
        <f>IF(SUM('B2.2'!$X494:$AE494)=8,'B2.2'!I494,"")</f>
        <v/>
      </c>
      <c r="K480" t="str">
        <f>IF(SUM('B2.2'!$X494:$AE494)=8,'B2.2'!J494,"")</f>
        <v/>
      </c>
    </row>
    <row r="481" spans="1:11" x14ac:dyDescent="0.25">
      <c r="A481" t="str">
        <f>IF(SUM('B2.2'!X495:AE495)=8,'Angaben KH-Standort'!$D$27,"")</f>
        <v/>
      </c>
      <c r="B481" t="str">
        <f>IF(SUM('B2.2'!X495:AE495)=8,'Angaben KH-Standort'!$D$26,"")</f>
        <v/>
      </c>
      <c r="C481" t="str">
        <f>IF(SUM('B2.2'!X495:AE495)=8,'Angaben KH-Standort'!$D$13,"")</f>
        <v/>
      </c>
      <c r="D481" t="str">
        <f>IF(SUM('B2.2'!$X495:$AE495)=8,'B2.2'!C495,"")</f>
        <v/>
      </c>
      <c r="E481" t="str">
        <f>IF(SUM('B2.2'!$X495:$AE495)=8,'B2.2'!D495,"")</f>
        <v/>
      </c>
      <c r="F481" t="str">
        <f>IF(SUM('B2.2'!$X495:$AE495)=8,'B2.2'!E495,"")</f>
        <v/>
      </c>
      <c r="G481" t="str">
        <f>IF(SUM('B2.2'!$X495:$AE495)=8,'B2.2'!F495,"")</f>
        <v/>
      </c>
      <c r="H481" t="str">
        <f>IF(SUM('B2.2'!$X495:$AE495)=8,'B2.2'!G495,"")</f>
        <v/>
      </c>
      <c r="I481" t="str">
        <f>IF(SUM('B2.2'!$X495:$AE495)=8,'B2.2'!H495,"")</f>
        <v/>
      </c>
      <c r="J481" t="str">
        <f>IF(SUM('B2.2'!$X495:$AE495)=8,'B2.2'!I495,"")</f>
        <v/>
      </c>
      <c r="K481" t="str">
        <f>IF(SUM('B2.2'!$X495:$AE495)=8,'B2.2'!J495,"")</f>
        <v/>
      </c>
    </row>
    <row r="482" spans="1:11" x14ac:dyDescent="0.25">
      <c r="A482" t="str">
        <f>IF(SUM('B2.2'!X496:AE496)=8,'Angaben KH-Standort'!$D$27,"")</f>
        <v/>
      </c>
      <c r="B482" t="str">
        <f>IF(SUM('B2.2'!X496:AE496)=8,'Angaben KH-Standort'!$D$26,"")</f>
        <v/>
      </c>
      <c r="C482" t="str">
        <f>IF(SUM('B2.2'!X496:AE496)=8,'Angaben KH-Standort'!$D$13,"")</f>
        <v/>
      </c>
      <c r="D482" t="str">
        <f>IF(SUM('B2.2'!$X496:$AE496)=8,'B2.2'!C496,"")</f>
        <v/>
      </c>
      <c r="E482" t="str">
        <f>IF(SUM('B2.2'!$X496:$AE496)=8,'B2.2'!D496,"")</f>
        <v/>
      </c>
      <c r="F482" t="str">
        <f>IF(SUM('B2.2'!$X496:$AE496)=8,'B2.2'!E496,"")</f>
        <v/>
      </c>
      <c r="G482" t="str">
        <f>IF(SUM('B2.2'!$X496:$AE496)=8,'B2.2'!F496,"")</f>
        <v/>
      </c>
      <c r="H482" t="str">
        <f>IF(SUM('B2.2'!$X496:$AE496)=8,'B2.2'!G496,"")</f>
        <v/>
      </c>
      <c r="I482" t="str">
        <f>IF(SUM('B2.2'!$X496:$AE496)=8,'B2.2'!H496,"")</f>
        <v/>
      </c>
      <c r="J482" t="str">
        <f>IF(SUM('B2.2'!$X496:$AE496)=8,'B2.2'!I496,"")</f>
        <v/>
      </c>
      <c r="K482" t="str">
        <f>IF(SUM('B2.2'!$X496:$AE496)=8,'B2.2'!J496,"")</f>
        <v/>
      </c>
    </row>
    <row r="483" spans="1:11" x14ac:dyDescent="0.25">
      <c r="A483" t="str">
        <f>IF(SUM('B2.2'!X497:AE497)=8,'Angaben KH-Standort'!$D$27,"")</f>
        <v/>
      </c>
      <c r="B483" t="str">
        <f>IF(SUM('B2.2'!X497:AE497)=8,'Angaben KH-Standort'!$D$26,"")</f>
        <v/>
      </c>
      <c r="C483" t="str">
        <f>IF(SUM('B2.2'!X497:AE497)=8,'Angaben KH-Standort'!$D$13,"")</f>
        <v/>
      </c>
      <c r="D483" t="str">
        <f>IF(SUM('B2.2'!$X497:$AE497)=8,'B2.2'!C497,"")</f>
        <v/>
      </c>
      <c r="E483" t="str">
        <f>IF(SUM('B2.2'!$X497:$AE497)=8,'B2.2'!D497,"")</f>
        <v/>
      </c>
      <c r="F483" t="str">
        <f>IF(SUM('B2.2'!$X497:$AE497)=8,'B2.2'!E497,"")</f>
        <v/>
      </c>
      <c r="G483" t="str">
        <f>IF(SUM('B2.2'!$X497:$AE497)=8,'B2.2'!F497,"")</f>
        <v/>
      </c>
      <c r="H483" t="str">
        <f>IF(SUM('B2.2'!$X497:$AE497)=8,'B2.2'!G497,"")</f>
        <v/>
      </c>
      <c r="I483" t="str">
        <f>IF(SUM('B2.2'!$X497:$AE497)=8,'B2.2'!H497,"")</f>
        <v/>
      </c>
      <c r="J483" t="str">
        <f>IF(SUM('B2.2'!$X497:$AE497)=8,'B2.2'!I497,"")</f>
        <v/>
      </c>
      <c r="K483" t="str">
        <f>IF(SUM('B2.2'!$X497:$AE497)=8,'B2.2'!J497,"")</f>
        <v/>
      </c>
    </row>
    <row r="484" spans="1:11" x14ac:dyDescent="0.25">
      <c r="A484" t="str">
        <f>IF(SUM('B2.2'!X498:AE498)=8,'Angaben KH-Standort'!$D$27,"")</f>
        <v/>
      </c>
      <c r="B484" t="str">
        <f>IF(SUM('B2.2'!X498:AE498)=8,'Angaben KH-Standort'!$D$26,"")</f>
        <v/>
      </c>
      <c r="C484" t="str">
        <f>IF(SUM('B2.2'!X498:AE498)=8,'Angaben KH-Standort'!$D$13,"")</f>
        <v/>
      </c>
      <c r="D484" t="str">
        <f>IF(SUM('B2.2'!$X498:$AE498)=8,'B2.2'!C498,"")</f>
        <v/>
      </c>
      <c r="E484" t="str">
        <f>IF(SUM('B2.2'!$X498:$AE498)=8,'B2.2'!D498,"")</f>
        <v/>
      </c>
      <c r="F484" t="str">
        <f>IF(SUM('B2.2'!$X498:$AE498)=8,'B2.2'!E498,"")</f>
        <v/>
      </c>
      <c r="G484" t="str">
        <f>IF(SUM('B2.2'!$X498:$AE498)=8,'B2.2'!F498,"")</f>
        <v/>
      </c>
      <c r="H484" t="str">
        <f>IF(SUM('B2.2'!$X498:$AE498)=8,'B2.2'!G498,"")</f>
        <v/>
      </c>
      <c r="I484" t="str">
        <f>IF(SUM('B2.2'!$X498:$AE498)=8,'B2.2'!H498,"")</f>
        <v/>
      </c>
      <c r="J484" t="str">
        <f>IF(SUM('B2.2'!$X498:$AE498)=8,'B2.2'!I498,"")</f>
        <v/>
      </c>
      <c r="K484" t="str">
        <f>IF(SUM('B2.2'!$X498:$AE498)=8,'B2.2'!J498,"")</f>
        <v/>
      </c>
    </row>
    <row r="485" spans="1:11" x14ac:dyDescent="0.25">
      <c r="A485" t="str">
        <f>IF(SUM('B2.2'!X499:AE499)=8,'Angaben KH-Standort'!$D$27,"")</f>
        <v/>
      </c>
      <c r="B485" t="str">
        <f>IF(SUM('B2.2'!X499:AE499)=8,'Angaben KH-Standort'!$D$26,"")</f>
        <v/>
      </c>
      <c r="C485" t="str">
        <f>IF(SUM('B2.2'!X499:AE499)=8,'Angaben KH-Standort'!$D$13,"")</f>
        <v/>
      </c>
      <c r="D485" t="str">
        <f>IF(SUM('B2.2'!$X499:$AE499)=8,'B2.2'!C499,"")</f>
        <v/>
      </c>
      <c r="E485" t="str">
        <f>IF(SUM('B2.2'!$X499:$AE499)=8,'B2.2'!D499,"")</f>
        <v/>
      </c>
      <c r="F485" t="str">
        <f>IF(SUM('B2.2'!$X499:$AE499)=8,'B2.2'!E499,"")</f>
        <v/>
      </c>
      <c r="G485" t="str">
        <f>IF(SUM('B2.2'!$X499:$AE499)=8,'B2.2'!F499,"")</f>
        <v/>
      </c>
      <c r="H485" t="str">
        <f>IF(SUM('B2.2'!$X499:$AE499)=8,'B2.2'!G499,"")</f>
        <v/>
      </c>
      <c r="I485" t="str">
        <f>IF(SUM('B2.2'!$X499:$AE499)=8,'B2.2'!H499,"")</f>
        <v/>
      </c>
      <c r="J485" t="str">
        <f>IF(SUM('B2.2'!$X499:$AE499)=8,'B2.2'!I499,"")</f>
        <v/>
      </c>
      <c r="K485" t="str">
        <f>IF(SUM('B2.2'!$X499:$AE499)=8,'B2.2'!J499,"")</f>
        <v/>
      </c>
    </row>
    <row r="486" spans="1:11" x14ac:dyDescent="0.25">
      <c r="A486" t="str">
        <f>IF(SUM('B2.2'!X500:AE500)=8,'Angaben KH-Standort'!$D$27,"")</f>
        <v/>
      </c>
      <c r="B486" t="str">
        <f>IF(SUM('B2.2'!X500:AE500)=8,'Angaben KH-Standort'!$D$26,"")</f>
        <v/>
      </c>
      <c r="C486" t="str">
        <f>IF(SUM('B2.2'!X500:AE500)=8,'Angaben KH-Standort'!$D$13,"")</f>
        <v/>
      </c>
      <c r="D486" t="str">
        <f>IF(SUM('B2.2'!$X500:$AE500)=8,'B2.2'!C500,"")</f>
        <v/>
      </c>
      <c r="E486" t="str">
        <f>IF(SUM('B2.2'!$X500:$AE500)=8,'B2.2'!D500,"")</f>
        <v/>
      </c>
      <c r="F486" t="str">
        <f>IF(SUM('B2.2'!$X500:$AE500)=8,'B2.2'!E500,"")</f>
        <v/>
      </c>
      <c r="G486" t="str">
        <f>IF(SUM('B2.2'!$X500:$AE500)=8,'B2.2'!F500,"")</f>
        <v/>
      </c>
      <c r="H486" t="str">
        <f>IF(SUM('B2.2'!$X500:$AE500)=8,'B2.2'!G500,"")</f>
        <v/>
      </c>
      <c r="I486" t="str">
        <f>IF(SUM('B2.2'!$X500:$AE500)=8,'B2.2'!H500,"")</f>
        <v/>
      </c>
      <c r="J486" t="str">
        <f>IF(SUM('B2.2'!$X500:$AE500)=8,'B2.2'!I500,"")</f>
        <v/>
      </c>
      <c r="K486" t="str">
        <f>IF(SUM('B2.2'!$X500:$AE500)=8,'B2.2'!J500,"")</f>
        <v/>
      </c>
    </row>
    <row r="487" spans="1:11" x14ac:dyDescent="0.25">
      <c r="A487" t="str">
        <f>IF(SUM('B2.2'!X501:AE501)=8,'Angaben KH-Standort'!$D$27,"")</f>
        <v/>
      </c>
      <c r="B487" t="str">
        <f>IF(SUM('B2.2'!X501:AE501)=8,'Angaben KH-Standort'!$D$26,"")</f>
        <v/>
      </c>
      <c r="C487" t="str">
        <f>IF(SUM('B2.2'!X501:AE501)=8,'Angaben KH-Standort'!$D$13,"")</f>
        <v/>
      </c>
      <c r="D487" t="str">
        <f>IF(SUM('B2.2'!$X501:$AE501)=8,'B2.2'!C501,"")</f>
        <v/>
      </c>
      <c r="E487" t="str">
        <f>IF(SUM('B2.2'!$X501:$AE501)=8,'B2.2'!D501,"")</f>
        <v/>
      </c>
      <c r="F487" t="str">
        <f>IF(SUM('B2.2'!$X501:$AE501)=8,'B2.2'!E501,"")</f>
        <v/>
      </c>
      <c r="G487" t="str">
        <f>IF(SUM('B2.2'!$X501:$AE501)=8,'B2.2'!F501,"")</f>
        <v/>
      </c>
      <c r="H487" t="str">
        <f>IF(SUM('B2.2'!$X501:$AE501)=8,'B2.2'!G501,"")</f>
        <v/>
      </c>
      <c r="I487" t="str">
        <f>IF(SUM('B2.2'!$X501:$AE501)=8,'B2.2'!H501,"")</f>
        <v/>
      </c>
      <c r="J487" t="str">
        <f>IF(SUM('B2.2'!$X501:$AE501)=8,'B2.2'!I501,"")</f>
        <v/>
      </c>
      <c r="K487" t="str">
        <f>IF(SUM('B2.2'!$X501:$AE501)=8,'B2.2'!J501,"")</f>
        <v/>
      </c>
    </row>
    <row r="488" spans="1:11" x14ac:dyDescent="0.25">
      <c r="A488" t="str">
        <f>IF(SUM('B2.2'!X502:AE502)=8,'Angaben KH-Standort'!$D$27,"")</f>
        <v/>
      </c>
      <c r="B488" t="str">
        <f>IF(SUM('B2.2'!X502:AE502)=8,'Angaben KH-Standort'!$D$26,"")</f>
        <v/>
      </c>
      <c r="C488" t="str">
        <f>IF(SUM('B2.2'!X502:AE502)=8,'Angaben KH-Standort'!$D$13,"")</f>
        <v/>
      </c>
      <c r="D488" t="str">
        <f>IF(SUM('B2.2'!$X502:$AE502)=8,'B2.2'!C502,"")</f>
        <v/>
      </c>
      <c r="E488" t="str">
        <f>IF(SUM('B2.2'!$X502:$AE502)=8,'B2.2'!D502,"")</f>
        <v/>
      </c>
      <c r="F488" t="str">
        <f>IF(SUM('B2.2'!$X502:$AE502)=8,'B2.2'!E502,"")</f>
        <v/>
      </c>
      <c r="G488" t="str">
        <f>IF(SUM('B2.2'!$X502:$AE502)=8,'B2.2'!F502,"")</f>
        <v/>
      </c>
      <c r="H488" t="str">
        <f>IF(SUM('B2.2'!$X502:$AE502)=8,'B2.2'!G502,"")</f>
        <v/>
      </c>
      <c r="I488" t="str">
        <f>IF(SUM('B2.2'!$X502:$AE502)=8,'B2.2'!H502,"")</f>
        <v/>
      </c>
      <c r="J488" t="str">
        <f>IF(SUM('B2.2'!$X502:$AE502)=8,'B2.2'!I502,"")</f>
        <v/>
      </c>
      <c r="K488" t="str">
        <f>IF(SUM('B2.2'!$X502:$AE502)=8,'B2.2'!J502,"")</f>
        <v/>
      </c>
    </row>
    <row r="489" spans="1:11" x14ac:dyDescent="0.25">
      <c r="A489" t="str">
        <f>IF(SUM('B2.2'!X503:AE503)=8,'Angaben KH-Standort'!$D$27,"")</f>
        <v/>
      </c>
      <c r="B489" t="str">
        <f>IF(SUM('B2.2'!X503:AE503)=8,'Angaben KH-Standort'!$D$26,"")</f>
        <v/>
      </c>
      <c r="C489" t="str">
        <f>IF(SUM('B2.2'!X503:AE503)=8,'Angaben KH-Standort'!$D$13,"")</f>
        <v/>
      </c>
      <c r="D489" t="str">
        <f>IF(SUM('B2.2'!$X503:$AE503)=8,'B2.2'!C503,"")</f>
        <v/>
      </c>
      <c r="E489" t="str">
        <f>IF(SUM('B2.2'!$X503:$AE503)=8,'B2.2'!D503,"")</f>
        <v/>
      </c>
      <c r="F489" t="str">
        <f>IF(SUM('B2.2'!$X503:$AE503)=8,'B2.2'!E503,"")</f>
        <v/>
      </c>
      <c r="G489" t="str">
        <f>IF(SUM('B2.2'!$X503:$AE503)=8,'B2.2'!F503,"")</f>
        <v/>
      </c>
      <c r="H489" t="str">
        <f>IF(SUM('B2.2'!$X503:$AE503)=8,'B2.2'!G503,"")</f>
        <v/>
      </c>
      <c r="I489" t="str">
        <f>IF(SUM('B2.2'!$X503:$AE503)=8,'B2.2'!H503,"")</f>
        <v/>
      </c>
      <c r="J489" t="str">
        <f>IF(SUM('B2.2'!$X503:$AE503)=8,'B2.2'!I503,"")</f>
        <v/>
      </c>
      <c r="K489" t="str">
        <f>IF(SUM('B2.2'!$X503:$AE503)=8,'B2.2'!J503,"")</f>
        <v/>
      </c>
    </row>
    <row r="490" spans="1:11" x14ac:dyDescent="0.25">
      <c r="A490" t="str">
        <f>IF(SUM('B2.2'!X504:AE504)=8,'Angaben KH-Standort'!$D$27,"")</f>
        <v/>
      </c>
      <c r="B490" t="str">
        <f>IF(SUM('B2.2'!X504:AE504)=8,'Angaben KH-Standort'!$D$26,"")</f>
        <v/>
      </c>
      <c r="C490" t="str">
        <f>IF(SUM('B2.2'!X504:AE504)=8,'Angaben KH-Standort'!$D$13,"")</f>
        <v/>
      </c>
      <c r="D490" t="str">
        <f>IF(SUM('B2.2'!$X504:$AE504)=8,'B2.2'!C504,"")</f>
        <v/>
      </c>
      <c r="E490" t="str">
        <f>IF(SUM('B2.2'!$X504:$AE504)=8,'B2.2'!D504,"")</f>
        <v/>
      </c>
      <c r="F490" t="str">
        <f>IF(SUM('B2.2'!$X504:$AE504)=8,'B2.2'!E504,"")</f>
        <v/>
      </c>
      <c r="G490" t="str">
        <f>IF(SUM('B2.2'!$X504:$AE504)=8,'B2.2'!F504,"")</f>
        <v/>
      </c>
      <c r="H490" t="str">
        <f>IF(SUM('B2.2'!$X504:$AE504)=8,'B2.2'!G504,"")</f>
        <v/>
      </c>
      <c r="I490" t="str">
        <f>IF(SUM('B2.2'!$X504:$AE504)=8,'B2.2'!H504,"")</f>
        <v/>
      </c>
      <c r="J490" t="str">
        <f>IF(SUM('B2.2'!$X504:$AE504)=8,'B2.2'!I504,"")</f>
        <v/>
      </c>
      <c r="K490" t="str">
        <f>IF(SUM('B2.2'!$X504:$AE504)=8,'B2.2'!J504,"")</f>
        <v/>
      </c>
    </row>
    <row r="491" spans="1:11" x14ac:dyDescent="0.25">
      <c r="A491" t="str">
        <f>IF(SUM('B2.2'!X505:AE505)=8,'Angaben KH-Standort'!$D$27,"")</f>
        <v/>
      </c>
      <c r="B491" t="str">
        <f>IF(SUM('B2.2'!X505:AE505)=8,'Angaben KH-Standort'!$D$26,"")</f>
        <v/>
      </c>
      <c r="C491" t="str">
        <f>IF(SUM('B2.2'!X505:AE505)=8,'Angaben KH-Standort'!$D$13,"")</f>
        <v/>
      </c>
      <c r="D491" t="str">
        <f>IF(SUM('B2.2'!$X505:$AE505)=8,'B2.2'!C505,"")</f>
        <v/>
      </c>
      <c r="E491" t="str">
        <f>IF(SUM('B2.2'!$X505:$AE505)=8,'B2.2'!D505,"")</f>
        <v/>
      </c>
      <c r="F491" t="str">
        <f>IF(SUM('B2.2'!$X505:$AE505)=8,'B2.2'!E505,"")</f>
        <v/>
      </c>
      <c r="G491" t="str">
        <f>IF(SUM('B2.2'!$X505:$AE505)=8,'B2.2'!F505,"")</f>
        <v/>
      </c>
      <c r="H491" t="str">
        <f>IF(SUM('B2.2'!$X505:$AE505)=8,'B2.2'!G505,"")</f>
        <v/>
      </c>
      <c r="I491" t="str">
        <f>IF(SUM('B2.2'!$X505:$AE505)=8,'B2.2'!H505,"")</f>
        <v/>
      </c>
      <c r="J491" t="str">
        <f>IF(SUM('B2.2'!$X505:$AE505)=8,'B2.2'!I505,"")</f>
        <v/>
      </c>
      <c r="K491" t="str">
        <f>IF(SUM('B2.2'!$X505:$AE505)=8,'B2.2'!J505,"")</f>
        <v/>
      </c>
    </row>
    <row r="492" spans="1:11" x14ac:dyDescent="0.25">
      <c r="A492" t="str">
        <f>IF(SUM('B2.2'!X506:AE506)=8,'Angaben KH-Standort'!$D$27,"")</f>
        <v/>
      </c>
      <c r="B492" t="str">
        <f>IF(SUM('B2.2'!X506:AE506)=8,'Angaben KH-Standort'!$D$26,"")</f>
        <v/>
      </c>
      <c r="C492" t="str">
        <f>IF(SUM('B2.2'!X506:AE506)=8,'Angaben KH-Standort'!$D$13,"")</f>
        <v/>
      </c>
      <c r="D492" t="str">
        <f>IF(SUM('B2.2'!$X506:$AE506)=8,'B2.2'!C506,"")</f>
        <v/>
      </c>
      <c r="E492" t="str">
        <f>IF(SUM('B2.2'!$X506:$AE506)=8,'B2.2'!D506,"")</f>
        <v/>
      </c>
      <c r="F492" t="str">
        <f>IF(SUM('B2.2'!$X506:$AE506)=8,'B2.2'!E506,"")</f>
        <v/>
      </c>
      <c r="G492" t="str">
        <f>IF(SUM('B2.2'!$X506:$AE506)=8,'B2.2'!F506,"")</f>
        <v/>
      </c>
      <c r="H492" t="str">
        <f>IF(SUM('B2.2'!$X506:$AE506)=8,'B2.2'!G506,"")</f>
        <v/>
      </c>
      <c r="I492" t="str">
        <f>IF(SUM('B2.2'!$X506:$AE506)=8,'B2.2'!H506,"")</f>
        <v/>
      </c>
      <c r="J492" t="str">
        <f>IF(SUM('B2.2'!$X506:$AE506)=8,'B2.2'!I506,"")</f>
        <v/>
      </c>
      <c r="K492" t="str">
        <f>IF(SUM('B2.2'!$X506:$AE506)=8,'B2.2'!J506,"")</f>
        <v/>
      </c>
    </row>
    <row r="493" spans="1:11" x14ac:dyDescent="0.25">
      <c r="A493" t="str">
        <f>IF(SUM('B2.2'!X507:AE507)=8,'Angaben KH-Standort'!$D$27,"")</f>
        <v/>
      </c>
      <c r="B493" t="str">
        <f>IF(SUM('B2.2'!X507:AE507)=8,'Angaben KH-Standort'!$D$26,"")</f>
        <v/>
      </c>
      <c r="C493" t="str">
        <f>IF(SUM('B2.2'!X507:AE507)=8,'Angaben KH-Standort'!$D$13,"")</f>
        <v/>
      </c>
      <c r="D493" t="str">
        <f>IF(SUM('B2.2'!$X507:$AE507)=8,'B2.2'!C507,"")</f>
        <v/>
      </c>
      <c r="E493" t="str">
        <f>IF(SUM('B2.2'!$X507:$AE507)=8,'B2.2'!D507,"")</f>
        <v/>
      </c>
      <c r="F493" t="str">
        <f>IF(SUM('B2.2'!$X507:$AE507)=8,'B2.2'!E507,"")</f>
        <v/>
      </c>
      <c r="G493" t="str">
        <f>IF(SUM('B2.2'!$X507:$AE507)=8,'B2.2'!F507,"")</f>
        <v/>
      </c>
      <c r="H493" t="str">
        <f>IF(SUM('B2.2'!$X507:$AE507)=8,'B2.2'!G507,"")</f>
        <v/>
      </c>
      <c r="I493" t="str">
        <f>IF(SUM('B2.2'!$X507:$AE507)=8,'B2.2'!H507,"")</f>
        <v/>
      </c>
      <c r="J493" t="str">
        <f>IF(SUM('B2.2'!$X507:$AE507)=8,'B2.2'!I507,"")</f>
        <v/>
      </c>
      <c r="K493" t="str">
        <f>IF(SUM('B2.2'!$X507:$AE507)=8,'B2.2'!J507,"")</f>
        <v/>
      </c>
    </row>
    <row r="494" spans="1:11" x14ac:dyDescent="0.25">
      <c r="A494" t="str">
        <f>IF(SUM('B2.2'!X508:AE508)=8,'Angaben KH-Standort'!$D$27,"")</f>
        <v/>
      </c>
      <c r="B494" t="str">
        <f>IF(SUM('B2.2'!X508:AE508)=8,'Angaben KH-Standort'!$D$26,"")</f>
        <v/>
      </c>
      <c r="C494" t="str">
        <f>IF(SUM('B2.2'!X508:AE508)=8,'Angaben KH-Standort'!$D$13,"")</f>
        <v/>
      </c>
      <c r="D494" t="str">
        <f>IF(SUM('B2.2'!$X508:$AE508)=8,'B2.2'!C508,"")</f>
        <v/>
      </c>
      <c r="E494" t="str">
        <f>IF(SUM('B2.2'!$X508:$AE508)=8,'B2.2'!D508,"")</f>
        <v/>
      </c>
      <c r="F494" t="str">
        <f>IF(SUM('B2.2'!$X508:$AE508)=8,'B2.2'!E508,"")</f>
        <v/>
      </c>
      <c r="G494" t="str">
        <f>IF(SUM('B2.2'!$X508:$AE508)=8,'B2.2'!F508,"")</f>
        <v/>
      </c>
      <c r="H494" t="str">
        <f>IF(SUM('B2.2'!$X508:$AE508)=8,'B2.2'!G508,"")</f>
        <v/>
      </c>
      <c r="I494" t="str">
        <f>IF(SUM('B2.2'!$X508:$AE508)=8,'B2.2'!H508,"")</f>
        <v/>
      </c>
      <c r="J494" t="str">
        <f>IF(SUM('B2.2'!$X508:$AE508)=8,'B2.2'!I508,"")</f>
        <v/>
      </c>
      <c r="K494" t="str">
        <f>IF(SUM('B2.2'!$X508:$AE508)=8,'B2.2'!J508,"")</f>
        <v/>
      </c>
    </row>
    <row r="495" spans="1:11" x14ac:dyDescent="0.25">
      <c r="A495" t="str">
        <f>IF(SUM('B2.2'!X509:AE509)=8,'Angaben KH-Standort'!$D$27,"")</f>
        <v/>
      </c>
      <c r="B495" t="str">
        <f>IF(SUM('B2.2'!X509:AE509)=8,'Angaben KH-Standort'!$D$26,"")</f>
        <v/>
      </c>
      <c r="C495" t="str">
        <f>IF(SUM('B2.2'!X509:AE509)=8,'Angaben KH-Standort'!$D$13,"")</f>
        <v/>
      </c>
      <c r="D495" t="str">
        <f>IF(SUM('B2.2'!$X509:$AE509)=8,'B2.2'!C509,"")</f>
        <v/>
      </c>
      <c r="E495" t="str">
        <f>IF(SUM('B2.2'!$X509:$AE509)=8,'B2.2'!D509,"")</f>
        <v/>
      </c>
      <c r="F495" t="str">
        <f>IF(SUM('B2.2'!$X509:$AE509)=8,'B2.2'!E509,"")</f>
        <v/>
      </c>
      <c r="G495" t="str">
        <f>IF(SUM('B2.2'!$X509:$AE509)=8,'B2.2'!F509,"")</f>
        <v/>
      </c>
      <c r="H495" t="str">
        <f>IF(SUM('B2.2'!$X509:$AE509)=8,'B2.2'!G509,"")</f>
        <v/>
      </c>
      <c r="I495" t="str">
        <f>IF(SUM('B2.2'!$X509:$AE509)=8,'B2.2'!H509,"")</f>
        <v/>
      </c>
      <c r="J495" t="str">
        <f>IF(SUM('B2.2'!$X509:$AE509)=8,'B2.2'!I509,"")</f>
        <v/>
      </c>
      <c r="K495" t="str">
        <f>IF(SUM('B2.2'!$X509:$AE509)=8,'B2.2'!J509,"")</f>
        <v/>
      </c>
    </row>
    <row r="496" spans="1:11" x14ac:dyDescent="0.25">
      <c r="A496" t="str">
        <f>IF(SUM('B2.2'!X510:AE510)=8,'Angaben KH-Standort'!$D$27,"")</f>
        <v/>
      </c>
      <c r="B496" t="str">
        <f>IF(SUM('B2.2'!X510:AE510)=8,'Angaben KH-Standort'!$D$26,"")</f>
        <v/>
      </c>
      <c r="C496" t="str">
        <f>IF(SUM('B2.2'!X510:AE510)=8,'Angaben KH-Standort'!$D$13,"")</f>
        <v/>
      </c>
      <c r="D496" t="str">
        <f>IF(SUM('B2.2'!$X510:$AE510)=8,'B2.2'!C510,"")</f>
        <v/>
      </c>
      <c r="E496" t="str">
        <f>IF(SUM('B2.2'!$X510:$AE510)=8,'B2.2'!D510,"")</f>
        <v/>
      </c>
      <c r="F496" t="str">
        <f>IF(SUM('B2.2'!$X510:$AE510)=8,'B2.2'!E510,"")</f>
        <v/>
      </c>
      <c r="G496" t="str">
        <f>IF(SUM('B2.2'!$X510:$AE510)=8,'B2.2'!F510,"")</f>
        <v/>
      </c>
      <c r="H496" t="str">
        <f>IF(SUM('B2.2'!$X510:$AE510)=8,'B2.2'!G510,"")</f>
        <v/>
      </c>
      <c r="I496" t="str">
        <f>IF(SUM('B2.2'!$X510:$AE510)=8,'B2.2'!H510,"")</f>
        <v/>
      </c>
      <c r="J496" t="str">
        <f>IF(SUM('B2.2'!$X510:$AE510)=8,'B2.2'!I510,"")</f>
        <v/>
      </c>
      <c r="K496" t="str">
        <f>IF(SUM('B2.2'!$X510:$AE510)=8,'B2.2'!J510,"")</f>
        <v/>
      </c>
    </row>
    <row r="497" spans="1:11" x14ac:dyDescent="0.25">
      <c r="A497" t="str">
        <f>IF(SUM('B2.2'!X511:AE511)=8,'Angaben KH-Standort'!$D$27,"")</f>
        <v/>
      </c>
      <c r="B497" t="str">
        <f>IF(SUM('B2.2'!X511:AE511)=8,'Angaben KH-Standort'!$D$26,"")</f>
        <v/>
      </c>
      <c r="C497" t="str">
        <f>IF(SUM('B2.2'!X511:AE511)=8,'Angaben KH-Standort'!$D$13,"")</f>
        <v/>
      </c>
      <c r="D497" t="str">
        <f>IF(SUM('B2.2'!$X511:$AE511)=8,'B2.2'!C511,"")</f>
        <v/>
      </c>
      <c r="E497" t="str">
        <f>IF(SUM('B2.2'!$X511:$AE511)=8,'B2.2'!D511,"")</f>
        <v/>
      </c>
      <c r="F497" t="str">
        <f>IF(SUM('B2.2'!$X511:$AE511)=8,'B2.2'!E511,"")</f>
        <v/>
      </c>
      <c r="G497" t="str">
        <f>IF(SUM('B2.2'!$X511:$AE511)=8,'B2.2'!F511,"")</f>
        <v/>
      </c>
      <c r="H497" t="str">
        <f>IF(SUM('B2.2'!$X511:$AE511)=8,'B2.2'!G511,"")</f>
        <v/>
      </c>
      <c r="I497" t="str">
        <f>IF(SUM('B2.2'!$X511:$AE511)=8,'B2.2'!H511,"")</f>
        <v/>
      </c>
      <c r="J497" t="str">
        <f>IF(SUM('B2.2'!$X511:$AE511)=8,'B2.2'!I511,"")</f>
        <v/>
      </c>
      <c r="K497" t="str">
        <f>IF(SUM('B2.2'!$X511:$AE511)=8,'B2.2'!J511,"")</f>
        <v/>
      </c>
    </row>
    <row r="498" spans="1:11" x14ac:dyDescent="0.25">
      <c r="A498" t="str">
        <f>IF(SUM('B2.2'!X512:AE512)=8,'Angaben KH-Standort'!$D$27,"")</f>
        <v/>
      </c>
      <c r="B498" t="str">
        <f>IF(SUM('B2.2'!X512:AE512)=8,'Angaben KH-Standort'!$D$26,"")</f>
        <v/>
      </c>
      <c r="C498" t="str">
        <f>IF(SUM('B2.2'!X512:AE512)=8,'Angaben KH-Standort'!$D$13,"")</f>
        <v/>
      </c>
      <c r="D498" t="str">
        <f>IF(SUM('B2.2'!$X512:$AE512)=8,'B2.2'!C512,"")</f>
        <v/>
      </c>
      <c r="E498" t="str">
        <f>IF(SUM('B2.2'!$X512:$AE512)=8,'B2.2'!D512,"")</f>
        <v/>
      </c>
      <c r="F498" t="str">
        <f>IF(SUM('B2.2'!$X512:$AE512)=8,'B2.2'!E512,"")</f>
        <v/>
      </c>
      <c r="G498" t="str">
        <f>IF(SUM('B2.2'!$X512:$AE512)=8,'B2.2'!F512,"")</f>
        <v/>
      </c>
      <c r="H498" t="str">
        <f>IF(SUM('B2.2'!$X512:$AE512)=8,'B2.2'!G512,"")</f>
        <v/>
      </c>
      <c r="I498" t="str">
        <f>IF(SUM('B2.2'!$X512:$AE512)=8,'B2.2'!H512,"")</f>
        <v/>
      </c>
      <c r="J498" t="str">
        <f>IF(SUM('B2.2'!$X512:$AE512)=8,'B2.2'!I512,"")</f>
        <v/>
      </c>
      <c r="K498" t="str">
        <f>IF(SUM('B2.2'!$X512:$AE512)=8,'B2.2'!J512,"")</f>
        <v/>
      </c>
    </row>
    <row r="499" spans="1:11" x14ac:dyDescent="0.25">
      <c r="A499" t="str">
        <f>IF(SUM('B2.2'!X513:AE513)=8,'Angaben KH-Standort'!$D$27,"")</f>
        <v/>
      </c>
      <c r="B499" t="str">
        <f>IF(SUM('B2.2'!X513:AE513)=8,'Angaben KH-Standort'!$D$26,"")</f>
        <v/>
      </c>
      <c r="C499" t="str">
        <f>IF(SUM('B2.2'!X513:AE513)=8,'Angaben KH-Standort'!$D$13,"")</f>
        <v/>
      </c>
      <c r="D499" t="str">
        <f>IF(SUM('B2.2'!$X513:$AE513)=8,'B2.2'!C513,"")</f>
        <v/>
      </c>
      <c r="E499" t="str">
        <f>IF(SUM('B2.2'!$X513:$AE513)=8,'B2.2'!D513,"")</f>
        <v/>
      </c>
      <c r="F499" t="str">
        <f>IF(SUM('B2.2'!$X513:$AE513)=8,'B2.2'!E513,"")</f>
        <v/>
      </c>
      <c r="G499" t="str">
        <f>IF(SUM('B2.2'!$X513:$AE513)=8,'B2.2'!F513,"")</f>
        <v/>
      </c>
      <c r="H499" t="str">
        <f>IF(SUM('B2.2'!$X513:$AE513)=8,'B2.2'!G513,"")</f>
        <v/>
      </c>
      <c r="I499" t="str">
        <f>IF(SUM('B2.2'!$X513:$AE513)=8,'B2.2'!H513,"")</f>
        <v/>
      </c>
      <c r="J499" t="str">
        <f>IF(SUM('B2.2'!$X513:$AE513)=8,'B2.2'!I513,"")</f>
        <v/>
      </c>
      <c r="K499" t="str">
        <f>IF(SUM('B2.2'!$X513:$AE513)=8,'B2.2'!J513,"")</f>
        <v/>
      </c>
    </row>
    <row r="500" spans="1:11" x14ac:dyDescent="0.25">
      <c r="A500" t="str">
        <f>IF(SUM('B2.2'!X514:AE514)=8,'Angaben KH-Standort'!$D$27,"")</f>
        <v/>
      </c>
      <c r="B500" t="str">
        <f>IF(SUM('B2.2'!X514:AE514)=8,'Angaben KH-Standort'!$D$26,"")</f>
        <v/>
      </c>
      <c r="C500" t="str">
        <f>IF(SUM('B2.2'!X514:AE514)=8,'Angaben KH-Standort'!$D$13,"")</f>
        <v/>
      </c>
      <c r="D500" t="str">
        <f>IF(SUM('B2.2'!$X514:$AE514)=8,'B2.2'!C514,"")</f>
        <v/>
      </c>
      <c r="E500" t="str">
        <f>IF(SUM('B2.2'!$X514:$AE514)=8,'B2.2'!D514,"")</f>
        <v/>
      </c>
      <c r="F500" t="str">
        <f>IF(SUM('B2.2'!$X514:$AE514)=8,'B2.2'!E514,"")</f>
        <v/>
      </c>
      <c r="G500" t="str">
        <f>IF(SUM('B2.2'!$X514:$AE514)=8,'B2.2'!F514,"")</f>
        <v/>
      </c>
      <c r="H500" t="str">
        <f>IF(SUM('B2.2'!$X514:$AE514)=8,'B2.2'!G514,"")</f>
        <v/>
      </c>
      <c r="I500" t="str">
        <f>IF(SUM('B2.2'!$X514:$AE514)=8,'B2.2'!H514,"")</f>
        <v/>
      </c>
      <c r="J500" t="str">
        <f>IF(SUM('B2.2'!$X514:$AE514)=8,'B2.2'!I514,"")</f>
        <v/>
      </c>
      <c r="K500" t="str">
        <f>IF(SUM('B2.2'!$X514:$AE514)=8,'B2.2'!J514,"")</f>
        <v/>
      </c>
    </row>
    <row r="501" spans="1:11" x14ac:dyDescent="0.25">
      <c r="A501" t="str">
        <f>IF(SUM('B2.2'!X515:AE515)=8,'Angaben KH-Standort'!$D$27,"")</f>
        <v/>
      </c>
      <c r="B501" t="str">
        <f>IF(SUM('B2.2'!X515:AE515)=8,'Angaben KH-Standort'!$D$26,"")</f>
        <v/>
      </c>
      <c r="C501" t="str">
        <f>IF(SUM('B2.2'!X515:AE515)=8,'Angaben KH-Standort'!$D$13,"")</f>
        <v/>
      </c>
      <c r="D501" t="str">
        <f>IF(SUM('B2.2'!$X515:$AE515)=8,'B2.2'!C515,"")</f>
        <v/>
      </c>
      <c r="E501" t="str">
        <f>IF(SUM('B2.2'!$X515:$AE515)=8,'B2.2'!D515,"")</f>
        <v/>
      </c>
      <c r="F501" t="str">
        <f>IF(SUM('B2.2'!$X515:$AE515)=8,'B2.2'!E515,"")</f>
        <v/>
      </c>
      <c r="G501" t="str">
        <f>IF(SUM('B2.2'!$X515:$AE515)=8,'B2.2'!F515,"")</f>
        <v/>
      </c>
      <c r="H501" t="str">
        <f>IF(SUM('B2.2'!$X515:$AE515)=8,'B2.2'!G515,"")</f>
        <v/>
      </c>
      <c r="I501" t="str">
        <f>IF(SUM('B2.2'!$X515:$AE515)=8,'B2.2'!H515,"")</f>
        <v/>
      </c>
      <c r="J501" t="str">
        <f>IF(SUM('B2.2'!$X515:$AE515)=8,'B2.2'!I515,"")</f>
        <v/>
      </c>
      <c r="K501" t="str">
        <f>IF(SUM('B2.2'!$X515:$AE515)=8,'B2.2'!J515,"")</f>
        <v/>
      </c>
    </row>
    <row r="502" spans="1:11" x14ac:dyDescent="0.25">
      <c r="A502" t="str">
        <f>IF(SUM('B2.2'!X516:AE516)=8,'Angaben KH-Standort'!$D$27,"")</f>
        <v/>
      </c>
      <c r="B502" t="str">
        <f>IF(SUM('B2.2'!X516:AE516)=8,'Angaben KH-Standort'!$D$26,"")</f>
        <v/>
      </c>
      <c r="C502" t="str">
        <f>IF(SUM('B2.2'!X516:AE516)=8,'Angaben KH-Standort'!$D$13,"")</f>
        <v/>
      </c>
      <c r="D502" t="str">
        <f>IF(SUM('B2.2'!$X516:$AE516)=8,'B2.2'!C516,"")</f>
        <v/>
      </c>
      <c r="E502" t="str">
        <f>IF(SUM('B2.2'!$X516:$AE516)=8,'B2.2'!D516,"")</f>
        <v/>
      </c>
      <c r="F502" t="str">
        <f>IF(SUM('B2.2'!$X516:$AE516)=8,'B2.2'!E516,"")</f>
        <v/>
      </c>
      <c r="G502" t="str">
        <f>IF(SUM('B2.2'!$X516:$AE516)=8,'B2.2'!F516,"")</f>
        <v/>
      </c>
      <c r="H502" t="str">
        <f>IF(SUM('B2.2'!$X516:$AE516)=8,'B2.2'!G516,"")</f>
        <v/>
      </c>
      <c r="I502" t="str">
        <f>IF(SUM('B2.2'!$X516:$AE516)=8,'B2.2'!H516,"")</f>
        <v/>
      </c>
      <c r="J502" t="str">
        <f>IF(SUM('B2.2'!$X516:$AE516)=8,'B2.2'!I516,"")</f>
        <v/>
      </c>
      <c r="K502" t="str">
        <f>IF(SUM('B2.2'!$X516:$AE516)=8,'B2.2'!J516,"")</f>
        <v/>
      </c>
    </row>
    <row r="503" spans="1:11" x14ac:dyDescent="0.25">
      <c r="A503" t="str">
        <f>IF(SUM('B2.2'!X517:AE517)=8,'Angaben KH-Standort'!$D$27,"")</f>
        <v/>
      </c>
      <c r="B503" t="str">
        <f>IF(SUM('B2.2'!X517:AE517)=8,'Angaben KH-Standort'!$D$26,"")</f>
        <v/>
      </c>
      <c r="C503" t="str">
        <f>IF(SUM('B2.2'!X517:AE517)=8,'Angaben KH-Standort'!$D$13,"")</f>
        <v/>
      </c>
      <c r="D503" t="str">
        <f>IF(SUM('B2.2'!$X517:$AE517)=8,'B2.2'!C517,"")</f>
        <v/>
      </c>
      <c r="E503" t="str">
        <f>IF(SUM('B2.2'!$X517:$AE517)=8,'B2.2'!D517,"")</f>
        <v/>
      </c>
      <c r="F503" t="str">
        <f>IF(SUM('B2.2'!$X517:$AE517)=8,'B2.2'!E517,"")</f>
        <v/>
      </c>
      <c r="G503" t="str">
        <f>IF(SUM('B2.2'!$X517:$AE517)=8,'B2.2'!F517,"")</f>
        <v/>
      </c>
      <c r="H503" t="str">
        <f>IF(SUM('B2.2'!$X517:$AE517)=8,'B2.2'!G517,"")</f>
        <v/>
      </c>
      <c r="I503" t="str">
        <f>IF(SUM('B2.2'!$X517:$AE517)=8,'B2.2'!H517,"")</f>
        <v/>
      </c>
      <c r="J503" t="str">
        <f>IF(SUM('B2.2'!$X517:$AE517)=8,'B2.2'!I517,"")</f>
        <v/>
      </c>
      <c r="K503" t="str">
        <f>IF(SUM('B2.2'!$X517:$AE517)=8,'B2.2'!J517,"")</f>
        <v/>
      </c>
    </row>
    <row r="504" spans="1:11" x14ac:dyDescent="0.25">
      <c r="A504" t="str">
        <f>IF(SUM('B2.2'!X518:AE518)=8,'Angaben KH-Standort'!$D$27,"")</f>
        <v/>
      </c>
      <c r="B504" t="str">
        <f>IF(SUM('B2.2'!X518:AE518)=8,'Angaben KH-Standort'!$D$26,"")</f>
        <v/>
      </c>
      <c r="C504" t="str">
        <f>IF(SUM('B2.2'!X518:AE518)=8,'Angaben KH-Standort'!$D$13,"")</f>
        <v/>
      </c>
      <c r="D504" t="str">
        <f>IF(SUM('B2.2'!$X518:$AE518)=8,'B2.2'!C518,"")</f>
        <v/>
      </c>
      <c r="E504" t="str">
        <f>IF(SUM('B2.2'!$X518:$AE518)=8,'B2.2'!D518,"")</f>
        <v/>
      </c>
      <c r="F504" t="str">
        <f>IF(SUM('B2.2'!$X518:$AE518)=8,'B2.2'!E518,"")</f>
        <v/>
      </c>
      <c r="G504" t="str">
        <f>IF(SUM('B2.2'!$X518:$AE518)=8,'B2.2'!F518,"")</f>
        <v/>
      </c>
      <c r="H504" t="str">
        <f>IF(SUM('B2.2'!$X518:$AE518)=8,'B2.2'!G518,"")</f>
        <v/>
      </c>
      <c r="I504" t="str">
        <f>IF(SUM('B2.2'!$X518:$AE518)=8,'B2.2'!H518,"")</f>
        <v/>
      </c>
      <c r="J504" t="str">
        <f>IF(SUM('B2.2'!$X518:$AE518)=8,'B2.2'!I518,"")</f>
        <v/>
      </c>
      <c r="K504" t="str">
        <f>IF(SUM('B2.2'!$X518:$AE518)=8,'B2.2'!J518,"")</f>
        <v/>
      </c>
    </row>
    <row r="505" spans="1:11" x14ac:dyDescent="0.25">
      <c r="A505" t="str">
        <f>IF(SUM('B2.2'!X519:AE519)=8,'Angaben KH-Standort'!$D$27,"")</f>
        <v/>
      </c>
      <c r="B505" t="str">
        <f>IF(SUM('B2.2'!X519:AE519)=8,'Angaben KH-Standort'!$D$26,"")</f>
        <v/>
      </c>
      <c r="C505" t="str">
        <f>IF(SUM('B2.2'!X519:AE519)=8,'Angaben KH-Standort'!$D$13,"")</f>
        <v/>
      </c>
      <c r="D505" t="str">
        <f>IF(SUM('B2.2'!$X519:$AE519)=8,'B2.2'!C519,"")</f>
        <v/>
      </c>
      <c r="E505" t="str">
        <f>IF(SUM('B2.2'!$X519:$AE519)=8,'B2.2'!D519,"")</f>
        <v/>
      </c>
      <c r="F505" t="str">
        <f>IF(SUM('B2.2'!$X519:$AE519)=8,'B2.2'!E519,"")</f>
        <v/>
      </c>
      <c r="G505" t="str">
        <f>IF(SUM('B2.2'!$X519:$AE519)=8,'B2.2'!F519,"")</f>
        <v/>
      </c>
      <c r="H505" t="str">
        <f>IF(SUM('B2.2'!$X519:$AE519)=8,'B2.2'!G519,"")</f>
        <v/>
      </c>
      <c r="I505" t="str">
        <f>IF(SUM('B2.2'!$X519:$AE519)=8,'B2.2'!H519,"")</f>
        <v/>
      </c>
      <c r="J505" t="str">
        <f>IF(SUM('B2.2'!$X519:$AE519)=8,'B2.2'!I519,"")</f>
        <v/>
      </c>
      <c r="K505" t="str">
        <f>IF(SUM('B2.2'!$X519:$AE519)=8,'B2.2'!J519,"")</f>
        <v/>
      </c>
    </row>
    <row r="506" spans="1:11" x14ac:dyDescent="0.25">
      <c r="A506" t="str">
        <f>IF(SUM('B2.2'!X520:AE520)=8,'Angaben KH-Standort'!$D$27,"")</f>
        <v/>
      </c>
      <c r="B506" t="str">
        <f>IF(SUM('B2.2'!X520:AE520)=8,'Angaben KH-Standort'!$D$26,"")</f>
        <v/>
      </c>
      <c r="C506" t="str">
        <f>IF(SUM('B2.2'!X520:AE520)=8,'Angaben KH-Standort'!$D$13,"")</f>
        <v/>
      </c>
      <c r="D506" t="str">
        <f>IF(SUM('B2.2'!$X520:$AE520)=8,'B2.2'!C520,"")</f>
        <v/>
      </c>
      <c r="E506" t="str">
        <f>IF(SUM('B2.2'!$X520:$AE520)=8,'B2.2'!D520,"")</f>
        <v/>
      </c>
      <c r="F506" t="str">
        <f>IF(SUM('B2.2'!$X520:$AE520)=8,'B2.2'!E520,"")</f>
        <v/>
      </c>
      <c r="G506" t="str">
        <f>IF(SUM('B2.2'!$X520:$AE520)=8,'B2.2'!F520,"")</f>
        <v/>
      </c>
      <c r="H506" t="str">
        <f>IF(SUM('B2.2'!$X520:$AE520)=8,'B2.2'!G520,"")</f>
        <v/>
      </c>
      <c r="I506" t="str">
        <f>IF(SUM('B2.2'!$X520:$AE520)=8,'B2.2'!H520,"")</f>
        <v/>
      </c>
      <c r="J506" t="str">
        <f>IF(SUM('B2.2'!$X520:$AE520)=8,'B2.2'!I520,"")</f>
        <v/>
      </c>
      <c r="K506" t="str">
        <f>IF(SUM('B2.2'!$X520:$AE520)=8,'B2.2'!J520,"")</f>
        <v/>
      </c>
    </row>
    <row r="507" spans="1:11" x14ac:dyDescent="0.25">
      <c r="A507" t="str">
        <f>IF(SUM('B2.2'!X521:AE521)=8,'Angaben KH-Standort'!$D$27,"")</f>
        <v/>
      </c>
      <c r="B507" t="str">
        <f>IF(SUM('B2.2'!X521:AE521)=8,'Angaben KH-Standort'!$D$26,"")</f>
        <v/>
      </c>
      <c r="C507" t="str">
        <f>IF(SUM('B2.2'!X521:AE521)=8,'Angaben KH-Standort'!$D$13,"")</f>
        <v/>
      </c>
      <c r="D507" t="str">
        <f>IF(SUM('B2.2'!$X521:$AE521)=8,'B2.2'!C521,"")</f>
        <v/>
      </c>
      <c r="E507" t="str">
        <f>IF(SUM('B2.2'!$X521:$AE521)=8,'B2.2'!D521,"")</f>
        <v/>
      </c>
      <c r="F507" t="str">
        <f>IF(SUM('B2.2'!$X521:$AE521)=8,'B2.2'!E521,"")</f>
        <v/>
      </c>
      <c r="G507" t="str">
        <f>IF(SUM('B2.2'!$X521:$AE521)=8,'B2.2'!F521,"")</f>
        <v/>
      </c>
      <c r="H507" t="str">
        <f>IF(SUM('B2.2'!$X521:$AE521)=8,'B2.2'!G521,"")</f>
        <v/>
      </c>
      <c r="I507" t="str">
        <f>IF(SUM('B2.2'!$X521:$AE521)=8,'B2.2'!H521,"")</f>
        <v/>
      </c>
      <c r="J507" t="str">
        <f>IF(SUM('B2.2'!$X521:$AE521)=8,'B2.2'!I521,"")</f>
        <v/>
      </c>
      <c r="K507" t="str">
        <f>IF(SUM('B2.2'!$X521:$AE521)=8,'B2.2'!J521,"")</f>
        <v/>
      </c>
    </row>
    <row r="508" spans="1:11" x14ac:dyDescent="0.25">
      <c r="A508" t="str">
        <f>IF(SUM('B2.2'!X522:AE522)=8,'Angaben KH-Standort'!$D$27,"")</f>
        <v/>
      </c>
      <c r="B508" t="str">
        <f>IF(SUM('B2.2'!X522:AE522)=8,'Angaben KH-Standort'!$D$26,"")</f>
        <v/>
      </c>
      <c r="C508" t="str">
        <f>IF(SUM('B2.2'!X522:AE522)=8,'Angaben KH-Standort'!$D$13,"")</f>
        <v/>
      </c>
      <c r="D508" t="str">
        <f>IF(SUM('B2.2'!$X522:$AE522)=8,'B2.2'!C522,"")</f>
        <v/>
      </c>
      <c r="E508" t="str">
        <f>IF(SUM('B2.2'!$X522:$AE522)=8,'B2.2'!D522,"")</f>
        <v/>
      </c>
      <c r="F508" t="str">
        <f>IF(SUM('B2.2'!$X522:$AE522)=8,'B2.2'!E522,"")</f>
        <v/>
      </c>
      <c r="G508" t="str">
        <f>IF(SUM('B2.2'!$X522:$AE522)=8,'B2.2'!F522,"")</f>
        <v/>
      </c>
      <c r="H508" t="str">
        <f>IF(SUM('B2.2'!$X522:$AE522)=8,'B2.2'!G522,"")</f>
        <v/>
      </c>
      <c r="I508" t="str">
        <f>IF(SUM('B2.2'!$X522:$AE522)=8,'B2.2'!H522,"")</f>
        <v/>
      </c>
      <c r="J508" t="str">
        <f>IF(SUM('B2.2'!$X522:$AE522)=8,'B2.2'!I522,"")</f>
        <v/>
      </c>
      <c r="K508" t="str">
        <f>IF(SUM('B2.2'!$X522:$AE522)=8,'B2.2'!J522,"")</f>
        <v/>
      </c>
    </row>
    <row r="509" spans="1:11" x14ac:dyDescent="0.25">
      <c r="A509" t="str">
        <f>IF(SUM('B2.2'!X523:AE523)=8,'Angaben KH-Standort'!$D$27,"")</f>
        <v/>
      </c>
      <c r="B509" t="str">
        <f>IF(SUM('B2.2'!X523:AE523)=8,'Angaben KH-Standort'!$D$26,"")</f>
        <v/>
      </c>
      <c r="C509" t="str">
        <f>IF(SUM('B2.2'!X523:AE523)=8,'Angaben KH-Standort'!$D$13,"")</f>
        <v/>
      </c>
      <c r="D509" t="str">
        <f>IF(SUM('B2.2'!$X523:$AE523)=8,'B2.2'!C523,"")</f>
        <v/>
      </c>
      <c r="E509" t="str">
        <f>IF(SUM('B2.2'!$X523:$AE523)=8,'B2.2'!D523,"")</f>
        <v/>
      </c>
      <c r="F509" t="str">
        <f>IF(SUM('B2.2'!$X523:$AE523)=8,'B2.2'!E523,"")</f>
        <v/>
      </c>
      <c r="G509" t="str">
        <f>IF(SUM('B2.2'!$X523:$AE523)=8,'B2.2'!F523,"")</f>
        <v/>
      </c>
      <c r="H509" t="str">
        <f>IF(SUM('B2.2'!$X523:$AE523)=8,'B2.2'!G523,"")</f>
        <v/>
      </c>
      <c r="I509" t="str">
        <f>IF(SUM('B2.2'!$X523:$AE523)=8,'B2.2'!H523,"")</f>
        <v/>
      </c>
      <c r="J509" t="str">
        <f>IF(SUM('B2.2'!$X523:$AE523)=8,'B2.2'!I523,"")</f>
        <v/>
      </c>
      <c r="K509" t="str">
        <f>IF(SUM('B2.2'!$X523:$AE523)=8,'B2.2'!J523,"")</f>
        <v/>
      </c>
    </row>
    <row r="510" spans="1:11" x14ac:dyDescent="0.25">
      <c r="A510" t="str">
        <f>IF(SUM('B2.2'!X524:AE524)=8,'Angaben KH-Standort'!$D$27,"")</f>
        <v/>
      </c>
      <c r="B510" t="str">
        <f>IF(SUM('B2.2'!X524:AE524)=8,'Angaben KH-Standort'!$D$26,"")</f>
        <v/>
      </c>
      <c r="C510" t="str">
        <f>IF(SUM('B2.2'!X524:AE524)=8,'Angaben KH-Standort'!$D$13,"")</f>
        <v/>
      </c>
      <c r="D510" t="str">
        <f>IF(SUM('B2.2'!$X524:$AE524)=8,'B2.2'!C524,"")</f>
        <v/>
      </c>
      <c r="E510" t="str">
        <f>IF(SUM('B2.2'!$X524:$AE524)=8,'B2.2'!D524,"")</f>
        <v/>
      </c>
      <c r="F510" t="str">
        <f>IF(SUM('B2.2'!$X524:$AE524)=8,'B2.2'!E524,"")</f>
        <v/>
      </c>
      <c r="G510" t="str">
        <f>IF(SUM('B2.2'!$X524:$AE524)=8,'B2.2'!F524,"")</f>
        <v/>
      </c>
      <c r="H510" t="str">
        <f>IF(SUM('B2.2'!$X524:$AE524)=8,'B2.2'!G524,"")</f>
        <v/>
      </c>
      <c r="I510" t="str">
        <f>IF(SUM('B2.2'!$X524:$AE524)=8,'B2.2'!H524,"")</f>
        <v/>
      </c>
      <c r="J510" t="str">
        <f>IF(SUM('B2.2'!$X524:$AE524)=8,'B2.2'!I524,"")</f>
        <v/>
      </c>
      <c r="K510" t="str">
        <f>IF(SUM('B2.2'!$X524:$AE524)=8,'B2.2'!J524,"")</f>
        <v/>
      </c>
    </row>
    <row r="511" spans="1:11" x14ac:dyDescent="0.25">
      <c r="A511" t="str">
        <f>IF(SUM('B2.2'!X525:AE525)=8,'Angaben KH-Standort'!$D$27,"")</f>
        <v/>
      </c>
      <c r="B511" t="str">
        <f>IF(SUM('B2.2'!X525:AE525)=8,'Angaben KH-Standort'!$D$26,"")</f>
        <v/>
      </c>
      <c r="C511" t="str">
        <f>IF(SUM('B2.2'!X525:AE525)=8,'Angaben KH-Standort'!$D$13,"")</f>
        <v/>
      </c>
      <c r="D511" t="str">
        <f>IF(SUM('B2.2'!$X525:$AE525)=8,'B2.2'!C525,"")</f>
        <v/>
      </c>
      <c r="E511" t="str">
        <f>IF(SUM('B2.2'!$X525:$AE525)=8,'B2.2'!D525,"")</f>
        <v/>
      </c>
      <c r="F511" t="str">
        <f>IF(SUM('B2.2'!$X525:$AE525)=8,'B2.2'!E525,"")</f>
        <v/>
      </c>
      <c r="G511" t="str">
        <f>IF(SUM('B2.2'!$X525:$AE525)=8,'B2.2'!F525,"")</f>
        <v/>
      </c>
      <c r="H511" t="str">
        <f>IF(SUM('B2.2'!$X525:$AE525)=8,'B2.2'!G525,"")</f>
        <v/>
      </c>
      <c r="I511" t="str">
        <f>IF(SUM('B2.2'!$X525:$AE525)=8,'B2.2'!H525,"")</f>
        <v/>
      </c>
      <c r="J511" t="str">
        <f>IF(SUM('B2.2'!$X525:$AE525)=8,'B2.2'!I525,"")</f>
        <v/>
      </c>
      <c r="K511" t="str">
        <f>IF(SUM('B2.2'!$X525:$AE525)=8,'B2.2'!J525,"")</f>
        <v/>
      </c>
    </row>
    <row r="512" spans="1:11" x14ac:dyDescent="0.25">
      <c r="A512" t="str">
        <f>IF(SUM('B2.2'!X526:AE526)=8,'Angaben KH-Standort'!$D$27,"")</f>
        <v/>
      </c>
      <c r="B512" t="str">
        <f>IF(SUM('B2.2'!X526:AE526)=8,'Angaben KH-Standort'!$D$26,"")</f>
        <v/>
      </c>
      <c r="C512" t="str">
        <f>IF(SUM('B2.2'!X526:AE526)=8,'Angaben KH-Standort'!$D$13,"")</f>
        <v/>
      </c>
      <c r="D512" t="str">
        <f>IF(SUM('B2.2'!$X526:$AE526)=8,'B2.2'!C526,"")</f>
        <v/>
      </c>
      <c r="E512" t="str">
        <f>IF(SUM('B2.2'!$X526:$AE526)=8,'B2.2'!D526,"")</f>
        <v/>
      </c>
      <c r="F512" t="str">
        <f>IF(SUM('B2.2'!$X526:$AE526)=8,'B2.2'!E526,"")</f>
        <v/>
      </c>
      <c r="G512" t="str">
        <f>IF(SUM('B2.2'!$X526:$AE526)=8,'B2.2'!F526,"")</f>
        <v/>
      </c>
      <c r="H512" t="str">
        <f>IF(SUM('B2.2'!$X526:$AE526)=8,'B2.2'!G526,"")</f>
        <v/>
      </c>
      <c r="I512" t="str">
        <f>IF(SUM('B2.2'!$X526:$AE526)=8,'B2.2'!H526,"")</f>
        <v/>
      </c>
      <c r="J512" t="str">
        <f>IF(SUM('B2.2'!$X526:$AE526)=8,'B2.2'!I526,"")</f>
        <v/>
      </c>
      <c r="K512" t="str">
        <f>IF(SUM('B2.2'!$X526:$AE526)=8,'B2.2'!J526,"")</f>
        <v/>
      </c>
    </row>
    <row r="513" spans="1:11" x14ac:dyDescent="0.25">
      <c r="A513" t="str">
        <f>IF(SUM('B2.2'!X527:AE527)=8,'Angaben KH-Standort'!$D$27,"")</f>
        <v/>
      </c>
      <c r="B513" t="str">
        <f>IF(SUM('B2.2'!X527:AE527)=8,'Angaben KH-Standort'!$D$26,"")</f>
        <v/>
      </c>
      <c r="C513" t="str">
        <f>IF(SUM('B2.2'!X527:AE527)=8,'Angaben KH-Standort'!$D$13,"")</f>
        <v/>
      </c>
      <c r="D513" t="str">
        <f>IF(SUM('B2.2'!$X527:$AE527)=8,'B2.2'!C527,"")</f>
        <v/>
      </c>
      <c r="E513" t="str">
        <f>IF(SUM('B2.2'!$X527:$AE527)=8,'B2.2'!D527,"")</f>
        <v/>
      </c>
      <c r="F513" t="str">
        <f>IF(SUM('B2.2'!$X527:$AE527)=8,'B2.2'!E527,"")</f>
        <v/>
      </c>
      <c r="G513" t="str">
        <f>IF(SUM('B2.2'!$X527:$AE527)=8,'B2.2'!F527,"")</f>
        <v/>
      </c>
      <c r="H513" t="str">
        <f>IF(SUM('B2.2'!$X527:$AE527)=8,'B2.2'!G527,"")</f>
        <v/>
      </c>
      <c r="I513" t="str">
        <f>IF(SUM('B2.2'!$X527:$AE527)=8,'B2.2'!H527,"")</f>
        <v/>
      </c>
      <c r="J513" t="str">
        <f>IF(SUM('B2.2'!$X527:$AE527)=8,'B2.2'!I527,"")</f>
        <v/>
      </c>
      <c r="K513" t="str">
        <f>IF(SUM('B2.2'!$X527:$AE527)=8,'B2.2'!J527,"")</f>
        <v/>
      </c>
    </row>
    <row r="514" spans="1:11" x14ac:dyDescent="0.25">
      <c r="A514" t="str">
        <f>IF(SUM('B2.2'!X528:AE528)=8,'Angaben KH-Standort'!$D$27,"")</f>
        <v/>
      </c>
      <c r="B514" t="str">
        <f>IF(SUM('B2.2'!X528:AE528)=8,'Angaben KH-Standort'!$D$26,"")</f>
        <v/>
      </c>
      <c r="C514" t="str">
        <f>IF(SUM('B2.2'!X528:AE528)=8,'Angaben KH-Standort'!$D$13,"")</f>
        <v/>
      </c>
      <c r="D514" t="str">
        <f>IF(SUM('B2.2'!$X528:$AE528)=8,'B2.2'!C528,"")</f>
        <v/>
      </c>
      <c r="E514" t="str">
        <f>IF(SUM('B2.2'!$X528:$AE528)=8,'B2.2'!D528,"")</f>
        <v/>
      </c>
      <c r="F514" t="str">
        <f>IF(SUM('B2.2'!$X528:$AE528)=8,'B2.2'!E528,"")</f>
        <v/>
      </c>
      <c r="G514" t="str">
        <f>IF(SUM('B2.2'!$X528:$AE528)=8,'B2.2'!F528,"")</f>
        <v/>
      </c>
      <c r="H514" t="str">
        <f>IF(SUM('B2.2'!$X528:$AE528)=8,'B2.2'!G528,"")</f>
        <v/>
      </c>
      <c r="I514" t="str">
        <f>IF(SUM('B2.2'!$X528:$AE528)=8,'B2.2'!H528,"")</f>
        <v/>
      </c>
      <c r="J514" t="str">
        <f>IF(SUM('B2.2'!$X528:$AE528)=8,'B2.2'!I528,"")</f>
        <v/>
      </c>
      <c r="K514" t="str">
        <f>IF(SUM('B2.2'!$X528:$AE528)=8,'B2.2'!J528,"")</f>
        <v/>
      </c>
    </row>
    <row r="515" spans="1:11" x14ac:dyDescent="0.25">
      <c r="A515" t="str">
        <f>IF(SUM('B2.2'!X529:AE529)=8,'Angaben KH-Standort'!$D$27,"")</f>
        <v/>
      </c>
      <c r="B515" t="str">
        <f>IF(SUM('B2.2'!X529:AE529)=8,'Angaben KH-Standort'!$D$26,"")</f>
        <v/>
      </c>
      <c r="C515" t="str">
        <f>IF(SUM('B2.2'!X529:AE529)=8,'Angaben KH-Standort'!$D$13,"")</f>
        <v/>
      </c>
      <c r="D515" t="str">
        <f>IF(SUM('B2.2'!$X529:$AE529)=8,'B2.2'!C529,"")</f>
        <v/>
      </c>
      <c r="E515" t="str">
        <f>IF(SUM('B2.2'!$X529:$AE529)=8,'B2.2'!D529,"")</f>
        <v/>
      </c>
      <c r="F515" t="str">
        <f>IF(SUM('B2.2'!$X529:$AE529)=8,'B2.2'!E529,"")</f>
        <v/>
      </c>
      <c r="G515" t="str">
        <f>IF(SUM('B2.2'!$X529:$AE529)=8,'B2.2'!F529,"")</f>
        <v/>
      </c>
      <c r="H515" t="str">
        <f>IF(SUM('B2.2'!$X529:$AE529)=8,'B2.2'!G529,"")</f>
        <v/>
      </c>
      <c r="I515" t="str">
        <f>IF(SUM('B2.2'!$X529:$AE529)=8,'B2.2'!H529,"")</f>
        <v/>
      </c>
      <c r="J515" t="str">
        <f>IF(SUM('B2.2'!$X529:$AE529)=8,'B2.2'!I529,"")</f>
        <v/>
      </c>
      <c r="K515" t="str">
        <f>IF(SUM('B2.2'!$X529:$AE529)=8,'B2.2'!J529,"")</f>
        <v/>
      </c>
    </row>
    <row r="516" spans="1:11" x14ac:dyDescent="0.25">
      <c r="A516" t="str">
        <f>IF(SUM('B2.2'!X530:AE530)=8,'Angaben KH-Standort'!$D$27,"")</f>
        <v/>
      </c>
      <c r="B516" t="str">
        <f>IF(SUM('B2.2'!X530:AE530)=8,'Angaben KH-Standort'!$D$26,"")</f>
        <v/>
      </c>
      <c r="C516" t="str">
        <f>IF(SUM('B2.2'!X530:AE530)=8,'Angaben KH-Standort'!$D$13,"")</f>
        <v/>
      </c>
      <c r="D516" t="str">
        <f>IF(SUM('B2.2'!$X530:$AE530)=8,'B2.2'!C530,"")</f>
        <v/>
      </c>
      <c r="E516" t="str">
        <f>IF(SUM('B2.2'!$X530:$AE530)=8,'B2.2'!D530,"")</f>
        <v/>
      </c>
      <c r="F516" t="str">
        <f>IF(SUM('B2.2'!$X530:$AE530)=8,'B2.2'!E530,"")</f>
        <v/>
      </c>
      <c r="G516" t="str">
        <f>IF(SUM('B2.2'!$X530:$AE530)=8,'B2.2'!F530,"")</f>
        <v/>
      </c>
      <c r="H516" t="str">
        <f>IF(SUM('B2.2'!$X530:$AE530)=8,'B2.2'!G530,"")</f>
        <v/>
      </c>
      <c r="I516" t="str">
        <f>IF(SUM('B2.2'!$X530:$AE530)=8,'B2.2'!H530,"")</f>
        <v/>
      </c>
      <c r="J516" t="str">
        <f>IF(SUM('B2.2'!$X530:$AE530)=8,'B2.2'!I530,"")</f>
        <v/>
      </c>
      <c r="K516" t="str">
        <f>IF(SUM('B2.2'!$X530:$AE530)=8,'B2.2'!J530,"")</f>
        <v/>
      </c>
    </row>
    <row r="517" spans="1:11" x14ac:dyDescent="0.25">
      <c r="A517" t="str">
        <f>IF(SUM('B2.2'!X531:AE531)=8,'Angaben KH-Standort'!$D$27,"")</f>
        <v/>
      </c>
      <c r="B517" t="str">
        <f>IF(SUM('B2.2'!X531:AE531)=8,'Angaben KH-Standort'!$D$26,"")</f>
        <v/>
      </c>
      <c r="C517" t="str">
        <f>IF(SUM('B2.2'!X531:AE531)=8,'Angaben KH-Standort'!$D$13,"")</f>
        <v/>
      </c>
      <c r="D517" t="str">
        <f>IF(SUM('B2.2'!$X531:$AE531)=8,'B2.2'!C531,"")</f>
        <v/>
      </c>
      <c r="E517" t="str">
        <f>IF(SUM('B2.2'!$X531:$AE531)=8,'B2.2'!D531,"")</f>
        <v/>
      </c>
      <c r="F517" t="str">
        <f>IF(SUM('B2.2'!$X531:$AE531)=8,'B2.2'!E531,"")</f>
        <v/>
      </c>
      <c r="G517" t="str">
        <f>IF(SUM('B2.2'!$X531:$AE531)=8,'B2.2'!F531,"")</f>
        <v/>
      </c>
      <c r="H517" t="str">
        <f>IF(SUM('B2.2'!$X531:$AE531)=8,'B2.2'!G531,"")</f>
        <v/>
      </c>
      <c r="I517" t="str">
        <f>IF(SUM('B2.2'!$X531:$AE531)=8,'B2.2'!H531,"")</f>
        <v/>
      </c>
      <c r="J517" t="str">
        <f>IF(SUM('B2.2'!$X531:$AE531)=8,'B2.2'!I531,"")</f>
        <v/>
      </c>
      <c r="K517" t="str">
        <f>IF(SUM('B2.2'!$X531:$AE531)=8,'B2.2'!J531,"")</f>
        <v/>
      </c>
    </row>
    <row r="518" spans="1:11" x14ac:dyDescent="0.25">
      <c r="A518" t="str">
        <f>IF(SUM('B2.2'!X532:AE532)=8,'Angaben KH-Standort'!$D$27,"")</f>
        <v/>
      </c>
      <c r="B518" t="str">
        <f>IF(SUM('B2.2'!X532:AE532)=8,'Angaben KH-Standort'!$D$26,"")</f>
        <v/>
      </c>
      <c r="C518" t="str">
        <f>IF(SUM('B2.2'!X532:AE532)=8,'Angaben KH-Standort'!$D$13,"")</f>
        <v/>
      </c>
      <c r="D518" t="str">
        <f>IF(SUM('B2.2'!$X532:$AE532)=8,'B2.2'!C532,"")</f>
        <v/>
      </c>
      <c r="E518" t="str">
        <f>IF(SUM('B2.2'!$X532:$AE532)=8,'B2.2'!D532,"")</f>
        <v/>
      </c>
      <c r="F518" t="str">
        <f>IF(SUM('B2.2'!$X532:$AE532)=8,'B2.2'!E532,"")</f>
        <v/>
      </c>
      <c r="G518" t="str">
        <f>IF(SUM('B2.2'!$X532:$AE532)=8,'B2.2'!F532,"")</f>
        <v/>
      </c>
      <c r="H518" t="str">
        <f>IF(SUM('B2.2'!$X532:$AE532)=8,'B2.2'!G532,"")</f>
        <v/>
      </c>
      <c r="I518" t="str">
        <f>IF(SUM('B2.2'!$X532:$AE532)=8,'B2.2'!H532,"")</f>
        <v/>
      </c>
      <c r="J518" t="str">
        <f>IF(SUM('B2.2'!$X532:$AE532)=8,'B2.2'!I532,"")</f>
        <v/>
      </c>
      <c r="K518" t="str">
        <f>IF(SUM('B2.2'!$X532:$AE532)=8,'B2.2'!J532,"")</f>
        <v/>
      </c>
    </row>
    <row r="519" spans="1:11" x14ac:dyDescent="0.25">
      <c r="A519" t="str">
        <f>IF(SUM('B2.2'!X533:AE533)=8,'Angaben KH-Standort'!$D$27,"")</f>
        <v/>
      </c>
      <c r="B519" t="str">
        <f>IF(SUM('B2.2'!X533:AE533)=8,'Angaben KH-Standort'!$D$26,"")</f>
        <v/>
      </c>
      <c r="C519" t="str">
        <f>IF(SUM('B2.2'!X533:AE533)=8,'Angaben KH-Standort'!$D$13,"")</f>
        <v/>
      </c>
      <c r="D519" t="str">
        <f>IF(SUM('B2.2'!$X533:$AE533)=8,'B2.2'!C533,"")</f>
        <v/>
      </c>
      <c r="E519" t="str">
        <f>IF(SUM('B2.2'!$X533:$AE533)=8,'B2.2'!D533,"")</f>
        <v/>
      </c>
      <c r="F519" t="str">
        <f>IF(SUM('B2.2'!$X533:$AE533)=8,'B2.2'!E533,"")</f>
        <v/>
      </c>
      <c r="G519" t="str">
        <f>IF(SUM('B2.2'!$X533:$AE533)=8,'B2.2'!F533,"")</f>
        <v/>
      </c>
      <c r="H519" t="str">
        <f>IF(SUM('B2.2'!$X533:$AE533)=8,'B2.2'!G533,"")</f>
        <v/>
      </c>
      <c r="I519" t="str">
        <f>IF(SUM('B2.2'!$X533:$AE533)=8,'B2.2'!H533,"")</f>
        <v/>
      </c>
      <c r="J519" t="str">
        <f>IF(SUM('B2.2'!$X533:$AE533)=8,'B2.2'!I533,"")</f>
        <v/>
      </c>
      <c r="K519" t="str">
        <f>IF(SUM('B2.2'!$X533:$AE533)=8,'B2.2'!J533,"")</f>
        <v/>
      </c>
    </row>
    <row r="520" spans="1:11" x14ac:dyDescent="0.25">
      <c r="A520" t="str">
        <f>IF(SUM('B2.2'!X534:AE534)=8,'Angaben KH-Standort'!$D$27,"")</f>
        <v/>
      </c>
      <c r="B520" t="str">
        <f>IF(SUM('B2.2'!X534:AE534)=8,'Angaben KH-Standort'!$D$26,"")</f>
        <v/>
      </c>
      <c r="C520" t="str">
        <f>IF(SUM('B2.2'!X534:AE534)=8,'Angaben KH-Standort'!$D$13,"")</f>
        <v/>
      </c>
      <c r="D520" t="str">
        <f>IF(SUM('B2.2'!$X534:$AE534)=8,'B2.2'!C534,"")</f>
        <v/>
      </c>
      <c r="E520" t="str">
        <f>IF(SUM('B2.2'!$X534:$AE534)=8,'B2.2'!D534,"")</f>
        <v/>
      </c>
      <c r="F520" t="str">
        <f>IF(SUM('B2.2'!$X534:$AE534)=8,'B2.2'!E534,"")</f>
        <v/>
      </c>
      <c r="G520" t="str">
        <f>IF(SUM('B2.2'!$X534:$AE534)=8,'B2.2'!F534,"")</f>
        <v/>
      </c>
      <c r="H520" t="str">
        <f>IF(SUM('B2.2'!$X534:$AE534)=8,'B2.2'!G534,"")</f>
        <v/>
      </c>
      <c r="I520" t="str">
        <f>IF(SUM('B2.2'!$X534:$AE534)=8,'B2.2'!H534,"")</f>
        <v/>
      </c>
      <c r="J520" t="str">
        <f>IF(SUM('B2.2'!$X534:$AE534)=8,'B2.2'!I534,"")</f>
        <v/>
      </c>
      <c r="K520" t="str">
        <f>IF(SUM('B2.2'!$X534:$AE534)=8,'B2.2'!J534,"")</f>
        <v/>
      </c>
    </row>
    <row r="521" spans="1:11" x14ac:dyDescent="0.25">
      <c r="A521" t="str">
        <f>IF(SUM('B2.2'!X535:AE535)=8,'Angaben KH-Standort'!$D$27,"")</f>
        <v/>
      </c>
      <c r="B521" t="str">
        <f>IF(SUM('B2.2'!X535:AE535)=8,'Angaben KH-Standort'!$D$26,"")</f>
        <v/>
      </c>
      <c r="C521" t="str">
        <f>IF(SUM('B2.2'!X535:AE535)=8,'Angaben KH-Standort'!$D$13,"")</f>
        <v/>
      </c>
      <c r="D521" t="str">
        <f>IF(SUM('B2.2'!$X535:$AE535)=8,'B2.2'!C535,"")</f>
        <v/>
      </c>
      <c r="E521" t="str">
        <f>IF(SUM('B2.2'!$X535:$AE535)=8,'B2.2'!D535,"")</f>
        <v/>
      </c>
      <c r="F521" t="str">
        <f>IF(SUM('B2.2'!$X535:$AE535)=8,'B2.2'!E535,"")</f>
        <v/>
      </c>
      <c r="G521" t="str">
        <f>IF(SUM('B2.2'!$X535:$AE535)=8,'B2.2'!F535,"")</f>
        <v/>
      </c>
      <c r="H521" t="str">
        <f>IF(SUM('B2.2'!$X535:$AE535)=8,'B2.2'!G535,"")</f>
        <v/>
      </c>
      <c r="I521" t="str">
        <f>IF(SUM('B2.2'!$X535:$AE535)=8,'B2.2'!H535,"")</f>
        <v/>
      </c>
      <c r="J521" t="str">
        <f>IF(SUM('B2.2'!$X535:$AE535)=8,'B2.2'!I535,"")</f>
        <v/>
      </c>
      <c r="K521" t="str">
        <f>IF(SUM('B2.2'!$X535:$AE535)=8,'B2.2'!J535,"")</f>
        <v/>
      </c>
    </row>
    <row r="522" spans="1:11" x14ac:dyDescent="0.25">
      <c r="A522" t="str">
        <f>IF(SUM('B2.2'!X536:AE536)=8,'Angaben KH-Standort'!$D$27,"")</f>
        <v/>
      </c>
      <c r="B522" t="str">
        <f>IF(SUM('B2.2'!X536:AE536)=8,'Angaben KH-Standort'!$D$26,"")</f>
        <v/>
      </c>
      <c r="C522" t="str">
        <f>IF(SUM('B2.2'!X536:AE536)=8,'Angaben KH-Standort'!$D$13,"")</f>
        <v/>
      </c>
      <c r="D522" t="str">
        <f>IF(SUM('B2.2'!$X536:$AE536)=8,'B2.2'!C536,"")</f>
        <v/>
      </c>
      <c r="E522" t="str">
        <f>IF(SUM('B2.2'!$X536:$AE536)=8,'B2.2'!D536,"")</f>
        <v/>
      </c>
      <c r="F522" t="str">
        <f>IF(SUM('B2.2'!$X536:$AE536)=8,'B2.2'!E536,"")</f>
        <v/>
      </c>
      <c r="G522" t="str">
        <f>IF(SUM('B2.2'!$X536:$AE536)=8,'B2.2'!F536,"")</f>
        <v/>
      </c>
      <c r="H522" t="str">
        <f>IF(SUM('B2.2'!$X536:$AE536)=8,'B2.2'!G536,"")</f>
        <v/>
      </c>
      <c r="I522" t="str">
        <f>IF(SUM('B2.2'!$X536:$AE536)=8,'B2.2'!H536,"")</f>
        <v/>
      </c>
      <c r="J522" t="str">
        <f>IF(SUM('B2.2'!$X536:$AE536)=8,'B2.2'!I536,"")</f>
        <v/>
      </c>
      <c r="K522" t="str">
        <f>IF(SUM('B2.2'!$X536:$AE536)=8,'B2.2'!J536,"")</f>
        <v/>
      </c>
    </row>
    <row r="523" spans="1:11" x14ac:dyDescent="0.25">
      <c r="A523" t="str">
        <f>IF(SUM('B2.2'!X537:AE537)=8,'Angaben KH-Standort'!$D$27,"")</f>
        <v/>
      </c>
      <c r="B523" t="str">
        <f>IF(SUM('B2.2'!X537:AE537)=8,'Angaben KH-Standort'!$D$26,"")</f>
        <v/>
      </c>
      <c r="C523" t="str">
        <f>IF(SUM('B2.2'!X537:AE537)=8,'Angaben KH-Standort'!$D$13,"")</f>
        <v/>
      </c>
      <c r="D523" t="str">
        <f>IF(SUM('B2.2'!$X537:$AE537)=8,'B2.2'!C537,"")</f>
        <v/>
      </c>
      <c r="E523" t="str">
        <f>IF(SUM('B2.2'!$X537:$AE537)=8,'B2.2'!D537,"")</f>
        <v/>
      </c>
      <c r="F523" t="str">
        <f>IF(SUM('B2.2'!$X537:$AE537)=8,'B2.2'!E537,"")</f>
        <v/>
      </c>
      <c r="G523" t="str">
        <f>IF(SUM('B2.2'!$X537:$AE537)=8,'B2.2'!F537,"")</f>
        <v/>
      </c>
      <c r="H523" t="str">
        <f>IF(SUM('B2.2'!$X537:$AE537)=8,'B2.2'!G537,"")</f>
        <v/>
      </c>
      <c r="I523" t="str">
        <f>IF(SUM('B2.2'!$X537:$AE537)=8,'B2.2'!H537,"")</f>
        <v/>
      </c>
      <c r="J523" t="str">
        <f>IF(SUM('B2.2'!$X537:$AE537)=8,'B2.2'!I537,"")</f>
        <v/>
      </c>
      <c r="K523" t="str">
        <f>IF(SUM('B2.2'!$X537:$AE537)=8,'B2.2'!J537,"")</f>
        <v/>
      </c>
    </row>
    <row r="524" spans="1:11" x14ac:dyDescent="0.25">
      <c r="A524" t="str">
        <f>IF(SUM('B2.2'!X538:AE538)=8,'Angaben KH-Standort'!$D$27,"")</f>
        <v/>
      </c>
      <c r="B524" t="str">
        <f>IF(SUM('B2.2'!X538:AE538)=8,'Angaben KH-Standort'!$D$26,"")</f>
        <v/>
      </c>
      <c r="C524" t="str">
        <f>IF(SUM('B2.2'!X538:AE538)=8,'Angaben KH-Standort'!$D$13,"")</f>
        <v/>
      </c>
      <c r="D524" t="str">
        <f>IF(SUM('B2.2'!$X538:$AE538)=8,'B2.2'!C538,"")</f>
        <v/>
      </c>
      <c r="E524" t="str">
        <f>IF(SUM('B2.2'!$X538:$AE538)=8,'B2.2'!D538,"")</f>
        <v/>
      </c>
      <c r="F524" t="str">
        <f>IF(SUM('B2.2'!$X538:$AE538)=8,'B2.2'!E538,"")</f>
        <v/>
      </c>
      <c r="G524" t="str">
        <f>IF(SUM('B2.2'!$X538:$AE538)=8,'B2.2'!F538,"")</f>
        <v/>
      </c>
      <c r="H524" t="str">
        <f>IF(SUM('B2.2'!$X538:$AE538)=8,'B2.2'!G538,"")</f>
        <v/>
      </c>
      <c r="I524" t="str">
        <f>IF(SUM('B2.2'!$X538:$AE538)=8,'B2.2'!H538,"")</f>
        <v/>
      </c>
      <c r="J524" t="str">
        <f>IF(SUM('B2.2'!$X538:$AE538)=8,'B2.2'!I538,"")</f>
        <v/>
      </c>
      <c r="K524" t="str">
        <f>IF(SUM('B2.2'!$X538:$AE538)=8,'B2.2'!J538,"")</f>
        <v/>
      </c>
    </row>
    <row r="525" spans="1:11" x14ac:dyDescent="0.25">
      <c r="A525" t="str">
        <f>IF(SUM('B2.2'!X539:AE539)=8,'Angaben KH-Standort'!$D$27,"")</f>
        <v/>
      </c>
      <c r="B525" t="str">
        <f>IF(SUM('B2.2'!X539:AE539)=8,'Angaben KH-Standort'!$D$26,"")</f>
        <v/>
      </c>
      <c r="C525" t="str">
        <f>IF(SUM('B2.2'!X539:AE539)=8,'Angaben KH-Standort'!$D$13,"")</f>
        <v/>
      </c>
      <c r="D525" t="str">
        <f>IF(SUM('B2.2'!$X539:$AE539)=8,'B2.2'!C539,"")</f>
        <v/>
      </c>
      <c r="E525" t="str">
        <f>IF(SUM('B2.2'!$X539:$AE539)=8,'B2.2'!D539,"")</f>
        <v/>
      </c>
      <c r="F525" t="str">
        <f>IF(SUM('B2.2'!$X539:$AE539)=8,'B2.2'!E539,"")</f>
        <v/>
      </c>
      <c r="G525" t="str">
        <f>IF(SUM('B2.2'!$X539:$AE539)=8,'B2.2'!F539,"")</f>
        <v/>
      </c>
      <c r="H525" t="str">
        <f>IF(SUM('B2.2'!$X539:$AE539)=8,'B2.2'!G539,"")</f>
        <v/>
      </c>
      <c r="I525" t="str">
        <f>IF(SUM('B2.2'!$X539:$AE539)=8,'B2.2'!H539,"")</f>
        <v/>
      </c>
      <c r="J525" t="str">
        <f>IF(SUM('B2.2'!$X539:$AE539)=8,'B2.2'!I539,"")</f>
        <v/>
      </c>
      <c r="K525" t="str">
        <f>IF(SUM('B2.2'!$X539:$AE539)=8,'B2.2'!J539,"")</f>
        <v/>
      </c>
    </row>
    <row r="526" spans="1:11" x14ac:dyDescent="0.25">
      <c r="A526" t="str">
        <f>IF(SUM('B2.2'!X540:AE540)=8,'Angaben KH-Standort'!$D$27,"")</f>
        <v/>
      </c>
      <c r="B526" t="str">
        <f>IF(SUM('B2.2'!X540:AE540)=8,'Angaben KH-Standort'!$D$26,"")</f>
        <v/>
      </c>
      <c r="C526" t="str">
        <f>IF(SUM('B2.2'!X540:AE540)=8,'Angaben KH-Standort'!$D$13,"")</f>
        <v/>
      </c>
      <c r="D526" t="str">
        <f>IF(SUM('B2.2'!$X540:$AE540)=8,'B2.2'!C540,"")</f>
        <v/>
      </c>
      <c r="E526" t="str">
        <f>IF(SUM('B2.2'!$X540:$AE540)=8,'B2.2'!D540,"")</f>
        <v/>
      </c>
      <c r="F526" t="str">
        <f>IF(SUM('B2.2'!$X540:$AE540)=8,'B2.2'!E540,"")</f>
        <v/>
      </c>
      <c r="G526" t="str">
        <f>IF(SUM('B2.2'!$X540:$AE540)=8,'B2.2'!F540,"")</f>
        <v/>
      </c>
      <c r="H526" t="str">
        <f>IF(SUM('B2.2'!$X540:$AE540)=8,'B2.2'!G540,"")</f>
        <v/>
      </c>
      <c r="I526" t="str">
        <f>IF(SUM('B2.2'!$X540:$AE540)=8,'B2.2'!H540,"")</f>
        <v/>
      </c>
      <c r="J526" t="str">
        <f>IF(SUM('B2.2'!$X540:$AE540)=8,'B2.2'!I540,"")</f>
        <v/>
      </c>
      <c r="K526" t="str">
        <f>IF(SUM('B2.2'!$X540:$AE540)=8,'B2.2'!J540,"")</f>
        <v/>
      </c>
    </row>
    <row r="527" spans="1:11" x14ac:dyDescent="0.25">
      <c r="A527" t="str">
        <f>IF(SUM('B2.2'!X541:AE541)=8,'Angaben KH-Standort'!$D$27,"")</f>
        <v/>
      </c>
      <c r="B527" t="str">
        <f>IF(SUM('B2.2'!X541:AE541)=8,'Angaben KH-Standort'!$D$26,"")</f>
        <v/>
      </c>
      <c r="C527" t="str">
        <f>IF(SUM('B2.2'!X541:AE541)=8,'Angaben KH-Standort'!$D$13,"")</f>
        <v/>
      </c>
      <c r="D527" t="str">
        <f>IF(SUM('B2.2'!$X541:$AE541)=8,'B2.2'!C541,"")</f>
        <v/>
      </c>
      <c r="E527" t="str">
        <f>IF(SUM('B2.2'!$X541:$AE541)=8,'B2.2'!D541,"")</f>
        <v/>
      </c>
      <c r="F527" t="str">
        <f>IF(SUM('B2.2'!$X541:$AE541)=8,'B2.2'!E541,"")</f>
        <v/>
      </c>
      <c r="G527" t="str">
        <f>IF(SUM('B2.2'!$X541:$AE541)=8,'B2.2'!F541,"")</f>
        <v/>
      </c>
      <c r="H527" t="str">
        <f>IF(SUM('B2.2'!$X541:$AE541)=8,'B2.2'!G541,"")</f>
        <v/>
      </c>
      <c r="I527" t="str">
        <f>IF(SUM('B2.2'!$X541:$AE541)=8,'B2.2'!H541,"")</f>
        <v/>
      </c>
      <c r="J527" t="str">
        <f>IF(SUM('B2.2'!$X541:$AE541)=8,'B2.2'!I541,"")</f>
        <v/>
      </c>
      <c r="K527" t="str">
        <f>IF(SUM('B2.2'!$X541:$AE541)=8,'B2.2'!J541,"")</f>
        <v/>
      </c>
    </row>
    <row r="528" spans="1:11" x14ac:dyDescent="0.25">
      <c r="A528" t="str">
        <f>IF(SUM('B2.2'!X542:AE542)=8,'Angaben KH-Standort'!$D$27,"")</f>
        <v/>
      </c>
      <c r="B528" t="str">
        <f>IF(SUM('B2.2'!X542:AE542)=8,'Angaben KH-Standort'!$D$26,"")</f>
        <v/>
      </c>
      <c r="C528" t="str">
        <f>IF(SUM('B2.2'!X542:AE542)=8,'Angaben KH-Standort'!$D$13,"")</f>
        <v/>
      </c>
      <c r="D528" t="str">
        <f>IF(SUM('B2.2'!$X542:$AE542)=8,'B2.2'!C542,"")</f>
        <v/>
      </c>
      <c r="E528" t="str">
        <f>IF(SUM('B2.2'!$X542:$AE542)=8,'B2.2'!D542,"")</f>
        <v/>
      </c>
      <c r="F528" t="str">
        <f>IF(SUM('B2.2'!$X542:$AE542)=8,'B2.2'!E542,"")</f>
        <v/>
      </c>
      <c r="G528" t="str">
        <f>IF(SUM('B2.2'!$X542:$AE542)=8,'B2.2'!F542,"")</f>
        <v/>
      </c>
      <c r="H528" t="str">
        <f>IF(SUM('B2.2'!$X542:$AE542)=8,'B2.2'!G542,"")</f>
        <v/>
      </c>
      <c r="I528" t="str">
        <f>IF(SUM('B2.2'!$X542:$AE542)=8,'B2.2'!H542,"")</f>
        <v/>
      </c>
      <c r="J528" t="str">
        <f>IF(SUM('B2.2'!$X542:$AE542)=8,'B2.2'!I542,"")</f>
        <v/>
      </c>
      <c r="K528" t="str">
        <f>IF(SUM('B2.2'!$X542:$AE542)=8,'B2.2'!J542,"")</f>
        <v/>
      </c>
    </row>
    <row r="529" spans="1:11" x14ac:dyDescent="0.25">
      <c r="A529" t="str">
        <f>IF(SUM('B2.2'!X543:AE543)=8,'Angaben KH-Standort'!$D$27,"")</f>
        <v/>
      </c>
      <c r="B529" t="str">
        <f>IF(SUM('B2.2'!X543:AE543)=8,'Angaben KH-Standort'!$D$26,"")</f>
        <v/>
      </c>
      <c r="C529" t="str">
        <f>IF(SUM('B2.2'!X543:AE543)=8,'Angaben KH-Standort'!$D$13,"")</f>
        <v/>
      </c>
      <c r="D529" t="str">
        <f>IF(SUM('B2.2'!$X543:$AE543)=8,'B2.2'!C543,"")</f>
        <v/>
      </c>
      <c r="E529" t="str">
        <f>IF(SUM('B2.2'!$X543:$AE543)=8,'B2.2'!D543,"")</f>
        <v/>
      </c>
      <c r="F529" t="str">
        <f>IF(SUM('B2.2'!$X543:$AE543)=8,'B2.2'!E543,"")</f>
        <v/>
      </c>
      <c r="G529" t="str">
        <f>IF(SUM('B2.2'!$X543:$AE543)=8,'B2.2'!F543,"")</f>
        <v/>
      </c>
      <c r="H529" t="str">
        <f>IF(SUM('B2.2'!$X543:$AE543)=8,'B2.2'!G543,"")</f>
        <v/>
      </c>
      <c r="I529" t="str">
        <f>IF(SUM('B2.2'!$X543:$AE543)=8,'B2.2'!H543,"")</f>
        <v/>
      </c>
      <c r="J529" t="str">
        <f>IF(SUM('B2.2'!$X543:$AE543)=8,'B2.2'!I543,"")</f>
        <v/>
      </c>
      <c r="K529" t="str">
        <f>IF(SUM('B2.2'!$X543:$AE543)=8,'B2.2'!J543,"")</f>
        <v/>
      </c>
    </row>
    <row r="530" spans="1:11" x14ac:dyDescent="0.25">
      <c r="A530" t="str">
        <f>IF(SUM('B2.2'!X544:AE544)=8,'Angaben KH-Standort'!$D$27,"")</f>
        <v/>
      </c>
      <c r="B530" t="str">
        <f>IF(SUM('B2.2'!X544:AE544)=8,'Angaben KH-Standort'!$D$26,"")</f>
        <v/>
      </c>
      <c r="C530" t="str">
        <f>IF(SUM('B2.2'!X544:AE544)=8,'Angaben KH-Standort'!$D$13,"")</f>
        <v/>
      </c>
      <c r="D530" t="str">
        <f>IF(SUM('B2.2'!$X544:$AE544)=8,'B2.2'!C544,"")</f>
        <v/>
      </c>
      <c r="E530" t="str">
        <f>IF(SUM('B2.2'!$X544:$AE544)=8,'B2.2'!D544,"")</f>
        <v/>
      </c>
      <c r="F530" t="str">
        <f>IF(SUM('B2.2'!$X544:$AE544)=8,'B2.2'!E544,"")</f>
        <v/>
      </c>
      <c r="G530" t="str">
        <f>IF(SUM('B2.2'!$X544:$AE544)=8,'B2.2'!F544,"")</f>
        <v/>
      </c>
      <c r="H530" t="str">
        <f>IF(SUM('B2.2'!$X544:$AE544)=8,'B2.2'!G544,"")</f>
        <v/>
      </c>
      <c r="I530" t="str">
        <f>IF(SUM('B2.2'!$X544:$AE544)=8,'B2.2'!H544,"")</f>
        <v/>
      </c>
      <c r="J530" t="str">
        <f>IF(SUM('B2.2'!$X544:$AE544)=8,'B2.2'!I544,"")</f>
        <v/>
      </c>
      <c r="K530" t="str">
        <f>IF(SUM('B2.2'!$X544:$AE544)=8,'B2.2'!J544,"")</f>
        <v/>
      </c>
    </row>
    <row r="531" spans="1:11" x14ac:dyDescent="0.25">
      <c r="A531" t="str">
        <f>IF(SUM('B2.2'!X545:AE545)=8,'Angaben KH-Standort'!$D$27,"")</f>
        <v/>
      </c>
      <c r="B531" t="str">
        <f>IF(SUM('B2.2'!X545:AE545)=8,'Angaben KH-Standort'!$D$26,"")</f>
        <v/>
      </c>
      <c r="C531" t="str">
        <f>IF(SUM('B2.2'!X545:AE545)=8,'Angaben KH-Standort'!$D$13,"")</f>
        <v/>
      </c>
      <c r="D531" t="str">
        <f>IF(SUM('B2.2'!$X545:$AE545)=8,'B2.2'!C545,"")</f>
        <v/>
      </c>
      <c r="E531" t="str">
        <f>IF(SUM('B2.2'!$X545:$AE545)=8,'B2.2'!D545,"")</f>
        <v/>
      </c>
      <c r="F531" t="str">
        <f>IF(SUM('B2.2'!$X545:$AE545)=8,'B2.2'!E545,"")</f>
        <v/>
      </c>
      <c r="G531" t="str">
        <f>IF(SUM('B2.2'!$X545:$AE545)=8,'B2.2'!F545,"")</f>
        <v/>
      </c>
      <c r="H531" t="str">
        <f>IF(SUM('B2.2'!$X545:$AE545)=8,'B2.2'!G545,"")</f>
        <v/>
      </c>
      <c r="I531" t="str">
        <f>IF(SUM('B2.2'!$X545:$AE545)=8,'B2.2'!H545,"")</f>
        <v/>
      </c>
      <c r="J531" t="str">
        <f>IF(SUM('B2.2'!$X545:$AE545)=8,'B2.2'!I545,"")</f>
        <v/>
      </c>
      <c r="K531" t="str">
        <f>IF(SUM('B2.2'!$X545:$AE545)=8,'B2.2'!J545,"")</f>
        <v/>
      </c>
    </row>
    <row r="532" spans="1:11" x14ac:dyDescent="0.25">
      <c r="A532" t="str">
        <f>IF(SUM('B2.2'!X546:AE546)=8,'Angaben KH-Standort'!$D$27,"")</f>
        <v/>
      </c>
      <c r="B532" t="str">
        <f>IF(SUM('B2.2'!X546:AE546)=8,'Angaben KH-Standort'!$D$26,"")</f>
        <v/>
      </c>
      <c r="C532" t="str">
        <f>IF(SUM('B2.2'!X546:AE546)=8,'Angaben KH-Standort'!$D$13,"")</f>
        <v/>
      </c>
      <c r="D532" t="str">
        <f>IF(SUM('B2.2'!$X546:$AE546)=8,'B2.2'!C546,"")</f>
        <v/>
      </c>
      <c r="E532" t="str">
        <f>IF(SUM('B2.2'!$X546:$AE546)=8,'B2.2'!D546,"")</f>
        <v/>
      </c>
      <c r="F532" t="str">
        <f>IF(SUM('B2.2'!$X546:$AE546)=8,'B2.2'!E546,"")</f>
        <v/>
      </c>
      <c r="G532" t="str">
        <f>IF(SUM('B2.2'!$X546:$AE546)=8,'B2.2'!F546,"")</f>
        <v/>
      </c>
      <c r="H532" t="str">
        <f>IF(SUM('B2.2'!$X546:$AE546)=8,'B2.2'!G546,"")</f>
        <v/>
      </c>
      <c r="I532" t="str">
        <f>IF(SUM('B2.2'!$X546:$AE546)=8,'B2.2'!H546,"")</f>
        <v/>
      </c>
      <c r="J532" t="str">
        <f>IF(SUM('B2.2'!$X546:$AE546)=8,'B2.2'!I546,"")</f>
        <v/>
      </c>
      <c r="K532" t="str">
        <f>IF(SUM('B2.2'!$X546:$AE546)=8,'B2.2'!J546,"")</f>
        <v/>
      </c>
    </row>
    <row r="533" spans="1:11" x14ac:dyDescent="0.25">
      <c r="A533" t="str">
        <f>IF(SUM('B2.2'!X547:AE547)=8,'Angaben KH-Standort'!$D$27,"")</f>
        <v/>
      </c>
      <c r="B533" t="str">
        <f>IF(SUM('B2.2'!X547:AE547)=8,'Angaben KH-Standort'!$D$26,"")</f>
        <v/>
      </c>
      <c r="C533" t="str">
        <f>IF(SUM('B2.2'!X547:AE547)=8,'Angaben KH-Standort'!$D$13,"")</f>
        <v/>
      </c>
      <c r="D533" t="str">
        <f>IF(SUM('B2.2'!$X547:$AE547)=8,'B2.2'!C547,"")</f>
        <v/>
      </c>
      <c r="E533" t="str">
        <f>IF(SUM('B2.2'!$X547:$AE547)=8,'B2.2'!D547,"")</f>
        <v/>
      </c>
      <c r="F533" t="str">
        <f>IF(SUM('B2.2'!$X547:$AE547)=8,'B2.2'!E547,"")</f>
        <v/>
      </c>
      <c r="G533" t="str">
        <f>IF(SUM('B2.2'!$X547:$AE547)=8,'B2.2'!F547,"")</f>
        <v/>
      </c>
      <c r="H533" t="str">
        <f>IF(SUM('B2.2'!$X547:$AE547)=8,'B2.2'!G547,"")</f>
        <v/>
      </c>
      <c r="I533" t="str">
        <f>IF(SUM('B2.2'!$X547:$AE547)=8,'B2.2'!H547,"")</f>
        <v/>
      </c>
      <c r="J533" t="str">
        <f>IF(SUM('B2.2'!$X547:$AE547)=8,'B2.2'!I547,"")</f>
        <v/>
      </c>
      <c r="K533" t="str">
        <f>IF(SUM('B2.2'!$X547:$AE547)=8,'B2.2'!J547,"")</f>
        <v/>
      </c>
    </row>
    <row r="534" spans="1:11" x14ac:dyDescent="0.25">
      <c r="A534" t="str">
        <f>IF(SUM('B2.2'!X548:AE548)=8,'Angaben KH-Standort'!$D$27,"")</f>
        <v/>
      </c>
      <c r="B534" t="str">
        <f>IF(SUM('B2.2'!X548:AE548)=8,'Angaben KH-Standort'!$D$26,"")</f>
        <v/>
      </c>
      <c r="C534" t="str">
        <f>IF(SUM('B2.2'!X548:AE548)=8,'Angaben KH-Standort'!$D$13,"")</f>
        <v/>
      </c>
      <c r="D534" t="str">
        <f>IF(SUM('B2.2'!$X548:$AE548)=8,'B2.2'!C548,"")</f>
        <v/>
      </c>
      <c r="E534" t="str">
        <f>IF(SUM('B2.2'!$X548:$AE548)=8,'B2.2'!D548,"")</f>
        <v/>
      </c>
      <c r="F534" t="str">
        <f>IF(SUM('B2.2'!$X548:$AE548)=8,'B2.2'!E548,"")</f>
        <v/>
      </c>
      <c r="G534" t="str">
        <f>IF(SUM('B2.2'!$X548:$AE548)=8,'B2.2'!F548,"")</f>
        <v/>
      </c>
      <c r="H534" t="str">
        <f>IF(SUM('B2.2'!$X548:$AE548)=8,'B2.2'!G548,"")</f>
        <v/>
      </c>
      <c r="I534" t="str">
        <f>IF(SUM('B2.2'!$X548:$AE548)=8,'B2.2'!H548,"")</f>
        <v/>
      </c>
      <c r="J534" t="str">
        <f>IF(SUM('B2.2'!$X548:$AE548)=8,'B2.2'!I548,"")</f>
        <v/>
      </c>
      <c r="K534" t="str">
        <f>IF(SUM('B2.2'!$X548:$AE548)=8,'B2.2'!J548,"")</f>
        <v/>
      </c>
    </row>
    <row r="535" spans="1:11" x14ac:dyDescent="0.25">
      <c r="A535" t="str">
        <f>IF(SUM('B2.2'!X549:AE549)=8,'Angaben KH-Standort'!$D$27,"")</f>
        <v/>
      </c>
      <c r="B535" t="str">
        <f>IF(SUM('B2.2'!X549:AE549)=8,'Angaben KH-Standort'!$D$26,"")</f>
        <v/>
      </c>
      <c r="C535" t="str">
        <f>IF(SUM('B2.2'!X549:AE549)=8,'Angaben KH-Standort'!$D$13,"")</f>
        <v/>
      </c>
      <c r="D535" t="str">
        <f>IF(SUM('B2.2'!$X549:$AE549)=8,'B2.2'!C549,"")</f>
        <v/>
      </c>
      <c r="E535" t="str">
        <f>IF(SUM('B2.2'!$X549:$AE549)=8,'B2.2'!D549,"")</f>
        <v/>
      </c>
      <c r="F535" t="str">
        <f>IF(SUM('B2.2'!$X549:$AE549)=8,'B2.2'!E549,"")</f>
        <v/>
      </c>
      <c r="G535" t="str">
        <f>IF(SUM('B2.2'!$X549:$AE549)=8,'B2.2'!F549,"")</f>
        <v/>
      </c>
      <c r="H535" t="str">
        <f>IF(SUM('B2.2'!$X549:$AE549)=8,'B2.2'!G549,"")</f>
        <v/>
      </c>
      <c r="I535" t="str">
        <f>IF(SUM('B2.2'!$X549:$AE549)=8,'B2.2'!H549,"")</f>
        <v/>
      </c>
      <c r="J535" t="str">
        <f>IF(SUM('B2.2'!$X549:$AE549)=8,'B2.2'!I549,"")</f>
        <v/>
      </c>
      <c r="K535" t="str">
        <f>IF(SUM('B2.2'!$X549:$AE549)=8,'B2.2'!J549,"")</f>
        <v/>
      </c>
    </row>
    <row r="536" spans="1:11" x14ac:dyDescent="0.25">
      <c r="A536" t="str">
        <f>IF(SUM('B2.2'!X550:AE550)=8,'Angaben KH-Standort'!$D$27,"")</f>
        <v/>
      </c>
      <c r="B536" t="str">
        <f>IF(SUM('B2.2'!X550:AE550)=8,'Angaben KH-Standort'!$D$26,"")</f>
        <v/>
      </c>
      <c r="C536" t="str">
        <f>IF(SUM('B2.2'!X550:AE550)=8,'Angaben KH-Standort'!$D$13,"")</f>
        <v/>
      </c>
      <c r="D536" t="str">
        <f>IF(SUM('B2.2'!$X550:$AE550)=8,'B2.2'!C550,"")</f>
        <v/>
      </c>
      <c r="E536" t="str">
        <f>IF(SUM('B2.2'!$X550:$AE550)=8,'B2.2'!D550,"")</f>
        <v/>
      </c>
      <c r="F536" t="str">
        <f>IF(SUM('B2.2'!$X550:$AE550)=8,'B2.2'!E550,"")</f>
        <v/>
      </c>
      <c r="G536" t="str">
        <f>IF(SUM('B2.2'!$X550:$AE550)=8,'B2.2'!F550,"")</f>
        <v/>
      </c>
      <c r="H536" t="str">
        <f>IF(SUM('B2.2'!$X550:$AE550)=8,'B2.2'!G550,"")</f>
        <v/>
      </c>
      <c r="I536" t="str">
        <f>IF(SUM('B2.2'!$X550:$AE550)=8,'B2.2'!H550,"")</f>
        <v/>
      </c>
      <c r="J536" t="str">
        <f>IF(SUM('B2.2'!$X550:$AE550)=8,'B2.2'!I550,"")</f>
        <v/>
      </c>
      <c r="K536" t="str">
        <f>IF(SUM('B2.2'!$X550:$AE550)=8,'B2.2'!J550,"")</f>
        <v/>
      </c>
    </row>
    <row r="537" spans="1:11" x14ac:dyDescent="0.25">
      <c r="A537" t="str">
        <f>IF(SUM('B2.2'!X551:AE551)=8,'Angaben KH-Standort'!$D$27,"")</f>
        <v/>
      </c>
      <c r="B537" t="str">
        <f>IF(SUM('B2.2'!X551:AE551)=8,'Angaben KH-Standort'!$D$26,"")</f>
        <v/>
      </c>
      <c r="C537" t="str">
        <f>IF(SUM('B2.2'!X551:AE551)=8,'Angaben KH-Standort'!$D$13,"")</f>
        <v/>
      </c>
      <c r="D537" t="str">
        <f>IF(SUM('B2.2'!$X551:$AE551)=8,'B2.2'!C551,"")</f>
        <v/>
      </c>
      <c r="E537" t="str">
        <f>IF(SUM('B2.2'!$X551:$AE551)=8,'B2.2'!D551,"")</f>
        <v/>
      </c>
      <c r="F537" t="str">
        <f>IF(SUM('B2.2'!$X551:$AE551)=8,'B2.2'!E551,"")</f>
        <v/>
      </c>
      <c r="G537" t="str">
        <f>IF(SUM('B2.2'!$X551:$AE551)=8,'B2.2'!F551,"")</f>
        <v/>
      </c>
      <c r="H537" t="str">
        <f>IF(SUM('B2.2'!$X551:$AE551)=8,'B2.2'!G551,"")</f>
        <v/>
      </c>
      <c r="I537" t="str">
        <f>IF(SUM('B2.2'!$X551:$AE551)=8,'B2.2'!H551,"")</f>
        <v/>
      </c>
      <c r="J537" t="str">
        <f>IF(SUM('B2.2'!$X551:$AE551)=8,'B2.2'!I551,"")</f>
        <v/>
      </c>
      <c r="K537" t="str">
        <f>IF(SUM('B2.2'!$X551:$AE551)=8,'B2.2'!J551,"")</f>
        <v/>
      </c>
    </row>
    <row r="538" spans="1:11" x14ac:dyDescent="0.25">
      <c r="A538" t="str">
        <f>IF(SUM('B2.2'!X552:AE552)=8,'Angaben KH-Standort'!$D$27,"")</f>
        <v/>
      </c>
      <c r="B538" t="str">
        <f>IF(SUM('B2.2'!X552:AE552)=8,'Angaben KH-Standort'!$D$26,"")</f>
        <v/>
      </c>
      <c r="C538" t="str">
        <f>IF(SUM('B2.2'!X552:AE552)=8,'Angaben KH-Standort'!$D$13,"")</f>
        <v/>
      </c>
      <c r="D538" t="str">
        <f>IF(SUM('B2.2'!$X552:$AE552)=8,'B2.2'!C552,"")</f>
        <v/>
      </c>
      <c r="E538" t="str">
        <f>IF(SUM('B2.2'!$X552:$AE552)=8,'B2.2'!D552,"")</f>
        <v/>
      </c>
      <c r="F538" t="str">
        <f>IF(SUM('B2.2'!$X552:$AE552)=8,'B2.2'!E552,"")</f>
        <v/>
      </c>
      <c r="G538" t="str">
        <f>IF(SUM('B2.2'!$X552:$AE552)=8,'B2.2'!F552,"")</f>
        <v/>
      </c>
      <c r="H538" t="str">
        <f>IF(SUM('B2.2'!$X552:$AE552)=8,'B2.2'!G552,"")</f>
        <v/>
      </c>
      <c r="I538" t="str">
        <f>IF(SUM('B2.2'!$X552:$AE552)=8,'B2.2'!H552,"")</f>
        <v/>
      </c>
      <c r="J538" t="str">
        <f>IF(SUM('B2.2'!$X552:$AE552)=8,'B2.2'!I552,"")</f>
        <v/>
      </c>
      <c r="K538" t="str">
        <f>IF(SUM('B2.2'!$X552:$AE552)=8,'B2.2'!J552,"")</f>
        <v/>
      </c>
    </row>
    <row r="539" spans="1:11" x14ac:dyDescent="0.25">
      <c r="A539" t="str">
        <f>IF(SUM('B2.2'!X553:AE553)=8,'Angaben KH-Standort'!$D$27,"")</f>
        <v/>
      </c>
      <c r="B539" t="str">
        <f>IF(SUM('B2.2'!X553:AE553)=8,'Angaben KH-Standort'!$D$26,"")</f>
        <v/>
      </c>
      <c r="C539" t="str">
        <f>IF(SUM('B2.2'!X553:AE553)=8,'Angaben KH-Standort'!$D$13,"")</f>
        <v/>
      </c>
      <c r="D539" t="str">
        <f>IF(SUM('B2.2'!$X553:$AE553)=8,'B2.2'!C553,"")</f>
        <v/>
      </c>
      <c r="E539" t="str">
        <f>IF(SUM('B2.2'!$X553:$AE553)=8,'B2.2'!D553,"")</f>
        <v/>
      </c>
      <c r="F539" t="str">
        <f>IF(SUM('B2.2'!$X553:$AE553)=8,'B2.2'!E553,"")</f>
        <v/>
      </c>
      <c r="G539" t="str">
        <f>IF(SUM('B2.2'!$X553:$AE553)=8,'B2.2'!F553,"")</f>
        <v/>
      </c>
      <c r="H539" t="str">
        <f>IF(SUM('B2.2'!$X553:$AE553)=8,'B2.2'!G553,"")</f>
        <v/>
      </c>
      <c r="I539" t="str">
        <f>IF(SUM('B2.2'!$X553:$AE553)=8,'B2.2'!H553,"")</f>
        <v/>
      </c>
      <c r="J539" t="str">
        <f>IF(SUM('B2.2'!$X553:$AE553)=8,'B2.2'!I553,"")</f>
        <v/>
      </c>
      <c r="K539" t="str">
        <f>IF(SUM('B2.2'!$X553:$AE553)=8,'B2.2'!J553,"")</f>
        <v/>
      </c>
    </row>
    <row r="540" spans="1:11" x14ac:dyDescent="0.25">
      <c r="A540" t="str">
        <f>IF(SUM('B2.2'!X554:AE554)=8,'Angaben KH-Standort'!$D$27,"")</f>
        <v/>
      </c>
      <c r="B540" t="str">
        <f>IF(SUM('B2.2'!X554:AE554)=8,'Angaben KH-Standort'!$D$26,"")</f>
        <v/>
      </c>
      <c r="C540" t="str">
        <f>IF(SUM('B2.2'!X554:AE554)=8,'Angaben KH-Standort'!$D$13,"")</f>
        <v/>
      </c>
      <c r="D540" t="str">
        <f>IF(SUM('B2.2'!$X554:$AE554)=8,'B2.2'!C554,"")</f>
        <v/>
      </c>
      <c r="E540" t="str">
        <f>IF(SUM('B2.2'!$X554:$AE554)=8,'B2.2'!D554,"")</f>
        <v/>
      </c>
      <c r="F540" t="str">
        <f>IF(SUM('B2.2'!$X554:$AE554)=8,'B2.2'!E554,"")</f>
        <v/>
      </c>
      <c r="G540" t="str">
        <f>IF(SUM('B2.2'!$X554:$AE554)=8,'B2.2'!F554,"")</f>
        <v/>
      </c>
      <c r="H540" t="str">
        <f>IF(SUM('B2.2'!$X554:$AE554)=8,'B2.2'!G554,"")</f>
        <v/>
      </c>
      <c r="I540" t="str">
        <f>IF(SUM('B2.2'!$X554:$AE554)=8,'B2.2'!H554,"")</f>
        <v/>
      </c>
      <c r="J540" t="str">
        <f>IF(SUM('B2.2'!$X554:$AE554)=8,'B2.2'!I554,"")</f>
        <v/>
      </c>
      <c r="K540" t="str">
        <f>IF(SUM('B2.2'!$X554:$AE554)=8,'B2.2'!J554,"")</f>
        <v/>
      </c>
    </row>
    <row r="541" spans="1:11" x14ac:dyDescent="0.25">
      <c r="A541" t="str">
        <f>IF(SUM('B2.2'!X555:AE555)=8,'Angaben KH-Standort'!$D$27,"")</f>
        <v/>
      </c>
      <c r="B541" t="str">
        <f>IF(SUM('B2.2'!X555:AE555)=8,'Angaben KH-Standort'!$D$26,"")</f>
        <v/>
      </c>
      <c r="C541" t="str">
        <f>IF(SUM('B2.2'!X555:AE555)=8,'Angaben KH-Standort'!$D$13,"")</f>
        <v/>
      </c>
      <c r="D541" t="str">
        <f>IF(SUM('B2.2'!$X555:$AE555)=8,'B2.2'!C555,"")</f>
        <v/>
      </c>
      <c r="E541" t="str">
        <f>IF(SUM('B2.2'!$X555:$AE555)=8,'B2.2'!D555,"")</f>
        <v/>
      </c>
      <c r="F541" t="str">
        <f>IF(SUM('B2.2'!$X555:$AE555)=8,'B2.2'!E555,"")</f>
        <v/>
      </c>
      <c r="G541" t="str">
        <f>IF(SUM('B2.2'!$X555:$AE555)=8,'B2.2'!F555,"")</f>
        <v/>
      </c>
      <c r="H541" t="str">
        <f>IF(SUM('B2.2'!$X555:$AE555)=8,'B2.2'!G555,"")</f>
        <v/>
      </c>
      <c r="I541" t="str">
        <f>IF(SUM('B2.2'!$X555:$AE555)=8,'B2.2'!H555,"")</f>
        <v/>
      </c>
      <c r="J541" t="str">
        <f>IF(SUM('B2.2'!$X555:$AE555)=8,'B2.2'!I555,"")</f>
        <v/>
      </c>
      <c r="K541" t="str">
        <f>IF(SUM('B2.2'!$X555:$AE555)=8,'B2.2'!J555,"")</f>
        <v/>
      </c>
    </row>
    <row r="542" spans="1:11" x14ac:dyDescent="0.25">
      <c r="A542" t="str">
        <f>IF(SUM('B2.2'!X556:AE556)=8,'Angaben KH-Standort'!$D$27,"")</f>
        <v/>
      </c>
      <c r="B542" t="str">
        <f>IF(SUM('B2.2'!X556:AE556)=8,'Angaben KH-Standort'!$D$26,"")</f>
        <v/>
      </c>
      <c r="C542" t="str">
        <f>IF(SUM('B2.2'!X556:AE556)=8,'Angaben KH-Standort'!$D$13,"")</f>
        <v/>
      </c>
      <c r="D542" t="str">
        <f>IF(SUM('B2.2'!$X556:$AE556)=8,'B2.2'!C556,"")</f>
        <v/>
      </c>
      <c r="E542" t="str">
        <f>IF(SUM('B2.2'!$X556:$AE556)=8,'B2.2'!D556,"")</f>
        <v/>
      </c>
      <c r="F542" t="str">
        <f>IF(SUM('B2.2'!$X556:$AE556)=8,'B2.2'!E556,"")</f>
        <v/>
      </c>
      <c r="G542" t="str">
        <f>IF(SUM('B2.2'!$X556:$AE556)=8,'B2.2'!F556,"")</f>
        <v/>
      </c>
      <c r="H542" t="str">
        <f>IF(SUM('B2.2'!$X556:$AE556)=8,'B2.2'!G556,"")</f>
        <v/>
      </c>
      <c r="I542" t="str">
        <f>IF(SUM('B2.2'!$X556:$AE556)=8,'B2.2'!H556,"")</f>
        <v/>
      </c>
      <c r="J542" t="str">
        <f>IF(SUM('B2.2'!$X556:$AE556)=8,'B2.2'!I556,"")</f>
        <v/>
      </c>
      <c r="K542" t="str">
        <f>IF(SUM('B2.2'!$X556:$AE556)=8,'B2.2'!J556,"")</f>
        <v/>
      </c>
    </row>
    <row r="543" spans="1:11" x14ac:dyDescent="0.25">
      <c r="A543" t="str">
        <f>IF(SUM('B2.2'!X557:AE557)=8,'Angaben KH-Standort'!$D$27,"")</f>
        <v/>
      </c>
      <c r="B543" t="str">
        <f>IF(SUM('B2.2'!X557:AE557)=8,'Angaben KH-Standort'!$D$26,"")</f>
        <v/>
      </c>
      <c r="C543" t="str">
        <f>IF(SUM('B2.2'!X557:AE557)=8,'Angaben KH-Standort'!$D$13,"")</f>
        <v/>
      </c>
      <c r="D543" t="str">
        <f>IF(SUM('B2.2'!$X557:$AE557)=8,'B2.2'!C557,"")</f>
        <v/>
      </c>
      <c r="E543" t="str">
        <f>IF(SUM('B2.2'!$X557:$AE557)=8,'B2.2'!D557,"")</f>
        <v/>
      </c>
      <c r="F543" t="str">
        <f>IF(SUM('B2.2'!$X557:$AE557)=8,'B2.2'!E557,"")</f>
        <v/>
      </c>
      <c r="G543" t="str">
        <f>IF(SUM('B2.2'!$X557:$AE557)=8,'B2.2'!F557,"")</f>
        <v/>
      </c>
      <c r="H543" t="str">
        <f>IF(SUM('B2.2'!$X557:$AE557)=8,'B2.2'!G557,"")</f>
        <v/>
      </c>
      <c r="I543" t="str">
        <f>IF(SUM('B2.2'!$X557:$AE557)=8,'B2.2'!H557,"")</f>
        <v/>
      </c>
      <c r="J543" t="str">
        <f>IF(SUM('B2.2'!$X557:$AE557)=8,'B2.2'!I557,"")</f>
        <v/>
      </c>
      <c r="K543" t="str">
        <f>IF(SUM('B2.2'!$X557:$AE557)=8,'B2.2'!J557,"")</f>
        <v/>
      </c>
    </row>
    <row r="544" spans="1:11" x14ac:dyDescent="0.25">
      <c r="A544" t="str">
        <f>IF(SUM('B2.2'!X558:AE558)=8,'Angaben KH-Standort'!$D$27,"")</f>
        <v/>
      </c>
      <c r="B544" t="str">
        <f>IF(SUM('B2.2'!X558:AE558)=8,'Angaben KH-Standort'!$D$26,"")</f>
        <v/>
      </c>
      <c r="C544" t="str">
        <f>IF(SUM('B2.2'!X558:AE558)=8,'Angaben KH-Standort'!$D$13,"")</f>
        <v/>
      </c>
      <c r="D544" t="str">
        <f>IF(SUM('B2.2'!$X558:$AE558)=8,'B2.2'!C558,"")</f>
        <v/>
      </c>
      <c r="E544" t="str">
        <f>IF(SUM('B2.2'!$X558:$AE558)=8,'B2.2'!D558,"")</f>
        <v/>
      </c>
      <c r="F544" t="str">
        <f>IF(SUM('B2.2'!$X558:$AE558)=8,'B2.2'!E558,"")</f>
        <v/>
      </c>
      <c r="G544" t="str">
        <f>IF(SUM('B2.2'!$X558:$AE558)=8,'B2.2'!F558,"")</f>
        <v/>
      </c>
      <c r="H544" t="str">
        <f>IF(SUM('B2.2'!$X558:$AE558)=8,'B2.2'!G558,"")</f>
        <v/>
      </c>
      <c r="I544" t="str">
        <f>IF(SUM('B2.2'!$X558:$AE558)=8,'B2.2'!H558,"")</f>
        <v/>
      </c>
      <c r="J544" t="str">
        <f>IF(SUM('B2.2'!$X558:$AE558)=8,'B2.2'!I558,"")</f>
        <v/>
      </c>
      <c r="K544" t="str">
        <f>IF(SUM('B2.2'!$X558:$AE558)=8,'B2.2'!J558,"")</f>
        <v/>
      </c>
    </row>
    <row r="545" spans="1:11" x14ac:dyDescent="0.25">
      <c r="A545" t="str">
        <f>IF(SUM('B2.2'!X559:AE559)=8,'Angaben KH-Standort'!$D$27,"")</f>
        <v/>
      </c>
      <c r="B545" t="str">
        <f>IF(SUM('B2.2'!X559:AE559)=8,'Angaben KH-Standort'!$D$26,"")</f>
        <v/>
      </c>
      <c r="C545" t="str">
        <f>IF(SUM('B2.2'!X559:AE559)=8,'Angaben KH-Standort'!$D$13,"")</f>
        <v/>
      </c>
      <c r="D545" t="str">
        <f>IF(SUM('B2.2'!$X559:$AE559)=8,'B2.2'!C559,"")</f>
        <v/>
      </c>
      <c r="E545" t="str">
        <f>IF(SUM('B2.2'!$X559:$AE559)=8,'B2.2'!D559,"")</f>
        <v/>
      </c>
      <c r="F545" t="str">
        <f>IF(SUM('B2.2'!$X559:$AE559)=8,'B2.2'!E559,"")</f>
        <v/>
      </c>
      <c r="G545" t="str">
        <f>IF(SUM('B2.2'!$X559:$AE559)=8,'B2.2'!F559,"")</f>
        <v/>
      </c>
      <c r="H545" t="str">
        <f>IF(SUM('B2.2'!$X559:$AE559)=8,'B2.2'!G559,"")</f>
        <v/>
      </c>
      <c r="I545" t="str">
        <f>IF(SUM('B2.2'!$X559:$AE559)=8,'B2.2'!H559,"")</f>
        <v/>
      </c>
      <c r="J545" t="str">
        <f>IF(SUM('B2.2'!$X559:$AE559)=8,'B2.2'!I559,"")</f>
        <v/>
      </c>
      <c r="K545" t="str">
        <f>IF(SUM('B2.2'!$X559:$AE559)=8,'B2.2'!J559,"")</f>
        <v/>
      </c>
    </row>
    <row r="546" spans="1:11" x14ac:dyDescent="0.25">
      <c r="A546" t="str">
        <f>IF(SUM('B2.2'!X560:AE560)=8,'Angaben KH-Standort'!$D$27,"")</f>
        <v/>
      </c>
      <c r="B546" t="str">
        <f>IF(SUM('B2.2'!X560:AE560)=8,'Angaben KH-Standort'!$D$26,"")</f>
        <v/>
      </c>
      <c r="C546" t="str">
        <f>IF(SUM('B2.2'!X560:AE560)=8,'Angaben KH-Standort'!$D$13,"")</f>
        <v/>
      </c>
      <c r="D546" t="str">
        <f>IF(SUM('B2.2'!$X560:$AE560)=8,'B2.2'!C560,"")</f>
        <v/>
      </c>
      <c r="E546" t="str">
        <f>IF(SUM('B2.2'!$X560:$AE560)=8,'B2.2'!D560,"")</f>
        <v/>
      </c>
      <c r="F546" t="str">
        <f>IF(SUM('B2.2'!$X560:$AE560)=8,'B2.2'!E560,"")</f>
        <v/>
      </c>
      <c r="G546" t="str">
        <f>IF(SUM('B2.2'!$X560:$AE560)=8,'B2.2'!F560,"")</f>
        <v/>
      </c>
      <c r="H546" t="str">
        <f>IF(SUM('B2.2'!$X560:$AE560)=8,'B2.2'!G560,"")</f>
        <v/>
      </c>
      <c r="I546" t="str">
        <f>IF(SUM('B2.2'!$X560:$AE560)=8,'B2.2'!H560,"")</f>
        <v/>
      </c>
      <c r="J546" t="str">
        <f>IF(SUM('B2.2'!$X560:$AE560)=8,'B2.2'!I560,"")</f>
        <v/>
      </c>
      <c r="K546" t="str">
        <f>IF(SUM('B2.2'!$X560:$AE560)=8,'B2.2'!J560,"")</f>
        <v/>
      </c>
    </row>
    <row r="547" spans="1:11" x14ac:dyDescent="0.25">
      <c r="A547" t="str">
        <f>IF(SUM('B2.2'!X561:AE561)=8,'Angaben KH-Standort'!$D$27,"")</f>
        <v/>
      </c>
      <c r="B547" t="str">
        <f>IF(SUM('B2.2'!X561:AE561)=8,'Angaben KH-Standort'!$D$26,"")</f>
        <v/>
      </c>
      <c r="C547" t="str">
        <f>IF(SUM('B2.2'!X561:AE561)=8,'Angaben KH-Standort'!$D$13,"")</f>
        <v/>
      </c>
      <c r="D547" t="str">
        <f>IF(SUM('B2.2'!$X561:$AE561)=8,'B2.2'!C561,"")</f>
        <v/>
      </c>
      <c r="E547" t="str">
        <f>IF(SUM('B2.2'!$X561:$AE561)=8,'B2.2'!D561,"")</f>
        <v/>
      </c>
      <c r="F547" t="str">
        <f>IF(SUM('B2.2'!$X561:$AE561)=8,'B2.2'!E561,"")</f>
        <v/>
      </c>
      <c r="G547" t="str">
        <f>IF(SUM('B2.2'!$X561:$AE561)=8,'B2.2'!F561,"")</f>
        <v/>
      </c>
      <c r="H547" t="str">
        <f>IF(SUM('B2.2'!$X561:$AE561)=8,'B2.2'!G561,"")</f>
        <v/>
      </c>
      <c r="I547" t="str">
        <f>IF(SUM('B2.2'!$X561:$AE561)=8,'B2.2'!H561,"")</f>
        <v/>
      </c>
      <c r="J547" t="str">
        <f>IF(SUM('B2.2'!$X561:$AE561)=8,'B2.2'!I561,"")</f>
        <v/>
      </c>
      <c r="K547" t="str">
        <f>IF(SUM('B2.2'!$X561:$AE561)=8,'B2.2'!J561,"")</f>
        <v/>
      </c>
    </row>
    <row r="548" spans="1:11" x14ac:dyDescent="0.25">
      <c r="A548" t="str">
        <f>IF(SUM('B2.2'!X562:AE562)=8,'Angaben KH-Standort'!$D$27,"")</f>
        <v/>
      </c>
      <c r="B548" t="str">
        <f>IF(SUM('B2.2'!X562:AE562)=8,'Angaben KH-Standort'!$D$26,"")</f>
        <v/>
      </c>
      <c r="C548" t="str">
        <f>IF(SUM('B2.2'!X562:AE562)=8,'Angaben KH-Standort'!$D$13,"")</f>
        <v/>
      </c>
      <c r="D548" t="str">
        <f>IF(SUM('B2.2'!$X562:$AE562)=8,'B2.2'!C562,"")</f>
        <v/>
      </c>
      <c r="E548" t="str">
        <f>IF(SUM('B2.2'!$X562:$AE562)=8,'B2.2'!D562,"")</f>
        <v/>
      </c>
      <c r="F548" t="str">
        <f>IF(SUM('B2.2'!$X562:$AE562)=8,'B2.2'!E562,"")</f>
        <v/>
      </c>
      <c r="G548" t="str">
        <f>IF(SUM('B2.2'!$X562:$AE562)=8,'B2.2'!F562,"")</f>
        <v/>
      </c>
      <c r="H548" t="str">
        <f>IF(SUM('B2.2'!$X562:$AE562)=8,'B2.2'!G562,"")</f>
        <v/>
      </c>
      <c r="I548" t="str">
        <f>IF(SUM('B2.2'!$X562:$AE562)=8,'B2.2'!H562,"")</f>
        <v/>
      </c>
      <c r="J548" t="str">
        <f>IF(SUM('B2.2'!$X562:$AE562)=8,'B2.2'!I562,"")</f>
        <v/>
      </c>
      <c r="K548" t="str">
        <f>IF(SUM('B2.2'!$X562:$AE562)=8,'B2.2'!J562,"")</f>
        <v/>
      </c>
    </row>
    <row r="549" spans="1:11" x14ac:dyDescent="0.25">
      <c r="A549" t="str">
        <f>IF(SUM('B2.2'!X563:AE563)=8,'Angaben KH-Standort'!$D$27,"")</f>
        <v/>
      </c>
      <c r="B549" t="str">
        <f>IF(SUM('B2.2'!X563:AE563)=8,'Angaben KH-Standort'!$D$26,"")</f>
        <v/>
      </c>
      <c r="C549" t="str">
        <f>IF(SUM('B2.2'!X563:AE563)=8,'Angaben KH-Standort'!$D$13,"")</f>
        <v/>
      </c>
      <c r="D549" t="str">
        <f>IF(SUM('B2.2'!$X563:$AE563)=8,'B2.2'!C563,"")</f>
        <v/>
      </c>
      <c r="E549" t="str">
        <f>IF(SUM('B2.2'!$X563:$AE563)=8,'B2.2'!D563,"")</f>
        <v/>
      </c>
      <c r="F549" t="str">
        <f>IF(SUM('B2.2'!$X563:$AE563)=8,'B2.2'!E563,"")</f>
        <v/>
      </c>
      <c r="G549" t="str">
        <f>IF(SUM('B2.2'!$X563:$AE563)=8,'B2.2'!F563,"")</f>
        <v/>
      </c>
      <c r="H549" t="str">
        <f>IF(SUM('B2.2'!$X563:$AE563)=8,'B2.2'!G563,"")</f>
        <v/>
      </c>
      <c r="I549" t="str">
        <f>IF(SUM('B2.2'!$X563:$AE563)=8,'B2.2'!H563,"")</f>
        <v/>
      </c>
      <c r="J549" t="str">
        <f>IF(SUM('B2.2'!$X563:$AE563)=8,'B2.2'!I563,"")</f>
        <v/>
      </c>
      <c r="K549" t="str">
        <f>IF(SUM('B2.2'!$X563:$AE563)=8,'B2.2'!J563,"")</f>
        <v/>
      </c>
    </row>
    <row r="550" spans="1:11" x14ac:dyDescent="0.25">
      <c r="A550" t="str">
        <f>IF(SUM('B2.2'!X564:AE564)=8,'Angaben KH-Standort'!$D$27,"")</f>
        <v/>
      </c>
      <c r="B550" t="str">
        <f>IF(SUM('B2.2'!X564:AE564)=8,'Angaben KH-Standort'!$D$26,"")</f>
        <v/>
      </c>
      <c r="C550" t="str">
        <f>IF(SUM('B2.2'!X564:AE564)=8,'Angaben KH-Standort'!$D$13,"")</f>
        <v/>
      </c>
      <c r="D550" t="str">
        <f>IF(SUM('B2.2'!$X564:$AE564)=8,'B2.2'!C564,"")</f>
        <v/>
      </c>
      <c r="E550" t="str">
        <f>IF(SUM('B2.2'!$X564:$AE564)=8,'B2.2'!D564,"")</f>
        <v/>
      </c>
      <c r="F550" t="str">
        <f>IF(SUM('B2.2'!$X564:$AE564)=8,'B2.2'!E564,"")</f>
        <v/>
      </c>
      <c r="G550" t="str">
        <f>IF(SUM('B2.2'!$X564:$AE564)=8,'B2.2'!F564,"")</f>
        <v/>
      </c>
      <c r="H550" t="str">
        <f>IF(SUM('B2.2'!$X564:$AE564)=8,'B2.2'!G564,"")</f>
        <v/>
      </c>
      <c r="I550" t="str">
        <f>IF(SUM('B2.2'!$X564:$AE564)=8,'B2.2'!H564,"")</f>
        <v/>
      </c>
      <c r="J550" t="str">
        <f>IF(SUM('B2.2'!$X564:$AE564)=8,'B2.2'!I564,"")</f>
        <v/>
      </c>
      <c r="K550" t="str">
        <f>IF(SUM('B2.2'!$X564:$AE564)=8,'B2.2'!J564,"")</f>
        <v/>
      </c>
    </row>
    <row r="551" spans="1:11" x14ac:dyDescent="0.25">
      <c r="A551" t="str">
        <f>IF(SUM('B2.2'!X565:AE565)=8,'Angaben KH-Standort'!$D$27,"")</f>
        <v/>
      </c>
      <c r="B551" t="str">
        <f>IF(SUM('B2.2'!X565:AE565)=8,'Angaben KH-Standort'!$D$26,"")</f>
        <v/>
      </c>
      <c r="C551" t="str">
        <f>IF(SUM('B2.2'!X565:AE565)=8,'Angaben KH-Standort'!$D$13,"")</f>
        <v/>
      </c>
      <c r="D551" t="str">
        <f>IF(SUM('B2.2'!$X565:$AE565)=8,'B2.2'!C565,"")</f>
        <v/>
      </c>
      <c r="E551" t="str">
        <f>IF(SUM('B2.2'!$X565:$AE565)=8,'B2.2'!D565,"")</f>
        <v/>
      </c>
      <c r="F551" t="str">
        <f>IF(SUM('B2.2'!$X565:$AE565)=8,'B2.2'!E565,"")</f>
        <v/>
      </c>
      <c r="G551" t="str">
        <f>IF(SUM('B2.2'!$X565:$AE565)=8,'B2.2'!F565,"")</f>
        <v/>
      </c>
      <c r="H551" t="str">
        <f>IF(SUM('B2.2'!$X565:$AE565)=8,'B2.2'!G565,"")</f>
        <v/>
      </c>
      <c r="I551" t="str">
        <f>IF(SUM('B2.2'!$X565:$AE565)=8,'B2.2'!H565,"")</f>
        <v/>
      </c>
      <c r="J551" t="str">
        <f>IF(SUM('B2.2'!$X565:$AE565)=8,'B2.2'!I565,"")</f>
        <v/>
      </c>
      <c r="K551" t="str">
        <f>IF(SUM('B2.2'!$X565:$AE565)=8,'B2.2'!J565,"")</f>
        <v/>
      </c>
    </row>
    <row r="552" spans="1:11" x14ac:dyDescent="0.25">
      <c r="A552" t="str">
        <f>IF(SUM('B2.2'!X566:AE566)=8,'Angaben KH-Standort'!$D$27,"")</f>
        <v/>
      </c>
      <c r="B552" t="str">
        <f>IF(SUM('B2.2'!X566:AE566)=8,'Angaben KH-Standort'!$D$26,"")</f>
        <v/>
      </c>
      <c r="C552" t="str">
        <f>IF(SUM('B2.2'!X566:AE566)=8,'Angaben KH-Standort'!$D$13,"")</f>
        <v/>
      </c>
      <c r="D552" t="str">
        <f>IF(SUM('B2.2'!$X566:$AE566)=8,'B2.2'!C566,"")</f>
        <v/>
      </c>
      <c r="E552" t="str">
        <f>IF(SUM('B2.2'!$X566:$AE566)=8,'B2.2'!D566,"")</f>
        <v/>
      </c>
      <c r="F552" t="str">
        <f>IF(SUM('B2.2'!$X566:$AE566)=8,'B2.2'!E566,"")</f>
        <v/>
      </c>
      <c r="G552" t="str">
        <f>IF(SUM('B2.2'!$X566:$AE566)=8,'B2.2'!F566,"")</f>
        <v/>
      </c>
      <c r="H552" t="str">
        <f>IF(SUM('B2.2'!$X566:$AE566)=8,'B2.2'!G566,"")</f>
        <v/>
      </c>
      <c r="I552" t="str">
        <f>IF(SUM('B2.2'!$X566:$AE566)=8,'B2.2'!H566,"")</f>
        <v/>
      </c>
      <c r="J552" t="str">
        <f>IF(SUM('B2.2'!$X566:$AE566)=8,'B2.2'!I566,"")</f>
        <v/>
      </c>
      <c r="K552" t="str">
        <f>IF(SUM('B2.2'!$X566:$AE566)=8,'B2.2'!J566,"")</f>
        <v/>
      </c>
    </row>
    <row r="553" spans="1:11" x14ac:dyDescent="0.25">
      <c r="A553" t="str">
        <f>IF(SUM('B2.2'!X567:AE567)=8,'Angaben KH-Standort'!$D$27,"")</f>
        <v/>
      </c>
      <c r="B553" t="str">
        <f>IF(SUM('B2.2'!X567:AE567)=8,'Angaben KH-Standort'!$D$26,"")</f>
        <v/>
      </c>
      <c r="C553" t="str">
        <f>IF(SUM('B2.2'!X567:AE567)=8,'Angaben KH-Standort'!$D$13,"")</f>
        <v/>
      </c>
      <c r="D553" t="str">
        <f>IF(SUM('B2.2'!$X567:$AE567)=8,'B2.2'!C567,"")</f>
        <v/>
      </c>
      <c r="E553" t="str">
        <f>IF(SUM('B2.2'!$X567:$AE567)=8,'B2.2'!D567,"")</f>
        <v/>
      </c>
      <c r="F553" t="str">
        <f>IF(SUM('B2.2'!$X567:$AE567)=8,'B2.2'!E567,"")</f>
        <v/>
      </c>
      <c r="G553" t="str">
        <f>IF(SUM('B2.2'!$X567:$AE567)=8,'B2.2'!F567,"")</f>
        <v/>
      </c>
      <c r="H553" t="str">
        <f>IF(SUM('B2.2'!$X567:$AE567)=8,'B2.2'!G567,"")</f>
        <v/>
      </c>
      <c r="I553" t="str">
        <f>IF(SUM('B2.2'!$X567:$AE567)=8,'B2.2'!H567,"")</f>
        <v/>
      </c>
      <c r="J553" t="str">
        <f>IF(SUM('B2.2'!$X567:$AE567)=8,'B2.2'!I567,"")</f>
        <v/>
      </c>
      <c r="K553" t="str">
        <f>IF(SUM('B2.2'!$X567:$AE567)=8,'B2.2'!J567,"")</f>
        <v/>
      </c>
    </row>
    <row r="554" spans="1:11" x14ac:dyDescent="0.25">
      <c r="A554" t="str">
        <f>IF(SUM('B2.2'!X568:AE568)=8,'Angaben KH-Standort'!$D$27,"")</f>
        <v/>
      </c>
      <c r="B554" t="str">
        <f>IF(SUM('B2.2'!X568:AE568)=8,'Angaben KH-Standort'!$D$26,"")</f>
        <v/>
      </c>
      <c r="C554" t="str">
        <f>IF(SUM('B2.2'!X568:AE568)=8,'Angaben KH-Standort'!$D$13,"")</f>
        <v/>
      </c>
      <c r="D554" t="str">
        <f>IF(SUM('B2.2'!$X568:$AE568)=8,'B2.2'!C568,"")</f>
        <v/>
      </c>
      <c r="E554" t="str">
        <f>IF(SUM('B2.2'!$X568:$AE568)=8,'B2.2'!D568,"")</f>
        <v/>
      </c>
      <c r="F554" t="str">
        <f>IF(SUM('B2.2'!$X568:$AE568)=8,'B2.2'!E568,"")</f>
        <v/>
      </c>
      <c r="G554" t="str">
        <f>IF(SUM('B2.2'!$X568:$AE568)=8,'B2.2'!F568,"")</f>
        <v/>
      </c>
      <c r="H554" t="str">
        <f>IF(SUM('B2.2'!$X568:$AE568)=8,'B2.2'!G568,"")</f>
        <v/>
      </c>
      <c r="I554" t="str">
        <f>IF(SUM('B2.2'!$X568:$AE568)=8,'B2.2'!H568,"")</f>
        <v/>
      </c>
      <c r="J554" t="str">
        <f>IF(SUM('B2.2'!$X568:$AE568)=8,'B2.2'!I568,"")</f>
        <v/>
      </c>
      <c r="K554" t="str">
        <f>IF(SUM('B2.2'!$X568:$AE568)=8,'B2.2'!J568,"")</f>
        <v/>
      </c>
    </row>
    <row r="555" spans="1:11" x14ac:dyDescent="0.25">
      <c r="A555" t="str">
        <f>IF(SUM('B2.2'!X569:AE569)=8,'Angaben KH-Standort'!$D$27,"")</f>
        <v/>
      </c>
      <c r="B555" t="str">
        <f>IF(SUM('B2.2'!X569:AE569)=8,'Angaben KH-Standort'!$D$26,"")</f>
        <v/>
      </c>
      <c r="C555" t="str">
        <f>IF(SUM('B2.2'!X569:AE569)=8,'Angaben KH-Standort'!$D$13,"")</f>
        <v/>
      </c>
      <c r="D555" t="str">
        <f>IF(SUM('B2.2'!$X569:$AE569)=8,'B2.2'!C569,"")</f>
        <v/>
      </c>
      <c r="E555" t="str">
        <f>IF(SUM('B2.2'!$X569:$AE569)=8,'B2.2'!D569,"")</f>
        <v/>
      </c>
      <c r="F555" t="str">
        <f>IF(SUM('B2.2'!$X569:$AE569)=8,'B2.2'!E569,"")</f>
        <v/>
      </c>
      <c r="G555" t="str">
        <f>IF(SUM('B2.2'!$X569:$AE569)=8,'B2.2'!F569,"")</f>
        <v/>
      </c>
      <c r="H555" t="str">
        <f>IF(SUM('B2.2'!$X569:$AE569)=8,'B2.2'!G569,"")</f>
        <v/>
      </c>
      <c r="I555" t="str">
        <f>IF(SUM('B2.2'!$X569:$AE569)=8,'B2.2'!H569,"")</f>
        <v/>
      </c>
      <c r="J555" t="str">
        <f>IF(SUM('B2.2'!$X569:$AE569)=8,'B2.2'!I569,"")</f>
        <v/>
      </c>
      <c r="K555" t="str">
        <f>IF(SUM('B2.2'!$X569:$AE569)=8,'B2.2'!J569,"")</f>
        <v/>
      </c>
    </row>
    <row r="556" spans="1:11" x14ac:dyDescent="0.25">
      <c r="A556" t="str">
        <f>IF(SUM('B2.2'!X570:AE570)=8,'Angaben KH-Standort'!$D$27,"")</f>
        <v/>
      </c>
      <c r="B556" t="str">
        <f>IF(SUM('B2.2'!X570:AE570)=8,'Angaben KH-Standort'!$D$26,"")</f>
        <v/>
      </c>
      <c r="C556" t="str">
        <f>IF(SUM('B2.2'!X570:AE570)=8,'Angaben KH-Standort'!$D$13,"")</f>
        <v/>
      </c>
      <c r="D556" t="str">
        <f>IF(SUM('B2.2'!$X570:$AE570)=8,'B2.2'!C570,"")</f>
        <v/>
      </c>
      <c r="E556" t="str">
        <f>IF(SUM('B2.2'!$X570:$AE570)=8,'B2.2'!D570,"")</f>
        <v/>
      </c>
      <c r="F556" t="str">
        <f>IF(SUM('B2.2'!$X570:$AE570)=8,'B2.2'!E570,"")</f>
        <v/>
      </c>
      <c r="G556" t="str">
        <f>IF(SUM('B2.2'!$X570:$AE570)=8,'B2.2'!F570,"")</f>
        <v/>
      </c>
      <c r="H556" t="str">
        <f>IF(SUM('B2.2'!$X570:$AE570)=8,'B2.2'!G570,"")</f>
        <v/>
      </c>
      <c r="I556" t="str">
        <f>IF(SUM('B2.2'!$X570:$AE570)=8,'B2.2'!H570,"")</f>
        <v/>
      </c>
      <c r="J556" t="str">
        <f>IF(SUM('B2.2'!$X570:$AE570)=8,'B2.2'!I570,"")</f>
        <v/>
      </c>
      <c r="K556" t="str">
        <f>IF(SUM('B2.2'!$X570:$AE570)=8,'B2.2'!J570,"")</f>
        <v/>
      </c>
    </row>
    <row r="557" spans="1:11" x14ac:dyDescent="0.25">
      <c r="A557" t="str">
        <f>IF(SUM('B2.2'!X571:AE571)=8,'Angaben KH-Standort'!$D$27,"")</f>
        <v/>
      </c>
      <c r="B557" t="str">
        <f>IF(SUM('B2.2'!X571:AE571)=8,'Angaben KH-Standort'!$D$26,"")</f>
        <v/>
      </c>
      <c r="C557" t="str">
        <f>IF(SUM('B2.2'!X571:AE571)=8,'Angaben KH-Standort'!$D$13,"")</f>
        <v/>
      </c>
      <c r="D557" t="str">
        <f>IF(SUM('B2.2'!$X571:$AE571)=8,'B2.2'!C571,"")</f>
        <v/>
      </c>
      <c r="E557" t="str">
        <f>IF(SUM('B2.2'!$X571:$AE571)=8,'B2.2'!D571,"")</f>
        <v/>
      </c>
      <c r="F557" t="str">
        <f>IF(SUM('B2.2'!$X571:$AE571)=8,'B2.2'!E571,"")</f>
        <v/>
      </c>
      <c r="G557" t="str">
        <f>IF(SUM('B2.2'!$X571:$AE571)=8,'B2.2'!F571,"")</f>
        <v/>
      </c>
      <c r="H557" t="str">
        <f>IF(SUM('B2.2'!$X571:$AE571)=8,'B2.2'!G571,"")</f>
        <v/>
      </c>
      <c r="I557" t="str">
        <f>IF(SUM('B2.2'!$X571:$AE571)=8,'B2.2'!H571,"")</f>
        <v/>
      </c>
      <c r="J557" t="str">
        <f>IF(SUM('B2.2'!$X571:$AE571)=8,'B2.2'!I571,"")</f>
        <v/>
      </c>
      <c r="K557" t="str">
        <f>IF(SUM('B2.2'!$X571:$AE571)=8,'B2.2'!J571,"")</f>
        <v/>
      </c>
    </row>
    <row r="558" spans="1:11" x14ac:dyDescent="0.25">
      <c r="A558" t="str">
        <f>IF(SUM('B2.2'!X572:AE572)=8,'Angaben KH-Standort'!$D$27,"")</f>
        <v/>
      </c>
      <c r="B558" t="str">
        <f>IF(SUM('B2.2'!X572:AE572)=8,'Angaben KH-Standort'!$D$26,"")</f>
        <v/>
      </c>
      <c r="C558" t="str">
        <f>IF(SUM('B2.2'!X572:AE572)=8,'Angaben KH-Standort'!$D$13,"")</f>
        <v/>
      </c>
      <c r="D558" t="str">
        <f>IF(SUM('B2.2'!$X572:$AE572)=8,'B2.2'!C572,"")</f>
        <v/>
      </c>
      <c r="E558" t="str">
        <f>IF(SUM('B2.2'!$X572:$AE572)=8,'B2.2'!D572,"")</f>
        <v/>
      </c>
      <c r="F558" t="str">
        <f>IF(SUM('B2.2'!$X572:$AE572)=8,'B2.2'!E572,"")</f>
        <v/>
      </c>
      <c r="G558" t="str">
        <f>IF(SUM('B2.2'!$X572:$AE572)=8,'B2.2'!F572,"")</f>
        <v/>
      </c>
      <c r="H558" t="str">
        <f>IF(SUM('B2.2'!$X572:$AE572)=8,'B2.2'!G572,"")</f>
        <v/>
      </c>
      <c r="I558" t="str">
        <f>IF(SUM('B2.2'!$X572:$AE572)=8,'B2.2'!H572,"")</f>
        <v/>
      </c>
      <c r="J558" t="str">
        <f>IF(SUM('B2.2'!$X572:$AE572)=8,'B2.2'!I572,"")</f>
        <v/>
      </c>
      <c r="K558" t="str">
        <f>IF(SUM('B2.2'!$X572:$AE572)=8,'B2.2'!J572,"")</f>
        <v/>
      </c>
    </row>
    <row r="559" spans="1:11" x14ac:dyDescent="0.25">
      <c r="A559" t="str">
        <f>IF(SUM('B2.2'!X573:AE573)=8,'Angaben KH-Standort'!$D$27,"")</f>
        <v/>
      </c>
      <c r="B559" t="str">
        <f>IF(SUM('B2.2'!X573:AE573)=8,'Angaben KH-Standort'!$D$26,"")</f>
        <v/>
      </c>
      <c r="C559" t="str">
        <f>IF(SUM('B2.2'!X573:AE573)=8,'Angaben KH-Standort'!$D$13,"")</f>
        <v/>
      </c>
      <c r="D559" t="str">
        <f>IF(SUM('B2.2'!$X573:$AE573)=8,'B2.2'!C573,"")</f>
        <v/>
      </c>
      <c r="E559" t="str">
        <f>IF(SUM('B2.2'!$X573:$AE573)=8,'B2.2'!D573,"")</f>
        <v/>
      </c>
      <c r="F559" t="str">
        <f>IF(SUM('B2.2'!$X573:$AE573)=8,'B2.2'!E573,"")</f>
        <v/>
      </c>
      <c r="G559" t="str">
        <f>IF(SUM('B2.2'!$X573:$AE573)=8,'B2.2'!F573,"")</f>
        <v/>
      </c>
      <c r="H559" t="str">
        <f>IF(SUM('B2.2'!$X573:$AE573)=8,'B2.2'!G573,"")</f>
        <v/>
      </c>
      <c r="I559" t="str">
        <f>IF(SUM('B2.2'!$X573:$AE573)=8,'B2.2'!H573,"")</f>
        <v/>
      </c>
      <c r="J559" t="str">
        <f>IF(SUM('B2.2'!$X573:$AE573)=8,'B2.2'!I573,"")</f>
        <v/>
      </c>
      <c r="K559" t="str">
        <f>IF(SUM('B2.2'!$X573:$AE573)=8,'B2.2'!J573,"")</f>
        <v/>
      </c>
    </row>
    <row r="560" spans="1:11" x14ac:dyDescent="0.25">
      <c r="A560" t="str">
        <f>IF(SUM('B2.2'!X574:AE574)=8,'Angaben KH-Standort'!$D$27,"")</f>
        <v/>
      </c>
      <c r="B560" t="str">
        <f>IF(SUM('B2.2'!X574:AE574)=8,'Angaben KH-Standort'!$D$26,"")</f>
        <v/>
      </c>
      <c r="C560" t="str">
        <f>IF(SUM('B2.2'!X574:AE574)=8,'Angaben KH-Standort'!$D$13,"")</f>
        <v/>
      </c>
      <c r="D560" t="str">
        <f>IF(SUM('B2.2'!$X574:$AE574)=8,'B2.2'!C574,"")</f>
        <v/>
      </c>
      <c r="E560" t="str">
        <f>IF(SUM('B2.2'!$X574:$AE574)=8,'B2.2'!D574,"")</f>
        <v/>
      </c>
      <c r="F560" t="str">
        <f>IF(SUM('B2.2'!$X574:$AE574)=8,'B2.2'!E574,"")</f>
        <v/>
      </c>
      <c r="G560" t="str">
        <f>IF(SUM('B2.2'!$X574:$AE574)=8,'B2.2'!F574,"")</f>
        <v/>
      </c>
      <c r="H560" t="str">
        <f>IF(SUM('B2.2'!$X574:$AE574)=8,'B2.2'!G574,"")</f>
        <v/>
      </c>
      <c r="I560" t="str">
        <f>IF(SUM('B2.2'!$X574:$AE574)=8,'B2.2'!H574,"")</f>
        <v/>
      </c>
      <c r="J560" t="str">
        <f>IF(SUM('B2.2'!$X574:$AE574)=8,'B2.2'!I574,"")</f>
        <v/>
      </c>
      <c r="K560" t="str">
        <f>IF(SUM('B2.2'!$X574:$AE574)=8,'B2.2'!J574,"")</f>
        <v/>
      </c>
    </row>
    <row r="561" spans="1:11" x14ac:dyDescent="0.25">
      <c r="A561" t="str">
        <f>IF(SUM('B2.2'!X575:AE575)=8,'Angaben KH-Standort'!$D$27,"")</f>
        <v/>
      </c>
      <c r="B561" t="str">
        <f>IF(SUM('B2.2'!X575:AE575)=8,'Angaben KH-Standort'!$D$26,"")</f>
        <v/>
      </c>
      <c r="C561" t="str">
        <f>IF(SUM('B2.2'!X575:AE575)=8,'Angaben KH-Standort'!$D$13,"")</f>
        <v/>
      </c>
      <c r="D561" t="str">
        <f>IF(SUM('B2.2'!$X575:$AE575)=8,'B2.2'!C575,"")</f>
        <v/>
      </c>
      <c r="E561" t="str">
        <f>IF(SUM('B2.2'!$X575:$AE575)=8,'B2.2'!D575,"")</f>
        <v/>
      </c>
      <c r="F561" t="str">
        <f>IF(SUM('B2.2'!$X575:$AE575)=8,'B2.2'!E575,"")</f>
        <v/>
      </c>
      <c r="G561" t="str">
        <f>IF(SUM('B2.2'!$X575:$AE575)=8,'B2.2'!F575,"")</f>
        <v/>
      </c>
      <c r="H561" t="str">
        <f>IF(SUM('B2.2'!$X575:$AE575)=8,'B2.2'!G575,"")</f>
        <v/>
      </c>
      <c r="I561" t="str">
        <f>IF(SUM('B2.2'!$X575:$AE575)=8,'B2.2'!H575,"")</f>
        <v/>
      </c>
      <c r="J561" t="str">
        <f>IF(SUM('B2.2'!$X575:$AE575)=8,'B2.2'!I575,"")</f>
        <v/>
      </c>
      <c r="K561" t="str">
        <f>IF(SUM('B2.2'!$X575:$AE575)=8,'B2.2'!J575,"")</f>
        <v/>
      </c>
    </row>
    <row r="562" spans="1:11" x14ac:dyDescent="0.25">
      <c r="A562" t="str">
        <f>IF(SUM('B2.2'!X576:AE576)=8,'Angaben KH-Standort'!$D$27,"")</f>
        <v/>
      </c>
      <c r="B562" t="str">
        <f>IF(SUM('B2.2'!X576:AE576)=8,'Angaben KH-Standort'!$D$26,"")</f>
        <v/>
      </c>
      <c r="C562" t="str">
        <f>IF(SUM('B2.2'!X576:AE576)=8,'Angaben KH-Standort'!$D$13,"")</f>
        <v/>
      </c>
      <c r="D562" t="str">
        <f>IF(SUM('B2.2'!$X576:$AE576)=8,'B2.2'!C576,"")</f>
        <v/>
      </c>
      <c r="E562" t="str">
        <f>IF(SUM('B2.2'!$X576:$AE576)=8,'B2.2'!D576,"")</f>
        <v/>
      </c>
      <c r="F562" t="str">
        <f>IF(SUM('B2.2'!$X576:$AE576)=8,'B2.2'!E576,"")</f>
        <v/>
      </c>
      <c r="G562" t="str">
        <f>IF(SUM('B2.2'!$X576:$AE576)=8,'B2.2'!F576,"")</f>
        <v/>
      </c>
      <c r="H562" t="str">
        <f>IF(SUM('B2.2'!$X576:$AE576)=8,'B2.2'!G576,"")</f>
        <v/>
      </c>
      <c r="I562" t="str">
        <f>IF(SUM('B2.2'!$X576:$AE576)=8,'B2.2'!H576,"")</f>
        <v/>
      </c>
      <c r="J562" t="str">
        <f>IF(SUM('B2.2'!$X576:$AE576)=8,'B2.2'!I576,"")</f>
        <v/>
      </c>
      <c r="K562" t="str">
        <f>IF(SUM('B2.2'!$X576:$AE576)=8,'B2.2'!J576,"")</f>
        <v/>
      </c>
    </row>
    <row r="563" spans="1:11" x14ac:dyDescent="0.25">
      <c r="A563" t="str">
        <f>IF(SUM('B2.2'!X577:AE577)=8,'Angaben KH-Standort'!$D$27,"")</f>
        <v/>
      </c>
      <c r="B563" t="str">
        <f>IF(SUM('B2.2'!X577:AE577)=8,'Angaben KH-Standort'!$D$26,"")</f>
        <v/>
      </c>
      <c r="C563" t="str">
        <f>IF(SUM('B2.2'!X577:AE577)=8,'Angaben KH-Standort'!$D$13,"")</f>
        <v/>
      </c>
      <c r="D563" t="str">
        <f>IF(SUM('B2.2'!$X577:$AE577)=8,'B2.2'!C577,"")</f>
        <v/>
      </c>
      <c r="E563" t="str">
        <f>IF(SUM('B2.2'!$X577:$AE577)=8,'B2.2'!D577,"")</f>
        <v/>
      </c>
      <c r="F563" t="str">
        <f>IF(SUM('B2.2'!$X577:$AE577)=8,'B2.2'!E577,"")</f>
        <v/>
      </c>
      <c r="G563" t="str">
        <f>IF(SUM('B2.2'!$X577:$AE577)=8,'B2.2'!F577,"")</f>
        <v/>
      </c>
      <c r="H563" t="str">
        <f>IF(SUM('B2.2'!$X577:$AE577)=8,'B2.2'!G577,"")</f>
        <v/>
      </c>
      <c r="I563" t="str">
        <f>IF(SUM('B2.2'!$X577:$AE577)=8,'B2.2'!H577,"")</f>
        <v/>
      </c>
      <c r="J563" t="str">
        <f>IF(SUM('B2.2'!$X577:$AE577)=8,'B2.2'!I577,"")</f>
        <v/>
      </c>
      <c r="K563" t="str">
        <f>IF(SUM('B2.2'!$X577:$AE577)=8,'B2.2'!J577,"")</f>
        <v/>
      </c>
    </row>
    <row r="564" spans="1:11" x14ac:dyDescent="0.25">
      <c r="A564" t="str">
        <f>IF(SUM('B2.2'!X578:AE578)=8,'Angaben KH-Standort'!$D$27,"")</f>
        <v/>
      </c>
      <c r="B564" t="str">
        <f>IF(SUM('B2.2'!X578:AE578)=8,'Angaben KH-Standort'!$D$26,"")</f>
        <v/>
      </c>
      <c r="C564" t="str">
        <f>IF(SUM('B2.2'!X578:AE578)=8,'Angaben KH-Standort'!$D$13,"")</f>
        <v/>
      </c>
      <c r="D564" t="str">
        <f>IF(SUM('B2.2'!$X578:$AE578)=8,'B2.2'!C578,"")</f>
        <v/>
      </c>
      <c r="E564" t="str">
        <f>IF(SUM('B2.2'!$X578:$AE578)=8,'B2.2'!D578,"")</f>
        <v/>
      </c>
      <c r="F564" t="str">
        <f>IF(SUM('B2.2'!$X578:$AE578)=8,'B2.2'!E578,"")</f>
        <v/>
      </c>
      <c r="G564" t="str">
        <f>IF(SUM('B2.2'!$X578:$AE578)=8,'B2.2'!F578,"")</f>
        <v/>
      </c>
      <c r="H564" t="str">
        <f>IF(SUM('B2.2'!$X578:$AE578)=8,'B2.2'!G578,"")</f>
        <v/>
      </c>
      <c r="I564" t="str">
        <f>IF(SUM('B2.2'!$X578:$AE578)=8,'B2.2'!H578,"")</f>
        <v/>
      </c>
      <c r="J564" t="str">
        <f>IF(SUM('B2.2'!$X578:$AE578)=8,'B2.2'!I578,"")</f>
        <v/>
      </c>
      <c r="K564" t="str">
        <f>IF(SUM('B2.2'!$X578:$AE578)=8,'B2.2'!J578,"")</f>
        <v/>
      </c>
    </row>
    <row r="565" spans="1:11" x14ac:dyDescent="0.25">
      <c r="A565" t="str">
        <f>IF(SUM('B2.2'!X579:AE579)=8,'Angaben KH-Standort'!$D$27,"")</f>
        <v/>
      </c>
      <c r="B565" t="str">
        <f>IF(SUM('B2.2'!X579:AE579)=8,'Angaben KH-Standort'!$D$26,"")</f>
        <v/>
      </c>
      <c r="C565" t="str">
        <f>IF(SUM('B2.2'!X579:AE579)=8,'Angaben KH-Standort'!$D$13,"")</f>
        <v/>
      </c>
      <c r="D565" t="str">
        <f>IF(SUM('B2.2'!$X579:$AE579)=8,'B2.2'!C579,"")</f>
        <v/>
      </c>
      <c r="E565" t="str">
        <f>IF(SUM('B2.2'!$X579:$AE579)=8,'B2.2'!D579,"")</f>
        <v/>
      </c>
      <c r="F565" t="str">
        <f>IF(SUM('B2.2'!$X579:$AE579)=8,'B2.2'!E579,"")</f>
        <v/>
      </c>
      <c r="G565" t="str">
        <f>IF(SUM('B2.2'!$X579:$AE579)=8,'B2.2'!F579,"")</f>
        <v/>
      </c>
      <c r="H565" t="str">
        <f>IF(SUM('B2.2'!$X579:$AE579)=8,'B2.2'!G579,"")</f>
        <v/>
      </c>
      <c r="I565" t="str">
        <f>IF(SUM('B2.2'!$X579:$AE579)=8,'B2.2'!H579,"")</f>
        <v/>
      </c>
      <c r="J565" t="str">
        <f>IF(SUM('B2.2'!$X579:$AE579)=8,'B2.2'!I579,"")</f>
        <v/>
      </c>
      <c r="K565" t="str">
        <f>IF(SUM('B2.2'!$X579:$AE579)=8,'B2.2'!J579,"")</f>
        <v/>
      </c>
    </row>
    <row r="566" spans="1:11" x14ac:dyDescent="0.25">
      <c r="A566" t="str">
        <f>IF(SUM('B2.2'!X580:AE580)=8,'Angaben KH-Standort'!$D$27,"")</f>
        <v/>
      </c>
      <c r="B566" t="str">
        <f>IF(SUM('B2.2'!X580:AE580)=8,'Angaben KH-Standort'!$D$26,"")</f>
        <v/>
      </c>
      <c r="C566" t="str">
        <f>IF(SUM('B2.2'!X580:AE580)=8,'Angaben KH-Standort'!$D$13,"")</f>
        <v/>
      </c>
      <c r="D566" t="str">
        <f>IF(SUM('B2.2'!$X580:$AE580)=8,'B2.2'!C580,"")</f>
        <v/>
      </c>
      <c r="E566" t="str">
        <f>IF(SUM('B2.2'!$X580:$AE580)=8,'B2.2'!D580,"")</f>
        <v/>
      </c>
      <c r="F566" t="str">
        <f>IF(SUM('B2.2'!$X580:$AE580)=8,'B2.2'!E580,"")</f>
        <v/>
      </c>
      <c r="G566" t="str">
        <f>IF(SUM('B2.2'!$X580:$AE580)=8,'B2.2'!F580,"")</f>
        <v/>
      </c>
      <c r="H566" t="str">
        <f>IF(SUM('B2.2'!$X580:$AE580)=8,'B2.2'!G580,"")</f>
        <v/>
      </c>
      <c r="I566" t="str">
        <f>IF(SUM('B2.2'!$X580:$AE580)=8,'B2.2'!H580,"")</f>
        <v/>
      </c>
      <c r="J566" t="str">
        <f>IF(SUM('B2.2'!$X580:$AE580)=8,'B2.2'!I580,"")</f>
        <v/>
      </c>
      <c r="K566" t="str">
        <f>IF(SUM('B2.2'!$X580:$AE580)=8,'B2.2'!J580,"")</f>
        <v/>
      </c>
    </row>
    <row r="567" spans="1:11" x14ac:dyDescent="0.25">
      <c r="A567" t="str">
        <f>IF(SUM('B2.2'!X581:AE581)=8,'Angaben KH-Standort'!$D$27,"")</f>
        <v/>
      </c>
      <c r="B567" t="str">
        <f>IF(SUM('B2.2'!X581:AE581)=8,'Angaben KH-Standort'!$D$26,"")</f>
        <v/>
      </c>
      <c r="C567" t="str">
        <f>IF(SUM('B2.2'!X581:AE581)=8,'Angaben KH-Standort'!$D$13,"")</f>
        <v/>
      </c>
      <c r="D567" t="str">
        <f>IF(SUM('B2.2'!$X581:$AE581)=8,'B2.2'!C581,"")</f>
        <v/>
      </c>
      <c r="E567" t="str">
        <f>IF(SUM('B2.2'!$X581:$AE581)=8,'B2.2'!D581,"")</f>
        <v/>
      </c>
      <c r="F567" t="str">
        <f>IF(SUM('B2.2'!$X581:$AE581)=8,'B2.2'!E581,"")</f>
        <v/>
      </c>
      <c r="G567" t="str">
        <f>IF(SUM('B2.2'!$X581:$AE581)=8,'B2.2'!F581,"")</f>
        <v/>
      </c>
      <c r="H567" t="str">
        <f>IF(SUM('B2.2'!$X581:$AE581)=8,'B2.2'!G581,"")</f>
        <v/>
      </c>
      <c r="I567" t="str">
        <f>IF(SUM('B2.2'!$X581:$AE581)=8,'B2.2'!H581,"")</f>
        <v/>
      </c>
      <c r="J567" t="str">
        <f>IF(SUM('B2.2'!$X581:$AE581)=8,'B2.2'!I581,"")</f>
        <v/>
      </c>
      <c r="K567" t="str">
        <f>IF(SUM('B2.2'!$X581:$AE581)=8,'B2.2'!J581,"")</f>
        <v/>
      </c>
    </row>
    <row r="568" spans="1:11" x14ac:dyDescent="0.25">
      <c r="A568" t="str">
        <f>IF(SUM('B2.2'!X582:AE582)=8,'Angaben KH-Standort'!$D$27,"")</f>
        <v/>
      </c>
      <c r="B568" t="str">
        <f>IF(SUM('B2.2'!X582:AE582)=8,'Angaben KH-Standort'!$D$26,"")</f>
        <v/>
      </c>
      <c r="C568" t="str">
        <f>IF(SUM('B2.2'!X582:AE582)=8,'Angaben KH-Standort'!$D$13,"")</f>
        <v/>
      </c>
      <c r="D568" t="str">
        <f>IF(SUM('B2.2'!$X582:$AE582)=8,'B2.2'!C582,"")</f>
        <v/>
      </c>
      <c r="E568" t="str">
        <f>IF(SUM('B2.2'!$X582:$AE582)=8,'B2.2'!D582,"")</f>
        <v/>
      </c>
      <c r="F568" t="str">
        <f>IF(SUM('B2.2'!$X582:$AE582)=8,'B2.2'!E582,"")</f>
        <v/>
      </c>
      <c r="G568" t="str">
        <f>IF(SUM('B2.2'!$X582:$AE582)=8,'B2.2'!F582,"")</f>
        <v/>
      </c>
      <c r="H568" t="str">
        <f>IF(SUM('B2.2'!$X582:$AE582)=8,'B2.2'!G582,"")</f>
        <v/>
      </c>
      <c r="I568" t="str">
        <f>IF(SUM('B2.2'!$X582:$AE582)=8,'B2.2'!H582,"")</f>
        <v/>
      </c>
      <c r="J568" t="str">
        <f>IF(SUM('B2.2'!$X582:$AE582)=8,'B2.2'!I582,"")</f>
        <v/>
      </c>
      <c r="K568" t="str">
        <f>IF(SUM('B2.2'!$X582:$AE582)=8,'B2.2'!J582,"")</f>
        <v/>
      </c>
    </row>
    <row r="569" spans="1:11" x14ac:dyDescent="0.25">
      <c r="A569" t="str">
        <f>IF(SUM('B2.2'!X583:AE583)=8,'Angaben KH-Standort'!$D$27,"")</f>
        <v/>
      </c>
      <c r="B569" t="str">
        <f>IF(SUM('B2.2'!X583:AE583)=8,'Angaben KH-Standort'!$D$26,"")</f>
        <v/>
      </c>
      <c r="C569" t="str">
        <f>IF(SUM('B2.2'!X583:AE583)=8,'Angaben KH-Standort'!$D$13,"")</f>
        <v/>
      </c>
      <c r="D569" t="str">
        <f>IF(SUM('B2.2'!$X583:$AE583)=8,'B2.2'!C583,"")</f>
        <v/>
      </c>
      <c r="E569" t="str">
        <f>IF(SUM('B2.2'!$X583:$AE583)=8,'B2.2'!D583,"")</f>
        <v/>
      </c>
      <c r="F569" t="str">
        <f>IF(SUM('B2.2'!$X583:$AE583)=8,'B2.2'!E583,"")</f>
        <v/>
      </c>
      <c r="G569" t="str">
        <f>IF(SUM('B2.2'!$X583:$AE583)=8,'B2.2'!F583,"")</f>
        <v/>
      </c>
      <c r="H569" t="str">
        <f>IF(SUM('B2.2'!$X583:$AE583)=8,'B2.2'!G583,"")</f>
        <v/>
      </c>
      <c r="I569" t="str">
        <f>IF(SUM('B2.2'!$X583:$AE583)=8,'B2.2'!H583,"")</f>
        <v/>
      </c>
      <c r="J569" t="str">
        <f>IF(SUM('B2.2'!$X583:$AE583)=8,'B2.2'!I583,"")</f>
        <v/>
      </c>
      <c r="K569" t="str">
        <f>IF(SUM('B2.2'!$X583:$AE583)=8,'B2.2'!J583,"")</f>
        <v/>
      </c>
    </row>
    <row r="570" spans="1:11" x14ac:dyDescent="0.25">
      <c r="A570" t="str">
        <f>IF(SUM('B2.2'!X584:AE584)=8,'Angaben KH-Standort'!$D$27,"")</f>
        <v/>
      </c>
      <c r="B570" t="str">
        <f>IF(SUM('B2.2'!X584:AE584)=8,'Angaben KH-Standort'!$D$26,"")</f>
        <v/>
      </c>
      <c r="C570" t="str">
        <f>IF(SUM('B2.2'!X584:AE584)=8,'Angaben KH-Standort'!$D$13,"")</f>
        <v/>
      </c>
      <c r="D570" t="str">
        <f>IF(SUM('B2.2'!$X584:$AE584)=8,'B2.2'!C584,"")</f>
        <v/>
      </c>
      <c r="E570" t="str">
        <f>IF(SUM('B2.2'!$X584:$AE584)=8,'B2.2'!D584,"")</f>
        <v/>
      </c>
      <c r="F570" t="str">
        <f>IF(SUM('B2.2'!$X584:$AE584)=8,'B2.2'!E584,"")</f>
        <v/>
      </c>
      <c r="G570" t="str">
        <f>IF(SUM('B2.2'!$X584:$AE584)=8,'B2.2'!F584,"")</f>
        <v/>
      </c>
      <c r="H570" t="str">
        <f>IF(SUM('B2.2'!$X584:$AE584)=8,'B2.2'!G584,"")</f>
        <v/>
      </c>
      <c r="I570" t="str">
        <f>IF(SUM('B2.2'!$X584:$AE584)=8,'B2.2'!H584,"")</f>
        <v/>
      </c>
      <c r="J570" t="str">
        <f>IF(SUM('B2.2'!$X584:$AE584)=8,'B2.2'!I584,"")</f>
        <v/>
      </c>
      <c r="K570" t="str">
        <f>IF(SUM('B2.2'!$X584:$AE584)=8,'B2.2'!J584,"")</f>
        <v/>
      </c>
    </row>
    <row r="571" spans="1:11" x14ac:dyDescent="0.25">
      <c r="A571" t="str">
        <f>IF(SUM('B2.2'!X585:AE585)=8,'Angaben KH-Standort'!$D$27,"")</f>
        <v/>
      </c>
      <c r="B571" t="str">
        <f>IF(SUM('B2.2'!X585:AE585)=8,'Angaben KH-Standort'!$D$26,"")</f>
        <v/>
      </c>
      <c r="C571" t="str">
        <f>IF(SUM('B2.2'!X585:AE585)=8,'Angaben KH-Standort'!$D$13,"")</f>
        <v/>
      </c>
      <c r="D571" t="str">
        <f>IF(SUM('B2.2'!$X585:$AE585)=8,'B2.2'!C585,"")</f>
        <v/>
      </c>
      <c r="E571" t="str">
        <f>IF(SUM('B2.2'!$X585:$AE585)=8,'B2.2'!D585,"")</f>
        <v/>
      </c>
      <c r="F571" t="str">
        <f>IF(SUM('B2.2'!$X585:$AE585)=8,'B2.2'!E585,"")</f>
        <v/>
      </c>
      <c r="G571" t="str">
        <f>IF(SUM('B2.2'!$X585:$AE585)=8,'B2.2'!F585,"")</f>
        <v/>
      </c>
      <c r="H571" t="str">
        <f>IF(SUM('B2.2'!$X585:$AE585)=8,'B2.2'!G585,"")</f>
        <v/>
      </c>
      <c r="I571" t="str">
        <f>IF(SUM('B2.2'!$X585:$AE585)=8,'B2.2'!H585,"")</f>
        <v/>
      </c>
      <c r="J571" t="str">
        <f>IF(SUM('B2.2'!$X585:$AE585)=8,'B2.2'!I585,"")</f>
        <v/>
      </c>
      <c r="K571" t="str">
        <f>IF(SUM('B2.2'!$X585:$AE585)=8,'B2.2'!J585,"")</f>
        <v/>
      </c>
    </row>
    <row r="572" spans="1:11" x14ac:dyDescent="0.25">
      <c r="A572" t="str">
        <f>IF(SUM('B2.2'!X586:AE586)=8,'Angaben KH-Standort'!$D$27,"")</f>
        <v/>
      </c>
      <c r="B572" t="str">
        <f>IF(SUM('B2.2'!X586:AE586)=8,'Angaben KH-Standort'!$D$26,"")</f>
        <v/>
      </c>
      <c r="C572" t="str">
        <f>IF(SUM('B2.2'!X586:AE586)=8,'Angaben KH-Standort'!$D$13,"")</f>
        <v/>
      </c>
      <c r="D572" t="str">
        <f>IF(SUM('B2.2'!$X586:$AE586)=8,'B2.2'!C586,"")</f>
        <v/>
      </c>
      <c r="E572" t="str">
        <f>IF(SUM('B2.2'!$X586:$AE586)=8,'B2.2'!D586,"")</f>
        <v/>
      </c>
      <c r="F572" t="str">
        <f>IF(SUM('B2.2'!$X586:$AE586)=8,'B2.2'!E586,"")</f>
        <v/>
      </c>
      <c r="G572" t="str">
        <f>IF(SUM('B2.2'!$X586:$AE586)=8,'B2.2'!F586,"")</f>
        <v/>
      </c>
      <c r="H572" t="str">
        <f>IF(SUM('B2.2'!$X586:$AE586)=8,'B2.2'!G586,"")</f>
        <v/>
      </c>
      <c r="I572" t="str">
        <f>IF(SUM('B2.2'!$X586:$AE586)=8,'B2.2'!H586,"")</f>
        <v/>
      </c>
      <c r="J572" t="str">
        <f>IF(SUM('B2.2'!$X586:$AE586)=8,'B2.2'!I586,"")</f>
        <v/>
      </c>
      <c r="K572" t="str">
        <f>IF(SUM('B2.2'!$X586:$AE586)=8,'B2.2'!J586,"")</f>
        <v/>
      </c>
    </row>
    <row r="573" spans="1:11" x14ac:dyDescent="0.25">
      <c r="A573" t="str">
        <f>IF(SUM('B2.2'!X587:AE587)=8,'Angaben KH-Standort'!$D$27,"")</f>
        <v/>
      </c>
      <c r="B573" t="str">
        <f>IF(SUM('B2.2'!X587:AE587)=8,'Angaben KH-Standort'!$D$26,"")</f>
        <v/>
      </c>
      <c r="C573" t="str">
        <f>IF(SUM('B2.2'!X587:AE587)=8,'Angaben KH-Standort'!$D$13,"")</f>
        <v/>
      </c>
      <c r="D573" t="str">
        <f>IF(SUM('B2.2'!$X587:$AE587)=8,'B2.2'!C587,"")</f>
        <v/>
      </c>
      <c r="E573" t="str">
        <f>IF(SUM('B2.2'!$X587:$AE587)=8,'B2.2'!D587,"")</f>
        <v/>
      </c>
      <c r="F573" t="str">
        <f>IF(SUM('B2.2'!$X587:$AE587)=8,'B2.2'!E587,"")</f>
        <v/>
      </c>
      <c r="G573" t="str">
        <f>IF(SUM('B2.2'!$X587:$AE587)=8,'B2.2'!F587,"")</f>
        <v/>
      </c>
      <c r="H573" t="str">
        <f>IF(SUM('B2.2'!$X587:$AE587)=8,'B2.2'!G587,"")</f>
        <v/>
      </c>
      <c r="I573" t="str">
        <f>IF(SUM('B2.2'!$X587:$AE587)=8,'B2.2'!H587,"")</f>
        <v/>
      </c>
      <c r="J573" t="str">
        <f>IF(SUM('B2.2'!$X587:$AE587)=8,'B2.2'!I587,"")</f>
        <v/>
      </c>
      <c r="K573" t="str">
        <f>IF(SUM('B2.2'!$X587:$AE587)=8,'B2.2'!J587,"")</f>
        <v/>
      </c>
    </row>
    <row r="574" spans="1:11" x14ac:dyDescent="0.25">
      <c r="A574" t="str">
        <f>IF(SUM('B2.2'!X588:AE588)=8,'Angaben KH-Standort'!$D$27,"")</f>
        <v/>
      </c>
      <c r="B574" t="str">
        <f>IF(SUM('B2.2'!X588:AE588)=8,'Angaben KH-Standort'!$D$26,"")</f>
        <v/>
      </c>
      <c r="C574" t="str">
        <f>IF(SUM('B2.2'!X588:AE588)=8,'Angaben KH-Standort'!$D$13,"")</f>
        <v/>
      </c>
      <c r="D574" t="str">
        <f>IF(SUM('B2.2'!$X588:$AE588)=8,'B2.2'!C588,"")</f>
        <v/>
      </c>
      <c r="E574" t="str">
        <f>IF(SUM('B2.2'!$X588:$AE588)=8,'B2.2'!D588,"")</f>
        <v/>
      </c>
      <c r="F574" t="str">
        <f>IF(SUM('B2.2'!$X588:$AE588)=8,'B2.2'!E588,"")</f>
        <v/>
      </c>
      <c r="G574" t="str">
        <f>IF(SUM('B2.2'!$X588:$AE588)=8,'B2.2'!F588,"")</f>
        <v/>
      </c>
      <c r="H574" t="str">
        <f>IF(SUM('B2.2'!$X588:$AE588)=8,'B2.2'!G588,"")</f>
        <v/>
      </c>
      <c r="I574" t="str">
        <f>IF(SUM('B2.2'!$X588:$AE588)=8,'B2.2'!H588,"")</f>
        <v/>
      </c>
      <c r="J574" t="str">
        <f>IF(SUM('B2.2'!$X588:$AE588)=8,'B2.2'!I588,"")</f>
        <v/>
      </c>
      <c r="K574" t="str">
        <f>IF(SUM('B2.2'!$X588:$AE588)=8,'B2.2'!J588,"")</f>
        <v/>
      </c>
    </row>
    <row r="575" spans="1:11" x14ac:dyDescent="0.25">
      <c r="A575" t="str">
        <f>IF(SUM('B2.2'!X589:AE589)=8,'Angaben KH-Standort'!$D$27,"")</f>
        <v/>
      </c>
      <c r="B575" t="str">
        <f>IF(SUM('B2.2'!X589:AE589)=8,'Angaben KH-Standort'!$D$26,"")</f>
        <v/>
      </c>
      <c r="C575" t="str">
        <f>IF(SUM('B2.2'!X589:AE589)=8,'Angaben KH-Standort'!$D$13,"")</f>
        <v/>
      </c>
      <c r="D575" t="str">
        <f>IF(SUM('B2.2'!$X589:$AE589)=8,'B2.2'!C589,"")</f>
        <v/>
      </c>
      <c r="E575" t="str">
        <f>IF(SUM('B2.2'!$X589:$AE589)=8,'B2.2'!D589,"")</f>
        <v/>
      </c>
      <c r="F575" t="str">
        <f>IF(SUM('B2.2'!$X589:$AE589)=8,'B2.2'!E589,"")</f>
        <v/>
      </c>
      <c r="G575" t="str">
        <f>IF(SUM('B2.2'!$X589:$AE589)=8,'B2.2'!F589,"")</f>
        <v/>
      </c>
      <c r="H575" t="str">
        <f>IF(SUM('B2.2'!$X589:$AE589)=8,'B2.2'!G589,"")</f>
        <v/>
      </c>
      <c r="I575" t="str">
        <f>IF(SUM('B2.2'!$X589:$AE589)=8,'B2.2'!H589,"")</f>
        <v/>
      </c>
      <c r="J575" t="str">
        <f>IF(SUM('B2.2'!$X589:$AE589)=8,'B2.2'!I589,"")</f>
        <v/>
      </c>
      <c r="K575" t="str">
        <f>IF(SUM('B2.2'!$X589:$AE589)=8,'B2.2'!J589,"")</f>
        <v/>
      </c>
    </row>
    <row r="576" spans="1:11" x14ac:dyDescent="0.25">
      <c r="A576" t="str">
        <f>IF(SUM('B2.2'!X590:AE590)=8,'Angaben KH-Standort'!$D$27,"")</f>
        <v/>
      </c>
      <c r="B576" t="str">
        <f>IF(SUM('B2.2'!X590:AE590)=8,'Angaben KH-Standort'!$D$26,"")</f>
        <v/>
      </c>
      <c r="C576" t="str">
        <f>IF(SUM('B2.2'!X590:AE590)=8,'Angaben KH-Standort'!$D$13,"")</f>
        <v/>
      </c>
      <c r="D576" t="str">
        <f>IF(SUM('B2.2'!$X590:$AE590)=8,'B2.2'!C590,"")</f>
        <v/>
      </c>
      <c r="E576" t="str">
        <f>IF(SUM('B2.2'!$X590:$AE590)=8,'B2.2'!D590,"")</f>
        <v/>
      </c>
      <c r="F576" t="str">
        <f>IF(SUM('B2.2'!$X590:$AE590)=8,'B2.2'!E590,"")</f>
        <v/>
      </c>
      <c r="G576" t="str">
        <f>IF(SUM('B2.2'!$X590:$AE590)=8,'B2.2'!F590,"")</f>
        <v/>
      </c>
      <c r="H576" t="str">
        <f>IF(SUM('B2.2'!$X590:$AE590)=8,'B2.2'!G590,"")</f>
        <v/>
      </c>
      <c r="I576" t="str">
        <f>IF(SUM('B2.2'!$X590:$AE590)=8,'B2.2'!H590,"")</f>
        <v/>
      </c>
      <c r="J576" t="str">
        <f>IF(SUM('B2.2'!$X590:$AE590)=8,'B2.2'!I590,"")</f>
        <v/>
      </c>
      <c r="K576" t="str">
        <f>IF(SUM('B2.2'!$X590:$AE590)=8,'B2.2'!J590,"")</f>
        <v/>
      </c>
    </row>
    <row r="577" spans="1:11" x14ac:dyDescent="0.25">
      <c r="A577" t="str">
        <f>IF(SUM('B2.2'!X591:AE591)=8,'Angaben KH-Standort'!$D$27,"")</f>
        <v/>
      </c>
      <c r="B577" t="str">
        <f>IF(SUM('B2.2'!X591:AE591)=8,'Angaben KH-Standort'!$D$26,"")</f>
        <v/>
      </c>
      <c r="C577" t="str">
        <f>IF(SUM('B2.2'!X591:AE591)=8,'Angaben KH-Standort'!$D$13,"")</f>
        <v/>
      </c>
      <c r="D577" t="str">
        <f>IF(SUM('B2.2'!$X591:$AE591)=8,'B2.2'!C591,"")</f>
        <v/>
      </c>
      <c r="E577" t="str">
        <f>IF(SUM('B2.2'!$X591:$AE591)=8,'B2.2'!D591,"")</f>
        <v/>
      </c>
      <c r="F577" t="str">
        <f>IF(SUM('B2.2'!$X591:$AE591)=8,'B2.2'!E591,"")</f>
        <v/>
      </c>
      <c r="G577" t="str">
        <f>IF(SUM('B2.2'!$X591:$AE591)=8,'B2.2'!F591,"")</f>
        <v/>
      </c>
      <c r="H577" t="str">
        <f>IF(SUM('B2.2'!$X591:$AE591)=8,'B2.2'!G591,"")</f>
        <v/>
      </c>
      <c r="I577" t="str">
        <f>IF(SUM('B2.2'!$X591:$AE591)=8,'B2.2'!H591,"")</f>
        <v/>
      </c>
      <c r="J577" t="str">
        <f>IF(SUM('B2.2'!$X591:$AE591)=8,'B2.2'!I591,"")</f>
        <v/>
      </c>
      <c r="K577" t="str">
        <f>IF(SUM('B2.2'!$X591:$AE591)=8,'B2.2'!J591,"")</f>
        <v/>
      </c>
    </row>
    <row r="578" spans="1:11" x14ac:dyDescent="0.25">
      <c r="A578" t="str">
        <f>IF(SUM('B2.2'!X592:AE592)=8,'Angaben KH-Standort'!$D$27,"")</f>
        <v/>
      </c>
      <c r="B578" t="str">
        <f>IF(SUM('B2.2'!X592:AE592)=8,'Angaben KH-Standort'!$D$26,"")</f>
        <v/>
      </c>
      <c r="C578" t="str">
        <f>IF(SUM('B2.2'!X592:AE592)=8,'Angaben KH-Standort'!$D$13,"")</f>
        <v/>
      </c>
      <c r="D578" t="str">
        <f>IF(SUM('B2.2'!$X592:$AE592)=8,'B2.2'!C592,"")</f>
        <v/>
      </c>
      <c r="E578" t="str">
        <f>IF(SUM('B2.2'!$X592:$AE592)=8,'B2.2'!D592,"")</f>
        <v/>
      </c>
      <c r="F578" t="str">
        <f>IF(SUM('B2.2'!$X592:$AE592)=8,'B2.2'!E592,"")</f>
        <v/>
      </c>
      <c r="G578" t="str">
        <f>IF(SUM('B2.2'!$X592:$AE592)=8,'B2.2'!F592,"")</f>
        <v/>
      </c>
      <c r="H578" t="str">
        <f>IF(SUM('B2.2'!$X592:$AE592)=8,'B2.2'!G592,"")</f>
        <v/>
      </c>
      <c r="I578" t="str">
        <f>IF(SUM('B2.2'!$X592:$AE592)=8,'B2.2'!H592,"")</f>
        <v/>
      </c>
      <c r="J578" t="str">
        <f>IF(SUM('B2.2'!$X592:$AE592)=8,'B2.2'!I592,"")</f>
        <v/>
      </c>
      <c r="K578" t="str">
        <f>IF(SUM('B2.2'!$X592:$AE592)=8,'B2.2'!J592,"")</f>
        <v/>
      </c>
    </row>
    <row r="579" spans="1:11" x14ac:dyDescent="0.25">
      <c r="A579" t="str">
        <f>IF(SUM('B2.2'!X593:AE593)=8,'Angaben KH-Standort'!$D$27,"")</f>
        <v/>
      </c>
      <c r="B579" t="str">
        <f>IF(SUM('B2.2'!X593:AE593)=8,'Angaben KH-Standort'!$D$26,"")</f>
        <v/>
      </c>
      <c r="C579" t="str">
        <f>IF(SUM('B2.2'!X593:AE593)=8,'Angaben KH-Standort'!$D$13,"")</f>
        <v/>
      </c>
      <c r="D579" t="str">
        <f>IF(SUM('B2.2'!$X593:$AE593)=8,'B2.2'!C593,"")</f>
        <v/>
      </c>
      <c r="E579" t="str">
        <f>IF(SUM('B2.2'!$X593:$AE593)=8,'B2.2'!D593,"")</f>
        <v/>
      </c>
      <c r="F579" t="str">
        <f>IF(SUM('B2.2'!$X593:$AE593)=8,'B2.2'!E593,"")</f>
        <v/>
      </c>
      <c r="G579" t="str">
        <f>IF(SUM('B2.2'!$X593:$AE593)=8,'B2.2'!F593,"")</f>
        <v/>
      </c>
      <c r="H579" t="str">
        <f>IF(SUM('B2.2'!$X593:$AE593)=8,'B2.2'!G593,"")</f>
        <v/>
      </c>
      <c r="I579" t="str">
        <f>IF(SUM('B2.2'!$X593:$AE593)=8,'B2.2'!H593,"")</f>
        <v/>
      </c>
      <c r="J579" t="str">
        <f>IF(SUM('B2.2'!$X593:$AE593)=8,'B2.2'!I593,"")</f>
        <v/>
      </c>
      <c r="K579" t="str">
        <f>IF(SUM('B2.2'!$X593:$AE593)=8,'B2.2'!J593,"")</f>
        <v/>
      </c>
    </row>
    <row r="580" spans="1:11" x14ac:dyDescent="0.25">
      <c r="A580" t="str">
        <f>IF(SUM('B2.2'!X594:AE594)=8,'Angaben KH-Standort'!$D$27,"")</f>
        <v/>
      </c>
      <c r="B580" t="str">
        <f>IF(SUM('B2.2'!X594:AE594)=8,'Angaben KH-Standort'!$D$26,"")</f>
        <v/>
      </c>
      <c r="C580" t="str">
        <f>IF(SUM('B2.2'!X594:AE594)=8,'Angaben KH-Standort'!$D$13,"")</f>
        <v/>
      </c>
      <c r="D580" t="str">
        <f>IF(SUM('B2.2'!$X594:$AE594)=8,'B2.2'!C594,"")</f>
        <v/>
      </c>
      <c r="E580" t="str">
        <f>IF(SUM('B2.2'!$X594:$AE594)=8,'B2.2'!D594,"")</f>
        <v/>
      </c>
      <c r="F580" t="str">
        <f>IF(SUM('B2.2'!$X594:$AE594)=8,'B2.2'!E594,"")</f>
        <v/>
      </c>
      <c r="G580" t="str">
        <f>IF(SUM('B2.2'!$X594:$AE594)=8,'B2.2'!F594,"")</f>
        <v/>
      </c>
      <c r="H580" t="str">
        <f>IF(SUM('B2.2'!$X594:$AE594)=8,'B2.2'!G594,"")</f>
        <v/>
      </c>
      <c r="I580" t="str">
        <f>IF(SUM('B2.2'!$X594:$AE594)=8,'B2.2'!H594,"")</f>
        <v/>
      </c>
      <c r="J580" t="str">
        <f>IF(SUM('B2.2'!$X594:$AE594)=8,'B2.2'!I594,"")</f>
        <v/>
      </c>
      <c r="K580" t="str">
        <f>IF(SUM('B2.2'!$X594:$AE594)=8,'B2.2'!J594,"")</f>
        <v/>
      </c>
    </row>
    <row r="581" spans="1:11" x14ac:dyDescent="0.25">
      <c r="A581" t="str">
        <f>IF(SUM('B2.2'!X595:AE595)=8,'Angaben KH-Standort'!$D$27,"")</f>
        <v/>
      </c>
      <c r="B581" t="str">
        <f>IF(SUM('B2.2'!X595:AE595)=8,'Angaben KH-Standort'!$D$26,"")</f>
        <v/>
      </c>
      <c r="C581" t="str">
        <f>IF(SUM('B2.2'!X595:AE595)=8,'Angaben KH-Standort'!$D$13,"")</f>
        <v/>
      </c>
      <c r="D581" t="str">
        <f>IF(SUM('B2.2'!$X595:$AE595)=8,'B2.2'!C595,"")</f>
        <v/>
      </c>
      <c r="E581" t="str">
        <f>IF(SUM('B2.2'!$X595:$AE595)=8,'B2.2'!D595,"")</f>
        <v/>
      </c>
      <c r="F581" t="str">
        <f>IF(SUM('B2.2'!$X595:$AE595)=8,'B2.2'!E595,"")</f>
        <v/>
      </c>
      <c r="G581" t="str">
        <f>IF(SUM('B2.2'!$X595:$AE595)=8,'B2.2'!F595,"")</f>
        <v/>
      </c>
      <c r="H581" t="str">
        <f>IF(SUM('B2.2'!$X595:$AE595)=8,'B2.2'!G595,"")</f>
        <v/>
      </c>
      <c r="I581" t="str">
        <f>IF(SUM('B2.2'!$X595:$AE595)=8,'B2.2'!H595,"")</f>
        <v/>
      </c>
      <c r="J581" t="str">
        <f>IF(SUM('B2.2'!$X595:$AE595)=8,'B2.2'!I595,"")</f>
        <v/>
      </c>
      <c r="K581" t="str">
        <f>IF(SUM('B2.2'!$X595:$AE595)=8,'B2.2'!J595,"")</f>
        <v/>
      </c>
    </row>
    <row r="582" spans="1:11" x14ac:dyDescent="0.25">
      <c r="A582" t="str">
        <f>IF(SUM('B2.2'!X596:AE596)=8,'Angaben KH-Standort'!$D$27,"")</f>
        <v/>
      </c>
      <c r="B582" t="str">
        <f>IF(SUM('B2.2'!X596:AE596)=8,'Angaben KH-Standort'!$D$26,"")</f>
        <v/>
      </c>
      <c r="C582" t="str">
        <f>IF(SUM('B2.2'!X596:AE596)=8,'Angaben KH-Standort'!$D$13,"")</f>
        <v/>
      </c>
      <c r="D582" t="str">
        <f>IF(SUM('B2.2'!$X596:$AE596)=8,'B2.2'!C596,"")</f>
        <v/>
      </c>
      <c r="E582" t="str">
        <f>IF(SUM('B2.2'!$X596:$AE596)=8,'B2.2'!D596,"")</f>
        <v/>
      </c>
      <c r="F582" t="str">
        <f>IF(SUM('B2.2'!$X596:$AE596)=8,'B2.2'!E596,"")</f>
        <v/>
      </c>
      <c r="G582" t="str">
        <f>IF(SUM('B2.2'!$X596:$AE596)=8,'B2.2'!F596,"")</f>
        <v/>
      </c>
      <c r="H582" t="str">
        <f>IF(SUM('B2.2'!$X596:$AE596)=8,'B2.2'!G596,"")</f>
        <v/>
      </c>
      <c r="I582" t="str">
        <f>IF(SUM('B2.2'!$X596:$AE596)=8,'B2.2'!H596,"")</f>
        <v/>
      </c>
      <c r="J582" t="str">
        <f>IF(SUM('B2.2'!$X596:$AE596)=8,'B2.2'!I596,"")</f>
        <v/>
      </c>
      <c r="K582" t="str">
        <f>IF(SUM('B2.2'!$X596:$AE596)=8,'B2.2'!J596,"")</f>
        <v/>
      </c>
    </row>
    <row r="583" spans="1:11" x14ac:dyDescent="0.25">
      <c r="A583" t="str">
        <f>IF(SUM('B2.2'!X597:AE597)=8,'Angaben KH-Standort'!$D$27,"")</f>
        <v/>
      </c>
      <c r="B583" t="str">
        <f>IF(SUM('B2.2'!X597:AE597)=8,'Angaben KH-Standort'!$D$26,"")</f>
        <v/>
      </c>
      <c r="C583" t="str">
        <f>IF(SUM('B2.2'!X597:AE597)=8,'Angaben KH-Standort'!$D$13,"")</f>
        <v/>
      </c>
      <c r="D583" t="str">
        <f>IF(SUM('B2.2'!$X597:$AE597)=8,'B2.2'!C597,"")</f>
        <v/>
      </c>
      <c r="E583" t="str">
        <f>IF(SUM('B2.2'!$X597:$AE597)=8,'B2.2'!D597,"")</f>
        <v/>
      </c>
      <c r="F583" t="str">
        <f>IF(SUM('B2.2'!$X597:$AE597)=8,'B2.2'!E597,"")</f>
        <v/>
      </c>
      <c r="G583" t="str">
        <f>IF(SUM('B2.2'!$X597:$AE597)=8,'B2.2'!F597,"")</f>
        <v/>
      </c>
      <c r="H583" t="str">
        <f>IF(SUM('B2.2'!$X597:$AE597)=8,'B2.2'!G597,"")</f>
        <v/>
      </c>
      <c r="I583" t="str">
        <f>IF(SUM('B2.2'!$X597:$AE597)=8,'B2.2'!H597,"")</f>
        <v/>
      </c>
      <c r="J583" t="str">
        <f>IF(SUM('B2.2'!$X597:$AE597)=8,'B2.2'!I597,"")</f>
        <v/>
      </c>
      <c r="K583" t="str">
        <f>IF(SUM('B2.2'!$X597:$AE597)=8,'B2.2'!J597,"")</f>
        <v/>
      </c>
    </row>
    <row r="584" spans="1:11" x14ac:dyDescent="0.25">
      <c r="A584" t="str">
        <f>IF(SUM('B2.2'!X598:AE598)=8,'Angaben KH-Standort'!$D$27,"")</f>
        <v/>
      </c>
      <c r="B584" t="str">
        <f>IF(SUM('B2.2'!X598:AE598)=8,'Angaben KH-Standort'!$D$26,"")</f>
        <v/>
      </c>
      <c r="C584" t="str">
        <f>IF(SUM('B2.2'!X598:AE598)=8,'Angaben KH-Standort'!$D$13,"")</f>
        <v/>
      </c>
      <c r="D584" t="str">
        <f>IF(SUM('B2.2'!$X598:$AE598)=8,'B2.2'!C598,"")</f>
        <v/>
      </c>
      <c r="E584" t="str">
        <f>IF(SUM('B2.2'!$X598:$AE598)=8,'B2.2'!D598,"")</f>
        <v/>
      </c>
      <c r="F584" t="str">
        <f>IF(SUM('B2.2'!$X598:$AE598)=8,'B2.2'!E598,"")</f>
        <v/>
      </c>
      <c r="G584" t="str">
        <f>IF(SUM('B2.2'!$X598:$AE598)=8,'B2.2'!F598,"")</f>
        <v/>
      </c>
      <c r="H584" t="str">
        <f>IF(SUM('B2.2'!$X598:$AE598)=8,'B2.2'!G598,"")</f>
        <v/>
      </c>
      <c r="I584" t="str">
        <f>IF(SUM('B2.2'!$X598:$AE598)=8,'B2.2'!H598,"")</f>
        <v/>
      </c>
      <c r="J584" t="str">
        <f>IF(SUM('B2.2'!$X598:$AE598)=8,'B2.2'!I598,"")</f>
        <v/>
      </c>
      <c r="K584" t="str">
        <f>IF(SUM('B2.2'!$X598:$AE598)=8,'B2.2'!J598,"")</f>
        <v/>
      </c>
    </row>
    <row r="585" spans="1:11" x14ac:dyDescent="0.25">
      <c r="A585" t="str">
        <f>IF(SUM('B2.2'!X599:AE599)=8,'Angaben KH-Standort'!$D$27,"")</f>
        <v/>
      </c>
      <c r="B585" t="str">
        <f>IF(SUM('B2.2'!X599:AE599)=8,'Angaben KH-Standort'!$D$26,"")</f>
        <v/>
      </c>
      <c r="C585" t="str">
        <f>IF(SUM('B2.2'!X599:AE599)=8,'Angaben KH-Standort'!$D$13,"")</f>
        <v/>
      </c>
      <c r="D585" t="str">
        <f>IF(SUM('B2.2'!$X599:$AE599)=8,'B2.2'!C599,"")</f>
        <v/>
      </c>
      <c r="E585" t="str">
        <f>IF(SUM('B2.2'!$X599:$AE599)=8,'B2.2'!D599,"")</f>
        <v/>
      </c>
      <c r="F585" t="str">
        <f>IF(SUM('B2.2'!$X599:$AE599)=8,'B2.2'!E599,"")</f>
        <v/>
      </c>
      <c r="G585" t="str">
        <f>IF(SUM('B2.2'!$X599:$AE599)=8,'B2.2'!F599,"")</f>
        <v/>
      </c>
      <c r="H585" t="str">
        <f>IF(SUM('B2.2'!$X599:$AE599)=8,'B2.2'!G599,"")</f>
        <v/>
      </c>
      <c r="I585" t="str">
        <f>IF(SUM('B2.2'!$X599:$AE599)=8,'B2.2'!H599,"")</f>
        <v/>
      </c>
      <c r="J585" t="str">
        <f>IF(SUM('B2.2'!$X599:$AE599)=8,'B2.2'!I599,"")</f>
        <v/>
      </c>
      <c r="K585" t="str">
        <f>IF(SUM('B2.2'!$X599:$AE599)=8,'B2.2'!J599,"")</f>
        <v/>
      </c>
    </row>
    <row r="586" spans="1:11" x14ac:dyDescent="0.25">
      <c r="A586" t="str">
        <f>IF(SUM('B2.2'!X600:AE600)=8,'Angaben KH-Standort'!$D$27,"")</f>
        <v/>
      </c>
      <c r="B586" t="str">
        <f>IF(SUM('B2.2'!X600:AE600)=8,'Angaben KH-Standort'!$D$26,"")</f>
        <v/>
      </c>
      <c r="C586" t="str">
        <f>IF(SUM('B2.2'!X600:AE600)=8,'Angaben KH-Standort'!$D$13,"")</f>
        <v/>
      </c>
      <c r="D586" t="str">
        <f>IF(SUM('B2.2'!$X600:$AE600)=8,'B2.2'!C600,"")</f>
        <v/>
      </c>
      <c r="E586" t="str">
        <f>IF(SUM('B2.2'!$X600:$AE600)=8,'B2.2'!D600,"")</f>
        <v/>
      </c>
      <c r="F586" t="str">
        <f>IF(SUM('B2.2'!$X600:$AE600)=8,'B2.2'!E600,"")</f>
        <v/>
      </c>
      <c r="G586" t="str">
        <f>IF(SUM('B2.2'!$X600:$AE600)=8,'B2.2'!F600,"")</f>
        <v/>
      </c>
      <c r="H586" t="str">
        <f>IF(SUM('B2.2'!$X600:$AE600)=8,'B2.2'!G600,"")</f>
        <v/>
      </c>
      <c r="I586" t="str">
        <f>IF(SUM('B2.2'!$X600:$AE600)=8,'B2.2'!H600,"")</f>
        <v/>
      </c>
      <c r="J586" t="str">
        <f>IF(SUM('B2.2'!$X600:$AE600)=8,'B2.2'!I600,"")</f>
        <v/>
      </c>
      <c r="K586" t="str">
        <f>IF(SUM('B2.2'!$X600:$AE600)=8,'B2.2'!J600,"")</f>
        <v/>
      </c>
    </row>
    <row r="587" spans="1:11" x14ac:dyDescent="0.25">
      <c r="A587" t="str">
        <f>IF(SUM('B2.2'!X601:AE601)=8,'Angaben KH-Standort'!$D$27,"")</f>
        <v/>
      </c>
      <c r="B587" t="str">
        <f>IF(SUM('B2.2'!X601:AE601)=8,'Angaben KH-Standort'!$D$26,"")</f>
        <v/>
      </c>
      <c r="C587" t="str">
        <f>IF(SUM('B2.2'!X601:AE601)=8,'Angaben KH-Standort'!$D$13,"")</f>
        <v/>
      </c>
      <c r="D587" t="str">
        <f>IF(SUM('B2.2'!$X601:$AE601)=8,'B2.2'!C601,"")</f>
        <v/>
      </c>
      <c r="E587" t="str">
        <f>IF(SUM('B2.2'!$X601:$AE601)=8,'B2.2'!D601,"")</f>
        <v/>
      </c>
      <c r="F587" t="str">
        <f>IF(SUM('B2.2'!$X601:$AE601)=8,'B2.2'!E601,"")</f>
        <v/>
      </c>
      <c r="G587" t="str">
        <f>IF(SUM('B2.2'!$X601:$AE601)=8,'B2.2'!F601,"")</f>
        <v/>
      </c>
      <c r="H587" t="str">
        <f>IF(SUM('B2.2'!$X601:$AE601)=8,'B2.2'!G601,"")</f>
        <v/>
      </c>
      <c r="I587" t="str">
        <f>IF(SUM('B2.2'!$X601:$AE601)=8,'B2.2'!H601,"")</f>
        <v/>
      </c>
      <c r="J587" t="str">
        <f>IF(SUM('B2.2'!$X601:$AE601)=8,'B2.2'!I601,"")</f>
        <v/>
      </c>
      <c r="K587" t="str">
        <f>IF(SUM('B2.2'!$X601:$AE601)=8,'B2.2'!J601,"")</f>
        <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2:Z36"/>
  <sheetViews>
    <sheetView showGridLines="0" zoomScaleNormal="100" zoomScaleSheetLayoutView="100" workbookViewId="0">
      <selection activeCell="D14" sqref="D14"/>
    </sheetView>
  </sheetViews>
  <sheetFormatPr baseColWidth="10" defaultColWidth="11.42578125" defaultRowHeight="15" customHeight="1" x14ac:dyDescent="0.25"/>
  <cols>
    <col min="1" max="1" width="4.28515625" style="19" customWidth="1"/>
    <col min="2" max="2" width="11.42578125" style="19"/>
    <col min="3" max="3" width="45.7109375" style="19" customWidth="1"/>
    <col min="4" max="4" width="68.5703125" style="19" customWidth="1"/>
    <col min="5" max="7" width="22.85546875" style="19" customWidth="1"/>
    <col min="8" max="8" width="7" style="28" customWidth="1"/>
    <col min="9" max="11" width="11.42578125" style="6"/>
    <col min="12" max="26" width="11.42578125" style="20"/>
    <col min="27" max="16384" width="11.42578125" style="19"/>
  </cols>
  <sheetData>
    <row r="2" spans="1:11" ht="15" customHeight="1" x14ac:dyDescent="0.25">
      <c r="A2" s="19" t="s">
        <v>0</v>
      </c>
    </row>
    <row r="3" spans="1:11" s="44" customFormat="1" ht="30" customHeight="1" x14ac:dyDescent="0.35">
      <c r="A3" s="37"/>
      <c r="B3" s="38" t="s">
        <v>146</v>
      </c>
      <c r="C3" s="39" t="s">
        <v>147</v>
      </c>
      <c r="D3" s="68"/>
      <c r="E3" s="170" t="s">
        <v>1</v>
      </c>
      <c r="F3" s="265" t="s">
        <v>148</v>
      </c>
      <c r="G3" s="266"/>
      <c r="H3" s="42"/>
      <c r="I3" s="43"/>
      <c r="J3" s="43"/>
      <c r="K3" s="43"/>
    </row>
    <row r="4" spans="1:11" ht="15" customHeight="1" x14ac:dyDescent="0.25">
      <c r="A4" s="21"/>
      <c r="B4" s="22"/>
      <c r="C4" s="30"/>
    </row>
    <row r="5" spans="1:11" ht="15" customHeight="1" x14ac:dyDescent="0.25">
      <c r="B5" s="45"/>
      <c r="C5" s="46"/>
      <c r="D5" s="46"/>
      <c r="E5" s="46"/>
      <c r="F5" s="46"/>
      <c r="G5" s="47"/>
    </row>
    <row r="6" spans="1:11" ht="15" customHeight="1" x14ac:dyDescent="0.35">
      <c r="B6" s="158"/>
      <c r="C6" s="65" t="s">
        <v>149</v>
      </c>
      <c r="D6" s="48"/>
      <c r="E6" s="48"/>
      <c r="F6" s="48"/>
      <c r="G6" s="49"/>
    </row>
    <row r="7" spans="1:11" ht="15" customHeight="1" x14ac:dyDescent="0.25">
      <c r="B7" s="158"/>
      <c r="C7" s="267" t="s">
        <v>338</v>
      </c>
      <c r="D7" s="268"/>
      <c r="E7" s="268"/>
      <c r="F7" s="48"/>
      <c r="G7" s="171" t="s">
        <v>246</v>
      </c>
    </row>
    <row r="8" spans="1:11" ht="15" customHeight="1" x14ac:dyDescent="0.25">
      <c r="B8" s="158"/>
      <c r="C8" s="268"/>
      <c r="D8" s="268"/>
      <c r="E8" s="268"/>
      <c r="F8" s="48"/>
      <c r="G8" s="171"/>
    </row>
    <row r="9" spans="1:11" ht="15" customHeight="1" x14ac:dyDescent="0.25">
      <c r="B9" s="158"/>
      <c r="C9" s="267" t="s">
        <v>125</v>
      </c>
      <c r="D9" s="268"/>
      <c r="E9" s="268"/>
      <c r="F9" s="48"/>
      <c r="G9" s="172" t="s">
        <v>256</v>
      </c>
    </row>
    <row r="10" spans="1:11" ht="15" customHeight="1" x14ac:dyDescent="0.25">
      <c r="B10" s="55"/>
      <c r="C10" s="268"/>
      <c r="D10" s="268"/>
      <c r="E10" s="268"/>
      <c r="F10" s="48"/>
      <c r="G10" s="52"/>
    </row>
    <row r="11" spans="1:11" ht="15" customHeight="1" x14ac:dyDescent="0.25">
      <c r="B11" s="55"/>
      <c r="C11" s="257"/>
      <c r="D11" s="257"/>
      <c r="E11" s="257"/>
      <c r="F11" s="48"/>
      <c r="G11" s="52"/>
    </row>
    <row r="12" spans="1:11" ht="16.149999999999999" customHeight="1" thickBot="1" x14ac:dyDescent="0.3">
      <c r="B12" s="187" t="str">
        <f>IF(C12&lt;&gt;"","!!!","")</f>
        <v>!!!</v>
      </c>
      <c r="C12" s="269" t="str">
        <f>IF(K12&lt;12,"Es fehlen noch MUSS-ANGABEN in den mit !!! gekennzeichneten Zeilen","")</f>
        <v>Es fehlen noch MUSS-ANGABEN in den mit !!! gekennzeichneten Zeilen</v>
      </c>
      <c r="D12" s="269"/>
      <c r="E12" s="51"/>
      <c r="F12" s="50"/>
      <c r="G12" s="49"/>
      <c r="K12" s="6">
        <f>SUM(K13:K30)</f>
        <v>0</v>
      </c>
    </row>
    <row r="13" spans="1:11" ht="16.5" thickBot="1" x14ac:dyDescent="0.3">
      <c r="B13" s="55" t="str">
        <f>IF(LEN(D13)=0,"!!!","")</f>
        <v>!!!</v>
      </c>
      <c r="C13" s="249" t="s">
        <v>123</v>
      </c>
      <c r="D13" s="250"/>
      <c r="E13" s="48"/>
      <c r="F13" s="51"/>
      <c r="G13" s="52"/>
      <c r="K13" s="6">
        <f>IF(LEN(D13)&gt;0,1,0)</f>
        <v>0</v>
      </c>
    </row>
    <row r="14" spans="1:11" ht="16.5" thickBot="1" x14ac:dyDescent="0.3">
      <c r="B14" s="55" t="str">
        <f t="shared" ref="B14" si="0">IF(LEN(D14)=0,"!!!","")</f>
        <v>!!!</v>
      </c>
      <c r="C14" s="249" t="s">
        <v>333</v>
      </c>
      <c r="D14" s="251"/>
      <c r="E14" s="48"/>
      <c r="F14" s="51"/>
      <c r="G14" s="52"/>
      <c r="K14" s="6">
        <f>IF(LEN(D14)&gt;0,1,0)</f>
        <v>0</v>
      </c>
    </row>
    <row r="15" spans="1:11" ht="15" customHeight="1" x14ac:dyDescent="0.25">
      <c r="B15" s="55"/>
      <c r="C15" s="54"/>
      <c r="D15" s="51"/>
      <c r="E15" s="48"/>
      <c r="F15" s="51"/>
      <c r="G15" s="52"/>
    </row>
    <row r="16" spans="1:11" ht="15" customHeight="1" x14ac:dyDescent="0.25">
      <c r="B16" s="55" t="str">
        <f t="shared" ref="B16:B27" si="1">IF(LEN(D16)=0,"!!!","")</f>
        <v>!!!</v>
      </c>
      <c r="C16" s="54" t="s">
        <v>124</v>
      </c>
      <c r="D16" s="193"/>
      <c r="E16" s="48"/>
      <c r="F16" s="50"/>
      <c r="G16" s="52"/>
      <c r="K16" s="6">
        <f t="shared" ref="K16:K27" si="2">IF(LEN(D16)&gt;0,1,0)</f>
        <v>0</v>
      </c>
    </row>
    <row r="17" spans="2:11" ht="15" customHeight="1" x14ac:dyDescent="0.25">
      <c r="B17" s="55"/>
      <c r="C17" s="54"/>
      <c r="D17" s="54"/>
      <c r="E17" s="48"/>
      <c r="F17" s="51"/>
      <c r="G17" s="52"/>
    </row>
    <row r="18" spans="2:11" ht="15" customHeight="1" x14ac:dyDescent="0.25">
      <c r="B18" s="55" t="str">
        <f t="shared" si="1"/>
        <v>!!!</v>
      </c>
      <c r="C18" s="54" t="s">
        <v>126</v>
      </c>
      <c r="D18" s="194"/>
      <c r="E18" s="48"/>
      <c r="F18" s="51"/>
      <c r="G18" s="52"/>
      <c r="K18" s="6">
        <f t="shared" si="2"/>
        <v>0</v>
      </c>
    </row>
    <row r="19" spans="2:11" ht="15" customHeight="1" x14ac:dyDescent="0.25">
      <c r="B19" s="55" t="str">
        <f t="shared" si="1"/>
        <v>!!!</v>
      </c>
      <c r="C19" s="54" t="s">
        <v>127</v>
      </c>
      <c r="D19" s="195"/>
      <c r="E19" s="48"/>
      <c r="F19" s="51"/>
      <c r="G19" s="49"/>
      <c r="K19" s="6">
        <f t="shared" si="2"/>
        <v>0</v>
      </c>
    </row>
    <row r="20" spans="2:11" ht="15" customHeight="1" x14ac:dyDescent="0.25">
      <c r="B20" s="55" t="str">
        <f t="shared" si="1"/>
        <v>!!!</v>
      </c>
      <c r="C20" s="54" t="s">
        <v>128</v>
      </c>
      <c r="D20" s="196"/>
      <c r="E20" s="48"/>
      <c r="F20" s="51"/>
      <c r="G20" s="53"/>
      <c r="K20" s="6">
        <f t="shared" si="2"/>
        <v>0</v>
      </c>
    </row>
    <row r="21" spans="2:11" ht="15" customHeight="1" x14ac:dyDescent="0.25">
      <c r="B21" s="55"/>
      <c r="C21" s="54"/>
      <c r="D21" s="54"/>
      <c r="E21" s="48"/>
      <c r="F21" s="48"/>
      <c r="G21" s="49"/>
    </row>
    <row r="22" spans="2:11" ht="15" customHeight="1" x14ac:dyDescent="0.25">
      <c r="B22" s="55" t="str">
        <f t="shared" si="1"/>
        <v>!!!</v>
      </c>
      <c r="C22" s="54" t="s">
        <v>129</v>
      </c>
      <c r="D22" s="194"/>
      <c r="E22" s="48"/>
      <c r="F22" s="48"/>
      <c r="G22" s="49"/>
      <c r="K22" s="6">
        <f t="shared" si="2"/>
        <v>0</v>
      </c>
    </row>
    <row r="23" spans="2:11" ht="15" customHeight="1" x14ac:dyDescent="0.25">
      <c r="B23" s="55" t="str">
        <f t="shared" si="1"/>
        <v>!!!</v>
      </c>
      <c r="C23" s="54" t="s">
        <v>130</v>
      </c>
      <c r="D23" s="195"/>
      <c r="E23" s="48"/>
      <c r="F23" s="48"/>
      <c r="G23" s="49"/>
      <c r="K23" s="6">
        <f t="shared" si="2"/>
        <v>0</v>
      </c>
    </row>
    <row r="24" spans="2:11" ht="15" customHeight="1" x14ac:dyDescent="0.25">
      <c r="B24" s="55" t="str">
        <f t="shared" si="1"/>
        <v>!!!</v>
      </c>
      <c r="C24" s="54" t="s">
        <v>131</v>
      </c>
      <c r="D24" s="197"/>
      <c r="E24" s="48"/>
      <c r="F24" s="48"/>
      <c r="G24" s="49"/>
      <c r="K24" s="6">
        <f t="shared" si="2"/>
        <v>0</v>
      </c>
    </row>
    <row r="25" spans="2:11" ht="15" customHeight="1" x14ac:dyDescent="0.25">
      <c r="B25" s="55"/>
      <c r="C25" s="54"/>
      <c r="D25" s="54"/>
      <c r="E25" s="48"/>
      <c r="F25" s="48"/>
      <c r="G25" s="49"/>
    </row>
    <row r="26" spans="2:11" ht="15" customHeight="1" x14ac:dyDescent="0.25">
      <c r="B26" s="55" t="str">
        <f t="shared" si="1"/>
        <v>!!!</v>
      </c>
      <c r="C26" s="54" t="s">
        <v>132</v>
      </c>
      <c r="D26" s="198"/>
      <c r="E26" s="48"/>
      <c r="F26" s="48"/>
      <c r="G26" s="49"/>
      <c r="K26" s="6">
        <f t="shared" si="2"/>
        <v>0</v>
      </c>
    </row>
    <row r="27" spans="2:11" ht="15" customHeight="1" x14ac:dyDescent="0.25">
      <c r="B27" s="55" t="str">
        <f t="shared" si="1"/>
        <v>!!!</v>
      </c>
      <c r="C27" s="54" t="s">
        <v>133</v>
      </c>
      <c r="D27" s="199"/>
      <c r="E27" s="48"/>
      <c r="F27" s="48"/>
      <c r="G27" s="49"/>
      <c r="K27" s="6">
        <f t="shared" si="2"/>
        <v>0</v>
      </c>
    </row>
    <row r="28" spans="2:11" ht="15" customHeight="1" x14ac:dyDescent="0.25">
      <c r="B28" s="55"/>
      <c r="C28" s="54"/>
      <c r="D28" s="54"/>
      <c r="E28" s="48"/>
      <c r="F28" s="48"/>
      <c r="G28" s="49"/>
    </row>
    <row r="29" spans="2:11" ht="15" customHeight="1" x14ac:dyDescent="0.25">
      <c r="B29" s="55"/>
      <c r="C29" s="54"/>
      <c r="D29" s="54"/>
      <c r="E29" s="48"/>
      <c r="F29" s="48"/>
      <c r="G29" s="49"/>
    </row>
    <row r="30" spans="2:11" ht="15" customHeight="1" x14ac:dyDescent="0.25">
      <c r="B30" s="55" t="str">
        <f>VLOOKUP(D30,{"29 - Psychiatrie (Erwachsene)","";"30 - Kinder- und Jugendpsychiatrie","";"31 - Psychosomatik","";"00 - Bitte eine Fachabteilung auswählen","!!!";0,"!!!"},2,0)</f>
        <v>!!!</v>
      </c>
      <c r="C30" s="264" t="s">
        <v>16</v>
      </c>
      <c r="D30" s="200" t="s">
        <v>101</v>
      </c>
      <c r="E30" s="48"/>
      <c r="F30" s="50"/>
      <c r="G30" s="49"/>
      <c r="K30" s="6">
        <f>VLOOKUP(D30,{"29 - Psychiatrie (Erwachsene)",1;"30 - Kinder- und Jugendpsychiatrie",1;"31 - Psychosomatik",1;"00 - Bitte eine Fachabteilung auswählen",0;0,0},2,0)</f>
        <v>0</v>
      </c>
    </row>
    <row r="31" spans="2:11" ht="15" customHeight="1" x14ac:dyDescent="0.25">
      <c r="B31" s="158"/>
      <c r="C31" s="264"/>
      <c r="D31" s="201"/>
      <c r="E31" s="48"/>
      <c r="F31" s="51"/>
      <c r="G31" s="49"/>
      <c r="I31" s="6" t="str">
        <f>VLOOKUP(D30,{"29 - Psychiatrie (Erwachsene)","Einrichtungen2";"30 - Kinder- und Jugendpsychiatrie","Einrichtungen2";"31 - Psychosomatik","Einrichtungen2";"00 - Bitte eine Fachabteilung auswählen","Leer";0,"Leer"},2,0)</f>
        <v>Leer</v>
      </c>
    </row>
    <row r="32" spans="2:11" ht="15" customHeight="1" x14ac:dyDescent="0.25">
      <c r="B32" s="55"/>
      <c r="C32" s="270" t="s">
        <v>342</v>
      </c>
      <c r="D32" s="201"/>
      <c r="E32" s="48"/>
      <c r="F32" s="51"/>
      <c r="G32" s="49"/>
      <c r="I32" s="6" t="str">
        <f>VLOOKUP(D31,{"29 - Psychiatrie (Erwachsene)","Einrichtungen2";"30 - Kinder- und Jugendpsychiatrie","Einrichtungen2";"31 - Psychosomatik","Einrichtungen2";"00 - Bitte eine Fachabteilung auswählen","Leer";0,"Leer"},2,0)</f>
        <v>Leer</v>
      </c>
    </row>
    <row r="33" spans="2:7" ht="15" customHeight="1" x14ac:dyDescent="0.25">
      <c r="B33" s="158"/>
      <c r="C33" s="270"/>
      <c r="D33" s="48"/>
      <c r="E33" s="48"/>
      <c r="F33" s="48"/>
      <c r="G33" s="49"/>
    </row>
    <row r="34" spans="2:7" ht="15" customHeight="1" x14ac:dyDescent="0.25">
      <c r="B34" s="158"/>
      <c r="C34" s="270"/>
      <c r="D34" s="48"/>
      <c r="E34" s="48"/>
      <c r="F34" s="48"/>
      <c r="G34" s="49"/>
    </row>
    <row r="35" spans="2:7" ht="15" customHeight="1" x14ac:dyDescent="0.25">
      <c r="B35" s="55"/>
      <c r="C35" s="271"/>
      <c r="D35" s="51"/>
      <c r="E35" s="48"/>
      <c r="F35" s="48"/>
      <c r="G35" s="49"/>
    </row>
    <row r="36" spans="2:7" ht="15" customHeight="1" x14ac:dyDescent="0.25">
      <c r="B36" s="56"/>
      <c r="C36" s="57"/>
      <c r="D36" s="57"/>
      <c r="E36" s="57"/>
      <c r="F36" s="57"/>
      <c r="G36" s="58"/>
    </row>
  </sheetData>
  <sheetProtection algorithmName="SHA-512" hashValue="OQdRxn8sh9PDNq8MPI+rBOcKgCJGKd910CFkhJVCdFLIL4fMIqeDZidH+mWe1PvpLXVcWDe0qSRCwIEZHXHtuA==" saltValue="eqwfyjB4UjEDMYR6dfSBIQ==" spinCount="100000" sheet="1" objects="1" scenarios="1" selectLockedCells="1"/>
  <mergeCells count="6">
    <mergeCell ref="C30:C31"/>
    <mergeCell ref="F3:G3"/>
    <mergeCell ref="C9:E10"/>
    <mergeCell ref="C12:D12"/>
    <mergeCell ref="C32:C35"/>
    <mergeCell ref="C7:E8"/>
  </mergeCells>
  <conditionalFormatting sqref="C12:D12">
    <cfRule type="expression" dxfId="122" priority="2">
      <formula>C12&lt;&gt;""</formula>
    </cfRule>
  </conditionalFormatting>
  <conditionalFormatting sqref="B12">
    <cfRule type="expression" dxfId="121" priority="1">
      <formula>B12&lt;&gt;""</formula>
    </cfRule>
  </conditionalFormatting>
  <dataValidations count="7">
    <dataValidation type="textLength" allowBlank="1" showInputMessage="1" showErrorMessage="1" errorTitle="ACHTUNG" error="Bitte geben Sie eine fünfstellige PLZ ein" sqref="D18">
      <formula1>5</formula1>
      <formula2>5</formula2>
    </dataValidation>
    <dataValidation type="whole" allowBlank="1" showInputMessage="1" showErrorMessage="1" errorTitle="ACHTUNG" error="Es sind nur die Kalenderjahre 2020 und 2021 zulässig" sqref="D13">
      <formula1>2020</formula1>
      <formula2>2021</formula2>
    </dataValidation>
    <dataValidation type="whole" allowBlank="1" showInputMessage="1" showErrorMessage="1" errorTitle="ACHTUNG" error="Bitte geben Sie eine neunstellige Zahl, beginnend mit 26 oder 51" sqref="D26">
      <formula1>260000000</formula1>
      <formula2>519999999</formula2>
    </dataValidation>
    <dataValidation type="whole" allowBlank="1" showInputMessage="1" showErrorMessage="1" errorTitle="ACHTUNG" error="Bitte geben Sie eine gültige Standort-ID ein (6-stellig im Bereich 770000 bis 779999)" sqref="D27">
      <formula1>770000</formula1>
      <formula2>779999</formula2>
    </dataValidation>
    <dataValidation type="list" allowBlank="1" showInputMessage="1" showErrorMessage="1" sqref="D31:D32">
      <formula1>INDIRECT(I31)</formula1>
    </dataValidation>
    <dataValidation type="list" allowBlank="1" showInputMessage="1" showErrorMessage="1" sqref="D30">
      <formula1>"00 - Bitte eine Fachabteilung auswählen,29 - Psychiatrie (Erwachsene),30 - Kinder- und Jugendpsychiatrie,31 - Psychosomatik"</formula1>
    </dataValidation>
    <dataValidation type="list" allowBlank="1" showInputMessage="1" showErrorMessage="1" sqref="D14">
      <formula1>"1,2,3,4"</formula1>
    </dataValidation>
  </dataValidations>
  <hyperlinks>
    <hyperlink ref="E3" location="Hinweise!A1" display="&lt;&lt; Hinweise"/>
    <hyperlink ref="F3" location="'Angaben Stationen'!A1" display="Angaben Stationen &gt;&gt;"/>
    <hyperlink ref="F3:G3" location="'Angaben Stationen'!E14" display="Angaben Stationen &gt;&gt;"/>
  </hyperlinks>
  <pageMargins left="0.25" right="0.25" top="0.75" bottom="0.75" header="0.3" footer="0.3"/>
  <pageSetup paperSize="9" scale="6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G121"/>
  <sheetViews>
    <sheetView workbookViewId="0">
      <selection activeCell="A154" sqref="A154"/>
    </sheetView>
  </sheetViews>
  <sheetFormatPr baseColWidth="10" defaultRowHeight="15" x14ac:dyDescent="0.25"/>
  <cols>
    <col min="1" max="1" width="10" bestFit="1" customWidth="1"/>
    <col min="4" max="4" width="27.140625" bestFit="1" customWidth="1"/>
  </cols>
  <sheetData>
    <row r="1" spans="1:7" x14ac:dyDescent="0.25">
      <c r="A1" t="s">
        <v>91</v>
      </c>
      <c r="B1" t="s">
        <v>92</v>
      </c>
      <c r="C1" t="s">
        <v>89</v>
      </c>
      <c r="D1" t="s">
        <v>108</v>
      </c>
      <c r="E1" t="s">
        <v>112</v>
      </c>
      <c r="F1" t="s">
        <v>213</v>
      </c>
      <c r="G1" t="s">
        <v>214</v>
      </c>
    </row>
    <row r="2" spans="1:7" x14ac:dyDescent="0.25">
      <c r="A2" t="str">
        <f>IF(SUM('B4'!W17:Z17)=4,'Angaben KH-Standort'!$D$27,"")</f>
        <v/>
      </c>
      <c r="B2" t="str">
        <f>IF(SUM('B4'!W17:Z17)=4,'Angaben KH-Standort'!$D$26,"")</f>
        <v/>
      </c>
      <c r="C2" t="str">
        <f>IF(SUM('B4'!W17:Z17)=4,'Angaben KH-Standort'!$D$13,"")</f>
        <v/>
      </c>
      <c r="D2" t="str">
        <f>IF(SUM('B4'!$W17:$Z17)=4,'B4'!C17,"")</f>
        <v/>
      </c>
      <c r="E2" t="str">
        <f>IF(SUM('B4'!$W17:$Z17)=4,'B4'!D17,"")</f>
        <v/>
      </c>
      <c r="F2" t="str">
        <f>IF(SUM('B4'!$W17:$Z17)=4,'B4'!E17,"")</f>
        <v/>
      </c>
      <c r="G2" t="str">
        <f>IF(SUM('B4'!$W17:$Z17)=4,'B4'!F17,"")</f>
        <v/>
      </c>
    </row>
    <row r="3" spans="1:7" x14ac:dyDescent="0.25">
      <c r="A3" t="str">
        <f>IF(SUM('B4'!W18:Z18)=4,'Angaben KH-Standort'!$D$27,"")</f>
        <v/>
      </c>
      <c r="B3" t="str">
        <f>IF(SUM('B4'!W18:Z18)=4,'Angaben KH-Standort'!$D$26,"")</f>
        <v/>
      </c>
      <c r="C3" t="str">
        <f>IF(SUM('B4'!W18:Z18)=4,'Angaben KH-Standort'!$D$13,"")</f>
        <v/>
      </c>
      <c r="D3" t="str">
        <f>IF(SUM('B4'!$W18:$Z18)=4,'B4'!C18,"")</f>
        <v/>
      </c>
      <c r="E3" t="str">
        <f>IF(SUM('B4'!$W18:$Z18)=4,'B4'!D18,"")</f>
        <v/>
      </c>
      <c r="F3" t="str">
        <f>IF(SUM('B4'!$W18:$Z18)=4,'B4'!E18,"")</f>
        <v/>
      </c>
      <c r="G3" t="str">
        <f>IF(SUM('B4'!$W18:$Z18)=4,'B4'!F18,"")</f>
        <v/>
      </c>
    </row>
    <row r="4" spans="1:7" x14ac:dyDescent="0.25">
      <c r="A4" t="str">
        <f>IF(SUM('B4'!W19:Z19)=4,'Angaben KH-Standort'!$D$27,"")</f>
        <v/>
      </c>
      <c r="B4" t="str">
        <f>IF(SUM('B4'!W19:Z19)=4,'Angaben KH-Standort'!$D$26,"")</f>
        <v/>
      </c>
      <c r="C4" t="str">
        <f>IF(SUM('B4'!W19:Z19)=4,'Angaben KH-Standort'!$D$13,"")</f>
        <v/>
      </c>
      <c r="D4" t="str">
        <f>IF(SUM('B4'!$W19:$Z19)=4,'B4'!C19,"")</f>
        <v/>
      </c>
      <c r="E4" t="str">
        <f>IF(SUM('B4'!$W19:$Z19)=4,'B4'!D19,"")</f>
        <v/>
      </c>
      <c r="F4" t="str">
        <f>IF(SUM('B4'!$W19:$Z19)=4,'B4'!E19,"")</f>
        <v/>
      </c>
      <c r="G4" t="str">
        <f>IF(SUM('B4'!$W19:$Z19)=4,'B4'!F19,"")</f>
        <v/>
      </c>
    </row>
    <row r="5" spans="1:7" x14ac:dyDescent="0.25">
      <c r="A5" t="str">
        <f>IF(SUM('B4'!W20:Z20)=4,'Angaben KH-Standort'!$D$27,"")</f>
        <v/>
      </c>
      <c r="B5" t="str">
        <f>IF(SUM('B4'!W20:Z20)=4,'Angaben KH-Standort'!$D$26,"")</f>
        <v/>
      </c>
      <c r="C5" t="str">
        <f>IF(SUM('B4'!W20:Z20)=4,'Angaben KH-Standort'!$D$13,"")</f>
        <v/>
      </c>
      <c r="D5" t="str">
        <f>IF(SUM('B4'!$W20:$Z20)=4,'B4'!C20,"")</f>
        <v/>
      </c>
      <c r="E5" t="str">
        <f>IF(SUM('B4'!$W20:$Z20)=4,'B4'!D20,"")</f>
        <v/>
      </c>
      <c r="F5" t="str">
        <f>IF(SUM('B4'!$W20:$Z20)=4,'B4'!E20,"")</f>
        <v/>
      </c>
      <c r="G5" t="str">
        <f>IF(SUM('B4'!$W20:$Z20)=4,'B4'!F20,"")</f>
        <v/>
      </c>
    </row>
    <row r="6" spans="1:7" x14ac:dyDescent="0.25">
      <c r="A6" t="str">
        <f>IF(SUM('B4'!W21:Z21)=4,'Angaben KH-Standort'!$D$27,"")</f>
        <v/>
      </c>
      <c r="B6" t="str">
        <f>IF(SUM('B4'!W21:Z21)=4,'Angaben KH-Standort'!$D$26,"")</f>
        <v/>
      </c>
      <c r="C6" t="str">
        <f>IF(SUM('B4'!W21:Z21)=4,'Angaben KH-Standort'!$D$13,"")</f>
        <v/>
      </c>
      <c r="D6" t="str">
        <f>IF(SUM('B4'!$W21:$Z21)=4,'B4'!C21,"")</f>
        <v/>
      </c>
      <c r="E6" t="str">
        <f>IF(SUM('B4'!$W21:$Z21)=4,'B4'!D21,"")</f>
        <v/>
      </c>
      <c r="F6" t="str">
        <f>IF(SUM('B4'!$W21:$Z21)=4,'B4'!E21,"")</f>
        <v/>
      </c>
      <c r="G6" t="str">
        <f>IF(SUM('B4'!$W21:$Z21)=4,'B4'!F21,"")</f>
        <v/>
      </c>
    </row>
    <row r="7" spans="1:7" x14ac:dyDescent="0.25">
      <c r="A7" t="str">
        <f>IF(SUM('B4'!W22:Z22)=4,'Angaben KH-Standort'!$D$27,"")</f>
        <v/>
      </c>
      <c r="B7" t="str">
        <f>IF(SUM('B4'!W22:Z22)=4,'Angaben KH-Standort'!$D$26,"")</f>
        <v/>
      </c>
      <c r="C7" t="str">
        <f>IF(SUM('B4'!W22:Z22)=4,'Angaben KH-Standort'!$D$13,"")</f>
        <v/>
      </c>
      <c r="D7" t="str">
        <f>IF(SUM('B4'!$W22:$Z22)=4,'B4'!C22,"")</f>
        <v/>
      </c>
      <c r="E7" t="str">
        <f>IF(SUM('B4'!$W22:$Z22)=4,'B4'!D22,"")</f>
        <v/>
      </c>
      <c r="F7" t="str">
        <f>IF(SUM('B4'!$W22:$Z22)=4,'B4'!E22,"")</f>
        <v/>
      </c>
      <c r="G7" t="str">
        <f>IF(SUM('B4'!$W22:$Z22)=4,'B4'!F22,"")</f>
        <v/>
      </c>
    </row>
    <row r="8" spans="1:7" x14ac:dyDescent="0.25">
      <c r="A8" t="str">
        <f>IF(SUM('B4'!W23:Z23)=4,'Angaben KH-Standort'!$D$27,"")</f>
        <v/>
      </c>
      <c r="B8" t="str">
        <f>IF(SUM('B4'!W23:Z23)=4,'Angaben KH-Standort'!$D$26,"")</f>
        <v/>
      </c>
      <c r="C8" t="str">
        <f>IF(SUM('B4'!W23:Z23)=4,'Angaben KH-Standort'!$D$13,"")</f>
        <v/>
      </c>
      <c r="D8" t="str">
        <f>IF(SUM('B4'!$W23:$Z23)=4,'B4'!C23,"")</f>
        <v/>
      </c>
      <c r="E8" t="str">
        <f>IF(SUM('B4'!$W23:$Z23)=4,'B4'!D23,"")</f>
        <v/>
      </c>
      <c r="F8" t="str">
        <f>IF(SUM('B4'!$W23:$Z23)=4,'B4'!E23,"")</f>
        <v/>
      </c>
      <c r="G8" t="str">
        <f>IF(SUM('B4'!$W23:$Z23)=4,'B4'!F23,"")</f>
        <v/>
      </c>
    </row>
    <row r="9" spans="1:7" x14ac:dyDescent="0.25">
      <c r="A9" t="str">
        <f>IF(SUM('B4'!W24:Z24)=4,'Angaben KH-Standort'!$D$27,"")</f>
        <v/>
      </c>
      <c r="B9" t="str">
        <f>IF(SUM('B4'!W24:Z24)=4,'Angaben KH-Standort'!$D$26,"")</f>
        <v/>
      </c>
      <c r="C9" t="str">
        <f>IF(SUM('B4'!W24:Z24)=4,'Angaben KH-Standort'!$D$13,"")</f>
        <v/>
      </c>
      <c r="D9" t="str">
        <f>IF(SUM('B4'!$W24:$Z24)=4,'B4'!C24,"")</f>
        <v/>
      </c>
      <c r="E9" t="str">
        <f>IF(SUM('B4'!$W24:$Z24)=4,'B4'!D24,"")</f>
        <v/>
      </c>
      <c r="F9" t="str">
        <f>IF(SUM('B4'!$W24:$Z24)=4,'B4'!E24,"")</f>
        <v/>
      </c>
      <c r="G9" t="str">
        <f>IF(SUM('B4'!$W24:$Z24)=4,'B4'!F24,"")</f>
        <v/>
      </c>
    </row>
    <row r="10" spans="1:7" x14ac:dyDescent="0.25">
      <c r="A10" t="str">
        <f>IF(SUM('B4'!W25:Z25)=4,'Angaben KH-Standort'!$D$27,"")</f>
        <v/>
      </c>
      <c r="B10" t="str">
        <f>IF(SUM('B4'!W25:Z25)=4,'Angaben KH-Standort'!$D$26,"")</f>
        <v/>
      </c>
      <c r="C10" t="str">
        <f>IF(SUM('B4'!W25:Z25)=4,'Angaben KH-Standort'!$D$13,"")</f>
        <v/>
      </c>
      <c r="D10" t="str">
        <f>IF(SUM('B4'!$W25:$Z25)=4,'B4'!C25,"")</f>
        <v/>
      </c>
      <c r="E10" t="str">
        <f>IF(SUM('B4'!$W25:$Z25)=4,'B4'!D25,"")</f>
        <v/>
      </c>
      <c r="F10" t="str">
        <f>IF(SUM('B4'!$W25:$Z25)=4,'B4'!E25,"")</f>
        <v/>
      </c>
      <c r="G10" t="str">
        <f>IF(SUM('B4'!$W25:$Z25)=4,'B4'!F25,"")</f>
        <v/>
      </c>
    </row>
    <row r="11" spans="1:7" x14ac:dyDescent="0.25">
      <c r="A11" t="str">
        <f>IF(SUM('B4'!W26:Z26)=4,'Angaben KH-Standort'!$D$27,"")</f>
        <v/>
      </c>
      <c r="B11" t="str">
        <f>IF(SUM('B4'!W26:Z26)=4,'Angaben KH-Standort'!$D$26,"")</f>
        <v/>
      </c>
      <c r="C11" t="str">
        <f>IF(SUM('B4'!W26:Z26)=4,'Angaben KH-Standort'!$D$13,"")</f>
        <v/>
      </c>
      <c r="D11" t="str">
        <f>IF(SUM('B4'!$W26:$Z26)=4,'B4'!C26,"")</f>
        <v/>
      </c>
      <c r="E11" t="str">
        <f>IF(SUM('B4'!$W26:$Z26)=4,'B4'!D26,"")</f>
        <v/>
      </c>
      <c r="F11" t="str">
        <f>IF(SUM('B4'!$W26:$Z26)=4,'B4'!E26,"")</f>
        <v/>
      </c>
      <c r="G11" t="str">
        <f>IF(SUM('B4'!$W26:$Z26)=4,'B4'!F26,"")</f>
        <v/>
      </c>
    </row>
    <row r="12" spans="1:7" x14ac:dyDescent="0.25">
      <c r="A12" t="str">
        <f>IF(SUM('B4'!W27:Z27)=4,'Angaben KH-Standort'!$D$27,"")</f>
        <v/>
      </c>
      <c r="B12" t="str">
        <f>IF(SUM('B4'!W27:Z27)=4,'Angaben KH-Standort'!$D$26,"")</f>
        <v/>
      </c>
      <c r="C12" t="str">
        <f>IF(SUM('B4'!W27:Z27)=4,'Angaben KH-Standort'!$D$13,"")</f>
        <v/>
      </c>
      <c r="D12" t="str">
        <f>IF(SUM('B4'!$W27:$Z27)=4,'B4'!C27,"")</f>
        <v/>
      </c>
      <c r="E12" t="str">
        <f>IF(SUM('B4'!$W27:$Z27)=4,'B4'!D27,"")</f>
        <v/>
      </c>
      <c r="F12" t="str">
        <f>IF(SUM('B4'!$W27:$Z27)=4,'B4'!E27,"")</f>
        <v/>
      </c>
      <c r="G12" t="str">
        <f>IF(SUM('B4'!$W27:$Z27)=4,'B4'!F27,"")</f>
        <v/>
      </c>
    </row>
    <row r="13" spans="1:7" x14ac:dyDescent="0.25">
      <c r="A13" t="str">
        <f>IF(SUM('B4'!W28:Z28)=4,'Angaben KH-Standort'!$D$27,"")</f>
        <v/>
      </c>
      <c r="B13" t="str">
        <f>IF(SUM('B4'!W28:Z28)=4,'Angaben KH-Standort'!$D$26,"")</f>
        <v/>
      </c>
      <c r="C13" t="str">
        <f>IF(SUM('B4'!W28:Z28)=4,'Angaben KH-Standort'!$D$13,"")</f>
        <v/>
      </c>
      <c r="D13" t="str">
        <f>IF(SUM('B4'!$W28:$Z28)=4,'B4'!C28,"")</f>
        <v/>
      </c>
      <c r="E13" t="str">
        <f>IF(SUM('B4'!$W28:$Z28)=4,'B4'!D28,"")</f>
        <v/>
      </c>
      <c r="F13" t="str">
        <f>IF(SUM('B4'!$W28:$Z28)=4,'B4'!E28,"")</f>
        <v/>
      </c>
      <c r="G13" t="str">
        <f>IF(SUM('B4'!$W28:$Z28)=4,'B4'!F28,"")</f>
        <v/>
      </c>
    </row>
    <row r="14" spans="1:7" x14ac:dyDescent="0.25">
      <c r="A14" t="str">
        <f>IF(SUM('B4'!W29:Z29)=4,'Angaben KH-Standort'!$D$27,"")</f>
        <v/>
      </c>
      <c r="B14" t="str">
        <f>IF(SUM('B4'!W29:Z29)=4,'Angaben KH-Standort'!$D$26,"")</f>
        <v/>
      </c>
      <c r="C14" t="str">
        <f>IF(SUM('B4'!W29:Z29)=4,'Angaben KH-Standort'!$D$13,"")</f>
        <v/>
      </c>
      <c r="D14" t="str">
        <f>IF(SUM('B4'!$W29:$Z29)=4,'B4'!C29,"")</f>
        <v/>
      </c>
      <c r="E14" t="str">
        <f>IF(SUM('B4'!$W29:$Z29)=4,'B4'!D29,"")</f>
        <v/>
      </c>
      <c r="F14" t="str">
        <f>IF(SUM('B4'!$W29:$Z29)=4,'B4'!E29,"")</f>
        <v/>
      </c>
      <c r="G14" t="str">
        <f>IF(SUM('B4'!$W29:$Z29)=4,'B4'!F29,"")</f>
        <v/>
      </c>
    </row>
    <row r="15" spans="1:7" x14ac:dyDescent="0.25">
      <c r="A15" t="str">
        <f>IF(SUM('B4'!W30:Z30)=4,'Angaben KH-Standort'!$D$27,"")</f>
        <v/>
      </c>
      <c r="B15" t="str">
        <f>IF(SUM('B4'!W30:Z30)=4,'Angaben KH-Standort'!$D$26,"")</f>
        <v/>
      </c>
      <c r="C15" t="str">
        <f>IF(SUM('B4'!W30:Z30)=4,'Angaben KH-Standort'!$D$13,"")</f>
        <v/>
      </c>
      <c r="D15" t="str">
        <f>IF(SUM('B4'!$W30:$Z30)=4,'B4'!C30,"")</f>
        <v/>
      </c>
      <c r="E15" t="str">
        <f>IF(SUM('B4'!$W30:$Z30)=4,'B4'!D30,"")</f>
        <v/>
      </c>
      <c r="F15" t="str">
        <f>IF(SUM('B4'!$W30:$Z30)=4,'B4'!E30,"")</f>
        <v/>
      </c>
      <c r="G15" t="str">
        <f>IF(SUM('B4'!$W30:$Z30)=4,'B4'!F30,"")</f>
        <v/>
      </c>
    </row>
    <row r="16" spans="1:7" x14ac:dyDescent="0.25">
      <c r="A16" t="str">
        <f>IF(SUM('B4'!W31:Z31)=4,'Angaben KH-Standort'!$D$27,"")</f>
        <v/>
      </c>
      <c r="B16" t="str">
        <f>IF(SUM('B4'!W31:Z31)=4,'Angaben KH-Standort'!$D$26,"")</f>
        <v/>
      </c>
      <c r="C16" t="str">
        <f>IF(SUM('B4'!W31:Z31)=4,'Angaben KH-Standort'!$D$13,"")</f>
        <v/>
      </c>
      <c r="D16" t="str">
        <f>IF(SUM('B4'!$W31:$Z31)=4,'B4'!C31,"")</f>
        <v/>
      </c>
      <c r="E16" t="str">
        <f>IF(SUM('B4'!$W31:$Z31)=4,'B4'!D31,"")</f>
        <v/>
      </c>
      <c r="F16" t="str">
        <f>IF(SUM('B4'!$W31:$Z31)=4,'B4'!E31,"")</f>
        <v/>
      </c>
      <c r="G16" t="str">
        <f>IF(SUM('B4'!$W31:$Z31)=4,'B4'!F31,"")</f>
        <v/>
      </c>
    </row>
    <row r="17" spans="1:7" x14ac:dyDescent="0.25">
      <c r="A17" t="str">
        <f>IF(SUM('B4'!W32:Z32)=4,'Angaben KH-Standort'!$D$27,"")</f>
        <v/>
      </c>
      <c r="B17" t="str">
        <f>IF(SUM('B4'!W32:Z32)=4,'Angaben KH-Standort'!$D$26,"")</f>
        <v/>
      </c>
      <c r="C17" t="str">
        <f>IF(SUM('B4'!W32:Z32)=4,'Angaben KH-Standort'!$D$13,"")</f>
        <v/>
      </c>
      <c r="D17" t="str">
        <f>IF(SUM('B4'!$W32:$Z32)=4,'B4'!C32,"")</f>
        <v/>
      </c>
      <c r="E17" t="str">
        <f>IF(SUM('B4'!$W32:$Z32)=4,'B4'!D32,"")</f>
        <v/>
      </c>
      <c r="F17" t="str">
        <f>IF(SUM('B4'!$W32:$Z32)=4,'B4'!E32,"")</f>
        <v/>
      </c>
      <c r="G17" t="str">
        <f>IF(SUM('B4'!$W32:$Z32)=4,'B4'!F32,"")</f>
        <v/>
      </c>
    </row>
    <row r="18" spans="1:7" x14ac:dyDescent="0.25">
      <c r="A18" t="str">
        <f>IF(SUM('B4'!W33:Z33)=4,'Angaben KH-Standort'!$D$27,"")</f>
        <v/>
      </c>
      <c r="B18" t="str">
        <f>IF(SUM('B4'!W33:Z33)=4,'Angaben KH-Standort'!$D$26,"")</f>
        <v/>
      </c>
      <c r="C18" t="str">
        <f>IF(SUM('B4'!W33:Z33)=4,'Angaben KH-Standort'!$D$13,"")</f>
        <v/>
      </c>
      <c r="D18" t="str">
        <f>IF(SUM('B4'!$W33:$Z33)=4,'B4'!C33,"")</f>
        <v/>
      </c>
      <c r="E18" t="str">
        <f>IF(SUM('B4'!$W33:$Z33)=4,'B4'!D33,"")</f>
        <v/>
      </c>
      <c r="F18" t="str">
        <f>IF(SUM('B4'!$W33:$Z33)=4,'B4'!E33,"")</f>
        <v/>
      </c>
      <c r="G18" t="str">
        <f>IF(SUM('B4'!$W33:$Z33)=4,'B4'!F33,"")</f>
        <v/>
      </c>
    </row>
    <row r="19" spans="1:7" x14ac:dyDescent="0.25">
      <c r="A19" t="str">
        <f>IF(SUM('B4'!W34:Z34)=4,'Angaben KH-Standort'!$D$27,"")</f>
        <v/>
      </c>
      <c r="B19" t="str">
        <f>IF(SUM('B4'!W34:Z34)=4,'Angaben KH-Standort'!$D$26,"")</f>
        <v/>
      </c>
      <c r="C19" t="str">
        <f>IF(SUM('B4'!W34:Z34)=4,'Angaben KH-Standort'!$D$13,"")</f>
        <v/>
      </c>
      <c r="D19" t="str">
        <f>IF(SUM('B4'!$W34:$Z34)=4,'B4'!C34,"")</f>
        <v/>
      </c>
      <c r="E19" t="str">
        <f>IF(SUM('B4'!$W34:$Z34)=4,'B4'!D34,"")</f>
        <v/>
      </c>
      <c r="F19" t="str">
        <f>IF(SUM('B4'!$W34:$Z34)=4,'B4'!E34,"")</f>
        <v/>
      </c>
      <c r="G19" t="str">
        <f>IF(SUM('B4'!$W34:$Z34)=4,'B4'!F34,"")</f>
        <v/>
      </c>
    </row>
    <row r="20" spans="1:7" x14ac:dyDescent="0.25">
      <c r="A20" t="str">
        <f>IF(SUM('B4'!W35:Z35)=4,'Angaben KH-Standort'!$D$27,"")</f>
        <v/>
      </c>
      <c r="B20" t="str">
        <f>IF(SUM('B4'!W35:Z35)=4,'Angaben KH-Standort'!$D$26,"")</f>
        <v/>
      </c>
      <c r="C20" t="str">
        <f>IF(SUM('B4'!W35:Z35)=4,'Angaben KH-Standort'!$D$13,"")</f>
        <v/>
      </c>
      <c r="D20" t="str">
        <f>IF(SUM('B4'!$W35:$Z35)=4,'B4'!C35,"")</f>
        <v/>
      </c>
      <c r="E20" t="str">
        <f>IF(SUM('B4'!$W35:$Z35)=4,'B4'!D35,"")</f>
        <v/>
      </c>
      <c r="F20" t="str">
        <f>IF(SUM('B4'!$W35:$Z35)=4,'B4'!E35,"")</f>
        <v/>
      </c>
      <c r="G20" t="str">
        <f>IF(SUM('B4'!$W35:$Z35)=4,'B4'!F35,"")</f>
        <v/>
      </c>
    </row>
    <row r="21" spans="1:7" x14ac:dyDescent="0.25">
      <c r="A21" t="str">
        <f>IF(SUM('B4'!W36:Z36)=4,'Angaben KH-Standort'!$D$27,"")</f>
        <v/>
      </c>
      <c r="B21" t="str">
        <f>IF(SUM('B4'!W36:Z36)=4,'Angaben KH-Standort'!$D$26,"")</f>
        <v/>
      </c>
      <c r="C21" t="str">
        <f>IF(SUM('B4'!W36:Z36)=4,'Angaben KH-Standort'!$D$13,"")</f>
        <v/>
      </c>
      <c r="D21" t="str">
        <f>IF(SUM('B4'!$W36:$Z36)=4,'B4'!C36,"")</f>
        <v/>
      </c>
      <c r="E21" t="str">
        <f>IF(SUM('B4'!$W36:$Z36)=4,'B4'!D36,"")</f>
        <v/>
      </c>
      <c r="F21" t="str">
        <f>IF(SUM('B4'!$W36:$Z36)=4,'B4'!E36,"")</f>
        <v/>
      </c>
      <c r="G21" t="str">
        <f>IF(SUM('B4'!$W36:$Z36)=4,'B4'!F36,"")</f>
        <v/>
      </c>
    </row>
    <row r="22" spans="1:7" x14ac:dyDescent="0.25">
      <c r="A22" t="str">
        <f>IF(SUM('B4'!W37:Z37)=4,'Angaben KH-Standort'!$D$27,"")</f>
        <v/>
      </c>
      <c r="B22" t="str">
        <f>IF(SUM('B4'!W37:Z37)=4,'Angaben KH-Standort'!$D$26,"")</f>
        <v/>
      </c>
      <c r="C22" t="str">
        <f>IF(SUM('B4'!W37:Z37)=4,'Angaben KH-Standort'!$D$13,"")</f>
        <v/>
      </c>
      <c r="D22" t="str">
        <f>IF(SUM('B4'!$W37:$Z37)=4,'B4'!C37,"")</f>
        <v/>
      </c>
      <c r="E22" t="str">
        <f>IF(SUM('B4'!$W37:$Z37)=4,'B4'!D37,"")</f>
        <v/>
      </c>
      <c r="F22" t="str">
        <f>IF(SUM('B4'!$W37:$Z37)=4,'B4'!E37,"")</f>
        <v/>
      </c>
      <c r="G22" t="str">
        <f>IF(SUM('B4'!$W37:$Z37)=4,'B4'!F37,"")</f>
        <v/>
      </c>
    </row>
    <row r="23" spans="1:7" x14ac:dyDescent="0.25">
      <c r="A23" t="str">
        <f>IF(SUM('B4'!W38:Z38)=4,'Angaben KH-Standort'!$D$27,"")</f>
        <v/>
      </c>
      <c r="B23" t="str">
        <f>IF(SUM('B4'!W38:Z38)=4,'Angaben KH-Standort'!$D$26,"")</f>
        <v/>
      </c>
      <c r="C23" t="str">
        <f>IF(SUM('B4'!W38:Z38)=4,'Angaben KH-Standort'!$D$13,"")</f>
        <v/>
      </c>
      <c r="D23" t="str">
        <f>IF(SUM('B4'!$W38:$Z38)=4,'B4'!C38,"")</f>
        <v/>
      </c>
      <c r="E23" t="str">
        <f>IF(SUM('B4'!$W38:$Z38)=4,'B4'!D38,"")</f>
        <v/>
      </c>
      <c r="F23" t="str">
        <f>IF(SUM('B4'!$W38:$Z38)=4,'B4'!E38,"")</f>
        <v/>
      </c>
      <c r="G23" t="str">
        <f>IF(SUM('B4'!$W38:$Z38)=4,'B4'!F38,"")</f>
        <v/>
      </c>
    </row>
    <row r="24" spans="1:7" x14ac:dyDescent="0.25">
      <c r="A24" t="str">
        <f>IF(SUM('B4'!W39:Z39)=4,'Angaben KH-Standort'!$D$27,"")</f>
        <v/>
      </c>
      <c r="B24" t="str">
        <f>IF(SUM('B4'!W39:Z39)=4,'Angaben KH-Standort'!$D$26,"")</f>
        <v/>
      </c>
      <c r="C24" t="str">
        <f>IF(SUM('B4'!W39:Z39)=4,'Angaben KH-Standort'!$D$13,"")</f>
        <v/>
      </c>
      <c r="D24" t="str">
        <f>IF(SUM('B4'!$W39:$Z39)=4,'B4'!C39,"")</f>
        <v/>
      </c>
      <c r="E24" t="str">
        <f>IF(SUM('B4'!$W39:$Z39)=4,'B4'!D39,"")</f>
        <v/>
      </c>
      <c r="F24" t="str">
        <f>IF(SUM('B4'!$W39:$Z39)=4,'B4'!E39,"")</f>
        <v/>
      </c>
      <c r="G24" t="str">
        <f>IF(SUM('B4'!$W39:$Z39)=4,'B4'!F39,"")</f>
        <v/>
      </c>
    </row>
    <row r="25" spans="1:7" x14ac:dyDescent="0.25">
      <c r="A25" t="str">
        <f>IF(SUM('B4'!W40:Z40)=4,'Angaben KH-Standort'!$D$27,"")</f>
        <v/>
      </c>
      <c r="B25" t="str">
        <f>IF(SUM('B4'!W40:Z40)=4,'Angaben KH-Standort'!$D$26,"")</f>
        <v/>
      </c>
      <c r="C25" t="str">
        <f>IF(SUM('B4'!W40:Z40)=4,'Angaben KH-Standort'!$D$13,"")</f>
        <v/>
      </c>
      <c r="D25" t="str">
        <f>IF(SUM('B4'!$W40:$Z40)=4,'B4'!C40,"")</f>
        <v/>
      </c>
      <c r="E25" t="str">
        <f>IF(SUM('B4'!$W40:$Z40)=4,'B4'!D40,"")</f>
        <v/>
      </c>
      <c r="F25" t="str">
        <f>IF(SUM('B4'!$W40:$Z40)=4,'B4'!E40,"")</f>
        <v/>
      </c>
      <c r="G25" t="str">
        <f>IF(SUM('B4'!$W40:$Z40)=4,'B4'!F40,"")</f>
        <v/>
      </c>
    </row>
    <row r="26" spans="1:7" x14ac:dyDescent="0.25">
      <c r="A26" t="str">
        <f>IF(SUM('B4'!W41:Z41)=4,'Angaben KH-Standort'!$D$27,"")</f>
        <v/>
      </c>
      <c r="B26" t="str">
        <f>IF(SUM('B4'!W41:Z41)=4,'Angaben KH-Standort'!$D$26,"")</f>
        <v/>
      </c>
      <c r="C26" t="str">
        <f>IF(SUM('B4'!W41:Z41)=4,'Angaben KH-Standort'!$D$13,"")</f>
        <v/>
      </c>
      <c r="D26" t="str">
        <f>IF(SUM('B4'!$W41:$Z41)=4,'B4'!C41,"")</f>
        <v/>
      </c>
      <c r="E26" t="str">
        <f>IF(SUM('B4'!$W41:$Z41)=4,'B4'!D41,"")</f>
        <v/>
      </c>
      <c r="F26" t="str">
        <f>IF(SUM('B4'!$W41:$Z41)=4,'B4'!E41,"")</f>
        <v/>
      </c>
      <c r="G26" t="str">
        <f>IF(SUM('B4'!$W41:$Z41)=4,'B4'!F41,"")</f>
        <v/>
      </c>
    </row>
    <row r="27" spans="1:7" x14ac:dyDescent="0.25">
      <c r="A27" t="str">
        <f>IF(SUM('B4'!W42:Z42)=4,'Angaben KH-Standort'!$D$27,"")</f>
        <v/>
      </c>
      <c r="B27" t="str">
        <f>IF(SUM('B4'!W42:Z42)=4,'Angaben KH-Standort'!$D$26,"")</f>
        <v/>
      </c>
      <c r="C27" t="str">
        <f>IF(SUM('B4'!W42:Z42)=4,'Angaben KH-Standort'!$D$13,"")</f>
        <v/>
      </c>
      <c r="D27" t="str">
        <f>IF(SUM('B4'!$W42:$Z42)=4,'B4'!C42,"")</f>
        <v/>
      </c>
      <c r="E27" t="str">
        <f>IF(SUM('B4'!$W42:$Z42)=4,'B4'!D42,"")</f>
        <v/>
      </c>
      <c r="F27" t="str">
        <f>IF(SUM('B4'!$W42:$Z42)=4,'B4'!E42,"")</f>
        <v/>
      </c>
      <c r="G27" t="str">
        <f>IF(SUM('B4'!$W42:$Z42)=4,'B4'!F42,"")</f>
        <v/>
      </c>
    </row>
    <row r="28" spans="1:7" x14ac:dyDescent="0.25">
      <c r="A28" t="str">
        <f>IF(SUM('B4'!W43:Z43)=4,'Angaben KH-Standort'!$D$27,"")</f>
        <v/>
      </c>
      <c r="B28" t="str">
        <f>IF(SUM('B4'!W43:Z43)=4,'Angaben KH-Standort'!$D$26,"")</f>
        <v/>
      </c>
      <c r="C28" t="str">
        <f>IF(SUM('B4'!W43:Z43)=4,'Angaben KH-Standort'!$D$13,"")</f>
        <v/>
      </c>
      <c r="D28" t="str">
        <f>IF(SUM('B4'!$W43:$Z43)=4,'B4'!C43,"")</f>
        <v/>
      </c>
      <c r="E28" t="str">
        <f>IF(SUM('B4'!$W43:$Z43)=4,'B4'!D43,"")</f>
        <v/>
      </c>
      <c r="F28" t="str">
        <f>IF(SUM('B4'!$W43:$Z43)=4,'B4'!E43,"")</f>
        <v/>
      </c>
      <c r="G28" t="str">
        <f>IF(SUM('B4'!$W43:$Z43)=4,'B4'!F43,"")</f>
        <v/>
      </c>
    </row>
    <row r="29" spans="1:7" x14ac:dyDescent="0.25">
      <c r="A29" t="str">
        <f>IF(SUM('B4'!W44:Z44)=4,'Angaben KH-Standort'!$D$27,"")</f>
        <v/>
      </c>
      <c r="B29" t="str">
        <f>IF(SUM('B4'!W44:Z44)=4,'Angaben KH-Standort'!$D$26,"")</f>
        <v/>
      </c>
      <c r="C29" t="str">
        <f>IF(SUM('B4'!W44:Z44)=4,'Angaben KH-Standort'!$D$13,"")</f>
        <v/>
      </c>
      <c r="D29" t="str">
        <f>IF(SUM('B4'!$W44:$Z44)=4,'B4'!C44,"")</f>
        <v/>
      </c>
      <c r="E29" t="str">
        <f>IF(SUM('B4'!$W44:$Z44)=4,'B4'!D44,"")</f>
        <v/>
      </c>
      <c r="F29" t="str">
        <f>IF(SUM('B4'!$W44:$Z44)=4,'B4'!E44,"")</f>
        <v/>
      </c>
      <c r="G29" t="str">
        <f>IF(SUM('B4'!$W44:$Z44)=4,'B4'!F44,"")</f>
        <v/>
      </c>
    </row>
    <row r="30" spans="1:7" x14ac:dyDescent="0.25">
      <c r="A30" t="str">
        <f>IF(SUM('B4'!W45:Z45)=4,'Angaben KH-Standort'!$D$27,"")</f>
        <v/>
      </c>
      <c r="B30" t="str">
        <f>IF(SUM('B4'!W45:Z45)=4,'Angaben KH-Standort'!$D$26,"")</f>
        <v/>
      </c>
      <c r="C30" t="str">
        <f>IF(SUM('B4'!W45:Z45)=4,'Angaben KH-Standort'!$D$13,"")</f>
        <v/>
      </c>
      <c r="D30" t="str">
        <f>IF(SUM('B4'!$W45:$Z45)=4,'B4'!C45,"")</f>
        <v/>
      </c>
      <c r="E30" t="str">
        <f>IF(SUM('B4'!$W45:$Z45)=4,'B4'!D45,"")</f>
        <v/>
      </c>
      <c r="F30" t="str">
        <f>IF(SUM('B4'!$W45:$Z45)=4,'B4'!E45,"")</f>
        <v/>
      </c>
      <c r="G30" t="str">
        <f>IF(SUM('B4'!$W45:$Z45)=4,'B4'!F45,"")</f>
        <v/>
      </c>
    </row>
    <row r="31" spans="1:7" x14ac:dyDescent="0.25">
      <c r="A31" t="str">
        <f>IF(SUM('B4'!W46:Z46)=4,'Angaben KH-Standort'!$D$27,"")</f>
        <v/>
      </c>
      <c r="B31" t="str">
        <f>IF(SUM('B4'!W46:Z46)=4,'Angaben KH-Standort'!$D$26,"")</f>
        <v/>
      </c>
      <c r="C31" t="str">
        <f>IF(SUM('B4'!W46:Z46)=4,'Angaben KH-Standort'!$D$13,"")</f>
        <v/>
      </c>
      <c r="D31" t="str">
        <f>IF(SUM('B4'!$W46:$Z46)=4,'B4'!C46,"")</f>
        <v/>
      </c>
      <c r="E31" t="str">
        <f>IF(SUM('B4'!$W46:$Z46)=4,'B4'!D46,"")</f>
        <v/>
      </c>
      <c r="F31" t="str">
        <f>IF(SUM('B4'!$W46:$Z46)=4,'B4'!E46,"")</f>
        <v/>
      </c>
      <c r="G31" t="str">
        <f>IF(SUM('B4'!$W46:$Z46)=4,'B4'!F46,"")</f>
        <v/>
      </c>
    </row>
    <row r="32" spans="1:7" x14ac:dyDescent="0.25">
      <c r="A32" t="str">
        <f>IF(SUM('B4'!W47:Z47)=4,'Angaben KH-Standort'!$D$27,"")</f>
        <v/>
      </c>
      <c r="B32" t="str">
        <f>IF(SUM('B4'!W47:Z47)=4,'Angaben KH-Standort'!$D$26,"")</f>
        <v/>
      </c>
      <c r="C32" t="str">
        <f>IF(SUM('B4'!W47:Z47)=4,'Angaben KH-Standort'!$D$13,"")</f>
        <v/>
      </c>
      <c r="D32" t="str">
        <f>IF(SUM('B4'!$W47:$Z47)=4,'B4'!C47,"")</f>
        <v/>
      </c>
      <c r="E32" t="str">
        <f>IF(SUM('B4'!$W47:$Z47)=4,'B4'!D47,"")</f>
        <v/>
      </c>
      <c r="F32" t="str">
        <f>IF(SUM('B4'!$W47:$Z47)=4,'B4'!E47,"")</f>
        <v/>
      </c>
      <c r="G32" t="str">
        <f>IF(SUM('B4'!$W47:$Z47)=4,'B4'!F47,"")</f>
        <v/>
      </c>
    </row>
    <row r="33" spans="1:7" x14ac:dyDescent="0.25">
      <c r="A33" t="str">
        <f>IF(SUM('B4'!W48:Z48)=4,'Angaben KH-Standort'!$D$27,"")</f>
        <v/>
      </c>
      <c r="B33" t="str">
        <f>IF(SUM('B4'!W48:Z48)=4,'Angaben KH-Standort'!$D$26,"")</f>
        <v/>
      </c>
      <c r="C33" t="str">
        <f>IF(SUM('B4'!W48:Z48)=4,'Angaben KH-Standort'!$D$13,"")</f>
        <v/>
      </c>
      <c r="D33" t="str">
        <f>IF(SUM('B4'!$W48:$Z48)=4,'B4'!C48,"")</f>
        <v/>
      </c>
      <c r="E33" t="str">
        <f>IF(SUM('B4'!$W48:$Z48)=4,'B4'!D48,"")</f>
        <v/>
      </c>
      <c r="F33" t="str">
        <f>IF(SUM('B4'!$W48:$Z48)=4,'B4'!E48,"")</f>
        <v/>
      </c>
      <c r="G33" t="str">
        <f>IF(SUM('B4'!$W48:$Z48)=4,'B4'!F48,"")</f>
        <v/>
      </c>
    </row>
    <row r="34" spans="1:7" x14ac:dyDescent="0.25">
      <c r="A34" t="str">
        <f>IF(SUM('B4'!W49:Z49)=4,'Angaben KH-Standort'!$D$27,"")</f>
        <v/>
      </c>
      <c r="B34" t="str">
        <f>IF(SUM('B4'!W49:Z49)=4,'Angaben KH-Standort'!$D$26,"")</f>
        <v/>
      </c>
      <c r="C34" t="str">
        <f>IF(SUM('B4'!W49:Z49)=4,'Angaben KH-Standort'!$D$13,"")</f>
        <v/>
      </c>
      <c r="D34" t="str">
        <f>IF(SUM('B4'!$W49:$Z49)=4,'B4'!C49,"")</f>
        <v/>
      </c>
      <c r="E34" t="str">
        <f>IF(SUM('B4'!$W49:$Z49)=4,'B4'!D49,"")</f>
        <v/>
      </c>
      <c r="F34" t="str">
        <f>IF(SUM('B4'!$W49:$Z49)=4,'B4'!E49,"")</f>
        <v/>
      </c>
      <c r="G34" t="str">
        <f>IF(SUM('B4'!$W49:$Z49)=4,'B4'!F49,"")</f>
        <v/>
      </c>
    </row>
    <row r="35" spans="1:7" x14ac:dyDescent="0.25">
      <c r="A35" t="str">
        <f>IF(SUM('B4'!W50:Z50)=4,'Angaben KH-Standort'!$D$27,"")</f>
        <v/>
      </c>
      <c r="B35" t="str">
        <f>IF(SUM('B4'!W50:Z50)=4,'Angaben KH-Standort'!$D$26,"")</f>
        <v/>
      </c>
      <c r="C35" t="str">
        <f>IF(SUM('B4'!W50:Z50)=4,'Angaben KH-Standort'!$D$13,"")</f>
        <v/>
      </c>
      <c r="D35" t="str">
        <f>IF(SUM('B4'!$W50:$Z50)=4,'B4'!C50,"")</f>
        <v/>
      </c>
      <c r="E35" t="str">
        <f>IF(SUM('B4'!$W50:$Z50)=4,'B4'!D50,"")</f>
        <v/>
      </c>
      <c r="F35" t="str">
        <f>IF(SUM('B4'!$W50:$Z50)=4,'B4'!E50,"")</f>
        <v/>
      </c>
      <c r="G35" t="str">
        <f>IF(SUM('B4'!$W50:$Z50)=4,'B4'!F50,"")</f>
        <v/>
      </c>
    </row>
    <row r="36" spans="1:7" x14ac:dyDescent="0.25">
      <c r="A36" t="str">
        <f>IF(SUM('B4'!W51:Z51)=4,'Angaben KH-Standort'!$D$27,"")</f>
        <v/>
      </c>
      <c r="B36" t="str">
        <f>IF(SUM('B4'!W51:Z51)=4,'Angaben KH-Standort'!$D$26,"")</f>
        <v/>
      </c>
      <c r="C36" t="str">
        <f>IF(SUM('B4'!W51:Z51)=4,'Angaben KH-Standort'!$D$13,"")</f>
        <v/>
      </c>
      <c r="D36" t="str">
        <f>IF(SUM('B4'!$W51:$Z51)=4,'B4'!C51,"")</f>
        <v/>
      </c>
      <c r="E36" t="str">
        <f>IF(SUM('B4'!$W51:$Z51)=4,'B4'!D51,"")</f>
        <v/>
      </c>
      <c r="F36" t="str">
        <f>IF(SUM('B4'!$W51:$Z51)=4,'B4'!E51,"")</f>
        <v/>
      </c>
      <c r="G36" t="str">
        <f>IF(SUM('B4'!$W51:$Z51)=4,'B4'!F51,"")</f>
        <v/>
      </c>
    </row>
    <row r="37" spans="1:7" x14ac:dyDescent="0.25">
      <c r="A37" t="str">
        <f>IF(SUM('B4'!W52:Z52)=4,'Angaben KH-Standort'!$D$27,"")</f>
        <v/>
      </c>
      <c r="B37" t="str">
        <f>IF(SUM('B4'!W52:Z52)=4,'Angaben KH-Standort'!$D$26,"")</f>
        <v/>
      </c>
      <c r="C37" t="str">
        <f>IF(SUM('B4'!W52:Z52)=4,'Angaben KH-Standort'!$D$13,"")</f>
        <v/>
      </c>
      <c r="D37" t="str">
        <f>IF(SUM('B4'!$W52:$Z52)=4,'B4'!C52,"")</f>
        <v/>
      </c>
      <c r="E37" t="str">
        <f>IF(SUM('B4'!$W52:$Z52)=4,'B4'!D52,"")</f>
        <v/>
      </c>
      <c r="F37" t="str">
        <f>IF(SUM('B4'!$W52:$Z52)=4,'B4'!E52,"")</f>
        <v/>
      </c>
      <c r="G37" t="str">
        <f>IF(SUM('B4'!$W52:$Z52)=4,'B4'!F52,"")</f>
        <v/>
      </c>
    </row>
    <row r="38" spans="1:7" x14ac:dyDescent="0.25">
      <c r="A38" t="str">
        <f>IF(SUM('B4'!W53:Z53)=4,'Angaben KH-Standort'!$D$27,"")</f>
        <v/>
      </c>
      <c r="B38" t="str">
        <f>IF(SUM('B4'!W53:Z53)=4,'Angaben KH-Standort'!$D$26,"")</f>
        <v/>
      </c>
      <c r="C38" t="str">
        <f>IF(SUM('B4'!W53:Z53)=4,'Angaben KH-Standort'!$D$13,"")</f>
        <v/>
      </c>
      <c r="D38" t="str">
        <f>IF(SUM('B4'!$W53:$Z53)=4,'B4'!C53,"")</f>
        <v/>
      </c>
      <c r="E38" t="str">
        <f>IF(SUM('B4'!$W53:$Z53)=4,'B4'!D53,"")</f>
        <v/>
      </c>
      <c r="F38" t="str">
        <f>IF(SUM('B4'!$W53:$Z53)=4,'B4'!E53,"")</f>
        <v/>
      </c>
      <c r="G38" t="str">
        <f>IF(SUM('B4'!$W53:$Z53)=4,'B4'!F53,"")</f>
        <v/>
      </c>
    </row>
    <row r="39" spans="1:7" x14ac:dyDescent="0.25">
      <c r="A39" t="str">
        <f>IF(SUM('B4'!W54:Z54)=4,'Angaben KH-Standort'!$D$27,"")</f>
        <v/>
      </c>
      <c r="B39" t="str">
        <f>IF(SUM('B4'!W54:Z54)=4,'Angaben KH-Standort'!$D$26,"")</f>
        <v/>
      </c>
      <c r="C39" t="str">
        <f>IF(SUM('B4'!W54:Z54)=4,'Angaben KH-Standort'!$D$13,"")</f>
        <v/>
      </c>
      <c r="D39" t="str">
        <f>IF(SUM('B4'!$W54:$Z54)=4,'B4'!C54,"")</f>
        <v/>
      </c>
      <c r="E39" t="str">
        <f>IF(SUM('B4'!$W54:$Z54)=4,'B4'!D54,"")</f>
        <v/>
      </c>
      <c r="F39" t="str">
        <f>IF(SUM('B4'!$W54:$Z54)=4,'B4'!E54,"")</f>
        <v/>
      </c>
      <c r="G39" t="str">
        <f>IF(SUM('B4'!$W54:$Z54)=4,'B4'!F54,"")</f>
        <v/>
      </c>
    </row>
    <row r="40" spans="1:7" x14ac:dyDescent="0.25">
      <c r="A40" t="str">
        <f>IF(SUM('B4'!W55:Z55)=4,'Angaben KH-Standort'!$D$27,"")</f>
        <v/>
      </c>
      <c r="B40" t="str">
        <f>IF(SUM('B4'!W55:Z55)=4,'Angaben KH-Standort'!$D$26,"")</f>
        <v/>
      </c>
      <c r="C40" t="str">
        <f>IF(SUM('B4'!W55:Z55)=4,'Angaben KH-Standort'!$D$13,"")</f>
        <v/>
      </c>
      <c r="D40" t="str">
        <f>IF(SUM('B4'!$W55:$Z55)=4,'B4'!C55,"")</f>
        <v/>
      </c>
      <c r="E40" t="str">
        <f>IF(SUM('B4'!$W55:$Z55)=4,'B4'!D55,"")</f>
        <v/>
      </c>
      <c r="F40" t="str">
        <f>IF(SUM('B4'!$W55:$Z55)=4,'B4'!E55,"")</f>
        <v/>
      </c>
      <c r="G40" t="str">
        <f>IF(SUM('B4'!$W55:$Z55)=4,'B4'!F55,"")</f>
        <v/>
      </c>
    </row>
    <row r="41" spans="1:7" x14ac:dyDescent="0.25">
      <c r="A41" t="str">
        <f>IF(SUM('B4'!W56:Z56)=4,'Angaben KH-Standort'!$D$27,"")</f>
        <v/>
      </c>
      <c r="B41" t="str">
        <f>IF(SUM('B4'!W56:Z56)=4,'Angaben KH-Standort'!$D$26,"")</f>
        <v/>
      </c>
      <c r="C41" t="str">
        <f>IF(SUM('B4'!W56:Z56)=4,'Angaben KH-Standort'!$D$13,"")</f>
        <v/>
      </c>
      <c r="D41" t="str">
        <f>IF(SUM('B4'!$W56:$Z56)=4,'B4'!C56,"")</f>
        <v/>
      </c>
      <c r="E41" t="str">
        <f>IF(SUM('B4'!$W56:$Z56)=4,'B4'!D56,"")</f>
        <v/>
      </c>
      <c r="F41" t="str">
        <f>IF(SUM('B4'!$W56:$Z56)=4,'B4'!E56,"")</f>
        <v/>
      </c>
      <c r="G41" t="str">
        <f>IF(SUM('B4'!$W56:$Z56)=4,'B4'!F56,"")</f>
        <v/>
      </c>
    </row>
    <row r="42" spans="1:7" x14ac:dyDescent="0.25">
      <c r="A42" t="str">
        <f>IF(SUM('B4'!W57:Z57)=4,'Angaben KH-Standort'!$D$27,"")</f>
        <v/>
      </c>
      <c r="B42" t="str">
        <f>IF(SUM('B4'!W57:Z57)=4,'Angaben KH-Standort'!$D$26,"")</f>
        <v/>
      </c>
      <c r="C42" t="str">
        <f>IF(SUM('B4'!W57:Z57)=4,'Angaben KH-Standort'!$D$13,"")</f>
        <v/>
      </c>
      <c r="D42" t="str">
        <f>IF(SUM('B4'!$W57:$Z57)=4,'B4'!C57,"")</f>
        <v/>
      </c>
      <c r="E42" t="str">
        <f>IF(SUM('B4'!$W57:$Z57)=4,'B4'!D57,"")</f>
        <v/>
      </c>
      <c r="F42" t="str">
        <f>IF(SUM('B4'!$W57:$Z57)=4,'B4'!E57,"")</f>
        <v/>
      </c>
      <c r="G42" t="str">
        <f>IF(SUM('B4'!$W57:$Z57)=4,'B4'!F57,"")</f>
        <v/>
      </c>
    </row>
    <row r="43" spans="1:7" x14ac:dyDescent="0.25">
      <c r="A43" t="str">
        <f>IF(SUM('B4'!W58:Z58)=4,'Angaben KH-Standort'!$D$27,"")</f>
        <v/>
      </c>
      <c r="B43" t="str">
        <f>IF(SUM('B4'!W58:Z58)=4,'Angaben KH-Standort'!$D$26,"")</f>
        <v/>
      </c>
      <c r="C43" t="str">
        <f>IF(SUM('B4'!W58:Z58)=4,'Angaben KH-Standort'!$D$13,"")</f>
        <v/>
      </c>
      <c r="D43" t="str">
        <f>IF(SUM('B4'!$W58:$Z58)=4,'B4'!C58,"")</f>
        <v/>
      </c>
      <c r="E43" t="str">
        <f>IF(SUM('B4'!$W58:$Z58)=4,'B4'!D58,"")</f>
        <v/>
      </c>
      <c r="F43" t="str">
        <f>IF(SUM('B4'!$W58:$Z58)=4,'B4'!E58,"")</f>
        <v/>
      </c>
      <c r="G43" t="str">
        <f>IF(SUM('B4'!$W58:$Z58)=4,'B4'!F58,"")</f>
        <v/>
      </c>
    </row>
    <row r="44" spans="1:7" x14ac:dyDescent="0.25">
      <c r="A44" t="str">
        <f>IF(SUM('B4'!W59:Z59)=4,'Angaben KH-Standort'!$D$27,"")</f>
        <v/>
      </c>
      <c r="B44" t="str">
        <f>IF(SUM('B4'!W59:Z59)=4,'Angaben KH-Standort'!$D$26,"")</f>
        <v/>
      </c>
      <c r="C44" t="str">
        <f>IF(SUM('B4'!W59:Z59)=4,'Angaben KH-Standort'!$D$13,"")</f>
        <v/>
      </c>
      <c r="D44" t="str">
        <f>IF(SUM('B4'!$W59:$Z59)=4,'B4'!C59,"")</f>
        <v/>
      </c>
      <c r="E44" t="str">
        <f>IF(SUM('B4'!$W59:$Z59)=4,'B4'!D59,"")</f>
        <v/>
      </c>
      <c r="F44" t="str">
        <f>IF(SUM('B4'!$W59:$Z59)=4,'B4'!E59,"")</f>
        <v/>
      </c>
      <c r="G44" t="str">
        <f>IF(SUM('B4'!$W59:$Z59)=4,'B4'!F59,"")</f>
        <v/>
      </c>
    </row>
    <row r="45" spans="1:7" x14ac:dyDescent="0.25">
      <c r="A45" t="str">
        <f>IF(SUM('B4'!W60:Z60)=4,'Angaben KH-Standort'!$D$27,"")</f>
        <v/>
      </c>
      <c r="B45" t="str">
        <f>IF(SUM('B4'!W60:Z60)=4,'Angaben KH-Standort'!$D$26,"")</f>
        <v/>
      </c>
      <c r="C45" t="str">
        <f>IF(SUM('B4'!W60:Z60)=4,'Angaben KH-Standort'!$D$13,"")</f>
        <v/>
      </c>
      <c r="D45" t="str">
        <f>IF(SUM('B4'!$W60:$Z60)=4,'B4'!C60,"")</f>
        <v/>
      </c>
      <c r="E45" t="str">
        <f>IF(SUM('B4'!$W60:$Z60)=4,'B4'!D60,"")</f>
        <v/>
      </c>
      <c r="F45" t="str">
        <f>IF(SUM('B4'!$W60:$Z60)=4,'B4'!E60,"")</f>
        <v/>
      </c>
      <c r="G45" t="str">
        <f>IF(SUM('B4'!$W60:$Z60)=4,'B4'!F60,"")</f>
        <v/>
      </c>
    </row>
    <row r="46" spans="1:7" x14ac:dyDescent="0.25">
      <c r="A46" t="str">
        <f>IF(SUM('B4'!W61:Z61)=4,'Angaben KH-Standort'!$D$27,"")</f>
        <v/>
      </c>
      <c r="B46" t="str">
        <f>IF(SUM('B4'!W61:Z61)=4,'Angaben KH-Standort'!$D$26,"")</f>
        <v/>
      </c>
      <c r="C46" t="str">
        <f>IF(SUM('B4'!W61:Z61)=4,'Angaben KH-Standort'!$D$13,"")</f>
        <v/>
      </c>
      <c r="D46" t="str">
        <f>IF(SUM('B4'!$W61:$Z61)=4,'B4'!C61,"")</f>
        <v/>
      </c>
      <c r="E46" t="str">
        <f>IF(SUM('B4'!$W61:$Z61)=4,'B4'!D61,"")</f>
        <v/>
      </c>
      <c r="F46" t="str">
        <f>IF(SUM('B4'!$W61:$Z61)=4,'B4'!E61,"")</f>
        <v/>
      </c>
      <c r="G46" t="str">
        <f>IF(SUM('B4'!$W61:$Z61)=4,'B4'!F61,"")</f>
        <v/>
      </c>
    </row>
    <row r="47" spans="1:7" x14ac:dyDescent="0.25">
      <c r="A47" t="str">
        <f>IF(SUM('B4'!W62:Z62)=4,'Angaben KH-Standort'!$D$27,"")</f>
        <v/>
      </c>
      <c r="B47" t="str">
        <f>IF(SUM('B4'!W62:Z62)=4,'Angaben KH-Standort'!$D$26,"")</f>
        <v/>
      </c>
      <c r="C47" t="str">
        <f>IF(SUM('B4'!W62:Z62)=4,'Angaben KH-Standort'!$D$13,"")</f>
        <v/>
      </c>
      <c r="D47" t="str">
        <f>IF(SUM('B4'!$W62:$Z62)=4,'B4'!C62,"")</f>
        <v/>
      </c>
      <c r="E47" t="str">
        <f>IF(SUM('B4'!$W62:$Z62)=4,'B4'!D62,"")</f>
        <v/>
      </c>
      <c r="F47" t="str">
        <f>IF(SUM('B4'!$W62:$Z62)=4,'B4'!E62,"")</f>
        <v/>
      </c>
      <c r="G47" t="str">
        <f>IF(SUM('B4'!$W62:$Z62)=4,'B4'!F62,"")</f>
        <v/>
      </c>
    </row>
    <row r="48" spans="1:7" x14ac:dyDescent="0.25">
      <c r="A48" t="str">
        <f>IF(SUM('B4'!W63:Z63)=4,'Angaben KH-Standort'!$D$27,"")</f>
        <v/>
      </c>
      <c r="B48" t="str">
        <f>IF(SUM('B4'!W63:Z63)=4,'Angaben KH-Standort'!$D$26,"")</f>
        <v/>
      </c>
      <c r="C48" t="str">
        <f>IF(SUM('B4'!W63:Z63)=4,'Angaben KH-Standort'!$D$13,"")</f>
        <v/>
      </c>
      <c r="D48" t="str">
        <f>IF(SUM('B4'!$W63:$Z63)=4,'B4'!C63,"")</f>
        <v/>
      </c>
      <c r="E48" t="str">
        <f>IF(SUM('B4'!$W63:$Z63)=4,'B4'!D63,"")</f>
        <v/>
      </c>
      <c r="F48" t="str">
        <f>IF(SUM('B4'!$W63:$Z63)=4,'B4'!E63,"")</f>
        <v/>
      </c>
      <c r="G48" t="str">
        <f>IF(SUM('B4'!$W63:$Z63)=4,'B4'!F63,"")</f>
        <v/>
      </c>
    </row>
    <row r="49" spans="1:7" x14ac:dyDescent="0.25">
      <c r="A49" t="str">
        <f>IF(SUM('B4'!W64:Z64)=4,'Angaben KH-Standort'!$D$27,"")</f>
        <v/>
      </c>
      <c r="B49" t="str">
        <f>IF(SUM('B4'!W64:Z64)=4,'Angaben KH-Standort'!$D$26,"")</f>
        <v/>
      </c>
      <c r="C49" t="str">
        <f>IF(SUM('B4'!W64:Z64)=4,'Angaben KH-Standort'!$D$13,"")</f>
        <v/>
      </c>
      <c r="D49" t="str">
        <f>IF(SUM('B4'!$W64:$Z64)=4,'B4'!C64,"")</f>
        <v/>
      </c>
      <c r="E49" t="str">
        <f>IF(SUM('B4'!$W64:$Z64)=4,'B4'!D64,"")</f>
        <v/>
      </c>
      <c r="F49" t="str">
        <f>IF(SUM('B4'!$W64:$Z64)=4,'B4'!E64,"")</f>
        <v/>
      </c>
      <c r="G49" t="str">
        <f>IF(SUM('B4'!$W64:$Z64)=4,'B4'!F64,"")</f>
        <v/>
      </c>
    </row>
    <row r="50" spans="1:7" x14ac:dyDescent="0.25">
      <c r="A50" t="str">
        <f>IF(SUM('B4'!W65:Z65)=4,'Angaben KH-Standort'!$D$27,"")</f>
        <v/>
      </c>
      <c r="B50" t="str">
        <f>IF(SUM('B4'!W65:Z65)=4,'Angaben KH-Standort'!$D$26,"")</f>
        <v/>
      </c>
      <c r="C50" t="str">
        <f>IF(SUM('B4'!W65:Z65)=4,'Angaben KH-Standort'!$D$13,"")</f>
        <v/>
      </c>
      <c r="D50" t="str">
        <f>IF(SUM('B4'!$W65:$Z65)=4,'B4'!C65,"")</f>
        <v/>
      </c>
      <c r="E50" t="str">
        <f>IF(SUM('B4'!$W65:$Z65)=4,'B4'!D65,"")</f>
        <v/>
      </c>
      <c r="F50" t="str">
        <f>IF(SUM('B4'!$W65:$Z65)=4,'B4'!E65,"")</f>
        <v/>
      </c>
      <c r="G50" t="str">
        <f>IF(SUM('B4'!$W65:$Z65)=4,'B4'!F65,"")</f>
        <v/>
      </c>
    </row>
    <row r="51" spans="1:7" x14ac:dyDescent="0.25">
      <c r="A51" t="str">
        <f>IF(SUM('B4'!W66:Z66)=4,'Angaben KH-Standort'!$D$27,"")</f>
        <v/>
      </c>
      <c r="B51" t="str">
        <f>IF(SUM('B4'!W66:Z66)=4,'Angaben KH-Standort'!$D$26,"")</f>
        <v/>
      </c>
      <c r="C51" t="str">
        <f>IF(SUM('B4'!W66:Z66)=4,'Angaben KH-Standort'!$D$13,"")</f>
        <v/>
      </c>
      <c r="D51" t="str">
        <f>IF(SUM('B4'!$W66:$Z66)=4,'B4'!C66,"")</f>
        <v/>
      </c>
      <c r="E51" t="str">
        <f>IF(SUM('B4'!$W66:$Z66)=4,'B4'!D66,"")</f>
        <v/>
      </c>
      <c r="F51" t="str">
        <f>IF(SUM('B4'!$W66:$Z66)=4,'B4'!E66,"")</f>
        <v/>
      </c>
      <c r="G51" t="str">
        <f>IF(SUM('B4'!$W66:$Z66)=4,'B4'!F66,"")</f>
        <v/>
      </c>
    </row>
    <row r="52" spans="1:7" x14ac:dyDescent="0.25">
      <c r="A52" t="str">
        <f>IF(SUM('B4'!W67:Z67)=4,'Angaben KH-Standort'!$D$27,"")</f>
        <v/>
      </c>
      <c r="B52" t="str">
        <f>IF(SUM('B4'!W67:Z67)=4,'Angaben KH-Standort'!$D$26,"")</f>
        <v/>
      </c>
      <c r="C52" t="str">
        <f>IF(SUM('B4'!W67:Z67)=4,'Angaben KH-Standort'!$D$13,"")</f>
        <v/>
      </c>
      <c r="D52" t="str">
        <f>IF(SUM('B4'!$W67:$Z67)=4,'B4'!C67,"")</f>
        <v/>
      </c>
      <c r="E52" t="str">
        <f>IF(SUM('B4'!$W67:$Z67)=4,'B4'!D67,"")</f>
        <v/>
      </c>
      <c r="F52" t="str">
        <f>IF(SUM('B4'!$W67:$Z67)=4,'B4'!E67,"")</f>
        <v/>
      </c>
      <c r="G52" t="str">
        <f>IF(SUM('B4'!$W67:$Z67)=4,'B4'!F67,"")</f>
        <v/>
      </c>
    </row>
    <row r="53" spans="1:7" x14ac:dyDescent="0.25">
      <c r="A53" t="str">
        <f>IF(SUM('B4'!W68:Z68)=4,'Angaben KH-Standort'!$D$27,"")</f>
        <v/>
      </c>
      <c r="B53" t="str">
        <f>IF(SUM('B4'!W68:Z68)=4,'Angaben KH-Standort'!$D$26,"")</f>
        <v/>
      </c>
      <c r="C53" t="str">
        <f>IF(SUM('B4'!W68:Z68)=4,'Angaben KH-Standort'!$D$13,"")</f>
        <v/>
      </c>
      <c r="D53" t="str">
        <f>IF(SUM('B4'!$W68:$Z68)=4,'B4'!C68,"")</f>
        <v/>
      </c>
      <c r="E53" t="str">
        <f>IF(SUM('B4'!$W68:$Z68)=4,'B4'!D68,"")</f>
        <v/>
      </c>
      <c r="F53" t="str">
        <f>IF(SUM('B4'!$W68:$Z68)=4,'B4'!E68,"")</f>
        <v/>
      </c>
      <c r="G53" t="str">
        <f>IF(SUM('B4'!$W68:$Z68)=4,'B4'!F68,"")</f>
        <v/>
      </c>
    </row>
    <row r="54" spans="1:7" x14ac:dyDescent="0.25">
      <c r="A54" t="str">
        <f>IF(SUM('B4'!W69:Z69)=4,'Angaben KH-Standort'!$D$27,"")</f>
        <v/>
      </c>
      <c r="B54" t="str">
        <f>IF(SUM('B4'!W69:Z69)=4,'Angaben KH-Standort'!$D$26,"")</f>
        <v/>
      </c>
      <c r="C54" t="str">
        <f>IF(SUM('B4'!W69:Z69)=4,'Angaben KH-Standort'!$D$13,"")</f>
        <v/>
      </c>
      <c r="D54" t="str">
        <f>IF(SUM('B4'!$W69:$Z69)=4,'B4'!C69,"")</f>
        <v/>
      </c>
      <c r="E54" t="str">
        <f>IF(SUM('B4'!$W69:$Z69)=4,'B4'!D69,"")</f>
        <v/>
      </c>
      <c r="F54" t="str">
        <f>IF(SUM('B4'!$W69:$Z69)=4,'B4'!E69,"")</f>
        <v/>
      </c>
      <c r="G54" t="str">
        <f>IF(SUM('B4'!$W69:$Z69)=4,'B4'!F69,"")</f>
        <v/>
      </c>
    </row>
    <row r="55" spans="1:7" x14ac:dyDescent="0.25">
      <c r="A55" t="str">
        <f>IF(SUM('B4'!W70:Z70)=4,'Angaben KH-Standort'!$D$27,"")</f>
        <v/>
      </c>
      <c r="B55" t="str">
        <f>IF(SUM('B4'!W70:Z70)=4,'Angaben KH-Standort'!$D$26,"")</f>
        <v/>
      </c>
      <c r="C55" t="str">
        <f>IF(SUM('B4'!W70:Z70)=4,'Angaben KH-Standort'!$D$13,"")</f>
        <v/>
      </c>
      <c r="D55" t="str">
        <f>IF(SUM('B4'!$W70:$Z70)=4,'B4'!C70,"")</f>
        <v/>
      </c>
      <c r="E55" t="str">
        <f>IF(SUM('B4'!$W70:$Z70)=4,'B4'!D70,"")</f>
        <v/>
      </c>
      <c r="F55" t="str">
        <f>IF(SUM('B4'!$W70:$Z70)=4,'B4'!E70,"")</f>
        <v/>
      </c>
      <c r="G55" t="str">
        <f>IF(SUM('B4'!$W70:$Z70)=4,'B4'!F70,"")</f>
        <v/>
      </c>
    </row>
    <row r="56" spans="1:7" x14ac:dyDescent="0.25">
      <c r="A56" t="str">
        <f>IF(SUM('B4'!W71:Z71)=4,'Angaben KH-Standort'!$D$27,"")</f>
        <v/>
      </c>
      <c r="B56" t="str">
        <f>IF(SUM('B4'!W71:Z71)=4,'Angaben KH-Standort'!$D$26,"")</f>
        <v/>
      </c>
      <c r="C56" t="str">
        <f>IF(SUM('B4'!W71:Z71)=4,'Angaben KH-Standort'!$D$13,"")</f>
        <v/>
      </c>
      <c r="D56" t="str">
        <f>IF(SUM('B4'!$W71:$Z71)=4,'B4'!C71,"")</f>
        <v/>
      </c>
      <c r="E56" t="str">
        <f>IF(SUM('B4'!$W71:$Z71)=4,'B4'!D71,"")</f>
        <v/>
      </c>
      <c r="F56" t="str">
        <f>IF(SUM('B4'!$W71:$Z71)=4,'B4'!E71,"")</f>
        <v/>
      </c>
      <c r="G56" t="str">
        <f>IF(SUM('B4'!$W71:$Z71)=4,'B4'!F71,"")</f>
        <v/>
      </c>
    </row>
    <row r="57" spans="1:7" x14ac:dyDescent="0.25">
      <c r="A57" t="str">
        <f>IF(SUM('B4'!W72:Z72)=4,'Angaben KH-Standort'!$D$27,"")</f>
        <v/>
      </c>
      <c r="B57" t="str">
        <f>IF(SUM('B4'!W72:Z72)=4,'Angaben KH-Standort'!$D$26,"")</f>
        <v/>
      </c>
      <c r="C57" t="str">
        <f>IF(SUM('B4'!W72:Z72)=4,'Angaben KH-Standort'!$D$13,"")</f>
        <v/>
      </c>
      <c r="D57" t="str">
        <f>IF(SUM('B4'!$W72:$Z72)=4,'B4'!C72,"")</f>
        <v/>
      </c>
      <c r="E57" t="str">
        <f>IF(SUM('B4'!$W72:$Z72)=4,'B4'!D72,"")</f>
        <v/>
      </c>
      <c r="F57" t="str">
        <f>IF(SUM('B4'!$W72:$Z72)=4,'B4'!E72,"")</f>
        <v/>
      </c>
      <c r="G57" t="str">
        <f>IF(SUM('B4'!$W72:$Z72)=4,'B4'!F72,"")</f>
        <v/>
      </c>
    </row>
    <row r="58" spans="1:7" x14ac:dyDescent="0.25">
      <c r="A58" t="str">
        <f>IF(SUM('B4'!W73:Z73)=4,'Angaben KH-Standort'!$D$27,"")</f>
        <v/>
      </c>
      <c r="B58" t="str">
        <f>IF(SUM('B4'!W73:Z73)=4,'Angaben KH-Standort'!$D$26,"")</f>
        <v/>
      </c>
      <c r="C58" t="str">
        <f>IF(SUM('B4'!W73:Z73)=4,'Angaben KH-Standort'!$D$13,"")</f>
        <v/>
      </c>
      <c r="D58" t="str">
        <f>IF(SUM('B4'!$W73:$Z73)=4,'B4'!C73,"")</f>
        <v/>
      </c>
      <c r="E58" t="str">
        <f>IF(SUM('B4'!$W73:$Z73)=4,'B4'!D73,"")</f>
        <v/>
      </c>
      <c r="F58" t="str">
        <f>IF(SUM('B4'!$W73:$Z73)=4,'B4'!E73,"")</f>
        <v/>
      </c>
      <c r="G58" t="str">
        <f>IF(SUM('B4'!$W73:$Z73)=4,'B4'!F73,"")</f>
        <v/>
      </c>
    </row>
    <row r="59" spans="1:7" x14ac:dyDescent="0.25">
      <c r="A59" t="str">
        <f>IF(SUM('B4'!W74:Z74)=4,'Angaben KH-Standort'!$D$27,"")</f>
        <v/>
      </c>
      <c r="B59" t="str">
        <f>IF(SUM('B4'!W74:Z74)=4,'Angaben KH-Standort'!$D$26,"")</f>
        <v/>
      </c>
      <c r="C59" t="str">
        <f>IF(SUM('B4'!W74:Z74)=4,'Angaben KH-Standort'!$D$13,"")</f>
        <v/>
      </c>
      <c r="D59" t="str">
        <f>IF(SUM('B4'!$W74:$Z74)=4,'B4'!C74,"")</f>
        <v/>
      </c>
      <c r="E59" t="str">
        <f>IF(SUM('B4'!$W74:$Z74)=4,'B4'!D74,"")</f>
        <v/>
      </c>
      <c r="F59" t="str">
        <f>IF(SUM('B4'!$W74:$Z74)=4,'B4'!E74,"")</f>
        <v/>
      </c>
      <c r="G59" t="str">
        <f>IF(SUM('B4'!$W74:$Z74)=4,'B4'!F74,"")</f>
        <v/>
      </c>
    </row>
    <row r="60" spans="1:7" x14ac:dyDescent="0.25">
      <c r="A60" t="str">
        <f>IF(SUM('B4'!W75:Z75)=4,'Angaben KH-Standort'!$D$27,"")</f>
        <v/>
      </c>
      <c r="B60" t="str">
        <f>IF(SUM('B4'!W75:Z75)=4,'Angaben KH-Standort'!$D$26,"")</f>
        <v/>
      </c>
      <c r="C60" t="str">
        <f>IF(SUM('B4'!W75:Z75)=4,'Angaben KH-Standort'!$D$13,"")</f>
        <v/>
      </c>
      <c r="D60" t="str">
        <f>IF(SUM('B4'!$W75:$Z75)=4,'B4'!C75,"")</f>
        <v/>
      </c>
      <c r="E60" t="str">
        <f>IF(SUM('B4'!$W75:$Z75)=4,'B4'!D75,"")</f>
        <v/>
      </c>
      <c r="F60" t="str">
        <f>IF(SUM('B4'!$W75:$Z75)=4,'B4'!E75,"")</f>
        <v/>
      </c>
      <c r="G60" t="str">
        <f>IF(SUM('B4'!$W75:$Z75)=4,'B4'!F75,"")</f>
        <v/>
      </c>
    </row>
    <row r="61" spans="1:7" x14ac:dyDescent="0.25">
      <c r="A61" t="str">
        <f>IF(SUM('B4'!W76:Z76)=4,'Angaben KH-Standort'!$D$27,"")</f>
        <v/>
      </c>
      <c r="B61" t="str">
        <f>IF(SUM('B4'!W76:Z76)=4,'Angaben KH-Standort'!$D$26,"")</f>
        <v/>
      </c>
      <c r="C61" t="str">
        <f>IF(SUM('B4'!W76:Z76)=4,'Angaben KH-Standort'!$D$13,"")</f>
        <v/>
      </c>
      <c r="D61" t="str">
        <f>IF(SUM('B4'!$W76:$Z76)=4,'B4'!C76,"")</f>
        <v/>
      </c>
      <c r="E61" t="str">
        <f>IF(SUM('B4'!$W76:$Z76)=4,'B4'!D76,"")</f>
        <v/>
      </c>
      <c r="F61" t="str">
        <f>IF(SUM('B4'!$W76:$Z76)=4,'B4'!E76,"")</f>
        <v/>
      </c>
      <c r="G61" t="str">
        <f>IF(SUM('B4'!$W76:$Z76)=4,'B4'!F76,"")</f>
        <v/>
      </c>
    </row>
    <row r="62" spans="1:7" x14ac:dyDescent="0.25">
      <c r="A62" t="str">
        <f>IF(SUM('B4'!W77:Z77)=4,'Angaben KH-Standort'!$D$27,"")</f>
        <v/>
      </c>
      <c r="B62" t="str">
        <f>IF(SUM('B4'!W77:Z77)=4,'Angaben KH-Standort'!$D$26,"")</f>
        <v/>
      </c>
      <c r="C62" t="str">
        <f>IF(SUM('B4'!W77:Z77)=4,'Angaben KH-Standort'!$D$13,"")</f>
        <v/>
      </c>
      <c r="D62" t="str">
        <f>IF(SUM('B4'!$W77:$Z77)=4,'B4'!C77,"")</f>
        <v/>
      </c>
      <c r="E62" t="str">
        <f>IF(SUM('B4'!$W77:$Z77)=4,'B4'!D77,"")</f>
        <v/>
      </c>
      <c r="F62" t="str">
        <f>IF(SUM('B4'!$W77:$Z77)=4,'B4'!E77,"")</f>
        <v/>
      </c>
      <c r="G62" t="str">
        <f>IF(SUM('B4'!$W77:$Z77)=4,'B4'!F77,"")</f>
        <v/>
      </c>
    </row>
    <row r="63" spans="1:7" x14ac:dyDescent="0.25">
      <c r="A63" t="str">
        <f>IF(SUM('B4'!W78:Z78)=4,'Angaben KH-Standort'!$D$27,"")</f>
        <v/>
      </c>
      <c r="B63" t="str">
        <f>IF(SUM('B4'!W78:Z78)=4,'Angaben KH-Standort'!$D$26,"")</f>
        <v/>
      </c>
      <c r="C63" t="str">
        <f>IF(SUM('B4'!W78:Z78)=4,'Angaben KH-Standort'!$D$13,"")</f>
        <v/>
      </c>
      <c r="D63" t="str">
        <f>IF(SUM('B4'!$W78:$Z78)=4,'B4'!C78,"")</f>
        <v/>
      </c>
      <c r="E63" t="str">
        <f>IF(SUM('B4'!$W78:$Z78)=4,'B4'!D78,"")</f>
        <v/>
      </c>
      <c r="F63" t="str">
        <f>IF(SUM('B4'!$W78:$Z78)=4,'B4'!E78,"")</f>
        <v/>
      </c>
      <c r="G63" t="str">
        <f>IF(SUM('B4'!$W78:$Z78)=4,'B4'!F78,"")</f>
        <v/>
      </c>
    </row>
    <row r="64" spans="1:7" x14ac:dyDescent="0.25">
      <c r="A64" t="str">
        <f>IF(SUM('B4'!W79:Z79)=4,'Angaben KH-Standort'!$D$27,"")</f>
        <v/>
      </c>
      <c r="B64" t="str">
        <f>IF(SUM('B4'!W79:Z79)=4,'Angaben KH-Standort'!$D$26,"")</f>
        <v/>
      </c>
      <c r="C64" t="str">
        <f>IF(SUM('B4'!W79:Z79)=4,'Angaben KH-Standort'!$D$13,"")</f>
        <v/>
      </c>
      <c r="D64" t="str">
        <f>IF(SUM('B4'!$W79:$Z79)=4,'B4'!C79,"")</f>
        <v/>
      </c>
      <c r="E64" t="str">
        <f>IF(SUM('B4'!$W79:$Z79)=4,'B4'!D79,"")</f>
        <v/>
      </c>
      <c r="F64" t="str">
        <f>IF(SUM('B4'!$W79:$Z79)=4,'B4'!E79,"")</f>
        <v/>
      </c>
      <c r="G64" t="str">
        <f>IF(SUM('B4'!$W79:$Z79)=4,'B4'!F79,"")</f>
        <v/>
      </c>
    </row>
    <row r="65" spans="1:7" x14ac:dyDescent="0.25">
      <c r="A65" t="str">
        <f>IF(SUM('B4'!W80:Z80)=4,'Angaben KH-Standort'!$D$27,"")</f>
        <v/>
      </c>
      <c r="B65" t="str">
        <f>IF(SUM('B4'!W80:Z80)=4,'Angaben KH-Standort'!$D$26,"")</f>
        <v/>
      </c>
      <c r="C65" t="str">
        <f>IF(SUM('B4'!W80:Z80)=4,'Angaben KH-Standort'!$D$13,"")</f>
        <v/>
      </c>
      <c r="D65" t="str">
        <f>IF(SUM('B4'!$W80:$Z80)=4,'B4'!C80,"")</f>
        <v/>
      </c>
      <c r="E65" t="str">
        <f>IF(SUM('B4'!$W80:$Z80)=4,'B4'!D80,"")</f>
        <v/>
      </c>
      <c r="F65" t="str">
        <f>IF(SUM('B4'!$W80:$Z80)=4,'B4'!E80,"")</f>
        <v/>
      </c>
      <c r="G65" t="str">
        <f>IF(SUM('B4'!$W80:$Z80)=4,'B4'!F80,"")</f>
        <v/>
      </c>
    </row>
    <row r="66" spans="1:7" x14ac:dyDescent="0.25">
      <c r="A66" t="str">
        <f>IF(SUM('B4'!W81:Z81)=4,'Angaben KH-Standort'!$D$27,"")</f>
        <v/>
      </c>
      <c r="B66" t="str">
        <f>IF(SUM('B4'!W81:Z81)=4,'Angaben KH-Standort'!$D$26,"")</f>
        <v/>
      </c>
      <c r="C66" t="str">
        <f>IF(SUM('B4'!W81:Z81)=4,'Angaben KH-Standort'!$D$13,"")</f>
        <v/>
      </c>
      <c r="D66" t="str">
        <f>IF(SUM('B4'!$W81:$Z81)=4,'B4'!C81,"")</f>
        <v/>
      </c>
      <c r="E66" t="str">
        <f>IF(SUM('B4'!$W81:$Z81)=4,'B4'!D81,"")</f>
        <v/>
      </c>
      <c r="F66" t="str">
        <f>IF(SUM('B4'!$W81:$Z81)=4,'B4'!E81,"")</f>
        <v/>
      </c>
      <c r="G66" t="str">
        <f>IF(SUM('B4'!$W81:$Z81)=4,'B4'!F81,"")</f>
        <v/>
      </c>
    </row>
    <row r="67" spans="1:7" x14ac:dyDescent="0.25">
      <c r="A67" t="str">
        <f>IF(SUM('B4'!W82:Z82)=4,'Angaben KH-Standort'!$D$27,"")</f>
        <v/>
      </c>
      <c r="B67" t="str">
        <f>IF(SUM('B4'!W82:Z82)=4,'Angaben KH-Standort'!$D$26,"")</f>
        <v/>
      </c>
      <c r="C67" t="str">
        <f>IF(SUM('B4'!W82:Z82)=4,'Angaben KH-Standort'!$D$13,"")</f>
        <v/>
      </c>
      <c r="D67" t="str">
        <f>IF(SUM('B4'!$W82:$Z82)=4,'B4'!C82,"")</f>
        <v/>
      </c>
      <c r="E67" t="str">
        <f>IF(SUM('B4'!$W82:$Z82)=4,'B4'!D82,"")</f>
        <v/>
      </c>
      <c r="F67" t="str">
        <f>IF(SUM('B4'!$W82:$Z82)=4,'B4'!E82,"")</f>
        <v/>
      </c>
      <c r="G67" t="str">
        <f>IF(SUM('B4'!$W82:$Z82)=4,'B4'!F82,"")</f>
        <v/>
      </c>
    </row>
    <row r="68" spans="1:7" x14ac:dyDescent="0.25">
      <c r="A68" t="str">
        <f>IF(SUM('B4'!W83:Z83)=4,'Angaben KH-Standort'!$D$27,"")</f>
        <v/>
      </c>
      <c r="B68" t="str">
        <f>IF(SUM('B4'!W83:Z83)=4,'Angaben KH-Standort'!$D$26,"")</f>
        <v/>
      </c>
      <c r="C68" t="str">
        <f>IF(SUM('B4'!W83:Z83)=4,'Angaben KH-Standort'!$D$13,"")</f>
        <v/>
      </c>
      <c r="D68" t="str">
        <f>IF(SUM('B4'!$W83:$Z83)=4,'B4'!C83,"")</f>
        <v/>
      </c>
      <c r="E68" t="str">
        <f>IF(SUM('B4'!$W83:$Z83)=4,'B4'!D83,"")</f>
        <v/>
      </c>
      <c r="F68" t="str">
        <f>IF(SUM('B4'!$W83:$Z83)=4,'B4'!E83,"")</f>
        <v/>
      </c>
      <c r="G68" t="str">
        <f>IF(SUM('B4'!$W83:$Z83)=4,'B4'!F83,"")</f>
        <v/>
      </c>
    </row>
    <row r="69" spans="1:7" x14ac:dyDescent="0.25">
      <c r="A69" t="str">
        <f>IF(SUM('B4'!W84:Z84)=4,'Angaben KH-Standort'!$D$27,"")</f>
        <v/>
      </c>
      <c r="B69" t="str">
        <f>IF(SUM('B4'!W84:Z84)=4,'Angaben KH-Standort'!$D$26,"")</f>
        <v/>
      </c>
      <c r="C69" t="str">
        <f>IF(SUM('B4'!W84:Z84)=4,'Angaben KH-Standort'!$D$13,"")</f>
        <v/>
      </c>
      <c r="D69" t="str">
        <f>IF(SUM('B4'!$W84:$Z84)=4,'B4'!C84,"")</f>
        <v/>
      </c>
      <c r="E69" t="str">
        <f>IF(SUM('B4'!$W84:$Z84)=4,'B4'!D84,"")</f>
        <v/>
      </c>
      <c r="F69" t="str">
        <f>IF(SUM('B4'!$W84:$Z84)=4,'B4'!E84,"")</f>
        <v/>
      </c>
      <c r="G69" t="str">
        <f>IF(SUM('B4'!$W84:$Z84)=4,'B4'!F84,"")</f>
        <v/>
      </c>
    </row>
    <row r="70" spans="1:7" x14ac:dyDescent="0.25">
      <c r="A70" t="str">
        <f>IF(SUM('B4'!W85:Z85)=4,'Angaben KH-Standort'!$D$27,"")</f>
        <v/>
      </c>
      <c r="B70" t="str">
        <f>IF(SUM('B4'!W85:Z85)=4,'Angaben KH-Standort'!$D$26,"")</f>
        <v/>
      </c>
      <c r="C70" t="str">
        <f>IF(SUM('B4'!W85:Z85)=4,'Angaben KH-Standort'!$D$13,"")</f>
        <v/>
      </c>
      <c r="D70" t="str">
        <f>IF(SUM('B4'!$W85:$Z85)=4,'B4'!C85,"")</f>
        <v/>
      </c>
      <c r="E70" t="str">
        <f>IF(SUM('B4'!$W85:$Z85)=4,'B4'!D85,"")</f>
        <v/>
      </c>
      <c r="F70" t="str">
        <f>IF(SUM('B4'!$W85:$Z85)=4,'B4'!E85,"")</f>
        <v/>
      </c>
      <c r="G70" t="str">
        <f>IF(SUM('B4'!$W85:$Z85)=4,'B4'!F85,"")</f>
        <v/>
      </c>
    </row>
    <row r="71" spans="1:7" x14ac:dyDescent="0.25">
      <c r="A71" t="str">
        <f>IF(SUM('B4'!W86:Z86)=4,'Angaben KH-Standort'!$D$27,"")</f>
        <v/>
      </c>
      <c r="B71" t="str">
        <f>IF(SUM('B4'!W86:Z86)=4,'Angaben KH-Standort'!$D$26,"")</f>
        <v/>
      </c>
      <c r="C71" t="str">
        <f>IF(SUM('B4'!W86:Z86)=4,'Angaben KH-Standort'!$D$13,"")</f>
        <v/>
      </c>
      <c r="D71" t="str">
        <f>IF(SUM('B4'!$W86:$Z86)=4,'B4'!C86,"")</f>
        <v/>
      </c>
      <c r="E71" t="str">
        <f>IF(SUM('B4'!$W86:$Z86)=4,'B4'!D86,"")</f>
        <v/>
      </c>
      <c r="F71" t="str">
        <f>IF(SUM('B4'!$W86:$Z86)=4,'B4'!E86,"")</f>
        <v/>
      </c>
      <c r="G71" t="str">
        <f>IF(SUM('B4'!$W86:$Z86)=4,'B4'!F86,"")</f>
        <v/>
      </c>
    </row>
    <row r="72" spans="1:7" x14ac:dyDescent="0.25">
      <c r="A72" t="str">
        <f>IF(SUM('B4'!W87:Z87)=4,'Angaben KH-Standort'!$D$27,"")</f>
        <v/>
      </c>
      <c r="B72" t="str">
        <f>IF(SUM('B4'!W87:Z87)=4,'Angaben KH-Standort'!$D$26,"")</f>
        <v/>
      </c>
      <c r="C72" t="str">
        <f>IF(SUM('B4'!W87:Z87)=4,'Angaben KH-Standort'!$D$13,"")</f>
        <v/>
      </c>
      <c r="D72" t="str">
        <f>IF(SUM('B4'!$W87:$Z87)=4,'B4'!C87,"")</f>
        <v/>
      </c>
      <c r="E72" t="str">
        <f>IF(SUM('B4'!$W87:$Z87)=4,'B4'!D87,"")</f>
        <v/>
      </c>
      <c r="F72" t="str">
        <f>IF(SUM('B4'!$W87:$Z87)=4,'B4'!E87,"")</f>
        <v/>
      </c>
      <c r="G72" t="str">
        <f>IF(SUM('B4'!$W87:$Z87)=4,'B4'!F87,"")</f>
        <v/>
      </c>
    </row>
    <row r="73" spans="1:7" x14ac:dyDescent="0.25">
      <c r="A73" t="str">
        <f>IF(SUM('B4'!W88:Z88)=4,'Angaben KH-Standort'!$D$27,"")</f>
        <v/>
      </c>
      <c r="B73" t="str">
        <f>IF(SUM('B4'!W88:Z88)=4,'Angaben KH-Standort'!$D$26,"")</f>
        <v/>
      </c>
      <c r="C73" t="str">
        <f>IF(SUM('B4'!W88:Z88)=4,'Angaben KH-Standort'!$D$13,"")</f>
        <v/>
      </c>
      <c r="D73" t="str">
        <f>IF(SUM('B4'!$W88:$Z88)=4,'B4'!C88,"")</f>
        <v/>
      </c>
      <c r="E73" t="str">
        <f>IF(SUM('B4'!$W88:$Z88)=4,'B4'!D88,"")</f>
        <v/>
      </c>
      <c r="F73" t="str">
        <f>IF(SUM('B4'!$W88:$Z88)=4,'B4'!E88,"")</f>
        <v/>
      </c>
      <c r="G73" t="str">
        <f>IF(SUM('B4'!$W88:$Z88)=4,'B4'!F88,"")</f>
        <v/>
      </c>
    </row>
    <row r="74" spans="1:7" x14ac:dyDescent="0.25">
      <c r="A74" t="str">
        <f>IF(SUM('B4'!W89:Z89)=4,'Angaben KH-Standort'!$D$27,"")</f>
        <v/>
      </c>
      <c r="B74" t="str">
        <f>IF(SUM('B4'!W89:Z89)=4,'Angaben KH-Standort'!$D$26,"")</f>
        <v/>
      </c>
      <c r="C74" t="str">
        <f>IF(SUM('B4'!W89:Z89)=4,'Angaben KH-Standort'!$D$13,"")</f>
        <v/>
      </c>
      <c r="D74" t="str">
        <f>IF(SUM('B4'!$W89:$Z89)=4,'B4'!C89,"")</f>
        <v/>
      </c>
      <c r="E74" t="str">
        <f>IF(SUM('B4'!$W89:$Z89)=4,'B4'!D89,"")</f>
        <v/>
      </c>
      <c r="F74" t="str">
        <f>IF(SUM('B4'!$W89:$Z89)=4,'B4'!E89,"")</f>
        <v/>
      </c>
      <c r="G74" t="str">
        <f>IF(SUM('B4'!$W89:$Z89)=4,'B4'!F89,"")</f>
        <v/>
      </c>
    </row>
    <row r="75" spans="1:7" x14ac:dyDescent="0.25">
      <c r="A75" t="str">
        <f>IF(SUM('B4'!W90:Z90)=4,'Angaben KH-Standort'!$D$27,"")</f>
        <v/>
      </c>
      <c r="B75" t="str">
        <f>IF(SUM('B4'!W90:Z90)=4,'Angaben KH-Standort'!$D$26,"")</f>
        <v/>
      </c>
      <c r="C75" t="str">
        <f>IF(SUM('B4'!W90:Z90)=4,'Angaben KH-Standort'!$D$13,"")</f>
        <v/>
      </c>
      <c r="D75" t="str">
        <f>IF(SUM('B4'!$W90:$Z90)=4,'B4'!C90,"")</f>
        <v/>
      </c>
      <c r="E75" t="str">
        <f>IF(SUM('B4'!$W90:$Z90)=4,'B4'!D90,"")</f>
        <v/>
      </c>
      <c r="F75" t="str">
        <f>IF(SUM('B4'!$W90:$Z90)=4,'B4'!E90,"")</f>
        <v/>
      </c>
      <c r="G75" t="str">
        <f>IF(SUM('B4'!$W90:$Z90)=4,'B4'!F90,"")</f>
        <v/>
      </c>
    </row>
    <row r="76" spans="1:7" x14ac:dyDescent="0.25">
      <c r="A76" t="str">
        <f>IF(SUM('B4'!W91:Z91)=4,'Angaben KH-Standort'!$D$27,"")</f>
        <v/>
      </c>
      <c r="B76" t="str">
        <f>IF(SUM('B4'!W91:Z91)=4,'Angaben KH-Standort'!$D$26,"")</f>
        <v/>
      </c>
      <c r="C76" t="str">
        <f>IF(SUM('B4'!W91:Z91)=4,'Angaben KH-Standort'!$D$13,"")</f>
        <v/>
      </c>
      <c r="D76" t="str">
        <f>IF(SUM('B4'!$W91:$Z91)=4,'B4'!C91,"")</f>
        <v/>
      </c>
      <c r="E76" t="str">
        <f>IF(SUM('B4'!$W91:$Z91)=4,'B4'!D91,"")</f>
        <v/>
      </c>
      <c r="F76" t="str">
        <f>IF(SUM('B4'!$W91:$Z91)=4,'B4'!E91,"")</f>
        <v/>
      </c>
      <c r="G76" t="str">
        <f>IF(SUM('B4'!$W91:$Z91)=4,'B4'!F91,"")</f>
        <v/>
      </c>
    </row>
    <row r="77" spans="1:7" x14ac:dyDescent="0.25">
      <c r="A77" t="str">
        <f>IF(SUM('B4'!W92:Z92)=4,'Angaben KH-Standort'!$D$27,"")</f>
        <v/>
      </c>
      <c r="B77" t="str">
        <f>IF(SUM('B4'!W92:Z92)=4,'Angaben KH-Standort'!$D$26,"")</f>
        <v/>
      </c>
      <c r="C77" t="str">
        <f>IF(SUM('B4'!W92:Z92)=4,'Angaben KH-Standort'!$D$13,"")</f>
        <v/>
      </c>
      <c r="D77" t="str">
        <f>IF(SUM('B4'!$W92:$Z92)=4,'B4'!C92,"")</f>
        <v/>
      </c>
      <c r="E77" t="str">
        <f>IF(SUM('B4'!$W92:$Z92)=4,'B4'!D92,"")</f>
        <v/>
      </c>
      <c r="F77" t="str">
        <f>IF(SUM('B4'!$W92:$Z92)=4,'B4'!E92,"")</f>
        <v/>
      </c>
      <c r="G77" t="str">
        <f>IF(SUM('B4'!$W92:$Z92)=4,'B4'!F92,"")</f>
        <v/>
      </c>
    </row>
    <row r="78" spans="1:7" x14ac:dyDescent="0.25">
      <c r="A78" t="str">
        <f>IF(SUM('B4'!W93:Z93)=4,'Angaben KH-Standort'!$D$27,"")</f>
        <v/>
      </c>
      <c r="B78" t="str">
        <f>IF(SUM('B4'!W93:Z93)=4,'Angaben KH-Standort'!$D$26,"")</f>
        <v/>
      </c>
      <c r="C78" t="str">
        <f>IF(SUM('B4'!W93:Z93)=4,'Angaben KH-Standort'!$D$13,"")</f>
        <v/>
      </c>
      <c r="D78" t="str">
        <f>IF(SUM('B4'!$W93:$Z93)=4,'B4'!C93,"")</f>
        <v/>
      </c>
      <c r="E78" t="str">
        <f>IF(SUM('B4'!$W93:$Z93)=4,'B4'!D93,"")</f>
        <v/>
      </c>
      <c r="F78" t="str">
        <f>IF(SUM('B4'!$W93:$Z93)=4,'B4'!E93,"")</f>
        <v/>
      </c>
      <c r="G78" t="str">
        <f>IF(SUM('B4'!$W93:$Z93)=4,'B4'!F93,"")</f>
        <v/>
      </c>
    </row>
    <row r="79" spans="1:7" x14ac:dyDescent="0.25">
      <c r="A79" t="str">
        <f>IF(SUM('B4'!W94:Z94)=4,'Angaben KH-Standort'!$D$27,"")</f>
        <v/>
      </c>
      <c r="B79" t="str">
        <f>IF(SUM('B4'!W94:Z94)=4,'Angaben KH-Standort'!$D$26,"")</f>
        <v/>
      </c>
      <c r="C79" t="str">
        <f>IF(SUM('B4'!W94:Z94)=4,'Angaben KH-Standort'!$D$13,"")</f>
        <v/>
      </c>
      <c r="D79" t="str">
        <f>IF(SUM('B4'!$W94:$Z94)=4,'B4'!C94,"")</f>
        <v/>
      </c>
      <c r="E79" t="str">
        <f>IF(SUM('B4'!$W94:$Z94)=4,'B4'!D94,"")</f>
        <v/>
      </c>
      <c r="F79" t="str">
        <f>IF(SUM('B4'!$W94:$Z94)=4,'B4'!E94,"")</f>
        <v/>
      </c>
      <c r="G79" t="str">
        <f>IF(SUM('B4'!$W94:$Z94)=4,'B4'!F94,"")</f>
        <v/>
      </c>
    </row>
    <row r="80" spans="1:7" x14ac:dyDescent="0.25">
      <c r="A80" t="str">
        <f>IF(SUM('B4'!W95:Z95)=4,'Angaben KH-Standort'!$D$27,"")</f>
        <v/>
      </c>
      <c r="B80" t="str">
        <f>IF(SUM('B4'!W95:Z95)=4,'Angaben KH-Standort'!$D$26,"")</f>
        <v/>
      </c>
      <c r="C80" t="str">
        <f>IF(SUM('B4'!W95:Z95)=4,'Angaben KH-Standort'!$D$13,"")</f>
        <v/>
      </c>
      <c r="D80" t="str">
        <f>IF(SUM('B4'!$W95:$Z95)=4,'B4'!C95,"")</f>
        <v/>
      </c>
      <c r="E80" t="str">
        <f>IF(SUM('B4'!$W95:$Z95)=4,'B4'!D95,"")</f>
        <v/>
      </c>
      <c r="F80" t="str">
        <f>IF(SUM('B4'!$W95:$Z95)=4,'B4'!E95,"")</f>
        <v/>
      </c>
      <c r="G80" t="str">
        <f>IF(SUM('B4'!$W95:$Z95)=4,'B4'!F95,"")</f>
        <v/>
      </c>
    </row>
    <row r="81" spans="1:7" x14ac:dyDescent="0.25">
      <c r="A81" t="str">
        <f>IF(SUM('B4'!W96:Z96)=4,'Angaben KH-Standort'!$D$27,"")</f>
        <v/>
      </c>
      <c r="B81" t="str">
        <f>IF(SUM('B4'!W96:Z96)=4,'Angaben KH-Standort'!$D$26,"")</f>
        <v/>
      </c>
      <c r="C81" t="str">
        <f>IF(SUM('B4'!W96:Z96)=4,'Angaben KH-Standort'!$D$13,"")</f>
        <v/>
      </c>
      <c r="D81" t="str">
        <f>IF(SUM('B4'!$W96:$Z96)=4,'B4'!C96,"")</f>
        <v/>
      </c>
      <c r="E81" t="str">
        <f>IF(SUM('B4'!$W96:$Z96)=4,'B4'!D96,"")</f>
        <v/>
      </c>
      <c r="F81" t="str">
        <f>IF(SUM('B4'!$W96:$Z96)=4,'B4'!E96,"")</f>
        <v/>
      </c>
      <c r="G81" t="str">
        <f>IF(SUM('B4'!$W96:$Z96)=4,'B4'!F96,"")</f>
        <v/>
      </c>
    </row>
    <row r="82" spans="1:7" x14ac:dyDescent="0.25">
      <c r="A82" t="str">
        <f>IF(SUM('B4'!W97:Z97)=4,'Angaben KH-Standort'!$D$27,"")</f>
        <v/>
      </c>
      <c r="B82" t="str">
        <f>IF(SUM('B4'!W97:Z97)=4,'Angaben KH-Standort'!$D$26,"")</f>
        <v/>
      </c>
      <c r="C82" t="str">
        <f>IF(SUM('B4'!W97:Z97)=4,'Angaben KH-Standort'!$D$13,"")</f>
        <v/>
      </c>
      <c r="D82" t="str">
        <f>IF(SUM('B4'!$W97:$Z97)=4,'B4'!C97,"")</f>
        <v/>
      </c>
      <c r="E82" t="str">
        <f>IF(SUM('B4'!$W97:$Z97)=4,'B4'!D97,"")</f>
        <v/>
      </c>
      <c r="F82" t="str">
        <f>IF(SUM('B4'!$W97:$Z97)=4,'B4'!E97,"")</f>
        <v/>
      </c>
      <c r="G82" t="str">
        <f>IF(SUM('B4'!$W97:$Z97)=4,'B4'!F97,"")</f>
        <v/>
      </c>
    </row>
    <row r="83" spans="1:7" x14ac:dyDescent="0.25">
      <c r="A83" t="str">
        <f>IF(SUM('B4'!W98:Z98)=4,'Angaben KH-Standort'!$D$27,"")</f>
        <v/>
      </c>
      <c r="B83" t="str">
        <f>IF(SUM('B4'!W98:Z98)=4,'Angaben KH-Standort'!$D$26,"")</f>
        <v/>
      </c>
      <c r="C83" t="str">
        <f>IF(SUM('B4'!W98:Z98)=4,'Angaben KH-Standort'!$D$13,"")</f>
        <v/>
      </c>
      <c r="D83" t="str">
        <f>IF(SUM('B4'!$W98:$Z98)=4,'B4'!C98,"")</f>
        <v/>
      </c>
      <c r="E83" t="str">
        <f>IF(SUM('B4'!$W98:$Z98)=4,'B4'!D98,"")</f>
        <v/>
      </c>
      <c r="F83" t="str">
        <f>IF(SUM('B4'!$W98:$Z98)=4,'B4'!E98,"")</f>
        <v/>
      </c>
      <c r="G83" t="str">
        <f>IF(SUM('B4'!$W98:$Z98)=4,'B4'!F98,"")</f>
        <v/>
      </c>
    </row>
    <row r="84" spans="1:7" x14ac:dyDescent="0.25">
      <c r="A84" t="str">
        <f>IF(SUM('B4'!W99:Z99)=4,'Angaben KH-Standort'!$D$27,"")</f>
        <v/>
      </c>
      <c r="B84" t="str">
        <f>IF(SUM('B4'!W99:Z99)=4,'Angaben KH-Standort'!$D$26,"")</f>
        <v/>
      </c>
      <c r="C84" t="str">
        <f>IF(SUM('B4'!W99:Z99)=4,'Angaben KH-Standort'!$D$13,"")</f>
        <v/>
      </c>
      <c r="D84" t="str">
        <f>IF(SUM('B4'!$W99:$Z99)=4,'B4'!C99,"")</f>
        <v/>
      </c>
      <c r="E84" t="str">
        <f>IF(SUM('B4'!$W99:$Z99)=4,'B4'!D99,"")</f>
        <v/>
      </c>
      <c r="F84" t="str">
        <f>IF(SUM('B4'!$W99:$Z99)=4,'B4'!E99,"")</f>
        <v/>
      </c>
      <c r="G84" t="str">
        <f>IF(SUM('B4'!$W99:$Z99)=4,'B4'!F99,"")</f>
        <v/>
      </c>
    </row>
    <row r="85" spans="1:7" x14ac:dyDescent="0.25">
      <c r="A85" t="str">
        <f>IF(SUM('B4'!W100:Z100)=4,'Angaben KH-Standort'!$D$27,"")</f>
        <v/>
      </c>
      <c r="B85" t="str">
        <f>IF(SUM('B4'!W100:Z100)=4,'Angaben KH-Standort'!$D$26,"")</f>
        <v/>
      </c>
      <c r="C85" t="str">
        <f>IF(SUM('B4'!W100:Z100)=4,'Angaben KH-Standort'!$D$13,"")</f>
        <v/>
      </c>
      <c r="D85" t="str">
        <f>IF(SUM('B4'!$W100:$Z100)=4,'B4'!C100,"")</f>
        <v/>
      </c>
      <c r="E85" t="str">
        <f>IF(SUM('B4'!$W100:$Z100)=4,'B4'!D100,"")</f>
        <v/>
      </c>
      <c r="F85" t="str">
        <f>IF(SUM('B4'!$W100:$Z100)=4,'B4'!E100,"")</f>
        <v/>
      </c>
      <c r="G85" t="str">
        <f>IF(SUM('B4'!$W100:$Z100)=4,'B4'!F100,"")</f>
        <v/>
      </c>
    </row>
    <row r="86" spans="1:7" x14ac:dyDescent="0.25">
      <c r="A86" t="str">
        <f>IF(SUM('B4'!W101:Z101)=4,'Angaben KH-Standort'!$D$27,"")</f>
        <v/>
      </c>
      <c r="B86" t="str">
        <f>IF(SUM('B4'!W101:Z101)=4,'Angaben KH-Standort'!$D$26,"")</f>
        <v/>
      </c>
      <c r="C86" t="str">
        <f>IF(SUM('B4'!W101:Z101)=4,'Angaben KH-Standort'!$D$13,"")</f>
        <v/>
      </c>
      <c r="D86" t="str">
        <f>IF(SUM('B4'!$W101:$Z101)=4,'B4'!C101,"")</f>
        <v/>
      </c>
      <c r="E86" t="str">
        <f>IF(SUM('B4'!$W101:$Z101)=4,'B4'!D101,"")</f>
        <v/>
      </c>
      <c r="F86" t="str">
        <f>IF(SUM('B4'!$W101:$Z101)=4,'B4'!E101,"")</f>
        <v/>
      </c>
      <c r="G86" t="str">
        <f>IF(SUM('B4'!$W101:$Z101)=4,'B4'!F101,"")</f>
        <v/>
      </c>
    </row>
    <row r="87" spans="1:7" x14ac:dyDescent="0.25">
      <c r="A87" t="str">
        <f>IF(SUM('B4'!W102:Z102)=4,'Angaben KH-Standort'!$D$27,"")</f>
        <v/>
      </c>
      <c r="B87" t="str">
        <f>IF(SUM('B4'!W102:Z102)=4,'Angaben KH-Standort'!$D$26,"")</f>
        <v/>
      </c>
      <c r="C87" t="str">
        <f>IF(SUM('B4'!W102:Z102)=4,'Angaben KH-Standort'!$D$13,"")</f>
        <v/>
      </c>
      <c r="D87" t="str">
        <f>IF(SUM('B4'!$W102:$Z102)=4,'B4'!C102,"")</f>
        <v/>
      </c>
      <c r="E87" t="str">
        <f>IF(SUM('B4'!$W102:$Z102)=4,'B4'!D102,"")</f>
        <v/>
      </c>
      <c r="F87" t="str">
        <f>IF(SUM('B4'!$W102:$Z102)=4,'B4'!E102,"")</f>
        <v/>
      </c>
      <c r="G87" t="str">
        <f>IF(SUM('B4'!$W102:$Z102)=4,'B4'!F102,"")</f>
        <v/>
      </c>
    </row>
    <row r="88" spans="1:7" x14ac:dyDescent="0.25">
      <c r="A88" t="str">
        <f>IF(SUM('B4'!W103:Z103)=4,'Angaben KH-Standort'!$D$27,"")</f>
        <v/>
      </c>
      <c r="B88" t="str">
        <f>IF(SUM('B4'!W103:Z103)=4,'Angaben KH-Standort'!$D$26,"")</f>
        <v/>
      </c>
      <c r="C88" t="str">
        <f>IF(SUM('B4'!W103:Z103)=4,'Angaben KH-Standort'!$D$13,"")</f>
        <v/>
      </c>
      <c r="D88" t="str">
        <f>IF(SUM('B4'!$W103:$Z103)=4,'B4'!C103,"")</f>
        <v/>
      </c>
      <c r="E88" t="str">
        <f>IF(SUM('B4'!$W103:$Z103)=4,'B4'!D103,"")</f>
        <v/>
      </c>
      <c r="F88" t="str">
        <f>IF(SUM('B4'!$W103:$Z103)=4,'B4'!E103,"")</f>
        <v/>
      </c>
      <c r="G88" t="str">
        <f>IF(SUM('B4'!$W103:$Z103)=4,'B4'!F103,"")</f>
        <v/>
      </c>
    </row>
    <row r="89" spans="1:7" x14ac:dyDescent="0.25">
      <c r="A89" t="str">
        <f>IF(SUM('B4'!W104:Z104)=4,'Angaben KH-Standort'!$D$27,"")</f>
        <v/>
      </c>
      <c r="B89" t="str">
        <f>IF(SUM('B4'!W104:Z104)=4,'Angaben KH-Standort'!$D$26,"")</f>
        <v/>
      </c>
      <c r="C89" t="str">
        <f>IF(SUM('B4'!W104:Z104)=4,'Angaben KH-Standort'!$D$13,"")</f>
        <v/>
      </c>
      <c r="D89" t="str">
        <f>IF(SUM('B4'!$W104:$Z104)=4,'B4'!C104,"")</f>
        <v/>
      </c>
      <c r="E89" t="str">
        <f>IF(SUM('B4'!$W104:$Z104)=4,'B4'!D104,"")</f>
        <v/>
      </c>
      <c r="F89" t="str">
        <f>IF(SUM('B4'!$W104:$Z104)=4,'B4'!E104,"")</f>
        <v/>
      </c>
      <c r="G89" t="str">
        <f>IF(SUM('B4'!$W104:$Z104)=4,'B4'!F104,"")</f>
        <v/>
      </c>
    </row>
    <row r="90" spans="1:7" x14ac:dyDescent="0.25">
      <c r="A90" t="str">
        <f>IF(SUM('B4'!W105:Z105)=4,'Angaben KH-Standort'!$D$27,"")</f>
        <v/>
      </c>
      <c r="B90" t="str">
        <f>IF(SUM('B4'!W105:Z105)=4,'Angaben KH-Standort'!$D$26,"")</f>
        <v/>
      </c>
      <c r="C90" t="str">
        <f>IF(SUM('B4'!W105:Z105)=4,'Angaben KH-Standort'!$D$13,"")</f>
        <v/>
      </c>
      <c r="D90" t="str">
        <f>IF(SUM('B4'!$W105:$Z105)=4,'B4'!C105,"")</f>
        <v/>
      </c>
      <c r="E90" t="str">
        <f>IF(SUM('B4'!$W105:$Z105)=4,'B4'!D105,"")</f>
        <v/>
      </c>
      <c r="F90" t="str">
        <f>IF(SUM('B4'!$W105:$Z105)=4,'B4'!E105,"")</f>
        <v/>
      </c>
      <c r="G90" t="str">
        <f>IF(SUM('B4'!$W105:$Z105)=4,'B4'!F105,"")</f>
        <v/>
      </c>
    </row>
    <row r="91" spans="1:7" x14ac:dyDescent="0.25">
      <c r="A91" t="str">
        <f>IF(SUM('B4'!W106:Z106)=4,'Angaben KH-Standort'!$D$27,"")</f>
        <v/>
      </c>
      <c r="B91" t="str">
        <f>IF(SUM('B4'!W106:Z106)=4,'Angaben KH-Standort'!$D$26,"")</f>
        <v/>
      </c>
      <c r="C91" t="str">
        <f>IF(SUM('B4'!W106:Z106)=4,'Angaben KH-Standort'!$D$13,"")</f>
        <v/>
      </c>
      <c r="D91" t="str">
        <f>IF(SUM('B4'!$W106:$Z106)=4,'B4'!C106,"")</f>
        <v/>
      </c>
      <c r="E91" t="str">
        <f>IF(SUM('B4'!$W106:$Z106)=4,'B4'!D106,"")</f>
        <v/>
      </c>
      <c r="F91" t="str">
        <f>IF(SUM('B4'!$W106:$Z106)=4,'B4'!E106,"")</f>
        <v/>
      </c>
      <c r="G91" t="str">
        <f>IF(SUM('B4'!$W106:$Z106)=4,'B4'!F106,"")</f>
        <v/>
      </c>
    </row>
    <row r="92" spans="1:7" x14ac:dyDescent="0.25">
      <c r="A92" t="str">
        <f>IF(SUM('B4'!W107:Z107)=4,'Angaben KH-Standort'!$D$27,"")</f>
        <v/>
      </c>
      <c r="B92" t="str">
        <f>IF(SUM('B4'!W107:Z107)=4,'Angaben KH-Standort'!$D$26,"")</f>
        <v/>
      </c>
      <c r="C92" t="str">
        <f>IF(SUM('B4'!W107:Z107)=4,'Angaben KH-Standort'!$D$13,"")</f>
        <v/>
      </c>
      <c r="D92" t="str">
        <f>IF(SUM('B4'!$W107:$Z107)=4,'B4'!C107,"")</f>
        <v/>
      </c>
      <c r="E92" t="str">
        <f>IF(SUM('B4'!$W107:$Z107)=4,'B4'!D107,"")</f>
        <v/>
      </c>
      <c r="F92" t="str">
        <f>IF(SUM('B4'!$W107:$Z107)=4,'B4'!E107,"")</f>
        <v/>
      </c>
      <c r="G92" t="str">
        <f>IF(SUM('B4'!$W107:$Z107)=4,'B4'!F107,"")</f>
        <v/>
      </c>
    </row>
    <row r="93" spans="1:7" x14ac:dyDescent="0.25">
      <c r="A93" t="str">
        <f>IF(SUM('B4'!W108:Z108)=4,'Angaben KH-Standort'!$D$27,"")</f>
        <v/>
      </c>
      <c r="B93" t="str">
        <f>IF(SUM('B4'!W108:Z108)=4,'Angaben KH-Standort'!$D$26,"")</f>
        <v/>
      </c>
      <c r="C93" t="str">
        <f>IF(SUM('B4'!W108:Z108)=4,'Angaben KH-Standort'!$D$13,"")</f>
        <v/>
      </c>
      <c r="D93" t="str">
        <f>IF(SUM('B4'!$W108:$Z108)=4,'B4'!C108,"")</f>
        <v/>
      </c>
      <c r="E93" t="str">
        <f>IF(SUM('B4'!$W108:$Z108)=4,'B4'!D108,"")</f>
        <v/>
      </c>
      <c r="F93" t="str">
        <f>IF(SUM('B4'!$W108:$Z108)=4,'B4'!E108,"")</f>
        <v/>
      </c>
      <c r="G93" t="str">
        <f>IF(SUM('B4'!$W108:$Z108)=4,'B4'!F108,"")</f>
        <v/>
      </c>
    </row>
    <row r="94" spans="1:7" x14ac:dyDescent="0.25">
      <c r="A94" t="str">
        <f>IF(SUM('B4'!W109:Z109)=4,'Angaben KH-Standort'!$D$27,"")</f>
        <v/>
      </c>
      <c r="B94" t="str">
        <f>IF(SUM('B4'!W109:Z109)=4,'Angaben KH-Standort'!$D$26,"")</f>
        <v/>
      </c>
      <c r="C94" t="str">
        <f>IF(SUM('B4'!W109:Z109)=4,'Angaben KH-Standort'!$D$13,"")</f>
        <v/>
      </c>
      <c r="D94" t="str">
        <f>IF(SUM('B4'!$W109:$Z109)=4,'B4'!C109,"")</f>
        <v/>
      </c>
      <c r="E94" t="str">
        <f>IF(SUM('B4'!$W109:$Z109)=4,'B4'!D109,"")</f>
        <v/>
      </c>
      <c r="F94" t="str">
        <f>IF(SUM('B4'!$W109:$Z109)=4,'B4'!E109,"")</f>
        <v/>
      </c>
      <c r="G94" t="str">
        <f>IF(SUM('B4'!$W109:$Z109)=4,'B4'!F109,"")</f>
        <v/>
      </c>
    </row>
    <row r="95" spans="1:7" x14ac:dyDescent="0.25">
      <c r="A95" t="str">
        <f>IF(SUM('B4'!W110:Z110)=4,'Angaben KH-Standort'!$D$27,"")</f>
        <v/>
      </c>
      <c r="B95" t="str">
        <f>IF(SUM('B4'!W110:Z110)=4,'Angaben KH-Standort'!$D$26,"")</f>
        <v/>
      </c>
      <c r="C95" t="str">
        <f>IF(SUM('B4'!W110:Z110)=4,'Angaben KH-Standort'!$D$13,"")</f>
        <v/>
      </c>
      <c r="D95" t="str">
        <f>IF(SUM('B4'!$W110:$Z110)=4,'B4'!C110,"")</f>
        <v/>
      </c>
      <c r="E95" t="str">
        <f>IF(SUM('B4'!$W110:$Z110)=4,'B4'!D110,"")</f>
        <v/>
      </c>
      <c r="F95" t="str">
        <f>IF(SUM('B4'!$W110:$Z110)=4,'B4'!E110,"")</f>
        <v/>
      </c>
      <c r="G95" t="str">
        <f>IF(SUM('B4'!$W110:$Z110)=4,'B4'!F110,"")</f>
        <v/>
      </c>
    </row>
    <row r="96" spans="1:7" x14ac:dyDescent="0.25">
      <c r="A96" t="str">
        <f>IF(SUM('B4'!W111:Z111)=4,'Angaben KH-Standort'!$D$27,"")</f>
        <v/>
      </c>
      <c r="B96" t="str">
        <f>IF(SUM('B4'!W111:Z111)=4,'Angaben KH-Standort'!$D$26,"")</f>
        <v/>
      </c>
      <c r="C96" t="str">
        <f>IF(SUM('B4'!W111:Z111)=4,'Angaben KH-Standort'!$D$13,"")</f>
        <v/>
      </c>
      <c r="D96" t="str">
        <f>IF(SUM('B4'!$W111:$Z111)=4,'B4'!C111,"")</f>
        <v/>
      </c>
      <c r="E96" t="str">
        <f>IF(SUM('B4'!$W111:$Z111)=4,'B4'!D111,"")</f>
        <v/>
      </c>
      <c r="F96" t="str">
        <f>IF(SUM('B4'!$W111:$Z111)=4,'B4'!E111,"")</f>
        <v/>
      </c>
      <c r="G96" t="str">
        <f>IF(SUM('B4'!$W111:$Z111)=4,'B4'!F111,"")</f>
        <v/>
      </c>
    </row>
    <row r="97" spans="1:7" x14ac:dyDescent="0.25">
      <c r="A97" t="str">
        <f>IF(SUM('B4'!W112:Z112)=4,'Angaben KH-Standort'!$D$27,"")</f>
        <v/>
      </c>
      <c r="B97" t="str">
        <f>IF(SUM('B4'!W112:Z112)=4,'Angaben KH-Standort'!$D$26,"")</f>
        <v/>
      </c>
      <c r="C97" t="str">
        <f>IF(SUM('B4'!W112:Z112)=4,'Angaben KH-Standort'!$D$13,"")</f>
        <v/>
      </c>
      <c r="D97" t="str">
        <f>IF(SUM('B4'!$W112:$Z112)=4,'B4'!C112,"")</f>
        <v/>
      </c>
      <c r="E97" t="str">
        <f>IF(SUM('B4'!$W112:$Z112)=4,'B4'!D112,"")</f>
        <v/>
      </c>
      <c r="F97" t="str">
        <f>IF(SUM('B4'!$W112:$Z112)=4,'B4'!E112,"")</f>
        <v/>
      </c>
      <c r="G97" t="str">
        <f>IF(SUM('B4'!$W112:$Z112)=4,'B4'!F112,"")</f>
        <v/>
      </c>
    </row>
    <row r="98" spans="1:7" x14ac:dyDescent="0.25">
      <c r="A98" t="str">
        <f>IF(SUM('B4'!W113:Z113)=4,'Angaben KH-Standort'!$D$27,"")</f>
        <v/>
      </c>
      <c r="B98" t="str">
        <f>IF(SUM('B4'!W113:Z113)=4,'Angaben KH-Standort'!$D$26,"")</f>
        <v/>
      </c>
      <c r="C98" t="str">
        <f>IF(SUM('B4'!W113:Z113)=4,'Angaben KH-Standort'!$D$13,"")</f>
        <v/>
      </c>
      <c r="D98" t="str">
        <f>IF(SUM('B4'!$W113:$Z113)=4,'B4'!C113,"")</f>
        <v/>
      </c>
      <c r="E98" t="str">
        <f>IF(SUM('B4'!$W113:$Z113)=4,'B4'!D113,"")</f>
        <v/>
      </c>
      <c r="F98" t="str">
        <f>IF(SUM('B4'!$W113:$Z113)=4,'B4'!E113,"")</f>
        <v/>
      </c>
      <c r="G98" t="str">
        <f>IF(SUM('B4'!$W113:$Z113)=4,'B4'!F113,"")</f>
        <v/>
      </c>
    </row>
    <row r="99" spans="1:7" x14ac:dyDescent="0.25">
      <c r="A99" t="str">
        <f>IF(SUM('B4'!W114:Z114)=4,'Angaben KH-Standort'!$D$27,"")</f>
        <v/>
      </c>
      <c r="B99" t="str">
        <f>IF(SUM('B4'!W114:Z114)=4,'Angaben KH-Standort'!$D$26,"")</f>
        <v/>
      </c>
      <c r="C99" t="str">
        <f>IF(SUM('B4'!W114:Z114)=4,'Angaben KH-Standort'!$D$13,"")</f>
        <v/>
      </c>
      <c r="D99" t="str">
        <f>IF(SUM('B4'!$W114:$Z114)=4,'B4'!C114,"")</f>
        <v/>
      </c>
      <c r="E99" t="str">
        <f>IF(SUM('B4'!$W114:$Z114)=4,'B4'!D114,"")</f>
        <v/>
      </c>
      <c r="F99" t="str">
        <f>IF(SUM('B4'!$W114:$Z114)=4,'B4'!E114,"")</f>
        <v/>
      </c>
      <c r="G99" t="str">
        <f>IF(SUM('B4'!$W114:$Z114)=4,'B4'!F114,"")</f>
        <v/>
      </c>
    </row>
    <row r="100" spans="1:7" x14ac:dyDescent="0.25">
      <c r="A100" t="str">
        <f>IF(SUM('B4'!W115:Z115)=4,'Angaben KH-Standort'!$D$27,"")</f>
        <v/>
      </c>
      <c r="B100" t="str">
        <f>IF(SUM('B4'!W115:Z115)=4,'Angaben KH-Standort'!$D$26,"")</f>
        <v/>
      </c>
      <c r="C100" t="str">
        <f>IF(SUM('B4'!W115:Z115)=4,'Angaben KH-Standort'!$D$13,"")</f>
        <v/>
      </c>
      <c r="D100" t="str">
        <f>IF(SUM('B4'!$W115:$Z115)=4,'B4'!C115,"")</f>
        <v/>
      </c>
      <c r="E100" t="str">
        <f>IF(SUM('B4'!$W115:$Z115)=4,'B4'!D115,"")</f>
        <v/>
      </c>
      <c r="F100" t="str">
        <f>IF(SUM('B4'!$W115:$Z115)=4,'B4'!E115,"")</f>
        <v/>
      </c>
      <c r="G100" t="str">
        <f>IF(SUM('B4'!$W115:$Z115)=4,'B4'!F115,"")</f>
        <v/>
      </c>
    </row>
    <row r="101" spans="1:7" x14ac:dyDescent="0.25">
      <c r="A101" t="str">
        <f>IF(SUM('B4'!W116:Z116)=4,'Angaben KH-Standort'!$D$27,"")</f>
        <v/>
      </c>
      <c r="B101" t="str">
        <f>IF(SUM('B4'!W116:Z116)=4,'Angaben KH-Standort'!$D$26,"")</f>
        <v/>
      </c>
      <c r="C101" t="str">
        <f>IF(SUM('B4'!W116:Z116)=4,'Angaben KH-Standort'!$D$13,"")</f>
        <v/>
      </c>
      <c r="D101" t="str">
        <f>IF(SUM('B4'!$W116:$Z116)=4,'B4'!C116,"")</f>
        <v/>
      </c>
      <c r="E101" t="str">
        <f>IF(SUM('B4'!$W116:$Z116)=4,'B4'!D116,"")</f>
        <v/>
      </c>
      <c r="F101" t="str">
        <f>IF(SUM('B4'!$W116:$Z116)=4,'B4'!E116,"")</f>
        <v/>
      </c>
      <c r="G101" t="str">
        <f>IF(SUM('B4'!$W116:$Z116)=4,'B4'!F116,"")</f>
        <v/>
      </c>
    </row>
    <row r="102" spans="1:7" x14ac:dyDescent="0.25">
      <c r="A102" t="str">
        <f>IF(SUM('B4'!W117:Z117)=4,'Angaben KH-Standort'!$D$27,"")</f>
        <v/>
      </c>
      <c r="B102" t="str">
        <f>IF(SUM('B4'!W117:Z117)=4,'Angaben KH-Standort'!$D$26,"")</f>
        <v/>
      </c>
      <c r="C102" t="str">
        <f>IF(SUM('B4'!W117:Z117)=4,'Angaben KH-Standort'!$D$13,"")</f>
        <v/>
      </c>
      <c r="D102" t="str">
        <f>IF(SUM('B4'!$W117:$Z117)=4,'B4'!C117,"")</f>
        <v/>
      </c>
      <c r="E102" t="str">
        <f>IF(SUM('B4'!$W117:$Z117)=4,'B4'!D117,"")</f>
        <v/>
      </c>
      <c r="F102" t="str">
        <f>IF(SUM('B4'!$W117:$Z117)=4,'B4'!E117,"")</f>
        <v/>
      </c>
      <c r="G102" t="str">
        <f>IF(SUM('B4'!$W117:$Z117)=4,'B4'!F117,"")</f>
        <v/>
      </c>
    </row>
    <row r="103" spans="1:7" x14ac:dyDescent="0.25">
      <c r="A103" t="str">
        <f>IF(SUM('B4'!W118:Z118)=4,'Angaben KH-Standort'!$D$27,"")</f>
        <v/>
      </c>
      <c r="B103" t="str">
        <f>IF(SUM('B4'!W118:Z118)=4,'Angaben KH-Standort'!$D$26,"")</f>
        <v/>
      </c>
      <c r="C103" t="str">
        <f>IF(SUM('B4'!W118:Z118)=4,'Angaben KH-Standort'!$D$13,"")</f>
        <v/>
      </c>
      <c r="D103" t="str">
        <f>IF(SUM('B4'!$W118:$Z118)=4,'B4'!C118,"")</f>
        <v/>
      </c>
      <c r="E103" t="str">
        <f>IF(SUM('B4'!$W118:$Z118)=4,'B4'!D118,"")</f>
        <v/>
      </c>
      <c r="F103" t="str">
        <f>IF(SUM('B4'!$W118:$Z118)=4,'B4'!E118,"")</f>
        <v/>
      </c>
      <c r="G103" t="str">
        <f>IF(SUM('B4'!$W118:$Z118)=4,'B4'!F118,"")</f>
        <v/>
      </c>
    </row>
    <row r="104" spans="1:7" x14ac:dyDescent="0.25">
      <c r="A104" t="str">
        <f>IF(SUM('B4'!W119:Z119)=4,'Angaben KH-Standort'!$D$27,"")</f>
        <v/>
      </c>
      <c r="B104" t="str">
        <f>IF(SUM('B4'!W119:Z119)=4,'Angaben KH-Standort'!$D$26,"")</f>
        <v/>
      </c>
      <c r="C104" t="str">
        <f>IF(SUM('B4'!W119:Z119)=4,'Angaben KH-Standort'!$D$13,"")</f>
        <v/>
      </c>
      <c r="D104" t="str">
        <f>IF(SUM('B4'!$W119:$Z119)=4,'B4'!C119,"")</f>
        <v/>
      </c>
      <c r="E104" t="str">
        <f>IF(SUM('B4'!$W119:$Z119)=4,'B4'!D119,"")</f>
        <v/>
      </c>
      <c r="F104" t="str">
        <f>IF(SUM('B4'!$W119:$Z119)=4,'B4'!E119,"")</f>
        <v/>
      </c>
      <c r="G104" t="str">
        <f>IF(SUM('B4'!$W119:$Z119)=4,'B4'!F119,"")</f>
        <v/>
      </c>
    </row>
    <row r="105" spans="1:7" x14ac:dyDescent="0.25">
      <c r="A105" t="str">
        <f>IF(SUM('B4'!W120:Z120)=4,'Angaben KH-Standort'!$D$27,"")</f>
        <v/>
      </c>
      <c r="B105" t="str">
        <f>IF(SUM('B4'!W120:Z120)=4,'Angaben KH-Standort'!$D$26,"")</f>
        <v/>
      </c>
      <c r="C105" t="str">
        <f>IF(SUM('B4'!W120:Z120)=4,'Angaben KH-Standort'!$D$13,"")</f>
        <v/>
      </c>
      <c r="D105" t="str">
        <f>IF(SUM('B4'!$W120:$Z120)=4,'B4'!C120,"")</f>
        <v/>
      </c>
      <c r="E105" t="str">
        <f>IF(SUM('B4'!$W120:$Z120)=4,'B4'!D120,"")</f>
        <v/>
      </c>
      <c r="F105" t="str">
        <f>IF(SUM('B4'!$W120:$Z120)=4,'B4'!E120,"")</f>
        <v/>
      </c>
      <c r="G105" t="str">
        <f>IF(SUM('B4'!$W120:$Z120)=4,'B4'!F120,"")</f>
        <v/>
      </c>
    </row>
    <row r="106" spans="1:7" x14ac:dyDescent="0.25">
      <c r="A106" t="str">
        <f>IF(SUM('B4'!W121:Z121)=4,'Angaben KH-Standort'!$D$27,"")</f>
        <v/>
      </c>
      <c r="B106" t="str">
        <f>IF(SUM('B4'!W121:Z121)=4,'Angaben KH-Standort'!$D$26,"")</f>
        <v/>
      </c>
      <c r="C106" t="str">
        <f>IF(SUM('B4'!W121:Z121)=4,'Angaben KH-Standort'!$D$13,"")</f>
        <v/>
      </c>
      <c r="D106" t="str">
        <f>IF(SUM('B4'!$W121:$Z121)=4,'B4'!C121,"")</f>
        <v/>
      </c>
      <c r="E106" t="str">
        <f>IF(SUM('B4'!$W121:$Z121)=4,'B4'!D121,"")</f>
        <v/>
      </c>
      <c r="F106" t="str">
        <f>IF(SUM('B4'!$W121:$Z121)=4,'B4'!E121,"")</f>
        <v/>
      </c>
      <c r="G106" t="str">
        <f>IF(SUM('B4'!$W121:$Z121)=4,'B4'!F121,"")</f>
        <v/>
      </c>
    </row>
    <row r="107" spans="1:7" x14ac:dyDescent="0.25">
      <c r="A107" t="str">
        <f>IF(SUM('B4'!W122:Z122)=4,'Angaben KH-Standort'!$D$27,"")</f>
        <v/>
      </c>
      <c r="B107" t="str">
        <f>IF(SUM('B4'!W122:Z122)=4,'Angaben KH-Standort'!$D$26,"")</f>
        <v/>
      </c>
      <c r="C107" t="str">
        <f>IF(SUM('B4'!W122:Z122)=4,'Angaben KH-Standort'!$D$13,"")</f>
        <v/>
      </c>
      <c r="D107" t="str">
        <f>IF(SUM('B4'!$W122:$Z122)=4,'B4'!C122,"")</f>
        <v/>
      </c>
      <c r="E107" t="str">
        <f>IF(SUM('B4'!$W122:$Z122)=4,'B4'!D122,"")</f>
        <v/>
      </c>
      <c r="F107" t="str">
        <f>IF(SUM('B4'!$W122:$Z122)=4,'B4'!E122,"")</f>
        <v/>
      </c>
      <c r="G107" t="str">
        <f>IF(SUM('B4'!$W122:$Z122)=4,'B4'!F122,"")</f>
        <v/>
      </c>
    </row>
    <row r="108" spans="1:7" x14ac:dyDescent="0.25">
      <c r="A108" t="str">
        <f>IF(SUM('B4'!W123:Z123)=4,'Angaben KH-Standort'!$D$27,"")</f>
        <v/>
      </c>
      <c r="B108" t="str">
        <f>IF(SUM('B4'!W123:Z123)=4,'Angaben KH-Standort'!$D$26,"")</f>
        <v/>
      </c>
      <c r="C108" t="str">
        <f>IF(SUM('B4'!W123:Z123)=4,'Angaben KH-Standort'!$D$13,"")</f>
        <v/>
      </c>
      <c r="D108" t="str">
        <f>IF(SUM('B4'!$W123:$Z123)=4,'B4'!C123,"")</f>
        <v/>
      </c>
      <c r="E108" t="str">
        <f>IF(SUM('B4'!$W123:$Z123)=4,'B4'!D123,"")</f>
        <v/>
      </c>
      <c r="F108" t="str">
        <f>IF(SUM('B4'!$W123:$Z123)=4,'B4'!E123,"")</f>
        <v/>
      </c>
      <c r="G108" t="str">
        <f>IF(SUM('B4'!$W123:$Z123)=4,'B4'!F123,"")</f>
        <v/>
      </c>
    </row>
    <row r="109" spans="1:7" x14ac:dyDescent="0.25">
      <c r="A109" t="str">
        <f>IF(SUM('B4'!W124:Z124)=4,'Angaben KH-Standort'!$D$27,"")</f>
        <v/>
      </c>
      <c r="B109" t="str">
        <f>IF(SUM('B4'!W124:Z124)=4,'Angaben KH-Standort'!$D$26,"")</f>
        <v/>
      </c>
      <c r="C109" t="str">
        <f>IF(SUM('B4'!W124:Z124)=4,'Angaben KH-Standort'!$D$13,"")</f>
        <v/>
      </c>
      <c r="D109" t="str">
        <f>IF(SUM('B4'!$W124:$Z124)=4,'B4'!C124,"")</f>
        <v/>
      </c>
      <c r="E109" t="str">
        <f>IF(SUM('B4'!$W124:$Z124)=4,'B4'!D124,"")</f>
        <v/>
      </c>
      <c r="F109" t="str">
        <f>IF(SUM('B4'!$W124:$Z124)=4,'B4'!E124,"")</f>
        <v/>
      </c>
      <c r="G109" t="str">
        <f>IF(SUM('B4'!$W124:$Z124)=4,'B4'!F124,"")</f>
        <v/>
      </c>
    </row>
    <row r="110" spans="1:7" x14ac:dyDescent="0.25">
      <c r="A110" t="str">
        <f>IF(SUM('B4'!W125:Z125)=4,'Angaben KH-Standort'!$D$27,"")</f>
        <v/>
      </c>
      <c r="B110" t="str">
        <f>IF(SUM('B4'!W125:Z125)=4,'Angaben KH-Standort'!$D$26,"")</f>
        <v/>
      </c>
      <c r="C110" t="str">
        <f>IF(SUM('B4'!W125:Z125)=4,'Angaben KH-Standort'!$D$13,"")</f>
        <v/>
      </c>
      <c r="D110" t="str">
        <f>IF(SUM('B4'!$W125:$Z125)=4,'B4'!C125,"")</f>
        <v/>
      </c>
      <c r="E110" t="str">
        <f>IF(SUM('B4'!$W125:$Z125)=4,'B4'!D125,"")</f>
        <v/>
      </c>
      <c r="F110" t="str">
        <f>IF(SUM('B4'!$W125:$Z125)=4,'B4'!E125,"")</f>
        <v/>
      </c>
      <c r="G110" t="str">
        <f>IF(SUM('B4'!$W125:$Z125)=4,'B4'!F125,"")</f>
        <v/>
      </c>
    </row>
    <row r="111" spans="1:7" x14ac:dyDescent="0.25">
      <c r="A111" t="str">
        <f>IF(SUM('B4'!W126:Z126)=4,'Angaben KH-Standort'!$D$27,"")</f>
        <v/>
      </c>
      <c r="B111" t="str">
        <f>IF(SUM('B4'!W126:Z126)=4,'Angaben KH-Standort'!$D$26,"")</f>
        <v/>
      </c>
      <c r="C111" t="str">
        <f>IF(SUM('B4'!W126:Z126)=4,'Angaben KH-Standort'!$D$13,"")</f>
        <v/>
      </c>
      <c r="D111" t="str">
        <f>IF(SUM('B4'!$W126:$Z126)=4,'B4'!C126,"")</f>
        <v/>
      </c>
      <c r="E111" t="str">
        <f>IF(SUM('B4'!$W126:$Z126)=4,'B4'!D126,"")</f>
        <v/>
      </c>
      <c r="F111" t="str">
        <f>IF(SUM('B4'!$W126:$Z126)=4,'B4'!E126,"")</f>
        <v/>
      </c>
      <c r="G111" t="str">
        <f>IF(SUM('B4'!$W126:$Z126)=4,'B4'!F126,"")</f>
        <v/>
      </c>
    </row>
    <row r="112" spans="1:7" x14ac:dyDescent="0.25">
      <c r="A112" t="str">
        <f>IF(SUM('B4'!W127:Z127)=4,'Angaben KH-Standort'!$D$27,"")</f>
        <v/>
      </c>
      <c r="B112" t="str">
        <f>IF(SUM('B4'!W127:Z127)=4,'Angaben KH-Standort'!$D$26,"")</f>
        <v/>
      </c>
      <c r="C112" t="str">
        <f>IF(SUM('B4'!W127:Z127)=4,'Angaben KH-Standort'!$D$13,"")</f>
        <v/>
      </c>
      <c r="D112" t="str">
        <f>IF(SUM('B4'!$W127:$Z127)=4,'B4'!C127,"")</f>
        <v/>
      </c>
      <c r="E112" t="str">
        <f>IF(SUM('B4'!$W127:$Z127)=4,'B4'!D127,"")</f>
        <v/>
      </c>
      <c r="F112" t="str">
        <f>IF(SUM('B4'!$W127:$Z127)=4,'B4'!E127,"")</f>
        <v/>
      </c>
      <c r="G112" t="str">
        <f>IF(SUM('B4'!$W127:$Z127)=4,'B4'!F127,"")</f>
        <v/>
      </c>
    </row>
    <row r="113" spans="1:7" x14ac:dyDescent="0.25">
      <c r="A113" t="str">
        <f>IF(SUM('B4'!W128:Z128)=4,'Angaben KH-Standort'!$D$27,"")</f>
        <v/>
      </c>
      <c r="B113" t="str">
        <f>IF(SUM('B4'!W128:Z128)=4,'Angaben KH-Standort'!$D$26,"")</f>
        <v/>
      </c>
      <c r="C113" t="str">
        <f>IF(SUM('B4'!W128:Z128)=4,'Angaben KH-Standort'!$D$13,"")</f>
        <v/>
      </c>
      <c r="D113" t="str">
        <f>IF(SUM('B4'!$W128:$Z128)=4,'B4'!C128,"")</f>
        <v/>
      </c>
      <c r="E113" t="str">
        <f>IF(SUM('B4'!$W128:$Z128)=4,'B4'!D128,"")</f>
        <v/>
      </c>
      <c r="F113" t="str">
        <f>IF(SUM('B4'!$W128:$Z128)=4,'B4'!E128,"")</f>
        <v/>
      </c>
      <c r="G113" t="str">
        <f>IF(SUM('B4'!$W128:$Z128)=4,'B4'!F128,"")</f>
        <v/>
      </c>
    </row>
    <row r="114" spans="1:7" x14ac:dyDescent="0.25">
      <c r="A114" t="str">
        <f>IF(SUM('B4'!W129:Z129)=4,'Angaben KH-Standort'!$D$27,"")</f>
        <v/>
      </c>
      <c r="B114" t="str">
        <f>IF(SUM('B4'!W129:Z129)=4,'Angaben KH-Standort'!$D$26,"")</f>
        <v/>
      </c>
      <c r="C114" t="str">
        <f>IF(SUM('B4'!W129:Z129)=4,'Angaben KH-Standort'!$D$13,"")</f>
        <v/>
      </c>
      <c r="D114" t="str">
        <f>IF(SUM('B4'!$W129:$Z129)=4,'B4'!C129,"")</f>
        <v/>
      </c>
      <c r="E114" t="str">
        <f>IF(SUM('B4'!$W129:$Z129)=4,'B4'!D129,"")</f>
        <v/>
      </c>
      <c r="F114" t="str">
        <f>IF(SUM('B4'!$W129:$Z129)=4,'B4'!E129,"")</f>
        <v/>
      </c>
      <c r="G114" t="str">
        <f>IF(SUM('B4'!$W129:$Z129)=4,'B4'!F129,"")</f>
        <v/>
      </c>
    </row>
    <row r="115" spans="1:7" x14ac:dyDescent="0.25">
      <c r="A115" t="str">
        <f>IF(SUM('B4'!W130:Z130)=4,'Angaben KH-Standort'!$D$27,"")</f>
        <v/>
      </c>
      <c r="B115" t="str">
        <f>IF(SUM('B4'!W130:Z130)=4,'Angaben KH-Standort'!$D$26,"")</f>
        <v/>
      </c>
      <c r="C115" t="str">
        <f>IF(SUM('B4'!W130:Z130)=4,'Angaben KH-Standort'!$D$13,"")</f>
        <v/>
      </c>
      <c r="D115" t="str">
        <f>IF(SUM('B4'!$W130:$Z130)=4,'B4'!C130,"")</f>
        <v/>
      </c>
      <c r="E115" t="str">
        <f>IF(SUM('B4'!$W130:$Z130)=4,'B4'!D130,"")</f>
        <v/>
      </c>
      <c r="F115" t="str">
        <f>IF(SUM('B4'!$W130:$Z130)=4,'B4'!E130,"")</f>
        <v/>
      </c>
      <c r="G115" t="str">
        <f>IF(SUM('B4'!$W130:$Z130)=4,'B4'!F130,"")</f>
        <v/>
      </c>
    </row>
    <row r="116" spans="1:7" x14ac:dyDescent="0.25">
      <c r="A116" t="str">
        <f>IF(SUM('B4'!W131:Z131)=4,'Angaben KH-Standort'!$D$27,"")</f>
        <v/>
      </c>
      <c r="B116" t="str">
        <f>IF(SUM('B4'!W131:Z131)=4,'Angaben KH-Standort'!$D$26,"")</f>
        <v/>
      </c>
      <c r="C116" t="str">
        <f>IF(SUM('B4'!W131:Z131)=4,'Angaben KH-Standort'!$D$13,"")</f>
        <v/>
      </c>
      <c r="D116" t="str">
        <f>IF(SUM('B4'!$W131:$Z131)=4,'B4'!C131,"")</f>
        <v/>
      </c>
      <c r="E116" t="str">
        <f>IF(SUM('B4'!$W131:$Z131)=4,'B4'!D131,"")</f>
        <v/>
      </c>
      <c r="F116" t="str">
        <f>IF(SUM('B4'!$W131:$Z131)=4,'B4'!E131,"")</f>
        <v/>
      </c>
      <c r="G116" t="str">
        <f>IF(SUM('B4'!$W131:$Z131)=4,'B4'!F131,"")</f>
        <v/>
      </c>
    </row>
    <row r="117" spans="1:7" x14ac:dyDescent="0.25">
      <c r="A117" t="str">
        <f>IF(SUM('B4'!W132:Z132)=4,'Angaben KH-Standort'!$D$27,"")</f>
        <v/>
      </c>
      <c r="B117" t="str">
        <f>IF(SUM('B4'!W132:Z132)=4,'Angaben KH-Standort'!$D$26,"")</f>
        <v/>
      </c>
      <c r="C117" t="str">
        <f>IF(SUM('B4'!W132:Z132)=4,'Angaben KH-Standort'!$D$13,"")</f>
        <v/>
      </c>
      <c r="D117" t="str">
        <f>IF(SUM('B4'!$W132:$Z132)=4,'B4'!C132,"")</f>
        <v/>
      </c>
      <c r="E117" t="str">
        <f>IF(SUM('B4'!$W132:$Z132)=4,'B4'!D132,"")</f>
        <v/>
      </c>
      <c r="F117" t="str">
        <f>IF(SUM('B4'!$W132:$Z132)=4,'B4'!E132,"")</f>
        <v/>
      </c>
      <c r="G117" t="str">
        <f>IF(SUM('B4'!$W132:$Z132)=4,'B4'!F132,"")</f>
        <v/>
      </c>
    </row>
    <row r="118" spans="1:7" x14ac:dyDescent="0.25">
      <c r="A118" t="str">
        <f>IF(SUM('B4'!W133:Z133)=4,'Angaben KH-Standort'!$D$27,"")</f>
        <v/>
      </c>
      <c r="B118" t="str">
        <f>IF(SUM('B4'!W133:Z133)=4,'Angaben KH-Standort'!$D$26,"")</f>
        <v/>
      </c>
      <c r="C118" t="str">
        <f>IF(SUM('B4'!W133:Z133)=4,'Angaben KH-Standort'!$D$13,"")</f>
        <v/>
      </c>
      <c r="D118" t="str">
        <f>IF(SUM('B4'!$W133:$Z133)=4,'B4'!C133,"")</f>
        <v/>
      </c>
      <c r="E118" t="str">
        <f>IF(SUM('B4'!$W133:$Z133)=4,'B4'!D133,"")</f>
        <v/>
      </c>
      <c r="F118" t="str">
        <f>IF(SUM('B4'!$W133:$Z133)=4,'B4'!E133,"")</f>
        <v/>
      </c>
      <c r="G118" t="str">
        <f>IF(SUM('B4'!$W133:$Z133)=4,'B4'!F133,"")</f>
        <v/>
      </c>
    </row>
    <row r="119" spans="1:7" x14ac:dyDescent="0.25">
      <c r="A119" t="str">
        <f>IF(SUM('B4'!W134:Z134)=4,'Angaben KH-Standort'!$D$27,"")</f>
        <v/>
      </c>
      <c r="B119" t="str">
        <f>IF(SUM('B4'!W134:Z134)=4,'Angaben KH-Standort'!$D$26,"")</f>
        <v/>
      </c>
      <c r="C119" t="str">
        <f>IF(SUM('B4'!W134:Z134)=4,'Angaben KH-Standort'!$D$13,"")</f>
        <v/>
      </c>
      <c r="D119" t="str">
        <f>IF(SUM('B4'!$W134:$Z134)=4,'B4'!C134,"")</f>
        <v/>
      </c>
      <c r="E119" t="str">
        <f>IF(SUM('B4'!$W134:$Z134)=4,'B4'!D134,"")</f>
        <v/>
      </c>
      <c r="F119" t="str">
        <f>IF(SUM('B4'!$W134:$Z134)=4,'B4'!E134,"")</f>
        <v/>
      </c>
      <c r="G119" t="str">
        <f>IF(SUM('B4'!$W134:$Z134)=4,'B4'!F134,"")</f>
        <v/>
      </c>
    </row>
    <row r="120" spans="1:7" x14ac:dyDescent="0.25">
      <c r="A120" t="str">
        <f>IF(SUM('B4'!W135:Z135)=4,'Angaben KH-Standort'!$D$27,"")</f>
        <v/>
      </c>
      <c r="B120" t="str">
        <f>IF(SUM('B4'!W135:Z135)=4,'Angaben KH-Standort'!$D$26,"")</f>
        <v/>
      </c>
      <c r="C120" t="str">
        <f>IF(SUM('B4'!W135:Z135)=4,'Angaben KH-Standort'!$D$13,"")</f>
        <v/>
      </c>
      <c r="D120" t="str">
        <f>IF(SUM('B4'!$W135:$Z135)=4,'B4'!C135,"")</f>
        <v/>
      </c>
      <c r="E120" t="str">
        <f>IF(SUM('B4'!$W135:$Z135)=4,'B4'!D135,"")</f>
        <v/>
      </c>
      <c r="F120" t="str">
        <f>IF(SUM('B4'!$W135:$Z135)=4,'B4'!E135,"")</f>
        <v/>
      </c>
      <c r="G120" t="str">
        <f>IF(SUM('B4'!$W135:$Z135)=4,'B4'!F135,"")</f>
        <v/>
      </c>
    </row>
    <row r="121" spans="1:7" x14ac:dyDescent="0.25">
      <c r="A121" t="str">
        <f>IF(SUM('B4'!W136:Z136)=4,'Angaben KH-Standort'!$D$27,"")</f>
        <v/>
      </c>
      <c r="B121" t="str">
        <f>IF(SUM('B4'!W136:Z136)=4,'Angaben KH-Standort'!$D$26,"")</f>
        <v/>
      </c>
      <c r="C121" t="str">
        <f>IF(SUM('B4'!W136:Z136)=4,'Angaben KH-Standort'!$D$13,"")</f>
        <v/>
      </c>
      <c r="D121" t="str">
        <f>IF(SUM('B4'!$W136:$Z136)=4,'B4'!C136,"")</f>
        <v/>
      </c>
      <c r="E121" t="str">
        <f>IF(SUM('B4'!$W136:$Z136)=4,'B4'!D136,"")</f>
        <v/>
      </c>
      <c r="F121" t="str">
        <f>IF(SUM('B4'!$W136:$Z136)=4,'B4'!E136,"")</f>
        <v/>
      </c>
      <c r="G121" t="str">
        <f>IF(SUM('B4'!$W136:$Z136)=4,'B4'!F136,"")</f>
        <v/>
      </c>
    </row>
  </sheetData>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L587"/>
  <sheetViews>
    <sheetView workbookViewId="0">
      <selection activeCell="A2" sqref="A2"/>
    </sheetView>
  </sheetViews>
  <sheetFormatPr baseColWidth="10" defaultRowHeight="15" x14ac:dyDescent="0.25"/>
  <cols>
    <col min="1" max="1" width="10" bestFit="1" customWidth="1"/>
    <col min="4" max="4" width="27.140625" bestFit="1" customWidth="1"/>
    <col min="8" max="8" width="19.28515625" bestFit="1" customWidth="1"/>
    <col min="9" max="9" width="18.140625" bestFit="1" customWidth="1"/>
  </cols>
  <sheetData>
    <row r="1" spans="1:12" x14ac:dyDescent="0.25">
      <c r="A1" s="29" t="s">
        <v>91</v>
      </c>
      <c r="B1" s="29" t="s">
        <v>92</v>
      </c>
      <c r="C1" s="29" t="s">
        <v>89</v>
      </c>
      <c r="D1" s="29" t="s">
        <v>108</v>
      </c>
      <c r="E1" s="29" t="s">
        <v>102</v>
      </c>
      <c r="F1" s="29" t="s">
        <v>13</v>
      </c>
      <c r="G1" s="29" t="s">
        <v>221</v>
      </c>
      <c r="H1" s="29" t="s">
        <v>222</v>
      </c>
      <c r="I1" s="29" t="s">
        <v>223</v>
      </c>
      <c r="J1" s="29" t="s">
        <v>224</v>
      </c>
      <c r="K1" s="29" t="s">
        <v>110</v>
      </c>
      <c r="L1" s="29" t="s">
        <v>111</v>
      </c>
    </row>
    <row r="2" spans="1:12" x14ac:dyDescent="0.25">
      <c r="A2" t="str">
        <f>IF(SUM('B5'!Y16:AG16)=9,'Angaben KH-Standort'!$D$26,"")</f>
        <v/>
      </c>
      <c r="B2" t="str">
        <f>IF(SUM('B5'!Y16:AG16)=9,'Angaben KH-Standort'!$D$27,"")</f>
        <v/>
      </c>
      <c r="C2" t="str">
        <f>IF(SUM('B5'!Y16:AG16)=9,'Angaben KH-Standort'!$D$13,"")</f>
        <v/>
      </c>
      <c r="D2" t="str">
        <f>IF(SUM('B5'!$Y16:$AG16)=9,'B5'!C16,"")</f>
        <v/>
      </c>
      <c r="E2" t="str">
        <f>IF(SUM('B5'!$Y16:$AG16)=9,'B5'!D16,"")</f>
        <v/>
      </c>
      <c r="F2" t="str">
        <f>IF(SUM('B5'!$Y16:$AG16)=9,'B5'!E16,"")</f>
        <v/>
      </c>
      <c r="G2" t="str">
        <f>IF(SUM('B5'!$Y16:$AG16)=9,'B5'!F16,"")</f>
        <v/>
      </c>
      <c r="H2" t="str">
        <f>IF(SUM('B5'!$Y16:$AG16)=9,'B5'!G16,"")</f>
        <v/>
      </c>
      <c r="I2" t="str">
        <f>IF(SUM('B5'!$Y16:$AG16)=9,'B5'!H16,"")</f>
        <v/>
      </c>
      <c r="J2" t="str">
        <f>IF(SUM('B5'!$Y16:$AG16)=9,'B5'!I16,"")</f>
        <v/>
      </c>
      <c r="K2" t="str">
        <f>IF(SUM('B5'!$Y16:$AG16)=9,'B5'!J16,"")</f>
        <v/>
      </c>
      <c r="L2" t="str">
        <f>IF(SUM('B5'!$Y16:$AG16)=9,'B5'!K16,"")</f>
        <v/>
      </c>
    </row>
    <row r="3" spans="1:12" x14ac:dyDescent="0.25">
      <c r="A3" t="str">
        <f>IF(SUM('B5'!Y17:AG17)=9,'Angaben KH-Standort'!$D$26,"")</f>
        <v/>
      </c>
      <c r="B3" t="str">
        <f>IF(SUM('B5'!Y17:AG17)=9,'Angaben KH-Standort'!$D$27,"")</f>
        <v/>
      </c>
      <c r="C3" t="str">
        <f>IF(SUM('B5'!Y17:AG17)=9,'Angaben KH-Standort'!$D$13,"")</f>
        <v/>
      </c>
      <c r="D3" t="str">
        <f>IF(SUM('B5'!$Y17:$AG17)=9,'B5'!C17,"")</f>
        <v/>
      </c>
      <c r="E3" t="str">
        <f>IF(SUM('B5'!$Y17:$AG17)=9,'B5'!D17,"")</f>
        <v/>
      </c>
      <c r="F3" t="str">
        <f>IF(SUM('B5'!$Y17:$AG17)=9,'B5'!E17,"")</f>
        <v/>
      </c>
      <c r="G3" t="str">
        <f>IF(SUM('B5'!$Y17:$AG17)=9,'B5'!F17,"")</f>
        <v/>
      </c>
      <c r="H3" t="str">
        <f>IF(SUM('B5'!$Y17:$AG17)=9,'B5'!G17,"")</f>
        <v/>
      </c>
      <c r="I3" t="str">
        <f>IF(SUM('B5'!$Y17:$AG17)=9,'B5'!H17,"")</f>
        <v/>
      </c>
      <c r="J3" t="str">
        <f>IF(SUM('B5'!$Y17:$AG17)=9,'B5'!I17,"")</f>
        <v/>
      </c>
      <c r="K3" t="str">
        <f>IF(SUM('B5'!$Y17:$AG17)=9,'B5'!J17,"")</f>
        <v/>
      </c>
      <c r="L3" t="str">
        <f>IF(SUM('B5'!$Y17:$AG17)=9,'B5'!K17,"")</f>
        <v/>
      </c>
    </row>
    <row r="4" spans="1:12" x14ac:dyDescent="0.25">
      <c r="A4" t="str">
        <f>IF(SUM('B5'!Y18:AG18)=9,'Angaben KH-Standort'!$D$26,"")</f>
        <v/>
      </c>
      <c r="B4" t="str">
        <f>IF(SUM('B5'!Y18:AG18)=9,'Angaben KH-Standort'!$D$27,"")</f>
        <v/>
      </c>
      <c r="C4" t="str">
        <f>IF(SUM('B5'!Y18:AG18)=9,'Angaben KH-Standort'!$D$13,"")</f>
        <v/>
      </c>
      <c r="D4" t="str">
        <f>IF(SUM('B5'!$Y18:$AG18)=9,'B5'!C18,"")</f>
        <v/>
      </c>
      <c r="E4" t="str">
        <f>IF(SUM('B5'!$Y18:$AG18)=9,'B5'!D18,"")</f>
        <v/>
      </c>
      <c r="F4" t="str">
        <f>IF(SUM('B5'!$Y18:$AG18)=9,'B5'!E18,"")</f>
        <v/>
      </c>
      <c r="G4" t="str">
        <f>IF(SUM('B5'!$Y18:$AG18)=9,'B5'!F18,"")</f>
        <v/>
      </c>
      <c r="H4" t="str">
        <f>IF(SUM('B5'!$Y18:$AG18)=9,'B5'!G18,"")</f>
        <v/>
      </c>
      <c r="I4" t="str">
        <f>IF(SUM('B5'!$Y18:$AG18)=9,'B5'!H18,"")</f>
        <v/>
      </c>
      <c r="J4" t="str">
        <f>IF(SUM('B5'!$Y18:$AG18)=9,'B5'!I18,"")</f>
        <v/>
      </c>
      <c r="K4" t="str">
        <f>IF(SUM('B5'!$Y18:$AG18)=9,'B5'!J18,"")</f>
        <v/>
      </c>
      <c r="L4" t="str">
        <f>IF(SUM('B5'!$Y18:$AG18)=9,'B5'!K18,"")</f>
        <v/>
      </c>
    </row>
    <row r="5" spans="1:12" x14ac:dyDescent="0.25">
      <c r="A5" t="str">
        <f>IF(SUM('B5'!Y19:AG19)=9,'Angaben KH-Standort'!$D$26,"")</f>
        <v/>
      </c>
      <c r="B5" t="str">
        <f>IF(SUM('B5'!Y19:AG19)=9,'Angaben KH-Standort'!$D$27,"")</f>
        <v/>
      </c>
      <c r="C5" t="str">
        <f>IF(SUM('B5'!Y19:AG19)=9,'Angaben KH-Standort'!$D$13,"")</f>
        <v/>
      </c>
      <c r="D5" t="str">
        <f>IF(SUM('B5'!$Y19:$AG19)=9,'B5'!C19,"")</f>
        <v/>
      </c>
      <c r="E5" t="str">
        <f>IF(SUM('B5'!$Y19:$AG19)=9,'B5'!D19,"")</f>
        <v/>
      </c>
      <c r="F5" t="str">
        <f>IF(SUM('B5'!$Y19:$AG19)=9,'B5'!E19,"")</f>
        <v/>
      </c>
      <c r="G5" t="str">
        <f>IF(SUM('B5'!$Y19:$AG19)=9,'B5'!F19,"")</f>
        <v/>
      </c>
      <c r="H5" t="str">
        <f>IF(SUM('B5'!$Y19:$AG19)=9,'B5'!G19,"")</f>
        <v/>
      </c>
      <c r="I5" t="str">
        <f>IF(SUM('B5'!$Y19:$AG19)=9,'B5'!H19,"")</f>
        <v/>
      </c>
      <c r="J5" t="str">
        <f>IF(SUM('B5'!$Y19:$AG19)=9,'B5'!I19,"")</f>
        <v/>
      </c>
      <c r="K5" t="str">
        <f>IF(SUM('B5'!$Y19:$AG19)=9,'B5'!J19,"")</f>
        <v/>
      </c>
      <c r="L5" t="str">
        <f>IF(SUM('B5'!$Y19:$AG19)=9,'B5'!K19,"")</f>
        <v/>
      </c>
    </row>
    <row r="6" spans="1:12" x14ac:dyDescent="0.25">
      <c r="A6" t="str">
        <f>IF(SUM('B5'!Y20:AG20)=9,'Angaben KH-Standort'!$D$26,"")</f>
        <v/>
      </c>
      <c r="B6" t="str">
        <f>IF(SUM('B5'!Y20:AG20)=9,'Angaben KH-Standort'!$D$27,"")</f>
        <v/>
      </c>
      <c r="C6" t="str">
        <f>IF(SUM('B5'!Y20:AG20)=9,'Angaben KH-Standort'!$D$13,"")</f>
        <v/>
      </c>
      <c r="D6" t="str">
        <f>IF(SUM('B5'!$Y20:$AG20)=9,'B5'!C20,"")</f>
        <v/>
      </c>
      <c r="E6" t="str">
        <f>IF(SUM('B5'!$Y20:$AG20)=9,'B5'!D20,"")</f>
        <v/>
      </c>
      <c r="F6" t="str">
        <f>IF(SUM('B5'!$Y20:$AG20)=9,'B5'!E20,"")</f>
        <v/>
      </c>
      <c r="G6" t="str">
        <f>IF(SUM('B5'!$Y20:$AG20)=9,'B5'!F20,"")</f>
        <v/>
      </c>
      <c r="H6" t="str">
        <f>IF(SUM('B5'!$Y20:$AG20)=9,'B5'!G20,"")</f>
        <v/>
      </c>
      <c r="I6" t="str">
        <f>IF(SUM('B5'!$Y20:$AG20)=9,'B5'!H20,"")</f>
        <v/>
      </c>
      <c r="J6" t="str">
        <f>IF(SUM('B5'!$Y20:$AG20)=9,'B5'!I20,"")</f>
        <v/>
      </c>
      <c r="K6" t="str">
        <f>IF(SUM('B5'!$Y20:$AG20)=9,'B5'!J20,"")</f>
        <v/>
      </c>
      <c r="L6" t="str">
        <f>IF(SUM('B5'!$Y20:$AG20)=9,'B5'!K20,"")</f>
        <v/>
      </c>
    </row>
    <row r="7" spans="1:12" x14ac:dyDescent="0.25">
      <c r="A7" t="str">
        <f>IF(SUM('B5'!Y21:AG21)=9,'Angaben KH-Standort'!$D$26,"")</f>
        <v/>
      </c>
      <c r="B7" t="str">
        <f>IF(SUM('B5'!Y21:AG21)=9,'Angaben KH-Standort'!$D$27,"")</f>
        <v/>
      </c>
      <c r="C7" t="str">
        <f>IF(SUM('B5'!Y21:AG21)=9,'Angaben KH-Standort'!$D$13,"")</f>
        <v/>
      </c>
      <c r="D7" t="str">
        <f>IF(SUM('B5'!$Y21:$AG21)=9,'B5'!C21,"")</f>
        <v/>
      </c>
      <c r="E7" t="str">
        <f>IF(SUM('B5'!$Y21:$AG21)=9,'B5'!D21,"")</f>
        <v/>
      </c>
      <c r="F7" t="str">
        <f>IF(SUM('B5'!$Y21:$AG21)=9,'B5'!E21,"")</f>
        <v/>
      </c>
      <c r="G7" t="str">
        <f>IF(SUM('B5'!$Y21:$AG21)=9,'B5'!F21,"")</f>
        <v/>
      </c>
      <c r="H7" t="str">
        <f>IF(SUM('B5'!$Y21:$AG21)=9,'B5'!G21,"")</f>
        <v/>
      </c>
      <c r="I7" t="str">
        <f>IF(SUM('B5'!$Y21:$AG21)=9,'B5'!H21,"")</f>
        <v/>
      </c>
      <c r="J7" t="str">
        <f>IF(SUM('B5'!$Y21:$AG21)=9,'B5'!I21,"")</f>
        <v/>
      </c>
      <c r="K7" t="str">
        <f>IF(SUM('B5'!$Y21:$AG21)=9,'B5'!J21,"")</f>
        <v/>
      </c>
      <c r="L7" t="str">
        <f>IF(SUM('B5'!$Y21:$AG21)=9,'B5'!K21,"")</f>
        <v/>
      </c>
    </row>
    <row r="8" spans="1:12" x14ac:dyDescent="0.25">
      <c r="A8" t="str">
        <f>IF(SUM('B5'!Y22:AG22)=9,'Angaben KH-Standort'!$D$26,"")</f>
        <v/>
      </c>
      <c r="B8" t="str">
        <f>IF(SUM('B5'!Y22:AG22)=9,'Angaben KH-Standort'!$D$27,"")</f>
        <v/>
      </c>
      <c r="C8" t="str">
        <f>IF(SUM('B5'!Y22:AG22)=9,'Angaben KH-Standort'!$D$13,"")</f>
        <v/>
      </c>
      <c r="D8" t="str">
        <f>IF(SUM('B5'!$Y22:$AG22)=9,'B5'!C22,"")</f>
        <v/>
      </c>
      <c r="E8" t="str">
        <f>IF(SUM('B5'!$Y22:$AG22)=9,'B5'!D22,"")</f>
        <v/>
      </c>
      <c r="F8" t="str">
        <f>IF(SUM('B5'!$Y22:$AG22)=9,'B5'!E22,"")</f>
        <v/>
      </c>
      <c r="G8" t="str">
        <f>IF(SUM('B5'!$Y22:$AG22)=9,'B5'!F22,"")</f>
        <v/>
      </c>
      <c r="H8" t="str">
        <f>IF(SUM('B5'!$Y22:$AG22)=9,'B5'!G22,"")</f>
        <v/>
      </c>
      <c r="I8" t="str">
        <f>IF(SUM('B5'!$Y22:$AG22)=9,'B5'!H22,"")</f>
        <v/>
      </c>
      <c r="J8" t="str">
        <f>IF(SUM('B5'!$Y22:$AG22)=9,'B5'!I22,"")</f>
        <v/>
      </c>
      <c r="K8" t="str">
        <f>IF(SUM('B5'!$Y22:$AG22)=9,'B5'!J22,"")</f>
        <v/>
      </c>
      <c r="L8" t="str">
        <f>IF(SUM('B5'!$Y22:$AG22)=9,'B5'!K22,"")</f>
        <v/>
      </c>
    </row>
    <row r="9" spans="1:12" x14ac:dyDescent="0.25">
      <c r="A9" t="str">
        <f>IF(SUM('B5'!Y23:AG23)=9,'Angaben KH-Standort'!$D$26,"")</f>
        <v/>
      </c>
      <c r="B9" t="str">
        <f>IF(SUM('B5'!Y23:AG23)=9,'Angaben KH-Standort'!$D$27,"")</f>
        <v/>
      </c>
      <c r="C9" t="str">
        <f>IF(SUM('B5'!Y23:AG23)=9,'Angaben KH-Standort'!$D$13,"")</f>
        <v/>
      </c>
      <c r="D9" t="str">
        <f>IF(SUM('B5'!$Y23:$AG23)=9,'B5'!C23,"")</f>
        <v/>
      </c>
      <c r="E9" t="str">
        <f>IF(SUM('B5'!$Y23:$AG23)=9,'B5'!D23,"")</f>
        <v/>
      </c>
      <c r="F9" t="str">
        <f>IF(SUM('B5'!$Y23:$AG23)=9,'B5'!E23,"")</f>
        <v/>
      </c>
      <c r="G9" t="str">
        <f>IF(SUM('B5'!$Y23:$AG23)=9,'B5'!F23,"")</f>
        <v/>
      </c>
      <c r="H9" t="str">
        <f>IF(SUM('B5'!$Y23:$AG23)=9,'B5'!G23,"")</f>
        <v/>
      </c>
      <c r="I9" t="str">
        <f>IF(SUM('B5'!$Y23:$AG23)=9,'B5'!H23,"")</f>
        <v/>
      </c>
      <c r="J9" t="str">
        <f>IF(SUM('B5'!$Y23:$AG23)=9,'B5'!I23,"")</f>
        <v/>
      </c>
      <c r="K9" t="str">
        <f>IF(SUM('B5'!$Y23:$AG23)=9,'B5'!J23,"")</f>
        <v/>
      </c>
      <c r="L9" t="str">
        <f>IF(SUM('B5'!$Y23:$AG23)=9,'B5'!K23,"")</f>
        <v/>
      </c>
    </row>
    <row r="10" spans="1:12" x14ac:dyDescent="0.25">
      <c r="A10" t="str">
        <f>IF(SUM('B5'!Y24:AG24)=9,'Angaben KH-Standort'!$D$26,"")</f>
        <v/>
      </c>
      <c r="B10" t="str">
        <f>IF(SUM('B5'!Y24:AG24)=9,'Angaben KH-Standort'!$D$27,"")</f>
        <v/>
      </c>
      <c r="C10" t="str">
        <f>IF(SUM('B5'!Y24:AG24)=9,'Angaben KH-Standort'!$D$13,"")</f>
        <v/>
      </c>
      <c r="D10" t="str">
        <f>IF(SUM('B5'!$Y24:$AG24)=9,'B5'!C24,"")</f>
        <v/>
      </c>
      <c r="E10" t="str">
        <f>IF(SUM('B5'!$Y24:$AG24)=9,'B5'!D24,"")</f>
        <v/>
      </c>
      <c r="F10" t="str">
        <f>IF(SUM('B5'!$Y24:$AG24)=9,'B5'!E24,"")</f>
        <v/>
      </c>
      <c r="G10" t="str">
        <f>IF(SUM('B5'!$Y24:$AG24)=9,'B5'!F24,"")</f>
        <v/>
      </c>
      <c r="H10" t="str">
        <f>IF(SUM('B5'!$Y24:$AG24)=9,'B5'!G24,"")</f>
        <v/>
      </c>
      <c r="I10" t="str">
        <f>IF(SUM('B5'!$Y24:$AG24)=9,'B5'!H24,"")</f>
        <v/>
      </c>
      <c r="J10" t="str">
        <f>IF(SUM('B5'!$Y24:$AG24)=9,'B5'!I24,"")</f>
        <v/>
      </c>
      <c r="K10" t="str">
        <f>IF(SUM('B5'!$Y24:$AG24)=9,'B5'!J24,"")</f>
        <v/>
      </c>
      <c r="L10" t="str">
        <f>IF(SUM('B5'!$Y24:$AG24)=9,'B5'!K24,"")</f>
        <v/>
      </c>
    </row>
    <row r="11" spans="1:12" x14ac:dyDescent="0.25">
      <c r="A11" t="str">
        <f>IF(SUM('B5'!Y25:AG25)=9,'Angaben KH-Standort'!$D$26,"")</f>
        <v/>
      </c>
      <c r="B11" t="str">
        <f>IF(SUM('B5'!Y25:AG25)=9,'Angaben KH-Standort'!$D$27,"")</f>
        <v/>
      </c>
      <c r="C11" t="str">
        <f>IF(SUM('B5'!Y25:AG25)=9,'Angaben KH-Standort'!$D$13,"")</f>
        <v/>
      </c>
      <c r="D11" t="str">
        <f>IF(SUM('B5'!$Y25:$AG25)=9,'B5'!C25,"")</f>
        <v/>
      </c>
      <c r="E11" t="str">
        <f>IF(SUM('B5'!$Y25:$AG25)=9,'B5'!D25,"")</f>
        <v/>
      </c>
      <c r="F11" t="str">
        <f>IF(SUM('B5'!$Y25:$AG25)=9,'B5'!E25,"")</f>
        <v/>
      </c>
      <c r="G11" t="str">
        <f>IF(SUM('B5'!$Y25:$AG25)=9,'B5'!F25,"")</f>
        <v/>
      </c>
      <c r="H11" t="str">
        <f>IF(SUM('B5'!$Y25:$AG25)=9,'B5'!G25,"")</f>
        <v/>
      </c>
      <c r="I11" t="str">
        <f>IF(SUM('B5'!$Y25:$AG25)=9,'B5'!H25,"")</f>
        <v/>
      </c>
      <c r="J11" t="str">
        <f>IF(SUM('B5'!$Y25:$AG25)=9,'B5'!I25,"")</f>
        <v/>
      </c>
      <c r="K11" t="str">
        <f>IF(SUM('B5'!$Y25:$AG25)=9,'B5'!J25,"")</f>
        <v/>
      </c>
      <c r="L11" t="str">
        <f>IF(SUM('B5'!$Y25:$AG25)=9,'B5'!K25,"")</f>
        <v/>
      </c>
    </row>
    <row r="12" spans="1:12" x14ac:dyDescent="0.25">
      <c r="A12" t="str">
        <f>IF(SUM('B5'!Y26:AG26)=9,'Angaben KH-Standort'!$D$26,"")</f>
        <v/>
      </c>
      <c r="B12" t="str">
        <f>IF(SUM('B5'!Y26:AG26)=9,'Angaben KH-Standort'!$D$27,"")</f>
        <v/>
      </c>
      <c r="C12" t="str">
        <f>IF(SUM('B5'!Y26:AG26)=9,'Angaben KH-Standort'!$D$13,"")</f>
        <v/>
      </c>
      <c r="D12" t="str">
        <f>IF(SUM('B5'!$Y26:$AG26)=9,'B5'!C26,"")</f>
        <v/>
      </c>
      <c r="E12" t="str">
        <f>IF(SUM('B5'!$Y26:$AG26)=9,'B5'!D26,"")</f>
        <v/>
      </c>
      <c r="F12" t="str">
        <f>IF(SUM('B5'!$Y26:$AG26)=9,'B5'!E26,"")</f>
        <v/>
      </c>
      <c r="G12" t="str">
        <f>IF(SUM('B5'!$Y26:$AG26)=9,'B5'!F26,"")</f>
        <v/>
      </c>
      <c r="H12" t="str">
        <f>IF(SUM('B5'!$Y26:$AG26)=9,'B5'!G26,"")</f>
        <v/>
      </c>
      <c r="I12" t="str">
        <f>IF(SUM('B5'!$Y26:$AG26)=9,'B5'!H26,"")</f>
        <v/>
      </c>
      <c r="J12" t="str">
        <f>IF(SUM('B5'!$Y26:$AG26)=9,'B5'!I26,"")</f>
        <v/>
      </c>
      <c r="K12" t="str">
        <f>IF(SUM('B5'!$Y26:$AG26)=9,'B5'!J26,"")</f>
        <v/>
      </c>
      <c r="L12" t="str">
        <f>IF(SUM('B5'!$Y26:$AG26)=9,'B5'!K26,"")</f>
        <v/>
      </c>
    </row>
    <row r="13" spans="1:12" x14ac:dyDescent="0.25">
      <c r="A13" t="str">
        <f>IF(SUM('B5'!Y27:AG27)=9,'Angaben KH-Standort'!$D$26,"")</f>
        <v/>
      </c>
      <c r="B13" t="str">
        <f>IF(SUM('B5'!Y27:AG27)=9,'Angaben KH-Standort'!$D$27,"")</f>
        <v/>
      </c>
      <c r="C13" t="str">
        <f>IF(SUM('B5'!Y27:AG27)=9,'Angaben KH-Standort'!$D$13,"")</f>
        <v/>
      </c>
      <c r="D13" t="str">
        <f>IF(SUM('B5'!$Y27:$AG27)=9,'B5'!C27,"")</f>
        <v/>
      </c>
      <c r="E13" t="str">
        <f>IF(SUM('B5'!$Y27:$AG27)=9,'B5'!D27,"")</f>
        <v/>
      </c>
      <c r="F13" t="str">
        <f>IF(SUM('B5'!$Y27:$AG27)=9,'B5'!E27,"")</f>
        <v/>
      </c>
      <c r="G13" t="str">
        <f>IF(SUM('B5'!$Y27:$AG27)=9,'B5'!F27,"")</f>
        <v/>
      </c>
      <c r="H13" t="str">
        <f>IF(SUM('B5'!$Y27:$AG27)=9,'B5'!G27,"")</f>
        <v/>
      </c>
      <c r="I13" t="str">
        <f>IF(SUM('B5'!$Y27:$AG27)=9,'B5'!H27,"")</f>
        <v/>
      </c>
      <c r="J13" t="str">
        <f>IF(SUM('B5'!$Y27:$AG27)=9,'B5'!I27,"")</f>
        <v/>
      </c>
      <c r="K13" t="str">
        <f>IF(SUM('B5'!$Y27:$AG27)=9,'B5'!J27,"")</f>
        <v/>
      </c>
      <c r="L13" t="str">
        <f>IF(SUM('B5'!$Y27:$AG27)=9,'B5'!K27,"")</f>
        <v/>
      </c>
    </row>
    <row r="14" spans="1:12" x14ac:dyDescent="0.25">
      <c r="A14" t="str">
        <f>IF(SUM('B5'!Y28:AG28)=9,'Angaben KH-Standort'!$D$26,"")</f>
        <v/>
      </c>
      <c r="B14" t="str">
        <f>IF(SUM('B5'!Y28:AG28)=9,'Angaben KH-Standort'!$D$27,"")</f>
        <v/>
      </c>
      <c r="C14" t="str">
        <f>IF(SUM('B5'!Y28:AG28)=9,'Angaben KH-Standort'!$D$13,"")</f>
        <v/>
      </c>
      <c r="D14" t="str">
        <f>IF(SUM('B5'!$Y28:$AG28)=9,'B5'!C28,"")</f>
        <v/>
      </c>
      <c r="E14" t="str">
        <f>IF(SUM('B5'!$Y28:$AG28)=9,'B5'!D28,"")</f>
        <v/>
      </c>
      <c r="F14" t="str">
        <f>IF(SUM('B5'!$Y28:$AG28)=9,'B5'!E28,"")</f>
        <v/>
      </c>
      <c r="G14" t="str">
        <f>IF(SUM('B5'!$Y28:$AG28)=9,'B5'!F28,"")</f>
        <v/>
      </c>
      <c r="H14" t="str">
        <f>IF(SUM('B5'!$Y28:$AG28)=9,'B5'!G28,"")</f>
        <v/>
      </c>
      <c r="I14" t="str">
        <f>IF(SUM('B5'!$Y28:$AG28)=9,'B5'!H28,"")</f>
        <v/>
      </c>
      <c r="J14" t="str">
        <f>IF(SUM('B5'!$Y28:$AG28)=9,'B5'!I28,"")</f>
        <v/>
      </c>
      <c r="K14" t="str">
        <f>IF(SUM('B5'!$Y28:$AG28)=9,'B5'!J28,"")</f>
        <v/>
      </c>
      <c r="L14" t="str">
        <f>IF(SUM('B5'!$Y28:$AG28)=9,'B5'!K28,"")</f>
        <v/>
      </c>
    </row>
    <row r="15" spans="1:12" x14ac:dyDescent="0.25">
      <c r="A15" t="str">
        <f>IF(SUM('B5'!Y29:AG29)=9,'Angaben KH-Standort'!$D$26,"")</f>
        <v/>
      </c>
      <c r="B15" t="str">
        <f>IF(SUM('B5'!Y29:AG29)=9,'Angaben KH-Standort'!$D$27,"")</f>
        <v/>
      </c>
      <c r="C15" t="str">
        <f>IF(SUM('B5'!Y29:AG29)=9,'Angaben KH-Standort'!$D$13,"")</f>
        <v/>
      </c>
      <c r="D15" t="str">
        <f>IF(SUM('B5'!$Y29:$AG29)=9,'B5'!C29,"")</f>
        <v/>
      </c>
      <c r="E15" t="str">
        <f>IF(SUM('B5'!$Y29:$AG29)=9,'B5'!D29,"")</f>
        <v/>
      </c>
      <c r="F15" t="str">
        <f>IF(SUM('B5'!$Y29:$AG29)=9,'B5'!E29,"")</f>
        <v/>
      </c>
      <c r="G15" t="str">
        <f>IF(SUM('B5'!$Y29:$AG29)=9,'B5'!F29,"")</f>
        <v/>
      </c>
      <c r="H15" t="str">
        <f>IF(SUM('B5'!$Y29:$AG29)=9,'B5'!G29,"")</f>
        <v/>
      </c>
      <c r="I15" t="str">
        <f>IF(SUM('B5'!$Y29:$AG29)=9,'B5'!H29,"")</f>
        <v/>
      </c>
      <c r="J15" t="str">
        <f>IF(SUM('B5'!$Y29:$AG29)=9,'B5'!I29,"")</f>
        <v/>
      </c>
      <c r="K15" t="str">
        <f>IF(SUM('B5'!$Y29:$AG29)=9,'B5'!J29,"")</f>
        <v/>
      </c>
      <c r="L15" t="str">
        <f>IF(SUM('B5'!$Y29:$AG29)=9,'B5'!K29,"")</f>
        <v/>
      </c>
    </row>
    <row r="16" spans="1:12" x14ac:dyDescent="0.25">
      <c r="A16" t="str">
        <f>IF(SUM('B5'!Y30:AG30)=9,'Angaben KH-Standort'!$D$26,"")</f>
        <v/>
      </c>
      <c r="B16" t="str">
        <f>IF(SUM('B5'!Y30:AG30)=9,'Angaben KH-Standort'!$D$27,"")</f>
        <v/>
      </c>
      <c r="C16" t="str">
        <f>IF(SUM('B5'!Y30:AG30)=9,'Angaben KH-Standort'!$D$13,"")</f>
        <v/>
      </c>
      <c r="D16" t="str">
        <f>IF(SUM('B5'!$Y30:$AG30)=9,'B5'!C30,"")</f>
        <v/>
      </c>
      <c r="E16" t="str">
        <f>IF(SUM('B5'!$Y30:$AG30)=9,'B5'!D30,"")</f>
        <v/>
      </c>
      <c r="F16" t="str">
        <f>IF(SUM('B5'!$Y30:$AG30)=9,'B5'!E30,"")</f>
        <v/>
      </c>
      <c r="G16" t="str">
        <f>IF(SUM('B5'!$Y30:$AG30)=9,'B5'!F30,"")</f>
        <v/>
      </c>
      <c r="H16" t="str">
        <f>IF(SUM('B5'!$Y30:$AG30)=9,'B5'!G30,"")</f>
        <v/>
      </c>
      <c r="I16" t="str">
        <f>IF(SUM('B5'!$Y30:$AG30)=9,'B5'!H30,"")</f>
        <v/>
      </c>
      <c r="J16" t="str">
        <f>IF(SUM('B5'!$Y30:$AG30)=9,'B5'!I30,"")</f>
        <v/>
      </c>
      <c r="K16" t="str">
        <f>IF(SUM('B5'!$Y30:$AG30)=9,'B5'!J30,"")</f>
        <v/>
      </c>
      <c r="L16" t="str">
        <f>IF(SUM('B5'!$Y30:$AG30)=9,'B5'!K30,"")</f>
        <v/>
      </c>
    </row>
    <row r="17" spans="1:12" x14ac:dyDescent="0.25">
      <c r="A17" t="str">
        <f>IF(SUM('B5'!Y31:AG31)=9,'Angaben KH-Standort'!$D$26,"")</f>
        <v/>
      </c>
      <c r="B17" t="str">
        <f>IF(SUM('B5'!Y31:AG31)=9,'Angaben KH-Standort'!$D$27,"")</f>
        <v/>
      </c>
      <c r="C17" t="str">
        <f>IF(SUM('B5'!Y31:AG31)=9,'Angaben KH-Standort'!$D$13,"")</f>
        <v/>
      </c>
      <c r="D17" t="str">
        <f>IF(SUM('B5'!$Y31:$AG31)=9,'B5'!C31,"")</f>
        <v/>
      </c>
      <c r="E17" t="str">
        <f>IF(SUM('B5'!$Y31:$AG31)=9,'B5'!D31,"")</f>
        <v/>
      </c>
      <c r="F17" t="str">
        <f>IF(SUM('B5'!$Y31:$AG31)=9,'B5'!E31,"")</f>
        <v/>
      </c>
      <c r="G17" t="str">
        <f>IF(SUM('B5'!$Y31:$AG31)=9,'B5'!F31,"")</f>
        <v/>
      </c>
      <c r="H17" t="str">
        <f>IF(SUM('B5'!$Y31:$AG31)=9,'B5'!G31,"")</f>
        <v/>
      </c>
      <c r="I17" t="str">
        <f>IF(SUM('B5'!$Y31:$AG31)=9,'B5'!H31,"")</f>
        <v/>
      </c>
      <c r="J17" t="str">
        <f>IF(SUM('B5'!$Y31:$AG31)=9,'B5'!I31,"")</f>
        <v/>
      </c>
      <c r="K17" t="str">
        <f>IF(SUM('B5'!$Y31:$AG31)=9,'B5'!J31,"")</f>
        <v/>
      </c>
      <c r="L17" t="str">
        <f>IF(SUM('B5'!$Y31:$AG31)=9,'B5'!K31,"")</f>
        <v/>
      </c>
    </row>
    <row r="18" spans="1:12" x14ac:dyDescent="0.25">
      <c r="A18" t="str">
        <f>IF(SUM('B5'!Y32:AG32)=9,'Angaben KH-Standort'!$D$26,"")</f>
        <v/>
      </c>
      <c r="B18" t="str">
        <f>IF(SUM('B5'!Y32:AG32)=9,'Angaben KH-Standort'!$D$27,"")</f>
        <v/>
      </c>
      <c r="C18" t="str">
        <f>IF(SUM('B5'!Y32:AG32)=9,'Angaben KH-Standort'!$D$13,"")</f>
        <v/>
      </c>
      <c r="D18" t="str">
        <f>IF(SUM('B5'!$Y32:$AG32)=9,'B5'!C32,"")</f>
        <v/>
      </c>
      <c r="E18" t="str">
        <f>IF(SUM('B5'!$Y32:$AG32)=9,'B5'!D32,"")</f>
        <v/>
      </c>
      <c r="F18" t="str">
        <f>IF(SUM('B5'!$Y32:$AG32)=9,'B5'!E32,"")</f>
        <v/>
      </c>
      <c r="G18" t="str">
        <f>IF(SUM('B5'!$Y32:$AG32)=9,'B5'!F32,"")</f>
        <v/>
      </c>
      <c r="H18" t="str">
        <f>IF(SUM('B5'!$Y32:$AG32)=9,'B5'!G32,"")</f>
        <v/>
      </c>
      <c r="I18" t="str">
        <f>IF(SUM('B5'!$Y32:$AG32)=9,'B5'!H32,"")</f>
        <v/>
      </c>
      <c r="J18" t="str">
        <f>IF(SUM('B5'!$Y32:$AG32)=9,'B5'!I32,"")</f>
        <v/>
      </c>
      <c r="K18" t="str">
        <f>IF(SUM('B5'!$Y32:$AG32)=9,'B5'!J32,"")</f>
        <v/>
      </c>
      <c r="L18" t="str">
        <f>IF(SUM('B5'!$Y32:$AG32)=9,'B5'!K32,"")</f>
        <v/>
      </c>
    </row>
    <row r="19" spans="1:12" x14ac:dyDescent="0.25">
      <c r="A19" t="str">
        <f>IF(SUM('B5'!Y33:AG33)=9,'Angaben KH-Standort'!$D$26,"")</f>
        <v/>
      </c>
      <c r="B19" t="str">
        <f>IF(SUM('B5'!Y33:AG33)=9,'Angaben KH-Standort'!$D$27,"")</f>
        <v/>
      </c>
      <c r="C19" t="str">
        <f>IF(SUM('B5'!Y33:AG33)=9,'Angaben KH-Standort'!$D$13,"")</f>
        <v/>
      </c>
      <c r="D19" t="str">
        <f>IF(SUM('B5'!$Y33:$AG33)=9,'B5'!C33,"")</f>
        <v/>
      </c>
      <c r="E19" t="str">
        <f>IF(SUM('B5'!$Y33:$AG33)=9,'B5'!D33,"")</f>
        <v/>
      </c>
      <c r="F19" t="str">
        <f>IF(SUM('B5'!$Y33:$AG33)=9,'B5'!E33,"")</f>
        <v/>
      </c>
      <c r="G19" t="str">
        <f>IF(SUM('B5'!$Y33:$AG33)=9,'B5'!F33,"")</f>
        <v/>
      </c>
      <c r="H19" t="str">
        <f>IF(SUM('B5'!$Y33:$AG33)=9,'B5'!G33,"")</f>
        <v/>
      </c>
      <c r="I19" t="str">
        <f>IF(SUM('B5'!$Y33:$AG33)=9,'B5'!H33,"")</f>
        <v/>
      </c>
      <c r="J19" t="str">
        <f>IF(SUM('B5'!$Y33:$AG33)=9,'B5'!I33,"")</f>
        <v/>
      </c>
      <c r="K19" t="str">
        <f>IF(SUM('B5'!$Y33:$AG33)=9,'B5'!J33,"")</f>
        <v/>
      </c>
      <c r="L19" t="str">
        <f>IF(SUM('B5'!$Y33:$AG33)=9,'B5'!K33,"")</f>
        <v/>
      </c>
    </row>
    <row r="20" spans="1:12" x14ac:dyDescent="0.25">
      <c r="A20" t="str">
        <f>IF(SUM('B5'!Y34:AG34)=9,'Angaben KH-Standort'!$D$26,"")</f>
        <v/>
      </c>
      <c r="B20" t="str">
        <f>IF(SUM('B5'!Y34:AG34)=9,'Angaben KH-Standort'!$D$27,"")</f>
        <v/>
      </c>
      <c r="C20" t="str">
        <f>IF(SUM('B5'!Y34:AG34)=9,'Angaben KH-Standort'!$D$13,"")</f>
        <v/>
      </c>
      <c r="D20" t="str">
        <f>IF(SUM('B5'!$Y34:$AG34)=9,'B5'!C34,"")</f>
        <v/>
      </c>
      <c r="E20" t="str">
        <f>IF(SUM('B5'!$Y34:$AG34)=9,'B5'!D34,"")</f>
        <v/>
      </c>
      <c r="F20" t="str">
        <f>IF(SUM('B5'!$Y34:$AG34)=9,'B5'!E34,"")</f>
        <v/>
      </c>
      <c r="G20" t="str">
        <f>IF(SUM('B5'!$Y34:$AG34)=9,'B5'!F34,"")</f>
        <v/>
      </c>
      <c r="H20" t="str">
        <f>IF(SUM('B5'!$Y34:$AG34)=9,'B5'!G34,"")</f>
        <v/>
      </c>
      <c r="I20" t="str">
        <f>IF(SUM('B5'!$Y34:$AG34)=9,'B5'!H34,"")</f>
        <v/>
      </c>
      <c r="J20" t="str">
        <f>IF(SUM('B5'!$Y34:$AG34)=9,'B5'!I34,"")</f>
        <v/>
      </c>
      <c r="K20" t="str">
        <f>IF(SUM('B5'!$Y34:$AG34)=9,'B5'!J34,"")</f>
        <v/>
      </c>
      <c r="L20" t="str">
        <f>IF(SUM('B5'!$Y34:$AG34)=9,'B5'!K34,"")</f>
        <v/>
      </c>
    </row>
    <row r="21" spans="1:12" x14ac:dyDescent="0.25">
      <c r="A21" t="str">
        <f>IF(SUM('B5'!Y35:AG35)=9,'Angaben KH-Standort'!$D$26,"")</f>
        <v/>
      </c>
      <c r="B21" t="str">
        <f>IF(SUM('B5'!Y35:AG35)=9,'Angaben KH-Standort'!$D$27,"")</f>
        <v/>
      </c>
      <c r="C21" t="str">
        <f>IF(SUM('B5'!Y35:AG35)=9,'Angaben KH-Standort'!$D$13,"")</f>
        <v/>
      </c>
      <c r="D21" t="str">
        <f>IF(SUM('B5'!$Y35:$AG35)=9,'B5'!C35,"")</f>
        <v/>
      </c>
      <c r="E21" t="str">
        <f>IF(SUM('B5'!$Y35:$AG35)=9,'B5'!D35,"")</f>
        <v/>
      </c>
      <c r="F21" t="str">
        <f>IF(SUM('B5'!$Y35:$AG35)=9,'B5'!E35,"")</f>
        <v/>
      </c>
      <c r="G21" t="str">
        <f>IF(SUM('B5'!$Y35:$AG35)=9,'B5'!F35,"")</f>
        <v/>
      </c>
      <c r="H21" t="str">
        <f>IF(SUM('B5'!$Y35:$AG35)=9,'B5'!G35,"")</f>
        <v/>
      </c>
      <c r="I21" t="str">
        <f>IF(SUM('B5'!$Y35:$AG35)=9,'B5'!H35,"")</f>
        <v/>
      </c>
      <c r="J21" t="str">
        <f>IF(SUM('B5'!$Y35:$AG35)=9,'B5'!I35,"")</f>
        <v/>
      </c>
      <c r="K21" t="str">
        <f>IF(SUM('B5'!$Y35:$AG35)=9,'B5'!J35,"")</f>
        <v/>
      </c>
      <c r="L21" t="str">
        <f>IF(SUM('B5'!$Y35:$AG35)=9,'B5'!K35,"")</f>
        <v/>
      </c>
    </row>
    <row r="22" spans="1:12" x14ac:dyDescent="0.25">
      <c r="A22" t="str">
        <f>IF(SUM('B5'!Y36:AG36)=9,'Angaben KH-Standort'!$D$26,"")</f>
        <v/>
      </c>
      <c r="B22" t="str">
        <f>IF(SUM('B5'!Y36:AG36)=9,'Angaben KH-Standort'!$D$27,"")</f>
        <v/>
      </c>
      <c r="C22" t="str">
        <f>IF(SUM('B5'!Y36:AG36)=9,'Angaben KH-Standort'!$D$13,"")</f>
        <v/>
      </c>
      <c r="D22" t="str">
        <f>IF(SUM('B5'!$Y36:$AG36)=9,'B5'!C36,"")</f>
        <v/>
      </c>
      <c r="E22" t="str">
        <f>IF(SUM('B5'!$Y36:$AG36)=9,'B5'!D36,"")</f>
        <v/>
      </c>
      <c r="F22" t="str">
        <f>IF(SUM('B5'!$Y36:$AG36)=9,'B5'!E36,"")</f>
        <v/>
      </c>
      <c r="G22" t="str">
        <f>IF(SUM('B5'!$Y36:$AG36)=9,'B5'!F36,"")</f>
        <v/>
      </c>
      <c r="H22" t="str">
        <f>IF(SUM('B5'!$Y36:$AG36)=9,'B5'!G36,"")</f>
        <v/>
      </c>
      <c r="I22" t="str">
        <f>IF(SUM('B5'!$Y36:$AG36)=9,'B5'!H36,"")</f>
        <v/>
      </c>
      <c r="J22" t="str">
        <f>IF(SUM('B5'!$Y36:$AG36)=9,'B5'!I36,"")</f>
        <v/>
      </c>
      <c r="K22" t="str">
        <f>IF(SUM('B5'!$Y36:$AG36)=9,'B5'!J36,"")</f>
        <v/>
      </c>
      <c r="L22" t="str">
        <f>IF(SUM('B5'!$Y36:$AG36)=9,'B5'!K36,"")</f>
        <v/>
      </c>
    </row>
    <row r="23" spans="1:12" x14ac:dyDescent="0.25">
      <c r="A23" t="str">
        <f>IF(SUM('B5'!Y37:AG37)=9,'Angaben KH-Standort'!$D$26,"")</f>
        <v/>
      </c>
      <c r="B23" t="str">
        <f>IF(SUM('B5'!Y37:AG37)=9,'Angaben KH-Standort'!$D$27,"")</f>
        <v/>
      </c>
      <c r="C23" t="str">
        <f>IF(SUM('B5'!Y37:AG37)=9,'Angaben KH-Standort'!$D$13,"")</f>
        <v/>
      </c>
      <c r="D23" t="str">
        <f>IF(SUM('B5'!$Y37:$AG37)=9,'B5'!C37,"")</f>
        <v/>
      </c>
      <c r="E23" t="str">
        <f>IF(SUM('B5'!$Y37:$AG37)=9,'B5'!D37,"")</f>
        <v/>
      </c>
      <c r="F23" t="str">
        <f>IF(SUM('B5'!$Y37:$AG37)=9,'B5'!E37,"")</f>
        <v/>
      </c>
      <c r="G23" t="str">
        <f>IF(SUM('B5'!$Y37:$AG37)=9,'B5'!F37,"")</f>
        <v/>
      </c>
      <c r="H23" t="str">
        <f>IF(SUM('B5'!$Y37:$AG37)=9,'B5'!G37,"")</f>
        <v/>
      </c>
      <c r="I23" t="str">
        <f>IF(SUM('B5'!$Y37:$AG37)=9,'B5'!H37,"")</f>
        <v/>
      </c>
      <c r="J23" t="str">
        <f>IF(SUM('B5'!$Y37:$AG37)=9,'B5'!I37,"")</f>
        <v/>
      </c>
      <c r="K23" t="str">
        <f>IF(SUM('B5'!$Y37:$AG37)=9,'B5'!J37,"")</f>
        <v/>
      </c>
      <c r="L23" t="str">
        <f>IF(SUM('B5'!$Y37:$AG37)=9,'B5'!K37,"")</f>
        <v/>
      </c>
    </row>
    <row r="24" spans="1:12" x14ac:dyDescent="0.25">
      <c r="A24" t="str">
        <f>IF(SUM('B5'!Y38:AG38)=9,'Angaben KH-Standort'!$D$26,"")</f>
        <v/>
      </c>
      <c r="B24" t="str">
        <f>IF(SUM('B5'!Y38:AG38)=9,'Angaben KH-Standort'!$D$27,"")</f>
        <v/>
      </c>
      <c r="C24" t="str">
        <f>IF(SUM('B5'!Y38:AG38)=9,'Angaben KH-Standort'!$D$13,"")</f>
        <v/>
      </c>
      <c r="D24" t="str">
        <f>IF(SUM('B5'!$Y38:$AG38)=9,'B5'!C38,"")</f>
        <v/>
      </c>
      <c r="E24" t="str">
        <f>IF(SUM('B5'!$Y38:$AG38)=9,'B5'!D38,"")</f>
        <v/>
      </c>
      <c r="F24" t="str">
        <f>IF(SUM('B5'!$Y38:$AG38)=9,'B5'!E38,"")</f>
        <v/>
      </c>
      <c r="G24" t="str">
        <f>IF(SUM('B5'!$Y38:$AG38)=9,'B5'!F38,"")</f>
        <v/>
      </c>
      <c r="H24" t="str">
        <f>IF(SUM('B5'!$Y38:$AG38)=9,'B5'!G38,"")</f>
        <v/>
      </c>
      <c r="I24" t="str">
        <f>IF(SUM('B5'!$Y38:$AG38)=9,'B5'!H38,"")</f>
        <v/>
      </c>
      <c r="J24" t="str">
        <f>IF(SUM('B5'!$Y38:$AG38)=9,'B5'!I38,"")</f>
        <v/>
      </c>
      <c r="K24" t="str">
        <f>IF(SUM('B5'!$Y38:$AG38)=9,'B5'!J38,"")</f>
        <v/>
      </c>
      <c r="L24" t="str">
        <f>IF(SUM('B5'!$Y38:$AG38)=9,'B5'!K38,"")</f>
        <v/>
      </c>
    </row>
    <row r="25" spans="1:12" x14ac:dyDescent="0.25">
      <c r="A25" t="str">
        <f>IF(SUM('B5'!Y39:AG39)=9,'Angaben KH-Standort'!$D$26,"")</f>
        <v/>
      </c>
      <c r="B25" t="str">
        <f>IF(SUM('B5'!Y39:AG39)=9,'Angaben KH-Standort'!$D$27,"")</f>
        <v/>
      </c>
      <c r="C25" t="str">
        <f>IF(SUM('B5'!Y39:AG39)=9,'Angaben KH-Standort'!$D$13,"")</f>
        <v/>
      </c>
      <c r="D25" t="str">
        <f>IF(SUM('B5'!$Y39:$AG39)=9,'B5'!C39,"")</f>
        <v/>
      </c>
      <c r="E25" t="str">
        <f>IF(SUM('B5'!$Y39:$AG39)=9,'B5'!D39,"")</f>
        <v/>
      </c>
      <c r="F25" t="str">
        <f>IF(SUM('B5'!$Y39:$AG39)=9,'B5'!E39,"")</f>
        <v/>
      </c>
      <c r="G25" t="str">
        <f>IF(SUM('B5'!$Y39:$AG39)=9,'B5'!F39,"")</f>
        <v/>
      </c>
      <c r="H25" t="str">
        <f>IF(SUM('B5'!$Y39:$AG39)=9,'B5'!G39,"")</f>
        <v/>
      </c>
      <c r="I25" t="str">
        <f>IF(SUM('B5'!$Y39:$AG39)=9,'B5'!H39,"")</f>
        <v/>
      </c>
      <c r="J25" t="str">
        <f>IF(SUM('B5'!$Y39:$AG39)=9,'B5'!I39,"")</f>
        <v/>
      </c>
      <c r="K25" t="str">
        <f>IF(SUM('B5'!$Y39:$AG39)=9,'B5'!J39,"")</f>
        <v/>
      </c>
      <c r="L25" t="str">
        <f>IF(SUM('B5'!$Y39:$AG39)=9,'B5'!K39,"")</f>
        <v/>
      </c>
    </row>
    <row r="26" spans="1:12" x14ac:dyDescent="0.25">
      <c r="A26" t="str">
        <f>IF(SUM('B5'!Y40:AG40)=9,'Angaben KH-Standort'!$D$26,"")</f>
        <v/>
      </c>
      <c r="B26" t="str">
        <f>IF(SUM('B5'!Y40:AG40)=9,'Angaben KH-Standort'!$D$27,"")</f>
        <v/>
      </c>
      <c r="C26" t="str">
        <f>IF(SUM('B5'!Y40:AG40)=9,'Angaben KH-Standort'!$D$13,"")</f>
        <v/>
      </c>
      <c r="D26" t="str">
        <f>IF(SUM('B5'!$Y40:$AG40)=9,'B5'!C40,"")</f>
        <v/>
      </c>
      <c r="E26" t="str">
        <f>IF(SUM('B5'!$Y40:$AG40)=9,'B5'!D40,"")</f>
        <v/>
      </c>
      <c r="F26" t="str">
        <f>IF(SUM('B5'!$Y40:$AG40)=9,'B5'!E40,"")</f>
        <v/>
      </c>
      <c r="G26" t="str">
        <f>IF(SUM('B5'!$Y40:$AG40)=9,'B5'!F40,"")</f>
        <v/>
      </c>
      <c r="H26" t="str">
        <f>IF(SUM('B5'!$Y40:$AG40)=9,'B5'!G40,"")</f>
        <v/>
      </c>
      <c r="I26" t="str">
        <f>IF(SUM('B5'!$Y40:$AG40)=9,'B5'!H40,"")</f>
        <v/>
      </c>
      <c r="J26" t="str">
        <f>IF(SUM('B5'!$Y40:$AG40)=9,'B5'!I40,"")</f>
        <v/>
      </c>
      <c r="K26" t="str">
        <f>IF(SUM('B5'!$Y40:$AG40)=9,'B5'!J40,"")</f>
        <v/>
      </c>
      <c r="L26" t="str">
        <f>IF(SUM('B5'!$Y40:$AG40)=9,'B5'!K40,"")</f>
        <v/>
      </c>
    </row>
    <row r="27" spans="1:12" x14ac:dyDescent="0.25">
      <c r="A27" t="str">
        <f>IF(SUM('B5'!Y41:AG41)=9,'Angaben KH-Standort'!$D$26,"")</f>
        <v/>
      </c>
      <c r="B27" t="str">
        <f>IF(SUM('B5'!Y41:AG41)=9,'Angaben KH-Standort'!$D$27,"")</f>
        <v/>
      </c>
      <c r="C27" t="str">
        <f>IF(SUM('B5'!Y41:AG41)=9,'Angaben KH-Standort'!$D$13,"")</f>
        <v/>
      </c>
      <c r="D27" t="str">
        <f>IF(SUM('B5'!$Y41:$AG41)=9,'B5'!C41,"")</f>
        <v/>
      </c>
      <c r="E27" t="str">
        <f>IF(SUM('B5'!$Y41:$AG41)=9,'B5'!D41,"")</f>
        <v/>
      </c>
      <c r="F27" t="str">
        <f>IF(SUM('B5'!$Y41:$AG41)=9,'B5'!E41,"")</f>
        <v/>
      </c>
      <c r="G27" t="str">
        <f>IF(SUM('B5'!$Y41:$AG41)=9,'B5'!F41,"")</f>
        <v/>
      </c>
      <c r="H27" t="str">
        <f>IF(SUM('B5'!$Y41:$AG41)=9,'B5'!G41,"")</f>
        <v/>
      </c>
      <c r="I27" t="str">
        <f>IF(SUM('B5'!$Y41:$AG41)=9,'B5'!H41,"")</f>
        <v/>
      </c>
      <c r="J27" t="str">
        <f>IF(SUM('B5'!$Y41:$AG41)=9,'B5'!I41,"")</f>
        <v/>
      </c>
      <c r="K27" t="str">
        <f>IF(SUM('B5'!$Y41:$AG41)=9,'B5'!J41,"")</f>
        <v/>
      </c>
      <c r="L27" t="str">
        <f>IF(SUM('B5'!$Y41:$AG41)=9,'B5'!K41,"")</f>
        <v/>
      </c>
    </row>
    <row r="28" spans="1:12" x14ac:dyDescent="0.25">
      <c r="A28" t="str">
        <f>IF(SUM('B5'!Y42:AG42)=9,'Angaben KH-Standort'!$D$26,"")</f>
        <v/>
      </c>
      <c r="B28" t="str">
        <f>IF(SUM('B5'!Y42:AG42)=9,'Angaben KH-Standort'!$D$27,"")</f>
        <v/>
      </c>
      <c r="C28" t="str">
        <f>IF(SUM('B5'!Y42:AG42)=9,'Angaben KH-Standort'!$D$13,"")</f>
        <v/>
      </c>
      <c r="D28" t="str">
        <f>IF(SUM('B5'!$Y42:$AG42)=9,'B5'!C42,"")</f>
        <v/>
      </c>
      <c r="E28" t="str">
        <f>IF(SUM('B5'!$Y42:$AG42)=9,'B5'!D42,"")</f>
        <v/>
      </c>
      <c r="F28" t="str">
        <f>IF(SUM('B5'!$Y42:$AG42)=9,'B5'!E42,"")</f>
        <v/>
      </c>
      <c r="G28" t="str">
        <f>IF(SUM('B5'!$Y42:$AG42)=9,'B5'!F42,"")</f>
        <v/>
      </c>
      <c r="H28" t="str">
        <f>IF(SUM('B5'!$Y42:$AG42)=9,'B5'!G42,"")</f>
        <v/>
      </c>
      <c r="I28" t="str">
        <f>IF(SUM('B5'!$Y42:$AG42)=9,'B5'!H42,"")</f>
        <v/>
      </c>
      <c r="J28" t="str">
        <f>IF(SUM('B5'!$Y42:$AG42)=9,'B5'!I42,"")</f>
        <v/>
      </c>
      <c r="K28" t="str">
        <f>IF(SUM('B5'!$Y42:$AG42)=9,'B5'!J42,"")</f>
        <v/>
      </c>
      <c r="L28" t="str">
        <f>IF(SUM('B5'!$Y42:$AG42)=9,'B5'!K42,"")</f>
        <v/>
      </c>
    </row>
    <row r="29" spans="1:12" x14ac:dyDescent="0.25">
      <c r="A29" t="str">
        <f>IF(SUM('B5'!Y43:AG43)=9,'Angaben KH-Standort'!$D$26,"")</f>
        <v/>
      </c>
      <c r="B29" t="str">
        <f>IF(SUM('B5'!Y43:AG43)=9,'Angaben KH-Standort'!$D$27,"")</f>
        <v/>
      </c>
      <c r="C29" t="str">
        <f>IF(SUM('B5'!Y43:AG43)=9,'Angaben KH-Standort'!$D$13,"")</f>
        <v/>
      </c>
      <c r="D29" t="str">
        <f>IF(SUM('B5'!$Y43:$AG43)=9,'B5'!C43,"")</f>
        <v/>
      </c>
      <c r="E29" t="str">
        <f>IF(SUM('B5'!$Y43:$AG43)=9,'B5'!D43,"")</f>
        <v/>
      </c>
      <c r="F29" t="str">
        <f>IF(SUM('B5'!$Y43:$AG43)=9,'B5'!E43,"")</f>
        <v/>
      </c>
      <c r="G29" t="str">
        <f>IF(SUM('B5'!$Y43:$AG43)=9,'B5'!F43,"")</f>
        <v/>
      </c>
      <c r="H29" t="str">
        <f>IF(SUM('B5'!$Y43:$AG43)=9,'B5'!G43,"")</f>
        <v/>
      </c>
      <c r="I29" t="str">
        <f>IF(SUM('B5'!$Y43:$AG43)=9,'B5'!H43,"")</f>
        <v/>
      </c>
      <c r="J29" t="str">
        <f>IF(SUM('B5'!$Y43:$AG43)=9,'B5'!I43,"")</f>
        <v/>
      </c>
      <c r="K29" t="str">
        <f>IF(SUM('B5'!$Y43:$AG43)=9,'B5'!J43,"")</f>
        <v/>
      </c>
      <c r="L29" t="str">
        <f>IF(SUM('B5'!$Y43:$AG43)=9,'B5'!K43,"")</f>
        <v/>
      </c>
    </row>
    <row r="30" spans="1:12" x14ac:dyDescent="0.25">
      <c r="A30" t="str">
        <f>IF(SUM('B5'!Y44:AG44)=9,'Angaben KH-Standort'!$D$26,"")</f>
        <v/>
      </c>
      <c r="B30" t="str">
        <f>IF(SUM('B5'!Y44:AG44)=9,'Angaben KH-Standort'!$D$27,"")</f>
        <v/>
      </c>
      <c r="C30" t="str">
        <f>IF(SUM('B5'!Y44:AG44)=9,'Angaben KH-Standort'!$D$13,"")</f>
        <v/>
      </c>
      <c r="D30" t="str">
        <f>IF(SUM('B5'!$Y44:$AG44)=9,'B5'!C44,"")</f>
        <v/>
      </c>
      <c r="E30" t="str">
        <f>IF(SUM('B5'!$Y44:$AG44)=9,'B5'!D44,"")</f>
        <v/>
      </c>
      <c r="F30" t="str">
        <f>IF(SUM('B5'!$Y44:$AG44)=9,'B5'!E44,"")</f>
        <v/>
      </c>
      <c r="G30" t="str">
        <f>IF(SUM('B5'!$Y44:$AG44)=9,'B5'!F44,"")</f>
        <v/>
      </c>
      <c r="H30" t="str">
        <f>IF(SUM('B5'!$Y44:$AG44)=9,'B5'!G44,"")</f>
        <v/>
      </c>
      <c r="I30" t="str">
        <f>IF(SUM('B5'!$Y44:$AG44)=9,'B5'!H44,"")</f>
        <v/>
      </c>
      <c r="J30" t="str">
        <f>IF(SUM('B5'!$Y44:$AG44)=9,'B5'!I44,"")</f>
        <v/>
      </c>
      <c r="K30" t="str">
        <f>IF(SUM('B5'!$Y44:$AG44)=9,'B5'!J44,"")</f>
        <v/>
      </c>
      <c r="L30" t="str">
        <f>IF(SUM('B5'!$Y44:$AG44)=9,'B5'!K44,"")</f>
        <v/>
      </c>
    </row>
    <row r="31" spans="1:12" x14ac:dyDescent="0.25">
      <c r="A31" t="str">
        <f>IF(SUM('B5'!Y45:AG45)=9,'Angaben KH-Standort'!$D$26,"")</f>
        <v/>
      </c>
      <c r="B31" t="str">
        <f>IF(SUM('B5'!Y45:AG45)=9,'Angaben KH-Standort'!$D$27,"")</f>
        <v/>
      </c>
      <c r="C31" t="str">
        <f>IF(SUM('B5'!Y45:AG45)=9,'Angaben KH-Standort'!$D$13,"")</f>
        <v/>
      </c>
      <c r="D31" t="str">
        <f>IF(SUM('B5'!$Y45:$AG45)=9,'B5'!C45,"")</f>
        <v/>
      </c>
      <c r="E31" t="str">
        <f>IF(SUM('B5'!$Y45:$AG45)=9,'B5'!D45,"")</f>
        <v/>
      </c>
      <c r="F31" t="str">
        <f>IF(SUM('B5'!$Y45:$AG45)=9,'B5'!E45,"")</f>
        <v/>
      </c>
      <c r="G31" t="str">
        <f>IF(SUM('B5'!$Y45:$AG45)=9,'B5'!F45,"")</f>
        <v/>
      </c>
      <c r="H31" t="str">
        <f>IF(SUM('B5'!$Y45:$AG45)=9,'B5'!G45,"")</f>
        <v/>
      </c>
      <c r="I31" t="str">
        <f>IF(SUM('B5'!$Y45:$AG45)=9,'B5'!H45,"")</f>
        <v/>
      </c>
      <c r="J31" t="str">
        <f>IF(SUM('B5'!$Y45:$AG45)=9,'B5'!I45,"")</f>
        <v/>
      </c>
      <c r="K31" t="str">
        <f>IF(SUM('B5'!$Y45:$AG45)=9,'B5'!J45,"")</f>
        <v/>
      </c>
      <c r="L31" t="str">
        <f>IF(SUM('B5'!$Y45:$AG45)=9,'B5'!K45,"")</f>
        <v/>
      </c>
    </row>
    <row r="32" spans="1:12" x14ac:dyDescent="0.25">
      <c r="A32" t="str">
        <f>IF(SUM('B5'!Y46:AG46)=9,'Angaben KH-Standort'!$D$26,"")</f>
        <v/>
      </c>
      <c r="B32" t="str">
        <f>IF(SUM('B5'!Y46:AG46)=9,'Angaben KH-Standort'!$D$27,"")</f>
        <v/>
      </c>
      <c r="C32" t="str">
        <f>IF(SUM('B5'!Y46:AG46)=9,'Angaben KH-Standort'!$D$13,"")</f>
        <v/>
      </c>
      <c r="D32" t="str">
        <f>IF(SUM('B5'!$Y46:$AG46)=9,'B5'!C46,"")</f>
        <v/>
      </c>
      <c r="E32" t="str">
        <f>IF(SUM('B5'!$Y46:$AG46)=9,'B5'!D46,"")</f>
        <v/>
      </c>
      <c r="F32" t="str">
        <f>IF(SUM('B5'!$Y46:$AG46)=9,'B5'!E46,"")</f>
        <v/>
      </c>
      <c r="G32" t="str">
        <f>IF(SUM('B5'!$Y46:$AG46)=9,'B5'!F46,"")</f>
        <v/>
      </c>
      <c r="H32" t="str">
        <f>IF(SUM('B5'!$Y46:$AG46)=9,'B5'!G46,"")</f>
        <v/>
      </c>
      <c r="I32" t="str">
        <f>IF(SUM('B5'!$Y46:$AG46)=9,'B5'!H46,"")</f>
        <v/>
      </c>
      <c r="J32" t="str">
        <f>IF(SUM('B5'!$Y46:$AG46)=9,'B5'!I46,"")</f>
        <v/>
      </c>
      <c r="K32" t="str">
        <f>IF(SUM('B5'!$Y46:$AG46)=9,'B5'!J46,"")</f>
        <v/>
      </c>
      <c r="L32" t="str">
        <f>IF(SUM('B5'!$Y46:$AG46)=9,'B5'!K46,"")</f>
        <v/>
      </c>
    </row>
    <row r="33" spans="1:12" x14ac:dyDescent="0.25">
      <c r="A33" t="str">
        <f>IF(SUM('B5'!Y47:AG47)=9,'Angaben KH-Standort'!$D$26,"")</f>
        <v/>
      </c>
      <c r="B33" t="str">
        <f>IF(SUM('B5'!Y47:AG47)=9,'Angaben KH-Standort'!$D$27,"")</f>
        <v/>
      </c>
      <c r="C33" t="str">
        <f>IF(SUM('B5'!Y47:AG47)=9,'Angaben KH-Standort'!$D$13,"")</f>
        <v/>
      </c>
      <c r="D33" t="str">
        <f>IF(SUM('B5'!$Y47:$AG47)=9,'B5'!C47,"")</f>
        <v/>
      </c>
      <c r="E33" t="str">
        <f>IF(SUM('B5'!$Y47:$AG47)=9,'B5'!D47,"")</f>
        <v/>
      </c>
      <c r="F33" t="str">
        <f>IF(SUM('B5'!$Y47:$AG47)=9,'B5'!E47,"")</f>
        <v/>
      </c>
      <c r="G33" t="str">
        <f>IF(SUM('B5'!$Y47:$AG47)=9,'B5'!F47,"")</f>
        <v/>
      </c>
      <c r="H33" t="str">
        <f>IF(SUM('B5'!$Y47:$AG47)=9,'B5'!G47,"")</f>
        <v/>
      </c>
      <c r="I33" t="str">
        <f>IF(SUM('B5'!$Y47:$AG47)=9,'B5'!H47,"")</f>
        <v/>
      </c>
      <c r="J33" t="str">
        <f>IF(SUM('B5'!$Y47:$AG47)=9,'B5'!I47,"")</f>
        <v/>
      </c>
      <c r="K33" t="str">
        <f>IF(SUM('B5'!$Y47:$AG47)=9,'B5'!J47,"")</f>
        <v/>
      </c>
      <c r="L33" t="str">
        <f>IF(SUM('B5'!$Y47:$AG47)=9,'B5'!K47,"")</f>
        <v/>
      </c>
    </row>
    <row r="34" spans="1:12" x14ac:dyDescent="0.25">
      <c r="A34" t="str">
        <f>IF(SUM('B5'!Y48:AG48)=9,'Angaben KH-Standort'!$D$26,"")</f>
        <v/>
      </c>
      <c r="B34" t="str">
        <f>IF(SUM('B5'!Y48:AG48)=9,'Angaben KH-Standort'!$D$27,"")</f>
        <v/>
      </c>
      <c r="C34" t="str">
        <f>IF(SUM('B5'!Y48:AG48)=9,'Angaben KH-Standort'!$D$13,"")</f>
        <v/>
      </c>
      <c r="D34" t="str">
        <f>IF(SUM('B5'!$Y48:$AG48)=9,'B5'!C48,"")</f>
        <v/>
      </c>
      <c r="E34" t="str">
        <f>IF(SUM('B5'!$Y48:$AG48)=9,'B5'!D48,"")</f>
        <v/>
      </c>
      <c r="F34" t="str">
        <f>IF(SUM('B5'!$Y48:$AG48)=9,'B5'!E48,"")</f>
        <v/>
      </c>
      <c r="G34" t="str">
        <f>IF(SUM('B5'!$Y48:$AG48)=9,'B5'!F48,"")</f>
        <v/>
      </c>
      <c r="H34" t="str">
        <f>IF(SUM('B5'!$Y48:$AG48)=9,'B5'!G48,"")</f>
        <v/>
      </c>
      <c r="I34" t="str">
        <f>IF(SUM('B5'!$Y48:$AG48)=9,'B5'!H48,"")</f>
        <v/>
      </c>
      <c r="J34" t="str">
        <f>IF(SUM('B5'!$Y48:$AG48)=9,'B5'!I48,"")</f>
        <v/>
      </c>
      <c r="K34" t="str">
        <f>IF(SUM('B5'!$Y48:$AG48)=9,'B5'!J48,"")</f>
        <v/>
      </c>
      <c r="L34" t="str">
        <f>IF(SUM('B5'!$Y48:$AG48)=9,'B5'!K48,"")</f>
        <v/>
      </c>
    </row>
    <row r="35" spans="1:12" x14ac:dyDescent="0.25">
      <c r="A35" t="str">
        <f>IF(SUM('B5'!Y49:AG49)=9,'Angaben KH-Standort'!$D$26,"")</f>
        <v/>
      </c>
      <c r="B35" t="str">
        <f>IF(SUM('B5'!Y49:AG49)=9,'Angaben KH-Standort'!$D$27,"")</f>
        <v/>
      </c>
      <c r="C35" t="str">
        <f>IF(SUM('B5'!Y49:AG49)=9,'Angaben KH-Standort'!$D$13,"")</f>
        <v/>
      </c>
      <c r="D35" t="str">
        <f>IF(SUM('B5'!$Y49:$AG49)=9,'B5'!C49,"")</f>
        <v/>
      </c>
      <c r="E35" t="str">
        <f>IF(SUM('B5'!$Y49:$AG49)=9,'B5'!D49,"")</f>
        <v/>
      </c>
      <c r="F35" t="str">
        <f>IF(SUM('B5'!$Y49:$AG49)=9,'B5'!E49,"")</f>
        <v/>
      </c>
      <c r="G35" t="str">
        <f>IF(SUM('B5'!$Y49:$AG49)=9,'B5'!F49,"")</f>
        <v/>
      </c>
      <c r="H35" t="str">
        <f>IF(SUM('B5'!$Y49:$AG49)=9,'B5'!G49,"")</f>
        <v/>
      </c>
      <c r="I35" t="str">
        <f>IF(SUM('B5'!$Y49:$AG49)=9,'B5'!H49,"")</f>
        <v/>
      </c>
      <c r="J35" t="str">
        <f>IF(SUM('B5'!$Y49:$AG49)=9,'B5'!I49,"")</f>
        <v/>
      </c>
      <c r="K35" t="str">
        <f>IF(SUM('B5'!$Y49:$AG49)=9,'B5'!J49,"")</f>
        <v/>
      </c>
      <c r="L35" t="str">
        <f>IF(SUM('B5'!$Y49:$AG49)=9,'B5'!K49,"")</f>
        <v/>
      </c>
    </row>
    <row r="36" spans="1:12" x14ac:dyDescent="0.25">
      <c r="A36" t="str">
        <f>IF(SUM('B5'!Y50:AG50)=9,'Angaben KH-Standort'!$D$26,"")</f>
        <v/>
      </c>
      <c r="B36" t="str">
        <f>IF(SUM('B5'!Y50:AG50)=9,'Angaben KH-Standort'!$D$27,"")</f>
        <v/>
      </c>
      <c r="C36" t="str">
        <f>IF(SUM('B5'!Y50:AG50)=9,'Angaben KH-Standort'!$D$13,"")</f>
        <v/>
      </c>
      <c r="D36" t="str">
        <f>IF(SUM('B5'!$Y50:$AG50)=9,'B5'!C50,"")</f>
        <v/>
      </c>
      <c r="E36" t="str">
        <f>IF(SUM('B5'!$Y50:$AG50)=9,'B5'!D50,"")</f>
        <v/>
      </c>
      <c r="F36" t="str">
        <f>IF(SUM('B5'!$Y50:$AG50)=9,'B5'!E50,"")</f>
        <v/>
      </c>
      <c r="G36" t="str">
        <f>IF(SUM('B5'!$Y50:$AG50)=9,'B5'!F50,"")</f>
        <v/>
      </c>
      <c r="H36" t="str">
        <f>IF(SUM('B5'!$Y50:$AG50)=9,'B5'!G50,"")</f>
        <v/>
      </c>
      <c r="I36" t="str">
        <f>IF(SUM('B5'!$Y50:$AG50)=9,'B5'!H50,"")</f>
        <v/>
      </c>
      <c r="J36" t="str">
        <f>IF(SUM('B5'!$Y50:$AG50)=9,'B5'!I50,"")</f>
        <v/>
      </c>
      <c r="K36" t="str">
        <f>IF(SUM('B5'!$Y50:$AG50)=9,'B5'!J50,"")</f>
        <v/>
      </c>
      <c r="L36" t="str">
        <f>IF(SUM('B5'!$Y50:$AG50)=9,'B5'!K50,"")</f>
        <v/>
      </c>
    </row>
    <row r="37" spans="1:12" x14ac:dyDescent="0.25">
      <c r="A37" t="str">
        <f>IF(SUM('B5'!Y51:AG51)=9,'Angaben KH-Standort'!$D$26,"")</f>
        <v/>
      </c>
      <c r="B37" t="str">
        <f>IF(SUM('B5'!Y51:AG51)=9,'Angaben KH-Standort'!$D$27,"")</f>
        <v/>
      </c>
      <c r="C37" t="str">
        <f>IF(SUM('B5'!Y51:AG51)=9,'Angaben KH-Standort'!$D$13,"")</f>
        <v/>
      </c>
      <c r="D37" t="str">
        <f>IF(SUM('B5'!$Y51:$AG51)=9,'B5'!C51,"")</f>
        <v/>
      </c>
      <c r="E37" t="str">
        <f>IF(SUM('B5'!$Y51:$AG51)=9,'B5'!D51,"")</f>
        <v/>
      </c>
      <c r="F37" t="str">
        <f>IF(SUM('B5'!$Y51:$AG51)=9,'B5'!E51,"")</f>
        <v/>
      </c>
      <c r="G37" t="str">
        <f>IF(SUM('B5'!$Y51:$AG51)=9,'B5'!F51,"")</f>
        <v/>
      </c>
      <c r="H37" t="str">
        <f>IF(SUM('B5'!$Y51:$AG51)=9,'B5'!G51,"")</f>
        <v/>
      </c>
      <c r="I37" t="str">
        <f>IF(SUM('B5'!$Y51:$AG51)=9,'B5'!H51,"")</f>
        <v/>
      </c>
      <c r="J37" t="str">
        <f>IF(SUM('B5'!$Y51:$AG51)=9,'B5'!I51,"")</f>
        <v/>
      </c>
      <c r="K37" t="str">
        <f>IF(SUM('B5'!$Y51:$AG51)=9,'B5'!J51,"")</f>
        <v/>
      </c>
      <c r="L37" t="str">
        <f>IF(SUM('B5'!$Y51:$AG51)=9,'B5'!K51,"")</f>
        <v/>
      </c>
    </row>
    <row r="38" spans="1:12" x14ac:dyDescent="0.25">
      <c r="A38" t="str">
        <f>IF(SUM('B5'!Y52:AG52)=9,'Angaben KH-Standort'!$D$26,"")</f>
        <v/>
      </c>
      <c r="B38" t="str">
        <f>IF(SUM('B5'!Y52:AG52)=9,'Angaben KH-Standort'!$D$27,"")</f>
        <v/>
      </c>
      <c r="C38" t="str">
        <f>IF(SUM('B5'!Y52:AG52)=9,'Angaben KH-Standort'!$D$13,"")</f>
        <v/>
      </c>
      <c r="D38" t="str">
        <f>IF(SUM('B5'!$Y52:$AG52)=9,'B5'!C52,"")</f>
        <v/>
      </c>
      <c r="E38" t="str">
        <f>IF(SUM('B5'!$Y52:$AG52)=9,'B5'!D52,"")</f>
        <v/>
      </c>
      <c r="F38" t="str">
        <f>IF(SUM('B5'!$Y52:$AG52)=9,'B5'!E52,"")</f>
        <v/>
      </c>
      <c r="G38" t="str">
        <f>IF(SUM('B5'!$Y52:$AG52)=9,'B5'!F52,"")</f>
        <v/>
      </c>
      <c r="H38" t="str">
        <f>IF(SUM('B5'!$Y52:$AG52)=9,'B5'!G52,"")</f>
        <v/>
      </c>
      <c r="I38" t="str">
        <f>IF(SUM('B5'!$Y52:$AG52)=9,'B5'!H52,"")</f>
        <v/>
      </c>
      <c r="J38" t="str">
        <f>IF(SUM('B5'!$Y52:$AG52)=9,'B5'!I52,"")</f>
        <v/>
      </c>
      <c r="K38" t="str">
        <f>IF(SUM('B5'!$Y52:$AG52)=9,'B5'!J52,"")</f>
        <v/>
      </c>
      <c r="L38" t="str">
        <f>IF(SUM('B5'!$Y52:$AG52)=9,'B5'!K52,"")</f>
        <v/>
      </c>
    </row>
    <row r="39" spans="1:12" x14ac:dyDescent="0.25">
      <c r="A39" t="str">
        <f>IF(SUM('B5'!Y53:AG53)=9,'Angaben KH-Standort'!$D$26,"")</f>
        <v/>
      </c>
      <c r="B39" t="str">
        <f>IF(SUM('B5'!Y53:AG53)=9,'Angaben KH-Standort'!$D$27,"")</f>
        <v/>
      </c>
      <c r="C39" t="str">
        <f>IF(SUM('B5'!Y53:AG53)=9,'Angaben KH-Standort'!$D$13,"")</f>
        <v/>
      </c>
      <c r="D39" t="str">
        <f>IF(SUM('B5'!$Y53:$AG53)=9,'B5'!C53,"")</f>
        <v/>
      </c>
      <c r="E39" t="str">
        <f>IF(SUM('B5'!$Y53:$AG53)=9,'B5'!D53,"")</f>
        <v/>
      </c>
      <c r="F39" t="str">
        <f>IF(SUM('B5'!$Y53:$AG53)=9,'B5'!E53,"")</f>
        <v/>
      </c>
      <c r="G39" t="str">
        <f>IF(SUM('B5'!$Y53:$AG53)=9,'B5'!F53,"")</f>
        <v/>
      </c>
      <c r="H39" t="str">
        <f>IF(SUM('B5'!$Y53:$AG53)=9,'B5'!G53,"")</f>
        <v/>
      </c>
      <c r="I39" t="str">
        <f>IF(SUM('B5'!$Y53:$AG53)=9,'B5'!H53,"")</f>
        <v/>
      </c>
      <c r="J39" t="str">
        <f>IF(SUM('B5'!$Y53:$AG53)=9,'B5'!I53,"")</f>
        <v/>
      </c>
      <c r="K39" t="str">
        <f>IF(SUM('B5'!$Y53:$AG53)=9,'B5'!J53,"")</f>
        <v/>
      </c>
      <c r="L39" t="str">
        <f>IF(SUM('B5'!$Y53:$AG53)=9,'B5'!K53,"")</f>
        <v/>
      </c>
    </row>
    <row r="40" spans="1:12" x14ac:dyDescent="0.25">
      <c r="A40" t="str">
        <f>IF(SUM('B5'!Y54:AG54)=9,'Angaben KH-Standort'!$D$26,"")</f>
        <v/>
      </c>
      <c r="B40" t="str">
        <f>IF(SUM('B5'!Y54:AG54)=9,'Angaben KH-Standort'!$D$27,"")</f>
        <v/>
      </c>
      <c r="C40" t="str">
        <f>IF(SUM('B5'!Y54:AG54)=9,'Angaben KH-Standort'!$D$13,"")</f>
        <v/>
      </c>
      <c r="D40" t="str">
        <f>IF(SUM('B5'!$Y54:$AG54)=9,'B5'!C54,"")</f>
        <v/>
      </c>
      <c r="E40" t="str">
        <f>IF(SUM('B5'!$Y54:$AG54)=9,'B5'!D54,"")</f>
        <v/>
      </c>
      <c r="F40" t="str">
        <f>IF(SUM('B5'!$Y54:$AG54)=9,'B5'!E54,"")</f>
        <v/>
      </c>
      <c r="G40" t="str">
        <f>IF(SUM('B5'!$Y54:$AG54)=9,'B5'!F54,"")</f>
        <v/>
      </c>
      <c r="H40" t="str">
        <f>IF(SUM('B5'!$Y54:$AG54)=9,'B5'!G54,"")</f>
        <v/>
      </c>
      <c r="I40" t="str">
        <f>IF(SUM('B5'!$Y54:$AG54)=9,'B5'!H54,"")</f>
        <v/>
      </c>
      <c r="J40" t="str">
        <f>IF(SUM('B5'!$Y54:$AG54)=9,'B5'!I54,"")</f>
        <v/>
      </c>
      <c r="K40" t="str">
        <f>IF(SUM('B5'!$Y54:$AG54)=9,'B5'!J54,"")</f>
        <v/>
      </c>
      <c r="L40" t="str">
        <f>IF(SUM('B5'!$Y54:$AG54)=9,'B5'!K54,"")</f>
        <v/>
      </c>
    </row>
    <row r="41" spans="1:12" x14ac:dyDescent="0.25">
      <c r="A41" t="str">
        <f>IF(SUM('B5'!Y55:AG55)=9,'Angaben KH-Standort'!$D$26,"")</f>
        <v/>
      </c>
      <c r="B41" t="str">
        <f>IF(SUM('B5'!Y55:AG55)=9,'Angaben KH-Standort'!$D$27,"")</f>
        <v/>
      </c>
      <c r="C41" t="str">
        <f>IF(SUM('B5'!Y55:AG55)=9,'Angaben KH-Standort'!$D$13,"")</f>
        <v/>
      </c>
      <c r="D41" t="str">
        <f>IF(SUM('B5'!$Y55:$AG55)=9,'B5'!C55,"")</f>
        <v/>
      </c>
      <c r="E41" t="str">
        <f>IF(SUM('B5'!$Y55:$AG55)=9,'B5'!D55,"")</f>
        <v/>
      </c>
      <c r="F41" t="str">
        <f>IF(SUM('B5'!$Y55:$AG55)=9,'B5'!E55,"")</f>
        <v/>
      </c>
      <c r="G41" t="str">
        <f>IF(SUM('B5'!$Y55:$AG55)=9,'B5'!F55,"")</f>
        <v/>
      </c>
      <c r="H41" t="str">
        <f>IF(SUM('B5'!$Y55:$AG55)=9,'B5'!G55,"")</f>
        <v/>
      </c>
      <c r="I41" t="str">
        <f>IF(SUM('B5'!$Y55:$AG55)=9,'B5'!H55,"")</f>
        <v/>
      </c>
      <c r="J41" t="str">
        <f>IF(SUM('B5'!$Y55:$AG55)=9,'B5'!I55,"")</f>
        <v/>
      </c>
      <c r="K41" t="str">
        <f>IF(SUM('B5'!$Y55:$AG55)=9,'B5'!J55,"")</f>
        <v/>
      </c>
      <c r="L41" t="str">
        <f>IF(SUM('B5'!$Y55:$AG55)=9,'B5'!K55,"")</f>
        <v/>
      </c>
    </row>
    <row r="42" spans="1:12" x14ac:dyDescent="0.25">
      <c r="A42" t="str">
        <f>IF(SUM('B5'!Y56:AG56)=9,'Angaben KH-Standort'!$D$26,"")</f>
        <v/>
      </c>
      <c r="B42" t="str">
        <f>IF(SUM('B5'!Y56:AG56)=9,'Angaben KH-Standort'!$D$27,"")</f>
        <v/>
      </c>
      <c r="C42" t="str">
        <f>IF(SUM('B5'!Y56:AG56)=9,'Angaben KH-Standort'!$D$13,"")</f>
        <v/>
      </c>
      <c r="D42" t="str">
        <f>IF(SUM('B5'!$Y56:$AG56)=9,'B5'!C56,"")</f>
        <v/>
      </c>
      <c r="E42" t="str">
        <f>IF(SUM('B5'!$Y56:$AG56)=9,'B5'!D56,"")</f>
        <v/>
      </c>
      <c r="F42" t="str">
        <f>IF(SUM('B5'!$Y56:$AG56)=9,'B5'!E56,"")</f>
        <v/>
      </c>
      <c r="G42" t="str">
        <f>IF(SUM('B5'!$Y56:$AG56)=9,'B5'!F56,"")</f>
        <v/>
      </c>
      <c r="H42" t="str">
        <f>IF(SUM('B5'!$Y56:$AG56)=9,'B5'!G56,"")</f>
        <v/>
      </c>
      <c r="I42" t="str">
        <f>IF(SUM('B5'!$Y56:$AG56)=9,'B5'!H56,"")</f>
        <v/>
      </c>
      <c r="J42" t="str">
        <f>IF(SUM('B5'!$Y56:$AG56)=9,'B5'!I56,"")</f>
        <v/>
      </c>
      <c r="K42" t="str">
        <f>IF(SUM('B5'!$Y56:$AG56)=9,'B5'!J56,"")</f>
        <v/>
      </c>
      <c r="L42" t="str">
        <f>IF(SUM('B5'!$Y56:$AG56)=9,'B5'!K56,"")</f>
        <v/>
      </c>
    </row>
    <row r="43" spans="1:12" x14ac:dyDescent="0.25">
      <c r="A43" t="str">
        <f>IF(SUM('B5'!Y57:AG57)=9,'Angaben KH-Standort'!$D$26,"")</f>
        <v/>
      </c>
      <c r="B43" t="str">
        <f>IF(SUM('B5'!Y57:AG57)=9,'Angaben KH-Standort'!$D$27,"")</f>
        <v/>
      </c>
      <c r="C43" t="str">
        <f>IF(SUM('B5'!Y57:AG57)=9,'Angaben KH-Standort'!$D$13,"")</f>
        <v/>
      </c>
      <c r="D43" t="str">
        <f>IF(SUM('B5'!$Y57:$AG57)=9,'B5'!C57,"")</f>
        <v/>
      </c>
      <c r="E43" t="str">
        <f>IF(SUM('B5'!$Y57:$AG57)=9,'B5'!D57,"")</f>
        <v/>
      </c>
      <c r="F43" t="str">
        <f>IF(SUM('B5'!$Y57:$AG57)=9,'B5'!E57,"")</f>
        <v/>
      </c>
      <c r="G43" t="str">
        <f>IF(SUM('B5'!$Y57:$AG57)=9,'B5'!F57,"")</f>
        <v/>
      </c>
      <c r="H43" t="str">
        <f>IF(SUM('B5'!$Y57:$AG57)=9,'B5'!G57,"")</f>
        <v/>
      </c>
      <c r="I43" t="str">
        <f>IF(SUM('B5'!$Y57:$AG57)=9,'B5'!H57,"")</f>
        <v/>
      </c>
      <c r="J43" t="str">
        <f>IF(SUM('B5'!$Y57:$AG57)=9,'B5'!I57,"")</f>
        <v/>
      </c>
      <c r="K43" t="str">
        <f>IF(SUM('B5'!$Y57:$AG57)=9,'B5'!J57,"")</f>
        <v/>
      </c>
      <c r="L43" t="str">
        <f>IF(SUM('B5'!$Y57:$AG57)=9,'B5'!K57,"")</f>
        <v/>
      </c>
    </row>
    <row r="44" spans="1:12" x14ac:dyDescent="0.25">
      <c r="A44" t="str">
        <f>IF(SUM('B5'!Y58:AG58)=9,'Angaben KH-Standort'!$D$26,"")</f>
        <v/>
      </c>
      <c r="B44" t="str">
        <f>IF(SUM('B5'!Y58:AG58)=9,'Angaben KH-Standort'!$D$27,"")</f>
        <v/>
      </c>
      <c r="C44" t="str">
        <f>IF(SUM('B5'!Y58:AG58)=9,'Angaben KH-Standort'!$D$13,"")</f>
        <v/>
      </c>
      <c r="D44" t="str">
        <f>IF(SUM('B5'!$Y58:$AG58)=9,'B5'!C58,"")</f>
        <v/>
      </c>
      <c r="E44" t="str">
        <f>IF(SUM('B5'!$Y58:$AG58)=9,'B5'!D58,"")</f>
        <v/>
      </c>
      <c r="F44" t="str">
        <f>IF(SUM('B5'!$Y58:$AG58)=9,'B5'!E58,"")</f>
        <v/>
      </c>
      <c r="G44" t="str">
        <f>IF(SUM('B5'!$Y58:$AG58)=9,'B5'!F58,"")</f>
        <v/>
      </c>
      <c r="H44" t="str">
        <f>IF(SUM('B5'!$Y58:$AG58)=9,'B5'!G58,"")</f>
        <v/>
      </c>
      <c r="I44" t="str">
        <f>IF(SUM('B5'!$Y58:$AG58)=9,'B5'!H58,"")</f>
        <v/>
      </c>
      <c r="J44" t="str">
        <f>IF(SUM('B5'!$Y58:$AG58)=9,'B5'!I58,"")</f>
        <v/>
      </c>
      <c r="K44" t="str">
        <f>IF(SUM('B5'!$Y58:$AG58)=9,'B5'!J58,"")</f>
        <v/>
      </c>
      <c r="L44" t="str">
        <f>IF(SUM('B5'!$Y58:$AG58)=9,'B5'!K58,"")</f>
        <v/>
      </c>
    </row>
    <row r="45" spans="1:12" x14ac:dyDescent="0.25">
      <c r="A45" t="str">
        <f>IF(SUM('B5'!Y59:AG59)=9,'Angaben KH-Standort'!$D$26,"")</f>
        <v/>
      </c>
      <c r="B45" t="str">
        <f>IF(SUM('B5'!Y59:AG59)=9,'Angaben KH-Standort'!$D$27,"")</f>
        <v/>
      </c>
      <c r="C45" t="str">
        <f>IF(SUM('B5'!Y59:AG59)=9,'Angaben KH-Standort'!$D$13,"")</f>
        <v/>
      </c>
      <c r="D45" t="str">
        <f>IF(SUM('B5'!$Y59:$AG59)=9,'B5'!C59,"")</f>
        <v/>
      </c>
      <c r="E45" t="str">
        <f>IF(SUM('B5'!$Y59:$AG59)=9,'B5'!D59,"")</f>
        <v/>
      </c>
      <c r="F45" t="str">
        <f>IF(SUM('B5'!$Y59:$AG59)=9,'B5'!E59,"")</f>
        <v/>
      </c>
      <c r="G45" t="str">
        <f>IF(SUM('B5'!$Y59:$AG59)=9,'B5'!F59,"")</f>
        <v/>
      </c>
      <c r="H45" t="str">
        <f>IF(SUM('B5'!$Y59:$AG59)=9,'B5'!G59,"")</f>
        <v/>
      </c>
      <c r="I45" t="str">
        <f>IF(SUM('B5'!$Y59:$AG59)=9,'B5'!H59,"")</f>
        <v/>
      </c>
      <c r="J45" t="str">
        <f>IF(SUM('B5'!$Y59:$AG59)=9,'B5'!I59,"")</f>
        <v/>
      </c>
      <c r="K45" t="str">
        <f>IF(SUM('B5'!$Y59:$AG59)=9,'B5'!J59,"")</f>
        <v/>
      </c>
      <c r="L45" t="str">
        <f>IF(SUM('B5'!$Y59:$AG59)=9,'B5'!K59,"")</f>
        <v/>
      </c>
    </row>
    <row r="46" spans="1:12" x14ac:dyDescent="0.25">
      <c r="A46" t="str">
        <f>IF(SUM('B5'!Y60:AG60)=9,'Angaben KH-Standort'!$D$26,"")</f>
        <v/>
      </c>
      <c r="B46" t="str">
        <f>IF(SUM('B5'!Y60:AG60)=9,'Angaben KH-Standort'!$D$27,"")</f>
        <v/>
      </c>
      <c r="C46" t="str">
        <f>IF(SUM('B5'!Y60:AG60)=9,'Angaben KH-Standort'!$D$13,"")</f>
        <v/>
      </c>
      <c r="D46" t="str">
        <f>IF(SUM('B5'!$Y60:$AG60)=9,'B5'!C60,"")</f>
        <v/>
      </c>
      <c r="E46" t="str">
        <f>IF(SUM('B5'!$Y60:$AG60)=9,'B5'!D60,"")</f>
        <v/>
      </c>
      <c r="F46" t="str">
        <f>IF(SUM('B5'!$Y60:$AG60)=9,'B5'!E60,"")</f>
        <v/>
      </c>
      <c r="G46" t="str">
        <f>IF(SUM('B5'!$Y60:$AG60)=9,'B5'!F60,"")</f>
        <v/>
      </c>
      <c r="H46" t="str">
        <f>IF(SUM('B5'!$Y60:$AG60)=9,'B5'!G60,"")</f>
        <v/>
      </c>
      <c r="I46" t="str">
        <f>IF(SUM('B5'!$Y60:$AG60)=9,'B5'!H60,"")</f>
        <v/>
      </c>
      <c r="J46" t="str">
        <f>IF(SUM('B5'!$Y60:$AG60)=9,'B5'!I60,"")</f>
        <v/>
      </c>
      <c r="K46" t="str">
        <f>IF(SUM('B5'!$Y60:$AG60)=9,'B5'!J60,"")</f>
        <v/>
      </c>
      <c r="L46" t="str">
        <f>IF(SUM('B5'!$Y60:$AG60)=9,'B5'!K60,"")</f>
        <v/>
      </c>
    </row>
    <row r="47" spans="1:12" x14ac:dyDescent="0.25">
      <c r="A47" t="str">
        <f>IF(SUM('B5'!Y61:AG61)=9,'Angaben KH-Standort'!$D$26,"")</f>
        <v/>
      </c>
      <c r="B47" t="str">
        <f>IF(SUM('B5'!Y61:AG61)=9,'Angaben KH-Standort'!$D$27,"")</f>
        <v/>
      </c>
      <c r="C47" t="str">
        <f>IF(SUM('B5'!Y61:AG61)=9,'Angaben KH-Standort'!$D$13,"")</f>
        <v/>
      </c>
      <c r="D47" t="str">
        <f>IF(SUM('B5'!$Y61:$AG61)=9,'B5'!C61,"")</f>
        <v/>
      </c>
      <c r="E47" t="str">
        <f>IF(SUM('B5'!$Y61:$AG61)=9,'B5'!D61,"")</f>
        <v/>
      </c>
      <c r="F47" t="str">
        <f>IF(SUM('B5'!$Y61:$AG61)=9,'B5'!E61,"")</f>
        <v/>
      </c>
      <c r="G47" t="str">
        <f>IF(SUM('B5'!$Y61:$AG61)=9,'B5'!F61,"")</f>
        <v/>
      </c>
      <c r="H47" t="str">
        <f>IF(SUM('B5'!$Y61:$AG61)=9,'B5'!G61,"")</f>
        <v/>
      </c>
      <c r="I47" t="str">
        <f>IF(SUM('B5'!$Y61:$AG61)=9,'B5'!H61,"")</f>
        <v/>
      </c>
      <c r="J47" t="str">
        <f>IF(SUM('B5'!$Y61:$AG61)=9,'B5'!I61,"")</f>
        <v/>
      </c>
      <c r="K47" t="str">
        <f>IF(SUM('B5'!$Y61:$AG61)=9,'B5'!J61,"")</f>
        <v/>
      </c>
      <c r="L47" t="str">
        <f>IF(SUM('B5'!$Y61:$AG61)=9,'B5'!K61,"")</f>
        <v/>
      </c>
    </row>
    <row r="48" spans="1:12" x14ac:dyDescent="0.25">
      <c r="A48" t="str">
        <f>IF(SUM('B5'!Y62:AG62)=9,'Angaben KH-Standort'!$D$26,"")</f>
        <v/>
      </c>
      <c r="B48" t="str">
        <f>IF(SUM('B5'!Y62:AG62)=9,'Angaben KH-Standort'!$D$27,"")</f>
        <v/>
      </c>
      <c r="C48" t="str">
        <f>IF(SUM('B5'!Y62:AG62)=9,'Angaben KH-Standort'!$D$13,"")</f>
        <v/>
      </c>
      <c r="D48" t="str">
        <f>IF(SUM('B5'!$Y62:$AG62)=9,'B5'!C62,"")</f>
        <v/>
      </c>
      <c r="E48" t="str">
        <f>IF(SUM('B5'!$Y62:$AG62)=9,'B5'!D62,"")</f>
        <v/>
      </c>
      <c r="F48" t="str">
        <f>IF(SUM('B5'!$Y62:$AG62)=9,'B5'!E62,"")</f>
        <v/>
      </c>
      <c r="G48" t="str">
        <f>IF(SUM('B5'!$Y62:$AG62)=9,'B5'!F62,"")</f>
        <v/>
      </c>
      <c r="H48" t="str">
        <f>IF(SUM('B5'!$Y62:$AG62)=9,'B5'!G62,"")</f>
        <v/>
      </c>
      <c r="I48" t="str">
        <f>IF(SUM('B5'!$Y62:$AG62)=9,'B5'!H62,"")</f>
        <v/>
      </c>
      <c r="J48" t="str">
        <f>IF(SUM('B5'!$Y62:$AG62)=9,'B5'!I62,"")</f>
        <v/>
      </c>
      <c r="K48" t="str">
        <f>IF(SUM('B5'!$Y62:$AG62)=9,'B5'!J62,"")</f>
        <v/>
      </c>
      <c r="L48" t="str">
        <f>IF(SUM('B5'!$Y62:$AG62)=9,'B5'!K62,"")</f>
        <v/>
      </c>
    </row>
    <row r="49" spans="1:12" x14ac:dyDescent="0.25">
      <c r="A49" t="str">
        <f>IF(SUM('B5'!Y63:AG63)=9,'Angaben KH-Standort'!$D$26,"")</f>
        <v/>
      </c>
      <c r="B49" t="str">
        <f>IF(SUM('B5'!Y63:AG63)=9,'Angaben KH-Standort'!$D$27,"")</f>
        <v/>
      </c>
      <c r="C49" t="str">
        <f>IF(SUM('B5'!Y63:AG63)=9,'Angaben KH-Standort'!$D$13,"")</f>
        <v/>
      </c>
      <c r="D49" t="str">
        <f>IF(SUM('B5'!$Y63:$AG63)=9,'B5'!C63,"")</f>
        <v/>
      </c>
      <c r="E49" t="str">
        <f>IF(SUM('B5'!$Y63:$AG63)=9,'B5'!D63,"")</f>
        <v/>
      </c>
      <c r="F49" t="str">
        <f>IF(SUM('B5'!$Y63:$AG63)=9,'B5'!E63,"")</f>
        <v/>
      </c>
      <c r="G49" t="str">
        <f>IF(SUM('B5'!$Y63:$AG63)=9,'B5'!F63,"")</f>
        <v/>
      </c>
      <c r="H49" t="str">
        <f>IF(SUM('B5'!$Y63:$AG63)=9,'B5'!G63,"")</f>
        <v/>
      </c>
      <c r="I49" t="str">
        <f>IF(SUM('B5'!$Y63:$AG63)=9,'B5'!H63,"")</f>
        <v/>
      </c>
      <c r="J49" t="str">
        <f>IF(SUM('B5'!$Y63:$AG63)=9,'B5'!I63,"")</f>
        <v/>
      </c>
      <c r="K49" t="str">
        <f>IF(SUM('B5'!$Y63:$AG63)=9,'B5'!J63,"")</f>
        <v/>
      </c>
      <c r="L49" t="str">
        <f>IF(SUM('B5'!$Y63:$AG63)=9,'B5'!K63,"")</f>
        <v/>
      </c>
    </row>
    <row r="50" spans="1:12" x14ac:dyDescent="0.25">
      <c r="A50" t="str">
        <f>IF(SUM('B5'!Y64:AG64)=9,'Angaben KH-Standort'!$D$26,"")</f>
        <v/>
      </c>
      <c r="B50" t="str">
        <f>IF(SUM('B5'!Y64:AG64)=9,'Angaben KH-Standort'!$D$27,"")</f>
        <v/>
      </c>
      <c r="C50" t="str">
        <f>IF(SUM('B5'!Y64:AG64)=9,'Angaben KH-Standort'!$D$13,"")</f>
        <v/>
      </c>
      <c r="D50" t="str">
        <f>IF(SUM('B5'!$Y64:$AG64)=9,'B5'!C64,"")</f>
        <v/>
      </c>
      <c r="E50" t="str">
        <f>IF(SUM('B5'!$Y64:$AG64)=9,'B5'!D64,"")</f>
        <v/>
      </c>
      <c r="F50" t="str">
        <f>IF(SUM('B5'!$Y64:$AG64)=9,'B5'!E64,"")</f>
        <v/>
      </c>
      <c r="G50" t="str">
        <f>IF(SUM('B5'!$Y64:$AG64)=9,'B5'!F64,"")</f>
        <v/>
      </c>
      <c r="H50" t="str">
        <f>IF(SUM('B5'!$Y64:$AG64)=9,'B5'!G64,"")</f>
        <v/>
      </c>
      <c r="I50" t="str">
        <f>IF(SUM('B5'!$Y64:$AG64)=9,'B5'!H64,"")</f>
        <v/>
      </c>
      <c r="J50" t="str">
        <f>IF(SUM('B5'!$Y64:$AG64)=9,'B5'!I64,"")</f>
        <v/>
      </c>
      <c r="K50" t="str">
        <f>IF(SUM('B5'!$Y64:$AG64)=9,'B5'!J64,"")</f>
        <v/>
      </c>
      <c r="L50" t="str">
        <f>IF(SUM('B5'!$Y64:$AG64)=9,'B5'!K64,"")</f>
        <v/>
      </c>
    </row>
    <row r="51" spans="1:12" x14ac:dyDescent="0.25">
      <c r="A51" t="str">
        <f>IF(SUM('B5'!Y65:AG65)=9,'Angaben KH-Standort'!$D$26,"")</f>
        <v/>
      </c>
      <c r="B51" t="str">
        <f>IF(SUM('B5'!Y65:AG65)=9,'Angaben KH-Standort'!$D$27,"")</f>
        <v/>
      </c>
      <c r="C51" t="str">
        <f>IF(SUM('B5'!Y65:AG65)=9,'Angaben KH-Standort'!$D$13,"")</f>
        <v/>
      </c>
      <c r="D51" t="str">
        <f>IF(SUM('B5'!$Y65:$AG65)=9,'B5'!C65,"")</f>
        <v/>
      </c>
      <c r="E51" t="str">
        <f>IF(SUM('B5'!$Y65:$AG65)=9,'B5'!D65,"")</f>
        <v/>
      </c>
      <c r="F51" t="str">
        <f>IF(SUM('B5'!$Y65:$AG65)=9,'B5'!E65,"")</f>
        <v/>
      </c>
      <c r="G51" t="str">
        <f>IF(SUM('B5'!$Y65:$AG65)=9,'B5'!F65,"")</f>
        <v/>
      </c>
      <c r="H51" t="str">
        <f>IF(SUM('B5'!$Y65:$AG65)=9,'B5'!G65,"")</f>
        <v/>
      </c>
      <c r="I51" t="str">
        <f>IF(SUM('B5'!$Y65:$AG65)=9,'B5'!H65,"")</f>
        <v/>
      </c>
      <c r="J51" t="str">
        <f>IF(SUM('B5'!$Y65:$AG65)=9,'B5'!I65,"")</f>
        <v/>
      </c>
      <c r="K51" t="str">
        <f>IF(SUM('B5'!$Y65:$AG65)=9,'B5'!J65,"")</f>
        <v/>
      </c>
      <c r="L51" t="str">
        <f>IF(SUM('B5'!$Y65:$AG65)=9,'B5'!K65,"")</f>
        <v/>
      </c>
    </row>
    <row r="52" spans="1:12" x14ac:dyDescent="0.25">
      <c r="A52" t="str">
        <f>IF(SUM('B5'!Y66:AG66)=9,'Angaben KH-Standort'!$D$26,"")</f>
        <v/>
      </c>
      <c r="B52" t="str">
        <f>IF(SUM('B5'!Y66:AG66)=9,'Angaben KH-Standort'!$D$27,"")</f>
        <v/>
      </c>
      <c r="C52" t="str">
        <f>IF(SUM('B5'!Y66:AG66)=9,'Angaben KH-Standort'!$D$13,"")</f>
        <v/>
      </c>
      <c r="D52" t="str">
        <f>IF(SUM('B5'!$Y66:$AG66)=9,'B5'!C66,"")</f>
        <v/>
      </c>
      <c r="E52" t="str">
        <f>IF(SUM('B5'!$Y66:$AG66)=9,'B5'!D66,"")</f>
        <v/>
      </c>
      <c r="F52" t="str">
        <f>IF(SUM('B5'!$Y66:$AG66)=9,'B5'!E66,"")</f>
        <v/>
      </c>
      <c r="G52" t="str">
        <f>IF(SUM('B5'!$Y66:$AG66)=9,'B5'!F66,"")</f>
        <v/>
      </c>
      <c r="H52" t="str">
        <f>IF(SUM('B5'!$Y66:$AG66)=9,'B5'!G66,"")</f>
        <v/>
      </c>
      <c r="I52" t="str">
        <f>IF(SUM('B5'!$Y66:$AG66)=9,'B5'!H66,"")</f>
        <v/>
      </c>
      <c r="J52" t="str">
        <f>IF(SUM('B5'!$Y66:$AG66)=9,'B5'!I66,"")</f>
        <v/>
      </c>
      <c r="K52" t="str">
        <f>IF(SUM('B5'!$Y66:$AG66)=9,'B5'!J66,"")</f>
        <v/>
      </c>
      <c r="L52" t="str">
        <f>IF(SUM('B5'!$Y66:$AG66)=9,'B5'!K66,"")</f>
        <v/>
      </c>
    </row>
    <row r="53" spans="1:12" x14ac:dyDescent="0.25">
      <c r="A53" t="str">
        <f>IF(SUM('B5'!Y67:AG67)=9,'Angaben KH-Standort'!$D$26,"")</f>
        <v/>
      </c>
      <c r="B53" t="str">
        <f>IF(SUM('B5'!Y67:AG67)=9,'Angaben KH-Standort'!$D$27,"")</f>
        <v/>
      </c>
      <c r="C53" t="str">
        <f>IF(SUM('B5'!Y67:AG67)=9,'Angaben KH-Standort'!$D$13,"")</f>
        <v/>
      </c>
      <c r="D53" t="str">
        <f>IF(SUM('B5'!$Y67:$AG67)=9,'B5'!C67,"")</f>
        <v/>
      </c>
      <c r="E53" t="str">
        <f>IF(SUM('B5'!$Y67:$AG67)=9,'B5'!D67,"")</f>
        <v/>
      </c>
      <c r="F53" t="str">
        <f>IF(SUM('B5'!$Y67:$AG67)=9,'B5'!E67,"")</f>
        <v/>
      </c>
      <c r="G53" t="str">
        <f>IF(SUM('B5'!$Y67:$AG67)=9,'B5'!F67,"")</f>
        <v/>
      </c>
      <c r="H53" t="str">
        <f>IF(SUM('B5'!$Y67:$AG67)=9,'B5'!G67,"")</f>
        <v/>
      </c>
      <c r="I53" t="str">
        <f>IF(SUM('B5'!$Y67:$AG67)=9,'B5'!H67,"")</f>
        <v/>
      </c>
      <c r="J53" t="str">
        <f>IF(SUM('B5'!$Y67:$AG67)=9,'B5'!I67,"")</f>
        <v/>
      </c>
      <c r="K53" t="str">
        <f>IF(SUM('B5'!$Y67:$AG67)=9,'B5'!J67,"")</f>
        <v/>
      </c>
      <c r="L53" t="str">
        <f>IF(SUM('B5'!$Y67:$AG67)=9,'B5'!K67,"")</f>
        <v/>
      </c>
    </row>
    <row r="54" spans="1:12" x14ac:dyDescent="0.25">
      <c r="A54" t="str">
        <f>IF(SUM('B5'!Y68:AG68)=9,'Angaben KH-Standort'!$D$26,"")</f>
        <v/>
      </c>
      <c r="B54" t="str">
        <f>IF(SUM('B5'!Y68:AG68)=9,'Angaben KH-Standort'!$D$27,"")</f>
        <v/>
      </c>
      <c r="C54" t="str">
        <f>IF(SUM('B5'!Y68:AG68)=9,'Angaben KH-Standort'!$D$13,"")</f>
        <v/>
      </c>
      <c r="D54" t="str">
        <f>IF(SUM('B5'!$Y68:$AG68)=9,'B5'!C68,"")</f>
        <v/>
      </c>
      <c r="E54" t="str">
        <f>IF(SUM('B5'!$Y68:$AG68)=9,'B5'!D68,"")</f>
        <v/>
      </c>
      <c r="F54" t="str">
        <f>IF(SUM('B5'!$Y68:$AG68)=9,'B5'!E68,"")</f>
        <v/>
      </c>
      <c r="G54" t="str">
        <f>IF(SUM('B5'!$Y68:$AG68)=9,'B5'!F68,"")</f>
        <v/>
      </c>
      <c r="H54" t="str">
        <f>IF(SUM('B5'!$Y68:$AG68)=9,'B5'!G68,"")</f>
        <v/>
      </c>
      <c r="I54" t="str">
        <f>IF(SUM('B5'!$Y68:$AG68)=9,'B5'!H68,"")</f>
        <v/>
      </c>
      <c r="J54" t="str">
        <f>IF(SUM('B5'!$Y68:$AG68)=9,'B5'!I68,"")</f>
        <v/>
      </c>
      <c r="K54" t="str">
        <f>IF(SUM('B5'!$Y68:$AG68)=9,'B5'!J68,"")</f>
        <v/>
      </c>
      <c r="L54" t="str">
        <f>IF(SUM('B5'!$Y68:$AG68)=9,'B5'!K68,"")</f>
        <v/>
      </c>
    </row>
    <row r="55" spans="1:12" x14ac:dyDescent="0.25">
      <c r="A55" t="str">
        <f>IF(SUM('B5'!Y69:AG69)=9,'Angaben KH-Standort'!$D$26,"")</f>
        <v/>
      </c>
      <c r="B55" t="str">
        <f>IF(SUM('B5'!Y69:AG69)=9,'Angaben KH-Standort'!$D$27,"")</f>
        <v/>
      </c>
      <c r="C55" t="str">
        <f>IF(SUM('B5'!Y69:AG69)=9,'Angaben KH-Standort'!$D$13,"")</f>
        <v/>
      </c>
      <c r="D55" t="str">
        <f>IF(SUM('B5'!$Y69:$AG69)=9,'B5'!C69,"")</f>
        <v/>
      </c>
      <c r="E55" t="str">
        <f>IF(SUM('B5'!$Y69:$AG69)=9,'B5'!D69,"")</f>
        <v/>
      </c>
      <c r="F55" t="str">
        <f>IF(SUM('B5'!$Y69:$AG69)=9,'B5'!E69,"")</f>
        <v/>
      </c>
      <c r="G55" t="str">
        <f>IF(SUM('B5'!$Y69:$AG69)=9,'B5'!F69,"")</f>
        <v/>
      </c>
      <c r="H55" t="str">
        <f>IF(SUM('B5'!$Y69:$AG69)=9,'B5'!G69,"")</f>
        <v/>
      </c>
      <c r="I55" t="str">
        <f>IF(SUM('B5'!$Y69:$AG69)=9,'B5'!H69,"")</f>
        <v/>
      </c>
      <c r="J55" t="str">
        <f>IF(SUM('B5'!$Y69:$AG69)=9,'B5'!I69,"")</f>
        <v/>
      </c>
      <c r="K55" t="str">
        <f>IF(SUM('B5'!$Y69:$AG69)=9,'B5'!J69,"")</f>
        <v/>
      </c>
      <c r="L55" t="str">
        <f>IF(SUM('B5'!$Y69:$AG69)=9,'B5'!K69,"")</f>
        <v/>
      </c>
    </row>
    <row r="56" spans="1:12" x14ac:dyDescent="0.25">
      <c r="A56" t="str">
        <f>IF(SUM('B5'!Y70:AG70)=9,'Angaben KH-Standort'!$D$26,"")</f>
        <v/>
      </c>
      <c r="B56" t="str">
        <f>IF(SUM('B5'!Y70:AG70)=9,'Angaben KH-Standort'!$D$27,"")</f>
        <v/>
      </c>
      <c r="C56" t="str">
        <f>IF(SUM('B5'!Y70:AG70)=9,'Angaben KH-Standort'!$D$13,"")</f>
        <v/>
      </c>
      <c r="D56" t="str">
        <f>IF(SUM('B5'!$Y70:$AG70)=9,'B5'!C70,"")</f>
        <v/>
      </c>
      <c r="E56" t="str">
        <f>IF(SUM('B5'!$Y70:$AG70)=9,'B5'!D70,"")</f>
        <v/>
      </c>
      <c r="F56" t="str">
        <f>IF(SUM('B5'!$Y70:$AG70)=9,'B5'!E70,"")</f>
        <v/>
      </c>
      <c r="G56" t="str">
        <f>IF(SUM('B5'!$Y70:$AG70)=9,'B5'!F70,"")</f>
        <v/>
      </c>
      <c r="H56" t="str">
        <f>IF(SUM('B5'!$Y70:$AG70)=9,'B5'!G70,"")</f>
        <v/>
      </c>
      <c r="I56" t="str">
        <f>IF(SUM('B5'!$Y70:$AG70)=9,'B5'!H70,"")</f>
        <v/>
      </c>
      <c r="J56" t="str">
        <f>IF(SUM('B5'!$Y70:$AG70)=9,'B5'!I70,"")</f>
        <v/>
      </c>
      <c r="K56" t="str">
        <f>IF(SUM('B5'!$Y70:$AG70)=9,'B5'!J70,"")</f>
        <v/>
      </c>
      <c r="L56" t="str">
        <f>IF(SUM('B5'!$Y70:$AG70)=9,'B5'!K70,"")</f>
        <v/>
      </c>
    </row>
    <row r="57" spans="1:12" x14ac:dyDescent="0.25">
      <c r="A57" t="str">
        <f>IF(SUM('B5'!Y71:AG71)=9,'Angaben KH-Standort'!$D$26,"")</f>
        <v/>
      </c>
      <c r="B57" t="str">
        <f>IF(SUM('B5'!Y71:AG71)=9,'Angaben KH-Standort'!$D$27,"")</f>
        <v/>
      </c>
      <c r="C57" t="str">
        <f>IF(SUM('B5'!Y71:AG71)=9,'Angaben KH-Standort'!$D$13,"")</f>
        <v/>
      </c>
      <c r="D57" t="str">
        <f>IF(SUM('B5'!$Y71:$AG71)=9,'B5'!C71,"")</f>
        <v/>
      </c>
      <c r="E57" t="str">
        <f>IF(SUM('B5'!$Y71:$AG71)=9,'B5'!D71,"")</f>
        <v/>
      </c>
      <c r="F57" t="str">
        <f>IF(SUM('B5'!$Y71:$AG71)=9,'B5'!E71,"")</f>
        <v/>
      </c>
      <c r="G57" t="str">
        <f>IF(SUM('B5'!$Y71:$AG71)=9,'B5'!F71,"")</f>
        <v/>
      </c>
      <c r="H57" t="str">
        <f>IF(SUM('B5'!$Y71:$AG71)=9,'B5'!G71,"")</f>
        <v/>
      </c>
      <c r="I57" t="str">
        <f>IF(SUM('B5'!$Y71:$AG71)=9,'B5'!H71,"")</f>
        <v/>
      </c>
      <c r="J57" t="str">
        <f>IF(SUM('B5'!$Y71:$AG71)=9,'B5'!I71,"")</f>
        <v/>
      </c>
      <c r="K57" t="str">
        <f>IF(SUM('B5'!$Y71:$AG71)=9,'B5'!J71,"")</f>
        <v/>
      </c>
      <c r="L57" t="str">
        <f>IF(SUM('B5'!$Y71:$AG71)=9,'B5'!K71,"")</f>
        <v/>
      </c>
    </row>
    <row r="58" spans="1:12" x14ac:dyDescent="0.25">
      <c r="A58" t="str">
        <f>IF(SUM('B5'!Y72:AG72)=9,'Angaben KH-Standort'!$D$26,"")</f>
        <v/>
      </c>
      <c r="B58" t="str">
        <f>IF(SUM('B5'!Y72:AG72)=9,'Angaben KH-Standort'!$D$27,"")</f>
        <v/>
      </c>
      <c r="C58" t="str">
        <f>IF(SUM('B5'!Y72:AG72)=9,'Angaben KH-Standort'!$D$13,"")</f>
        <v/>
      </c>
      <c r="D58" t="str">
        <f>IF(SUM('B5'!$Y72:$AG72)=9,'B5'!C72,"")</f>
        <v/>
      </c>
      <c r="E58" t="str">
        <f>IF(SUM('B5'!$Y72:$AG72)=9,'B5'!D72,"")</f>
        <v/>
      </c>
      <c r="F58" t="str">
        <f>IF(SUM('B5'!$Y72:$AG72)=9,'B5'!E72,"")</f>
        <v/>
      </c>
      <c r="G58" t="str">
        <f>IF(SUM('B5'!$Y72:$AG72)=9,'B5'!F72,"")</f>
        <v/>
      </c>
      <c r="H58" t="str">
        <f>IF(SUM('B5'!$Y72:$AG72)=9,'B5'!G72,"")</f>
        <v/>
      </c>
      <c r="I58" t="str">
        <f>IF(SUM('B5'!$Y72:$AG72)=9,'B5'!H72,"")</f>
        <v/>
      </c>
      <c r="J58" t="str">
        <f>IF(SUM('B5'!$Y72:$AG72)=9,'B5'!I72,"")</f>
        <v/>
      </c>
      <c r="K58" t="str">
        <f>IF(SUM('B5'!$Y72:$AG72)=9,'B5'!J72,"")</f>
        <v/>
      </c>
      <c r="L58" t="str">
        <f>IF(SUM('B5'!$Y72:$AG72)=9,'B5'!K72,"")</f>
        <v/>
      </c>
    </row>
    <row r="59" spans="1:12" x14ac:dyDescent="0.25">
      <c r="A59" t="str">
        <f>IF(SUM('B5'!Y73:AG73)=9,'Angaben KH-Standort'!$D$26,"")</f>
        <v/>
      </c>
      <c r="B59" t="str">
        <f>IF(SUM('B5'!Y73:AG73)=9,'Angaben KH-Standort'!$D$27,"")</f>
        <v/>
      </c>
      <c r="C59" t="str">
        <f>IF(SUM('B5'!Y73:AG73)=9,'Angaben KH-Standort'!$D$13,"")</f>
        <v/>
      </c>
      <c r="D59" t="str">
        <f>IF(SUM('B5'!$Y73:$AG73)=9,'B5'!C73,"")</f>
        <v/>
      </c>
      <c r="E59" t="str">
        <f>IF(SUM('B5'!$Y73:$AG73)=9,'B5'!D73,"")</f>
        <v/>
      </c>
      <c r="F59" t="str">
        <f>IF(SUM('B5'!$Y73:$AG73)=9,'B5'!E73,"")</f>
        <v/>
      </c>
      <c r="G59" t="str">
        <f>IF(SUM('B5'!$Y73:$AG73)=9,'B5'!F73,"")</f>
        <v/>
      </c>
      <c r="H59" t="str">
        <f>IF(SUM('B5'!$Y73:$AG73)=9,'B5'!G73,"")</f>
        <v/>
      </c>
      <c r="I59" t="str">
        <f>IF(SUM('B5'!$Y73:$AG73)=9,'B5'!H73,"")</f>
        <v/>
      </c>
      <c r="J59" t="str">
        <f>IF(SUM('B5'!$Y73:$AG73)=9,'B5'!I73,"")</f>
        <v/>
      </c>
      <c r="K59" t="str">
        <f>IF(SUM('B5'!$Y73:$AG73)=9,'B5'!J73,"")</f>
        <v/>
      </c>
      <c r="L59" t="str">
        <f>IF(SUM('B5'!$Y73:$AG73)=9,'B5'!K73,"")</f>
        <v/>
      </c>
    </row>
    <row r="60" spans="1:12" x14ac:dyDescent="0.25">
      <c r="A60" t="str">
        <f>IF(SUM('B5'!Y74:AG74)=9,'Angaben KH-Standort'!$D$26,"")</f>
        <v/>
      </c>
      <c r="B60" t="str">
        <f>IF(SUM('B5'!Y74:AG74)=9,'Angaben KH-Standort'!$D$27,"")</f>
        <v/>
      </c>
      <c r="C60" t="str">
        <f>IF(SUM('B5'!Y74:AG74)=9,'Angaben KH-Standort'!$D$13,"")</f>
        <v/>
      </c>
      <c r="D60" t="str">
        <f>IF(SUM('B5'!$Y74:$AG74)=9,'B5'!C74,"")</f>
        <v/>
      </c>
      <c r="E60" t="str">
        <f>IF(SUM('B5'!$Y74:$AG74)=9,'B5'!D74,"")</f>
        <v/>
      </c>
      <c r="F60" t="str">
        <f>IF(SUM('B5'!$Y74:$AG74)=9,'B5'!E74,"")</f>
        <v/>
      </c>
      <c r="G60" t="str">
        <f>IF(SUM('B5'!$Y74:$AG74)=9,'B5'!F74,"")</f>
        <v/>
      </c>
      <c r="H60" t="str">
        <f>IF(SUM('B5'!$Y74:$AG74)=9,'B5'!G74,"")</f>
        <v/>
      </c>
      <c r="I60" t="str">
        <f>IF(SUM('B5'!$Y74:$AG74)=9,'B5'!H74,"")</f>
        <v/>
      </c>
      <c r="J60" t="str">
        <f>IF(SUM('B5'!$Y74:$AG74)=9,'B5'!I74,"")</f>
        <v/>
      </c>
      <c r="K60" t="str">
        <f>IF(SUM('B5'!$Y74:$AG74)=9,'B5'!J74,"")</f>
        <v/>
      </c>
      <c r="L60" t="str">
        <f>IF(SUM('B5'!$Y74:$AG74)=9,'B5'!K74,"")</f>
        <v/>
      </c>
    </row>
    <row r="61" spans="1:12" x14ac:dyDescent="0.25">
      <c r="A61" t="str">
        <f>IF(SUM('B5'!Y75:AG75)=9,'Angaben KH-Standort'!$D$26,"")</f>
        <v/>
      </c>
      <c r="B61" t="str">
        <f>IF(SUM('B5'!Y75:AG75)=9,'Angaben KH-Standort'!$D$27,"")</f>
        <v/>
      </c>
      <c r="C61" t="str">
        <f>IF(SUM('B5'!Y75:AG75)=9,'Angaben KH-Standort'!$D$13,"")</f>
        <v/>
      </c>
      <c r="D61" t="str">
        <f>IF(SUM('B5'!$Y75:$AG75)=9,'B5'!C75,"")</f>
        <v/>
      </c>
      <c r="E61" t="str">
        <f>IF(SUM('B5'!$Y75:$AG75)=9,'B5'!D75,"")</f>
        <v/>
      </c>
      <c r="F61" t="str">
        <f>IF(SUM('B5'!$Y75:$AG75)=9,'B5'!E75,"")</f>
        <v/>
      </c>
      <c r="G61" t="str">
        <f>IF(SUM('B5'!$Y75:$AG75)=9,'B5'!F75,"")</f>
        <v/>
      </c>
      <c r="H61" t="str">
        <f>IF(SUM('B5'!$Y75:$AG75)=9,'B5'!G75,"")</f>
        <v/>
      </c>
      <c r="I61" t="str">
        <f>IF(SUM('B5'!$Y75:$AG75)=9,'B5'!H75,"")</f>
        <v/>
      </c>
      <c r="J61" t="str">
        <f>IF(SUM('B5'!$Y75:$AG75)=9,'B5'!I75,"")</f>
        <v/>
      </c>
      <c r="K61" t="str">
        <f>IF(SUM('B5'!$Y75:$AG75)=9,'B5'!J75,"")</f>
        <v/>
      </c>
      <c r="L61" t="str">
        <f>IF(SUM('B5'!$Y75:$AG75)=9,'B5'!K75,"")</f>
        <v/>
      </c>
    </row>
    <row r="62" spans="1:12" x14ac:dyDescent="0.25">
      <c r="A62" t="str">
        <f>IF(SUM('B5'!Y76:AG76)=9,'Angaben KH-Standort'!$D$26,"")</f>
        <v/>
      </c>
      <c r="B62" t="str">
        <f>IF(SUM('B5'!Y76:AG76)=9,'Angaben KH-Standort'!$D$27,"")</f>
        <v/>
      </c>
      <c r="C62" t="str">
        <f>IF(SUM('B5'!Y76:AG76)=9,'Angaben KH-Standort'!$D$13,"")</f>
        <v/>
      </c>
      <c r="D62" t="str">
        <f>IF(SUM('B5'!$Y76:$AG76)=9,'B5'!C76,"")</f>
        <v/>
      </c>
      <c r="E62" t="str">
        <f>IF(SUM('B5'!$Y76:$AG76)=9,'B5'!D76,"")</f>
        <v/>
      </c>
      <c r="F62" t="str">
        <f>IF(SUM('B5'!$Y76:$AG76)=9,'B5'!E76,"")</f>
        <v/>
      </c>
      <c r="G62" t="str">
        <f>IF(SUM('B5'!$Y76:$AG76)=9,'B5'!F76,"")</f>
        <v/>
      </c>
      <c r="H62" t="str">
        <f>IF(SUM('B5'!$Y76:$AG76)=9,'B5'!G76,"")</f>
        <v/>
      </c>
      <c r="I62" t="str">
        <f>IF(SUM('B5'!$Y76:$AG76)=9,'B5'!H76,"")</f>
        <v/>
      </c>
      <c r="J62" t="str">
        <f>IF(SUM('B5'!$Y76:$AG76)=9,'B5'!I76,"")</f>
        <v/>
      </c>
      <c r="K62" t="str">
        <f>IF(SUM('B5'!$Y76:$AG76)=9,'B5'!J76,"")</f>
        <v/>
      </c>
      <c r="L62" t="str">
        <f>IF(SUM('B5'!$Y76:$AG76)=9,'B5'!K76,"")</f>
        <v/>
      </c>
    </row>
    <row r="63" spans="1:12" x14ac:dyDescent="0.25">
      <c r="A63" t="str">
        <f>IF(SUM('B5'!Y77:AG77)=9,'Angaben KH-Standort'!$D$26,"")</f>
        <v/>
      </c>
      <c r="B63" t="str">
        <f>IF(SUM('B5'!Y77:AG77)=9,'Angaben KH-Standort'!$D$27,"")</f>
        <v/>
      </c>
      <c r="C63" t="str">
        <f>IF(SUM('B5'!Y77:AG77)=9,'Angaben KH-Standort'!$D$13,"")</f>
        <v/>
      </c>
      <c r="D63" t="str">
        <f>IF(SUM('B5'!$Y77:$AG77)=9,'B5'!C77,"")</f>
        <v/>
      </c>
      <c r="E63" t="str">
        <f>IF(SUM('B5'!$Y77:$AG77)=9,'B5'!D77,"")</f>
        <v/>
      </c>
      <c r="F63" t="str">
        <f>IF(SUM('B5'!$Y77:$AG77)=9,'B5'!E77,"")</f>
        <v/>
      </c>
      <c r="G63" t="str">
        <f>IF(SUM('B5'!$Y77:$AG77)=9,'B5'!F77,"")</f>
        <v/>
      </c>
      <c r="H63" t="str">
        <f>IF(SUM('B5'!$Y77:$AG77)=9,'B5'!G77,"")</f>
        <v/>
      </c>
      <c r="I63" t="str">
        <f>IF(SUM('B5'!$Y77:$AG77)=9,'B5'!H77,"")</f>
        <v/>
      </c>
      <c r="J63" t="str">
        <f>IF(SUM('B5'!$Y77:$AG77)=9,'B5'!I77,"")</f>
        <v/>
      </c>
      <c r="K63" t="str">
        <f>IF(SUM('B5'!$Y77:$AG77)=9,'B5'!J77,"")</f>
        <v/>
      </c>
      <c r="L63" t="str">
        <f>IF(SUM('B5'!$Y77:$AG77)=9,'B5'!K77,"")</f>
        <v/>
      </c>
    </row>
    <row r="64" spans="1:12" x14ac:dyDescent="0.25">
      <c r="A64" t="str">
        <f>IF(SUM('B5'!Y78:AG78)=9,'Angaben KH-Standort'!$D$26,"")</f>
        <v/>
      </c>
      <c r="B64" t="str">
        <f>IF(SUM('B5'!Y78:AG78)=9,'Angaben KH-Standort'!$D$27,"")</f>
        <v/>
      </c>
      <c r="C64" t="str">
        <f>IF(SUM('B5'!Y78:AG78)=9,'Angaben KH-Standort'!$D$13,"")</f>
        <v/>
      </c>
      <c r="D64" t="str">
        <f>IF(SUM('B5'!$Y78:$AG78)=9,'B5'!C78,"")</f>
        <v/>
      </c>
      <c r="E64" t="str">
        <f>IF(SUM('B5'!$Y78:$AG78)=9,'B5'!D78,"")</f>
        <v/>
      </c>
      <c r="F64" t="str">
        <f>IF(SUM('B5'!$Y78:$AG78)=9,'B5'!E78,"")</f>
        <v/>
      </c>
      <c r="G64" t="str">
        <f>IF(SUM('B5'!$Y78:$AG78)=9,'B5'!F78,"")</f>
        <v/>
      </c>
      <c r="H64" t="str">
        <f>IF(SUM('B5'!$Y78:$AG78)=9,'B5'!G78,"")</f>
        <v/>
      </c>
      <c r="I64" t="str">
        <f>IF(SUM('B5'!$Y78:$AG78)=9,'B5'!H78,"")</f>
        <v/>
      </c>
      <c r="J64" t="str">
        <f>IF(SUM('B5'!$Y78:$AG78)=9,'B5'!I78,"")</f>
        <v/>
      </c>
      <c r="K64" t="str">
        <f>IF(SUM('B5'!$Y78:$AG78)=9,'B5'!J78,"")</f>
        <v/>
      </c>
      <c r="L64" t="str">
        <f>IF(SUM('B5'!$Y78:$AG78)=9,'B5'!K78,"")</f>
        <v/>
      </c>
    </row>
    <row r="65" spans="1:12" x14ac:dyDescent="0.25">
      <c r="A65" t="str">
        <f>IF(SUM('B5'!Y79:AG79)=9,'Angaben KH-Standort'!$D$26,"")</f>
        <v/>
      </c>
      <c r="B65" t="str">
        <f>IF(SUM('B5'!Y79:AG79)=9,'Angaben KH-Standort'!$D$27,"")</f>
        <v/>
      </c>
      <c r="C65" t="str">
        <f>IF(SUM('B5'!Y79:AG79)=9,'Angaben KH-Standort'!$D$13,"")</f>
        <v/>
      </c>
      <c r="D65" t="str">
        <f>IF(SUM('B5'!$Y79:$AG79)=9,'B5'!C79,"")</f>
        <v/>
      </c>
      <c r="E65" t="str">
        <f>IF(SUM('B5'!$Y79:$AG79)=9,'B5'!D79,"")</f>
        <v/>
      </c>
      <c r="F65" t="str">
        <f>IF(SUM('B5'!$Y79:$AG79)=9,'B5'!E79,"")</f>
        <v/>
      </c>
      <c r="G65" t="str">
        <f>IF(SUM('B5'!$Y79:$AG79)=9,'B5'!F79,"")</f>
        <v/>
      </c>
      <c r="H65" t="str">
        <f>IF(SUM('B5'!$Y79:$AG79)=9,'B5'!G79,"")</f>
        <v/>
      </c>
      <c r="I65" t="str">
        <f>IF(SUM('B5'!$Y79:$AG79)=9,'B5'!H79,"")</f>
        <v/>
      </c>
      <c r="J65" t="str">
        <f>IF(SUM('B5'!$Y79:$AG79)=9,'B5'!I79,"")</f>
        <v/>
      </c>
      <c r="K65" t="str">
        <f>IF(SUM('B5'!$Y79:$AG79)=9,'B5'!J79,"")</f>
        <v/>
      </c>
      <c r="L65" t="str">
        <f>IF(SUM('B5'!$Y79:$AG79)=9,'B5'!K79,"")</f>
        <v/>
      </c>
    </row>
    <row r="66" spans="1:12" x14ac:dyDescent="0.25">
      <c r="A66" t="str">
        <f>IF(SUM('B5'!Y80:AG80)=9,'Angaben KH-Standort'!$D$26,"")</f>
        <v/>
      </c>
      <c r="B66" t="str">
        <f>IF(SUM('B5'!Y80:AG80)=9,'Angaben KH-Standort'!$D$27,"")</f>
        <v/>
      </c>
      <c r="C66" t="str">
        <f>IF(SUM('B5'!Y80:AG80)=9,'Angaben KH-Standort'!$D$13,"")</f>
        <v/>
      </c>
      <c r="D66" t="str">
        <f>IF(SUM('B5'!$Y80:$AG80)=9,'B5'!C80,"")</f>
        <v/>
      </c>
      <c r="E66" t="str">
        <f>IF(SUM('B5'!$Y80:$AG80)=9,'B5'!D80,"")</f>
        <v/>
      </c>
      <c r="F66" t="str">
        <f>IF(SUM('B5'!$Y80:$AG80)=9,'B5'!E80,"")</f>
        <v/>
      </c>
      <c r="G66" t="str">
        <f>IF(SUM('B5'!$Y80:$AG80)=9,'B5'!F80,"")</f>
        <v/>
      </c>
      <c r="H66" t="str">
        <f>IF(SUM('B5'!$Y80:$AG80)=9,'B5'!G80,"")</f>
        <v/>
      </c>
      <c r="I66" t="str">
        <f>IF(SUM('B5'!$Y80:$AG80)=9,'B5'!H80,"")</f>
        <v/>
      </c>
      <c r="J66" t="str">
        <f>IF(SUM('B5'!$Y80:$AG80)=9,'B5'!I80,"")</f>
        <v/>
      </c>
      <c r="K66" t="str">
        <f>IF(SUM('B5'!$Y80:$AG80)=9,'B5'!J80,"")</f>
        <v/>
      </c>
      <c r="L66" t="str">
        <f>IF(SUM('B5'!$Y80:$AG80)=9,'B5'!K80,"")</f>
        <v/>
      </c>
    </row>
    <row r="67" spans="1:12" x14ac:dyDescent="0.25">
      <c r="A67" t="str">
        <f>IF(SUM('B5'!Y81:AG81)=9,'Angaben KH-Standort'!$D$26,"")</f>
        <v/>
      </c>
      <c r="B67" t="str">
        <f>IF(SUM('B5'!Y81:AG81)=9,'Angaben KH-Standort'!$D$27,"")</f>
        <v/>
      </c>
      <c r="C67" t="str">
        <f>IF(SUM('B5'!Y81:AG81)=9,'Angaben KH-Standort'!$D$13,"")</f>
        <v/>
      </c>
      <c r="D67" t="str">
        <f>IF(SUM('B5'!$Y81:$AG81)=9,'B5'!C81,"")</f>
        <v/>
      </c>
      <c r="E67" t="str">
        <f>IF(SUM('B5'!$Y81:$AG81)=9,'B5'!D81,"")</f>
        <v/>
      </c>
      <c r="F67" t="str">
        <f>IF(SUM('B5'!$Y81:$AG81)=9,'B5'!E81,"")</f>
        <v/>
      </c>
      <c r="G67" t="str">
        <f>IF(SUM('B5'!$Y81:$AG81)=9,'B5'!F81,"")</f>
        <v/>
      </c>
      <c r="H67" t="str">
        <f>IF(SUM('B5'!$Y81:$AG81)=9,'B5'!G81,"")</f>
        <v/>
      </c>
      <c r="I67" t="str">
        <f>IF(SUM('B5'!$Y81:$AG81)=9,'B5'!H81,"")</f>
        <v/>
      </c>
      <c r="J67" t="str">
        <f>IF(SUM('B5'!$Y81:$AG81)=9,'B5'!I81,"")</f>
        <v/>
      </c>
      <c r="K67" t="str">
        <f>IF(SUM('B5'!$Y81:$AG81)=9,'B5'!J81,"")</f>
        <v/>
      </c>
      <c r="L67" t="str">
        <f>IF(SUM('B5'!$Y81:$AG81)=9,'B5'!K81,"")</f>
        <v/>
      </c>
    </row>
    <row r="68" spans="1:12" x14ac:dyDescent="0.25">
      <c r="A68" t="str">
        <f>IF(SUM('B5'!Y82:AG82)=9,'Angaben KH-Standort'!$D$26,"")</f>
        <v/>
      </c>
      <c r="B68" t="str">
        <f>IF(SUM('B5'!Y82:AG82)=9,'Angaben KH-Standort'!$D$27,"")</f>
        <v/>
      </c>
      <c r="C68" t="str">
        <f>IF(SUM('B5'!Y82:AG82)=9,'Angaben KH-Standort'!$D$13,"")</f>
        <v/>
      </c>
      <c r="D68" t="str">
        <f>IF(SUM('B5'!$Y82:$AG82)=9,'B5'!C82,"")</f>
        <v/>
      </c>
      <c r="E68" t="str">
        <f>IF(SUM('B5'!$Y82:$AG82)=9,'B5'!D82,"")</f>
        <v/>
      </c>
      <c r="F68" t="str">
        <f>IF(SUM('B5'!$Y82:$AG82)=9,'B5'!E82,"")</f>
        <v/>
      </c>
      <c r="G68" t="str">
        <f>IF(SUM('B5'!$Y82:$AG82)=9,'B5'!F82,"")</f>
        <v/>
      </c>
      <c r="H68" t="str">
        <f>IF(SUM('B5'!$Y82:$AG82)=9,'B5'!G82,"")</f>
        <v/>
      </c>
      <c r="I68" t="str">
        <f>IF(SUM('B5'!$Y82:$AG82)=9,'B5'!H82,"")</f>
        <v/>
      </c>
      <c r="J68" t="str">
        <f>IF(SUM('B5'!$Y82:$AG82)=9,'B5'!I82,"")</f>
        <v/>
      </c>
      <c r="K68" t="str">
        <f>IF(SUM('B5'!$Y82:$AG82)=9,'B5'!J82,"")</f>
        <v/>
      </c>
      <c r="L68" t="str">
        <f>IF(SUM('B5'!$Y82:$AG82)=9,'B5'!K82,"")</f>
        <v/>
      </c>
    </row>
    <row r="69" spans="1:12" x14ac:dyDescent="0.25">
      <c r="A69" t="str">
        <f>IF(SUM('B5'!Y83:AG83)=9,'Angaben KH-Standort'!$D$26,"")</f>
        <v/>
      </c>
      <c r="B69" t="str">
        <f>IF(SUM('B5'!Y83:AG83)=9,'Angaben KH-Standort'!$D$27,"")</f>
        <v/>
      </c>
      <c r="C69" t="str">
        <f>IF(SUM('B5'!Y83:AG83)=9,'Angaben KH-Standort'!$D$13,"")</f>
        <v/>
      </c>
      <c r="D69" t="str">
        <f>IF(SUM('B5'!$Y83:$AG83)=9,'B5'!C83,"")</f>
        <v/>
      </c>
      <c r="E69" t="str">
        <f>IF(SUM('B5'!$Y83:$AG83)=9,'B5'!D83,"")</f>
        <v/>
      </c>
      <c r="F69" t="str">
        <f>IF(SUM('B5'!$Y83:$AG83)=9,'B5'!E83,"")</f>
        <v/>
      </c>
      <c r="G69" t="str">
        <f>IF(SUM('B5'!$Y83:$AG83)=9,'B5'!F83,"")</f>
        <v/>
      </c>
      <c r="H69" t="str">
        <f>IF(SUM('B5'!$Y83:$AG83)=9,'B5'!G83,"")</f>
        <v/>
      </c>
      <c r="I69" t="str">
        <f>IF(SUM('B5'!$Y83:$AG83)=9,'B5'!H83,"")</f>
        <v/>
      </c>
      <c r="J69" t="str">
        <f>IF(SUM('B5'!$Y83:$AG83)=9,'B5'!I83,"")</f>
        <v/>
      </c>
      <c r="K69" t="str">
        <f>IF(SUM('B5'!$Y83:$AG83)=9,'B5'!J83,"")</f>
        <v/>
      </c>
      <c r="L69" t="str">
        <f>IF(SUM('B5'!$Y83:$AG83)=9,'B5'!K83,"")</f>
        <v/>
      </c>
    </row>
    <row r="70" spans="1:12" x14ac:dyDescent="0.25">
      <c r="A70" t="str">
        <f>IF(SUM('B5'!Y84:AG84)=9,'Angaben KH-Standort'!$D$26,"")</f>
        <v/>
      </c>
      <c r="B70" t="str">
        <f>IF(SUM('B5'!Y84:AG84)=9,'Angaben KH-Standort'!$D$27,"")</f>
        <v/>
      </c>
      <c r="C70" t="str">
        <f>IF(SUM('B5'!Y84:AG84)=9,'Angaben KH-Standort'!$D$13,"")</f>
        <v/>
      </c>
      <c r="D70" t="str">
        <f>IF(SUM('B5'!$Y84:$AG84)=9,'B5'!C84,"")</f>
        <v/>
      </c>
      <c r="E70" t="str">
        <f>IF(SUM('B5'!$Y84:$AG84)=9,'B5'!D84,"")</f>
        <v/>
      </c>
      <c r="F70" t="str">
        <f>IF(SUM('B5'!$Y84:$AG84)=9,'B5'!E84,"")</f>
        <v/>
      </c>
      <c r="G70" t="str">
        <f>IF(SUM('B5'!$Y84:$AG84)=9,'B5'!F84,"")</f>
        <v/>
      </c>
      <c r="H70" t="str">
        <f>IF(SUM('B5'!$Y84:$AG84)=9,'B5'!G84,"")</f>
        <v/>
      </c>
      <c r="I70" t="str">
        <f>IF(SUM('B5'!$Y84:$AG84)=9,'B5'!H84,"")</f>
        <v/>
      </c>
      <c r="J70" t="str">
        <f>IF(SUM('B5'!$Y84:$AG84)=9,'B5'!I84,"")</f>
        <v/>
      </c>
      <c r="K70" t="str">
        <f>IF(SUM('B5'!$Y84:$AG84)=9,'B5'!J84,"")</f>
        <v/>
      </c>
      <c r="L70" t="str">
        <f>IF(SUM('B5'!$Y84:$AG84)=9,'B5'!K84,"")</f>
        <v/>
      </c>
    </row>
    <row r="71" spans="1:12" x14ac:dyDescent="0.25">
      <c r="A71" t="str">
        <f>IF(SUM('B5'!Y85:AG85)=9,'Angaben KH-Standort'!$D$26,"")</f>
        <v/>
      </c>
      <c r="B71" t="str">
        <f>IF(SUM('B5'!Y85:AG85)=9,'Angaben KH-Standort'!$D$27,"")</f>
        <v/>
      </c>
      <c r="C71" t="str">
        <f>IF(SUM('B5'!Y85:AG85)=9,'Angaben KH-Standort'!$D$13,"")</f>
        <v/>
      </c>
      <c r="D71" t="str">
        <f>IF(SUM('B5'!$Y85:$AG85)=9,'B5'!C85,"")</f>
        <v/>
      </c>
      <c r="E71" t="str">
        <f>IF(SUM('B5'!$Y85:$AG85)=9,'B5'!D85,"")</f>
        <v/>
      </c>
      <c r="F71" t="str">
        <f>IF(SUM('B5'!$Y85:$AG85)=9,'B5'!E85,"")</f>
        <v/>
      </c>
      <c r="G71" t="str">
        <f>IF(SUM('B5'!$Y85:$AG85)=9,'B5'!F85,"")</f>
        <v/>
      </c>
      <c r="H71" t="str">
        <f>IF(SUM('B5'!$Y85:$AG85)=9,'B5'!G85,"")</f>
        <v/>
      </c>
      <c r="I71" t="str">
        <f>IF(SUM('B5'!$Y85:$AG85)=9,'B5'!H85,"")</f>
        <v/>
      </c>
      <c r="J71" t="str">
        <f>IF(SUM('B5'!$Y85:$AG85)=9,'B5'!I85,"")</f>
        <v/>
      </c>
      <c r="K71" t="str">
        <f>IF(SUM('B5'!$Y85:$AG85)=9,'B5'!J85,"")</f>
        <v/>
      </c>
      <c r="L71" t="str">
        <f>IF(SUM('B5'!$Y85:$AG85)=9,'B5'!K85,"")</f>
        <v/>
      </c>
    </row>
    <row r="72" spans="1:12" x14ac:dyDescent="0.25">
      <c r="A72" t="str">
        <f>IF(SUM('B5'!Y86:AG86)=9,'Angaben KH-Standort'!$D$26,"")</f>
        <v/>
      </c>
      <c r="B72" t="str">
        <f>IF(SUM('B5'!Y86:AG86)=9,'Angaben KH-Standort'!$D$27,"")</f>
        <v/>
      </c>
      <c r="C72" t="str">
        <f>IF(SUM('B5'!Y86:AG86)=9,'Angaben KH-Standort'!$D$13,"")</f>
        <v/>
      </c>
      <c r="D72" t="str">
        <f>IF(SUM('B5'!$Y86:$AG86)=9,'B5'!C86,"")</f>
        <v/>
      </c>
      <c r="E72" t="str">
        <f>IF(SUM('B5'!$Y86:$AG86)=9,'B5'!D86,"")</f>
        <v/>
      </c>
      <c r="F72" t="str">
        <f>IF(SUM('B5'!$Y86:$AG86)=9,'B5'!E86,"")</f>
        <v/>
      </c>
      <c r="G72" t="str">
        <f>IF(SUM('B5'!$Y86:$AG86)=9,'B5'!F86,"")</f>
        <v/>
      </c>
      <c r="H72" t="str">
        <f>IF(SUM('B5'!$Y86:$AG86)=9,'B5'!G86,"")</f>
        <v/>
      </c>
      <c r="I72" t="str">
        <f>IF(SUM('B5'!$Y86:$AG86)=9,'B5'!H86,"")</f>
        <v/>
      </c>
      <c r="J72" t="str">
        <f>IF(SUM('B5'!$Y86:$AG86)=9,'B5'!I86,"")</f>
        <v/>
      </c>
      <c r="K72" t="str">
        <f>IF(SUM('B5'!$Y86:$AG86)=9,'B5'!J86,"")</f>
        <v/>
      </c>
      <c r="L72" t="str">
        <f>IF(SUM('B5'!$Y86:$AG86)=9,'B5'!K86,"")</f>
        <v/>
      </c>
    </row>
    <row r="73" spans="1:12" x14ac:dyDescent="0.25">
      <c r="A73" t="str">
        <f>IF(SUM('B5'!Y87:AG87)=9,'Angaben KH-Standort'!$D$26,"")</f>
        <v/>
      </c>
      <c r="B73" t="str">
        <f>IF(SUM('B5'!Y87:AG87)=9,'Angaben KH-Standort'!$D$27,"")</f>
        <v/>
      </c>
      <c r="C73" t="str">
        <f>IF(SUM('B5'!Y87:AG87)=9,'Angaben KH-Standort'!$D$13,"")</f>
        <v/>
      </c>
      <c r="D73" t="str">
        <f>IF(SUM('B5'!$Y87:$AG87)=9,'B5'!C87,"")</f>
        <v/>
      </c>
      <c r="E73" t="str">
        <f>IF(SUM('B5'!$Y87:$AG87)=9,'B5'!D87,"")</f>
        <v/>
      </c>
      <c r="F73" t="str">
        <f>IF(SUM('B5'!$Y87:$AG87)=9,'B5'!E87,"")</f>
        <v/>
      </c>
      <c r="G73" t="str">
        <f>IF(SUM('B5'!$Y87:$AG87)=9,'B5'!F87,"")</f>
        <v/>
      </c>
      <c r="H73" t="str">
        <f>IF(SUM('B5'!$Y87:$AG87)=9,'B5'!G87,"")</f>
        <v/>
      </c>
      <c r="I73" t="str">
        <f>IF(SUM('B5'!$Y87:$AG87)=9,'B5'!H87,"")</f>
        <v/>
      </c>
      <c r="J73" t="str">
        <f>IF(SUM('B5'!$Y87:$AG87)=9,'B5'!I87,"")</f>
        <v/>
      </c>
      <c r="K73" t="str">
        <f>IF(SUM('B5'!$Y87:$AG87)=9,'B5'!J87,"")</f>
        <v/>
      </c>
      <c r="L73" t="str">
        <f>IF(SUM('B5'!$Y87:$AG87)=9,'B5'!K87,"")</f>
        <v/>
      </c>
    </row>
    <row r="74" spans="1:12" x14ac:dyDescent="0.25">
      <c r="A74" t="str">
        <f>IF(SUM('B5'!Y88:AG88)=9,'Angaben KH-Standort'!$D$26,"")</f>
        <v/>
      </c>
      <c r="B74" t="str">
        <f>IF(SUM('B5'!Y88:AG88)=9,'Angaben KH-Standort'!$D$27,"")</f>
        <v/>
      </c>
      <c r="C74" t="str">
        <f>IF(SUM('B5'!Y88:AG88)=9,'Angaben KH-Standort'!$D$13,"")</f>
        <v/>
      </c>
      <c r="D74" t="str">
        <f>IF(SUM('B5'!$Y88:$AG88)=9,'B5'!C88,"")</f>
        <v/>
      </c>
      <c r="E74" t="str">
        <f>IF(SUM('B5'!$Y88:$AG88)=9,'B5'!D88,"")</f>
        <v/>
      </c>
      <c r="F74" t="str">
        <f>IF(SUM('B5'!$Y88:$AG88)=9,'B5'!E88,"")</f>
        <v/>
      </c>
      <c r="G74" t="str">
        <f>IF(SUM('B5'!$Y88:$AG88)=9,'B5'!F88,"")</f>
        <v/>
      </c>
      <c r="H74" t="str">
        <f>IF(SUM('B5'!$Y88:$AG88)=9,'B5'!G88,"")</f>
        <v/>
      </c>
      <c r="I74" t="str">
        <f>IF(SUM('B5'!$Y88:$AG88)=9,'B5'!H88,"")</f>
        <v/>
      </c>
      <c r="J74" t="str">
        <f>IF(SUM('B5'!$Y88:$AG88)=9,'B5'!I88,"")</f>
        <v/>
      </c>
      <c r="K74" t="str">
        <f>IF(SUM('B5'!$Y88:$AG88)=9,'B5'!J88,"")</f>
        <v/>
      </c>
      <c r="L74" t="str">
        <f>IF(SUM('B5'!$Y88:$AG88)=9,'B5'!K88,"")</f>
        <v/>
      </c>
    </row>
    <row r="75" spans="1:12" x14ac:dyDescent="0.25">
      <c r="A75" t="str">
        <f>IF(SUM('B5'!Y89:AG89)=9,'Angaben KH-Standort'!$D$26,"")</f>
        <v/>
      </c>
      <c r="B75" t="str">
        <f>IF(SUM('B5'!Y89:AG89)=9,'Angaben KH-Standort'!$D$27,"")</f>
        <v/>
      </c>
      <c r="C75" t="str">
        <f>IF(SUM('B5'!Y89:AG89)=9,'Angaben KH-Standort'!$D$13,"")</f>
        <v/>
      </c>
      <c r="D75" t="str">
        <f>IF(SUM('B5'!$Y89:$AG89)=9,'B5'!C89,"")</f>
        <v/>
      </c>
      <c r="E75" t="str">
        <f>IF(SUM('B5'!$Y89:$AG89)=9,'B5'!D89,"")</f>
        <v/>
      </c>
      <c r="F75" t="str">
        <f>IF(SUM('B5'!$Y89:$AG89)=9,'B5'!E89,"")</f>
        <v/>
      </c>
      <c r="G75" t="str">
        <f>IF(SUM('B5'!$Y89:$AG89)=9,'B5'!F89,"")</f>
        <v/>
      </c>
      <c r="H75" t="str">
        <f>IF(SUM('B5'!$Y89:$AG89)=9,'B5'!G89,"")</f>
        <v/>
      </c>
      <c r="I75" t="str">
        <f>IF(SUM('B5'!$Y89:$AG89)=9,'B5'!H89,"")</f>
        <v/>
      </c>
      <c r="J75" t="str">
        <f>IF(SUM('B5'!$Y89:$AG89)=9,'B5'!I89,"")</f>
        <v/>
      </c>
      <c r="K75" t="str">
        <f>IF(SUM('B5'!$Y89:$AG89)=9,'B5'!J89,"")</f>
        <v/>
      </c>
      <c r="L75" t="str">
        <f>IF(SUM('B5'!$Y89:$AG89)=9,'B5'!K89,"")</f>
        <v/>
      </c>
    </row>
    <row r="76" spans="1:12" x14ac:dyDescent="0.25">
      <c r="A76" t="str">
        <f>IF(SUM('B5'!Y90:AG90)=9,'Angaben KH-Standort'!$D$26,"")</f>
        <v/>
      </c>
      <c r="B76" t="str">
        <f>IF(SUM('B5'!Y90:AG90)=9,'Angaben KH-Standort'!$D$27,"")</f>
        <v/>
      </c>
      <c r="C76" t="str">
        <f>IF(SUM('B5'!Y90:AG90)=9,'Angaben KH-Standort'!$D$13,"")</f>
        <v/>
      </c>
      <c r="D76" t="str">
        <f>IF(SUM('B5'!$Y90:$AG90)=9,'B5'!C90,"")</f>
        <v/>
      </c>
      <c r="E76" t="str">
        <f>IF(SUM('B5'!$Y90:$AG90)=9,'B5'!D90,"")</f>
        <v/>
      </c>
      <c r="F76" t="str">
        <f>IF(SUM('B5'!$Y90:$AG90)=9,'B5'!E90,"")</f>
        <v/>
      </c>
      <c r="G76" t="str">
        <f>IF(SUM('B5'!$Y90:$AG90)=9,'B5'!F90,"")</f>
        <v/>
      </c>
      <c r="H76" t="str">
        <f>IF(SUM('B5'!$Y90:$AG90)=9,'B5'!G90,"")</f>
        <v/>
      </c>
      <c r="I76" t="str">
        <f>IF(SUM('B5'!$Y90:$AG90)=9,'B5'!H90,"")</f>
        <v/>
      </c>
      <c r="J76" t="str">
        <f>IF(SUM('B5'!$Y90:$AG90)=9,'B5'!I90,"")</f>
        <v/>
      </c>
      <c r="K76" t="str">
        <f>IF(SUM('B5'!$Y90:$AG90)=9,'B5'!J90,"")</f>
        <v/>
      </c>
      <c r="L76" t="str">
        <f>IF(SUM('B5'!$Y90:$AG90)=9,'B5'!K90,"")</f>
        <v/>
      </c>
    </row>
    <row r="77" spans="1:12" x14ac:dyDescent="0.25">
      <c r="A77" t="str">
        <f>IF(SUM('B5'!Y91:AG91)=9,'Angaben KH-Standort'!$D$26,"")</f>
        <v/>
      </c>
      <c r="B77" t="str">
        <f>IF(SUM('B5'!Y91:AG91)=9,'Angaben KH-Standort'!$D$27,"")</f>
        <v/>
      </c>
      <c r="C77" t="str">
        <f>IF(SUM('B5'!Y91:AG91)=9,'Angaben KH-Standort'!$D$13,"")</f>
        <v/>
      </c>
      <c r="D77" t="str">
        <f>IF(SUM('B5'!$Y91:$AG91)=9,'B5'!C91,"")</f>
        <v/>
      </c>
      <c r="E77" t="str">
        <f>IF(SUM('B5'!$Y91:$AG91)=9,'B5'!D91,"")</f>
        <v/>
      </c>
      <c r="F77" t="str">
        <f>IF(SUM('B5'!$Y91:$AG91)=9,'B5'!E91,"")</f>
        <v/>
      </c>
      <c r="G77" t="str">
        <f>IF(SUM('B5'!$Y91:$AG91)=9,'B5'!F91,"")</f>
        <v/>
      </c>
      <c r="H77" t="str">
        <f>IF(SUM('B5'!$Y91:$AG91)=9,'B5'!G91,"")</f>
        <v/>
      </c>
      <c r="I77" t="str">
        <f>IF(SUM('B5'!$Y91:$AG91)=9,'B5'!H91,"")</f>
        <v/>
      </c>
      <c r="J77" t="str">
        <f>IF(SUM('B5'!$Y91:$AG91)=9,'B5'!I91,"")</f>
        <v/>
      </c>
      <c r="K77" t="str">
        <f>IF(SUM('B5'!$Y91:$AG91)=9,'B5'!J91,"")</f>
        <v/>
      </c>
      <c r="L77" t="str">
        <f>IF(SUM('B5'!$Y91:$AG91)=9,'B5'!K91,"")</f>
        <v/>
      </c>
    </row>
    <row r="78" spans="1:12" x14ac:dyDescent="0.25">
      <c r="A78" t="str">
        <f>IF(SUM('B5'!Y92:AG92)=9,'Angaben KH-Standort'!$D$26,"")</f>
        <v/>
      </c>
      <c r="B78" t="str">
        <f>IF(SUM('B5'!Y92:AG92)=9,'Angaben KH-Standort'!$D$27,"")</f>
        <v/>
      </c>
      <c r="C78" t="str">
        <f>IF(SUM('B5'!Y92:AG92)=9,'Angaben KH-Standort'!$D$13,"")</f>
        <v/>
      </c>
      <c r="D78" t="str">
        <f>IF(SUM('B5'!$Y92:$AG92)=9,'B5'!C92,"")</f>
        <v/>
      </c>
      <c r="E78" t="str">
        <f>IF(SUM('B5'!$Y92:$AG92)=9,'B5'!D92,"")</f>
        <v/>
      </c>
      <c r="F78" t="str">
        <f>IF(SUM('B5'!$Y92:$AG92)=9,'B5'!E92,"")</f>
        <v/>
      </c>
      <c r="G78" t="str">
        <f>IF(SUM('B5'!$Y92:$AG92)=9,'B5'!F92,"")</f>
        <v/>
      </c>
      <c r="H78" t="str">
        <f>IF(SUM('B5'!$Y92:$AG92)=9,'B5'!G92,"")</f>
        <v/>
      </c>
      <c r="I78" t="str">
        <f>IF(SUM('B5'!$Y92:$AG92)=9,'B5'!H92,"")</f>
        <v/>
      </c>
      <c r="J78" t="str">
        <f>IF(SUM('B5'!$Y92:$AG92)=9,'B5'!I92,"")</f>
        <v/>
      </c>
      <c r="K78" t="str">
        <f>IF(SUM('B5'!$Y92:$AG92)=9,'B5'!J92,"")</f>
        <v/>
      </c>
      <c r="L78" t="str">
        <f>IF(SUM('B5'!$Y92:$AG92)=9,'B5'!K92,"")</f>
        <v/>
      </c>
    </row>
    <row r="79" spans="1:12" x14ac:dyDescent="0.25">
      <c r="A79" t="str">
        <f>IF(SUM('B5'!Y93:AG93)=9,'Angaben KH-Standort'!$D$26,"")</f>
        <v/>
      </c>
      <c r="B79" t="str">
        <f>IF(SUM('B5'!Y93:AG93)=9,'Angaben KH-Standort'!$D$27,"")</f>
        <v/>
      </c>
      <c r="C79" t="str">
        <f>IF(SUM('B5'!Y93:AG93)=9,'Angaben KH-Standort'!$D$13,"")</f>
        <v/>
      </c>
      <c r="D79" t="str">
        <f>IF(SUM('B5'!$Y93:$AG93)=9,'B5'!C93,"")</f>
        <v/>
      </c>
      <c r="E79" t="str">
        <f>IF(SUM('B5'!$Y93:$AG93)=9,'B5'!D93,"")</f>
        <v/>
      </c>
      <c r="F79" t="str">
        <f>IF(SUM('B5'!$Y93:$AG93)=9,'B5'!E93,"")</f>
        <v/>
      </c>
      <c r="G79" t="str">
        <f>IF(SUM('B5'!$Y93:$AG93)=9,'B5'!F93,"")</f>
        <v/>
      </c>
      <c r="H79" t="str">
        <f>IF(SUM('B5'!$Y93:$AG93)=9,'B5'!G93,"")</f>
        <v/>
      </c>
      <c r="I79" t="str">
        <f>IF(SUM('B5'!$Y93:$AG93)=9,'B5'!H93,"")</f>
        <v/>
      </c>
      <c r="J79" t="str">
        <f>IF(SUM('B5'!$Y93:$AG93)=9,'B5'!I93,"")</f>
        <v/>
      </c>
      <c r="K79" t="str">
        <f>IF(SUM('B5'!$Y93:$AG93)=9,'B5'!J93,"")</f>
        <v/>
      </c>
      <c r="L79" t="str">
        <f>IF(SUM('B5'!$Y93:$AG93)=9,'B5'!K93,"")</f>
        <v/>
      </c>
    </row>
    <row r="80" spans="1:12" x14ac:dyDescent="0.25">
      <c r="A80" t="str">
        <f>IF(SUM('B5'!Y94:AG94)=9,'Angaben KH-Standort'!$D$26,"")</f>
        <v/>
      </c>
      <c r="B80" t="str">
        <f>IF(SUM('B5'!Y94:AG94)=9,'Angaben KH-Standort'!$D$27,"")</f>
        <v/>
      </c>
      <c r="C80" t="str">
        <f>IF(SUM('B5'!Y94:AG94)=9,'Angaben KH-Standort'!$D$13,"")</f>
        <v/>
      </c>
      <c r="D80" t="str">
        <f>IF(SUM('B5'!$Y94:$AG94)=9,'B5'!C94,"")</f>
        <v/>
      </c>
      <c r="E80" t="str">
        <f>IF(SUM('B5'!$Y94:$AG94)=9,'B5'!D94,"")</f>
        <v/>
      </c>
      <c r="F80" t="str">
        <f>IF(SUM('B5'!$Y94:$AG94)=9,'B5'!E94,"")</f>
        <v/>
      </c>
      <c r="G80" t="str">
        <f>IF(SUM('B5'!$Y94:$AG94)=9,'B5'!F94,"")</f>
        <v/>
      </c>
      <c r="H80" t="str">
        <f>IF(SUM('B5'!$Y94:$AG94)=9,'B5'!G94,"")</f>
        <v/>
      </c>
      <c r="I80" t="str">
        <f>IF(SUM('B5'!$Y94:$AG94)=9,'B5'!H94,"")</f>
        <v/>
      </c>
      <c r="J80" t="str">
        <f>IF(SUM('B5'!$Y94:$AG94)=9,'B5'!I94,"")</f>
        <v/>
      </c>
      <c r="K80" t="str">
        <f>IF(SUM('B5'!$Y94:$AG94)=9,'B5'!J94,"")</f>
        <v/>
      </c>
      <c r="L80" t="str">
        <f>IF(SUM('B5'!$Y94:$AG94)=9,'B5'!K94,"")</f>
        <v/>
      </c>
    </row>
    <row r="81" spans="1:12" x14ac:dyDescent="0.25">
      <c r="A81" t="str">
        <f>IF(SUM('B5'!Y95:AG95)=9,'Angaben KH-Standort'!$D$26,"")</f>
        <v/>
      </c>
      <c r="B81" t="str">
        <f>IF(SUM('B5'!Y95:AG95)=9,'Angaben KH-Standort'!$D$27,"")</f>
        <v/>
      </c>
      <c r="C81" t="str">
        <f>IF(SUM('B5'!Y95:AG95)=9,'Angaben KH-Standort'!$D$13,"")</f>
        <v/>
      </c>
      <c r="D81" t="str">
        <f>IF(SUM('B5'!$Y95:$AG95)=9,'B5'!C95,"")</f>
        <v/>
      </c>
      <c r="E81" t="str">
        <f>IF(SUM('B5'!$Y95:$AG95)=9,'B5'!D95,"")</f>
        <v/>
      </c>
      <c r="F81" t="str">
        <f>IF(SUM('B5'!$Y95:$AG95)=9,'B5'!E95,"")</f>
        <v/>
      </c>
      <c r="G81" t="str">
        <f>IF(SUM('B5'!$Y95:$AG95)=9,'B5'!F95,"")</f>
        <v/>
      </c>
      <c r="H81" t="str">
        <f>IF(SUM('B5'!$Y95:$AG95)=9,'B5'!G95,"")</f>
        <v/>
      </c>
      <c r="I81" t="str">
        <f>IF(SUM('B5'!$Y95:$AG95)=9,'B5'!H95,"")</f>
        <v/>
      </c>
      <c r="J81" t="str">
        <f>IF(SUM('B5'!$Y95:$AG95)=9,'B5'!I95,"")</f>
        <v/>
      </c>
      <c r="K81" t="str">
        <f>IF(SUM('B5'!$Y95:$AG95)=9,'B5'!J95,"")</f>
        <v/>
      </c>
      <c r="L81" t="str">
        <f>IF(SUM('B5'!$Y95:$AG95)=9,'B5'!K95,"")</f>
        <v/>
      </c>
    </row>
    <row r="82" spans="1:12" x14ac:dyDescent="0.25">
      <c r="A82" t="str">
        <f>IF(SUM('B5'!Y96:AG96)=9,'Angaben KH-Standort'!$D$26,"")</f>
        <v/>
      </c>
      <c r="B82" t="str">
        <f>IF(SUM('B5'!Y96:AG96)=9,'Angaben KH-Standort'!$D$27,"")</f>
        <v/>
      </c>
      <c r="C82" t="str">
        <f>IF(SUM('B5'!Y96:AG96)=9,'Angaben KH-Standort'!$D$13,"")</f>
        <v/>
      </c>
      <c r="D82" t="str">
        <f>IF(SUM('B5'!$Y96:$AG96)=9,'B5'!C96,"")</f>
        <v/>
      </c>
      <c r="E82" t="str">
        <f>IF(SUM('B5'!$Y96:$AG96)=9,'B5'!D96,"")</f>
        <v/>
      </c>
      <c r="F82" t="str">
        <f>IF(SUM('B5'!$Y96:$AG96)=9,'B5'!E96,"")</f>
        <v/>
      </c>
      <c r="G82" t="str">
        <f>IF(SUM('B5'!$Y96:$AG96)=9,'B5'!F96,"")</f>
        <v/>
      </c>
      <c r="H82" t="str">
        <f>IF(SUM('B5'!$Y96:$AG96)=9,'B5'!G96,"")</f>
        <v/>
      </c>
      <c r="I82" t="str">
        <f>IF(SUM('B5'!$Y96:$AG96)=9,'B5'!H96,"")</f>
        <v/>
      </c>
      <c r="J82" t="str">
        <f>IF(SUM('B5'!$Y96:$AG96)=9,'B5'!I96,"")</f>
        <v/>
      </c>
      <c r="K82" t="str">
        <f>IF(SUM('B5'!$Y96:$AG96)=9,'B5'!J96,"")</f>
        <v/>
      </c>
      <c r="L82" t="str">
        <f>IF(SUM('B5'!$Y96:$AG96)=9,'B5'!K96,"")</f>
        <v/>
      </c>
    </row>
    <row r="83" spans="1:12" x14ac:dyDescent="0.25">
      <c r="A83" t="str">
        <f>IF(SUM('B5'!Y97:AG97)=9,'Angaben KH-Standort'!$D$26,"")</f>
        <v/>
      </c>
      <c r="B83" t="str">
        <f>IF(SUM('B5'!Y97:AG97)=9,'Angaben KH-Standort'!$D$27,"")</f>
        <v/>
      </c>
      <c r="C83" t="str">
        <f>IF(SUM('B5'!Y97:AG97)=9,'Angaben KH-Standort'!$D$13,"")</f>
        <v/>
      </c>
      <c r="D83" t="str">
        <f>IF(SUM('B5'!$Y97:$AG97)=9,'B5'!C97,"")</f>
        <v/>
      </c>
      <c r="E83" t="str">
        <f>IF(SUM('B5'!$Y97:$AG97)=9,'B5'!D97,"")</f>
        <v/>
      </c>
      <c r="F83" t="str">
        <f>IF(SUM('B5'!$Y97:$AG97)=9,'B5'!E97,"")</f>
        <v/>
      </c>
      <c r="G83" t="str">
        <f>IF(SUM('B5'!$Y97:$AG97)=9,'B5'!F97,"")</f>
        <v/>
      </c>
      <c r="H83" t="str">
        <f>IF(SUM('B5'!$Y97:$AG97)=9,'B5'!G97,"")</f>
        <v/>
      </c>
      <c r="I83" t="str">
        <f>IF(SUM('B5'!$Y97:$AG97)=9,'B5'!H97,"")</f>
        <v/>
      </c>
      <c r="J83" t="str">
        <f>IF(SUM('B5'!$Y97:$AG97)=9,'B5'!I97,"")</f>
        <v/>
      </c>
      <c r="K83" t="str">
        <f>IF(SUM('B5'!$Y97:$AG97)=9,'B5'!J97,"")</f>
        <v/>
      </c>
      <c r="L83" t="str">
        <f>IF(SUM('B5'!$Y97:$AG97)=9,'B5'!K97,"")</f>
        <v/>
      </c>
    </row>
    <row r="84" spans="1:12" x14ac:dyDescent="0.25">
      <c r="A84" t="str">
        <f>IF(SUM('B5'!Y98:AG98)=9,'Angaben KH-Standort'!$D$26,"")</f>
        <v/>
      </c>
      <c r="B84" t="str">
        <f>IF(SUM('B5'!Y98:AG98)=9,'Angaben KH-Standort'!$D$27,"")</f>
        <v/>
      </c>
      <c r="C84" t="str">
        <f>IF(SUM('B5'!Y98:AG98)=9,'Angaben KH-Standort'!$D$13,"")</f>
        <v/>
      </c>
      <c r="D84" t="str">
        <f>IF(SUM('B5'!$Y98:$AG98)=9,'B5'!C98,"")</f>
        <v/>
      </c>
      <c r="E84" t="str">
        <f>IF(SUM('B5'!$Y98:$AG98)=9,'B5'!D98,"")</f>
        <v/>
      </c>
      <c r="F84" t="str">
        <f>IF(SUM('B5'!$Y98:$AG98)=9,'B5'!E98,"")</f>
        <v/>
      </c>
      <c r="G84" t="str">
        <f>IF(SUM('B5'!$Y98:$AG98)=9,'B5'!F98,"")</f>
        <v/>
      </c>
      <c r="H84" t="str">
        <f>IF(SUM('B5'!$Y98:$AG98)=9,'B5'!G98,"")</f>
        <v/>
      </c>
      <c r="I84" t="str">
        <f>IF(SUM('B5'!$Y98:$AG98)=9,'B5'!H98,"")</f>
        <v/>
      </c>
      <c r="J84" t="str">
        <f>IF(SUM('B5'!$Y98:$AG98)=9,'B5'!I98,"")</f>
        <v/>
      </c>
      <c r="K84" t="str">
        <f>IF(SUM('B5'!$Y98:$AG98)=9,'B5'!J98,"")</f>
        <v/>
      </c>
      <c r="L84" t="str">
        <f>IF(SUM('B5'!$Y98:$AG98)=9,'B5'!K98,"")</f>
        <v/>
      </c>
    </row>
    <row r="85" spans="1:12" x14ac:dyDescent="0.25">
      <c r="A85" t="str">
        <f>IF(SUM('B5'!Y99:AG99)=9,'Angaben KH-Standort'!$D$26,"")</f>
        <v/>
      </c>
      <c r="B85" t="str">
        <f>IF(SUM('B5'!Y99:AG99)=9,'Angaben KH-Standort'!$D$27,"")</f>
        <v/>
      </c>
      <c r="C85" t="str">
        <f>IF(SUM('B5'!Y99:AG99)=9,'Angaben KH-Standort'!$D$13,"")</f>
        <v/>
      </c>
      <c r="D85" t="str">
        <f>IF(SUM('B5'!$Y99:$AG99)=9,'B5'!C99,"")</f>
        <v/>
      </c>
      <c r="E85" t="str">
        <f>IF(SUM('B5'!$Y99:$AG99)=9,'B5'!D99,"")</f>
        <v/>
      </c>
      <c r="F85" t="str">
        <f>IF(SUM('B5'!$Y99:$AG99)=9,'B5'!E99,"")</f>
        <v/>
      </c>
      <c r="G85" t="str">
        <f>IF(SUM('B5'!$Y99:$AG99)=9,'B5'!F99,"")</f>
        <v/>
      </c>
      <c r="H85" t="str">
        <f>IF(SUM('B5'!$Y99:$AG99)=9,'B5'!G99,"")</f>
        <v/>
      </c>
      <c r="I85" t="str">
        <f>IF(SUM('B5'!$Y99:$AG99)=9,'B5'!H99,"")</f>
        <v/>
      </c>
      <c r="J85" t="str">
        <f>IF(SUM('B5'!$Y99:$AG99)=9,'B5'!I99,"")</f>
        <v/>
      </c>
      <c r="K85" t="str">
        <f>IF(SUM('B5'!$Y99:$AG99)=9,'B5'!J99,"")</f>
        <v/>
      </c>
      <c r="L85" t="str">
        <f>IF(SUM('B5'!$Y99:$AG99)=9,'B5'!K99,"")</f>
        <v/>
      </c>
    </row>
    <row r="86" spans="1:12" x14ac:dyDescent="0.25">
      <c r="A86" t="str">
        <f>IF(SUM('B5'!Y100:AG100)=9,'Angaben KH-Standort'!$D$26,"")</f>
        <v/>
      </c>
      <c r="B86" t="str">
        <f>IF(SUM('B5'!Y100:AG100)=9,'Angaben KH-Standort'!$D$27,"")</f>
        <v/>
      </c>
      <c r="C86" t="str">
        <f>IF(SUM('B5'!Y100:AG100)=9,'Angaben KH-Standort'!$D$13,"")</f>
        <v/>
      </c>
      <c r="D86" t="str">
        <f>IF(SUM('B5'!$Y100:$AG100)=9,'B5'!C100,"")</f>
        <v/>
      </c>
      <c r="E86" t="str">
        <f>IF(SUM('B5'!$Y100:$AG100)=9,'B5'!D100,"")</f>
        <v/>
      </c>
      <c r="F86" t="str">
        <f>IF(SUM('B5'!$Y100:$AG100)=9,'B5'!E100,"")</f>
        <v/>
      </c>
      <c r="G86" t="str">
        <f>IF(SUM('B5'!$Y100:$AG100)=9,'B5'!F100,"")</f>
        <v/>
      </c>
      <c r="H86" t="str">
        <f>IF(SUM('B5'!$Y100:$AG100)=9,'B5'!G100,"")</f>
        <v/>
      </c>
      <c r="I86" t="str">
        <f>IF(SUM('B5'!$Y100:$AG100)=9,'B5'!H100,"")</f>
        <v/>
      </c>
      <c r="J86" t="str">
        <f>IF(SUM('B5'!$Y100:$AG100)=9,'B5'!I100,"")</f>
        <v/>
      </c>
      <c r="K86" t="str">
        <f>IF(SUM('B5'!$Y100:$AG100)=9,'B5'!J100,"")</f>
        <v/>
      </c>
      <c r="L86" t="str">
        <f>IF(SUM('B5'!$Y100:$AG100)=9,'B5'!K100,"")</f>
        <v/>
      </c>
    </row>
    <row r="87" spans="1:12" x14ac:dyDescent="0.25">
      <c r="A87" t="str">
        <f>IF(SUM('B5'!Y101:AG101)=9,'Angaben KH-Standort'!$D$26,"")</f>
        <v/>
      </c>
      <c r="B87" t="str">
        <f>IF(SUM('B5'!Y101:AG101)=9,'Angaben KH-Standort'!$D$27,"")</f>
        <v/>
      </c>
      <c r="C87" t="str">
        <f>IF(SUM('B5'!Y101:AG101)=9,'Angaben KH-Standort'!$D$13,"")</f>
        <v/>
      </c>
      <c r="D87" t="str">
        <f>IF(SUM('B5'!$Y101:$AG101)=9,'B5'!C101,"")</f>
        <v/>
      </c>
      <c r="E87" t="str">
        <f>IF(SUM('B5'!$Y101:$AG101)=9,'B5'!D101,"")</f>
        <v/>
      </c>
      <c r="F87" t="str">
        <f>IF(SUM('B5'!$Y101:$AG101)=9,'B5'!E101,"")</f>
        <v/>
      </c>
      <c r="G87" t="str">
        <f>IF(SUM('B5'!$Y101:$AG101)=9,'B5'!F101,"")</f>
        <v/>
      </c>
      <c r="H87" t="str">
        <f>IF(SUM('B5'!$Y101:$AG101)=9,'B5'!G101,"")</f>
        <v/>
      </c>
      <c r="I87" t="str">
        <f>IF(SUM('B5'!$Y101:$AG101)=9,'B5'!H101,"")</f>
        <v/>
      </c>
      <c r="J87" t="str">
        <f>IF(SUM('B5'!$Y101:$AG101)=9,'B5'!I101,"")</f>
        <v/>
      </c>
      <c r="K87" t="str">
        <f>IF(SUM('B5'!$Y101:$AG101)=9,'B5'!J101,"")</f>
        <v/>
      </c>
      <c r="L87" t="str">
        <f>IF(SUM('B5'!$Y101:$AG101)=9,'B5'!K101,"")</f>
        <v/>
      </c>
    </row>
    <row r="88" spans="1:12" x14ac:dyDescent="0.25">
      <c r="A88" t="str">
        <f>IF(SUM('B5'!Y102:AG102)=9,'Angaben KH-Standort'!$D$26,"")</f>
        <v/>
      </c>
      <c r="B88" t="str">
        <f>IF(SUM('B5'!Y102:AG102)=9,'Angaben KH-Standort'!$D$27,"")</f>
        <v/>
      </c>
      <c r="C88" t="str">
        <f>IF(SUM('B5'!Y102:AG102)=9,'Angaben KH-Standort'!$D$13,"")</f>
        <v/>
      </c>
      <c r="D88" t="str">
        <f>IF(SUM('B5'!$Y102:$AG102)=9,'B5'!C102,"")</f>
        <v/>
      </c>
      <c r="E88" t="str">
        <f>IF(SUM('B5'!$Y102:$AG102)=9,'B5'!D102,"")</f>
        <v/>
      </c>
      <c r="F88" t="str">
        <f>IF(SUM('B5'!$Y102:$AG102)=9,'B5'!E102,"")</f>
        <v/>
      </c>
      <c r="G88" t="str">
        <f>IF(SUM('B5'!$Y102:$AG102)=9,'B5'!F102,"")</f>
        <v/>
      </c>
      <c r="H88" t="str">
        <f>IF(SUM('B5'!$Y102:$AG102)=9,'B5'!G102,"")</f>
        <v/>
      </c>
      <c r="I88" t="str">
        <f>IF(SUM('B5'!$Y102:$AG102)=9,'B5'!H102,"")</f>
        <v/>
      </c>
      <c r="J88" t="str">
        <f>IF(SUM('B5'!$Y102:$AG102)=9,'B5'!I102,"")</f>
        <v/>
      </c>
      <c r="K88" t="str">
        <f>IF(SUM('B5'!$Y102:$AG102)=9,'B5'!J102,"")</f>
        <v/>
      </c>
      <c r="L88" t="str">
        <f>IF(SUM('B5'!$Y102:$AG102)=9,'B5'!K102,"")</f>
        <v/>
      </c>
    </row>
    <row r="89" spans="1:12" x14ac:dyDescent="0.25">
      <c r="A89" t="str">
        <f>IF(SUM('B5'!Y103:AG103)=9,'Angaben KH-Standort'!$D$26,"")</f>
        <v/>
      </c>
      <c r="B89" t="str">
        <f>IF(SUM('B5'!Y103:AG103)=9,'Angaben KH-Standort'!$D$27,"")</f>
        <v/>
      </c>
      <c r="C89" t="str">
        <f>IF(SUM('B5'!Y103:AG103)=9,'Angaben KH-Standort'!$D$13,"")</f>
        <v/>
      </c>
      <c r="D89" t="str">
        <f>IF(SUM('B5'!$Y103:$AG103)=9,'B5'!C103,"")</f>
        <v/>
      </c>
      <c r="E89" t="str">
        <f>IF(SUM('B5'!$Y103:$AG103)=9,'B5'!D103,"")</f>
        <v/>
      </c>
      <c r="F89" t="str">
        <f>IF(SUM('B5'!$Y103:$AG103)=9,'B5'!E103,"")</f>
        <v/>
      </c>
      <c r="G89" t="str">
        <f>IF(SUM('B5'!$Y103:$AG103)=9,'B5'!F103,"")</f>
        <v/>
      </c>
      <c r="H89" t="str">
        <f>IF(SUM('B5'!$Y103:$AG103)=9,'B5'!G103,"")</f>
        <v/>
      </c>
      <c r="I89" t="str">
        <f>IF(SUM('B5'!$Y103:$AG103)=9,'B5'!H103,"")</f>
        <v/>
      </c>
      <c r="J89" t="str">
        <f>IF(SUM('B5'!$Y103:$AG103)=9,'B5'!I103,"")</f>
        <v/>
      </c>
      <c r="K89" t="str">
        <f>IF(SUM('B5'!$Y103:$AG103)=9,'B5'!J103,"")</f>
        <v/>
      </c>
      <c r="L89" t="str">
        <f>IF(SUM('B5'!$Y103:$AG103)=9,'B5'!K103,"")</f>
        <v/>
      </c>
    </row>
    <row r="90" spans="1:12" x14ac:dyDescent="0.25">
      <c r="A90" t="str">
        <f>IF(SUM('B5'!Y104:AG104)=9,'Angaben KH-Standort'!$D$26,"")</f>
        <v/>
      </c>
      <c r="B90" t="str">
        <f>IF(SUM('B5'!Y104:AG104)=9,'Angaben KH-Standort'!$D$27,"")</f>
        <v/>
      </c>
      <c r="C90" t="str">
        <f>IF(SUM('B5'!Y104:AG104)=9,'Angaben KH-Standort'!$D$13,"")</f>
        <v/>
      </c>
      <c r="D90" t="str">
        <f>IF(SUM('B5'!$Y104:$AG104)=9,'B5'!C104,"")</f>
        <v/>
      </c>
      <c r="E90" t="str">
        <f>IF(SUM('B5'!$Y104:$AG104)=9,'B5'!D104,"")</f>
        <v/>
      </c>
      <c r="F90" t="str">
        <f>IF(SUM('B5'!$Y104:$AG104)=9,'B5'!E104,"")</f>
        <v/>
      </c>
      <c r="G90" t="str">
        <f>IF(SUM('B5'!$Y104:$AG104)=9,'B5'!F104,"")</f>
        <v/>
      </c>
      <c r="H90" t="str">
        <f>IF(SUM('B5'!$Y104:$AG104)=9,'B5'!G104,"")</f>
        <v/>
      </c>
      <c r="I90" t="str">
        <f>IF(SUM('B5'!$Y104:$AG104)=9,'B5'!H104,"")</f>
        <v/>
      </c>
      <c r="J90" t="str">
        <f>IF(SUM('B5'!$Y104:$AG104)=9,'B5'!I104,"")</f>
        <v/>
      </c>
      <c r="K90" t="str">
        <f>IF(SUM('B5'!$Y104:$AG104)=9,'B5'!J104,"")</f>
        <v/>
      </c>
      <c r="L90" t="str">
        <f>IF(SUM('B5'!$Y104:$AG104)=9,'B5'!K104,"")</f>
        <v/>
      </c>
    </row>
    <row r="91" spans="1:12" x14ac:dyDescent="0.25">
      <c r="A91" t="str">
        <f>IF(SUM('B5'!Y105:AG105)=9,'Angaben KH-Standort'!$D$26,"")</f>
        <v/>
      </c>
      <c r="B91" t="str">
        <f>IF(SUM('B5'!Y105:AG105)=9,'Angaben KH-Standort'!$D$27,"")</f>
        <v/>
      </c>
      <c r="C91" t="str">
        <f>IF(SUM('B5'!Y105:AG105)=9,'Angaben KH-Standort'!$D$13,"")</f>
        <v/>
      </c>
      <c r="D91" t="str">
        <f>IF(SUM('B5'!$Y105:$AG105)=9,'B5'!C105,"")</f>
        <v/>
      </c>
      <c r="E91" t="str">
        <f>IF(SUM('B5'!$Y105:$AG105)=9,'B5'!D105,"")</f>
        <v/>
      </c>
      <c r="F91" t="str">
        <f>IF(SUM('B5'!$Y105:$AG105)=9,'B5'!E105,"")</f>
        <v/>
      </c>
      <c r="G91" t="str">
        <f>IF(SUM('B5'!$Y105:$AG105)=9,'B5'!F105,"")</f>
        <v/>
      </c>
      <c r="H91" t="str">
        <f>IF(SUM('B5'!$Y105:$AG105)=9,'B5'!G105,"")</f>
        <v/>
      </c>
      <c r="I91" t="str">
        <f>IF(SUM('B5'!$Y105:$AG105)=9,'B5'!H105,"")</f>
        <v/>
      </c>
      <c r="J91" t="str">
        <f>IF(SUM('B5'!$Y105:$AG105)=9,'B5'!I105,"")</f>
        <v/>
      </c>
      <c r="K91" t="str">
        <f>IF(SUM('B5'!$Y105:$AG105)=9,'B5'!J105,"")</f>
        <v/>
      </c>
      <c r="L91" t="str">
        <f>IF(SUM('B5'!$Y105:$AG105)=9,'B5'!K105,"")</f>
        <v/>
      </c>
    </row>
    <row r="92" spans="1:12" x14ac:dyDescent="0.25">
      <c r="A92" t="str">
        <f>IF(SUM('B5'!Y106:AG106)=9,'Angaben KH-Standort'!$D$26,"")</f>
        <v/>
      </c>
      <c r="B92" t="str">
        <f>IF(SUM('B5'!Y106:AG106)=9,'Angaben KH-Standort'!$D$27,"")</f>
        <v/>
      </c>
      <c r="C92" t="str">
        <f>IF(SUM('B5'!Y106:AG106)=9,'Angaben KH-Standort'!$D$13,"")</f>
        <v/>
      </c>
      <c r="D92" t="str">
        <f>IF(SUM('B5'!$Y106:$AG106)=9,'B5'!C106,"")</f>
        <v/>
      </c>
      <c r="E92" t="str">
        <f>IF(SUM('B5'!$Y106:$AG106)=9,'B5'!D106,"")</f>
        <v/>
      </c>
      <c r="F92" t="str">
        <f>IF(SUM('B5'!$Y106:$AG106)=9,'B5'!E106,"")</f>
        <v/>
      </c>
      <c r="G92" t="str">
        <f>IF(SUM('B5'!$Y106:$AG106)=9,'B5'!F106,"")</f>
        <v/>
      </c>
      <c r="H92" t="str">
        <f>IF(SUM('B5'!$Y106:$AG106)=9,'B5'!G106,"")</f>
        <v/>
      </c>
      <c r="I92" t="str">
        <f>IF(SUM('B5'!$Y106:$AG106)=9,'B5'!H106,"")</f>
        <v/>
      </c>
      <c r="J92" t="str">
        <f>IF(SUM('B5'!$Y106:$AG106)=9,'B5'!I106,"")</f>
        <v/>
      </c>
      <c r="K92" t="str">
        <f>IF(SUM('B5'!$Y106:$AG106)=9,'B5'!J106,"")</f>
        <v/>
      </c>
      <c r="L92" t="str">
        <f>IF(SUM('B5'!$Y106:$AG106)=9,'B5'!K106,"")</f>
        <v/>
      </c>
    </row>
    <row r="93" spans="1:12" x14ac:dyDescent="0.25">
      <c r="A93" t="str">
        <f>IF(SUM('B5'!Y107:AG107)=9,'Angaben KH-Standort'!$D$26,"")</f>
        <v/>
      </c>
      <c r="B93" t="str">
        <f>IF(SUM('B5'!Y107:AG107)=9,'Angaben KH-Standort'!$D$27,"")</f>
        <v/>
      </c>
      <c r="C93" t="str">
        <f>IF(SUM('B5'!Y107:AG107)=9,'Angaben KH-Standort'!$D$13,"")</f>
        <v/>
      </c>
      <c r="D93" t="str">
        <f>IF(SUM('B5'!$Y107:$AG107)=9,'B5'!C107,"")</f>
        <v/>
      </c>
      <c r="E93" t="str">
        <f>IF(SUM('B5'!$Y107:$AG107)=9,'B5'!D107,"")</f>
        <v/>
      </c>
      <c r="F93" t="str">
        <f>IF(SUM('B5'!$Y107:$AG107)=9,'B5'!E107,"")</f>
        <v/>
      </c>
      <c r="G93" t="str">
        <f>IF(SUM('B5'!$Y107:$AG107)=9,'B5'!F107,"")</f>
        <v/>
      </c>
      <c r="H93" t="str">
        <f>IF(SUM('B5'!$Y107:$AG107)=9,'B5'!G107,"")</f>
        <v/>
      </c>
      <c r="I93" t="str">
        <f>IF(SUM('B5'!$Y107:$AG107)=9,'B5'!H107,"")</f>
        <v/>
      </c>
      <c r="J93" t="str">
        <f>IF(SUM('B5'!$Y107:$AG107)=9,'B5'!I107,"")</f>
        <v/>
      </c>
      <c r="K93" t="str">
        <f>IF(SUM('B5'!$Y107:$AG107)=9,'B5'!J107,"")</f>
        <v/>
      </c>
      <c r="L93" t="str">
        <f>IF(SUM('B5'!$Y107:$AG107)=9,'B5'!K107,"")</f>
        <v/>
      </c>
    </row>
    <row r="94" spans="1:12" x14ac:dyDescent="0.25">
      <c r="A94" t="str">
        <f>IF(SUM('B5'!Y108:AG108)=9,'Angaben KH-Standort'!$D$26,"")</f>
        <v/>
      </c>
      <c r="B94" t="str">
        <f>IF(SUM('B5'!Y108:AG108)=9,'Angaben KH-Standort'!$D$27,"")</f>
        <v/>
      </c>
      <c r="C94" t="str">
        <f>IF(SUM('B5'!Y108:AG108)=9,'Angaben KH-Standort'!$D$13,"")</f>
        <v/>
      </c>
      <c r="D94" t="str">
        <f>IF(SUM('B5'!$Y108:$AG108)=9,'B5'!C108,"")</f>
        <v/>
      </c>
      <c r="E94" t="str">
        <f>IF(SUM('B5'!$Y108:$AG108)=9,'B5'!D108,"")</f>
        <v/>
      </c>
      <c r="F94" t="str">
        <f>IF(SUM('B5'!$Y108:$AG108)=9,'B5'!E108,"")</f>
        <v/>
      </c>
      <c r="G94" t="str">
        <f>IF(SUM('B5'!$Y108:$AG108)=9,'B5'!F108,"")</f>
        <v/>
      </c>
      <c r="H94" t="str">
        <f>IF(SUM('B5'!$Y108:$AG108)=9,'B5'!G108,"")</f>
        <v/>
      </c>
      <c r="I94" t="str">
        <f>IF(SUM('B5'!$Y108:$AG108)=9,'B5'!H108,"")</f>
        <v/>
      </c>
      <c r="J94" t="str">
        <f>IF(SUM('B5'!$Y108:$AG108)=9,'B5'!I108,"")</f>
        <v/>
      </c>
      <c r="K94" t="str">
        <f>IF(SUM('B5'!$Y108:$AG108)=9,'B5'!J108,"")</f>
        <v/>
      </c>
      <c r="L94" t="str">
        <f>IF(SUM('B5'!$Y108:$AG108)=9,'B5'!K108,"")</f>
        <v/>
      </c>
    </row>
    <row r="95" spans="1:12" x14ac:dyDescent="0.25">
      <c r="A95" t="str">
        <f>IF(SUM('B5'!Y109:AG109)=9,'Angaben KH-Standort'!$D$26,"")</f>
        <v/>
      </c>
      <c r="B95" t="str">
        <f>IF(SUM('B5'!Y109:AG109)=9,'Angaben KH-Standort'!$D$27,"")</f>
        <v/>
      </c>
      <c r="C95" t="str">
        <f>IF(SUM('B5'!Y109:AG109)=9,'Angaben KH-Standort'!$D$13,"")</f>
        <v/>
      </c>
      <c r="D95" t="str">
        <f>IF(SUM('B5'!$Y109:$AG109)=9,'B5'!C109,"")</f>
        <v/>
      </c>
      <c r="E95" t="str">
        <f>IF(SUM('B5'!$Y109:$AG109)=9,'B5'!D109,"")</f>
        <v/>
      </c>
      <c r="F95" t="str">
        <f>IF(SUM('B5'!$Y109:$AG109)=9,'B5'!E109,"")</f>
        <v/>
      </c>
      <c r="G95" t="str">
        <f>IF(SUM('B5'!$Y109:$AG109)=9,'B5'!F109,"")</f>
        <v/>
      </c>
      <c r="H95" t="str">
        <f>IF(SUM('B5'!$Y109:$AG109)=9,'B5'!G109,"")</f>
        <v/>
      </c>
      <c r="I95" t="str">
        <f>IF(SUM('B5'!$Y109:$AG109)=9,'B5'!H109,"")</f>
        <v/>
      </c>
      <c r="J95" t="str">
        <f>IF(SUM('B5'!$Y109:$AG109)=9,'B5'!I109,"")</f>
        <v/>
      </c>
      <c r="K95" t="str">
        <f>IF(SUM('B5'!$Y109:$AG109)=9,'B5'!J109,"")</f>
        <v/>
      </c>
      <c r="L95" t="str">
        <f>IF(SUM('B5'!$Y109:$AG109)=9,'B5'!K109,"")</f>
        <v/>
      </c>
    </row>
    <row r="96" spans="1:12" x14ac:dyDescent="0.25">
      <c r="A96" t="str">
        <f>IF(SUM('B5'!Y110:AG110)=9,'Angaben KH-Standort'!$D$26,"")</f>
        <v/>
      </c>
      <c r="B96" t="str">
        <f>IF(SUM('B5'!Y110:AG110)=9,'Angaben KH-Standort'!$D$27,"")</f>
        <v/>
      </c>
      <c r="C96" t="str">
        <f>IF(SUM('B5'!Y110:AG110)=9,'Angaben KH-Standort'!$D$13,"")</f>
        <v/>
      </c>
      <c r="D96" t="str">
        <f>IF(SUM('B5'!$Y110:$AG110)=9,'B5'!C110,"")</f>
        <v/>
      </c>
      <c r="E96" t="str">
        <f>IF(SUM('B5'!$Y110:$AG110)=9,'B5'!D110,"")</f>
        <v/>
      </c>
      <c r="F96" t="str">
        <f>IF(SUM('B5'!$Y110:$AG110)=9,'B5'!E110,"")</f>
        <v/>
      </c>
      <c r="G96" t="str">
        <f>IF(SUM('B5'!$Y110:$AG110)=9,'B5'!F110,"")</f>
        <v/>
      </c>
      <c r="H96" t="str">
        <f>IF(SUM('B5'!$Y110:$AG110)=9,'B5'!G110,"")</f>
        <v/>
      </c>
      <c r="I96" t="str">
        <f>IF(SUM('B5'!$Y110:$AG110)=9,'B5'!H110,"")</f>
        <v/>
      </c>
      <c r="J96" t="str">
        <f>IF(SUM('B5'!$Y110:$AG110)=9,'B5'!I110,"")</f>
        <v/>
      </c>
      <c r="K96" t="str">
        <f>IF(SUM('B5'!$Y110:$AG110)=9,'B5'!J110,"")</f>
        <v/>
      </c>
      <c r="L96" t="str">
        <f>IF(SUM('B5'!$Y110:$AG110)=9,'B5'!K110,"")</f>
        <v/>
      </c>
    </row>
    <row r="97" spans="1:12" x14ac:dyDescent="0.25">
      <c r="A97" t="str">
        <f>IF(SUM('B5'!Y111:AG111)=9,'Angaben KH-Standort'!$D$26,"")</f>
        <v/>
      </c>
      <c r="B97" t="str">
        <f>IF(SUM('B5'!Y111:AG111)=9,'Angaben KH-Standort'!$D$27,"")</f>
        <v/>
      </c>
      <c r="C97" t="str">
        <f>IF(SUM('B5'!Y111:AG111)=9,'Angaben KH-Standort'!$D$13,"")</f>
        <v/>
      </c>
      <c r="D97" t="str">
        <f>IF(SUM('B5'!$Y111:$AG111)=9,'B5'!C111,"")</f>
        <v/>
      </c>
      <c r="E97" t="str">
        <f>IF(SUM('B5'!$Y111:$AG111)=9,'B5'!D111,"")</f>
        <v/>
      </c>
      <c r="F97" t="str">
        <f>IF(SUM('B5'!$Y111:$AG111)=9,'B5'!E111,"")</f>
        <v/>
      </c>
      <c r="G97" t="str">
        <f>IF(SUM('B5'!$Y111:$AG111)=9,'B5'!F111,"")</f>
        <v/>
      </c>
      <c r="H97" t="str">
        <f>IF(SUM('B5'!$Y111:$AG111)=9,'B5'!G111,"")</f>
        <v/>
      </c>
      <c r="I97" t="str">
        <f>IF(SUM('B5'!$Y111:$AG111)=9,'B5'!H111,"")</f>
        <v/>
      </c>
      <c r="J97" t="str">
        <f>IF(SUM('B5'!$Y111:$AG111)=9,'B5'!I111,"")</f>
        <v/>
      </c>
      <c r="K97" t="str">
        <f>IF(SUM('B5'!$Y111:$AG111)=9,'B5'!J111,"")</f>
        <v/>
      </c>
      <c r="L97" t="str">
        <f>IF(SUM('B5'!$Y111:$AG111)=9,'B5'!K111,"")</f>
        <v/>
      </c>
    </row>
    <row r="98" spans="1:12" x14ac:dyDescent="0.25">
      <c r="A98" t="str">
        <f>IF(SUM('B5'!Y112:AG112)=9,'Angaben KH-Standort'!$D$26,"")</f>
        <v/>
      </c>
      <c r="B98" t="str">
        <f>IF(SUM('B5'!Y112:AG112)=9,'Angaben KH-Standort'!$D$27,"")</f>
        <v/>
      </c>
      <c r="C98" t="str">
        <f>IF(SUM('B5'!Y112:AG112)=9,'Angaben KH-Standort'!$D$13,"")</f>
        <v/>
      </c>
      <c r="D98" t="str">
        <f>IF(SUM('B5'!$Y112:$AG112)=9,'B5'!C112,"")</f>
        <v/>
      </c>
      <c r="E98" t="str">
        <f>IF(SUM('B5'!$Y112:$AG112)=9,'B5'!D112,"")</f>
        <v/>
      </c>
      <c r="F98" t="str">
        <f>IF(SUM('B5'!$Y112:$AG112)=9,'B5'!E112,"")</f>
        <v/>
      </c>
      <c r="G98" t="str">
        <f>IF(SUM('B5'!$Y112:$AG112)=9,'B5'!F112,"")</f>
        <v/>
      </c>
      <c r="H98" t="str">
        <f>IF(SUM('B5'!$Y112:$AG112)=9,'B5'!G112,"")</f>
        <v/>
      </c>
      <c r="I98" t="str">
        <f>IF(SUM('B5'!$Y112:$AG112)=9,'B5'!H112,"")</f>
        <v/>
      </c>
      <c r="J98" t="str">
        <f>IF(SUM('B5'!$Y112:$AG112)=9,'B5'!I112,"")</f>
        <v/>
      </c>
      <c r="K98" t="str">
        <f>IF(SUM('B5'!$Y112:$AG112)=9,'B5'!J112,"")</f>
        <v/>
      </c>
      <c r="L98" t="str">
        <f>IF(SUM('B5'!$Y112:$AG112)=9,'B5'!K112,"")</f>
        <v/>
      </c>
    </row>
    <row r="99" spans="1:12" x14ac:dyDescent="0.25">
      <c r="A99" t="str">
        <f>IF(SUM('B5'!Y113:AG113)=9,'Angaben KH-Standort'!$D$26,"")</f>
        <v/>
      </c>
      <c r="B99" t="str">
        <f>IF(SUM('B5'!Y113:AG113)=9,'Angaben KH-Standort'!$D$27,"")</f>
        <v/>
      </c>
      <c r="C99" t="str">
        <f>IF(SUM('B5'!Y113:AG113)=9,'Angaben KH-Standort'!$D$13,"")</f>
        <v/>
      </c>
      <c r="D99" t="str">
        <f>IF(SUM('B5'!$Y113:$AG113)=9,'B5'!C113,"")</f>
        <v/>
      </c>
      <c r="E99" t="str">
        <f>IF(SUM('B5'!$Y113:$AG113)=9,'B5'!D113,"")</f>
        <v/>
      </c>
      <c r="F99" t="str">
        <f>IF(SUM('B5'!$Y113:$AG113)=9,'B5'!E113,"")</f>
        <v/>
      </c>
      <c r="G99" t="str">
        <f>IF(SUM('B5'!$Y113:$AG113)=9,'B5'!F113,"")</f>
        <v/>
      </c>
      <c r="H99" t="str">
        <f>IF(SUM('B5'!$Y113:$AG113)=9,'B5'!G113,"")</f>
        <v/>
      </c>
      <c r="I99" t="str">
        <f>IF(SUM('B5'!$Y113:$AG113)=9,'B5'!H113,"")</f>
        <v/>
      </c>
      <c r="J99" t="str">
        <f>IF(SUM('B5'!$Y113:$AG113)=9,'B5'!I113,"")</f>
        <v/>
      </c>
      <c r="K99" t="str">
        <f>IF(SUM('B5'!$Y113:$AG113)=9,'B5'!J113,"")</f>
        <v/>
      </c>
      <c r="L99" t="str">
        <f>IF(SUM('B5'!$Y113:$AG113)=9,'B5'!K113,"")</f>
        <v/>
      </c>
    </row>
    <row r="100" spans="1:12" x14ac:dyDescent="0.25">
      <c r="A100" t="str">
        <f>IF(SUM('B5'!Y114:AG114)=9,'Angaben KH-Standort'!$D$26,"")</f>
        <v/>
      </c>
      <c r="B100" t="str">
        <f>IF(SUM('B5'!Y114:AG114)=9,'Angaben KH-Standort'!$D$27,"")</f>
        <v/>
      </c>
      <c r="C100" t="str">
        <f>IF(SUM('B5'!Y114:AG114)=9,'Angaben KH-Standort'!$D$13,"")</f>
        <v/>
      </c>
      <c r="D100" t="str">
        <f>IF(SUM('B5'!$Y114:$AG114)=9,'B5'!C114,"")</f>
        <v/>
      </c>
      <c r="E100" t="str">
        <f>IF(SUM('B5'!$Y114:$AG114)=9,'B5'!D114,"")</f>
        <v/>
      </c>
      <c r="F100" t="str">
        <f>IF(SUM('B5'!$Y114:$AG114)=9,'B5'!E114,"")</f>
        <v/>
      </c>
      <c r="G100" t="str">
        <f>IF(SUM('B5'!$Y114:$AG114)=9,'B5'!F114,"")</f>
        <v/>
      </c>
      <c r="H100" t="str">
        <f>IF(SUM('B5'!$Y114:$AG114)=9,'B5'!G114,"")</f>
        <v/>
      </c>
      <c r="I100" t="str">
        <f>IF(SUM('B5'!$Y114:$AG114)=9,'B5'!H114,"")</f>
        <v/>
      </c>
      <c r="J100" t="str">
        <f>IF(SUM('B5'!$Y114:$AG114)=9,'B5'!I114,"")</f>
        <v/>
      </c>
      <c r="K100" t="str">
        <f>IF(SUM('B5'!$Y114:$AG114)=9,'B5'!J114,"")</f>
        <v/>
      </c>
      <c r="L100" t="str">
        <f>IF(SUM('B5'!$Y114:$AG114)=9,'B5'!K114,"")</f>
        <v/>
      </c>
    </row>
    <row r="101" spans="1:12" x14ac:dyDescent="0.25">
      <c r="A101" t="str">
        <f>IF(SUM('B5'!Y115:AG115)=9,'Angaben KH-Standort'!$D$26,"")</f>
        <v/>
      </c>
      <c r="B101" t="str">
        <f>IF(SUM('B5'!Y115:AG115)=9,'Angaben KH-Standort'!$D$27,"")</f>
        <v/>
      </c>
      <c r="C101" t="str">
        <f>IF(SUM('B5'!Y115:AG115)=9,'Angaben KH-Standort'!$D$13,"")</f>
        <v/>
      </c>
      <c r="D101" t="str">
        <f>IF(SUM('B5'!$Y115:$AG115)=9,'B5'!C115,"")</f>
        <v/>
      </c>
      <c r="E101" t="str">
        <f>IF(SUM('B5'!$Y115:$AG115)=9,'B5'!D115,"")</f>
        <v/>
      </c>
      <c r="F101" t="str">
        <f>IF(SUM('B5'!$Y115:$AG115)=9,'B5'!E115,"")</f>
        <v/>
      </c>
      <c r="G101" t="str">
        <f>IF(SUM('B5'!$Y115:$AG115)=9,'B5'!F115,"")</f>
        <v/>
      </c>
      <c r="H101" t="str">
        <f>IF(SUM('B5'!$Y115:$AG115)=9,'B5'!G115,"")</f>
        <v/>
      </c>
      <c r="I101" t="str">
        <f>IF(SUM('B5'!$Y115:$AG115)=9,'B5'!H115,"")</f>
        <v/>
      </c>
      <c r="J101" t="str">
        <f>IF(SUM('B5'!$Y115:$AG115)=9,'B5'!I115,"")</f>
        <v/>
      </c>
      <c r="K101" t="str">
        <f>IF(SUM('B5'!$Y115:$AG115)=9,'B5'!J115,"")</f>
        <v/>
      </c>
      <c r="L101" t="str">
        <f>IF(SUM('B5'!$Y115:$AG115)=9,'B5'!K115,"")</f>
        <v/>
      </c>
    </row>
    <row r="102" spans="1:12" x14ac:dyDescent="0.25">
      <c r="A102" t="str">
        <f>IF(SUM('B5'!Y116:AG116)=9,'Angaben KH-Standort'!$D$26,"")</f>
        <v/>
      </c>
      <c r="B102" t="str">
        <f>IF(SUM('B5'!Y116:AG116)=9,'Angaben KH-Standort'!$D$27,"")</f>
        <v/>
      </c>
      <c r="C102" t="str">
        <f>IF(SUM('B5'!Y116:AG116)=9,'Angaben KH-Standort'!$D$13,"")</f>
        <v/>
      </c>
      <c r="D102" t="str">
        <f>IF(SUM('B5'!$Y116:$AG116)=9,'B5'!C116,"")</f>
        <v/>
      </c>
      <c r="E102" t="str">
        <f>IF(SUM('B5'!$Y116:$AG116)=9,'B5'!D116,"")</f>
        <v/>
      </c>
      <c r="F102" t="str">
        <f>IF(SUM('B5'!$Y116:$AG116)=9,'B5'!E116,"")</f>
        <v/>
      </c>
      <c r="G102" t="str">
        <f>IF(SUM('B5'!$Y116:$AG116)=9,'B5'!F116,"")</f>
        <v/>
      </c>
      <c r="H102" t="str">
        <f>IF(SUM('B5'!$Y116:$AG116)=9,'B5'!G116,"")</f>
        <v/>
      </c>
      <c r="I102" t="str">
        <f>IF(SUM('B5'!$Y116:$AG116)=9,'B5'!H116,"")</f>
        <v/>
      </c>
      <c r="J102" t="str">
        <f>IF(SUM('B5'!$Y116:$AG116)=9,'B5'!I116,"")</f>
        <v/>
      </c>
      <c r="K102" t="str">
        <f>IF(SUM('B5'!$Y116:$AG116)=9,'B5'!J116,"")</f>
        <v/>
      </c>
      <c r="L102" t="str">
        <f>IF(SUM('B5'!$Y116:$AG116)=9,'B5'!K116,"")</f>
        <v/>
      </c>
    </row>
    <row r="103" spans="1:12" x14ac:dyDescent="0.25">
      <c r="A103" t="str">
        <f>IF(SUM('B5'!Y117:AG117)=9,'Angaben KH-Standort'!$D$26,"")</f>
        <v/>
      </c>
      <c r="B103" t="str">
        <f>IF(SUM('B5'!Y117:AG117)=9,'Angaben KH-Standort'!$D$27,"")</f>
        <v/>
      </c>
      <c r="C103" t="str">
        <f>IF(SUM('B5'!Y117:AG117)=9,'Angaben KH-Standort'!$D$13,"")</f>
        <v/>
      </c>
      <c r="D103" t="str">
        <f>IF(SUM('B5'!$Y117:$AG117)=9,'B5'!C117,"")</f>
        <v/>
      </c>
      <c r="E103" t="str">
        <f>IF(SUM('B5'!$Y117:$AG117)=9,'B5'!D117,"")</f>
        <v/>
      </c>
      <c r="F103" t="str">
        <f>IF(SUM('B5'!$Y117:$AG117)=9,'B5'!E117,"")</f>
        <v/>
      </c>
      <c r="G103" t="str">
        <f>IF(SUM('B5'!$Y117:$AG117)=9,'B5'!F117,"")</f>
        <v/>
      </c>
      <c r="H103" t="str">
        <f>IF(SUM('B5'!$Y117:$AG117)=9,'B5'!G117,"")</f>
        <v/>
      </c>
      <c r="I103" t="str">
        <f>IF(SUM('B5'!$Y117:$AG117)=9,'B5'!H117,"")</f>
        <v/>
      </c>
      <c r="J103" t="str">
        <f>IF(SUM('B5'!$Y117:$AG117)=9,'B5'!I117,"")</f>
        <v/>
      </c>
      <c r="K103" t="str">
        <f>IF(SUM('B5'!$Y117:$AG117)=9,'B5'!J117,"")</f>
        <v/>
      </c>
      <c r="L103" t="str">
        <f>IF(SUM('B5'!$Y117:$AG117)=9,'B5'!K117,"")</f>
        <v/>
      </c>
    </row>
    <row r="104" spans="1:12" x14ac:dyDescent="0.25">
      <c r="A104" t="str">
        <f>IF(SUM('B5'!Y118:AG118)=9,'Angaben KH-Standort'!$D$26,"")</f>
        <v/>
      </c>
      <c r="B104" t="str">
        <f>IF(SUM('B5'!Y118:AG118)=9,'Angaben KH-Standort'!$D$27,"")</f>
        <v/>
      </c>
      <c r="C104" t="str">
        <f>IF(SUM('B5'!Y118:AG118)=9,'Angaben KH-Standort'!$D$13,"")</f>
        <v/>
      </c>
      <c r="D104" t="str">
        <f>IF(SUM('B5'!$Y118:$AG118)=9,'B5'!C118,"")</f>
        <v/>
      </c>
      <c r="E104" t="str">
        <f>IF(SUM('B5'!$Y118:$AG118)=9,'B5'!D118,"")</f>
        <v/>
      </c>
      <c r="F104" t="str">
        <f>IF(SUM('B5'!$Y118:$AG118)=9,'B5'!E118,"")</f>
        <v/>
      </c>
      <c r="G104" t="str">
        <f>IF(SUM('B5'!$Y118:$AG118)=9,'B5'!F118,"")</f>
        <v/>
      </c>
      <c r="H104" t="str">
        <f>IF(SUM('B5'!$Y118:$AG118)=9,'B5'!G118,"")</f>
        <v/>
      </c>
      <c r="I104" t="str">
        <f>IF(SUM('B5'!$Y118:$AG118)=9,'B5'!H118,"")</f>
        <v/>
      </c>
      <c r="J104" t="str">
        <f>IF(SUM('B5'!$Y118:$AG118)=9,'B5'!I118,"")</f>
        <v/>
      </c>
      <c r="K104" t="str">
        <f>IF(SUM('B5'!$Y118:$AG118)=9,'B5'!J118,"")</f>
        <v/>
      </c>
      <c r="L104" t="str">
        <f>IF(SUM('B5'!$Y118:$AG118)=9,'B5'!K118,"")</f>
        <v/>
      </c>
    </row>
    <row r="105" spans="1:12" x14ac:dyDescent="0.25">
      <c r="A105" t="str">
        <f>IF(SUM('B5'!Y119:AG119)=9,'Angaben KH-Standort'!$D$26,"")</f>
        <v/>
      </c>
      <c r="B105" t="str">
        <f>IF(SUM('B5'!Y119:AG119)=9,'Angaben KH-Standort'!$D$27,"")</f>
        <v/>
      </c>
      <c r="C105" t="str">
        <f>IF(SUM('B5'!Y119:AG119)=9,'Angaben KH-Standort'!$D$13,"")</f>
        <v/>
      </c>
      <c r="D105" t="str">
        <f>IF(SUM('B5'!$Y119:$AG119)=9,'B5'!C119,"")</f>
        <v/>
      </c>
      <c r="E105" t="str">
        <f>IF(SUM('B5'!$Y119:$AG119)=9,'B5'!D119,"")</f>
        <v/>
      </c>
      <c r="F105" t="str">
        <f>IF(SUM('B5'!$Y119:$AG119)=9,'B5'!E119,"")</f>
        <v/>
      </c>
      <c r="G105" t="str">
        <f>IF(SUM('B5'!$Y119:$AG119)=9,'B5'!F119,"")</f>
        <v/>
      </c>
      <c r="H105" t="str">
        <f>IF(SUM('B5'!$Y119:$AG119)=9,'B5'!G119,"")</f>
        <v/>
      </c>
      <c r="I105" t="str">
        <f>IF(SUM('B5'!$Y119:$AG119)=9,'B5'!H119,"")</f>
        <v/>
      </c>
      <c r="J105" t="str">
        <f>IF(SUM('B5'!$Y119:$AG119)=9,'B5'!I119,"")</f>
        <v/>
      </c>
      <c r="K105" t="str">
        <f>IF(SUM('B5'!$Y119:$AG119)=9,'B5'!J119,"")</f>
        <v/>
      </c>
      <c r="L105" t="str">
        <f>IF(SUM('B5'!$Y119:$AG119)=9,'B5'!K119,"")</f>
        <v/>
      </c>
    </row>
    <row r="106" spans="1:12" x14ac:dyDescent="0.25">
      <c r="A106" t="str">
        <f>IF(SUM('B5'!Y120:AG120)=9,'Angaben KH-Standort'!$D$26,"")</f>
        <v/>
      </c>
      <c r="B106" t="str">
        <f>IF(SUM('B5'!Y120:AG120)=9,'Angaben KH-Standort'!$D$27,"")</f>
        <v/>
      </c>
      <c r="C106" t="str">
        <f>IF(SUM('B5'!Y120:AG120)=9,'Angaben KH-Standort'!$D$13,"")</f>
        <v/>
      </c>
      <c r="D106" t="str">
        <f>IF(SUM('B5'!$Y120:$AG120)=9,'B5'!C120,"")</f>
        <v/>
      </c>
      <c r="E106" t="str">
        <f>IF(SUM('B5'!$Y120:$AG120)=9,'B5'!D120,"")</f>
        <v/>
      </c>
      <c r="F106" t="str">
        <f>IF(SUM('B5'!$Y120:$AG120)=9,'B5'!E120,"")</f>
        <v/>
      </c>
      <c r="G106" t="str">
        <f>IF(SUM('B5'!$Y120:$AG120)=9,'B5'!F120,"")</f>
        <v/>
      </c>
      <c r="H106" t="str">
        <f>IF(SUM('B5'!$Y120:$AG120)=9,'B5'!G120,"")</f>
        <v/>
      </c>
      <c r="I106" t="str">
        <f>IF(SUM('B5'!$Y120:$AG120)=9,'B5'!H120,"")</f>
        <v/>
      </c>
      <c r="J106" t="str">
        <f>IF(SUM('B5'!$Y120:$AG120)=9,'B5'!I120,"")</f>
        <v/>
      </c>
      <c r="K106" t="str">
        <f>IF(SUM('B5'!$Y120:$AG120)=9,'B5'!J120,"")</f>
        <v/>
      </c>
      <c r="L106" t="str">
        <f>IF(SUM('B5'!$Y120:$AG120)=9,'B5'!K120,"")</f>
        <v/>
      </c>
    </row>
    <row r="107" spans="1:12" x14ac:dyDescent="0.25">
      <c r="A107" t="str">
        <f>IF(SUM('B5'!Y121:AG121)=9,'Angaben KH-Standort'!$D$26,"")</f>
        <v/>
      </c>
      <c r="B107" t="str">
        <f>IF(SUM('B5'!Y121:AG121)=9,'Angaben KH-Standort'!$D$27,"")</f>
        <v/>
      </c>
      <c r="C107" t="str">
        <f>IF(SUM('B5'!Y121:AG121)=9,'Angaben KH-Standort'!$D$13,"")</f>
        <v/>
      </c>
      <c r="D107" t="str">
        <f>IF(SUM('B5'!$Y121:$AG121)=9,'B5'!C121,"")</f>
        <v/>
      </c>
      <c r="E107" t="str">
        <f>IF(SUM('B5'!$Y121:$AG121)=9,'B5'!D121,"")</f>
        <v/>
      </c>
      <c r="F107" t="str">
        <f>IF(SUM('B5'!$Y121:$AG121)=9,'B5'!E121,"")</f>
        <v/>
      </c>
      <c r="G107" t="str">
        <f>IF(SUM('B5'!$Y121:$AG121)=9,'B5'!F121,"")</f>
        <v/>
      </c>
      <c r="H107" t="str">
        <f>IF(SUM('B5'!$Y121:$AG121)=9,'B5'!G121,"")</f>
        <v/>
      </c>
      <c r="I107" t="str">
        <f>IF(SUM('B5'!$Y121:$AG121)=9,'B5'!H121,"")</f>
        <v/>
      </c>
      <c r="J107" t="str">
        <f>IF(SUM('B5'!$Y121:$AG121)=9,'B5'!I121,"")</f>
        <v/>
      </c>
      <c r="K107" t="str">
        <f>IF(SUM('B5'!$Y121:$AG121)=9,'B5'!J121,"")</f>
        <v/>
      </c>
      <c r="L107" t="str">
        <f>IF(SUM('B5'!$Y121:$AG121)=9,'B5'!K121,"")</f>
        <v/>
      </c>
    </row>
    <row r="108" spans="1:12" x14ac:dyDescent="0.25">
      <c r="A108" t="str">
        <f>IF(SUM('B5'!Y122:AG122)=9,'Angaben KH-Standort'!$D$26,"")</f>
        <v/>
      </c>
      <c r="B108" t="str">
        <f>IF(SUM('B5'!Y122:AG122)=9,'Angaben KH-Standort'!$D$27,"")</f>
        <v/>
      </c>
      <c r="C108" t="str">
        <f>IF(SUM('B5'!Y122:AG122)=9,'Angaben KH-Standort'!$D$13,"")</f>
        <v/>
      </c>
      <c r="D108" t="str">
        <f>IF(SUM('B5'!$Y122:$AG122)=9,'B5'!C122,"")</f>
        <v/>
      </c>
      <c r="E108" t="str">
        <f>IF(SUM('B5'!$Y122:$AG122)=9,'B5'!D122,"")</f>
        <v/>
      </c>
      <c r="F108" t="str">
        <f>IF(SUM('B5'!$Y122:$AG122)=9,'B5'!E122,"")</f>
        <v/>
      </c>
      <c r="G108" t="str">
        <f>IF(SUM('B5'!$Y122:$AG122)=9,'B5'!F122,"")</f>
        <v/>
      </c>
      <c r="H108" t="str">
        <f>IF(SUM('B5'!$Y122:$AG122)=9,'B5'!G122,"")</f>
        <v/>
      </c>
      <c r="I108" t="str">
        <f>IF(SUM('B5'!$Y122:$AG122)=9,'B5'!H122,"")</f>
        <v/>
      </c>
      <c r="J108" t="str">
        <f>IF(SUM('B5'!$Y122:$AG122)=9,'B5'!I122,"")</f>
        <v/>
      </c>
      <c r="K108" t="str">
        <f>IF(SUM('B5'!$Y122:$AG122)=9,'B5'!J122,"")</f>
        <v/>
      </c>
      <c r="L108" t="str">
        <f>IF(SUM('B5'!$Y122:$AG122)=9,'B5'!K122,"")</f>
        <v/>
      </c>
    </row>
    <row r="109" spans="1:12" x14ac:dyDescent="0.25">
      <c r="A109" t="str">
        <f>IF(SUM('B5'!Y123:AG123)=9,'Angaben KH-Standort'!$D$26,"")</f>
        <v/>
      </c>
      <c r="B109" t="str">
        <f>IF(SUM('B5'!Y123:AG123)=9,'Angaben KH-Standort'!$D$27,"")</f>
        <v/>
      </c>
      <c r="C109" t="str">
        <f>IF(SUM('B5'!Y123:AG123)=9,'Angaben KH-Standort'!$D$13,"")</f>
        <v/>
      </c>
      <c r="D109" t="str">
        <f>IF(SUM('B5'!$Y123:$AG123)=9,'B5'!C123,"")</f>
        <v/>
      </c>
      <c r="E109" t="str">
        <f>IF(SUM('B5'!$Y123:$AG123)=9,'B5'!D123,"")</f>
        <v/>
      </c>
      <c r="F109" t="str">
        <f>IF(SUM('B5'!$Y123:$AG123)=9,'B5'!E123,"")</f>
        <v/>
      </c>
      <c r="G109" t="str">
        <f>IF(SUM('B5'!$Y123:$AG123)=9,'B5'!F123,"")</f>
        <v/>
      </c>
      <c r="H109" t="str">
        <f>IF(SUM('B5'!$Y123:$AG123)=9,'B5'!G123,"")</f>
        <v/>
      </c>
      <c r="I109" t="str">
        <f>IF(SUM('B5'!$Y123:$AG123)=9,'B5'!H123,"")</f>
        <v/>
      </c>
      <c r="J109" t="str">
        <f>IF(SUM('B5'!$Y123:$AG123)=9,'B5'!I123,"")</f>
        <v/>
      </c>
      <c r="K109" t="str">
        <f>IF(SUM('B5'!$Y123:$AG123)=9,'B5'!J123,"")</f>
        <v/>
      </c>
      <c r="L109" t="str">
        <f>IF(SUM('B5'!$Y123:$AG123)=9,'B5'!K123,"")</f>
        <v/>
      </c>
    </row>
    <row r="110" spans="1:12" x14ac:dyDescent="0.25">
      <c r="A110" t="str">
        <f>IF(SUM('B5'!Y124:AG124)=9,'Angaben KH-Standort'!$D$26,"")</f>
        <v/>
      </c>
      <c r="B110" t="str">
        <f>IF(SUM('B5'!Y124:AG124)=9,'Angaben KH-Standort'!$D$27,"")</f>
        <v/>
      </c>
      <c r="C110" t="str">
        <f>IF(SUM('B5'!Y124:AG124)=9,'Angaben KH-Standort'!$D$13,"")</f>
        <v/>
      </c>
      <c r="D110" t="str">
        <f>IF(SUM('B5'!$Y124:$AG124)=9,'B5'!C124,"")</f>
        <v/>
      </c>
      <c r="E110" t="str">
        <f>IF(SUM('B5'!$Y124:$AG124)=9,'B5'!D124,"")</f>
        <v/>
      </c>
      <c r="F110" t="str">
        <f>IF(SUM('B5'!$Y124:$AG124)=9,'B5'!E124,"")</f>
        <v/>
      </c>
      <c r="G110" t="str">
        <f>IF(SUM('B5'!$Y124:$AG124)=9,'B5'!F124,"")</f>
        <v/>
      </c>
      <c r="H110" t="str">
        <f>IF(SUM('B5'!$Y124:$AG124)=9,'B5'!G124,"")</f>
        <v/>
      </c>
      <c r="I110" t="str">
        <f>IF(SUM('B5'!$Y124:$AG124)=9,'B5'!H124,"")</f>
        <v/>
      </c>
      <c r="J110" t="str">
        <f>IF(SUM('B5'!$Y124:$AG124)=9,'B5'!I124,"")</f>
        <v/>
      </c>
      <c r="K110" t="str">
        <f>IF(SUM('B5'!$Y124:$AG124)=9,'B5'!J124,"")</f>
        <v/>
      </c>
      <c r="L110" t="str">
        <f>IF(SUM('B5'!$Y124:$AG124)=9,'B5'!K124,"")</f>
        <v/>
      </c>
    </row>
    <row r="111" spans="1:12" x14ac:dyDescent="0.25">
      <c r="A111" t="str">
        <f>IF(SUM('B5'!Y125:AG125)=9,'Angaben KH-Standort'!$D$26,"")</f>
        <v/>
      </c>
      <c r="B111" t="str">
        <f>IF(SUM('B5'!Y125:AG125)=9,'Angaben KH-Standort'!$D$27,"")</f>
        <v/>
      </c>
      <c r="C111" t="str">
        <f>IF(SUM('B5'!Y125:AG125)=9,'Angaben KH-Standort'!$D$13,"")</f>
        <v/>
      </c>
      <c r="D111" t="str">
        <f>IF(SUM('B5'!$Y125:$AG125)=9,'B5'!C125,"")</f>
        <v/>
      </c>
      <c r="E111" t="str">
        <f>IF(SUM('B5'!$Y125:$AG125)=9,'B5'!D125,"")</f>
        <v/>
      </c>
      <c r="F111" t="str">
        <f>IF(SUM('B5'!$Y125:$AG125)=9,'B5'!E125,"")</f>
        <v/>
      </c>
      <c r="G111" t="str">
        <f>IF(SUM('B5'!$Y125:$AG125)=9,'B5'!F125,"")</f>
        <v/>
      </c>
      <c r="H111" t="str">
        <f>IF(SUM('B5'!$Y125:$AG125)=9,'B5'!G125,"")</f>
        <v/>
      </c>
      <c r="I111" t="str">
        <f>IF(SUM('B5'!$Y125:$AG125)=9,'B5'!H125,"")</f>
        <v/>
      </c>
      <c r="J111" t="str">
        <f>IF(SUM('B5'!$Y125:$AG125)=9,'B5'!I125,"")</f>
        <v/>
      </c>
      <c r="K111" t="str">
        <f>IF(SUM('B5'!$Y125:$AG125)=9,'B5'!J125,"")</f>
        <v/>
      </c>
      <c r="L111" t="str">
        <f>IF(SUM('B5'!$Y125:$AG125)=9,'B5'!K125,"")</f>
        <v/>
      </c>
    </row>
    <row r="112" spans="1:12" x14ac:dyDescent="0.25">
      <c r="A112" t="str">
        <f>IF(SUM('B5'!Y126:AG126)=9,'Angaben KH-Standort'!$D$26,"")</f>
        <v/>
      </c>
      <c r="B112" t="str">
        <f>IF(SUM('B5'!Y126:AG126)=9,'Angaben KH-Standort'!$D$27,"")</f>
        <v/>
      </c>
      <c r="C112" t="str">
        <f>IF(SUM('B5'!Y126:AG126)=9,'Angaben KH-Standort'!$D$13,"")</f>
        <v/>
      </c>
      <c r="D112" t="str">
        <f>IF(SUM('B5'!$Y126:$AG126)=9,'B5'!C126,"")</f>
        <v/>
      </c>
      <c r="E112" t="str">
        <f>IF(SUM('B5'!$Y126:$AG126)=9,'B5'!D126,"")</f>
        <v/>
      </c>
      <c r="F112" t="str">
        <f>IF(SUM('B5'!$Y126:$AG126)=9,'B5'!E126,"")</f>
        <v/>
      </c>
      <c r="G112" t="str">
        <f>IF(SUM('B5'!$Y126:$AG126)=9,'B5'!F126,"")</f>
        <v/>
      </c>
      <c r="H112" t="str">
        <f>IF(SUM('B5'!$Y126:$AG126)=9,'B5'!G126,"")</f>
        <v/>
      </c>
      <c r="I112" t="str">
        <f>IF(SUM('B5'!$Y126:$AG126)=9,'B5'!H126,"")</f>
        <v/>
      </c>
      <c r="J112" t="str">
        <f>IF(SUM('B5'!$Y126:$AG126)=9,'B5'!I126,"")</f>
        <v/>
      </c>
      <c r="K112" t="str">
        <f>IF(SUM('B5'!$Y126:$AG126)=9,'B5'!J126,"")</f>
        <v/>
      </c>
      <c r="L112" t="str">
        <f>IF(SUM('B5'!$Y126:$AG126)=9,'B5'!K126,"")</f>
        <v/>
      </c>
    </row>
    <row r="113" spans="1:12" x14ac:dyDescent="0.25">
      <c r="A113" t="str">
        <f>IF(SUM('B5'!Y127:AG127)=9,'Angaben KH-Standort'!$D$26,"")</f>
        <v/>
      </c>
      <c r="B113" t="str">
        <f>IF(SUM('B5'!Y127:AG127)=9,'Angaben KH-Standort'!$D$27,"")</f>
        <v/>
      </c>
      <c r="C113" t="str">
        <f>IF(SUM('B5'!Y127:AG127)=9,'Angaben KH-Standort'!$D$13,"")</f>
        <v/>
      </c>
      <c r="D113" t="str">
        <f>IF(SUM('B5'!$Y127:$AG127)=9,'B5'!C127,"")</f>
        <v/>
      </c>
      <c r="E113" t="str">
        <f>IF(SUM('B5'!$Y127:$AG127)=9,'B5'!D127,"")</f>
        <v/>
      </c>
      <c r="F113" t="str">
        <f>IF(SUM('B5'!$Y127:$AG127)=9,'B5'!E127,"")</f>
        <v/>
      </c>
      <c r="G113" t="str">
        <f>IF(SUM('B5'!$Y127:$AG127)=9,'B5'!F127,"")</f>
        <v/>
      </c>
      <c r="H113" t="str">
        <f>IF(SUM('B5'!$Y127:$AG127)=9,'B5'!G127,"")</f>
        <v/>
      </c>
      <c r="I113" t="str">
        <f>IF(SUM('B5'!$Y127:$AG127)=9,'B5'!H127,"")</f>
        <v/>
      </c>
      <c r="J113" t="str">
        <f>IF(SUM('B5'!$Y127:$AG127)=9,'B5'!I127,"")</f>
        <v/>
      </c>
      <c r="K113" t="str">
        <f>IF(SUM('B5'!$Y127:$AG127)=9,'B5'!J127,"")</f>
        <v/>
      </c>
      <c r="L113" t="str">
        <f>IF(SUM('B5'!$Y127:$AG127)=9,'B5'!K127,"")</f>
        <v/>
      </c>
    </row>
    <row r="114" spans="1:12" x14ac:dyDescent="0.25">
      <c r="A114" t="str">
        <f>IF(SUM('B5'!Y128:AG128)=9,'Angaben KH-Standort'!$D$26,"")</f>
        <v/>
      </c>
      <c r="B114" t="str">
        <f>IF(SUM('B5'!Y128:AG128)=9,'Angaben KH-Standort'!$D$27,"")</f>
        <v/>
      </c>
      <c r="C114" t="str">
        <f>IF(SUM('B5'!Y128:AG128)=9,'Angaben KH-Standort'!$D$13,"")</f>
        <v/>
      </c>
      <c r="D114" t="str">
        <f>IF(SUM('B5'!$Y128:$AG128)=9,'B5'!C128,"")</f>
        <v/>
      </c>
      <c r="E114" t="str">
        <f>IF(SUM('B5'!$Y128:$AG128)=9,'B5'!D128,"")</f>
        <v/>
      </c>
      <c r="F114" t="str">
        <f>IF(SUM('B5'!$Y128:$AG128)=9,'B5'!E128,"")</f>
        <v/>
      </c>
      <c r="G114" t="str">
        <f>IF(SUM('B5'!$Y128:$AG128)=9,'B5'!F128,"")</f>
        <v/>
      </c>
      <c r="H114" t="str">
        <f>IF(SUM('B5'!$Y128:$AG128)=9,'B5'!G128,"")</f>
        <v/>
      </c>
      <c r="I114" t="str">
        <f>IF(SUM('B5'!$Y128:$AG128)=9,'B5'!H128,"")</f>
        <v/>
      </c>
      <c r="J114" t="str">
        <f>IF(SUM('B5'!$Y128:$AG128)=9,'B5'!I128,"")</f>
        <v/>
      </c>
      <c r="K114" t="str">
        <f>IF(SUM('B5'!$Y128:$AG128)=9,'B5'!J128,"")</f>
        <v/>
      </c>
      <c r="L114" t="str">
        <f>IF(SUM('B5'!$Y128:$AG128)=9,'B5'!K128,"")</f>
        <v/>
      </c>
    </row>
    <row r="115" spans="1:12" x14ac:dyDescent="0.25">
      <c r="A115" t="str">
        <f>IF(SUM('B5'!Y129:AG129)=9,'Angaben KH-Standort'!$D$26,"")</f>
        <v/>
      </c>
      <c r="B115" t="str">
        <f>IF(SUM('B5'!Y129:AG129)=9,'Angaben KH-Standort'!$D$27,"")</f>
        <v/>
      </c>
      <c r="C115" t="str">
        <f>IF(SUM('B5'!Y129:AG129)=9,'Angaben KH-Standort'!$D$13,"")</f>
        <v/>
      </c>
      <c r="D115" t="str">
        <f>IF(SUM('B5'!$Y129:$AG129)=9,'B5'!C129,"")</f>
        <v/>
      </c>
      <c r="E115" t="str">
        <f>IF(SUM('B5'!$Y129:$AG129)=9,'B5'!D129,"")</f>
        <v/>
      </c>
      <c r="F115" t="str">
        <f>IF(SUM('B5'!$Y129:$AG129)=9,'B5'!E129,"")</f>
        <v/>
      </c>
      <c r="G115" t="str">
        <f>IF(SUM('B5'!$Y129:$AG129)=9,'B5'!F129,"")</f>
        <v/>
      </c>
      <c r="H115" t="str">
        <f>IF(SUM('B5'!$Y129:$AG129)=9,'B5'!G129,"")</f>
        <v/>
      </c>
      <c r="I115" t="str">
        <f>IF(SUM('B5'!$Y129:$AG129)=9,'B5'!H129,"")</f>
        <v/>
      </c>
      <c r="J115" t="str">
        <f>IF(SUM('B5'!$Y129:$AG129)=9,'B5'!I129,"")</f>
        <v/>
      </c>
      <c r="K115" t="str">
        <f>IF(SUM('B5'!$Y129:$AG129)=9,'B5'!J129,"")</f>
        <v/>
      </c>
      <c r="L115" t="str">
        <f>IF(SUM('B5'!$Y129:$AG129)=9,'B5'!K129,"")</f>
        <v/>
      </c>
    </row>
    <row r="116" spans="1:12" x14ac:dyDescent="0.25">
      <c r="A116" t="str">
        <f>IF(SUM('B5'!Y130:AG130)=9,'Angaben KH-Standort'!$D$26,"")</f>
        <v/>
      </c>
      <c r="B116" t="str">
        <f>IF(SUM('B5'!Y130:AG130)=9,'Angaben KH-Standort'!$D$27,"")</f>
        <v/>
      </c>
      <c r="C116" t="str">
        <f>IF(SUM('B5'!Y130:AG130)=9,'Angaben KH-Standort'!$D$13,"")</f>
        <v/>
      </c>
      <c r="D116" t="str">
        <f>IF(SUM('B5'!$Y130:$AG130)=9,'B5'!C130,"")</f>
        <v/>
      </c>
      <c r="E116" t="str">
        <f>IF(SUM('B5'!$Y130:$AG130)=9,'B5'!D130,"")</f>
        <v/>
      </c>
      <c r="F116" t="str">
        <f>IF(SUM('B5'!$Y130:$AG130)=9,'B5'!E130,"")</f>
        <v/>
      </c>
      <c r="G116" t="str">
        <f>IF(SUM('B5'!$Y130:$AG130)=9,'B5'!F130,"")</f>
        <v/>
      </c>
      <c r="H116" t="str">
        <f>IF(SUM('B5'!$Y130:$AG130)=9,'B5'!G130,"")</f>
        <v/>
      </c>
      <c r="I116" t="str">
        <f>IF(SUM('B5'!$Y130:$AG130)=9,'B5'!H130,"")</f>
        <v/>
      </c>
      <c r="J116" t="str">
        <f>IF(SUM('B5'!$Y130:$AG130)=9,'B5'!I130,"")</f>
        <v/>
      </c>
      <c r="K116" t="str">
        <f>IF(SUM('B5'!$Y130:$AG130)=9,'B5'!J130,"")</f>
        <v/>
      </c>
      <c r="L116" t="str">
        <f>IF(SUM('B5'!$Y130:$AG130)=9,'B5'!K130,"")</f>
        <v/>
      </c>
    </row>
    <row r="117" spans="1:12" x14ac:dyDescent="0.25">
      <c r="A117" t="str">
        <f>IF(SUM('B5'!Y131:AG131)=9,'Angaben KH-Standort'!$D$26,"")</f>
        <v/>
      </c>
      <c r="B117" t="str">
        <f>IF(SUM('B5'!Y131:AG131)=9,'Angaben KH-Standort'!$D$27,"")</f>
        <v/>
      </c>
      <c r="C117" t="str">
        <f>IF(SUM('B5'!Y131:AG131)=9,'Angaben KH-Standort'!$D$13,"")</f>
        <v/>
      </c>
      <c r="D117" t="str">
        <f>IF(SUM('B5'!$Y131:$AG131)=9,'B5'!C131,"")</f>
        <v/>
      </c>
      <c r="E117" t="str">
        <f>IF(SUM('B5'!$Y131:$AG131)=9,'B5'!D131,"")</f>
        <v/>
      </c>
      <c r="F117" t="str">
        <f>IF(SUM('B5'!$Y131:$AG131)=9,'B5'!E131,"")</f>
        <v/>
      </c>
      <c r="G117" t="str">
        <f>IF(SUM('B5'!$Y131:$AG131)=9,'B5'!F131,"")</f>
        <v/>
      </c>
      <c r="H117" t="str">
        <f>IF(SUM('B5'!$Y131:$AG131)=9,'B5'!G131,"")</f>
        <v/>
      </c>
      <c r="I117" t="str">
        <f>IF(SUM('B5'!$Y131:$AG131)=9,'B5'!H131,"")</f>
        <v/>
      </c>
      <c r="J117" t="str">
        <f>IF(SUM('B5'!$Y131:$AG131)=9,'B5'!I131,"")</f>
        <v/>
      </c>
      <c r="K117" t="str">
        <f>IF(SUM('B5'!$Y131:$AG131)=9,'B5'!J131,"")</f>
        <v/>
      </c>
      <c r="L117" t="str">
        <f>IF(SUM('B5'!$Y131:$AG131)=9,'B5'!K131,"")</f>
        <v/>
      </c>
    </row>
    <row r="118" spans="1:12" x14ac:dyDescent="0.25">
      <c r="A118" t="str">
        <f>IF(SUM('B5'!Y132:AG132)=9,'Angaben KH-Standort'!$D$26,"")</f>
        <v/>
      </c>
      <c r="B118" t="str">
        <f>IF(SUM('B5'!Y132:AG132)=9,'Angaben KH-Standort'!$D$27,"")</f>
        <v/>
      </c>
      <c r="C118" t="str">
        <f>IF(SUM('B5'!Y132:AG132)=9,'Angaben KH-Standort'!$D$13,"")</f>
        <v/>
      </c>
      <c r="D118" t="str">
        <f>IF(SUM('B5'!$Y132:$AG132)=9,'B5'!C132,"")</f>
        <v/>
      </c>
      <c r="E118" t="str">
        <f>IF(SUM('B5'!$Y132:$AG132)=9,'B5'!D132,"")</f>
        <v/>
      </c>
      <c r="F118" t="str">
        <f>IF(SUM('B5'!$Y132:$AG132)=9,'B5'!E132,"")</f>
        <v/>
      </c>
      <c r="G118" t="str">
        <f>IF(SUM('B5'!$Y132:$AG132)=9,'B5'!F132,"")</f>
        <v/>
      </c>
      <c r="H118" t="str">
        <f>IF(SUM('B5'!$Y132:$AG132)=9,'B5'!G132,"")</f>
        <v/>
      </c>
      <c r="I118" t="str">
        <f>IF(SUM('B5'!$Y132:$AG132)=9,'B5'!H132,"")</f>
        <v/>
      </c>
      <c r="J118" t="str">
        <f>IF(SUM('B5'!$Y132:$AG132)=9,'B5'!I132,"")</f>
        <v/>
      </c>
      <c r="K118" t="str">
        <f>IF(SUM('B5'!$Y132:$AG132)=9,'B5'!J132,"")</f>
        <v/>
      </c>
      <c r="L118" t="str">
        <f>IF(SUM('B5'!$Y132:$AG132)=9,'B5'!K132,"")</f>
        <v/>
      </c>
    </row>
    <row r="119" spans="1:12" x14ac:dyDescent="0.25">
      <c r="A119" t="str">
        <f>IF(SUM('B5'!Y133:AG133)=9,'Angaben KH-Standort'!$D$26,"")</f>
        <v/>
      </c>
      <c r="B119" t="str">
        <f>IF(SUM('B5'!Y133:AG133)=9,'Angaben KH-Standort'!$D$27,"")</f>
        <v/>
      </c>
      <c r="C119" t="str">
        <f>IF(SUM('B5'!Y133:AG133)=9,'Angaben KH-Standort'!$D$13,"")</f>
        <v/>
      </c>
      <c r="D119" t="str">
        <f>IF(SUM('B5'!$Y133:$AG133)=9,'B5'!C133,"")</f>
        <v/>
      </c>
      <c r="E119" t="str">
        <f>IF(SUM('B5'!$Y133:$AG133)=9,'B5'!D133,"")</f>
        <v/>
      </c>
      <c r="F119" t="str">
        <f>IF(SUM('B5'!$Y133:$AG133)=9,'B5'!E133,"")</f>
        <v/>
      </c>
      <c r="G119" t="str">
        <f>IF(SUM('B5'!$Y133:$AG133)=9,'B5'!F133,"")</f>
        <v/>
      </c>
      <c r="H119" t="str">
        <f>IF(SUM('B5'!$Y133:$AG133)=9,'B5'!G133,"")</f>
        <v/>
      </c>
      <c r="I119" t="str">
        <f>IF(SUM('B5'!$Y133:$AG133)=9,'B5'!H133,"")</f>
        <v/>
      </c>
      <c r="J119" t="str">
        <f>IF(SUM('B5'!$Y133:$AG133)=9,'B5'!I133,"")</f>
        <v/>
      </c>
      <c r="K119" t="str">
        <f>IF(SUM('B5'!$Y133:$AG133)=9,'B5'!J133,"")</f>
        <v/>
      </c>
      <c r="L119" t="str">
        <f>IF(SUM('B5'!$Y133:$AG133)=9,'B5'!K133,"")</f>
        <v/>
      </c>
    </row>
    <row r="120" spans="1:12" x14ac:dyDescent="0.25">
      <c r="A120" t="str">
        <f>IF(SUM('B5'!Y134:AG134)=9,'Angaben KH-Standort'!$D$26,"")</f>
        <v/>
      </c>
      <c r="B120" t="str">
        <f>IF(SUM('B5'!Y134:AG134)=9,'Angaben KH-Standort'!$D$27,"")</f>
        <v/>
      </c>
      <c r="C120" t="str">
        <f>IF(SUM('B5'!Y134:AG134)=9,'Angaben KH-Standort'!$D$13,"")</f>
        <v/>
      </c>
      <c r="D120" t="str">
        <f>IF(SUM('B5'!$Y134:$AG134)=9,'B5'!C134,"")</f>
        <v/>
      </c>
      <c r="E120" t="str">
        <f>IF(SUM('B5'!$Y134:$AG134)=9,'B5'!D134,"")</f>
        <v/>
      </c>
      <c r="F120" t="str">
        <f>IF(SUM('B5'!$Y134:$AG134)=9,'B5'!E134,"")</f>
        <v/>
      </c>
      <c r="G120" t="str">
        <f>IF(SUM('B5'!$Y134:$AG134)=9,'B5'!F134,"")</f>
        <v/>
      </c>
      <c r="H120" t="str">
        <f>IF(SUM('B5'!$Y134:$AG134)=9,'B5'!G134,"")</f>
        <v/>
      </c>
      <c r="I120" t="str">
        <f>IF(SUM('B5'!$Y134:$AG134)=9,'B5'!H134,"")</f>
        <v/>
      </c>
      <c r="J120" t="str">
        <f>IF(SUM('B5'!$Y134:$AG134)=9,'B5'!I134,"")</f>
        <v/>
      </c>
      <c r="K120" t="str">
        <f>IF(SUM('B5'!$Y134:$AG134)=9,'B5'!J134,"")</f>
        <v/>
      </c>
      <c r="L120" t="str">
        <f>IF(SUM('B5'!$Y134:$AG134)=9,'B5'!K134,"")</f>
        <v/>
      </c>
    </row>
    <row r="121" spans="1:12" x14ac:dyDescent="0.25">
      <c r="A121" t="str">
        <f>IF(SUM('B5'!Y135:AG135)=9,'Angaben KH-Standort'!$D$26,"")</f>
        <v/>
      </c>
      <c r="B121" t="str">
        <f>IF(SUM('B5'!Y135:AG135)=9,'Angaben KH-Standort'!$D$27,"")</f>
        <v/>
      </c>
      <c r="C121" t="str">
        <f>IF(SUM('B5'!Y135:AG135)=9,'Angaben KH-Standort'!$D$13,"")</f>
        <v/>
      </c>
      <c r="D121" t="str">
        <f>IF(SUM('B5'!$Y135:$AG135)=9,'B5'!C135,"")</f>
        <v/>
      </c>
      <c r="E121" t="str">
        <f>IF(SUM('B5'!$Y135:$AG135)=9,'B5'!D135,"")</f>
        <v/>
      </c>
      <c r="F121" t="str">
        <f>IF(SUM('B5'!$Y135:$AG135)=9,'B5'!E135,"")</f>
        <v/>
      </c>
      <c r="G121" t="str">
        <f>IF(SUM('B5'!$Y135:$AG135)=9,'B5'!F135,"")</f>
        <v/>
      </c>
      <c r="H121" t="str">
        <f>IF(SUM('B5'!$Y135:$AG135)=9,'B5'!G135,"")</f>
        <v/>
      </c>
      <c r="I121" t="str">
        <f>IF(SUM('B5'!$Y135:$AG135)=9,'B5'!H135,"")</f>
        <v/>
      </c>
      <c r="J121" t="str">
        <f>IF(SUM('B5'!$Y135:$AG135)=9,'B5'!I135,"")</f>
        <v/>
      </c>
      <c r="K121" t="str">
        <f>IF(SUM('B5'!$Y135:$AG135)=9,'B5'!J135,"")</f>
        <v/>
      </c>
      <c r="L121" t="str">
        <f>IF(SUM('B5'!$Y135:$AG135)=9,'B5'!K135,"")</f>
        <v/>
      </c>
    </row>
    <row r="122" spans="1:12" x14ac:dyDescent="0.25">
      <c r="A122" t="str">
        <f>IF(SUM('B5'!Y136:AG136)=9,'Angaben KH-Standort'!$D$26,"")</f>
        <v/>
      </c>
      <c r="B122" t="str">
        <f>IF(SUM('B5'!Y136:AG136)=9,'Angaben KH-Standort'!$D$27,"")</f>
        <v/>
      </c>
      <c r="C122" t="str">
        <f>IF(SUM('B5'!Y136:AG136)=9,'Angaben KH-Standort'!$D$13,"")</f>
        <v/>
      </c>
      <c r="D122" t="str">
        <f>IF(SUM('B5'!$Y136:$AG136)=9,'B5'!C136,"")</f>
        <v/>
      </c>
      <c r="E122" t="str">
        <f>IF(SUM('B5'!$Y136:$AG136)=9,'B5'!D136,"")</f>
        <v/>
      </c>
      <c r="F122" t="str">
        <f>IF(SUM('B5'!$Y136:$AG136)=9,'B5'!E136,"")</f>
        <v/>
      </c>
      <c r="G122" t="str">
        <f>IF(SUM('B5'!$Y136:$AG136)=9,'B5'!F136,"")</f>
        <v/>
      </c>
      <c r="H122" t="str">
        <f>IF(SUM('B5'!$Y136:$AG136)=9,'B5'!G136,"")</f>
        <v/>
      </c>
      <c r="I122" t="str">
        <f>IF(SUM('B5'!$Y136:$AG136)=9,'B5'!H136,"")</f>
        <v/>
      </c>
      <c r="J122" t="str">
        <f>IF(SUM('B5'!$Y136:$AG136)=9,'B5'!I136,"")</f>
        <v/>
      </c>
      <c r="K122" t="str">
        <f>IF(SUM('B5'!$Y136:$AG136)=9,'B5'!J136,"")</f>
        <v/>
      </c>
      <c r="L122" t="str">
        <f>IF(SUM('B5'!$Y136:$AG136)=9,'B5'!K136,"")</f>
        <v/>
      </c>
    </row>
    <row r="123" spans="1:12" x14ac:dyDescent="0.25">
      <c r="A123" t="str">
        <f>IF(SUM('B5'!Y137:AG137)=9,'Angaben KH-Standort'!$D$26,"")</f>
        <v/>
      </c>
      <c r="B123" t="str">
        <f>IF(SUM('B5'!Y137:AG137)=9,'Angaben KH-Standort'!$D$27,"")</f>
        <v/>
      </c>
      <c r="C123" t="str">
        <f>IF(SUM('B5'!Y137:AG137)=9,'Angaben KH-Standort'!$D$13,"")</f>
        <v/>
      </c>
      <c r="D123" t="str">
        <f>IF(SUM('B5'!$Y137:$AG137)=9,'B5'!C137,"")</f>
        <v/>
      </c>
      <c r="E123" t="str">
        <f>IF(SUM('B5'!$Y137:$AG137)=9,'B5'!D137,"")</f>
        <v/>
      </c>
      <c r="F123" t="str">
        <f>IF(SUM('B5'!$Y137:$AG137)=9,'B5'!E137,"")</f>
        <v/>
      </c>
      <c r="G123" t="str">
        <f>IF(SUM('B5'!$Y137:$AG137)=9,'B5'!F137,"")</f>
        <v/>
      </c>
      <c r="H123" t="str">
        <f>IF(SUM('B5'!$Y137:$AG137)=9,'B5'!G137,"")</f>
        <v/>
      </c>
      <c r="I123" t="str">
        <f>IF(SUM('B5'!$Y137:$AG137)=9,'B5'!H137,"")</f>
        <v/>
      </c>
      <c r="J123" t="str">
        <f>IF(SUM('B5'!$Y137:$AG137)=9,'B5'!I137,"")</f>
        <v/>
      </c>
      <c r="K123" t="str">
        <f>IF(SUM('B5'!$Y137:$AG137)=9,'B5'!J137,"")</f>
        <v/>
      </c>
      <c r="L123" t="str">
        <f>IF(SUM('B5'!$Y137:$AG137)=9,'B5'!K137,"")</f>
        <v/>
      </c>
    </row>
    <row r="124" spans="1:12" x14ac:dyDescent="0.25">
      <c r="A124" t="str">
        <f>IF(SUM('B5'!Y138:AG138)=9,'Angaben KH-Standort'!$D$26,"")</f>
        <v/>
      </c>
      <c r="B124" t="str">
        <f>IF(SUM('B5'!Y138:AG138)=9,'Angaben KH-Standort'!$D$27,"")</f>
        <v/>
      </c>
      <c r="C124" t="str">
        <f>IF(SUM('B5'!Y138:AG138)=9,'Angaben KH-Standort'!$D$13,"")</f>
        <v/>
      </c>
      <c r="D124" t="str">
        <f>IF(SUM('B5'!$Y138:$AG138)=9,'B5'!C138,"")</f>
        <v/>
      </c>
      <c r="E124" t="str">
        <f>IF(SUM('B5'!$Y138:$AG138)=9,'B5'!D138,"")</f>
        <v/>
      </c>
      <c r="F124" t="str">
        <f>IF(SUM('B5'!$Y138:$AG138)=9,'B5'!E138,"")</f>
        <v/>
      </c>
      <c r="G124" t="str">
        <f>IF(SUM('B5'!$Y138:$AG138)=9,'B5'!F138,"")</f>
        <v/>
      </c>
      <c r="H124" t="str">
        <f>IF(SUM('B5'!$Y138:$AG138)=9,'B5'!G138,"")</f>
        <v/>
      </c>
      <c r="I124" t="str">
        <f>IF(SUM('B5'!$Y138:$AG138)=9,'B5'!H138,"")</f>
        <v/>
      </c>
      <c r="J124" t="str">
        <f>IF(SUM('B5'!$Y138:$AG138)=9,'B5'!I138,"")</f>
        <v/>
      </c>
      <c r="K124" t="str">
        <f>IF(SUM('B5'!$Y138:$AG138)=9,'B5'!J138,"")</f>
        <v/>
      </c>
      <c r="L124" t="str">
        <f>IF(SUM('B5'!$Y138:$AG138)=9,'B5'!K138,"")</f>
        <v/>
      </c>
    </row>
    <row r="125" spans="1:12" x14ac:dyDescent="0.25">
      <c r="A125" t="str">
        <f>IF(SUM('B5'!Y139:AG139)=9,'Angaben KH-Standort'!$D$26,"")</f>
        <v/>
      </c>
      <c r="B125" t="str">
        <f>IF(SUM('B5'!Y139:AG139)=9,'Angaben KH-Standort'!$D$27,"")</f>
        <v/>
      </c>
      <c r="C125" t="str">
        <f>IF(SUM('B5'!Y139:AG139)=9,'Angaben KH-Standort'!$D$13,"")</f>
        <v/>
      </c>
      <c r="D125" t="str">
        <f>IF(SUM('B5'!$Y139:$AG139)=9,'B5'!C139,"")</f>
        <v/>
      </c>
      <c r="E125" t="str">
        <f>IF(SUM('B5'!$Y139:$AG139)=9,'B5'!D139,"")</f>
        <v/>
      </c>
      <c r="F125" t="str">
        <f>IF(SUM('B5'!$Y139:$AG139)=9,'B5'!E139,"")</f>
        <v/>
      </c>
      <c r="G125" t="str">
        <f>IF(SUM('B5'!$Y139:$AG139)=9,'B5'!F139,"")</f>
        <v/>
      </c>
      <c r="H125" t="str">
        <f>IF(SUM('B5'!$Y139:$AG139)=9,'B5'!G139,"")</f>
        <v/>
      </c>
      <c r="I125" t="str">
        <f>IF(SUM('B5'!$Y139:$AG139)=9,'B5'!H139,"")</f>
        <v/>
      </c>
      <c r="J125" t="str">
        <f>IF(SUM('B5'!$Y139:$AG139)=9,'B5'!I139,"")</f>
        <v/>
      </c>
      <c r="K125" t="str">
        <f>IF(SUM('B5'!$Y139:$AG139)=9,'B5'!J139,"")</f>
        <v/>
      </c>
      <c r="L125" t="str">
        <f>IF(SUM('B5'!$Y139:$AG139)=9,'B5'!K139,"")</f>
        <v/>
      </c>
    </row>
    <row r="126" spans="1:12" x14ac:dyDescent="0.25">
      <c r="A126" t="str">
        <f>IF(SUM('B5'!Y140:AG140)=9,'Angaben KH-Standort'!$D$26,"")</f>
        <v/>
      </c>
      <c r="B126" t="str">
        <f>IF(SUM('B5'!Y140:AG140)=9,'Angaben KH-Standort'!$D$27,"")</f>
        <v/>
      </c>
      <c r="C126" t="str">
        <f>IF(SUM('B5'!Y140:AG140)=9,'Angaben KH-Standort'!$D$13,"")</f>
        <v/>
      </c>
      <c r="D126" t="str">
        <f>IF(SUM('B5'!$Y140:$AG140)=9,'B5'!C140,"")</f>
        <v/>
      </c>
      <c r="E126" t="str">
        <f>IF(SUM('B5'!$Y140:$AG140)=9,'B5'!D140,"")</f>
        <v/>
      </c>
      <c r="F126" t="str">
        <f>IF(SUM('B5'!$Y140:$AG140)=9,'B5'!E140,"")</f>
        <v/>
      </c>
      <c r="G126" t="str">
        <f>IF(SUM('B5'!$Y140:$AG140)=9,'B5'!F140,"")</f>
        <v/>
      </c>
      <c r="H126" t="str">
        <f>IF(SUM('B5'!$Y140:$AG140)=9,'B5'!G140,"")</f>
        <v/>
      </c>
      <c r="I126" t="str">
        <f>IF(SUM('B5'!$Y140:$AG140)=9,'B5'!H140,"")</f>
        <v/>
      </c>
      <c r="J126" t="str">
        <f>IF(SUM('B5'!$Y140:$AG140)=9,'B5'!I140,"")</f>
        <v/>
      </c>
      <c r="K126" t="str">
        <f>IF(SUM('B5'!$Y140:$AG140)=9,'B5'!J140,"")</f>
        <v/>
      </c>
      <c r="L126" t="str">
        <f>IF(SUM('B5'!$Y140:$AG140)=9,'B5'!K140,"")</f>
        <v/>
      </c>
    </row>
    <row r="127" spans="1:12" x14ac:dyDescent="0.25">
      <c r="A127" t="str">
        <f>IF(SUM('B5'!Y141:AG141)=9,'Angaben KH-Standort'!$D$26,"")</f>
        <v/>
      </c>
      <c r="B127" t="str">
        <f>IF(SUM('B5'!Y141:AG141)=9,'Angaben KH-Standort'!$D$27,"")</f>
        <v/>
      </c>
      <c r="C127" t="str">
        <f>IF(SUM('B5'!Y141:AG141)=9,'Angaben KH-Standort'!$D$13,"")</f>
        <v/>
      </c>
      <c r="D127" t="str">
        <f>IF(SUM('B5'!$Y141:$AG141)=9,'B5'!C141,"")</f>
        <v/>
      </c>
      <c r="E127" t="str">
        <f>IF(SUM('B5'!$Y141:$AG141)=9,'B5'!D141,"")</f>
        <v/>
      </c>
      <c r="F127" t="str">
        <f>IF(SUM('B5'!$Y141:$AG141)=9,'B5'!E141,"")</f>
        <v/>
      </c>
      <c r="G127" t="str">
        <f>IF(SUM('B5'!$Y141:$AG141)=9,'B5'!F141,"")</f>
        <v/>
      </c>
      <c r="H127" t="str">
        <f>IF(SUM('B5'!$Y141:$AG141)=9,'B5'!G141,"")</f>
        <v/>
      </c>
      <c r="I127" t="str">
        <f>IF(SUM('B5'!$Y141:$AG141)=9,'B5'!H141,"")</f>
        <v/>
      </c>
      <c r="J127" t="str">
        <f>IF(SUM('B5'!$Y141:$AG141)=9,'B5'!I141,"")</f>
        <v/>
      </c>
      <c r="K127" t="str">
        <f>IF(SUM('B5'!$Y141:$AG141)=9,'B5'!J141,"")</f>
        <v/>
      </c>
      <c r="L127" t="str">
        <f>IF(SUM('B5'!$Y141:$AG141)=9,'B5'!K141,"")</f>
        <v/>
      </c>
    </row>
    <row r="128" spans="1:12" x14ac:dyDescent="0.25">
      <c r="A128" t="str">
        <f>IF(SUM('B5'!Y142:AG142)=9,'Angaben KH-Standort'!$D$26,"")</f>
        <v/>
      </c>
      <c r="B128" t="str">
        <f>IF(SUM('B5'!Y142:AG142)=9,'Angaben KH-Standort'!$D$27,"")</f>
        <v/>
      </c>
      <c r="C128" t="str">
        <f>IF(SUM('B5'!Y142:AG142)=9,'Angaben KH-Standort'!$D$13,"")</f>
        <v/>
      </c>
      <c r="D128" t="str">
        <f>IF(SUM('B5'!$Y142:$AG142)=9,'B5'!C142,"")</f>
        <v/>
      </c>
      <c r="E128" t="str">
        <f>IF(SUM('B5'!$Y142:$AG142)=9,'B5'!D142,"")</f>
        <v/>
      </c>
      <c r="F128" t="str">
        <f>IF(SUM('B5'!$Y142:$AG142)=9,'B5'!E142,"")</f>
        <v/>
      </c>
      <c r="G128" t="str">
        <f>IF(SUM('B5'!$Y142:$AG142)=9,'B5'!F142,"")</f>
        <v/>
      </c>
      <c r="H128" t="str">
        <f>IF(SUM('B5'!$Y142:$AG142)=9,'B5'!G142,"")</f>
        <v/>
      </c>
      <c r="I128" t="str">
        <f>IF(SUM('B5'!$Y142:$AG142)=9,'B5'!H142,"")</f>
        <v/>
      </c>
      <c r="J128" t="str">
        <f>IF(SUM('B5'!$Y142:$AG142)=9,'B5'!I142,"")</f>
        <v/>
      </c>
      <c r="K128" t="str">
        <f>IF(SUM('B5'!$Y142:$AG142)=9,'B5'!J142,"")</f>
        <v/>
      </c>
      <c r="L128" t="str">
        <f>IF(SUM('B5'!$Y142:$AG142)=9,'B5'!K142,"")</f>
        <v/>
      </c>
    </row>
    <row r="129" spans="1:12" x14ac:dyDescent="0.25">
      <c r="A129" t="str">
        <f>IF(SUM('B5'!Y143:AG143)=9,'Angaben KH-Standort'!$D$26,"")</f>
        <v/>
      </c>
      <c r="B129" t="str">
        <f>IF(SUM('B5'!Y143:AG143)=9,'Angaben KH-Standort'!$D$27,"")</f>
        <v/>
      </c>
      <c r="C129" t="str">
        <f>IF(SUM('B5'!Y143:AG143)=9,'Angaben KH-Standort'!$D$13,"")</f>
        <v/>
      </c>
      <c r="D129" t="str">
        <f>IF(SUM('B5'!$Y143:$AG143)=9,'B5'!C143,"")</f>
        <v/>
      </c>
      <c r="E129" t="str">
        <f>IF(SUM('B5'!$Y143:$AG143)=9,'B5'!D143,"")</f>
        <v/>
      </c>
      <c r="F129" t="str">
        <f>IF(SUM('B5'!$Y143:$AG143)=9,'B5'!E143,"")</f>
        <v/>
      </c>
      <c r="G129" t="str">
        <f>IF(SUM('B5'!$Y143:$AG143)=9,'B5'!F143,"")</f>
        <v/>
      </c>
      <c r="H129" t="str">
        <f>IF(SUM('B5'!$Y143:$AG143)=9,'B5'!G143,"")</f>
        <v/>
      </c>
      <c r="I129" t="str">
        <f>IF(SUM('B5'!$Y143:$AG143)=9,'B5'!H143,"")</f>
        <v/>
      </c>
      <c r="J129" t="str">
        <f>IF(SUM('B5'!$Y143:$AG143)=9,'B5'!I143,"")</f>
        <v/>
      </c>
      <c r="K129" t="str">
        <f>IF(SUM('B5'!$Y143:$AG143)=9,'B5'!J143,"")</f>
        <v/>
      </c>
      <c r="L129" t="str">
        <f>IF(SUM('B5'!$Y143:$AG143)=9,'B5'!K143,"")</f>
        <v/>
      </c>
    </row>
    <row r="130" spans="1:12" x14ac:dyDescent="0.25">
      <c r="A130" t="str">
        <f>IF(SUM('B5'!Y144:AG144)=9,'Angaben KH-Standort'!$D$26,"")</f>
        <v/>
      </c>
      <c r="B130" t="str">
        <f>IF(SUM('B5'!Y144:AG144)=9,'Angaben KH-Standort'!$D$27,"")</f>
        <v/>
      </c>
      <c r="C130" t="str">
        <f>IF(SUM('B5'!Y144:AG144)=9,'Angaben KH-Standort'!$D$13,"")</f>
        <v/>
      </c>
      <c r="D130" t="str">
        <f>IF(SUM('B5'!$Y144:$AG144)=9,'B5'!C144,"")</f>
        <v/>
      </c>
      <c r="E130" t="str">
        <f>IF(SUM('B5'!$Y144:$AG144)=9,'B5'!D144,"")</f>
        <v/>
      </c>
      <c r="F130" t="str">
        <f>IF(SUM('B5'!$Y144:$AG144)=9,'B5'!E144,"")</f>
        <v/>
      </c>
      <c r="G130" t="str">
        <f>IF(SUM('B5'!$Y144:$AG144)=9,'B5'!F144,"")</f>
        <v/>
      </c>
      <c r="H130" t="str">
        <f>IF(SUM('B5'!$Y144:$AG144)=9,'B5'!G144,"")</f>
        <v/>
      </c>
      <c r="I130" t="str">
        <f>IF(SUM('B5'!$Y144:$AG144)=9,'B5'!H144,"")</f>
        <v/>
      </c>
      <c r="J130" t="str">
        <f>IF(SUM('B5'!$Y144:$AG144)=9,'B5'!I144,"")</f>
        <v/>
      </c>
      <c r="K130" t="str">
        <f>IF(SUM('B5'!$Y144:$AG144)=9,'B5'!J144,"")</f>
        <v/>
      </c>
      <c r="L130" t="str">
        <f>IF(SUM('B5'!$Y144:$AG144)=9,'B5'!K144,"")</f>
        <v/>
      </c>
    </row>
    <row r="131" spans="1:12" x14ac:dyDescent="0.25">
      <c r="A131" t="str">
        <f>IF(SUM('B5'!Y145:AG145)=9,'Angaben KH-Standort'!$D$26,"")</f>
        <v/>
      </c>
      <c r="B131" t="str">
        <f>IF(SUM('B5'!Y145:AG145)=9,'Angaben KH-Standort'!$D$27,"")</f>
        <v/>
      </c>
      <c r="C131" t="str">
        <f>IF(SUM('B5'!Y145:AG145)=9,'Angaben KH-Standort'!$D$13,"")</f>
        <v/>
      </c>
      <c r="D131" t="str">
        <f>IF(SUM('B5'!$Y145:$AG145)=9,'B5'!C145,"")</f>
        <v/>
      </c>
      <c r="E131" t="str">
        <f>IF(SUM('B5'!$Y145:$AG145)=9,'B5'!D145,"")</f>
        <v/>
      </c>
      <c r="F131" t="str">
        <f>IF(SUM('B5'!$Y145:$AG145)=9,'B5'!E145,"")</f>
        <v/>
      </c>
      <c r="G131" t="str">
        <f>IF(SUM('B5'!$Y145:$AG145)=9,'B5'!F145,"")</f>
        <v/>
      </c>
      <c r="H131" t="str">
        <f>IF(SUM('B5'!$Y145:$AG145)=9,'B5'!G145,"")</f>
        <v/>
      </c>
      <c r="I131" t="str">
        <f>IF(SUM('B5'!$Y145:$AG145)=9,'B5'!H145,"")</f>
        <v/>
      </c>
      <c r="J131" t="str">
        <f>IF(SUM('B5'!$Y145:$AG145)=9,'B5'!I145,"")</f>
        <v/>
      </c>
      <c r="K131" t="str">
        <f>IF(SUM('B5'!$Y145:$AG145)=9,'B5'!J145,"")</f>
        <v/>
      </c>
      <c r="L131" t="str">
        <f>IF(SUM('B5'!$Y145:$AG145)=9,'B5'!K145,"")</f>
        <v/>
      </c>
    </row>
    <row r="132" spans="1:12" x14ac:dyDescent="0.25">
      <c r="A132" t="str">
        <f>IF(SUM('B5'!Y146:AG146)=9,'Angaben KH-Standort'!$D$26,"")</f>
        <v/>
      </c>
      <c r="B132" t="str">
        <f>IF(SUM('B5'!Y146:AG146)=9,'Angaben KH-Standort'!$D$27,"")</f>
        <v/>
      </c>
      <c r="C132" t="str">
        <f>IF(SUM('B5'!Y146:AG146)=9,'Angaben KH-Standort'!$D$13,"")</f>
        <v/>
      </c>
      <c r="D132" t="str">
        <f>IF(SUM('B5'!$Y146:$AG146)=9,'B5'!C146,"")</f>
        <v/>
      </c>
      <c r="E132" t="str">
        <f>IF(SUM('B5'!$Y146:$AG146)=9,'B5'!D146,"")</f>
        <v/>
      </c>
      <c r="F132" t="str">
        <f>IF(SUM('B5'!$Y146:$AG146)=9,'B5'!E146,"")</f>
        <v/>
      </c>
      <c r="G132" t="str">
        <f>IF(SUM('B5'!$Y146:$AG146)=9,'B5'!F146,"")</f>
        <v/>
      </c>
      <c r="H132" t="str">
        <f>IF(SUM('B5'!$Y146:$AG146)=9,'B5'!G146,"")</f>
        <v/>
      </c>
      <c r="I132" t="str">
        <f>IF(SUM('B5'!$Y146:$AG146)=9,'B5'!H146,"")</f>
        <v/>
      </c>
      <c r="J132" t="str">
        <f>IF(SUM('B5'!$Y146:$AG146)=9,'B5'!I146,"")</f>
        <v/>
      </c>
      <c r="K132" t="str">
        <f>IF(SUM('B5'!$Y146:$AG146)=9,'B5'!J146,"")</f>
        <v/>
      </c>
      <c r="L132" t="str">
        <f>IF(SUM('B5'!$Y146:$AG146)=9,'B5'!K146,"")</f>
        <v/>
      </c>
    </row>
    <row r="133" spans="1:12" x14ac:dyDescent="0.25">
      <c r="A133" t="str">
        <f>IF(SUM('B5'!Y147:AG147)=9,'Angaben KH-Standort'!$D$26,"")</f>
        <v/>
      </c>
      <c r="B133" t="str">
        <f>IF(SUM('B5'!Y147:AG147)=9,'Angaben KH-Standort'!$D$27,"")</f>
        <v/>
      </c>
      <c r="C133" t="str">
        <f>IF(SUM('B5'!Y147:AG147)=9,'Angaben KH-Standort'!$D$13,"")</f>
        <v/>
      </c>
      <c r="D133" t="str">
        <f>IF(SUM('B5'!$Y147:$AG147)=9,'B5'!C147,"")</f>
        <v/>
      </c>
      <c r="E133" t="str">
        <f>IF(SUM('B5'!$Y147:$AG147)=9,'B5'!D147,"")</f>
        <v/>
      </c>
      <c r="F133" t="str">
        <f>IF(SUM('B5'!$Y147:$AG147)=9,'B5'!E147,"")</f>
        <v/>
      </c>
      <c r="G133" t="str">
        <f>IF(SUM('B5'!$Y147:$AG147)=9,'B5'!F147,"")</f>
        <v/>
      </c>
      <c r="H133" t="str">
        <f>IF(SUM('B5'!$Y147:$AG147)=9,'B5'!G147,"")</f>
        <v/>
      </c>
      <c r="I133" t="str">
        <f>IF(SUM('B5'!$Y147:$AG147)=9,'B5'!H147,"")</f>
        <v/>
      </c>
      <c r="J133" t="str">
        <f>IF(SUM('B5'!$Y147:$AG147)=9,'B5'!I147,"")</f>
        <v/>
      </c>
      <c r="K133" t="str">
        <f>IF(SUM('B5'!$Y147:$AG147)=9,'B5'!J147,"")</f>
        <v/>
      </c>
      <c r="L133" t="str">
        <f>IF(SUM('B5'!$Y147:$AG147)=9,'B5'!K147,"")</f>
        <v/>
      </c>
    </row>
    <row r="134" spans="1:12" x14ac:dyDescent="0.25">
      <c r="A134" t="str">
        <f>IF(SUM('B5'!Y148:AG148)=9,'Angaben KH-Standort'!$D$26,"")</f>
        <v/>
      </c>
      <c r="B134" t="str">
        <f>IF(SUM('B5'!Y148:AG148)=9,'Angaben KH-Standort'!$D$27,"")</f>
        <v/>
      </c>
      <c r="C134" t="str">
        <f>IF(SUM('B5'!Y148:AG148)=9,'Angaben KH-Standort'!$D$13,"")</f>
        <v/>
      </c>
      <c r="D134" t="str">
        <f>IF(SUM('B5'!$Y148:$AG148)=9,'B5'!C148,"")</f>
        <v/>
      </c>
      <c r="E134" t="str">
        <f>IF(SUM('B5'!$Y148:$AG148)=9,'B5'!D148,"")</f>
        <v/>
      </c>
      <c r="F134" t="str">
        <f>IF(SUM('B5'!$Y148:$AG148)=9,'B5'!E148,"")</f>
        <v/>
      </c>
      <c r="G134" t="str">
        <f>IF(SUM('B5'!$Y148:$AG148)=9,'B5'!F148,"")</f>
        <v/>
      </c>
      <c r="H134" t="str">
        <f>IF(SUM('B5'!$Y148:$AG148)=9,'B5'!G148,"")</f>
        <v/>
      </c>
      <c r="I134" t="str">
        <f>IF(SUM('B5'!$Y148:$AG148)=9,'B5'!H148,"")</f>
        <v/>
      </c>
      <c r="J134" t="str">
        <f>IF(SUM('B5'!$Y148:$AG148)=9,'B5'!I148,"")</f>
        <v/>
      </c>
      <c r="K134" t="str">
        <f>IF(SUM('B5'!$Y148:$AG148)=9,'B5'!J148,"")</f>
        <v/>
      </c>
      <c r="L134" t="str">
        <f>IF(SUM('B5'!$Y148:$AG148)=9,'B5'!K148,"")</f>
        <v/>
      </c>
    </row>
    <row r="135" spans="1:12" x14ac:dyDescent="0.25">
      <c r="A135" t="str">
        <f>IF(SUM('B5'!Y149:AG149)=9,'Angaben KH-Standort'!$D$26,"")</f>
        <v/>
      </c>
      <c r="B135" t="str">
        <f>IF(SUM('B5'!Y149:AG149)=9,'Angaben KH-Standort'!$D$27,"")</f>
        <v/>
      </c>
      <c r="C135" t="str">
        <f>IF(SUM('B5'!Y149:AG149)=9,'Angaben KH-Standort'!$D$13,"")</f>
        <v/>
      </c>
      <c r="D135" t="str">
        <f>IF(SUM('B5'!$Y149:$AG149)=9,'B5'!C149,"")</f>
        <v/>
      </c>
      <c r="E135" t="str">
        <f>IF(SUM('B5'!$Y149:$AG149)=9,'B5'!D149,"")</f>
        <v/>
      </c>
      <c r="F135" t="str">
        <f>IF(SUM('B5'!$Y149:$AG149)=9,'B5'!E149,"")</f>
        <v/>
      </c>
      <c r="G135" t="str">
        <f>IF(SUM('B5'!$Y149:$AG149)=9,'B5'!F149,"")</f>
        <v/>
      </c>
      <c r="H135" t="str">
        <f>IF(SUM('B5'!$Y149:$AG149)=9,'B5'!G149,"")</f>
        <v/>
      </c>
      <c r="I135" t="str">
        <f>IF(SUM('B5'!$Y149:$AG149)=9,'B5'!H149,"")</f>
        <v/>
      </c>
      <c r="J135" t="str">
        <f>IF(SUM('B5'!$Y149:$AG149)=9,'B5'!I149,"")</f>
        <v/>
      </c>
      <c r="K135" t="str">
        <f>IF(SUM('B5'!$Y149:$AG149)=9,'B5'!J149,"")</f>
        <v/>
      </c>
      <c r="L135" t="str">
        <f>IF(SUM('B5'!$Y149:$AG149)=9,'B5'!K149,"")</f>
        <v/>
      </c>
    </row>
    <row r="136" spans="1:12" x14ac:dyDescent="0.25">
      <c r="A136" t="str">
        <f>IF(SUM('B5'!Y150:AG150)=9,'Angaben KH-Standort'!$D$26,"")</f>
        <v/>
      </c>
      <c r="B136" t="str">
        <f>IF(SUM('B5'!Y150:AG150)=9,'Angaben KH-Standort'!$D$27,"")</f>
        <v/>
      </c>
      <c r="C136" t="str">
        <f>IF(SUM('B5'!Y150:AG150)=9,'Angaben KH-Standort'!$D$13,"")</f>
        <v/>
      </c>
      <c r="D136" t="str">
        <f>IF(SUM('B5'!$Y150:$AG150)=9,'B5'!C150,"")</f>
        <v/>
      </c>
      <c r="E136" t="str">
        <f>IF(SUM('B5'!$Y150:$AG150)=9,'B5'!D150,"")</f>
        <v/>
      </c>
      <c r="F136" t="str">
        <f>IF(SUM('B5'!$Y150:$AG150)=9,'B5'!E150,"")</f>
        <v/>
      </c>
      <c r="G136" t="str">
        <f>IF(SUM('B5'!$Y150:$AG150)=9,'B5'!F150,"")</f>
        <v/>
      </c>
      <c r="H136" t="str">
        <f>IF(SUM('B5'!$Y150:$AG150)=9,'B5'!G150,"")</f>
        <v/>
      </c>
      <c r="I136" t="str">
        <f>IF(SUM('B5'!$Y150:$AG150)=9,'B5'!H150,"")</f>
        <v/>
      </c>
      <c r="J136" t="str">
        <f>IF(SUM('B5'!$Y150:$AG150)=9,'B5'!I150,"")</f>
        <v/>
      </c>
      <c r="K136" t="str">
        <f>IF(SUM('B5'!$Y150:$AG150)=9,'B5'!J150,"")</f>
        <v/>
      </c>
      <c r="L136" t="str">
        <f>IF(SUM('B5'!$Y150:$AG150)=9,'B5'!K150,"")</f>
        <v/>
      </c>
    </row>
    <row r="137" spans="1:12" x14ac:dyDescent="0.25">
      <c r="A137" t="str">
        <f>IF(SUM('B5'!Y151:AG151)=9,'Angaben KH-Standort'!$D$26,"")</f>
        <v/>
      </c>
      <c r="B137" t="str">
        <f>IF(SUM('B5'!Y151:AG151)=9,'Angaben KH-Standort'!$D$27,"")</f>
        <v/>
      </c>
      <c r="C137" t="str">
        <f>IF(SUM('B5'!Y151:AG151)=9,'Angaben KH-Standort'!$D$13,"")</f>
        <v/>
      </c>
      <c r="D137" t="str">
        <f>IF(SUM('B5'!$Y151:$AG151)=9,'B5'!C151,"")</f>
        <v/>
      </c>
      <c r="E137" t="str">
        <f>IF(SUM('B5'!$Y151:$AG151)=9,'B5'!D151,"")</f>
        <v/>
      </c>
      <c r="F137" t="str">
        <f>IF(SUM('B5'!$Y151:$AG151)=9,'B5'!E151,"")</f>
        <v/>
      </c>
      <c r="G137" t="str">
        <f>IF(SUM('B5'!$Y151:$AG151)=9,'B5'!F151,"")</f>
        <v/>
      </c>
      <c r="H137" t="str">
        <f>IF(SUM('B5'!$Y151:$AG151)=9,'B5'!G151,"")</f>
        <v/>
      </c>
      <c r="I137" t="str">
        <f>IF(SUM('B5'!$Y151:$AG151)=9,'B5'!H151,"")</f>
        <v/>
      </c>
      <c r="J137" t="str">
        <f>IF(SUM('B5'!$Y151:$AG151)=9,'B5'!I151,"")</f>
        <v/>
      </c>
      <c r="K137" t="str">
        <f>IF(SUM('B5'!$Y151:$AG151)=9,'B5'!J151,"")</f>
        <v/>
      </c>
      <c r="L137" t="str">
        <f>IF(SUM('B5'!$Y151:$AG151)=9,'B5'!K151,"")</f>
        <v/>
      </c>
    </row>
    <row r="138" spans="1:12" x14ac:dyDescent="0.25">
      <c r="A138" t="str">
        <f>IF(SUM('B5'!Y152:AG152)=9,'Angaben KH-Standort'!$D$26,"")</f>
        <v/>
      </c>
      <c r="B138" t="str">
        <f>IF(SUM('B5'!Y152:AG152)=9,'Angaben KH-Standort'!$D$27,"")</f>
        <v/>
      </c>
      <c r="C138" t="str">
        <f>IF(SUM('B5'!Y152:AG152)=9,'Angaben KH-Standort'!$D$13,"")</f>
        <v/>
      </c>
      <c r="D138" t="str">
        <f>IF(SUM('B5'!$Y152:$AG152)=9,'B5'!C152,"")</f>
        <v/>
      </c>
      <c r="E138" t="str">
        <f>IF(SUM('B5'!$Y152:$AG152)=9,'B5'!D152,"")</f>
        <v/>
      </c>
      <c r="F138" t="str">
        <f>IF(SUM('B5'!$Y152:$AG152)=9,'B5'!E152,"")</f>
        <v/>
      </c>
      <c r="G138" t="str">
        <f>IF(SUM('B5'!$Y152:$AG152)=9,'B5'!F152,"")</f>
        <v/>
      </c>
      <c r="H138" t="str">
        <f>IF(SUM('B5'!$Y152:$AG152)=9,'B5'!G152,"")</f>
        <v/>
      </c>
      <c r="I138" t="str">
        <f>IF(SUM('B5'!$Y152:$AG152)=9,'B5'!H152,"")</f>
        <v/>
      </c>
      <c r="J138" t="str">
        <f>IF(SUM('B5'!$Y152:$AG152)=9,'B5'!I152,"")</f>
        <v/>
      </c>
      <c r="K138" t="str">
        <f>IF(SUM('B5'!$Y152:$AG152)=9,'B5'!J152,"")</f>
        <v/>
      </c>
      <c r="L138" t="str">
        <f>IF(SUM('B5'!$Y152:$AG152)=9,'B5'!K152,"")</f>
        <v/>
      </c>
    </row>
    <row r="139" spans="1:12" x14ac:dyDescent="0.25">
      <c r="A139" t="str">
        <f>IF(SUM('B5'!Y153:AG153)=9,'Angaben KH-Standort'!$D$26,"")</f>
        <v/>
      </c>
      <c r="B139" t="str">
        <f>IF(SUM('B5'!Y153:AG153)=9,'Angaben KH-Standort'!$D$27,"")</f>
        <v/>
      </c>
      <c r="C139" t="str">
        <f>IF(SUM('B5'!Y153:AG153)=9,'Angaben KH-Standort'!$D$13,"")</f>
        <v/>
      </c>
      <c r="D139" t="str">
        <f>IF(SUM('B5'!$Y153:$AG153)=9,'B5'!C153,"")</f>
        <v/>
      </c>
      <c r="E139" t="str">
        <f>IF(SUM('B5'!$Y153:$AG153)=9,'B5'!D153,"")</f>
        <v/>
      </c>
      <c r="F139" t="str">
        <f>IF(SUM('B5'!$Y153:$AG153)=9,'B5'!E153,"")</f>
        <v/>
      </c>
      <c r="G139" t="str">
        <f>IF(SUM('B5'!$Y153:$AG153)=9,'B5'!F153,"")</f>
        <v/>
      </c>
      <c r="H139" t="str">
        <f>IF(SUM('B5'!$Y153:$AG153)=9,'B5'!G153,"")</f>
        <v/>
      </c>
      <c r="I139" t="str">
        <f>IF(SUM('B5'!$Y153:$AG153)=9,'B5'!H153,"")</f>
        <v/>
      </c>
      <c r="J139" t="str">
        <f>IF(SUM('B5'!$Y153:$AG153)=9,'B5'!I153,"")</f>
        <v/>
      </c>
      <c r="K139" t="str">
        <f>IF(SUM('B5'!$Y153:$AG153)=9,'B5'!J153,"")</f>
        <v/>
      </c>
      <c r="L139" t="str">
        <f>IF(SUM('B5'!$Y153:$AG153)=9,'B5'!K153,"")</f>
        <v/>
      </c>
    </row>
    <row r="140" spans="1:12" x14ac:dyDescent="0.25">
      <c r="A140" t="str">
        <f>IF(SUM('B5'!Y154:AG154)=9,'Angaben KH-Standort'!$D$26,"")</f>
        <v/>
      </c>
      <c r="B140" t="str">
        <f>IF(SUM('B5'!Y154:AG154)=9,'Angaben KH-Standort'!$D$27,"")</f>
        <v/>
      </c>
      <c r="C140" t="str">
        <f>IF(SUM('B5'!Y154:AG154)=9,'Angaben KH-Standort'!$D$13,"")</f>
        <v/>
      </c>
      <c r="D140" t="str">
        <f>IF(SUM('B5'!$Y154:$AG154)=9,'B5'!C154,"")</f>
        <v/>
      </c>
      <c r="E140" t="str">
        <f>IF(SUM('B5'!$Y154:$AG154)=9,'B5'!D154,"")</f>
        <v/>
      </c>
      <c r="F140" t="str">
        <f>IF(SUM('B5'!$Y154:$AG154)=9,'B5'!E154,"")</f>
        <v/>
      </c>
      <c r="G140" t="str">
        <f>IF(SUM('B5'!$Y154:$AG154)=9,'B5'!F154,"")</f>
        <v/>
      </c>
      <c r="H140" t="str">
        <f>IF(SUM('B5'!$Y154:$AG154)=9,'B5'!G154,"")</f>
        <v/>
      </c>
      <c r="I140" t="str">
        <f>IF(SUM('B5'!$Y154:$AG154)=9,'B5'!H154,"")</f>
        <v/>
      </c>
      <c r="J140" t="str">
        <f>IF(SUM('B5'!$Y154:$AG154)=9,'B5'!I154,"")</f>
        <v/>
      </c>
      <c r="K140" t="str">
        <f>IF(SUM('B5'!$Y154:$AG154)=9,'B5'!J154,"")</f>
        <v/>
      </c>
      <c r="L140" t="str">
        <f>IF(SUM('B5'!$Y154:$AG154)=9,'B5'!K154,"")</f>
        <v/>
      </c>
    </row>
    <row r="141" spans="1:12" x14ac:dyDescent="0.25">
      <c r="A141" t="str">
        <f>IF(SUM('B5'!Y155:AG155)=9,'Angaben KH-Standort'!$D$26,"")</f>
        <v/>
      </c>
      <c r="B141" t="str">
        <f>IF(SUM('B5'!Y155:AG155)=9,'Angaben KH-Standort'!$D$27,"")</f>
        <v/>
      </c>
      <c r="C141" t="str">
        <f>IF(SUM('B5'!Y155:AG155)=9,'Angaben KH-Standort'!$D$13,"")</f>
        <v/>
      </c>
      <c r="D141" t="str">
        <f>IF(SUM('B5'!$Y155:$AG155)=9,'B5'!C155,"")</f>
        <v/>
      </c>
      <c r="E141" t="str">
        <f>IF(SUM('B5'!$Y155:$AG155)=9,'B5'!D155,"")</f>
        <v/>
      </c>
      <c r="F141" t="str">
        <f>IF(SUM('B5'!$Y155:$AG155)=9,'B5'!E155,"")</f>
        <v/>
      </c>
      <c r="G141" t="str">
        <f>IF(SUM('B5'!$Y155:$AG155)=9,'B5'!F155,"")</f>
        <v/>
      </c>
      <c r="H141" t="str">
        <f>IF(SUM('B5'!$Y155:$AG155)=9,'B5'!G155,"")</f>
        <v/>
      </c>
      <c r="I141" t="str">
        <f>IF(SUM('B5'!$Y155:$AG155)=9,'B5'!H155,"")</f>
        <v/>
      </c>
      <c r="J141" t="str">
        <f>IF(SUM('B5'!$Y155:$AG155)=9,'B5'!I155,"")</f>
        <v/>
      </c>
      <c r="K141" t="str">
        <f>IF(SUM('B5'!$Y155:$AG155)=9,'B5'!J155,"")</f>
        <v/>
      </c>
      <c r="L141" t="str">
        <f>IF(SUM('B5'!$Y155:$AG155)=9,'B5'!K155,"")</f>
        <v/>
      </c>
    </row>
    <row r="142" spans="1:12" x14ac:dyDescent="0.25">
      <c r="A142" t="str">
        <f>IF(SUM('B5'!Y156:AG156)=9,'Angaben KH-Standort'!$D$26,"")</f>
        <v/>
      </c>
      <c r="B142" t="str">
        <f>IF(SUM('B5'!Y156:AG156)=9,'Angaben KH-Standort'!$D$27,"")</f>
        <v/>
      </c>
      <c r="C142" t="str">
        <f>IF(SUM('B5'!Y156:AG156)=9,'Angaben KH-Standort'!$D$13,"")</f>
        <v/>
      </c>
      <c r="D142" t="str">
        <f>IF(SUM('B5'!$Y156:$AG156)=9,'B5'!C156,"")</f>
        <v/>
      </c>
      <c r="E142" t="str">
        <f>IF(SUM('B5'!$Y156:$AG156)=9,'B5'!D156,"")</f>
        <v/>
      </c>
      <c r="F142" t="str">
        <f>IF(SUM('B5'!$Y156:$AG156)=9,'B5'!E156,"")</f>
        <v/>
      </c>
      <c r="G142" t="str">
        <f>IF(SUM('B5'!$Y156:$AG156)=9,'B5'!F156,"")</f>
        <v/>
      </c>
      <c r="H142" t="str">
        <f>IF(SUM('B5'!$Y156:$AG156)=9,'B5'!G156,"")</f>
        <v/>
      </c>
      <c r="I142" t="str">
        <f>IF(SUM('B5'!$Y156:$AG156)=9,'B5'!H156,"")</f>
        <v/>
      </c>
      <c r="J142" t="str">
        <f>IF(SUM('B5'!$Y156:$AG156)=9,'B5'!I156,"")</f>
        <v/>
      </c>
      <c r="K142" t="str">
        <f>IF(SUM('B5'!$Y156:$AG156)=9,'B5'!J156,"")</f>
        <v/>
      </c>
      <c r="L142" t="str">
        <f>IF(SUM('B5'!$Y156:$AG156)=9,'B5'!K156,"")</f>
        <v/>
      </c>
    </row>
    <row r="143" spans="1:12" x14ac:dyDescent="0.25">
      <c r="A143" t="str">
        <f>IF(SUM('B5'!Y157:AG157)=9,'Angaben KH-Standort'!$D$26,"")</f>
        <v/>
      </c>
      <c r="B143" t="str">
        <f>IF(SUM('B5'!Y157:AG157)=9,'Angaben KH-Standort'!$D$27,"")</f>
        <v/>
      </c>
      <c r="C143" t="str">
        <f>IF(SUM('B5'!Y157:AG157)=9,'Angaben KH-Standort'!$D$13,"")</f>
        <v/>
      </c>
      <c r="D143" t="str">
        <f>IF(SUM('B5'!$Y157:$AG157)=9,'B5'!C157,"")</f>
        <v/>
      </c>
      <c r="E143" t="str">
        <f>IF(SUM('B5'!$Y157:$AG157)=9,'B5'!D157,"")</f>
        <v/>
      </c>
      <c r="F143" t="str">
        <f>IF(SUM('B5'!$Y157:$AG157)=9,'B5'!E157,"")</f>
        <v/>
      </c>
      <c r="G143" t="str">
        <f>IF(SUM('B5'!$Y157:$AG157)=9,'B5'!F157,"")</f>
        <v/>
      </c>
      <c r="H143" t="str">
        <f>IF(SUM('B5'!$Y157:$AG157)=9,'B5'!G157,"")</f>
        <v/>
      </c>
      <c r="I143" t="str">
        <f>IF(SUM('B5'!$Y157:$AG157)=9,'B5'!H157,"")</f>
        <v/>
      </c>
      <c r="J143" t="str">
        <f>IF(SUM('B5'!$Y157:$AG157)=9,'B5'!I157,"")</f>
        <v/>
      </c>
      <c r="K143" t="str">
        <f>IF(SUM('B5'!$Y157:$AG157)=9,'B5'!J157,"")</f>
        <v/>
      </c>
      <c r="L143" t="str">
        <f>IF(SUM('B5'!$Y157:$AG157)=9,'B5'!K157,"")</f>
        <v/>
      </c>
    </row>
    <row r="144" spans="1:12" x14ac:dyDescent="0.25">
      <c r="A144" t="str">
        <f>IF(SUM('B5'!Y158:AG158)=9,'Angaben KH-Standort'!$D$26,"")</f>
        <v/>
      </c>
      <c r="B144" t="str">
        <f>IF(SUM('B5'!Y158:AG158)=9,'Angaben KH-Standort'!$D$27,"")</f>
        <v/>
      </c>
      <c r="C144" t="str">
        <f>IF(SUM('B5'!Y158:AG158)=9,'Angaben KH-Standort'!$D$13,"")</f>
        <v/>
      </c>
      <c r="D144" t="str">
        <f>IF(SUM('B5'!$Y158:$AG158)=9,'B5'!C158,"")</f>
        <v/>
      </c>
      <c r="E144" t="str">
        <f>IF(SUM('B5'!$Y158:$AG158)=9,'B5'!D158,"")</f>
        <v/>
      </c>
      <c r="F144" t="str">
        <f>IF(SUM('B5'!$Y158:$AG158)=9,'B5'!E158,"")</f>
        <v/>
      </c>
      <c r="G144" t="str">
        <f>IF(SUM('B5'!$Y158:$AG158)=9,'B5'!F158,"")</f>
        <v/>
      </c>
      <c r="H144" t="str">
        <f>IF(SUM('B5'!$Y158:$AG158)=9,'B5'!G158,"")</f>
        <v/>
      </c>
      <c r="I144" t="str">
        <f>IF(SUM('B5'!$Y158:$AG158)=9,'B5'!H158,"")</f>
        <v/>
      </c>
      <c r="J144" t="str">
        <f>IF(SUM('B5'!$Y158:$AG158)=9,'B5'!I158,"")</f>
        <v/>
      </c>
      <c r="K144" t="str">
        <f>IF(SUM('B5'!$Y158:$AG158)=9,'B5'!J158,"")</f>
        <v/>
      </c>
      <c r="L144" t="str">
        <f>IF(SUM('B5'!$Y158:$AG158)=9,'B5'!K158,"")</f>
        <v/>
      </c>
    </row>
    <row r="145" spans="1:12" x14ac:dyDescent="0.25">
      <c r="A145" t="str">
        <f>IF(SUM('B5'!Y159:AG159)=9,'Angaben KH-Standort'!$D$26,"")</f>
        <v/>
      </c>
      <c r="B145" t="str">
        <f>IF(SUM('B5'!Y159:AG159)=9,'Angaben KH-Standort'!$D$27,"")</f>
        <v/>
      </c>
      <c r="C145" t="str">
        <f>IF(SUM('B5'!Y159:AG159)=9,'Angaben KH-Standort'!$D$13,"")</f>
        <v/>
      </c>
      <c r="D145" t="str">
        <f>IF(SUM('B5'!$Y159:$AG159)=9,'B5'!C159,"")</f>
        <v/>
      </c>
      <c r="E145" t="str">
        <f>IF(SUM('B5'!$Y159:$AG159)=9,'B5'!D159,"")</f>
        <v/>
      </c>
      <c r="F145" t="str">
        <f>IF(SUM('B5'!$Y159:$AG159)=9,'B5'!E159,"")</f>
        <v/>
      </c>
      <c r="G145" t="str">
        <f>IF(SUM('B5'!$Y159:$AG159)=9,'B5'!F159,"")</f>
        <v/>
      </c>
      <c r="H145" t="str">
        <f>IF(SUM('B5'!$Y159:$AG159)=9,'B5'!G159,"")</f>
        <v/>
      </c>
      <c r="I145" t="str">
        <f>IF(SUM('B5'!$Y159:$AG159)=9,'B5'!H159,"")</f>
        <v/>
      </c>
      <c r="J145" t="str">
        <f>IF(SUM('B5'!$Y159:$AG159)=9,'B5'!I159,"")</f>
        <v/>
      </c>
      <c r="K145" t="str">
        <f>IF(SUM('B5'!$Y159:$AG159)=9,'B5'!J159,"")</f>
        <v/>
      </c>
      <c r="L145" t="str">
        <f>IF(SUM('B5'!$Y159:$AG159)=9,'B5'!K159,"")</f>
        <v/>
      </c>
    </row>
    <row r="146" spans="1:12" x14ac:dyDescent="0.25">
      <c r="A146" t="str">
        <f>IF(SUM('B5'!Y160:AG160)=9,'Angaben KH-Standort'!$D$26,"")</f>
        <v/>
      </c>
      <c r="B146" t="str">
        <f>IF(SUM('B5'!Y160:AG160)=9,'Angaben KH-Standort'!$D$27,"")</f>
        <v/>
      </c>
      <c r="C146" t="str">
        <f>IF(SUM('B5'!Y160:AG160)=9,'Angaben KH-Standort'!$D$13,"")</f>
        <v/>
      </c>
      <c r="D146" t="str">
        <f>IF(SUM('B5'!$Y160:$AG160)=9,'B5'!C160,"")</f>
        <v/>
      </c>
      <c r="E146" t="str">
        <f>IF(SUM('B5'!$Y160:$AG160)=9,'B5'!D160,"")</f>
        <v/>
      </c>
      <c r="F146" t="str">
        <f>IF(SUM('B5'!$Y160:$AG160)=9,'B5'!E160,"")</f>
        <v/>
      </c>
      <c r="G146" t="str">
        <f>IF(SUM('B5'!$Y160:$AG160)=9,'B5'!F160,"")</f>
        <v/>
      </c>
      <c r="H146" t="str">
        <f>IF(SUM('B5'!$Y160:$AG160)=9,'B5'!G160,"")</f>
        <v/>
      </c>
      <c r="I146" t="str">
        <f>IF(SUM('B5'!$Y160:$AG160)=9,'B5'!H160,"")</f>
        <v/>
      </c>
      <c r="J146" t="str">
        <f>IF(SUM('B5'!$Y160:$AG160)=9,'B5'!I160,"")</f>
        <v/>
      </c>
      <c r="K146" t="str">
        <f>IF(SUM('B5'!$Y160:$AG160)=9,'B5'!J160,"")</f>
        <v/>
      </c>
      <c r="L146" t="str">
        <f>IF(SUM('B5'!$Y160:$AG160)=9,'B5'!K160,"")</f>
        <v/>
      </c>
    </row>
    <row r="147" spans="1:12" x14ac:dyDescent="0.25">
      <c r="A147" t="str">
        <f>IF(SUM('B5'!Y161:AG161)=9,'Angaben KH-Standort'!$D$26,"")</f>
        <v/>
      </c>
      <c r="B147" t="str">
        <f>IF(SUM('B5'!Y161:AG161)=9,'Angaben KH-Standort'!$D$27,"")</f>
        <v/>
      </c>
      <c r="C147" t="str">
        <f>IF(SUM('B5'!Y161:AG161)=9,'Angaben KH-Standort'!$D$13,"")</f>
        <v/>
      </c>
      <c r="D147" t="str">
        <f>IF(SUM('B5'!$Y161:$AG161)=9,'B5'!C161,"")</f>
        <v/>
      </c>
      <c r="E147" t="str">
        <f>IF(SUM('B5'!$Y161:$AG161)=9,'B5'!D161,"")</f>
        <v/>
      </c>
      <c r="F147" t="str">
        <f>IF(SUM('B5'!$Y161:$AG161)=9,'B5'!E161,"")</f>
        <v/>
      </c>
      <c r="G147" t="str">
        <f>IF(SUM('B5'!$Y161:$AG161)=9,'B5'!F161,"")</f>
        <v/>
      </c>
      <c r="H147" t="str">
        <f>IF(SUM('B5'!$Y161:$AG161)=9,'B5'!G161,"")</f>
        <v/>
      </c>
      <c r="I147" t="str">
        <f>IF(SUM('B5'!$Y161:$AG161)=9,'B5'!H161,"")</f>
        <v/>
      </c>
      <c r="J147" t="str">
        <f>IF(SUM('B5'!$Y161:$AG161)=9,'B5'!I161,"")</f>
        <v/>
      </c>
      <c r="K147" t="str">
        <f>IF(SUM('B5'!$Y161:$AG161)=9,'B5'!J161,"")</f>
        <v/>
      </c>
      <c r="L147" t="str">
        <f>IF(SUM('B5'!$Y161:$AG161)=9,'B5'!K161,"")</f>
        <v/>
      </c>
    </row>
    <row r="148" spans="1:12" x14ac:dyDescent="0.25">
      <c r="A148" t="str">
        <f>IF(SUM('B5'!Y162:AG162)=9,'Angaben KH-Standort'!$D$26,"")</f>
        <v/>
      </c>
      <c r="B148" t="str">
        <f>IF(SUM('B5'!Y162:AG162)=9,'Angaben KH-Standort'!$D$27,"")</f>
        <v/>
      </c>
      <c r="C148" t="str">
        <f>IF(SUM('B5'!Y162:AG162)=9,'Angaben KH-Standort'!$D$13,"")</f>
        <v/>
      </c>
      <c r="D148" t="str">
        <f>IF(SUM('B5'!$Y162:$AG162)=9,'B5'!C162,"")</f>
        <v/>
      </c>
      <c r="E148" t="str">
        <f>IF(SUM('B5'!$Y162:$AG162)=9,'B5'!D162,"")</f>
        <v/>
      </c>
      <c r="F148" t="str">
        <f>IF(SUM('B5'!$Y162:$AG162)=9,'B5'!E162,"")</f>
        <v/>
      </c>
      <c r="G148" t="str">
        <f>IF(SUM('B5'!$Y162:$AG162)=9,'B5'!F162,"")</f>
        <v/>
      </c>
      <c r="H148" t="str">
        <f>IF(SUM('B5'!$Y162:$AG162)=9,'B5'!G162,"")</f>
        <v/>
      </c>
      <c r="I148" t="str">
        <f>IF(SUM('B5'!$Y162:$AG162)=9,'B5'!H162,"")</f>
        <v/>
      </c>
      <c r="J148" t="str">
        <f>IF(SUM('B5'!$Y162:$AG162)=9,'B5'!I162,"")</f>
        <v/>
      </c>
      <c r="K148" t="str">
        <f>IF(SUM('B5'!$Y162:$AG162)=9,'B5'!J162,"")</f>
        <v/>
      </c>
      <c r="L148" t="str">
        <f>IF(SUM('B5'!$Y162:$AG162)=9,'B5'!K162,"")</f>
        <v/>
      </c>
    </row>
    <row r="149" spans="1:12" x14ac:dyDescent="0.25">
      <c r="A149" t="str">
        <f>IF(SUM('B5'!Y163:AG163)=9,'Angaben KH-Standort'!$D$26,"")</f>
        <v/>
      </c>
      <c r="B149" t="str">
        <f>IF(SUM('B5'!Y163:AG163)=9,'Angaben KH-Standort'!$D$27,"")</f>
        <v/>
      </c>
      <c r="C149" t="str">
        <f>IF(SUM('B5'!Y163:AG163)=9,'Angaben KH-Standort'!$D$13,"")</f>
        <v/>
      </c>
      <c r="D149" t="str">
        <f>IF(SUM('B5'!$Y163:$AG163)=9,'B5'!C163,"")</f>
        <v/>
      </c>
      <c r="E149" t="str">
        <f>IF(SUM('B5'!$Y163:$AG163)=9,'B5'!D163,"")</f>
        <v/>
      </c>
      <c r="F149" t="str">
        <f>IF(SUM('B5'!$Y163:$AG163)=9,'B5'!E163,"")</f>
        <v/>
      </c>
      <c r="G149" t="str">
        <f>IF(SUM('B5'!$Y163:$AG163)=9,'B5'!F163,"")</f>
        <v/>
      </c>
      <c r="H149" t="str">
        <f>IF(SUM('B5'!$Y163:$AG163)=9,'B5'!G163,"")</f>
        <v/>
      </c>
      <c r="I149" t="str">
        <f>IF(SUM('B5'!$Y163:$AG163)=9,'B5'!H163,"")</f>
        <v/>
      </c>
      <c r="J149" t="str">
        <f>IF(SUM('B5'!$Y163:$AG163)=9,'B5'!I163,"")</f>
        <v/>
      </c>
      <c r="K149" t="str">
        <f>IF(SUM('B5'!$Y163:$AG163)=9,'B5'!J163,"")</f>
        <v/>
      </c>
      <c r="L149" t="str">
        <f>IF(SUM('B5'!$Y163:$AG163)=9,'B5'!K163,"")</f>
        <v/>
      </c>
    </row>
    <row r="150" spans="1:12" x14ac:dyDescent="0.25">
      <c r="A150" t="str">
        <f>IF(SUM('B5'!Y164:AG164)=9,'Angaben KH-Standort'!$D$26,"")</f>
        <v/>
      </c>
      <c r="B150" t="str">
        <f>IF(SUM('B5'!Y164:AG164)=9,'Angaben KH-Standort'!$D$27,"")</f>
        <v/>
      </c>
      <c r="C150" t="str">
        <f>IF(SUM('B5'!Y164:AG164)=9,'Angaben KH-Standort'!$D$13,"")</f>
        <v/>
      </c>
      <c r="D150" t="str">
        <f>IF(SUM('B5'!$Y164:$AG164)=9,'B5'!C164,"")</f>
        <v/>
      </c>
      <c r="E150" t="str">
        <f>IF(SUM('B5'!$Y164:$AG164)=9,'B5'!D164,"")</f>
        <v/>
      </c>
      <c r="F150" t="str">
        <f>IF(SUM('B5'!$Y164:$AG164)=9,'B5'!E164,"")</f>
        <v/>
      </c>
      <c r="G150" t="str">
        <f>IF(SUM('B5'!$Y164:$AG164)=9,'B5'!F164,"")</f>
        <v/>
      </c>
      <c r="H150" t="str">
        <f>IF(SUM('B5'!$Y164:$AG164)=9,'B5'!G164,"")</f>
        <v/>
      </c>
      <c r="I150" t="str">
        <f>IF(SUM('B5'!$Y164:$AG164)=9,'B5'!H164,"")</f>
        <v/>
      </c>
      <c r="J150" t="str">
        <f>IF(SUM('B5'!$Y164:$AG164)=9,'B5'!I164,"")</f>
        <v/>
      </c>
      <c r="K150" t="str">
        <f>IF(SUM('B5'!$Y164:$AG164)=9,'B5'!J164,"")</f>
        <v/>
      </c>
      <c r="L150" t="str">
        <f>IF(SUM('B5'!$Y164:$AG164)=9,'B5'!K164,"")</f>
        <v/>
      </c>
    </row>
    <row r="151" spans="1:12" x14ac:dyDescent="0.25">
      <c r="A151" t="str">
        <f>IF(SUM('B5'!Y165:AG165)=9,'Angaben KH-Standort'!$D$26,"")</f>
        <v/>
      </c>
      <c r="B151" t="str">
        <f>IF(SUM('B5'!Y165:AG165)=9,'Angaben KH-Standort'!$D$27,"")</f>
        <v/>
      </c>
      <c r="C151" t="str">
        <f>IF(SUM('B5'!Y165:AG165)=9,'Angaben KH-Standort'!$D$13,"")</f>
        <v/>
      </c>
      <c r="D151" t="str">
        <f>IF(SUM('B5'!$Y165:$AG165)=9,'B5'!C165,"")</f>
        <v/>
      </c>
      <c r="E151" t="str">
        <f>IF(SUM('B5'!$Y165:$AG165)=9,'B5'!D165,"")</f>
        <v/>
      </c>
      <c r="F151" t="str">
        <f>IF(SUM('B5'!$Y165:$AG165)=9,'B5'!E165,"")</f>
        <v/>
      </c>
      <c r="G151" t="str">
        <f>IF(SUM('B5'!$Y165:$AG165)=9,'B5'!F165,"")</f>
        <v/>
      </c>
      <c r="H151" t="str">
        <f>IF(SUM('B5'!$Y165:$AG165)=9,'B5'!G165,"")</f>
        <v/>
      </c>
      <c r="I151" t="str">
        <f>IF(SUM('B5'!$Y165:$AG165)=9,'B5'!H165,"")</f>
        <v/>
      </c>
      <c r="J151" t="str">
        <f>IF(SUM('B5'!$Y165:$AG165)=9,'B5'!I165,"")</f>
        <v/>
      </c>
      <c r="K151" t="str">
        <f>IF(SUM('B5'!$Y165:$AG165)=9,'B5'!J165,"")</f>
        <v/>
      </c>
      <c r="L151" t="str">
        <f>IF(SUM('B5'!$Y165:$AG165)=9,'B5'!K165,"")</f>
        <v/>
      </c>
    </row>
    <row r="152" spans="1:12" x14ac:dyDescent="0.25">
      <c r="A152" t="str">
        <f>IF(SUM('B5'!Y166:AG166)=9,'Angaben KH-Standort'!$D$26,"")</f>
        <v/>
      </c>
      <c r="B152" t="str">
        <f>IF(SUM('B5'!Y166:AG166)=9,'Angaben KH-Standort'!$D$27,"")</f>
        <v/>
      </c>
      <c r="C152" t="str">
        <f>IF(SUM('B5'!Y166:AG166)=9,'Angaben KH-Standort'!$D$13,"")</f>
        <v/>
      </c>
      <c r="D152" t="str">
        <f>IF(SUM('B5'!$Y166:$AG166)=9,'B5'!C166,"")</f>
        <v/>
      </c>
      <c r="E152" t="str">
        <f>IF(SUM('B5'!$Y166:$AG166)=9,'B5'!D166,"")</f>
        <v/>
      </c>
      <c r="F152" t="str">
        <f>IF(SUM('B5'!$Y166:$AG166)=9,'B5'!E166,"")</f>
        <v/>
      </c>
      <c r="G152" t="str">
        <f>IF(SUM('B5'!$Y166:$AG166)=9,'B5'!F166,"")</f>
        <v/>
      </c>
      <c r="H152" t="str">
        <f>IF(SUM('B5'!$Y166:$AG166)=9,'B5'!G166,"")</f>
        <v/>
      </c>
      <c r="I152" t="str">
        <f>IF(SUM('B5'!$Y166:$AG166)=9,'B5'!H166,"")</f>
        <v/>
      </c>
      <c r="J152" t="str">
        <f>IF(SUM('B5'!$Y166:$AG166)=9,'B5'!I166,"")</f>
        <v/>
      </c>
      <c r="K152" t="str">
        <f>IF(SUM('B5'!$Y166:$AG166)=9,'B5'!J166,"")</f>
        <v/>
      </c>
      <c r="L152" t="str">
        <f>IF(SUM('B5'!$Y166:$AG166)=9,'B5'!K166,"")</f>
        <v/>
      </c>
    </row>
    <row r="153" spans="1:12" x14ac:dyDescent="0.25">
      <c r="A153" t="str">
        <f>IF(SUM('B5'!Y167:AG167)=9,'Angaben KH-Standort'!$D$26,"")</f>
        <v/>
      </c>
      <c r="B153" t="str">
        <f>IF(SUM('B5'!Y167:AG167)=9,'Angaben KH-Standort'!$D$27,"")</f>
        <v/>
      </c>
      <c r="C153" t="str">
        <f>IF(SUM('B5'!Y167:AG167)=9,'Angaben KH-Standort'!$D$13,"")</f>
        <v/>
      </c>
      <c r="D153" t="str">
        <f>IF(SUM('B5'!$Y167:$AG167)=9,'B5'!C167,"")</f>
        <v/>
      </c>
      <c r="E153" t="str">
        <f>IF(SUM('B5'!$Y167:$AG167)=9,'B5'!D167,"")</f>
        <v/>
      </c>
      <c r="F153" t="str">
        <f>IF(SUM('B5'!$Y167:$AG167)=9,'B5'!E167,"")</f>
        <v/>
      </c>
      <c r="G153" t="str">
        <f>IF(SUM('B5'!$Y167:$AG167)=9,'B5'!F167,"")</f>
        <v/>
      </c>
      <c r="H153" t="str">
        <f>IF(SUM('B5'!$Y167:$AG167)=9,'B5'!G167,"")</f>
        <v/>
      </c>
      <c r="I153" t="str">
        <f>IF(SUM('B5'!$Y167:$AG167)=9,'B5'!H167,"")</f>
        <v/>
      </c>
      <c r="J153" t="str">
        <f>IF(SUM('B5'!$Y167:$AG167)=9,'B5'!I167,"")</f>
        <v/>
      </c>
      <c r="K153" t="str">
        <f>IF(SUM('B5'!$Y167:$AG167)=9,'B5'!J167,"")</f>
        <v/>
      </c>
      <c r="L153" t="str">
        <f>IF(SUM('B5'!$Y167:$AG167)=9,'B5'!K167,"")</f>
        <v/>
      </c>
    </row>
    <row r="154" spans="1:12" x14ac:dyDescent="0.25">
      <c r="A154" t="str">
        <f>IF(SUM('B5'!Y168:AG168)=9,'Angaben KH-Standort'!$D$26,"")</f>
        <v/>
      </c>
      <c r="B154" t="str">
        <f>IF(SUM('B5'!Y168:AG168)=9,'Angaben KH-Standort'!$D$27,"")</f>
        <v/>
      </c>
      <c r="C154" t="str">
        <f>IF(SUM('B5'!Y168:AG168)=9,'Angaben KH-Standort'!$D$13,"")</f>
        <v/>
      </c>
      <c r="D154" t="str">
        <f>IF(SUM('B5'!$Y168:$AG168)=9,'B5'!C168,"")</f>
        <v/>
      </c>
      <c r="E154" t="str">
        <f>IF(SUM('B5'!$Y168:$AG168)=9,'B5'!D168,"")</f>
        <v/>
      </c>
      <c r="F154" t="str">
        <f>IF(SUM('B5'!$Y168:$AG168)=9,'B5'!E168,"")</f>
        <v/>
      </c>
      <c r="G154" t="str">
        <f>IF(SUM('B5'!$Y168:$AG168)=9,'B5'!F168,"")</f>
        <v/>
      </c>
      <c r="H154" t="str">
        <f>IF(SUM('B5'!$Y168:$AG168)=9,'B5'!G168,"")</f>
        <v/>
      </c>
      <c r="I154" t="str">
        <f>IF(SUM('B5'!$Y168:$AG168)=9,'B5'!H168,"")</f>
        <v/>
      </c>
      <c r="J154" t="str">
        <f>IF(SUM('B5'!$Y168:$AG168)=9,'B5'!I168,"")</f>
        <v/>
      </c>
      <c r="K154" t="str">
        <f>IF(SUM('B5'!$Y168:$AG168)=9,'B5'!J168,"")</f>
        <v/>
      </c>
      <c r="L154" t="str">
        <f>IF(SUM('B5'!$Y168:$AG168)=9,'B5'!K168,"")</f>
        <v/>
      </c>
    </row>
    <row r="155" spans="1:12" x14ac:dyDescent="0.25">
      <c r="A155" t="str">
        <f>IF(SUM('B5'!Y169:AG169)=9,'Angaben KH-Standort'!$D$26,"")</f>
        <v/>
      </c>
      <c r="B155" t="str">
        <f>IF(SUM('B5'!Y169:AG169)=9,'Angaben KH-Standort'!$D$27,"")</f>
        <v/>
      </c>
      <c r="C155" t="str">
        <f>IF(SUM('B5'!Y169:AG169)=9,'Angaben KH-Standort'!$D$13,"")</f>
        <v/>
      </c>
      <c r="D155" t="str">
        <f>IF(SUM('B5'!$Y169:$AG169)=9,'B5'!C169,"")</f>
        <v/>
      </c>
      <c r="E155" t="str">
        <f>IF(SUM('B5'!$Y169:$AG169)=9,'B5'!D169,"")</f>
        <v/>
      </c>
      <c r="F155" t="str">
        <f>IF(SUM('B5'!$Y169:$AG169)=9,'B5'!E169,"")</f>
        <v/>
      </c>
      <c r="G155" t="str">
        <f>IF(SUM('B5'!$Y169:$AG169)=9,'B5'!F169,"")</f>
        <v/>
      </c>
      <c r="H155" t="str">
        <f>IF(SUM('B5'!$Y169:$AG169)=9,'B5'!G169,"")</f>
        <v/>
      </c>
      <c r="I155" t="str">
        <f>IF(SUM('B5'!$Y169:$AG169)=9,'B5'!H169,"")</f>
        <v/>
      </c>
      <c r="J155" t="str">
        <f>IF(SUM('B5'!$Y169:$AG169)=9,'B5'!I169,"")</f>
        <v/>
      </c>
      <c r="K155" t="str">
        <f>IF(SUM('B5'!$Y169:$AG169)=9,'B5'!J169,"")</f>
        <v/>
      </c>
      <c r="L155" t="str">
        <f>IF(SUM('B5'!$Y169:$AG169)=9,'B5'!K169,"")</f>
        <v/>
      </c>
    </row>
    <row r="156" spans="1:12" x14ac:dyDescent="0.25">
      <c r="A156" t="str">
        <f>IF(SUM('B5'!Y170:AG170)=9,'Angaben KH-Standort'!$D$26,"")</f>
        <v/>
      </c>
      <c r="B156" t="str">
        <f>IF(SUM('B5'!Y170:AG170)=9,'Angaben KH-Standort'!$D$27,"")</f>
        <v/>
      </c>
      <c r="C156" t="str">
        <f>IF(SUM('B5'!Y170:AG170)=9,'Angaben KH-Standort'!$D$13,"")</f>
        <v/>
      </c>
      <c r="D156" t="str">
        <f>IF(SUM('B5'!$Y170:$AG170)=9,'B5'!C170,"")</f>
        <v/>
      </c>
      <c r="E156" t="str">
        <f>IF(SUM('B5'!$Y170:$AG170)=9,'B5'!D170,"")</f>
        <v/>
      </c>
      <c r="F156" t="str">
        <f>IF(SUM('B5'!$Y170:$AG170)=9,'B5'!E170,"")</f>
        <v/>
      </c>
      <c r="G156" t="str">
        <f>IF(SUM('B5'!$Y170:$AG170)=9,'B5'!F170,"")</f>
        <v/>
      </c>
      <c r="H156" t="str">
        <f>IF(SUM('B5'!$Y170:$AG170)=9,'B5'!G170,"")</f>
        <v/>
      </c>
      <c r="I156" t="str">
        <f>IF(SUM('B5'!$Y170:$AG170)=9,'B5'!H170,"")</f>
        <v/>
      </c>
      <c r="J156" t="str">
        <f>IF(SUM('B5'!$Y170:$AG170)=9,'B5'!I170,"")</f>
        <v/>
      </c>
      <c r="K156" t="str">
        <f>IF(SUM('B5'!$Y170:$AG170)=9,'B5'!J170,"")</f>
        <v/>
      </c>
      <c r="L156" t="str">
        <f>IF(SUM('B5'!$Y170:$AG170)=9,'B5'!K170,"")</f>
        <v/>
      </c>
    </row>
    <row r="157" spans="1:12" x14ac:dyDescent="0.25">
      <c r="A157" t="str">
        <f>IF(SUM('B5'!Y171:AG171)=9,'Angaben KH-Standort'!$D$26,"")</f>
        <v/>
      </c>
      <c r="B157" t="str">
        <f>IF(SUM('B5'!Y171:AG171)=9,'Angaben KH-Standort'!$D$27,"")</f>
        <v/>
      </c>
      <c r="C157" t="str">
        <f>IF(SUM('B5'!Y171:AG171)=9,'Angaben KH-Standort'!$D$13,"")</f>
        <v/>
      </c>
      <c r="D157" t="str">
        <f>IF(SUM('B5'!$Y171:$AG171)=9,'B5'!C171,"")</f>
        <v/>
      </c>
      <c r="E157" t="str">
        <f>IF(SUM('B5'!$Y171:$AG171)=9,'B5'!D171,"")</f>
        <v/>
      </c>
      <c r="F157" t="str">
        <f>IF(SUM('B5'!$Y171:$AG171)=9,'B5'!E171,"")</f>
        <v/>
      </c>
      <c r="G157" t="str">
        <f>IF(SUM('B5'!$Y171:$AG171)=9,'B5'!F171,"")</f>
        <v/>
      </c>
      <c r="H157" t="str">
        <f>IF(SUM('B5'!$Y171:$AG171)=9,'B5'!G171,"")</f>
        <v/>
      </c>
      <c r="I157" t="str">
        <f>IF(SUM('B5'!$Y171:$AG171)=9,'B5'!H171,"")</f>
        <v/>
      </c>
      <c r="J157" t="str">
        <f>IF(SUM('B5'!$Y171:$AG171)=9,'B5'!I171,"")</f>
        <v/>
      </c>
      <c r="K157" t="str">
        <f>IF(SUM('B5'!$Y171:$AG171)=9,'B5'!J171,"")</f>
        <v/>
      </c>
      <c r="L157" t="str">
        <f>IF(SUM('B5'!$Y171:$AG171)=9,'B5'!K171,"")</f>
        <v/>
      </c>
    </row>
    <row r="158" spans="1:12" x14ac:dyDescent="0.25">
      <c r="A158" t="str">
        <f>IF(SUM('B5'!Y172:AG172)=9,'Angaben KH-Standort'!$D$26,"")</f>
        <v/>
      </c>
      <c r="B158" t="str">
        <f>IF(SUM('B5'!Y172:AG172)=9,'Angaben KH-Standort'!$D$27,"")</f>
        <v/>
      </c>
      <c r="C158" t="str">
        <f>IF(SUM('B5'!Y172:AG172)=9,'Angaben KH-Standort'!$D$13,"")</f>
        <v/>
      </c>
      <c r="D158" t="str">
        <f>IF(SUM('B5'!$Y172:$AG172)=9,'B5'!C172,"")</f>
        <v/>
      </c>
      <c r="E158" t="str">
        <f>IF(SUM('B5'!$Y172:$AG172)=9,'B5'!D172,"")</f>
        <v/>
      </c>
      <c r="F158" t="str">
        <f>IF(SUM('B5'!$Y172:$AG172)=9,'B5'!E172,"")</f>
        <v/>
      </c>
      <c r="G158" t="str">
        <f>IF(SUM('B5'!$Y172:$AG172)=9,'B5'!F172,"")</f>
        <v/>
      </c>
      <c r="H158" t="str">
        <f>IF(SUM('B5'!$Y172:$AG172)=9,'B5'!G172,"")</f>
        <v/>
      </c>
      <c r="I158" t="str">
        <f>IF(SUM('B5'!$Y172:$AG172)=9,'B5'!H172,"")</f>
        <v/>
      </c>
      <c r="J158" t="str">
        <f>IF(SUM('B5'!$Y172:$AG172)=9,'B5'!I172,"")</f>
        <v/>
      </c>
      <c r="K158" t="str">
        <f>IF(SUM('B5'!$Y172:$AG172)=9,'B5'!J172,"")</f>
        <v/>
      </c>
      <c r="L158" t="str">
        <f>IF(SUM('B5'!$Y172:$AG172)=9,'B5'!K172,"")</f>
        <v/>
      </c>
    </row>
    <row r="159" spans="1:12" x14ac:dyDescent="0.25">
      <c r="A159" t="str">
        <f>IF(SUM('B5'!Y173:AG173)=9,'Angaben KH-Standort'!$D$26,"")</f>
        <v/>
      </c>
      <c r="B159" t="str">
        <f>IF(SUM('B5'!Y173:AG173)=9,'Angaben KH-Standort'!$D$27,"")</f>
        <v/>
      </c>
      <c r="C159" t="str">
        <f>IF(SUM('B5'!Y173:AG173)=9,'Angaben KH-Standort'!$D$13,"")</f>
        <v/>
      </c>
      <c r="D159" t="str">
        <f>IF(SUM('B5'!$Y173:$AG173)=9,'B5'!C173,"")</f>
        <v/>
      </c>
      <c r="E159" t="str">
        <f>IF(SUM('B5'!$Y173:$AG173)=9,'B5'!D173,"")</f>
        <v/>
      </c>
      <c r="F159" t="str">
        <f>IF(SUM('B5'!$Y173:$AG173)=9,'B5'!E173,"")</f>
        <v/>
      </c>
      <c r="G159" t="str">
        <f>IF(SUM('B5'!$Y173:$AG173)=9,'B5'!F173,"")</f>
        <v/>
      </c>
      <c r="H159" t="str">
        <f>IF(SUM('B5'!$Y173:$AG173)=9,'B5'!G173,"")</f>
        <v/>
      </c>
      <c r="I159" t="str">
        <f>IF(SUM('B5'!$Y173:$AG173)=9,'B5'!H173,"")</f>
        <v/>
      </c>
      <c r="J159" t="str">
        <f>IF(SUM('B5'!$Y173:$AG173)=9,'B5'!I173,"")</f>
        <v/>
      </c>
      <c r="K159" t="str">
        <f>IF(SUM('B5'!$Y173:$AG173)=9,'B5'!J173,"")</f>
        <v/>
      </c>
      <c r="L159" t="str">
        <f>IF(SUM('B5'!$Y173:$AG173)=9,'B5'!K173,"")</f>
        <v/>
      </c>
    </row>
    <row r="160" spans="1:12" x14ac:dyDescent="0.25">
      <c r="A160" t="str">
        <f>IF(SUM('B5'!Y174:AG174)=9,'Angaben KH-Standort'!$D$26,"")</f>
        <v/>
      </c>
      <c r="B160" t="str">
        <f>IF(SUM('B5'!Y174:AG174)=9,'Angaben KH-Standort'!$D$27,"")</f>
        <v/>
      </c>
      <c r="C160" t="str">
        <f>IF(SUM('B5'!Y174:AG174)=9,'Angaben KH-Standort'!$D$13,"")</f>
        <v/>
      </c>
      <c r="D160" t="str">
        <f>IF(SUM('B5'!$Y174:$AG174)=9,'B5'!C174,"")</f>
        <v/>
      </c>
      <c r="E160" t="str">
        <f>IF(SUM('B5'!$Y174:$AG174)=9,'B5'!D174,"")</f>
        <v/>
      </c>
      <c r="F160" t="str">
        <f>IF(SUM('B5'!$Y174:$AG174)=9,'B5'!E174,"")</f>
        <v/>
      </c>
      <c r="G160" t="str">
        <f>IF(SUM('B5'!$Y174:$AG174)=9,'B5'!F174,"")</f>
        <v/>
      </c>
      <c r="H160" t="str">
        <f>IF(SUM('B5'!$Y174:$AG174)=9,'B5'!G174,"")</f>
        <v/>
      </c>
      <c r="I160" t="str">
        <f>IF(SUM('B5'!$Y174:$AG174)=9,'B5'!H174,"")</f>
        <v/>
      </c>
      <c r="J160" t="str">
        <f>IF(SUM('B5'!$Y174:$AG174)=9,'B5'!I174,"")</f>
        <v/>
      </c>
      <c r="K160" t="str">
        <f>IF(SUM('B5'!$Y174:$AG174)=9,'B5'!J174,"")</f>
        <v/>
      </c>
      <c r="L160" t="str">
        <f>IF(SUM('B5'!$Y174:$AG174)=9,'B5'!K174,"")</f>
        <v/>
      </c>
    </row>
    <row r="161" spans="1:12" x14ac:dyDescent="0.25">
      <c r="A161" t="str">
        <f>IF(SUM('B5'!Y175:AG175)=9,'Angaben KH-Standort'!$D$26,"")</f>
        <v/>
      </c>
      <c r="B161" t="str">
        <f>IF(SUM('B5'!Y175:AG175)=9,'Angaben KH-Standort'!$D$27,"")</f>
        <v/>
      </c>
      <c r="C161" t="str">
        <f>IF(SUM('B5'!Y175:AG175)=9,'Angaben KH-Standort'!$D$13,"")</f>
        <v/>
      </c>
      <c r="D161" t="str">
        <f>IF(SUM('B5'!$Y175:$AG175)=9,'B5'!C175,"")</f>
        <v/>
      </c>
      <c r="E161" t="str">
        <f>IF(SUM('B5'!$Y175:$AG175)=9,'B5'!D175,"")</f>
        <v/>
      </c>
      <c r="F161" t="str">
        <f>IF(SUM('B5'!$Y175:$AG175)=9,'B5'!E175,"")</f>
        <v/>
      </c>
      <c r="G161" t="str">
        <f>IF(SUM('B5'!$Y175:$AG175)=9,'B5'!F175,"")</f>
        <v/>
      </c>
      <c r="H161" t="str">
        <f>IF(SUM('B5'!$Y175:$AG175)=9,'B5'!G175,"")</f>
        <v/>
      </c>
      <c r="I161" t="str">
        <f>IF(SUM('B5'!$Y175:$AG175)=9,'B5'!H175,"")</f>
        <v/>
      </c>
      <c r="J161" t="str">
        <f>IF(SUM('B5'!$Y175:$AG175)=9,'B5'!I175,"")</f>
        <v/>
      </c>
      <c r="K161" t="str">
        <f>IF(SUM('B5'!$Y175:$AG175)=9,'B5'!J175,"")</f>
        <v/>
      </c>
      <c r="L161" t="str">
        <f>IF(SUM('B5'!$Y175:$AG175)=9,'B5'!K175,"")</f>
        <v/>
      </c>
    </row>
    <row r="162" spans="1:12" x14ac:dyDescent="0.25">
      <c r="A162" t="str">
        <f>IF(SUM('B5'!Y176:AG176)=9,'Angaben KH-Standort'!$D$26,"")</f>
        <v/>
      </c>
      <c r="B162" t="str">
        <f>IF(SUM('B5'!Y176:AG176)=9,'Angaben KH-Standort'!$D$27,"")</f>
        <v/>
      </c>
      <c r="C162" t="str">
        <f>IF(SUM('B5'!Y176:AG176)=9,'Angaben KH-Standort'!$D$13,"")</f>
        <v/>
      </c>
      <c r="D162" t="str">
        <f>IF(SUM('B5'!$Y176:$AG176)=9,'B5'!C176,"")</f>
        <v/>
      </c>
      <c r="E162" t="str">
        <f>IF(SUM('B5'!$Y176:$AG176)=9,'B5'!D176,"")</f>
        <v/>
      </c>
      <c r="F162" t="str">
        <f>IF(SUM('B5'!$Y176:$AG176)=9,'B5'!E176,"")</f>
        <v/>
      </c>
      <c r="G162" t="str">
        <f>IF(SUM('B5'!$Y176:$AG176)=9,'B5'!F176,"")</f>
        <v/>
      </c>
      <c r="H162" t="str">
        <f>IF(SUM('B5'!$Y176:$AG176)=9,'B5'!G176,"")</f>
        <v/>
      </c>
      <c r="I162" t="str">
        <f>IF(SUM('B5'!$Y176:$AG176)=9,'B5'!H176,"")</f>
        <v/>
      </c>
      <c r="J162" t="str">
        <f>IF(SUM('B5'!$Y176:$AG176)=9,'B5'!I176,"")</f>
        <v/>
      </c>
      <c r="K162" t="str">
        <f>IF(SUM('B5'!$Y176:$AG176)=9,'B5'!J176,"")</f>
        <v/>
      </c>
      <c r="L162" t="str">
        <f>IF(SUM('B5'!$Y176:$AG176)=9,'B5'!K176,"")</f>
        <v/>
      </c>
    </row>
    <row r="163" spans="1:12" x14ac:dyDescent="0.25">
      <c r="A163" t="str">
        <f>IF(SUM('B5'!Y177:AG177)=9,'Angaben KH-Standort'!$D$26,"")</f>
        <v/>
      </c>
      <c r="B163" t="str">
        <f>IF(SUM('B5'!Y177:AG177)=9,'Angaben KH-Standort'!$D$27,"")</f>
        <v/>
      </c>
      <c r="C163" t="str">
        <f>IF(SUM('B5'!Y177:AG177)=9,'Angaben KH-Standort'!$D$13,"")</f>
        <v/>
      </c>
      <c r="D163" t="str">
        <f>IF(SUM('B5'!$Y177:$AG177)=9,'B5'!C177,"")</f>
        <v/>
      </c>
      <c r="E163" t="str">
        <f>IF(SUM('B5'!$Y177:$AG177)=9,'B5'!D177,"")</f>
        <v/>
      </c>
      <c r="F163" t="str">
        <f>IF(SUM('B5'!$Y177:$AG177)=9,'B5'!E177,"")</f>
        <v/>
      </c>
      <c r="G163" t="str">
        <f>IF(SUM('B5'!$Y177:$AG177)=9,'B5'!F177,"")</f>
        <v/>
      </c>
      <c r="H163" t="str">
        <f>IF(SUM('B5'!$Y177:$AG177)=9,'B5'!G177,"")</f>
        <v/>
      </c>
      <c r="I163" t="str">
        <f>IF(SUM('B5'!$Y177:$AG177)=9,'B5'!H177,"")</f>
        <v/>
      </c>
      <c r="J163" t="str">
        <f>IF(SUM('B5'!$Y177:$AG177)=9,'B5'!I177,"")</f>
        <v/>
      </c>
      <c r="K163" t="str">
        <f>IF(SUM('B5'!$Y177:$AG177)=9,'B5'!J177,"")</f>
        <v/>
      </c>
      <c r="L163" t="str">
        <f>IF(SUM('B5'!$Y177:$AG177)=9,'B5'!K177,"")</f>
        <v/>
      </c>
    </row>
    <row r="164" spans="1:12" x14ac:dyDescent="0.25">
      <c r="A164" t="str">
        <f>IF(SUM('B5'!Y178:AG178)=9,'Angaben KH-Standort'!$D$26,"")</f>
        <v/>
      </c>
      <c r="B164" t="str">
        <f>IF(SUM('B5'!Y178:AG178)=9,'Angaben KH-Standort'!$D$27,"")</f>
        <v/>
      </c>
      <c r="C164" t="str">
        <f>IF(SUM('B5'!Y178:AG178)=9,'Angaben KH-Standort'!$D$13,"")</f>
        <v/>
      </c>
      <c r="D164" t="str">
        <f>IF(SUM('B5'!$Y178:$AG178)=9,'B5'!C178,"")</f>
        <v/>
      </c>
      <c r="E164" t="str">
        <f>IF(SUM('B5'!$Y178:$AG178)=9,'B5'!D178,"")</f>
        <v/>
      </c>
      <c r="F164" t="str">
        <f>IF(SUM('B5'!$Y178:$AG178)=9,'B5'!E178,"")</f>
        <v/>
      </c>
      <c r="G164" t="str">
        <f>IF(SUM('B5'!$Y178:$AG178)=9,'B5'!F178,"")</f>
        <v/>
      </c>
      <c r="H164" t="str">
        <f>IF(SUM('B5'!$Y178:$AG178)=9,'B5'!G178,"")</f>
        <v/>
      </c>
      <c r="I164" t="str">
        <f>IF(SUM('B5'!$Y178:$AG178)=9,'B5'!H178,"")</f>
        <v/>
      </c>
      <c r="J164" t="str">
        <f>IF(SUM('B5'!$Y178:$AG178)=9,'B5'!I178,"")</f>
        <v/>
      </c>
      <c r="K164" t="str">
        <f>IF(SUM('B5'!$Y178:$AG178)=9,'B5'!J178,"")</f>
        <v/>
      </c>
      <c r="L164" t="str">
        <f>IF(SUM('B5'!$Y178:$AG178)=9,'B5'!K178,"")</f>
        <v/>
      </c>
    </row>
    <row r="165" spans="1:12" x14ac:dyDescent="0.25">
      <c r="A165" t="str">
        <f>IF(SUM('B5'!Y179:AG179)=9,'Angaben KH-Standort'!$D$26,"")</f>
        <v/>
      </c>
      <c r="B165" t="str">
        <f>IF(SUM('B5'!Y179:AG179)=9,'Angaben KH-Standort'!$D$27,"")</f>
        <v/>
      </c>
      <c r="C165" t="str">
        <f>IF(SUM('B5'!Y179:AG179)=9,'Angaben KH-Standort'!$D$13,"")</f>
        <v/>
      </c>
      <c r="D165" t="str">
        <f>IF(SUM('B5'!$Y179:$AG179)=9,'B5'!C179,"")</f>
        <v/>
      </c>
      <c r="E165" t="str">
        <f>IF(SUM('B5'!$Y179:$AG179)=9,'B5'!D179,"")</f>
        <v/>
      </c>
      <c r="F165" t="str">
        <f>IF(SUM('B5'!$Y179:$AG179)=9,'B5'!E179,"")</f>
        <v/>
      </c>
      <c r="G165" t="str">
        <f>IF(SUM('B5'!$Y179:$AG179)=9,'B5'!F179,"")</f>
        <v/>
      </c>
      <c r="H165" t="str">
        <f>IF(SUM('B5'!$Y179:$AG179)=9,'B5'!G179,"")</f>
        <v/>
      </c>
      <c r="I165" t="str">
        <f>IF(SUM('B5'!$Y179:$AG179)=9,'B5'!H179,"")</f>
        <v/>
      </c>
      <c r="J165" t="str">
        <f>IF(SUM('B5'!$Y179:$AG179)=9,'B5'!I179,"")</f>
        <v/>
      </c>
      <c r="K165" t="str">
        <f>IF(SUM('B5'!$Y179:$AG179)=9,'B5'!J179,"")</f>
        <v/>
      </c>
      <c r="L165" t="str">
        <f>IF(SUM('B5'!$Y179:$AG179)=9,'B5'!K179,"")</f>
        <v/>
      </c>
    </row>
    <row r="166" spans="1:12" x14ac:dyDescent="0.25">
      <c r="A166" t="str">
        <f>IF(SUM('B5'!Y180:AG180)=9,'Angaben KH-Standort'!$D$26,"")</f>
        <v/>
      </c>
      <c r="B166" t="str">
        <f>IF(SUM('B5'!Y180:AG180)=9,'Angaben KH-Standort'!$D$27,"")</f>
        <v/>
      </c>
      <c r="C166" t="str">
        <f>IF(SUM('B5'!Y180:AG180)=9,'Angaben KH-Standort'!$D$13,"")</f>
        <v/>
      </c>
      <c r="D166" t="str">
        <f>IF(SUM('B5'!$Y180:$AG180)=9,'B5'!C180,"")</f>
        <v/>
      </c>
      <c r="E166" t="str">
        <f>IF(SUM('B5'!$Y180:$AG180)=9,'B5'!D180,"")</f>
        <v/>
      </c>
      <c r="F166" t="str">
        <f>IF(SUM('B5'!$Y180:$AG180)=9,'B5'!E180,"")</f>
        <v/>
      </c>
      <c r="G166" t="str">
        <f>IF(SUM('B5'!$Y180:$AG180)=9,'B5'!F180,"")</f>
        <v/>
      </c>
      <c r="H166" t="str">
        <f>IF(SUM('B5'!$Y180:$AG180)=9,'B5'!G180,"")</f>
        <v/>
      </c>
      <c r="I166" t="str">
        <f>IF(SUM('B5'!$Y180:$AG180)=9,'B5'!H180,"")</f>
        <v/>
      </c>
      <c r="J166" t="str">
        <f>IF(SUM('B5'!$Y180:$AG180)=9,'B5'!I180,"")</f>
        <v/>
      </c>
      <c r="K166" t="str">
        <f>IF(SUM('B5'!$Y180:$AG180)=9,'B5'!J180,"")</f>
        <v/>
      </c>
      <c r="L166" t="str">
        <f>IF(SUM('B5'!$Y180:$AG180)=9,'B5'!K180,"")</f>
        <v/>
      </c>
    </row>
    <row r="167" spans="1:12" x14ac:dyDescent="0.25">
      <c r="A167" t="str">
        <f>IF(SUM('B5'!Y181:AG181)=9,'Angaben KH-Standort'!$D$26,"")</f>
        <v/>
      </c>
      <c r="B167" t="str">
        <f>IF(SUM('B5'!Y181:AG181)=9,'Angaben KH-Standort'!$D$27,"")</f>
        <v/>
      </c>
      <c r="C167" t="str">
        <f>IF(SUM('B5'!Y181:AG181)=9,'Angaben KH-Standort'!$D$13,"")</f>
        <v/>
      </c>
      <c r="D167" t="str">
        <f>IF(SUM('B5'!$Y181:$AG181)=9,'B5'!C181,"")</f>
        <v/>
      </c>
      <c r="E167" t="str">
        <f>IF(SUM('B5'!$Y181:$AG181)=9,'B5'!D181,"")</f>
        <v/>
      </c>
      <c r="F167" t="str">
        <f>IF(SUM('B5'!$Y181:$AG181)=9,'B5'!E181,"")</f>
        <v/>
      </c>
      <c r="G167" t="str">
        <f>IF(SUM('B5'!$Y181:$AG181)=9,'B5'!F181,"")</f>
        <v/>
      </c>
      <c r="H167" t="str">
        <f>IF(SUM('B5'!$Y181:$AG181)=9,'B5'!G181,"")</f>
        <v/>
      </c>
      <c r="I167" t="str">
        <f>IF(SUM('B5'!$Y181:$AG181)=9,'B5'!H181,"")</f>
        <v/>
      </c>
      <c r="J167" t="str">
        <f>IF(SUM('B5'!$Y181:$AG181)=9,'B5'!I181,"")</f>
        <v/>
      </c>
      <c r="K167" t="str">
        <f>IF(SUM('B5'!$Y181:$AG181)=9,'B5'!J181,"")</f>
        <v/>
      </c>
      <c r="L167" t="str">
        <f>IF(SUM('B5'!$Y181:$AG181)=9,'B5'!K181,"")</f>
        <v/>
      </c>
    </row>
    <row r="168" spans="1:12" x14ac:dyDescent="0.25">
      <c r="A168" t="str">
        <f>IF(SUM('B5'!Y182:AG182)=9,'Angaben KH-Standort'!$D$26,"")</f>
        <v/>
      </c>
      <c r="B168" t="str">
        <f>IF(SUM('B5'!Y182:AG182)=9,'Angaben KH-Standort'!$D$27,"")</f>
        <v/>
      </c>
      <c r="C168" t="str">
        <f>IF(SUM('B5'!Y182:AG182)=9,'Angaben KH-Standort'!$D$13,"")</f>
        <v/>
      </c>
      <c r="D168" t="str">
        <f>IF(SUM('B5'!$Y182:$AG182)=9,'B5'!C182,"")</f>
        <v/>
      </c>
      <c r="E168" t="str">
        <f>IF(SUM('B5'!$Y182:$AG182)=9,'B5'!D182,"")</f>
        <v/>
      </c>
      <c r="F168" t="str">
        <f>IF(SUM('B5'!$Y182:$AG182)=9,'B5'!E182,"")</f>
        <v/>
      </c>
      <c r="G168" t="str">
        <f>IF(SUM('B5'!$Y182:$AG182)=9,'B5'!F182,"")</f>
        <v/>
      </c>
      <c r="H168" t="str">
        <f>IF(SUM('B5'!$Y182:$AG182)=9,'B5'!G182,"")</f>
        <v/>
      </c>
      <c r="I168" t="str">
        <f>IF(SUM('B5'!$Y182:$AG182)=9,'B5'!H182,"")</f>
        <v/>
      </c>
      <c r="J168" t="str">
        <f>IF(SUM('B5'!$Y182:$AG182)=9,'B5'!I182,"")</f>
        <v/>
      </c>
      <c r="K168" t="str">
        <f>IF(SUM('B5'!$Y182:$AG182)=9,'B5'!J182,"")</f>
        <v/>
      </c>
      <c r="L168" t="str">
        <f>IF(SUM('B5'!$Y182:$AG182)=9,'B5'!K182,"")</f>
        <v/>
      </c>
    </row>
    <row r="169" spans="1:12" x14ac:dyDescent="0.25">
      <c r="A169" t="str">
        <f>IF(SUM('B5'!Y183:AG183)=9,'Angaben KH-Standort'!$D$26,"")</f>
        <v/>
      </c>
      <c r="B169" t="str">
        <f>IF(SUM('B5'!Y183:AG183)=9,'Angaben KH-Standort'!$D$27,"")</f>
        <v/>
      </c>
      <c r="C169" t="str">
        <f>IF(SUM('B5'!Y183:AG183)=9,'Angaben KH-Standort'!$D$13,"")</f>
        <v/>
      </c>
      <c r="D169" t="str">
        <f>IF(SUM('B5'!$Y183:$AG183)=9,'B5'!C183,"")</f>
        <v/>
      </c>
      <c r="E169" t="str">
        <f>IF(SUM('B5'!$Y183:$AG183)=9,'B5'!D183,"")</f>
        <v/>
      </c>
      <c r="F169" t="str">
        <f>IF(SUM('B5'!$Y183:$AG183)=9,'B5'!E183,"")</f>
        <v/>
      </c>
      <c r="G169" t="str">
        <f>IF(SUM('B5'!$Y183:$AG183)=9,'B5'!F183,"")</f>
        <v/>
      </c>
      <c r="H169" t="str">
        <f>IF(SUM('B5'!$Y183:$AG183)=9,'B5'!G183,"")</f>
        <v/>
      </c>
      <c r="I169" t="str">
        <f>IF(SUM('B5'!$Y183:$AG183)=9,'B5'!H183,"")</f>
        <v/>
      </c>
      <c r="J169" t="str">
        <f>IF(SUM('B5'!$Y183:$AG183)=9,'B5'!I183,"")</f>
        <v/>
      </c>
      <c r="K169" t="str">
        <f>IF(SUM('B5'!$Y183:$AG183)=9,'B5'!J183,"")</f>
        <v/>
      </c>
      <c r="L169" t="str">
        <f>IF(SUM('B5'!$Y183:$AG183)=9,'B5'!K183,"")</f>
        <v/>
      </c>
    </row>
    <row r="170" spans="1:12" x14ac:dyDescent="0.25">
      <c r="A170" t="str">
        <f>IF(SUM('B5'!Y184:AG184)=9,'Angaben KH-Standort'!$D$26,"")</f>
        <v/>
      </c>
      <c r="B170" t="str">
        <f>IF(SUM('B5'!Y184:AG184)=9,'Angaben KH-Standort'!$D$27,"")</f>
        <v/>
      </c>
      <c r="C170" t="str">
        <f>IF(SUM('B5'!Y184:AG184)=9,'Angaben KH-Standort'!$D$13,"")</f>
        <v/>
      </c>
      <c r="D170" t="str">
        <f>IF(SUM('B5'!$Y184:$AG184)=9,'B5'!C184,"")</f>
        <v/>
      </c>
      <c r="E170" t="str">
        <f>IF(SUM('B5'!$Y184:$AG184)=9,'B5'!D184,"")</f>
        <v/>
      </c>
      <c r="F170" t="str">
        <f>IF(SUM('B5'!$Y184:$AG184)=9,'B5'!E184,"")</f>
        <v/>
      </c>
      <c r="G170" t="str">
        <f>IF(SUM('B5'!$Y184:$AG184)=9,'B5'!F184,"")</f>
        <v/>
      </c>
      <c r="H170" t="str">
        <f>IF(SUM('B5'!$Y184:$AG184)=9,'B5'!G184,"")</f>
        <v/>
      </c>
      <c r="I170" t="str">
        <f>IF(SUM('B5'!$Y184:$AG184)=9,'B5'!H184,"")</f>
        <v/>
      </c>
      <c r="J170" t="str">
        <f>IF(SUM('B5'!$Y184:$AG184)=9,'B5'!I184,"")</f>
        <v/>
      </c>
      <c r="K170" t="str">
        <f>IF(SUM('B5'!$Y184:$AG184)=9,'B5'!J184,"")</f>
        <v/>
      </c>
      <c r="L170" t="str">
        <f>IF(SUM('B5'!$Y184:$AG184)=9,'B5'!K184,"")</f>
        <v/>
      </c>
    </row>
    <row r="171" spans="1:12" x14ac:dyDescent="0.25">
      <c r="A171" t="str">
        <f>IF(SUM('B5'!Y185:AG185)=9,'Angaben KH-Standort'!$D$26,"")</f>
        <v/>
      </c>
      <c r="B171" t="str">
        <f>IF(SUM('B5'!Y185:AG185)=9,'Angaben KH-Standort'!$D$27,"")</f>
        <v/>
      </c>
      <c r="C171" t="str">
        <f>IF(SUM('B5'!Y185:AG185)=9,'Angaben KH-Standort'!$D$13,"")</f>
        <v/>
      </c>
      <c r="D171" t="str">
        <f>IF(SUM('B5'!$Y185:$AG185)=9,'B5'!C185,"")</f>
        <v/>
      </c>
      <c r="E171" t="str">
        <f>IF(SUM('B5'!$Y185:$AG185)=9,'B5'!D185,"")</f>
        <v/>
      </c>
      <c r="F171" t="str">
        <f>IF(SUM('B5'!$Y185:$AG185)=9,'B5'!E185,"")</f>
        <v/>
      </c>
      <c r="G171" t="str">
        <f>IF(SUM('B5'!$Y185:$AG185)=9,'B5'!F185,"")</f>
        <v/>
      </c>
      <c r="H171" t="str">
        <f>IF(SUM('B5'!$Y185:$AG185)=9,'B5'!G185,"")</f>
        <v/>
      </c>
      <c r="I171" t="str">
        <f>IF(SUM('B5'!$Y185:$AG185)=9,'B5'!H185,"")</f>
        <v/>
      </c>
      <c r="J171" t="str">
        <f>IF(SUM('B5'!$Y185:$AG185)=9,'B5'!I185,"")</f>
        <v/>
      </c>
      <c r="K171" t="str">
        <f>IF(SUM('B5'!$Y185:$AG185)=9,'B5'!J185,"")</f>
        <v/>
      </c>
      <c r="L171" t="str">
        <f>IF(SUM('B5'!$Y185:$AG185)=9,'B5'!K185,"")</f>
        <v/>
      </c>
    </row>
    <row r="172" spans="1:12" x14ac:dyDescent="0.25">
      <c r="A172" t="str">
        <f>IF(SUM('B5'!Y186:AG186)=9,'Angaben KH-Standort'!$D$26,"")</f>
        <v/>
      </c>
      <c r="B172" t="str">
        <f>IF(SUM('B5'!Y186:AG186)=9,'Angaben KH-Standort'!$D$27,"")</f>
        <v/>
      </c>
      <c r="C172" t="str">
        <f>IF(SUM('B5'!Y186:AG186)=9,'Angaben KH-Standort'!$D$13,"")</f>
        <v/>
      </c>
      <c r="D172" t="str">
        <f>IF(SUM('B5'!$Y186:$AG186)=9,'B5'!C186,"")</f>
        <v/>
      </c>
      <c r="E172" t="str">
        <f>IF(SUM('B5'!$Y186:$AG186)=9,'B5'!D186,"")</f>
        <v/>
      </c>
      <c r="F172" t="str">
        <f>IF(SUM('B5'!$Y186:$AG186)=9,'B5'!E186,"")</f>
        <v/>
      </c>
      <c r="G172" t="str">
        <f>IF(SUM('B5'!$Y186:$AG186)=9,'B5'!F186,"")</f>
        <v/>
      </c>
      <c r="H172" t="str">
        <f>IF(SUM('B5'!$Y186:$AG186)=9,'B5'!G186,"")</f>
        <v/>
      </c>
      <c r="I172" t="str">
        <f>IF(SUM('B5'!$Y186:$AG186)=9,'B5'!H186,"")</f>
        <v/>
      </c>
      <c r="J172" t="str">
        <f>IF(SUM('B5'!$Y186:$AG186)=9,'B5'!I186,"")</f>
        <v/>
      </c>
      <c r="K172" t="str">
        <f>IF(SUM('B5'!$Y186:$AG186)=9,'B5'!J186,"")</f>
        <v/>
      </c>
      <c r="L172" t="str">
        <f>IF(SUM('B5'!$Y186:$AG186)=9,'B5'!K186,"")</f>
        <v/>
      </c>
    </row>
    <row r="173" spans="1:12" x14ac:dyDescent="0.25">
      <c r="A173" t="str">
        <f>IF(SUM('B5'!Y187:AG187)=9,'Angaben KH-Standort'!$D$26,"")</f>
        <v/>
      </c>
      <c r="B173" t="str">
        <f>IF(SUM('B5'!Y187:AG187)=9,'Angaben KH-Standort'!$D$27,"")</f>
        <v/>
      </c>
      <c r="C173" t="str">
        <f>IF(SUM('B5'!Y187:AG187)=9,'Angaben KH-Standort'!$D$13,"")</f>
        <v/>
      </c>
      <c r="D173" t="str">
        <f>IF(SUM('B5'!$Y187:$AG187)=9,'B5'!C187,"")</f>
        <v/>
      </c>
      <c r="E173" t="str">
        <f>IF(SUM('B5'!$Y187:$AG187)=9,'B5'!D187,"")</f>
        <v/>
      </c>
      <c r="F173" t="str">
        <f>IF(SUM('B5'!$Y187:$AG187)=9,'B5'!E187,"")</f>
        <v/>
      </c>
      <c r="G173" t="str">
        <f>IF(SUM('B5'!$Y187:$AG187)=9,'B5'!F187,"")</f>
        <v/>
      </c>
      <c r="H173" t="str">
        <f>IF(SUM('B5'!$Y187:$AG187)=9,'B5'!G187,"")</f>
        <v/>
      </c>
      <c r="I173" t="str">
        <f>IF(SUM('B5'!$Y187:$AG187)=9,'B5'!H187,"")</f>
        <v/>
      </c>
      <c r="J173" t="str">
        <f>IF(SUM('B5'!$Y187:$AG187)=9,'B5'!I187,"")</f>
        <v/>
      </c>
      <c r="K173" t="str">
        <f>IF(SUM('B5'!$Y187:$AG187)=9,'B5'!J187,"")</f>
        <v/>
      </c>
      <c r="L173" t="str">
        <f>IF(SUM('B5'!$Y187:$AG187)=9,'B5'!K187,"")</f>
        <v/>
      </c>
    </row>
    <row r="174" spans="1:12" x14ac:dyDescent="0.25">
      <c r="A174" t="str">
        <f>IF(SUM('B5'!Y188:AG188)=9,'Angaben KH-Standort'!$D$26,"")</f>
        <v/>
      </c>
      <c r="B174" t="str">
        <f>IF(SUM('B5'!Y188:AG188)=9,'Angaben KH-Standort'!$D$27,"")</f>
        <v/>
      </c>
      <c r="C174" t="str">
        <f>IF(SUM('B5'!Y188:AG188)=9,'Angaben KH-Standort'!$D$13,"")</f>
        <v/>
      </c>
      <c r="D174" t="str">
        <f>IF(SUM('B5'!$Y188:$AG188)=9,'B5'!C188,"")</f>
        <v/>
      </c>
      <c r="E174" t="str">
        <f>IF(SUM('B5'!$Y188:$AG188)=9,'B5'!D188,"")</f>
        <v/>
      </c>
      <c r="F174" t="str">
        <f>IF(SUM('B5'!$Y188:$AG188)=9,'B5'!E188,"")</f>
        <v/>
      </c>
      <c r="G174" t="str">
        <f>IF(SUM('B5'!$Y188:$AG188)=9,'B5'!F188,"")</f>
        <v/>
      </c>
      <c r="H174" t="str">
        <f>IF(SUM('B5'!$Y188:$AG188)=9,'B5'!G188,"")</f>
        <v/>
      </c>
      <c r="I174" t="str">
        <f>IF(SUM('B5'!$Y188:$AG188)=9,'B5'!H188,"")</f>
        <v/>
      </c>
      <c r="J174" t="str">
        <f>IF(SUM('B5'!$Y188:$AG188)=9,'B5'!I188,"")</f>
        <v/>
      </c>
      <c r="K174" t="str">
        <f>IF(SUM('B5'!$Y188:$AG188)=9,'B5'!J188,"")</f>
        <v/>
      </c>
      <c r="L174" t="str">
        <f>IF(SUM('B5'!$Y188:$AG188)=9,'B5'!K188,"")</f>
        <v/>
      </c>
    </row>
    <row r="175" spans="1:12" x14ac:dyDescent="0.25">
      <c r="A175" t="str">
        <f>IF(SUM('B5'!Y189:AG189)=9,'Angaben KH-Standort'!$D$26,"")</f>
        <v/>
      </c>
      <c r="B175" t="str">
        <f>IF(SUM('B5'!Y189:AG189)=9,'Angaben KH-Standort'!$D$27,"")</f>
        <v/>
      </c>
      <c r="C175" t="str">
        <f>IF(SUM('B5'!Y189:AG189)=9,'Angaben KH-Standort'!$D$13,"")</f>
        <v/>
      </c>
      <c r="D175" t="str">
        <f>IF(SUM('B5'!$Y189:$AG189)=9,'B5'!C189,"")</f>
        <v/>
      </c>
      <c r="E175" t="str">
        <f>IF(SUM('B5'!$Y189:$AG189)=9,'B5'!D189,"")</f>
        <v/>
      </c>
      <c r="F175" t="str">
        <f>IF(SUM('B5'!$Y189:$AG189)=9,'B5'!E189,"")</f>
        <v/>
      </c>
      <c r="G175" t="str">
        <f>IF(SUM('B5'!$Y189:$AG189)=9,'B5'!F189,"")</f>
        <v/>
      </c>
      <c r="H175" t="str">
        <f>IF(SUM('B5'!$Y189:$AG189)=9,'B5'!G189,"")</f>
        <v/>
      </c>
      <c r="I175" t="str">
        <f>IF(SUM('B5'!$Y189:$AG189)=9,'B5'!H189,"")</f>
        <v/>
      </c>
      <c r="J175" t="str">
        <f>IF(SUM('B5'!$Y189:$AG189)=9,'B5'!I189,"")</f>
        <v/>
      </c>
      <c r="K175" t="str">
        <f>IF(SUM('B5'!$Y189:$AG189)=9,'B5'!J189,"")</f>
        <v/>
      </c>
      <c r="L175" t="str">
        <f>IF(SUM('B5'!$Y189:$AG189)=9,'B5'!K189,"")</f>
        <v/>
      </c>
    </row>
    <row r="176" spans="1:12" x14ac:dyDescent="0.25">
      <c r="A176" t="str">
        <f>IF(SUM('B5'!Y190:AG190)=9,'Angaben KH-Standort'!$D$26,"")</f>
        <v/>
      </c>
      <c r="B176" t="str">
        <f>IF(SUM('B5'!Y190:AG190)=9,'Angaben KH-Standort'!$D$27,"")</f>
        <v/>
      </c>
      <c r="C176" t="str">
        <f>IF(SUM('B5'!Y190:AG190)=9,'Angaben KH-Standort'!$D$13,"")</f>
        <v/>
      </c>
      <c r="D176" t="str">
        <f>IF(SUM('B5'!$Y190:$AG190)=9,'B5'!C190,"")</f>
        <v/>
      </c>
      <c r="E176" t="str">
        <f>IF(SUM('B5'!$Y190:$AG190)=9,'B5'!D190,"")</f>
        <v/>
      </c>
      <c r="F176" t="str">
        <f>IF(SUM('B5'!$Y190:$AG190)=9,'B5'!E190,"")</f>
        <v/>
      </c>
      <c r="G176" t="str">
        <f>IF(SUM('B5'!$Y190:$AG190)=9,'B5'!F190,"")</f>
        <v/>
      </c>
      <c r="H176" t="str">
        <f>IF(SUM('B5'!$Y190:$AG190)=9,'B5'!G190,"")</f>
        <v/>
      </c>
      <c r="I176" t="str">
        <f>IF(SUM('B5'!$Y190:$AG190)=9,'B5'!H190,"")</f>
        <v/>
      </c>
      <c r="J176" t="str">
        <f>IF(SUM('B5'!$Y190:$AG190)=9,'B5'!I190,"")</f>
        <v/>
      </c>
      <c r="K176" t="str">
        <f>IF(SUM('B5'!$Y190:$AG190)=9,'B5'!J190,"")</f>
        <v/>
      </c>
      <c r="L176" t="str">
        <f>IF(SUM('B5'!$Y190:$AG190)=9,'B5'!K190,"")</f>
        <v/>
      </c>
    </row>
    <row r="177" spans="1:12" x14ac:dyDescent="0.25">
      <c r="A177" t="str">
        <f>IF(SUM('B5'!Y191:AG191)=9,'Angaben KH-Standort'!$D$26,"")</f>
        <v/>
      </c>
      <c r="B177" t="str">
        <f>IF(SUM('B5'!Y191:AG191)=9,'Angaben KH-Standort'!$D$27,"")</f>
        <v/>
      </c>
      <c r="C177" t="str">
        <f>IF(SUM('B5'!Y191:AG191)=9,'Angaben KH-Standort'!$D$13,"")</f>
        <v/>
      </c>
      <c r="D177" t="str">
        <f>IF(SUM('B5'!$Y191:$AG191)=9,'B5'!C191,"")</f>
        <v/>
      </c>
      <c r="E177" t="str">
        <f>IF(SUM('B5'!$Y191:$AG191)=9,'B5'!D191,"")</f>
        <v/>
      </c>
      <c r="F177" t="str">
        <f>IF(SUM('B5'!$Y191:$AG191)=9,'B5'!E191,"")</f>
        <v/>
      </c>
      <c r="G177" t="str">
        <f>IF(SUM('B5'!$Y191:$AG191)=9,'B5'!F191,"")</f>
        <v/>
      </c>
      <c r="H177" t="str">
        <f>IF(SUM('B5'!$Y191:$AG191)=9,'B5'!G191,"")</f>
        <v/>
      </c>
      <c r="I177" t="str">
        <f>IF(SUM('B5'!$Y191:$AG191)=9,'B5'!H191,"")</f>
        <v/>
      </c>
      <c r="J177" t="str">
        <f>IF(SUM('B5'!$Y191:$AG191)=9,'B5'!I191,"")</f>
        <v/>
      </c>
      <c r="K177" t="str">
        <f>IF(SUM('B5'!$Y191:$AG191)=9,'B5'!J191,"")</f>
        <v/>
      </c>
      <c r="L177" t="str">
        <f>IF(SUM('B5'!$Y191:$AG191)=9,'B5'!K191,"")</f>
        <v/>
      </c>
    </row>
    <row r="178" spans="1:12" x14ac:dyDescent="0.25">
      <c r="A178" t="str">
        <f>IF(SUM('B5'!Y192:AG192)=9,'Angaben KH-Standort'!$D$26,"")</f>
        <v/>
      </c>
      <c r="B178" t="str">
        <f>IF(SUM('B5'!Y192:AG192)=9,'Angaben KH-Standort'!$D$27,"")</f>
        <v/>
      </c>
      <c r="C178" t="str">
        <f>IF(SUM('B5'!Y192:AG192)=9,'Angaben KH-Standort'!$D$13,"")</f>
        <v/>
      </c>
      <c r="D178" t="str">
        <f>IF(SUM('B5'!$Y192:$AG192)=9,'B5'!C192,"")</f>
        <v/>
      </c>
      <c r="E178" t="str">
        <f>IF(SUM('B5'!$Y192:$AG192)=9,'B5'!D192,"")</f>
        <v/>
      </c>
      <c r="F178" t="str">
        <f>IF(SUM('B5'!$Y192:$AG192)=9,'B5'!E192,"")</f>
        <v/>
      </c>
      <c r="G178" t="str">
        <f>IF(SUM('B5'!$Y192:$AG192)=9,'B5'!F192,"")</f>
        <v/>
      </c>
      <c r="H178" t="str">
        <f>IF(SUM('B5'!$Y192:$AG192)=9,'B5'!G192,"")</f>
        <v/>
      </c>
      <c r="I178" t="str">
        <f>IF(SUM('B5'!$Y192:$AG192)=9,'B5'!H192,"")</f>
        <v/>
      </c>
      <c r="J178" t="str">
        <f>IF(SUM('B5'!$Y192:$AG192)=9,'B5'!I192,"")</f>
        <v/>
      </c>
      <c r="K178" t="str">
        <f>IF(SUM('B5'!$Y192:$AG192)=9,'B5'!J192,"")</f>
        <v/>
      </c>
      <c r="L178" t="str">
        <f>IF(SUM('B5'!$Y192:$AG192)=9,'B5'!K192,"")</f>
        <v/>
      </c>
    </row>
    <row r="179" spans="1:12" x14ac:dyDescent="0.25">
      <c r="A179" t="str">
        <f>IF(SUM('B5'!Y193:AG193)=9,'Angaben KH-Standort'!$D$26,"")</f>
        <v/>
      </c>
      <c r="B179" t="str">
        <f>IF(SUM('B5'!Y193:AG193)=9,'Angaben KH-Standort'!$D$27,"")</f>
        <v/>
      </c>
      <c r="C179" t="str">
        <f>IF(SUM('B5'!Y193:AG193)=9,'Angaben KH-Standort'!$D$13,"")</f>
        <v/>
      </c>
      <c r="D179" t="str">
        <f>IF(SUM('B5'!$Y193:$AG193)=9,'B5'!C193,"")</f>
        <v/>
      </c>
      <c r="E179" t="str">
        <f>IF(SUM('B5'!$Y193:$AG193)=9,'B5'!D193,"")</f>
        <v/>
      </c>
      <c r="F179" t="str">
        <f>IF(SUM('B5'!$Y193:$AG193)=9,'B5'!E193,"")</f>
        <v/>
      </c>
      <c r="G179" t="str">
        <f>IF(SUM('B5'!$Y193:$AG193)=9,'B5'!F193,"")</f>
        <v/>
      </c>
      <c r="H179" t="str">
        <f>IF(SUM('B5'!$Y193:$AG193)=9,'B5'!G193,"")</f>
        <v/>
      </c>
      <c r="I179" t="str">
        <f>IF(SUM('B5'!$Y193:$AG193)=9,'B5'!H193,"")</f>
        <v/>
      </c>
      <c r="J179" t="str">
        <f>IF(SUM('B5'!$Y193:$AG193)=9,'B5'!I193,"")</f>
        <v/>
      </c>
      <c r="K179" t="str">
        <f>IF(SUM('B5'!$Y193:$AG193)=9,'B5'!J193,"")</f>
        <v/>
      </c>
      <c r="L179" t="str">
        <f>IF(SUM('B5'!$Y193:$AG193)=9,'B5'!K193,"")</f>
        <v/>
      </c>
    </row>
    <row r="180" spans="1:12" x14ac:dyDescent="0.25">
      <c r="A180" t="str">
        <f>IF(SUM('B5'!Y194:AG194)=9,'Angaben KH-Standort'!$D$26,"")</f>
        <v/>
      </c>
      <c r="B180" t="str">
        <f>IF(SUM('B5'!Y194:AG194)=9,'Angaben KH-Standort'!$D$27,"")</f>
        <v/>
      </c>
      <c r="C180" t="str">
        <f>IF(SUM('B5'!Y194:AG194)=9,'Angaben KH-Standort'!$D$13,"")</f>
        <v/>
      </c>
      <c r="D180" t="str">
        <f>IF(SUM('B5'!$Y194:$AG194)=9,'B5'!C194,"")</f>
        <v/>
      </c>
      <c r="E180" t="str">
        <f>IF(SUM('B5'!$Y194:$AG194)=9,'B5'!D194,"")</f>
        <v/>
      </c>
      <c r="F180" t="str">
        <f>IF(SUM('B5'!$Y194:$AG194)=9,'B5'!E194,"")</f>
        <v/>
      </c>
      <c r="G180" t="str">
        <f>IF(SUM('B5'!$Y194:$AG194)=9,'B5'!F194,"")</f>
        <v/>
      </c>
      <c r="H180" t="str">
        <f>IF(SUM('B5'!$Y194:$AG194)=9,'B5'!G194,"")</f>
        <v/>
      </c>
      <c r="I180" t="str">
        <f>IF(SUM('B5'!$Y194:$AG194)=9,'B5'!H194,"")</f>
        <v/>
      </c>
      <c r="J180" t="str">
        <f>IF(SUM('B5'!$Y194:$AG194)=9,'B5'!I194,"")</f>
        <v/>
      </c>
      <c r="K180" t="str">
        <f>IF(SUM('B5'!$Y194:$AG194)=9,'B5'!J194,"")</f>
        <v/>
      </c>
      <c r="L180" t="str">
        <f>IF(SUM('B5'!$Y194:$AG194)=9,'B5'!K194,"")</f>
        <v/>
      </c>
    </row>
    <row r="181" spans="1:12" x14ac:dyDescent="0.25">
      <c r="A181" t="str">
        <f>IF(SUM('B5'!Y195:AG195)=9,'Angaben KH-Standort'!$D$26,"")</f>
        <v/>
      </c>
      <c r="B181" t="str">
        <f>IF(SUM('B5'!Y195:AG195)=9,'Angaben KH-Standort'!$D$27,"")</f>
        <v/>
      </c>
      <c r="C181" t="str">
        <f>IF(SUM('B5'!Y195:AG195)=9,'Angaben KH-Standort'!$D$13,"")</f>
        <v/>
      </c>
      <c r="D181" t="str">
        <f>IF(SUM('B5'!$Y195:$AG195)=9,'B5'!C195,"")</f>
        <v/>
      </c>
      <c r="E181" t="str">
        <f>IF(SUM('B5'!$Y195:$AG195)=9,'B5'!D195,"")</f>
        <v/>
      </c>
      <c r="F181" t="str">
        <f>IF(SUM('B5'!$Y195:$AG195)=9,'B5'!E195,"")</f>
        <v/>
      </c>
      <c r="G181" t="str">
        <f>IF(SUM('B5'!$Y195:$AG195)=9,'B5'!F195,"")</f>
        <v/>
      </c>
      <c r="H181" t="str">
        <f>IF(SUM('B5'!$Y195:$AG195)=9,'B5'!G195,"")</f>
        <v/>
      </c>
      <c r="I181" t="str">
        <f>IF(SUM('B5'!$Y195:$AG195)=9,'B5'!H195,"")</f>
        <v/>
      </c>
      <c r="J181" t="str">
        <f>IF(SUM('B5'!$Y195:$AG195)=9,'B5'!I195,"")</f>
        <v/>
      </c>
      <c r="K181" t="str">
        <f>IF(SUM('B5'!$Y195:$AG195)=9,'B5'!J195,"")</f>
        <v/>
      </c>
      <c r="L181" t="str">
        <f>IF(SUM('B5'!$Y195:$AG195)=9,'B5'!K195,"")</f>
        <v/>
      </c>
    </row>
    <row r="182" spans="1:12" x14ac:dyDescent="0.25">
      <c r="A182" t="str">
        <f>IF(SUM('B5'!Y196:AG196)=9,'Angaben KH-Standort'!$D$26,"")</f>
        <v/>
      </c>
      <c r="B182" t="str">
        <f>IF(SUM('B5'!Y196:AG196)=9,'Angaben KH-Standort'!$D$27,"")</f>
        <v/>
      </c>
      <c r="C182" t="str">
        <f>IF(SUM('B5'!Y196:AG196)=9,'Angaben KH-Standort'!$D$13,"")</f>
        <v/>
      </c>
      <c r="D182" t="str">
        <f>IF(SUM('B5'!$Y196:$AG196)=9,'B5'!C196,"")</f>
        <v/>
      </c>
      <c r="E182" t="str">
        <f>IF(SUM('B5'!$Y196:$AG196)=9,'B5'!D196,"")</f>
        <v/>
      </c>
      <c r="F182" t="str">
        <f>IF(SUM('B5'!$Y196:$AG196)=9,'B5'!E196,"")</f>
        <v/>
      </c>
      <c r="G182" t="str">
        <f>IF(SUM('B5'!$Y196:$AG196)=9,'B5'!F196,"")</f>
        <v/>
      </c>
      <c r="H182" t="str">
        <f>IF(SUM('B5'!$Y196:$AG196)=9,'B5'!G196,"")</f>
        <v/>
      </c>
      <c r="I182" t="str">
        <f>IF(SUM('B5'!$Y196:$AG196)=9,'B5'!H196,"")</f>
        <v/>
      </c>
      <c r="J182" t="str">
        <f>IF(SUM('B5'!$Y196:$AG196)=9,'B5'!I196,"")</f>
        <v/>
      </c>
      <c r="K182" t="str">
        <f>IF(SUM('B5'!$Y196:$AG196)=9,'B5'!J196,"")</f>
        <v/>
      </c>
      <c r="L182" t="str">
        <f>IF(SUM('B5'!$Y196:$AG196)=9,'B5'!K196,"")</f>
        <v/>
      </c>
    </row>
    <row r="183" spans="1:12" x14ac:dyDescent="0.25">
      <c r="A183" t="str">
        <f>IF(SUM('B5'!Y197:AG197)=9,'Angaben KH-Standort'!$D$26,"")</f>
        <v/>
      </c>
      <c r="B183" t="str">
        <f>IF(SUM('B5'!Y197:AG197)=9,'Angaben KH-Standort'!$D$27,"")</f>
        <v/>
      </c>
      <c r="C183" t="str">
        <f>IF(SUM('B5'!Y197:AG197)=9,'Angaben KH-Standort'!$D$13,"")</f>
        <v/>
      </c>
      <c r="D183" t="str">
        <f>IF(SUM('B5'!$Y197:$AG197)=9,'B5'!C197,"")</f>
        <v/>
      </c>
      <c r="E183" t="str">
        <f>IF(SUM('B5'!$Y197:$AG197)=9,'B5'!D197,"")</f>
        <v/>
      </c>
      <c r="F183" t="str">
        <f>IF(SUM('B5'!$Y197:$AG197)=9,'B5'!E197,"")</f>
        <v/>
      </c>
      <c r="G183" t="str">
        <f>IF(SUM('B5'!$Y197:$AG197)=9,'B5'!F197,"")</f>
        <v/>
      </c>
      <c r="H183" t="str">
        <f>IF(SUM('B5'!$Y197:$AG197)=9,'B5'!G197,"")</f>
        <v/>
      </c>
      <c r="I183" t="str">
        <f>IF(SUM('B5'!$Y197:$AG197)=9,'B5'!H197,"")</f>
        <v/>
      </c>
      <c r="J183" t="str">
        <f>IF(SUM('B5'!$Y197:$AG197)=9,'B5'!I197,"")</f>
        <v/>
      </c>
      <c r="K183" t="str">
        <f>IF(SUM('B5'!$Y197:$AG197)=9,'B5'!J197,"")</f>
        <v/>
      </c>
      <c r="L183" t="str">
        <f>IF(SUM('B5'!$Y197:$AG197)=9,'B5'!K197,"")</f>
        <v/>
      </c>
    </row>
    <row r="184" spans="1:12" x14ac:dyDescent="0.25">
      <c r="A184" t="str">
        <f>IF(SUM('B5'!Y198:AG198)=9,'Angaben KH-Standort'!$D$26,"")</f>
        <v/>
      </c>
      <c r="B184" t="str">
        <f>IF(SUM('B5'!Y198:AG198)=9,'Angaben KH-Standort'!$D$27,"")</f>
        <v/>
      </c>
      <c r="C184" t="str">
        <f>IF(SUM('B5'!Y198:AG198)=9,'Angaben KH-Standort'!$D$13,"")</f>
        <v/>
      </c>
      <c r="D184" t="str">
        <f>IF(SUM('B5'!$Y198:$AG198)=9,'B5'!C198,"")</f>
        <v/>
      </c>
      <c r="E184" t="str">
        <f>IF(SUM('B5'!$Y198:$AG198)=9,'B5'!D198,"")</f>
        <v/>
      </c>
      <c r="F184" t="str">
        <f>IF(SUM('B5'!$Y198:$AG198)=9,'B5'!E198,"")</f>
        <v/>
      </c>
      <c r="G184" t="str">
        <f>IF(SUM('B5'!$Y198:$AG198)=9,'B5'!F198,"")</f>
        <v/>
      </c>
      <c r="H184" t="str">
        <f>IF(SUM('B5'!$Y198:$AG198)=9,'B5'!G198,"")</f>
        <v/>
      </c>
      <c r="I184" t="str">
        <f>IF(SUM('B5'!$Y198:$AG198)=9,'B5'!H198,"")</f>
        <v/>
      </c>
      <c r="J184" t="str">
        <f>IF(SUM('B5'!$Y198:$AG198)=9,'B5'!I198,"")</f>
        <v/>
      </c>
      <c r="K184" t="str">
        <f>IF(SUM('B5'!$Y198:$AG198)=9,'B5'!J198,"")</f>
        <v/>
      </c>
      <c r="L184" t="str">
        <f>IF(SUM('B5'!$Y198:$AG198)=9,'B5'!K198,"")</f>
        <v/>
      </c>
    </row>
    <row r="185" spans="1:12" x14ac:dyDescent="0.25">
      <c r="A185" t="str">
        <f>IF(SUM('B5'!Y199:AG199)=9,'Angaben KH-Standort'!$D$26,"")</f>
        <v/>
      </c>
      <c r="B185" t="str">
        <f>IF(SUM('B5'!Y199:AG199)=9,'Angaben KH-Standort'!$D$27,"")</f>
        <v/>
      </c>
      <c r="C185" t="str">
        <f>IF(SUM('B5'!Y199:AG199)=9,'Angaben KH-Standort'!$D$13,"")</f>
        <v/>
      </c>
      <c r="D185" t="str">
        <f>IF(SUM('B5'!$Y199:$AG199)=9,'B5'!C199,"")</f>
        <v/>
      </c>
      <c r="E185" t="str">
        <f>IF(SUM('B5'!$Y199:$AG199)=9,'B5'!D199,"")</f>
        <v/>
      </c>
      <c r="F185" t="str">
        <f>IF(SUM('B5'!$Y199:$AG199)=9,'B5'!E199,"")</f>
        <v/>
      </c>
      <c r="G185" t="str">
        <f>IF(SUM('B5'!$Y199:$AG199)=9,'B5'!F199,"")</f>
        <v/>
      </c>
      <c r="H185" t="str">
        <f>IF(SUM('B5'!$Y199:$AG199)=9,'B5'!G199,"")</f>
        <v/>
      </c>
      <c r="I185" t="str">
        <f>IF(SUM('B5'!$Y199:$AG199)=9,'B5'!H199,"")</f>
        <v/>
      </c>
      <c r="J185" t="str">
        <f>IF(SUM('B5'!$Y199:$AG199)=9,'B5'!I199,"")</f>
        <v/>
      </c>
      <c r="K185" t="str">
        <f>IF(SUM('B5'!$Y199:$AG199)=9,'B5'!J199,"")</f>
        <v/>
      </c>
      <c r="L185" t="str">
        <f>IF(SUM('B5'!$Y199:$AG199)=9,'B5'!K199,"")</f>
        <v/>
      </c>
    </row>
    <row r="186" spans="1:12" x14ac:dyDescent="0.25">
      <c r="A186" t="str">
        <f>IF(SUM('B5'!Y200:AG200)=9,'Angaben KH-Standort'!$D$26,"")</f>
        <v/>
      </c>
      <c r="B186" t="str">
        <f>IF(SUM('B5'!Y200:AG200)=9,'Angaben KH-Standort'!$D$27,"")</f>
        <v/>
      </c>
      <c r="C186" t="str">
        <f>IF(SUM('B5'!Y200:AG200)=9,'Angaben KH-Standort'!$D$13,"")</f>
        <v/>
      </c>
      <c r="D186" t="str">
        <f>IF(SUM('B5'!$Y200:$AG200)=9,'B5'!C200,"")</f>
        <v/>
      </c>
      <c r="E186" t="str">
        <f>IF(SUM('B5'!$Y200:$AG200)=9,'B5'!D200,"")</f>
        <v/>
      </c>
      <c r="F186" t="str">
        <f>IF(SUM('B5'!$Y200:$AG200)=9,'B5'!E200,"")</f>
        <v/>
      </c>
      <c r="G186" t="str">
        <f>IF(SUM('B5'!$Y200:$AG200)=9,'B5'!F200,"")</f>
        <v/>
      </c>
      <c r="H186" t="str">
        <f>IF(SUM('B5'!$Y200:$AG200)=9,'B5'!G200,"")</f>
        <v/>
      </c>
      <c r="I186" t="str">
        <f>IF(SUM('B5'!$Y200:$AG200)=9,'B5'!H200,"")</f>
        <v/>
      </c>
      <c r="J186" t="str">
        <f>IF(SUM('B5'!$Y200:$AG200)=9,'B5'!I200,"")</f>
        <v/>
      </c>
      <c r="K186" t="str">
        <f>IF(SUM('B5'!$Y200:$AG200)=9,'B5'!J200,"")</f>
        <v/>
      </c>
      <c r="L186" t="str">
        <f>IF(SUM('B5'!$Y200:$AG200)=9,'B5'!K200,"")</f>
        <v/>
      </c>
    </row>
    <row r="187" spans="1:12" x14ac:dyDescent="0.25">
      <c r="A187" t="str">
        <f>IF(SUM('B5'!Y201:AG201)=9,'Angaben KH-Standort'!$D$26,"")</f>
        <v/>
      </c>
      <c r="B187" t="str">
        <f>IF(SUM('B5'!Y201:AG201)=9,'Angaben KH-Standort'!$D$27,"")</f>
        <v/>
      </c>
      <c r="C187" t="str">
        <f>IF(SUM('B5'!Y201:AG201)=9,'Angaben KH-Standort'!$D$13,"")</f>
        <v/>
      </c>
      <c r="D187" t="str">
        <f>IF(SUM('B5'!$Y201:$AG201)=9,'B5'!C201,"")</f>
        <v/>
      </c>
      <c r="E187" t="str">
        <f>IF(SUM('B5'!$Y201:$AG201)=9,'B5'!D201,"")</f>
        <v/>
      </c>
      <c r="F187" t="str">
        <f>IF(SUM('B5'!$Y201:$AG201)=9,'B5'!E201,"")</f>
        <v/>
      </c>
      <c r="G187" t="str">
        <f>IF(SUM('B5'!$Y201:$AG201)=9,'B5'!F201,"")</f>
        <v/>
      </c>
      <c r="H187" t="str">
        <f>IF(SUM('B5'!$Y201:$AG201)=9,'B5'!G201,"")</f>
        <v/>
      </c>
      <c r="I187" t="str">
        <f>IF(SUM('B5'!$Y201:$AG201)=9,'B5'!H201,"")</f>
        <v/>
      </c>
      <c r="J187" t="str">
        <f>IF(SUM('B5'!$Y201:$AG201)=9,'B5'!I201,"")</f>
        <v/>
      </c>
      <c r="K187" t="str">
        <f>IF(SUM('B5'!$Y201:$AG201)=9,'B5'!J201,"")</f>
        <v/>
      </c>
      <c r="L187" t="str">
        <f>IF(SUM('B5'!$Y201:$AG201)=9,'B5'!K201,"")</f>
        <v/>
      </c>
    </row>
    <row r="188" spans="1:12" x14ac:dyDescent="0.25">
      <c r="A188" t="str">
        <f>IF(SUM('B5'!Y202:AG202)=9,'Angaben KH-Standort'!$D$26,"")</f>
        <v/>
      </c>
      <c r="B188" t="str">
        <f>IF(SUM('B5'!Y202:AG202)=9,'Angaben KH-Standort'!$D$27,"")</f>
        <v/>
      </c>
      <c r="C188" t="str">
        <f>IF(SUM('B5'!Y202:AG202)=9,'Angaben KH-Standort'!$D$13,"")</f>
        <v/>
      </c>
      <c r="D188" t="str">
        <f>IF(SUM('B5'!$Y202:$AG202)=9,'B5'!C202,"")</f>
        <v/>
      </c>
      <c r="E188" t="str">
        <f>IF(SUM('B5'!$Y202:$AG202)=9,'B5'!D202,"")</f>
        <v/>
      </c>
      <c r="F188" t="str">
        <f>IF(SUM('B5'!$Y202:$AG202)=9,'B5'!E202,"")</f>
        <v/>
      </c>
      <c r="G188" t="str">
        <f>IF(SUM('B5'!$Y202:$AG202)=9,'B5'!F202,"")</f>
        <v/>
      </c>
      <c r="H188" t="str">
        <f>IF(SUM('B5'!$Y202:$AG202)=9,'B5'!G202,"")</f>
        <v/>
      </c>
      <c r="I188" t="str">
        <f>IF(SUM('B5'!$Y202:$AG202)=9,'B5'!H202,"")</f>
        <v/>
      </c>
      <c r="J188" t="str">
        <f>IF(SUM('B5'!$Y202:$AG202)=9,'B5'!I202,"")</f>
        <v/>
      </c>
      <c r="K188" t="str">
        <f>IF(SUM('B5'!$Y202:$AG202)=9,'B5'!J202,"")</f>
        <v/>
      </c>
      <c r="L188" t="str">
        <f>IF(SUM('B5'!$Y202:$AG202)=9,'B5'!K202,"")</f>
        <v/>
      </c>
    </row>
    <row r="189" spans="1:12" x14ac:dyDescent="0.25">
      <c r="A189" t="str">
        <f>IF(SUM('B5'!Y203:AG203)=9,'Angaben KH-Standort'!$D$26,"")</f>
        <v/>
      </c>
      <c r="B189" t="str">
        <f>IF(SUM('B5'!Y203:AG203)=9,'Angaben KH-Standort'!$D$27,"")</f>
        <v/>
      </c>
      <c r="C189" t="str">
        <f>IF(SUM('B5'!Y203:AG203)=9,'Angaben KH-Standort'!$D$13,"")</f>
        <v/>
      </c>
      <c r="D189" t="str">
        <f>IF(SUM('B5'!$Y203:$AG203)=9,'B5'!C203,"")</f>
        <v/>
      </c>
      <c r="E189" t="str">
        <f>IF(SUM('B5'!$Y203:$AG203)=9,'B5'!D203,"")</f>
        <v/>
      </c>
      <c r="F189" t="str">
        <f>IF(SUM('B5'!$Y203:$AG203)=9,'B5'!E203,"")</f>
        <v/>
      </c>
      <c r="G189" t="str">
        <f>IF(SUM('B5'!$Y203:$AG203)=9,'B5'!F203,"")</f>
        <v/>
      </c>
      <c r="H189" t="str">
        <f>IF(SUM('B5'!$Y203:$AG203)=9,'B5'!G203,"")</f>
        <v/>
      </c>
      <c r="I189" t="str">
        <f>IF(SUM('B5'!$Y203:$AG203)=9,'B5'!H203,"")</f>
        <v/>
      </c>
      <c r="J189" t="str">
        <f>IF(SUM('B5'!$Y203:$AG203)=9,'B5'!I203,"")</f>
        <v/>
      </c>
      <c r="K189" t="str">
        <f>IF(SUM('B5'!$Y203:$AG203)=9,'B5'!J203,"")</f>
        <v/>
      </c>
      <c r="L189" t="str">
        <f>IF(SUM('B5'!$Y203:$AG203)=9,'B5'!K203,"")</f>
        <v/>
      </c>
    </row>
    <row r="190" spans="1:12" x14ac:dyDescent="0.25">
      <c r="A190" t="str">
        <f>IF(SUM('B5'!Y204:AG204)=9,'Angaben KH-Standort'!$D$26,"")</f>
        <v/>
      </c>
      <c r="B190" t="str">
        <f>IF(SUM('B5'!Y204:AG204)=9,'Angaben KH-Standort'!$D$27,"")</f>
        <v/>
      </c>
      <c r="C190" t="str">
        <f>IF(SUM('B5'!Y204:AG204)=9,'Angaben KH-Standort'!$D$13,"")</f>
        <v/>
      </c>
      <c r="D190" t="str">
        <f>IF(SUM('B5'!$Y204:$AG204)=9,'B5'!C204,"")</f>
        <v/>
      </c>
      <c r="E190" t="str">
        <f>IF(SUM('B5'!$Y204:$AG204)=9,'B5'!D204,"")</f>
        <v/>
      </c>
      <c r="F190" t="str">
        <f>IF(SUM('B5'!$Y204:$AG204)=9,'B5'!E204,"")</f>
        <v/>
      </c>
      <c r="G190" t="str">
        <f>IF(SUM('B5'!$Y204:$AG204)=9,'B5'!F204,"")</f>
        <v/>
      </c>
      <c r="H190" t="str">
        <f>IF(SUM('B5'!$Y204:$AG204)=9,'B5'!G204,"")</f>
        <v/>
      </c>
      <c r="I190" t="str">
        <f>IF(SUM('B5'!$Y204:$AG204)=9,'B5'!H204,"")</f>
        <v/>
      </c>
      <c r="J190" t="str">
        <f>IF(SUM('B5'!$Y204:$AG204)=9,'B5'!I204,"")</f>
        <v/>
      </c>
      <c r="K190" t="str">
        <f>IF(SUM('B5'!$Y204:$AG204)=9,'B5'!J204,"")</f>
        <v/>
      </c>
      <c r="L190" t="str">
        <f>IF(SUM('B5'!$Y204:$AG204)=9,'B5'!K204,"")</f>
        <v/>
      </c>
    </row>
    <row r="191" spans="1:12" x14ac:dyDescent="0.25">
      <c r="A191" t="str">
        <f>IF(SUM('B5'!Y205:AG205)=9,'Angaben KH-Standort'!$D$26,"")</f>
        <v/>
      </c>
      <c r="B191" t="str">
        <f>IF(SUM('B5'!Y205:AG205)=9,'Angaben KH-Standort'!$D$27,"")</f>
        <v/>
      </c>
      <c r="C191" t="str">
        <f>IF(SUM('B5'!Y205:AG205)=9,'Angaben KH-Standort'!$D$13,"")</f>
        <v/>
      </c>
      <c r="D191" t="str">
        <f>IF(SUM('B5'!$Y205:$AG205)=9,'B5'!C205,"")</f>
        <v/>
      </c>
      <c r="E191" t="str">
        <f>IF(SUM('B5'!$Y205:$AG205)=9,'B5'!D205,"")</f>
        <v/>
      </c>
      <c r="F191" t="str">
        <f>IF(SUM('B5'!$Y205:$AG205)=9,'B5'!E205,"")</f>
        <v/>
      </c>
      <c r="G191" t="str">
        <f>IF(SUM('B5'!$Y205:$AG205)=9,'B5'!F205,"")</f>
        <v/>
      </c>
      <c r="H191" t="str">
        <f>IF(SUM('B5'!$Y205:$AG205)=9,'B5'!G205,"")</f>
        <v/>
      </c>
      <c r="I191" t="str">
        <f>IF(SUM('B5'!$Y205:$AG205)=9,'B5'!H205,"")</f>
        <v/>
      </c>
      <c r="J191" t="str">
        <f>IF(SUM('B5'!$Y205:$AG205)=9,'B5'!I205,"")</f>
        <v/>
      </c>
      <c r="K191" t="str">
        <f>IF(SUM('B5'!$Y205:$AG205)=9,'B5'!J205,"")</f>
        <v/>
      </c>
      <c r="L191" t="str">
        <f>IF(SUM('B5'!$Y205:$AG205)=9,'B5'!K205,"")</f>
        <v/>
      </c>
    </row>
    <row r="192" spans="1:12" x14ac:dyDescent="0.25">
      <c r="A192" t="str">
        <f>IF(SUM('B5'!Y206:AG206)=9,'Angaben KH-Standort'!$D$26,"")</f>
        <v/>
      </c>
      <c r="B192" t="str">
        <f>IF(SUM('B5'!Y206:AG206)=9,'Angaben KH-Standort'!$D$27,"")</f>
        <v/>
      </c>
      <c r="C192" t="str">
        <f>IF(SUM('B5'!Y206:AG206)=9,'Angaben KH-Standort'!$D$13,"")</f>
        <v/>
      </c>
      <c r="D192" t="str">
        <f>IF(SUM('B5'!$Y206:$AG206)=9,'B5'!C206,"")</f>
        <v/>
      </c>
      <c r="E192" t="str">
        <f>IF(SUM('B5'!$Y206:$AG206)=9,'B5'!D206,"")</f>
        <v/>
      </c>
      <c r="F192" t="str">
        <f>IF(SUM('B5'!$Y206:$AG206)=9,'B5'!E206,"")</f>
        <v/>
      </c>
      <c r="G192" t="str">
        <f>IF(SUM('B5'!$Y206:$AG206)=9,'B5'!F206,"")</f>
        <v/>
      </c>
      <c r="H192" t="str">
        <f>IF(SUM('B5'!$Y206:$AG206)=9,'B5'!G206,"")</f>
        <v/>
      </c>
      <c r="I192" t="str">
        <f>IF(SUM('B5'!$Y206:$AG206)=9,'B5'!H206,"")</f>
        <v/>
      </c>
      <c r="J192" t="str">
        <f>IF(SUM('B5'!$Y206:$AG206)=9,'B5'!I206,"")</f>
        <v/>
      </c>
      <c r="K192" t="str">
        <f>IF(SUM('B5'!$Y206:$AG206)=9,'B5'!J206,"")</f>
        <v/>
      </c>
      <c r="L192" t="str">
        <f>IF(SUM('B5'!$Y206:$AG206)=9,'B5'!K206,"")</f>
        <v/>
      </c>
    </row>
    <row r="193" spans="1:12" x14ac:dyDescent="0.25">
      <c r="A193" t="str">
        <f>IF(SUM('B5'!Y207:AG207)=9,'Angaben KH-Standort'!$D$26,"")</f>
        <v/>
      </c>
      <c r="B193" t="str">
        <f>IF(SUM('B5'!Y207:AG207)=9,'Angaben KH-Standort'!$D$27,"")</f>
        <v/>
      </c>
      <c r="C193" t="str">
        <f>IF(SUM('B5'!Y207:AG207)=9,'Angaben KH-Standort'!$D$13,"")</f>
        <v/>
      </c>
      <c r="D193" t="str">
        <f>IF(SUM('B5'!$Y207:$AG207)=9,'B5'!C207,"")</f>
        <v/>
      </c>
      <c r="E193" t="str">
        <f>IF(SUM('B5'!$Y207:$AG207)=9,'B5'!D207,"")</f>
        <v/>
      </c>
      <c r="F193" t="str">
        <f>IF(SUM('B5'!$Y207:$AG207)=9,'B5'!E207,"")</f>
        <v/>
      </c>
      <c r="G193" t="str">
        <f>IF(SUM('B5'!$Y207:$AG207)=9,'B5'!F207,"")</f>
        <v/>
      </c>
      <c r="H193" t="str">
        <f>IF(SUM('B5'!$Y207:$AG207)=9,'B5'!G207,"")</f>
        <v/>
      </c>
      <c r="I193" t="str">
        <f>IF(SUM('B5'!$Y207:$AG207)=9,'B5'!H207,"")</f>
        <v/>
      </c>
      <c r="J193" t="str">
        <f>IF(SUM('B5'!$Y207:$AG207)=9,'B5'!I207,"")</f>
        <v/>
      </c>
      <c r="K193" t="str">
        <f>IF(SUM('B5'!$Y207:$AG207)=9,'B5'!J207,"")</f>
        <v/>
      </c>
      <c r="L193" t="str">
        <f>IF(SUM('B5'!$Y207:$AG207)=9,'B5'!K207,"")</f>
        <v/>
      </c>
    </row>
    <row r="194" spans="1:12" x14ac:dyDescent="0.25">
      <c r="A194" t="str">
        <f>IF(SUM('B5'!Y208:AG208)=9,'Angaben KH-Standort'!$D$26,"")</f>
        <v/>
      </c>
      <c r="B194" t="str">
        <f>IF(SUM('B5'!Y208:AG208)=9,'Angaben KH-Standort'!$D$27,"")</f>
        <v/>
      </c>
      <c r="C194" t="str">
        <f>IF(SUM('B5'!Y208:AG208)=9,'Angaben KH-Standort'!$D$13,"")</f>
        <v/>
      </c>
      <c r="D194" t="str">
        <f>IF(SUM('B5'!$Y208:$AG208)=9,'B5'!C208,"")</f>
        <v/>
      </c>
      <c r="E194" t="str">
        <f>IF(SUM('B5'!$Y208:$AG208)=9,'B5'!D208,"")</f>
        <v/>
      </c>
      <c r="F194" t="str">
        <f>IF(SUM('B5'!$Y208:$AG208)=9,'B5'!E208,"")</f>
        <v/>
      </c>
      <c r="G194" t="str">
        <f>IF(SUM('B5'!$Y208:$AG208)=9,'B5'!F208,"")</f>
        <v/>
      </c>
      <c r="H194" t="str">
        <f>IF(SUM('B5'!$Y208:$AG208)=9,'B5'!G208,"")</f>
        <v/>
      </c>
      <c r="I194" t="str">
        <f>IF(SUM('B5'!$Y208:$AG208)=9,'B5'!H208,"")</f>
        <v/>
      </c>
      <c r="J194" t="str">
        <f>IF(SUM('B5'!$Y208:$AG208)=9,'B5'!I208,"")</f>
        <v/>
      </c>
      <c r="K194" t="str">
        <f>IF(SUM('B5'!$Y208:$AG208)=9,'B5'!J208,"")</f>
        <v/>
      </c>
      <c r="L194" t="str">
        <f>IF(SUM('B5'!$Y208:$AG208)=9,'B5'!K208,"")</f>
        <v/>
      </c>
    </row>
    <row r="195" spans="1:12" x14ac:dyDescent="0.25">
      <c r="A195" t="str">
        <f>IF(SUM('B5'!Y209:AG209)=9,'Angaben KH-Standort'!$D$26,"")</f>
        <v/>
      </c>
      <c r="B195" t="str">
        <f>IF(SUM('B5'!Y209:AG209)=9,'Angaben KH-Standort'!$D$27,"")</f>
        <v/>
      </c>
      <c r="C195" t="str">
        <f>IF(SUM('B5'!Y209:AG209)=9,'Angaben KH-Standort'!$D$13,"")</f>
        <v/>
      </c>
      <c r="D195" t="str">
        <f>IF(SUM('B5'!$Y209:$AG209)=9,'B5'!C209,"")</f>
        <v/>
      </c>
      <c r="E195" t="str">
        <f>IF(SUM('B5'!$Y209:$AG209)=9,'B5'!D209,"")</f>
        <v/>
      </c>
      <c r="F195" t="str">
        <f>IF(SUM('B5'!$Y209:$AG209)=9,'B5'!E209,"")</f>
        <v/>
      </c>
      <c r="G195" t="str">
        <f>IF(SUM('B5'!$Y209:$AG209)=9,'B5'!F209,"")</f>
        <v/>
      </c>
      <c r="H195" t="str">
        <f>IF(SUM('B5'!$Y209:$AG209)=9,'B5'!G209,"")</f>
        <v/>
      </c>
      <c r="I195" t="str">
        <f>IF(SUM('B5'!$Y209:$AG209)=9,'B5'!H209,"")</f>
        <v/>
      </c>
      <c r="J195" t="str">
        <f>IF(SUM('B5'!$Y209:$AG209)=9,'B5'!I209,"")</f>
        <v/>
      </c>
      <c r="K195" t="str">
        <f>IF(SUM('B5'!$Y209:$AG209)=9,'B5'!J209,"")</f>
        <v/>
      </c>
      <c r="L195" t="str">
        <f>IF(SUM('B5'!$Y209:$AG209)=9,'B5'!K209,"")</f>
        <v/>
      </c>
    </row>
    <row r="196" spans="1:12" x14ac:dyDescent="0.25">
      <c r="A196" t="str">
        <f>IF(SUM('B5'!Y210:AG210)=9,'Angaben KH-Standort'!$D$26,"")</f>
        <v/>
      </c>
      <c r="B196" t="str">
        <f>IF(SUM('B5'!Y210:AG210)=9,'Angaben KH-Standort'!$D$27,"")</f>
        <v/>
      </c>
      <c r="C196" t="str">
        <f>IF(SUM('B5'!Y210:AG210)=9,'Angaben KH-Standort'!$D$13,"")</f>
        <v/>
      </c>
      <c r="D196" t="str">
        <f>IF(SUM('B5'!$Y210:$AG210)=9,'B5'!C210,"")</f>
        <v/>
      </c>
      <c r="E196" t="str">
        <f>IF(SUM('B5'!$Y210:$AG210)=9,'B5'!D210,"")</f>
        <v/>
      </c>
      <c r="F196" t="str">
        <f>IF(SUM('B5'!$Y210:$AG210)=9,'B5'!E210,"")</f>
        <v/>
      </c>
      <c r="G196" t="str">
        <f>IF(SUM('B5'!$Y210:$AG210)=9,'B5'!F210,"")</f>
        <v/>
      </c>
      <c r="H196" t="str">
        <f>IF(SUM('B5'!$Y210:$AG210)=9,'B5'!G210,"")</f>
        <v/>
      </c>
      <c r="I196" t="str">
        <f>IF(SUM('B5'!$Y210:$AG210)=9,'B5'!H210,"")</f>
        <v/>
      </c>
      <c r="J196" t="str">
        <f>IF(SUM('B5'!$Y210:$AG210)=9,'B5'!I210,"")</f>
        <v/>
      </c>
      <c r="K196" t="str">
        <f>IF(SUM('B5'!$Y210:$AG210)=9,'B5'!J210,"")</f>
        <v/>
      </c>
      <c r="L196" t="str">
        <f>IF(SUM('B5'!$Y210:$AG210)=9,'B5'!K210,"")</f>
        <v/>
      </c>
    </row>
    <row r="197" spans="1:12" x14ac:dyDescent="0.25">
      <c r="A197" t="str">
        <f>IF(SUM('B5'!Y211:AG211)=9,'Angaben KH-Standort'!$D$26,"")</f>
        <v/>
      </c>
      <c r="B197" t="str">
        <f>IF(SUM('B5'!Y211:AG211)=9,'Angaben KH-Standort'!$D$27,"")</f>
        <v/>
      </c>
      <c r="C197" t="str">
        <f>IF(SUM('B5'!Y211:AG211)=9,'Angaben KH-Standort'!$D$13,"")</f>
        <v/>
      </c>
      <c r="D197" t="str">
        <f>IF(SUM('B5'!$Y211:$AG211)=9,'B5'!C211,"")</f>
        <v/>
      </c>
      <c r="E197" t="str">
        <f>IF(SUM('B5'!$Y211:$AG211)=9,'B5'!D211,"")</f>
        <v/>
      </c>
      <c r="F197" t="str">
        <f>IF(SUM('B5'!$Y211:$AG211)=9,'B5'!E211,"")</f>
        <v/>
      </c>
      <c r="G197" t="str">
        <f>IF(SUM('B5'!$Y211:$AG211)=9,'B5'!F211,"")</f>
        <v/>
      </c>
      <c r="H197" t="str">
        <f>IF(SUM('B5'!$Y211:$AG211)=9,'B5'!G211,"")</f>
        <v/>
      </c>
      <c r="I197" t="str">
        <f>IF(SUM('B5'!$Y211:$AG211)=9,'B5'!H211,"")</f>
        <v/>
      </c>
      <c r="J197" t="str">
        <f>IF(SUM('B5'!$Y211:$AG211)=9,'B5'!I211,"")</f>
        <v/>
      </c>
      <c r="K197" t="str">
        <f>IF(SUM('B5'!$Y211:$AG211)=9,'B5'!J211,"")</f>
        <v/>
      </c>
      <c r="L197" t="str">
        <f>IF(SUM('B5'!$Y211:$AG211)=9,'B5'!K211,"")</f>
        <v/>
      </c>
    </row>
    <row r="198" spans="1:12" x14ac:dyDescent="0.25">
      <c r="A198" t="str">
        <f>IF(SUM('B5'!Y212:AG212)=9,'Angaben KH-Standort'!$D$26,"")</f>
        <v/>
      </c>
      <c r="B198" t="str">
        <f>IF(SUM('B5'!Y212:AG212)=9,'Angaben KH-Standort'!$D$27,"")</f>
        <v/>
      </c>
      <c r="C198" t="str">
        <f>IF(SUM('B5'!Y212:AG212)=9,'Angaben KH-Standort'!$D$13,"")</f>
        <v/>
      </c>
      <c r="D198" t="str">
        <f>IF(SUM('B5'!$Y212:$AG212)=9,'B5'!C212,"")</f>
        <v/>
      </c>
      <c r="E198" t="str">
        <f>IF(SUM('B5'!$Y212:$AG212)=9,'B5'!D212,"")</f>
        <v/>
      </c>
      <c r="F198" t="str">
        <f>IF(SUM('B5'!$Y212:$AG212)=9,'B5'!E212,"")</f>
        <v/>
      </c>
      <c r="G198" t="str">
        <f>IF(SUM('B5'!$Y212:$AG212)=9,'B5'!F212,"")</f>
        <v/>
      </c>
      <c r="H198" t="str">
        <f>IF(SUM('B5'!$Y212:$AG212)=9,'B5'!G212,"")</f>
        <v/>
      </c>
      <c r="I198" t="str">
        <f>IF(SUM('B5'!$Y212:$AG212)=9,'B5'!H212,"")</f>
        <v/>
      </c>
      <c r="J198" t="str">
        <f>IF(SUM('B5'!$Y212:$AG212)=9,'B5'!I212,"")</f>
        <v/>
      </c>
      <c r="K198" t="str">
        <f>IF(SUM('B5'!$Y212:$AG212)=9,'B5'!J212,"")</f>
        <v/>
      </c>
      <c r="L198" t="str">
        <f>IF(SUM('B5'!$Y212:$AG212)=9,'B5'!K212,"")</f>
        <v/>
      </c>
    </row>
    <row r="199" spans="1:12" x14ac:dyDescent="0.25">
      <c r="A199" t="str">
        <f>IF(SUM('B5'!Y213:AG213)=9,'Angaben KH-Standort'!$D$26,"")</f>
        <v/>
      </c>
      <c r="B199" t="str">
        <f>IF(SUM('B5'!Y213:AG213)=9,'Angaben KH-Standort'!$D$27,"")</f>
        <v/>
      </c>
      <c r="C199" t="str">
        <f>IF(SUM('B5'!Y213:AG213)=9,'Angaben KH-Standort'!$D$13,"")</f>
        <v/>
      </c>
      <c r="D199" t="str">
        <f>IF(SUM('B5'!$Y213:$AG213)=9,'B5'!C213,"")</f>
        <v/>
      </c>
      <c r="E199" t="str">
        <f>IF(SUM('B5'!$Y213:$AG213)=9,'B5'!D213,"")</f>
        <v/>
      </c>
      <c r="F199" t="str">
        <f>IF(SUM('B5'!$Y213:$AG213)=9,'B5'!E213,"")</f>
        <v/>
      </c>
      <c r="G199" t="str">
        <f>IF(SUM('B5'!$Y213:$AG213)=9,'B5'!F213,"")</f>
        <v/>
      </c>
      <c r="H199" t="str">
        <f>IF(SUM('B5'!$Y213:$AG213)=9,'B5'!G213,"")</f>
        <v/>
      </c>
      <c r="I199" t="str">
        <f>IF(SUM('B5'!$Y213:$AG213)=9,'B5'!H213,"")</f>
        <v/>
      </c>
      <c r="J199" t="str">
        <f>IF(SUM('B5'!$Y213:$AG213)=9,'B5'!I213,"")</f>
        <v/>
      </c>
      <c r="K199" t="str">
        <f>IF(SUM('B5'!$Y213:$AG213)=9,'B5'!J213,"")</f>
        <v/>
      </c>
      <c r="L199" t="str">
        <f>IF(SUM('B5'!$Y213:$AG213)=9,'B5'!K213,"")</f>
        <v/>
      </c>
    </row>
    <row r="200" spans="1:12" x14ac:dyDescent="0.25">
      <c r="A200" t="str">
        <f>IF(SUM('B5'!Y214:AG214)=9,'Angaben KH-Standort'!$D$26,"")</f>
        <v/>
      </c>
      <c r="B200" t="str">
        <f>IF(SUM('B5'!Y214:AG214)=9,'Angaben KH-Standort'!$D$27,"")</f>
        <v/>
      </c>
      <c r="C200" t="str">
        <f>IF(SUM('B5'!Y214:AG214)=9,'Angaben KH-Standort'!$D$13,"")</f>
        <v/>
      </c>
      <c r="D200" t="str">
        <f>IF(SUM('B5'!$Y214:$AG214)=9,'B5'!C214,"")</f>
        <v/>
      </c>
      <c r="E200" t="str">
        <f>IF(SUM('B5'!$Y214:$AG214)=9,'B5'!D214,"")</f>
        <v/>
      </c>
      <c r="F200" t="str">
        <f>IF(SUM('B5'!$Y214:$AG214)=9,'B5'!E214,"")</f>
        <v/>
      </c>
      <c r="G200" t="str">
        <f>IF(SUM('B5'!$Y214:$AG214)=9,'B5'!F214,"")</f>
        <v/>
      </c>
      <c r="H200" t="str">
        <f>IF(SUM('B5'!$Y214:$AG214)=9,'B5'!G214,"")</f>
        <v/>
      </c>
      <c r="I200" t="str">
        <f>IF(SUM('B5'!$Y214:$AG214)=9,'B5'!H214,"")</f>
        <v/>
      </c>
      <c r="J200" t="str">
        <f>IF(SUM('B5'!$Y214:$AG214)=9,'B5'!I214,"")</f>
        <v/>
      </c>
      <c r="K200" t="str">
        <f>IF(SUM('B5'!$Y214:$AG214)=9,'B5'!J214,"")</f>
        <v/>
      </c>
      <c r="L200" t="str">
        <f>IF(SUM('B5'!$Y214:$AG214)=9,'B5'!K214,"")</f>
        <v/>
      </c>
    </row>
    <row r="201" spans="1:12" x14ac:dyDescent="0.25">
      <c r="A201" t="str">
        <f>IF(SUM('B5'!Y215:AG215)=9,'Angaben KH-Standort'!$D$26,"")</f>
        <v/>
      </c>
      <c r="B201" t="str">
        <f>IF(SUM('B5'!Y215:AG215)=9,'Angaben KH-Standort'!$D$27,"")</f>
        <v/>
      </c>
      <c r="C201" t="str">
        <f>IF(SUM('B5'!Y215:AG215)=9,'Angaben KH-Standort'!$D$13,"")</f>
        <v/>
      </c>
      <c r="D201" t="str">
        <f>IF(SUM('B5'!$Y215:$AG215)=9,'B5'!C215,"")</f>
        <v/>
      </c>
      <c r="E201" t="str">
        <f>IF(SUM('B5'!$Y215:$AG215)=9,'B5'!D215,"")</f>
        <v/>
      </c>
      <c r="F201" t="str">
        <f>IF(SUM('B5'!$Y215:$AG215)=9,'B5'!E215,"")</f>
        <v/>
      </c>
      <c r="G201" t="str">
        <f>IF(SUM('B5'!$Y215:$AG215)=9,'B5'!F215,"")</f>
        <v/>
      </c>
      <c r="H201" t="str">
        <f>IF(SUM('B5'!$Y215:$AG215)=9,'B5'!G215,"")</f>
        <v/>
      </c>
      <c r="I201" t="str">
        <f>IF(SUM('B5'!$Y215:$AG215)=9,'B5'!H215,"")</f>
        <v/>
      </c>
      <c r="J201" t="str">
        <f>IF(SUM('B5'!$Y215:$AG215)=9,'B5'!I215,"")</f>
        <v/>
      </c>
      <c r="K201" t="str">
        <f>IF(SUM('B5'!$Y215:$AG215)=9,'B5'!J215,"")</f>
        <v/>
      </c>
      <c r="L201" t="str">
        <f>IF(SUM('B5'!$Y215:$AG215)=9,'B5'!K215,"")</f>
        <v/>
      </c>
    </row>
    <row r="202" spans="1:12" x14ac:dyDescent="0.25">
      <c r="A202" t="str">
        <f>IF(SUM('B5'!Y216:AG216)=9,'Angaben KH-Standort'!$D$26,"")</f>
        <v/>
      </c>
      <c r="B202" t="str">
        <f>IF(SUM('B5'!Y216:AG216)=9,'Angaben KH-Standort'!$D$27,"")</f>
        <v/>
      </c>
      <c r="C202" t="str">
        <f>IF(SUM('B5'!Y216:AG216)=9,'Angaben KH-Standort'!$D$13,"")</f>
        <v/>
      </c>
      <c r="D202" t="str">
        <f>IF(SUM('B5'!$Y216:$AG216)=9,'B5'!C216,"")</f>
        <v/>
      </c>
      <c r="E202" t="str">
        <f>IF(SUM('B5'!$Y216:$AG216)=9,'B5'!D216,"")</f>
        <v/>
      </c>
      <c r="F202" t="str">
        <f>IF(SUM('B5'!$Y216:$AG216)=9,'B5'!E216,"")</f>
        <v/>
      </c>
      <c r="G202" t="str">
        <f>IF(SUM('B5'!$Y216:$AG216)=9,'B5'!F216,"")</f>
        <v/>
      </c>
      <c r="H202" t="str">
        <f>IF(SUM('B5'!$Y216:$AG216)=9,'B5'!G216,"")</f>
        <v/>
      </c>
      <c r="I202" t="str">
        <f>IF(SUM('B5'!$Y216:$AG216)=9,'B5'!H216,"")</f>
        <v/>
      </c>
      <c r="J202" t="str">
        <f>IF(SUM('B5'!$Y216:$AG216)=9,'B5'!I216,"")</f>
        <v/>
      </c>
      <c r="K202" t="str">
        <f>IF(SUM('B5'!$Y216:$AG216)=9,'B5'!J216,"")</f>
        <v/>
      </c>
      <c r="L202" t="str">
        <f>IF(SUM('B5'!$Y216:$AG216)=9,'B5'!K216,"")</f>
        <v/>
      </c>
    </row>
    <row r="203" spans="1:12" x14ac:dyDescent="0.25">
      <c r="A203" t="str">
        <f>IF(SUM('B5'!Y217:AG217)=9,'Angaben KH-Standort'!$D$26,"")</f>
        <v/>
      </c>
      <c r="B203" t="str">
        <f>IF(SUM('B5'!Y217:AG217)=9,'Angaben KH-Standort'!$D$27,"")</f>
        <v/>
      </c>
      <c r="C203" t="str">
        <f>IF(SUM('B5'!Y217:AG217)=9,'Angaben KH-Standort'!$D$13,"")</f>
        <v/>
      </c>
      <c r="D203" t="str">
        <f>IF(SUM('B5'!$Y217:$AG217)=9,'B5'!C217,"")</f>
        <v/>
      </c>
      <c r="E203" t="str">
        <f>IF(SUM('B5'!$Y217:$AG217)=9,'B5'!D217,"")</f>
        <v/>
      </c>
      <c r="F203" t="str">
        <f>IF(SUM('B5'!$Y217:$AG217)=9,'B5'!E217,"")</f>
        <v/>
      </c>
      <c r="G203" t="str">
        <f>IF(SUM('B5'!$Y217:$AG217)=9,'B5'!F217,"")</f>
        <v/>
      </c>
      <c r="H203" t="str">
        <f>IF(SUM('B5'!$Y217:$AG217)=9,'B5'!G217,"")</f>
        <v/>
      </c>
      <c r="I203" t="str">
        <f>IF(SUM('B5'!$Y217:$AG217)=9,'B5'!H217,"")</f>
        <v/>
      </c>
      <c r="J203" t="str">
        <f>IF(SUM('B5'!$Y217:$AG217)=9,'B5'!I217,"")</f>
        <v/>
      </c>
      <c r="K203" t="str">
        <f>IF(SUM('B5'!$Y217:$AG217)=9,'B5'!J217,"")</f>
        <v/>
      </c>
      <c r="L203" t="str">
        <f>IF(SUM('B5'!$Y217:$AG217)=9,'B5'!K217,"")</f>
        <v/>
      </c>
    </row>
    <row r="204" spans="1:12" x14ac:dyDescent="0.25">
      <c r="A204" t="str">
        <f>IF(SUM('B5'!Y218:AG218)=9,'Angaben KH-Standort'!$D$26,"")</f>
        <v/>
      </c>
      <c r="B204" t="str">
        <f>IF(SUM('B5'!Y218:AG218)=9,'Angaben KH-Standort'!$D$27,"")</f>
        <v/>
      </c>
      <c r="C204" t="str">
        <f>IF(SUM('B5'!Y218:AG218)=9,'Angaben KH-Standort'!$D$13,"")</f>
        <v/>
      </c>
      <c r="D204" t="str">
        <f>IF(SUM('B5'!$Y218:$AG218)=9,'B5'!C218,"")</f>
        <v/>
      </c>
      <c r="E204" t="str">
        <f>IF(SUM('B5'!$Y218:$AG218)=9,'B5'!D218,"")</f>
        <v/>
      </c>
      <c r="F204" t="str">
        <f>IF(SUM('B5'!$Y218:$AG218)=9,'B5'!E218,"")</f>
        <v/>
      </c>
      <c r="G204" t="str">
        <f>IF(SUM('B5'!$Y218:$AG218)=9,'B5'!F218,"")</f>
        <v/>
      </c>
      <c r="H204" t="str">
        <f>IF(SUM('B5'!$Y218:$AG218)=9,'B5'!G218,"")</f>
        <v/>
      </c>
      <c r="I204" t="str">
        <f>IF(SUM('B5'!$Y218:$AG218)=9,'B5'!H218,"")</f>
        <v/>
      </c>
      <c r="J204" t="str">
        <f>IF(SUM('B5'!$Y218:$AG218)=9,'B5'!I218,"")</f>
        <v/>
      </c>
      <c r="K204" t="str">
        <f>IF(SUM('B5'!$Y218:$AG218)=9,'B5'!J218,"")</f>
        <v/>
      </c>
      <c r="L204" t="str">
        <f>IF(SUM('B5'!$Y218:$AG218)=9,'B5'!K218,"")</f>
        <v/>
      </c>
    </row>
    <row r="205" spans="1:12" x14ac:dyDescent="0.25">
      <c r="A205" t="str">
        <f>IF(SUM('B5'!Y219:AG219)=9,'Angaben KH-Standort'!$D$26,"")</f>
        <v/>
      </c>
      <c r="B205" t="str">
        <f>IF(SUM('B5'!Y219:AG219)=9,'Angaben KH-Standort'!$D$27,"")</f>
        <v/>
      </c>
      <c r="C205" t="str">
        <f>IF(SUM('B5'!Y219:AG219)=9,'Angaben KH-Standort'!$D$13,"")</f>
        <v/>
      </c>
      <c r="D205" t="str">
        <f>IF(SUM('B5'!$Y219:$AG219)=9,'B5'!C219,"")</f>
        <v/>
      </c>
      <c r="E205" t="str">
        <f>IF(SUM('B5'!$Y219:$AG219)=9,'B5'!D219,"")</f>
        <v/>
      </c>
      <c r="F205" t="str">
        <f>IF(SUM('B5'!$Y219:$AG219)=9,'B5'!E219,"")</f>
        <v/>
      </c>
      <c r="G205" t="str">
        <f>IF(SUM('B5'!$Y219:$AG219)=9,'B5'!F219,"")</f>
        <v/>
      </c>
      <c r="H205" t="str">
        <f>IF(SUM('B5'!$Y219:$AG219)=9,'B5'!G219,"")</f>
        <v/>
      </c>
      <c r="I205" t="str">
        <f>IF(SUM('B5'!$Y219:$AG219)=9,'B5'!H219,"")</f>
        <v/>
      </c>
      <c r="J205" t="str">
        <f>IF(SUM('B5'!$Y219:$AG219)=9,'B5'!I219,"")</f>
        <v/>
      </c>
      <c r="K205" t="str">
        <f>IF(SUM('B5'!$Y219:$AG219)=9,'B5'!J219,"")</f>
        <v/>
      </c>
      <c r="L205" t="str">
        <f>IF(SUM('B5'!$Y219:$AG219)=9,'B5'!K219,"")</f>
        <v/>
      </c>
    </row>
    <row r="206" spans="1:12" x14ac:dyDescent="0.25">
      <c r="A206" t="str">
        <f>IF(SUM('B5'!Y220:AG220)=9,'Angaben KH-Standort'!$D$26,"")</f>
        <v/>
      </c>
      <c r="B206" t="str">
        <f>IF(SUM('B5'!Y220:AG220)=9,'Angaben KH-Standort'!$D$27,"")</f>
        <v/>
      </c>
      <c r="C206" t="str">
        <f>IF(SUM('B5'!Y220:AG220)=9,'Angaben KH-Standort'!$D$13,"")</f>
        <v/>
      </c>
      <c r="D206" t="str">
        <f>IF(SUM('B5'!$Y220:$AG220)=9,'B5'!C220,"")</f>
        <v/>
      </c>
      <c r="E206" t="str">
        <f>IF(SUM('B5'!$Y220:$AG220)=9,'B5'!D220,"")</f>
        <v/>
      </c>
      <c r="F206" t="str">
        <f>IF(SUM('B5'!$Y220:$AG220)=9,'B5'!E220,"")</f>
        <v/>
      </c>
      <c r="G206" t="str">
        <f>IF(SUM('B5'!$Y220:$AG220)=9,'B5'!F220,"")</f>
        <v/>
      </c>
      <c r="H206" t="str">
        <f>IF(SUM('B5'!$Y220:$AG220)=9,'B5'!G220,"")</f>
        <v/>
      </c>
      <c r="I206" t="str">
        <f>IF(SUM('B5'!$Y220:$AG220)=9,'B5'!H220,"")</f>
        <v/>
      </c>
      <c r="J206" t="str">
        <f>IF(SUM('B5'!$Y220:$AG220)=9,'B5'!I220,"")</f>
        <v/>
      </c>
      <c r="K206" t="str">
        <f>IF(SUM('B5'!$Y220:$AG220)=9,'B5'!J220,"")</f>
        <v/>
      </c>
      <c r="L206" t="str">
        <f>IF(SUM('B5'!$Y220:$AG220)=9,'B5'!K220,"")</f>
        <v/>
      </c>
    </row>
    <row r="207" spans="1:12" x14ac:dyDescent="0.25">
      <c r="A207" t="str">
        <f>IF(SUM('B5'!Y221:AG221)=9,'Angaben KH-Standort'!$D$26,"")</f>
        <v/>
      </c>
      <c r="B207" t="str">
        <f>IF(SUM('B5'!Y221:AG221)=9,'Angaben KH-Standort'!$D$27,"")</f>
        <v/>
      </c>
      <c r="C207" t="str">
        <f>IF(SUM('B5'!Y221:AG221)=9,'Angaben KH-Standort'!$D$13,"")</f>
        <v/>
      </c>
      <c r="D207" t="str">
        <f>IF(SUM('B5'!$Y221:$AG221)=9,'B5'!C221,"")</f>
        <v/>
      </c>
      <c r="E207" t="str">
        <f>IF(SUM('B5'!$Y221:$AG221)=9,'B5'!D221,"")</f>
        <v/>
      </c>
      <c r="F207" t="str">
        <f>IF(SUM('B5'!$Y221:$AG221)=9,'B5'!E221,"")</f>
        <v/>
      </c>
      <c r="G207" t="str">
        <f>IF(SUM('B5'!$Y221:$AG221)=9,'B5'!F221,"")</f>
        <v/>
      </c>
      <c r="H207" t="str">
        <f>IF(SUM('B5'!$Y221:$AG221)=9,'B5'!G221,"")</f>
        <v/>
      </c>
      <c r="I207" t="str">
        <f>IF(SUM('B5'!$Y221:$AG221)=9,'B5'!H221,"")</f>
        <v/>
      </c>
      <c r="J207" t="str">
        <f>IF(SUM('B5'!$Y221:$AG221)=9,'B5'!I221,"")</f>
        <v/>
      </c>
      <c r="K207" t="str">
        <f>IF(SUM('B5'!$Y221:$AG221)=9,'B5'!J221,"")</f>
        <v/>
      </c>
      <c r="L207" t="str">
        <f>IF(SUM('B5'!$Y221:$AG221)=9,'B5'!K221,"")</f>
        <v/>
      </c>
    </row>
    <row r="208" spans="1:12" x14ac:dyDescent="0.25">
      <c r="A208" t="str">
        <f>IF(SUM('B5'!Y222:AG222)=9,'Angaben KH-Standort'!$D$26,"")</f>
        <v/>
      </c>
      <c r="B208" t="str">
        <f>IF(SUM('B5'!Y222:AG222)=9,'Angaben KH-Standort'!$D$27,"")</f>
        <v/>
      </c>
      <c r="C208" t="str">
        <f>IF(SUM('B5'!Y222:AG222)=9,'Angaben KH-Standort'!$D$13,"")</f>
        <v/>
      </c>
      <c r="D208" t="str">
        <f>IF(SUM('B5'!$Y222:$AG222)=9,'B5'!C222,"")</f>
        <v/>
      </c>
      <c r="E208" t="str">
        <f>IF(SUM('B5'!$Y222:$AG222)=9,'B5'!D222,"")</f>
        <v/>
      </c>
      <c r="F208" t="str">
        <f>IF(SUM('B5'!$Y222:$AG222)=9,'B5'!E222,"")</f>
        <v/>
      </c>
      <c r="G208" t="str">
        <f>IF(SUM('B5'!$Y222:$AG222)=9,'B5'!F222,"")</f>
        <v/>
      </c>
      <c r="H208" t="str">
        <f>IF(SUM('B5'!$Y222:$AG222)=9,'B5'!G222,"")</f>
        <v/>
      </c>
      <c r="I208" t="str">
        <f>IF(SUM('B5'!$Y222:$AG222)=9,'B5'!H222,"")</f>
        <v/>
      </c>
      <c r="J208" t="str">
        <f>IF(SUM('B5'!$Y222:$AG222)=9,'B5'!I222,"")</f>
        <v/>
      </c>
      <c r="K208" t="str">
        <f>IF(SUM('B5'!$Y222:$AG222)=9,'B5'!J222,"")</f>
        <v/>
      </c>
      <c r="L208" t="str">
        <f>IF(SUM('B5'!$Y222:$AG222)=9,'B5'!K222,"")</f>
        <v/>
      </c>
    </row>
    <row r="209" spans="1:12" x14ac:dyDescent="0.25">
      <c r="A209" t="str">
        <f>IF(SUM('B5'!Y223:AG223)=9,'Angaben KH-Standort'!$D$26,"")</f>
        <v/>
      </c>
      <c r="B209" t="str">
        <f>IF(SUM('B5'!Y223:AG223)=9,'Angaben KH-Standort'!$D$27,"")</f>
        <v/>
      </c>
      <c r="C209" t="str">
        <f>IF(SUM('B5'!Y223:AG223)=9,'Angaben KH-Standort'!$D$13,"")</f>
        <v/>
      </c>
      <c r="D209" t="str">
        <f>IF(SUM('B5'!$Y223:$AG223)=9,'B5'!C223,"")</f>
        <v/>
      </c>
      <c r="E209" t="str">
        <f>IF(SUM('B5'!$Y223:$AG223)=9,'B5'!D223,"")</f>
        <v/>
      </c>
      <c r="F209" t="str">
        <f>IF(SUM('B5'!$Y223:$AG223)=9,'B5'!E223,"")</f>
        <v/>
      </c>
      <c r="G209" t="str">
        <f>IF(SUM('B5'!$Y223:$AG223)=9,'B5'!F223,"")</f>
        <v/>
      </c>
      <c r="H209" t="str">
        <f>IF(SUM('B5'!$Y223:$AG223)=9,'B5'!G223,"")</f>
        <v/>
      </c>
      <c r="I209" t="str">
        <f>IF(SUM('B5'!$Y223:$AG223)=9,'B5'!H223,"")</f>
        <v/>
      </c>
      <c r="J209" t="str">
        <f>IF(SUM('B5'!$Y223:$AG223)=9,'B5'!I223,"")</f>
        <v/>
      </c>
      <c r="K209" t="str">
        <f>IF(SUM('B5'!$Y223:$AG223)=9,'B5'!J223,"")</f>
        <v/>
      </c>
      <c r="L209" t="str">
        <f>IF(SUM('B5'!$Y223:$AG223)=9,'B5'!K223,"")</f>
        <v/>
      </c>
    </row>
    <row r="210" spans="1:12" x14ac:dyDescent="0.25">
      <c r="A210" t="str">
        <f>IF(SUM('B5'!Y224:AG224)=9,'Angaben KH-Standort'!$D$26,"")</f>
        <v/>
      </c>
      <c r="B210" t="str">
        <f>IF(SUM('B5'!Y224:AG224)=9,'Angaben KH-Standort'!$D$27,"")</f>
        <v/>
      </c>
      <c r="C210" t="str">
        <f>IF(SUM('B5'!Y224:AG224)=9,'Angaben KH-Standort'!$D$13,"")</f>
        <v/>
      </c>
      <c r="D210" t="str">
        <f>IF(SUM('B5'!$Y224:$AG224)=9,'B5'!C224,"")</f>
        <v/>
      </c>
      <c r="E210" t="str">
        <f>IF(SUM('B5'!$Y224:$AG224)=9,'B5'!D224,"")</f>
        <v/>
      </c>
      <c r="F210" t="str">
        <f>IF(SUM('B5'!$Y224:$AG224)=9,'B5'!E224,"")</f>
        <v/>
      </c>
      <c r="G210" t="str">
        <f>IF(SUM('B5'!$Y224:$AG224)=9,'B5'!F224,"")</f>
        <v/>
      </c>
      <c r="H210" t="str">
        <f>IF(SUM('B5'!$Y224:$AG224)=9,'B5'!G224,"")</f>
        <v/>
      </c>
      <c r="I210" t="str">
        <f>IF(SUM('B5'!$Y224:$AG224)=9,'B5'!H224,"")</f>
        <v/>
      </c>
      <c r="J210" t="str">
        <f>IF(SUM('B5'!$Y224:$AG224)=9,'B5'!I224,"")</f>
        <v/>
      </c>
      <c r="K210" t="str">
        <f>IF(SUM('B5'!$Y224:$AG224)=9,'B5'!J224,"")</f>
        <v/>
      </c>
      <c r="L210" t="str">
        <f>IF(SUM('B5'!$Y224:$AG224)=9,'B5'!K224,"")</f>
        <v/>
      </c>
    </row>
    <row r="211" spans="1:12" x14ac:dyDescent="0.25">
      <c r="A211" t="str">
        <f>IF(SUM('B5'!Y225:AG225)=9,'Angaben KH-Standort'!$D$26,"")</f>
        <v/>
      </c>
      <c r="B211" t="str">
        <f>IF(SUM('B5'!Y225:AG225)=9,'Angaben KH-Standort'!$D$27,"")</f>
        <v/>
      </c>
      <c r="C211" t="str">
        <f>IF(SUM('B5'!Y225:AG225)=9,'Angaben KH-Standort'!$D$13,"")</f>
        <v/>
      </c>
      <c r="D211" t="str">
        <f>IF(SUM('B5'!$Y225:$AG225)=9,'B5'!C225,"")</f>
        <v/>
      </c>
      <c r="E211" t="str">
        <f>IF(SUM('B5'!$Y225:$AG225)=9,'B5'!D225,"")</f>
        <v/>
      </c>
      <c r="F211" t="str">
        <f>IF(SUM('B5'!$Y225:$AG225)=9,'B5'!E225,"")</f>
        <v/>
      </c>
      <c r="G211" t="str">
        <f>IF(SUM('B5'!$Y225:$AG225)=9,'B5'!F225,"")</f>
        <v/>
      </c>
      <c r="H211" t="str">
        <f>IF(SUM('B5'!$Y225:$AG225)=9,'B5'!G225,"")</f>
        <v/>
      </c>
      <c r="I211" t="str">
        <f>IF(SUM('B5'!$Y225:$AG225)=9,'B5'!H225,"")</f>
        <v/>
      </c>
      <c r="J211" t="str">
        <f>IF(SUM('B5'!$Y225:$AG225)=9,'B5'!I225,"")</f>
        <v/>
      </c>
      <c r="K211" t="str">
        <f>IF(SUM('B5'!$Y225:$AG225)=9,'B5'!J225,"")</f>
        <v/>
      </c>
      <c r="L211" t="str">
        <f>IF(SUM('B5'!$Y225:$AG225)=9,'B5'!K225,"")</f>
        <v/>
      </c>
    </row>
    <row r="212" spans="1:12" x14ac:dyDescent="0.25">
      <c r="A212" t="str">
        <f>IF(SUM('B5'!Y226:AG226)=9,'Angaben KH-Standort'!$D$26,"")</f>
        <v/>
      </c>
      <c r="B212" t="str">
        <f>IF(SUM('B5'!Y226:AG226)=9,'Angaben KH-Standort'!$D$27,"")</f>
        <v/>
      </c>
      <c r="C212" t="str">
        <f>IF(SUM('B5'!Y226:AG226)=9,'Angaben KH-Standort'!$D$13,"")</f>
        <v/>
      </c>
      <c r="D212" t="str">
        <f>IF(SUM('B5'!$Y226:$AG226)=9,'B5'!C226,"")</f>
        <v/>
      </c>
      <c r="E212" t="str">
        <f>IF(SUM('B5'!$Y226:$AG226)=9,'B5'!D226,"")</f>
        <v/>
      </c>
      <c r="F212" t="str">
        <f>IF(SUM('B5'!$Y226:$AG226)=9,'B5'!E226,"")</f>
        <v/>
      </c>
      <c r="G212" t="str">
        <f>IF(SUM('B5'!$Y226:$AG226)=9,'B5'!F226,"")</f>
        <v/>
      </c>
      <c r="H212" t="str">
        <f>IF(SUM('B5'!$Y226:$AG226)=9,'B5'!G226,"")</f>
        <v/>
      </c>
      <c r="I212" t="str">
        <f>IF(SUM('B5'!$Y226:$AG226)=9,'B5'!H226,"")</f>
        <v/>
      </c>
      <c r="J212" t="str">
        <f>IF(SUM('B5'!$Y226:$AG226)=9,'B5'!I226,"")</f>
        <v/>
      </c>
      <c r="K212" t="str">
        <f>IF(SUM('B5'!$Y226:$AG226)=9,'B5'!J226,"")</f>
        <v/>
      </c>
      <c r="L212" t="str">
        <f>IF(SUM('B5'!$Y226:$AG226)=9,'B5'!K226,"")</f>
        <v/>
      </c>
    </row>
    <row r="213" spans="1:12" x14ac:dyDescent="0.25">
      <c r="A213" t="str">
        <f>IF(SUM('B5'!Y227:AG227)=9,'Angaben KH-Standort'!$D$26,"")</f>
        <v/>
      </c>
      <c r="B213" t="str">
        <f>IF(SUM('B5'!Y227:AG227)=9,'Angaben KH-Standort'!$D$27,"")</f>
        <v/>
      </c>
      <c r="C213" t="str">
        <f>IF(SUM('B5'!Y227:AG227)=9,'Angaben KH-Standort'!$D$13,"")</f>
        <v/>
      </c>
      <c r="D213" t="str">
        <f>IF(SUM('B5'!$Y227:$AG227)=9,'B5'!C227,"")</f>
        <v/>
      </c>
      <c r="E213" t="str">
        <f>IF(SUM('B5'!$Y227:$AG227)=9,'B5'!D227,"")</f>
        <v/>
      </c>
      <c r="F213" t="str">
        <f>IF(SUM('B5'!$Y227:$AG227)=9,'B5'!E227,"")</f>
        <v/>
      </c>
      <c r="G213" t="str">
        <f>IF(SUM('B5'!$Y227:$AG227)=9,'B5'!F227,"")</f>
        <v/>
      </c>
      <c r="H213" t="str">
        <f>IF(SUM('B5'!$Y227:$AG227)=9,'B5'!G227,"")</f>
        <v/>
      </c>
      <c r="I213" t="str">
        <f>IF(SUM('B5'!$Y227:$AG227)=9,'B5'!H227,"")</f>
        <v/>
      </c>
      <c r="J213" t="str">
        <f>IF(SUM('B5'!$Y227:$AG227)=9,'B5'!I227,"")</f>
        <v/>
      </c>
      <c r="K213" t="str">
        <f>IF(SUM('B5'!$Y227:$AG227)=9,'B5'!J227,"")</f>
        <v/>
      </c>
      <c r="L213" t="str">
        <f>IF(SUM('B5'!$Y227:$AG227)=9,'B5'!K227,"")</f>
        <v/>
      </c>
    </row>
    <row r="214" spans="1:12" x14ac:dyDescent="0.25">
      <c r="A214" t="str">
        <f>IF(SUM('B5'!Y228:AG228)=9,'Angaben KH-Standort'!$D$26,"")</f>
        <v/>
      </c>
      <c r="B214" t="str">
        <f>IF(SUM('B5'!Y228:AG228)=9,'Angaben KH-Standort'!$D$27,"")</f>
        <v/>
      </c>
      <c r="C214" t="str">
        <f>IF(SUM('B5'!Y228:AG228)=9,'Angaben KH-Standort'!$D$13,"")</f>
        <v/>
      </c>
      <c r="D214" t="str">
        <f>IF(SUM('B5'!$Y228:$AG228)=9,'B5'!C228,"")</f>
        <v/>
      </c>
      <c r="E214" t="str">
        <f>IF(SUM('B5'!$Y228:$AG228)=9,'B5'!D228,"")</f>
        <v/>
      </c>
      <c r="F214" t="str">
        <f>IF(SUM('B5'!$Y228:$AG228)=9,'B5'!E228,"")</f>
        <v/>
      </c>
      <c r="G214" t="str">
        <f>IF(SUM('B5'!$Y228:$AG228)=9,'B5'!F228,"")</f>
        <v/>
      </c>
      <c r="H214" t="str">
        <f>IF(SUM('B5'!$Y228:$AG228)=9,'B5'!G228,"")</f>
        <v/>
      </c>
      <c r="I214" t="str">
        <f>IF(SUM('B5'!$Y228:$AG228)=9,'B5'!H228,"")</f>
        <v/>
      </c>
      <c r="J214" t="str">
        <f>IF(SUM('B5'!$Y228:$AG228)=9,'B5'!I228,"")</f>
        <v/>
      </c>
      <c r="K214" t="str">
        <f>IF(SUM('B5'!$Y228:$AG228)=9,'B5'!J228,"")</f>
        <v/>
      </c>
      <c r="L214" t="str">
        <f>IF(SUM('B5'!$Y228:$AG228)=9,'B5'!K228,"")</f>
        <v/>
      </c>
    </row>
    <row r="215" spans="1:12" x14ac:dyDescent="0.25">
      <c r="A215" t="str">
        <f>IF(SUM('B5'!Y229:AG229)=9,'Angaben KH-Standort'!$D$26,"")</f>
        <v/>
      </c>
      <c r="B215" t="str">
        <f>IF(SUM('B5'!Y229:AG229)=9,'Angaben KH-Standort'!$D$27,"")</f>
        <v/>
      </c>
      <c r="C215" t="str">
        <f>IF(SUM('B5'!Y229:AG229)=9,'Angaben KH-Standort'!$D$13,"")</f>
        <v/>
      </c>
      <c r="D215" t="str">
        <f>IF(SUM('B5'!$Y229:$AG229)=9,'B5'!C229,"")</f>
        <v/>
      </c>
      <c r="E215" t="str">
        <f>IF(SUM('B5'!$Y229:$AG229)=9,'B5'!D229,"")</f>
        <v/>
      </c>
      <c r="F215" t="str">
        <f>IF(SUM('B5'!$Y229:$AG229)=9,'B5'!E229,"")</f>
        <v/>
      </c>
      <c r="G215" t="str">
        <f>IF(SUM('B5'!$Y229:$AG229)=9,'B5'!F229,"")</f>
        <v/>
      </c>
      <c r="H215" t="str">
        <f>IF(SUM('B5'!$Y229:$AG229)=9,'B5'!G229,"")</f>
        <v/>
      </c>
      <c r="I215" t="str">
        <f>IF(SUM('B5'!$Y229:$AG229)=9,'B5'!H229,"")</f>
        <v/>
      </c>
      <c r="J215" t="str">
        <f>IF(SUM('B5'!$Y229:$AG229)=9,'B5'!I229,"")</f>
        <v/>
      </c>
      <c r="K215" t="str">
        <f>IF(SUM('B5'!$Y229:$AG229)=9,'B5'!J229,"")</f>
        <v/>
      </c>
      <c r="L215" t="str">
        <f>IF(SUM('B5'!$Y229:$AG229)=9,'B5'!K229,"")</f>
        <v/>
      </c>
    </row>
    <row r="216" spans="1:12" x14ac:dyDescent="0.25">
      <c r="A216" t="str">
        <f>IF(SUM('B5'!Y230:AG230)=9,'Angaben KH-Standort'!$D$26,"")</f>
        <v/>
      </c>
      <c r="B216" t="str">
        <f>IF(SUM('B5'!Y230:AG230)=9,'Angaben KH-Standort'!$D$27,"")</f>
        <v/>
      </c>
      <c r="C216" t="str">
        <f>IF(SUM('B5'!Y230:AG230)=9,'Angaben KH-Standort'!$D$13,"")</f>
        <v/>
      </c>
      <c r="D216" t="str">
        <f>IF(SUM('B5'!$Y230:$AG230)=9,'B5'!C230,"")</f>
        <v/>
      </c>
      <c r="E216" t="str">
        <f>IF(SUM('B5'!$Y230:$AG230)=9,'B5'!D230,"")</f>
        <v/>
      </c>
      <c r="F216" t="str">
        <f>IF(SUM('B5'!$Y230:$AG230)=9,'B5'!E230,"")</f>
        <v/>
      </c>
      <c r="G216" t="str">
        <f>IF(SUM('B5'!$Y230:$AG230)=9,'B5'!F230,"")</f>
        <v/>
      </c>
      <c r="H216" t="str">
        <f>IF(SUM('B5'!$Y230:$AG230)=9,'B5'!G230,"")</f>
        <v/>
      </c>
      <c r="I216" t="str">
        <f>IF(SUM('B5'!$Y230:$AG230)=9,'B5'!H230,"")</f>
        <v/>
      </c>
      <c r="J216" t="str">
        <f>IF(SUM('B5'!$Y230:$AG230)=9,'B5'!I230,"")</f>
        <v/>
      </c>
      <c r="K216" t="str">
        <f>IF(SUM('B5'!$Y230:$AG230)=9,'B5'!J230,"")</f>
        <v/>
      </c>
      <c r="L216" t="str">
        <f>IF(SUM('B5'!$Y230:$AG230)=9,'B5'!K230,"")</f>
        <v/>
      </c>
    </row>
    <row r="217" spans="1:12" x14ac:dyDescent="0.25">
      <c r="A217" t="str">
        <f>IF(SUM('B5'!Y231:AG231)=9,'Angaben KH-Standort'!$D$26,"")</f>
        <v/>
      </c>
      <c r="B217" t="str">
        <f>IF(SUM('B5'!Y231:AG231)=9,'Angaben KH-Standort'!$D$27,"")</f>
        <v/>
      </c>
      <c r="C217" t="str">
        <f>IF(SUM('B5'!Y231:AG231)=9,'Angaben KH-Standort'!$D$13,"")</f>
        <v/>
      </c>
      <c r="D217" t="str">
        <f>IF(SUM('B5'!$Y231:$AG231)=9,'B5'!C231,"")</f>
        <v/>
      </c>
      <c r="E217" t="str">
        <f>IF(SUM('B5'!$Y231:$AG231)=9,'B5'!D231,"")</f>
        <v/>
      </c>
      <c r="F217" t="str">
        <f>IF(SUM('B5'!$Y231:$AG231)=9,'B5'!E231,"")</f>
        <v/>
      </c>
      <c r="G217" t="str">
        <f>IF(SUM('B5'!$Y231:$AG231)=9,'B5'!F231,"")</f>
        <v/>
      </c>
      <c r="H217" t="str">
        <f>IF(SUM('B5'!$Y231:$AG231)=9,'B5'!G231,"")</f>
        <v/>
      </c>
      <c r="I217" t="str">
        <f>IF(SUM('B5'!$Y231:$AG231)=9,'B5'!H231,"")</f>
        <v/>
      </c>
      <c r="J217" t="str">
        <f>IF(SUM('B5'!$Y231:$AG231)=9,'B5'!I231,"")</f>
        <v/>
      </c>
      <c r="K217" t="str">
        <f>IF(SUM('B5'!$Y231:$AG231)=9,'B5'!J231,"")</f>
        <v/>
      </c>
      <c r="L217" t="str">
        <f>IF(SUM('B5'!$Y231:$AG231)=9,'B5'!K231,"")</f>
        <v/>
      </c>
    </row>
    <row r="218" spans="1:12" x14ac:dyDescent="0.25">
      <c r="A218" t="str">
        <f>IF(SUM('B5'!Y232:AG232)=9,'Angaben KH-Standort'!$D$26,"")</f>
        <v/>
      </c>
      <c r="B218" t="str">
        <f>IF(SUM('B5'!Y232:AG232)=9,'Angaben KH-Standort'!$D$27,"")</f>
        <v/>
      </c>
      <c r="C218" t="str">
        <f>IF(SUM('B5'!Y232:AG232)=9,'Angaben KH-Standort'!$D$13,"")</f>
        <v/>
      </c>
      <c r="D218" t="str">
        <f>IF(SUM('B5'!$Y232:$AG232)=9,'B5'!C232,"")</f>
        <v/>
      </c>
      <c r="E218" t="str">
        <f>IF(SUM('B5'!$Y232:$AG232)=9,'B5'!D232,"")</f>
        <v/>
      </c>
      <c r="F218" t="str">
        <f>IF(SUM('B5'!$Y232:$AG232)=9,'B5'!E232,"")</f>
        <v/>
      </c>
      <c r="G218" t="str">
        <f>IF(SUM('B5'!$Y232:$AG232)=9,'B5'!F232,"")</f>
        <v/>
      </c>
      <c r="H218" t="str">
        <f>IF(SUM('B5'!$Y232:$AG232)=9,'B5'!G232,"")</f>
        <v/>
      </c>
      <c r="I218" t="str">
        <f>IF(SUM('B5'!$Y232:$AG232)=9,'B5'!H232,"")</f>
        <v/>
      </c>
      <c r="J218" t="str">
        <f>IF(SUM('B5'!$Y232:$AG232)=9,'B5'!I232,"")</f>
        <v/>
      </c>
      <c r="K218" t="str">
        <f>IF(SUM('B5'!$Y232:$AG232)=9,'B5'!J232,"")</f>
        <v/>
      </c>
      <c r="L218" t="str">
        <f>IF(SUM('B5'!$Y232:$AG232)=9,'B5'!K232,"")</f>
        <v/>
      </c>
    </row>
    <row r="219" spans="1:12" x14ac:dyDescent="0.25">
      <c r="A219" t="str">
        <f>IF(SUM('B5'!Y233:AG233)=9,'Angaben KH-Standort'!$D$26,"")</f>
        <v/>
      </c>
      <c r="B219" t="str">
        <f>IF(SUM('B5'!Y233:AG233)=9,'Angaben KH-Standort'!$D$27,"")</f>
        <v/>
      </c>
      <c r="C219" t="str">
        <f>IF(SUM('B5'!Y233:AG233)=9,'Angaben KH-Standort'!$D$13,"")</f>
        <v/>
      </c>
      <c r="D219" t="str">
        <f>IF(SUM('B5'!$Y233:$AG233)=9,'B5'!C233,"")</f>
        <v/>
      </c>
      <c r="E219" t="str">
        <f>IF(SUM('B5'!$Y233:$AG233)=9,'B5'!D233,"")</f>
        <v/>
      </c>
      <c r="F219" t="str">
        <f>IF(SUM('B5'!$Y233:$AG233)=9,'B5'!E233,"")</f>
        <v/>
      </c>
      <c r="G219" t="str">
        <f>IF(SUM('B5'!$Y233:$AG233)=9,'B5'!F233,"")</f>
        <v/>
      </c>
      <c r="H219" t="str">
        <f>IF(SUM('B5'!$Y233:$AG233)=9,'B5'!G233,"")</f>
        <v/>
      </c>
      <c r="I219" t="str">
        <f>IF(SUM('B5'!$Y233:$AG233)=9,'B5'!H233,"")</f>
        <v/>
      </c>
      <c r="J219" t="str">
        <f>IF(SUM('B5'!$Y233:$AG233)=9,'B5'!I233,"")</f>
        <v/>
      </c>
      <c r="K219" t="str">
        <f>IF(SUM('B5'!$Y233:$AG233)=9,'B5'!J233,"")</f>
        <v/>
      </c>
      <c r="L219" t="str">
        <f>IF(SUM('B5'!$Y233:$AG233)=9,'B5'!K233,"")</f>
        <v/>
      </c>
    </row>
    <row r="220" spans="1:12" x14ac:dyDescent="0.25">
      <c r="A220" t="str">
        <f>IF(SUM('B5'!Y234:AG234)=9,'Angaben KH-Standort'!$D$26,"")</f>
        <v/>
      </c>
      <c r="B220" t="str">
        <f>IF(SUM('B5'!Y234:AG234)=9,'Angaben KH-Standort'!$D$27,"")</f>
        <v/>
      </c>
      <c r="C220" t="str">
        <f>IF(SUM('B5'!Y234:AG234)=9,'Angaben KH-Standort'!$D$13,"")</f>
        <v/>
      </c>
      <c r="D220" t="str">
        <f>IF(SUM('B5'!$Y234:$AG234)=9,'B5'!C234,"")</f>
        <v/>
      </c>
      <c r="E220" t="str">
        <f>IF(SUM('B5'!$Y234:$AG234)=9,'B5'!D234,"")</f>
        <v/>
      </c>
      <c r="F220" t="str">
        <f>IF(SUM('B5'!$Y234:$AG234)=9,'B5'!E234,"")</f>
        <v/>
      </c>
      <c r="G220" t="str">
        <f>IF(SUM('B5'!$Y234:$AG234)=9,'B5'!F234,"")</f>
        <v/>
      </c>
      <c r="H220" t="str">
        <f>IF(SUM('B5'!$Y234:$AG234)=9,'B5'!G234,"")</f>
        <v/>
      </c>
      <c r="I220" t="str">
        <f>IF(SUM('B5'!$Y234:$AG234)=9,'B5'!H234,"")</f>
        <v/>
      </c>
      <c r="J220" t="str">
        <f>IF(SUM('B5'!$Y234:$AG234)=9,'B5'!I234,"")</f>
        <v/>
      </c>
      <c r="K220" t="str">
        <f>IF(SUM('B5'!$Y234:$AG234)=9,'B5'!J234,"")</f>
        <v/>
      </c>
      <c r="L220" t="str">
        <f>IF(SUM('B5'!$Y234:$AG234)=9,'B5'!K234,"")</f>
        <v/>
      </c>
    </row>
    <row r="221" spans="1:12" x14ac:dyDescent="0.25">
      <c r="A221" t="str">
        <f>IF(SUM('B5'!Y235:AG235)=9,'Angaben KH-Standort'!$D$26,"")</f>
        <v/>
      </c>
      <c r="B221" t="str">
        <f>IF(SUM('B5'!Y235:AG235)=9,'Angaben KH-Standort'!$D$27,"")</f>
        <v/>
      </c>
      <c r="C221" t="str">
        <f>IF(SUM('B5'!Y235:AG235)=9,'Angaben KH-Standort'!$D$13,"")</f>
        <v/>
      </c>
      <c r="D221" t="str">
        <f>IF(SUM('B5'!$Y235:$AG235)=9,'B5'!C235,"")</f>
        <v/>
      </c>
      <c r="E221" t="str">
        <f>IF(SUM('B5'!$Y235:$AG235)=9,'B5'!D235,"")</f>
        <v/>
      </c>
      <c r="F221" t="str">
        <f>IF(SUM('B5'!$Y235:$AG235)=9,'B5'!E235,"")</f>
        <v/>
      </c>
      <c r="G221" t="str">
        <f>IF(SUM('B5'!$Y235:$AG235)=9,'B5'!F235,"")</f>
        <v/>
      </c>
      <c r="H221" t="str">
        <f>IF(SUM('B5'!$Y235:$AG235)=9,'B5'!G235,"")</f>
        <v/>
      </c>
      <c r="I221" t="str">
        <f>IF(SUM('B5'!$Y235:$AG235)=9,'B5'!H235,"")</f>
        <v/>
      </c>
      <c r="J221" t="str">
        <f>IF(SUM('B5'!$Y235:$AG235)=9,'B5'!I235,"")</f>
        <v/>
      </c>
      <c r="K221" t="str">
        <f>IF(SUM('B5'!$Y235:$AG235)=9,'B5'!J235,"")</f>
        <v/>
      </c>
      <c r="L221" t="str">
        <f>IF(SUM('B5'!$Y235:$AG235)=9,'B5'!K235,"")</f>
        <v/>
      </c>
    </row>
    <row r="222" spans="1:12" x14ac:dyDescent="0.25">
      <c r="A222" t="str">
        <f>IF(SUM('B5'!Y236:AG236)=9,'Angaben KH-Standort'!$D$26,"")</f>
        <v/>
      </c>
      <c r="B222" t="str">
        <f>IF(SUM('B5'!Y236:AG236)=9,'Angaben KH-Standort'!$D$27,"")</f>
        <v/>
      </c>
      <c r="C222" t="str">
        <f>IF(SUM('B5'!Y236:AG236)=9,'Angaben KH-Standort'!$D$13,"")</f>
        <v/>
      </c>
      <c r="D222" t="str">
        <f>IF(SUM('B5'!$Y236:$AG236)=9,'B5'!C236,"")</f>
        <v/>
      </c>
      <c r="E222" t="str">
        <f>IF(SUM('B5'!$Y236:$AG236)=9,'B5'!D236,"")</f>
        <v/>
      </c>
      <c r="F222" t="str">
        <f>IF(SUM('B5'!$Y236:$AG236)=9,'B5'!E236,"")</f>
        <v/>
      </c>
      <c r="G222" t="str">
        <f>IF(SUM('B5'!$Y236:$AG236)=9,'B5'!F236,"")</f>
        <v/>
      </c>
      <c r="H222" t="str">
        <f>IF(SUM('B5'!$Y236:$AG236)=9,'B5'!G236,"")</f>
        <v/>
      </c>
      <c r="I222" t="str">
        <f>IF(SUM('B5'!$Y236:$AG236)=9,'B5'!H236,"")</f>
        <v/>
      </c>
      <c r="J222" t="str">
        <f>IF(SUM('B5'!$Y236:$AG236)=9,'B5'!I236,"")</f>
        <v/>
      </c>
      <c r="K222" t="str">
        <f>IF(SUM('B5'!$Y236:$AG236)=9,'B5'!J236,"")</f>
        <v/>
      </c>
      <c r="L222" t="str">
        <f>IF(SUM('B5'!$Y236:$AG236)=9,'B5'!K236,"")</f>
        <v/>
      </c>
    </row>
    <row r="223" spans="1:12" x14ac:dyDescent="0.25">
      <c r="A223" t="str">
        <f>IF(SUM('B5'!Y237:AG237)=9,'Angaben KH-Standort'!$D$26,"")</f>
        <v/>
      </c>
      <c r="B223" t="str">
        <f>IF(SUM('B5'!Y237:AG237)=9,'Angaben KH-Standort'!$D$27,"")</f>
        <v/>
      </c>
      <c r="C223" t="str">
        <f>IF(SUM('B5'!Y237:AG237)=9,'Angaben KH-Standort'!$D$13,"")</f>
        <v/>
      </c>
      <c r="D223" t="str">
        <f>IF(SUM('B5'!$Y237:$AG237)=9,'B5'!C237,"")</f>
        <v/>
      </c>
      <c r="E223" t="str">
        <f>IF(SUM('B5'!$Y237:$AG237)=9,'B5'!D237,"")</f>
        <v/>
      </c>
      <c r="F223" t="str">
        <f>IF(SUM('B5'!$Y237:$AG237)=9,'B5'!E237,"")</f>
        <v/>
      </c>
      <c r="G223" t="str">
        <f>IF(SUM('B5'!$Y237:$AG237)=9,'B5'!F237,"")</f>
        <v/>
      </c>
      <c r="H223" t="str">
        <f>IF(SUM('B5'!$Y237:$AG237)=9,'B5'!G237,"")</f>
        <v/>
      </c>
      <c r="I223" t="str">
        <f>IF(SUM('B5'!$Y237:$AG237)=9,'B5'!H237,"")</f>
        <v/>
      </c>
      <c r="J223" t="str">
        <f>IF(SUM('B5'!$Y237:$AG237)=9,'B5'!I237,"")</f>
        <v/>
      </c>
      <c r="K223" t="str">
        <f>IF(SUM('B5'!$Y237:$AG237)=9,'B5'!J237,"")</f>
        <v/>
      </c>
      <c r="L223" t="str">
        <f>IF(SUM('B5'!$Y237:$AG237)=9,'B5'!K237,"")</f>
        <v/>
      </c>
    </row>
    <row r="224" spans="1:12" x14ac:dyDescent="0.25">
      <c r="A224" t="str">
        <f>IF(SUM('B5'!Y238:AG238)=9,'Angaben KH-Standort'!$D$26,"")</f>
        <v/>
      </c>
      <c r="B224" t="str">
        <f>IF(SUM('B5'!Y238:AG238)=9,'Angaben KH-Standort'!$D$27,"")</f>
        <v/>
      </c>
      <c r="C224" t="str">
        <f>IF(SUM('B5'!Y238:AG238)=9,'Angaben KH-Standort'!$D$13,"")</f>
        <v/>
      </c>
      <c r="D224" t="str">
        <f>IF(SUM('B5'!$Y238:$AG238)=9,'B5'!C238,"")</f>
        <v/>
      </c>
      <c r="E224" t="str">
        <f>IF(SUM('B5'!$Y238:$AG238)=9,'B5'!D238,"")</f>
        <v/>
      </c>
      <c r="F224" t="str">
        <f>IF(SUM('B5'!$Y238:$AG238)=9,'B5'!E238,"")</f>
        <v/>
      </c>
      <c r="G224" t="str">
        <f>IF(SUM('B5'!$Y238:$AG238)=9,'B5'!F238,"")</f>
        <v/>
      </c>
      <c r="H224" t="str">
        <f>IF(SUM('B5'!$Y238:$AG238)=9,'B5'!G238,"")</f>
        <v/>
      </c>
      <c r="I224" t="str">
        <f>IF(SUM('B5'!$Y238:$AG238)=9,'B5'!H238,"")</f>
        <v/>
      </c>
      <c r="J224" t="str">
        <f>IF(SUM('B5'!$Y238:$AG238)=9,'B5'!I238,"")</f>
        <v/>
      </c>
      <c r="K224" t="str">
        <f>IF(SUM('B5'!$Y238:$AG238)=9,'B5'!J238,"")</f>
        <v/>
      </c>
      <c r="L224" t="str">
        <f>IF(SUM('B5'!$Y238:$AG238)=9,'B5'!K238,"")</f>
        <v/>
      </c>
    </row>
    <row r="225" spans="1:12" x14ac:dyDescent="0.25">
      <c r="A225" t="str">
        <f>IF(SUM('B5'!Y239:AG239)=9,'Angaben KH-Standort'!$D$26,"")</f>
        <v/>
      </c>
      <c r="B225" t="str">
        <f>IF(SUM('B5'!Y239:AG239)=9,'Angaben KH-Standort'!$D$27,"")</f>
        <v/>
      </c>
      <c r="C225" t="str">
        <f>IF(SUM('B5'!Y239:AG239)=9,'Angaben KH-Standort'!$D$13,"")</f>
        <v/>
      </c>
      <c r="D225" t="str">
        <f>IF(SUM('B5'!$Y239:$AG239)=9,'B5'!C239,"")</f>
        <v/>
      </c>
      <c r="E225" t="str">
        <f>IF(SUM('B5'!$Y239:$AG239)=9,'B5'!D239,"")</f>
        <v/>
      </c>
      <c r="F225" t="str">
        <f>IF(SUM('B5'!$Y239:$AG239)=9,'B5'!E239,"")</f>
        <v/>
      </c>
      <c r="G225" t="str">
        <f>IF(SUM('B5'!$Y239:$AG239)=9,'B5'!F239,"")</f>
        <v/>
      </c>
      <c r="H225" t="str">
        <f>IF(SUM('B5'!$Y239:$AG239)=9,'B5'!G239,"")</f>
        <v/>
      </c>
      <c r="I225" t="str">
        <f>IF(SUM('B5'!$Y239:$AG239)=9,'B5'!H239,"")</f>
        <v/>
      </c>
      <c r="J225" t="str">
        <f>IF(SUM('B5'!$Y239:$AG239)=9,'B5'!I239,"")</f>
        <v/>
      </c>
      <c r="K225" t="str">
        <f>IF(SUM('B5'!$Y239:$AG239)=9,'B5'!J239,"")</f>
        <v/>
      </c>
      <c r="L225" t="str">
        <f>IF(SUM('B5'!$Y239:$AG239)=9,'B5'!K239,"")</f>
        <v/>
      </c>
    </row>
    <row r="226" spans="1:12" x14ac:dyDescent="0.25">
      <c r="A226" t="str">
        <f>IF(SUM('B5'!Y240:AG240)=9,'Angaben KH-Standort'!$D$26,"")</f>
        <v/>
      </c>
      <c r="B226" t="str">
        <f>IF(SUM('B5'!Y240:AG240)=9,'Angaben KH-Standort'!$D$27,"")</f>
        <v/>
      </c>
      <c r="C226" t="str">
        <f>IF(SUM('B5'!Y240:AG240)=9,'Angaben KH-Standort'!$D$13,"")</f>
        <v/>
      </c>
      <c r="D226" t="str">
        <f>IF(SUM('B5'!$Y240:$AG240)=9,'B5'!C240,"")</f>
        <v/>
      </c>
      <c r="E226" t="str">
        <f>IF(SUM('B5'!$Y240:$AG240)=9,'B5'!D240,"")</f>
        <v/>
      </c>
      <c r="F226" t="str">
        <f>IF(SUM('B5'!$Y240:$AG240)=9,'B5'!E240,"")</f>
        <v/>
      </c>
      <c r="G226" t="str">
        <f>IF(SUM('B5'!$Y240:$AG240)=9,'B5'!F240,"")</f>
        <v/>
      </c>
      <c r="H226" t="str">
        <f>IF(SUM('B5'!$Y240:$AG240)=9,'B5'!G240,"")</f>
        <v/>
      </c>
      <c r="I226" t="str">
        <f>IF(SUM('B5'!$Y240:$AG240)=9,'B5'!H240,"")</f>
        <v/>
      </c>
      <c r="J226" t="str">
        <f>IF(SUM('B5'!$Y240:$AG240)=9,'B5'!I240,"")</f>
        <v/>
      </c>
      <c r="K226" t="str">
        <f>IF(SUM('B5'!$Y240:$AG240)=9,'B5'!J240,"")</f>
        <v/>
      </c>
      <c r="L226" t="str">
        <f>IF(SUM('B5'!$Y240:$AG240)=9,'B5'!K240,"")</f>
        <v/>
      </c>
    </row>
    <row r="227" spans="1:12" x14ac:dyDescent="0.25">
      <c r="A227" t="str">
        <f>IF(SUM('B5'!Y241:AG241)=9,'Angaben KH-Standort'!$D$26,"")</f>
        <v/>
      </c>
      <c r="B227" t="str">
        <f>IF(SUM('B5'!Y241:AG241)=9,'Angaben KH-Standort'!$D$27,"")</f>
        <v/>
      </c>
      <c r="C227" t="str">
        <f>IF(SUM('B5'!Y241:AG241)=9,'Angaben KH-Standort'!$D$13,"")</f>
        <v/>
      </c>
      <c r="D227" t="str">
        <f>IF(SUM('B5'!$Y241:$AG241)=9,'B5'!C241,"")</f>
        <v/>
      </c>
      <c r="E227" t="str">
        <f>IF(SUM('B5'!$Y241:$AG241)=9,'B5'!D241,"")</f>
        <v/>
      </c>
      <c r="F227" t="str">
        <f>IF(SUM('B5'!$Y241:$AG241)=9,'B5'!E241,"")</f>
        <v/>
      </c>
      <c r="G227" t="str">
        <f>IF(SUM('B5'!$Y241:$AG241)=9,'B5'!F241,"")</f>
        <v/>
      </c>
      <c r="H227" t="str">
        <f>IF(SUM('B5'!$Y241:$AG241)=9,'B5'!G241,"")</f>
        <v/>
      </c>
      <c r="I227" t="str">
        <f>IF(SUM('B5'!$Y241:$AG241)=9,'B5'!H241,"")</f>
        <v/>
      </c>
      <c r="J227" t="str">
        <f>IF(SUM('B5'!$Y241:$AG241)=9,'B5'!I241,"")</f>
        <v/>
      </c>
      <c r="K227" t="str">
        <f>IF(SUM('B5'!$Y241:$AG241)=9,'B5'!J241,"")</f>
        <v/>
      </c>
      <c r="L227" t="str">
        <f>IF(SUM('B5'!$Y241:$AG241)=9,'B5'!K241,"")</f>
        <v/>
      </c>
    </row>
    <row r="228" spans="1:12" x14ac:dyDescent="0.25">
      <c r="A228" t="str">
        <f>IF(SUM('B5'!Y242:AG242)=9,'Angaben KH-Standort'!$D$26,"")</f>
        <v/>
      </c>
      <c r="B228" t="str">
        <f>IF(SUM('B5'!Y242:AG242)=9,'Angaben KH-Standort'!$D$27,"")</f>
        <v/>
      </c>
      <c r="C228" t="str">
        <f>IF(SUM('B5'!Y242:AG242)=9,'Angaben KH-Standort'!$D$13,"")</f>
        <v/>
      </c>
      <c r="D228" t="str">
        <f>IF(SUM('B5'!$Y242:$AG242)=9,'B5'!C242,"")</f>
        <v/>
      </c>
      <c r="E228" t="str">
        <f>IF(SUM('B5'!$Y242:$AG242)=9,'B5'!D242,"")</f>
        <v/>
      </c>
      <c r="F228" t="str">
        <f>IF(SUM('B5'!$Y242:$AG242)=9,'B5'!E242,"")</f>
        <v/>
      </c>
      <c r="G228" t="str">
        <f>IF(SUM('B5'!$Y242:$AG242)=9,'B5'!F242,"")</f>
        <v/>
      </c>
      <c r="H228" t="str">
        <f>IF(SUM('B5'!$Y242:$AG242)=9,'B5'!G242,"")</f>
        <v/>
      </c>
      <c r="I228" t="str">
        <f>IF(SUM('B5'!$Y242:$AG242)=9,'B5'!H242,"")</f>
        <v/>
      </c>
      <c r="J228" t="str">
        <f>IF(SUM('B5'!$Y242:$AG242)=9,'B5'!I242,"")</f>
        <v/>
      </c>
      <c r="K228" t="str">
        <f>IF(SUM('B5'!$Y242:$AG242)=9,'B5'!J242,"")</f>
        <v/>
      </c>
      <c r="L228" t="str">
        <f>IF(SUM('B5'!$Y242:$AG242)=9,'B5'!K242,"")</f>
        <v/>
      </c>
    </row>
    <row r="229" spans="1:12" x14ac:dyDescent="0.25">
      <c r="A229" t="str">
        <f>IF(SUM('B5'!Y243:AG243)=9,'Angaben KH-Standort'!$D$26,"")</f>
        <v/>
      </c>
      <c r="B229" t="str">
        <f>IF(SUM('B5'!Y243:AG243)=9,'Angaben KH-Standort'!$D$27,"")</f>
        <v/>
      </c>
      <c r="C229" t="str">
        <f>IF(SUM('B5'!Y243:AG243)=9,'Angaben KH-Standort'!$D$13,"")</f>
        <v/>
      </c>
      <c r="D229" t="str">
        <f>IF(SUM('B5'!$Y243:$AG243)=9,'B5'!C243,"")</f>
        <v/>
      </c>
      <c r="E229" t="str">
        <f>IF(SUM('B5'!$Y243:$AG243)=9,'B5'!D243,"")</f>
        <v/>
      </c>
      <c r="F229" t="str">
        <f>IF(SUM('B5'!$Y243:$AG243)=9,'B5'!E243,"")</f>
        <v/>
      </c>
      <c r="G229" t="str">
        <f>IF(SUM('B5'!$Y243:$AG243)=9,'B5'!F243,"")</f>
        <v/>
      </c>
      <c r="H229" t="str">
        <f>IF(SUM('B5'!$Y243:$AG243)=9,'B5'!G243,"")</f>
        <v/>
      </c>
      <c r="I229" t="str">
        <f>IF(SUM('B5'!$Y243:$AG243)=9,'B5'!H243,"")</f>
        <v/>
      </c>
      <c r="J229" t="str">
        <f>IF(SUM('B5'!$Y243:$AG243)=9,'B5'!I243,"")</f>
        <v/>
      </c>
      <c r="K229" t="str">
        <f>IF(SUM('B5'!$Y243:$AG243)=9,'B5'!J243,"")</f>
        <v/>
      </c>
      <c r="L229" t="str">
        <f>IF(SUM('B5'!$Y243:$AG243)=9,'B5'!K243,"")</f>
        <v/>
      </c>
    </row>
    <row r="230" spans="1:12" x14ac:dyDescent="0.25">
      <c r="A230" t="str">
        <f>IF(SUM('B5'!Y244:AG244)=9,'Angaben KH-Standort'!$D$26,"")</f>
        <v/>
      </c>
      <c r="B230" t="str">
        <f>IF(SUM('B5'!Y244:AG244)=9,'Angaben KH-Standort'!$D$27,"")</f>
        <v/>
      </c>
      <c r="C230" t="str">
        <f>IF(SUM('B5'!Y244:AG244)=9,'Angaben KH-Standort'!$D$13,"")</f>
        <v/>
      </c>
      <c r="D230" t="str">
        <f>IF(SUM('B5'!$Y244:$AG244)=9,'B5'!C244,"")</f>
        <v/>
      </c>
      <c r="E230" t="str">
        <f>IF(SUM('B5'!$Y244:$AG244)=9,'B5'!D244,"")</f>
        <v/>
      </c>
      <c r="F230" t="str">
        <f>IF(SUM('B5'!$Y244:$AG244)=9,'B5'!E244,"")</f>
        <v/>
      </c>
      <c r="G230" t="str">
        <f>IF(SUM('B5'!$Y244:$AG244)=9,'B5'!F244,"")</f>
        <v/>
      </c>
      <c r="H230" t="str">
        <f>IF(SUM('B5'!$Y244:$AG244)=9,'B5'!G244,"")</f>
        <v/>
      </c>
      <c r="I230" t="str">
        <f>IF(SUM('B5'!$Y244:$AG244)=9,'B5'!H244,"")</f>
        <v/>
      </c>
      <c r="J230" t="str">
        <f>IF(SUM('B5'!$Y244:$AG244)=9,'B5'!I244,"")</f>
        <v/>
      </c>
      <c r="K230" t="str">
        <f>IF(SUM('B5'!$Y244:$AG244)=9,'B5'!J244,"")</f>
        <v/>
      </c>
      <c r="L230" t="str">
        <f>IF(SUM('B5'!$Y244:$AG244)=9,'B5'!K244,"")</f>
        <v/>
      </c>
    </row>
    <row r="231" spans="1:12" x14ac:dyDescent="0.25">
      <c r="A231" t="str">
        <f>IF(SUM('B5'!Y245:AG245)=9,'Angaben KH-Standort'!$D$26,"")</f>
        <v/>
      </c>
      <c r="B231" t="str">
        <f>IF(SUM('B5'!Y245:AG245)=9,'Angaben KH-Standort'!$D$27,"")</f>
        <v/>
      </c>
      <c r="C231" t="str">
        <f>IF(SUM('B5'!Y245:AG245)=9,'Angaben KH-Standort'!$D$13,"")</f>
        <v/>
      </c>
      <c r="D231" t="str">
        <f>IF(SUM('B5'!$Y245:$AG245)=9,'B5'!C245,"")</f>
        <v/>
      </c>
      <c r="E231" t="str">
        <f>IF(SUM('B5'!$Y245:$AG245)=9,'B5'!D245,"")</f>
        <v/>
      </c>
      <c r="F231" t="str">
        <f>IF(SUM('B5'!$Y245:$AG245)=9,'B5'!E245,"")</f>
        <v/>
      </c>
      <c r="G231" t="str">
        <f>IF(SUM('B5'!$Y245:$AG245)=9,'B5'!F245,"")</f>
        <v/>
      </c>
      <c r="H231" t="str">
        <f>IF(SUM('B5'!$Y245:$AG245)=9,'B5'!G245,"")</f>
        <v/>
      </c>
      <c r="I231" t="str">
        <f>IF(SUM('B5'!$Y245:$AG245)=9,'B5'!H245,"")</f>
        <v/>
      </c>
      <c r="J231" t="str">
        <f>IF(SUM('B5'!$Y245:$AG245)=9,'B5'!I245,"")</f>
        <v/>
      </c>
      <c r="K231" t="str">
        <f>IF(SUM('B5'!$Y245:$AG245)=9,'B5'!J245,"")</f>
        <v/>
      </c>
      <c r="L231" t="str">
        <f>IF(SUM('B5'!$Y245:$AG245)=9,'B5'!K245,"")</f>
        <v/>
      </c>
    </row>
    <row r="232" spans="1:12" x14ac:dyDescent="0.25">
      <c r="A232" t="str">
        <f>IF(SUM('B5'!Y246:AG246)=9,'Angaben KH-Standort'!$D$26,"")</f>
        <v/>
      </c>
      <c r="B232" t="str">
        <f>IF(SUM('B5'!Y246:AG246)=9,'Angaben KH-Standort'!$D$27,"")</f>
        <v/>
      </c>
      <c r="C232" t="str">
        <f>IF(SUM('B5'!Y246:AG246)=9,'Angaben KH-Standort'!$D$13,"")</f>
        <v/>
      </c>
      <c r="D232" t="str">
        <f>IF(SUM('B5'!$Y246:$AG246)=9,'B5'!C246,"")</f>
        <v/>
      </c>
      <c r="E232" t="str">
        <f>IF(SUM('B5'!$Y246:$AG246)=9,'B5'!D246,"")</f>
        <v/>
      </c>
      <c r="F232" t="str">
        <f>IF(SUM('B5'!$Y246:$AG246)=9,'B5'!E246,"")</f>
        <v/>
      </c>
      <c r="G232" t="str">
        <f>IF(SUM('B5'!$Y246:$AG246)=9,'B5'!F246,"")</f>
        <v/>
      </c>
      <c r="H232" t="str">
        <f>IF(SUM('B5'!$Y246:$AG246)=9,'B5'!G246,"")</f>
        <v/>
      </c>
      <c r="I232" t="str">
        <f>IF(SUM('B5'!$Y246:$AG246)=9,'B5'!H246,"")</f>
        <v/>
      </c>
      <c r="J232" t="str">
        <f>IF(SUM('B5'!$Y246:$AG246)=9,'B5'!I246,"")</f>
        <v/>
      </c>
      <c r="K232" t="str">
        <f>IF(SUM('B5'!$Y246:$AG246)=9,'B5'!J246,"")</f>
        <v/>
      </c>
      <c r="L232" t="str">
        <f>IF(SUM('B5'!$Y246:$AG246)=9,'B5'!K246,"")</f>
        <v/>
      </c>
    </row>
    <row r="233" spans="1:12" x14ac:dyDescent="0.25">
      <c r="A233" t="str">
        <f>IF(SUM('B5'!Y247:AG247)=9,'Angaben KH-Standort'!$D$26,"")</f>
        <v/>
      </c>
      <c r="B233" t="str">
        <f>IF(SUM('B5'!Y247:AG247)=9,'Angaben KH-Standort'!$D$27,"")</f>
        <v/>
      </c>
      <c r="C233" t="str">
        <f>IF(SUM('B5'!Y247:AG247)=9,'Angaben KH-Standort'!$D$13,"")</f>
        <v/>
      </c>
      <c r="D233" t="str">
        <f>IF(SUM('B5'!$Y247:$AG247)=9,'B5'!C247,"")</f>
        <v/>
      </c>
      <c r="E233" t="str">
        <f>IF(SUM('B5'!$Y247:$AG247)=9,'B5'!D247,"")</f>
        <v/>
      </c>
      <c r="F233" t="str">
        <f>IF(SUM('B5'!$Y247:$AG247)=9,'B5'!E247,"")</f>
        <v/>
      </c>
      <c r="G233" t="str">
        <f>IF(SUM('B5'!$Y247:$AG247)=9,'B5'!F247,"")</f>
        <v/>
      </c>
      <c r="H233" t="str">
        <f>IF(SUM('B5'!$Y247:$AG247)=9,'B5'!G247,"")</f>
        <v/>
      </c>
      <c r="I233" t="str">
        <f>IF(SUM('B5'!$Y247:$AG247)=9,'B5'!H247,"")</f>
        <v/>
      </c>
      <c r="J233" t="str">
        <f>IF(SUM('B5'!$Y247:$AG247)=9,'B5'!I247,"")</f>
        <v/>
      </c>
      <c r="K233" t="str">
        <f>IF(SUM('B5'!$Y247:$AG247)=9,'B5'!J247,"")</f>
        <v/>
      </c>
      <c r="L233" t="str">
        <f>IF(SUM('B5'!$Y247:$AG247)=9,'B5'!K247,"")</f>
        <v/>
      </c>
    </row>
    <row r="234" spans="1:12" x14ac:dyDescent="0.25">
      <c r="A234" t="str">
        <f>IF(SUM('B5'!Y248:AG248)=9,'Angaben KH-Standort'!$D$26,"")</f>
        <v/>
      </c>
      <c r="B234" t="str">
        <f>IF(SUM('B5'!Y248:AG248)=9,'Angaben KH-Standort'!$D$27,"")</f>
        <v/>
      </c>
      <c r="C234" t="str">
        <f>IF(SUM('B5'!Y248:AG248)=9,'Angaben KH-Standort'!$D$13,"")</f>
        <v/>
      </c>
      <c r="D234" t="str">
        <f>IF(SUM('B5'!$Y248:$AG248)=9,'B5'!C248,"")</f>
        <v/>
      </c>
      <c r="E234" t="str">
        <f>IF(SUM('B5'!$Y248:$AG248)=9,'B5'!D248,"")</f>
        <v/>
      </c>
      <c r="F234" t="str">
        <f>IF(SUM('B5'!$Y248:$AG248)=9,'B5'!E248,"")</f>
        <v/>
      </c>
      <c r="G234" t="str">
        <f>IF(SUM('B5'!$Y248:$AG248)=9,'B5'!F248,"")</f>
        <v/>
      </c>
      <c r="H234" t="str">
        <f>IF(SUM('B5'!$Y248:$AG248)=9,'B5'!G248,"")</f>
        <v/>
      </c>
      <c r="I234" t="str">
        <f>IF(SUM('B5'!$Y248:$AG248)=9,'B5'!H248,"")</f>
        <v/>
      </c>
      <c r="J234" t="str">
        <f>IF(SUM('B5'!$Y248:$AG248)=9,'B5'!I248,"")</f>
        <v/>
      </c>
      <c r="K234" t="str">
        <f>IF(SUM('B5'!$Y248:$AG248)=9,'B5'!J248,"")</f>
        <v/>
      </c>
      <c r="L234" t="str">
        <f>IF(SUM('B5'!$Y248:$AG248)=9,'B5'!K248,"")</f>
        <v/>
      </c>
    </row>
    <row r="235" spans="1:12" x14ac:dyDescent="0.25">
      <c r="A235" t="str">
        <f>IF(SUM('B5'!Y249:AG249)=9,'Angaben KH-Standort'!$D$26,"")</f>
        <v/>
      </c>
      <c r="B235" t="str">
        <f>IF(SUM('B5'!Y249:AG249)=9,'Angaben KH-Standort'!$D$27,"")</f>
        <v/>
      </c>
      <c r="C235" t="str">
        <f>IF(SUM('B5'!Y249:AG249)=9,'Angaben KH-Standort'!$D$13,"")</f>
        <v/>
      </c>
      <c r="D235" t="str">
        <f>IF(SUM('B5'!$Y249:$AG249)=9,'B5'!C249,"")</f>
        <v/>
      </c>
      <c r="E235" t="str">
        <f>IF(SUM('B5'!$Y249:$AG249)=9,'B5'!D249,"")</f>
        <v/>
      </c>
      <c r="F235" t="str">
        <f>IF(SUM('B5'!$Y249:$AG249)=9,'B5'!E249,"")</f>
        <v/>
      </c>
      <c r="G235" t="str">
        <f>IF(SUM('B5'!$Y249:$AG249)=9,'B5'!F249,"")</f>
        <v/>
      </c>
      <c r="H235" t="str">
        <f>IF(SUM('B5'!$Y249:$AG249)=9,'B5'!G249,"")</f>
        <v/>
      </c>
      <c r="I235" t="str">
        <f>IF(SUM('B5'!$Y249:$AG249)=9,'B5'!H249,"")</f>
        <v/>
      </c>
      <c r="J235" t="str">
        <f>IF(SUM('B5'!$Y249:$AG249)=9,'B5'!I249,"")</f>
        <v/>
      </c>
      <c r="K235" t="str">
        <f>IF(SUM('B5'!$Y249:$AG249)=9,'B5'!J249,"")</f>
        <v/>
      </c>
      <c r="L235" t="str">
        <f>IF(SUM('B5'!$Y249:$AG249)=9,'B5'!K249,"")</f>
        <v/>
      </c>
    </row>
    <row r="236" spans="1:12" x14ac:dyDescent="0.25">
      <c r="A236" t="str">
        <f>IF(SUM('B5'!Y250:AG250)=9,'Angaben KH-Standort'!$D$26,"")</f>
        <v/>
      </c>
      <c r="B236" t="str">
        <f>IF(SUM('B5'!Y250:AG250)=9,'Angaben KH-Standort'!$D$27,"")</f>
        <v/>
      </c>
      <c r="C236" t="str">
        <f>IF(SUM('B5'!Y250:AG250)=9,'Angaben KH-Standort'!$D$13,"")</f>
        <v/>
      </c>
      <c r="D236" t="str">
        <f>IF(SUM('B5'!$Y250:$AG250)=9,'B5'!C250,"")</f>
        <v/>
      </c>
      <c r="E236" t="str">
        <f>IF(SUM('B5'!$Y250:$AG250)=9,'B5'!D250,"")</f>
        <v/>
      </c>
      <c r="F236" t="str">
        <f>IF(SUM('B5'!$Y250:$AG250)=9,'B5'!E250,"")</f>
        <v/>
      </c>
      <c r="G236" t="str">
        <f>IF(SUM('B5'!$Y250:$AG250)=9,'B5'!F250,"")</f>
        <v/>
      </c>
      <c r="H236" t="str">
        <f>IF(SUM('B5'!$Y250:$AG250)=9,'B5'!G250,"")</f>
        <v/>
      </c>
      <c r="I236" t="str">
        <f>IF(SUM('B5'!$Y250:$AG250)=9,'B5'!H250,"")</f>
        <v/>
      </c>
      <c r="J236" t="str">
        <f>IF(SUM('B5'!$Y250:$AG250)=9,'B5'!I250,"")</f>
        <v/>
      </c>
      <c r="K236" t="str">
        <f>IF(SUM('B5'!$Y250:$AG250)=9,'B5'!J250,"")</f>
        <v/>
      </c>
      <c r="L236" t="str">
        <f>IF(SUM('B5'!$Y250:$AG250)=9,'B5'!K250,"")</f>
        <v/>
      </c>
    </row>
    <row r="237" spans="1:12" x14ac:dyDescent="0.25">
      <c r="A237" t="str">
        <f>IF(SUM('B5'!Y251:AG251)=9,'Angaben KH-Standort'!$D$26,"")</f>
        <v/>
      </c>
      <c r="B237" t="str">
        <f>IF(SUM('B5'!Y251:AG251)=9,'Angaben KH-Standort'!$D$27,"")</f>
        <v/>
      </c>
      <c r="C237" t="str">
        <f>IF(SUM('B5'!Y251:AG251)=9,'Angaben KH-Standort'!$D$13,"")</f>
        <v/>
      </c>
      <c r="D237" t="str">
        <f>IF(SUM('B5'!$Y251:$AG251)=9,'B5'!C251,"")</f>
        <v/>
      </c>
      <c r="E237" t="str">
        <f>IF(SUM('B5'!$Y251:$AG251)=9,'B5'!D251,"")</f>
        <v/>
      </c>
      <c r="F237" t="str">
        <f>IF(SUM('B5'!$Y251:$AG251)=9,'B5'!E251,"")</f>
        <v/>
      </c>
      <c r="G237" t="str">
        <f>IF(SUM('B5'!$Y251:$AG251)=9,'B5'!F251,"")</f>
        <v/>
      </c>
      <c r="H237" t="str">
        <f>IF(SUM('B5'!$Y251:$AG251)=9,'B5'!G251,"")</f>
        <v/>
      </c>
      <c r="I237" t="str">
        <f>IF(SUM('B5'!$Y251:$AG251)=9,'B5'!H251,"")</f>
        <v/>
      </c>
      <c r="J237" t="str">
        <f>IF(SUM('B5'!$Y251:$AG251)=9,'B5'!I251,"")</f>
        <v/>
      </c>
      <c r="K237" t="str">
        <f>IF(SUM('B5'!$Y251:$AG251)=9,'B5'!J251,"")</f>
        <v/>
      </c>
      <c r="L237" t="str">
        <f>IF(SUM('B5'!$Y251:$AG251)=9,'B5'!K251,"")</f>
        <v/>
      </c>
    </row>
    <row r="238" spans="1:12" x14ac:dyDescent="0.25">
      <c r="A238" t="str">
        <f>IF(SUM('B5'!Y252:AG252)=9,'Angaben KH-Standort'!$D$26,"")</f>
        <v/>
      </c>
      <c r="B238" t="str">
        <f>IF(SUM('B5'!Y252:AG252)=9,'Angaben KH-Standort'!$D$27,"")</f>
        <v/>
      </c>
      <c r="C238" t="str">
        <f>IF(SUM('B5'!Y252:AG252)=9,'Angaben KH-Standort'!$D$13,"")</f>
        <v/>
      </c>
      <c r="D238" t="str">
        <f>IF(SUM('B5'!$Y252:$AG252)=9,'B5'!C252,"")</f>
        <v/>
      </c>
      <c r="E238" t="str">
        <f>IF(SUM('B5'!$Y252:$AG252)=9,'B5'!D252,"")</f>
        <v/>
      </c>
      <c r="F238" t="str">
        <f>IF(SUM('B5'!$Y252:$AG252)=9,'B5'!E252,"")</f>
        <v/>
      </c>
      <c r="G238" t="str">
        <f>IF(SUM('B5'!$Y252:$AG252)=9,'B5'!F252,"")</f>
        <v/>
      </c>
      <c r="H238" t="str">
        <f>IF(SUM('B5'!$Y252:$AG252)=9,'B5'!G252,"")</f>
        <v/>
      </c>
      <c r="I238" t="str">
        <f>IF(SUM('B5'!$Y252:$AG252)=9,'B5'!H252,"")</f>
        <v/>
      </c>
      <c r="J238" t="str">
        <f>IF(SUM('B5'!$Y252:$AG252)=9,'B5'!I252,"")</f>
        <v/>
      </c>
      <c r="K238" t="str">
        <f>IF(SUM('B5'!$Y252:$AG252)=9,'B5'!J252,"")</f>
        <v/>
      </c>
      <c r="L238" t="str">
        <f>IF(SUM('B5'!$Y252:$AG252)=9,'B5'!K252,"")</f>
        <v/>
      </c>
    </row>
    <row r="239" spans="1:12" x14ac:dyDescent="0.25">
      <c r="A239" t="str">
        <f>IF(SUM('B5'!Y253:AG253)=9,'Angaben KH-Standort'!$D$26,"")</f>
        <v/>
      </c>
      <c r="B239" t="str">
        <f>IF(SUM('B5'!Y253:AG253)=9,'Angaben KH-Standort'!$D$27,"")</f>
        <v/>
      </c>
      <c r="C239" t="str">
        <f>IF(SUM('B5'!Y253:AG253)=9,'Angaben KH-Standort'!$D$13,"")</f>
        <v/>
      </c>
      <c r="D239" t="str">
        <f>IF(SUM('B5'!$Y253:$AG253)=9,'B5'!C253,"")</f>
        <v/>
      </c>
      <c r="E239" t="str">
        <f>IF(SUM('B5'!$Y253:$AG253)=9,'B5'!D253,"")</f>
        <v/>
      </c>
      <c r="F239" t="str">
        <f>IF(SUM('B5'!$Y253:$AG253)=9,'B5'!E253,"")</f>
        <v/>
      </c>
      <c r="G239" t="str">
        <f>IF(SUM('B5'!$Y253:$AG253)=9,'B5'!F253,"")</f>
        <v/>
      </c>
      <c r="H239" t="str">
        <f>IF(SUM('B5'!$Y253:$AG253)=9,'B5'!G253,"")</f>
        <v/>
      </c>
      <c r="I239" t="str">
        <f>IF(SUM('B5'!$Y253:$AG253)=9,'B5'!H253,"")</f>
        <v/>
      </c>
      <c r="J239" t="str">
        <f>IF(SUM('B5'!$Y253:$AG253)=9,'B5'!I253,"")</f>
        <v/>
      </c>
      <c r="K239" t="str">
        <f>IF(SUM('B5'!$Y253:$AG253)=9,'B5'!J253,"")</f>
        <v/>
      </c>
      <c r="L239" t="str">
        <f>IF(SUM('B5'!$Y253:$AG253)=9,'B5'!K253,"")</f>
        <v/>
      </c>
    </row>
    <row r="240" spans="1:12" x14ac:dyDescent="0.25">
      <c r="A240" t="str">
        <f>IF(SUM('B5'!Y254:AG254)=9,'Angaben KH-Standort'!$D$26,"")</f>
        <v/>
      </c>
      <c r="B240" t="str">
        <f>IF(SUM('B5'!Y254:AG254)=9,'Angaben KH-Standort'!$D$27,"")</f>
        <v/>
      </c>
      <c r="C240" t="str">
        <f>IF(SUM('B5'!Y254:AG254)=9,'Angaben KH-Standort'!$D$13,"")</f>
        <v/>
      </c>
      <c r="D240" t="str">
        <f>IF(SUM('B5'!$Y254:$AG254)=9,'B5'!C254,"")</f>
        <v/>
      </c>
      <c r="E240" t="str">
        <f>IF(SUM('B5'!$Y254:$AG254)=9,'B5'!D254,"")</f>
        <v/>
      </c>
      <c r="F240" t="str">
        <f>IF(SUM('B5'!$Y254:$AG254)=9,'B5'!E254,"")</f>
        <v/>
      </c>
      <c r="G240" t="str">
        <f>IF(SUM('B5'!$Y254:$AG254)=9,'B5'!F254,"")</f>
        <v/>
      </c>
      <c r="H240" t="str">
        <f>IF(SUM('B5'!$Y254:$AG254)=9,'B5'!G254,"")</f>
        <v/>
      </c>
      <c r="I240" t="str">
        <f>IF(SUM('B5'!$Y254:$AG254)=9,'B5'!H254,"")</f>
        <v/>
      </c>
      <c r="J240" t="str">
        <f>IF(SUM('B5'!$Y254:$AG254)=9,'B5'!I254,"")</f>
        <v/>
      </c>
      <c r="K240" t="str">
        <f>IF(SUM('B5'!$Y254:$AG254)=9,'B5'!J254,"")</f>
        <v/>
      </c>
      <c r="L240" t="str">
        <f>IF(SUM('B5'!$Y254:$AG254)=9,'B5'!K254,"")</f>
        <v/>
      </c>
    </row>
    <row r="241" spans="1:12" x14ac:dyDescent="0.25">
      <c r="A241" t="str">
        <f>IF(SUM('B5'!Y255:AG255)=9,'Angaben KH-Standort'!$D$26,"")</f>
        <v/>
      </c>
      <c r="B241" t="str">
        <f>IF(SUM('B5'!Y255:AG255)=9,'Angaben KH-Standort'!$D$27,"")</f>
        <v/>
      </c>
      <c r="C241" t="str">
        <f>IF(SUM('B5'!Y255:AG255)=9,'Angaben KH-Standort'!$D$13,"")</f>
        <v/>
      </c>
      <c r="D241" t="str">
        <f>IF(SUM('B5'!$Y255:$AG255)=9,'B5'!C255,"")</f>
        <v/>
      </c>
      <c r="E241" t="str">
        <f>IF(SUM('B5'!$Y255:$AG255)=9,'B5'!D255,"")</f>
        <v/>
      </c>
      <c r="F241" t="str">
        <f>IF(SUM('B5'!$Y255:$AG255)=9,'B5'!E255,"")</f>
        <v/>
      </c>
      <c r="G241" t="str">
        <f>IF(SUM('B5'!$Y255:$AG255)=9,'B5'!F255,"")</f>
        <v/>
      </c>
      <c r="H241" t="str">
        <f>IF(SUM('B5'!$Y255:$AG255)=9,'B5'!G255,"")</f>
        <v/>
      </c>
      <c r="I241" t="str">
        <f>IF(SUM('B5'!$Y255:$AG255)=9,'B5'!H255,"")</f>
        <v/>
      </c>
      <c r="J241" t="str">
        <f>IF(SUM('B5'!$Y255:$AG255)=9,'B5'!I255,"")</f>
        <v/>
      </c>
      <c r="K241" t="str">
        <f>IF(SUM('B5'!$Y255:$AG255)=9,'B5'!J255,"")</f>
        <v/>
      </c>
      <c r="L241" t="str">
        <f>IF(SUM('B5'!$Y255:$AG255)=9,'B5'!K255,"")</f>
        <v/>
      </c>
    </row>
    <row r="242" spans="1:12" x14ac:dyDescent="0.25">
      <c r="A242" t="str">
        <f>IF(SUM('B5'!Y256:AG256)=9,'Angaben KH-Standort'!$D$26,"")</f>
        <v/>
      </c>
      <c r="B242" t="str">
        <f>IF(SUM('B5'!Y256:AG256)=9,'Angaben KH-Standort'!$D$27,"")</f>
        <v/>
      </c>
      <c r="C242" t="str">
        <f>IF(SUM('B5'!Y256:AG256)=9,'Angaben KH-Standort'!$D$13,"")</f>
        <v/>
      </c>
      <c r="D242" t="str">
        <f>IF(SUM('B5'!$Y256:$AG256)=9,'B5'!C256,"")</f>
        <v/>
      </c>
      <c r="E242" t="str">
        <f>IF(SUM('B5'!$Y256:$AG256)=9,'B5'!D256,"")</f>
        <v/>
      </c>
      <c r="F242" t="str">
        <f>IF(SUM('B5'!$Y256:$AG256)=9,'B5'!E256,"")</f>
        <v/>
      </c>
      <c r="G242" t="str">
        <f>IF(SUM('B5'!$Y256:$AG256)=9,'B5'!F256,"")</f>
        <v/>
      </c>
      <c r="H242" t="str">
        <f>IF(SUM('B5'!$Y256:$AG256)=9,'B5'!G256,"")</f>
        <v/>
      </c>
      <c r="I242" t="str">
        <f>IF(SUM('B5'!$Y256:$AG256)=9,'B5'!H256,"")</f>
        <v/>
      </c>
      <c r="J242" t="str">
        <f>IF(SUM('B5'!$Y256:$AG256)=9,'B5'!I256,"")</f>
        <v/>
      </c>
      <c r="K242" t="str">
        <f>IF(SUM('B5'!$Y256:$AG256)=9,'B5'!J256,"")</f>
        <v/>
      </c>
      <c r="L242" t="str">
        <f>IF(SUM('B5'!$Y256:$AG256)=9,'B5'!K256,"")</f>
        <v/>
      </c>
    </row>
    <row r="243" spans="1:12" x14ac:dyDescent="0.25">
      <c r="A243" t="str">
        <f>IF(SUM('B5'!Y257:AG257)=9,'Angaben KH-Standort'!$D$26,"")</f>
        <v/>
      </c>
      <c r="B243" t="str">
        <f>IF(SUM('B5'!Y257:AG257)=9,'Angaben KH-Standort'!$D$27,"")</f>
        <v/>
      </c>
      <c r="C243" t="str">
        <f>IF(SUM('B5'!Y257:AG257)=9,'Angaben KH-Standort'!$D$13,"")</f>
        <v/>
      </c>
      <c r="D243" t="str">
        <f>IF(SUM('B5'!$Y257:$AG257)=9,'B5'!C257,"")</f>
        <v/>
      </c>
      <c r="E243" t="str">
        <f>IF(SUM('B5'!$Y257:$AG257)=9,'B5'!D257,"")</f>
        <v/>
      </c>
      <c r="F243" t="str">
        <f>IF(SUM('B5'!$Y257:$AG257)=9,'B5'!E257,"")</f>
        <v/>
      </c>
      <c r="G243" t="str">
        <f>IF(SUM('B5'!$Y257:$AG257)=9,'B5'!F257,"")</f>
        <v/>
      </c>
      <c r="H243" t="str">
        <f>IF(SUM('B5'!$Y257:$AG257)=9,'B5'!G257,"")</f>
        <v/>
      </c>
      <c r="I243" t="str">
        <f>IF(SUM('B5'!$Y257:$AG257)=9,'B5'!H257,"")</f>
        <v/>
      </c>
      <c r="J243" t="str">
        <f>IF(SUM('B5'!$Y257:$AG257)=9,'B5'!I257,"")</f>
        <v/>
      </c>
      <c r="K243" t="str">
        <f>IF(SUM('B5'!$Y257:$AG257)=9,'B5'!J257,"")</f>
        <v/>
      </c>
      <c r="L243" t="str">
        <f>IF(SUM('B5'!$Y257:$AG257)=9,'B5'!K257,"")</f>
        <v/>
      </c>
    </row>
    <row r="244" spans="1:12" x14ac:dyDescent="0.25">
      <c r="A244" t="str">
        <f>IF(SUM('B5'!Y258:AG258)=9,'Angaben KH-Standort'!$D$26,"")</f>
        <v/>
      </c>
      <c r="B244" t="str">
        <f>IF(SUM('B5'!Y258:AG258)=9,'Angaben KH-Standort'!$D$27,"")</f>
        <v/>
      </c>
      <c r="C244" t="str">
        <f>IF(SUM('B5'!Y258:AG258)=9,'Angaben KH-Standort'!$D$13,"")</f>
        <v/>
      </c>
      <c r="D244" t="str">
        <f>IF(SUM('B5'!$Y258:$AG258)=9,'B5'!C258,"")</f>
        <v/>
      </c>
      <c r="E244" t="str">
        <f>IF(SUM('B5'!$Y258:$AG258)=9,'B5'!D258,"")</f>
        <v/>
      </c>
      <c r="F244" t="str">
        <f>IF(SUM('B5'!$Y258:$AG258)=9,'B5'!E258,"")</f>
        <v/>
      </c>
      <c r="G244" t="str">
        <f>IF(SUM('B5'!$Y258:$AG258)=9,'B5'!F258,"")</f>
        <v/>
      </c>
      <c r="H244" t="str">
        <f>IF(SUM('B5'!$Y258:$AG258)=9,'B5'!G258,"")</f>
        <v/>
      </c>
      <c r="I244" t="str">
        <f>IF(SUM('B5'!$Y258:$AG258)=9,'B5'!H258,"")</f>
        <v/>
      </c>
      <c r="J244" t="str">
        <f>IF(SUM('B5'!$Y258:$AG258)=9,'B5'!I258,"")</f>
        <v/>
      </c>
      <c r="K244" t="str">
        <f>IF(SUM('B5'!$Y258:$AG258)=9,'B5'!J258,"")</f>
        <v/>
      </c>
      <c r="L244" t="str">
        <f>IF(SUM('B5'!$Y258:$AG258)=9,'B5'!K258,"")</f>
        <v/>
      </c>
    </row>
    <row r="245" spans="1:12" x14ac:dyDescent="0.25">
      <c r="A245" t="str">
        <f>IF(SUM('B5'!Y259:AG259)=9,'Angaben KH-Standort'!$D$26,"")</f>
        <v/>
      </c>
      <c r="B245" t="str">
        <f>IF(SUM('B5'!Y259:AG259)=9,'Angaben KH-Standort'!$D$27,"")</f>
        <v/>
      </c>
      <c r="C245" t="str">
        <f>IF(SUM('B5'!Y259:AG259)=9,'Angaben KH-Standort'!$D$13,"")</f>
        <v/>
      </c>
      <c r="D245" t="str">
        <f>IF(SUM('B5'!$Y259:$AG259)=9,'B5'!C259,"")</f>
        <v/>
      </c>
      <c r="E245" t="str">
        <f>IF(SUM('B5'!$Y259:$AG259)=9,'B5'!D259,"")</f>
        <v/>
      </c>
      <c r="F245" t="str">
        <f>IF(SUM('B5'!$Y259:$AG259)=9,'B5'!E259,"")</f>
        <v/>
      </c>
      <c r="G245" t="str">
        <f>IF(SUM('B5'!$Y259:$AG259)=9,'B5'!F259,"")</f>
        <v/>
      </c>
      <c r="H245" t="str">
        <f>IF(SUM('B5'!$Y259:$AG259)=9,'B5'!G259,"")</f>
        <v/>
      </c>
      <c r="I245" t="str">
        <f>IF(SUM('B5'!$Y259:$AG259)=9,'B5'!H259,"")</f>
        <v/>
      </c>
      <c r="J245" t="str">
        <f>IF(SUM('B5'!$Y259:$AG259)=9,'B5'!I259,"")</f>
        <v/>
      </c>
      <c r="K245" t="str">
        <f>IF(SUM('B5'!$Y259:$AG259)=9,'B5'!J259,"")</f>
        <v/>
      </c>
      <c r="L245" t="str">
        <f>IF(SUM('B5'!$Y259:$AG259)=9,'B5'!K259,"")</f>
        <v/>
      </c>
    </row>
    <row r="246" spans="1:12" x14ac:dyDescent="0.25">
      <c r="A246" t="str">
        <f>IF(SUM('B5'!Y260:AG260)=9,'Angaben KH-Standort'!$D$26,"")</f>
        <v/>
      </c>
      <c r="B246" t="str">
        <f>IF(SUM('B5'!Y260:AG260)=9,'Angaben KH-Standort'!$D$27,"")</f>
        <v/>
      </c>
      <c r="C246" t="str">
        <f>IF(SUM('B5'!Y260:AG260)=9,'Angaben KH-Standort'!$D$13,"")</f>
        <v/>
      </c>
      <c r="D246" t="str">
        <f>IF(SUM('B5'!$Y260:$AG260)=9,'B5'!C260,"")</f>
        <v/>
      </c>
      <c r="E246" t="str">
        <f>IF(SUM('B5'!$Y260:$AG260)=9,'B5'!D260,"")</f>
        <v/>
      </c>
      <c r="F246" t="str">
        <f>IF(SUM('B5'!$Y260:$AG260)=9,'B5'!E260,"")</f>
        <v/>
      </c>
      <c r="G246" t="str">
        <f>IF(SUM('B5'!$Y260:$AG260)=9,'B5'!F260,"")</f>
        <v/>
      </c>
      <c r="H246" t="str">
        <f>IF(SUM('B5'!$Y260:$AG260)=9,'B5'!G260,"")</f>
        <v/>
      </c>
      <c r="I246" t="str">
        <f>IF(SUM('B5'!$Y260:$AG260)=9,'B5'!H260,"")</f>
        <v/>
      </c>
      <c r="J246" t="str">
        <f>IF(SUM('B5'!$Y260:$AG260)=9,'B5'!I260,"")</f>
        <v/>
      </c>
      <c r="K246" t="str">
        <f>IF(SUM('B5'!$Y260:$AG260)=9,'B5'!J260,"")</f>
        <v/>
      </c>
      <c r="L246" t="str">
        <f>IF(SUM('B5'!$Y260:$AG260)=9,'B5'!K260,"")</f>
        <v/>
      </c>
    </row>
    <row r="247" spans="1:12" x14ac:dyDescent="0.25">
      <c r="A247" t="str">
        <f>IF(SUM('B5'!Y261:AG261)=9,'Angaben KH-Standort'!$D$26,"")</f>
        <v/>
      </c>
      <c r="B247" t="str">
        <f>IF(SUM('B5'!Y261:AG261)=9,'Angaben KH-Standort'!$D$27,"")</f>
        <v/>
      </c>
      <c r="C247" t="str">
        <f>IF(SUM('B5'!Y261:AG261)=9,'Angaben KH-Standort'!$D$13,"")</f>
        <v/>
      </c>
      <c r="D247" t="str">
        <f>IF(SUM('B5'!$Y261:$AG261)=9,'B5'!C261,"")</f>
        <v/>
      </c>
      <c r="E247" t="str">
        <f>IF(SUM('B5'!$Y261:$AG261)=9,'B5'!D261,"")</f>
        <v/>
      </c>
      <c r="F247" t="str">
        <f>IF(SUM('B5'!$Y261:$AG261)=9,'B5'!E261,"")</f>
        <v/>
      </c>
      <c r="G247" t="str">
        <f>IF(SUM('B5'!$Y261:$AG261)=9,'B5'!F261,"")</f>
        <v/>
      </c>
      <c r="H247" t="str">
        <f>IF(SUM('B5'!$Y261:$AG261)=9,'B5'!G261,"")</f>
        <v/>
      </c>
      <c r="I247" t="str">
        <f>IF(SUM('B5'!$Y261:$AG261)=9,'B5'!H261,"")</f>
        <v/>
      </c>
      <c r="J247" t="str">
        <f>IF(SUM('B5'!$Y261:$AG261)=9,'B5'!I261,"")</f>
        <v/>
      </c>
      <c r="K247" t="str">
        <f>IF(SUM('B5'!$Y261:$AG261)=9,'B5'!J261,"")</f>
        <v/>
      </c>
      <c r="L247" t="str">
        <f>IF(SUM('B5'!$Y261:$AG261)=9,'B5'!K261,"")</f>
        <v/>
      </c>
    </row>
    <row r="248" spans="1:12" x14ac:dyDescent="0.25">
      <c r="A248" t="str">
        <f>IF(SUM('B5'!Y262:AG262)=9,'Angaben KH-Standort'!$D$26,"")</f>
        <v/>
      </c>
      <c r="B248" t="str">
        <f>IF(SUM('B5'!Y262:AG262)=9,'Angaben KH-Standort'!$D$27,"")</f>
        <v/>
      </c>
      <c r="C248" t="str">
        <f>IF(SUM('B5'!Y262:AG262)=9,'Angaben KH-Standort'!$D$13,"")</f>
        <v/>
      </c>
      <c r="D248" t="str">
        <f>IF(SUM('B5'!$Y262:$AG262)=9,'B5'!C262,"")</f>
        <v/>
      </c>
      <c r="E248" t="str">
        <f>IF(SUM('B5'!$Y262:$AG262)=9,'B5'!D262,"")</f>
        <v/>
      </c>
      <c r="F248" t="str">
        <f>IF(SUM('B5'!$Y262:$AG262)=9,'B5'!E262,"")</f>
        <v/>
      </c>
      <c r="G248" t="str">
        <f>IF(SUM('B5'!$Y262:$AG262)=9,'B5'!F262,"")</f>
        <v/>
      </c>
      <c r="H248" t="str">
        <f>IF(SUM('B5'!$Y262:$AG262)=9,'B5'!G262,"")</f>
        <v/>
      </c>
      <c r="I248" t="str">
        <f>IF(SUM('B5'!$Y262:$AG262)=9,'B5'!H262,"")</f>
        <v/>
      </c>
      <c r="J248" t="str">
        <f>IF(SUM('B5'!$Y262:$AG262)=9,'B5'!I262,"")</f>
        <v/>
      </c>
      <c r="K248" t="str">
        <f>IF(SUM('B5'!$Y262:$AG262)=9,'B5'!J262,"")</f>
        <v/>
      </c>
      <c r="L248" t="str">
        <f>IF(SUM('B5'!$Y262:$AG262)=9,'B5'!K262,"")</f>
        <v/>
      </c>
    </row>
    <row r="249" spans="1:12" x14ac:dyDescent="0.25">
      <c r="A249" t="str">
        <f>IF(SUM('B5'!Y263:AG263)=9,'Angaben KH-Standort'!$D$26,"")</f>
        <v/>
      </c>
      <c r="B249" t="str">
        <f>IF(SUM('B5'!Y263:AG263)=9,'Angaben KH-Standort'!$D$27,"")</f>
        <v/>
      </c>
      <c r="C249" t="str">
        <f>IF(SUM('B5'!Y263:AG263)=9,'Angaben KH-Standort'!$D$13,"")</f>
        <v/>
      </c>
      <c r="D249" t="str">
        <f>IF(SUM('B5'!$Y263:$AG263)=9,'B5'!C263,"")</f>
        <v/>
      </c>
      <c r="E249" t="str">
        <f>IF(SUM('B5'!$Y263:$AG263)=9,'B5'!D263,"")</f>
        <v/>
      </c>
      <c r="F249" t="str">
        <f>IF(SUM('B5'!$Y263:$AG263)=9,'B5'!E263,"")</f>
        <v/>
      </c>
      <c r="G249" t="str">
        <f>IF(SUM('B5'!$Y263:$AG263)=9,'B5'!F263,"")</f>
        <v/>
      </c>
      <c r="H249" t="str">
        <f>IF(SUM('B5'!$Y263:$AG263)=9,'B5'!G263,"")</f>
        <v/>
      </c>
      <c r="I249" t="str">
        <f>IF(SUM('B5'!$Y263:$AG263)=9,'B5'!H263,"")</f>
        <v/>
      </c>
      <c r="J249" t="str">
        <f>IF(SUM('B5'!$Y263:$AG263)=9,'B5'!I263,"")</f>
        <v/>
      </c>
      <c r="K249" t="str">
        <f>IF(SUM('B5'!$Y263:$AG263)=9,'B5'!J263,"")</f>
        <v/>
      </c>
      <c r="L249" t="str">
        <f>IF(SUM('B5'!$Y263:$AG263)=9,'B5'!K263,"")</f>
        <v/>
      </c>
    </row>
    <row r="250" spans="1:12" x14ac:dyDescent="0.25">
      <c r="A250" t="str">
        <f>IF(SUM('B5'!Y264:AG264)=9,'Angaben KH-Standort'!$D$26,"")</f>
        <v/>
      </c>
      <c r="B250" t="str">
        <f>IF(SUM('B5'!Y264:AG264)=9,'Angaben KH-Standort'!$D$27,"")</f>
        <v/>
      </c>
      <c r="C250" t="str">
        <f>IF(SUM('B5'!Y264:AG264)=9,'Angaben KH-Standort'!$D$13,"")</f>
        <v/>
      </c>
      <c r="D250" t="str">
        <f>IF(SUM('B5'!$Y264:$AG264)=9,'B5'!C264,"")</f>
        <v/>
      </c>
      <c r="E250" t="str">
        <f>IF(SUM('B5'!$Y264:$AG264)=9,'B5'!D264,"")</f>
        <v/>
      </c>
      <c r="F250" t="str">
        <f>IF(SUM('B5'!$Y264:$AG264)=9,'B5'!E264,"")</f>
        <v/>
      </c>
      <c r="G250" t="str">
        <f>IF(SUM('B5'!$Y264:$AG264)=9,'B5'!F264,"")</f>
        <v/>
      </c>
      <c r="H250" t="str">
        <f>IF(SUM('B5'!$Y264:$AG264)=9,'B5'!G264,"")</f>
        <v/>
      </c>
      <c r="I250" t="str">
        <f>IF(SUM('B5'!$Y264:$AG264)=9,'B5'!H264,"")</f>
        <v/>
      </c>
      <c r="J250" t="str">
        <f>IF(SUM('B5'!$Y264:$AG264)=9,'B5'!I264,"")</f>
        <v/>
      </c>
      <c r="K250" t="str">
        <f>IF(SUM('B5'!$Y264:$AG264)=9,'B5'!J264,"")</f>
        <v/>
      </c>
      <c r="L250" t="str">
        <f>IF(SUM('B5'!$Y264:$AG264)=9,'B5'!K264,"")</f>
        <v/>
      </c>
    </row>
    <row r="251" spans="1:12" x14ac:dyDescent="0.25">
      <c r="A251" t="str">
        <f>IF(SUM('B5'!Y265:AG265)=9,'Angaben KH-Standort'!$D$26,"")</f>
        <v/>
      </c>
      <c r="B251" t="str">
        <f>IF(SUM('B5'!Y265:AG265)=9,'Angaben KH-Standort'!$D$27,"")</f>
        <v/>
      </c>
      <c r="C251" t="str">
        <f>IF(SUM('B5'!Y265:AG265)=9,'Angaben KH-Standort'!$D$13,"")</f>
        <v/>
      </c>
      <c r="D251" t="str">
        <f>IF(SUM('B5'!$Y265:$AG265)=9,'B5'!C265,"")</f>
        <v/>
      </c>
      <c r="E251" t="str">
        <f>IF(SUM('B5'!$Y265:$AG265)=9,'B5'!D265,"")</f>
        <v/>
      </c>
      <c r="F251" t="str">
        <f>IF(SUM('B5'!$Y265:$AG265)=9,'B5'!E265,"")</f>
        <v/>
      </c>
      <c r="G251" t="str">
        <f>IF(SUM('B5'!$Y265:$AG265)=9,'B5'!F265,"")</f>
        <v/>
      </c>
      <c r="H251" t="str">
        <f>IF(SUM('B5'!$Y265:$AG265)=9,'B5'!G265,"")</f>
        <v/>
      </c>
      <c r="I251" t="str">
        <f>IF(SUM('B5'!$Y265:$AG265)=9,'B5'!H265,"")</f>
        <v/>
      </c>
      <c r="J251" t="str">
        <f>IF(SUM('B5'!$Y265:$AG265)=9,'B5'!I265,"")</f>
        <v/>
      </c>
      <c r="K251" t="str">
        <f>IF(SUM('B5'!$Y265:$AG265)=9,'B5'!J265,"")</f>
        <v/>
      </c>
      <c r="L251" t="str">
        <f>IF(SUM('B5'!$Y265:$AG265)=9,'B5'!K265,"")</f>
        <v/>
      </c>
    </row>
    <row r="252" spans="1:12" x14ac:dyDescent="0.25">
      <c r="A252" t="str">
        <f>IF(SUM('B5'!Y266:AG266)=9,'Angaben KH-Standort'!$D$26,"")</f>
        <v/>
      </c>
      <c r="B252" t="str">
        <f>IF(SUM('B5'!Y266:AG266)=9,'Angaben KH-Standort'!$D$27,"")</f>
        <v/>
      </c>
      <c r="C252" t="str">
        <f>IF(SUM('B5'!Y266:AG266)=9,'Angaben KH-Standort'!$D$13,"")</f>
        <v/>
      </c>
      <c r="D252" t="str">
        <f>IF(SUM('B5'!$Y266:$AG266)=9,'B5'!C266,"")</f>
        <v/>
      </c>
      <c r="E252" t="str">
        <f>IF(SUM('B5'!$Y266:$AG266)=9,'B5'!D266,"")</f>
        <v/>
      </c>
      <c r="F252" t="str">
        <f>IF(SUM('B5'!$Y266:$AG266)=9,'B5'!E266,"")</f>
        <v/>
      </c>
      <c r="G252" t="str">
        <f>IF(SUM('B5'!$Y266:$AG266)=9,'B5'!F266,"")</f>
        <v/>
      </c>
      <c r="H252" t="str">
        <f>IF(SUM('B5'!$Y266:$AG266)=9,'B5'!G266,"")</f>
        <v/>
      </c>
      <c r="I252" t="str">
        <f>IF(SUM('B5'!$Y266:$AG266)=9,'B5'!H266,"")</f>
        <v/>
      </c>
      <c r="J252" t="str">
        <f>IF(SUM('B5'!$Y266:$AG266)=9,'B5'!I266,"")</f>
        <v/>
      </c>
      <c r="K252" t="str">
        <f>IF(SUM('B5'!$Y266:$AG266)=9,'B5'!J266,"")</f>
        <v/>
      </c>
      <c r="L252" t="str">
        <f>IF(SUM('B5'!$Y266:$AG266)=9,'B5'!K266,"")</f>
        <v/>
      </c>
    </row>
    <row r="253" spans="1:12" x14ac:dyDescent="0.25">
      <c r="A253" t="str">
        <f>IF(SUM('B5'!Y267:AG267)=9,'Angaben KH-Standort'!$D$26,"")</f>
        <v/>
      </c>
      <c r="B253" t="str">
        <f>IF(SUM('B5'!Y267:AG267)=9,'Angaben KH-Standort'!$D$27,"")</f>
        <v/>
      </c>
      <c r="C253" t="str">
        <f>IF(SUM('B5'!Y267:AG267)=9,'Angaben KH-Standort'!$D$13,"")</f>
        <v/>
      </c>
      <c r="D253" t="str">
        <f>IF(SUM('B5'!$Y267:$AG267)=9,'B5'!C267,"")</f>
        <v/>
      </c>
      <c r="E253" t="str">
        <f>IF(SUM('B5'!$Y267:$AG267)=9,'B5'!D267,"")</f>
        <v/>
      </c>
      <c r="F253" t="str">
        <f>IF(SUM('B5'!$Y267:$AG267)=9,'B5'!E267,"")</f>
        <v/>
      </c>
      <c r="G253" t="str">
        <f>IF(SUM('B5'!$Y267:$AG267)=9,'B5'!F267,"")</f>
        <v/>
      </c>
      <c r="H253" t="str">
        <f>IF(SUM('B5'!$Y267:$AG267)=9,'B5'!G267,"")</f>
        <v/>
      </c>
      <c r="I253" t="str">
        <f>IF(SUM('B5'!$Y267:$AG267)=9,'B5'!H267,"")</f>
        <v/>
      </c>
      <c r="J253" t="str">
        <f>IF(SUM('B5'!$Y267:$AG267)=9,'B5'!I267,"")</f>
        <v/>
      </c>
      <c r="K253" t="str">
        <f>IF(SUM('B5'!$Y267:$AG267)=9,'B5'!J267,"")</f>
        <v/>
      </c>
      <c r="L253" t="str">
        <f>IF(SUM('B5'!$Y267:$AG267)=9,'B5'!K267,"")</f>
        <v/>
      </c>
    </row>
    <row r="254" spans="1:12" x14ac:dyDescent="0.25">
      <c r="A254" t="str">
        <f>IF(SUM('B5'!Y268:AG268)=9,'Angaben KH-Standort'!$D$26,"")</f>
        <v/>
      </c>
      <c r="B254" t="str">
        <f>IF(SUM('B5'!Y268:AG268)=9,'Angaben KH-Standort'!$D$27,"")</f>
        <v/>
      </c>
      <c r="C254" t="str">
        <f>IF(SUM('B5'!Y268:AG268)=9,'Angaben KH-Standort'!$D$13,"")</f>
        <v/>
      </c>
      <c r="D254" t="str">
        <f>IF(SUM('B5'!$Y268:$AG268)=9,'B5'!C268,"")</f>
        <v/>
      </c>
      <c r="E254" t="str">
        <f>IF(SUM('B5'!$Y268:$AG268)=9,'B5'!D268,"")</f>
        <v/>
      </c>
      <c r="F254" t="str">
        <f>IF(SUM('B5'!$Y268:$AG268)=9,'B5'!E268,"")</f>
        <v/>
      </c>
      <c r="G254" t="str">
        <f>IF(SUM('B5'!$Y268:$AG268)=9,'B5'!F268,"")</f>
        <v/>
      </c>
      <c r="H254" t="str">
        <f>IF(SUM('B5'!$Y268:$AG268)=9,'B5'!G268,"")</f>
        <v/>
      </c>
      <c r="I254" t="str">
        <f>IF(SUM('B5'!$Y268:$AG268)=9,'B5'!H268,"")</f>
        <v/>
      </c>
      <c r="J254" t="str">
        <f>IF(SUM('B5'!$Y268:$AG268)=9,'B5'!I268,"")</f>
        <v/>
      </c>
      <c r="K254" t="str">
        <f>IF(SUM('B5'!$Y268:$AG268)=9,'B5'!J268,"")</f>
        <v/>
      </c>
      <c r="L254" t="str">
        <f>IF(SUM('B5'!$Y268:$AG268)=9,'B5'!K268,"")</f>
        <v/>
      </c>
    </row>
    <row r="255" spans="1:12" x14ac:dyDescent="0.25">
      <c r="A255" t="str">
        <f>IF(SUM('B5'!Y269:AG269)=9,'Angaben KH-Standort'!$D$26,"")</f>
        <v/>
      </c>
      <c r="B255" t="str">
        <f>IF(SUM('B5'!Y269:AG269)=9,'Angaben KH-Standort'!$D$27,"")</f>
        <v/>
      </c>
      <c r="C255" t="str">
        <f>IF(SUM('B5'!Y269:AG269)=9,'Angaben KH-Standort'!$D$13,"")</f>
        <v/>
      </c>
      <c r="D255" t="str">
        <f>IF(SUM('B5'!$Y269:$AG269)=9,'B5'!C269,"")</f>
        <v/>
      </c>
      <c r="E255" t="str">
        <f>IF(SUM('B5'!$Y269:$AG269)=9,'B5'!D269,"")</f>
        <v/>
      </c>
      <c r="F255" t="str">
        <f>IF(SUM('B5'!$Y269:$AG269)=9,'B5'!E269,"")</f>
        <v/>
      </c>
      <c r="G255" t="str">
        <f>IF(SUM('B5'!$Y269:$AG269)=9,'B5'!F269,"")</f>
        <v/>
      </c>
      <c r="H255" t="str">
        <f>IF(SUM('B5'!$Y269:$AG269)=9,'B5'!G269,"")</f>
        <v/>
      </c>
      <c r="I255" t="str">
        <f>IF(SUM('B5'!$Y269:$AG269)=9,'B5'!H269,"")</f>
        <v/>
      </c>
      <c r="J255" t="str">
        <f>IF(SUM('B5'!$Y269:$AG269)=9,'B5'!I269,"")</f>
        <v/>
      </c>
      <c r="K255" t="str">
        <f>IF(SUM('B5'!$Y269:$AG269)=9,'B5'!J269,"")</f>
        <v/>
      </c>
      <c r="L255" t="str">
        <f>IF(SUM('B5'!$Y269:$AG269)=9,'B5'!K269,"")</f>
        <v/>
      </c>
    </row>
    <row r="256" spans="1:12" x14ac:dyDescent="0.25">
      <c r="A256" t="str">
        <f>IF(SUM('B5'!Y270:AG270)=9,'Angaben KH-Standort'!$D$26,"")</f>
        <v/>
      </c>
      <c r="B256" t="str">
        <f>IF(SUM('B5'!Y270:AG270)=9,'Angaben KH-Standort'!$D$27,"")</f>
        <v/>
      </c>
      <c r="C256" t="str">
        <f>IF(SUM('B5'!Y270:AG270)=9,'Angaben KH-Standort'!$D$13,"")</f>
        <v/>
      </c>
      <c r="D256" t="str">
        <f>IF(SUM('B5'!$Y270:$AG270)=9,'B5'!C270,"")</f>
        <v/>
      </c>
      <c r="E256" t="str">
        <f>IF(SUM('B5'!$Y270:$AG270)=9,'B5'!D270,"")</f>
        <v/>
      </c>
      <c r="F256" t="str">
        <f>IF(SUM('B5'!$Y270:$AG270)=9,'B5'!E270,"")</f>
        <v/>
      </c>
      <c r="G256" t="str">
        <f>IF(SUM('B5'!$Y270:$AG270)=9,'B5'!F270,"")</f>
        <v/>
      </c>
      <c r="H256" t="str">
        <f>IF(SUM('B5'!$Y270:$AG270)=9,'B5'!G270,"")</f>
        <v/>
      </c>
      <c r="I256" t="str">
        <f>IF(SUM('B5'!$Y270:$AG270)=9,'B5'!H270,"")</f>
        <v/>
      </c>
      <c r="J256" t="str">
        <f>IF(SUM('B5'!$Y270:$AG270)=9,'B5'!I270,"")</f>
        <v/>
      </c>
      <c r="K256" t="str">
        <f>IF(SUM('B5'!$Y270:$AG270)=9,'B5'!J270,"")</f>
        <v/>
      </c>
      <c r="L256" t="str">
        <f>IF(SUM('B5'!$Y270:$AG270)=9,'B5'!K270,"")</f>
        <v/>
      </c>
    </row>
    <row r="257" spans="1:12" x14ac:dyDescent="0.25">
      <c r="A257" t="str">
        <f>IF(SUM('B5'!Y271:AG271)=9,'Angaben KH-Standort'!$D$26,"")</f>
        <v/>
      </c>
      <c r="B257" t="str">
        <f>IF(SUM('B5'!Y271:AG271)=9,'Angaben KH-Standort'!$D$27,"")</f>
        <v/>
      </c>
      <c r="C257" t="str">
        <f>IF(SUM('B5'!Y271:AG271)=9,'Angaben KH-Standort'!$D$13,"")</f>
        <v/>
      </c>
      <c r="D257" t="str">
        <f>IF(SUM('B5'!$Y271:$AG271)=9,'B5'!C271,"")</f>
        <v/>
      </c>
      <c r="E257" t="str">
        <f>IF(SUM('B5'!$Y271:$AG271)=9,'B5'!D271,"")</f>
        <v/>
      </c>
      <c r="F257" t="str">
        <f>IF(SUM('B5'!$Y271:$AG271)=9,'B5'!E271,"")</f>
        <v/>
      </c>
      <c r="G257" t="str">
        <f>IF(SUM('B5'!$Y271:$AG271)=9,'B5'!F271,"")</f>
        <v/>
      </c>
      <c r="H257" t="str">
        <f>IF(SUM('B5'!$Y271:$AG271)=9,'B5'!G271,"")</f>
        <v/>
      </c>
      <c r="I257" t="str">
        <f>IF(SUM('B5'!$Y271:$AG271)=9,'B5'!H271,"")</f>
        <v/>
      </c>
      <c r="J257" t="str">
        <f>IF(SUM('B5'!$Y271:$AG271)=9,'B5'!I271,"")</f>
        <v/>
      </c>
      <c r="K257" t="str">
        <f>IF(SUM('B5'!$Y271:$AG271)=9,'B5'!J271,"")</f>
        <v/>
      </c>
      <c r="L257" t="str">
        <f>IF(SUM('B5'!$Y271:$AG271)=9,'B5'!K271,"")</f>
        <v/>
      </c>
    </row>
    <row r="258" spans="1:12" x14ac:dyDescent="0.25">
      <c r="A258" t="str">
        <f>IF(SUM('B5'!Y272:AG272)=9,'Angaben KH-Standort'!$D$26,"")</f>
        <v/>
      </c>
      <c r="B258" t="str">
        <f>IF(SUM('B5'!Y272:AG272)=9,'Angaben KH-Standort'!$D$27,"")</f>
        <v/>
      </c>
      <c r="C258" t="str">
        <f>IF(SUM('B5'!Y272:AG272)=9,'Angaben KH-Standort'!$D$13,"")</f>
        <v/>
      </c>
      <c r="D258" t="str">
        <f>IF(SUM('B5'!$Y272:$AG272)=9,'B5'!C272,"")</f>
        <v/>
      </c>
      <c r="E258" t="str">
        <f>IF(SUM('B5'!$Y272:$AG272)=9,'B5'!D272,"")</f>
        <v/>
      </c>
      <c r="F258" t="str">
        <f>IF(SUM('B5'!$Y272:$AG272)=9,'B5'!E272,"")</f>
        <v/>
      </c>
      <c r="G258" t="str">
        <f>IF(SUM('B5'!$Y272:$AG272)=9,'B5'!F272,"")</f>
        <v/>
      </c>
      <c r="H258" t="str">
        <f>IF(SUM('B5'!$Y272:$AG272)=9,'B5'!G272,"")</f>
        <v/>
      </c>
      <c r="I258" t="str">
        <f>IF(SUM('B5'!$Y272:$AG272)=9,'B5'!H272,"")</f>
        <v/>
      </c>
      <c r="J258" t="str">
        <f>IF(SUM('B5'!$Y272:$AG272)=9,'B5'!I272,"")</f>
        <v/>
      </c>
      <c r="K258" t="str">
        <f>IF(SUM('B5'!$Y272:$AG272)=9,'B5'!J272,"")</f>
        <v/>
      </c>
      <c r="L258" t="str">
        <f>IF(SUM('B5'!$Y272:$AG272)=9,'B5'!K272,"")</f>
        <v/>
      </c>
    </row>
    <row r="259" spans="1:12" x14ac:dyDescent="0.25">
      <c r="A259" t="str">
        <f>IF(SUM('B5'!Y273:AG273)=9,'Angaben KH-Standort'!$D$26,"")</f>
        <v/>
      </c>
      <c r="B259" t="str">
        <f>IF(SUM('B5'!Y273:AG273)=9,'Angaben KH-Standort'!$D$27,"")</f>
        <v/>
      </c>
      <c r="C259" t="str">
        <f>IF(SUM('B5'!Y273:AG273)=9,'Angaben KH-Standort'!$D$13,"")</f>
        <v/>
      </c>
      <c r="D259" t="str">
        <f>IF(SUM('B5'!$Y273:$AG273)=9,'B5'!C273,"")</f>
        <v/>
      </c>
      <c r="E259" t="str">
        <f>IF(SUM('B5'!$Y273:$AG273)=9,'B5'!D273,"")</f>
        <v/>
      </c>
      <c r="F259" t="str">
        <f>IF(SUM('B5'!$Y273:$AG273)=9,'B5'!E273,"")</f>
        <v/>
      </c>
      <c r="G259" t="str">
        <f>IF(SUM('B5'!$Y273:$AG273)=9,'B5'!F273,"")</f>
        <v/>
      </c>
      <c r="H259" t="str">
        <f>IF(SUM('B5'!$Y273:$AG273)=9,'B5'!G273,"")</f>
        <v/>
      </c>
      <c r="I259" t="str">
        <f>IF(SUM('B5'!$Y273:$AG273)=9,'B5'!H273,"")</f>
        <v/>
      </c>
      <c r="J259" t="str">
        <f>IF(SUM('B5'!$Y273:$AG273)=9,'B5'!I273,"")</f>
        <v/>
      </c>
      <c r="K259" t="str">
        <f>IF(SUM('B5'!$Y273:$AG273)=9,'B5'!J273,"")</f>
        <v/>
      </c>
      <c r="L259" t="str">
        <f>IF(SUM('B5'!$Y273:$AG273)=9,'B5'!K273,"")</f>
        <v/>
      </c>
    </row>
    <row r="260" spans="1:12" x14ac:dyDescent="0.25">
      <c r="A260" t="str">
        <f>IF(SUM('B5'!Y274:AG274)=9,'Angaben KH-Standort'!$D$26,"")</f>
        <v/>
      </c>
      <c r="B260" t="str">
        <f>IF(SUM('B5'!Y274:AG274)=9,'Angaben KH-Standort'!$D$27,"")</f>
        <v/>
      </c>
      <c r="C260" t="str">
        <f>IF(SUM('B5'!Y274:AG274)=9,'Angaben KH-Standort'!$D$13,"")</f>
        <v/>
      </c>
      <c r="D260" t="str">
        <f>IF(SUM('B5'!$Y274:$AG274)=9,'B5'!C274,"")</f>
        <v/>
      </c>
      <c r="E260" t="str">
        <f>IF(SUM('B5'!$Y274:$AG274)=9,'B5'!D274,"")</f>
        <v/>
      </c>
      <c r="F260" t="str">
        <f>IF(SUM('B5'!$Y274:$AG274)=9,'B5'!E274,"")</f>
        <v/>
      </c>
      <c r="G260" t="str">
        <f>IF(SUM('B5'!$Y274:$AG274)=9,'B5'!F274,"")</f>
        <v/>
      </c>
      <c r="H260" t="str">
        <f>IF(SUM('B5'!$Y274:$AG274)=9,'B5'!G274,"")</f>
        <v/>
      </c>
      <c r="I260" t="str">
        <f>IF(SUM('B5'!$Y274:$AG274)=9,'B5'!H274,"")</f>
        <v/>
      </c>
      <c r="J260" t="str">
        <f>IF(SUM('B5'!$Y274:$AG274)=9,'B5'!I274,"")</f>
        <v/>
      </c>
      <c r="K260" t="str">
        <f>IF(SUM('B5'!$Y274:$AG274)=9,'B5'!J274,"")</f>
        <v/>
      </c>
      <c r="L260" t="str">
        <f>IF(SUM('B5'!$Y274:$AG274)=9,'B5'!K274,"")</f>
        <v/>
      </c>
    </row>
    <row r="261" spans="1:12" x14ac:dyDescent="0.25">
      <c r="A261" t="str">
        <f>IF(SUM('B5'!Y275:AG275)=9,'Angaben KH-Standort'!$D$26,"")</f>
        <v/>
      </c>
      <c r="B261" t="str">
        <f>IF(SUM('B5'!Y275:AG275)=9,'Angaben KH-Standort'!$D$27,"")</f>
        <v/>
      </c>
      <c r="C261" t="str">
        <f>IF(SUM('B5'!Y275:AG275)=9,'Angaben KH-Standort'!$D$13,"")</f>
        <v/>
      </c>
      <c r="D261" t="str">
        <f>IF(SUM('B5'!$Y275:$AG275)=9,'B5'!C275,"")</f>
        <v/>
      </c>
      <c r="E261" t="str">
        <f>IF(SUM('B5'!$Y275:$AG275)=9,'B5'!D275,"")</f>
        <v/>
      </c>
      <c r="F261" t="str">
        <f>IF(SUM('B5'!$Y275:$AG275)=9,'B5'!E275,"")</f>
        <v/>
      </c>
      <c r="G261" t="str">
        <f>IF(SUM('B5'!$Y275:$AG275)=9,'B5'!F275,"")</f>
        <v/>
      </c>
      <c r="H261" t="str">
        <f>IF(SUM('B5'!$Y275:$AG275)=9,'B5'!G275,"")</f>
        <v/>
      </c>
      <c r="I261" t="str">
        <f>IF(SUM('B5'!$Y275:$AG275)=9,'B5'!H275,"")</f>
        <v/>
      </c>
      <c r="J261" t="str">
        <f>IF(SUM('B5'!$Y275:$AG275)=9,'B5'!I275,"")</f>
        <v/>
      </c>
      <c r="K261" t="str">
        <f>IF(SUM('B5'!$Y275:$AG275)=9,'B5'!J275,"")</f>
        <v/>
      </c>
      <c r="L261" t="str">
        <f>IF(SUM('B5'!$Y275:$AG275)=9,'B5'!K275,"")</f>
        <v/>
      </c>
    </row>
    <row r="262" spans="1:12" x14ac:dyDescent="0.25">
      <c r="A262" t="str">
        <f>IF(SUM('B5'!Y276:AG276)=9,'Angaben KH-Standort'!$D$26,"")</f>
        <v/>
      </c>
      <c r="B262" t="str">
        <f>IF(SUM('B5'!Y276:AG276)=9,'Angaben KH-Standort'!$D$27,"")</f>
        <v/>
      </c>
      <c r="C262" t="str">
        <f>IF(SUM('B5'!Y276:AG276)=9,'Angaben KH-Standort'!$D$13,"")</f>
        <v/>
      </c>
      <c r="D262" t="str">
        <f>IF(SUM('B5'!$Y276:$AG276)=9,'B5'!C276,"")</f>
        <v/>
      </c>
      <c r="E262" t="str">
        <f>IF(SUM('B5'!$Y276:$AG276)=9,'B5'!D276,"")</f>
        <v/>
      </c>
      <c r="F262" t="str">
        <f>IF(SUM('B5'!$Y276:$AG276)=9,'B5'!E276,"")</f>
        <v/>
      </c>
      <c r="G262" t="str">
        <f>IF(SUM('B5'!$Y276:$AG276)=9,'B5'!F276,"")</f>
        <v/>
      </c>
      <c r="H262" t="str">
        <f>IF(SUM('B5'!$Y276:$AG276)=9,'B5'!G276,"")</f>
        <v/>
      </c>
      <c r="I262" t="str">
        <f>IF(SUM('B5'!$Y276:$AG276)=9,'B5'!H276,"")</f>
        <v/>
      </c>
      <c r="J262" t="str">
        <f>IF(SUM('B5'!$Y276:$AG276)=9,'B5'!I276,"")</f>
        <v/>
      </c>
      <c r="K262" t="str">
        <f>IF(SUM('B5'!$Y276:$AG276)=9,'B5'!J276,"")</f>
        <v/>
      </c>
      <c r="L262" t="str">
        <f>IF(SUM('B5'!$Y276:$AG276)=9,'B5'!K276,"")</f>
        <v/>
      </c>
    </row>
    <row r="263" spans="1:12" x14ac:dyDescent="0.25">
      <c r="A263" t="str">
        <f>IF(SUM('B5'!Y277:AG277)=9,'Angaben KH-Standort'!$D$26,"")</f>
        <v/>
      </c>
      <c r="B263" t="str">
        <f>IF(SUM('B5'!Y277:AG277)=9,'Angaben KH-Standort'!$D$27,"")</f>
        <v/>
      </c>
      <c r="C263" t="str">
        <f>IF(SUM('B5'!Y277:AG277)=9,'Angaben KH-Standort'!$D$13,"")</f>
        <v/>
      </c>
      <c r="D263" t="str">
        <f>IF(SUM('B5'!$Y277:$AG277)=9,'B5'!C277,"")</f>
        <v/>
      </c>
      <c r="E263" t="str">
        <f>IF(SUM('B5'!$Y277:$AG277)=9,'B5'!D277,"")</f>
        <v/>
      </c>
      <c r="F263" t="str">
        <f>IF(SUM('B5'!$Y277:$AG277)=9,'B5'!E277,"")</f>
        <v/>
      </c>
      <c r="G263" t="str">
        <f>IF(SUM('B5'!$Y277:$AG277)=9,'B5'!F277,"")</f>
        <v/>
      </c>
      <c r="H263" t="str">
        <f>IF(SUM('B5'!$Y277:$AG277)=9,'B5'!G277,"")</f>
        <v/>
      </c>
      <c r="I263" t="str">
        <f>IF(SUM('B5'!$Y277:$AG277)=9,'B5'!H277,"")</f>
        <v/>
      </c>
      <c r="J263" t="str">
        <f>IF(SUM('B5'!$Y277:$AG277)=9,'B5'!I277,"")</f>
        <v/>
      </c>
      <c r="K263" t="str">
        <f>IF(SUM('B5'!$Y277:$AG277)=9,'B5'!J277,"")</f>
        <v/>
      </c>
      <c r="L263" t="str">
        <f>IF(SUM('B5'!$Y277:$AG277)=9,'B5'!K277,"")</f>
        <v/>
      </c>
    </row>
    <row r="264" spans="1:12" x14ac:dyDescent="0.25">
      <c r="A264" t="str">
        <f>IF(SUM('B5'!Y278:AG278)=9,'Angaben KH-Standort'!$D$26,"")</f>
        <v/>
      </c>
      <c r="B264" t="str">
        <f>IF(SUM('B5'!Y278:AG278)=9,'Angaben KH-Standort'!$D$27,"")</f>
        <v/>
      </c>
      <c r="C264" t="str">
        <f>IF(SUM('B5'!Y278:AG278)=9,'Angaben KH-Standort'!$D$13,"")</f>
        <v/>
      </c>
      <c r="D264" t="str">
        <f>IF(SUM('B5'!$Y278:$AG278)=9,'B5'!C278,"")</f>
        <v/>
      </c>
      <c r="E264" t="str">
        <f>IF(SUM('B5'!$Y278:$AG278)=9,'B5'!D278,"")</f>
        <v/>
      </c>
      <c r="F264" t="str">
        <f>IF(SUM('B5'!$Y278:$AG278)=9,'B5'!E278,"")</f>
        <v/>
      </c>
      <c r="G264" t="str">
        <f>IF(SUM('B5'!$Y278:$AG278)=9,'B5'!F278,"")</f>
        <v/>
      </c>
      <c r="H264" t="str">
        <f>IF(SUM('B5'!$Y278:$AG278)=9,'B5'!G278,"")</f>
        <v/>
      </c>
      <c r="I264" t="str">
        <f>IF(SUM('B5'!$Y278:$AG278)=9,'B5'!H278,"")</f>
        <v/>
      </c>
      <c r="J264" t="str">
        <f>IF(SUM('B5'!$Y278:$AG278)=9,'B5'!I278,"")</f>
        <v/>
      </c>
      <c r="K264" t="str">
        <f>IF(SUM('B5'!$Y278:$AG278)=9,'B5'!J278,"")</f>
        <v/>
      </c>
      <c r="L264" t="str">
        <f>IF(SUM('B5'!$Y278:$AG278)=9,'B5'!K278,"")</f>
        <v/>
      </c>
    </row>
    <row r="265" spans="1:12" x14ac:dyDescent="0.25">
      <c r="A265" t="str">
        <f>IF(SUM('B5'!Y279:AG279)=9,'Angaben KH-Standort'!$D$26,"")</f>
        <v/>
      </c>
      <c r="B265" t="str">
        <f>IF(SUM('B5'!Y279:AG279)=9,'Angaben KH-Standort'!$D$27,"")</f>
        <v/>
      </c>
      <c r="C265" t="str">
        <f>IF(SUM('B5'!Y279:AG279)=9,'Angaben KH-Standort'!$D$13,"")</f>
        <v/>
      </c>
      <c r="D265" t="str">
        <f>IF(SUM('B5'!$Y279:$AG279)=9,'B5'!C279,"")</f>
        <v/>
      </c>
      <c r="E265" t="str">
        <f>IF(SUM('B5'!$Y279:$AG279)=9,'B5'!D279,"")</f>
        <v/>
      </c>
      <c r="F265" t="str">
        <f>IF(SUM('B5'!$Y279:$AG279)=9,'B5'!E279,"")</f>
        <v/>
      </c>
      <c r="G265" t="str">
        <f>IF(SUM('B5'!$Y279:$AG279)=9,'B5'!F279,"")</f>
        <v/>
      </c>
      <c r="H265" t="str">
        <f>IF(SUM('B5'!$Y279:$AG279)=9,'B5'!G279,"")</f>
        <v/>
      </c>
      <c r="I265" t="str">
        <f>IF(SUM('B5'!$Y279:$AG279)=9,'B5'!H279,"")</f>
        <v/>
      </c>
      <c r="J265" t="str">
        <f>IF(SUM('B5'!$Y279:$AG279)=9,'B5'!I279,"")</f>
        <v/>
      </c>
      <c r="K265" t="str">
        <f>IF(SUM('B5'!$Y279:$AG279)=9,'B5'!J279,"")</f>
        <v/>
      </c>
      <c r="L265" t="str">
        <f>IF(SUM('B5'!$Y279:$AG279)=9,'B5'!K279,"")</f>
        <v/>
      </c>
    </row>
    <row r="266" spans="1:12" x14ac:dyDescent="0.25">
      <c r="A266" t="str">
        <f>IF(SUM('B5'!Y280:AG280)=9,'Angaben KH-Standort'!$D$26,"")</f>
        <v/>
      </c>
      <c r="B266" t="str">
        <f>IF(SUM('B5'!Y280:AG280)=9,'Angaben KH-Standort'!$D$27,"")</f>
        <v/>
      </c>
      <c r="C266" t="str">
        <f>IF(SUM('B5'!Y280:AG280)=9,'Angaben KH-Standort'!$D$13,"")</f>
        <v/>
      </c>
      <c r="D266" t="str">
        <f>IF(SUM('B5'!$Y280:$AG280)=9,'B5'!C280,"")</f>
        <v/>
      </c>
      <c r="E266" t="str">
        <f>IF(SUM('B5'!$Y280:$AG280)=9,'B5'!D280,"")</f>
        <v/>
      </c>
      <c r="F266" t="str">
        <f>IF(SUM('B5'!$Y280:$AG280)=9,'B5'!E280,"")</f>
        <v/>
      </c>
      <c r="G266" t="str">
        <f>IF(SUM('B5'!$Y280:$AG280)=9,'B5'!F280,"")</f>
        <v/>
      </c>
      <c r="H266" t="str">
        <f>IF(SUM('B5'!$Y280:$AG280)=9,'B5'!G280,"")</f>
        <v/>
      </c>
      <c r="I266" t="str">
        <f>IF(SUM('B5'!$Y280:$AG280)=9,'B5'!H280,"")</f>
        <v/>
      </c>
      <c r="J266" t="str">
        <f>IF(SUM('B5'!$Y280:$AG280)=9,'B5'!I280,"")</f>
        <v/>
      </c>
      <c r="K266" t="str">
        <f>IF(SUM('B5'!$Y280:$AG280)=9,'B5'!J280,"")</f>
        <v/>
      </c>
      <c r="L266" t="str">
        <f>IF(SUM('B5'!$Y280:$AG280)=9,'B5'!K280,"")</f>
        <v/>
      </c>
    </row>
    <row r="267" spans="1:12" x14ac:dyDescent="0.25">
      <c r="A267" t="str">
        <f>IF(SUM('B5'!Y281:AG281)=9,'Angaben KH-Standort'!$D$26,"")</f>
        <v/>
      </c>
      <c r="B267" t="str">
        <f>IF(SUM('B5'!Y281:AG281)=9,'Angaben KH-Standort'!$D$27,"")</f>
        <v/>
      </c>
      <c r="C267" t="str">
        <f>IF(SUM('B5'!Y281:AG281)=9,'Angaben KH-Standort'!$D$13,"")</f>
        <v/>
      </c>
      <c r="D267" t="str">
        <f>IF(SUM('B5'!$Y281:$AG281)=9,'B5'!C281,"")</f>
        <v/>
      </c>
      <c r="E267" t="str">
        <f>IF(SUM('B5'!$Y281:$AG281)=9,'B5'!D281,"")</f>
        <v/>
      </c>
      <c r="F267" t="str">
        <f>IF(SUM('B5'!$Y281:$AG281)=9,'B5'!E281,"")</f>
        <v/>
      </c>
      <c r="G267" t="str">
        <f>IF(SUM('B5'!$Y281:$AG281)=9,'B5'!F281,"")</f>
        <v/>
      </c>
      <c r="H267" t="str">
        <f>IF(SUM('B5'!$Y281:$AG281)=9,'B5'!G281,"")</f>
        <v/>
      </c>
      <c r="I267" t="str">
        <f>IF(SUM('B5'!$Y281:$AG281)=9,'B5'!H281,"")</f>
        <v/>
      </c>
      <c r="J267" t="str">
        <f>IF(SUM('B5'!$Y281:$AG281)=9,'B5'!I281,"")</f>
        <v/>
      </c>
      <c r="K267" t="str">
        <f>IF(SUM('B5'!$Y281:$AG281)=9,'B5'!J281,"")</f>
        <v/>
      </c>
      <c r="L267" t="str">
        <f>IF(SUM('B5'!$Y281:$AG281)=9,'B5'!K281,"")</f>
        <v/>
      </c>
    </row>
    <row r="268" spans="1:12" x14ac:dyDescent="0.25">
      <c r="A268" t="str">
        <f>IF(SUM('B5'!Y282:AG282)=9,'Angaben KH-Standort'!$D$26,"")</f>
        <v/>
      </c>
      <c r="B268" t="str">
        <f>IF(SUM('B5'!Y282:AG282)=9,'Angaben KH-Standort'!$D$27,"")</f>
        <v/>
      </c>
      <c r="C268" t="str">
        <f>IF(SUM('B5'!Y282:AG282)=9,'Angaben KH-Standort'!$D$13,"")</f>
        <v/>
      </c>
      <c r="D268" t="str">
        <f>IF(SUM('B5'!$Y282:$AG282)=9,'B5'!C282,"")</f>
        <v/>
      </c>
      <c r="E268" t="str">
        <f>IF(SUM('B5'!$Y282:$AG282)=9,'B5'!D282,"")</f>
        <v/>
      </c>
      <c r="F268" t="str">
        <f>IF(SUM('B5'!$Y282:$AG282)=9,'B5'!E282,"")</f>
        <v/>
      </c>
      <c r="G268" t="str">
        <f>IF(SUM('B5'!$Y282:$AG282)=9,'B5'!F282,"")</f>
        <v/>
      </c>
      <c r="H268" t="str">
        <f>IF(SUM('B5'!$Y282:$AG282)=9,'B5'!G282,"")</f>
        <v/>
      </c>
      <c r="I268" t="str">
        <f>IF(SUM('B5'!$Y282:$AG282)=9,'B5'!H282,"")</f>
        <v/>
      </c>
      <c r="J268" t="str">
        <f>IF(SUM('B5'!$Y282:$AG282)=9,'B5'!I282,"")</f>
        <v/>
      </c>
      <c r="K268" t="str">
        <f>IF(SUM('B5'!$Y282:$AG282)=9,'B5'!J282,"")</f>
        <v/>
      </c>
      <c r="L268" t="str">
        <f>IF(SUM('B5'!$Y282:$AG282)=9,'B5'!K282,"")</f>
        <v/>
      </c>
    </row>
    <row r="269" spans="1:12" x14ac:dyDescent="0.25">
      <c r="A269" t="str">
        <f>IF(SUM('B5'!Y283:AG283)=9,'Angaben KH-Standort'!$D$26,"")</f>
        <v/>
      </c>
      <c r="B269" t="str">
        <f>IF(SUM('B5'!Y283:AG283)=9,'Angaben KH-Standort'!$D$27,"")</f>
        <v/>
      </c>
      <c r="C269" t="str">
        <f>IF(SUM('B5'!Y283:AG283)=9,'Angaben KH-Standort'!$D$13,"")</f>
        <v/>
      </c>
      <c r="D269" t="str">
        <f>IF(SUM('B5'!$Y283:$AG283)=9,'B5'!C283,"")</f>
        <v/>
      </c>
      <c r="E269" t="str">
        <f>IF(SUM('B5'!$Y283:$AG283)=9,'B5'!D283,"")</f>
        <v/>
      </c>
      <c r="F269" t="str">
        <f>IF(SUM('B5'!$Y283:$AG283)=9,'B5'!E283,"")</f>
        <v/>
      </c>
      <c r="G269" t="str">
        <f>IF(SUM('B5'!$Y283:$AG283)=9,'B5'!F283,"")</f>
        <v/>
      </c>
      <c r="H269" t="str">
        <f>IF(SUM('B5'!$Y283:$AG283)=9,'B5'!G283,"")</f>
        <v/>
      </c>
      <c r="I269" t="str">
        <f>IF(SUM('B5'!$Y283:$AG283)=9,'B5'!H283,"")</f>
        <v/>
      </c>
      <c r="J269" t="str">
        <f>IF(SUM('B5'!$Y283:$AG283)=9,'B5'!I283,"")</f>
        <v/>
      </c>
      <c r="K269" t="str">
        <f>IF(SUM('B5'!$Y283:$AG283)=9,'B5'!J283,"")</f>
        <v/>
      </c>
      <c r="L269" t="str">
        <f>IF(SUM('B5'!$Y283:$AG283)=9,'B5'!K283,"")</f>
        <v/>
      </c>
    </row>
    <row r="270" spans="1:12" x14ac:dyDescent="0.25">
      <c r="A270" t="str">
        <f>IF(SUM('B5'!Y284:AG284)=9,'Angaben KH-Standort'!$D$26,"")</f>
        <v/>
      </c>
      <c r="B270" t="str">
        <f>IF(SUM('B5'!Y284:AG284)=9,'Angaben KH-Standort'!$D$27,"")</f>
        <v/>
      </c>
      <c r="C270" t="str">
        <f>IF(SUM('B5'!Y284:AG284)=9,'Angaben KH-Standort'!$D$13,"")</f>
        <v/>
      </c>
      <c r="D270" t="str">
        <f>IF(SUM('B5'!$Y284:$AG284)=9,'B5'!C284,"")</f>
        <v/>
      </c>
      <c r="E270" t="str">
        <f>IF(SUM('B5'!$Y284:$AG284)=9,'B5'!D284,"")</f>
        <v/>
      </c>
      <c r="F270" t="str">
        <f>IF(SUM('B5'!$Y284:$AG284)=9,'B5'!E284,"")</f>
        <v/>
      </c>
      <c r="G270" t="str">
        <f>IF(SUM('B5'!$Y284:$AG284)=9,'B5'!F284,"")</f>
        <v/>
      </c>
      <c r="H270" t="str">
        <f>IF(SUM('B5'!$Y284:$AG284)=9,'B5'!G284,"")</f>
        <v/>
      </c>
      <c r="I270" t="str">
        <f>IF(SUM('B5'!$Y284:$AG284)=9,'B5'!H284,"")</f>
        <v/>
      </c>
      <c r="J270" t="str">
        <f>IF(SUM('B5'!$Y284:$AG284)=9,'B5'!I284,"")</f>
        <v/>
      </c>
      <c r="K270" t="str">
        <f>IF(SUM('B5'!$Y284:$AG284)=9,'B5'!J284,"")</f>
        <v/>
      </c>
      <c r="L270" t="str">
        <f>IF(SUM('B5'!$Y284:$AG284)=9,'B5'!K284,"")</f>
        <v/>
      </c>
    </row>
    <row r="271" spans="1:12" x14ac:dyDescent="0.25">
      <c r="A271" t="str">
        <f>IF(SUM('B5'!Y285:AG285)=9,'Angaben KH-Standort'!$D$26,"")</f>
        <v/>
      </c>
      <c r="B271" t="str">
        <f>IF(SUM('B5'!Y285:AG285)=9,'Angaben KH-Standort'!$D$27,"")</f>
        <v/>
      </c>
      <c r="C271" t="str">
        <f>IF(SUM('B5'!Y285:AG285)=9,'Angaben KH-Standort'!$D$13,"")</f>
        <v/>
      </c>
      <c r="D271" t="str">
        <f>IF(SUM('B5'!$Y285:$AG285)=9,'B5'!C285,"")</f>
        <v/>
      </c>
      <c r="E271" t="str">
        <f>IF(SUM('B5'!$Y285:$AG285)=9,'B5'!D285,"")</f>
        <v/>
      </c>
      <c r="F271" t="str">
        <f>IF(SUM('B5'!$Y285:$AG285)=9,'B5'!E285,"")</f>
        <v/>
      </c>
      <c r="G271" t="str">
        <f>IF(SUM('B5'!$Y285:$AG285)=9,'B5'!F285,"")</f>
        <v/>
      </c>
      <c r="H271" t="str">
        <f>IF(SUM('B5'!$Y285:$AG285)=9,'B5'!G285,"")</f>
        <v/>
      </c>
      <c r="I271" t="str">
        <f>IF(SUM('B5'!$Y285:$AG285)=9,'B5'!H285,"")</f>
        <v/>
      </c>
      <c r="J271" t="str">
        <f>IF(SUM('B5'!$Y285:$AG285)=9,'B5'!I285,"")</f>
        <v/>
      </c>
      <c r="K271" t="str">
        <f>IF(SUM('B5'!$Y285:$AG285)=9,'B5'!J285,"")</f>
        <v/>
      </c>
      <c r="L271" t="str">
        <f>IF(SUM('B5'!$Y285:$AG285)=9,'B5'!K285,"")</f>
        <v/>
      </c>
    </row>
    <row r="272" spans="1:12" x14ac:dyDescent="0.25">
      <c r="A272" t="str">
        <f>IF(SUM('B5'!Y286:AG286)=9,'Angaben KH-Standort'!$D$26,"")</f>
        <v/>
      </c>
      <c r="B272" t="str">
        <f>IF(SUM('B5'!Y286:AG286)=9,'Angaben KH-Standort'!$D$27,"")</f>
        <v/>
      </c>
      <c r="C272" t="str">
        <f>IF(SUM('B5'!Y286:AG286)=9,'Angaben KH-Standort'!$D$13,"")</f>
        <v/>
      </c>
      <c r="D272" t="str">
        <f>IF(SUM('B5'!$Y286:$AG286)=9,'B5'!C286,"")</f>
        <v/>
      </c>
      <c r="E272" t="str">
        <f>IF(SUM('B5'!$Y286:$AG286)=9,'B5'!D286,"")</f>
        <v/>
      </c>
      <c r="F272" t="str">
        <f>IF(SUM('B5'!$Y286:$AG286)=9,'B5'!E286,"")</f>
        <v/>
      </c>
      <c r="G272" t="str">
        <f>IF(SUM('B5'!$Y286:$AG286)=9,'B5'!F286,"")</f>
        <v/>
      </c>
      <c r="H272" t="str">
        <f>IF(SUM('B5'!$Y286:$AG286)=9,'B5'!G286,"")</f>
        <v/>
      </c>
      <c r="I272" t="str">
        <f>IF(SUM('B5'!$Y286:$AG286)=9,'B5'!H286,"")</f>
        <v/>
      </c>
      <c r="J272" t="str">
        <f>IF(SUM('B5'!$Y286:$AG286)=9,'B5'!I286,"")</f>
        <v/>
      </c>
      <c r="K272" t="str">
        <f>IF(SUM('B5'!$Y286:$AG286)=9,'B5'!J286,"")</f>
        <v/>
      </c>
      <c r="L272" t="str">
        <f>IF(SUM('B5'!$Y286:$AG286)=9,'B5'!K286,"")</f>
        <v/>
      </c>
    </row>
    <row r="273" spans="1:12" x14ac:dyDescent="0.25">
      <c r="A273" t="str">
        <f>IF(SUM('B5'!Y287:AG287)=9,'Angaben KH-Standort'!$D$26,"")</f>
        <v/>
      </c>
      <c r="B273" t="str">
        <f>IF(SUM('B5'!Y287:AG287)=9,'Angaben KH-Standort'!$D$27,"")</f>
        <v/>
      </c>
      <c r="C273" t="str">
        <f>IF(SUM('B5'!Y287:AG287)=9,'Angaben KH-Standort'!$D$13,"")</f>
        <v/>
      </c>
      <c r="D273" t="str">
        <f>IF(SUM('B5'!$Y287:$AG287)=9,'B5'!C287,"")</f>
        <v/>
      </c>
      <c r="E273" t="str">
        <f>IF(SUM('B5'!$Y287:$AG287)=9,'B5'!D287,"")</f>
        <v/>
      </c>
      <c r="F273" t="str">
        <f>IF(SUM('B5'!$Y287:$AG287)=9,'B5'!E287,"")</f>
        <v/>
      </c>
      <c r="G273" t="str">
        <f>IF(SUM('B5'!$Y287:$AG287)=9,'B5'!F287,"")</f>
        <v/>
      </c>
      <c r="H273" t="str">
        <f>IF(SUM('B5'!$Y287:$AG287)=9,'B5'!G287,"")</f>
        <v/>
      </c>
      <c r="I273" t="str">
        <f>IF(SUM('B5'!$Y287:$AG287)=9,'B5'!H287,"")</f>
        <v/>
      </c>
      <c r="J273" t="str">
        <f>IF(SUM('B5'!$Y287:$AG287)=9,'B5'!I287,"")</f>
        <v/>
      </c>
      <c r="K273" t="str">
        <f>IF(SUM('B5'!$Y287:$AG287)=9,'B5'!J287,"")</f>
        <v/>
      </c>
      <c r="L273" t="str">
        <f>IF(SUM('B5'!$Y287:$AG287)=9,'B5'!K287,"")</f>
        <v/>
      </c>
    </row>
    <row r="274" spans="1:12" x14ac:dyDescent="0.25">
      <c r="A274" t="str">
        <f>IF(SUM('B5'!Y288:AG288)=9,'Angaben KH-Standort'!$D$26,"")</f>
        <v/>
      </c>
      <c r="B274" t="str">
        <f>IF(SUM('B5'!Y288:AG288)=9,'Angaben KH-Standort'!$D$27,"")</f>
        <v/>
      </c>
      <c r="C274" t="str">
        <f>IF(SUM('B5'!Y288:AG288)=9,'Angaben KH-Standort'!$D$13,"")</f>
        <v/>
      </c>
      <c r="D274" t="str">
        <f>IF(SUM('B5'!$Y288:$AG288)=9,'B5'!C288,"")</f>
        <v/>
      </c>
      <c r="E274" t="str">
        <f>IF(SUM('B5'!$Y288:$AG288)=9,'B5'!D288,"")</f>
        <v/>
      </c>
      <c r="F274" t="str">
        <f>IF(SUM('B5'!$Y288:$AG288)=9,'B5'!E288,"")</f>
        <v/>
      </c>
      <c r="G274" t="str">
        <f>IF(SUM('B5'!$Y288:$AG288)=9,'B5'!F288,"")</f>
        <v/>
      </c>
      <c r="H274" t="str">
        <f>IF(SUM('B5'!$Y288:$AG288)=9,'B5'!G288,"")</f>
        <v/>
      </c>
      <c r="I274" t="str">
        <f>IF(SUM('B5'!$Y288:$AG288)=9,'B5'!H288,"")</f>
        <v/>
      </c>
      <c r="J274" t="str">
        <f>IF(SUM('B5'!$Y288:$AG288)=9,'B5'!I288,"")</f>
        <v/>
      </c>
      <c r="K274" t="str">
        <f>IF(SUM('B5'!$Y288:$AG288)=9,'B5'!J288,"")</f>
        <v/>
      </c>
      <c r="L274" t="str">
        <f>IF(SUM('B5'!$Y288:$AG288)=9,'B5'!K288,"")</f>
        <v/>
      </c>
    </row>
    <row r="275" spans="1:12" x14ac:dyDescent="0.25">
      <c r="A275" t="str">
        <f>IF(SUM('B5'!Y289:AG289)=9,'Angaben KH-Standort'!$D$26,"")</f>
        <v/>
      </c>
      <c r="B275" t="str">
        <f>IF(SUM('B5'!Y289:AG289)=9,'Angaben KH-Standort'!$D$27,"")</f>
        <v/>
      </c>
      <c r="C275" t="str">
        <f>IF(SUM('B5'!Y289:AG289)=9,'Angaben KH-Standort'!$D$13,"")</f>
        <v/>
      </c>
      <c r="D275" t="str">
        <f>IF(SUM('B5'!$Y289:$AG289)=9,'B5'!C289,"")</f>
        <v/>
      </c>
      <c r="E275" t="str">
        <f>IF(SUM('B5'!$Y289:$AG289)=9,'B5'!D289,"")</f>
        <v/>
      </c>
      <c r="F275" t="str">
        <f>IF(SUM('B5'!$Y289:$AG289)=9,'B5'!E289,"")</f>
        <v/>
      </c>
      <c r="G275" t="str">
        <f>IF(SUM('B5'!$Y289:$AG289)=9,'B5'!F289,"")</f>
        <v/>
      </c>
      <c r="H275" t="str">
        <f>IF(SUM('B5'!$Y289:$AG289)=9,'B5'!G289,"")</f>
        <v/>
      </c>
      <c r="I275" t="str">
        <f>IF(SUM('B5'!$Y289:$AG289)=9,'B5'!H289,"")</f>
        <v/>
      </c>
      <c r="J275" t="str">
        <f>IF(SUM('B5'!$Y289:$AG289)=9,'B5'!I289,"")</f>
        <v/>
      </c>
      <c r="K275" t="str">
        <f>IF(SUM('B5'!$Y289:$AG289)=9,'B5'!J289,"")</f>
        <v/>
      </c>
      <c r="L275" t="str">
        <f>IF(SUM('B5'!$Y289:$AG289)=9,'B5'!K289,"")</f>
        <v/>
      </c>
    </row>
    <row r="276" spans="1:12" x14ac:dyDescent="0.25">
      <c r="A276" t="str">
        <f>IF(SUM('B5'!Y290:AG290)=9,'Angaben KH-Standort'!$D$26,"")</f>
        <v/>
      </c>
      <c r="B276" t="str">
        <f>IF(SUM('B5'!Y290:AG290)=9,'Angaben KH-Standort'!$D$27,"")</f>
        <v/>
      </c>
      <c r="C276" t="str">
        <f>IF(SUM('B5'!Y290:AG290)=9,'Angaben KH-Standort'!$D$13,"")</f>
        <v/>
      </c>
      <c r="D276" t="str">
        <f>IF(SUM('B5'!$Y290:$AG290)=9,'B5'!C290,"")</f>
        <v/>
      </c>
      <c r="E276" t="str">
        <f>IF(SUM('B5'!$Y290:$AG290)=9,'B5'!D290,"")</f>
        <v/>
      </c>
      <c r="F276" t="str">
        <f>IF(SUM('B5'!$Y290:$AG290)=9,'B5'!E290,"")</f>
        <v/>
      </c>
      <c r="G276" t="str">
        <f>IF(SUM('B5'!$Y290:$AG290)=9,'B5'!F290,"")</f>
        <v/>
      </c>
      <c r="H276" t="str">
        <f>IF(SUM('B5'!$Y290:$AG290)=9,'B5'!G290,"")</f>
        <v/>
      </c>
      <c r="I276" t="str">
        <f>IF(SUM('B5'!$Y290:$AG290)=9,'B5'!H290,"")</f>
        <v/>
      </c>
      <c r="J276" t="str">
        <f>IF(SUM('B5'!$Y290:$AG290)=9,'B5'!I290,"")</f>
        <v/>
      </c>
      <c r="K276" t="str">
        <f>IF(SUM('B5'!$Y290:$AG290)=9,'B5'!J290,"")</f>
        <v/>
      </c>
      <c r="L276" t="str">
        <f>IF(SUM('B5'!$Y290:$AG290)=9,'B5'!K290,"")</f>
        <v/>
      </c>
    </row>
    <row r="277" spans="1:12" x14ac:dyDescent="0.25">
      <c r="A277" t="str">
        <f>IF(SUM('B5'!Y291:AG291)=9,'Angaben KH-Standort'!$D$26,"")</f>
        <v/>
      </c>
      <c r="B277" t="str">
        <f>IF(SUM('B5'!Y291:AG291)=9,'Angaben KH-Standort'!$D$27,"")</f>
        <v/>
      </c>
      <c r="C277" t="str">
        <f>IF(SUM('B5'!Y291:AG291)=9,'Angaben KH-Standort'!$D$13,"")</f>
        <v/>
      </c>
      <c r="D277" t="str">
        <f>IF(SUM('B5'!$Y291:$AG291)=9,'B5'!C291,"")</f>
        <v/>
      </c>
      <c r="E277" t="str">
        <f>IF(SUM('B5'!$Y291:$AG291)=9,'B5'!D291,"")</f>
        <v/>
      </c>
      <c r="F277" t="str">
        <f>IF(SUM('B5'!$Y291:$AG291)=9,'B5'!E291,"")</f>
        <v/>
      </c>
      <c r="G277" t="str">
        <f>IF(SUM('B5'!$Y291:$AG291)=9,'B5'!F291,"")</f>
        <v/>
      </c>
      <c r="H277" t="str">
        <f>IF(SUM('B5'!$Y291:$AG291)=9,'B5'!G291,"")</f>
        <v/>
      </c>
      <c r="I277" t="str">
        <f>IF(SUM('B5'!$Y291:$AG291)=9,'B5'!H291,"")</f>
        <v/>
      </c>
      <c r="J277" t="str">
        <f>IF(SUM('B5'!$Y291:$AG291)=9,'B5'!I291,"")</f>
        <v/>
      </c>
      <c r="K277" t="str">
        <f>IF(SUM('B5'!$Y291:$AG291)=9,'B5'!J291,"")</f>
        <v/>
      </c>
      <c r="L277" t="str">
        <f>IF(SUM('B5'!$Y291:$AG291)=9,'B5'!K291,"")</f>
        <v/>
      </c>
    </row>
    <row r="278" spans="1:12" x14ac:dyDescent="0.25">
      <c r="A278" t="str">
        <f>IF(SUM('B5'!Y292:AG292)=9,'Angaben KH-Standort'!$D$26,"")</f>
        <v/>
      </c>
      <c r="B278" t="str">
        <f>IF(SUM('B5'!Y292:AG292)=9,'Angaben KH-Standort'!$D$27,"")</f>
        <v/>
      </c>
      <c r="C278" t="str">
        <f>IF(SUM('B5'!Y292:AG292)=9,'Angaben KH-Standort'!$D$13,"")</f>
        <v/>
      </c>
      <c r="D278" t="str">
        <f>IF(SUM('B5'!$Y292:$AG292)=9,'B5'!C292,"")</f>
        <v/>
      </c>
      <c r="E278" t="str">
        <f>IF(SUM('B5'!$Y292:$AG292)=9,'B5'!D292,"")</f>
        <v/>
      </c>
      <c r="F278" t="str">
        <f>IF(SUM('B5'!$Y292:$AG292)=9,'B5'!E292,"")</f>
        <v/>
      </c>
      <c r="G278" t="str">
        <f>IF(SUM('B5'!$Y292:$AG292)=9,'B5'!F292,"")</f>
        <v/>
      </c>
      <c r="H278" t="str">
        <f>IF(SUM('B5'!$Y292:$AG292)=9,'B5'!G292,"")</f>
        <v/>
      </c>
      <c r="I278" t="str">
        <f>IF(SUM('B5'!$Y292:$AG292)=9,'B5'!H292,"")</f>
        <v/>
      </c>
      <c r="J278" t="str">
        <f>IF(SUM('B5'!$Y292:$AG292)=9,'B5'!I292,"")</f>
        <v/>
      </c>
      <c r="K278" t="str">
        <f>IF(SUM('B5'!$Y292:$AG292)=9,'B5'!J292,"")</f>
        <v/>
      </c>
      <c r="L278" t="str">
        <f>IF(SUM('B5'!$Y292:$AG292)=9,'B5'!K292,"")</f>
        <v/>
      </c>
    </row>
    <row r="279" spans="1:12" x14ac:dyDescent="0.25">
      <c r="A279" t="str">
        <f>IF(SUM('B5'!Y293:AG293)=9,'Angaben KH-Standort'!$D$26,"")</f>
        <v/>
      </c>
      <c r="B279" t="str">
        <f>IF(SUM('B5'!Y293:AG293)=9,'Angaben KH-Standort'!$D$27,"")</f>
        <v/>
      </c>
      <c r="C279" t="str">
        <f>IF(SUM('B5'!Y293:AG293)=9,'Angaben KH-Standort'!$D$13,"")</f>
        <v/>
      </c>
      <c r="D279" t="str">
        <f>IF(SUM('B5'!$Y293:$AG293)=9,'B5'!C293,"")</f>
        <v/>
      </c>
      <c r="E279" t="str">
        <f>IF(SUM('B5'!$Y293:$AG293)=9,'B5'!D293,"")</f>
        <v/>
      </c>
      <c r="F279" t="str">
        <f>IF(SUM('B5'!$Y293:$AG293)=9,'B5'!E293,"")</f>
        <v/>
      </c>
      <c r="G279" t="str">
        <f>IF(SUM('B5'!$Y293:$AG293)=9,'B5'!F293,"")</f>
        <v/>
      </c>
      <c r="H279" t="str">
        <f>IF(SUM('B5'!$Y293:$AG293)=9,'B5'!G293,"")</f>
        <v/>
      </c>
      <c r="I279" t="str">
        <f>IF(SUM('B5'!$Y293:$AG293)=9,'B5'!H293,"")</f>
        <v/>
      </c>
      <c r="J279" t="str">
        <f>IF(SUM('B5'!$Y293:$AG293)=9,'B5'!I293,"")</f>
        <v/>
      </c>
      <c r="K279" t="str">
        <f>IF(SUM('B5'!$Y293:$AG293)=9,'B5'!J293,"")</f>
        <v/>
      </c>
      <c r="L279" t="str">
        <f>IF(SUM('B5'!$Y293:$AG293)=9,'B5'!K293,"")</f>
        <v/>
      </c>
    </row>
    <row r="280" spans="1:12" x14ac:dyDescent="0.25">
      <c r="A280" t="str">
        <f>IF(SUM('B5'!Y294:AG294)=9,'Angaben KH-Standort'!$D$26,"")</f>
        <v/>
      </c>
      <c r="B280" t="str">
        <f>IF(SUM('B5'!Y294:AG294)=9,'Angaben KH-Standort'!$D$27,"")</f>
        <v/>
      </c>
      <c r="C280" t="str">
        <f>IF(SUM('B5'!Y294:AG294)=9,'Angaben KH-Standort'!$D$13,"")</f>
        <v/>
      </c>
      <c r="D280" t="str">
        <f>IF(SUM('B5'!$Y294:$AG294)=9,'B5'!C294,"")</f>
        <v/>
      </c>
      <c r="E280" t="str">
        <f>IF(SUM('B5'!$Y294:$AG294)=9,'B5'!D294,"")</f>
        <v/>
      </c>
      <c r="F280" t="str">
        <f>IF(SUM('B5'!$Y294:$AG294)=9,'B5'!E294,"")</f>
        <v/>
      </c>
      <c r="G280" t="str">
        <f>IF(SUM('B5'!$Y294:$AG294)=9,'B5'!F294,"")</f>
        <v/>
      </c>
      <c r="H280" t="str">
        <f>IF(SUM('B5'!$Y294:$AG294)=9,'B5'!G294,"")</f>
        <v/>
      </c>
      <c r="I280" t="str">
        <f>IF(SUM('B5'!$Y294:$AG294)=9,'B5'!H294,"")</f>
        <v/>
      </c>
      <c r="J280" t="str">
        <f>IF(SUM('B5'!$Y294:$AG294)=9,'B5'!I294,"")</f>
        <v/>
      </c>
      <c r="K280" t="str">
        <f>IF(SUM('B5'!$Y294:$AG294)=9,'B5'!J294,"")</f>
        <v/>
      </c>
      <c r="L280" t="str">
        <f>IF(SUM('B5'!$Y294:$AG294)=9,'B5'!K294,"")</f>
        <v/>
      </c>
    </row>
    <row r="281" spans="1:12" x14ac:dyDescent="0.25">
      <c r="A281" t="str">
        <f>IF(SUM('B5'!Y295:AG295)=9,'Angaben KH-Standort'!$D$26,"")</f>
        <v/>
      </c>
      <c r="B281" t="str">
        <f>IF(SUM('B5'!Y295:AG295)=9,'Angaben KH-Standort'!$D$27,"")</f>
        <v/>
      </c>
      <c r="C281" t="str">
        <f>IF(SUM('B5'!Y295:AG295)=9,'Angaben KH-Standort'!$D$13,"")</f>
        <v/>
      </c>
      <c r="D281" t="str">
        <f>IF(SUM('B5'!$Y295:$AG295)=9,'B5'!C295,"")</f>
        <v/>
      </c>
      <c r="E281" t="str">
        <f>IF(SUM('B5'!$Y295:$AG295)=9,'B5'!D295,"")</f>
        <v/>
      </c>
      <c r="F281" t="str">
        <f>IF(SUM('B5'!$Y295:$AG295)=9,'B5'!E295,"")</f>
        <v/>
      </c>
      <c r="G281" t="str">
        <f>IF(SUM('B5'!$Y295:$AG295)=9,'B5'!F295,"")</f>
        <v/>
      </c>
      <c r="H281" t="str">
        <f>IF(SUM('B5'!$Y295:$AG295)=9,'B5'!G295,"")</f>
        <v/>
      </c>
      <c r="I281" t="str">
        <f>IF(SUM('B5'!$Y295:$AG295)=9,'B5'!H295,"")</f>
        <v/>
      </c>
      <c r="J281" t="str">
        <f>IF(SUM('B5'!$Y295:$AG295)=9,'B5'!I295,"")</f>
        <v/>
      </c>
      <c r="K281" t="str">
        <f>IF(SUM('B5'!$Y295:$AG295)=9,'B5'!J295,"")</f>
        <v/>
      </c>
      <c r="L281" t="str">
        <f>IF(SUM('B5'!$Y295:$AG295)=9,'B5'!K295,"")</f>
        <v/>
      </c>
    </row>
    <row r="282" spans="1:12" x14ac:dyDescent="0.25">
      <c r="A282" t="str">
        <f>IF(SUM('B5'!Y296:AG296)=9,'Angaben KH-Standort'!$D$26,"")</f>
        <v/>
      </c>
      <c r="B282" t="str">
        <f>IF(SUM('B5'!Y296:AG296)=9,'Angaben KH-Standort'!$D$27,"")</f>
        <v/>
      </c>
      <c r="C282" t="str">
        <f>IF(SUM('B5'!Y296:AG296)=9,'Angaben KH-Standort'!$D$13,"")</f>
        <v/>
      </c>
      <c r="D282" t="str">
        <f>IF(SUM('B5'!$Y296:$AG296)=9,'B5'!C296,"")</f>
        <v/>
      </c>
      <c r="E282" t="str">
        <f>IF(SUM('B5'!$Y296:$AG296)=9,'B5'!D296,"")</f>
        <v/>
      </c>
      <c r="F282" t="str">
        <f>IF(SUM('B5'!$Y296:$AG296)=9,'B5'!E296,"")</f>
        <v/>
      </c>
      <c r="G282" t="str">
        <f>IF(SUM('B5'!$Y296:$AG296)=9,'B5'!F296,"")</f>
        <v/>
      </c>
      <c r="H282" t="str">
        <f>IF(SUM('B5'!$Y296:$AG296)=9,'B5'!G296,"")</f>
        <v/>
      </c>
      <c r="I282" t="str">
        <f>IF(SUM('B5'!$Y296:$AG296)=9,'B5'!H296,"")</f>
        <v/>
      </c>
      <c r="J282" t="str">
        <f>IF(SUM('B5'!$Y296:$AG296)=9,'B5'!I296,"")</f>
        <v/>
      </c>
      <c r="K282" t="str">
        <f>IF(SUM('B5'!$Y296:$AG296)=9,'B5'!J296,"")</f>
        <v/>
      </c>
      <c r="L282" t="str">
        <f>IF(SUM('B5'!$Y296:$AG296)=9,'B5'!K296,"")</f>
        <v/>
      </c>
    </row>
    <row r="283" spans="1:12" x14ac:dyDescent="0.25">
      <c r="A283" t="str">
        <f>IF(SUM('B5'!Y297:AG297)=9,'Angaben KH-Standort'!$D$26,"")</f>
        <v/>
      </c>
      <c r="B283" t="str">
        <f>IF(SUM('B5'!Y297:AG297)=9,'Angaben KH-Standort'!$D$27,"")</f>
        <v/>
      </c>
      <c r="C283" t="str">
        <f>IF(SUM('B5'!Y297:AG297)=9,'Angaben KH-Standort'!$D$13,"")</f>
        <v/>
      </c>
      <c r="D283" t="str">
        <f>IF(SUM('B5'!$Y297:$AG297)=9,'B5'!C297,"")</f>
        <v/>
      </c>
      <c r="E283" t="str">
        <f>IF(SUM('B5'!$Y297:$AG297)=9,'B5'!D297,"")</f>
        <v/>
      </c>
      <c r="F283" t="str">
        <f>IF(SUM('B5'!$Y297:$AG297)=9,'B5'!E297,"")</f>
        <v/>
      </c>
      <c r="G283" t="str">
        <f>IF(SUM('B5'!$Y297:$AG297)=9,'B5'!F297,"")</f>
        <v/>
      </c>
      <c r="H283" t="str">
        <f>IF(SUM('B5'!$Y297:$AG297)=9,'B5'!G297,"")</f>
        <v/>
      </c>
      <c r="I283" t="str">
        <f>IF(SUM('B5'!$Y297:$AG297)=9,'B5'!H297,"")</f>
        <v/>
      </c>
      <c r="J283" t="str">
        <f>IF(SUM('B5'!$Y297:$AG297)=9,'B5'!I297,"")</f>
        <v/>
      </c>
      <c r="K283" t="str">
        <f>IF(SUM('B5'!$Y297:$AG297)=9,'B5'!J297,"")</f>
        <v/>
      </c>
      <c r="L283" t="str">
        <f>IF(SUM('B5'!$Y297:$AG297)=9,'B5'!K297,"")</f>
        <v/>
      </c>
    </row>
    <row r="284" spans="1:12" x14ac:dyDescent="0.25">
      <c r="A284" t="str">
        <f>IF(SUM('B5'!Y298:AG298)=9,'Angaben KH-Standort'!$D$26,"")</f>
        <v/>
      </c>
      <c r="B284" t="str">
        <f>IF(SUM('B5'!Y298:AG298)=9,'Angaben KH-Standort'!$D$27,"")</f>
        <v/>
      </c>
      <c r="C284" t="str">
        <f>IF(SUM('B5'!Y298:AG298)=9,'Angaben KH-Standort'!$D$13,"")</f>
        <v/>
      </c>
      <c r="D284" t="str">
        <f>IF(SUM('B5'!$Y298:$AG298)=9,'B5'!C298,"")</f>
        <v/>
      </c>
      <c r="E284" t="str">
        <f>IF(SUM('B5'!$Y298:$AG298)=9,'B5'!D298,"")</f>
        <v/>
      </c>
      <c r="F284" t="str">
        <f>IF(SUM('B5'!$Y298:$AG298)=9,'B5'!E298,"")</f>
        <v/>
      </c>
      <c r="G284" t="str">
        <f>IF(SUM('B5'!$Y298:$AG298)=9,'B5'!F298,"")</f>
        <v/>
      </c>
      <c r="H284" t="str">
        <f>IF(SUM('B5'!$Y298:$AG298)=9,'B5'!G298,"")</f>
        <v/>
      </c>
      <c r="I284" t="str">
        <f>IF(SUM('B5'!$Y298:$AG298)=9,'B5'!H298,"")</f>
        <v/>
      </c>
      <c r="J284" t="str">
        <f>IF(SUM('B5'!$Y298:$AG298)=9,'B5'!I298,"")</f>
        <v/>
      </c>
      <c r="K284" t="str">
        <f>IF(SUM('B5'!$Y298:$AG298)=9,'B5'!J298,"")</f>
        <v/>
      </c>
      <c r="L284" t="str">
        <f>IF(SUM('B5'!$Y298:$AG298)=9,'B5'!K298,"")</f>
        <v/>
      </c>
    </row>
    <row r="285" spans="1:12" x14ac:dyDescent="0.25">
      <c r="A285" t="str">
        <f>IF(SUM('B5'!Y299:AG299)=9,'Angaben KH-Standort'!$D$26,"")</f>
        <v/>
      </c>
      <c r="B285" t="str">
        <f>IF(SUM('B5'!Y299:AG299)=9,'Angaben KH-Standort'!$D$27,"")</f>
        <v/>
      </c>
      <c r="C285" t="str">
        <f>IF(SUM('B5'!Y299:AG299)=9,'Angaben KH-Standort'!$D$13,"")</f>
        <v/>
      </c>
      <c r="D285" t="str">
        <f>IF(SUM('B5'!$Y299:$AG299)=9,'B5'!C299,"")</f>
        <v/>
      </c>
      <c r="E285" t="str">
        <f>IF(SUM('B5'!$Y299:$AG299)=9,'B5'!D299,"")</f>
        <v/>
      </c>
      <c r="F285" t="str">
        <f>IF(SUM('B5'!$Y299:$AG299)=9,'B5'!E299,"")</f>
        <v/>
      </c>
      <c r="G285" t="str">
        <f>IF(SUM('B5'!$Y299:$AG299)=9,'B5'!F299,"")</f>
        <v/>
      </c>
      <c r="H285" t="str">
        <f>IF(SUM('B5'!$Y299:$AG299)=9,'B5'!G299,"")</f>
        <v/>
      </c>
      <c r="I285" t="str">
        <f>IF(SUM('B5'!$Y299:$AG299)=9,'B5'!H299,"")</f>
        <v/>
      </c>
      <c r="J285" t="str">
        <f>IF(SUM('B5'!$Y299:$AG299)=9,'B5'!I299,"")</f>
        <v/>
      </c>
      <c r="K285" t="str">
        <f>IF(SUM('B5'!$Y299:$AG299)=9,'B5'!J299,"")</f>
        <v/>
      </c>
      <c r="L285" t="str">
        <f>IF(SUM('B5'!$Y299:$AG299)=9,'B5'!K299,"")</f>
        <v/>
      </c>
    </row>
    <row r="286" spans="1:12" x14ac:dyDescent="0.25">
      <c r="A286" t="str">
        <f>IF(SUM('B5'!Y300:AG300)=9,'Angaben KH-Standort'!$D$26,"")</f>
        <v/>
      </c>
      <c r="B286" t="str">
        <f>IF(SUM('B5'!Y300:AG300)=9,'Angaben KH-Standort'!$D$27,"")</f>
        <v/>
      </c>
      <c r="C286" t="str">
        <f>IF(SUM('B5'!Y300:AG300)=9,'Angaben KH-Standort'!$D$13,"")</f>
        <v/>
      </c>
      <c r="D286" t="str">
        <f>IF(SUM('B5'!$Y300:$AG300)=9,'B5'!C300,"")</f>
        <v/>
      </c>
      <c r="E286" t="str">
        <f>IF(SUM('B5'!$Y300:$AG300)=9,'B5'!D300,"")</f>
        <v/>
      </c>
      <c r="F286" t="str">
        <f>IF(SUM('B5'!$Y300:$AG300)=9,'B5'!E300,"")</f>
        <v/>
      </c>
      <c r="G286" t="str">
        <f>IF(SUM('B5'!$Y300:$AG300)=9,'B5'!F300,"")</f>
        <v/>
      </c>
      <c r="H286" t="str">
        <f>IF(SUM('B5'!$Y300:$AG300)=9,'B5'!G300,"")</f>
        <v/>
      </c>
      <c r="I286" t="str">
        <f>IF(SUM('B5'!$Y300:$AG300)=9,'B5'!H300,"")</f>
        <v/>
      </c>
      <c r="J286" t="str">
        <f>IF(SUM('B5'!$Y300:$AG300)=9,'B5'!I300,"")</f>
        <v/>
      </c>
      <c r="K286" t="str">
        <f>IF(SUM('B5'!$Y300:$AG300)=9,'B5'!J300,"")</f>
        <v/>
      </c>
      <c r="L286" t="str">
        <f>IF(SUM('B5'!$Y300:$AG300)=9,'B5'!K300,"")</f>
        <v/>
      </c>
    </row>
    <row r="287" spans="1:12" x14ac:dyDescent="0.25">
      <c r="A287" t="str">
        <f>IF(SUM('B5'!Y301:AG301)=9,'Angaben KH-Standort'!$D$26,"")</f>
        <v/>
      </c>
      <c r="B287" t="str">
        <f>IF(SUM('B5'!Y301:AG301)=9,'Angaben KH-Standort'!$D$27,"")</f>
        <v/>
      </c>
      <c r="C287" t="str">
        <f>IF(SUM('B5'!Y301:AG301)=9,'Angaben KH-Standort'!$D$13,"")</f>
        <v/>
      </c>
      <c r="D287" t="str">
        <f>IF(SUM('B5'!$Y301:$AG301)=9,'B5'!C301,"")</f>
        <v/>
      </c>
      <c r="E287" t="str">
        <f>IF(SUM('B5'!$Y301:$AG301)=9,'B5'!D301,"")</f>
        <v/>
      </c>
      <c r="F287" t="str">
        <f>IF(SUM('B5'!$Y301:$AG301)=9,'B5'!E301,"")</f>
        <v/>
      </c>
      <c r="G287" t="str">
        <f>IF(SUM('B5'!$Y301:$AG301)=9,'B5'!F301,"")</f>
        <v/>
      </c>
      <c r="H287" t="str">
        <f>IF(SUM('B5'!$Y301:$AG301)=9,'B5'!G301,"")</f>
        <v/>
      </c>
      <c r="I287" t="str">
        <f>IF(SUM('B5'!$Y301:$AG301)=9,'B5'!H301,"")</f>
        <v/>
      </c>
      <c r="J287" t="str">
        <f>IF(SUM('B5'!$Y301:$AG301)=9,'B5'!I301,"")</f>
        <v/>
      </c>
      <c r="K287" t="str">
        <f>IF(SUM('B5'!$Y301:$AG301)=9,'B5'!J301,"")</f>
        <v/>
      </c>
      <c r="L287" t="str">
        <f>IF(SUM('B5'!$Y301:$AG301)=9,'B5'!K301,"")</f>
        <v/>
      </c>
    </row>
    <row r="288" spans="1:12" x14ac:dyDescent="0.25">
      <c r="A288" t="str">
        <f>IF(SUM('B5'!Y302:AG302)=9,'Angaben KH-Standort'!$D$26,"")</f>
        <v/>
      </c>
      <c r="B288" t="str">
        <f>IF(SUM('B5'!Y302:AG302)=9,'Angaben KH-Standort'!$D$27,"")</f>
        <v/>
      </c>
      <c r="C288" t="str">
        <f>IF(SUM('B5'!Y302:AG302)=9,'Angaben KH-Standort'!$D$13,"")</f>
        <v/>
      </c>
      <c r="D288" t="str">
        <f>IF(SUM('B5'!$Y302:$AG302)=9,'B5'!C302,"")</f>
        <v/>
      </c>
      <c r="E288" t="str">
        <f>IF(SUM('B5'!$Y302:$AG302)=9,'B5'!D302,"")</f>
        <v/>
      </c>
      <c r="F288" t="str">
        <f>IF(SUM('B5'!$Y302:$AG302)=9,'B5'!E302,"")</f>
        <v/>
      </c>
      <c r="G288" t="str">
        <f>IF(SUM('B5'!$Y302:$AG302)=9,'B5'!F302,"")</f>
        <v/>
      </c>
      <c r="H288" t="str">
        <f>IF(SUM('B5'!$Y302:$AG302)=9,'B5'!G302,"")</f>
        <v/>
      </c>
      <c r="I288" t="str">
        <f>IF(SUM('B5'!$Y302:$AG302)=9,'B5'!H302,"")</f>
        <v/>
      </c>
      <c r="J288" t="str">
        <f>IF(SUM('B5'!$Y302:$AG302)=9,'B5'!I302,"")</f>
        <v/>
      </c>
      <c r="K288" t="str">
        <f>IF(SUM('B5'!$Y302:$AG302)=9,'B5'!J302,"")</f>
        <v/>
      </c>
      <c r="L288" t="str">
        <f>IF(SUM('B5'!$Y302:$AG302)=9,'B5'!K302,"")</f>
        <v/>
      </c>
    </row>
    <row r="289" spans="1:12" x14ac:dyDescent="0.25">
      <c r="A289" t="str">
        <f>IF(SUM('B5'!Y303:AG303)=9,'Angaben KH-Standort'!$D$26,"")</f>
        <v/>
      </c>
      <c r="B289" t="str">
        <f>IF(SUM('B5'!Y303:AG303)=9,'Angaben KH-Standort'!$D$27,"")</f>
        <v/>
      </c>
      <c r="C289" t="str">
        <f>IF(SUM('B5'!Y303:AG303)=9,'Angaben KH-Standort'!$D$13,"")</f>
        <v/>
      </c>
      <c r="D289" t="str">
        <f>IF(SUM('B5'!$Y303:$AG303)=9,'B5'!C303,"")</f>
        <v/>
      </c>
      <c r="E289" t="str">
        <f>IF(SUM('B5'!$Y303:$AG303)=9,'B5'!D303,"")</f>
        <v/>
      </c>
      <c r="F289" t="str">
        <f>IF(SUM('B5'!$Y303:$AG303)=9,'B5'!E303,"")</f>
        <v/>
      </c>
      <c r="G289" t="str">
        <f>IF(SUM('B5'!$Y303:$AG303)=9,'B5'!F303,"")</f>
        <v/>
      </c>
      <c r="H289" t="str">
        <f>IF(SUM('B5'!$Y303:$AG303)=9,'B5'!G303,"")</f>
        <v/>
      </c>
      <c r="I289" t="str">
        <f>IF(SUM('B5'!$Y303:$AG303)=9,'B5'!H303,"")</f>
        <v/>
      </c>
      <c r="J289" t="str">
        <f>IF(SUM('B5'!$Y303:$AG303)=9,'B5'!I303,"")</f>
        <v/>
      </c>
      <c r="K289" t="str">
        <f>IF(SUM('B5'!$Y303:$AG303)=9,'B5'!J303,"")</f>
        <v/>
      </c>
      <c r="L289" t="str">
        <f>IF(SUM('B5'!$Y303:$AG303)=9,'B5'!K303,"")</f>
        <v/>
      </c>
    </row>
    <row r="290" spans="1:12" x14ac:dyDescent="0.25">
      <c r="A290" t="str">
        <f>IF(SUM('B5'!Y304:AG304)=9,'Angaben KH-Standort'!$D$26,"")</f>
        <v/>
      </c>
      <c r="B290" t="str">
        <f>IF(SUM('B5'!Y304:AG304)=9,'Angaben KH-Standort'!$D$27,"")</f>
        <v/>
      </c>
      <c r="C290" t="str">
        <f>IF(SUM('B5'!Y304:AG304)=9,'Angaben KH-Standort'!$D$13,"")</f>
        <v/>
      </c>
      <c r="D290" t="str">
        <f>IF(SUM('B5'!$Y304:$AG304)=9,'B5'!C304,"")</f>
        <v/>
      </c>
      <c r="E290" t="str">
        <f>IF(SUM('B5'!$Y304:$AG304)=9,'B5'!D304,"")</f>
        <v/>
      </c>
      <c r="F290" t="str">
        <f>IF(SUM('B5'!$Y304:$AG304)=9,'B5'!E304,"")</f>
        <v/>
      </c>
      <c r="G290" t="str">
        <f>IF(SUM('B5'!$Y304:$AG304)=9,'B5'!F304,"")</f>
        <v/>
      </c>
      <c r="H290" t="str">
        <f>IF(SUM('B5'!$Y304:$AG304)=9,'B5'!G304,"")</f>
        <v/>
      </c>
      <c r="I290" t="str">
        <f>IF(SUM('B5'!$Y304:$AG304)=9,'B5'!H304,"")</f>
        <v/>
      </c>
      <c r="J290" t="str">
        <f>IF(SUM('B5'!$Y304:$AG304)=9,'B5'!I304,"")</f>
        <v/>
      </c>
      <c r="K290" t="str">
        <f>IF(SUM('B5'!$Y304:$AG304)=9,'B5'!J304,"")</f>
        <v/>
      </c>
      <c r="L290" t="str">
        <f>IF(SUM('B5'!$Y304:$AG304)=9,'B5'!K304,"")</f>
        <v/>
      </c>
    </row>
    <row r="291" spans="1:12" x14ac:dyDescent="0.25">
      <c r="A291" t="str">
        <f>IF(SUM('B5'!Y305:AG305)=9,'Angaben KH-Standort'!$D$26,"")</f>
        <v/>
      </c>
      <c r="B291" t="str">
        <f>IF(SUM('B5'!Y305:AG305)=9,'Angaben KH-Standort'!$D$27,"")</f>
        <v/>
      </c>
      <c r="C291" t="str">
        <f>IF(SUM('B5'!Y305:AG305)=9,'Angaben KH-Standort'!$D$13,"")</f>
        <v/>
      </c>
      <c r="D291" t="str">
        <f>IF(SUM('B5'!$Y305:$AG305)=9,'B5'!C305,"")</f>
        <v/>
      </c>
      <c r="E291" t="str">
        <f>IF(SUM('B5'!$Y305:$AG305)=9,'B5'!D305,"")</f>
        <v/>
      </c>
      <c r="F291" t="str">
        <f>IF(SUM('B5'!$Y305:$AG305)=9,'B5'!E305,"")</f>
        <v/>
      </c>
      <c r="G291" t="str">
        <f>IF(SUM('B5'!$Y305:$AG305)=9,'B5'!F305,"")</f>
        <v/>
      </c>
      <c r="H291" t="str">
        <f>IF(SUM('B5'!$Y305:$AG305)=9,'B5'!G305,"")</f>
        <v/>
      </c>
      <c r="I291" t="str">
        <f>IF(SUM('B5'!$Y305:$AG305)=9,'B5'!H305,"")</f>
        <v/>
      </c>
      <c r="J291" t="str">
        <f>IF(SUM('B5'!$Y305:$AG305)=9,'B5'!I305,"")</f>
        <v/>
      </c>
      <c r="K291" t="str">
        <f>IF(SUM('B5'!$Y305:$AG305)=9,'B5'!J305,"")</f>
        <v/>
      </c>
      <c r="L291" t="str">
        <f>IF(SUM('B5'!$Y305:$AG305)=9,'B5'!K305,"")</f>
        <v/>
      </c>
    </row>
    <row r="292" spans="1:12" x14ac:dyDescent="0.25">
      <c r="A292" t="str">
        <f>IF(SUM('B5'!Y306:AG306)=9,'Angaben KH-Standort'!$D$26,"")</f>
        <v/>
      </c>
      <c r="B292" t="str">
        <f>IF(SUM('B5'!Y306:AG306)=9,'Angaben KH-Standort'!$D$27,"")</f>
        <v/>
      </c>
      <c r="C292" t="str">
        <f>IF(SUM('B5'!Y306:AG306)=9,'Angaben KH-Standort'!$D$13,"")</f>
        <v/>
      </c>
      <c r="D292" t="str">
        <f>IF(SUM('B5'!$Y306:$AG306)=9,'B5'!C306,"")</f>
        <v/>
      </c>
      <c r="E292" t="str">
        <f>IF(SUM('B5'!$Y306:$AG306)=9,'B5'!D306,"")</f>
        <v/>
      </c>
      <c r="F292" t="str">
        <f>IF(SUM('B5'!$Y306:$AG306)=9,'B5'!E306,"")</f>
        <v/>
      </c>
      <c r="G292" t="str">
        <f>IF(SUM('B5'!$Y306:$AG306)=9,'B5'!F306,"")</f>
        <v/>
      </c>
      <c r="H292" t="str">
        <f>IF(SUM('B5'!$Y306:$AG306)=9,'B5'!G306,"")</f>
        <v/>
      </c>
      <c r="I292" t="str">
        <f>IF(SUM('B5'!$Y306:$AG306)=9,'B5'!H306,"")</f>
        <v/>
      </c>
      <c r="J292" t="str">
        <f>IF(SUM('B5'!$Y306:$AG306)=9,'B5'!I306,"")</f>
        <v/>
      </c>
      <c r="K292" t="str">
        <f>IF(SUM('B5'!$Y306:$AG306)=9,'B5'!J306,"")</f>
        <v/>
      </c>
      <c r="L292" t="str">
        <f>IF(SUM('B5'!$Y306:$AG306)=9,'B5'!K306,"")</f>
        <v/>
      </c>
    </row>
    <row r="293" spans="1:12" x14ac:dyDescent="0.25">
      <c r="A293" t="str">
        <f>IF(SUM('B5'!Y307:AG307)=9,'Angaben KH-Standort'!$D$26,"")</f>
        <v/>
      </c>
      <c r="B293" t="str">
        <f>IF(SUM('B5'!Y307:AG307)=9,'Angaben KH-Standort'!$D$27,"")</f>
        <v/>
      </c>
      <c r="C293" t="str">
        <f>IF(SUM('B5'!Y307:AG307)=9,'Angaben KH-Standort'!$D$13,"")</f>
        <v/>
      </c>
      <c r="D293" t="str">
        <f>IF(SUM('B5'!$Y307:$AG307)=9,'B5'!C307,"")</f>
        <v/>
      </c>
      <c r="E293" t="str">
        <f>IF(SUM('B5'!$Y307:$AG307)=9,'B5'!D307,"")</f>
        <v/>
      </c>
      <c r="F293" t="str">
        <f>IF(SUM('B5'!$Y307:$AG307)=9,'B5'!E307,"")</f>
        <v/>
      </c>
      <c r="G293" t="str">
        <f>IF(SUM('B5'!$Y307:$AG307)=9,'B5'!F307,"")</f>
        <v/>
      </c>
      <c r="H293" t="str">
        <f>IF(SUM('B5'!$Y307:$AG307)=9,'B5'!G307,"")</f>
        <v/>
      </c>
      <c r="I293" t="str">
        <f>IF(SUM('B5'!$Y307:$AG307)=9,'B5'!H307,"")</f>
        <v/>
      </c>
      <c r="J293" t="str">
        <f>IF(SUM('B5'!$Y307:$AG307)=9,'B5'!I307,"")</f>
        <v/>
      </c>
      <c r="K293" t="str">
        <f>IF(SUM('B5'!$Y307:$AG307)=9,'B5'!J307,"")</f>
        <v/>
      </c>
      <c r="L293" t="str">
        <f>IF(SUM('B5'!$Y307:$AG307)=9,'B5'!K307,"")</f>
        <v/>
      </c>
    </row>
    <row r="294" spans="1:12" x14ac:dyDescent="0.25">
      <c r="A294" t="str">
        <f>IF(SUM('B5'!Y308:AG308)=9,'Angaben KH-Standort'!$D$26,"")</f>
        <v/>
      </c>
      <c r="B294" t="str">
        <f>IF(SUM('B5'!Y308:AG308)=9,'Angaben KH-Standort'!$D$27,"")</f>
        <v/>
      </c>
      <c r="C294" t="str">
        <f>IF(SUM('B5'!Y308:AG308)=9,'Angaben KH-Standort'!$D$13,"")</f>
        <v/>
      </c>
      <c r="D294" t="str">
        <f>IF(SUM('B5'!$Y308:$AG308)=9,'B5'!C308,"")</f>
        <v/>
      </c>
      <c r="E294" t="str">
        <f>IF(SUM('B5'!$Y308:$AG308)=9,'B5'!D308,"")</f>
        <v/>
      </c>
      <c r="F294" t="str">
        <f>IF(SUM('B5'!$Y308:$AG308)=9,'B5'!E308,"")</f>
        <v/>
      </c>
      <c r="G294" t="str">
        <f>IF(SUM('B5'!$Y308:$AG308)=9,'B5'!F308,"")</f>
        <v/>
      </c>
      <c r="H294" t="str">
        <f>IF(SUM('B5'!$Y308:$AG308)=9,'B5'!G308,"")</f>
        <v/>
      </c>
      <c r="I294" t="str">
        <f>IF(SUM('B5'!$Y308:$AG308)=9,'B5'!H308,"")</f>
        <v/>
      </c>
      <c r="J294" t="str">
        <f>IF(SUM('B5'!$Y308:$AG308)=9,'B5'!I308,"")</f>
        <v/>
      </c>
      <c r="K294" t="str">
        <f>IF(SUM('B5'!$Y308:$AG308)=9,'B5'!J308,"")</f>
        <v/>
      </c>
      <c r="L294" t="str">
        <f>IF(SUM('B5'!$Y308:$AG308)=9,'B5'!K308,"")</f>
        <v/>
      </c>
    </row>
    <row r="295" spans="1:12" x14ac:dyDescent="0.25">
      <c r="A295" t="str">
        <f>IF(SUM('B5'!Y309:AG309)=9,'Angaben KH-Standort'!$D$26,"")</f>
        <v/>
      </c>
      <c r="B295" t="str">
        <f>IF(SUM('B5'!Y309:AG309)=9,'Angaben KH-Standort'!$D$27,"")</f>
        <v/>
      </c>
      <c r="C295" t="str">
        <f>IF(SUM('B5'!Y309:AG309)=9,'Angaben KH-Standort'!$D$13,"")</f>
        <v/>
      </c>
      <c r="D295" t="str">
        <f>IF(SUM('B5'!$Y309:$AG309)=9,'B5'!C309,"")</f>
        <v/>
      </c>
      <c r="E295" t="str">
        <f>IF(SUM('B5'!$Y309:$AG309)=9,'B5'!D309,"")</f>
        <v/>
      </c>
      <c r="F295" t="str">
        <f>IF(SUM('B5'!$Y309:$AG309)=9,'B5'!E309,"")</f>
        <v/>
      </c>
      <c r="G295" t="str">
        <f>IF(SUM('B5'!$Y309:$AG309)=9,'B5'!F309,"")</f>
        <v/>
      </c>
      <c r="H295" t="str">
        <f>IF(SUM('B5'!$Y309:$AG309)=9,'B5'!G309,"")</f>
        <v/>
      </c>
      <c r="I295" t="str">
        <f>IF(SUM('B5'!$Y309:$AG309)=9,'B5'!H309,"")</f>
        <v/>
      </c>
      <c r="J295" t="str">
        <f>IF(SUM('B5'!$Y309:$AG309)=9,'B5'!I309,"")</f>
        <v/>
      </c>
      <c r="K295" t="str">
        <f>IF(SUM('B5'!$Y309:$AG309)=9,'B5'!J309,"")</f>
        <v/>
      </c>
      <c r="L295" t="str">
        <f>IF(SUM('B5'!$Y309:$AG309)=9,'B5'!K309,"")</f>
        <v/>
      </c>
    </row>
    <row r="296" spans="1:12" x14ac:dyDescent="0.25">
      <c r="A296" t="str">
        <f>IF(SUM('B5'!Y310:AG310)=9,'Angaben KH-Standort'!$D$26,"")</f>
        <v/>
      </c>
      <c r="B296" t="str">
        <f>IF(SUM('B5'!Y310:AG310)=9,'Angaben KH-Standort'!$D$27,"")</f>
        <v/>
      </c>
      <c r="C296" t="str">
        <f>IF(SUM('B5'!Y310:AG310)=9,'Angaben KH-Standort'!$D$13,"")</f>
        <v/>
      </c>
      <c r="D296" t="str">
        <f>IF(SUM('B5'!$Y310:$AG310)=9,'B5'!C310,"")</f>
        <v/>
      </c>
      <c r="E296" t="str">
        <f>IF(SUM('B5'!$Y310:$AG310)=9,'B5'!D310,"")</f>
        <v/>
      </c>
      <c r="F296" t="str">
        <f>IF(SUM('B5'!$Y310:$AG310)=9,'B5'!E310,"")</f>
        <v/>
      </c>
      <c r="G296" t="str">
        <f>IF(SUM('B5'!$Y310:$AG310)=9,'B5'!F310,"")</f>
        <v/>
      </c>
      <c r="H296" t="str">
        <f>IF(SUM('B5'!$Y310:$AG310)=9,'B5'!G310,"")</f>
        <v/>
      </c>
      <c r="I296" t="str">
        <f>IF(SUM('B5'!$Y310:$AG310)=9,'B5'!H310,"")</f>
        <v/>
      </c>
      <c r="J296" t="str">
        <f>IF(SUM('B5'!$Y310:$AG310)=9,'B5'!I310,"")</f>
        <v/>
      </c>
      <c r="K296" t="str">
        <f>IF(SUM('B5'!$Y310:$AG310)=9,'B5'!J310,"")</f>
        <v/>
      </c>
      <c r="L296" t="str">
        <f>IF(SUM('B5'!$Y310:$AG310)=9,'B5'!K310,"")</f>
        <v/>
      </c>
    </row>
    <row r="297" spans="1:12" x14ac:dyDescent="0.25">
      <c r="A297" t="str">
        <f>IF(SUM('B5'!Y311:AG311)=9,'Angaben KH-Standort'!$D$26,"")</f>
        <v/>
      </c>
      <c r="B297" t="str">
        <f>IF(SUM('B5'!Y311:AG311)=9,'Angaben KH-Standort'!$D$27,"")</f>
        <v/>
      </c>
      <c r="C297" t="str">
        <f>IF(SUM('B5'!Y311:AG311)=9,'Angaben KH-Standort'!$D$13,"")</f>
        <v/>
      </c>
      <c r="D297" t="str">
        <f>IF(SUM('B5'!$Y311:$AG311)=9,'B5'!C311,"")</f>
        <v/>
      </c>
      <c r="E297" t="str">
        <f>IF(SUM('B5'!$Y311:$AG311)=9,'B5'!D311,"")</f>
        <v/>
      </c>
      <c r="F297" t="str">
        <f>IF(SUM('B5'!$Y311:$AG311)=9,'B5'!E311,"")</f>
        <v/>
      </c>
      <c r="G297" t="str">
        <f>IF(SUM('B5'!$Y311:$AG311)=9,'B5'!F311,"")</f>
        <v/>
      </c>
      <c r="H297" t="str">
        <f>IF(SUM('B5'!$Y311:$AG311)=9,'B5'!G311,"")</f>
        <v/>
      </c>
      <c r="I297" t="str">
        <f>IF(SUM('B5'!$Y311:$AG311)=9,'B5'!H311,"")</f>
        <v/>
      </c>
      <c r="J297" t="str">
        <f>IF(SUM('B5'!$Y311:$AG311)=9,'B5'!I311,"")</f>
        <v/>
      </c>
      <c r="K297" t="str">
        <f>IF(SUM('B5'!$Y311:$AG311)=9,'B5'!J311,"")</f>
        <v/>
      </c>
      <c r="L297" t="str">
        <f>IF(SUM('B5'!$Y311:$AG311)=9,'B5'!K311,"")</f>
        <v/>
      </c>
    </row>
    <row r="298" spans="1:12" x14ac:dyDescent="0.25">
      <c r="A298" t="str">
        <f>IF(SUM('B5'!Y312:AG312)=9,'Angaben KH-Standort'!$D$26,"")</f>
        <v/>
      </c>
      <c r="B298" t="str">
        <f>IF(SUM('B5'!Y312:AG312)=9,'Angaben KH-Standort'!$D$27,"")</f>
        <v/>
      </c>
      <c r="C298" t="str">
        <f>IF(SUM('B5'!Y312:AG312)=9,'Angaben KH-Standort'!$D$13,"")</f>
        <v/>
      </c>
      <c r="D298" t="str">
        <f>IF(SUM('B5'!$Y312:$AG312)=9,'B5'!C312,"")</f>
        <v/>
      </c>
      <c r="E298" t="str">
        <f>IF(SUM('B5'!$Y312:$AG312)=9,'B5'!D312,"")</f>
        <v/>
      </c>
      <c r="F298" t="str">
        <f>IF(SUM('B5'!$Y312:$AG312)=9,'B5'!E312,"")</f>
        <v/>
      </c>
      <c r="G298" t="str">
        <f>IF(SUM('B5'!$Y312:$AG312)=9,'B5'!F312,"")</f>
        <v/>
      </c>
      <c r="H298" t="str">
        <f>IF(SUM('B5'!$Y312:$AG312)=9,'B5'!G312,"")</f>
        <v/>
      </c>
      <c r="I298" t="str">
        <f>IF(SUM('B5'!$Y312:$AG312)=9,'B5'!H312,"")</f>
        <v/>
      </c>
      <c r="J298" t="str">
        <f>IF(SUM('B5'!$Y312:$AG312)=9,'B5'!I312,"")</f>
        <v/>
      </c>
      <c r="K298" t="str">
        <f>IF(SUM('B5'!$Y312:$AG312)=9,'B5'!J312,"")</f>
        <v/>
      </c>
      <c r="L298" t="str">
        <f>IF(SUM('B5'!$Y312:$AG312)=9,'B5'!K312,"")</f>
        <v/>
      </c>
    </row>
    <row r="299" spans="1:12" x14ac:dyDescent="0.25">
      <c r="A299" t="str">
        <f>IF(SUM('B5'!Y313:AG313)=9,'Angaben KH-Standort'!$D$26,"")</f>
        <v/>
      </c>
      <c r="B299" t="str">
        <f>IF(SUM('B5'!Y313:AG313)=9,'Angaben KH-Standort'!$D$27,"")</f>
        <v/>
      </c>
      <c r="C299" t="str">
        <f>IF(SUM('B5'!Y313:AG313)=9,'Angaben KH-Standort'!$D$13,"")</f>
        <v/>
      </c>
      <c r="D299" t="str">
        <f>IF(SUM('B5'!$Y313:$AG313)=9,'B5'!C313,"")</f>
        <v/>
      </c>
      <c r="E299" t="str">
        <f>IF(SUM('B5'!$Y313:$AG313)=9,'B5'!D313,"")</f>
        <v/>
      </c>
      <c r="F299" t="str">
        <f>IF(SUM('B5'!$Y313:$AG313)=9,'B5'!E313,"")</f>
        <v/>
      </c>
      <c r="G299" t="str">
        <f>IF(SUM('B5'!$Y313:$AG313)=9,'B5'!F313,"")</f>
        <v/>
      </c>
      <c r="H299" t="str">
        <f>IF(SUM('B5'!$Y313:$AG313)=9,'B5'!G313,"")</f>
        <v/>
      </c>
      <c r="I299" t="str">
        <f>IF(SUM('B5'!$Y313:$AG313)=9,'B5'!H313,"")</f>
        <v/>
      </c>
      <c r="J299" t="str">
        <f>IF(SUM('B5'!$Y313:$AG313)=9,'B5'!I313,"")</f>
        <v/>
      </c>
      <c r="K299" t="str">
        <f>IF(SUM('B5'!$Y313:$AG313)=9,'B5'!J313,"")</f>
        <v/>
      </c>
      <c r="L299" t="str">
        <f>IF(SUM('B5'!$Y313:$AG313)=9,'B5'!K313,"")</f>
        <v/>
      </c>
    </row>
    <row r="300" spans="1:12" x14ac:dyDescent="0.25">
      <c r="A300" t="str">
        <f>IF(SUM('B5'!Y314:AG314)=9,'Angaben KH-Standort'!$D$26,"")</f>
        <v/>
      </c>
      <c r="B300" t="str">
        <f>IF(SUM('B5'!Y314:AG314)=9,'Angaben KH-Standort'!$D$27,"")</f>
        <v/>
      </c>
      <c r="C300" t="str">
        <f>IF(SUM('B5'!Y314:AG314)=9,'Angaben KH-Standort'!$D$13,"")</f>
        <v/>
      </c>
      <c r="D300" t="str">
        <f>IF(SUM('B5'!$Y314:$AG314)=9,'B5'!C314,"")</f>
        <v/>
      </c>
      <c r="E300" t="str">
        <f>IF(SUM('B5'!$Y314:$AG314)=9,'B5'!D314,"")</f>
        <v/>
      </c>
      <c r="F300" t="str">
        <f>IF(SUM('B5'!$Y314:$AG314)=9,'B5'!E314,"")</f>
        <v/>
      </c>
      <c r="G300" t="str">
        <f>IF(SUM('B5'!$Y314:$AG314)=9,'B5'!F314,"")</f>
        <v/>
      </c>
      <c r="H300" t="str">
        <f>IF(SUM('B5'!$Y314:$AG314)=9,'B5'!G314,"")</f>
        <v/>
      </c>
      <c r="I300" t="str">
        <f>IF(SUM('B5'!$Y314:$AG314)=9,'B5'!H314,"")</f>
        <v/>
      </c>
      <c r="J300" t="str">
        <f>IF(SUM('B5'!$Y314:$AG314)=9,'B5'!I314,"")</f>
        <v/>
      </c>
      <c r="K300" t="str">
        <f>IF(SUM('B5'!$Y314:$AG314)=9,'B5'!J314,"")</f>
        <v/>
      </c>
      <c r="L300" t="str">
        <f>IF(SUM('B5'!$Y314:$AG314)=9,'B5'!K314,"")</f>
        <v/>
      </c>
    </row>
    <row r="301" spans="1:12" x14ac:dyDescent="0.25">
      <c r="A301" t="str">
        <f>IF(SUM('B5'!Y315:AG315)=9,'Angaben KH-Standort'!$D$26,"")</f>
        <v/>
      </c>
      <c r="B301" t="str">
        <f>IF(SUM('B5'!Y315:AG315)=9,'Angaben KH-Standort'!$D$27,"")</f>
        <v/>
      </c>
      <c r="C301" t="str">
        <f>IF(SUM('B5'!Y315:AG315)=9,'Angaben KH-Standort'!$D$13,"")</f>
        <v/>
      </c>
      <c r="D301" t="str">
        <f>IF(SUM('B5'!$Y315:$AG315)=9,'B5'!C315,"")</f>
        <v/>
      </c>
      <c r="E301" t="str">
        <f>IF(SUM('B5'!$Y315:$AG315)=9,'B5'!D315,"")</f>
        <v/>
      </c>
      <c r="F301" t="str">
        <f>IF(SUM('B5'!$Y315:$AG315)=9,'B5'!E315,"")</f>
        <v/>
      </c>
      <c r="G301" t="str">
        <f>IF(SUM('B5'!$Y315:$AG315)=9,'B5'!F315,"")</f>
        <v/>
      </c>
      <c r="H301" t="str">
        <f>IF(SUM('B5'!$Y315:$AG315)=9,'B5'!G315,"")</f>
        <v/>
      </c>
      <c r="I301" t="str">
        <f>IF(SUM('B5'!$Y315:$AG315)=9,'B5'!H315,"")</f>
        <v/>
      </c>
      <c r="J301" t="str">
        <f>IF(SUM('B5'!$Y315:$AG315)=9,'B5'!I315,"")</f>
        <v/>
      </c>
      <c r="K301" t="str">
        <f>IF(SUM('B5'!$Y315:$AG315)=9,'B5'!J315,"")</f>
        <v/>
      </c>
      <c r="L301" t="str">
        <f>IF(SUM('B5'!$Y315:$AG315)=9,'B5'!K315,"")</f>
        <v/>
      </c>
    </row>
    <row r="302" spans="1:12" x14ac:dyDescent="0.25">
      <c r="A302" t="str">
        <f>IF(SUM('B5'!Y316:AG316)=9,'Angaben KH-Standort'!$D$26,"")</f>
        <v/>
      </c>
      <c r="B302" t="str">
        <f>IF(SUM('B5'!Y316:AG316)=9,'Angaben KH-Standort'!$D$27,"")</f>
        <v/>
      </c>
      <c r="C302" t="str">
        <f>IF(SUM('B5'!Y316:AG316)=9,'Angaben KH-Standort'!$D$13,"")</f>
        <v/>
      </c>
      <c r="D302" t="str">
        <f>IF(SUM('B5'!$Y316:$AG316)=9,'B5'!C316,"")</f>
        <v/>
      </c>
      <c r="E302" t="str">
        <f>IF(SUM('B5'!$Y316:$AG316)=9,'B5'!D316,"")</f>
        <v/>
      </c>
      <c r="F302" t="str">
        <f>IF(SUM('B5'!$Y316:$AG316)=9,'B5'!E316,"")</f>
        <v/>
      </c>
      <c r="G302" t="str">
        <f>IF(SUM('B5'!$Y316:$AG316)=9,'B5'!F316,"")</f>
        <v/>
      </c>
      <c r="H302" t="str">
        <f>IF(SUM('B5'!$Y316:$AG316)=9,'B5'!G316,"")</f>
        <v/>
      </c>
      <c r="I302" t="str">
        <f>IF(SUM('B5'!$Y316:$AG316)=9,'B5'!H316,"")</f>
        <v/>
      </c>
      <c r="J302" t="str">
        <f>IF(SUM('B5'!$Y316:$AG316)=9,'B5'!I316,"")</f>
        <v/>
      </c>
      <c r="K302" t="str">
        <f>IF(SUM('B5'!$Y316:$AG316)=9,'B5'!J316,"")</f>
        <v/>
      </c>
      <c r="L302" t="str">
        <f>IF(SUM('B5'!$Y316:$AG316)=9,'B5'!K316,"")</f>
        <v/>
      </c>
    </row>
    <row r="303" spans="1:12" x14ac:dyDescent="0.25">
      <c r="A303" t="str">
        <f>IF(SUM('B5'!Y317:AG317)=9,'Angaben KH-Standort'!$D$26,"")</f>
        <v/>
      </c>
      <c r="B303" t="str">
        <f>IF(SUM('B5'!Y317:AG317)=9,'Angaben KH-Standort'!$D$27,"")</f>
        <v/>
      </c>
      <c r="C303" t="str">
        <f>IF(SUM('B5'!Y317:AG317)=9,'Angaben KH-Standort'!$D$13,"")</f>
        <v/>
      </c>
      <c r="D303" t="str">
        <f>IF(SUM('B5'!$Y317:$AG317)=9,'B5'!C317,"")</f>
        <v/>
      </c>
      <c r="E303" t="str">
        <f>IF(SUM('B5'!$Y317:$AG317)=9,'B5'!D317,"")</f>
        <v/>
      </c>
      <c r="F303" t="str">
        <f>IF(SUM('B5'!$Y317:$AG317)=9,'B5'!E317,"")</f>
        <v/>
      </c>
      <c r="G303" t="str">
        <f>IF(SUM('B5'!$Y317:$AG317)=9,'B5'!F317,"")</f>
        <v/>
      </c>
      <c r="H303" t="str">
        <f>IF(SUM('B5'!$Y317:$AG317)=9,'B5'!G317,"")</f>
        <v/>
      </c>
      <c r="I303" t="str">
        <f>IF(SUM('B5'!$Y317:$AG317)=9,'B5'!H317,"")</f>
        <v/>
      </c>
      <c r="J303" t="str">
        <f>IF(SUM('B5'!$Y317:$AG317)=9,'B5'!I317,"")</f>
        <v/>
      </c>
      <c r="K303" t="str">
        <f>IF(SUM('B5'!$Y317:$AG317)=9,'B5'!J317,"")</f>
        <v/>
      </c>
      <c r="L303" t="str">
        <f>IF(SUM('B5'!$Y317:$AG317)=9,'B5'!K317,"")</f>
        <v/>
      </c>
    </row>
    <row r="304" spans="1:12" x14ac:dyDescent="0.25">
      <c r="A304" t="str">
        <f>IF(SUM('B5'!Y318:AG318)=9,'Angaben KH-Standort'!$D$26,"")</f>
        <v/>
      </c>
      <c r="B304" t="str">
        <f>IF(SUM('B5'!Y318:AG318)=9,'Angaben KH-Standort'!$D$27,"")</f>
        <v/>
      </c>
      <c r="C304" t="str">
        <f>IF(SUM('B5'!Y318:AG318)=9,'Angaben KH-Standort'!$D$13,"")</f>
        <v/>
      </c>
      <c r="D304" t="str">
        <f>IF(SUM('B5'!$Y318:$AG318)=9,'B5'!C318,"")</f>
        <v/>
      </c>
      <c r="E304" t="str">
        <f>IF(SUM('B5'!$Y318:$AG318)=9,'B5'!D318,"")</f>
        <v/>
      </c>
      <c r="F304" t="str">
        <f>IF(SUM('B5'!$Y318:$AG318)=9,'B5'!E318,"")</f>
        <v/>
      </c>
      <c r="G304" t="str">
        <f>IF(SUM('B5'!$Y318:$AG318)=9,'B5'!F318,"")</f>
        <v/>
      </c>
      <c r="H304" t="str">
        <f>IF(SUM('B5'!$Y318:$AG318)=9,'B5'!G318,"")</f>
        <v/>
      </c>
      <c r="I304" t="str">
        <f>IF(SUM('B5'!$Y318:$AG318)=9,'B5'!H318,"")</f>
        <v/>
      </c>
      <c r="J304" t="str">
        <f>IF(SUM('B5'!$Y318:$AG318)=9,'B5'!I318,"")</f>
        <v/>
      </c>
      <c r="K304" t="str">
        <f>IF(SUM('B5'!$Y318:$AG318)=9,'B5'!J318,"")</f>
        <v/>
      </c>
      <c r="L304" t="str">
        <f>IF(SUM('B5'!$Y318:$AG318)=9,'B5'!K318,"")</f>
        <v/>
      </c>
    </row>
    <row r="305" spans="1:12" x14ac:dyDescent="0.25">
      <c r="A305" t="str">
        <f>IF(SUM('B5'!Y319:AG319)=9,'Angaben KH-Standort'!$D$26,"")</f>
        <v/>
      </c>
      <c r="B305" t="str">
        <f>IF(SUM('B5'!Y319:AG319)=9,'Angaben KH-Standort'!$D$27,"")</f>
        <v/>
      </c>
      <c r="C305" t="str">
        <f>IF(SUM('B5'!Y319:AG319)=9,'Angaben KH-Standort'!$D$13,"")</f>
        <v/>
      </c>
      <c r="D305" t="str">
        <f>IF(SUM('B5'!$Y319:$AG319)=9,'B5'!C319,"")</f>
        <v/>
      </c>
      <c r="E305" t="str">
        <f>IF(SUM('B5'!$Y319:$AG319)=9,'B5'!D319,"")</f>
        <v/>
      </c>
      <c r="F305" t="str">
        <f>IF(SUM('B5'!$Y319:$AG319)=9,'B5'!E319,"")</f>
        <v/>
      </c>
      <c r="G305" t="str">
        <f>IF(SUM('B5'!$Y319:$AG319)=9,'B5'!F319,"")</f>
        <v/>
      </c>
      <c r="H305" t="str">
        <f>IF(SUM('B5'!$Y319:$AG319)=9,'B5'!G319,"")</f>
        <v/>
      </c>
      <c r="I305" t="str">
        <f>IF(SUM('B5'!$Y319:$AG319)=9,'B5'!H319,"")</f>
        <v/>
      </c>
      <c r="J305" t="str">
        <f>IF(SUM('B5'!$Y319:$AG319)=9,'B5'!I319,"")</f>
        <v/>
      </c>
      <c r="K305" t="str">
        <f>IF(SUM('B5'!$Y319:$AG319)=9,'B5'!J319,"")</f>
        <v/>
      </c>
      <c r="L305" t="str">
        <f>IF(SUM('B5'!$Y319:$AG319)=9,'B5'!K319,"")</f>
        <v/>
      </c>
    </row>
    <row r="306" spans="1:12" x14ac:dyDescent="0.25">
      <c r="A306" t="str">
        <f>IF(SUM('B5'!Y320:AG320)=9,'Angaben KH-Standort'!$D$26,"")</f>
        <v/>
      </c>
      <c r="B306" t="str">
        <f>IF(SUM('B5'!Y320:AG320)=9,'Angaben KH-Standort'!$D$27,"")</f>
        <v/>
      </c>
      <c r="C306" t="str">
        <f>IF(SUM('B5'!Y320:AG320)=9,'Angaben KH-Standort'!$D$13,"")</f>
        <v/>
      </c>
      <c r="D306" t="str">
        <f>IF(SUM('B5'!$Y320:$AG320)=9,'B5'!C320,"")</f>
        <v/>
      </c>
      <c r="E306" t="str">
        <f>IF(SUM('B5'!$Y320:$AG320)=9,'B5'!D320,"")</f>
        <v/>
      </c>
      <c r="F306" t="str">
        <f>IF(SUM('B5'!$Y320:$AG320)=9,'B5'!E320,"")</f>
        <v/>
      </c>
      <c r="G306" t="str">
        <f>IF(SUM('B5'!$Y320:$AG320)=9,'B5'!F320,"")</f>
        <v/>
      </c>
      <c r="H306" t="str">
        <f>IF(SUM('B5'!$Y320:$AG320)=9,'B5'!G320,"")</f>
        <v/>
      </c>
      <c r="I306" t="str">
        <f>IF(SUM('B5'!$Y320:$AG320)=9,'B5'!H320,"")</f>
        <v/>
      </c>
      <c r="J306" t="str">
        <f>IF(SUM('B5'!$Y320:$AG320)=9,'B5'!I320,"")</f>
        <v/>
      </c>
      <c r="K306" t="str">
        <f>IF(SUM('B5'!$Y320:$AG320)=9,'B5'!J320,"")</f>
        <v/>
      </c>
      <c r="L306" t="str">
        <f>IF(SUM('B5'!$Y320:$AG320)=9,'B5'!K320,"")</f>
        <v/>
      </c>
    </row>
    <row r="307" spans="1:12" x14ac:dyDescent="0.25">
      <c r="A307" t="str">
        <f>IF(SUM('B5'!Y321:AG321)=9,'Angaben KH-Standort'!$D$26,"")</f>
        <v/>
      </c>
      <c r="B307" t="str">
        <f>IF(SUM('B5'!Y321:AG321)=9,'Angaben KH-Standort'!$D$27,"")</f>
        <v/>
      </c>
      <c r="C307" t="str">
        <f>IF(SUM('B5'!Y321:AG321)=9,'Angaben KH-Standort'!$D$13,"")</f>
        <v/>
      </c>
      <c r="D307" t="str">
        <f>IF(SUM('B5'!$Y321:$AG321)=9,'B5'!C321,"")</f>
        <v/>
      </c>
      <c r="E307" t="str">
        <f>IF(SUM('B5'!$Y321:$AG321)=9,'B5'!D321,"")</f>
        <v/>
      </c>
      <c r="F307" t="str">
        <f>IF(SUM('B5'!$Y321:$AG321)=9,'B5'!E321,"")</f>
        <v/>
      </c>
      <c r="G307" t="str">
        <f>IF(SUM('B5'!$Y321:$AG321)=9,'B5'!F321,"")</f>
        <v/>
      </c>
      <c r="H307" t="str">
        <f>IF(SUM('B5'!$Y321:$AG321)=9,'B5'!G321,"")</f>
        <v/>
      </c>
      <c r="I307" t="str">
        <f>IF(SUM('B5'!$Y321:$AG321)=9,'B5'!H321,"")</f>
        <v/>
      </c>
      <c r="J307" t="str">
        <f>IF(SUM('B5'!$Y321:$AG321)=9,'B5'!I321,"")</f>
        <v/>
      </c>
      <c r="K307" t="str">
        <f>IF(SUM('B5'!$Y321:$AG321)=9,'B5'!J321,"")</f>
        <v/>
      </c>
      <c r="L307" t="str">
        <f>IF(SUM('B5'!$Y321:$AG321)=9,'B5'!K321,"")</f>
        <v/>
      </c>
    </row>
    <row r="308" spans="1:12" x14ac:dyDescent="0.25">
      <c r="A308" t="str">
        <f>IF(SUM('B5'!Y322:AG322)=9,'Angaben KH-Standort'!$D$26,"")</f>
        <v/>
      </c>
      <c r="B308" t="str">
        <f>IF(SUM('B5'!Y322:AG322)=9,'Angaben KH-Standort'!$D$27,"")</f>
        <v/>
      </c>
      <c r="C308" t="str">
        <f>IF(SUM('B5'!Y322:AG322)=9,'Angaben KH-Standort'!$D$13,"")</f>
        <v/>
      </c>
      <c r="D308" t="str">
        <f>IF(SUM('B5'!$Y322:$AG322)=9,'B5'!C322,"")</f>
        <v/>
      </c>
      <c r="E308" t="str">
        <f>IF(SUM('B5'!$Y322:$AG322)=9,'B5'!D322,"")</f>
        <v/>
      </c>
      <c r="F308" t="str">
        <f>IF(SUM('B5'!$Y322:$AG322)=9,'B5'!E322,"")</f>
        <v/>
      </c>
      <c r="G308" t="str">
        <f>IF(SUM('B5'!$Y322:$AG322)=9,'B5'!F322,"")</f>
        <v/>
      </c>
      <c r="H308" t="str">
        <f>IF(SUM('B5'!$Y322:$AG322)=9,'B5'!G322,"")</f>
        <v/>
      </c>
      <c r="I308" t="str">
        <f>IF(SUM('B5'!$Y322:$AG322)=9,'B5'!H322,"")</f>
        <v/>
      </c>
      <c r="J308" t="str">
        <f>IF(SUM('B5'!$Y322:$AG322)=9,'B5'!I322,"")</f>
        <v/>
      </c>
      <c r="K308" t="str">
        <f>IF(SUM('B5'!$Y322:$AG322)=9,'B5'!J322,"")</f>
        <v/>
      </c>
      <c r="L308" t="str">
        <f>IF(SUM('B5'!$Y322:$AG322)=9,'B5'!K322,"")</f>
        <v/>
      </c>
    </row>
    <row r="309" spans="1:12" x14ac:dyDescent="0.25">
      <c r="A309" t="str">
        <f>IF(SUM('B5'!Y323:AG323)=9,'Angaben KH-Standort'!$D$26,"")</f>
        <v/>
      </c>
      <c r="B309" t="str">
        <f>IF(SUM('B5'!Y323:AG323)=9,'Angaben KH-Standort'!$D$27,"")</f>
        <v/>
      </c>
      <c r="C309" t="str">
        <f>IF(SUM('B5'!Y323:AG323)=9,'Angaben KH-Standort'!$D$13,"")</f>
        <v/>
      </c>
      <c r="D309" t="str">
        <f>IF(SUM('B5'!$Y323:$AG323)=9,'B5'!C323,"")</f>
        <v/>
      </c>
      <c r="E309" t="str">
        <f>IF(SUM('B5'!$Y323:$AG323)=9,'B5'!D323,"")</f>
        <v/>
      </c>
      <c r="F309" t="str">
        <f>IF(SUM('B5'!$Y323:$AG323)=9,'B5'!E323,"")</f>
        <v/>
      </c>
      <c r="G309" t="str">
        <f>IF(SUM('B5'!$Y323:$AG323)=9,'B5'!F323,"")</f>
        <v/>
      </c>
      <c r="H309" t="str">
        <f>IF(SUM('B5'!$Y323:$AG323)=9,'B5'!G323,"")</f>
        <v/>
      </c>
      <c r="I309" t="str">
        <f>IF(SUM('B5'!$Y323:$AG323)=9,'B5'!H323,"")</f>
        <v/>
      </c>
      <c r="J309" t="str">
        <f>IF(SUM('B5'!$Y323:$AG323)=9,'B5'!I323,"")</f>
        <v/>
      </c>
      <c r="K309" t="str">
        <f>IF(SUM('B5'!$Y323:$AG323)=9,'B5'!J323,"")</f>
        <v/>
      </c>
      <c r="L309" t="str">
        <f>IF(SUM('B5'!$Y323:$AG323)=9,'B5'!K323,"")</f>
        <v/>
      </c>
    </row>
    <row r="310" spans="1:12" x14ac:dyDescent="0.25">
      <c r="A310" t="str">
        <f>IF(SUM('B5'!Y324:AG324)=9,'Angaben KH-Standort'!$D$26,"")</f>
        <v/>
      </c>
      <c r="B310" t="str">
        <f>IF(SUM('B5'!Y324:AG324)=9,'Angaben KH-Standort'!$D$27,"")</f>
        <v/>
      </c>
      <c r="C310" t="str">
        <f>IF(SUM('B5'!Y324:AG324)=9,'Angaben KH-Standort'!$D$13,"")</f>
        <v/>
      </c>
      <c r="D310" t="str">
        <f>IF(SUM('B5'!$Y324:$AG324)=9,'B5'!C324,"")</f>
        <v/>
      </c>
      <c r="E310" t="str">
        <f>IF(SUM('B5'!$Y324:$AG324)=9,'B5'!D324,"")</f>
        <v/>
      </c>
      <c r="F310" t="str">
        <f>IF(SUM('B5'!$Y324:$AG324)=9,'B5'!E324,"")</f>
        <v/>
      </c>
      <c r="G310" t="str">
        <f>IF(SUM('B5'!$Y324:$AG324)=9,'B5'!F324,"")</f>
        <v/>
      </c>
      <c r="H310" t="str">
        <f>IF(SUM('B5'!$Y324:$AG324)=9,'B5'!G324,"")</f>
        <v/>
      </c>
      <c r="I310" t="str">
        <f>IF(SUM('B5'!$Y324:$AG324)=9,'B5'!H324,"")</f>
        <v/>
      </c>
      <c r="J310" t="str">
        <f>IF(SUM('B5'!$Y324:$AG324)=9,'B5'!I324,"")</f>
        <v/>
      </c>
      <c r="K310" t="str">
        <f>IF(SUM('B5'!$Y324:$AG324)=9,'B5'!J324,"")</f>
        <v/>
      </c>
      <c r="L310" t="str">
        <f>IF(SUM('B5'!$Y324:$AG324)=9,'B5'!K324,"")</f>
        <v/>
      </c>
    </row>
    <row r="311" spans="1:12" x14ac:dyDescent="0.25">
      <c r="A311" t="str">
        <f>IF(SUM('B5'!Y325:AG325)=9,'Angaben KH-Standort'!$D$26,"")</f>
        <v/>
      </c>
      <c r="B311" t="str">
        <f>IF(SUM('B5'!Y325:AG325)=9,'Angaben KH-Standort'!$D$27,"")</f>
        <v/>
      </c>
      <c r="C311" t="str">
        <f>IF(SUM('B5'!Y325:AG325)=9,'Angaben KH-Standort'!$D$13,"")</f>
        <v/>
      </c>
      <c r="D311" t="str">
        <f>IF(SUM('B5'!$Y325:$AG325)=9,'B5'!C325,"")</f>
        <v/>
      </c>
      <c r="E311" t="str">
        <f>IF(SUM('B5'!$Y325:$AG325)=9,'B5'!D325,"")</f>
        <v/>
      </c>
      <c r="F311" t="str">
        <f>IF(SUM('B5'!$Y325:$AG325)=9,'B5'!E325,"")</f>
        <v/>
      </c>
      <c r="G311" t="str">
        <f>IF(SUM('B5'!$Y325:$AG325)=9,'B5'!F325,"")</f>
        <v/>
      </c>
      <c r="H311" t="str">
        <f>IF(SUM('B5'!$Y325:$AG325)=9,'B5'!G325,"")</f>
        <v/>
      </c>
      <c r="I311" t="str">
        <f>IF(SUM('B5'!$Y325:$AG325)=9,'B5'!H325,"")</f>
        <v/>
      </c>
      <c r="J311" t="str">
        <f>IF(SUM('B5'!$Y325:$AG325)=9,'B5'!I325,"")</f>
        <v/>
      </c>
      <c r="K311" t="str">
        <f>IF(SUM('B5'!$Y325:$AG325)=9,'B5'!J325,"")</f>
        <v/>
      </c>
      <c r="L311" t="str">
        <f>IF(SUM('B5'!$Y325:$AG325)=9,'B5'!K325,"")</f>
        <v/>
      </c>
    </row>
    <row r="312" spans="1:12" x14ac:dyDescent="0.25">
      <c r="A312" t="str">
        <f>IF(SUM('B5'!Y326:AG326)=9,'Angaben KH-Standort'!$D$26,"")</f>
        <v/>
      </c>
      <c r="B312" t="str">
        <f>IF(SUM('B5'!Y326:AG326)=9,'Angaben KH-Standort'!$D$27,"")</f>
        <v/>
      </c>
      <c r="C312" t="str">
        <f>IF(SUM('B5'!Y326:AG326)=9,'Angaben KH-Standort'!$D$13,"")</f>
        <v/>
      </c>
      <c r="D312" t="str">
        <f>IF(SUM('B5'!$Y326:$AG326)=9,'B5'!C326,"")</f>
        <v/>
      </c>
      <c r="E312" t="str">
        <f>IF(SUM('B5'!$Y326:$AG326)=9,'B5'!D326,"")</f>
        <v/>
      </c>
      <c r="F312" t="str">
        <f>IF(SUM('B5'!$Y326:$AG326)=9,'B5'!E326,"")</f>
        <v/>
      </c>
      <c r="G312" t="str">
        <f>IF(SUM('B5'!$Y326:$AG326)=9,'B5'!F326,"")</f>
        <v/>
      </c>
      <c r="H312" t="str">
        <f>IF(SUM('B5'!$Y326:$AG326)=9,'B5'!G326,"")</f>
        <v/>
      </c>
      <c r="I312" t="str">
        <f>IF(SUM('B5'!$Y326:$AG326)=9,'B5'!H326,"")</f>
        <v/>
      </c>
      <c r="J312" t="str">
        <f>IF(SUM('B5'!$Y326:$AG326)=9,'B5'!I326,"")</f>
        <v/>
      </c>
      <c r="K312" t="str">
        <f>IF(SUM('B5'!$Y326:$AG326)=9,'B5'!J326,"")</f>
        <v/>
      </c>
      <c r="L312" t="str">
        <f>IF(SUM('B5'!$Y326:$AG326)=9,'B5'!K326,"")</f>
        <v/>
      </c>
    </row>
    <row r="313" spans="1:12" x14ac:dyDescent="0.25">
      <c r="A313" t="str">
        <f>IF(SUM('B5'!Y327:AG327)=9,'Angaben KH-Standort'!$D$26,"")</f>
        <v/>
      </c>
      <c r="B313" t="str">
        <f>IF(SUM('B5'!Y327:AG327)=9,'Angaben KH-Standort'!$D$27,"")</f>
        <v/>
      </c>
      <c r="C313" t="str">
        <f>IF(SUM('B5'!Y327:AG327)=9,'Angaben KH-Standort'!$D$13,"")</f>
        <v/>
      </c>
      <c r="D313" t="str">
        <f>IF(SUM('B5'!$Y327:$AG327)=9,'B5'!C327,"")</f>
        <v/>
      </c>
      <c r="E313" t="str">
        <f>IF(SUM('B5'!$Y327:$AG327)=9,'B5'!D327,"")</f>
        <v/>
      </c>
      <c r="F313" t="str">
        <f>IF(SUM('B5'!$Y327:$AG327)=9,'B5'!E327,"")</f>
        <v/>
      </c>
      <c r="G313" t="str">
        <f>IF(SUM('B5'!$Y327:$AG327)=9,'B5'!F327,"")</f>
        <v/>
      </c>
      <c r="H313" t="str">
        <f>IF(SUM('B5'!$Y327:$AG327)=9,'B5'!G327,"")</f>
        <v/>
      </c>
      <c r="I313" t="str">
        <f>IF(SUM('B5'!$Y327:$AG327)=9,'B5'!H327,"")</f>
        <v/>
      </c>
      <c r="J313" t="str">
        <f>IF(SUM('B5'!$Y327:$AG327)=9,'B5'!I327,"")</f>
        <v/>
      </c>
      <c r="K313" t="str">
        <f>IF(SUM('B5'!$Y327:$AG327)=9,'B5'!J327,"")</f>
        <v/>
      </c>
      <c r="L313" t="str">
        <f>IF(SUM('B5'!$Y327:$AG327)=9,'B5'!K327,"")</f>
        <v/>
      </c>
    </row>
    <row r="314" spans="1:12" x14ac:dyDescent="0.25">
      <c r="A314" t="str">
        <f>IF(SUM('B5'!Y328:AG328)=9,'Angaben KH-Standort'!$D$26,"")</f>
        <v/>
      </c>
      <c r="B314" t="str">
        <f>IF(SUM('B5'!Y328:AG328)=9,'Angaben KH-Standort'!$D$27,"")</f>
        <v/>
      </c>
      <c r="C314" t="str">
        <f>IF(SUM('B5'!Y328:AG328)=9,'Angaben KH-Standort'!$D$13,"")</f>
        <v/>
      </c>
      <c r="D314" t="str">
        <f>IF(SUM('B5'!$Y328:$AG328)=9,'B5'!C328,"")</f>
        <v/>
      </c>
      <c r="E314" t="str">
        <f>IF(SUM('B5'!$Y328:$AG328)=9,'B5'!D328,"")</f>
        <v/>
      </c>
      <c r="F314" t="str">
        <f>IF(SUM('B5'!$Y328:$AG328)=9,'B5'!E328,"")</f>
        <v/>
      </c>
      <c r="G314" t="str">
        <f>IF(SUM('B5'!$Y328:$AG328)=9,'B5'!F328,"")</f>
        <v/>
      </c>
      <c r="H314" t="str">
        <f>IF(SUM('B5'!$Y328:$AG328)=9,'B5'!G328,"")</f>
        <v/>
      </c>
      <c r="I314" t="str">
        <f>IF(SUM('B5'!$Y328:$AG328)=9,'B5'!H328,"")</f>
        <v/>
      </c>
      <c r="J314" t="str">
        <f>IF(SUM('B5'!$Y328:$AG328)=9,'B5'!I328,"")</f>
        <v/>
      </c>
      <c r="K314" t="str">
        <f>IF(SUM('B5'!$Y328:$AG328)=9,'B5'!J328,"")</f>
        <v/>
      </c>
      <c r="L314" t="str">
        <f>IF(SUM('B5'!$Y328:$AG328)=9,'B5'!K328,"")</f>
        <v/>
      </c>
    </row>
    <row r="315" spans="1:12" x14ac:dyDescent="0.25">
      <c r="A315" t="str">
        <f>IF(SUM('B5'!Y329:AG329)=9,'Angaben KH-Standort'!$D$26,"")</f>
        <v/>
      </c>
      <c r="B315" t="str">
        <f>IF(SUM('B5'!Y329:AG329)=9,'Angaben KH-Standort'!$D$27,"")</f>
        <v/>
      </c>
      <c r="C315" t="str">
        <f>IF(SUM('B5'!Y329:AG329)=9,'Angaben KH-Standort'!$D$13,"")</f>
        <v/>
      </c>
      <c r="D315" t="str">
        <f>IF(SUM('B5'!$Y329:$AG329)=9,'B5'!C329,"")</f>
        <v/>
      </c>
      <c r="E315" t="str">
        <f>IF(SUM('B5'!$Y329:$AG329)=9,'B5'!D329,"")</f>
        <v/>
      </c>
      <c r="F315" t="str">
        <f>IF(SUM('B5'!$Y329:$AG329)=9,'B5'!E329,"")</f>
        <v/>
      </c>
      <c r="G315" t="str">
        <f>IF(SUM('B5'!$Y329:$AG329)=9,'B5'!F329,"")</f>
        <v/>
      </c>
      <c r="H315" t="str">
        <f>IF(SUM('B5'!$Y329:$AG329)=9,'B5'!G329,"")</f>
        <v/>
      </c>
      <c r="I315" t="str">
        <f>IF(SUM('B5'!$Y329:$AG329)=9,'B5'!H329,"")</f>
        <v/>
      </c>
      <c r="J315" t="str">
        <f>IF(SUM('B5'!$Y329:$AG329)=9,'B5'!I329,"")</f>
        <v/>
      </c>
      <c r="K315" t="str">
        <f>IF(SUM('B5'!$Y329:$AG329)=9,'B5'!J329,"")</f>
        <v/>
      </c>
      <c r="L315" t="str">
        <f>IF(SUM('B5'!$Y329:$AG329)=9,'B5'!K329,"")</f>
        <v/>
      </c>
    </row>
    <row r="316" spans="1:12" x14ac:dyDescent="0.25">
      <c r="A316" t="str">
        <f>IF(SUM('B5'!Y330:AG330)=9,'Angaben KH-Standort'!$D$26,"")</f>
        <v/>
      </c>
      <c r="B316" t="str">
        <f>IF(SUM('B5'!Y330:AG330)=9,'Angaben KH-Standort'!$D$27,"")</f>
        <v/>
      </c>
      <c r="C316" t="str">
        <f>IF(SUM('B5'!Y330:AG330)=9,'Angaben KH-Standort'!$D$13,"")</f>
        <v/>
      </c>
      <c r="D316" t="str">
        <f>IF(SUM('B5'!$Y330:$AG330)=9,'B5'!C330,"")</f>
        <v/>
      </c>
      <c r="E316" t="str">
        <f>IF(SUM('B5'!$Y330:$AG330)=9,'B5'!D330,"")</f>
        <v/>
      </c>
      <c r="F316" t="str">
        <f>IF(SUM('B5'!$Y330:$AG330)=9,'B5'!E330,"")</f>
        <v/>
      </c>
      <c r="G316" t="str">
        <f>IF(SUM('B5'!$Y330:$AG330)=9,'B5'!F330,"")</f>
        <v/>
      </c>
      <c r="H316" t="str">
        <f>IF(SUM('B5'!$Y330:$AG330)=9,'B5'!G330,"")</f>
        <v/>
      </c>
      <c r="I316" t="str">
        <f>IF(SUM('B5'!$Y330:$AG330)=9,'B5'!H330,"")</f>
        <v/>
      </c>
      <c r="J316" t="str">
        <f>IF(SUM('B5'!$Y330:$AG330)=9,'B5'!I330,"")</f>
        <v/>
      </c>
      <c r="K316" t="str">
        <f>IF(SUM('B5'!$Y330:$AG330)=9,'B5'!J330,"")</f>
        <v/>
      </c>
      <c r="L316" t="str">
        <f>IF(SUM('B5'!$Y330:$AG330)=9,'B5'!K330,"")</f>
        <v/>
      </c>
    </row>
    <row r="317" spans="1:12" x14ac:dyDescent="0.25">
      <c r="A317" t="str">
        <f>IF(SUM('B5'!Y331:AG331)=9,'Angaben KH-Standort'!$D$26,"")</f>
        <v/>
      </c>
      <c r="B317" t="str">
        <f>IF(SUM('B5'!Y331:AG331)=9,'Angaben KH-Standort'!$D$27,"")</f>
        <v/>
      </c>
      <c r="C317" t="str">
        <f>IF(SUM('B5'!Y331:AG331)=9,'Angaben KH-Standort'!$D$13,"")</f>
        <v/>
      </c>
      <c r="D317" t="str">
        <f>IF(SUM('B5'!$Y331:$AG331)=9,'B5'!C331,"")</f>
        <v/>
      </c>
      <c r="E317" t="str">
        <f>IF(SUM('B5'!$Y331:$AG331)=9,'B5'!D331,"")</f>
        <v/>
      </c>
      <c r="F317" t="str">
        <f>IF(SUM('B5'!$Y331:$AG331)=9,'B5'!E331,"")</f>
        <v/>
      </c>
      <c r="G317" t="str">
        <f>IF(SUM('B5'!$Y331:$AG331)=9,'B5'!F331,"")</f>
        <v/>
      </c>
      <c r="H317" t="str">
        <f>IF(SUM('B5'!$Y331:$AG331)=9,'B5'!G331,"")</f>
        <v/>
      </c>
      <c r="I317" t="str">
        <f>IF(SUM('B5'!$Y331:$AG331)=9,'B5'!H331,"")</f>
        <v/>
      </c>
      <c r="J317" t="str">
        <f>IF(SUM('B5'!$Y331:$AG331)=9,'B5'!I331,"")</f>
        <v/>
      </c>
      <c r="K317" t="str">
        <f>IF(SUM('B5'!$Y331:$AG331)=9,'B5'!J331,"")</f>
        <v/>
      </c>
      <c r="L317" t="str">
        <f>IF(SUM('B5'!$Y331:$AG331)=9,'B5'!K331,"")</f>
        <v/>
      </c>
    </row>
    <row r="318" spans="1:12" x14ac:dyDescent="0.25">
      <c r="A318" t="str">
        <f>IF(SUM('B5'!Y332:AG332)=9,'Angaben KH-Standort'!$D$26,"")</f>
        <v/>
      </c>
      <c r="B318" t="str">
        <f>IF(SUM('B5'!Y332:AG332)=9,'Angaben KH-Standort'!$D$27,"")</f>
        <v/>
      </c>
      <c r="C318" t="str">
        <f>IF(SUM('B5'!Y332:AG332)=9,'Angaben KH-Standort'!$D$13,"")</f>
        <v/>
      </c>
      <c r="D318" t="str">
        <f>IF(SUM('B5'!$Y332:$AG332)=9,'B5'!C332,"")</f>
        <v/>
      </c>
      <c r="E318" t="str">
        <f>IF(SUM('B5'!$Y332:$AG332)=9,'B5'!D332,"")</f>
        <v/>
      </c>
      <c r="F318" t="str">
        <f>IF(SUM('B5'!$Y332:$AG332)=9,'B5'!E332,"")</f>
        <v/>
      </c>
      <c r="G318" t="str">
        <f>IF(SUM('B5'!$Y332:$AG332)=9,'B5'!F332,"")</f>
        <v/>
      </c>
      <c r="H318" t="str">
        <f>IF(SUM('B5'!$Y332:$AG332)=9,'B5'!G332,"")</f>
        <v/>
      </c>
      <c r="I318" t="str">
        <f>IF(SUM('B5'!$Y332:$AG332)=9,'B5'!H332,"")</f>
        <v/>
      </c>
      <c r="J318" t="str">
        <f>IF(SUM('B5'!$Y332:$AG332)=9,'B5'!I332,"")</f>
        <v/>
      </c>
      <c r="K318" t="str">
        <f>IF(SUM('B5'!$Y332:$AG332)=9,'B5'!J332,"")</f>
        <v/>
      </c>
      <c r="L318" t="str">
        <f>IF(SUM('B5'!$Y332:$AG332)=9,'B5'!K332,"")</f>
        <v/>
      </c>
    </row>
    <row r="319" spans="1:12" x14ac:dyDescent="0.25">
      <c r="A319" t="str">
        <f>IF(SUM('B5'!Y333:AG333)=9,'Angaben KH-Standort'!$D$26,"")</f>
        <v/>
      </c>
      <c r="B319" t="str">
        <f>IF(SUM('B5'!Y333:AG333)=9,'Angaben KH-Standort'!$D$27,"")</f>
        <v/>
      </c>
      <c r="C319" t="str">
        <f>IF(SUM('B5'!Y333:AG333)=9,'Angaben KH-Standort'!$D$13,"")</f>
        <v/>
      </c>
      <c r="D319" t="str">
        <f>IF(SUM('B5'!$Y333:$AG333)=9,'B5'!C333,"")</f>
        <v/>
      </c>
      <c r="E319" t="str">
        <f>IF(SUM('B5'!$Y333:$AG333)=9,'B5'!D333,"")</f>
        <v/>
      </c>
      <c r="F319" t="str">
        <f>IF(SUM('B5'!$Y333:$AG333)=9,'B5'!E333,"")</f>
        <v/>
      </c>
      <c r="G319" t="str">
        <f>IF(SUM('B5'!$Y333:$AG333)=9,'B5'!F333,"")</f>
        <v/>
      </c>
      <c r="H319" t="str">
        <f>IF(SUM('B5'!$Y333:$AG333)=9,'B5'!G333,"")</f>
        <v/>
      </c>
      <c r="I319" t="str">
        <f>IF(SUM('B5'!$Y333:$AG333)=9,'B5'!H333,"")</f>
        <v/>
      </c>
      <c r="J319" t="str">
        <f>IF(SUM('B5'!$Y333:$AG333)=9,'B5'!I333,"")</f>
        <v/>
      </c>
      <c r="K319" t="str">
        <f>IF(SUM('B5'!$Y333:$AG333)=9,'B5'!J333,"")</f>
        <v/>
      </c>
      <c r="L319" t="str">
        <f>IF(SUM('B5'!$Y333:$AG333)=9,'B5'!K333,"")</f>
        <v/>
      </c>
    </row>
    <row r="320" spans="1:12" x14ac:dyDescent="0.25">
      <c r="A320" t="str">
        <f>IF(SUM('B5'!Y334:AG334)=9,'Angaben KH-Standort'!$D$26,"")</f>
        <v/>
      </c>
      <c r="B320" t="str">
        <f>IF(SUM('B5'!Y334:AG334)=9,'Angaben KH-Standort'!$D$27,"")</f>
        <v/>
      </c>
      <c r="C320" t="str">
        <f>IF(SUM('B5'!Y334:AG334)=9,'Angaben KH-Standort'!$D$13,"")</f>
        <v/>
      </c>
      <c r="D320" t="str">
        <f>IF(SUM('B5'!$Y334:$AG334)=9,'B5'!C334,"")</f>
        <v/>
      </c>
      <c r="E320" t="str">
        <f>IF(SUM('B5'!$Y334:$AG334)=9,'B5'!D334,"")</f>
        <v/>
      </c>
      <c r="F320" t="str">
        <f>IF(SUM('B5'!$Y334:$AG334)=9,'B5'!E334,"")</f>
        <v/>
      </c>
      <c r="G320" t="str">
        <f>IF(SUM('B5'!$Y334:$AG334)=9,'B5'!F334,"")</f>
        <v/>
      </c>
      <c r="H320" t="str">
        <f>IF(SUM('B5'!$Y334:$AG334)=9,'B5'!G334,"")</f>
        <v/>
      </c>
      <c r="I320" t="str">
        <f>IF(SUM('B5'!$Y334:$AG334)=9,'B5'!H334,"")</f>
        <v/>
      </c>
      <c r="J320" t="str">
        <f>IF(SUM('B5'!$Y334:$AG334)=9,'B5'!I334,"")</f>
        <v/>
      </c>
      <c r="K320" t="str">
        <f>IF(SUM('B5'!$Y334:$AG334)=9,'B5'!J334,"")</f>
        <v/>
      </c>
      <c r="L320" t="str">
        <f>IF(SUM('B5'!$Y334:$AG334)=9,'B5'!K334,"")</f>
        <v/>
      </c>
    </row>
    <row r="321" spans="1:12" x14ac:dyDescent="0.25">
      <c r="A321" t="str">
        <f>IF(SUM('B5'!Y335:AG335)=9,'Angaben KH-Standort'!$D$26,"")</f>
        <v/>
      </c>
      <c r="B321" t="str">
        <f>IF(SUM('B5'!Y335:AG335)=9,'Angaben KH-Standort'!$D$27,"")</f>
        <v/>
      </c>
      <c r="C321" t="str">
        <f>IF(SUM('B5'!Y335:AG335)=9,'Angaben KH-Standort'!$D$13,"")</f>
        <v/>
      </c>
      <c r="D321" t="str">
        <f>IF(SUM('B5'!$Y335:$AG335)=9,'B5'!C335,"")</f>
        <v/>
      </c>
      <c r="E321" t="str">
        <f>IF(SUM('B5'!$Y335:$AG335)=9,'B5'!D335,"")</f>
        <v/>
      </c>
      <c r="F321" t="str">
        <f>IF(SUM('B5'!$Y335:$AG335)=9,'B5'!E335,"")</f>
        <v/>
      </c>
      <c r="G321" t="str">
        <f>IF(SUM('B5'!$Y335:$AG335)=9,'B5'!F335,"")</f>
        <v/>
      </c>
      <c r="H321" t="str">
        <f>IF(SUM('B5'!$Y335:$AG335)=9,'B5'!G335,"")</f>
        <v/>
      </c>
      <c r="I321" t="str">
        <f>IF(SUM('B5'!$Y335:$AG335)=9,'B5'!H335,"")</f>
        <v/>
      </c>
      <c r="J321" t="str">
        <f>IF(SUM('B5'!$Y335:$AG335)=9,'B5'!I335,"")</f>
        <v/>
      </c>
      <c r="K321" t="str">
        <f>IF(SUM('B5'!$Y335:$AG335)=9,'B5'!J335,"")</f>
        <v/>
      </c>
      <c r="L321" t="str">
        <f>IF(SUM('B5'!$Y335:$AG335)=9,'B5'!K335,"")</f>
        <v/>
      </c>
    </row>
    <row r="322" spans="1:12" x14ac:dyDescent="0.25">
      <c r="A322" t="str">
        <f>IF(SUM('B5'!Y336:AG336)=9,'Angaben KH-Standort'!$D$26,"")</f>
        <v/>
      </c>
      <c r="B322" t="str">
        <f>IF(SUM('B5'!Y336:AG336)=9,'Angaben KH-Standort'!$D$27,"")</f>
        <v/>
      </c>
      <c r="C322" t="str">
        <f>IF(SUM('B5'!Y336:AG336)=9,'Angaben KH-Standort'!$D$13,"")</f>
        <v/>
      </c>
      <c r="D322" t="str">
        <f>IF(SUM('B5'!$Y336:$AG336)=9,'B5'!C336,"")</f>
        <v/>
      </c>
      <c r="E322" t="str">
        <f>IF(SUM('B5'!$Y336:$AG336)=9,'B5'!D336,"")</f>
        <v/>
      </c>
      <c r="F322" t="str">
        <f>IF(SUM('B5'!$Y336:$AG336)=9,'B5'!E336,"")</f>
        <v/>
      </c>
      <c r="G322" t="str">
        <f>IF(SUM('B5'!$Y336:$AG336)=9,'B5'!F336,"")</f>
        <v/>
      </c>
      <c r="H322" t="str">
        <f>IF(SUM('B5'!$Y336:$AG336)=9,'B5'!G336,"")</f>
        <v/>
      </c>
      <c r="I322" t="str">
        <f>IF(SUM('B5'!$Y336:$AG336)=9,'B5'!H336,"")</f>
        <v/>
      </c>
      <c r="J322" t="str">
        <f>IF(SUM('B5'!$Y336:$AG336)=9,'B5'!I336,"")</f>
        <v/>
      </c>
      <c r="K322" t="str">
        <f>IF(SUM('B5'!$Y336:$AG336)=9,'B5'!J336,"")</f>
        <v/>
      </c>
      <c r="L322" t="str">
        <f>IF(SUM('B5'!$Y336:$AG336)=9,'B5'!K336,"")</f>
        <v/>
      </c>
    </row>
    <row r="323" spans="1:12" x14ac:dyDescent="0.25">
      <c r="A323" t="str">
        <f>IF(SUM('B5'!Y337:AG337)=9,'Angaben KH-Standort'!$D$26,"")</f>
        <v/>
      </c>
      <c r="B323" t="str">
        <f>IF(SUM('B5'!Y337:AG337)=9,'Angaben KH-Standort'!$D$27,"")</f>
        <v/>
      </c>
      <c r="C323" t="str">
        <f>IF(SUM('B5'!Y337:AG337)=9,'Angaben KH-Standort'!$D$13,"")</f>
        <v/>
      </c>
      <c r="D323" t="str">
        <f>IF(SUM('B5'!$Y337:$AG337)=9,'B5'!C337,"")</f>
        <v/>
      </c>
      <c r="E323" t="str">
        <f>IF(SUM('B5'!$Y337:$AG337)=9,'B5'!D337,"")</f>
        <v/>
      </c>
      <c r="F323" t="str">
        <f>IF(SUM('B5'!$Y337:$AG337)=9,'B5'!E337,"")</f>
        <v/>
      </c>
      <c r="G323" t="str">
        <f>IF(SUM('B5'!$Y337:$AG337)=9,'B5'!F337,"")</f>
        <v/>
      </c>
      <c r="H323" t="str">
        <f>IF(SUM('B5'!$Y337:$AG337)=9,'B5'!G337,"")</f>
        <v/>
      </c>
      <c r="I323" t="str">
        <f>IF(SUM('B5'!$Y337:$AG337)=9,'B5'!H337,"")</f>
        <v/>
      </c>
      <c r="J323" t="str">
        <f>IF(SUM('B5'!$Y337:$AG337)=9,'B5'!I337,"")</f>
        <v/>
      </c>
      <c r="K323" t="str">
        <f>IF(SUM('B5'!$Y337:$AG337)=9,'B5'!J337,"")</f>
        <v/>
      </c>
      <c r="L323" t="str">
        <f>IF(SUM('B5'!$Y337:$AG337)=9,'B5'!K337,"")</f>
        <v/>
      </c>
    </row>
    <row r="324" spans="1:12" x14ac:dyDescent="0.25">
      <c r="A324" t="str">
        <f>IF(SUM('B5'!Y338:AG338)=9,'Angaben KH-Standort'!$D$26,"")</f>
        <v/>
      </c>
      <c r="B324" t="str">
        <f>IF(SUM('B5'!Y338:AG338)=9,'Angaben KH-Standort'!$D$27,"")</f>
        <v/>
      </c>
      <c r="C324" t="str">
        <f>IF(SUM('B5'!Y338:AG338)=9,'Angaben KH-Standort'!$D$13,"")</f>
        <v/>
      </c>
      <c r="D324" t="str">
        <f>IF(SUM('B5'!$Y338:$AG338)=9,'B5'!C338,"")</f>
        <v/>
      </c>
      <c r="E324" t="str">
        <f>IF(SUM('B5'!$Y338:$AG338)=9,'B5'!D338,"")</f>
        <v/>
      </c>
      <c r="F324" t="str">
        <f>IF(SUM('B5'!$Y338:$AG338)=9,'B5'!E338,"")</f>
        <v/>
      </c>
      <c r="G324" t="str">
        <f>IF(SUM('B5'!$Y338:$AG338)=9,'B5'!F338,"")</f>
        <v/>
      </c>
      <c r="H324" t="str">
        <f>IF(SUM('B5'!$Y338:$AG338)=9,'B5'!G338,"")</f>
        <v/>
      </c>
      <c r="I324" t="str">
        <f>IF(SUM('B5'!$Y338:$AG338)=9,'B5'!H338,"")</f>
        <v/>
      </c>
      <c r="J324" t="str">
        <f>IF(SUM('B5'!$Y338:$AG338)=9,'B5'!I338,"")</f>
        <v/>
      </c>
      <c r="K324" t="str">
        <f>IF(SUM('B5'!$Y338:$AG338)=9,'B5'!J338,"")</f>
        <v/>
      </c>
      <c r="L324" t="str">
        <f>IF(SUM('B5'!$Y338:$AG338)=9,'B5'!K338,"")</f>
        <v/>
      </c>
    </row>
    <row r="325" spans="1:12" x14ac:dyDescent="0.25">
      <c r="A325" t="str">
        <f>IF(SUM('B5'!Y339:AG339)=9,'Angaben KH-Standort'!$D$26,"")</f>
        <v/>
      </c>
      <c r="B325" t="str">
        <f>IF(SUM('B5'!Y339:AG339)=9,'Angaben KH-Standort'!$D$27,"")</f>
        <v/>
      </c>
      <c r="C325" t="str">
        <f>IF(SUM('B5'!Y339:AG339)=9,'Angaben KH-Standort'!$D$13,"")</f>
        <v/>
      </c>
      <c r="D325" t="str">
        <f>IF(SUM('B5'!$Y339:$AG339)=9,'B5'!C339,"")</f>
        <v/>
      </c>
      <c r="E325" t="str">
        <f>IF(SUM('B5'!$Y339:$AG339)=9,'B5'!D339,"")</f>
        <v/>
      </c>
      <c r="F325" t="str">
        <f>IF(SUM('B5'!$Y339:$AG339)=9,'B5'!E339,"")</f>
        <v/>
      </c>
      <c r="G325" t="str">
        <f>IF(SUM('B5'!$Y339:$AG339)=9,'B5'!F339,"")</f>
        <v/>
      </c>
      <c r="H325" t="str">
        <f>IF(SUM('B5'!$Y339:$AG339)=9,'B5'!G339,"")</f>
        <v/>
      </c>
      <c r="I325" t="str">
        <f>IF(SUM('B5'!$Y339:$AG339)=9,'B5'!H339,"")</f>
        <v/>
      </c>
      <c r="J325" t="str">
        <f>IF(SUM('B5'!$Y339:$AG339)=9,'B5'!I339,"")</f>
        <v/>
      </c>
      <c r="K325" t="str">
        <f>IF(SUM('B5'!$Y339:$AG339)=9,'B5'!J339,"")</f>
        <v/>
      </c>
      <c r="L325" t="str">
        <f>IF(SUM('B5'!$Y339:$AG339)=9,'B5'!K339,"")</f>
        <v/>
      </c>
    </row>
    <row r="326" spans="1:12" x14ac:dyDescent="0.25">
      <c r="A326" t="str">
        <f>IF(SUM('B5'!Y340:AG340)=9,'Angaben KH-Standort'!$D$26,"")</f>
        <v/>
      </c>
      <c r="B326" t="str">
        <f>IF(SUM('B5'!Y340:AG340)=9,'Angaben KH-Standort'!$D$27,"")</f>
        <v/>
      </c>
      <c r="C326" t="str">
        <f>IF(SUM('B5'!Y340:AG340)=9,'Angaben KH-Standort'!$D$13,"")</f>
        <v/>
      </c>
      <c r="D326" t="str">
        <f>IF(SUM('B5'!$Y340:$AG340)=9,'B5'!C340,"")</f>
        <v/>
      </c>
      <c r="E326" t="str">
        <f>IF(SUM('B5'!$Y340:$AG340)=9,'B5'!D340,"")</f>
        <v/>
      </c>
      <c r="F326" t="str">
        <f>IF(SUM('B5'!$Y340:$AG340)=9,'B5'!E340,"")</f>
        <v/>
      </c>
      <c r="G326" t="str">
        <f>IF(SUM('B5'!$Y340:$AG340)=9,'B5'!F340,"")</f>
        <v/>
      </c>
      <c r="H326" t="str">
        <f>IF(SUM('B5'!$Y340:$AG340)=9,'B5'!G340,"")</f>
        <v/>
      </c>
      <c r="I326" t="str">
        <f>IF(SUM('B5'!$Y340:$AG340)=9,'B5'!H340,"")</f>
        <v/>
      </c>
      <c r="J326" t="str">
        <f>IF(SUM('B5'!$Y340:$AG340)=9,'B5'!I340,"")</f>
        <v/>
      </c>
      <c r="K326" t="str">
        <f>IF(SUM('B5'!$Y340:$AG340)=9,'B5'!J340,"")</f>
        <v/>
      </c>
      <c r="L326" t="str">
        <f>IF(SUM('B5'!$Y340:$AG340)=9,'B5'!K340,"")</f>
        <v/>
      </c>
    </row>
    <row r="327" spans="1:12" x14ac:dyDescent="0.25">
      <c r="A327" t="str">
        <f>IF(SUM('B5'!Y341:AG341)=9,'Angaben KH-Standort'!$D$26,"")</f>
        <v/>
      </c>
      <c r="B327" t="str">
        <f>IF(SUM('B5'!Y341:AG341)=9,'Angaben KH-Standort'!$D$27,"")</f>
        <v/>
      </c>
      <c r="C327" t="str">
        <f>IF(SUM('B5'!Y341:AG341)=9,'Angaben KH-Standort'!$D$13,"")</f>
        <v/>
      </c>
      <c r="D327" t="str">
        <f>IF(SUM('B5'!$Y341:$AG341)=9,'B5'!C341,"")</f>
        <v/>
      </c>
      <c r="E327" t="str">
        <f>IF(SUM('B5'!$Y341:$AG341)=9,'B5'!D341,"")</f>
        <v/>
      </c>
      <c r="F327" t="str">
        <f>IF(SUM('B5'!$Y341:$AG341)=9,'B5'!E341,"")</f>
        <v/>
      </c>
      <c r="G327" t="str">
        <f>IF(SUM('B5'!$Y341:$AG341)=9,'B5'!F341,"")</f>
        <v/>
      </c>
      <c r="H327" t="str">
        <f>IF(SUM('B5'!$Y341:$AG341)=9,'B5'!G341,"")</f>
        <v/>
      </c>
      <c r="I327" t="str">
        <f>IF(SUM('B5'!$Y341:$AG341)=9,'B5'!H341,"")</f>
        <v/>
      </c>
      <c r="J327" t="str">
        <f>IF(SUM('B5'!$Y341:$AG341)=9,'B5'!I341,"")</f>
        <v/>
      </c>
      <c r="K327" t="str">
        <f>IF(SUM('B5'!$Y341:$AG341)=9,'B5'!J341,"")</f>
        <v/>
      </c>
      <c r="L327" t="str">
        <f>IF(SUM('B5'!$Y341:$AG341)=9,'B5'!K341,"")</f>
        <v/>
      </c>
    </row>
    <row r="328" spans="1:12" x14ac:dyDescent="0.25">
      <c r="A328" t="str">
        <f>IF(SUM('B5'!Y342:AG342)=9,'Angaben KH-Standort'!$D$26,"")</f>
        <v/>
      </c>
      <c r="B328" t="str">
        <f>IF(SUM('B5'!Y342:AG342)=9,'Angaben KH-Standort'!$D$27,"")</f>
        <v/>
      </c>
      <c r="C328" t="str">
        <f>IF(SUM('B5'!Y342:AG342)=9,'Angaben KH-Standort'!$D$13,"")</f>
        <v/>
      </c>
      <c r="D328" t="str">
        <f>IF(SUM('B5'!$Y342:$AG342)=9,'B5'!C342,"")</f>
        <v/>
      </c>
      <c r="E328" t="str">
        <f>IF(SUM('B5'!$Y342:$AG342)=9,'B5'!D342,"")</f>
        <v/>
      </c>
      <c r="F328" t="str">
        <f>IF(SUM('B5'!$Y342:$AG342)=9,'B5'!E342,"")</f>
        <v/>
      </c>
      <c r="G328" t="str">
        <f>IF(SUM('B5'!$Y342:$AG342)=9,'B5'!F342,"")</f>
        <v/>
      </c>
      <c r="H328" t="str">
        <f>IF(SUM('B5'!$Y342:$AG342)=9,'B5'!G342,"")</f>
        <v/>
      </c>
      <c r="I328" t="str">
        <f>IF(SUM('B5'!$Y342:$AG342)=9,'B5'!H342,"")</f>
        <v/>
      </c>
      <c r="J328" t="str">
        <f>IF(SUM('B5'!$Y342:$AG342)=9,'B5'!I342,"")</f>
        <v/>
      </c>
      <c r="K328" t="str">
        <f>IF(SUM('B5'!$Y342:$AG342)=9,'B5'!J342,"")</f>
        <v/>
      </c>
      <c r="L328" t="str">
        <f>IF(SUM('B5'!$Y342:$AG342)=9,'B5'!K342,"")</f>
        <v/>
      </c>
    </row>
    <row r="329" spans="1:12" x14ac:dyDescent="0.25">
      <c r="A329" t="str">
        <f>IF(SUM('B5'!Y343:AG343)=9,'Angaben KH-Standort'!$D$26,"")</f>
        <v/>
      </c>
      <c r="B329" t="str">
        <f>IF(SUM('B5'!Y343:AG343)=9,'Angaben KH-Standort'!$D$27,"")</f>
        <v/>
      </c>
      <c r="C329" t="str">
        <f>IF(SUM('B5'!Y343:AG343)=9,'Angaben KH-Standort'!$D$13,"")</f>
        <v/>
      </c>
      <c r="D329" t="str">
        <f>IF(SUM('B5'!$Y343:$AG343)=9,'B5'!C343,"")</f>
        <v/>
      </c>
      <c r="E329" t="str">
        <f>IF(SUM('B5'!$Y343:$AG343)=9,'B5'!D343,"")</f>
        <v/>
      </c>
      <c r="F329" t="str">
        <f>IF(SUM('B5'!$Y343:$AG343)=9,'B5'!E343,"")</f>
        <v/>
      </c>
      <c r="G329" t="str">
        <f>IF(SUM('B5'!$Y343:$AG343)=9,'B5'!F343,"")</f>
        <v/>
      </c>
      <c r="H329" t="str">
        <f>IF(SUM('B5'!$Y343:$AG343)=9,'B5'!G343,"")</f>
        <v/>
      </c>
      <c r="I329" t="str">
        <f>IF(SUM('B5'!$Y343:$AG343)=9,'B5'!H343,"")</f>
        <v/>
      </c>
      <c r="J329" t="str">
        <f>IF(SUM('B5'!$Y343:$AG343)=9,'B5'!I343,"")</f>
        <v/>
      </c>
      <c r="K329" t="str">
        <f>IF(SUM('B5'!$Y343:$AG343)=9,'B5'!J343,"")</f>
        <v/>
      </c>
      <c r="L329" t="str">
        <f>IF(SUM('B5'!$Y343:$AG343)=9,'B5'!K343,"")</f>
        <v/>
      </c>
    </row>
    <row r="330" spans="1:12" x14ac:dyDescent="0.25">
      <c r="A330" t="str">
        <f>IF(SUM('B5'!Y344:AG344)=9,'Angaben KH-Standort'!$D$26,"")</f>
        <v/>
      </c>
      <c r="B330" t="str">
        <f>IF(SUM('B5'!Y344:AG344)=9,'Angaben KH-Standort'!$D$27,"")</f>
        <v/>
      </c>
      <c r="C330" t="str">
        <f>IF(SUM('B5'!Y344:AG344)=9,'Angaben KH-Standort'!$D$13,"")</f>
        <v/>
      </c>
      <c r="D330" t="str">
        <f>IF(SUM('B5'!$Y344:$AG344)=9,'B5'!C344,"")</f>
        <v/>
      </c>
      <c r="E330" t="str">
        <f>IF(SUM('B5'!$Y344:$AG344)=9,'B5'!D344,"")</f>
        <v/>
      </c>
      <c r="F330" t="str">
        <f>IF(SUM('B5'!$Y344:$AG344)=9,'B5'!E344,"")</f>
        <v/>
      </c>
      <c r="G330" t="str">
        <f>IF(SUM('B5'!$Y344:$AG344)=9,'B5'!F344,"")</f>
        <v/>
      </c>
      <c r="H330" t="str">
        <f>IF(SUM('B5'!$Y344:$AG344)=9,'B5'!G344,"")</f>
        <v/>
      </c>
      <c r="I330" t="str">
        <f>IF(SUM('B5'!$Y344:$AG344)=9,'B5'!H344,"")</f>
        <v/>
      </c>
      <c r="J330" t="str">
        <f>IF(SUM('B5'!$Y344:$AG344)=9,'B5'!I344,"")</f>
        <v/>
      </c>
      <c r="K330" t="str">
        <f>IF(SUM('B5'!$Y344:$AG344)=9,'B5'!J344,"")</f>
        <v/>
      </c>
      <c r="L330" t="str">
        <f>IF(SUM('B5'!$Y344:$AG344)=9,'B5'!K344,"")</f>
        <v/>
      </c>
    </row>
    <row r="331" spans="1:12" x14ac:dyDescent="0.25">
      <c r="A331" t="str">
        <f>IF(SUM('B5'!Y345:AG345)=9,'Angaben KH-Standort'!$D$26,"")</f>
        <v/>
      </c>
      <c r="B331" t="str">
        <f>IF(SUM('B5'!Y345:AG345)=9,'Angaben KH-Standort'!$D$27,"")</f>
        <v/>
      </c>
      <c r="C331" t="str">
        <f>IF(SUM('B5'!Y345:AG345)=9,'Angaben KH-Standort'!$D$13,"")</f>
        <v/>
      </c>
      <c r="D331" t="str">
        <f>IF(SUM('B5'!$Y345:$AG345)=9,'B5'!C345,"")</f>
        <v/>
      </c>
      <c r="E331" t="str">
        <f>IF(SUM('B5'!$Y345:$AG345)=9,'B5'!D345,"")</f>
        <v/>
      </c>
      <c r="F331" t="str">
        <f>IF(SUM('B5'!$Y345:$AG345)=9,'B5'!E345,"")</f>
        <v/>
      </c>
      <c r="G331" t="str">
        <f>IF(SUM('B5'!$Y345:$AG345)=9,'B5'!F345,"")</f>
        <v/>
      </c>
      <c r="H331" t="str">
        <f>IF(SUM('B5'!$Y345:$AG345)=9,'B5'!G345,"")</f>
        <v/>
      </c>
      <c r="I331" t="str">
        <f>IF(SUM('B5'!$Y345:$AG345)=9,'B5'!H345,"")</f>
        <v/>
      </c>
      <c r="J331" t="str">
        <f>IF(SUM('B5'!$Y345:$AG345)=9,'B5'!I345,"")</f>
        <v/>
      </c>
      <c r="K331" t="str">
        <f>IF(SUM('B5'!$Y345:$AG345)=9,'B5'!J345,"")</f>
        <v/>
      </c>
      <c r="L331" t="str">
        <f>IF(SUM('B5'!$Y345:$AG345)=9,'B5'!K345,"")</f>
        <v/>
      </c>
    </row>
    <row r="332" spans="1:12" x14ac:dyDescent="0.25">
      <c r="A332" t="str">
        <f>IF(SUM('B5'!Y346:AG346)=9,'Angaben KH-Standort'!$D$26,"")</f>
        <v/>
      </c>
      <c r="B332" t="str">
        <f>IF(SUM('B5'!Y346:AG346)=9,'Angaben KH-Standort'!$D$27,"")</f>
        <v/>
      </c>
      <c r="C332" t="str">
        <f>IF(SUM('B5'!Y346:AG346)=9,'Angaben KH-Standort'!$D$13,"")</f>
        <v/>
      </c>
      <c r="D332" t="str">
        <f>IF(SUM('B5'!$Y346:$AG346)=9,'B5'!C346,"")</f>
        <v/>
      </c>
      <c r="E332" t="str">
        <f>IF(SUM('B5'!$Y346:$AG346)=9,'B5'!D346,"")</f>
        <v/>
      </c>
      <c r="F332" t="str">
        <f>IF(SUM('B5'!$Y346:$AG346)=9,'B5'!E346,"")</f>
        <v/>
      </c>
      <c r="G332" t="str">
        <f>IF(SUM('B5'!$Y346:$AG346)=9,'B5'!F346,"")</f>
        <v/>
      </c>
      <c r="H332" t="str">
        <f>IF(SUM('B5'!$Y346:$AG346)=9,'B5'!G346,"")</f>
        <v/>
      </c>
      <c r="I332" t="str">
        <f>IF(SUM('B5'!$Y346:$AG346)=9,'B5'!H346,"")</f>
        <v/>
      </c>
      <c r="J332" t="str">
        <f>IF(SUM('B5'!$Y346:$AG346)=9,'B5'!I346,"")</f>
        <v/>
      </c>
      <c r="K332" t="str">
        <f>IF(SUM('B5'!$Y346:$AG346)=9,'B5'!J346,"")</f>
        <v/>
      </c>
      <c r="L332" t="str">
        <f>IF(SUM('B5'!$Y346:$AG346)=9,'B5'!K346,"")</f>
        <v/>
      </c>
    </row>
    <row r="333" spans="1:12" x14ac:dyDescent="0.25">
      <c r="A333" t="str">
        <f>IF(SUM('B5'!Y347:AG347)=9,'Angaben KH-Standort'!$D$26,"")</f>
        <v/>
      </c>
      <c r="B333" t="str">
        <f>IF(SUM('B5'!Y347:AG347)=9,'Angaben KH-Standort'!$D$27,"")</f>
        <v/>
      </c>
      <c r="C333" t="str">
        <f>IF(SUM('B5'!Y347:AG347)=9,'Angaben KH-Standort'!$D$13,"")</f>
        <v/>
      </c>
      <c r="D333" t="str">
        <f>IF(SUM('B5'!$Y347:$AG347)=9,'B5'!C347,"")</f>
        <v/>
      </c>
      <c r="E333" t="str">
        <f>IF(SUM('B5'!$Y347:$AG347)=9,'B5'!D347,"")</f>
        <v/>
      </c>
      <c r="F333" t="str">
        <f>IF(SUM('B5'!$Y347:$AG347)=9,'B5'!E347,"")</f>
        <v/>
      </c>
      <c r="G333" t="str">
        <f>IF(SUM('B5'!$Y347:$AG347)=9,'B5'!F347,"")</f>
        <v/>
      </c>
      <c r="H333" t="str">
        <f>IF(SUM('B5'!$Y347:$AG347)=9,'B5'!G347,"")</f>
        <v/>
      </c>
      <c r="I333" t="str">
        <f>IF(SUM('B5'!$Y347:$AG347)=9,'B5'!H347,"")</f>
        <v/>
      </c>
      <c r="J333" t="str">
        <f>IF(SUM('B5'!$Y347:$AG347)=9,'B5'!I347,"")</f>
        <v/>
      </c>
      <c r="K333" t="str">
        <f>IF(SUM('B5'!$Y347:$AG347)=9,'B5'!J347,"")</f>
        <v/>
      </c>
      <c r="L333" t="str">
        <f>IF(SUM('B5'!$Y347:$AG347)=9,'B5'!K347,"")</f>
        <v/>
      </c>
    </row>
    <row r="334" spans="1:12" x14ac:dyDescent="0.25">
      <c r="A334" t="str">
        <f>IF(SUM('B5'!Y348:AG348)=9,'Angaben KH-Standort'!$D$26,"")</f>
        <v/>
      </c>
      <c r="B334" t="str">
        <f>IF(SUM('B5'!Y348:AG348)=9,'Angaben KH-Standort'!$D$27,"")</f>
        <v/>
      </c>
      <c r="C334" t="str">
        <f>IF(SUM('B5'!Y348:AG348)=9,'Angaben KH-Standort'!$D$13,"")</f>
        <v/>
      </c>
      <c r="D334" t="str">
        <f>IF(SUM('B5'!$Y348:$AG348)=9,'B5'!C348,"")</f>
        <v/>
      </c>
      <c r="E334" t="str">
        <f>IF(SUM('B5'!$Y348:$AG348)=9,'B5'!D348,"")</f>
        <v/>
      </c>
      <c r="F334" t="str">
        <f>IF(SUM('B5'!$Y348:$AG348)=9,'B5'!E348,"")</f>
        <v/>
      </c>
      <c r="G334" t="str">
        <f>IF(SUM('B5'!$Y348:$AG348)=9,'B5'!F348,"")</f>
        <v/>
      </c>
      <c r="H334" t="str">
        <f>IF(SUM('B5'!$Y348:$AG348)=9,'B5'!G348,"")</f>
        <v/>
      </c>
      <c r="I334" t="str">
        <f>IF(SUM('B5'!$Y348:$AG348)=9,'B5'!H348,"")</f>
        <v/>
      </c>
      <c r="J334" t="str">
        <f>IF(SUM('B5'!$Y348:$AG348)=9,'B5'!I348,"")</f>
        <v/>
      </c>
      <c r="K334" t="str">
        <f>IF(SUM('B5'!$Y348:$AG348)=9,'B5'!J348,"")</f>
        <v/>
      </c>
      <c r="L334" t="str">
        <f>IF(SUM('B5'!$Y348:$AG348)=9,'B5'!K348,"")</f>
        <v/>
      </c>
    </row>
    <row r="335" spans="1:12" x14ac:dyDescent="0.25">
      <c r="A335" t="str">
        <f>IF(SUM('B5'!Y349:AG349)=9,'Angaben KH-Standort'!$D$26,"")</f>
        <v/>
      </c>
      <c r="B335" t="str">
        <f>IF(SUM('B5'!Y349:AG349)=9,'Angaben KH-Standort'!$D$27,"")</f>
        <v/>
      </c>
      <c r="C335" t="str">
        <f>IF(SUM('B5'!Y349:AG349)=9,'Angaben KH-Standort'!$D$13,"")</f>
        <v/>
      </c>
      <c r="D335" t="str">
        <f>IF(SUM('B5'!$Y349:$AG349)=9,'B5'!C349,"")</f>
        <v/>
      </c>
      <c r="E335" t="str">
        <f>IF(SUM('B5'!$Y349:$AG349)=9,'B5'!D349,"")</f>
        <v/>
      </c>
      <c r="F335" t="str">
        <f>IF(SUM('B5'!$Y349:$AG349)=9,'B5'!E349,"")</f>
        <v/>
      </c>
      <c r="G335" t="str">
        <f>IF(SUM('B5'!$Y349:$AG349)=9,'B5'!F349,"")</f>
        <v/>
      </c>
      <c r="H335" t="str">
        <f>IF(SUM('B5'!$Y349:$AG349)=9,'B5'!G349,"")</f>
        <v/>
      </c>
      <c r="I335" t="str">
        <f>IF(SUM('B5'!$Y349:$AG349)=9,'B5'!H349,"")</f>
        <v/>
      </c>
      <c r="J335" t="str">
        <f>IF(SUM('B5'!$Y349:$AG349)=9,'B5'!I349,"")</f>
        <v/>
      </c>
      <c r="K335" t="str">
        <f>IF(SUM('B5'!$Y349:$AG349)=9,'B5'!J349,"")</f>
        <v/>
      </c>
      <c r="L335" t="str">
        <f>IF(SUM('B5'!$Y349:$AG349)=9,'B5'!K349,"")</f>
        <v/>
      </c>
    </row>
    <row r="336" spans="1:12" x14ac:dyDescent="0.25">
      <c r="A336" t="str">
        <f>IF(SUM('B5'!Y350:AG350)=9,'Angaben KH-Standort'!$D$26,"")</f>
        <v/>
      </c>
      <c r="B336" t="str">
        <f>IF(SUM('B5'!Y350:AG350)=9,'Angaben KH-Standort'!$D$27,"")</f>
        <v/>
      </c>
      <c r="C336" t="str">
        <f>IF(SUM('B5'!Y350:AG350)=9,'Angaben KH-Standort'!$D$13,"")</f>
        <v/>
      </c>
      <c r="D336" t="str">
        <f>IF(SUM('B5'!$Y350:$AG350)=9,'B5'!C350,"")</f>
        <v/>
      </c>
      <c r="E336" t="str">
        <f>IF(SUM('B5'!$Y350:$AG350)=9,'B5'!D350,"")</f>
        <v/>
      </c>
      <c r="F336" t="str">
        <f>IF(SUM('B5'!$Y350:$AG350)=9,'B5'!E350,"")</f>
        <v/>
      </c>
      <c r="G336" t="str">
        <f>IF(SUM('B5'!$Y350:$AG350)=9,'B5'!F350,"")</f>
        <v/>
      </c>
      <c r="H336" t="str">
        <f>IF(SUM('B5'!$Y350:$AG350)=9,'B5'!G350,"")</f>
        <v/>
      </c>
      <c r="I336" t="str">
        <f>IF(SUM('B5'!$Y350:$AG350)=9,'B5'!H350,"")</f>
        <v/>
      </c>
      <c r="J336" t="str">
        <f>IF(SUM('B5'!$Y350:$AG350)=9,'B5'!I350,"")</f>
        <v/>
      </c>
      <c r="K336" t="str">
        <f>IF(SUM('B5'!$Y350:$AG350)=9,'B5'!J350,"")</f>
        <v/>
      </c>
      <c r="L336" t="str">
        <f>IF(SUM('B5'!$Y350:$AG350)=9,'B5'!K350,"")</f>
        <v/>
      </c>
    </row>
    <row r="337" spans="1:12" x14ac:dyDescent="0.25">
      <c r="A337" t="str">
        <f>IF(SUM('B5'!Y351:AG351)=9,'Angaben KH-Standort'!$D$26,"")</f>
        <v/>
      </c>
      <c r="B337" t="str">
        <f>IF(SUM('B5'!Y351:AG351)=9,'Angaben KH-Standort'!$D$27,"")</f>
        <v/>
      </c>
      <c r="C337" t="str">
        <f>IF(SUM('B5'!Y351:AG351)=9,'Angaben KH-Standort'!$D$13,"")</f>
        <v/>
      </c>
      <c r="D337" t="str">
        <f>IF(SUM('B5'!$Y351:$AG351)=9,'B5'!C351,"")</f>
        <v/>
      </c>
      <c r="E337" t="str">
        <f>IF(SUM('B5'!$Y351:$AG351)=9,'B5'!D351,"")</f>
        <v/>
      </c>
      <c r="F337" t="str">
        <f>IF(SUM('B5'!$Y351:$AG351)=9,'B5'!E351,"")</f>
        <v/>
      </c>
      <c r="G337" t="str">
        <f>IF(SUM('B5'!$Y351:$AG351)=9,'B5'!F351,"")</f>
        <v/>
      </c>
      <c r="H337" t="str">
        <f>IF(SUM('B5'!$Y351:$AG351)=9,'B5'!G351,"")</f>
        <v/>
      </c>
      <c r="I337" t="str">
        <f>IF(SUM('B5'!$Y351:$AG351)=9,'B5'!H351,"")</f>
        <v/>
      </c>
      <c r="J337" t="str">
        <f>IF(SUM('B5'!$Y351:$AG351)=9,'B5'!I351,"")</f>
        <v/>
      </c>
      <c r="K337" t="str">
        <f>IF(SUM('B5'!$Y351:$AG351)=9,'B5'!J351,"")</f>
        <v/>
      </c>
      <c r="L337" t="str">
        <f>IF(SUM('B5'!$Y351:$AG351)=9,'B5'!K351,"")</f>
        <v/>
      </c>
    </row>
    <row r="338" spans="1:12" x14ac:dyDescent="0.25">
      <c r="A338" t="str">
        <f>IF(SUM('B5'!Y352:AG352)=9,'Angaben KH-Standort'!$D$26,"")</f>
        <v/>
      </c>
      <c r="B338" t="str">
        <f>IF(SUM('B5'!Y352:AG352)=9,'Angaben KH-Standort'!$D$27,"")</f>
        <v/>
      </c>
      <c r="C338" t="str">
        <f>IF(SUM('B5'!Y352:AG352)=9,'Angaben KH-Standort'!$D$13,"")</f>
        <v/>
      </c>
      <c r="D338" t="str">
        <f>IF(SUM('B5'!$Y352:$AG352)=9,'B5'!C352,"")</f>
        <v/>
      </c>
      <c r="E338" t="str">
        <f>IF(SUM('B5'!$Y352:$AG352)=9,'B5'!D352,"")</f>
        <v/>
      </c>
      <c r="F338" t="str">
        <f>IF(SUM('B5'!$Y352:$AG352)=9,'B5'!E352,"")</f>
        <v/>
      </c>
      <c r="G338" t="str">
        <f>IF(SUM('B5'!$Y352:$AG352)=9,'B5'!F352,"")</f>
        <v/>
      </c>
      <c r="H338" t="str">
        <f>IF(SUM('B5'!$Y352:$AG352)=9,'B5'!G352,"")</f>
        <v/>
      </c>
      <c r="I338" t="str">
        <f>IF(SUM('B5'!$Y352:$AG352)=9,'B5'!H352,"")</f>
        <v/>
      </c>
      <c r="J338" t="str">
        <f>IF(SUM('B5'!$Y352:$AG352)=9,'B5'!I352,"")</f>
        <v/>
      </c>
      <c r="K338" t="str">
        <f>IF(SUM('B5'!$Y352:$AG352)=9,'B5'!J352,"")</f>
        <v/>
      </c>
      <c r="L338" t="str">
        <f>IF(SUM('B5'!$Y352:$AG352)=9,'B5'!K352,"")</f>
        <v/>
      </c>
    </row>
    <row r="339" spans="1:12" x14ac:dyDescent="0.25">
      <c r="A339" t="str">
        <f>IF(SUM('B5'!Y353:AG353)=9,'Angaben KH-Standort'!$D$26,"")</f>
        <v/>
      </c>
      <c r="B339" t="str">
        <f>IF(SUM('B5'!Y353:AG353)=9,'Angaben KH-Standort'!$D$27,"")</f>
        <v/>
      </c>
      <c r="C339" t="str">
        <f>IF(SUM('B5'!Y353:AG353)=9,'Angaben KH-Standort'!$D$13,"")</f>
        <v/>
      </c>
      <c r="D339" t="str">
        <f>IF(SUM('B5'!$Y353:$AG353)=9,'B5'!C353,"")</f>
        <v/>
      </c>
      <c r="E339" t="str">
        <f>IF(SUM('B5'!$Y353:$AG353)=9,'B5'!D353,"")</f>
        <v/>
      </c>
      <c r="F339" t="str">
        <f>IF(SUM('B5'!$Y353:$AG353)=9,'B5'!E353,"")</f>
        <v/>
      </c>
      <c r="G339" t="str">
        <f>IF(SUM('B5'!$Y353:$AG353)=9,'B5'!F353,"")</f>
        <v/>
      </c>
      <c r="H339" t="str">
        <f>IF(SUM('B5'!$Y353:$AG353)=9,'B5'!G353,"")</f>
        <v/>
      </c>
      <c r="I339" t="str">
        <f>IF(SUM('B5'!$Y353:$AG353)=9,'B5'!H353,"")</f>
        <v/>
      </c>
      <c r="J339" t="str">
        <f>IF(SUM('B5'!$Y353:$AG353)=9,'B5'!I353,"")</f>
        <v/>
      </c>
      <c r="K339" t="str">
        <f>IF(SUM('B5'!$Y353:$AG353)=9,'B5'!J353,"")</f>
        <v/>
      </c>
      <c r="L339" t="str">
        <f>IF(SUM('B5'!$Y353:$AG353)=9,'B5'!K353,"")</f>
        <v/>
      </c>
    </row>
    <row r="340" spans="1:12" x14ac:dyDescent="0.25">
      <c r="A340" t="str">
        <f>IF(SUM('B5'!Y354:AG354)=9,'Angaben KH-Standort'!$D$26,"")</f>
        <v/>
      </c>
      <c r="B340" t="str">
        <f>IF(SUM('B5'!Y354:AG354)=9,'Angaben KH-Standort'!$D$27,"")</f>
        <v/>
      </c>
      <c r="C340" t="str">
        <f>IF(SUM('B5'!Y354:AG354)=9,'Angaben KH-Standort'!$D$13,"")</f>
        <v/>
      </c>
      <c r="D340" t="str">
        <f>IF(SUM('B5'!$Y354:$AG354)=9,'B5'!C354,"")</f>
        <v/>
      </c>
      <c r="E340" t="str">
        <f>IF(SUM('B5'!$Y354:$AG354)=9,'B5'!D354,"")</f>
        <v/>
      </c>
      <c r="F340" t="str">
        <f>IF(SUM('B5'!$Y354:$AG354)=9,'B5'!E354,"")</f>
        <v/>
      </c>
      <c r="G340" t="str">
        <f>IF(SUM('B5'!$Y354:$AG354)=9,'B5'!F354,"")</f>
        <v/>
      </c>
      <c r="H340" t="str">
        <f>IF(SUM('B5'!$Y354:$AG354)=9,'B5'!G354,"")</f>
        <v/>
      </c>
      <c r="I340" t="str">
        <f>IF(SUM('B5'!$Y354:$AG354)=9,'B5'!H354,"")</f>
        <v/>
      </c>
      <c r="J340" t="str">
        <f>IF(SUM('B5'!$Y354:$AG354)=9,'B5'!I354,"")</f>
        <v/>
      </c>
      <c r="K340" t="str">
        <f>IF(SUM('B5'!$Y354:$AG354)=9,'B5'!J354,"")</f>
        <v/>
      </c>
      <c r="L340" t="str">
        <f>IF(SUM('B5'!$Y354:$AG354)=9,'B5'!K354,"")</f>
        <v/>
      </c>
    </row>
    <row r="341" spans="1:12" x14ac:dyDescent="0.25">
      <c r="A341" t="str">
        <f>IF(SUM('B5'!Y355:AG355)=9,'Angaben KH-Standort'!$D$26,"")</f>
        <v/>
      </c>
      <c r="B341" t="str">
        <f>IF(SUM('B5'!Y355:AG355)=9,'Angaben KH-Standort'!$D$27,"")</f>
        <v/>
      </c>
      <c r="C341" t="str">
        <f>IF(SUM('B5'!Y355:AG355)=9,'Angaben KH-Standort'!$D$13,"")</f>
        <v/>
      </c>
      <c r="D341" t="str">
        <f>IF(SUM('B5'!$Y355:$AG355)=9,'B5'!C355,"")</f>
        <v/>
      </c>
      <c r="E341" t="str">
        <f>IF(SUM('B5'!$Y355:$AG355)=9,'B5'!D355,"")</f>
        <v/>
      </c>
      <c r="F341" t="str">
        <f>IF(SUM('B5'!$Y355:$AG355)=9,'B5'!E355,"")</f>
        <v/>
      </c>
      <c r="G341" t="str">
        <f>IF(SUM('B5'!$Y355:$AG355)=9,'B5'!F355,"")</f>
        <v/>
      </c>
      <c r="H341" t="str">
        <f>IF(SUM('B5'!$Y355:$AG355)=9,'B5'!G355,"")</f>
        <v/>
      </c>
      <c r="I341" t="str">
        <f>IF(SUM('B5'!$Y355:$AG355)=9,'B5'!H355,"")</f>
        <v/>
      </c>
      <c r="J341" t="str">
        <f>IF(SUM('B5'!$Y355:$AG355)=9,'B5'!I355,"")</f>
        <v/>
      </c>
      <c r="K341" t="str">
        <f>IF(SUM('B5'!$Y355:$AG355)=9,'B5'!J355,"")</f>
        <v/>
      </c>
      <c r="L341" t="str">
        <f>IF(SUM('B5'!$Y355:$AG355)=9,'B5'!K355,"")</f>
        <v/>
      </c>
    </row>
    <row r="342" spans="1:12" x14ac:dyDescent="0.25">
      <c r="A342" t="str">
        <f>IF(SUM('B5'!Y356:AG356)=9,'Angaben KH-Standort'!$D$26,"")</f>
        <v/>
      </c>
      <c r="B342" t="str">
        <f>IF(SUM('B5'!Y356:AG356)=9,'Angaben KH-Standort'!$D$27,"")</f>
        <v/>
      </c>
      <c r="C342" t="str">
        <f>IF(SUM('B5'!Y356:AG356)=9,'Angaben KH-Standort'!$D$13,"")</f>
        <v/>
      </c>
      <c r="D342" t="str">
        <f>IF(SUM('B5'!$Y356:$AG356)=9,'B5'!C356,"")</f>
        <v/>
      </c>
      <c r="E342" t="str">
        <f>IF(SUM('B5'!$Y356:$AG356)=9,'B5'!D356,"")</f>
        <v/>
      </c>
      <c r="F342" t="str">
        <f>IF(SUM('B5'!$Y356:$AG356)=9,'B5'!E356,"")</f>
        <v/>
      </c>
      <c r="G342" t="str">
        <f>IF(SUM('B5'!$Y356:$AG356)=9,'B5'!F356,"")</f>
        <v/>
      </c>
      <c r="H342" t="str">
        <f>IF(SUM('B5'!$Y356:$AG356)=9,'B5'!G356,"")</f>
        <v/>
      </c>
      <c r="I342" t="str">
        <f>IF(SUM('B5'!$Y356:$AG356)=9,'B5'!H356,"")</f>
        <v/>
      </c>
      <c r="J342" t="str">
        <f>IF(SUM('B5'!$Y356:$AG356)=9,'B5'!I356,"")</f>
        <v/>
      </c>
      <c r="K342" t="str">
        <f>IF(SUM('B5'!$Y356:$AG356)=9,'B5'!J356,"")</f>
        <v/>
      </c>
      <c r="L342" t="str">
        <f>IF(SUM('B5'!$Y356:$AG356)=9,'B5'!K356,"")</f>
        <v/>
      </c>
    </row>
    <row r="343" spans="1:12" x14ac:dyDescent="0.25">
      <c r="A343" t="str">
        <f>IF(SUM('B5'!Y357:AG357)=9,'Angaben KH-Standort'!$D$26,"")</f>
        <v/>
      </c>
      <c r="B343" t="str">
        <f>IF(SUM('B5'!Y357:AG357)=9,'Angaben KH-Standort'!$D$27,"")</f>
        <v/>
      </c>
      <c r="C343" t="str">
        <f>IF(SUM('B5'!Y357:AG357)=9,'Angaben KH-Standort'!$D$13,"")</f>
        <v/>
      </c>
      <c r="D343" t="str">
        <f>IF(SUM('B5'!$Y357:$AG357)=9,'B5'!C357,"")</f>
        <v/>
      </c>
      <c r="E343" t="str">
        <f>IF(SUM('B5'!$Y357:$AG357)=9,'B5'!D357,"")</f>
        <v/>
      </c>
      <c r="F343" t="str">
        <f>IF(SUM('B5'!$Y357:$AG357)=9,'B5'!E357,"")</f>
        <v/>
      </c>
      <c r="G343" t="str">
        <f>IF(SUM('B5'!$Y357:$AG357)=9,'B5'!F357,"")</f>
        <v/>
      </c>
      <c r="H343" t="str">
        <f>IF(SUM('B5'!$Y357:$AG357)=9,'B5'!G357,"")</f>
        <v/>
      </c>
      <c r="I343" t="str">
        <f>IF(SUM('B5'!$Y357:$AG357)=9,'B5'!H357,"")</f>
        <v/>
      </c>
      <c r="J343" t="str">
        <f>IF(SUM('B5'!$Y357:$AG357)=9,'B5'!I357,"")</f>
        <v/>
      </c>
      <c r="K343" t="str">
        <f>IF(SUM('B5'!$Y357:$AG357)=9,'B5'!J357,"")</f>
        <v/>
      </c>
      <c r="L343" t="str">
        <f>IF(SUM('B5'!$Y357:$AG357)=9,'B5'!K357,"")</f>
        <v/>
      </c>
    </row>
    <row r="344" spans="1:12" x14ac:dyDescent="0.25">
      <c r="A344" t="str">
        <f>IF(SUM('B5'!Y358:AG358)=9,'Angaben KH-Standort'!$D$26,"")</f>
        <v/>
      </c>
      <c r="B344" t="str">
        <f>IF(SUM('B5'!Y358:AG358)=9,'Angaben KH-Standort'!$D$27,"")</f>
        <v/>
      </c>
      <c r="C344" t="str">
        <f>IF(SUM('B5'!Y358:AG358)=9,'Angaben KH-Standort'!$D$13,"")</f>
        <v/>
      </c>
      <c r="D344" t="str">
        <f>IF(SUM('B5'!$Y358:$AG358)=9,'B5'!C358,"")</f>
        <v/>
      </c>
      <c r="E344" t="str">
        <f>IF(SUM('B5'!$Y358:$AG358)=9,'B5'!D358,"")</f>
        <v/>
      </c>
      <c r="F344" t="str">
        <f>IF(SUM('B5'!$Y358:$AG358)=9,'B5'!E358,"")</f>
        <v/>
      </c>
      <c r="G344" t="str">
        <f>IF(SUM('B5'!$Y358:$AG358)=9,'B5'!F358,"")</f>
        <v/>
      </c>
      <c r="H344" t="str">
        <f>IF(SUM('B5'!$Y358:$AG358)=9,'B5'!G358,"")</f>
        <v/>
      </c>
      <c r="I344" t="str">
        <f>IF(SUM('B5'!$Y358:$AG358)=9,'B5'!H358,"")</f>
        <v/>
      </c>
      <c r="J344" t="str">
        <f>IF(SUM('B5'!$Y358:$AG358)=9,'B5'!I358,"")</f>
        <v/>
      </c>
      <c r="K344" t="str">
        <f>IF(SUM('B5'!$Y358:$AG358)=9,'B5'!J358,"")</f>
        <v/>
      </c>
      <c r="L344" t="str">
        <f>IF(SUM('B5'!$Y358:$AG358)=9,'B5'!K358,"")</f>
        <v/>
      </c>
    </row>
    <row r="345" spans="1:12" x14ac:dyDescent="0.25">
      <c r="A345" t="str">
        <f>IF(SUM('B5'!Y359:AG359)=9,'Angaben KH-Standort'!$D$26,"")</f>
        <v/>
      </c>
      <c r="B345" t="str">
        <f>IF(SUM('B5'!Y359:AG359)=9,'Angaben KH-Standort'!$D$27,"")</f>
        <v/>
      </c>
      <c r="C345" t="str">
        <f>IF(SUM('B5'!Y359:AG359)=9,'Angaben KH-Standort'!$D$13,"")</f>
        <v/>
      </c>
      <c r="D345" t="str">
        <f>IF(SUM('B5'!$Y359:$AG359)=9,'B5'!C359,"")</f>
        <v/>
      </c>
      <c r="E345" t="str">
        <f>IF(SUM('B5'!$Y359:$AG359)=9,'B5'!D359,"")</f>
        <v/>
      </c>
      <c r="F345" t="str">
        <f>IF(SUM('B5'!$Y359:$AG359)=9,'B5'!E359,"")</f>
        <v/>
      </c>
      <c r="G345" t="str">
        <f>IF(SUM('B5'!$Y359:$AG359)=9,'B5'!F359,"")</f>
        <v/>
      </c>
      <c r="H345" t="str">
        <f>IF(SUM('B5'!$Y359:$AG359)=9,'B5'!G359,"")</f>
        <v/>
      </c>
      <c r="I345" t="str">
        <f>IF(SUM('B5'!$Y359:$AG359)=9,'B5'!H359,"")</f>
        <v/>
      </c>
      <c r="J345" t="str">
        <f>IF(SUM('B5'!$Y359:$AG359)=9,'B5'!I359,"")</f>
        <v/>
      </c>
      <c r="K345" t="str">
        <f>IF(SUM('B5'!$Y359:$AG359)=9,'B5'!J359,"")</f>
        <v/>
      </c>
      <c r="L345" t="str">
        <f>IF(SUM('B5'!$Y359:$AG359)=9,'B5'!K359,"")</f>
        <v/>
      </c>
    </row>
    <row r="346" spans="1:12" x14ac:dyDescent="0.25">
      <c r="A346" t="str">
        <f>IF(SUM('B5'!Y360:AG360)=9,'Angaben KH-Standort'!$D$26,"")</f>
        <v/>
      </c>
      <c r="B346" t="str">
        <f>IF(SUM('B5'!Y360:AG360)=9,'Angaben KH-Standort'!$D$27,"")</f>
        <v/>
      </c>
      <c r="C346" t="str">
        <f>IF(SUM('B5'!Y360:AG360)=9,'Angaben KH-Standort'!$D$13,"")</f>
        <v/>
      </c>
      <c r="D346" t="str">
        <f>IF(SUM('B5'!$Y360:$AG360)=9,'B5'!C360,"")</f>
        <v/>
      </c>
      <c r="E346" t="str">
        <f>IF(SUM('B5'!$Y360:$AG360)=9,'B5'!D360,"")</f>
        <v/>
      </c>
      <c r="F346" t="str">
        <f>IF(SUM('B5'!$Y360:$AG360)=9,'B5'!E360,"")</f>
        <v/>
      </c>
      <c r="G346" t="str">
        <f>IF(SUM('B5'!$Y360:$AG360)=9,'B5'!F360,"")</f>
        <v/>
      </c>
      <c r="H346" t="str">
        <f>IF(SUM('B5'!$Y360:$AG360)=9,'B5'!G360,"")</f>
        <v/>
      </c>
      <c r="I346" t="str">
        <f>IF(SUM('B5'!$Y360:$AG360)=9,'B5'!H360,"")</f>
        <v/>
      </c>
      <c r="J346" t="str">
        <f>IF(SUM('B5'!$Y360:$AG360)=9,'B5'!I360,"")</f>
        <v/>
      </c>
      <c r="K346" t="str">
        <f>IF(SUM('B5'!$Y360:$AG360)=9,'B5'!J360,"")</f>
        <v/>
      </c>
      <c r="L346" t="str">
        <f>IF(SUM('B5'!$Y360:$AG360)=9,'B5'!K360,"")</f>
        <v/>
      </c>
    </row>
    <row r="347" spans="1:12" x14ac:dyDescent="0.25">
      <c r="A347" t="str">
        <f>IF(SUM('B5'!Y361:AG361)=9,'Angaben KH-Standort'!$D$26,"")</f>
        <v/>
      </c>
      <c r="B347" t="str">
        <f>IF(SUM('B5'!Y361:AG361)=9,'Angaben KH-Standort'!$D$27,"")</f>
        <v/>
      </c>
      <c r="C347" t="str">
        <f>IF(SUM('B5'!Y361:AG361)=9,'Angaben KH-Standort'!$D$13,"")</f>
        <v/>
      </c>
      <c r="D347" t="str">
        <f>IF(SUM('B5'!$Y361:$AG361)=9,'B5'!C361,"")</f>
        <v/>
      </c>
      <c r="E347" t="str">
        <f>IF(SUM('B5'!$Y361:$AG361)=9,'B5'!D361,"")</f>
        <v/>
      </c>
      <c r="F347" t="str">
        <f>IF(SUM('B5'!$Y361:$AG361)=9,'B5'!E361,"")</f>
        <v/>
      </c>
      <c r="G347" t="str">
        <f>IF(SUM('B5'!$Y361:$AG361)=9,'B5'!F361,"")</f>
        <v/>
      </c>
      <c r="H347" t="str">
        <f>IF(SUM('B5'!$Y361:$AG361)=9,'B5'!G361,"")</f>
        <v/>
      </c>
      <c r="I347" t="str">
        <f>IF(SUM('B5'!$Y361:$AG361)=9,'B5'!H361,"")</f>
        <v/>
      </c>
      <c r="J347" t="str">
        <f>IF(SUM('B5'!$Y361:$AG361)=9,'B5'!I361,"")</f>
        <v/>
      </c>
      <c r="K347" t="str">
        <f>IF(SUM('B5'!$Y361:$AG361)=9,'B5'!J361,"")</f>
        <v/>
      </c>
      <c r="L347" t="str">
        <f>IF(SUM('B5'!$Y361:$AG361)=9,'B5'!K361,"")</f>
        <v/>
      </c>
    </row>
    <row r="348" spans="1:12" x14ac:dyDescent="0.25">
      <c r="A348" t="str">
        <f>IF(SUM('B5'!Y362:AG362)=9,'Angaben KH-Standort'!$D$26,"")</f>
        <v/>
      </c>
      <c r="B348" t="str">
        <f>IF(SUM('B5'!Y362:AG362)=9,'Angaben KH-Standort'!$D$27,"")</f>
        <v/>
      </c>
      <c r="C348" t="str">
        <f>IF(SUM('B5'!Y362:AG362)=9,'Angaben KH-Standort'!$D$13,"")</f>
        <v/>
      </c>
      <c r="D348" t="str">
        <f>IF(SUM('B5'!$Y362:$AG362)=9,'B5'!C362,"")</f>
        <v/>
      </c>
      <c r="E348" t="str">
        <f>IF(SUM('B5'!$Y362:$AG362)=9,'B5'!D362,"")</f>
        <v/>
      </c>
      <c r="F348" t="str">
        <f>IF(SUM('B5'!$Y362:$AG362)=9,'B5'!E362,"")</f>
        <v/>
      </c>
      <c r="G348" t="str">
        <f>IF(SUM('B5'!$Y362:$AG362)=9,'B5'!F362,"")</f>
        <v/>
      </c>
      <c r="H348" t="str">
        <f>IF(SUM('B5'!$Y362:$AG362)=9,'B5'!G362,"")</f>
        <v/>
      </c>
      <c r="I348" t="str">
        <f>IF(SUM('B5'!$Y362:$AG362)=9,'B5'!H362,"")</f>
        <v/>
      </c>
      <c r="J348" t="str">
        <f>IF(SUM('B5'!$Y362:$AG362)=9,'B5'!I362,"")</f>
        <v/>
      </c>
      <c r="K348" t="str">
        <f>IF(SUM('B5'!$Y362:$AG362)=9,'B5'!J362,"")</f>
        <v/>
      </c>
      <c r="L348" t="str">
        <f>IF(SUM('B5'!$Y362:$AG362)=9,'B5'!K362,"")</f>
        <v/>
      </c>
    </row>
    <row r="349" spans="1:12" x14ac:dyDescent="0.25">
      <c r="A349" t="str">
        <f>IF(SUM('B5'!Y363:AG363)=9,'Angaben KH-Standort'!$D$26,"")</f>
        <v/>
      </c>
      <c r="B349" t="str">
        <f>IF(SUM('B5'!Y363:AG363)=9,'Angaben KH-Standort'!$D$27,"")</f>
        <v/>
      </c>
      <c r="C349" t="str">
        <f>IF(SUM('B5'!Y363:AG363)=9,'Angaben KH-Standort'!$D$13,"")</f>
        <v/>
      </c>
      <c r="D349" t="str">
        <f>IF(SUM('B5'!$Y363:$AG363)=9,'B5'!C363,"")</f>
        <v/>
      </c>
      <c r="E349" t="str">
        <f>IF(SUM('B5'!$Y363:$AG363)=9,'B5'!D363,"")</f>
        <v/>
      </c>
      <c r="F349" t="str">
        <f>IF(SUM('B5'!$Y363:$AG363)=9,'B5'!E363,"")</f>
        <v/>
      </c>
      <c r="G349" t="str">
        <f>IF(SUM('B5'!$Y363:$AG363)=9,'B5'!F363,"")</f>
        <v/>
      </c>
      <c r="H349" t="str">
        <f>IF(SUM('B5'!$Y363:$AG363)=9,'B5'!G363,"")</f>
        <v/>
      </c>
      <c r="I349" t="str">
        <f>IF(SUM('B5'!$Y363:$AG363)=9,'B5'!H363,"")</f>
        <v/>
      </c>
      <c r="J349" t="str">
        <f>IF(SUM('B5'!$Y363:$AG363)=9,'B5'!I363,"")</f>
        <v/>
      </c>
      <c r="K349" t="str">
        <f>IF(SUM('B5'!$Y363:$AG363)=9,'B5'!J363,"")</f>
        <v/>
      </c>
      <c r="L349" t="str">
        <f>IF(SUM('B5'!$Y363:$AG363)=9,'B5'!K363,"")</f>
        <v/>
      </c>
    </row>
    <row r="350" spans="1:12" x14ac:dyDescent="0.25">
      <c r="A350" t="str">
        <f>IF(SUM('B5'!Y364:AG364)=9,'Angaben KH-Standort'!$D$26,"")</f>
        <v/>
      </c>
      <c r="B350" t="str">
        <f>IF(SUM('B5'!Y364:AG364)=9,'Angaben KH-Standort'!$D$27,"")</f>
        <v/>
      </c>
      <c r="C350" t="str">
        <f>IF(SUM('B5'!Y364:AG364)=9,'Angaben KH-Standort'!$D$13,"")</f>
        <v/>
      </c>
      <c r="D350" t="str">
        <f>IF(SUM('B5'!$Y364:$AG364)=9,'B5'!C364,"")</f>
        <v/>
      </c>
      <c r="E350" t="str">
        <f>IF(SUM('B5'!$Y364:$AG364)=9,'B5'!D364,"")</f>
        <v/>
      </c>
      <c r="F350" t="str">
        <f>IF(SUM('B5'!$Y364:$AG364)=9,'B5'!E364,"")</f>
        <v/>
      </c>
      <c r="G350" t="str">
        <f>IF(SUM('B5'!$Y364:$AG364)=9,'B5'!F364,"")</f>
        <v/>
      </c>
      <c r="H350" t="str">
        <f>IF(SUM('B5'!$Y364:$AG364)=9,'B5'!G364,"")</f>
        <v/>
      </c>
      <c r="I350" t="str">
        <f>IF(SUM('B5'!$Y364:$AG364)=9,'B5'!H364,"")</f>
        <v/>
      </c>
      <c r="J350" t="str">
        <f>IF(SUM('B5'!$Y364:$AG364)=9,'B5'!I364,"")</f>
        <v/>
      </c>
      <c r="K350" t="str">
        <f>IF(SUM('B5'!$Y364:$AG364)=9,'B5'!J364,"")</f>
        <v/>
      </c>
      <c r="L350" t="str">
        <f>IF(SUM('B5'!$Y364:$AG364)=9,'B5'!K364,"")</f>
        <v/>
      </c>
    </row>
    <row r="351" spans="1:12" x14ac:dyDescent="0.25">
      <c r="A351" t="str">
        <f>IF(SUM('B5'!Y365:AG365)=9,'Angaben KH-Standort'!$D$26,"")</f>
        <v/>
      </c>
      <c r="B351" t="str">
        <f>IF(SUM('B5'!Y365:AG365)=9,'Angaben KH-Standort'!$D$27,"")</f>
        <v/>
      </c>
      <c r="C351" t="str">
        <f>IF(SUM('B5'!Y365:AG365)=9,'Angaben KH-Standort'!$D$13,"")</f>
        <v/>
      </c>
      <c r="D351" t="str">
        <f>IF(SUM('B5'!$Y365:$AG365)=9,'B5'!C365,"")</f>
        <v/>
      </c>
      <c r="E351" t="str">
        <f>IF(SUM('B5'!$Y365:$AG365)=9,'B5'!D365,"")</f>
        <v/>
      </c>
      <c r="F351" t="str">
        <f>IF(SUM('B5'!$Y365:$AG365)=9,'B5'!E365,"")</f>
        <v/>
      </c>
      <c r="G351" t="str">
        <f>IF(SUM('B5'!$Y365:$AG365)=9,'B5'!F365,"")</f>
        <v/>
      </c>
      <c r="H351" t="str">
        <f>IF(SUM('B5'!$Y365:$AG365)=9,'B5'!G365,"")</f>
        <v/>
      </c>
      <c r="I351" t="str">
        <f>IF(SUM('B5'!$Y365:$AG365)=9,'B5'!H365,"")</f>
        <v/>
      </c>
      <c r="J351" t="str">
        <f>IF(SUM('B5'!$Y365:$AG365)=9,'B5'!I365,"")</f>
        <v/>
      </c>
      <c r="K351" t="str">
        <f>IF(SUM('B5'!$Y365:$AG365)=9,'B5'!J365,"")</f>
        <v/>
      </c>
      <c r="L351" t="str">
        <f>IF(SUM('B5'!$Y365:$AG365)=9,'B5'!K365,"")</f>
        <v/>
      </c>
    </row>
    <row r="352" spans="1:12" x14ac:dyDescent="0.25">
      <c r="A352" t="str">
        <f>IF(SUM('B5'!Y366:AG366)=9,'Angaben KH-Standort'!$D$26,"")</f>
        <v/>
      </c>
      <c r="B352" t="str">
        <f>IF(SUM('B5'!Y366:AG366)=9,'Angaben KH-Standort'!$D$27,"")</f>
        <v/>
      </c>
      <c r="C352" t="str">
        <f>IF(SUM('B5'!Y366:AG366)=9,'Angaben KH-Standort'!$D$13,"")</f>
        <v/>
      </c>
      <c r="D352" t="str">
        <f>IF(SUM('B5'!$Y366:$AG366)=9,'B5'!C366,"")</f>
        <v/>
      </c>
      <c r="E352" t="str">
        <f>IF(SUM('B5'!$Y366:$AG366)=9,'B5'!D366,"")</f>
        <v/>
      </c>
      <c r="F352" t="str">
        <f>IF(SUM('B5'!$Y366:$AG366)=9,'B5'!E366,"")</f>
        <v/>
      </c>
      <c r="G352" t="str">
        <f>IF(SUM('B5'!$Y366:$AG366)=9,'B5'!F366,"")</f>
        <v/>
      </c>
      <c r="H352" t="str">
        <f>IF(SUM('B5'!$Y366:$AG366)=9,'B5'!G366,"")</f>
        <v/>
      </c>
      <c r="I352" t="str">
        <f>IF(SUM('B5'!$Y366:$AG366)=9,'B5'!H366,"")</f>
        <v/>
      </c>
      <c r="J352" t="str">
        <f>IF(SUM('B5'!$Y366:$AG366)=9,'B5'!I366,"")</f>
        <v/>
      </c>
      <c r="K352" t="str">
        <f>IF(SUM('B5'!$Y366:$AG366)=9,'B5'!J366,"")</f>
        <v/>
      </c>
      <c r="L352" t="str">
        <f>IF(SUM('B5'!$Y366:$AG366)=9,'B5'!K366,"")</f>
        <v/>
      </c>
    </row>
    <row r="353" spans="1:12" x14ac:dyDescent="0.25">
      <c r="A353" t="str">
        <f>IF(SUM('B5'!Y367:AG367)=9,'Angaben KH-Standort'!$D$26,"")</f>
        <v/>
      </c>
      <c r="B353" t="str">
        <f>IF(SUM('B5'!Y367:AG367)=9,'Angaben KH-Standort'!$D$27,"")</f>
        <v/>
      </c>
      <c r="C353" t="str">
        <f>IF(SUM('B5'!Y367:AG367)=9,'Angaben KH-Standort'!$D$13,"")</f>
        <v/>
      </c>
      <c r="D353" t="str">
        <f>IF(SUM('B5'!$Y367:$AG367)=9,'B5'!C367,"")</f>
        <v/>
      </c>
      <c r="E353" t="str">
        <f>IF(SUM('B5'!$Y367:$AG367)=9,'B5'!D367,"")</f>
        <v/>
      </c>
      <c r="F353" t="str">
        <f>IF(SUM('B5'!$Y367:$AG367)=9,'B5'!E367,"")</f>
        <v/>
      </c>
      <c r="G353" t="str">
        <f>IF(SUM('B5'!$Y367:$AG367)=9,'B5'!F367,"")</f>
        <v/>
      </c>
      <c r="H353" t="str">
        <f>IF(SUM('B5'!$Y367:$AG367)=9,'B5'!G367,"")</f>
        <v/>
      </c>
      <c r="I353" t="str">
        <f>IF(SUM('B5'!$Y367:$AG367)=9,'B5'!H367,"")</f>
        <v/>
      </c>
      <c r="J353" t="str">
        <f>IF(SUM('B5'!$Y367:$AG367)=9,'B5'!I367,"")</f>
        <v/>
      </c>
      <c r="K353" t="str">
        <f>IF(SUM('B5'!$Y367:$AG367)=9,'B5'!J367,"")</f>
        <v/>
      </c>
      <c r="L353" t="str">
        <f>IF(SUM('B5'!$Y367:$AG367)=9,'B5'!K367,"")</f>
        <v/>
      </c>
    </row>
    <row r="354" spans="1:12" x14ac:dyDescent="0.25">
      <c r="A354" t="str">
        <f>IF(SUM('B5'!Y368:AG368)=9,'Angaben KH-Standort'!$D$26,"")</f>
        <v/>
      </c>
      <c r="B354" t="str">
        <f>IF(SUM('B5'!Y368:AG368)=9,'Angaben KH-Standort'!$D$27,"")</f>
        <v/>
      </c>
      <c r="C354" t="str">
        <f>IF(SUM('B5'!Y368:AG368)=9,'Angaben KH-Standort'!$D$13,"")</f>
        <v/>
      </c>
      <c r="D354" t="str">
        <f>IF(SUM('B5'!$Y368:$AG368)=9,'B5'!C368,"")</f>
        <v/>
      </c>
      <c r="E354" t="str">
        <f>IF(SUM('B5'!$Y368:$AG368)=9,'B5'!D368,"")</f>
        <v/>
      </c>
      <c r="F354" t="str">
        <f>IF(SUM('B5'!$Y368:$AG368)=9,'B5'!E368,"")</f>
        <v/>
      </c>
      <c r="G354" t="str">
        <f>IF(SUM('B5'!$Y368:$AG368)=9,'B5'!F368,"")</f>
        <v/>
      </c>
      <c r="H354" t="str">
        <f>IF(SUM('B5'!$Y368:$AG368)=9,'B5'!G368,"")</f>
        <v/>
      </c>
      <c r="I354" t="str">
        <f>IF(SUM('B5'!$Y368:$AG368)=9,'B5'!H368,"")</f>
        <v/>
      </c>
      <c r="J354" t="str">
        <f>IF(SUM('B5'!$Y368:$AG368)=9,'B5'!I368,"")</f>
        <v/>
      </c>
      <c r="K354" t="str">
        <f>IF(SUM('B5'!$Y368:$AG368)=9,'B5'!J368,"")</f>
        <v/>
      </c>
      <c r="L354" t="str">
        <f>IF(SUM('B5'!$Y368:$AG368)=9,'B5'!K368,"")</f>
        <v/>
      </c>
    </row>
    <row r="355" spans="1:12" x14ac:dyDescent="0.25">
      <c r="A355" t="str">
        <f>IF(SUM('B5'!Y369:AG369)=9,'Angaben KH-Standort'!$D$26,"")</f>
        <v/>
      </c>
      <c r="B355" t="str">
        <f>IF(SUM('B5'!Y369:AG369)=9,'Angaben KH-Standort'!$D$27,"")</f>
        <v/>
      </c>
      <c r="C355" t="str">
        <f>IF(SUM('B5'!Y369:AG369)=9,'Angaben KH-Standort'!$D$13,"")</f>
        <v/>
      </c>
      <c r="D355" t="str">
        <f>IF(SUM('B5'!$Y369:$AG369)=9,'B5'!C369,"")</f>
        <v/>
      </c>
      <c r="E355" t="str">
        <f>IF(SUM('B5'!$Y369:$AG369)=9,'B5'!D369,"")</f>
        <v/>
      </c>
      <c r="F355" t="str">
        <f>IF(SUM('B5'!$Y369:$AG369)=9,'B5'!E369,"")</f>
        <v/>
      </c>
      <c r="G355" t="str">
        <f>IF(SUM('B5'!$Y369:$AG369)=9,'B5'!F369,"")</f>
        <v/>
      </c>
      <c r="H355" t="str">
        <f>IF(SUM('B5'!$Y369:$AG369)=9,'B5'!G369,"")</f>
        <v/>
      </c>
      <c r="I355" t="str">
        <f>IF(SUM('B5'!$Y369:$AG369)=9,'B5'!H369,"")</f>
        <v/>
      </c>
      <c r="J355" t="str">
        <f>IF(SUM('B5'!$Y369:$AG369)=9,'B5'!I369,"")</f>
        <v/>
      </c>
      <c r="K355" t="str">
        <f>IF(SUM('B5'!$Y369:$AG369)=9,'B5'!J369,"")</f>
        <v/>
      </c>
      <c r="L355" t="str">
        <f>IF(SUM('B5'!$Y369:$AG369)=9,'B5'!K369,"")</f>
        <v/>
      </c>
    </row>
    <row r="356" spans="1:12" x14ac:dyDescent="0.25">
      <c r="A356" t="str">
        <f>IF(SUM('B5'!Y370:AG370)=9,'Angaben KH-Standort'!$D$26,"")</f>
        <v/>
      </c>
      <c r="B356" t="str">
        <f>IF(SUM('B5'!Y370:AG370)=9,'Angaben KH-Standort'!$D$27,"")</f>
        <v/>
      </c>
      <c r="C356" t="str">
        <f>IF(SUM('B5'!Y370:AG370)=9,'Angaben KH-Standort'!$D$13,"")</f>
        <v/>
      </c>
      <c r="D356" t="str">
        <f>IF(SUM('B5'!$Y370:$AG370)=9,'B5'!C370,"")</f>
        <v/>
      </c>
      <c r="E356" t="str">
        <f>IF(SUM('B5'!$Y370:$AG370)=9,'B5'!D370,"")</f>
        <v/>
      </c>
      <c r="F356" t="str">
        <f>IF(SUM('B5'!$Y370:$AG370)=9,'B5'!E370,"")</f>
        <v/>
      </c>
      <c r="G356" t="str">
        <f>IF(SUM('B5'!$Y370:$AG370)=9,'B5'!F370,"")</f>
        <v/>
      </c>
      <c r="H356" t="str">
        <f>IF(SUM('B5'!$Y370:$AG370)=9,'B5'!G370,"")</f>
        <v/>
      </c>
      <c r="I356" t="str">
        <f>IF(SUM('B5'!$Y370:$AG370)=9,'B5'!H370,"")</f>
        <v/>
      </c>
      <c r="J356" t="str">
        <f>IF(SUM('B5'!$Y370:$AG370)=9,'B5'!I370,"")</f>
        <v/>
      </c>
      <c r="K356" t="str">
        <f>IF(SUM('B5'!$Y370:$AG370)=9,'B5'!J370,"")</f>
        <v/>
      </c>
      <c r="L356" t="str">
        <f>IF(SUM('B5'!$Y370:$AG370)=9,'B5'!K370,"")</f>
        <v/>
      </c>
    </row>
    <row r="357" spans="1:12" x14ac:dyDescent="0.25">
      <c r="A357" t="str">
        <f>IF(SUM('B5'!Y371:AG371)=9,'Angaben KH-Standort'!$D$26,"")</f>
        <v/>
      </c>
      <c r="B357" t="str">
        <f>IF(SUM('B5'!Y371:AG371)=9,'Angaben KH-Standort'!$D$27,"")</f>
        <v/>
      </c>
      <c r="C357" t="str">
        <f>IF(SUM('B5'!Y371:AG371)=9,'Angaben KH-Standort'!$D$13,"")</f>
        <v/>
      </c>
      <c r="D357" t="str">
        <f>IF(SUM('B5'!$Y371:$AG371)=9,'B5'!C371,"")</f>
        <v/>
      </c>
      <c r="E357" t="str">
        <f>IF(SUM('B5'!$Y371:$AG371)=9,'B5'!D371,"")</f>
        <v/>
      </c>
      <c r="F357" t="str">
        <f>IF(SUM('B5'!$Y371:$AG371)=9,'B5'!E371,"")</f>
        <v/>
      </c>
      <c r="G357" t="str">
        <f>IF(SUM('B5'!$Y371:$AG371)=9,'B5'!F371,"")</f>
        <v/>
      </c>
      <c r="H357" t="str">
        <f>IF(SUM('B5'!$Y371:$AG371)=9,'B5'!G371,"")</f>
        <v/>
      </c>
      <c r="I357" t="str">
        <f>IF(SUM('B5'!$Y371:$AG371)=9,'B5'!H371,"")</f>
        <v/>
      </c>
      <c r="J357" t="str">
        <f>IF(SUM('B5'!$Y371:$AG371)=9,'B5'!I371,"")</f>
        <v/>
      </c>
      <c r="K357" t="str">
        <f>IF(SUM('B5'!$Y371:$AG371)=9,'B5'!J371,"")</f>
        <v/>
      </c>
      <c r="L357" t="str">
        <f>IF(SUM('B5'!$Y371:$AG371)=9,'B5'!K371,"")</f>
        <v/>
      </c>
    </row>
    <row r="358" spans="1:12" x14ac:dyDescent="0.25">
      <c r="A358" t="str">
        <f>IF(SUM('B5'!Y372:AG372)=9,'Angaben KH-Standort'!$D$26,"")</f>
        <v/>
      </c>
      <c r="B358" t="str">
        <f>IF(SUM('B5'!Y372:AG372)=9,'Angaben KH-Standort'!$D$27,"")</f>
        <v/>
      </c>
      <c r="C358" t="str">
        <f>IF(SUM('B5'!Y372:AG372)=9,'Angaben KH-Standort'!$D$13,"")</f>
        <v/>
      </c>
      <c r="D358" t="str">
        <f>IF(SUM('B5'!$Y372:$AG372)=9,'B5'!C372,"")</f>
        <v/>
      </c>
      <c r="E358" t="str">
        <f>IF(SUM('B5'!$Y372:$AG372)=9,'B5'!D372,"")</f>
        <v/>
      </c>
      <c r="F358" t="str">
        <f>IF(SUM('B5'!$Y372:$AG372)=9,'B5'!E372,"")</f>
        <v/>
      </c>
      <c r="G358" t="str">
        <f>IF(SUM('B5'!$Y372:$AG372)=9,'B5'!F372,"")</f>
        <v/>
      </c>
      <c r="H358" t="str">
        <f>IF(SUM('B5'!$Y372:$AG372)=9,'B5'!G372,"")</f>
        <v/>
      </c>
      <c r="I358" t="str">
        <f>IF(SUM('B5'!$Y372:$AG372)=9,'B5'!H372,"")</f>
        <v/>
      </c>
      <c r="J358" t="str">
        <f>IF(SUM('B5'!$Y372:$AG372)=9,'B5'!I372,"")</f>
        <v/>
      </c>
      <c r="K358" t="str">
        <f>IF(SUM('B5'!$Y372:$AG372)=9,'B5'!J372,"")</f>
        <v/>
      </c>
      <c r="L358" t="str">
        <f>IF(SUM('B5'!$Y372:$AG372)=9,'B5'!K372,"")</f>
        <v/>
      </c>
    </row>
    <row r="359" spans="1:12" x14ac:dyDescent="0.25">
      <c r="A359" t="str">
        <f>IF(SUM('B5'!Y373:AG373)=9,'Angaben KH-Standort'!$D$26,"")</f>
        <v/>
      </c>
      <c r="B359" t="str">
        <f>IF(SUM('B5'!Y373:AG373)=9,'Angaben KH-Standort'!$D$27,"")</f>
        <v/>
      </c>
      <c r="C359" t="str">
        <f>IF(SUM('B5'!Y373:AG373)=9,'Angaben KH-Standort'!$D$13,"")</f>
        <v/>
      </c>
      <c r="D359" t="str">
        <f>IF(SUM('B5'!$Y373:$AG373)=9,'B5'!C373,"")</f>
        <v/>
      </c>
      <c r="E359" t="str">
        <f>IF(SUM('B5'!$Y373:$AG373)=9,'B5'!D373,"")</f>
        <v/>
      </c>
      <c r="F359" t="str">
        <f>IF(SUM('B5'!$Y373:$AG373)=9,'B5'!E373,"")</f>
        <v/>
      </c>
      <c r="G359" t="str">
        <f>IF(SUM('B5'!$Y373:$AG373)=9,'B5'!F373,"")</f>
        <v/>
      </c>
      <c r="H359" t="str">
        <f>IF(SUM('B5'!$Y373:$AG373)=9,'B5'!G373,"")</f>
        <v/>
      </c>
      <c r="I359" t="str">
        <f>IF(SUM('B5'!$Y373:$AG373)=9,'B5'!H373,"")</f>
        <v/>
      </c>
      <c r="J359" t="str">
        <f>IF(SUM('B5'!$Y373:$AG373)=9,'B5'!I373,"")</f>
        <v/>
      </c>
      <c r="K359" t="str">
        <f>IF(SUM('B5'!$Y373:$AG373)=9,'B5'!J373,"")</f>
        <v/>
      </c>
      <c r="L359" t="str">
        <f>IF(SUM('B5'!$Y373:$AG373)=9,'B5'!K373,"")</f>
        <v/>
      </c>
    </row>
    <row r="360" spans="1:12" x14ac:dyDescent="0.25">
      <c r="A360" t="str">
        <f>IF(SUM('B5'!Y374:AG374)=9,'Angaben KH-Standort'!$D$26,"")</f>
        <v/>
      </c>
      <c r="B360" t="str">
        <f>IF(SUM('B5'!Y374:AG374)=9,'Angaben KH-Standort'!$D$27,"")</f>
        <v/>
      </c>
      <c r="C360" t="str">
        <f>IF(SUM('B5'!Y374:AG374)=9,'Angaben KH-Standort'!$D$13,"")</f>
        <v/>
      </c>
      <c r="D360" t="str">
        <f>IF(SUM('B5'!$Y374:$AG374)=9,'B5'!C374,"")</f>
        <v/>
      </c>
      <c r="E360" t="str">
        <f>IF(SUM('B5'!$Y374:$AG374)=9,'B5'!D374,"")</f>
        <v/>
      </c>
      <c r="F360" t="str">
        <f>IF(SUM('B5'!$Y374:$AG374)=9,'B5'!E374,"")</f>
        <v/>
      </c>
      <c r="G360" t="str">
        <f>IF(SUM('B5'!$Y374:$AG374)=9,'B5'!F374,"")</f>
        <v/>
      </c>
      <c r="H360" t="str">
        <f>IF(SUM('B5'!$Y374:$AG374)=9,'B5'!G374,"")</f>
        <v/>
      </c>
      <c r="I360" t="str">
        <f>IF(SUM('B5'!$Y374:$AG374)=9,'B5'!H374,"")</f>
        <v/>
      </c>
      <c r="J360" t="str">
        <f>IF(SUM('B5'!$Y374:$AG374)=9,'B5'!I374,"")</f>
        <v/>
      </c>
      <c r="K360" t="str">
        <f>IF(SUM('B5'!$Y374:$AG374)=9,'B5'!J374,"")</f>
        <v/>
      </c>
      <c r="L360" t="str">
        <f>IF(SUM('B5'!$Y374:$AG374)=9,'B5'!K374,"")</f>
        <v/>
      </c>
    </row>
    <row r="361" spans="1:12" x14ac:dyDescent="0.25">
      <c r="A361" t="str">
        <f>IF(SUM('B5'!Y375:AG375)=9,'Angaben KH-Standort'!$D$26,"")</f>
        <v/>
      </c>
      <c r="B361" t="str">
        <f>IF(SUM('B5'!Y375:AG375)=9,'Angaben KH-Standort'!$D$27,"")</f>
        <v/>
      </c>
      <c r="C361" t="str">
        <f>IF(SUM('B5'!Y375:AG375)=9,'Angaben KH-Standort'!$D$13,"")</f>
        <v/>
      </c>
      <c r="D361" t="str">
        <f>IF(SUM('B5'!$Y375:$AG375)=9,'B5'!C375,"")</f>
        <v/>
      </c>
      <c r="E361" t="str">
        <f>IF(SUM('B5'!$Y375:$AG375)=9,'B5'!D375,"")</f>
        <v/>
      </c>
      <c r="F361" t="str">
        <f>IF(SUM('B5'!$Y375:$AG375)=9,'B5'!E375,"")</f>
        <v/>
      </c>
      <c r="G361" t="str">
        <f>IF(SUM('B5'!$Y375:$AG375)=9,'B5'!F375,"")</f>
        <v/>
      </c>
      <c r="H361" t="str">
        <f>IF(SUM('B5'!$Y375:$AG375)=9,'B5'!G375,"")</f>
        <v/>
      </c>
      <c r="I361" t="str">
        <f>IF(SUM('B5'!$Y375:$AG375)=9,'B5'!H375,"")</f>
        <v/>
      </c>
      <c r="J361" t="str">
        <f>IF(SUM('B5'!$Y375:$AG375)=9,'B5'!I375,"")</f>
        <v/>
      </c>
      <c r="K361" t="str">
        <f>IF(SUM('B5'!$Y375:$AG375)=9,'B5'!J375,"")</f>
        <v/>
      </c>
      <c r="L361" t="str">
        <f>IF(SUM('B5'!$Y375:$AG375)=9,'B5'!K375,"")</f>
        <v/>
      </c>
    </row>
    <row r="362" spans="1:12" x14ac:dyDescent="0.25">
      <c r="A362" t="str">
        <f>IF(SUM('B5'!Y376:AG376)=9,'Angaben KH-Standort'!$D$26,"")</f>
        <v/>
      </c>
      <c r="B362" t="str">
        <f>IF(SUM('B5'!Y376:AG376)=9,'Angaben KH-Standort'!$D$27,"")</f>
        <v/>
      </c>
      <c r="C362" t="str">
        <f>IF(SUM('B5'!Y376:AG376)=9,'Angaben KH-Standort'!$D$13,"")</f>
        <v/>
      </c>
      <c r="D362" t="str">
        <f>IF(SUM('B5'!$Y376:$AG376)=9,'B5'!C376,"")</f>
        <v/>
      </c>
      <c r="E362" t="str">
        <f>IF(SUM('B5'!$Y376:$AG376)=9,'B5'!D376,"")</f>
        <v/>
      </c>
      <c r="F362" t="str">
        <f>IF(SUM('B5'!$Y376:$AG376)=9,'B5'!E376,"")</f>
        <v/>
      </c>
      <c r="G362" t="str">
        <f>IF(SUM('B5'!$Y376:$AG376)=9,'B5'!F376,"")</f>
        <v/>
      </c>
      <c r="H362" t="str">
        <f>IF(SUM('B5'!$Y376:$AG376)=9,'B5'!G376,"")</f>
        <v/>
      </c>
      <c r="I362" t="str">
        <f>IF(SUM('B5'!$Y376:$AG376)=9,'B5'!H376,"")</f>
        <v/>
      </c>
      <c r="J362" t="str">
        <f>IF(SUM('B5'!$Y376:$AG376)=9,'B5'!I376,"")</f>
        <v/>
      </c>
      <c r="K362" t="str">
        <f>IF(SUM('B5'!$Y376:$AG376)=9,'B5'!J376,"")</f>
        <v/>
      </c>
      <c r="L362" t="str">
        <f>IF(SUM('B5'!$Y376:$AG376)=9,'B5'!K376,"")</f>
        <v/>
      </c>
    </row>
    <row r="363" spans="1:12" x14ac:dyDescent="0.25">
      <c r="A363" t="str">
        <f>IF(SUM('B5'!Y377:AG377)=9,'Angaben KH-Standort'!$D$26,"")</f>
        <v/>
      </c>
      <c r="B363" t="str">
        <f>IF(SUM('B5'!Y377:AG377)=9,'Angaben KH-Standort'!$D$27,"")</f>
        <v/>
      </c>
      <c r="C363" t="str">
        <f>IF(SUM('B5'!Y377:AG377)=9,'Angaben KH-Standort'!$D$13,"")</f>
        <v/>
      </c>
      <c r="D363" t="str">
        <f>IF(SUM('B5'!$Y377:$AG377)=9,'B5'!C377,"")</f>
        <v/>
      </c>
      <c r="E363" t="str">
        <f>IF(SUM('B5'!$Y377:$AG377)=9,'B5'!D377,"")</f>
        <v/>
      </c>
      <c r="F363" t="str">
        <f>IF(SUM('B5'!$Y377:$AG377)=9,'B5'!E377,"")</f>
        <v/>
      </c>
      <c r="G363" t="str">
        <f>IF(SUM('B5'!$Y377:$AG377)=9,'B5'!F377,"")</f>
        <v/>
      </c>
      <c r="H363" t="str">
        <f>IF(SUM('B5'!$Y377:$AG377)=9,'B5'!G377,"")</f>
        <v/>
      </c>
      <c r="I363" t="str">
        <f>IF(SUM('B5'!$Y377:$AG377)=9,'B5'!H377,"")</f>
        <v/>
      </c>
      <c r="J363" t="str">
        <f>IF(SUM('B5'!$Y377:$AG377)=9,'B5'!I377,"")</f>
        <v/>
      </c>
      <c r="K363" t="str">
        <f>IF(SUM('B5'!$Y377:$AG377)=9,'B5'!J377,"")</f>
        <v/>
      </c>
      <c r="L363" t="str">
        <f>IF(SUM('B5'!$Y377:$AG377)=9,'B5'!K377,"")</f>
        <v/>
      </c>
    </row>
    <row r="364" spans="1:12" x14ac:dyDescent="0.25">
      <c r="A364" t="str">
        <f>IF(SUM('B5'!Y378:AG378)=9,'Angaben KH-Standort'!$D$26,"")</f>
        <v/>
      </c>
      <c r="B364" t="str">
        <f>IF(SUM('B5'!Y378:AG378)=9,'Angaben KH-Standort'!$D$27,"")</f>
        <v/>
      </c>
      <c r="C364" t="str">
        <f>IF(SUM('B5'!Y378:AG378)=9,'Angaben KH-Standort'!$D$13,"")</f>
        <v/>
      </c>
      <c r="D364" t="str">
        <f>IF(SUM('B5'!$Y378:$AG378)=9,'B5'!C378,"")</f>
        <v/>
      </c>
      <c r="E364" t="str">
        <f>IF(SUM('B5'!$Y378:$AG378)=9,'B5'!D378,"")</f>
        <v/>
      </c>
      <c r="F364" t="str">
        <f>IF(SUM('B5'!$Y378:$AG378)=9,'B5'!E378,"")</f>
        <v/>
      </c>
      <c r="G364" t="str">
        <f>IF(SUM('B5'!$Y378:$AG378)=9,'B5'!F378,"")</f>
        <v/>
      </c>
      <c r="H364" t="str">
        <f>IF(SUM('B5'!$Y378:$AG378)=9,'B5'!G378,"")</f>
        <v/>
      </c>
      <c r="I364" t="str">
        <f>IF(SUM('B5'!$Y378:$AG378)=9,'B5'!H378,"")</f>
        <v/>
      </c>
      <c r="J364" t="str">
        <f>IF(SUM('B5'!$Y378:$AG378)=9,'B5'!I378,"")</f>
        <v/>
      </c>
      <c r="K364" t="str">
        <f>IF(SUM('B5'!$Y378:$AG378)=9,'B5'!J378,"")</f>
        <v/>
      </c>
      <c r="L364" t="str">
        <f>IF(SUM('B5'!$Y378:$AG378)=9,'B5'!K378,"")</f>
        <v/>
      </c>
    </row>
    <row r="365" spans="1:12" x14ac:dyDescent="0.25">
      <c r="A365" t="str">
        <f>IF(SUM('B5'!Y379:AG379)=9,'Angaben KH-Standort'!$D$26,"")</f>
        <v/>
      </c>
      <c r="B365" t="str">
        <f>IF(SUM('B5'!Y379:AG379)=9,'Angaben KH-Standort'!$D$27,"")</f>
        <v/>
      </c>
      <c r="C365" t="str">
        <f>IF(SUM('B5'!Y379:AG379)=9,'Angaben KH-Standort'!$D$13,"")</f>
        <v/>
      </c>
      <c r="D365" t="str">
        <f>IF(SUM('B5'!$Y379:$AG379)=9,'B5'!C379,"")</f>
        <v/>
      </c>
      <c r="E365" t="str">
        <f>IF(SUM('B5'!$Y379:$AG379)=9,'B5'!D379,"")</f>
        <v/>
      </c>
      <c r="F365" t="str">
        <f>IF(SUM('B5'!$Y379:$AG379)=9,'B5'!E379,"")</f>
        <v/>
      </c>
      <c r="G365" t="str">
        <f>IF(SUM('B5'!$Y379:$AG379)=9,'B5'!F379,"")</f>
        <v/>
      </c>
      <c r="H365" t="str">
        <f>IF(SUM('B5'!$Y379:$AG379)=9,'B5'!G379,"")</f>
        <v/>
      </c>
      <c r="I365" t="str">
        <f>IF(SUM('B5'!$Y379:$AG379)=9,'B5'!H379,"")</f>
        <v/>
      </c>
      <c r="J365" t="str">
        <f>IF(SUM('B5'!$Y379:$AG379)=9,'B5'!I379,"")</f>
        <v/>
      </c>
      <c r="K365" t="str">
        <f>IF(SUM('B5'!$Y379:$AG379)=9,'B5'!J379,"")</f>
        <v/>
      </c>
      <c r="L365" t="str">
        <f>IF(SUM('B5'!$Y379:$AG379)=9,'B5'!K379,"")</f>
        <v/>
      </c>
    </row>
    <row r="366" spans="1:12" x14ac:dyDescent="0.25">
      <c r="A366" t="str">
        <f>IF(SUM('B5'!Y380:AG380)=9,'Angaben KH-Standort'!$D$26,"")</f>
        <v/>
      </c>
      <c r="B366" t="str">
        <f>IF(SUM('B5'!Y380:AG380)=9,'Angaben KH-Standort'!$D$27,"")</f>
        <v/>
      </c>
      <c r="C366" t="str">
        <f>IF(SUM('B5'!Y380:AG380)=9,'Angaben KH-Standort'!$D$13,"")</f>
        <v/>
      </c>
      <c r="D366" t="str">
        <f>IF(SUM('B5'!$Y380:$AG380)=9,'B5'!C380,"")</f>
        <v/>
      </c>
      <c r="E366" t="str">
        <f>IF(SUM('B5'!$Y380:$AG380)=9,'B5'!D380,"")</f>
        <v/>
      </c>
      <c r="F366" t="str">
        <f>IF(SUM('B5'!$Y380:$AG380)=9,'B5'!E380,"")</f>
        <v/>
      </c>
      <c r="G366" t="str">
        <f>IF(SUM('B5'!$Y380:$AG380)=9,'B5'!F380,"")</f>
        <v/>
      </c>
      <c r="H366" t="str">
        <f>IF(SUM('B5'!$Y380:$AG380)=9,'B5'!G380,"")</f>
        <v/>
      </c>
      <c r="I366" t="str">
        <f>IF(SUM('B5'!$Y380:$AG380)=9,'B5'!H380,"")</f>
        <v/>
      </c>
      <c r="J366" t="str">
        <f>IF(SUM('B5'!$Y380:$AG380)=9,'B5'!I380,"")</f>
        <v/>
      </c>
      <c r="K366" t="str">
        <f>IF(SUM('B5'!$Y380:$AG380)=9,'B5'!J380,"")</f>
        <v/>
      </c>
      <c r="L366" t="str">
        <f>IF(SUM('B5'!$Y380:$AG380)=9,'B5'!K380,"")</f>
        <v/>
      </c>
    </row>
    <row r="367" spans="1:12" x14ac:dyDescent="0.25">
      <c r="A367" t="str">
        <f>IF(SUM('B5'!Y381:AG381)=9,'Angaben KH-Standort'!$D$26,"")</f>
        <v/>
      </c>
      <c r="B367" t="str">
        <f>IF(SUM('B5'!Y381:AG381)=9,'Angaben KH-Standort'!$D$27,"")</f>
        <v/>
      </c>
      <c r="C367" t="str">
        <f>IF(SUM('B5'!Y381:AG381)=9,'Angaben KH-Standort'!$D$13,"")</f>
        <v/>
      </c>
      <c r="D367" t="str">
        <f>IF(SUM('B5'!$Y381:$AG381)=9,'B5'!C381,"")</f>
        <v/>
      </c>
      <c r="E367" t="str">
        <f>IF(SUM('B5'!$Y381:$AG381)=9,'B5'!D381,"")</f>
        <v/>
      </c>
      <c r="F367" t="str">
        <f>IF(SUM('B5'!$Y381:$AG381)=9,'B5'!E381,"")</f>
        <v/>
      </c>
      <c r="G367" t="str">
        <f>IF(SUM('B5'!$Y381:$AG381)=9,'B5'!F381,"")</f>
        <v/>
      </c>
      <c r="H367" t="str">
        <f>IF(SUM('B5'!$Y381:$AG381)=9,'B5'!G381,"")</f>
        <v/>
      </c>
      <c r="I367" t="str">
        <f>IF(SUM('B5'!$Y381:$AG381)=9,'B5'!H381,"")</f>
        <v/>
      </c>
      <c r="J367" t="str">
        <f>IF(SUM('B5'!$Y381:$AG381)=9,'B5'!I381,"")</f>
        <v/>
      </c>
      <c r="K367" t="str">
        <f>IF(SUM('B5'!$Y381:$AG381)=9,'B5'!J381,"")</f>
        <v/>
      </c>
      <c r="L367" t="str">
        <f>IF(SUM('B5'!$Y381:$AG381)=9,'B5'!K381,"")</f>
        <v/>
      </c>
    </row>
    <row r="368" spans="1:12" x14ac:dyDescent="0.25">
      <c r="A368" t="str">
        <f>IF(SUM('B5'!Y382:AG382)=9,'Angaben KH-Standort'!$D$26,"")</f>
        <v/>
      </c>
      <c r="B368" t="str">
        <f>IF(SUM('B5'!Y382:AG382)=9,'Angaben KH-Standort'!$D$27,"")</f>
        <v/>
      </c>
      <c r="C368" t="str">
        <f>IF(SUM('B5'!Y382:AG382)=9,'Angaben KH-Standort'!$D$13,"")</f>
        <v/>
      </c>
      <c r="D368" t="str">
        <f>IF(SUM('B5'!$Y382:$AG382)=9,'B5'!C382,"")</f>
        <v/>
      </c>
      <c r="E368" t="str">
        <f>IF(SUM('B5'!$Y382:$AG382)=9,'B5'!D382,"")</f>
        <v/>
      </c>
      <c r="F368" t="str">
        <f>IF(SUM('B5'!$Y382:$AG382)=9,'B5'!E382,"")</f>
        <v/>
      </c>
      <c r="G368" t="str">
        <f>IF(SUM('B5'!$Y382:$AG382)=9,'B5'!F382,"")</f>
        <v/>
      </c>
      <c r="H368" t="str">
        <f>IF(SUM('B5'!$Y382:$AG382)=9,'B5'!G382,"")</f>
        <v/>
      </c>
      <c r="I368" t="str">
        <f>IF(SUM('B5'!$Y382:$AG382)=9,'B5'!H382,"")</f>
        <v/>
      </c>
      <c r="J368" t="str">
        <f>IF(SUM('B5'!$Y382:$AG382)=9,'B5'!I382,"")</f>
        <v/>
      </c>
      <c r="K368" t="str">
        <f>IF(SUM('B5'!$Y382:$AG382)=9,'B5'!J382,"")</f>
        <v/>
      </c>
      <c r="L368" t="str">
        <f>IF(SUM('B5'!$Y382:$AG382)=9,'B5'!K382,"")</f>
        <v/>
      </c>
    </row>
    <row r="369" spans="1:12" x14ac:dyDescent="0.25">
      <c r="A369" t="str">
        <f>IF(SUM('B5'!Y383:AG383)=9,'Angaben KH-Standort'!$D$26,"")</f>
        <v/>
      </c>
      <c r="B369" t="str">
        <f>IF(SUM('B5'!Y383:AG383)=9,'Angaben KH-Standort'!$D$27,"")</f>
        <v/>
      </c>
      <c r="C369" t="str">
        <f>IF(SUM('B5'!Y383:AG383)=9,'Angaben KH-Standort'!$D$13,"")</f>
        <v/>
      </c>
      <c r="D369" t="str">
        <f>IF(SUM('B5'!$Y383:$AG383)=9,'B5'!C383,"")</f>
        <v/>
      </c>
      <c r="E369" t="str">
        <f>IF(SUM('B5'!$Y383:$AG383)=9,'B5'!D383,"")</f>
        <v/>
      </c>
      <c r="F369" t="str">
        <f>IF(SUM('B5'!$Y383:$AG383)=9,'B5'!E383,"")</f>
        <v/>
      </c>
      <c r="G369" t="str">
        <f>IF(SUM('B5'!$Y383:$AG383)=9,'B5'!F383,"")</f>
        <v/>
      </c>
      <c r="H369" t="str">
        <f>IF(SUM('B5'!$Y383:$AG383)=9,'B5'!G383,"")</f>
        <v/>
      </c>
      <c r="I369" t="str">
        <f>IF(SUM('B5'!$Y383:$AG383)=9,'B5'!H383,"")</f>
        <v/>
      </c>
      <c r="J369" t="str">
        <f>IF(SUM('B5'!$Y383:$AG383)=9,'B5'!I383,"")</f>
        <v/>
      </c>
      <c r="K369" t="str">
        <f>IF(SUM('B5'!$Y383:$AG383)=9,'B5'!J383,"")</f>
        <v/>
      </c>
      <c r="L369" t="str">
        <f>IF(SUM('B5'!$Y383:$AG383)=9,'B5'!K383,"")</f>
        <v/>
      </c>
    </row>
    <row r="370" spans="1:12" x14ac:dyDescent="0.25">
      <c r="A370" t="str">
        <f>IF(SUM('B5'!Y384:AG384)=9,'Angaben KH-Standort'!$D$26,"")</f>
        <v/>
      </c>
      <c r="B370" t="str">
        <f>IF(SUM('B5'!Y384:AG384)=9,'Angaben KH-Standort'!$D$27,"")</f>
        <v/>
      </c>
      <c r="C370" t="str">
        <f>IF(SUM('B5'!Y384:AG384)=9,'Angaben KH-Standort'!$D$13,"")</f>
        <v/>
      </c>
      <c r="D370" t="str">
        <f>IF(SUM('B5'!$Y384:$AG384)=9,'B5'!C384,"")</f>
        <v/>
      </c>
      <c r="E370" t="str">
        <f>IF(SUM('B5'!$Y384:$AG384)=9,'B5'!D384,"")</f>
        <v/>
      </c>
      <c r="F370" t="str">
        <f>IF(SUM('B5'!$Y384:$AG384)=9,'B5'!E384,"")</f>
        <v/>
      </c>
      <c r="G370" t="str">
        <f>IF(SUM('B5'!$Y384:$AG384)=9,'B5'!F384,"")</f>
        <v/>
      </c>
      <c r="H370" t="str">
        <f>IF(SUM('B5'!$Y384:$AG384)=9,'B5'!G384,"")</f>
        <v/>
      </c>
      <c r="I370" t="str">
        <f>IF(SUM('B5'!$Y384:$AG384)=9,'B5'!H384,"")</f>
        <v/>
      </c>
      <c r="J370" t="str">
        <f>IF(SUM('B5'!$Y384:$AG384)=9,'B5'!I384,"")</f>
        <v/>
      </c>
      <c r="K370" t="str">
        <f>IF(SUM('B5'!$Y384:$AG384)=9,'B5'!J384,"")</f>
        <v/>
      </c>
      <c r="L370" t="str">
        <f>IF(SUM('B5'!$Y384:$AG384)=9,'B5'!K384,"")</f>
        <v/>
      </c>
    </row>
    <row r="371" spans="1:12" x14ac:dyDescent="0.25">
      <c r="A371" t="str">
        <f>IF(SUM('B5'!Y385:AG385)=9,'Angaben KH-Standort'!$D$26,"")</f>
        <v/>
      </c>
      <c r="B371" t="str">
        <f>IF(SUM('B5'!Y385:AG385)=9,'Angaben KH-Standort'!$D$27,"")</f>
        <v/>
      </c>
      <c r="C371" t="str">
        <f>IF(SUM('B5'!Y385:AG385)=9,'Angaben KH-Standort'!$D$13,"")</f>
        <v/>
      </c>
      <c r="D371" t="str">
        <f>IF(SUM('B5'!$Y385:$AG385)=9,'B5'!C385,"")</f>
        <v/>
      </c>
      <c r="E371" t="str">
        <f>IF(SUM('B5'!$Y385:$AG385)=9,'B5'!D385,"")</f>
        <v/>
      </c>
      <c r="F371" t="str">
        <f>IF(SUM('B5'!$Y385:$AG385)=9,'B5'!E385,"")</f>
        <v/>
      </c>
      <c r="G371" t="str">
        <f>IF(SUM('B5'!$Y385:$AG385)=9,'B5'!F385,"")</f>
        <v/>
      </c>
      <c r="H371" t="str">
        <f>IF(SUM('B5'!$Y385:$AG385)=9,'B5'!G385,"")</f>
        <v/>
      </c>
      <c r="I371" t="str">
        <f>IF(SUM('B5'!$Y385:$AG385)=9,'B5'!H385,"")</f>
        <v/>
      </c>
      <c r="J371" t="str">
        <f>IF(SUM('B5'!$Y385:$AG385)=9,'B5'!I385,"")</f>
        <v/>
      </c>
      <c r="K371" t="str">
        <f>IF(SUM('B5'!$Y385:$AG385)=9,'B5'!J385,"")</f>
        <v/>
      </c>
      <c r="L371" t="str">
        <f>IF(SUM('B5'!$Y385:$AG385)=9,'B5'!K385,"")</f>
        <v/>
      </c>
    </row>
    <row r="372" spans="1:12" x14ac:dyDescent="0.25">
      <c r="A372" t="str">
        <f>IF(SUM('B5'!Y386:AG386)=9,'Angaben KH-Standort'!$D$26,"")</f>
        <v/>
      </c>
      <c r="B372" t="str">
        <f>IF(SUM('B5'!Y386:AG386)=9,'Angaben KH-Standort'!$D$27,"")</f>
        <v/>
      </c>
      <c r="C372" t="str">
        <f>IF(SUM('B5'!Y386:AG386)=9,'Angaben KH-Standort'!$D$13,"")</f>
        <v/>
      </c>
      <c r="D372" t="str">
        <f>IF(SUM('B5'!$Y386:$AG386)=9,'B5'!C386,"")</f>
        <v/>
      </c>
      <c r="E372" t="str">
        <f>IF(SUM('B5'!$Y386:$AG386)=9,'B5'!D386,"")</f>
        <v/>
      </c>
      <c r="F372" t="str">
        <f>IF(SUM('B5'!$Y386:$AG386)=9,'B5'!E386,"")</f>
        <v/>
      </c>
      <c r="G372" t="str">
        <f>IF(SUM('B5'!$Y386:$AG386)=9,'B5'!F386,"")</f>
        <v/>
      </c>
      <c r="H372" t="str">
        <f>IF(SUM('B5'!$Y386:$AG386)=9,'B5'!G386,"")</f>
        <v/>
      </c>
      <c r="I372" t="str">
        <f>IF(SUM('B5'!$Y386:$AG386)=9,'B5'!H386,"")</f>
        <v/>
      </c>
      <c r="J372" t="str">
        <f>IF(SUM('B5'!$Y386:$AG386)=9,'B5'!I386,"")</f>
        <v/>
      </c>
      <c r="K372" t="str">
        <f>IF(SUM('B5'!$Y386:$AG386)=9,'B5'!J386,"")</f>
        <v/>
      </c>
      <c r="L372" t="str">
        <f>IF(SUM('B5'!$Y386:$AG386)=9,'B5'!K386,"")</f>
        <v/>
      </c>
    </row>
    <row r="373" spans="1:12" x14ac:dyDescent="0.25">
      <c r="A373" t="str">
        <f>IF(SUM('B5'!Y387:AG387)=9,'Angaben KH-Standort'!$D$26,"")</f>
        <v/>
      </c>
      <c r="B373" t="str">
        <f>IF(SUM('B5'!Y387:AG387)=9,'Angaben KH-Standort'!$D$27,"")</f>
        <v/>
      </c>
      <c r="C373" t="str">
        <f>IF(SUM('B5'!Y387:AG387)=9,'Angaben KH-Standort'!$D$13,"")</f>
        <v/>
      </c>
      <c r="D373" t="str">
        <f>IF(SUM('B5'!$Y387:$AG387)=9,'B5'!C387,"")</f>
        <v/>
      </c>
      <c r="E373" t="str">
        <f>IF(SUM('B5'!$Y387:$AG387)=9,'B5'!D387,"")</f>
        <v/>
      </c>
      <c r="F373" t="str">
        <f>IF(SUM('B5'!$Y387:$AG387)=9,'B5'!E387,"")</f>
        <v/>
      </c>
      <c r="G373" t="str">
        <f>IF(SUM('B5'!$Y387:$AG387)=9,'B5'!F387,"")</f>
        <v/>
      </c>
      <c r="H373" t="str">
        <f>IF(SUM('B5'!$Y387:$AG387)=9,'B5'!G387,"")</f>
        <v/>
      </c>
      <c r="I373" t="str">
        <f>IF(SUM('B5'!$Y387:$AG387)=9,'B5'!H387,"")</f>
        <v/>
      </c>
      <c r="J373" t="str">
        <f>IF(SUM('B5'!$Y387:$AG387)=9,'B5'!I387,"")</f>
        <v/>
      </c>
      <c r="K373" t="str">
        <f>IF(SUM('B5'!$Y387:$AG387)=9,'B5'!J387,"")</f>
        <v/>
      </c>
      <c r="L373" t="str">
        <f>IF(SUM('B5'!$Y387:$AG387)=9,'B5'!K387,"")</f>
        <v/>
      </c>
    </row>
    <row r="374" spans="1:12" x14ac:dyDescent="0.25">
      <c r="A374" t="str">
        <f>IF(SUM('B5'!Y388:AG388)=9,'Angaben KH-Standort'!$D$26,"")</f>
        <v/>
      </c>
      <c r="B374" t="str">
        <f>IF(SUM('B5'!Y388:AG388)=9,'Angaben KH-Standort'!$D$27,"")</f>
        <v/>
      </c>
      <c r="C374" t="str">
        <f>IF(SUM('B5'!Y388:AG388)=9,'Angaben KH-Standort'!$D$13,"")</f>
        <v/>
      </c>
      <c r="D374" t="str">
        <f>IF(SUM('B5'!$Y388:$AG388)=9,'B5'!C388,"")</f>
        <v/>
      </c>
      <c r="E374" t="str">
        <f>IF(SUM('B5'!$Y388:$AG388)=9,'B5'!D388,"")</f>
        <v/>
      </c>
      <c r="F374" t="str">
        <f>IF(SUM('B5'!$Y388:$AG388)=9,'B5'!E388,"")</f>
        <v/>
      </c>
      <c r="G374" t="str">
        <f>IF(SUM('B5'!$Y388:$AG388)=9,'B5'!F388,"")</f>
        <v/>
      </c>
      <c r="H374" t="str">
        <f>IF(SUM('B5'!$Y388:$AG388)=9,'B5'!G388,"")</f>
        <v/>
      </c>
      <c r="I374" t="str">
        <f>IF(SUM('B5'!$Y388:$AG388)=9,'B5'!H388,"")</f>
        <v/>
      </c>
      <c r="J374" t="str">
        <f>IF(SUM('B5'!$Y388:$AG388)=9,'B5'!I388,"")</f>
        <v/>
      </c>
      <c r="K374" t="str">
        <f>IF(SUM('B5'!$Y388:$AG388)=9,'B5'!J388,"")</f>
        <v/>
      </c>
      <c r="L374" t="str">
        <f>IF(SUM('B5'!$Y388:$AG388)=9,'B5'!K388,"")</f>
        <v/>
      </c>
    </row>
    <row r="375" spans="1:12" x14ac:dyDescent="0.25">
      <c r="A375" t="str">
        <f>IF(SUM('B5'!Y389:AG389)=9,'Angaben KH-Standort'!$D$26,"")</f>
        <v/>
      </c>
      <c r="B375" t="str">
        <f>IF(SUM('B5'!Y389:AG389)=9,'Angaben KH-Standort'!$D$27,"")</f>
        <v/>
      </c>
      <c r="C375" t="str">
        <f>IF(SUM('B5'!Y389:AG389)=9,'Angaben KH-Standort'!$D$13,"")</f>
        <v/>
      </c>
      <c r="D375" t="str">
        <f>IF(SUM('B5'!$Y389:$AG389)=9,'B5'!C389,"")</f>
        <v/>
      </c>
      <c r="E375" t="str">
        <f>IF(SUM('B5'!$Y389:$AG389)=9,'B5'!D389,"")</f>
        <v/>
      </c>
      <c r="F375" t="str">
        <f>IF(SUM('B5'!$Y389:$AG389)=9,'B5'!E389,"")</f>
        <v/>
      </c>
      <c r="G375" t="str">
        <f>IF(SUM('B5'!$Y389:$AG389)=9,'B5'!F389,"")</f>
        <v/>
      </c>
      <c r="H375" t="str">
        <f>IF(SUM('B5'!$Y389:$AG389)=9,'B5'!G389,"")</f>
        <v/>
      </c>
      <c r="I375" t="str">
        <f>IF(SUM('B5'!$Y389:$AG389)=9,'B5'!H389,"")</f>
        <v/>
      </c>
      <c r="J375" t="str">
        <f>IF(SUM('B5'!$Y389:$AG389)=9,'B5'!I389,"")</f>
        <v/>
      </c>
      <c r="K375" t="str">
        <f>IF(SUM('B5'!$Y389:$AG389)=9,'B5'!J389,"")</f>
        <v/>
      </c>
      <c r="L375" t="str">
        <f>IF(SUM('B5'!$Y389:$AG389)=9,'B5'!K389,"")</f>
        <v/>
      </c>
    </row>
    <row r="376" spans="1:12" x14ac:dyDescent="0.25">
      <c r="A376" t="str">
        <f>IF(SUM('B5'!Y390:AG390)=9,'Angaben KH-Standort'!$D$26,"")</f>
        <v/>
      </c>
      <c r="B376" t="str">
        <f>IF(SUM('B5'!Y390:AG390)=9,'Angaben KH-Standort'!$D$27,"")</f>
        <v/>
      </c>
      <c r="C376" t="str">
        <f>IF(SUM('B5'!Y390:AG390)=9,'Angaben KH-Standort'!$D$13,"")</f>
        <v/>
      </c>
      <c r="D376" t="str">
        <f>IF(SUM('B5'!$Y390:$AG390)=9,'B5'!C390,"")</f>
        <v/>
      </c>
      <c r="E376" t="str">
        <f>IF(SUM('B5'!$Y390:$AG390)=9,'B5'!D390,"")</f>
        <v/>
      </c>
      <c r="F376" t="str">
        <f>IF(SUM('B5'!$Y390:$AG390)=9,'B5'!E390,"")</f>
        <v/>
      </c>
      <c r="G376" t="str">
        <f>IF(SUM('B5'!$Y390:$AG390)=9,'B5'!F390,"")</f>
        <v/>
      </c>
      <c r="H376" t="str">
        <f>IF(SUM('B5'!$Y390:$AG390)=9,'B5'!G390,"")</f>
        <v/>
      </c>
      <c r="I376" t="str">
        <f>IF(SUM('B5'!$Y390:$AG390)=9,'B5'!H390,"")</f>
        <v/>
      </c>
      <c r="J376" t="str">
        <f>IF(SUM('B5'!$Y390:$AG390)=9,'B5'!I390,"")</f>
        <v/>
      </c>
      <c r="K376" t="str">
        <f>IF(SUM('B5'!$Y390:$AG390)=9,'B5'!J390,"")</f>
        <v/>
      </c>
      <c r="L376" t="str">
        <f>IF(SUM('B5'!$Y390:$AG390)=9,'B5'!K390,"")</f>
        <v/>
      </c>
    </row>
    <row r="377" spans="1:12" x14ac:dyDescent="0.25">
      <c r="A377" t="str">
        <f>IF(SUM('B5'!Y391:AG391)=9,'Angaben KH-Standort'!$D$26,"")</f>
        <v/>
      </c>
      <c r="B377" t="str">
        <f>IF(SUM('B5'!Y391:AG391)=9,'Angaben KH-Standort'!$D$27,"")</f>
        <v/>
      </c>
      <c r="C377" t="str">
        <f>IF(SUM('B5'!Y391:AG391)=9,'Angaben KH-Standort'!$D$13,"")</f>
        <v/>
      </c>
      <c r="D377" t="str">
        <f>IF(SUM('B5'!$Y391:$AG391)=9,'B5'!C391,"")</f>
        <v/>
      </c>
      <c r="E377" t="str">
        <f>IF(SUM('B5'!$Y391:$AG391)=9,'B5'!D391,"")</f>
        <v/>
      </c>
      <c r="F377" t="str">
        <f>IF(SUM('B5'!$Y391:$AG391)=9,'B5'!E391,"")</f>
        <v/>
      </c>
      <c r="G377" t="str">
        <f>IF(SUM('B5'!$Y391:$AG391)=9,'B5'!F391,"")</f>
        <v/>
      </c>
      <c r="H377" t="str">
        <f>IF(SUM('B5'!$Y391:$AG391)=9,'B5'!G391,"")</f>
        <v/>
      </c>
      <c r="I377" t="str">
        <f>IF(SUM('B5'!$Y391:$AG391)=9,'B5'!H391,"")</f>
        <v/>
      </c>
      <c r="J377" t="str">
        <f>IF(SUM('B5'!$Y391:$AG391)=9,'B5'!I391,"")</f>
        <v/>
      </c>
      <c r="K377" t="str">
        <f>IF(SUM('B5'!$Y391:$AG391)=9,'B5'!J391,"")</f>
        <v/>
      </c>
      <c r="L377" t="str">
        <f>IF(SUM('B5'!$Y391:$AG391)=9,'B5'!K391,"")</f>
        <v/>
      </c>
    </row>
    <row r="378" spans="1:12" x14ac:dyDescent="0.25">
      <c r="A378" t="str">
        <f>IF(SUM('B5'!Y392:AG392)=9,'Angaben KH-Standort'!$D$26,"")</f>
        <v/>
      </c>
      <c r="B378" t="str">
        <f>IF(SUM('B5'!Y392:AG392)=9,'Angaben KH-Standort'!$D$27,"")</f>
        <v/>
      </c>
      <c r="C378" t="str">
        <f>IF(SUM('B5'!Y392:AG392)=9,'Angaben KH-Standort'!$D$13,"")</f>
        <v/>
      </c>
      <c r="D378" t="str">
        <f>IF(SUM('B5'!$Y392:$AG392)=9,'B5'!C392,"")</f>
        <v/>
      </c>
      <c r="E378" t="str">
        <f>IF(SUM('B5'!$Y392:$AG392)=9,'B5'!D392,"")</f>
        <v/>
      </c>
      <c r="F378" t="str">
        <f>IF(SUM('B5'!$Y392:$AG392)=9,'B5'!E392,"")</f>
        <v/>
      </c>
      <c r="G378" t="str">
        <f>IF(SUM('B5'!$Y392:$AG392)=9,'B5'!F392,"")</f>
        <v/>
      </c>
      <c r="H378" t="str">
        <f>IF(SUM('B5'!$Y392:$AG392)=9,'B5'!G392,"")</f>
        <v/>
      </c>
      <c r="I378" t="str">
        <f>IF(SUM('B5'!$Y392:$AG392)=9,'B5'!H392,"")</f>
        <v/>
      </c>
      <c r="J378" t="str">
        <f>IF(SUM('B5'!$Y392:$AG392)=9,'B5'!I392,"")</f>
        <v/>
      </c>
      <c r="K378" t="str">
        <f>IF(SUM('B5'!$Y392:$AG392)=9,'B5'!J392,"")</f>
        <v/>
      </c>
      <c r="L378" t="str">
        <f>IF(SUM('B5'!$Y392:$AG392)=9,'B5'!K392,"")</f>
        <v/>
      </c>
    </row>
    <row r="379" spans="1:12" x14ac:dyDescent="0.25">
      <c r="A379" t="str">
        <f>IF(SUM('B5'!Y393:AG393)=9,'Angaben KH-Standort'!$D$26,"")</f>
        <v/>
      </c>
      <c r="B379" t="str">
        <f>IF(SUM('B5'!Y393:AG393)=9,'Angaben KH-Standort'!$D$27,"")</f>
        <v/>
      </c>
      <c r="C379" t="str">
        <f>IF(SUM('B5'!Y393:AG393)=9,'Angaben KH-Standort'!$D$13,"")</f>
        <v/>
      </c>
      <c r="D379" t="str">
        <f>IF(SUM('B5'!$Y393:$AG393)=9,'B5'!C393,"")</f>
        <v/>
      </c>
      <c r="E379" t="str">
        <f>IF(SUM('B5'!$Y393:$AG393)=9,'B5'!D393,"")</f>
        <v/>
      </c>
      <c r="F379" t="str">
        <f>IF(SUM('B5'!$Y393:$AG393)=9,'B5'!E393,"")</f>
        <v/>
      </c>
      <c r="G379" t="str">
        <f>IF(SUM('B5'!$Y393:$AG393)=9,'B5'!F393,"")</f>
        <v/>
      </c>
      <c r="H379" t="str">
        <f>IF(SUM('B5'!$Y393:$AG393)=9,'B5'!G393,"")</f>
        <v/>
      </c>
      <c r="I379" t="str">
        <f>IF(SUM('B5'!$Y393:$AG393)=9,'B5'!H393,"")</f>
        <v/>
      </c>
      <c r="J379" t="str">
        <f>IF(SUM('B5'!$Y393:$AG393)=9,'B5'!I393,"")</f>
        <v/>
      </c>
      <c r="K379" t="str">
        <f>IF(SUM('B5'!$Y393:$AG393)=9,'B5'!J393,"")</f>
        <v/>
      </c>
      <c r="L379" t="str">
        <f>IF(SUM('B5'!$Y393:$AG393)=9,'B5'!K393,"")</f>
        <v/>
      </c>
    </row>
    <row r="380" spans="1:12" x14ac:dyDescent="0.25">
      <c r="A380" t="str">
        <f>IF(SUM('B5'!Y394:AG394)=9,'Angaben KH-Standort'!$D$26,"")</f>
        <v/>
      </c>
      <c r="B380" t="str">
        <f>IF(SUM('B5'!Y394:AG394)=9,'Angaben KH-Standort'!$D$27,"")</f>
        <v/>
      </c>
      <c r="C380" t="str">
        <f>IF(SUM('B5'!Y394:AG394)=9,'Angaben KH-Standort'!$D$13,"")</f>
        <v/>
      </c>
      <c r="D380" t="str">
        <f>IF(SUM('B5'!$Y394:$AG394)=9,'B5'!C394,"")</f>
        <v/>
      </c>
      <c r="E380" t="str">
        <f>IF(SUM('B5'!$Y394:$AG394)=9,'B5'!D394,"")</f>
        <v/>
      </c>
      <c r="F380" t="str">
        <f>IF(SUM('B5'!$Y394:$AG394)=9,'B5'!E394,"")</f>
        <v/>
      </c>
      <c r="G380" t="str">
        <f>IF(SUM('B5'!$Y394:$AG394)=9,'B5'!F394,"")</f>
        <v/>
      </c>
      <c r="H380" t="str">
        <f>IF(SUM('B5'!$Y394:$AG394)=9,'B5'!G394,"")</f>
        <v/>
      </c>
      <c r="I380" t="str">
        <f>IF(SUM('B5'!$Y394:$AG394)=9,'B5'!H394,"")</f>
        <v/>
      </c>
      <c r="J380" t="str">
        <f>IF(SUM('B5'!$Y394:$AG394)=9,'B5'!I394,"")</f>
        <v/>
      </c>
      <c r="K380" t="str">
        <f>IF(SUM('B5'!$Y394:$AG394)=9,'B5'!J394,"")</f>
        <v/>
      </c>
      <c r="L380" t="str">
        <f>IF(SUM('B5'!$Y394:$AG394)=9,'B5'!K394,"")</f>
        <v/>
      </c>
    </row>
    <row r="381" spans="1:12" x14ac:dyDescent="0.25">
      <c r="A381" t="str">
        <f>IF(SUM('B5'!Y395:AG395)=9,'Angaben KH-Standort'!$D$26,"")</f>
        <v/>
      </c>
      <c r="B381" t="str">
        <f>IF(SUM('B5'!Y395:AG395)=9,'Angaben KH-Standort'!$D$27,"")</f>
        <v/>
      </c>
      <c r="C381" t="str">
        <f>IF(SUM('B5'!Y395:AG395)=9,'Angaben KH-Standort'!$D$13,"")</f>
        <v/>
      </c>
      <c r="D381" t="str">
        <f>IF(SUM('B5'!$Y395:$AG395)=9,'B5'!C395,"")</f>
        <v/>
      </c>
      <c r="E381" t="str">
        <f>IF(SUM('B5'!$Y395:$AG395)=9,'B5'!D395,"")</f>
        <v/>
      </c>
      <c r="F381" t="str">
        <f>IF(SUM('B5'!$Y395:$AG395)=9,'B5'!E395,"")</f>
        <v/>
      </c>
      <c r="G381" t="str">
        <f>IF(SUM('B5'!$Y395:$AG395)=9,'B5'!F395,"")</f>
        <v/>
      </c>
      <c r="H381" t="str">
        <f>IF(SUM('B5'!$Y395:$AG395)=9,'B5'!G395,"")</f>
        <v/>
      </c>
      <c r="I381" t="str">
        <f>IF(SUM('B5'!$Y395:$AG395)=9,'B5'!H395,"")</f>
        <v/>
      </c>
      <c r="J381" t="str">
        <f>IF(SUM('B5'!$Y395:$AG395)=9,'B5'!I395,"")</f>
        <v/>
      </c>
      <c r="K381" t="str">
        <f>IF(SUM('B5'!$Y395:$AG395)=9,'B5'!J395,"")</f>
        <v/>
      </c>
      <c r="L381" t="str">
        <f>IF(SUM('B5'!$Y395:$AG395)=9,'B5'!K395,"")</f>
        <v/>
      </c>
    </row>
    <row r="382" spans="1:12" x14ac:dyDescent="0.25">
      <c r="A382" t="str">
        <f>IF(SUM('B5'!Y396:AG396)=9,'Angaben KH-Standort'!$D$26,"")</f>
        <v/>
      </c>
      <c r="B382" t="str">
        <f>IF(SUM('B5'!Y396:AG396)=9,'Angaben KH-Standort'!$D$27,"")</f>
        <v/>
      </c>
      <c r="C382" t="str">
        <f>IF(SUM('B5'!Y396:AG396)=9,'Angaben KH-Standort'!$D$13,"")</f>
        <v/>
      </c>
      <c r="D382" t="str">
        <f>IF(SUM('B5'!$Y396:$AG396)=9,'B5'!C396,"")</f>
        <v/>
      </c>
      <c r="E382" t="str">
        <f>IF(SUM('B5'!$Y396:$AG396)=9,'B5'!D396,"")</f>
        <v/>
      </c>
      <c r="F382" t="str">
        <f>IF(SUM('B5'!$Y396:$AG396)=9,'B5'!E396,"")</f>
        <v/>
      </c>
      <c r="G382" t="str">
        <f>IF(SUM('B5'!$Y396:$AG396)=9,'B5'!F396,"")</f>
        <v/>
      </c>
      <c r="H382" t="str">
        <f>IF(SUM('B5'!$Y396:$AG396)=9,'B5'!G396,"")</f>
        <v/>
      </c>
      <c r="I382" t="str">
        <f>IF(SUM('B5'!$Y396:$AG396)=9,'B5'!H396,"")</f>
        <v/>
      </c>
      <c r="J382" t="str">
        <f>IF(SUM('B5'!$Y396:$AG396)=9,'B5'!I396,"")</f>
        <v/>
      </c>
      <c r="K382" t="str">
        <f>IF(SUM('B5'!$Y396:$AG396)=9,'B5'!J396,"")</f>
        <v/>
      </c>
      <c r="L382" t="str">
        <f>IF(SUM('B5'!$Y396:$AG396)=9,'B5'!K396,"")</f>
        <v/>
      </c>
    </row>
    <row r="383" spans="1:12" x14ac:dyDescent="0.25">
      <c r="A383" t="str">
        <f>IF(SUM('B5'!Y397:AG397)=9,'Angaben KH-Standort'!$D$26,"")</f>
        <v/>
      </c>
      <c r="B383" t="str">
        <f>IF(SUM('B5'!Y397:AG397)=9,'Angaben KH-Standort'!$D$27,"")</f>
        <v/>
      </c>
      <c r="C383" t="str">
        <f>IF(SUM('B5'!Y397:AG397)=9,'Angaben KH-Standort'!$D$13,"")</f>
        <v/>
      </c>
      <c r="D383" t="str">
        <f>IF(SUM('B5'!$Y397:$AG397)=9,'B5'!C397,"")</f>
        <v/>
      </c>
      <c r="E383" t="str">
        <f>IF(SUM('B5'!$Y397:$AG397)=9,'B5'!D397,"")</f>
        <v/>
      </c>
      <c r="F383" t="str">
        <f>IF(SUM('B5'!$Y397:$AG397)=9,'B5'!E397,"")</f>
        <v/>
      </c>
      <c r="G383" t="str">
        <f>IF(SUM('B5'!$Y397:$AG397)=9,'B5'!F397,"")</f>
        <v/>
      </c>
      <c r="H383" t="str">
        <f>IF(SUM('B5'!$Y397:$AG397)=9,'B5'!G397,"")</f>
        <v/>
      </c>
      <c r="I383" t="str">
        <f>IF(SUM('B5'!$Y397:$AG397)=9,'B5'!H397,"")</f>
        <v/>
      </c>
      <c r="J383" t="str">
        <f>IF(SUM('B5'!$Y397:$AG397)=9,'B5'!I397,"")</f>
        <v/>
      </c>
      <c r="K383" t="str">
        <f>IF(SUM('B5'!$Y397:$AG397)=9,'B5'!J397,"")</f>
        <v/>
      </c>
      <c r="L383" t="str">
        <f>IF(SUM('B5'!$Y397:$AG397)=9,'B5'!K397,"")</f>
        <v/>
      </c>
    </row>
    <row r="384" spans="1:12" x14ac:dyDescent="0.25">
      <c r="A384" t="str">
        <f>IF(SUM('B5'!Y398:AG398)=9,'Angaben KH-Standort'!$D$26,"")</f>
        <v/>
      </c>
      <c r="B384" t="str">
        <f>IF(SUM('B5'!Y398:AG398)=9,'Angaben KH-Standort'!$D$27,"")</f>
        <v/>
      </c>
      <c r="C384" t="str">
        <f>IF(SUM('B5'!Y398:AG398)=9,'Angaben KH-Standort'!$D$13,"")</f>
        <v/>
      </c>
      <c r="D384" t="str">
        <f>IF(SUM('B5'!$Y398:$AG398)=9,'B5'!C398,"")</f>
        <v/>
      </c>
      <c r="E384" t="str">
        <f>IF(SUM('B5'!$Y398:$AG398)=9,'B5'!D398,"")</f>
        <v/>
      </c>
      <c r="F384" t="str">
        <f>IF(SUM('B5'!$Y398:$AG398)=9,'B5'!E398,"")</f>
        <v/>
      </c>
      <c r="G384" t="str">
        <f>IF(SUM('B5'!$Y398:$AG398)=9,'B5'!F398,"")</f>
        <v/>
      </c>
      <c r="H384" t="str">
        <f>IF(SUM('B5'!$Y398:$AG398)=9,'B5'!G398,"")</f>
        <v/>
      </c>
      <c r="I384" t="str">
        <f>IF(SUM('B5'!$Y398:$AG398)=9,'B5'!H398,"")</f>
        <v/>
      </c>
      <c r="J384" t="str">
        <f>IF(SUM('B5'!$Y398:$AG398)=9,'B5'!I398,"")</f>
        <v/>
      </c>
      <c r="K384" t="str">
        <f>IF(SUM('B5'!$Y398:$AG398)=9,'B5'!J398,"")</f>
        <v/>
      </c>
      <c r="L384" t="str">
        <f>IF(SUM('B5'!$Y398:$AG398)=9,'B5'!K398,"")</f>
        <v/>
      </c>
    </row>
    <row r="385" spans="1:12" x14ac:dyDescent="0.25">
      <c r="A385" t="str">
        <f>IF(SUM('B5'!Y399:AG399)=9,'Angaben KH-Standort'!$D$26,"")</f>
        <v/>
      </c>
      <c r="B385" t="str">
        <f>IF(SUM('B5'!Y399:AG399)=9,'Angaben KH-Standort'!$D$27,"")</f>
        <v/>
      </c>
      <c r="C385" t="str">
        <f>IF(SUM('B5'!Y399:AG399)=9,'Angaben KH-Standort'!$D$13,"")</f>
        <v/>
      </c>
      <c r="D385" t="str">
        <f>IF(SUM('B5'!$Y399:$AG399)=9,'B5'!C399,"")</f>
        <v/>
      </c>
      <c r="E385" t="str">
        <f>IF(SUM('B5'!$Y399:$AG399)=9,'B5'!D399,"")</f>
        <v/>
      </c>
      <c r="F385" t="str">
        <f>IF(SUM('B5'!$Y399:$AG399)=9,'B5'!E399,"")</f>
        <v/>
      </c>
      <c r="G385" t="str">
        <f>IF(SUM('B5'!$Y399:$AG399)=9,'B5'!F399,"")</f>
        <v/>
      </c>
      <c r="H385" t="str">
        <f>IF(SUM('B5'!$Y399:$AG399)=9,'B5'!G399,"")</f>
        <v/>
      </c>
      <c r="I385" t="str">
        <f>IF(SUM('B5'!$Y399:$AG399)=9,'B5'!H399,"")</f>
        <v/>
      </c>
      <c r="J385" t="str">
        <f>IF(SUM('B5'!$Y399:$AG399)=9,'B5'!I399,"")</f>
        <v/>
      </c>
      <c r="K385" t="str">
        <f>IF(SUM('B5'!$Y399:$AG399)=9,'B5'!J399,"")</f>
        <v/>
      </c>
      <c r="L385" t="str">
        <f>IF(SUM('B5'!$Y399:$AG399)=9,'B5'!K399,"")</f>
        <v/>
      </c>
    </row>
    <row r="386" spans="1:12" x14ac:dyDescent="0.25">
      <c r="A386" t="str">
        <f>IF(SUM('B5'!Y400:AG400)=9,'Angaben KH-Standort'!$D$26,"")</f>
        <v/>
      </c>
      <c r="B386" t="str">
        <f>IF(SUM('B5'!Y400:AG400)=9,'Angaben KH-Standort'!$D$27,"")</f>
        <v/>
      </c>
      <c r="C386" t="str">
        <f>IF(SUM('B5'!Y400:AG400)=9,'Angaben KH-Standort'!$D$13,"")</f>
        <v/>
      </c>
      <c r="D386" t="str">
        <f>IF(SUM('B5'!$Y400:$AG400)=9,'B5'!C400,"")</f>
        <v/>
      </c>
      <c r="E386" t="str">
        <f>IF(SUM('B5'!$Y400:$AG400)=9,'B5'!D400,"")</f>
        <v/>
      </c>
      <c r="F386" t="str">
        <f>IF(SUM('B5'!$Y400:$AG400)=9,'B5'!E400,"")</f>
        <v/>
      </c>
      <c r="G386" t="str">
        <f>IF(SUM('B5'!$Y400:$AG400)=9,'B5'!F400,"")</f>
        <v/>
      </c>
      <c r="H386" t="str">
        <f>IF(SUM('B5'!$Y400:$AG400)=9,'B5'!G400,"")</f>
        <v/>
      </c>
      <c r="I386" t="str">
        <f>IF(SUM('B5'!$Y400:$AG400)=9,'B5'!H400,"")</f>
        <v/>
      </c>
      <c r="J386" t="str">
        <f>IF(SUM('B5'!$Y400:$AG400)=9,'B5'!I400,"")</f>
        <v/>
      </c>
      <c r="K386" t="str">
        <f>IF(SUM('B5'!$Y400:$AG400)=9,'B5'!J400,"")</f>
        <v/>
      </c>
      <c r="L386" t="str">
        <f>IF(SUM('B5'!$Y400:$AG400)=9,'B5'!K400,"")</f>
        <v/>
      </c>
    </row>
    <row r="387" spans="1:12" x14ac:dyDescent="0.25">
      <c r="A387" t="str">
        <f>IF(SUM('B5'!Y401:AG401)=9,'Angaben KH-Standort'!$D$26,"")</f>
        <v/>
      </c>
      <c r="B387" t="str">
        <f>IF(SUM('B5'!Y401:AG401)=9,'Angaben KH-Standort'!$D$27,"")</f>
        <v/>
      </c>
      <c r="C387" t="str">
        <f>IF(SUM('B5'!Y401:AG401)=9,'Angaben KH-Standort'!$D$13,"")</f>
        <v/>
      </c>
      <c r="D387" t="str">
        <f>IF(SUM('B5'!$Y401:$AG401)=9,'B5'!C401,"")</f>
        <v/>
      </c>
      <c r="E387" t="str">
        <f>IF(SUM('B5'!$Y401:$AG401)=9,'B5'!D401,"")</f>
        <v/>
      </c>
      <c r="F387" t="str">
        <f>IF(SUM('B5'!$Y401:$AG401)=9,'B5'!E401,"")</f>
        <v/>
      </c>
      <c r="G387" t="str">
        <f>IF(SUM('B5'!$Y401:$AG401)=9,'B5'!F401,"")</f>
        <v/>
      </c>
      <c r="H387" t="str">
        <f>IF(SUM('B5'!$Y401:$AG401)=9,'B5'!G401,"")</f>
        <v/>
      </c>
      <c r="I387" t="str">
        <f>IF(SUM('B5'!$Y401:$AG401)=9,'B5'!H401,"")</f>
        <v/>
      </c>
      <c r="J387" t="str">
        <f>IF(SUM('B5'!$Y401:$AG401)=9,'B5'!I401,"")</f>
        <v/>
      </c>
      <c r="K387" t="str">
        <f>IF(SUM('B5'!$Y401:$AG401)=9,'B5'!J401,"")</f>
        <v/>
      </c>
      <c r="L387" t="str">
        <f>IF(SUM('B5'!$Y401:$AG401)=9,'B5'!K401,"")</f>
        <v/>
      </c>
    </row>
    <row r="388" spans="1:12" x14ac:dyDescent="0.25">
      <c r="A388" t="str">
        <f>IF(SUM('B5'!Y402:AG402)=9,'Angaben KH-Standort'!$D$26,"")</f>
        <v/>
      </c>
      <c r="B388" t="str">
        <f>IF(SUM('B5'!Y402:AG402)=9,'Angaben KH-Standort'!$D$27,"")</f>
        <v/>
      </c>
      <c r="C388" t="str">
        <f>IF(SUM('B5'!Y402:AG402)=9,'Angaben KH-Standort'!$D$13,"")</f>
        <v/>
      </c>
      <c r="D388" t="str">
        <f>IF(SUM('B5'!$Y402:$AG402)=9,'B5'!C402,"")</f>
        <v/>
      </c>
      <c r="E388" t="str">
        <f>IF(SUM('B5'!$Y402:$AG402)=9,'B5'!D402,"")</f>
        <v/>
      </c>
      <c r="F388" t="str">
        <f>IF(SUM('B5'!$Y402:$AG402)=9,'B5'!E402,"")</f>
        <v/>
      </c>
      <c r="G388" t="str">
        <f>IF(SUM('B5'!$Y402:$AG402)=9,'B5'!F402,"")</f>
        <v/>
      </c>
      <c r="H388" t="str">
        <f>IF(SUM('B5'!$Y402:$AG402)=9,'B5'!G402,"")</f>
        <v/>
      </c>
      <c r="I388" t="str">
        <f>IF(SUM('B5'!$Y402:$AG402)=9,'B5'!H402,"")</f>
        <v/>
      </c>
      <c r="J388" t="str">
        <f>IF(SUM('B5'!$Y402:$AG402)=9,'B5'!I402,"")</f>
        <v/>
      </c>
      <c r="K388" t="str">
        <f>IF(SUM('B5'!$Y402:$AG402)=9,'B5'!J402,"")</f>
        <v/>
      </c>
      <c r="L388" t="str">
        <f>IF(SUM('B5'!$Y402:$AG402)=9,'B5'!K402,"")</f>
        <v/>
      </c>
    </row>
    <row r="389" spans="1:12" x14ac:dyDescent="0.25">
      <c r="A389" t="str">
        <f>IF(SUM('B5'!Y403:AG403)=9,'Angaben KH-Standort'!$D$26,"")</f>
        <v/>
      </c>
      <c r="B389" t="str">
        <f>IF(SUM('B5'!Y403:AG403)=9,'Angaben KH-Standort'!$D$27,"")</f>
        <v/>
      </c>
      <c r="C389" t="str">
        <f>IF(SUM('B5'!Y403:AG403)=9,'Angaben KH-Standort'!$D$13,"")</f>
        <v/>
      </c>
      <c r="D389" t="str">
        <f>IF(SUM('B5'!$Y403:$AG403)=9,'B5'!C403,"")</f>
        <v/>
      </c>
      <c r="E389" t="str">
        <f>IF(SUM('B5'!$Y403:$AG403)=9,'B5'!D403,"")</f>
        <v/>
      </c>
      <c r="F389" t="str">
        <f>IF(SUM('B5'!$Y403:$AG403)=9,'B5'!E403,"")</f>
        <v/>
      </c>
      <c r="G389" t="str">
        <f>IF(SUM('B5'!$Y403:$AG403)=9,'B5'!F403,"")</f>
        <v/>
      </c>
      <c r="H389" t="str">
        <f>IF(SUM('B5'!$Y403:$AG403)=9,'B5'!G403,"")</f>
        <v/>
      </c>
      <c r="I389" t="str">
        <f>IF(SUM('B5'!$Y403:$AG403)=9,'B5'!H403,"")</f>
        <v/>
      </c>
      <c r="J389" t="str">
        <f>IF(SUM('B5'!$Y403:$AG403)=9,'B5'!I403,"")</f>
        <v/>
      </c>
      <c r="K389" t="str">
        <f>IF(SUM('B5'!$Y403:$AG403)=9,'B5'!J403,"")</f>
        <v/>
      </c>
      <c r="L389" t="str">
        <f>IF(SUM('B5'!$Y403:$AG403)=9,'B5'!K403,"")</f>
        <v/>
      </c>
    </row>
    <row r="390" spans="1:12" x14ac:dyDescent="0.25">
      <c r="A390" t="str">
        <f>IF(SUM('B5'!Y404:AG404)=9,'Angaben KH-Standort'!$D$26,"")</f>
        <v/>
      </c>
      <c r="B390" t="str">
        <f>IF(SUM('B5'!Y404:AG404)=9,'Angaben KH-Standort'!$D$27,"")</f>
        <v/>
      </c>
      <c r="C390" t="str">
        <f>IF(SUM('B5'!Y404:AG404)=9,'Angaben KH-Standort'!$D$13,"")</f>
        <v/>
      </c>
      <c r="D390" t="str">
        <f>IF(SUM('B5'!$Y404:$AG404)=9,'B5'!C404,"")</f>
        <v/>
      </c>
      <c r="E390" t="str">
        <f>IF(SUM('B5'!$Y404:$AG404)=9,'B5'!D404,"")</f>
        <v/>
      </c>
      <c r="F390" t="str">
        <f>IF(SUM('B5'!$Y404:$AG404)=9,'B5'!E404,"")</f>
        <v/>
      </c>
      <c r="G390" t="str">
        <f>IF(SUM('B5'!$Y404:$AG404)=9,'B5'!F404,"")</f>
        <v/>
      </c>
      <c r="H390" t="str">
        <f>IF(SUM('B5'!$Y404:$AG404)=9,'B5'!G404,"")</f>
        <v/>
      </c>
      <c r="I390" t="str">
        <f>IF(SUM('B5'!$Y404:$AG404)=9,'B5'!H404,"")</f>
        <v/>
      </c>
      <c r="J390" t="str">
        <f>IF(SUM('B5'!$Y404:$AG404)=9,'B5'!I404,"")</f>
        <v/>
      </c>
      <c r="K390" t="str">
        <f>IF(SUM('B5'!$Y404:$AG404)=9,'B5'!J404,"")</f>
        <v/>
      </c>
      <c r="L390" t="str">
        <f>IF(SUM('B5'!$Y404:$AG404)=9,'B5'!K404,"")</f>
        <v/>
      </c>
    </row>
    <row r="391" spans="1:12" x14ac:dyDescent="0.25">
      <c r="A391" t="str">
        <f>IF(SUM('B5'!Y405:AG405)=9,'Angaben KH-Standort'!$D$26,"")</f>
        <v/>
      </c>
      <c r="B391" t="str">
        <f>IF(SUM('B5'!Y405:AG405)=9,'Angaben KH-Standort'!$D$27,"")</f>
        <v/>
      </c>
      <c r="C391" t="str">
        <f>IF(SUM('B5'!Y405:AG405)=9,'Angaben KH-Standort'!$D$13,"")</f>
        <v/>
      </c>
      <c r="D391" t="str">
        <f>IF(SUM('B5'!$Y405:$AG405)=9,'B5'!C405,"")</f>
        <v/>
      </c>
      <c r="E391" t="str">
        <f>IF(SUM('B5'!$Y405:$AG405)=9,'B5'!D405,"")</f>
        <v/>
      </c>
      <c r="F391" t="str">
        <f>IF(SUM('B5'!$Y405:$AG405)=9,'B5'!E405,"")</f>
        <v/>
      </c>
      <c r="G391" t="str">
        <f>IF(SUM('B5'!$Y405:$AG405)=9,'B5'!F405,"")</f>
        <v/>
      </c>
      <c r="H391" t="str">
        <f>IF(SUM('B5'!$Y405:$AG405)=9,'B5'!G405,"")</f>
        <v/>
      </c>
      <c r="I391" t="str">
        <f>IF(SUM('B5'!$Y405:$AG405)=9,'B5'!H405,"")</f>
        <v/>
      </c>
      <c r="J391" t="str">
        <f>IF(SUM('B5'!$Y405:$AG405)=9,'B5'!I405,"")</f>
        <v/>
      </c>
      <c r="K391" t="str">
        <f>IF(SUM('B5'!$Y405:$AG405)=9,'B5'!J405,"")</f>
        <v/>
      </c>
      <c r="L391" t="str">
        <f>IF(SUM('B5'!$Y405:$AG405)=9,'B5'!K405,"")</f>
        <v/>
      </c>
    </row>
    <row r="392" spans="1:12" x14ac:dyDescent="0.25">
      <c r="A392" t="str">
        <f>IF(SUM('B5'!Y406:AG406)=9,'Angaben KH-Standort'!$D$26,"")</f>
        <v/>
      </c>
      <c r="B392" t="str">
        <f>IF(SUM('B5'!Y406:AG406)=9,'Angaben KH-Standort'!$D$27,"")</f>
        <v/>
      </c>
      <c r="C392" t="str">
        <f>IF(SUM('B5'!Y406:AG406)=9,'Angaben KH-Standort'!$D$13,"")</f>
        <v/>
      </c>
      <c r="D392" t="str">
        <f>IF(SUM('B5'!$Y406:$AG406)=9,'B5'!C406,"")</f>
        <v/>
      </c>
      <c r="E392" t="str">
        <f>IF(SUM('B5'!$Y406:$AG406)=9,'B5'!D406,"")</f>
        <v/>
      </c>
      <c r="F392" t="str">
        <f>IF(SUM('B5'!$Y406:$AG406)=9,'B5'!E406,"")</f>
        <v/>
      </c>
      <c r="G392" t="str">
        <f>IF(SUM('B5'!$Y406:$AG406)=9,'B5'!F406,"")</f>
        <v/>
      </c>
      <c r="H392" t="str">
        <f>IF(SUM('B5'!$Y406:$AG406)=9,'B5'!G406,"")</f>
        <v/>
      </c>
      <c r="I392" t="str">
        <f>IF(SUM('B5'!$Y406:$AG406)=9,'B5'!H406,"")</f>
        <v/>
      </c>
      <c r="J392" t="str">
        <f>IF(SUM('B5'!$Y406:$AG406)=9,'B5'!I406,"")</f>
        <v/>
      </c>
      <c r="K392" t="str">
        <f>IF(SUM('B5'!$Y406:$AG406)=9,'B5'!J406,"")</f>
        <v/>
      </c>
      <c r="L392" t="str">
        <f>IF(SUM('B5'!$Y406:$AG406)=9,'B5'!K406,"")</f>
        <v/>
      </c>
    </row>
    <row r="393" spans="1:12" x14ac:dyDescent="0.25">
      <c r="A393" t="str">
        <f>IF(SUM('B5'!Y407:AG407)=9,'Angaben KH-Standort'!$D$26,"")</f>
        <v/>
      </c>
      <c r="B393" t="str">
        <f>IF(SUM('B5'!Y407:AG407)=9,'Angaben KH-Standort'!$D$27,"")</f>
        <v/>
      </c>
      <c r="C393" t="str">
        <f>IF(SUM('B5'!Y407:AG407)=9,'Angaben KH-Standort'!$D$13,"")</f>
        <v/>
      </c>
      <c r="D393" t="str">
        <f>IF(SUM('B5'!$Y407:$AG407)=9,'B5'!C407,"")</f>
        <v/>
      </c>
      <c r="E393" t="str">
        <f>IF(SUM('B5'!$Y407:$AG407)=9,'B5'!D407,"")</f>
        <v/>
      </c>
      <c r="F393" t="str">
        <f>IF(SUM('B5'!$Y407:$AG407)=9,'B5'!E407,"")</f>
        <v/>
      </c>
      <c r="G393" t="str">
        <f>IF(SUM('B5'!$Y407:$AG407)=9,'B5'!F407,"")</f>
        <v/>
      </c>
      <c r="H393" t="str">
        <f>IF(SUM('B5'!$Y407:$AG407)=9,'B5'!G407,"")</f>
        <v/>
      </c>
      <c r="I393" t="str">
        <f>IF(SUM('B5'!$Y407:$AG407)=9,'B5'!H407,"")</f>
        <v/>
      </c>
      <c r="J393" t="str">
        <f>IF(SUM('B5'!$Y407:$AG407)=9,'B5'!I407,"")</f>
        <v/>
      </c>
      <c r="K393" t="str">
        <f>IF(SUM('B5'!$Y407:$AG407)=9,'B5'!J407,"")</f>
        <v/>
      </c>
      <c r="L393" t="str">
        <f>IF(SUM('B5'!$Y407:$AG407)=9,'B5'!K407,"")</f>
        <v/>
      </c>
    </row>
    <row r="394" spans="1:12" x14ac:dyDescent="0.25">
      <c r="A394" t="str">
        <f>IF(SUM('B5'!Y408:AG408)=9,'Angaben KH-Standort'!$D$26,"")</f>
        <v/>
      </c>
      <c r="B394" t="str">
        <f>IF(SUM('B5'!Y408:AG408)=9,'Angaben KH-Standort'!$D$27,"")</f>
        <v/>
      </c>
      <c r="C394" t="str">
        <f>IF(SUM('B5'!Y408:AG408)=9,'Angaben KH-Standort'!$D$13,"")</f>
        <v/>
      </c>
      <c r="D394" t="str">
        <f>IF(SUM('B5'!$Y408:$AG408)=9,'B5'!C408,"")</f>
        <v/>
      </c>
      <c r="E394" t="str">
        <f>IF(SUM('B5'!$Y408:$AG408)=9,'B5'!D408,"")</f>
        <v/>
      </c>
      <c r="F394" t="str">
        <f>IF(SUM('B5'!$Y408:$AG408)=9,'B5'!E408,"")</f>
        <v/>
      </c>
      <c r="G394" t="str">
        <f>IF(SUM('B5'!$Y408:$AG408)=9,'B5'!F408,"")</f>
        <v/>
      </c>
      <c r="H394" t="str">
        <f>IF(SUM('B5'!$Y408:$AG408)=9,'B5'!G408,"")</f>
        <v/>
      </c>
      <c r="I394" t="str">
        <f>IF(SUM('B5'!$Y408:$AG408)=9,'B5'!H408,"")</f>
        <v/>
      </c>
      <c r="J394" t="str">
        <f>IF(SUM('B5'!$Y408:$AG408)=9,'B5'!I408,"")</f>
        <v/>
      </c>
      <c r="K394" t="str">
        <f>IF(SUM('B5'!$Y408:$AG408)=9,'B5'!J408,"")</f>
        <v/>
      </c>
      <c r="L394" t="str">
        <f>IF(SUM('B5'!$Y408:$AG408)=9,'B5'!K408,"")</f>
        <v/>
      </c>
    </row>
    <row r="395" spans="1:12" x14ac:dyDescent="0.25">
      <c r="A395" t="str">
        <f>IF(SUM('B5'!Y409:AG409)=9,'Angaben KH-Standort'!$D$26,"")</f>
        <v/>
      </c>
      <c r="B395" t="str">
        <f>IF(SUM('B5'!Y409:AG409)=9,'Angaben KH-Standort'!$D$27,"")</f>
        <v/>
      </c>
      <c r="C395" t="str">
        <f>IF(SUM('B5'!Y409:AG409)=9,'Angaben KH-Standort'!$D$13,"")</f>
        <v/>
      </c>
      <c r="D395" t="str">
        <f>IF(SUM('B5'!$Y409:$AG409)=9,'B5'!C409,"")</f>
        <v/>
      </c>
      <c r="E395" t="str">
        <f>IF(SUM('B5'!$Y409:$AG409)=9,'B5'!D409,"")</f>
        <v/>
      </c>
      <c r="F395" t="str">
        <f>IF(SUM('B5'!$Y409:$AG409)=9,'B5'!E409,"")</f>
        <v/>
      </c>
      <c r="G395" t="str">
        <f>IF(SUM('B5'!$Y409:$AG409)=9,'B5'!F409,"")</f>
        <v/>
      </c>
      <c r="H395" t="str">
        <f>IF(SUM('B5'!$Y409:$AG409)=9,'B5'!G409,"")</f>
        <v/>
      </c>
      <c r="I395" t="str">
        <f>IF(SUM('B5'!$Y409:$AG409)=9,'B5'!H409,"")</f>
        <v/>
      </c>
      <c r="J395" t="str">
        <f>IF(SUM('B5'!$Y409:$AG409)=9,'B5'!I409,"")</f>
        <v/>
      </c>
      <c r="K395" t="str">
        <f>IF(SUM('B5'!$Y409:$AG409)=9,'B5'!J409,"")</f>
        <v/>
      </c>
      <c r="L395" t="str">
        <f>IF(SUM('B5'!$Y409:$AG409)=9,'B5'!K409,"")</f>
        <v/>
      </c>
    </row>
    <row r="396" spans="1:12" x14ac:dyDescent="0.25">
      <c r="A396" t="str">
        <f>IF(SUM('B5'!Y410:AG410)=9,'Angaben KH-Standort'!$D$26,"")</f>
        <v/>
      </c>
      <c r="B396" t="str">
        <f>IF(SUM('B5'!Y410:AG410)=9,'Angaben KH-Standort'!$D$27,"")</f>
        <v/>
      </c>
      <c r="C396" t="str">
        <f>IF(SUM('B5'!Y410:AG410)=9,'Angaben KH-Standort'!$D$13,"")</f>
        <v/>
      </c>
      <c r="D396" t="str">
        <f>IF(SUM('B5'!$Y410:$AG410)=9,'B5'!C410,"")</f>
        <v/>
      </c>
      <c r="E396" t="str">
        <f>IF(SUM('B5'!$Y410:$AG410)=9,'B5'!D410,"")</f>
        <v/>
      </c>
      <c r="F396" t="str">
        <f>IF(SUM('B5'!$Y410:$AG410)=9,'B5'!E410,"")</f>
        <v/>
      </c>
      <c r="G396" t="str">
        <f>IF(SUM('B5'!$Y410:$AG410)=9,'B5'!F410,"")</f>
        <v/>
      </c>
      <c r="H396" t="str">
        <f>IF(SUM('B5'!$Y410:$AG410)=9,'B5'!G410,"")</f>
        <v/>
      </c>
      <c r="I396" t="str">
        <f>IF(SUM('B5'!$Y410:$AG410)=9,'B5'!H410,"")</f>
        <v/>
      </c>
      <c r="J396" t="str">
        <f>IF(SUM('B5'!$Y410:$AG410)=9,'B5'!I410,"")</f>
        <v/>
      </c>
      <c r="K396" t="str">
        <f>IF(SUM('B5'!$Y410:$AG410)=9,'B5'!J410,"")</f>
        <v/>
      </c>
      <c r="L396" t="str">
        <f>IF(SUM('B5'!$Y410:$AG410)=9,'B5'!K410,"")</f>
        <v/>
      </c>
    </row>
    <row r="397" spans="1:12" x14ac:dyDescent="0.25">
      <c r="A397" t="str">
        <f>IF(SUM('B5'!Y411:AG411)=9,'Angaben KH-Standort'!$D$26,"")</f>
        <v/>
      </c>
      <c r="B397" t="str">
        <f>IF(SUM('B5'!Y411:AG411)=9,'Angaben KH-Standort'!$D$27,"")</f>
        <v/>
      </c>
      <c r="C397" t="str">
        <f>IF(SUM('B5'!Y411:AG411)=9,'Angaben KH-Standort'!$D$13,"")</f>
        <v/>
      </c>
      <c r="D397" t="str">
        <f>IF(SUM('B5'!$Y411:$AG411)=9,'B5'!C411,"")</f>
        <v/>
      </c>
      <c r="E397" t="str">
        <f>IF(SUM('B5'!$Y411:$AG411)=9,'B5'!D411,"")</f>
        <v/>
      </c>
      <c r="F397" t="str">
        <f>IF(SUM('B5'!$Y411:$AG411)=9,'B5'!E411,"")</f>
        <v/>
      </c>
      <c r="G397" t="str">
        <f>IF(SUM('B5'!$Y411:$AG411)=9,'B5'!F411,"")</f>
        <v/>
      </c>
      <c r="H397" t="str">
        <f>IF(SUM('B5'!$Y411:$AG411)=9,'B5'!G411,"")</f>
        <v/>
      </c>
      <c r="I397" t="str">
        <f>IF(SUM('B5'!$Y411:$AG411)=9,'B5'!H411,"")</f>
        <v/>
      </c>
      <c r="J397" t="str">
        <f>IF(SUM('B5'!$Y411:$AG411)=9,'B5'!I411,"")</f>
        <v/>
      </c>
      <c r="K397" t="str">
        <f>IF(SUM('B5'!$Y411:$AG411)=9,'B5'!J411,"")</f>
        <v/>
      </c>
      <c r="L397" t="str">
        <f>IF(SUM('B5'!$Y411:$AG411)=9,'B5'!K411,"")</f>
        <v/>
      </c>
    </row>
    <row r="398" spans="1:12" x14ac:dyDescent="0.25">
      <c r="A398" t="str">
        <f>IF(SUM('B5'!Y412:AG412)=9,'Angaben KH-Standort'!$D$26,"")</f>
        <v/>
      </c>
      <c r="B398" t="str">
        <f>IF(SUM('B5'!Y412:AG412)=9,'Angaben KH-Standort'!$D$27,"")</f>
        <v/>
      </c>
      <c r="C398" t="str">
        <f>IF(SUM('B5'!Y412:AG412)=9,'Angaben KH-Standort'!$D$13,"")</f>
        <v/>
      </c>
      <c r="D398" t="str">
        <f>IF(SUM('B5'!$Y412:$AG412)=9,'B5'!C412,"")</f>
        <v/>
      </c>
      <c r="E398" t="str">
        <f>IF(SUM('B5'!$Y412:$AG412)=9,'B5'!D412,"")</f>
        <v/>
      </c>
      <c r="F398" t="str">
        <f>IF(SUM('B5'!$Y412:$AG412)=9,'B5'!E412,"")</f>
        <v/>
      </c>
      <c r="G398" t="str">
        <f>IF(SUM('B5'!$Y412:$AG412)=9,'B5'!F412,"")</f>
        <v/>
      </c>
      <c r="H398" t="str">
        <f>IF(SUM('B5'!$Y412:$AG412)=9,'B5'!G412,"")</f>
        <v/>
      </c>
      <c r="I398" t="str">
        <f>IF(SUM('B5'!$Y412:$AG412)=9,'B5'!H412,"")</f>
        <v/>
      </c>
      <c r="J398" t="str">
        <f>IF(SUM('B5'!$Y412:$AG412)=9,'B5'!I412,"")</f>
        <v/>
      </c>
      <c r="K398" t="str">
        <f>IF(SUM('B5'!$Y412:$AG412)=9,'B5'!J412,"")</f>
        <v/>
      </c>
      <c r="L398" t="str">
        <f>IF(SUM('B5'!$Y412:$AG412)=9,'B5'!K412,"")</f>
        <v/>
      </c>
    </row>
    <row r="399" spans="1:12" x14ac:dyDescent="0.25">
      <c r="A399" t="str">
        <f>IF(SUM('B5'!Y413:AG413)=9,'Angaben KH-Standort'!$D$26,"")</f>
        <v/>
      </c>
      <c r="B399" t="str">
        <f>IF(SUM('B5'!Y413:AG413)=9,'Angaben KH-Standort'!$D$27,"")</f>
        <v/>
      </c>
      <c r="C399" t="str">
        <f>IF(SUM('B5'!Y413:AG413)=9,'Angaben KH-Standort'!$D$13,"")</f>
        <v/>
      </c>
      <c r="D399" t="str">
        <f>IF(SUM('B5'!$Y413:$AG413)=9,'B5'!C413,"")</f>
        <v/>
      </c>
      <c r="E399" t="str">
        <f>IF(SUM('B5'!$Y413:$AG413)=9,'B5'!D413,"")</f>
        <v/>
      </c>
      <c r="F399" t="str">
        <f>IF(SUM('B5'!$Y413:$AG413)=9,'B5'!E413,"")</f>
        <v/>
      </c>
      <c r="G399" t="str">
        <f>IF(SUM('B5'!$Y413:$AG413)=9,'B5'!F413,"")</f>
        <v/>
      </c>
      <c r="H399" t="str">
        <f>IF(SUM('B5'!$Y413:$AG413)=9,'B5'!G413,"")</f>
        <v/>
      </c>
      <c r="I399" t="str">
        <f>IF(SUM('B5'!$Y413:$AG413)=9,'B5'!H413,"")</f>
        <v/>
      </c>
      <c r="J399" t="str">
        <f>IF(SUM('B5'!$Y413:$AG413)=9,'B5'!I413,"")</f>
        <v/>
      </c>
      <c r="K399" t="str">
        <f>IF(SUM('B5'!$Y413:$AG413)=9,'B5'!J413,"")</f>
        <v/>
      </c>
      <c r="L399" t="str">
        <f>IF(SUM('B5'!$Y413:$AG413)=9,'B5'!K413,"")</f>
        <v/>
      </c>
    </row>
    <row r="400" spans="1:12" x14ac:dyDescent="0.25">
      <c r="A400" t="str">
        <f>IF(SUM('B5'!Y414:AG414)=9,'Angaben KH-Standort'!$D$26,"")</f>
        <v/>
      </c>
      <c r="B400" t="str">
        <f>IF(SUM('B5'!Y414:AG414)=9,'Angaben KH-Standort'!$D$27,"")</f>
        <v/>
      </c>
      <c r="C400" t="str">
        <f>IF(SUM('B5'!Y414:AG414)=9,'Angaben KH-Standort'!$D$13,"")</f>
        <v/>
      </c>
      <c r="D400" t="str">
        <f>IF(SUM('B5'!$Y414:$AG414)=9,'B5'!C414,"")</f>
        <v/>
      </c>
      <c r="E400" t="str">
        <f>IF(SUM('B5'!$Y414:$AG414)=9,'B5'!D414,"")</f>
        <v/>
      </c>
      <c r="F400" t="str">
        <f>IF(SUM('B5'!$Y414:$AG414)=9,'B5'!E414,"")</f>
        <v/>
      </c>
      <c r="G400" t="str">
        <f>IF(SUM('B5'!$Y414:$AG414)=9,'B5'!F414,"")</f>
        <v/>
      </c>
      <c r="H400" t="str">
        <f>IF(SUM('B5'!$Y414:$AG414)=9,'B5'!G414,"")</f>
        <v/>
      </c>
      <c r="I400" t="str">
        <f>IF(SUM('B5'!$Y414:$AG414)=9,'B5'!H414,"")</f>
        <v/>
      </c>
      <c r="J400" t="str">
        <f>IF(SUM('B5'!$Y414:$AG414)=9,'B5'!I414,"")</f>
        <v/>
      </c>
      <c r="K400" t="str">
        <f>IF(SUM('B5'!$Y414:$AG414)=9,'B5'!J414,"")</f>
        <v/>
      </c>
      <c r="L400" t="str">
        <f>IF(SUM('B5'!$Y414:$AG414)=9,'B5'!K414,"")</f>
        <v/>
      </c>
    </row>
    <row r="401" spans="1:12" x14ac:dyDescent="0.25">
      <c r="A401" t="str">
        <f>IF(SUM('B5'!Y415:AG415)=9,'Angaben KH-Standort'!$D$26,"")</f>
        <v/>
      </c>
      <c r="B401" t="str">
        <f>IF(SUM('B5'!Y415:AG415)=9,'Angaben KH-Standort'!$D$27,"")</f>
        <v/>
      </c>
      <c r="C401" t="str">
        <f>IF(SUM('B5'!Y415:AG415)=9,'Angaben KH-Standort'!$D$13,"")</f>
        <v/>
      </c>
      <c r="D401" t="str">
        <f>IF(SUM('B5'!$Y415:$AG415)=9,'B5'!C415,"")</f>
        <v/>
      </c>
      <c r="E401" t="str">
        <f>IF(SUM('B5'!$Y415:$AG415)=9,'B5'!D415,"")</f>
        <v/>
      </c>
      <c r="F401" t="str">
        <f>IF(SUM('B5'!$Y415:$AG415)=9,'B5'!E415,"")</f>
        <v/>
      </c>
      <c r="G401" t="str">
        <f>IF(SUM('B5'!$Y415:$AG415)=9,'B5'!F415,"")</f>
        <v/>
      </c>
      <c r="H401" t="str">
        <f>IF(SUM('B5'!$Y415:$AG415)=9,'B5'!G415,"")</f>
        <v/>
      </c>
      <c r="I401" t="str">
        <f>IF(SUM('B5'!$Y415:$AG415)=9,'B5'!H415,"")</f>
        <v/>
      </c>
      <c r="J401" t="str">
        <f>IF(SUM('B5'!$Y415:$AG415)=9,'B5'!I415,"")</f>
        <v/>
      </c>
      <c r="K401" t="str">
        <f>IF(SUM('B5'!$Y415:$AG415)=9,'B5'!J415,"")</f>
        <v/>
      </c>
      <c r="L401" t="str">
        <f>IF(SUM('B5'!$Y415:$AG415)=9,'B5'!K415,"")</f>
        <v/>
      </c>
    </row>
    <row r="402" spans="1:12" x14ac:dyDescent="0.25">
      <c r="A402" t="str">
        <f>IF(SUM('B5'!Y416:AG416)=9,'Angaben KH-Standort'!$D$26,"")</f>
        <v/>
      </c>
      <c r="B402" t="str">
        <f>IF(SUM('B5'!Y416:AG416)=9,'Angaben KH-Standort'!$D$27,"")</f>
        <v/>
      </c>
      <c r="C402" t="str">
        <f>IF(SUM('B5'!Y416:AG416)=9,'Angaben KH-Standort'!$D$13,"")</f>
        <v/>
      </c>
      <c r="D402" t="str">
        <f>IF(SUM('B5'!$Y416:$AG416)=9,'B5'!C416,"")</f>
        <v/>
      </c>
      <c r="E402" t="str">
        <f>IF(SUM('B5'!$Y416:$AG416)=9,'B5'!D416,"")</f>
        <v/>
      </c>
      <c r="F402" t="str">
        <f>IF(SUM('B5'!$Y416:$AG416)=9,'B5'!E416,"")</f>
        <v/>
      </c>
      <c r="G402" t="str">
        <f>IF(SUM('B5'!$Y416:$AG416)=9,'B5'!F416,"")</f>
        <v/>
      </c>
      <c r="H402" t="str">
        <f>IF(SUM('B5'!$Y416:$AG416)=9,'B5'!G416,"")</f>
        <v/>
      </c>
      <c r="I402" t="str">
        <f>IF(SUM('B5'!$Y416:$AG416)=9,'B5'!H416,"")</f>
        <v/>
      </c>
      <c r="J402" t="str">
        <f>IF(SUM('B5'!$Y416:$AG416)=9,'B5'!I416,"")</f>
        <v/>
      </c>
      <c r="K402" t="str">
        <f>IF(SUM('B5'!$Y416:$AG416)=9,'B5'!J416,"")</f>
        <v/>
      </c>
      <c r="L402" t="str">
        <f>IF(SUM('B5'!$Y416:$AG416)=9,'B5'!K416,"")</f>
        <v/>
      </c>
    </row>
    <row r="403" spans="1:12" x14ac:dyDescent="0.25">
      <c r="A403" t="str">
        <f>IF(SUM('B5'!Y417:AG417)=9,'Angaben KH-Standort'!$D$26,"")</f>
        <v/>
      </c>
      <c r="B403" t="str">
        <f>IF(SUM('B5'!Y417:AG417)=9,'Angaben KH-Standort'!$D$27,"")</f>
        <v/>
      </c>
      <c r="C403" t="str">
        <f>IF(SUM('B5'!Y417:AG417)=9,'Angaben KH-Standort'!$D$13,"")</f>
        <v/>
      </c>
      <c r="D403" t="str">
        <f>IF(SUM('B5'!$Y417:$AG417)=9,'B5'!C417,"")</f>
        <v/>
      </c>
      <c r="E403" t="str">
        <f>IF(SUM('B5'!$Y417:$AG417)=9,'B5'!D417,"")</f>
        <v/>
      </c>
      <c r="F403" t="str">
        <f>IF(SUM('B5'!$Y417:$AG417)=9,'B5'!E417,"")</f>
        <v/>
      </c>
      <c r="G403" t="str">
        <f>IF(SUM('B5'!$Y417:$AG417)=9,'B5'!F417,"")</f>
        <v/>
      </c>
      <c r="H403" t="str">
        <f>IF(SUM('B5'!$Y417:$AG417)=9,'B5'!G417,"")</f>
        <v/>
      </c>
      <c r="I403" t="str">
        <f>IF(SUM('B5'!$Y417:$AG417)=9,'B5'!H417,"")</f>
        <v/>
      </c>
      <c r="J403" t="str">
        <f>IF(SUM('B5'!$Y417:$AG417)=9,'B5'!I417,"")</f>
        <v/>
      </c>
      <c r="K403" t="str">
        <f>IF(SUM('B5'!$Y417:$AG417)=9,'B5'!J417,"")</f>
        <v/>
      </c>
      <c r="L403" t="str">
        <f>IF(SUM('B5'!$Y417:$AG417)=9,'B5'!K417,"")</f>
        <v/>
      </c>
    </row>
    <row r="404" spans="1:12" x14ac:dyDescent="0.25">
      <c r="A404" t="str">
        <f>IF(SUM('B5'!Y418:AG418)=9,'Angaben KH-Standort'!$D$26,"")</f>
        <v/>
      </c>
      <c r="B404" t="str">
        <f>IF(SUM('B5'!Y418:AG418)=9,'Angaben KH-Standort'!$D$27,"")</f>
        <v/>
      </c>
      <c r="C404" t="str">
        <f>IF(SUM('B5'!Y418:AG418)=9,'Angaben KH-Standort'!$D$13,"")</f>
        <v/>
      </c>
      <c r="D404" t="str">
        <f>IF(SUM('B5'!$Y418:$AG418)=9,'B5'!C418,"")</f>
        <v/>
      </c>
      <c r="E404" t="str">
        <f>IF(SUM('B5'!$Y418:$AG418)=9,'B5'!D418,"")</f>
        <v/>
      </c>
      <c r="F404" t="str">
        <f>IF(SUM('B5'!$Y418:$AG418)=9,'B5'!E418,"")</f>
        <v/>
      </c>
      <c r="G404" t="str">
        <f>IF(SUM('B5'!$Y418:$AG418)=9,'B5'!F418,"")</f>
        <v/>
      </c>
      <c r="H404" t="str">
        <f>IF(SUM('B5'!$Y418:$AG418)=9,'B5'!G418,"")</f>
        <v/>
      </c>
      <c r="I404" t="str">
        <f>IF(SUM('B5'!$Y418:$AG418)=9,'B5'!H418,"")</f>
        <v/>
      </c>
      <c r="J404" t="str">
        <f>IF(SUM('B5'!$Y418:$AG418)=9,'B5'!I418,"")</f>
        <v/>
      </c>
      <c r="K404" t="str">
        <f>IF(SUM('B5'!$Y418:$AG418)=9,'B5'!J418,"")</f>
        <v/>
      </c>
      <c r="L404" t="str">
        <f>IF(SUM('B5'!$Y418:$AG418)=9,'B5'!K418,"")</f>
        <v/>
      </c>
    </row>
    <row r="405" spans="1:12" x14ac:dyDescent="0.25">
      <c r="A405" t="str">
        <f>IF(SUM('B5'!Y419:AG419)=9,'Angaben KH-Standort'!$D$26,"")</f>
        <v/>
      </c>
      <c r="B405" t="str">
        <f>IF(SUM('B5'!Y419:AG419)=9,'Angaben KH-Standort'!$D$27,"")</f>
        <v/>
      </c>
      <c r="C405" t="str">
        <f>IF(SUM('B5'!Y419:AG419)=9,'Angaben KH-Standort'!$D$13,"")</f>
        <v/>
      </c>
      <c r="D405" t="str">
        <f>IF(SUM('B5'!$Y419:$AG419)=9,'B5'!C419,"")</f>
        <v/>
      </c>
      <c r="E405" t="str">
        <f>IF(SUM('B5'!$Y419:$AG419)=9,'B5'!D419,"")</f>
        <v/>
      </c>
      <c r="F405" t="str">
        <f>IF(SUM('B5'!$Y419:$AG419)=9,'B5'!E419,"")</f>
        <v/>
      </c>
      <c r="G405" t="str">
        <f>IF(SUM('B5'!$Y419:$AG419)=9,'B5'!F419,"")</f>
        <v/>
      </c>
      <c r="H405" t="str">
        <f>IF(SUM('B5'!$Y419:$AG419)=9,'B5'!G419,"")</f>
        <v/>
      </c>
      <c r="I405" t="str">
        <f>IF(SUM('B5'!$Y419:$AG419)=9,'B5'!H419,"")</f>
        <v/>
      </c>
      <c r="J405" t="str">
        <f>IF(SUM('B5'!$Y419:$AG419)=9,'B5'!I419,"")</f>
        <v/>
      </c>
      <c r="K405" t="str">
        <f>IF(SUM('B5'!$Y419:$AG419)=9,'B5'!J419,"")</f>
        <v/>
      </c>
      <c r="L405" t="str">
        <f>IF(SUM('B5'!$Y419:$AG419)=9,'B5'!K419,"")</f>
        <v/>
      </c>
    </row>
    <row r="406" spans="1:12" x14ac:dyDescent="0.25">
      <c r="A406" t="str">
        <f>IF(SUM('B5'!Y420:AG420)=9,'Angaben KH-Standort'!$D$26,"")</f>
        <v/>
      </c>
      <c r="B406" t="str">
        <f>IF(SUM('B5'!Y420:AG420)=9,'Angaben KH-Standort'!$D$27,"")</f>
        <v/>
      </c>
      <c r="C406" t="str">
        <f>IF(SUM('B5'!Y420:AG420)=9,'Angaben KH-Standort'!$D$13,"")</f>
        <v/>
      </c>
      <c r="D406" t="str">
        <f>IF(SUM('B5'!$Y420:$AG420)=9,'B5'!C420,"")</f>
        <v/>
      </c>
      <c r="E406" t="str">
        <f>IF(SUM('B5'!$Y420:$AG420)=9,'B5'!D420,"")</f>
        <v/>
      </c>
      <c r="F406" t="str">
        <f>IF(SUM('B5'!$Y420:$AG420)=9,'B5'!E420,"")</f>
        <v/>
      </c>
      <c r="G406" t="str">
        <f>IF(SUM('B5'!$Y420:$AG420)=9,'B5'!F420,"")</f>
        <v/>
      </c>
      <c r="H406" t="str">
        <f>IF(SUM('B5'!$Y420:$AG420)=9,'B5'!G420,"")</f>
        <v/>
      </c>
      <c r="I406" t="str">
        <f>IF(SUM('B5'!$Y420:$AG420)=9,'B5'!H420,"")</f>
        <v/>
      </c>
      <c r="J406" t="str">
        <f>IF(SUM('B5'!$Y420:$AG420)=9,'B5'!I420,"")</f>
        <v/>
      </c>
      <c r="K406" t="str">
        <f>IF(SUM('B5'!$Y420:$AG420)=9,'B5'!J420,"")</f>
        <v/>
      </c>
      <c r="L406" t="str">
        <f>IF(SUM('B5'!$Y420:$AG420)=9,'B5'!K420,"")</f>
        <v/>
      </c>
    </row>
    <row r="407" spans="1:12" x14ac:dyDescent="0.25">
      <c r="A407" t="str">
        <f>IF(SUM('B5'!Y421:AG421)=9,'Angaben KH-Standort'!$D$26,"")</f>
        <v/>
      </c>
      <c r="B407" t="str">
        <f>IF(SUM('B5'!Y421:AG421)=9,'Angaben KH-Standort'!$D$27,"")</f>
        <v/>
      </c>
      <c r="C407" t="str">
        <f>IF(SUM('B5'!Y421:AG421)=9,'Angaben KH-Standort'!$D$13,"")</f>
        <v/>
      </c>
      <c r="D407" t="str">
        <f>IF(SUM('B5'!$Y421:$AG421)=9,'B5'!C421,"")</f>
        <v/>
      </c>
      <c r="E407" t="str">
        <f>IF(SUM('B5'!$Y421:$AG421)=9,'B5'!D421,"")</f>
        <v/>
      </c>
      <c r="F407" t="str">
        <f>IF(SUM('B5'!$Y421:$AG421)=9,'B5'!E421,"")</f>
        <v/>
      </c>
      <c r="G407" t="str">
        <f>IF(SUM('B5'!$Y421:$AG421)=9,'B5'!F421,"")</f>
        <v/>
      </c>
      <c r="H407" t="str">
        <f>IF(SUM('B5'!$Y421:$AG421)=9,'B5'!G421,"")</f>
        <v/>
      </c>
      <c r="I407" t="str">
        <f>IF(SUM('B5'!$Y421:$AG421)=9,'B5'!H421,"")</f>
        <v/>
      </c>
      <c r="J407" t="str">
        <f>IF(SUM('B5'!$Y421:$AG421)=9,'B5'!I421,"")</f>
        <v/>
      </c>
      <c r="K407" t="str">
        <f>IF(SUM('B5'!$Y421:$AG421)=9,'B5'!J421,"")</f>
        <v/>
      </c>
      <c r="L407" t="str">
        <f>IF(SUM('B5'!$Y421:$AG421)=9,'B5'!K421,"")</f>
        <v/>
      </c>
    </row>
    <row r="408" spans="1:12" x14ac:dyDescent="0.25">
      <c r="A408" t="str">
        <f>IF(SUM('B5'!Y422:AG422)=9,'Angaben KH-Standort'!$D$26,"")</f>
        <v/>
      </c>
      <c r="B408" t="str">
        <f>IF(SUM('B5'!Y422:AG422)=9,'Angaben KH-Standort'!$D$27,"")</f>
        <v/>
      </c>
      <c r="C408" t="str">
        <f>IF(SUM('B5'!Y422:AG422)=9,'Angaben KH-Standort'!$D$13,"")</f>
        <v/>
      </c>
      <c r="D408" t="str">
        <f>IF(SUM('B5'!$Y422:$AG422)=9,'B5'!C422,"")</f>
        <v/>
      </c>
      <c r="E408" t="str">
        <f>IF(SUM('B5'!$Y422:$AG422)=9,'B5'!D422,"")</f>
        <v/>
      </c>
      <c r="F408" t="str">
        <f>IF(SUM('B5'!$Y422:$AG422)=9,'B5'!E422,"")</f>
        <v/>
      </c>
      <c r="G408" t="str">
        <f>IF(SUM('B5'!$Y422:$AG422)=9,'B5'!F422,"")</f>
        <v/>
      </c>
      <c r="H408" t="str">
        <f>IF(SUM('B5'!$Y422:$AG422)=9,'B5'!G422,"")</f>
        <v/>
      </c>
      <c r="I408" t="str">
        <f>IF(SUM('B5'!$Y422:$AG422)=9,'B5'!H422,"")</f>
        <v/>
      </c>
      <c r="J408" t="str">
        <f>IF(SUM('B5'!$Y422:$AG422)=9,'B5'!I422,"")</f>
        <v/>
      </c>
      <c r="K408" t="str">
        <f>IF(SUM('B5'!$Y422:$AG422)=9,'B5'!J422,"")</f>
        <v/>
      </c>
      <c r="L408" t="str">
        <f>IF(SUM('B5'!$Y422:$AG422)=9,'B5'!K422,"")</f>
        <v/>
      </c>
    </row>
    <row r="409" spans="1:12" x14ac:dyDescent="0.25">
      <c r="A409" t="str">
        <f>IF(SUM('B5'!Y423:AG423)=9,'Angaben KH-Standort'!$D$26,"")</f>
        <v/>
      </c>
      <c r="B409" t="str">
        <f>IF(SUM('B5'!Y423:AG423)=9,'Angaben KH-Standort'!$D$27,"")</f>
        <v/>
      </c>
      <c r="C409" t="str">
        <f>IF(SUM('B5'!Y423:AG423)=9,'Angaben KH-Standort'!$D$13,"")</f>
        <v/>
      </c>
      <c r="D409" t="str">
        <f>IF(SUM('B5'!$Y423:$AG423)=9,'B5'!C423,"")</f>
        <v/>
      </c>
      <c r="E409" t="str">
        <f>IF(SUM('B5'!$Y423:$AG423)=9,'B5'!D423,"")</f>
        <v/>
      </c>
      <c r="F409" t="str">
        <f>IF(SUM('B5'!$Y423:$AG423)=9,'B5'!E423,"")</f>
        <v/>
      </c>
      <c r="G409" t="str">
        <f>IF(SUM('B5'!$Y423:$AG423)=9,'B5'!F423,"")</f>
        <v/>
      </c>
      <c r="H409" t="str">
        <f>IF(SUM('B5'!$Y423:$AG423)=9,'B5'!G423,"")</f>
        <v/>
      </c>
      <c r="I409" t="str">
        <f>IF(SUM('B5'!$Y423:$AG423)=9,'B5'!H423,"")</f>
        <v/>
      </c>
      <c r="J409" t="str">
        <f>IF(SUM('B5'!$Y423:$AG423)=9,'B5'!I423,"")</f>
        <v/>
      </c>
      <c r="K409" t="str">
        <f>IF(SUM('B5'!$Y423:$AG423)=9,'B5'!J423,"")</f>
        <v/>
      </c>
      <c r="L409" t="str">
        <f>IF(SUM('B5'!$Y423:$AG423)=9,'B5'!K423,"")</f>
        <v/>
      </c>
    </row>
    <row r="410" spans="1:12" x14ac:dyDescent="0.25">
      <c r="A410" t="str">
        <f>IF(SUM('B5'!Y424:AG424)=9,'Angaben KH-Standort'!$D$26,"")</f>
        <v/>
      </c>
      <c r="B410" t="str">
        <f>IF(SUM('B5'!Y424:AG424)=9,'Angaben KH-Standort'!$D$27,"")</f>
        <v/>
      </c>
      <c r="C410" t="str">
        <f>IF(SUM('B5'!Y424:AG424)=9,'Angaben KH-Standort'!$D$13,"")</f>
        <v/>
      </c>
      <c r="D410" t="str">
        <f>IF(SUM('B5'!$Y424:$AG424)=9,'B5'!C424,"")</f>
        <v/>
      </c>
      <c r="E410" t="str">
        <f>IF(SUM('B5'!$Y424:$AG424)=9,'B5'!D424,"")</f>
        <v/>
      </c>
      <c r="F410" t="str">
        <f>IF(SUM('B5'!$Y424:$AG424)=9,'B5'!E424,"")</f>
        <v/>
      </c>
      <c r="G410" t="str">
        <f>IF(SUM('B5'!$Y424:$AG424)=9,'B5'!F424,"")</f>
        <v/>
      </c>
      <c r="H410" t="str">
        <f>IF(SUM('B5'!$Y424:$AG424)=9,'B5'!G424,"")</f>
        <v/>
      </c>
      <c r="I410" t="str">
        <f>IF(SUM('B5'!$Y424:$AG424)=9,'B5'!H424,"")</f>
        <v/>
      </c>
      <c r="J410" t="str">
        <f>IF(SUM('B5'!$Y424:$AG424)=9,'B5'!I424,"")</f>
        <v/>
      </c>
      <c r="K410" t="str">
        <f>IF(SUM('B5'!$Y424:$AG424)=9,'B5'!J424,"")</f>
        <v/>
      </c>
      <c r="L410" t="str">
        <f>IF(SUM('B5'!$Y424:$AG424)=9,'B5'!K424,"")</f>
        <v/>
      </c>
    </row>
    <row r="411" spans="1:12" x14ac:dyDescent="0.25">
      <c r="A411" t="str">
        <f>IF(SUM('B5'!Y425:AG425)=9,'Angaben KH-Standort'!$D$26,"")</f>
        <v/>
      </c>
      <c r="B411" t="str">
        <f>IF(SUM('B5'!Y425:AG425)=9,'Angaben KH-Standort'!$D$27,"")</f>
        <v/>
      </c>
      <c r="C411" t="str">
        <f>IF(SUM('B5'!Y425:AG425)=9,'Angaben KH-Standort'!$D$13,"")</f>
        <v/>
      </c>
      <c r="D411" t="str">
        <f>IF(SUM('B5'!$Y425:$AG425)=9,'B5'!C425,"")</f>
        <v/>
      </c>
      <c r="E411" t="str">
        <f>IF(SUM('B5'!$Y425:$AG425)=9,'B5'!D425,"")</f>
        <v/>
      </c>
      <c r="F411" t="str">
        <f>IF(SUM('B5'!$Y425:$AG425)=9,'B5'!E425,"")</f>
        <v/>
      </c>
      <c r="G411" t="str">
        <f>IF(SUM('B5'!$Y425:$AG425)=9,'B5'!F425,"")</f>
        <v/>
      </c>
      <c r="H411" t="str">
        <f>IF(SUM('B5'!$Y425:$AG425)=9,'B5'!G425,"")</f>
        <v/>
      </c>
      <c r="I411" t="str">
        <f>IF(SUM('B5'!$Y425:$AG425)=9,'B5'!H425,"")</f>
        <v/>
      </c>
      <c r="J411" t="str">
        <f>IF(SUM('B5'!$Y425:$AG425)=9,'B5'!I425,"")</f>
        <v/>
      </c>
      <c r="K411" t="str">
        <f>IF(SUM('B5'!$Y425:$AG425)=9,'B5'!J425,"")</f>
        <v/>
      </c>
      <c r="L411" t="str">
        <f>IF(SUM('B5'!$Y425:$AG425)=9,'B5'!K425,"")</f>
        <v/>
      </c>
    </row>
    <row r="412" spans="1:12" x14ac:dyDescent="0.25">
      <c r="A412" t="str">
        <f>IF(SUM('B5'!Y426:AG426)=9,'Angaben KH-Standort'!$D$26,"")</f>
        <v/>
      </c>
      <c r="B412" t="str">
        <f>IF(SUM('B5'!Y426:AG426)=9,'Angaben KH-Standort'!$D$27,"")</f>
        <v/>
      </c>
      <c r="C412" t="str">
        <f>IF(SUM('B5'!Y426:AG426)=9,'Angaben KH-Standort'!$D$13,"")</f>
        <v/>
      </c>
      <c r="D412" t="str">
        <f>IF(SUM('B5'!$Y426:$AG426)=9,'B5'!C426,"")</f>
        <v/>
      </c>
      <c r="E412" t="str">
        <f>IF(SUM('B5'!$Y426:$AG426)=9,'B5'!D426,"")</f>
        <v/>
      </c>
      <c r="F412" t="str">
        <f>IF(SUM('B5'!$Y426:$AG426)=9,'B5'!E426,"")</f>
        <v/>
      </c>
      <c r="G412" t="str">
        <f>IF(SUM('B5'!$Y426:$AG426)=9,'B5'!F426,"")</f>
        <v/>
      </c>
      <c r="H412" t="str">
        <f>IF(SUM('B5'!$Y426:$AG426)=9,'B5'!G426,"")</f>
        <v/>
      </c>
      <c r="I412" t="str">
        <f>IF(SUM('B5'!$Y426:$AG426)=9,'B5'!H426,"")</f>
        <v/>
      </c>
      <c r="J412" t="str">
        <f>IF(SUM('B5'!$Y426:$AG426)=9,'B5'!I426,"")</f>
        <v/>
      </c>
      <c r="K412" t="str">
        <f>IF(SUM('B5'!$Y426:$AG426)=9,'B5'!J426,"")</f>
        <v/>
      </c>
      <c r="L412" t="str">
        <f>IF(SUM('B5'!$Y426:$AG426)=9,'B5'!K426,"")</f>
        <v/>
      </c>
    </row>
    <row r="413" spans="1:12" x14ac:dyDescent="0.25">
      <c r="A413" t="str">
        <f>IF(SUM('B5'!Y427:AG427)=9,'Angaben KH-Standort'!$D$26,"")</f>
        <v/>
      </c>
      <c r="B413" t="str">
        <f>IF(SUM('B5'!Y427:AG427)=9,'Angaben KH-Standort'!$D$27,"")</f>
        <v/>
      </c>
      <c r="C413" t="str">
        <f>IF(SUM('B5'!Y427:AG427)=9,'Angaben KH-Standort'!$D$13,"")</f>
        <v/>
      </c>
      <c r="D413" t="str">
        <f>IF(SUM('B5'!$Y427:$AG427)=9,'B5'!C427,"")</f>
        <v/>
      </c>
      <c r="E413" t="str">
        <f>IF(SUM('B5'!$Y427:$AG427)=9,'B5'!D427,"")</f>
        <v/>
      </c>
      <c r="F413" t="str">
        <f>IF(SUM('B5'!$Y427:$AG427)=9,'B5'!E427,"")</f>
        <v/>
      </c>
      <c r="G413" t="str">
        <f>IF(SUM('B5'!$Y427:$AG427)=9,'B5'!F427,"")</f>
        <v/>
      </c>
      <c r="H413" t="str">
        <f>IF(SUM('B5'!$Y427:$AG427)=9,'B5'!G427,"")</f>
        <v/>
      </c>
      <c r="I413" t="str">
        <f>IF(SUM('B5'!$Y427:$AG427)=9,'B5'!H427,"")</f>
        <v/>
      </c>
      <c r="J413" t="str">
        <f>IF(SUM('B5'!$Y427:$AG427)=9,'B5'!I427,"")</f>
        <v/>
      </c>
      <c r="K413" t="str">
        <f>IF(SUM('B5'!$Y427:$AG427)=9,'B5'!J427,"")</f>
        <v/>
      </c>
      <c r="L413" t="str">
        <f>IF(SUM('B5'!$Y427:$AG427)=9,'B5'!K427,"")</f>
        <v/>
      </c>
    </row>
    <row r="414" spans="1:12" x14ac:dyDescent="0.25">
      <c r="A414" t="str">
        <f>IF(SUM('B5'!Y428:AG428)=9,'Angaben KH-Standort'!$D$26,"")</f>
        <v/>
      </c>
      <c r="B414" t="str">
        <f>IF(SUM('B5'!Y428:AG428)=9,'Angaben KH-Standort'!$D$27,"")</f>
        <v/>
      </c>
      <c r="C414" t="str">
        <f>IF(SUM('B5'!Y428:AG428)=9,'Angaben KH-Standort'!$D$13,"")</f>
        <v/>
      </c>
      <c r="D414" t="str">
        <f>IF(SUM('B5'!$Y428:$AG428)=9,'B5'!C428,"")</f>
        <v/>
      </c>
      <c r="E414" t="str">
        <f>IF(SUM('B5'!$Y428:$AG428)=9,'B5'!D428,"")</f>
        <v/>
      </c>
      <c r="F414" t="str">
        <f>IF(SUM('B5'!$Y428:$AG428)=9,'B5'!E428,"")</f>
        <v/>
      </c>
      <c r="G414" t="str">
        <f>IF(SUM('B5'!$Y428:$AG428)=9,'B5'!F428,"")</f>
        <v/>
      </c>
      <c r="H414" t="str">
        <f>IF(SUM('B5'!$Y428:$AG428)=9,'B5'!G428,"")</f>
        <v/>
      </c>
      <c r="I414" t="str">
        <f>IF(SUM('B5'!$Y428:$AG428)=9,'B5'!H428,"")</f>
        <v/>
      </c>
      <c r="J414" t="str">
        <f>IF(SUM('B5'!$Y428:$AG428)=9,'B5'!I428,"")</f>
        <v/>
      </c>
      <c r="K414" t="str">
        <f>IF(SUM('B5'!$Y428:$AG428)=9,'B5'!J428,"")</f>
        <v/>
      </c>
      <c r="L414" t="str">
        <f>IF(SUM('B5'!$Y428:$AG428)=9,'B5'!K428,"")</f>
        <v/>
      </c>
    </row>
    <row r="415" spans="1:12" x14ac:dyDescent="0.25">
      <c r="A415" t="str">
        <f>IF(SUM('B5'!Y429:AG429)=9,'Angaben KH-Standort'!$D$26,"")</f>
        <v/>
      </c>
      <c r="B415" t="str">
        <f>IF(SUM('B5'!Y429:AG429)=9,'Angaben KH-Standort'!$D$27,"")</f>
        <v/>
      </c>
      <c r="C415" t="str">
        <f>IF(SUM('B5'!Y429:AG429)=9,'Angaben KH-Standort'!$D$13,"")</f>
        <v/>
      </c>
      <c r="D415" t="str">
        <f>IF(SUM('B5'!$Y429:$AG429)=9,'B5'!C429,"")</f>
        <v/>
      </c>
      <c r="E415" t="str">
        <f>IF(SUM('B5'!$Y429:$AG429)=9,'B5'!D429,"")</f>
        <v/>
      </c>
      <c r="F415" t="str">
        <f>IF(SUM('B5'!$Y429:$AG429)=9,'B5'!E429,"")</f>
        <v/>
      </c>
      <c r="G415" t="str">
        <f>IF(SUM('B5'!$Y429:$AG429)=9,'B5'!F429,"")</f>
        <v/>
      </c>
      <c r="H415" t="str">
        <f>IF(SUM('B5'!$Y429:$AG429)=9,'B5'!G429,"")</f>
        <v/>
      </c>
      <c r="I415" t="str">
        <f>IF(SUM('B5'!$Y429:$AG429)=9,'B5'!H429,"")</f>
        <v/>
      </c>
      <c r="J415" t="str">
        <f>IF(SUM('B5'!$Y429:$AG429)=9,'B5'!I429,"")</f>
        <v/>
      </c>
      <c r="K415" t="str">
        <f>IF(SUM('B5'!$Y429:$AG429)=9,'B5'!J429,"")</f>
        <v/>
      </c>
      <c r="L415" t="str">
        <f>IF(SUM('B5'!$Y429:$AG429)=9,'B5'!K429,"")</f>
        <v/>
      </c>
    </row>
    <row r="416" spans="1:12" x14ac:dyDescent="0.25">
      <c r="A416" t="str">
        <f>IF(SUM('B5'!Y430:AG430)=9,'Angaben KH-Standort'!$D$26,"")</f>
        <v/>
      </c>
      <c r="B416" t="str">
        <f>IF(SUM('B5'!Y430:AG430)=9,'Angaben KH-Standort'!$D$27,"")</f>
        <v/>
      </c>
      <c r="C416" t="str">
        <f>IF(SUM('B5'!Y430:AG430)=9,'Angaben KH-Standort'!$D$13,"")</f>
        <v/>
      </c>
      <c r="D416" t="str">
        <f>IF(SUM('B5'!$Y430:$AG430)=9,'B5'!C430,"")</f>
        <v/>
      </c>
      <c r="E416" t="str">
        <f>IF(SUM('B5'!$Y430:$AG430)=9,'B5'!D430,"")</f>
        <v/>
      </c>
      <c r="F416" t="str">
        <f>IF(SUM('B5'!$Y430:$AG430)=9,'B5'!E430,"")</f>
        <v/>
      </c>
      <c r="G416" t="str">
        <f>IF(SUM('B5'!$Y430:$AG430)=9,'B5'!F430,"")</f>
        <v/>
      </c>
      <c r="H416" t="str">
        <f>IF(SUM('B5'!$Y430:$AG430)=9,'B5'!G430,"")</f>
        <v/>
      </c>
      <c r="I416" t="str">
        <f>IF(SUM('B5'!$Y430:$AG430)=9,'B5'!H430,"")</f>
        <v/>
      </c>
      <c r="J416" t="str">
        <f>IF(SUM('B5'!$Y430:$AG430)=9,'B5'!I430,"")</f>
        <v/>
      </c>
      <c r="K416" t="str">
        <f>IF(SUM('B5'!$Y430:$AG430)=9,'B5'!J430,"")</f>
        <v/>
      </c>
      <c r="L416" t="str">
        <f>IF(SUM('B5'!$Y430:$AG430)=9,'B5'!K430,"")</f>
        <v/>
      </c>
    </row>
    <row r="417" spans="1:12" x14ac:dyDescent="0.25">
      <c r="A417" t="str">
        <f>IF(SUM('B5'!Y431:AG431)=9,'Angaben KH-Standort'!$D$26,"")</f>
        <v/>
      </c>
      <c r="B417" t="str">
        <f>IF(SUM('B5'!Y431:AG431)=9,'Angaben KH-Standort'!$D$27,"")</f>
        <v/>
      </c>
      <c r="C417" t="str">
        <f>IF(SUM('B5'!Y431:AG431)=9,'Angaben KH-Standort'!$D$13,"")</f>
        <v/>
      </c>
      <c r="D417" t="str">
        <f>IF(SUM('B5'!$Y431:$AG431)=9,'B5'!C431,"")</f>
        <v/>
      </c>
      <c r="E417" t="str">
        <f>IF(SUM('B5'!$Y431:$AG431)=9,'B5'!D431,"")</f>
        <v/>
      </c>
      <c r="F417" t="str">
        <f>IF(SUM('B5'!$Y431:$AG431)=9,'B5'!E431,"")</f>
        <v/>
      </c>
      <c r="G417" t="str">
        <f>IF(SUM('B5'!$Y431:$AG431)=9,'B5'!F431,"")</f>
        <v/>
      </c>
      <c r="H417" t="str">
        <f>IF(SUM('B5'!$Y431:$AG431)=9,'B5'!G431,"")</f>
        <v/>
      </c>
      <c r="I417" t="str">
        <f>IF(SUM('B5'!$Y431:$AG431)=9,'B5'!H431,"")</f>
        <v/>
      </c>
      <c r="J417" t="str">
        <f>IF(SUM('B5'!$Y431:$AG431)=9,'B5'!I431,"")</f>
        <v/>
      </c>
      <c r="K417" t="str">
        <f>IF(SUM('B5'!$Y431:$AG431)=9,'B5'!J431,"")</f>
        <v/>
      </c>
      <c r="L417" t="str">
        <f>IF(SUM('B5'!$Y431:$AG431)=9,'B5'!K431,"")</f>
        <v/>
      </c>
    </row>
    <row r="418" spans="1:12" x14ac:dyDescent="0.25">
      <c r="A418" t="str">
        <f>IF(SUM('B5'!Y432:AG432)=9,'Angaben KH-Standort'!$D$26,"")</f>
        <v/>
      </c>
      <c r="B418" t="str">
        <f>IF(SUM('B5'!Y432:AG432)=9,'Angaben KH-Standort'!$D$27,"")</f>
        <v/>
      </c>
      <c r="C418" t="str">
        <f>IF(SUM('B5'!Y432:AG432)=9,'Angaben KH-Standort'!$D$13,"")</f>
        <v/>
      </c>
      <c r="D418" t="str">
        <f>IF(SUM('B5'!$Y432:$AG432)=9,'B5'!C432,"")</f>
        <v/>
      </c>
      <c r="E418" t="str">
        <f>IF(SUM('B5'!$Y432:$AG432)=9,'B5'!D432,"")</f>
        <v/>
      </c>
      <c r="F418" t="str">
        <f>IF(SUM('B5'!$Y432:$AG432)=9,'B5'!E432,"")</f>
        <v/>
      </c>
      <c r="G418" t="str">
        <f>IF(SUM('B5'!$Y432:$AG432)=9,'B5'!F432,"")</f>
        <v/>
      </c>
      <c r="H418" t="str">
        <f>IF(SUM('B5'!$Y432:$AG432)=9,'B5'!G432,"")</f>
        <v/>
      </c>
      <c r="I418" t="str">
        <f>IF(SUM('B5'!$Y432:$AG432)=9,'B5'!H432,"")</f>
        <v/>
      </c>
      <c r="J418" t="str">
        <f>IF(SUM('B5'!$Y432:$AG432)=9,'B5'!I432,"")</f>
        <v/>
      </c>
      <c r="K418" t="str">
        <f>IF(SUM('B5'!$Y432:$AG432)=9,'B5'!J432,"")</f>
        <v/>
      </c>
      <c r="L418" t="str">
        <f>IF(SUM('B5'!$Y432:$AG432)=9,'B5'!K432,"")</f>
        <v/>
      </c>
    </row>
    <row r="419" spans="1:12" x14ac:dyDescent="0.25">
      <c r="A419" t="str">
        <f>IF(SUM('B5'!Y433:AG433)=9,'Angaben KH-Standort'!$D$26,"")</f>
        <v/>
      </c>
      <c r="B419" t="str">
        <f>IF(SUM('B5'!Y433:AG433)=9,'Angaben KH-Standort'!$D$27,"")</f>
        <v/>
      </c>
      <c r="C419" t="str">
        <f>IF(SUM('B5'!Y433:AG433)=9,'Angaben KH-Standort'!$D$13,"")</f>
        <v/>
      </c>
      <c r="D419" t="str">
        <f>IF(SUM('B5'!$Y433:$AG433)=9,'B5'!C433,"")</f>
        <v/>
      </c>
      <c r="E419" t="str">
        <f>IF(SUM('B5'!$Y433:$AG433)=9,'B5'!D433,"")</f>
        <v/>
      </c>
      <c r="F419" t="str">
        <f>IF(SUM('B5'!$Y433:$AG433)=9,'B5'!E433,"")</f>
        <v/>
      </c>
      <c r="G419" t="str">
        <f>IF(SUM('B5'!$Y433:$AG433)=9,'B5'!F433,"")</f>
        <v/>
      </c>
      <c r="H419" t="str">
        <f>IF(SUM('B5'!$Y433:$AG433)=9,'B5'!G433,"")</f>
        <v/>
      </c>
      <c r="I419" t="str">
        <f>IF(SUM('B5'!$Y433:$AG433)=9,'B5'!H433,"")</f>
        <v/>
      </c>
      <c r="J419" t="str">
        <f>IF(SUM('B5'!$Y433:$AG433)=9,'B5'!I433,"")</f>
        <v/>
      </c>
      <c r="K419" t="str">
        <f>IF(SUM('B5'!$Y433:$AG433)=9,'B5'!J433,"")</f>
        <v/>
      </c>
      <c r="L419" t="str">
        <f>IF(SUM('B5'!$Y433:$AG433)=9,'B5'!K433,"")</f>
        <v/>
      </c>
    </row>
    <row r="420" spans="1:12" x14ac:dyDescent="0.25">
      <c r="A420" t="str">
        <f>IF(SUM('B5'!Y434:AG434)=9,'Angaben KH-Standort'!$D$26,"")</f>
        <v/>
      </c>
      <c r="B420" t="str">
        <f>IF(SUM('B5'!Y434:AG434)=9,'Angaben KH-Standort'!$D$27,"")</f>
        <v/>
      </c>
      <c r="C420" t="str">
        <f>IF(SUM('B5'!Y434:AG434)=9,'Angaben KH-Standort'!$D$13,"")</f>
        <v/>
      </c>
      <c r="D420" t="str">
        <f>IF(SUM('B5'!$Y434:$AG434)=9,'B5'!C434,"")</f>
        <v/>
      </c>
      <c r="E420" t="str">
        <f>IF(SUM('B5'!$Y434:$AG434)=9,'B5'!D434,"")</f>
        <v/>
      </c>
      <c r="F420" t="str">
        <f>IF(SUM('B5'!$Y434:$AG434)=9,'B5'!E434,"")</f>
        <v/>
      </c>
      <c r="G420" t="str">
        <f>IF(SUM('B5'!$Y434:$AG434)=9,'B5'!F434,"")</f>
        <v/>
      </c>
      <c r="H420" t="str">
        <f>IF(SUM('B5'!$Y434:$AG434)=9,'B5'!G434,"")</f>
        <v/>
      </c>
      <c r="I420" t="str">
        <f>IF(SUM('B5'!$Y434:$AG434)=9,'B5'!H434,"")</f>
        <v/>
      </c>
      <c r="J420" t="str">
        <f>IF(SUM('B5'!$Y434:$AG434)=9,'B5'!I434,"")</f>
        <v/>
      </c>
      <c r="K420" t="str">
        <f>IF(SUM('B5'!$Y434:$AG434)=9,'B5'!J434,"")</f>
        <v/>
      </c>
      <c r="L420" t="str">
        <f>IF(SUM('B5'!$Y434:$AG434)=9,'B5'!K434,"")</f>
        <v/>
      </c>
    </row>
    <row r="421" spans="1:12" x14ac:dyDescent="0.25">
      <c r="A421" t="str">
        <f>IF(SUM('B5'!Y435:AG435)=9,'Angaben KH-Standort'!$D$26,"")</f>
        <v/>
      </c>
      <c r="B421" t="str">
        <f>IF(SUM('B5'!Y435:AG435)=9,'Angaben KH-Standort'!$D$27,"")</f>
        <v/>
      </c>
      <c r="C421" t="str">
        <f>IF(SUM('B5'!Y435:AG435)=9,'Angaben KH-Standort'!$D$13,"")</f>
        <v/>
      </c>
      <c r="D421" t="str">
        <f>IF(SUM('B5'!$Y435:$AG435)=9,'B5'!C435,"")</f>
        <v/>
      </c>
      <c r="E421" t="str">
        <f>IF(SUM('B5'!$Y435:$AG435)=9,'B5'!D435,"")</f>
        <v/>
      </c>
      <c r="F421" t="str">
        <f>IF(SUM('B5'!$Y435:$AG435)=9,'B5'!E435,"")</f>
        <v/>
      </c>
      <c r="G421" t="str">
        <f>IF(SUM('B5'!$Y435:$AG435)=9,'B5'!F435,"")</f>
        <v/>
      </c>
      <c r="H421" t="str">
        <f>IF(SUM('B5'!$Y435:$AG435)=9,'B5'!G435,"")</f>
        <v/>
      </c>
      <c r="I421" t="str">
        <f>IF(SUM('B5'!$Y435:$AG435)=9,'B5'!H435,"")</f>
        <v/>
      </c>
      <c r="J421" t="str">
        <f>IF(SUM('B5'!$Y435:$AG435)=9,'B5'!I435,"")</f>
        <v/>
      </c>
      <c r="K421" t="str">
        <f>IF(SUM('B5'!$Y435:$AG435)=9,'B5'!J435,"")</f>
        <v/>
      </c>
      <c r="L421" t="str">
        <f>IF(SUM('B5'!$Y435:$AG435)=9,'B5'!K435,"")</f>
        <v/>
      </c>
    </row>
    <row r="422" spans="1:12" x14ac:dyDescent="0.25">
      <c r="A422" t="str">
        <f>IF(SUM('B5'!Y436:AG436)=9,'Angaben KH-Standort'!$D$26,"")</f>
        <v/>
      </c>
      <c r="B422" t="str">
        <f>IF(SUM('B5'!Y436:AG436)=9,'Angaben KH-Standort'!$D$27,"")</f>
        <v/>
      </c>
      <c r="C422" t="str">
        <f>IF(SUM('B5'!Y436:AG436)=9,'Angaben KH-Standort'!$D$13,"")</f>
        <v/>
      </c>
      <c r="D422" t="str">
        <f>IF(SUM('B5'!$Y436:$AG436)=9,'B5'!C436,"")</f>
        <v/>
      </c>
      <c r="E422" t="str">
        <f>IF(SUM('B5'!$Y436:$AG436)=9,'B5'!D436,"")</f>
        <v/>
      </c>
      <c r="F422" t="str">
        <f>IF(SUM('B5'!$Y436:$AG436)=9,'B5'!E436,"")</f>
        <v/>
      </c>
      <c r="G422" t="str">
        <f>IF(SUM('B5'!$Y436:$AG436)=9,'B5'!F436,"")</f>
        <v/>
      </c>
      <c r="H422" t="str">
        <f>IF(SUM('B5'!$Y436:$AG436)=9,'B5'!G436,"")</f>
        <v/>
      </c>
      <c r="I422" t="str">
        <f>IF(SUM('B5'!$Y436:$AG436)=9,'B5'!H436,"")</f>
        <v/>
      </c>
      <c r="J422" t="str">
        <f>IF(SUM('B5'!$Y436:$AG436)=9,'B5'!I436,"")</f>
        <v/>
      </c>
      <c r="K422" t="str">
        <f>IF(SUM('B5'!$Y436:$AG436)=9,'B5'!J436,"")</f>
        <v/>
      </c>
      <c r="L422" t="str">
        <f>IF(SUM('B5'!$Y436:$AG436)=9,'B5'!K436,"")</f>
        <v/>
      </c>
    </row>
    <row r="423" spans="1:12" x14ac:dyDescent="0.25">
      <c r="A423" t="str">
        <f>IF(SUM('B5'!Y437:AG437)=9,'Angaben KH-Standort'!$D$26,"")</f>
        <v/>
      </c>
      <c r="B423" t="str">
        <f>IF(SUM('B5'!Y437:AG437)=9,'Angaben KH-Standort'!$D$27,"")</f>
        <v/>
      </c>
      <c r="C423" t="str">
        <f>IF(SUM('B5'!Y437:AG437)=9,'Angaben KH-Standort'!$D$13,"")</f>
        <v/>
      </c>
      <c r="D423" t="str">
        <f>IF(SUM('B5'!$Y437:$AG437)=9,'B5'!C437,"")</f>
        <v/>
      </c>
      <c r="E423" t="str">
        <f>IF(SUM('B5'!$Y437:$AG437)=9,'B5'!D437,"")</f>
        <v/>
      </c>
      <c r="F423" t="str">
        <f>IF(SUM('B5'!$Y437:$AG437)=9,'B5'!E437,"")</f>
        <v/>
      </c>
      <c r="G423" t="str">
        <f>IF(SUM('B5'!$Y437:$AG437)=9,'B5'!F437,"")</f>
        <v/>
      </c>
      <c r="H423" t="str">
        <f>IF(SUM('B5'!$Y437:$AG437)=9,'B5'!G437,"")</f>
        <v/>
      </c>
      <c r="I423" t="str">
        <f>IF(SUM('B5'!$Y437:$AG437)=9,'B5'!H437,"")</f>
        <v/>
      </c>
      <c r="J423" t="str">
        <f>IF(SUM('B5'!$Y437:$AG437)=9,'B5'!I437,"")</f>
        <v/>
      </c>
      <c r="K423" t="str">
        <f>IF(SUM('B5'!$Y437:$AG437)=9,'B5'!J437,"")</f>
        <v/>
      </c>
      <c r="L423" t="str">
        <f>IF(SUM('B5'!$Y437:$AG437)=9,'B5'!K437,"")</f>
        <v/>
      </c>
    </row>
    <row r="424" spans="1:12" x14ac:dyDescent="0.25">
      <c r="A424" t="str">
        <f>IF(SUM('B5'!Y438:AG438)=9,'Angaben KH-Standort'!$D$26,"")</f>
        <v/>
      </c>
      <c r="B424" t="str">
        <f>IF(SUM('B5'!Y438:AG438)=9,'Angaben KH-Standort'!$D$27,"")</f>
        <v/>
      </c>
      <c r="C424" t="str">
        <f>IF(SUM('B5'!Y438:AG438)=9,'Angaben KH-Standort'!$D$13,"")</f>
        <v/>
      </c>
      <c r="D424" t="str">
        <f>IF(SUM('B5'!$Y438:$AG438)=9,'B5'!C438,"")</f>
        <v/>
      </c>
      <c r="E424" t="str">
        <f>IF(SUM('B5'!$Y438:$AG438)=9,'B5'!D438,"")</f>
        <v/>
      </c>
      <c r="F424" t="str">
        <f>IF(SUM('B5'!$Y438:$AG438)=9,'B5'!E438,"")</f>
        <v/>
      </c>
      <c r="G424" t="str">
        <f>IF(SUM('B5'!$Y438:$AG438)=9,'B5'!F438,"")</f>
        <v/>
      </c>
      <c r="H424" t="str">
        <f>IF(SUM('B5'!$Y438:$AG438)=9,'B5'!G438,"")</f>
        <v/>
      </c>
      <c r="I424" t="str">
        <f>IF(SUM('B5'!$Y438:$AG438)=9,'B5'!H438,"")</f>
        <v/>
      </c>
      <c r="J424" t="str">
        <f>IF(SUM('B5'!$Y438:$AG438)=9,'B5'!I438,"")</f>
        <v/>
      </c>
      <c r="K424" t="str">
        <f>IF(SUM('B5'!$Y438:$AG438)=9,'B5'!J438,"")</f>
        <v/>
      </c>
      <c r="L424" t="str">
        <f>IF(SUM('B5'!$Y438:$AG438)=9,'B5'!K438,"")</f>
        <v/>
      </c>
    </row>
    <row r="425" spans="1:12" x14ac:dyDescent="0.25">
      <c r="A425" t="str">
        <f>IF(SUM('B5'!Y439:AG439)=9,'Angaben KH-Standort'!$D$26,"")</f>
        <v/>
      </c>
      <c r="B425" t="str">
        <f>IF(SUM('B5'!Y439:AG439)=9,'Angaben KH-Standort'!$D$27,"")</f>
        <v/>
      </c>
      <c r="C425" t="str">
        <f>IF(SUM('B5'!Y439:AG439)=9,'Angaben KH-Standort'!$D$13,"")</f>
        <v/>
      </c>
      <c r="D425" t="str">
        <f>IF(SUM('B5'!$Y439:$AG439)=9,'B5'!C439,"")</f>
        <v/>
      </c>
      <c r="E425" t="str">
        <f>IF(SUM('B5'!$Y439:$AG439)=9,'B5'!D439,"")</f>
        <v/>
      </c>
      <c r="F425" t="str">
        <f>IF(SUM('B5'!$Y439:$AG439)=9,'B5'!E439,"")</f>
        <v/>
      </c>
      <c r="G425" t="str">
        <f>IF(SUM('B5'!$Y439:$AG439)=9,'B5'!F439,"")</f>
        <v/>
      </c>
      <c r="H425" t="str">
        <f>IF(SUM('B5'!$Y439:$AG439)=9,'B5'!G439,"")</f>
        <v/>
      </c>
      <c r="I425" t="str">
        <f>IF(SUM('B5'!$Y439:$AG439)=9,'B5'!H439,"")</f>
        <v/>
      </c>
      <c r="J425" t="str">
        <f>IF(SUM('B5'!$Y439:$AG439)=9,'B5'!I439,"")</f>
        <v/>
      </c>
      <c r="K425" t="str">
        <f>IF(SUM('B5'!$Y439:$AG439)=9,'B5'!J439,"")</f>
        <v/>
      </c>
      <c r="L425" t="str">
        <f>IF(SUM('B5'!$Y439:$AG439)=9,'B5'!K439,"")</f>
        <v/>
      </c>
    </row>
    <row r="426" spans="1:12" x14ac:dyDescent="0.25">
      <c r="A426" t="str">
        <f>IF(SUM('B5'!Y440:AG440)=9,'Angaben KH-Standort'!$D$26,"")</f>
        <v/>
      </c>
      <c r="B426" t="str">
        <f>IF(SUM('B5'!Y440:AG440)=9,'Angaben KH-Standort'!$D$27,"")</f>
        <v/>
      </c>
      <c r="C426" t="str">
        <f>IF(SUM('B5'!Y440:AG440)=9,'Angaben KH-Standort'!$D$13,"")</f>
        <v/>
      </c>
      <c r="D426" t="str">
        <f>IF(SUM('B5'!$Y440:$AG440)=9,'B5'!C440,"")</f>
        <v/>
      </c>
      <c r="E426" t="str">
        <f>IF(SUM('B5'!$Y440:$AG440)=9,'B5'!D440,"")</f>
        <v/>
      </c>
      <c r="F426" t="str">
        <f>IF(SUM('B5'!$Y440:$AG440)=9,'B5'!E440,"")</f>
        <v/>
      </c>
      <c r="G426" t="str">
        <f>IF(SUM('B5'!$Y440:$AG440)=9,'B5'!F440,"")</f>
        <v/>
      </c>
      <c r="H426" t="str">
        <f>IF(SUM('B5'!$Y440:$AG440)=9,'B5'!G440,"")</f>
        <v/>
      </c>
      <c r="I426" t="str">
        <f>IF(SUM('B5'!$Y440:$AG440)=9,'B5'!H440,"")</f>
        <v/>
      </c>
      <c r="J426" t="str">
        <f>IF(SUM('B5'!$Y440:$AG440)=9,'B5'!I440,"")</f>
        <v/>
      </c>
      <c r="K426" t="str">
        <f>IF(SUM('B5'!$Y440:$AG440)=9,'B5'!J440,"")</f>
        <v/>
      </c>
      <c r="L426" t="str">
        <f>IF(SUM('B5'!$Y440:$AG440)=9,'B5'!K440,"")</f>
        <v/>
      </c>
    </row>
    <row r="427" spans="1:12" x14ac:dyDescent="0.25">
      <c r="A427" t="str">
        <f>IF(SUM('B5'!Y441:AG441)=9,'Angaben KH-Standort'!$D$26,"")</f>
        <v/>
      </c>
      <c r="B427" t="str">
        <f>IF(SUM('B5'!Y441:AG441)=9,'Angaben KH-Standort'!$D$27,"")</f>
        <v/>
      </c>
      <c r="C427" t="str">
        <f>IF(SUM('B5'!Y441:AG441)=9,'Angaben KH-Standort'!$D$13,"")</f>
        <v/>
      </c>
      <c r="D427" t="str">
        <f>IF(SUM('B5'!$Y441:$AG441)=9,'B5'!C441,"")</f>
        <v/>
      </c>
      <c r="E427" t="str">
        <f>IF(SUM('B5'!$Y441:$AG441)=9,'B5'!D441,"")</f>
        <v/>
      </c>
      <c r="F427" t="str">
        <f>IF(SUM('B5'!$Y441:$AG441)=9,'B5'!E441,"")</f>
        <v/>
      </c>
      <c r="G427" t="str">
        <f>IF(SUM('B5'!$Y441:$AG441)=9,'B5'!F441,"")</f>
        <v/>
      </c>
      <c r="H427" t="str">
        <f>IF(SUM('B5'!$Y441:$AG441)=9,'B5'!G441,"")</f>
        <v/>
      </c>
      <c r="I427" t="str">
        <f>IF(SUM('B5'!$Y441:$AG441)=9,'B5'!H441,"")</f>
        <v/>
      </c>
      <c r="J427" t="str">
        <f>IF(SUM('B5'!$Y441:$AG441)=9,'B5'!I441,"")</f>
        <v/>
      </c>
      <c r="K427" t="str">
        <f>IF(SUM('B5'!$Y441:$AG441)=9,'B5'!J441,"")</f>
        <v/>
      </c>
      <c r="L427" t="str">
        <f>IF(SUM('B5'!$Y441:$AG441)=9,'B5'!K441,"")</f>
        <v/>
      </c>
    </row>
    <row r="428" spans="1:12" x14ac:dyDescent="0.25">
      <c r="A428" t="str">
        <f>IF(SUM('B5'!Y442:AG442)=9,'Angaben KH-Standort'!$D$26,"")</f>
        <v/>
      </c>
      <c r="B428" t="str">
        <f>IF(SUM('B5'!Y442:AG442)=9,'Angaben KH-Standort'!$D$27,"")</f>
        <v/>
      </c>
      <c r="C428" t="str">
        <f>IF(SUM('B5'!Y442:AG442)=9,'Angaben KH-Standort'!$D$13,"")</f>
        <v/>
      </c>
      <c r="D428" t="str">
        <f>IF(SUM('B5'!$Y442:$AG442)=9,'B5'!C442,"")</f>
        <v/>
      </c>
      <c r="E428" t="str">
        <f>IF(SUM('B5'!$Y442:$AG442)=9,'B5'!D442,"")</f>
        <v/>
      </c>
      <c r="F428" t="str">
        <f>IF(SUM('B5'!$Y442:$AG442)=9,'B5'!E442,"")</f>
        <v/>
      </c>
      <c r="G428" t="str">
        <f>IF(SUM('B5'!$Y442:$AG442)=9,'B5'!F442,"")</f>
        <v/>
      </c>
      <c r="H428" t="str">
        <f>IF(SUM('B5'!$Y442:$AG442)=9,'B5'!G442,"")</f>
        <v/>
      </c>
      <c r="I428" t="str">
        <f>IF(SUM('B5'!$Y442:$AG442)=9,'B5'!H442,"")</f>
        <v/>
      </c>
      <c r="J428" t="str">
        <f>IF(SUM('B5'!$Y442:$AG442)=9,'B5'!I442,"")</f>
        <v/>
      </c>
      <c r="K428" t="str">
        <f>IF(SUM('B5'!$Y442:$AG442)=9,'B5'!J442,"")</f>
        <v/>
      </c>
      <c r="L428" t="str">
        <f>IF(SUM('B5'!$Y442:$AG442)=9,'B5'!K442,"")</f>
        <v/>
      </c>
    </row>
    <row r="429" spans="1:12" x14ac:dyDescent="0.25">
      <c r="A429" t="str">
        <f>IF(SUM('B5'!Y443:AG443)=9,'Angaben KH-Standort'!$D$26,"")</f>
        <v/>
      </c>
      <c r="B429" t="str">
        <f>IF(SUM('B5'!Y443:AG443)=9,'Angaben KH-Standort'!$D$27,"")</f>
        <v/>
      </c>
      <c r="C429" t="str">
        <f>IF(SUM('B5'!Y443:AG443)=9,'Angaben KH-Standort'!$D$13,"")</f>
        <v/>
      </c>
      <c r="D429" t="str">
        <f>IF(SUM('B5'!$Y443:$AG443)=9,'B5'!C443,"")</f>
        <v/>
      </c>
      <c r="E429" t="str">
        <f>IF(SUM('B5'!$Y443:$AG443)=9,'B5'!D443,"")</f>
        <v/>
      </c>
      <c r="F429" t="str">
        <f>IF(SUM('B5'!$Y443:$AG443)=9,'B5'!E443,"")</f>
        <v/>
      </c>
      <c r="G429" t="str">
        <f>IF(SUM('B5'!$Y443:$AG443)=9,'B5'!F443,"")</f>
        <v/>
      </c>
      <c r="H429" t="str">
        <f>IF(SUM('B5'!$Y443:$AG443)=9,'B5'!G443,"")</f>
        <v/>
      </c>
      <c r="I429" t="str">
        <f>IF(SUM('B5'!$Y443:$AG443)=9,'B5'!H443,"")</f>
        <v/>
      </c>
      <c r="J429" t="str">
        <f>IF(SUM('B5'!$Y443:$AG443)=9,'B5'!I443,"")</f>
        <v/>
      </c>
      <c r="K429" t="str">
        <f>IF(SUM('B5'!$Y443:$AG443)=9,'B5'!J443,"")</f>
        <v/>
      </c>
      <c r="L429" t="str">
        <f>IF(SUM('B5'!$Y443:$AG443)=9,'B5'!K443,"")</f>
        <v/>
      </c>
    </row>
    <row r="430" spans="1:12" x14ac:dyDescent="0.25">
      <c r="A430" t="str">
        <f>IF(SUM('B5'!Y444:AG444)=9,'Angaben KH-Standort'!$D$26,"")</f>
        <v/>
      </c>
      <c r="B430" t="str">
        <f>IF(SUM('B5'!Y444:AG444)=9,'Angaben KH-Standort'!$D$27,"")</f>
        <v/>
      </c>
      <c r="C430" t="str">
        <f>IF(SUM('B5'!Y444:AG444)=9,'Angaben KH-Standort'!$D$13,"")</f>
        <v/>
      </c>
      <c r="D430" t="str">
        <f>IF(SUM('B5'!$Y444:$AG444)=9,'B5'!C444,"")</f>
        <v/>
      </c>
      <c r="E430" t="str">
        <f>IF(SUM('B5'!$Y444:$AG444)=9,'B5'!D444,"")</f>
        <v/>
      </c>
      <c r="F430" t="str">
        <f>IF(SUM('B5'!$Y444:$AG444)=9,'B5'!E444,"")</f>
        <v/>
      </c>
      <c r="G430" t="str">
        <f>IF(SUM('B5'!$Y444:$AG444)=9,'B5'!F444,"")</f>
        <v/>
      </c>
      <c r="H430" t="str">
        <f>IF(SUM('B5'!$Y444:$AG444)=9,'B5'!G444,"")</f>
        <v/>
      </c>
      <c r="I430" t="str">
        <f>IF(SUM('B5'!$Y444:$AG444)=9,'B5'!H444,"")</f>
        <v/>
      </c>
      <c r="J430" t="str">
        <f>IF(SUM('B5'!$Y444:$AG444)=9,'B5'!I444,"")</f>
        <v/>
      </c>
      <c r="K430" t="str">
        <f>IF(SUM('B5'!$Y444:$AG444)=9,'B5'!J444,"")</f>
        <v/>
      </c>
      <c r="L430" t="str">
        <f>IF(SUM('B5'!$Y444:$AG444)=9,'B5'!K444,"")</f>
        <v/>
      </c>
    </row>
    <row r="431" spans="1:12" x14ac:dyDescent="0.25">
      <c r="A431" t="str">
        <f>IF(SUM('B5'!Y445:AG445)=9,'Angaben KH-Standort'!$D$26,"")</f>
        <v/>
      </c>
      <c r="B431" t="str">
        <f>IF(SUM('B5'!Y445:AG445)=9,'Angaben KH-Standort'!$D$27,"")</f>
        <v/>
      </c>
      <c r="C431" t="str">
        <f>IF(SUM('B5'!Y445:AG445)=9,'Angaben KH-Standort'!$D$13,"")</f>
        <v/>
      </c>
      <c r="D431" t="str">
        <f>IF(SUM('B5'!$Y445:$AG445)=9,'B5'!C445,"")</f>
        <v/>
      </c>
      <c r="E431" t="str">
        <f>IF(SUM('B5'!$Y445:$AG445)=9,'B5'!D445,"")</f>
        <v/>
      </c>
      <c r="F431" t="str">
        <f>IF(SUM('B5'!$Y445:$AG445)=9,'B5'!E445,"")</f>
        <v/>
      </c>
      <c r="G431" t="str">
        <f>IF(SUM('B5'!$Y445:$AG445)=9,'B5'!F445,"")</f>
        <v/>
      </c>
      <c r="H431" t="str">
        <f>IF(SUM('B5'!$Y445:$AG445)=9,'B5'!G445,"")</f>
        <v/>
      </c>
      <c r="I431" t="str">
        <f>IF(SUM('B5'!$Y445:$AG445)=9,'B5'!H445,"")</f>
        <v/>
      </c>
      <c r="J431" t="str">
        <f>IF(SUM('B5'!$Y445:$AG445)=9,'B5'!I445,"")</f>
        <v/>
      </c>
      <c r="K431" t="str">
        <f>IF(SUM('B5'!$Y445:$AG445)=9,'B5'!J445,"")</f>
        <v/>
      </c>
      <c r="L431" t="str">
        <f>IF(SUM('B5'!$Y445:$AG445)=9,'B5'!K445,"")</f>
        <v/>
      </c>
    </row>
    <row r="432" spans="1:12" x14ac:dyDescent="0.25">
      <c r="A432" t="str">
        <f>IF(SUM('B5'!Y446:AG446)=9,'Angaben KH-Standort'!$D$26,"")</f>
        <v/>
      </c>
      <c r="B432" t="str">
        <f>IF(SUM('B5'!Y446:AG446)=9,'Angaben KH-Standort'!$D$27,"")</f>
        <v/>
      </c>
      <c r="C432" t="str">
        <f>IF(SUM('B5'!Y446:AG446)=9,'Angaben KH-Standort'!$D$13,"")</f>
        <v/>
      </c>
      <c r="D432" t="str">
        <f>IF(SUM('B5'!$Y446:$AG446)=9,'B5'!C446,"")</f>
        <v/>
      </c>
      <c r="E432" t="str">
        <f>IF(SUM('B5'!$Y446:$AG446)=9,'B5'!D446,"")</f>
        <v/>
      </c>
      <c r="F432" t="str">
        <f>IF(SUM('B5'!$Y446:$AG446)=9,'B5'!E446,"")</f>
        <v/>
      </c>
      <c r="G432" t="str">
        <f>IF(SUM('B5'!$Y446:$AG446)=9,'B5'!F446,"")</f>
        <v/>
      </c>
      <c r="H432" t="str">
        <f>IF(SUM('B5'!$Y446:$AG446)=9,'B5'!G446,"")</f>
        <v/>
      </c>
      <c r="I432" t="str">
        <f>IF(SUM('B5'!$Y446:$AG446)=9,'B5'!H446,"")</f>
        <v/>
      </c>
      <c r="J432" t="str">
        <f>IF(SUM('B5'!$Y446:$AG446)=9,'B5'!I446,"")</f>
        <v/>
      </c>
      <c r="K432" t="str">
        <f>IF(SUM('B5'!$Y446:$AG446)=9,'B5'!J446,"")</f>
        <v/>
      </c>
      <c r="L432" t="str">
        <f>IF(SUM('B5'!$Y446:$AG446)=9,'B5'!K446,"")</f>
        <v/>
      </c>
    </row>
    <row r="433" spans="1:12" x14ac:dyDescent="0.25">
      <c r="A433" t="str">
        <f>IF(SUM('B5'!Y447:AG447)=9,'Angaben KH-Standort'!$D$26,"")</f>
        <v/>
      </c>
      <c r="B433" t="str">
        <f>IF(SUM('B5'!Y447:AG447)=9,'Angaben KH-Standort'!$D$27,"")</f>
        <v/>
      </c>
      <c r="C433" t="str">
        <f>IF(SUM('B5'!Y447:AG447)=9,'Angaben KH-Standort'!$D$13,"")</f>
        <v/>
      </c>
      <c r="D433" t="str">
        <f>IF(SUM('B5'!$Y447:$AG447)=9,'B5'!C447,"")</f>
        <v/>
      </c>
      <c r="E433" t="str">
        <f>IF(SUM('B5'!$Y447:$AG447)=9,'B5'!D447,"")</f>
        <v/>
      </c>
      <c r="F433" t="str">
        <f>IF(SUM('B5'!$Y447:$AG447)=9,'B5'!E447,"")</f>
        <v/>
      </c>
      <c r="G433" t="str">
        <f>IF(SUM('B5'!$Y447:$AG447)=9,'B5'!F447,"")</f>
        <v/>
      </c>
      <c r="H433" t="str">
        <f>IF(SUM('B5'!$Y447:$AG447)=9,'B5'!G447,"")</f>
        <v/>
      </c>
      <c r="I433" t="str">
        <f>IF(SUM('B5'!$Y447:$AG447)=9,'B5'!H447,"")</f>
        <v/>
      </c>
      <c r="J433" t="str">
        <f>IF(SUM('B5'!$Y447:$AG447)=9,'B5'!I447,"")</f>
        <v/>
      </c>
      <c r="K433" t="str">
        <f>IF(SUM('B5'!$Y447:$AG447)=9,'B5'!J447,"")</f>
        <v/>
      </c>
      <c r="L433" t="str">
        <f>IF(SUM('B5'!$Y447:$AG447)=9,'B5'!K447,"")</f>
        <v/>
      </c>
    </row>
    <row r="434" spans="1:12" x14ac:dyDescent="0.25">
      <c r="A434" t="str">
        <f>IF(SUM('B5'!Y448:AG448)=9,'Angaben KH-Standort'!$D$26,"")</f>
        <v/>
      </c>
      <c r="B434" t="str">
        <f>IF(SUM('B5'!Y448:AG448)=9,'Angaben KH-Standort'!$D$27,"")</f>
        <v/>
      </c>
      <c r="C434" t="str">
        <f>IF(SUM('B5'!Y448:AG448)=9,'Angaben KH-Standort'!$D$13,"")</f>
        <v/>
      </c>
      <c r="D434" t="str">
        <f>IF(SUM('B5'!$Y448:$AG448)=9,'B5'!C448,"")</f>
        <v/>
      </c>
      <c r="E434" t="str">
        <f>IF(SUM('B5'!$Y448:$AG448)=9,'B5'!D448,"")</f>
        <v/>
      </c>
      <c r="F434" t="str">
        <f>IF(SUM('B5'!$Y448:$AG448)=9,'B5'!E448,"")</f>
        <v/>
      </c>
      <c r="G434" t="str">
        <f>IF(SUM('B5'!$Y448:$AG448)=9,'B5'!F448,"")</f>
        <v/>
      </c>
      <c r="H434" t="str">
        <f>IF(SUM('B5'!$Y448:$AG448)=9,'B5'!G448,"")</f>
        <v/>
      </c>
      <c r="I434" t="str">
        <f>IF(SUM('B5'!$Y448:$AG448)=9,'B5'!H448,"")</f>
        <v/>
      </c>
      <c r="J434" t="str">
        <f>IF(SUM('B5'!$Y448:$AG448)=9,'B5'!I448,"")</f>
        <v/>
      </c>
      <c r="K434" t="str">
        <f>IF(SUM('B5'!$Y448:$AG448)=9,'B5'!J448,"")</f>
        <v/>
      </c>
      <c r="L434" t="str">
        <f>IF(SUM('B5'!$Y448:$AG448)=9,'B5'!K448,"")</f>
        <v/>
      </c>
    </row>
    <row r="435" spans="1:12" x14ac:dyDescent="0.25">
      <c r="A435" t="str">
        <f>IF(SUM('B5'!Y449:AG449)=9,'Angaben KH-Standort'!$D$26,"")</f>
        <v/>
      </c>
      <c r="B435" t="str">
        <f>IF(SUM('B5'!Y449:AG449)=9,'Angaben KH-Standort'!$D$27,"")</f>
        <v/>
      </c>
      <c r="C435" t="str">
        <f>IF(SUM('B5'!Y449:AG449)=9,'Angaben KH-Standort'!$D$13,"")</f>
        <v/>
      </c>
      <c r="D435" t="str">
        <f>IF(SUM('B5'!$Y449:$AG449)=9,'B5'!C449,"")</f>
        <v/>
      </c>
      <c r="E435" t="str">
        <f>IF(SUM('B5'!$Y449:$AG449)=9,'B5'!D449,"")</f>
        <v/>
      </c>
      <c r="F435" t="str">
        <f>IF(SUM('B5'!$Y449:$AG449)=9,'B5'!E449,"")</f>
        <v/>
      </c>
      <c r="G435" t="str">
        <f>IF(SUM('B5'!$Y449:$AG449)=9,'B5'!F449,"")</f>
        <v/>
      </c>
      <c r="H435" t="str">
        <f>IF(SUM('B5'!$Y449:$AG449)=9,'B5'!G449,"")</f>
        <v/>
      </c>
      <c r="I435" t="str">
        <f>IF(SUM('B5'!$Y449:$AG449)=9,'B5'!H449,"")</f>
        <v/>
      </c>
      <c r="J435" t="str">
        <f>IF(SUM('B5'!$Y449:$AG449)=9,'B5'!I449,"")</f>
        <v/>
      </c>
      <c r="K435" t="str">
        <f>IF(SUM('B5'!$Y449:$AG449)=9,'B5'!J449,"")</f>
        <v/>
      </c>
      <c r="L435" t="str">
        <f>IF(SUM('B5'!$Y449:$AG449)=9,'B5'!K449,"")</f>
        <v/>
      </c>
    </row>
    <row r="436" spans="1:12" x14ac:dyDescent="0.25">
      <c r="A436" t="str">
        <f>IF(SUM('B5'!Y450:AG450)=9,'Angaben KH-Standort'!$D$26,"")</f>
        <v/>
      </c>
      <c r="B436" t="str">
        <f>IF(SUM('B5'!Y450:AG450)=9,'Angaben KH-Standort'!$D$27,"")</f>
        <v/>
      </c>
      <c r="C436" t="str">
        <f>IF(SUM('B5'!Y450:AG450)=9,'Angaben KH-Standort'!$D$13,"")</f>
        <v/>
      </c>
      <c r="D436" t="str">
        <f>IF(SUM('B5'!$Y450:$AG450)=9,'B5'!C450,"")</f>
        <v/>
      </c>
      <c r="E436" t="str">
        <f>IF(SUM('B5'!$Y450:$AG450)=9,'B5'!D450,"")</f>
        <v/>
      </c>
      <c r="F436" t="str">
        <f>IF(SUM('B5'!$Y450:$AG450)=9,'B5'!E450,"")</f>
        <v/>
      </c>
      <c r="G436" t="str">
        <f>IF(SUM('B5'!$Y450:$AG450)=9,'B5'!F450,"")</f>
        <v/>
      </c>
      <c r="H436" t="str">
        <f>IF(SUM('B5'!$Y450:$AG450)=9,'B5'!G450,"")</f>
        <v/>
      </c>
      <c r="I436" t="str">
        <f>IF(SUM('B5'!$Y450:$AG450)=9,'B5'!H450,"")</f>
        <v/>
      </c>
      <c r="J436" t="str">
        <f>IF(SUM('B5'!$Y450:$AG450)=9,'B5'!I450,"")</f>
        <v/>
      </c>
      <c r="K436" t="str">
        <f>IF(SUM('B5'!$Y450:$AG450)=9,'B5'!J450,"")</f>
        <v/>
      </c>
      <c r="L436" t="str">
        <f>IF(SUM('B5'!$Y450:$AG450)=9,'B5'!K450,"")</f>
        <v/>
      </c>
    </row>
    <row r="437" spans="1:12" x14ac:dyDescent="0.25">
      <c r="A437" t="str">
        <f>IF(SUM('B5'!Y451:AG451)=9,'Angaben KH-Standort'!$D$26,"")</f>
        <v/>
      </c>
      <c r="B437" t="str">
        <f>IF(SUM('B5'!Y451:AG451)=9,'Angaben KH-Standort'!$D$27,"")</f>
        <v/>
      </c>
      <c r="C437" t="str">
        <f>IF(SUM('B5'!Y451:AG451)=9,'Angaben KH-Standort'!$D$13,"")</f>
        <v/>
      </c>
      <c r="D437" t="str">
        <f>IF(SUM('B5'!$Y451:$AG451)=9,'B5'!C451,"")</f>
        <v/>
      </c>
      <c r="E437" t="str">
        <f>IF(SUM('B5'!$Y451:$AG451)=9,'B5'!D451,"")</f>
        <v/>
      </c>
      <c r="F437" t="str">
        <f>IF(SUM('B5'!$Y451:$AG451)=9,'B5'!E451,"")</f>
        <v/>
      </c>
      <c r="G437" t="str">
        <f>IF(SUM('B5'!$Y451:$AG451)=9,'B5'!F451,"")</f>
        <v/>
      </c>
      <c r="H437" t="str">
        <f>IF(SUM('B5'!$Y451:$AG451)=9,'B5'!G451,"")</f>
        <v/>
      </c>
      <c r="I437" t="str">
        <f>IF(SUM('B5'!$Y451:$AG451)=9,'B5'!H451,"")</f>
        <v/>
      </c>
      <c r="J437" t="str">
        <f>IF(SUM('B5'!$Y451:$AG451)=9,'B5'!I451,"")</f>
        <v/>
      </c>
      <c r="K437" t="str">
        <f>IF(SUM('B5'!$Y451:$AG451)=9,'B5'!J451,"")</f>
        <v/>
      </c>
      <c r="L437" t="str">
        <f>IF(SUM('B5'!$Y451:$AG451)=9,'B5'!K451,"")</f>
        <v/>
      </c>
    </row>
    <row r="438" spans="1:12" x14ac:dyDescent="0.25">
      <c r="A438" t="str">
        <f>IF(SUM('B5'!Y452:AG452)=9,'Angaben KH-Standort'!$D$26,"")</f>
        <v/>
      </c>
      <c r="B438" t="str">
        <f>IF(SUM('B5'!Y452:AG452)=9,'Angaben KH-Standort'!$D$27,"")</f>
        <v/>
      </c>
      <c r="C438" t="str">
        <f>IF(SUM('B5'!Y452:AG452)=9,'Angaben KH-Standort'!$D$13,"")</f>
        <v/>
      </c>
      <c r="D438" t="str">
        <f>IF(SUM('B5'!$Y452:$AG452)=9,'B5'!C452,"")</f>
        <v/>
      </c>
      <c r="E438" t="str">
        <f>IF(SUM('B5'!$Y452:$AG452)=9,'B5'!D452,"")</f>
        <v/>
      </c>
      <c r="F438" t="str">
        <f>IF(SUM('B5'!$Y452:$AG452)=9,'B5'!E452,"")</f>
        <v/>
      </c>
      <c r="G438" t="str">
        <f>IF(SUM('B5'!$Y452:$AG452)=9,'B5'!F452,"")</f>
        <v/>
      </c>
      <c r="H438" t="str">
        <f>IF(SUM('B5'!$Y452:$AG452)=9,'B5'!G452,"")</f>
        <v/>
      </c>
      <c r="I438" t="str">
        <f>IF(SUM('B5'!$Y452:$AG452)=9,'B5'!H452,"")</f>
        <v/>
      </c>
      <c r="J438" t="str">
        <f>IF(SUM('B5'!$Y452:$AG452)=9,'B5'!I452,"")</f>
        <v/>
      </c>
      <c r="K438" t="str">
        <f>IF(SUM('B5'!$Y452:$AG452)=9,'B5'!J452,"")</f>
        <v/>
      </c>
      <c r="L438" t="str">
        <f>IF(SUM('B5'!$Y452:$AG452)=9,'B5'!K452,"")</f>
        <v/>
      </c>
    </row>
    <row r="439" spans="1:12" x14ac:dyDescent="0.25">
      <c r="A439" t="str">
        <f>IF(SUM('B5'!Y453:AG453)=9,'Angaben KH-Standort'!$D$26,"")</f>
        <v/>
      </c>
      <c r="B439" t="str">
        <f>IF(SUM('B5'!Y453:AG453)=9,'Angaben KH-Standort'!$D$27,"")</f>
        <v/>
      </c>
      <c r="C439" t="str">
        <f>IF(SUM('B5'!Y453:AG453)=9,'Angaben KH-Standort'!$D$13,"")</f>
        <v/>
      </c>
      <c r="D439" t="str">
        <f>IF(SUM('B5'!$Y453:$AG453)=9,'B5'!C453,"")</f>
        <v/>
      </c>
      <c r="E439" t="str">
        <f>IF(SUM('B5'!$Y453:$AG453)=9,'B5'!D453,"")</f>
        <v/>
      </c>
      <c r="F439" t="str">
        <f>IF(SUM('B5'!$Y453:$AG453)=9,'B5'!E453,"")</f>
        <v/>
      </c>
      <c r="G439" t="str">
        <f>IF(SUM('B5'!$Y453:$AG453)=9,'B5'!F453,"")</f>
        <v/>
      </c>
      <c r="H439" t="str">
        <f>IF(SUM('B5'!$Y453:$AG453)=9,'B5'!G453,"")</f>
        <v/>
      </c>
      <c r="I439" t="str">
        <f>IF(SUM('B5'!$Y453:$AG453)=9,'B5'!H453,"")</f>
        <v/>
      </c>
      <c r="J439" t="str">
        <f>IF(SUM('B5'!$Y453:$AG453)=9,'B5'!I453,"")</f>
        <v/>
      </c>
      <c r="K439" t="str">
        <f>IF(SUM('B5'!$Y453:$AG453)=9,'B5'!J453,"")</f>
        <v/>
      </c>
      <c r="L439" t="str">
        <f>IF(SUM('B5'!$Y453:$AG453)=9,'B5'!K453,"")</f>
        <v/>
      </c>
    </row>
    <row r="440" spans="1:12" x14ac:dyDescent="0.25">
      <c r="A440" t="str">
        <f>IF(SUM('B5'!Y454:AG454)=9,'Angaben KH-Standort'!$D$26,"")</f>
        <v/>
      </c>
      <c r="B440" t="str">
        <f>IF(SUM('B5'!Y454:AG454)=9,'Angaben KH-Standort'!$D$27,"")</f>
        <v/>
      </c>
      <c r="C440" t="str">
        <f>IF(SUM('B5'!Y454:AG454)=9,'Angaben KH-Standort'!$D$13,"")</f>
        <v/>
      </c>
      <c r="D440" t="str">
        <f>IF(SUM('B5'!$Y454:$AG454)=9,'B5'!C454,"")</f>
        <v/>
      </c>
      <c r="E440" t="str">
        <f>IF(SUM('B5'!$Y454:$AG454)=9,'B5'!D454,"")</f>
        <v/>
      </c>
      <c r="F440" t="str">
        <f>IF(SUM('B5'!$Y454:$AG454)=9,'B5'!E454,"")</f>
        <v/>
      </c>
      <c r="G440" t="str">
        <f>IF(SUM('B5'!$Y454:$AG454)=9,'B5'!F454,"")</f>
        <v/>
      </c>
      <c r="H440" t="str">
        <f>IF(SUM('B5'!$Y454:$AG454)=9,'B5'!G454,"")</f>
        <v/>
      </c>
      <c r="I440" t="str">
        <f>IF(SUM('B5'!$Y454:$AG454)=9,'B5'!H454,"")</f>
        <v/>
      </c>
      <c r="J440" t="str">
        <f>IF(SUM('B5'!$Y454:$AG454)=9,'B5'!I454,"")</f>
        <v/>
      </c>
      <c r="K440" t="str">
        <f>IF(SUM('B5'!$Y454:$AG454)=9,'B5'!J454,"")</f>
        <v/>
      </c>
      <c r="L440" t="str">
        <f>IF(SUM('B5'!$Y454:$AG454)=9,'B5'!K454,"")</f>
        <v/>
      </c>
    </row>
    <row r="441" spans="1:12" x14ac:dyDescent="0.25">
      <c r="A441" t="str">
        <f>IF(SUM('B5'!Y455:AG455)=9,'Angaben KH-Standort'!$D$26,"")</f>
        <v/>
      </c>
      <c r="B441" t="str">
        <f>IF(SUM('B5'!Y455:AG455)=9,'Angaben KH-Standort'!$D$27,"")</f>
        <v/>
      </c>
      <c r="C441" t="str">
        <f>IF(SUM('B5'!Y455:AG455)=9,'Angaben KH-Standort'!$D$13,"")</f>
        <v/>
      </c>
      <c r="D441" t="str">
        <f>IF(SUM('B5'!$Y455:$AG455)=9,'B5'!C455,"")</f>
        <v/>
      </c>
      <c r="E441" t="str">
        <f>IF(SUM('B5'!$Y455:$AG455)=9,'B5'!D455,"")</f>
        <v/>
      </c>
      <c r="F441" t="str">
        <f>IF(SUM('B5'!$Y455:$AG455)=9,'B5'!E455,"")</f>
        <v/>
      </c>
      <c r="G441" t="str">
        <f>IF(SUM('B5'!$Y455:$AG455)=9,'B5'!F455,"")</f>
        <v/>
      </c>
      <c r="H441" t="str">
        <f>IF(SUM('B5'!$Y455:$AG455)=9,'B5'!G455,"")</f>
        <v/>
      </c>
      <c r="I441" t="str">
        <f>IF(SUM('B5'!$Y455:$AG455)=9,'B5'!H455,"")</f>
        <v/>
      </c>
      <c r="J441" t="str">
        <f>IF(SUM('B5'!$Y455:$AG455)=9,'B5'!I455,"")</f>
        <v/>
      </c>
      <c r="K441" t="str">
        <f>IF(SUM('B5'!$Y455:$AG455)=9,'B5'!J455,"")</f>
        <v/>
      </c>
      <c r="L441" t="str">
        <f>IF(SUM('B5'!$Y455:$AG455)=9,'B5'!K455,"")</f>
        <v/>
      </c>
    </row>
    <row r="442" spans="1:12" x14ac:dyDescent="0.25">
      <c r="A442" t="str">
        <f>IF(SUM('B5'!Y456:AG456)=9,'Angaben KH-Standort'!$D$26,"")</f>
        <v/>
      </c>
      <c r="B442" t="str">
        <f>IF(SUM('B5'!Y456:AG456)=9,'Angaben KH-Standort'!$D$27,"")</f>
        <v/>
      </c>
      <c r="C442" t="str">
        <f>IF(SUM('B5'!Y456:AG456)=9,'Angaben KH-Standort'!$D$13,"")</f>
        <v/>
      </c>
      <c r="D442" t="str">
        <f>IF(SUM('B5'!$Y456:$AG456)=9,'B5'!C456,"")</f>
        <v/>
      </c>
      <c r="E442" t="str">
        <f>IF(SUM('B5'!$Y456:$AG456)=9,'B5'!D456,"")</f>
        <v/>
      </c>
      <c r="F442" t="str">
        <f>IF(SUM('B5'!$Y456:$AG456)=9,'B5'!E456,"")</f>
        <v/>
      </c>
      <c r="G442" t="str">
        <f>IF(SUM('B5'!$Y456:$AG456)=9,'B5'!F456,"")</f>
        <v/>
      </c>
      <c r="H442" t="str">
        <f>IF(SUM('B5'!$Y456:$AG456)=9,'B5'!G456,"")</f>
        <v/>
      </c>
      <c r="I442" t="str">
        <f>IF(SUM('B5'!$Y456:$AG456)=9,'B5'!H456,"")</f>
        <v/>
      </c>
      <c r="J442" t="str">
        <f>IF(SUM('B5'!$Y456:$AG456)=9,'B5'!I456,"")</f>
        <v/>
      </c>
      <c r="K442" t="str">
        <f>IF(SUM('B5'!$Y456:$AG456)=9,'B5'!J456,"")</f>
        <v/>
      </c>
      <c r="L442" t="str">
        <f>IF(SUM('B5'!$Y456:$AG456)=9,'B5'!K456,"")</f>
        <v/>
      </c>
    </row>
    <row r="443" spans="1:12" x14ac:dyDescent="0.25">
      <c r="A443" t="str">
        <f>IF(SUM('B5'!Y457:AG457)=9,'Angaben KH-Standort'!$D$26,"")</f>
        <v/>
      </c>
      <c r="B443" t="str">
        <f>IF(SUM('B5'!Y457:AG457)=9,'Angaben KH-Standort'!$D$27,"")</f>
        <v/>
      </c>
      <c r="C443" t="str">
        <f>IF(SUM('B5'!Y457:AG457)=9,'Angaben KH-Standort'!$D$13,"")</f>
        <v/>
      </c>
      <c r="D443" t="str">
        <f>IF(SUM('B5'!$Y457:$AG457)=9,'B5'!C457,"")</f>
        <v/>
      </c>
      <c r="E443" t="str">
        <f>IF(SUM('B5'!$Y457:$AG457)=9,'B5'!D457,"")</f>
        <v/>
      </c>
      <c r="F443" t="str">
        <f>IF(SUM('B5'!$Y457:$AG457)=9,'B5'!E457,"")</f>
        <v/>
      </c>
      <c r="G443" t="str">
        <f>IF(SUM('B5'!$Y457:$AG457)=9,'B5'!F457,"")</f>
        <v/>
      </c>
      <c r="H443" t="str">
        <f>IF(SUM('B5'!$Y457:$AG457)=9,'B5'!G457,"")</f>
        <v/>
      </c>
      <c r="I443" t="str">
        <f>IF(SUM('B5'!$Y457:$AG457)=9,'B5'!H457,"")</f>
        <v/>
      </c>
      <c r="J443" t="str">
        <f>IF(SUM('B5'!$Y457:$AG457)=9,'B5'!I457,"")</f>
        <v/>
      </c>
      <c r="K443" t="str">
        <f>IF(SUM('B5'!$Y457:$AG457)=9,'B5'!J457,"")</f>
        <v/>
      </c>
      <c r="L443" t="str">
        <f>IF(SUM('B5'!$Y457:$AG457)=9,'B5'!K457,"")</f>
        <v/>
      </c>
    </row>
    <row r="444" spans="1:12" x14ac:dyDescent="0.25">
      <c r="A444" t="str">
        <f>IF(SUM('B5'!Y458:AG458)=9,'Angaben KH-Standort'!$D$26,"")</f>
        <v/>
      </c>
      <c r="B444" t="str">
        <f>IF(SUM('B5'!Y458:AG458)=9,'Angaben KH-Standort'!$D$27,"")</f>
        <v/>
      </c>
      <c r="C444" t="str">
        <f>IF(SUM('B5'!Y458:AG458)=9,'Angaben KH-Standort'!$D$13,"")</f>
        <v/>
      </c>
      <c r="D444" t="str">
        <f>IF(SUM('B5'!$Y458:$AG458)=9,'B5'!C458,"")</f>
        <v/>
      </c>
      <c r="E444" t="str">
        <f>IF(SUM('B5'!$Y458:$AG458)=9,'B5'!D458,"")</f>
        <v/>
      </c>
      <c r="F444" t="str">
        <f>IF(SUM('B5'!$Y458:$AG458)=9,'B5'!E458,"")</f>
        <v/>
      </c>
      <c r="G444" t="str">
        <f>IF(SUM('B5'!$Y458:$AG458)=9,'B5'!F458,"")</f>
        <v/>
      </c>
      <c r="H444" t="str">
        <f>IF(SUM('B5'!$Y458:$AG458)=9,'B5'!G458,"")</f>
        <v/>
      </c>
      <c r="I444" t="str">
        <f>IF(SUM('B5'!$Y458:$AG458)=9,'B5'!H458,"")</f>
        <v/>
      </c>
      <c r="J444" t="str">
        <f>IF(SUM('B5'!$Y458:$AG458)=9,'B5'!I458,"")</f>
        <v/>
      </c>
      <c r="K444" t="str">
        <f>IF(SUM('B5'!$Y458:$AG458)=9,'B5'!J458,"")</f>
        <v/>
      </c>
      <c r="L444" t="str">
        <f>IF(SUM('B5'!$Y458:$AG458)=9,'B5'!K458,"")</f>
        <v/>
      </c>
    </row>
    <row r="445" spans="1:12" x14ac:dyDescent="0.25">
      <c r="A445" t="str">
        <f>IF(SUM('B5'!Y459:AG459)=9,'Angaben KH-Standort'!$D$26,"")</f>
        <v/>
      </c>
      <c r="B445" t="str">
        <f>IF(SUM('B5'!Y459:AG459)=9,'Angaben KH-Standort'!$D$27,"")</f>
        <v/>
      </c>
      <c r="C445" t="str">
        <f>IF(SUM('B5'!Y459:AG459)=9,'Angaben KH-Standort'!$D$13,"")</f>
        <v/>
      </c>
      <c r="D445" t="str">
        <f>IF(SUM('B5'!$Y459:$AG459)=9,'B5'!C459,"")</f>
        <v/>
      </c>
      <c r="E445" t="str">
        <f>IF(SUM('B5'!$Y459:$AG459)=9,'B5'!D459,"")</f>
        <v/>
      </c>
      <c r="F445" t="str">
        <f>IF(SUM('B5'!$Y459:$AG459)=9,'B5'!E459,"")</f>
        <v/>
      </c>
      <c r="G445" t="str">
        <f>IF(SUM('B5'!$Y459:$AG459)=9,'B5'!F459,"")</f>
        <v/>
      </c>
      <c r="H445" t="str">
        <f>IF(SUM('B5'!$Y459:$AG459)=9,'B5'!G459,"")</f>
        <v/>
      </c>
      <c r="I445" t="str">
        <f>IF(SUM('B5'!$Y459:$AG459)=9,'B5'!H459,"")</f>
        <v/>
      </c>
      <c r="J445" t="str">
        <f>IF(SUM('B5'!$Y459:$AG459)=9,'B5'!I459,"")</f>
        <v/>
      </c>
      <c r="K445" t="str">
        <f>IF(SUM('B5'!$Y459:$AG459)=9,'B5'!J459,"")</f>
        <v/>
      </c>
      <c r="L445" t="str">
        <f>IF(SUM('B5'!$Y459:$AG459)=9,'B5'!K459,"")</f>
        <v/>
      </c>
    </row>
    <row r="446" spans="1:12" x14ac:dyDescent="0.25">
      <c r="A446" t="str">
        <f>IF(SUM('B5'!Y460:AG460)=9,'Angaben KH-Standort'!$D$26,"")</f>
        <v/>
      </c>
      <c r="B446" t="str">
        <f>IF(SUM('B5'!Y460:AG460)=9,'Angaben KH-Standort'!$D$27,"")</f>
        <v/>
      </c>
      <c r="C446" t="str">
        <f>IF(SUM('B5'!Y460:AG460)=9,'Angaben KH-Standort'!$D$13,"")</f>
        <v/>
      </c>
      <c r="D446" t="str">
        <f>IF(SUM('B5'!$Y460:$AG460)=9,'B5'!C460,"")</f>
        <v/>
      </c>
      <c r="E446" t="str">
        <f>IF(SUM('B5'!$Y460:$AG460)=9,'B5'!D460,"")</f>
        <v/>
      </c>
      <c r="F446" t="str">
        <f>IF(SUM('B5'!$Y460:$AG460)=9,'B5'!E460,"")</f>
        <v/>
      </c>
      <c r="G446" t="str">
        <f>IF(SUM('B5'!$Y460:$AG460)=9,'B5'!F460,"")</f>
        <v/>
      </c>
      <c r="H446" t="str">
        <f>IF(SUM('B5'!$Y460:$AG460)=9,'B5'!G460,"")</f>
        <v/>
      </c>
      <c r="I446" t="str">
        <f>IF(SUM('B5'!$Y460:$AG460)=9,'B5'!H460,"")</f>
        <v/>
      </c>
      <c r="J446" t="str">
        <f>IF(SUM('B5'!$Y460:$AG460)=9,'B5'!I460,"")</f>
        <v/>
      </c>
      <c r="K446" t="str">
        <f>IF(SUM('B5'!$Y460:$AG460)=9,'B5'!J460,"")</f>
        <v/>
      </c>
      <c r="L446" t="str">
        <f>IF(SUM('B5'!$Y460:$AG460)=9,'B5'!K460,"")</f>
        <v/>
      </c>
    </row>
    <row r="447" spans="1:12" x14ac:dyDescent="0.25">
      <c r="A447" t="str">
        <f>IF(SUM('B5'!Y461:AG461)=9,'Angaben KH-Standort'!$D$26,"")</f>
        <v/>
      </c>
      <c r="B447" t="str">
        <f>IF(SUM('B5'!Y461:AG461)=9,'Angaben KH-Standort'!$D$27,"")</f>
        <v/>
      </c>
      <c r="C447" t="str">
        <f>IF(SUM('B5'!Y461:AG461)=9,'Angaben KH-Standort'!$D$13,"")</f>
        <v/>
      </c>
      <c r="D447" t="str">
        <f>IF(SUM('B5'!$Y461:$AG461)=9,'B5'!C461,"")</f>
        <v/>
      </c>
      <c r="E447" t="str">
        <f>IF(SUM('B5'!$Y461:$AG461)=9,'B5'!D461,"")</f>
        <v/>
      </c>
      <c r="F447" t="str">
        <f>IF(SUM('B5'!$Y461:$AG461)=9,'B5'!E461,"")</f>
        <v/>
      </c>
      <c r="G447" t="str">
        <f>IF(SUM('B5'!$Y461:$AG461)=9,'B5'!F461,"")</f>
        <v/>
      </c>
      <c r="H447" t="str">
        <f>IF(SUM('B5'!$Y461:$AG461)=9,'B5'!G461,"")</f>
        <v/>
      </c>
      <c r="I447" t="str">
        <f>IF(SUM('B5'!$Y461:$AG461)=9,'B5'!H461,"")</f>
        <v/>
      </c>
      <c r="J447" t="str">
        <f>IF(SUM('B5'!$Y461:$AG461)=9,'B5'!I461,"")</f>
        <v/>
      </c>
      <c r="K447" t="str">
        <f>IF(SUM('B5'!$Y461:$AG461)=9,'B5'!J461,"")</f>
        <v/>
      </c>
      <c r="L447" t="str">
        <f>IF(SUM('B5'!$Y461:$AG461)=9,'B5'!K461,"")</f>
        <v/>
      </c>
    </row>
    <row r="448" spans="1:12" x14ac:dyDescent="0.25">
      <c r="A448" t="str">
        <f>IF(SUM('B5'!Y462:AG462)=9,'Angaben KH-Standort'!$D$26,"")</f>
        <v/>
      </c>
      <c r="B448" t="str">
        <f>IF(SUM('B5'!Y462:AG462)=9,'Angaben KH-Standort'!$D$27,"")</f>
        <v/>
      </c>
      <c r="C448" t="str">
        <f>IF(SUM('B5'!Y462:AG462)=9,'Angaben KH-Standort'!$D$13,"")</f>
        <v/>
      </c>
      <c r="D448" t="str">
        <f>IF(SUM('B5'!$Y462:$AG462)=9,'B5'!C462,"")</f>
        <v/>
      </c>
      <c r="E448" t="str">
        <f>IF(SUM('B5'!$Y462:$AG462)=9,'B5'!D462,"")</f>
        <v/>
      </c>
      <c r="F448" t="str">
        <f>IF(SUM('B5'!$Y462:$AG462)=9,'B5'!E462,"")</f>
        <v/>
      </c>
      <c r="G448" t="str">
        <f>IF(SUM('B5'!$Y462:$AG462)=9,'B5'!F462,"")</f>
        <v/>
      </c>
      <c r="H448" t="str">
        <f>IF(SUM('B5'!$Y462:$AG462)=9,'B5'!G462,"")</f>
        <v/>
      </c>
      <c r="I448" t="str">
        <f>IF(SUM('B5'!$Y462:$AG462)=9,'B5'!H462,"")</f>
        <v/>
      </c>
      <c r="J448" t="str">
        <f>IF(SUM('B5'!$Y462:$AG462)=9,'B5'!I462,"")</f>
        <v/>
      </c>
      <c r="K448" t="str">
        <f>IF(SUM('B5'!$Y462:$AG462)=9,'B5'!J462,"")</f>
        <v/>
      </c>
      <c r="L448" t="str">
        <f>IF(SUM('B5'!$Y462:$AG462)=9,'B5'!K462,"")</f>
        <v/>
      </c>
    </row>
    <row r="449" spans="1:12" x14ac:dyDescent="0.25">
      <c r="A449" t="str">
        <f>IF(SUM('B5'!Y463:AG463)=9,'Angaben KH-Standort'!$D$26,"")</f>
        <v/>
      </c>
      <c r="B449" t="str">
        <f>IF(SUM('B5'!Y463:AG463)=9,'Angaben KH-Standort'!$D$27,"")</f>
        <v/>
      </c>
      <c r="C449" t="str">
        <f>IF(SUM('B5'!Y463:AG463)=9,'Angaben KH-Standort'!$D$13,"")</f>
        <v/>
      </c>
      <c r="D449" t="str">
        <f>IF(SUM('B5'!$Y463:$AG463)=9,'B5'!C463,"")</f>
        <v/>
      </c>
      <c r="E449" t="str">
        <f>IF(SUM('B5'!$Y463:$AG463)=9,'B5'!D463,"")</f>
        <v/>
      </c>
      <c r="F449" t="str">
        <f>IF(SUM('B5'!$Y463:$AG463)=9,'B5'!E463,"")</f>
        <v/>
      </c>
      <c r="G449" t="str">
        <f>IF(SUM('B5'!$Y463:$AG463)=9,'B5'!F463,"")</f>
        <v/>
      </c>
      <c r="H449" t="str">
        <f>IF(SUM('B5'!$Y463:$AG463)=9,'B5'!G463,"")</f>
        <v/>
      </c>
      <c r="I449" t="str">
        <f>IF(SUM('B5'!$Y463:$AG463)=9,'B5'!H463,"")</f>
        <v/>
      </c>
      <c r="J449" t="str">
        <f>IF(SUM('B5'!$Y463:$AG463)=9,'B5'!I463,"")</f>
        <v/>
      </c>
      <c r="K449" t="str">
        <f>IF(SUM('B5'!$Y463:$AG463)=9,'B5'!J463,"")</f>
        <v/>
      </c>
      <c r="L449" t="str">
        <f>IF(SUM('B5'!$Y463:$AG463)=9,'B5'!K463,"")</f>
        <v/>
      </c>
    </row>
    <row r="450" spans="1:12" x14ac:dyDescent="0.25">
      <c r="A450" t="str">
        <f>IF(SUM('B5'!Y464:AG464)=9,'Angaben KH-Standort'!$D$26,"")</f>
        <v/>
      </c>
      <c r="B450" t="str">
        <f>IF(SUM('B5'!Y464:AG464)=9,'Angaben KH-Standort'!$D$27,"")</f>
        <v/>
      </c>
      <c r="C450" t="str">
        <f>IF(SUM('B5'!Y464:AG464)=9,'Angaben KH-Standort'!$D$13,"")</f>
        <v/>
      </c>
      <c r="D450" t="str">
        <f>IF(SUM('B5'!$Y464:$AG464)=9,'B5'!C464,"")</f>
        <v/>
      </c>
      <c r="E450" t="str">
        <f>IF(SUM('B5'!$Y464:$AG464)=9,'B5'!D464,"")</f>
        <v/>
      </c>
      <c r="F450" t="str">
        <f>IF(SUM('B5'!$Y464:$AG464)=9,'B5'!E464,"")</f>
        <v/>
      </c>
      <c r="G450" t="str">
        <f>IF(SUM('B5'!$Y464:$AG464)=9,'B5'!F464,"")</f>
        <v/>
      </c>
      <c r="H450" t="str">
        <f>IF(SUM('B5'!$Y464:$AG464)=9,'B5'!G464,"")</f>
        <v/>
      </c>
      <c r="I450" t="str">
        <f>IF(SUM('B5'!$Y464:$AG464)=9,'B5'!H464,"")</f>
        <v/>
      </c>
      <c r="J450" t="str">
        <f>IF(SUM('B5'!$Y464:$AG464)=9,'B5'!I464,"")</f>
        <v/>
      </c>
      <c r="K450" t="str">
        <f>IF(SUM('B5'!$Y464:$AG464)=9,'B5'!J464,"")</f>
        <v/>
      </c>
      <c r="L450" t="str">
        <f>IF(SUM('B5'!$Y464:$AG464)=9,'B5'!K464,"")</f>
        <v/>
      </c>
    </row>
    <row r="451" spans="1:12" x14ac:dyDescent="0.25">
      <c r="A451" t="str">
        <f>IF(SUM('B5'!Y465:AG465)=9,'Angaben KH-Standort'!$D$26,"")</f>
        <v/>
      </c>
      <c r="B451" t="str">
        <f>IF(SUM('B5'!Y465:AG465)=9,'Angaben KH-Standort'!$D$27,"")</f>
        <v/>
      </c>
      <c r="C451" t="str">
        <f>IF(SUM('B5'!Y465:AG465)=9,'Angaben KH-Standort'!$D$13,"")</f>
        <v/>
      </c>
      <c r="D451" t="str">
        <f>IF(SUM('B5'!$Y465:$AG465)=9,'B5'!C465,"")</f>
        <v/>
      </c>
      <c r="E451" t="str">
        <f>IF(SUM('B5'!$Y465:$AG465)=9,'B5'!D465,"")</f>
        <v/>
      </c>
      <c r="F451" t="str">
        <f>IF(SUM('B5'!$Y465:$AG465)=9,'B5'!E465,"")</f>
        <v/>
      </c>
      <c r="G451" t="str">
        <f>IF(SUM('B5'!$Y465:$AG465)=9,'B5'!F465,"")</f>
        <v/>
      </c>
      <c r="H451" t="str">
        <f>IF(SUM('B5'!$Y465:$AG465)=9,'B5'!G465,"")</f>
        <v/>
      </c>
      <c r="I451" t="str">
        <f>IF(SUM('B5'!$Y465:$AG465)=9,'B5'!H465,"")</f>
        <v/>
      </c>
      <c r="J451" t="str">
        <f>IF(SUM('B5'!$Y465:$AG465)=9,'B5'!I465,"")</f>
        <v/>
      </c>
      <c r="K451" t="str">
        <f>IF(SUM('B5'!$Y465:$AG465)=9,'B5'!J465,"")</f>
        <v/>
      </c>
      <c r="L451" t="str">
        <f>IF(SUM('B5'!$Y465:$AG465)=9,'B5'!K465,"")</f>
        <v/>
      </c>
    </row>
    <row r="452" spans="1:12" x14ac:dyDescent="0.25">
      <c r="A452" t="str">
        <f>IF(SUM('B5'!Y466:AG466)=9,'Angaben KH-Standort'!$D$26,"")</f>
        <v/>
      </c>
      <c r="B452" t="str">
        <f>IF(SUM('B5'!Y466:AG466)=9,'Angaben KH-Standort'!$D$27,"")</f>
        <v/>
      </c>
      <c r="C452" t="str">
        <f>IF(SUM('B5'!Y466:AG466)=9,'Angaben KH-Standort'!$D$13,"")</f>
        <v/>
      </c>
      <c r="D452" t="str">
        <f>IF(SUM('B5'!$Y466:$AG466)=9,'B5'!C466,"")</f>
        <v/>
      </c>
      <c r="E452" t="str">
        <f>IF(SUM('B5'!$Y466:$AG466)=9,'B5'!D466,"")</f>
        <v/>
      </c>
      <c r="F452" t="str">
        <f>IF(SUM('B5'!$Y466:$AG466)=9,'B5'!E466,"")</f>
        <v/>
      </c>
      <c r="G452" t="str">
        <f>IF(SUM('B5'!$Y466:$AG466)=9,'B5'!F466,"")</f>
        <v/>
      </c>
      <c r="H452" t="str">
        <f>IF(SUM('B5'!$Y466:$AG466)=9,'B5'!G466,"")</f>
        <v/>
      </c>
      <c r="I452" t="str">
        <f>IF(SUM('B5'!$Y466:$AG466)=9,'B5'!H466,"")</f>
        <v/>
      </c>
      <c r="J452" t="str">
        <f>IF(SUM('B5'!$Y466:$AG466)=9,'B5'!I466,"")</f>
        <v/>
      </c>
      <c r="K452" t="str">
        <f>IF(SUM('B5'!$Y466:$AG466)=9,'B5'!J466,"")</f>
        <v/>
      </c>
      <c r="L452" t="str">
        <f>IF(SUM('B5'!$Y466:$AG466)=9,'B5'!K466,"")</f>
        <v/>
      </c>
    </row>
    <row r="453" spans="1:12" x14ac:dyDescent="0.25">
      <c r="A453" t="str">
        <f>IF(SUM('B5'!Y467:AG467)=9,'Angaben KH-Standort'!$D$26,"")</f>
        <v/>
      </c>
      <c r="B453" t="str">
        <f>IF(SUM('B5'!Y467:AG467)=9,'Angaben KH-Standort'!$D$27,"")</f>
        <v/>
      </c>
      <c r="C453" t="str">
        <f>IF(SUM('B5'!Y467:AG467)=9,'Angaben KH-Standort'!$D$13,"")</f>
        <v/>
      </c>
      <c r="D453" t="str">
        <f>IF(SUM('B5'!$Y467:$AG467)=9,'B5'!C467,"")</f>
        <v/>
      </c>
      <c r="E453" t="str">
        <f>IF(SUM('B5'!$Y467:$AG467)=9,'B5'!D467,"")</f>
        <v/>
      </c>
      <c r="F453" t="str">
        <f>IF(SUM('B5'!$Y467:$AG467)=9,'B5'!E467,"")</f>
        <v/>
      </c>
      <c r="G453" t="str">
        <f>IF(SUM('B5'!$Y467:$AG467)=9,'B5'!F467,"")</f>
        <v/>
      </c>
      <c r="H453" t="str">
        <f>IF(SUM('B5'!$Y467:$AG467)=9,'B5'!G467,"")</f>
        <v/>
      </c>
      <c r="I453" t="str">
        <f>IF(SUM('B5'!$Y467:$AG467)=9,'B5'!H467,"")</f>
        <v/>
      </c>
      <c r="J453" t="str">
        <f>IF(SUM('B5'!$Y467:$AG467)=9,'B5'!I467,"")</f>
        <v/>
      </c>
      <c r="K453" t="str">
        <f>IF(SUM('B5'!$Y467:$AG467)=9,'B5'!J467,"")</f>
        <v/>
      </c>
      <c r="L453" t="str">
        <f>IF(SUM('B5'!$Y467:$AG467)=9,'B5'!K467,"")</f>
        <v/>
      </c>
    </row>
    <row r="454" spans="1:12" x14ac:dyDescent="0.25">
      <c r="A454" t="str">
        <f>IF(SUM('B5'!Y468:AG468)=9,'Angaben KH-Standort'!$D$26,"")</f>
        <v/>
      </c>
      <c r="B454" t="str">
        <f>IF(SUM('B5'!Y468:AG468)=9,'Angaben KH-Standort'!$D$27,"")</f>
        <v/>
      </c>
      <c r="C454" t="str">
        <f>IF(SUM('B5'!Y468:AG468)=9,'Angaben KH-Standort'!$D$13,"")</f>
        <v/>
      </c>
      <c r="D454" t="str">
        <f>IF(SUM('B5'!$Y468:$AG468)=9,'B5'!C468,"")</f>
        <v/>
      </c>
      <c r="E454" t="str">
        <f>IF(SUM('B5'!$Y468:$AG468)=9,'B5'!D468,"")</f>
        <v/>
      </c>
      <c r="F454" t="str">
        <f>IF(SUM('B5'!$Y468:$AG468)=9,'B5'!E468,"")</f>
        <v/>
      </c>
      <c r="G454" t="str">
        <f>IF(SUM('B5'!$Y468:$AG468)=9,'B5'!F468,"")</f>
        <v/>
      </c>
      <c r="H454" t="str">
        <f>IF(SUM('B5'!$Y468:$AG468)=9,'B5'!G468,"")</f>
        <v/>
      </c>
      <c r="I454" t="str">
        <f>IF(SUM('B5'!$Y468:$AG468)=9,'B5'!H468,"")</f>
        <v/>
      </c>
      <c r="J454" t="str">
        <f>IF(SUM('B5'!$Y468:$AG468)=9,'B5'!I468,"")</f>
        <v/>
      </c>
      <c r="K454" t="str">
        <f>IF(SUM('B5'!$Y468:$AG468)=9,'B5'!J468,"")</f>
        <v/>
      </c>
      <c r="L454" t="str">
        <f>IF(SUM('B5'!$Y468:$AG468)=9,'B5'!K468,"")</f>
        <v/>
      </c>
    </row>
    <row r="455" spans="1:12" x14ac:dyDescent="0.25">
      <c r="A455" t="str">
        <f>IF(SUM('B5'!Y469:AG469)=9,'Angaben KH-Standort'!$D$26,"")</f>
        <v/>
      </c>
      <c r="B455" t="str">
        <f>IF(SUM('B5'!Y469:AG469)=9,'Angaben KH-Standort'!$D$27,"")</f>
        <v/>
      </c>
      <c r="C455" t="str">
        <f>IF(SUM('B5'!Y469:AG469)=9,'Angaben KH-Standort'!$D$13,"")</f>
        <v/>
      </c>
      <c r="D455" t="str">
        <f>IF(SUM('B5'!$Y469:$AG469)=9,'B5'!C469,"")</f>
        <v/>
      </c>
      <c r="E455" t="str">
        <f>IF(SUM('B5'!$Y469:$AG469)=9,'B5'!D469,"")</f>
        <v/>
      </c>
      <c r="F455" t="str">
        <f>IF(SUM('B5'!$Y469:$AG469)=9,'B5'!E469,"")</f>
        <v/>
      </c>
      <c r="G455" t="str">
        <f>IF(SUM('B5'!$Y469:$AG469)=9,'B5'!F469,"")</f>
        <v/>
      </c>
      <c r="H455" t="str">
        <f>IF(SUM('B5'!$Y469:$AG469)=9,'B5'!G469,"")</f>
        <v/>
      </c>
      <c r="I455" t="str">
        <f>IF(SUM('B5'!$Y469:$AG469)=9,'B5'!H469,"")</f>
        <v/>
      </c>
      <c r="J455" t="str">
        <f>IF(SUM('B5'!$Y469:$AG469)=9,'B5'!I469,"")</f>
        <v/>
      </c>
      <c r="K455" t="str">
        <f>IF(SUM('B5'!$Y469:$AG469)=9,'B5'!J469,"")</f>
        <v/>
      </c>
      <c r="L455" t="str">
        <f>IF(SUM('B5'!$Y469:$AG469)=9,'B5'!K469,"")</f>
        <v/>
      </c>
    </row>
    <row r="456" spans="1:12" x14ac:dyDescent="0.25">
      <c r="A456" t="str">
        <f>IF(SUM('B5'!Y470:AG470)=9,'Angaben KH-Standort'!$D$26,"")</f>
        <v/>
      </c>
      <c r="B456" t="str">
        <f>IF(SUM('B5'!Y470:AG470)=9,'Angaben KH-Standort'!$D$27,"")</f>
        <v/>
      </c>
      <c r="C456" t="str">
        <f>IF(SUM('B5'!Y470:AG470)=9,'Angaben KH-Standort'!$D$13,"")</f>
        <v/>
      </c>
      <c r="D456" t="str">
        <f>IF(SUM('B5'!$Y470:$AG470)=9,'B5'!C470,"")</f>
        <v/>
      </c>
      <c r="E456" t="str">
        <f>IF(SUM('B5'!$Y470:$AG470)=9,'B5'!D470,"")</f>
        <v/>
      </c>
      <c r="F456" t="str">
        <f>IF(SUM('B5'!$Y470:$AG470)=9,'B5'!E470,"")</f>
        <v/>
      </c>
      <c r="G456" t="str">
        <f>IF(SUM('B5'!$Y470:$AG470)=9,'B5'!F470,"")</f>
        <v/>
      </c>
      <c r="H456" t="str">
        <f>IF(SUM('B5'!$Y470:$AG470)=9,'B5'!G470,"")</f>
        <v/>
      </c>
      <c r="I456" t="str">
        <f>IF(SUM('B5'!$Y470:$AG470)=9,'B5'!H470,"")</f>
        <v/>
      </c>
      <c r="J456" t="str">
        <f>IF(SUM('B5'!$Y470:$AG470)=9,'B5'!I470,"")</f>
        <v/>
      </c>
      <c r="K456" t="str">
        <f>IF(SUM('B5'!$Y470:$AG470)=9,'B5'!J470,"")</f>
        <v/>
      </c>
      <c r="L456" t="str">
        <f>IF(SUM('B5'!$Y470:$AG470)=9,'B5'!K470,"")</f>
        <v/>
      </c>
    </row>
    <row r="457" spans="1:12" x14ac:dyDescent="0.25">
      <c r="A457" t="str">
        <f>IF(SUM('B5'!Y471:AG471)=9,'Angaben KH-Standort'!$D$26,"")</f>
        <v/>
      </c>
      <c r="B457" t="str">
        <f>IF(SUM('B5'!Y471:AG471)=9,'Angaben KH-Standort'!$D$27,"")</f>
        <v/>
      </c>
      <c r="C457" t="str">
        <f>IF(SUM('B5'!Y471:AG471)=9,'Angaben KH-Standort'!$D$13,"")</f>
        <v/>
      </c>
      <c r="D457" t="str">
        <f>IF(SUM('B5'!$Y471:$AG471)=9,'B5'!C471,"")</f>
        <v/>
      </c>
      <c r="E457" t="str">
        <f>IF(SUM('B5'!$Y471:$AG471)=9,'B5'!D471,"")</f>
        <v/>
      </c>
      <c r="F457" t="str">
        <f>IF(SUM('B5'!$Y471:$AG471)=9,'B5'!E471,"")</f>
        <v/>
      </c>
      <c r="G457" t="str">
        <f>IF(SUM('B5'!$Y471:$AG471)=9,'B5'!F471,"")</f>
        <v/>
      </c>
      <c r="H457" t="str">
        <f>IF(SUM('B5'!$Y471:$AG471)=9,'B5'!G471,"")</f>
        <v/>
      </c>
      <c r="I457" t="str">
        <f>IF(SUM('B5'!$Y471:$AG471)=9,'B5'!H471,"")</f>
        <v/>
      </c>
      <c r="J457" t="str">
        <f>IF(SUM('B5'!$Y471:$AG471)=9,'B5'!I471,"")</f>
        <v/>
      </c>
      <c r="K457" t="str">
        <f>IF(SUM('B5'!$Y471:$AG471)=9,'B5'!J471,"")</f>
        <v/>
      </c>
      <c r="L457" t="str">
        <f>IF(SUM('B5'!$Y471:$AG471)=9,'B5'!K471,"")</f>
        <v/>
      </c>
    </row>
    <row r="458" spans="1:12" x14ac:dyDescent="0.25">
      <c r="A458" t="str">
        <f>IF(SUM('B5'!Y472:AG472)=9,'Angaben KH-Standort'!$D$26,"")</f>
        <v/>
      </c>
      <c r="B458" t="str">
        <f>IF(SUM('B5'!Y472:AG472)=9,'Angaben KH-Standort'!$D$27,"")</f>
        <v/>
      </c>
      <c r="C458" t="str">
        <f>IF(SUM('B5'!Y472:AG472)=9,'Angaben KH-Standort'!$D$13,"")</f>
        <v/>
      </c>
      <c r="D458" t="str">
        <f>IF(SUM('B5'!$Y472:$AG472)=9,'B5'!C472,"")</f>
        <v/>
      </c>
      <c r="E458" t="str">
        <f>IF(SUM('B5'!$Y472:$AG472)=9,'B5'!D472,"")</f>
        <v/>
      </c>
      <c r="F458" t="str">
        <f>IF(SUM('B5'!$Y472:$AG472)=9,'B5'!E472,"")</f>
        <v/>
      </c>
      <c r="G458" t="str">
        <f>IF(SUM('B5'!$Y472:$AG472)=9,'B5'!F472,"")</f>
        <v/>
      </c>
      <c r="H458" t="str">
        <f>IF(SUM('B5'!$Y472:$AG472)=9,'B5'!G472,"")</f>
        <v/>
      </c>
      <c r="I458" t="str">
        <f>IF(SUM('B5'!$Y472:$AG472)=9,'B5'!H472,"")</f>
        <v/>
      </c>
      <c r="J458" t="str">
        <f>IF(SUM('B5'!$Y472:$AG472)=9,'B5'!I472,"")</f>
        <v/>
      </c>
      <c r="K458" t="str">
        <f>IF(SUM('B5'!$Y472:$AG472)=9,'B5'!J472,"")</f>
        <v/>
      </c>
      <c r="L458" t="str">
        <f>IF(SUM('B5'!$Y472:$AG472)=9,'B5'!K472,"")</f>
        <v/>
      </c>
    </row>
    <row r="459" spans="1:12" x14ac:dyDescent="0.25">
      <c r="A459" t="str">
        <f>IF(SUM('B5'!Y473:AG473)=9,'Angaben KH-Standort'!$D$26,"")</f>
        <v/>
      </c>
      <c r="B459" t="str">
        <f>IF(SUM('B5'!Y473:AG473)=9,'Angaben KH-Standort'!$D$27,"")</f>
        <v/>
      </c>
      <c r="C459" t="str">
        <f>IF(SUM('B5'!Y473:AG473)=9,'Angaben KH-Standort'!$D$13,"")</f>
        <v/>
      </c>
      <c r="D459" t="str">
        <f>IF(SUM('B5'!$Y473:$AG473)=9,'B5'!C473,"")</f>
        <v/>
      </c>
      <c r="E459" t="str">
        <f>IF(SUM('B5'!$Y473:$AG473)=9,'B5'!D473,"")</f>
        <v/>
      </c>
      <c r="F459" t="str">
        <f>IF(SUM('B5'!$Y473:$AG473)=9,'B5'!E473,"")</f>
        <v/>
      </c>
      <c r="G459" t="str">
        <f>IF(SUM('B5'!$Y473:$AG473)=9,'B5'!F473,"")</f>
        <v/>
      </c>
      <c r="H459" t="str">
        <f>IF(SUM('B5'!$Y473:$AG473)=9,'B5'!G473,"")</f>
        <v/>
      </c>
      <c r="I459" t="str">
        <f>IF(SUM('B5'!$Y473:$AG473)=9,'B5'!H473,"")</f>
        <v/>
      </c>
      <c r="J459" t="str">
        <f>IF(SUM('B5'!$Y473:$AG473)=9,'B5'!I473,"")</f>
        <v/>
      </c>
      <c r="K459" t="str">
        <f>IF(SUM('B5'!$Y473:$AG473)=9,'B5'!J473,"")</f>
        <v/>
      </c>
      <c r="L459" t="str">
        <f>IF(SUM('B5'!$Y473:$AG473)=9,'B5'!K473,"")</f>
        <v/>
      </c>
    </row>
    <row r="460" spans="1:12" x14ac:dyDescent="0.25">
      <c r="A460" t="str">
        <f>IF(SUM('B5'!Y474:AG474)=9,'Angaben KH-Standort'!$D$26,"")</f>
        <v/>
      </c>
      <c r="B460" t="str">
        <f>IF(SUM('B5'!Y474:AG474)=9,'Angaben KH-Standort'!$D$27,"")</f>
        <v/>
      </c>
      <c r="C460" t="str">
        <f>IF(SUM('B5'!Y474:AG474)=9,'Angaben KH-Standort'!$D$13,"")</f>
        <v/>
      </c>
      <c r="D460" t="str">
        <f>IF(SUM('B5'!$Y474:$AG474)=9,'B5'!C474,"")</f>
        <v/>
      </c>
      <c r="E460" t="str">
        <f>IF(SUM('B5'!$Y474:$AG474)=9,'B5'!D474,"")</f>
        <v/>
      </c>
      <c r="F460" t="str">
        <f>IF(SUM('B5'!$Y474:$AG474)=9,'B5'!E474,"")</f>
        <v/>
      </c>
      <c r="G460" t="str">
        <f>IF(SUM('B5'!$Y474:$AG474)=9,'B5'!F474,"")</f>
        <v/>
      </c>
      <c r="H460" t="str">
        <f>IF(SUM('B5'!$Y474:$AG474)=9,'B5'!G474,"")</f>
        <v/>
      </c>
      <c r="I460" t="str">
        <f>IF(SUM('B5'!$Y474:$AG474)=9,'B5'!H474,"")</f>
        <v/>
      </c>
      <c r="J460" t="str">
        <f>IF(SUM('B5'!$Y474:$AG474)=9,'B5'!I474,"")</f>
        <v/>
      </c>
      <c r="K460" t="str">
        <f>IF(SUM('B5'!$Y474:$AG474)=9,'B5'!J474,"")</f>
        <v/>
      </c>
      <c r="L460" t="str">
        <f>IF(SUM('B5'!$Y474:$AG474)=9,'B5'!K474,"")</f>
        <v/>
      </c>
    </row>
    <row r="461" spans="1:12" x14ac:dyDescent="0.25">
      <c r="A461" t="str">
        <f>IF(SUM('B5'!Y475:AG475)=9,'Angaben KH-Standort'!$D$26,"")</f>
        <v/>
      </c>
      <c r="B461" t="str">
        <f>IF(SUM('B5'!Y475:AG475)=9,'Angaben KH-Standort'!$D$27,"")</f>
        <v/>
      </c>
      <c r="C461" t="str">
        <f>IF(SUM('B5'!Y475:AG475)=9,'Angaben KH-Standort'!$D$13,"")</f>
        <v/>
      </c>
      <c r="D461" t="str">
        <f>IF(SUM('B5'!$Y475:$AG475)=9,'B5'!C475,"")</f>
        <v/>
      </c>
      <c r="E461" t="str">
        <f>IF(SUM('B5'!$Y475:$AG475)=9,'B5'!D475,"")</f>
        <v/>
      </c>
      <c r="F461" t="str">
        <f>IF(SUM('B5'!$Y475:$AG475)=9,'B5'!E475,"")</f>
        <v/>
      </c>
      <c r="G461" t="str">
        <f>IF(SUM('B5'!$Y475:$AG475)=9,'B5'!F475,"")</f>
        <v/>
      </c>
      <c r="H461" t="str">
        <f>IF(SUM('B5'!$Y475:$AG475)=9,'B5'!G475,"")</f>
        <v/>
      </c>
      <c r="I461" t="str">
        <f>IF(SUM('B5'!$Y475:$AG475)=9,'B5'!H475,"")</f>
        <v/>
      </c>
      <c r="J461" t="str">
        <f>IF(SUM('B5'!$Y475:$AG475)=9,'B5'!I475,"")</f>
        <v/>
      </c>
      <c r="K461" t="str">
        <f>IF(SUM('B5'!$Y475:$AG475)=9,'B5'!J475,"")</f>
        <v/>
      </c>
      <c r="L461" t="str">
        <f>IF(SUM('B5'!$Y475:$AG475)=9,'B5'!K475,"")</f>
        <v/>
      </c>
    </row>
    <row r="462" spans="1:12" x14ac:dyDescent="0.25">
      <c r="A462" t="str">
        <f>IF(SUM('B5'!Y476:AG476)=9,'Angaben KH-Standort'!$D$26,"")</f>
        <v/>
      </c>
      <c r="B462" t="str">
        <f>IF(SUM('B5'!Y476:AG476)=9,'Angaben KH-Standort'!$D$27,"")</f>
        <v/>
      </c>
      <c r="C462" t="str">
        <f>IF(SUM('B5'!Y476:AG476)=9,'Angaben KH-Standort'!$D$13,"")</f>
        <v/>
      </c>
      <c r="D462" t="str">
        <f>IF(SUM('B5'!$Y476:$AG476)=9,'B5'!C476,"")</f>
        <v/>
      </c>
      <c r="E462" t="str">
        <f>IF(SUM('B5'!$Y476:$AG476)=9,'B5'!D476,"")</f>
        <v/>
      </c>
      <c r="F462" t="str">
        <f>IF(SUM('B5'!$Y476:$AG476)=9,'B5'!E476,"")</f>
        <v/>
      </c>
      <c r="G462" t="str">
        <f>IF(SUM('B5'!$Y476:$AG476)=9,'B5'!F476,"")</f>
        <v/>
      </c>
      <c r="H462" t="str">
        <f>IF(SUM('B5'!$Y476:$AG476)=9,'B5'!G476,"")</f>
        <v/>
      </c>
      <c r="I462" t="str">
        <f>IF(SUM('B5'!$Y476:$AG476)=9,'B5'!H476,"")</f>
        <v/>
      </c>
      <c r="J462" t="str">
        <f>IF(SUM('B5'!$Y476:$AG476)=9,'B5'!I476,"")</f>
        <v/>
      </c>
      <c r="K462" t="str">
        <f>IF(SUM('B5'!$Y476:$AG476)=9,'B5'!J476,"")</f>
        <v/>
      </c>
      <c r="L462" t="str">
        <f>IF(SUM('B5'!$Y476:$AG476)=9,'B5'!K476,"")</f>
        <v/>
      </c>
    </row>
    <row r="463" spans="1:12" x14ac:dyDescent="0.25">
      <c r="A463" t="str">
        <f>IF(SUM('B5'!Y477:AG477)=9,'Angaben KH-Standort'!$D$26,"")</f>
        <v/>
      </c>
      <c r="B463" t="str">
        <f>IF(SUM('B5'!Y477:AG477)=9,'Angaben KH-Standort'!$D$27,"")</f>
        <v/>
      </c>
      <c r="C463" t="str">
        <f>IF(SUM('B5'!Y477:AG477)=9,'Angaben KH-Standort'!$D$13,"")</f>
        <v/>
      </c>
      <c r="D463" t="str">
        <f>IF(SUM('B5'!$Y477:$AG477)=9,'B5'!C477,"")</f>
        <v/>
      </c>
      <c r="E463" t="str">
        <f>IF(SUM('B5'!$Y477:$AG477)=9,'B5'!D477,"")</f>
        <v/>
      </c>
      <c r="F463" t="str">
        <f>IF(SUM('B5'!$Y477:$AG477)=9,'B5'!E477,"")</f>
        <v/>
      </c>
      <c r="G463" t="str">
        <f>IF(SUM('B5'!$Y477:$AG477)=9,'B5'!F477,"")</f>
        <v/>
      </c>
      <c r="H463" t="str">
        <f>IF(SUM('B5'!$Y477:$AG477)=9,'B5'!G477,"")</f>
        <v/>
      </c>
      <c r="I463" t="str">
        <f>IF(SUM('B5'!$Y477:$AG477)=9,'B5'!H477,"")</f>
        <v/>
      </c>
      <c r="J463" t="str">
        <f>IF(SUM('B5'!$Y477:$AG477)=9,'B5'!I477,"")</f>
        <v/>
      </c>
      <c r="K463" t="str">
        <f>IF(SUM('B5'!$Y477:$AG477)=9,'B5'!J477,"")</f>
        <v/>
      </c>
      <c r="L463" t="str">
        <f>IF(SUM('B5'!$Y477:$AG477)=9,'B5'!K477,"")</f>
        <v/>
      </c>
    </row>
    <row r="464" spans="1:12" x14ac:dyDescent="0.25">
      <c r="A464" t="str">
        <f>IF(SUM('B5'!Y478:AG478)=9,'Angaben KH-Standort'!$D$26,"")</f>
        <v/>
      </c>
      <c r="B464" t="str">
        <f>IF(SUM('B5'!Y478:AG478)=9,'Angaben KH-Standort'!$D$27,"")</f>
        <v/>
      </c>
      <c r="C464" t="str">
        <f>IF(SUM('B5'!Y478:AG478)=9,'Angaben KH-Standort'!$D$13,"")</f>
        <v/>
      </c>
      <c r="D464" t="str">
        <f>IF(SUM('B5'!$Y478:$AG478)=9,'B5'!C478,"")</f>
        <v/>
      </c>
      <c r="E464" t="str">
        <f>IF(SUM('B5'!$Y478:$AG478)=9,'B5'!D478,"")</f>
        <v/>
      </c>
      <c r="F464" t="str">
        <f>IF(SUM('B5'!$Y478:$AG478)=9,'B5'!E478,"")</f>
        <v/>
      </c>
      <c r="G464" t="str">
        <f>IF(SUM('B5'!$Y478:$AG478)=9,'B5'!F478,"")</f>
        <v/>
      </c>
      <c r="H464" t="str">
        <f>IF(SUM('B5'!$Y478:$AG478)=9,'B5'!G478,"")</f>
        <v/>
      </c>
      <c r="I464" t="str">
        <f>IF(SUM('B5'!$Y478:$AG478)=9,'B5'!H478,"")</f>
        <v/>
      </c>
      <c r="J464" t="str">
        <f>IF(SUM('B5'!$Y478:$AG478)=9,'B5'!I478,"")</f>
        <v/>
      </c>
      <c r="K464" t="str">
        <f>IF(SUM('B5'!$Y478:$AG478)=9,'B5'!J478,"")</f>
        <v/>
      </c>
      <c r="L464" t="str">
        <f>IF(SUM('B5'!$Y478:$AG478)=9,'B5'!K478,"")</f>
        <v/>
      </c>
    </row>
    <row r="465" spans="1:12" x14ac:dyDescent="0.25">
      <c r="A465" t="str">
        <f>IF(SUM('B5'!Y479:AG479)=9,'Angaben KH-Standort'!$D$26,"")</f>
        <v/>
      </c>
      <c r="B465" t="str">
        <f>IF(SUM('B5'!Y479:AG479)=9,'Angaben KH-Standort'!$D$27,"")</f>
        <v/>
      </c>
      <c r="C465" t="str">
        <f>IF(SUM('B5'!Y479:AG479)=9,'Angaben KH-Standort'!$D$13,"")</f>
        <v/>
      </c>
      <c r="D465" t="str">
        <f>IF(SUM('B5'!$Y479:$AG479)=9,'B5'!C479,"")</f>
        <v/>
      </c>
      <c r="E465" t="str">
        <f>IF(SUM('B5'!$Y479:$AG479)=9,'B5'!D479,"")</f>
        <v/>
      </c>
      <c r="F465" t="str">
        <f>IF(SUM('B5'!$Y479:$AG479)=9,'B5'!E479,"")</f>
        <v/>
      </c>
      <c r="G465" t="str">
        <f>IF(SUM('B5'!$Y479:$AG479)=9,'B5'!F479,"")</f>
        <v/>
      </c>
      <c r="H465" t="str">
        <f>IF(SUM('B5'!$Y479:$AG479)=9,'B5'!G479,"")</f>
        <v/>
      </c>
      <c r="I465" t="str">
        <f>IF(SUM('B5'!$Y479:$AG479)=9,'B5'!H479,"")</f>
        <v/>
      </c>
      <c r="J465" t="str">
        <f>IF(SUM('B5'!$Y479:$AG479)=9,'B5'!I479,"")</f>
        <v/>
      </c>
      <c r="K465" t="str">
        <f>IF(SUM('B5'!$Y479:$AG479)=9,'B5'!J479,"")</f>
        <v/>
      </c>
      <c r="L465" t="str">
        <f>IF(SUM('B5'!$Y479:$AG479)=9,'B5'!K479,"")</f>
        <v/>
      </c>
    </row>
    <row r="466" spans="1:12" x14ac:dyDescent="0.25">
      <c r="A466" t="str">
        <f>IF(SUM('B5'!Y480:AG480)=9,'Angaben KH-Standort'!$D$26,"")</f>
        <v/>
      </c>
      <c r="B466" t="str">
        <f>IF(SUM('B5'!Y480:AG480)=9,'Angaben KH-Standort'!$D$27,"")</f>
        <v/>
      </c>
      <c r="C466" t="str">
        <f>IF(SUM('B5'!Y480:AG480)=9,'Angaben KH-Standort'!$D$13,"")</f>
        <v/>
      </c>
      <c r="D466" t="str">
        <f>IF(SUM('B5'!$Y480:$AG480)=9,'B5'!C480,"")</f>
        <v/>
      </c>
      <c r="E466" t="str">
        <f>IF(SUM('B5'!$Y480:$AG480)=9,'B5'!D480,"")</f>
        <v/>
      </c>
      <c r="F466" t="str">
        <f>IF(SUM('B5'!$Y480:$AG480)=9,'B5'!E480,"")</f>
        <v/>
      </c>
      <c r="G466" t="str">
        <f>IF(SUM('B5'!$Y480:$AG480)=9,'B5'!F480,"")</f>
        <v/>
      </c>
      <c r="H466" t="str">
        <f>IF(SUM('B5'!$Y480:$AG480)=9,'B5'!G480,"")</f>
        <v/>
      </c>
      <c r="I466" t="str">
        <f>IF(SUM('B5'!$Y480:$AG480)=9,'B5'!H480,"")</f>
        <v/>
      </c>
      <c r="J466" t="str">
        <f>IF(SUM('B5'!$Y480:$AG480)=9,'B5'!I480,"")</f>
        <v/>
      </c>
      <c r="K466" t="str">
        <f>IF(SUM('B5'!$Y480:$AG480)=9,'B5'!J480,"")</f>
        <v/>
      </c>
      <c r="L466" t="str">
        <f>IF(SUM('B5'!$Y480:$AG480)=9,'B5'!K480,"")</f>
        <v/>
      </c>
    </row>
    <row r="467" spans="1:12" x14ac:dyDescent="0.25">
      <c r="A467" t="str">
        <f>IF(SUM('B5'!Y481:AG481)=9,'Angaben KH-Standort'!$D$26,"")</f>
        <v/>
      </c>
      <c r="B467" t="str">
        <f>IF(SUM('B5'!Y481:AG481)=9,'Angaben KH-Standort'!$D$27,"")</f>
        <v/>
      </c>
      <c r="C467" t="str">
        <f>IF(SUM('B5'!Y481:AG481)=9,'Angaben KH-Standort'!$D$13,"")</f>
        <v/>
      </c>
      <c r="D467" t="str">
        <f>IF(SUM('B5'!$Y481:$AG481)=9,'B5'!C481,"")</f>
        <v/>
      </c>
      <c r="E467" t="str">
        <f>IF(SUM('B5'!$Y481:$AG481)=9,'B5'!D481,"")</f>
        <v/>
      </c>
      <c r="F467" t="str">
        <f>IF(SUM('B5'!$Y481:$AG481)=9,'B5'!E481,"")</f>
        <v/>
      </c>
      <c r="G467" t="str">
        <f>IF(SUM('B5'!$Y481:$AG481)=9,'B5'!F481,"")</f>
        <v/>
      </c>
      <c r="H467" t="str">
        <f>IF(SUM('B5'!$Y481:$AG481)=9,'B5'!G481,"")</f>
        <v/>
      </c>
      <c r="I467" t="str">
        <f>IF(SUM('B5'!$Y481:$AG481)=9,'B5'!H481,"")</f>
        <v/>
      </c>
      <c r="J467" t="str">
        <f>IF(SUM('B5'!$Y481:$AG481)=9,'B5'!I481,"")</f>
        <v/>
      </c>
      <c r="K467" t="str">
        <f>IF(SUM('B5'!$Y481:$AG481)=9,'B5'!J481,"")</f>
        <v/>
      </c>
      <c r="L467" t="str">
        <f>IF(SUM('B5'!$Y481:$AG481)=9,'B5'!K481,"")</f>
        <v/>
      </c>
    </row>
    <row r="468" spans="1:12" x14ac:dyDescent="0.25">
      <c r="A468" t="str">
        <f>IF(SUM('B5'!Y482:AG482)=9,'Angaben KH-Standort'!$D$26,"")</f>
        <v/>
      </c>
      <c r="B468" t="str">
        <f>IF(SUM('B5'!Y482:AG482)=9,'Angaben KH-Standort'!$D$27,"")</f>
        <v/>
      </c>
      <c r="C468" t="str">
        <f>IF(SUM('B5'!Y482:AG482)=9,'Angaben KH-Standort'!$D$13,"")</f>
        <v/>
      </c>
      <c r="D468" t="str">
        <f>IF(SUM('B5'!$Y482:$AG482)=9,'B5'!C482,"")</f>
        <v/>
      </c>
      <c r="E468" t="str">
        <f>IF(SUM('B5'!$Y482:$AG482)=9,'B5'!D482,"")</f>
        <v/>
      </c>
      <c r="F468" t="str">
        <f>IF(SUM('B5'!$Y482:$AG482)=9,'B5'!E482,"")</f>
        <v/>
      </c>
      <c r="G468" t="str">
        <f>IF(SUM('B5'!$Y482:$AG482)=9,'B5'!F482,"")</f>
        <v/>
      </c>
      <c r="H468" t="str">
        <f>IF(SUM('B5'!$Y482:$AG482)=9,'B5'!G482,"")</f>
        <v/>
      </c>
      <c r="I468" t="str">
        <f>IF(SUM('B5'!$Y482:$AG482)=9,'B5'!H482,"")</f>
        <v/>
      </c>
      <c r="J468" t="str">
        <f>IF(SUM('B5'!$Y482:$AG482)=9,'B5'!I482,"")</f>
        <v/>
      </c>
      <c r="K468" t="str">
        <f>IF(SUM('B5'!$Y482:$AG482)=9,'B5'!J482,"")</f>
        <v/>
      </c>
      <c r="L468" t="str">
        <f>IF(SUM('B5'!$Y482:$AG482)=9,'B5'!K482,"")</f>
        <v/>
      </c>
    </row>
    <row r="469" spans="1:12" x14ac:dyDescent="0.25">
      <c r="A469" t="str">
        <f>IF(SUM('B5'!Y483:AG483)=9,'Angaben KH-Standort'!$D$26,"")</f>
        <v/>
      </c>
      <c r="B469" t="str">
        <f>IF(SUM('B5'!Y483:AG483)=9,'Angaben KH-Standort'!$D$27,"")</f>
        <v/>
      </c>
      <c r="C469" t="str">
        <f>IF(SUM('B5'!Y483:AG483)=9,'Angaben KH-Standort'!$D$13,"")</f>
        <v/>
      </c>
      <c r="D469" t="str">
        <f>IF(SUM('B5'!$Y483:$AG483)=9,'B5'!C483,"")</f>
        <v/>
      </c>
      <c r="E469" t="str">
        <f>IF(SUM('B5'!$Y483:$AG483)=9,'B5'!D483,"")</f>
        <v/>
      </c>
      <c r="F469" t="str">
        <f>IF(SUM('B5'!$Y483:$AG483)=9,'B5'!E483,"")</f>
        <v/>
      </c>
      <c r="G469" t="str">
        <f>IF(SUM('B5'!$Y483:$AG483)=9,'B5'!F483,"")</f>
        <v/>
      </c>
      <c r="H469" t="str">
        <f>IF(SUM('B5'!$Y483:$AG483)=9,'B5'!G483,"")</f>
        <v/>
      </c>
      <c r="I469" t="str">
        <f>IF(SUM('B5'!$Y483:$AG483)=9,'B5'!H483,"")</f>
        <v/>
      </c>
      <c r="J469" t="str">
        <f>IF(SUM('B5'!$Y483:$AG483)=9,'B5'!I483,"")</f>
        <v/>
      </c>
      <c r="K469" t="str">
        <f>IF(SUM('B5'!$Y483:$AG483)=9,'B5'!J483,"")</f>
        <v/>
      </c>
      <c r="L469" t="str">
        <f>IF(SUM('B5'!$Y483:$AG483)=9,'B5'!K483,"")</f>
        <v/>
      </c>
    </row>
    <row r="470" spans="1:12" x14ac:dyDescent="0.25">
      <c r="A470" t="str">
        <f>IF(SUM('B5'!Y484:AG484)=9,'Angaben KH-Standort'!$D$26,"")</f>
        <v/>
      </c>
      <c r="B470" t="str">
        <f>IF(SUM('B5'!Y484:AG484)=9,'Angaben KH-Standort'!$D$27,"")</f>
        <v/>
      </c>
      <c r="C470" t="str">
        <f>IF(SUM('B5'!Y484:AG484)=9,'Angaben KH-Standort'!$D$13,"")</f>
        <v/>
      </c>
      <c r="D470" t="str">
        <f>IF(SUM('B5'!$Y484:$AG484)=9,'B5'!C484,"")</f>
        <v/>
      </c>
      <c r="E470" t="str">
        <f>IF(SUM('B5'!$Y484:$AG484)=9,'B5'!D484,"")</f>
        <v/>
      </c>
      <c r="F470" t="str">
        <f>IF(SUM('B5'!$Y484:$AG484)=9,'B5'!E484,"")</f>
        <v/>
      </c>
      <c r="G470" t="str">
        <f>IF(SUM('B5'!$Y484:$AG484)=9,'B5'!F484,"")</f>
        <v/>
      </c>
      <c r="H470" t="str">
        <f>IF(SUM('B5'!$Y484:$AG484)=9,'B5'!G484,"")</f>
        <v/>
      </c>
      <c r="I470" t="str">
        <f>IF(SUM('B5'!$Y484:$AG484)=9,'B5'!H484,"")</f>
        <v/>
      </c>
      <c r="J470" t="str">
        <f>IF(SUM('B5'!$Y484:$AG484)=9,'B5'!I484,"")</f>
        <v/>
      </c>
      <c r="K470" t="str">
        <f>IF(SUM('B5'!$Y484:$AG484)=9,'B5'!J484,"")</f>
        <v/>
      </c>
      <c r="L470" t="str">
        <f>IF(SUM('B5'!$Y484:$AG484)=9,'B5'!K484,"")</f>
        <v/>
      </c>
    </row>
    <row r="471" spans="1:12" x14ac:dyDescent="0.25">
      <c r="A471" t="str">
        <f>IF(SUM('B5'!Y485:AG485)=9,'Angaben KH-Standort'!$D$26,"")</f>
        <v/>
      </c>
      <c r="B471" t="str">
        <f>IF(SUM('B5'!Y485:AG485)=9,'Angaben KH-Standort'!$D$27,"")</f>
        <v/>
      </c>
      <c r="C471" t="str">
        <f>IF(SUM('B5'!Y485:AG485)=9,'Angaben KH-Standort'!$D$13,"")</f>
        <v/>
      </c>
      <c r="D471" t="str">
        <f>IF(SUM('B5'!$Y485:$AG485)=9,'B5'!C485,"")</f>
        <v/>
      </c>
      <c r="E471" t="str">
        <f>IF(SUM('B5'!$Y485:$AG485)=9,'B5'!D485,"")</f>
        <v/>
      </c>
      <c r="F471" t="str">
        <f>IF(SUM('B5'!$Y485:$AG485)=9,'B5'!E485,"")</f>
        <v/>
      </c>
      <c r="G471" t="str">
        <f>IF(SUM('B5'!$Y485:$AG485)=9,'B5'!F485,"")</f>
        <v/>
      </c>
      <c r="H471" t="str">
        <f>IF(SUM('B5'!$Y485:$AG485)=9,'B5'!G485,"")</f>
        <v/>
      </c>
      <c r="I471" t="str">
        <f>IF(SUM('B5'!$Y485:$AG485)=9,'B5'!H485,"")</f>
        <v/>
      </c>
      <c r="J471" t="str">
        <f>IF(SUM('B5'!$Y485:$AG485)=9,'B5'!I485,"")</f>
        <v/>
      </c>
      <c r="K471" t="str">
        <f>IF(SUM('B5'!$Y485:$AG485)=9,'B5'!J485,"")</f>
        <v/>
      </c>
      <c r="L471" t="str">
        <f>IF(SUM('B5'!$Y485:$AG485)=9,'B5'!K485,"")</f>
        <v/>
      </c>
    </row>
    <row r="472" spans="1:12" x14ac:dyDescent="0.25">
      <c r="A472" t="str">
        <f>IF(SUM('B5'!Y486:AG486)=9,'Angaben KH-Standort'!$D$26,"")</f>
        <v/>
      </c>
      <c r="B472" t="str">
        <f>IF(SUM('B5'!Y486:AG486)=9,'Angaben KH-Standort'!$D$27,"")</f>
        <v/>
      </c>
      <c r="C472" t="str">
        <f>IF(SUM('B5'!Y486:AG486)=9,'Angaben KH-Standort'!$D$13,"")</f>
        <v/>
      </c>
      <c r="D472" t="str">
        <f>IF(SUM('B5'!$Y486:$AG486)=9,'B5'!C486,"")</f>
        <v/>
      </c>
      <c r="E472" t="str">
        <f>IF(SUM('B5'!$Y486:$AG486)=9,'B5'!D486,"")</f>
        <v/>
      </c>
      <c r="F472" t="str">
        <f>IF(SUM('B5'!$Y486:$AG486)=9,'B5'!E486,"")</f>
        <v/>
      </c>
      <c r="G472" t="str">
        <f>IF(SUM('B5'!$Y486:$AG486)=9,'B5'!F486,"")</f>
        <v/>
      </c>
      <c r="H472" t="str">
        <f>IF(SUM('B5'!$Y486:$AG486)=9,'B5'!G486,"")</f>
        <v/>
      </c>
      <c r="I472" t="str">
        <f>IF(SUM('B5'!$Y486:$AG486)=9,'B5'!H486,"")</f>
        <v/>
      </c>
      <c r="J472" t="str">
        <f>IF(SUM('B5'!$Y486:$AG486)=9,'B5'!I486,"")</f>
        <v/>
      </c>
      <c r="K472" t="str">
        <f>IF(SUM('B5'!$Y486:$AG486)=9,'B5'!J486,"")</f>
        <v/>
      </c>
      <c r="L472" t="str">
        <f>IF(SUM('B5'!$Y486:$AG486)=9,'B5'!K486,"")</f>
        <v/>
      </c>
    </row>
    <row r="473" spans="1:12" x14ac:dyDescent="0.25">
      <c r="A473" t="str">
        <f>IF(SUM('B5'!Y487:AG487)=9,'Angaben KH-Standort'!$D$26,"")</f>
        <v/>
      </c>
      <c r="B473" t="str">
        <f>IF(SUM('B5'!Y487:AG487)=9,'Angaben KH-Standort'!$D$27,"")</f>
        <v/>
      </c>
      <c r="C473" t="str">
        <f>IF(SUM('B5'!Y487:AG487)=9,'Angaben KH-Standort'!$D$13,"")</f>
        <v/>
      </c>
      <c r="D473" t="str">
        <f>IF(SUM('B5'!$Y487:$AG487)=9,'B5'!C487,"")</f>
        <v/>
      </c>
      <c r="E473" t="str">
        <f>IF(SUM('B5'!$Y487:$AG487)=9,'B5'!D487,"")</f>
        <v/>
      </c>
      <c r="F473" t="str">
        <f>IF(SUM('B5'!$Y487:$AG487)=9,'B5'!E487,"")</f>
        <v/>
      </c>
      <c r="G473" t="str">
        <f>IF(SUM('B5'!$Y487:$AG487)=9,'B5'!F487,"")</f>
        <v/>
      </c>
      <c r="H473" t="str">
        <f>IF(SUM('B5'!$Y487:$AG487)=9,'B5'!G487,"")</f>
        <v/>
      </c>
      <c r="I473" t="str">
        <f>IF(SUM('B5'!$Y487:$AG487)=9,'B5'!H487,"")</f>
        <v/>
      </c>
      <c r="J473" t="str">
        <f>IF(SUM('B5'!$Y487:$AG487)=9,'B5'!I487,"")</f>
        <v/>
      </c>
      <c r="K473" t="str">
        <f>IF(SUM('B5'!$Y487:$AG487)=9,'B5'!J487,"")</f>
        <v/>
      </c>
      <c r="L473" t="str">
        <f>IF(SUM('B5'!$Y487:$AG487)=9,'B5'!K487,"")</f>
        <v/>
      </c>
    </row>
    <row r="474" spans="1:12" x14ac:dyDescent="0.25">
      <c r="A474" t="str">
        <f>IF(SUM('B5'!Y488:AG488)=9,'Angaben KH-Standort'!$D$26,"")</f>
        <v/>
      </c>
      <c r="B474" t="str">
        <f>IF(SUM('B5'!Y488:AG488)=9,'Angaben KH-Standort'!$D$27,"")</f>
        <v/>
      </c>
      <c r="C474" t="str">
        <f>IF(SUM('B5'!Y488:AG488)=9,'Angaben KH-Standort'!$D$13,"")</f>
        <v/>
      </c>
      <c r="D474" t="str">
        <f>IF(SUM('B5'!$Y488:$AG488)=9,'B5'!C488,"")</f>
        <v/>
      </c>
      <c r="E474" t="str">
        <f>IF(SUM('B5'!$Y488:$AG488)=9,'B5'!D488,"")</f>
        <v/>
      </c>
      <c r="F474" t="str">
        <f>IF(SUM('B5'!$Y488:$AG488)=9,'B5'!E488,"")</f>
        <v/>
      </c>
      <c r="G474" t="str">
        <f>IF(SUM('B5'!$Y488:$AG488)=9,'B5'!F488,"")</f>
        <v/>
      </c>
      <c r="H474" t="str">
        <f>IF(SUM('B5'!$Y488:$AG488)=9,'B5'!G488,"")</f>
        <v/>
      </c>
      <c r="I474" t="str">
        <f>IF(SUM('B5'!$Y488:$AG488)=9,'B5'!H488,"")</f>
        <v/>
      </c>
      <c r="J474" t="str">
        <f>IF(SUM('B5'!$Y488:$AG488)=9,'B5'!I488,"")</f>
        <v/>
      </c>
      <c r="K474" t="str">
        <f>IF(SUM('B5'!$Y488:$AG488)=9,'B5'!J488,"")</f>
        <v/>
      </c>
      <c r="L474" t="str">
        <f>IF(SUM('B5'!$Y488:$AG488)=9,'B5'!K488,"")</f>
        <v/>
      </c>
    </row>
    <row r="475" spans="1:12" x14ac:dyDescent="0.25">
      <c r="A475" t="str">
        <f>IF(SUM('B5'!Y489:AG489)=9,'Angaben KH-Standort'!$D$26,"")</f>
        <v/>
      </c>
      <c r="B475" t="str">
        <f>IF(SUM('B5'!Y489:AG489)=9,'Angaben KH-Standort'!$D$27,"")</f>
        <v/>
      </c>
      <c r="C475" t="str">
        <f>IF(SUM('B5'!Y489:AG489)=9,'Angaben KH-Standort'!$D$13,"")</f>
        <v/>
      </c>
      <c r="D475" t="str">
        <f>IF(SUM('B5'!$Y489:$AG489)=9,'B5'!C489,"")</f>
        <v/>
      </c>
      <c r="E475" t="str">
        <f>IF(SUM('B5'!$Y489:$AG489)=9,'B5'!D489,"")</f>
        <v/>
      </c>
      <c r="F475" t="str">
        <f>IF(SUM('B5'!$Y489:$AG489)=9,'B5'!E489,"")</f>
        <v/>
      </c>
      <c r="G475" t="str">
        <f>IF(SUM('B5'!$Y489:$AG489)=9,'B5'!F489,"")</f>
        <v/>
      </c>
      <c r="H475" t="str">
        <f>IF(SUM('B5'!$Y489:$AG489)=9,'B5'!G489,"")</f>
        <v/>
      </c>
      <c r="I475" t="str">
        <f>IF(SUM('B5'!$Y489:$AG489)=9,'B5'!H489,"")</f>
        <v/>
      </c>
      <c r="J475" t="str">
        <f>IF(SUM('B5'!$Y489:$AG489)=9,'B5'!I489,"")</f>
        <v/>
      </c>
      <c r="K475" t="str">
        <f>IF(SUM('B5'!$Y489:$AG489)=9,'B5'!J489,"")</f>
        <v/>
      </c>
      <c r="L475" t="str">
        <f>IF(SUM('B5'!$Y489:$AG489)=9,'B5'!K489,"")</f>
        <v/>
      </c>
    </row>
    <row r="476" spans="1:12" x14ac:dyDescent="0.25">
      <c r="A476" t="str">
        <f>IF(SUM('B5'!Y490:AG490)=9,'Angaben KH-Standort'!$D$26,"")</f>
        <v/>
      </c>
      <c r="B476" t="str">
        <f>IF(SUM('B5'!Y490:AG490)=9,'Angaben KH-Standort'!$D$27,"")</f>
        <v/>
      </c>
      <c r="C476" t="str">
        <f>IF(SUM('B5'!Y490:AG490)=9,'Angaben KH-Standort'!$D$13,"")</f>
        <v/>
      </c>
      <c r="D476" t="str">
        <f>IF(SUM('B5'!$Y490:$AG490)=9,'B5'!C490,"")</f>
        <v/>
      </c>
      <c r="E476" t="str">
        <f>IF(SUM('B5'!$Y490:$AG490)=9,'B5'!D490,"")</f>
        <v/>
      </c>
      <c r="F476" t="str">
        <f>IF(SUM('B5'!$Y490:$AG490)=9,'B5'!E490,"")</f>
        <v/>
      </c>
      <c r="G476" t="str">
        <f>IF(SUM('B5'!$Y490:$AG490)=9,'B5'!F490,"")</f>
        <v/>
      </c>
      <c r="H476" t="str">
        <f>IF(SUM('B5'!$Y490:$AG490)=9,'B5'!G490,"")</f>
        <v/>
      </c>
      <c r="I476" t="str">
        <f>IF(SUM('B5'!$Y490:$AG490)=9,'B5'!H490,"")</f>
        <v/>
      </c>
      <c r="J476" t="str">
        <f>IF(SUM('B5'!$Y490:$AG490)=9,'B5'!I490,"")</f>
        <v/>
      </c>
      <c r="K476" t="str">
        <f>IF(SUM('B5'!$Y490:$AG490)=9,'B5'!J490,"")</f>
        <v/>
      </c>
      <c r="L476" t="str">
        <f>IF(SUM('B5'!$Y490:$AG490)=9,'B5'!K490,"")</f>
        <v/>
      </c>
    </row>
    <row r="477" spans="1:12" x14ac:dyDescent="0.25">
      <c r="A477" t="str">
        <f>IF(SUM('B5'!Y491:AG491)=9,'Angaben KH-Standort'!$D$26,"")</f>
        <v/>
      </c>
      <c r="B477" t="str">
        <f>IF(SUM('B5'!Y491:AG491)=9,'Angaben KH-Standort'!$D$27,"")</f>
        <v/>
      </c>
      <c r="C477" t="str">
        <f>IF(SUM('B5'!Y491:AG491)=9,'Angaben KH-Standort'!$D$13,"")</f>
        <v/>
      </c>
      <c r="D477" t="str">
        <f>IF(SUM('B5'!$Y491:$AG491)=9,'B5'!C491,"")</f>
        <v/>
      </c>
      <c r="E477" t="str">
        <f>IF(SUM('B5'!$Y491:$AG491)=9,'B5'!D491,"")</f>
        <v/>
      </c>
      <c r="F477" t="str">
        <f>IF(SUM('B5'!$Y491:$AG491)=9,'B5'!E491,"")</f>
        <v/>
      </c>
      <c r="G477" t="str">
        <f>IF(SUM('B5'!$Y491:$AG491)=9,'B5'!F491,"")</f>
        <v/>
      </c>
      <c r="H477" t="str">
        <f>IF(SUM('B5'!$Y491:$AG491)=9,'B5'!G491,"")</f>
        <v/>
      </c>
      <c r="I477" t="str">
        <f>IF(SUM('B5'!$Y491:$AG491)=9,'B5'!H491,"")</f>
        <v/>
      </c>
      <c r="J477" t="str">
        <f>IF(SUM('B5'!$Y491:$AG491)=9,'B5'!I491,"")</f>
        <v/>
      </c>
      <c r="K477" t="str">
        <f>IF(SUM('B5'!$Y491:$AG491)=9,'B5'!J491,"")</f>
        <v/>
      </c>
      <c r="L477" t="str">
        <f>IF(SUM('B5'!$Y491:$AG491)=9,'B5'!K491,"")</f>
        <v/>
      </c>
    </row>
    <row r="478" spans="1:12" x14ac:dyDescent="0.25">
      <c r="A478" t="str">
        <f>IF(SUM('B5'!Y492:AG492)=9,'Angaben KH-Standort'!$D$26,"")</f>
        <v/>
      </c>
      <c r="B478" t="str">
        <f>IF(SUM('B5'!Y492:AG492)=9,'Angaben KH-Standort'!$D$27,"")</f>
        <v/>
      </c>
      <c r="C478" t="str">
        <f>IF(SUM('B5'!Y492:AG492)=9,'Angaben KH-Standort'!$D$13,"")</f>
        <v/>
      </c>
      <c r="D478" t="str">
        <f>IF(SUM('B5'!$Y492:$AG492)=9,'B5'!C492,"")</f>
        <v/>
      </c>
      <c r="E478" t="str">
        <f>IF(SUM('B5'!$Y492:$AG492)=9,'B5'!D492,"")</f>
        <v/>
      </c>
      <c r="F478" t="str">
        <f>IF(SUM('B5'!$Y492:$AG492)=9,'B5'!E492,"")</f>
        <v/>
      </c>
      <c r="G478" t="str">
        <f>IF(SUM('B5'!$Y492:$AG492)=9,'B5'!F492,"")</f>
        <v/>
      </c>
      <c r="H478" t="str">
        <f>IF(SUM('B5'!$Y492:$AG492)=9,'B5'!G492,"")</f>
        <v/>
      </c>
      <c r="I478" t="str">
        <f>IF(SUM('B5'!$Y492:$AG492)=9,'B5'!H492,"")</f>
        <v/>
      </c>
      <c r="J478" t="str">
        <f>IF(SUM('B5'!$Y492:$AG492)=9,'B5'!I492,"")</f>
        <v/>
      </c>
      <c r="K478" t="str">
        <f>IF(SUM('B5'!$Y492:$AG492)=9,'B5'!J492,"")</f>
        <v/>
      </c>
      <c r="L478" t="str">
        <f>IF(SUM('B5'!$Y492:$AG492)=9,'B5'!K492,"")</f>
        <v/>
      </c>
    </row>
    <row r="479" spans="1:12" x14ac:dyDescent="0.25">
      <c r="A479" t="str">
        <f>IF(SUM('B5'!Y493:AG493)=9,'Angaben KH-Standort'!$D$26,"")</f>
        <v/>
      </c>
      <c r="B479" t="str">
        <f>IF(SUM('B5'!Y493:AG493)=9,'Angaben KH-Standort'!$D$27,"")</f>
        <v/>
      </c>
      <c r="C479" t="str">
        <f>IF(SUM('B5'!Y493:AG493)=9,'Angaben KH-Standort'!$D$13,"")</f>
        <v/>
      </c>
      <c r="D479" t="str">
        <f>IF(SUM('B5'!$Y493:$AG493)=9,'B5'!C493,"")</f>
        <v/>
      </c>
      <c r="E479" t="str">
        <f>IF(SUM('B5'!$Y493:$AG493)=9,'B5'!D493,"")</f>
        <v/>
      </c>
      <c r="F479" t="str">
        <f>IF(SUM('B5'!$Y493:$AG493)=9,'B5'!E493,"")</f>
        <v/>
      </c>
      <c r="G479" t="str">
        <f>IF(SUM('B5'!$Y493:$AG493)=9,'B5'!F493,"")</f>
        <v/>
      </c>
      <c r="H479" t="str">
        <f>IF(SUM('B5'!$Y493:$AG493)=9,'B5'!G493,"")</f>
        <v/>
      </c>
      <c r="I479" t="str">
        <f>IF(SUM('B5'!$Y493:$AG493)=9,'B5'!H493,"")</f>
        <v/>
      </c>
      <c r="J479" t="str">
        <f>IF(SUM('B5'!$Y493:$AG493)=9,'B5'!I493,"")</f>
        <v/>
      </c>
      <c r="K479" t="str">
        <f>IF(SUM('B5'!$Y493:$AG493)=9,'B5'!J493,"")</f>
        <v/>
      </c>
      <c r="L479" t="str">
        <f>IF(SUM('B5'!$Y493:$AG493)=9,'B5'!K493,"")</f>
        <v/>
      </c>
    </row>
    <row r="480" spans="1:12" x14ac:dyDescent="0.25">
      <c r="A480" t="str">
        <f>IF(SUM('B5'!Y494:AG494)=9,'Angaben KH-Standort'!$D$26,"")</f>
        <v/>
      </c>
      <c r="B480" t="str">
        <f>IF(SUM('B5'!Y494:AG494)=9,'Angaben KH-Standort'!$D$27,"")</f>
        <v/>
      </c>
      <c r="C480" t="str">
        <f>IF(SUM('B5'!Y494:AG494)=9,'Angaben KH-Standort'!$D$13,"")</f>
        <v/>
      </c>
      <c r="D480" t="str">
        <f>IF(SUM('B5'!$Y494:$AG494)=9,'B5'!C494,"")</f>
        <v/>
      </c>
      <c r="E480" t="str">
        <f>IF(SUM('B5'!$Y494:$AG494)=9,'B5'!D494,"")</f>
        <v/>
      </c>
      <c r="F480" t="str">
        <f>IF(SUM('B5'!$Y494:$AG494)=9,'B5'!E494,"")</f>
        <v/>
      </c>
      <c r="G480" t="str">
        <f>IF(SUM('B5'!$Y494:$AG494)=9,'B5'!F494,"")</f>
        <v/>
      </c>
      <c r="H480" t="str">
        <f>IF(SUM('B5'!$Y494:$AG494)=9,'B5'!G494,"")</f>
        <v/>
      </c>
      <c r="I480" t="str">
        <f>IF(SUM('B5'!$Y494:$AG494)=9,'B5'!H494,"")</f>
        <v/>
      </c>
      <c r="J480" t="str">
        <f>IF(SUM('B5'!$Y494:$AG494)=9,'B5'!I494,"")</f>
        <v/>
      </c>
      <c r="K480" t="str">
        <f>IF(SUM('B5'!$Y494:$AG494)=9,'B5'!J494,"")</f>
        <v/>
      </c>
      <c r="L480" t="str">
        <f>IF(SUM('B5'!$Y494:$AG494)=9,'B5'!K494,"")</f>
        <v/>
      </c>
    </row>
    <row r="481" spans="1:12" x14ac:dyDescent="0.25">
      <c r="A481" t="str">
        <f>IF(SUM('B5'!Y495:AG495)=9,'Angaben KH-Standort'!$D$26,"")</f>
        <v/>
      </c>
      <c r="B481" t="str">
        <f>IF(SUM('B5'!Y495:AG495)=9,'Angaben KH-Standort'!$D$27,"")</f>
        <v/>
      </c>
      <c r="C481" t="str">
        <f>IF(SUM('B5'!Y495:AG495)=9,'Angaben KH-Standort'!$D$13,"")</f>
        <v/>
      </c>
      <c r="D481" t="str">
        <f>IF(SUM('B5'!$Y495:$AG495)=9,'B5'!C495,"")</f>
        <v/>
      </c>
      <c r="E481" t="str">
        <f>IF(SUM('B5'!$Y495:$AG495)=9,'B5'!D495,"")</f>
        <v/>
      </c>
      <c r="F481" t="str">
        <f>IF(SUM('B5'!$Y495:$AG495)=9,'B5'!E495,"")</f>
        <v/>
      </c>
      <c r="G481" t="str">
        <f>IF(SUM('B5'!$Y495:$AG495)=9,'B5'!F495,"")</f>
        <v/>
      </c>
      <c r="H481" t="str">
        <f>IF(SUM('B5'!$Y495:$AG495)=9,'B5'!G495,"")</f>
        <v/>
      </c>
      <c r="I481" t="str">
        <f>IF(SUM('B5'!$Y495:$AG495)=9,'B5'!H495,"")</f>
        <v/>
      </c>
      <c r="J481" t="str">
        <f>IF(SUM('B5'!$Y495:$AG495)=9,'B5'!I495,"")</f>
        <v/>
      </c>
      <c r="K481" t="str">
        <f>IF(SUM('B5'!$Y495:$AG495)=9,'B5'!J495,"")</f>
        <v/>
      </c>
      <c r="L481" t="str">
        <f>IF(SUM('B5'!$Y495:$AG495)=9,'B5'!K495,"")</f>
        <v/>
      </c>
    </row>
    <row r="482" spans="1:12" x14ac:dyDescent="0.25">
      <c r="A482" t="str">
        <f>IF(SUM('B5'!Y496:AG496)=9,'Angaben KH-Standort'!$D$26,"")</f>
        <v/>
      </c>
      <c r="B482" t="str">
        <f>IF(SUM('B5'!Y496:AG496)=9,'Angaben KH-Standort'!$D$27,"")</f>
        <v/>
      </c>
      <c r="C482" t="str">
        <f>IF(SUM('B5'!Y496:AG496)=9,'Angaben KH-Standort'!$D$13,"")</f>
        <v/>
      </c>
      <c r="D482" t="str">
        <f>IF(SUM('B5'!$Y496:$AG496)=9,'B5'!C496,"")</f>
        <v/>
      </c>
      <c r="E482" t="str">
        <f>IF(SUM('B5'!$Y496:$AG496)=9,'B5'!D496,"")</f>
        <v/>
      </c>
      <c r="F482" t="str">
        <f>IF(SUM('B5'!$Y496:$AG496)=9,'B5'!E496,"")</f>
        <v/>
      </c>
      <c r="G482" t="str">
        <f>IF(SUM('B5'!$Y496:$AG496)=9,'B5'!F496,"")</f>
        <v/>
      </c>
      <c r="H482" t="str">
        <f>IF(SUM('B5'!$Y496:$AG496)=9,'B5'!G496,"")</f>
        <v/>
      </c>
      <c r="I482" t="str">
        <f>IF(SUM('B5'!$Y496:$AG496)=9,'B5'!H496,"")</f>
        <v/>
      </c>
      <c r="J482" t="str">
        <f>IF(SUM('B5'!$Y496:$AG496)=9,'B5'!I496,"")</f>
        <v/>
      </c>
      <c r="K482" t="str">
        <f>IF(SUM('B5'!$Y496:$AG496)=9,'B5'!J496,"")</f>
        <v/>
      </c>
      <c r="L482" t="str">
        <f>IF(SUM('B5'!$Y496:$AG496)=9,'B5'!K496,"")</f>
        <v/>
      </c>
    </row>
    <row r="483" spans="1:12" x14ac:dyDescent="0.25">
      <c r="A483" t="str">
        <f>IF(SUM('B5'!Y497:AG497)=9,'Angaben KH-Standort'!$D$26,"")</f>
        <v/>
      </c>
      <c r="B483" t="str">
        <f>IF(SUM('B5'!Y497:AG497)=9,'Angaben KH-Standort'!$D$27,"")</f>
        <v/>
      </c>
      <c r="C483" t="str">
        <f>IF(SUM('B5'!Y497:AG497)=9,'Angaben KH-Standort'!$D$13,"")</f>
        <v/>
      </c>
      <c r="D483" t="str">
        <f>IF(SUM('B5'!$Y497:$AG497)=9,'B5'!C497,"")</f>
        <v/>
      </c>
      <c r="E483" t="str">
        <f>IF(SUM('B5'!$Y497:$AG497)=9,'B5'!D497,"")</f>
        <v/>
      </c>
      <c r="F483" t="str">
        <f>IF(SUM('B5'!$Y497:$AG497)=9,'B5'!E497,"")</f>
        <v/>
      </c>
      <c r="G483" t="str">
        <f>IF(SUM('B5'!$Y497:$AG497)=9,'B5'!F497,"")</f>
        <v/>
      </c>
      <c r="H483" t="str">
        <f>IF(SUM('B5'!$Y497:$AG497)=9,'B5'!G497,"")</f>
        <v/>
      </c>
      <c r="I483" t="str">
        <f>IF(SUM('B5'!$Y497:$AG497)=9,'B5'!H497,"")</f>
        <v/>
      </c>
      <c r="J483" t="str">
        <f>IF(SUM('B5'!$Y497:$AG497)=9,'B5'!I497,"")</f>
        <v/>
      </c>
      <c r="K483" t="str">
        <f>IF(SUM('B5'!$Y497:$AG497)=9,'B5'!J497,"")</f>
        <v/>
      </c>
      <c r="L483" t="str">
        <f>IF(SUM('B5'!$Y497:$AG497)=9,'B5'!K497,"")</f>
        <v/>
      </c>
    </row>
    <row r="484" spans="1:12" x14ac:dyDescent="0.25">
      <c r="A484" t="str">
        <f>IF(SUM('B5'!Y498:AG498)=9,'Angaben KH-Standort'!$D$26,"")</f>
        <v/>
      </c>
      <c r="B484" t="str">
        <f>IF(SUM('B5'!Y498:AG498)=9,'Angaben KH-Standort'!$D$27,"")</f>
        <v/>
      </c>
      <c r="C484" t="str">
        <f>IF(SUM('B5'!Y498:AG498)=9,'Angaben KH-Standort'!$D$13,"")</f>
        <v/>
      </c>
      <c r="D484" t="str">
        <f>IF(SUM('B5'!$Y498:$AG498)=9,'B5'!C498,"")</f>
        <v/>
      </c>
      <c r="E484" t="str">
        <f>IF(SUM('B5'!$Y498:$AG498)=9,'B5'!D498,"")</f>
        <v/>
      </c>
      <c r="F484" t="str">
        <f>IF(SUM('B5'!$Y498:$AG498)=9,'B5'!E498,"")</f>
        <v/>
      </c>
      <c r="G484" t="str">
        <f>IF(SUM('B5'!$Y498:$AG498)=9,'B5'!F498,"")</f>
        <v/>
      </c>
      <c r="H484" t="str">
        <f>IF(SUM('B5'!$Y498:$AG498)=9,'B5'!G498,"")</f>
        <v/>
      </c>
      <c r="I484" t="str">
        <f>IF(SUM('B5'!$Y498:$AG498)=9,'B5'!H498,"")</f>
        <v/>
      </c>
      <c r="J484" t="str">
        <f>IF(SUM('B5'!$Y498:$AG498)=9,'B5'!I498,"")</f>
        <v/>
      </c>
      <c r="K484" t="str">
        <f>IF(SUM('B5'!$Y498:$AG498)=9,'B5'!J498,"")</f>
        <v/>
      </c>
      <c r="L484" t="str">
        <f>IF(SUM('B5'!$Y498:$AG498)=9,'B5'!K498,"")</f>
        <v/>
      </c>
    </row>
    <row r="485" spans="1:12" x14ac:dyDescent="0.25">
      <c r="A485" t="str">
        <f>IF(SUM('B5'!Y499:AG499)=9,'Angaben KH-Standort'!$D$26,"")</f>
        <v/>
      </c>
      <c r="B485" t="str">
        <f>IF(SUM('B5'!Y499:AG499)=9,'Angaben KH-Standort'!$D$27,"")</f>
        <v/>
      </c>
      <c r="C485" t="str">
        <f>IF(SUM('B5'!Y499:AG499)=9,'Angaben KH-Standort'!$D$13,"")</f>
        <v/>
      </c>
      <c r="D485" t="str">
        <f>IF(SUM('B5'!$Y499:$AG499)=9,'B5'!C499,"")</f>
        <v/>
      </c>
      <c r="E485" t="str">
        <f>IF(SUM('B5'!$Y499:$AG499)=9,'B5'!D499,"")</f>
        <v/>
      </c>
      <c r="F485" t="str">
        <f>IF(SUM('B5'!$Y499:$AG499)=9,'B5'!E499,"")</f>
        <v/>
      </c>
      <c r="G485" t="str">
        <f>IF(SUM('B5'!$Y499:$AG499)=9,'B5'!F499,"")</f>
        <v/>
      </c>
      <c r="H485" t="str">
        <f>IF(SUM('B5'!$Y499:$AG499)=9,'B5'!G499,"")</f>
        <v/>
      </c>
      <c r="I485" t="str">
        <f>IF(SUM('B5'!$Y499:$AG499)=9,'B5'!H499,"")</f>
        <v/>
      </c>
      <c r="J485" t="str">
        <f>IF(SUM('B5'!$Y499:$AG499)=9,'B5'!I499,"")</f>
        <v/>
      </c>
      <c r="K485" t="str">
        <f>IF(SUM('B5'!$Y499:$AG499)=9,'B5'!J499,"")</f>
        <v/>
      </c>
      <c r="L485" t="str">
        <f>IF(SUM('B5'!$Y499:$AG499)=9,'B5'!K499,"")</f>
        <v/>
      </c>
    </row>
    <row r="486" spans="1:12" x14ac:dyDescent="0.25">
      <c r="A486" t="str">
        <f>IF(SUM('B5'!Y500:AG500)=9,'Angaben KH-Standort'!$D$26,"")</f>
        <v/>
      </c>
      <c r="B486" t="str">
        <f>IF(SUM('B5'!Y500:AG500)=9,'Angaben KH-Standort'!$D$27,"")</f>
        <v/>
      </c>
      <c r="C486" t="str">
        <f>IF(SUM('B5'!Y500:AG500)=9,'Angaben KH-Standort'!$D$13,"")</f>
        <v/>
      </c>
      <c r="D486" t="str">
        <f>IF(SUM('B5'!$Y500:$AG500)=9,'B5'!C500,"")</f>
        <v/>
      </c>
      <c r="E486" t="str">
        <f>IF(SUM('B5'!$Y500:$AG500)=9,'B5'!D500,"")</f>
        <v/>
      </c>
      <c r="F486" t="str">
        <f>IF(SUM('B5'!$Y500:$AG500)=9,'B5'!E500,"")</f>
        <v/>
      </c>
      <c r="G486" t="str">
        <f>IF(SUM('B5'!$Y500:$AG500)=9,'B5'!F500,"")</f>
        <v/>
      </c>
      <c r="H486" t="str">
        <f>IF(SUM('B5'!$Y500:$AG500)=9,'B5'!G500,"")</f>
        <v/>
      </c>
      <c r="I486" t="str">
        <f>IF(SUM('B5'!$Y500:$AG500)=9,'B5'!H500,"")</f>
        <v/>
      </c>
      <c r="J486" t="str">
        <f>IF(SUM('B5'!$Y500:$AG500)=9,'B5'!I500,"")</f>
        <v/>
      </c>
      <c r="K486" t="str">
        <f>IF(SUM('B5'!$Y500:$AG500)=9,'B5'!J500,"")</f>
        <v/>
      </c>
      <c r="L486" t="str">
        <f>IF(SUM('B5'!$Y500:$AG500)=9,'B5'!K500,"")</f>
        <v/>
      </c>
    </row>
    <row r="487" spans="1:12" x14ac:dyDescent="0.25">
      <c r="A487" t="str">
        <f>IF(SUM('B5'!Y501:AG501)=9,'Angaben KH-Standort'!$D$26,"")</f>
        <v/>
      </c>
      <c r="B487" t="str">
        <f>IF(SUM('B5'!Y501:AG501)=9,'Angaben KH-Standort'!$D$27,"")</f>
        <v/>
      </c>
      <c r="C487" t="str">
        <f>IF(SUM('B5'!Y501:AG501)=9,'Angaben KH-Standort'!$D$13,"")</f>
        <v/>
      </c>
      <c r="D487" t="str">
        <f>IF(SUM('B5'!$Y501:$AG501)=9,'B5'!C501,"")</f>
        <v/>
      </c>
      <c r="E487" t="str">
        <f>IF(SUM('B5'!$Y501:$AG501)=9,'B5'!D501,"")</f>
        <v/>
      </c>
      <c r="F487" t="str">
        <f>IF(SUM('B5'!$Y501:$AG501)=9,'B5'!E501,"")</f>
        <v/>
      </c>
      <c r="G487" t="str">
        <f>IF(SUM('B5'!$Y501:$AG501)=9,'B5'!F501,"")</f>
        <v/>
      </c>
      <c r="H487" t="str">
        <f>IF(SUM('B5'!$Y501:$AG501)=9,'B5'!G501,"")</f>
        <v/>
      </c>
      <c r="I487" t="str">
        <f>IF(SUM('B5'!$Y501:$AG501)=9,'B5'!H501,"")</f>
        <v/>
      </c>
      <c r="J487" t="str">
        <f>IF(SUM('B5'!$Y501:$AG501)=9,'B5'!I501,"")</f>
        <v/>
      </c>
      <c r="K487" t="str">
        <f>IF(SUM('B5'!$Y501:$AG501)=9,'B5'!J501,"")</f>
        <v/>
      </c>
      <c r="L487" t="str">
        <f>IF(SUM('B5'!$Y501:$AG501)=9,'B5'!K501,"")</f>
        <v/>
      </c>
    </row>
    <row r="488" spans="1:12" x14ac:dyDescent="0.25">
      <c r="A488" t="str">
        <f>IF(SUM('B5'!Y502:AG502)=9,'Angaben KH-Standort'!$D$26,"")</f>
        <v/>
      </c>
      <c r="B488" t="str">
        <f>IF(SUM('B5'!Y502:AG502)=9,'Angaben KH-Standort'!$D$27,"")</f>
        <v/>
      </c>
      <c r="C488" t="str">
        <f>IF(SUM('B5'!Y502:AG502)=9,'Angaben KH-Standort'!$D$13,"")</f>
        <v/>
      </c>
      <c r="D488" t="str">
        <f>IF(SUM('B5'!$Y502:$AG502)=9,'B5'!C502,"")</f>
        <v/>
      </c>
      <c r="E488" t="str">
        <f>IF(SUM('B5'!$Y502:$AG502)=9,'B5'!D502,"")</f>
        <v/>
      </c>
      <c r="F488" t="str">
        <f>IF(SUM('B5'!$Y502:$AG502)=9,'B5'!E502,"")</f>
        <v/>
      </c>
      <c r="G488" t="str">
        <f>IF(SUM('B5'!$Y502:$AG502)=9,'B5'!F502,"")</f>
        <v/>
      </c>
      <c r="H488" t="str">
        <f>IF(SUM('B5'!$Y502:$AG502)=9,'B5'!G502,"")</f>
        <v/>
      </c>
      <c r="I488" t="str">
        <f>IF(SUM('B5'!$Y502:$AG502)=9,'B5'!H502,"")</f>
        <v/>
      </c>
      <c r="J488" t="str">
        <f>IF(SUM('B5'!$Y502:$AG502)=9,'B5'!I502,"")</f>
        <v/>
      </c>
      <c r="K488" t="str">
        <f>IF(SUM('B5'!$Y502:$AG502)=9,'B5'!J502,"")</f>
        <v/>
      </c>
      <c r="L488" t="str">
        <f>IF(SUM('B5'!$Y502:$AG502)=9,'B5'!K502,"")</f>
        <v/>
      </c>
    </row>
    <row r="489" spans="1:12" x14ac:dyDescent="0.25">
      <c r="A489" t="str">
        <f>IF(SUM('B5'!Y503:AG503)=9,'Angaben KH-Standort'!$D$26,"")</f>
        <v/>
      </c>
      <c r="B489" t="str">
        <f>IF(SUM('B5'!Y503:AG503)=9,'Angaben KH-Standort'!$D$27,"")</f>
        <v/>
      </c>
      <c r="C489" t="str">
        <f>IF(SUM('B5'!Y503:AG503)=9,'Angaben KH-Standort'!$D$13,"")</f>
        <v/>
      </c>
      <c r="D489" t="str">
        <f>IF(SUM('B5'!$Y503:$AG503)=9,'B5'!C503,"")</f>
        <v/>
      </c>
      <c r="E489" t="str">
        <f>IF(SUM('B5'!$Y503:$AG503)=9,'B5'!D503,"")</f>
        <v/>
      </c>
      <c r="F489" t="str">
        <f>IF(SUM('B5'!$Y503:$AG503)=9,'B5'!E503,"")</f>
        <v/>
      </c>
      <c r="G489" t="str">
        <f>IF(SUM('B5'!$Y503:$AG503)=9,'B5'!F503,"")</f>
        <v/>
      </c>
      <c r="H489" t="str">
        <f>IF(SUM('B5'!$Y503:$AG503)=9,'B5'!G503,"")</f>
        <v/>
      </c>
      <c r="I489" t="str">
        <f>IF(SUM('B5'!$Y503:$AG503)=9,'B5'!H503,"")</f>
        <v/>
      </c>
      <c r="J489" t="str">
        <f>IF(SUM('B5'!$Y503:$AG503)=9,'B5'!I503,"")</f>
        <v/>
      </c>
      <c r="K489" t="str">
        <f>IF(SUM('B5'!$Y503:$AG503)=9,'B5'!J503,"")</f>
        <v/>
      </c>
      <c r="L489" t="str">
        <f>IF(SUM('B5'!$Y503:$AG503)=9,'B5'!K503,"")</f>
        <v/>
      </c>
    </row>
    <row r="490" spans="1:12" x14ac:dyDescent="0.25">
      <c r="A490" t="str">
        <f>IF(SUM('B5'!Y504:AG504)=9,'Angaben KH-Standort'!$D$26,"")</f>
        <v/>
      </c>
      <c r="B490" t="str">
        <f>IF(SUM('B5'!Y504:AG504)=9,'Angaben KH-Standort'!$D$27,"")</f>
        <v/>
      </c>
      <c r="C490" t="str">
        <f>IF(SUM('B5'!Y504:AG504)=9,'Angaben KH-Standort'!$D$13,"")</f>
        <v/>
      </c>
      <c r="D490" t="str">
        <f>IF(SUM('B5'!$Y504:$AG504)=9,'B5'!C504,"")</f>
        <v/>
      </c>
      <c r="E490" t="str">
        <f>IF(SUM('B5'!$Y504:$AG504)=9,'B5'!D504,"")</f>
        <v/>
      </c>
      <c r="F490" t="str">
        <f>IF(SUM('B5'!$Y504:$AG504)=9,'B5'!E504,"")</f>
        <v/>
      </c>
      <c r="G490" t="str">
        <f>IF(SUM('B5'!$Y504:$AG504)=9,'B5'!F504,"")</f>
        <v/>
      </c>
      <c r="H490" t="str">
        <f>IF(SUM('B5'!$Y504:$AG504)=9,'B5'!G504,"")</f>
        <v/>
      </c>
      <c r="I490" t="str">
        <f>IF(SUM('B5'!$Y504:$AG504)=9,'B5'!H504,"")</f>
        <v/>
      </c>
      <c r="J490" t="str">
        <f>IF(SUM('B5'!$Y504:$AG504)=9,'B5'!I504,"")</f>
        <v/>
      </c>
      <c r="K490" t="str">
        <f>IF(SUM('B5'!$Y504:$AG504)=9,'B5'!J504,"")</f>
        <v/>
      </c>
      <c r="L490" t="str">
        <f>IF(SUM('B5'!$Y504:$AG504)=9,'B5'!K504,"")</f>
        <v/>
      </c>
    </row>
    <row r="491" spans="1:12" x14ac:dyDescent="0.25">
      <c r="A491" t="str">
        <f>IF(SUM('B5'!Y505:AG505)=9,'Angaben KH-Standort'!$D$26,"")</f>
        <v/>
      </c>
      <c r="B491" t="str">
        <f>IF(SUM('B5'!Y505:AG505)=9,'Angaben KH-Standort'!$D$27,"")</f>
        <v/>
      </c>
      <c r="C491" t="str">
        <f>IF(SUM('B5'!Y505:AG505)=9,'Angaben KH-Standort'!$D$13,"")</f>
        <v/>
      </c>
      <c r="D491" t="str">
        <f>IF(SUM('B5'!$Y505:$AG505)=9,'B5'!C505,"")</f>
        <v/>
      </c>
      <c r="E491" t="str">
        <f>IF(SUM('B5'!$Y505:$AG505)=9,'B5'!D505,"")</f>
        <v/>
      </c>
      <c r="F491" t="str">
        <f>IF(SUM('B5'!$Y505:$AG505)=9,'B5'!E505,"")</f>
        <v/>
      </c>
      <c r="G491" t="str">
        <f>IF(SUM('B5'!$Y505:$AG505)=9,'B5'!F505,"")</f>
        <v/>
      </c>
      <c r="H491" t="str">
        <f>IF(SUM('B5'!$Y505:$AG505)=9,'B5'!G505,"")</f>
        <v/>
      </c>
      <c r="I491" t="str">
        <f>IF(SUM('B5'!$Y505:$AG505)=9,'B5'!H505,"")</f>
        <v/>
      </c>
      <c r="J491" t="str">
        <f>IF(SUM('B5'!$Y505:$AG505)=9,'B5'!I505,"")</f>
        <v/>
      </c>
      <c r="K491" t="str">
        <f>IF(SUM('B5'!$Y505:$AG505)=9,'B5'!J505,"")</f>
        <v/>
      </c>
      <c r="L491" t="str">
        <f>IF(SUM('B5'!$Y505:$AG505)=9,'B5'!K505,"")</f>
        <v/>
      </c>
    </row>
    <row r="492" spans="1:12" x14ac:dyDescent="0.25">
      <c r="A492" t="str">
        <f>IF(SUM('B5'!Y506:AG506)=9,'Angaben KH-Standort'!$D$26,"")</f>
        <v/>
      </c>
      <c r="B492" t="str">
        <f>IF(SUM('B5'!Y506:AG506)=9,'Angaben KH-Standort'!$D$27,"")</f>
        <v/>
      </c>
      <c r="C492" t="str">
        <f>IF(SUM('B5'!Y506:AG506)=9,'Angaben KH-Standort'!$D$13,"")</f>
        <v/>
      </c>
      <c r="D492" t="str">
        <f>IF(SUM('B5'!$Y506:$AG506)=9,'B5'!C506,"")</f>
        <v/>
      </c>
      <c r="E492" t="str">
        <f>IF(SUM('B5'!$Y506:$AG506)=9,'B5'!D506,"")</f>
        <v/>
      </c>
      <c r="F492" t="str">
        <f>IF(SUM('B5'!$Y506:$AG506)=9,'B5'!E506,"")</f>
        <v/>
      </c>
      <c r="G492" t="str">
        <f>IF(SUM('B5'!$Y506:$AG506)=9,'B5'!F506,"")</f>
        <v/>
      </c>
      <c r="H492" t="str">
        <f>IF(SUM('B5'!$Y506:$AG506)=9,'B5'!G506,"")</f>
        <v/>
      </c>
      <c r="I492" t="str">
        <f>IF(SUM('B5'!$Y506:$AG506)=9,'B5'!H506,"")</f>
        <v/>
      </c>
      <c r="J492" t="str">
        <f>IF(SUM('B5'!$Y506:$AG506)=9,'B5'!I506,"")</f>
        <v/>
      </c>
      <c r="K492" t="str">
        <f>IF(SUM('B5'!$Y506:$AG506)=9,'B5'!J506,"")</f>
        <v/>
      </c>
      <c r="L492" t="str">
        <f>IF(SUM('B5'!$Y506:$AG506)=9,'B5'!K506,"")</f>
        <v/>
      </c>
    </row>
    <row r="493" spans="1:12" x14ac:dyDescent="0.25">
      <c r="A493" t="str">
        <f>IF(SUM('B5'!Y507:AG507)=9,'Angaben KH-Standort'!$D$26,"")</f>
        <v/>
      </c>
      <c r="B493" t="str">
        <f>IF(SUM('B5'!Y507:AG507)=9,'Angaben KH-Standort'!$D$27,"")</f>
        <v/>
      </c>
      <c r="C493" t="str">
        <f>IF(SUM('B5'!Y507:AG507)=9,'Angaben KH-Standort'!$D$13,"")</f>
        <v/>
      </c>
      <c r="D493" t="str">
        <f>IF(SUM('B5'!$Y507:$AG507)=9,'B5'!C507,"")</f>
        <v/>
      </c>
      <c r="E493" t="str">
        <f>IF(SUM('B5'!$Y507:$AG507)=9,'B5'!D507,"")</f>
        <v/>
      </c>
      <c r="F493" t="str">
        <f>IF(SUM('B5'!$Y507:$AG507)=9,'B5'!E507,"")</f>
        <v/>
      </c>
      <c r="G493" t="str">
        <f>IF(SUM('B5'!$Y507:$AG507)=9,'B5'!F507,"")</f>
        <v/>
      </c>
      <c r="H493" t="str">
        <f>IF(SUM('B5'!$Y507:$AG507)=9,'B5'!G507,"")</f>
        <v/>
      </c>
      <c r="I493" t="str">
        <f>IF(SUM('B5'!$Y507:$AG507)=9,'B5'!H507,"")</f>
        <v/>
      </c>
      <c r="J493" t="str">
        <f>IF(SUM('B5'!$Y507:$AG507)=9,'B5'!I507,"")</f>
        <v/>
      </c>
      <c r="K493" t="str">
        <f>IF(SUM('B5'!$Y507:$AG507)=9,'B5'!J507,"")</f>
        <v/>
      </c>
      <c r="L493" t="str">
        <f>IF(SUM('B5'!$Y507:$AG507)=9,'B5'!K507,"")</f>
        <v/>
      </c>
    </row>
    <row r="494" spans="1:12" x14ac:dyDescent="0.25">
      <c r="A494" t="str">
        <f>IF(SUM('B5'!Y508:AG508)=9,'Angaben KH-Standort'!$D$26,"")</f>
        <v/>
      </c>
      <c r="B494" t="str">
        <f>IF(SUM('B5'!Y508:AG508)=9,'Angaben KH-Standort'!$D$27,"")</f>
        <v/>
      </c>
      <c r="C494" t="str">
        <f>IF(SUM('B5'!Y508:AG508)=9,'Angaben KH-Standort'!$D$13,"")</f>
        <v/>
      </c>
      <c r="D494" t="str">
        <f>IF(SUM('B5'!$Y508:$AG508)=9,'B5'!C508,"")</f>
        <v/>
      </c>
      <c r="E494" t="str">
        <f>IF(SUM('B5'!$Y508:$AG508)=9,'B5'!D508,"")</f>
        <v/>
      </c>
      <c r="F494" t="str">
        <f>IF(SUM('B5'!$Y508:$AG508)=9,'B5'!E508,"")</f>
        <v/>
      </c>
      <c r="G494" t="str">
        <f>IF(SUM('B5'!$Y508:$AG508)=9,'B5'!F508,"")</f>
        <v/>
      </c>
      <c r="H494" t="str">
        <f>IF(SUM('B5'!$Y508:$AG508)=9,'B5'!G508,"")</f>
        <v/>
      </c>
      <c r="I494" t="str">
        <f>IF(SUM('B5'!$Y508:$AG508)=9,'B5'!H508,"")</f>
        <v/>
      </c>
      <c r="J494" t="str">
        <f>IF(SUM('B5'!$Y508:$AG508)=9,'B5'!I508,"")</f>
        <v/>
      </c>
      <c r="K494" t="str">
        <f>IF(SUM('B5'!$Y508:$AG508)=9,'B5'!J508,"")</f>
        <v/>
      </c>
      <c r="L494" t="str">
        <f>IF(SUM('B5'!$Y508:$AG508)=9,'B5'!K508,"")</f>
        <v/>
      </c>
    </row>
    <row r="495" spans="1:12" x14ac:dyDescent="0.25">
      <c r="A495" t="str">
        <f>IF(SUM('B5'!Y509:AG509)=9,'Angaben KH-Standort'!$D$26,"")</f>
        <v/>
      </c>
      <c r="B495" t="str">
        <f>IF(SUM('B5'!Y509:AG509)=9,'Angaben KH-Standort'!$D$27,"")</f>
        <v/>
      </c>
      <c r="C495" t="str">
        <f>IF(SUM('B5'!Y509:AG509)=9,'Angaben KH-Standort'!$D$13,"")</f>
        <v/>
      </c>
      <c r="D495" t="str">
        <f>IF(SUM('B5'!$Y509:$AG509)=9,'B5'!C509,"")</f>
        <v/>
      </c>
      <c r="E495" t="str">
        <f>IF(SUM('B5'!$Y509:$AG509)=9,'B5'!D509,"")</f>
        <v/>
      </c>
      <c r="F495" t="str">
        <f>IF(SUM('B5'!$Y509:$AG509)=9,'B5'!E509,"")</f>
        <v/>
      </c>
      <c r="G495" t="str">
        <f>IF(SUM('B5'!$Y509:$AG509)=9,'B5'!F509,"")</f>
        <v/>
      </c>
      <c r="H495" t="str">
        <f>IF(SUM('B5'!$Y509:$AG509)=9,'B5'!G509,"")</f>
        <v/>
      </c>
      <c r="I495" t="str">
        <f>IF(SUM('B5'!$Y509:$AG509)=9,'B5'!H509,"")</f>
        <v/>
      </c>
      <c r="J495" t="str">
        <f>IF(SUM('B5'!$Y509:$AG509)=9,'B5'!I509,"")</f>
        <v/>
      </c>
      <c r="K495" t="str">
        <f>IF(SUM('B5'!$Y509:$AG509)=9,'B5'!J509,"")</f>
        <v/>
      </c>
      <c r="L495" t="str">
        <f>IF(SUM('B5'!$Y509:$AG509)=9,'B5'!K509,"")</f>
        <v/>
      </c>
    </row>
    <row r="496" spans="1:12" x14ac:dyDescent="0.25">
      <c r="A496" t="str">
        <f>IF(SUM('B5'!Y510:AG510)=9,'Angaben KH-Standort'!$D$26,"")</f>
        <v/>
      </c>
      <c r="B496" t="str">
        <f>IF(SUM('B5'!Y510:AG510)=9,'Angaben KH-Standort'!$D$27,"")</f>
        <v/>
      </c>
      <c r="C496" t="str">
        <f>IF(SUM('B5'!Y510:AG510)=9,'Angaben KH-Standort'!$D$13,"")</f>
        <v/>
      </c>
      <c r="D496" t="str">
        <f>IF(SUM('B5'!$Y510:$AG510)=9,'B5'!C510,"")</f>
        <v/>
      </c>
      <c r="E496" t="str">
        <f>IF(SUM('B5'!$Y510:$AG510)=9,'B5'!D510,"")</f>
        <v/>
      </c>
      <c r="F496" t="str">
        <f>IF(SUM('B5'!$Y510:$AG510)=9,'B5'!E510,"")</f>
        <v/>
      </c>
      <c r="G496" t="str">
        <f>IF(SUM('B5'!$Y510:$AG510)=9,'B5'!F510,"")</f>
        <v/>
      </c>
      <c r="H496" t="str">
        <f>IF(SUM('B5'!$Y510:$AG510)=9,'B5'!G510,"")</f>
        <v/>
      </c>
      <c r="I496" t="str">
        <f>IF(SUM('B5'!$Y510:$AG510)=9,'B5'!H510,"")</f>
        <v/>
      </c>
      <c r="J496" t="str">
        <f>IF(SUM('B5'!$Y510:$AG510)=9,'B5'!I510,"")</f>
        <v/>
      </c>
      <c r="K496" t="str">
        <f>IF(SUM('B5'!$Y510:$AG510)=9,'B5'!J510,"")</f>
        <v/>
      </c>
      <c r="L496" t="str">
        <f>IF(SUM('B5'!$Y510:$AG510)=9,'B5'!K510,"")</f>
        <v/>
      </c>
    </row>
    <row r="497" spans="1:12" x14ac:dyDescent="0.25">
      <c r="A497" t="str">
        <f>IF(SUM('B5'!Y511:AG511)=9,'Angaben KH-Standort'!$D$26,"")</f>
        <v/>
      </c>
      <c r="B497" t="str">
        <f>IF(SUM('B5'!Y511:AG511)=9,'Angaben KH-Standort'!$D$27,"")</f>
        <v/>
      </c>
      <c r="C497" t="str">
        <f>IF(SUM('B5'!Y511:AG511)=9,'Angaben KH-Standort'!$D$13,"")</f>
        <v/>
      </c>
      <c r="D497" t="str">
        <f>IF(SUM('B5'!$Y511:$AG511)=9,'B5'!C511,"")</f>
        <v/>
      </c>
      <c r="E497" t="str">
        <f>IF(SUM('B5'!$Y511:$AG511)=9,'B5'!D511,"")</f>
        <v/>
      </c>
      <c r="F497" t="str">
        <f>IF(SUM('B5'!$Y511:$AG511)=9,'B5'!E511,"")</f>
        <v/>
      </c>
      <c r="G497" t="str">
        <f>IF(SUM('B5'!$Y511:$AG511)=9,'B5'!F511,"")</f>
        <v/>
      </c>
      <c r="H497" t="str">
        <f>IF(SUM('B5'!$Y511:$AG511)=9,'B5'!G511,"")</f>
        <v/>
      </c>
      <c r="I497" t="str">
        <f>IF(SUM('B5'!$Y511:$AG511)=9,'B5'!H511,"")</f>
        <v/>
      </c>
      <c r="J497" t="str">
        <f>IF(SUM('B5'!$Y511:$AG511)=9,'B5'!I511,"")</f>
        <v/>
      </c>
      <c r="K497" t="str">
        <f>IF(SUM('B5'!$Y511:$AG511)=9,'B5'!J511,"")</f>
        <v/>
      </c>
      <c r="L497" t="str">
        <f>IF(SUM('B5'!$Y511:$AG511)=9,'B5'!K511,"")</f>
        <v/>
      </c>
    </row>
    <row r="498" spans="1:12" x14ac:dyDescent="0.25">
      <c r="A498" t="str">
        <f>IF(SUM('B5'!Y512:AG512)=9,'Angaben KH-Standort'!$D$26,"")</f>
        <v/>
      </c>
      <c r="B498" t="str">
        <f>IF(SUM('B5'!Y512:AG512)=9,'Angaben KH-Standort'!$D$27,"")</f>
        <v/>
      </c>
      <c r="C498" t="str">
        <f>IF(SUM('B5'!Y512:AG512)=9,'Angaben KH-Standort'!$D$13,"")</f>
        <v/>
      </c>
      <c r="D498" t="str">
        <f>IF(SUM('B5'!$Y512:$AG512)=9,'B5'!C512,"")</f>
        <v/>
      </c>
      <c r="E498" t="str">
        <f>IF(SUM('B5'!$Y512:$AG512)=9,'B5'!D512,"")</f>
        <v/>
      </c>
      <c r="F498" t="str">
        <f>IF(SUM('B5'!$Y512:$AG512)=9,'B5'!E512,"")</f>
        <v/>
      </c>
      <c r="G498" t="str">
        <f>IF(SUM('B5'!$Y512:$AG512)=9,'B5'!F512,"")</f>
        <v/>
      </c>
      <c r="H498" t="str">
        <f>IF(SUM('B5'!$Y512:$AG512)=9,'B5'!G512,"")</f>
        <v/>
      </c>
      <c r="I498" t="str">
        <f>IF(SUM('B5'!$Y512:$AG512)=9,'B5'!H512,"")</f>
        <v/>
      </c>
      <c r="J498" t="str">
        <f>IF(SUM('B5'!$Y512:$AG512)=9,'B5'!I512,"")</f>
        <v/>
      </c>
      <c r="K498" t="str">
        <f>IF(SUM('B5'!$Y512:$AG512)=9,'B5'!J512,"")</f>
        <v/>
      </c>
      <c r="L498" t="str">
        <f>IF(SUM('B5'!$Y512:$AG512)=9,'B5'!K512,"")</f>
        <v/>
      </c>
    </row>
    <row r="499" spans="1:12" x14ac:dyDescent="0.25">
      <c r="A499" t="str">
        <f>IF(SUM('B5'!Y513:AG513)=9,'Angaben KH-Standort'!$D$26,"")</f>
        <v/>
      </c>
      <c r="B499" t="str">
        <f>IF(SUM('B5'!Y513:AG513)=9,'Angaben KH-Standort'!$D$27,"")</f>
        <v/>
      </c>
      <c r="C499" t="str">
        <f>IF(SUM('B5'!Y513:AG513)=9,'Angaben KH-Standort'!$D$13,"")</f>
        <v/>
      </c>
      <c r="D499" t="str">
        <f>IF(SUM('B5'!$Y513:$AG513)=9,'B5'!C513,"")</f>
        <v/>
      </c>
      <c r="E499" t="str">
        <f>IF(SUM('B5'!$Y513:$AG513)=9,'B5'!D513,"")</f>
        <v/>
      </c>
      <c r="F499" t="str">
        <f>IF(SUM('B5'!$Y513:$AG513)=9,'B5'!E513,"")</f>
        <v/>
      </c>
      <c r="G499" t="str">
        <f>IF(SUM('B5'!$Y513:$AG513)=9,'B5'!F513,"")</f>
        <v/>
      </c>
      <c r="H499" t="str">
        <f>IF(SUM('B5'!$Y513:$AG513)=9,'B5'!G513,"")</f>
        <v/>
      </c>
      <c r="I499" t="str">
        <f>IF(SUM('B5'!$Y513:$AG513)=9,'B5'!H513,"")</f>
        <v/>
      </c>
      <c r="J499" t="str">
        <f>IF(SUM('B5'!$Y513:$AG513)=9,'B5'!I513,"")</f>
        <v/>
      </c>
      <c r="K499" t="str">
        <f>IF(SUM('B5'!$Y513:$AG513)=9,'B5'!J513,"")</f>
        <v/>
      </c>
      <c r="L499" t="str">
        <f>IF(SUM('B5'!$Y513:$AG513)=9,'B5'!K513,"")</f>
        <v/>
      </c>
    </row>
    <row r="500" spans="1:12" x14ac:dyDescent="0.25">
      <c r="A500" t="str">
        <f>IF(SUM('B5'!Y514:AG514)=9,'Angaben KH-Standort'!$D$26,"")</f>
        <v/>
      </c>
      <c r="B500" t="str">
        <f>IF(SUM('B5'!Y514:AG514)=9,'Angaben KH-Standort'!$D$27,"")</f>
        <v/>
      </c>
      <c r="C500" t="str">
        <f>IF(SUM('B5'!Y514:AG514)=9,'Angaben KH-Standort'!$D$13,"")</f>
        <v/>
      </c>
      <c r="D500" t="str">
        <f>IF(SUM('B5'!$Y514:$AG514)=9,'B5'!C514,"")</f>
        <v/>
      </c>
      <c r="E500" t="str">
        <f>IF(SUM('B5'!$Y514:$AG514)=9,'B5'!D514,"")</f>
        <v/>
      </c>
      <c r="F500" t="str">
        <f>IF(SUM('B5'!$Y514:$AG514)=9,'B5'!E514,"")</f>
        <v/>
      </c>
      <c r="G500" t="str">
        <f>IF(SUM('B5'!$Y514:$AG514)=9,'B5'!F514,"")</f>
        <v/>
      </c>
      <c r="H500" t="str">
        <f>IF(SUM('B5'!$Y514:$AG514)=9,'B5'!G514,"")</f>
        <v/>
      </c>
      <c r="I500" t="str">
        <f>IF(SUM('B5'!$Y514:$AG514)=9,'B5'!H514,"")</f>
        <v/>
      </c>
      <c r="J500" t="str">
        <f>IF(SUM('B5'!$Y514:$AG514)=9,'B5'!I514,"")</f>
        <v/>
      </c>
      <c r="K500" t="str">
        <f>IF(SUM('B5'!$Y514:$AG514)=9,'B5'!J514,"")</f>
        <v/>
      </c>
      <c r="L500" t="str">
        <f>IF(SUM('B5'!$Y514:$AG514)=9,'B5'!K514,"")</f>
        <v/>
      </c>
    </row>
    <row r="501" spans="1:12" x14ac:dyDescent="0.25">
      <c r="A501" t="str">
        <f>IF(SUM('B5'!Y515:AG515)=9,'Angaben KH-Standort'!$D$26,"")</f>
        <v/>
      </c>
      <c r="B501" t="str">
        <f>IF(SUM('B5'!Y515:AG515)=9,'Angaben KH-Standort'!$D$27,"")</f>
        <v/>
      </c>
      <c r="C501" t="str">
        <f>IF(SUM('B5'!Y515:AG515)=9,'Angaben KH-Standort'!$D$13,"")</f>
        <v/>
      </c>
      <c r="D501" t="str">
        <f>IF(SUM('B5'!$Y515:$AG515)=9,'B5'!C515,"")</f>
        <v/>
      </c>
      <c r="E501" t="str">
        <f>IF(SUM('B5'!$Y515:$AG515)=9,'B5'!D515,"")</f>
        <v/>
      </c>
      <c r="F501" t="str">
        <f>IF(SUM('B5'!$Y515:$AG515)=9,'B5'!E515,"")</f>
        <v/>
      </c>
      <c r="G501" t="str">
        <f>IF(SUM('B5'!$Y515:$AG515)=9,'B5'!F515,"")</f>
        <v/>
      </c>
      <c r="H501" t="str">
        <f>IF(SUM('B5'!$Y515:$AG515)=9,'B5'!G515,"")</f>
        <v/>
      </c>
      <c r="I501" t="str">
        <f>IF(SUM('B5'!$Y515:$AG515)=9,'B5'!H515,"")</f>
        <v/>
      </c>
      <c r="J501" t="str">
        <f>IF(SUM('B5'!$Y515:$AG515)=9,'B5'!I515,"")</f>
        <v/>
      </c>
      <c r="K501" t="str">
        <f>IF(SUM('B5'!$Y515:$AG515)=9,'B5'!J515,"")</f>
        <v/>
      </c>
      <c r="L501" t="str">
        <f>IF(SUM('B5'!$Y515:$AG515)=9,'B5'!K515,"")</f>
        <v/>
      </c>
    </row>
    <row r="502" spans="1:12" x14ac:dyDescent="0.25">
      <c r="A502" t="str">
        <f>IF(SUM('B5'!Y516:AG516)=9,'Angaben KH-Standort'!$D$26,"")</f>
        <v/>
      </c>
      <c r="B502" t="str">
        <f>IF(SUM('B5'!Y516:AG516)=9,'Angaben KH-Standort'!$D$27,"")</f>
        <v/>
      </c>
      <c r="C502" t="str">
        <f>IF(SUM('B5'!Y516:AG516)=9,'Angaben KH-Standort'!$D$13,"")</f>
        <v/>
      </c>
      <c r="D502" t="str">
        <f>IF(SUM('B5'!$Y516:$AG516)=9,'B5'!C516,"")</f>
        <v/>
      </c>
      <c r="E502" t="str">
        <f>IF(SUM('B5'!$Y516:$AG516)=9,'B5'!D516,"")</f>
        <v/>
      </c>
      <c r="F502" t="str">
        <f>IF(SUM('B5'!$Y516:$AG516)=9,'B5'!E516,"")</f>
        <v/>
      </c>
      <c r="G502" t="str">
        <f>IF(SUM('B5'!$Y516:$AG516)=9,'B5'!F516,"")</f>
        <v/>
      </c>
      <c r="H502" t="str">
        <f>IF(SUM('B5'!$Y516:$AG516)=9,'B5'!G516,"")</f>
        <v/>
      </c>
      <c r="I502" t="str">
        <f>IF(SUM('B5'!$Y516:$AG516)=9,'B5'!H516,"")</f>
        <v/>
      </c>
      <c r="J502" t="str">
        <f>IF(SUM('B5'!$Y516:$AG516)=9,'B5'!I516,"")</f>
        <v/>
      </c>
      <c r="K502" t="str">
        <f>IF(SUM('B5'!$Y516:$AG516)=9,'B5'!J516,"")</f>
        <v/>
      </c>
      <c r="L502" t="str">
        <f>IF(SUM('B5'!$Y516:$AG516)=9,'B5'!K516,"")</f>
        <v/>
      </c>
    </row>
    <row r="503" spans="1:12" x14ac:dyDescent="0.25">
      <c r="A503" t="str">
        <f>IF(SUM('B5'!Y517:AG517)=9,'Angaben KH-Standort'!$D$26,"")</f>
        <v/>
      </c>
      <c r="B503" t="str">
        <f>IF(SUM('B5'!Y517:AG517)=9,'Angaben KH-Standort'!$D$27,"")</f>
        <v/>
      </c>
      <c r="C503" t="str">
        <f>IF(SUM('B5'!Y517:AG517)=9,'Angaben KH-Standort'!$D$13,"")</f>
        <v/>
      </c>
      <c r="D503" t="str">
        <f>IF(SUM('B5'!$Y517:$AG517)=9,'B5'!C517,"")</f>
        <v/>
      </c>
      <c r="E503" t="str">
        <f>IF(SUM('B5'!$Y517:$AG517)=9,'B5'!D517,"")</f>
        <v/>
      </c>
      <c r="F503" t="str">
        <f>IF(SUM('B5'!$Y517:$AG517)=9,'B5'!E517,"")</f>
        <v/>
      </c>
      <c r="G503" t="str">
        <f>IF(SUM('B5'!$Y517:$AG517)=9,'B5'!F517,"")</f>
        <v/>
      </c>
      <c r="H503" t="str">
        <f>IF(SUM('B5'!$Y517:$AG517)=9,'B5'!G517,"")</f>
        <v/>
      </c>
      <c r="I503" t="str">
        <f>IF(SUM('B5'!$Y517:$AG517)=9,'B5'!H517,"")</f>
        <v/>
      </c>
      <c r="J503" t="str">
        <f>IF(SUM('B5'!$Y517:$AG517)=9,'B5'!I517,"")</f>
        <v/>
      </c>
      <c r="K503" t="str">
        <f>IF(SUM('B5'!$Y517:$AG517)=9,'B5'!J517,"")</f>
        <v/>
      </c>
      <c r="L503" t="str">
        <f>IF(SUM('B5'!$Y517:$AG517)=9,'B5'!K517,"")</f>
        <v/>
      </c>
    </row>
    <row r="504" spans="1:12" x14ac:dyDescent="0.25">
      <c r="A504" t="str">
        <f>IF(SUM('B5'!Y518:AG518)=9,'Angaben KH-Standort'!$D$26,"")</f>
        <v/>
      </c>
      <c r="B504" t="str">
        <f>IF(SUM('B5'!Y518:AG518)=9,'Angaben KH-Standort'!$D$27,"")</f>
        <v/>
      </c>
      <c r="C504" t="str">
        <f>IF(SUM('B5'!Y518:AG518)=9,'Angaben KH-Standort'!$D$13,"")</f>
        <v/>
      </c>
      <c r="D504" t="str">
        <f>IF(SUM('B5'!$Y518:$AG518)=9,'B5'!C518,"")</f>
        <v/>
      </c>
      <c r="E504" t="str">
        <f>IF(SUM('B5'!$Y518:$AG518)=9,'B5'!D518,"")</f>
        <v/>
      </c>
      <c r="F504" t="str">
        <f>IF(SUM('B5'!$Y518:$AG518)=9,'B5'!E518,"")</f>
        <v/>
      </c>
      <c r="G504" t="str">
        <f>IF(SUM('B5'!$Y518:$AG518)=9,'B5'!F518,"")</f>
        <v/>
      </c>
      <c r="H504" t="str">
        <f>IF(SUM('B5'!$Y518:$AG518)=9,'B5'!G518,"")</f>
        <v/>
      </c>
      <c r="I504" t="str">
        <f>IF(SUM('B5'!$Y518:$AG518)=9,'B5'!H518,"")</f>
        <v/>
      </c>
      <c r="J504" t="str">
        <f>IF(SUM('B5'!$Y518:$AG518)=9,'B5'!I518,"")</f>
        <v/>
      </c>
      <c r="K504" t="str">
        <f>IF(SUM('B5'!$Y518:$AG518)=9,'B5'!J518,"")</f>
        <v/>
      </c>
      <c r="L504" t="str">
        <f>IF(SUM('B5'!$Y518:$AG518)=9,'B5'!K518,"")</f>
        <v/>
      </c>
    </row>
    <row r="505" spans="1:12" x14ac:dyDescent="0.25">
      <c r="A505" t="str">
        <f>IF(SUM('B5'!Y519:AG519)=9,'Angaben KH-Standort'!$D$26,"")</f>
        <v/>
      </c>
      <c r="B505" t="str">
        <f>IF(SUM('B5'!Y519:AG519)=9,'Angaben KH-Standort'!$D$27,"")</f>
        <v/>
      </c>
      <c r="C505" t="str">
        <f>IF(SUM('B5'!Y519:AG519)=9,'Angaben KH-Standort'!$D$13,"")</f>
        <v/>
      </c>
      <c r="D505" t="str">
        <f>IF(SUM('B5'!$Y519:$AG519)=9,'B5'!C519,"")</f>
        <v/>
      </c>
      <c r="E505" t="str">
        <f>IF(SUM('B5'!$Y519:$AG519)=9,'B5'!D519,"")</f>
        <v/>
      </c>
      <c r="F505" t="str">
        <f>IF(SUM('B5'!$Y519:$AG519)=9,'B5'!E519,"")</f>
        <v/>
      </c>
      <c r="G505" t="str">
        <f>IF(SUM('B5'!$Y519:$AG519)=9,'B5'!F519,"")</f>
        <v/>
      </c>
      <c r="H505" t="str">
        <f>IF(SUM('B5'!$Y519:$AG519)=9,'B5'!G519,"")</f>
        <v/>
      </c>
      <c r="I505" t="str">
        <f>IF(SUM('B5'!$Y519:$AG519)=9,'B5'!H519,"")</f>
        <v/>
      </c>
      <c r="J505" t="str">
        <f>IF(SUM('B5'!$Y519:$AG519)=9,'B5'!I519,"")</f>
        <v/>
      </c>
      <c r="K505" t="str">
        <f>IF(SUM('B5'!$Y519:$AG519)=9,'B5'!J519,"")</f>
        <v/>
      </c>
      <c r="L505" t="str">
        <f>IF(SUM('B5'!$Y519:$AG519)=9,'B5'!K519,"")</f>
        <v/>
      </c>
    </row>
    <row r="506" spans="1:12" x14ac:dyDescent="0.25">
      <c r="A506" t="str">
        <f>IF(SUM('B5'!Y520:AG520)=9,'Angaben KH-Standort'!$D$26,"")</f>
        <v/>
      </c>
      <c r="B506" t="str">
        <f>IF(SUM('B5'!Y520:AG520)=9,'Angaben KH-Standort'!$D$27,"")</f>
        <v/>
      </c>
      <c r="C506" t="str">
        <f>IF(SUM('B5'!Y520:AG520)=9,'Angaben KH-Standort'!$D$13,"")</f>
        <v/>
      </c>
      <c r="D506" t="str">
        <f>IF(SUM('B5'!$Y520:$AG520)=9,'B5'!C520,"")</f>
        <v/>
      </c>
      <c r="E506" t="str">
        <f>IF(SUM('B5'!$Y520:$AG520)=9,'B5'!D520,"")</f>
        <v/>
      </c>
      <c r="F506" t="str">
        <f>IF(SUM('B5'!$Y520:$AG520)=9,'B5'!E520,"")</f>
        <v/>
      </c>
      <c r="G506" t="str">
        <f>IF(SUM('B5'!$Y520:$AG520)=9,'B5'!F520,"")</f>
        <v/>
      </c>
      <c r="H506" t="str">
        <f>IF(SUM('B5'!$Y520:$AG520)=9,'B5'!G520,"")</f>
        <v/>
      </c>
      <c r="I506" t="str">
        <f>IF(SUM('B5'!$Y520:$AG520)=9,'B5'!H520,"")</f>
        <v/>
      </c>
      <c r="J506" t="str">
        <f>IF(SUM('B5'!$Y520:$AG520)=9,'B5'!I520,"")</f>
        <v/>
      </c>
      <c r="K506" t="str">
        <f>IF(SUM('B5'!$Y520:$AG520)=9,'B5'!J520,"")</f>
        <v/>
      </c>
      <c r="L506" t="str">
        <f>IF(SUM('B5'!$Y520:$AG520)=9,'B5'!K520,"")</f>
        <v/>
      </c>
    </row>
    <row r="507" spans="1:12" x14ac:dyDescent="0.25">
      <c r="A507" t="str">
        <f>IF(SUM('B5'!Y521:AG521)=9,'Angaben KH-Standort'!$D$26,"")</f>
        <v/>
      </c>
      <c r="B507" t="str">
        <f>IF(SUM('B5'!Y521:AG521)=9,'Angaben KH-Standort'!$D$27,"")</f>
        <v/>
      </c>
      <c r="C507" t="str">
        <f>IF(SUM('B5'!Y521:AG521)=9,'Angaben KH-Standort'!$D$13,"")</f>
        <v/>
      </c>
      <c r="D507" t="str">
        <f>IF(SUM('B5'!$Y521:$AG521)=9,'B5'!C521,"")</f>
        <v/>
      </c>
      <c r="E507" t="str">
        <f>IF(SUM('B5'!$Y521:$AG521)=9,'B5'!D521,"")</f>
        <v/>
      </c>
      <c r="F507" t="str">
        <f>IF(SUM('B5'!$Y521:$AG521)=9,'B5'!E521,"")</f>
        <v/>
      </c>
      <c r="G507" t="str">
        <f>IF(SUM('B5'!$Y521:$AG521)=9,'B5'!F521,"")</f>
        <v/>
      </c>
      <c r="H507" t="str">
        <f>IF(SUM('B5'!$Y521:$AG521)=9,'B5'!G521,"")</f>
        <v/>
      </c>
      <c r="I507" t="str">
        <f>IF(SUM('B5'!$Y521:$AG521)=9,'B5'!H521,"")</f>
        <v/>
      </c>
      <c r="J507" t="str">
        <f>IF(SUM('B5'!$Y521:$AG521)=9,'B5'!I521,"")</f>
        <v/>
      </c>
      <c r="K507" t="str">
        <f>IF(SUM('B5'!$Y521:$AG521)=9,'B5'!J521,"")</f>
        <v/>
      </c>
      <c r="L507" t="str">
        <f>IF(SUM('B5'!$Y521:$AG521)=9,'B5'!K521,"")</f>
        <v/>
      </c>
    </row>
    <row r="508" spans="1:12" x14ac:dyDescent="0.25">
      <c r="A508" t="str">
        <f>IF(SUM('B5'!Y522:AG522)=9,'Angaben KH-Standort'!$D$26,"")</f>
        <v/>
      </c>
      <c r="B508" t="str">
        <f>IF(SUM('B5'!Y522:AG522)=9,'Angaben KH-Standort'!$D$27,"")</f>
        <v/>
      </c>
      <c r="C508" t="str">
        <f>IF(SUM('B5'!Y522:AG522)=9,'Angaben KH-Standort'!$D$13,"")</f>
        <v/>
      </c>
      <c r="D508" t="str">
        <f>IF(SUM('B5'!$Y522:$AG522)=9,'B5'!C522,"")</f>
        <v/>
      </c>
      <c r="E508" t="str">
        <f>IF(SUM('B5'!$Y522:$AG522)=9,'B5'!D522,"")</f>
        <v/>
      </c>
      <c r="F508" t="str">
        <f>IF(SUM('B5'!$Y522:$AG522)=9,'B5'!E522,"")</f>
        <v/>
      </c>
      <c r="G508" t="str">
        <f>IF(SUM('B5'!$Y522:$AG522)=9,'B5'!F522,"")</f>
        <v/>
      </c>
      <c r="H508" t="str">
        <f>IF(SUM('B5'!$Y522:$AG522)=9,'B5'!G522,"")</f>
        <v/>
      </c>
      <c r="I508" t="str">
        <f>IF(SUM('B5'!$Y522:$AG522)=9,'B5'!H522,"")</f>
        <v/>
      </c>
      <c r="J508" t="str">
        <f>IF(SUM('B5'!$Y522:$AG522)=9,'B5'!I522,"")</f>
        <v/>
      </c>
      <c r="K508" t="str">
        <f>IF(SUM('B5'!$Y522:$AG522)=9,'B5'!J522,"")</f>
        <v/>
      </c>
      <c r="L508" t="str">
        <f>IF(SUM('B5'!$Y522:$AG522)=9,'B5'!K522,"")</f>
        <v/>
      </c>
    </row>
    <row r="509" spans="1:12" x14ac:dyDescent="0.25">
      <c r="A509" t="str">
        <f>IF(SUM('B5'!Y523:AG523)=9,'Angaben KH-Standort'!$D$26,"")</f>
        <v/>
      </c>
      <c r="B509" t="str">
        <f>IF(SUM('B5'!Y523:AG523)=9,'Angaben KH-Standort'!$D$27,"")</f>
        <v/>
      </c>
      <c r="C509" t="str">
        <f>IF(SUM('B5'!Y523:AG523)=9,'Angaben KH-Standort'!$D$13,"")</f>
        <v/>
      </c>
      <c r="D509" t="str">
        <f>IF(SUM('B5'!$Y523:$AG523)=9,'B5'!C523,"")</f>
        <v/>
      </c>
      <c r="E509" t="str">
        <f>IF(SUM('B5'!$Y523:$AG523)=9,'B5'!D523,"")</f>
        <v/>
      </c>
      <c r="F509" t="str">
        <f>IF(SUM('B5'!$Y523:$AG523)=9,'B5'!E523,"")</f>
        <v/>
      </c>
      <c r="G509" t="str">
        <f>IF(SUM('B5'!$Y523:$AG523)=9,'B5'!F523,"")</f>
        <v/>
      </c>
      <c r="H509" t="str">
        <f>IF(SUM('B5'!$Y523:$AG523)=9,'B5'!G523,"")</f>
        <v/>
      </c>
      <c r="I509" t="str">
        <f>IF(SUM('B5'!$Y523:$AG523)=9,'B5'!H523,"")</f>
        <v/>
      </c>
      <c r="J509" t="str">
        <f>IF(SUM('B5'!$Y523:$AG523)=9,'B5'!I523,"")</f>
        <v/>
      </c>
      <c r="K509" t="str">
        <f>IF(SUM('B5'!$Y523:$AG523)=9,'B5'!J523,"")</f>
        <v/>
      </c>
      <c r="L509" t="str">
        <f>IF(SUM('B5'!$Y523:$AG523)=9,'B5'!K523,"")</f>
        <v/>
      </c>
    </row>
    <row r="510" spans="1:12" x14ac:dyDescent="0.25">
      <c r="A510" t="str">
        <f>IF(SUM('B5'!Y524:AG524)=9,'Angaben KH-Standort'!$D$26,"")</f>
        <v/>
      </c>
      <c r="B510" t="str">
        <f>IF(SUM('B5'!Y524:AG524)=9,'Angaben KH-Standort'!$D$27,"")</f>
        <v/>
      </c>
      <c r="C510" t="str">
        <f>IF(SUM('B5'!Y524:AG524)=9,'Angaben KH-Standort'!$D$13,"")</f>
        <v/>
      </c>
      <c r="D510" t="str">
        <f>IF(SUM('B5'!$Y524:$AG524)=9,'B5'!C524,"")</f>
        <v/>
      </c>
      <c r="E510" t="str">
        <f>IF(SUM('B5'!$Y524:$AG524)=9,'B5'!D524,"")</f>
        <v/>
      </c>
      <c r="F510" t="str">
        <f>IF(SUM('B5'!$Y524:$AG524)=9,'B5'!E524,"")</f>
        <v/>
      </c>
      <c r="G510" t="str">
        <f>IF(SUM('B5'!$Y524:$AG524)=9,'B5'!F524,"")</f>
        <v/>
      </c>
      <c r="H510" t="str">
        <f>IF(SUM('B5'!$Y524:$AG524)=9,'B5'!G524,"")</f>
        <v/>
      </c>
      <c r="I510" t="str">
        <f>IF(SUM('B5'!$Y524:$AG524)=9,'B5'!H524,"")</f>
        <v/>
      </c>
      <c r="J510" t="str">
        <f>IF(SUM('B5'!$Y524:$AG524)=9,'B5'!I524,"")</f>
        <v/>
      </c>
      <c r="K510" t="str">
        <f>IF(SUM('B5'!$Y524:$AG524)=9,'B5'!J524,"")</f>
        <v/>
      </c>
      <c r="L510" t="str">
        <f>IF(SUM('B5'!$Y524:$AG524)=9,'B5'!K524,"")</f>
        <v/>
      </c>
    </row>
    <row r="511" spans="1:12" x14ac:dyDescent="0.25">
      <c r="A511" t="str">
        <f>IF(SUM('B5'!Y525:AG525)=9,'Angaben KH-Standort'!$D$26,"")</f>
        <v/>
      </c>
      <c r="B511" t="str">
        <f>IF(SUM('B5'!Y525:AG525)=9,'Angaben KH-Standort'!$D$27,"")</f>
        <v/>
      </c>
      <c r="C511" t="str">
        <f>IF(SUM('B5'!Y525:AG525)=9,'Angaben KH-Standort'!$D$13,"")</f>
        <v/>
      </c>
      <c r="D511" t="str">
        <f>IF(SUM('B5'!$Y525:$AG525)=9,'B5'!C525,"")</f>
        <v/>
      </c>
      <c r="E511" t="str">
        <f>IF(SUM('B5'!$Y525:$AG525)=9,'B5'!D525,"")</f>
        <v/>
      </c>
      <c r="F511" t="str">
        <f>IF(SUM('B5'!$Y525:$AG525)=9,'B5'!E525,"")</f>
        <v/>
      </c>
      <c r="G511" t="str">
        <f>IF(SUM('B5'!$Y525:$AG525)=9,'B5'!F525,"")</f>
        <v/>
      </c>
      <c r="H511" t="str">
        <f>IF(SUM('B5'!$Y525:$AG525)=9,'B5'!G525,"")</f>
        <v/>
      </c>
      <c r="I511" t="str">
        <f>IF(SUM('B5'!$Y525:$AG525)=9,'B5'!H525,"")</f>
        <v/>
      </c>
      <c r="J511" t="str">
        <f>IF(SUM('B5'!$Y525:$AG525)=9,'B5'!I525,"")</f>
        <v/>
      </c>
      <c r="K511" t="str">
        <f>IF(SUM('B5'!$Y525:$AG525)=9,'B5'!J525,"")</f>
        <v/>
      </c>
      <c r="L511" t="str">
        <f>IF(SUM('B5'!$Y525:$AG525)=9,'B5'!K525,"")</f>
        <v/>
      </c>
    </row>
    <row r="512" spans="1:12" x14ac:dyDescent="0.25">
      <c r="A512" t="str">
        <f>IF(SUM('B5'!Y526:AG526)=9,'Angaben KH-Standort'!$D$26,"")</f>
        <v/>
      </c>
      <c r="B512" t="str">
        <f>IF(SUM('B5'!Y526:AG526)=9,'Angaben KH-Standort'!$D$27,"")</f>
        <v/>
      </c>
      <c r="C512" t="str">
        <f>IF(SUM('B5'!Y526:AG526)=9,'Angaben KH-Standort'!$D$13,"")</f>
        <v/>
      </c>
      <c r="D512" t="str">
        <f>IF(SUM('B5'!$Y526:$AG526)=9,'B5'!C526,"")</f>
        <v/>
      </c>
      <c r="E512" t="str">
        <f>IF(SUM('B5'!$Y526:$AG526)=9,'B5'!D526,"")</f>
        <v/>
      </c>
      <c r="F512" t="str">
        <f>IF(SUM('B5'!$Y526:$AG526)=9,'B5'!E526,"")</f>
        <v/>
      </c>
      <c r="G512" t="str">
        <f>IF(SUM('B5'!$Y526:$AG526)=9,'B5'!F526,"")</f>
        <v/>
      </c>
      <c r="H512" t="str">
        <f>IF(SUM('B5'!$Y526:$AG526)=9,'B5'!G526,"")</f>
        <v/>
      </c>
      <c r="I512" t="str">
        <f>IF(SUM('B5'!$Y526:$AG526)=9,'B5'!H526,"")</f>
        <v/>
      </c>
      <c r="J512" t="str">
        <f>IF(SUM('B5'!$Y526:$AG526)=9,'B5'!I526,"")</f>
        <v/>
      </c>
      <c r="K512" t="str">
        <f>IF(SUM('B5'!$Y526:$AG526)=9,'B5'!J526,"")</f>
        <v/>
      </c>
      <c r="L512" t="str">
        <f>IF(SUM('B5'!$Y526:$AG526)=9,'B5'!K526,"")</f>
        <v/>
      </c>
    </row>
    <row r="513" spans="1:12" x14ac:dyDescent="0.25">
      <c r="A513" t="str">
        <f>IF(SUM('B5'!Y527:AG527)=9,'Angaben KH-Standort'!$D$26,"")</f>
        <v/>
      </c>
      <c r="B513" t="str">
        <f>IF(SUM('B5'!Y527:AG527)=9,'Angaben KH-Standort'!$D$27,"")</f>
        <v/>
      </c>
      <c r="C513" t="str">
        <f>IF(SUM('B5'!Y527:AG527)=9,'Angaben KH-Standort'!$D$13,"")</f>
        <v/>
      </c>
      <c r="D513" t="str">
        <f>IF(SUM('B5'!$Y527:$AG527)=9,'B5'!C527,"")</f>
        <v/>
      </c>
      <c r="E513" t="str">
        <f>IF(SUM('B5'!$Y527:$AG527)=9,'B5'!D527,"")</f>
        <v/>
      </c>
      <c r="F513" t="str">
        <f>IF(SUM('B5'!$Y527:$AG527)=9,'B5'!E527,"")</f>
        <v/>
      </c>
      <c r="G513" t="str">
        <f>IF(SUM('B5'!$Y527:$AG527)=9,'B5'!F527,"")</f>
        <v/>
      </c>
      <c r="H513" t="str">
        <f>IF(SUM('B5'!$Y527:$AG527)=9,'B5'!G527,"")</f>
        <v/>
      </c>
      <c r="I513" t="str">
        <f>IF(SUM('B5'!$Y527:$AG527)=9,'B5'!H527,"")</f>
        <v/>
      </c>
      <c r="J513" t="str">
        <f>IF(SUM('B5'!$Y527:$AG527)=9,'B5'!I527,"")</f>
        <v/>
      </c>
      <c r="K513" t="str">
        <f>IF(SUM('B5'!$Y527:$AG527)=9,'B5'!J527,"")</f>
        <v/>
      </c>
      <c r="L513" t="str">
        <f>IF(SUM('B5'!$Y527:$AG527)=9,'B5'!K527,"")</f>
        <v/>
      </c>
    </row>
    <row r="514" spans="1:12" x14ac:dyDescent="0.25">
      <c r="A514" t="str">
        <f>IF(SUM('B5'!Y528:AG528)=9,'Angaben KH-Standort'!$D$26,"")</f>
        <v/>
      </c>
      <c r="B514" t="str">
        <f>IF(SUM('B5'!Y528:AG528)=9,'Angaben KH-Standort'!$D$27,"")</f>
        <v/>
      </c>
      <c r="C514" t="str">
        <f>IF(SUM('B5'!Y528:AG528)=9,'Angaben KH-Standort'!$D$13,"")</f>
        <v/>
      </c>
      <c r="D514" t="str">
        <f>IF(SUM('B5'!$Y528:$AG528)=9,'B5'!C528,"")</f>
        <v/>
      </c>
      <c r="E514" t="str">
        <f>IF(SUM('B5'!$Y528:$AG528)=9,'B5'!D528,"")</f>
        <v/>
      </c>
      <c r="F514" t="str">
        <f>IF(SUM('B5'!$Y528:$AG528)=9,'B5'!E528,"")</f>
        <v/>
      </c>
      <c r="G514" t="str">
        <f>IF(SUM('B5'!$Y528:$AG528)=9,'B5'!F528,"")</f>
        <v/>
      </c>
      <c r="H514" t="str">
        <f>IF(SUM('B5'!$Y528:$AG528)=9,'B5'!G528,"")</f>
        <v/>
      </c>
      <c r="I514" t="str">
        <f>IF(SUM('B5'!$Y528:$AG528)=9,'B5'!H528,"")</f>
        <v/>
      </c>
      <c r="J514" t="str">
        <f>IF(SUM('B5'!$Y528:$AG528)=9,'B5'!I528,"")</f>
        <v/>
      </c>
      <c r="K514" t="str">
        <f>IF(SUM('B5'!$Y528:$AG528)=9,'B5'!J528,"")</f>
        <v/>
      </c>
      <c r="L514" t="str">
        <f>IF(SUM('B5'!$Y528:$AG528)=9,'B5'!K528,"")</f>
        <v/>
      </c>
    </row>
    <row r="515" spans="1:12" x14ac:dyDescent="0.25">
      <c r="A515" t="str">
        <f>IF(SUM('B5'!Y529:AG529)=9,'Angaben KH-Standort'!$D$26,"")</f>
        <v/>
      </c>
      <c r="B515" t="str">
        <f>IF(SUM('B5'!Y529:AG529)=9,'Angaben KH-Standort'!$D$27,"")</f>
        <v/>
      </c>
      <c r="C515" t="str">
        <f>IF(SUM('B5'!Y529:AG529)=9,'Angaben KH-Standort'!$D$13,"")</f>
        <v/>
      </c>
      <c r="D515" t="str">
        <f>IF(SUM('B5'!$Y529:$AG529)=9,'B5'!C529,"")</f>
        <v/>
      </c>
      <c r="E515" t="str">
        <f>IF(SUM('B5'!$Y529:$AG529)=9,'B5'!D529,"")</f>
        <v/>
      </c>
      <c r="F515" t="str">
        <f>IF(SUM('B5'!$Y529:$AG529)=9,'B5'!E529,"")</f>
        <v/>
      </c>
      <c r="G515" t="str">
        <f>IF(SUM('B5'!$Y529:$AG529)=9,'B5'!F529,"")</f>
        <v/>
      </c>
      <c r="H515" t="str">
        <f>IF(SUM('B5'!$Y529:$AG529)=9,'B5'!G529,"")</f>
        <v/>
      </c>
      <c r="I515" t="str">
        <f>IF(SUM('B5'!$Y529:$AG529)=9,'B5'!H529,"")</f>
        <v/>
      </c>
      <c r="J515" t="str">
        <f>IF(SUM('B5'!$Y529:$AG529)=9,'B5'!I529,"")</f>
        <v/>
      </c>
      <c r="K515" t="str">
        <f>IF(SUM('B5'!$Y529:$AG529)=9,'B5'!J529,"")</f>
        <v/>
      </c>
      <c r="L515" t="str">
        <f>IF(SUM('B5'!$Y529:$AG529)=9,'B5'!K529,"")</f>
        <v/>
      </c>
    </row>
    <row r="516" spans="1:12" x14ac:dyDescent="0.25">
      <c r="A516" t="str">
        <f>IF(SUM('B5'!Y530:AG530)=9,'Angaben KH-Standort'!$D$26,"")</f>
        <v/>
      </c>
      <c r="B516" t="str">
        <f>IF(SUM('B5'!Y530:AG530)=9,'Angaben KH-Standort'!$D$27,"")</f>
        <v/>
      </c>
      <c r="C516" t="str">
        <f>IF(SUM('B5'!Y530:AG530)=9,'Angaben KH-Standort'!$D$13,"")</f>
        <v/>
      </c>
      <c r="D516" t="str">
        <f>IF(SUM('B5'!$Y530:$AG530)=9,'B5'!C530,"")</f>
        <v/>
      </c>
      <c r="E516" t="str">
        <f>IF(SUM('B5'!$Y530:$AG530)=9,'B5'!D530,"")</f>
        <v/>
      </c>
      <c r="F516" t="str">
        <f>IF(SUM('B5'!$Y530:$AG530)=9,'B5'!E530,"")</f>
        <v/>
      </c>
      <c r="G516" t="str">
        <f>IF(SUM('B5'!$Y530:$AG530)=9,'B5'!F530,"")</f>
        <v/>
      </c>
      <c r="H516" t="str">
        <f>IF(SUM('B5'!$Y530:$AG530)=9,'B5'!G530,"")</f>
        <v/>
      </c>
      <c r="I516" t="str">
        <f>IF(SUM('B5'!$Y530:$AG530)=9,'B5'!H530,"")</f>
        <v/>
      </c>
      <c r="J516" t="str">
        <f>IF(SUM('B5'!$Y530:$AG530)=9,'B5'!I530,"")</f>
        <v/>
      </c>
      <c r="K516" t="str">
        <f>IF(SUM('B5'!$Y530:$AG530)=9,'B5'!J530,"")</f>
        <v/>
      </c>
      <c r="L516" t="str">
        <f>IF(SUM('B5'!$Y530:$AG530)=9,'B5'!K530,"")</f>
        <v/>
      </c>
    </row>
    <row r="517" spans="1:12" x14ac:dyDescent="0.25">
      <c r="A517" t="str">
        <f>IF(SUM('B5'!Y531:AG531)=9,'Angaben KH-Standort'!$D$26,"")</f>
        <v/>
      </c>
      <c r="B517" t="str">
        <f>IF(SUM('B5'!Y531:AG531)=9,'Angaben KH-Standort'!$D$27,"")</f>
        <v/>
      </c>
      <c r="C517" t="str">
        <f>IF(SUM('B5'!Y531:AG531)=9,'Angaben KH-Standort'!$D$13,"")</f>
        <v/>
      </c>
      <c r="D517" t="str">
        <f>IF(SUM('B5'!$Y531:$AG531)=9,'B5'!C531,"")</f>
        <v/>
      </c>
      <c r="E517" t="str">
        <f>IF(SUM('B5'!$Y531:$AG531)=9,'B5'!D531,"")</f>
        <v/>
      </c>
      <c r="F517" t="str">
        <f>IF(SUM('B5'!$Y531:$AG531)=9,'B5'!E531,"")</f>
        <v/>
      </c>
      <c r="G517" t="str">
        <f>IF(SUM('B5'!$Y531:$AG531)=9,'B5'!F531,"")</f>
        <v/>
      </c>
      <c r="H517" t="str">
        <f>IF(SUM('B5'!$Y531:$AG531)=9,'B5'!G531,"")</f>
        <v/>
      </c>
      <c r="I517" t="str">
        <f>IF(SUM('B5'!$Y531:$AG531)=9,'B5'!H531,"")</f>
        <v/>
      </c>
      <c r="J517" t="str">
        <f>IF(SUM('B5'!$Y531:$AG531)=9,'B5'!I531,"")</f>
        <v/>
      </c>
      <c r="K517" t="str">
        <f>IF(SUM('B5'!$Y531:$AG531)=9,'B5'!J531,"")</f>
        <v/>
      </c>
      <c r="L517" t="str">
        <f>IF(SUM('B5'!$Y531:$AG531)=9,'B5'!K531,"")</f>
        <v/>
      </c>
    </row>
    <row r="518" spans="1:12" x14ac:dyDescent="0.25">
      <c r="A518" t="str">
        <f>IF(SUM('B5'!Y532:AG532)=9,'Angaben KH-Standort'!$D$26,"")</f>
        <v/>
      </c>
      <c r="B518" t="str">
        <f>IF(SUM('B5'!Y532:AG532)=9,'Angaben KH-Standort'!$D$27,"")</f>
        <v/>
      </c>
      <c r="C518" t="str">
        <f>IF(SUM('B5'!Y532:AG532)=9,'Angaben KH-Standort'!$D$13,"")</f>
        <v/>
      </c>
      <c r="D518" t="str">
        <f>IF(SUM('B5'!$Y532:$AG532)=9,'B5'!C532,"")</f>
        <v/>
      </c>
      <c r="E518" t="str">
        <f>IF(SUM('B5'!$Y532:$AG532)=9,'B5'!D532,"")</f>
        <v/>
      </c>
      <c r="F518" t="str">
        <f>IF(SUM('B5'!$Y532:$AG532)=9,'B5'!E532,"")</f>
        <v/>
      </c>
      <c r="G518" t="str">
        <f>IF(SUM('B5'!$Y532:$AG532)=9,'B5'!F532,"")</f>
        <v/>
      </c>
      <c r="H518" t="str">
        <f>IF(SUM('B5'!$Y532:$AG532)=9,'B5'!G532,"")</f>
        <v/>
      </c>
      <c r="I518" t="str">
        <f>IF(SUM('B5'!$Y532:$AG532)=9,'B5'!H532,"")</f>
        <v/>
      </c>
      <c r="J518" t="str">
        <f>IF(SUM('B5'!$Y532:$AG532)=9,'B5'!I532,"")</f>
        <v/>
      </c>
      <c r="K518" t="str">
        <f>IF(SUM('B5'!$Y532:$AG532)=9,'B5'!J532,"")</f>
        <v/>
      </c>
      <c r="L518" t="str">
        <f>IF(SUM('B5'!$Y532:$AG532)=9,'B5'!K532,"")</f>
        <v/>
      </c>
    </row>
    <row r="519" spans="1:12" x14ac:dyDescent="0.25">
      <c r="A519" t="str">
        <f>IF(SUM('B5'!Y533:AG533)=9,'Angaben KH-Standort'!$D$26,"")</f>
        <v/>
      </c>
      <c r="B519" t="str">
        <f>IF(SUM('B5'!Y533:AG533)=9,'Angaben KH-Standort'!$D$27,"")</f>
        <v/>
      </c>
      <c r="C519" t="str">
        <f>IF(SUM('B5'!Y533:AG533)=9,'Angaben KH-Standort'!$D$13,"")</f>
        <v/>
      </c>
      <c r="D519" t="str">
        <f>IF(SUM('B5'!$Y533:$AG533)=9,'B5'!C533,"")</f>
        <v/>
      </c>
      <c r="E519" t="str">
        <f>IF(SUM('B5'!$Y533:$AG533)=9,'B5'!D533,"")</f>
        <v/>
      </c>
      <c r="F519" t="str">
        <f>IF(SUM('B5'!$Y533:$AG533)=9,'B5'!E533,"")</f>
        <v/>
      </c>
      <c r="G519" t="str">
        <f>IF(SUM('B5'!$Y533:$AG533)=9,'B5'!F533,"")</f>
        <v/>
      </c>
      <c r="H519" t="str">
        <f>IF(SUM('B5'!$Y533:$AG533)=9,'B5'!G533,"")</f>
        <v/>
      </c>
      <c r="I519" t="str">
        <f>IF(SUM('B5'!$Y533:$AG533)=9,'B5'!H533,"")</f>
        <v/>
      </c>
      <c r="J519" t="str">
        <f>IF(SUM('B5'!$Y533:$AG533)=9,'B5'!I533,"")</f>
        <v/>
      </c>
      <c r="K519" t="str">
        <f>IF(SUM('B5'!$Y533:$AG533)=9,'B5'!J533,"")</f>
        <v/>
      </c>
      <c r="L519" t="str">
        <f>IF(SUM('B5'!$Y533:$AG533)=9,'B5'!K533,"")</f>
        <v/>
      </c>
    </row>
    <row r="520" spans="1:12" x14ac:dyDescent="0.25">
      <c r="A520" t="str">
        <f>IF(SUM('B5'!Y534:AG534)=9,'Angaben KH-Standort'!$D$26,"")</f>
        <v/>
      </c>
      <c r="B520" t="str">
        <f>IF(SUM('B5'!Y534:AG534)=9,'Angaben KH-Standort'!$D$27,"")</f>
        <v/>
      </c>
      <c r="C520" t="str">
        <f>IF(SUM('B5'!Y534:AG534)=9,'Angaben KH-Standort'!$D$13,"")</f>
        <v/>
      </c>
      <c r="D520" t="str">
        <f>IF(SUM('B5'!$Y534:$AG534)=9,'B5'!C534,"")</f>
        <v/>
      </c>
      <c r="E520" t="str">
        <f>IF(SUM('B5'!$Y534:$AG534)=9,'B5'!D534,"")</f>
        <v/>
      </c>
      <c r="F520" t="str">
        <f>IF(SUM('B5'!$Y534:$AG534)=9,'B5'!E534,"")</f>
        <v/>
      </c>
      <c r="G520" t="str">
        <f>IF(SUM('B5'!$Y534:$AG534)=9,'B5'!F534,"")</f>
        <v/>
      </c>
      <c r="H520" t="str">
        <f>IF(SUM('B5'!$Y534:$AG534)=9,'B5'!G534,"")</f>
        <v/>
      </c>
      <c r="I520" t="str">
        <f>IF(SUM('B5'!$Y534:$AG534)=9,'B5'!H534,"")</f>
        <v/>
      </c>
      <c r="J520" t="str">
        <f>IF(SUM('B5'!$Y534:$AG534)=9,'B5'!I534,"")</f>
        <v/>
      </c>
      <c r="K520" t="str">
        <f>IF(SUM('B5'!$Y534:$AG534)=9,'B5'!J534,"")</f>
        <v/>
      </c>
      <c r="L520" t="str">
        <f>IF(SUM('B5'!$Y534:$AG534)=9,'B5'!K534,"")</f>
        <v/>
      </c>
    </row>
    <row r="521" spans="1:12" x14ac:dyDescent="0.25">
      <c r="A521" t="str">
        <f>IF(SUM('B5'!Y535:AG535)=9,'Angaben KH-Standort'!$D$26,"")</f>
        <v/>
      </c>
      <c r="B521" t="str">
        <f>IF(SUM('B5'!Y535:AG535)=9,'Angaben KH-Standort'!$D$27,"")</f>
        <v/>
      </c>
      <c r="C521" t="str">
        <f>IF(SUM('B5'!Y535:AG535)=9,'Angaben KH-Standort'!$D$13,"")</f>
        <v/>
      </c>
      <c r="D521" t="str">
        <f>IF(SUM('B5'!$Y535:$AG535)=9,'B5'!C535,"")</f>
        <v/>
      </c>
      <c r="E521" t="str">
        <f>IF(SUM('B5'!$Y535:$AG535)=9,'B5'!D535,"")</f>
        <v/>
      </c>
      <c r="F521" t="str">
        <f>IF(SUM('B5'!$Y535:$AG535)=9,'B5'!E535,"")</f>
        <v/>
      </c>
      <c r="G521" t="str">
        <f>IF(SUM('B5'!$Y535:$AG535)=9,'B5'!F535,"")</f>
        <v/>
      </c>
      <c r="H521" t="str">
        <f>IF(SUM('B5'!$Y535:$AG535)=9,'B5'!G535,"")</f>
        <v/>
      </c>
      <c r="I521" t="str">
        <f>IF(SUM('B5'!$Y535:$AG535)=9,'B5'!H535,"")</f>
        <v/>
      </c>
      <c r="J521" t="str">
        <f>IF(SUM('B5'!$Y535:$AG535)=9,'B5'!I535,"")</f>
        <v/>
      </c>
      <c r="K521" t="str">
        <f>IF(SUM('B5'!$Y535:$AG535)=9,'B5'!J535,"")</f>
        <v/>
      </c>
      <c r="L521" t="str">
        <f>IF(SUM('B5'!$Y535:$AG535)=9,'B5'!K535,"")</f>
        <v/>
      </c>
    </row>
    <row r="522" spans="1:12" x14ac:dyDescent="0.25">
      <c r="A522" t="str">
        <f>IF(SUM('B5'!Y536:AG536)=9,'Angaben KH-Standort'!$D$26,"")</f>
        <v/>
      </c>
      <c r="B522" t="str">
        <f>IF(SUM('B5'!Y536:AG536)=9,'Angaben KH-Standort'!$D$27,"")</f>
        <v/>
      </c>
      <c r="C522" t="str">
        <f>IF(SUM('B5'!Y536:AG536)=9,'Angaben KH-Standort'!$D$13,"")</f>
        <v/>
      </c>
      <c r="D522" t="str">
        <f>IF(SUM('B5'!$Y536:$AG536)=9,'B5'!C536,"")</f>
        <v/>
      </c>
      <c r="E522" t="str">
        <f>IF(SUM('B5'!$Y536:$AG536)=9,'B5'!D536,"")</f>
        <v/>
      </c>
      <c r="F522" t="str">
        <f>IF(SUM('B5'!$Y536:$AG536)=9,'B5'!E536,"")</f>
        <v/>
      </c>
      <c r="G522" t="str">
        <f>IF(SUM('B5'!$Y536:$AG536)=9,'B5'!F536,"")</f>
        <v/>
      </c>
      <c r="H522" t="str">
        <f>IF(SUM('B5'!$Y536:$AG536)=9,'B5'!G536,"")</f>
        <v/>
      </c>
      <c r="I522" t="str">
        <f>IF(SUM('B5'!$Y536:$AG536)=9,'B5'!H536,"")</f>
        <v/>
      </c>
      <c r="J522" t="str">
        <f>IF(SUM('B5'!$Y536:$AG536)=9,'B5'!I536,"")</f>
        <v/>
      </c>
      <c r="K522" t="str">
        <f>IF(SUM('B5'!$Y536:$AG536)=9,'B5'!J536,"")</f>
        <v/>
      </c>
      <c r="L522" t="str">
        <f>IF(SUM('B5'!$Y536:$AG536)=9,'B5'!K536,"")</f>
        <v/>
      </c>
    </row>
    <row r="523" spans="1:12" x14ac:dyDescent="0.25">
      <c r="A523" t="str">
        <f>IF(SUM('B5'!Y537:AG537)=9,'Angaben KH-Standort'!$D$26,"")</f>
        <v/>
      </c>
      <c r="B523" t="str">
        <f>IF(SUM('B5'!Y537:AG537)=9,'Angaben KH-Standort'!$D$27,"")</f>
        <v/>
      </c>
      <c r="C523" t="str">
        <f>IF(SUM('B5'!Y537:AG537)=9,'Angaben KH-Standort'!$D$13,"")</f>
        <v/>
      </c>
      <c r="D523" t="str">
        <f>IF(SUM('B5'!$Y537:$AG537)=9,'B5'!C537,"")</f>
        <v/>
      </c>
      <c r="E523" t="str">
        <f>IF(SUM('B5'!$Y537:$AG537)=9,'B5'!D537,"")</f>
        <v/>
      </c>
      <c r="F523" t="str">
        <f>IF(SUM('B5'!$Y537:$AG537)=9,'B5'!E537,"")</f>
        <v/>
      </c>
      <c r="G523" t="str">
        <f>IF(SUM('B5'!$Y537:$AG537)=9,'B5'!F537,"")</f>
        <v/>
      </c>
      <c r="H523" t="str">
        <f>IF(SUM('B5'!$Y537:$AG537)=9,'B5'!G537,"")</f>
        <v/>
      </c>
      <c r="I523" t="str">
        <f>IF(SUM('B5'!$Y537:$AG537)=9,'B5'!H537,"")</f>
        <v/>
      </c>
      <c r="J523" t="str">
        <f>IF(SUM('B5'!$Y537:$AG537)=9,'B5'!I537,"")</f>
        <v/>
      </c>
      <c r="K523" t="str">
        <f>IF(SUM('B5'!$Y537:$AG537)=9,'B5'!J537,"")</f>
        <v/>
      </c>
      <c r="L523" t="str">
        <f>IF(SUM('B5'!$Y537:$AG537)=9,'B5'!K537,"")</f>
        <v/>
      </c>
    </row>
    <row r="524" spans="1:12" x14ac:dyDescent="0.25">
      <c r="A524" t="str">
        <f>IF(SUM('B5'!Y538:AG538)=9,'Angaben KH-Standort'!$D$26,"")</f>
        <v/>
      </c>
      <c r="B524" t="str">
        <f>IF(SUM('B5'!Y538:AG538)=9,'Angaben KH-Standort'!$D$27,"")</f>
        <v/>
      </c>
      <c r="C524" t="str">
        <f>IF(SUM('B5'!Y538:AG538)=9,'Angaben KH-Standort'!$D$13,"")</f>
        <v/>
      </c>
      <c r="D524" t="str">
        <f>IF(SUM('B5'!$Y538:$AG538)=9,'B5'!C538,"")</f>
        <v/>
      </c>
      <c r="E524" t="str">
        <f>IF(SUM('B5'!$Y538:$AG538)=9,'B5'!D538,"")</f>
        <v/>
      </c>
      <c r="F524" t="str">
        <f>IF(SUM('B5'!$Y538:$AG538)=9,'B5'!E538,"")</f>
        <v/>
      </c>
      <c r="G524" t="str">
        <f>IF(SUM('B5'!$Y538:$AG538)=9,'B5'!F538,"")</f>
        <v/>
      </c>
      <c r="H524" t="str">
        <f>IF(SUM('B5'!$Y538:$AG538)=9,'B5'!G538,"")</f>
        <v/>
      </c>
      <c r="I524" t="str">
        <f>IF(SUM('B5'!$Y538:$AG538)=9,'B5'!H538,"")</f>
        <v/>
      </c>
      <c r="J524" t="str">
        <f>IF(SUM('B5'!$Y538:$AG538)=9,'B5'!I538,"")</f>
        <v/>
      </c>
      <c r="K524" t="str">
        <f>IF(SUM('B5'!$Y538:$AG538)=9,'B5'!J538,"")</f>
        <v/>
      </c>
      <c r="L524" t="str">
        <f>IF(SUM('B5'!$Y538:$AG538)=9,'B5'!K538,"")</f>
        <v/>
      </c>
    </row>
    <row r="525" spans="1:12" x14ac:dyDescent="0.25">
      <c r="A525" t="str">
        <f>IF(SUM('B5'!Y539:AG539)=9,'Angaben KH-Standort'!$D$26,"")</f>
        <v/>
      </c>
      <c r="B525" t="str">
        <f>IF(SUM('B5'!Y539:AG539)=9,'Angaben KH-Standort'!$D$27,"")</f>
        <v/>
      </c>
      <c r="C525" t="str">
        <f>IF(SUM('B5'!Y539:AG539)=9,'Angaben KH-Standort'!$D$13,"")</f>
        <v/>
      </c>
      <c r="D525" t="str">
        <f>IF(SUM('B5'!$Y539:$AG539)=9,'B5'!C539,"")</f>
        <v/>
      </c>
      <c r="E525" t="str">
        <f>IF(SUM('B5'!$Y539:$AG539)=9,'B5'!D539,"")</f>
        <v/>
      </c>
      <c r="F525" t="str">
        <f>IF(SUM('B5'!$Y539:$AG539)=9,'B5'!E539,"")</f>
        <v/>
      </c>
      <c r="G525" t="str">
        <f>IF(SUM('B5'!$Y539:$AG539)=9,'B5'!F539,"")</f>
        <v/>
      </c>
      <c r="H525" t="str">
        <f>IF(SUM('B5'!$Y539:$AG539)=9,'B5'!G539,"")</f>
        <v/>
      </c>
      <c r="I525" t="str">
        <f>IF(SUM('B5'!$Y539:$AG539)=9,'B5'!H539,"")</f>
        <v/>
      </c>
      <c r="J525" t="str">
        <f>IF(SUM('B5'!$Y539:$AG539)=9,'B5'!I539,"")</f>
        <v/>
      </c>
      <c r="K525" t="str">
        <f>IF(SUM('B5'!$Y539:$AG539)=9,'B5'!J539,"")</f>
        <v/>
      </c>
      <c r="L525" t="str">
        <f>IF(SUM('B5'!$Y539:$AG539)=9,'B5'!K539,"")</f>
        <v/>
      </c>
    </row>
    <row r="526" spans="1:12" x14ac:dyDescent="0.25">
      <c r="A526" t="str">
        <f>IF(SUM('B5'!Y540:AG540)=9,'Angaben KH-Standort'!$D$26,"")</f>
        <v/>
      </c>
      <c r="B526" t="str">
        <f>IF(SUM('B5'!Y540:AG540)=9,'Angaben KH-Standort'!$D$27,"")</f>
        <v/>
      </c>
      <c r="C526" t="str">
        <f>IF(SUM('B5'!Y540:AG540)=9,'Angaben KH-Standort'!$D$13,"")</f>
        <v/>
      </c>
      <c r="D526" t="str">
        <f>IF(SUM('B5'!$Y540:$AG540)=9,'B5'!C540,"")</f>
        <v/>
      </c>
      <c r="E526" t="str">
        <f>IF(SUM('B5'!$Y540:$AG540)=9,'B5'!D540,"")</f>
        <v/>
      </c>
      <c r="F526" t="str">
        <f>IF(SUM('B5'!$Y540:$AG540)=9,'B5'!E540,"")</f>
        <v/>
      </c>
      <c r="G526" t="str">
        <f>IF(SUM('B5'!$Y540:$AG540)=9,'B5'!F540,"")</f>
        <v/>
      </c>
      <c r="H526" t="str">
        <f>IF(SUM('B5'!$Y540:$AG540)=9,'B5'!G540,"")</f>
        <v/>
      </c>
      <c r="I526" t="str">
        <f>IF(SUM('B5'!$Y540:$AG540)=9,'B5'!H540,"")</f>
        <v/>
      </c>
      <c r="J526" t="str">
        <f>IF(SUM('B5'!$Y540:$AG540)=9,'B5'!I540,"")</f>
        <v/>
      </c>
      <c r="K526" t="str">
        <f>IF(SUM('B5'!$Y540:$AG540)=9,'B5'!J540,"")</f>
        <v/>
      </c>
      <c r="L526" t="str">
        <f>IF(SUM('B5'!$Y540:$AG540)=9,'B5'!K540,"")</f>
        <v/>
      </c>
    </row>
    <row r="527" spans="1:12" x14ac:dyDescent="0.25">
      <c r="A527" t="str">
        <f>IF(SUM('B5'!Y541:AG541)=9,'Angaben KH-Standort'!$D$26,"")</f>
        <v/>
      </c>
      <c r="B527" t="str">
        <f>IF(SUM('B5'!Y541:AG541)=9,'Angaben KH-Standort'!$D$27,"")</f>
        <v/>
      </c>
      <c r="C527" t="str">
        <f>IF(SUM('B5'!Y541:AG541)=9,'Angaben KH-Standort'!$D$13,"")</f>
        <v/>
      </c>
      <c r="D527" t="str">
        <f>IF(SUM('B5'!$Y541:$AG541)=9,'B5'!C541,"")</f>
        <v/>
      </c>
      <c r="E527" t="str">
        <f>IF(SUM('B5'!$Y541:$AG541)=9,'B5'!D541,"")</f>
        <v/>
      </c>
      <c r="F527" t="str">
        <f>IF(SUM('B5'!$Y541:$AG541)=9,'B5'!E541,"")</f>
        <v/>
      </c>
      <c r="G527" t="str">
        <f>IF(SUM('B5'!$Y541:$AG541)=9,'B5'!F541,"")</f>
        <v/>
      </c>
      <c r="H527" t="str">
        <f>IF(SUM('B5'!$Y541:$AG541)=9,'B5'!G541,"")</f>
        <v/>
      </c>
      <c r="I527" t="str">
        <f>IF(SUM('B5'!$Y541:$AG541)=9,'B5'!H541,"")</f>
        <v/>
      </c>
      <c r="J527" t="str">
        <f>IF(SUM('B5'!$Y541:$AG541)=9,'B5'!I541,"")</f>
        <v/>
      </c>
      <c r="K527" t="str">
        <f>IF(SUM('B5'!$Y541:$AG541)=9,'B5'!J541,"")</f>
        <v/>
      </c>
      <c r="L527" t="str">
        <f>IF(SUM('B5'!$Y541:$AG541)=9,'B5'!K541,"")</f>
        <v/>
      </c>
    </row>
    <row r="528" spans="1:12" x14ac:dyDescent="0.25">
      <c r="A528" t="str">
        <f>IF(SUM('B5'!Y542:AG542)=9,'Angaben KH-Standort'!$D$26,"")</f>
        <v/>
      </c>
      <c r="B528" t="str">
        <f>IF(SUM('B5'!Y542:AG542)=9,'Angaben KH-Standort'!$D$27,"")</f>
        <v/>
      </c>
      <c r="C528" t="str">
        <f>IF(SUM('B5'!Y542:AG542)=9,'Angaben KH-Standort'!$D$13,"")</f>
        <v/>
      </c>
      <c r="D528" t="str">
        <f>IF(SUM('B5'!$Y542:$AG542)=9,'B5'!C542,"")</f>
        <v/>
      </c>
      <c r="E528" t="str">
        <f>IF(SUM('B5'!$Y542:$AG542)=9,'B5'!D542,"")</f>
        <v/>
      </c>
      <c r="F528" t="str">
        <f>IF(SUM('B5'!$Y542:$AG542)=9,'B5'!E542,"")</f>
        <v/>
      </c>
      <c r="G528" t="str">
        <f>IF(SUM('B5'!$Y542:$AG542)=9,'B5'!F542,"")</f>
        <v/>
      </c>
      <c r="H528" t="str">
        <f>IF(SUM('B5'!$Y542:$AG542)=9,'B5'!G542,"")</f>
        <v/>
      </c>
      <c r="I528" t="str">
        <f>IF(SUM('B5'!$Y542:$AG542)=9,'B5'!H542,"")</f>
        <v/>
      </c>
      <c r="J528" t="str">
        <f>IF(SUM('B5'!$Y542:$AG542)=9,'B5'!I542,"")</f>
        <v/>
      </c>
      <c r="K528" t="str">
        <f>IF(SUM('B5'!$Y542:$AG542)=9,'B5'!J542,"")</f>
        <v/>
      </c>
      <c r="L528" t="str">
        <f>IF(SUM('B5'!$Y542:$AG542)=9,'B5'!K542,"")</f>
        <v/>
      </c>
    </row>
    <row r="529" spans="1:12" x14ac:dyDescent="0.25">
      <c r="A529" t="str">
        <f>IF(SUM('B5'!Y543:AG543)=9,'Angaben KH-Standort'!$D$26,"")</f>
        <v/>
      </c>
      <c r="B529" t="str">
        <f>IF(SUM('B5'!Y543:AG543)=9,'Angaben KH-Standort'!$D$27,"")</f>
        <v/>
      </c>
      <c r="C529" t="str">
        <f>IF(SUM('B5'!Y543:AG543)=9,'Angaben KH-Standort'!$D$13,"")</f>
        <v/>
      </c>
      <c r="D529" t="str">
        <f>IF(SUM('B5'!$Y543:$AG543)=9,'B5'!C543,"")</f>
        <v/>
      </c>
      <c r="E529" t="str">
        <f>IF(SUM('B5'!$Y543:$AG543)=9,'B5'!D543,"")</f>
        <v/>
      </c>
      <c r="F529" t="str">
        <f>IF(SUM('B5'!$Y543:$AG543)=9,'B5'!E543,"")</f>
        <v/>
      </c>
      <c r="G529" t="str">
        <f>IF(SUM('B5'!$Y543:$AG543)=9,'B5'!F543,"")</f>
        <v/>
      </c>
      <c r="H529" t="str">
        <f>IF(SUM('B5'!$Y543:$AG543)=9,'B5'!G543,"")</f>
        <v/>
      </c>
      <c r="I529" t="str">
        <f>IF(SUM('B5'!$Y543:$AG543)=9,'B5'!H543,"")</f>
        <v/>
      </c>
      <c r="J529" t="str">
        <f>IF(SUM('B5'!$Y543:$AG543)=9,'B5'!I543,"")</f>
        <v/>
      </c>
      <c r="K529" t="str">
        <f>IF(SUM('B5'!$Y543:$AG543)=9,'B5'!J543,"")</f>
        <v/>
      </c>
      <c r="L529" t="str">
        <f>IF(SUM('B5'!$Y543:$AG543)=9,'B5'!K543,"")</f>
        <v/>
      </c>
    </row>
    <row r="530" spans="1:12" x14ac:dyDescent="0.25">
      <c r="A530" t="str">
        <f>IF(SUM('B5'!Y544:AG544)=9,'Angaben KH-Standort'!$D$26,"")</f>
        <v/>
      </c>
      <c r="B530" t="str">
        <f>IF(SUM('B5'!Y544:AG544)=9,'Angaben KH-Standort'!$D$27,"")</f>
        <v/>
      </c>
      <c r="C530" t="str">
        <f>IF(SUM('B5'!Y544:AG544)=9,'Angaben KH-Standort'!$D$13,"")</f>
        <v/>
      </c>
      <c r="D530" t="str">
        <f>IF(SUM('B5'!$Y544:$AG544)=9,'B5'!C544,"")</f>
        <v/>
      </c>
      <c r="E530" t="str">
        <f>IF(SUM('B5'!$Y544:$AG544)=9,'B5'!D544,"")</f>
        <v/>
      </c>
      <c r="F530" t="str">
        <f>IF(SUM('B5'!$Y544:$AG544)=9,'B5'!E544,"")</f>
        <v/>
      </c>
      <c r="G530" t="str">
        <f>IF(SUM('B5'!$Y544:$AG544)=9,'B5'!F544,"")</f>
        <v/>
      </c>
      <c r="H530" t="str">
        <f>IF(SUM('B5'!$Y544:$AG544)=9,'B5'!G544,"")</f>
        <v/>
      </c>
      <c r="I530" t="str">
        <f>IF(SUM('B5'!$Y544:$AG544)=9,'B5'!H544,"")</f>
        <v/>
      </c>
      <c r="J530" t="str">
        <f>IF(SUM('B5'!$Y544:$AG544)=9,'B5'!I544,"")</f>
        <v/>
      </c>
      <c r="K530" t="str">
        <f>IF(SUM('B5'!$Y544:$AG544)=9,'B5'!J544,"")</f>
        <v/>
      </c>
      <c r="L530" t="str">
        <f>IF(SUM('B5'!$Y544:$AG544)=9,'B5'!K544,"")</f>
        <v/>
      </c>
    </row>
    <row r="531" spans="1:12" x14ac:dyDescent="0.25">
      <c r="A531" t="str">
        <f>IF(SUM('B5'!Y545:AG545)=9,'Angaben KH-Standort'!$D$26,"")</f>
        <v/>
      </c>
      <c r="B531" t="str">
        <f>IF(SUM('B5'!Y545:AG545)=9,'Angaben KH-Standort'!$D$27,"")</f>
        <v/>
      </c>
      <c r="C531" t="str">
        <f>IF(SUM('B5'!Y545:AG545)=9,'Angaben KH-Standort'!$D$13,"")</f>
        <v/>
      </c>
      <c r="D531" t="str">
        <f>IF(SUM('B5'!$Y545:$AG545)=9,'B5'!C545,"")</f>
        <v/>
      </c>
      <c r="E531" t="str">
        <f>IF(SUM('B5'!$Y545:$AG545)=9,'B5'!D545,"")</f>
        <v/>
      </c>
      <c r="F531" t="str">
        <f>IF(SUM('B5'!$Y545:$AG545)=9,'B5'!E545,"")</f>
        <v/>
      </c>
      <c r="G531" t="str">
        <f>IF(SUM('B5'!$Y545:$AG545)=9,'B5'!F545,"")</f>
        <v/>
      </c>
      <c r="H531" t="str">
        <f>IF(SUM('B5'!$Y545:$AG545)=9,'B5'!G545,"")</f>
        <v/>
      </c>
      <c r="I531" t="str">
        <f>IF(SUM('B5'!$Y545:$AG545)=9,'B5'!H545,"")</f>
        <v/>
      </c>
      <c r="J531" t="str">
        <f>IF(SUM('B5'!$Y545:$AG545)=9,'B5'!I545,"")</f>
        <v/>
      </c>
      <c r="K531" t="str">
        <f>IF(SUM('B5'!$Y545:$AG545)=9,'B5'!J545,"")</f>
        <v/>
      </c>
      <c r="L531" t="str">
        <f>IF(SUM('B5'!$Y545:$AG545)=9,'B5'!K545,"")</f>
        <v/>
      </c>
    </row>
    <row r="532" spans="1:12" x14ac:dyDescent="0.25">
      <c r="A532" t="str">
        <f>IF(SUM('B5'!Y546:AG546)=9,'Angaben KH-Standort'!$D$26,"")</f>
        <v/>
      </c>
      <c r="B532" t="str">
        <f>IF(SUM('B5'!Y546:AG546)=9,'Angaben KH-Standort'!$D$27,"")</f>
        <v/>
      </c>
      <c r="C532" t="str">
        <f>IF(SUM('B5'!Y546:AG546)=9,'Angaben KH-Standort'!$D$13,"")</f>
        <v/>
      </c>
      <c r="D532" t="str">
        <f>IF(SUM('B5'!$Y546:$AG546)=9,'B5'!C546,"")</f>
        <v/>
      </c>
      <c r="E532" t="str">
        <f>IF(SUM('B5'!$Y546:$AG546)=9,'B5'!D546,"")</f>
        <v/>
      </c>
      <c r="F532" t="str">
        <f>IF(SUM('B5'!$Y546:$AG546)=9,'B5'!E546,"")</f>
        <v/>
      </c>
      <c r="G532" t="str">
        <f>IF(SUM('B5'!$Y546:$AG546)=9,'B5'!F546,"")</f>
        <v/>
      </c>
      <c r="H532" t="str">
        <f>IF(SUM('B5'!$Y546:$AG546)=9,'B5'!G546,"")</f>
        <v/>
      </c>
      <c r="I532" t="str">
        <f>IF(SUM('B5'!$Y546:$AG546)=9,'B5'!H546,"")</f>
        <v/>
      </c>
      <c r="J532" t="str">
        <f>IF(SUM('B5'!$Y546:$AG546)=9,'B5'!I546,"")</f>
        <v/>
      </c>
      <c r="K532" t="str">
        <f>IF(SUM('B5'!$Y546:$AG546)=9,'B5'!J546,"")</f>
        <v/>
      </c>
      <c r="L532" t="str">
        <f>IF(SUM('B5'!$Y546:$AG546)=9,'B5'!K546,"")</f>
        <v/>
      </c>
    </row>
    <row r="533" spans="1:12" x14ac:dyDescent="0.25">
      <c r="A533" t="str">
        <f>IF(SUM('B5'!Y547:AG547)=9,'Angaben KH-Standort'!$D$26,"")</f>
        <v/>
      </c>
      <c r="B533" t="str">
        <f>IF(SUM('B5'!Y547:AG547)=9,'Angaben KH-Standort'!$D$27,"")</f>
        <v/>
      </c>
      <c r="C533" t="str">
        <f>IF(SUM('B5'!Y547:AG547)=9,'Angaben KH-Standort'!$D$13,"")</f>
        <v/>
      </c>
      <c r="D533" t="str">
        <f>IF(SUM('B5'!$Y547:$AG547)=9,'B5'!C547,"")</f>
        <v/>
      </c>
      <c r="E533" t="str">
        <f>IF(SUM('B5'!$Y547:$AG547)=9,'B5'!D547,"")</f>
        <v/>
      </c>
      <c r="F533" t="str">
        <f>IF(SUM('B5'!$Y547:$AG547)=9,'B5'!E547,"")</f>
        <v/>
      </c>
      <c r="G533" t="str">
        <f>IF(SUM('B5'!$Y547:$AG547)=9,'B5'!F547,"")</f>
        <v/>
      </c>
      <c r="H533" t="str">
        <f>IF(SUM('B5'!$Y547:$AG547)=9,'B5'!G547,"")</f>
        <v/>
      </c>
      <c r="I533" t="str">
        <f>IF(SUM('B5'!$Y547:$AG547)=9,'B5'!H547,"")</f>
        <v/>
      </c>
      <c r="J533" t="str">
        <f>IF(SUM('B5'!$Y547:$AG547)=9,'B5'!I547,"")</f>
        <v/>
      </c>
      <c r="K533" t="str">
        <f>IF(SUM('B5'!$Y547:$AG547)=9,'B5'!J547,"")</f>
        <v/>
      </c>
      <c r="L533" t="str">
        <f>IF(SUM('B5'!$Y547:$AG547)=9,'B5'!K547,"")</f>
        <v/>
      </c>
    </row>
    <row r="534" spans="1:12" x14ac:dyDescent="0.25">
      <c r="A534" t="str">
        <f>IF(SUM('B5'!Y548:AG548)=9,'Angaben KH-Standort'!$D$26,"")</f>
        <v/>
      </c>
      <c r="B534" t="str">
        <f>IF(SUM('B5'!Y548:AG548)=9,'Angaben KH-Standort'!$D$27,"")</f>
        <v/>
      </c>
      <c r="C534" t="str">
        <f>IF(SUM('B5'!Y548:AG548)=9,'Angaben KH-Standort'!$D$13,"")</f>
        <v/>
      </c>
      <c r="D534" t="str">
        <f>IF(SUM('B5'!$Y548:$AG548)=9,'B5'!C548,"")</f>
        <v/>
      </c>
      <c r="E534" t="str">
        <f>IF(SUM('B5'!$Y548:$AG548)=9,'B5'!D548,"")</f>
        <v/>
      </c>
      <c r="F534" t="str">
        <f>IF(SUM('B5'!$Y548:$AG548)=9,'B5'!E548,"")</f>
        <v/>
      </c>
      <c r="G534" t="str">
        <f>IF(SUM('B5'!$Y548:$AG548)=9,'B5'!F548,"")</f>
        <v/>
      </c>
      <c r="H534" t="str">
        <f>IF(SUM('B5'!$Y548:$AG548)=9,'B5'!G548,"")</f>
        <v/>
      </c>
      <c r="I534" t="str">
        <f>IF(SUM('B5'!$Y548:$AG548)=9,'B5'!H548,"")</f>
        <v/>
      </c>
      <c r="J534" t="str">
        <f>IF(SUM('B5'!$Y548:$AG548)=9,'B5'!I548,"")</f>
        <v/>
      </c>
      <c r="K534" t="str">
        <f>IF(SUM('B5'!$Y548:$AG548)=9,'B5'!J548,"")</f>
        <v/>
      </c>
      <c r="L534" t="str">
        <f>IF(SUM('B5'!$Y548:$AG548)=9,'B5'!K548,"")</f>
        <v/>
      </c>
    </row>
    <row r="535" spans="1:12" x14ac:dyDescent="0.25">
      <c r="A535" t="str">
        <f>IF(SUM('B5'!Y549:AG549)=9,'Angaben KH-Standort'!$D$26,"")</f>
        <v/>
      </c>
      <c r="B535" t="str">
        <f>IF(SUM('B5'!Y549:AG549)=9,'Angaben KH-Standort'!$D$27,"")</f>
        <v/>
      </c>
      <c r="C535" t="str">
        <f>IF(SUM('B5'!Y549:AG549)=9,'Angaben KH-Standort'!$D$13,"")</f>
        <v/>
      </c>
      <c r="D535" t="str">
        <f>IF(SUM('B5'!$Y549:$AG549)=9,'B5'!C549,"")</f>
        <v/>
      </c>
      <c r="E535" t="str">
        <f>IF(SUM('B5'!$Y549:$AG549)=9,'B5'!D549,"")</f>
        <v/>
      </c>
      <c r="F535" t="str">
        <f>IF(SUM('B5'!$Y549:$AG549)=9,'B5'!E549,"")</f>
        <v/>
      </c>
      <c r="G535" t="str">
        <f>IF(SUM('B5'!$Y549:$AG549)=9,'B5'!F549,"")</f>
        <v/>
      </c>
      <c r="H535" t="str">
        <f>IF(SUM('B5'!$Y549:$AG549)=9,'B5'!G549,"")</f>
        <v/>
      </c>
      <c r="I535" t="str">
        <f>IF(SUM('B5'!$Y549:$AG549)=9,'B5'!H549,"")</f>
        <v/>
      </c>
      <c r="J535" t="str">
        <f>IF(SUM('B5'!$Y549:$AG549)=9,'B5'!I549,"")</f>
        <v/>
      </c>
      <c r="K535" t="str">
        <f>IF(SUM('B5'!$Y549:$AG549)=9,'B5'!J549,"")</f>
        <v/>
      </c>
      <c r="L535" t="str">
        <f>IF(SUM('B5'!$Y549:$AG549)=9,'B5'!K549,"")</f>
        <v/>
      </c>
    </row>
    <row r="536" spans="1:12" x14ac:dyDescent="0.25">
      <c r="A536" t="str">
        <f>IF(SUM('B5'!Y550:AG550)=9,'Angaben KH-Standort'!$D$26,"")</f>
        <v/>
      </c>
      <c r="B536" t="str">
        <f>IF(SUM('B5'!Y550:AG550)=9,'Angaben KH-Standort'!$D$27,"")</f>
        <v/>
      </c>
      <c r="C536" t="str">
        <f>IF(SUM('B5'!Y550:AG550)=9,'Angaben KH-Standort'!$D$13,"")</f>
        <v/>
      </c>
      <c r="D536" t="str">
        <f>IF(SUM('B5'!$Y550:$AG550)=9,'B5'!C550,"")</f>
        <v/>
      </c>
      <c r="E536" t="str">
        <f>IF(SUM('B5'!$Y550:$AG550)=9,'B5'!D550,"")</f>
        <v/>
      </c>
      <c r="F536" t="str">
        <f>IF(SUM('B5'!$Y550:$AG550)=9,'B5'!E550,"")</f>
        <v/>
      </c>
      <c r="G536" t="str">
        <f>IF(SUM('B5'!$Y550:$AG550)=9,'B5'!F550,"")</f>
        <v/>
      </c>
      <c r="H536" t="str">
        <f>IF(SUM('B5'!$Y550:$AG550)=9,'B5'!G550,"")</f>
        <v/>
      </c>
      <c r="I536" t="str">
        <f>IF(SUM('B5'!$Y550:$AG550)=9,'B5'!H550,"")</f>
        <v/>
      </c>
      <c r="J536" t="str">
        <f>IF(SUM('B5'!$Y550:$AG550)=9,'B5'!I550,"")</f>
        <v/>
      </c>
      <c r="K536" t="str">
        <f>IF(SUM('B5'!$Y550:$AG550)=9,'B5'!J550,"")</f>
        <v/>
      </c>
      <c r="L536" t="str">
        <f>IF(SUM('B5'!$Y550:$AG550)=9,'B5'!K550,"")</f>
        <v/>
      </c>
    </row>
    <row r="537" spans="1:12" x14ac:dyDescent="0.25">
      <c r="A537" t="str">
        <f>IF(SUM('B5'!Y551:AG551)=9,'Angaben KH-Standort'!$D$26,"")</f>
        <v/>
      </c>
      <c r="B537" t="str">
        <f>IF(SUM('B5'!Y551:AG551)=9,'Angaben KH-Standort'!$D$27,"")</f>
        <v/>
      </c>
      <c r="C537" t="str">
        <f>IF(SUM('B5'!Y551:AG551)=9,'Angaben KH-Standort'!$D$13,"")</f>
        <v/>
      </c>
      <c r="D537" t="str">
        <f>IF(SUM('B5'!$Y551:$AG551)=9,'B5'!C551,"")</f>
        <v/>
      </c>
      <c r="E537" t="str">
        <f>IF(SUM('B5'!$Y551:$AG551)=9,'B5'!D551,"")</f>
        <v/>
      </c>
      <c r="F537" t="str">
        <f>IF(SUM('B5'!$Y551:$AG551)=9,'B5'!E551,"")</f>
        <v/>
      </c>
      <c r="G537" t="str">
        <f>IF(SUM('B5'!$Y551:$AG551)=9,'B5'!F551,"")</f>
        <v/>
      </c>
      <c r="H537" t="str">
        <f>IF(SUM('B5'!$Y551:$AG551)=9,'B5'!G551,"")</f>
        <v/>
      </c>
      <c r="I537" t="str">
        <f>IF(SUM('B5'!$Y551:$AG551)=9,'B5'!H551,"")</f>
        <v/>
      </c>
      <c r="J537" t="str">
        <f>IF(SUM('B5'!$Y551:$AG551)=9,'B5'!I551,"")</f>
        <v/>
      </c>
      <c r="K537" t="str">
        <f>IF(SUM('B5'!$Y551:$AG551)=9,'B5'!J551,"")</f>
        <v/>
      </c>
      <c r="L537" t="str">
        <f>IF(SUM('B5'!$Y551:$AG551)=9,'B5'!K551,"")</f>
        <v/>
      </c>
    </row>
    <row r="538" spans="1:12" x14ac:dyDescent="0.25">
      <c r="A538" t="str">
        <f>IF(SUM('B5'!Y552:AG552)=9,'Angaben KH-Standort'!$D$26,"")</f>
        <v/>
      </c>
      <c r="B538" t="str">
        <f>IF(SUM('B5'!Y552:AG552)=9,'Angaben KH-Standort'!$D$27,"")</f>
        <v/>
      </c>
      <c r="C538" t="str">
        <f>IF(SUM('B5'!Y552:AG552)=9,'Angaben KH-Standort'!$D$13,"")</f>
        <v/>
      </c>
      <c r="D538" t="str">
        <f>IF(SUM('B5'!$Y552:$AG552)=9,'B5'!C552,"")</f>
        <v/>
      </c>
      <c r="E538" t="str">
        <f>IF(SUM('B5'!$Y552:$AG552)=9,'B5'!D552,"")</f>
        <v/>
      </c>
      <c r="F538" t="str">
        <f>IF(SUM('B5'!$Y552:$AG552)=9,'B5'!E552,"")</f>
        <v/>
      </c>
      <c r="G538" t="str">
        <f>IF(SUM('B5'!$Y552:$AG552)=9,'B5'!F552,"")</f>
        <v/>
      </c>
      <c r="H538" t="str">
        <f>IF(SUM('B5'!$Y552:$AG552)=9,'B5'!G552,"")</f>
        <v/>
      </c>
      <c r="I538" t="str">
        <f>IF(SUM('B5'!$Y552:$AG552)=9,'B5'!H552,"")</f>
        <v/>
      </c>
      <c r="J538" t="str">
        <f>IF(SUM('B5'!$Y552:$AG552)=9,'B5'!I552,"")</f>
        <v/>
      </c>
      <c r="K538" t="str">
        <f>IF(SUM('B5'!$Y552:$AG552)=9,'B5'!J552,"")</f>
        <v/>
      </c>
      <c r="L538" t="str">
        <f>IF(SUM('B5'!$Y552:$AG552)=9,'B5'!K552,"")</f>
        <v/>
      </c>
    </row>
    <row r="539" spans="1:12" x14ac:dyDescent="0.25">
      <c r="A539" t="str">
        <f>IF(SUM('B5'!Y553:AG553)=9,'Angaben KH-Standort'!$D$26,"")</f>
        <v/>
      </c>
      <c r="B539" t="str">
        <f>IF(SUM('B5'!Y553:AG553)=9,'Angaben KH-Standort'!$D$27,"")</f>
        <v/>
      </c>
      <c r="C539" t="str">
        <f>IF(SUM('B5'!Y553:AG553)=9,'Angaben KH-Standort'!$D$13,"")</f>
        <v/>
      </c>
      <c r="D539" t="str">
        <f>IF(SUM('B5'!$Y553:$AG553)=9,'B5'!C553,"")</f>
        <v/>
      </c>
      <c r="E539" t="str">
        <f>IF(SUM('B5'!$Y553:$AG553)=9,'B5'!D553,"")</f>
        <v/>
      </c>
      <c r="F539" t="str">
        <f>IF(SUM('B5'!$Y553:$AG553)=9,'B5'!E553,"")</f>
        <v/>
      </c>
      <c r="G539" t="str">
        <f>IF(SUM('B5'!$Y553:$AG553)=9,'B5'!F553,"")</f>
        <v/>
      </c>
      <c r="H539" t="str">
        <f>IF(SUM('B5'!$Y553:$AG553)=9,'B5'!G553,"")</f>
        <v/>
      </c>
      <c r="I539" t="str">
        <f>IF(SUM('B5'!$Y553:$AG553)=9,'B5'!H553,"")</f>
        <v/>
      </c>
      <c r="J539" t="str">
        <f>IF(SUM('B5'!$Y553:$AG553)=9,'B5'!I553,"")</f>
        <v/>
      </c>
      <c r="K539" t="str">
        <f>IF(SUM('B5'!$Y553:$AG553)=9,'B5'!J553,"")</f>
        <v/>
      </c>
      <c r="L539" t="str">
        <f>IF(SUM('B5'!$Y553:$AG553)=9,'B5'!K553,"")</f>
        <v/>
      </c>
    </row>
    <row r="540" spans="1:12" x14ac:dyDescent="0.25">
      <c r="A540" t="str">
        <f>IF(SUM('B5'!Y554:AG554)=9,'Angaben KH-Standort'!$D$26,"")</f>
        <v/>
      </c>
      <c r="B540" t="str">
        <f>IF(SUM('B5'!Y554:AG554)=9,'Angaben KH-Standort'!$D$27,"")</f>
        <v/>
      </c>
      <c r="C540" t="str">
        <f>IF(SUM('B5'!Y554:AG554)=9,'Angaben KH-Standort'!$D$13,"")</f>
        <v/>
      </c>
      <c r="D540" t="str">
        <f>IF(SUM('B5'!$Y554:$AG554)=9,'B5'!C554,"")</f>
        <v/>
      </c>
      <c r="E540" t="str">
        <f>IF(SUM('B5'!$Y554:$AG554)=9,'B5'!D554,"")</f>
        <v/>
      </c>
      <c r="F540" t="str">
        <f>IF(SUM('B5'!$Y554:$AG554)=9,'B5'!E554,"")</f>
        <v/>
      </c>
      <c r="G540" t="str">
        <f>IF(SUM('B5'!$Y554:$AG554)=9,'B5'!F554,"")</f>
        <v/>
      </c>
      <c r="H540" t="str">
        <f>IF(SUM('B5'!$Y554:$AG554)=9,'B5'!G554,"")</f>
        <v/>
      </c>
      <c r="I540" t="str">
        <f>IF(SUM('B5'!$Y554:$AG554)=9,'B5'!H554,"")</f>
        <v/>
      </c>
      <c r="J540" t="str">
        <f>IF(SUM('B5'!$Y554:$AG554)=9,'B5'!I554,"")</f>
        <v/>
      </c>
      <c r="K540" t="str">
        <f>IF(SUM('B5'!$Y554:$AG554)=9,'B5'!J554,"")</f>
        <v/>
      </c>
      <c r="L540" t="str">
        <f>IF(SUM('B5'!$Y554:$AG554)=9,'B5'!K554,"")</f>
        <v/>
      </c>
    </row>
    <row r="541" spans="1:12" x14ac:dyDescent="0.25">
      <c r="A541" t="str">
        <f>IF(SUM('B5'!Y555:AG555)=9,'Angaben KH-Standort'!$D$26,"")</f>
        <v/>
      </c>
      <c r="B541" t="str">
        <f>IF(SUM('B5'!Y555:AG555)=9,'Angaben KH-Standort'!$D$27,"")</f>
        <v/>
      </c>
      <c r="C541" t="str">
        <f>IF(SUM('B5'!Y555:AG555)=9,'Angaben KH-Standort'!$D$13,"")</f>
        <v/>
      </c>
      <c r="D541" t="str">
        <f>IF(SUM('B5'!$Y555:$AG555)=9,'B5'!C555,"")</f>
        <v/>
      </c>
      <c r="E541" t="str">
        <f>IF(SUM('B5'!$Y555:$AG555)=9,'B5'!D555,"")</f>
        <v/>
      </c>
      <c r="F541" t="str">
        <f>IF(SUM('B5'!$Y555:$AG555)=9,'B5'!E555,"")</f>
        <v/>
      </c>
      <c r="G541" t="str">
        <f>IF(SUM('B5'!$Y555:$AG555)=9,'B5'!F555,"")</f>
        <v/>
      </c>
      <c r="H541" t="str">
        <f>IF(SUM('B5'!$Y555:$AG555)=9,'B5'!G555,"")</f>
        <v/>
      </c>
      <c r="I541" t="str">
        <f>IF(SUM('B5'!$Y555:$AG555)=9,'B5'!H555,"")</f>
        <v/>
      </c>
      <c r="J541" t="str">
        <f>IF(SUM('B5'!$Y555:$AG555)=9,'B5'!I555,"")</f>
        <v/>
      </c>
      <c r="K541" t="str">
        <f>IF(SUM('B5'!$Y555:$AG555)=9,'B5'!J555,"")</f>
        <v/>
      </c>
      <c r="L541" t="str">
        <f>IF(SUM('B5'!$Y555:$AG555)=9,'B5'!K555,"")</f>
        <v/>
      </c>
    </row>
    <row r="542" spans="1:12" x14ac:dyDescent="0.25">
      <c r="A542" t="str">
        <f>IF(SUM('B5'!Y556:AG556)=9,'Angaben KH-Standort'!$D$26,"")</f>
        <v/>
      </c>
      <c r="B542" t="str">
        <f>IF(SUM('B5'!Y556:AG556)=9,'Angaben KH-Standort'!$D$27,"")</f>
        <v/>
      </c>
      <c r="C542" t="str">
        <f>IF(SUM('B5'!Y556:AG556)=9,'Angaben KH-Standort'!$D$13,"")</f>
        <v/>
      </c>
      <c r="D542" t="str">
        <f>IF(SUM('B5'!$Y556:$AG556)=9,'B5'!C556,"")</f>
        <v/>
      </c>
      <c r="E542" t="str">
        <f>IF(SUM('B5'!$Y556:$AG556)=9,'B5'!D556,"")</f>
        <v/>
      </c>
      <c r="F542" t="str">
        <f>IF(SUM('B5'!$Y556:$AG556)=9,'B5'!E556,"")</f>
        <v/>
      </c>
      <c r="G542" t="str">
        <f>IF(SUM('B5'!$Y556:$AG556)=9,'B5'!F556,"")</f>
        <v/>
      </c>
      <c r="H542" t="str">
        <f>IF(SUM('B5'!$Y556:$AG556)=9,'B5'!G556,"")</f>
        <v/>
      </c>
      <c r="I542" t="str">
        <f>IF(SUM('B5'!$Y556:$AG556)=9,'B5'!H556,"")</f>
        <v/>
      </c>
      <c r="J542" t="str">
        <f>IF(SUM('B5'!$Y556:$AG556)=9,'B5'!I556,"")</f>
        <v/>
      </c>
      <c r="K542" t="str">
        <f>IF(SUM('B5'!$Y556:$AG556)=9,'B5'!J556,"")</f>
        <v/>
      </c>
      <c r="L542" t="str">
        <f>IF(SUM('B5'!$Y556:$AG556)=9,'B5'!K556,"")</f>
        <v/>
      </c>
    </row>
    <row r="543" spans="1:12" x14ac:dyDescent="0.25">
      <c r="A543" t="str">
        <f>IF(SUM('B5'!Y557:AG557)=9,'Angaben KH-Standort'!$D$26,"")</f>
        <v/>
      </c>
      <c r="B543" t="str">
        <f>IF(SUM('B5'!Y557:AG557)=9,'Angaben KH-Standort'!$D$27,"")</f>
        <v/>
      </c>
      <c r="C543" t="str">
        <f>IF(SUM('B5'!Y557:AG557)=9,'Angaben KH-Standort'!$D$13,"")</f>
        <v/>
      </c>
      <c r="D543" t="str">
        <f>IF(SUM('B5'!$Y557:$AG557)=9,'B5'!C557,"")</f>
        <v/>
      </c>
      <c r="E543" t="str">
        <f>IF(SUM('B5'!$Y557:$AG557)=9,'B5'!D557,"")</f>
        <v/>
      </c>
      <c r="F543" t="str">
        <f>IF(SUM('B5'!$Y557:$AG557)=9,'B5'!E557,"")</f>
        <v/>
      </c>
      <c r="G543" t="str">
        <f>IF(SUM('B5'!$Y557:$AG557)=9,'B5'!F557,"")</f>
        <v/>
      </c>
      <c r="H543" t="str">
        <f>IF(SUM('B5'!$Y557:$AG557)=9,'B5'!G557,"")</f>
        <v/>
      </c>
      <c r="I543" t="str">
        <f>IF(SUM('B5'!$Y557:$AG557)=9,'B5'!H557,"")</f>
        <v/>
      </c>
      <c r="J543" t="str">
        <f>IF(SUM('B5'!$Y557:$AG557)=9,'B5'!I557,"")</f>
        <v/>
      </c>
      <c r="K543" t="str">
        <f>IF(SUM('B5'!$Y557:$AG557)=9,'B5'!J557,"")</f>
        <v/>
      </c>
      <c r="L543" t="str">
        <f>IF(SUM('B5'!$Y557:$AG557)=9,'B5'!K557,"")</f>
        <v/>
      </c>
    </row>
    <row r="544" spans="1:12" x14ac:dyDescent="0.25">
      <c r="A544" t="str">
        <f>IF(SUM('B5'!Y558:AG558)=9,'Angaben KH-Standort'!$D$26,"")</f>
        <v/>
      </c>
      <c r="B544" t="str">
        <f>IF(SUM('B5'!Y558:AG558)=9,'Angaben KH-Standort'!$D$27,"")</f>
        <v/>
      </c>
      <c r="C544" t="str">
        <f>IF(SUM('B5'!Y558:AG558)=9,'Angaben KH-Standort'!$D$13,"")</f>
        <v/>
      </c>
      <c r="D544" t="str">
        <f>IF(SUM('B5'!$Y558:$AG558)=9,'B5'!C558,"")</f>
        <v/>
      </c>
      <c r="E544" t="str">
        <f>IF(SUM('B5'!$Y558:$AG558)=9,'B5'!D558,"")</f>
        <v/>
      </c>
      <c r="F544" t="str">
        <f>IF(SUM('B5'!$Y558:$AG558)=9,'B5'!E558,"")</f>
        <v/>
      </c>
      <c r="G544" t="str">
        <f>IF(SUM('B5'!$Y558:$AG558)=9,'B5'!F558,"")</f>
        <v/>
      </c>
      <c r="H544" t="str">
        <f>IF(SUM('B5'!$Y558:$AG558)=9,'B5'!G558,"")</f>
        <v/>
      </c>
      <c r="I544" t="str">
        <f>IF(SUM('B5'!$Y558:$AG558)=9,'B5'!H558,"")</f>
        <v/>
      </c>
      <c r="J544" t="str">
        <f>IF(SUM('B5'!$Y558:$AG558)=9,'B5'!I558,"")</f>
        <v/>
      </c>
      <c r="K544" t="str">
        <f>IF(SUM('B5'!$Y558:$AG558)=9,'B5'!J558,"")</f>
        <v/>
      </c>
      <c r="L544" t="str">
        <f>IF(SUM('B5'!$Y558:$AG558)=9,'B5'!K558,"")</f>
        <v/>
      </c>
    </row>
    <row r="545" spans="1:12" x14ac:dyDescent="0.25">
      <c r="A545" t="str">
        <f>IF(SUM('B5'!Y559:AG559)=9,'Angaben KH-Standort'!$D$26,"")</f>
        <v/>
      </c>
      <c r="B545" t="str">
        <f>IF(SUM('B5'!Y559:AG559)=9,'Angaben KH-Standort'!$D$27,"")</f>
        <v/>
      </c>
      <c r="C545" t="str">
        <f>IF(SUM('B5'!Y559:AG559)=9,'Angaben KH-Standort'!$D$13,"")</f>
        <v/>
      </c>
      <c r="D545" t="str">
        <f>IF(SUM('B5'!$Y559:$AG559)=9,'B5'!C559,"")</f>
        <v/>
      </c>
      <c r="E545" t="str">
        <f>IF(SUM('B5'!$Y559:$AG559)=9,'B5'!D559,"")</f>
        <v/>
      </c>
      <c r="F545" t="str">
        <f>IF(SUM('B5'!$Y559:$AG559)=9,'B5'!E559,"")</f>
        <v/>
      </c>
      <c r="G545" t="str">
        <f>IF(SUM('B5'!$Y559:$AG559)=9,'B5'!F559,"")</f>
        <v/>
      </c>
      <c r="H545" t="str">
        <f>IF(SUM('B5'!$Y559:$AG559)=9,'B5'!G559,"")</f>
        <v/>
      </c>
      <c r="I545" t="str">
        <f>IF(SUM('B5'!$Y559:$AG559)=9,'B5'!H559,"")</f>
        <v/>
      </c>
      <c r="J545" t="str">
        <f>IF(SUM('B5'!$Y559:$AG559)=9,'B5'!I559,"")</f>
        <v/>
      </c>
      <c r="K545" t="str">
        <f>IF(SUM('B5'!$Y559:$AG559)=9,'B5'!J559,"")</f>
        <v/>
      </c>
      <c r="L545" t="str">
        <f>IF(SUM('B5'!$Y559:$AG559)=9,'B5'!K559,"")</f>
        <v/>
      </c>
    </row>
    <row r="546" spans="1:12" x14ac:dyDescent="0.25">
      <c r="A546" t="str">
        <f>IF(SUM('B5'!Y560:AG560)=9,'Angaben KH-Standort'!$D$26,"")</f>
        <v/>
      </c>
      <c r="B546" t="str">
        <f>IF(SUM('B5'!Y560:AG560)=9,'Angaben KH-Standort'!$D$27,"")</f>
        <v/>
      </c>
      <c r="C546" t="str">
        <f>IF(SUM('B5'!Y560:AG560)=9,'Angaben KH-Standort'!$D$13,"")</f>
        <v/>
      </c>
      <c r="D546" t="str">
        <f>IF(SUM('B5'!$Y560:$AG560)=9,'B5'!C560,"")</f>
        <v/>
      </c>
      <c r="E546" t="str">
        <f>IF(SUM('B5'!$Y560:$AG560)=9,'B5'!D560,"")</f>
        <v/>
      </c>
      <c r="F546" t="str">
        <f>IF(SUM('B5'!$Y560:$AG560)=9,'B5'!E560,"")</f>
        <v/>
      </c>
      <c r="G546" t="str">
        <f>IF(SUM('B5'!$Y560:$AG560)=9,'B5'!F560,"")</f>
        <v/>
      </c>
      <c r="H546" t="str">
        <f>IF(SUM('B5'!$Y560:$AG560)=9,'B5'!G560,"")</f>
        <v/>
      </c>
      <c r="I546" t="str">
        <f>IF(SUM('B5'!$Y560:$AG560)=9,'B5'!H560,"")</f>
        <v/>
      </c>
      <c r="J546" t="str">
        <f>IF(SUM('B5'!$Y560:$AG560)=9,'B5'!I560,"")</f>
        <v/>
      </c>
      <c r="K546" t="str">
        <f>IF(SUM('B5'!$Y560:$AG560)=9,'B5'!J560,"")</f>
        <v/>
      </c>
      <c r="L546" t="str">
        <f>IF(SUM('B5'!$Y560:$AG560)=9,'B5'!K560,"")</f>
        <v/>
      </c>
    </row>
    <row r="547" spans="1:12" x14ac:dyDescent="0.25">
      <c r="A547" t="str">
        <f>IF(SUM('B5'!Y561:AG561)=9,'Angaben KH-Standort'!$D$26,"")</f>
        <v/>
      </c>
      <c r="B547" t="str">
        <f>IF(SUM('B5'!Y561:AG561)=9,'Angaben KH-Standort'!$D$27,"")</f>
        <v/>
      </c>
      <c r="C547" t="str">
        <f>IF(SUM('B5'!Y561:AG561)=9,'Angaben KH-Standort'!$D$13,"")</f>
        <v/>
      </c>
      <c r="D547" t="str">
        <f>IF(SUM('B5'!$Y561:$AG561)=9,'B5'!C561,"")</f>
        <v/>
      </c>
      <c r="E547" t="str">
        <f>IF(SUM('B5'!$Y561:$AG561)=9,'B5'!D561,"")</f>
        <v/>
      </c>
      <c r="F547" t="str">
        <f>IF(SUM('B5'!$Y561:$AG561)=9,'B5'!E561,"")</f>
        <v/>
      </c>
      <c r="G547" t="str">
        <f>IF(SUM('B5'!$Y561:$AG561)=9,'B5'!F561,"")</f>
        <v/>
      </c>
      <c r="H547" t="str">
        <f>IF(SUM('B5'!$Y561:$AG561)=9,'B5'!G561,"")</f>
        <v/>
      </c>
      <c r="I547" t="str">
        <f>IF(SUM('B5'!$Y561:$AG561)=9,'B5'!H561,"")</f>
        <v/>
      </c>
      <c r="J547" t="str">
        <f>IF(SUM('B5'!$Y561:$AG561)=9,'B5'!I561,"")</f>
        <v/>
      </c>
      <c r="K547" t="str">
        <f>IF(SUM('B5'!$Y561:$AG561)=9,'B5'!J561,"")</f>
        <v/>
      </c>
      <c r="L547" t="str">
        <f>IF(SUM('B5'!$Y561:$AG561)=9,'B5'!K561,"")</f>
        <v/>
      </c>
    </row>
    <row r="548" spans="1:12" x14ac:dyDescent="0.25">
      <c r="A548" t="str">
        <f>IF(SUM('B5'!Y562:AG562)=9,'Angaben KH-Standort'!$D$26,"")</f>
        <v/>
      </c>
      <c r="B548" t="str">
        <f>IF(SUM('B5'!Y562:AG562)=9,'Angaben KH-Standort'!$D$27,"")</f>
        <v/>
      </c>
      <c r="C548" t="str">
        <f>IF(SUM('B5'!Y562:AG562)=9,'Angaben KH-Standort'!$D$13,"")</f>
        <v/>
      </c>
      <c r="D548" t="str">
        <f>IF(SUM('B5'!$Y562:$AG562)=9,'B5'!C562,"")</f>
        <v/>
      </c>
      <c r="E548" t="str">
        <f>IF(SUM('B5'!$Y562:$AG562)=9,'B5'!D562,"")</f>
        <v/>
      </c>
      <c r="F548" t="str">
        <f>IF(SUM('B5'!$Y562:$AG562)=9,'B5'!E562,"")</f>
        <v/>
      </c>
      <c r="G548" t="str">
        <f>IF(SUM('B5'!$Y562:$AG562)=9,'B5'!F562,"")</f>
        <v/>
      </c>
      <c r="H548" t="str">
        <f>IF(SUM('B5'!$Y562:$AG562)=9,'B5'!G562,"")</f>
        <v/>
      </c>
      <c r="I548" t="str">
        <f>IF(SUM('B5'!$Y562:$AG562)=9,'B5'!H562,"")</f>
        <v/>
      </c>
      <c r="J548" t="str">
        <f>IF(SUM('B5'!$Y562:$AG562)=9,'B5'!I562,"")</f>
        <v/>
      </c>
      <c r="K548" t="str">
        <f>IF(SUM('B5'!$Y562:$AG562)=9,'B5'!J562,"")</f>
        <v/>
      </c>
      <c r="L548" t="str">
        <f>IF(SUM('B5'!$Y562:$AG562)=9,'B5'!K562,"")</f>
        <v/>
      </c>
    </row>
    <row r="549" spans="1:12" x14ac:dyDescent="0.25">
      <c r="A549" t="str">
        <f>IF(SUM('B5'!Y563:AG563)=9,'Angaben KH-Standort'!$D$26,"")</f>
        <v/>
      </c>
      <c r="B549" t="str">
        <f>IF(SUM('B5'!Y563:AG563)=9,'Angaben KH-Standort'!$D$27,"")</f>
        <v/>
      </c>
      <c r="C549" t="str">
        <f>IF(SUM('B5'!Y563:AG563)=9,'Angaben KH-Standort'!$D$13,"")</f>
        <v/>
      </c>
      <c r="D549" t="str">
        <f>IF(SUM('B5'!$Y563:$AG563)=9,'B5'!C563,"")</f>
        <v/>
      </c>
      <c r="E549" t="str">
        <f>IF(SUM('B5'!$Y563:$AG563)=9,'B5'!D563,"")</f>
        <v/>
      </c>
      <c r="F549" t="str">
        <f>IF(SUM('B5'!$Y563:$AG563)=9,'B5'!E563,"")</f>
        <v/>
      </c>
      <c r="G549" t="str">
        <f>IF(SUM('B5'!$Y563:$AG563)=9,'B5'!F563,"")</f>
        <v/>
      </c>
      <c r="H549" t="str">
        <f>IF(SUM('B5'!$Y563:$AG563)=9,'B5'!G563,"")</f>
        <v/>
      </c>
      <c r="I549" t="str">
        <f>IF(SUM('B5'!$Y563:$AG563)=9,'B5'!H563,"")</f>
        <v/>
      </c>
      <c r="J549" t="str">
        <f>IF(SUM('B5'!$Y563:$AG563)=9,'B5'!I563,"")</f>
        <v/>
      </c>
      <c r="K549" t="str">
        <f>IF(SUM('B5'!$Y563:$AG563)=9,'B5'!J563,"")</f>
        <v/>
      </c>
      <c r="L549" t="str">
        <f>IF(SUM('B5'!$Y563:$AG563)=9,'B5'!K563,"")</f>
        <v/>
      </c>
    </row>
    <row r="550" spans="1:12" x14ac:dyDescent="0.25">
      <c r="A550" t="str">
        <f>IF(SUM('B5'!Y564:AG564)=9,'Angaben KH-Standort'!$D$26,"")</f>
        <v/>
      </c>
      <c r="B550" t="str">
        <f>IF(SUM('B5'!Y564:AG564)=9,'Angaben KH-Standort'!$D$27,"")</f>
        <v/>
      </c>
      <c r="C550" t="str">
        <f>IF(SUM('B5'!Y564:AG564)=9,'Angaben KH-Standort'!$D$13,"")</f>
        <v/>
      </c>
      <c r="D550" t="str">
        <f>IF(SUM('B5'!$Y564:$AG564)=9,'B5'!C564,"")</f>
        <v/>
      </c>
      <c r="E550" t="str">
        <f>IF(SUM('B5'!$Y564:$AG564)=9,'B5'!D564,"")</f>
        <v/>
      </c>
      <c r="F550" t="str">
        <f>IF(SUM('B5'!$Y564:$AG564)=9,'B5'!E564,"")</f>
        <v/>
      </c>
      <c r="G550" t="str">
        <f>IF(SUM('B5'!$Y564:$AG564)=9,'B5'!F564,"")</f>
        <v/>
      </c>
      <c r="H550" t="str">
        <f>IF(SUM('B5'!$Y564:$AG564)=9,'B5'!G564,"")</f>
        <v/>
      </c>
      <c r="I550" t="str">
        <f>IF(SUM('B5'!$Y564:$AG564)=9,'B5'!H564,"")</f>
        <v/>
      </c>
      <c r="J550" t="str">
        <f>IF(SUM('B5'!$Y564:$AG564)=9,'B5'!I564,"")</f>
        <v/>
      </c>
      <c r="K550" t="str">
        <f>IF(SUM('B5'!$Y564:$AG564)=9,'B5'!J564,"")</f>
        <v/>
      </c>
      <c r="L550" t="str">
        <f>IF(SUM('B5'!$Y564:$AG564)=9,'B5'!K564,"")</f>
        <v/>
      </c>
    </row>
    <row r="551" spans="1:12" x14ac:dyDescent="0.25">
      <c r="A551" t="str">
        <f>IF(SUM('B5'!Y565:AG565)=9,'Angaben KH-Standort'!$D$26,"")</f>
        <v/>
      </c>
      <c r="B551" t="str">
        <f>IF(SUM('B5'!Y565:AG565)=9,'Angaben KH-Standort'!$D$27,"")</f>
        <v/>
      </c>
      <c r="C551" t="str">
        <f>IF(SUM('B5'!Y565:AG565)=9,'Angaben KH-Standort'!$D$13,"")</f>
        <v/>
      </c>
      <c r="D551" t="str">
        <f>IF(SUM('B5'!$Y565:$AG565)=9,'B5'!C565,"")</f>
        <v/>
      </c>
      <c r="E551" t="str">
        <f>IF(SUM('B5'!$Y565:$AG565)=9,'B5'!D565,"")</f>
        <v/>
      </c>
      <c r="F551" t="str">
        <f>IF(SUM('B5'!$Y565:$AG565)=9,'B5'!E565,"")</f>
        <v/>
      </c>
      <c r="G551" t="str">
        <f>IF(SUM('B5'!$Y565:$AG565)=9,'B5'!F565,"")</f>
        <v/>
      </c>
      <c r="H551" t="str">
        <f>IF(SUM('B5'!$Y565:$AG565)=9,'B5'!G565,"")</f>
        <v/>
      </c>
      <c r="I551" t="str">
        <f>IF(SUM('B5'!$Y565:$AG565)=9,'B5'!H565,"")</f>
        <v/>
      </c>
      <c r="J551" t="str">
        <f>IF(SUM('B5'!$Y565:$AG565)=9,'B5'!I565,"")</f>
        <v/>
      </c>
      <c r="K551" t="str">
        <f>IF(SUM('B5'!$Y565:$AG565)=9,'B5'!J565,"")</f>
        <v/>
      </c>
      <c r="L551" t="str">
        <f>IF(SUM('B5'!$Y565:$AG565)=9,'B5'!K565,"")</f>
        <v/>
      </c>
    </row>
    <row r="552" spans="1:12" x14ac:dyDescent="0.25">
      <c r="A552" t="str">
        <f>IF(SUM('B5'!Y566:AG566)=9,'Angaben KH-Standort'!$D$26,"")</f>
        <v/>
      </c>
      <c r="B552" t="str">
        <f>IF(SUM('B5'!Y566:AG566)=9,'Angaben KH-Standort'!$D$27,"")</f>
        <v/>
      </c>
      <c r="C552" t="str">
        <f>IF(SUM('B5'!Y566:AG566)=9,'Angaben KH-Standort'!$D$13,"")</f>
        <v/>
      </c>
      <c r="D552" t="str">
        <f>IF(SUM('B5'!$Y566:$AG566)=9,'B5'!C566,"")</f>
        <v/>
      </c>
      <c r="E552" t="str">
        <f>IF(SUM('B5'!$Y566:$AG566)=9,'B5'!D566,"")</f>
        <v/>
      </c>
      <c r="F552" t="str">
        <f>IF(SUM('B5'!$Y566:$AG566)=9,'B5'!E566,"")</f>
        <v/>
      </c>
      <c r="G552" t="str">
        <f>IF(SUM('B5'!$Y566:$AG566)=9,'B5'!F566,"")</f>
        <v/>
      </c>
      <c r="H552" t="str">
        <f>IF(SUM('B5'!$Y566:$AG566)=9,'B5'!G566,"")</f>
        <v/>
      </c>
      <c r="I552" t="str">
        <f>IF(SUM('B5'!$Y566:$AG566)=9,'B5'!H566,"")</f>
        <v/>
      </c>
      <c r="J552" t="str">
        <f>IF(SUM('B5'!$Y566:$AG566)=9,'B5'!I566,"")</f>
        <v/>
      </c>
      <c r="K552" t="str">
        <f>IF(SUM('B5'!$Y566:$AG566)=9,'B5'!J566,"")</f>
        <v/>
      </c>
      <c r="L552" t="str">
        <f>IF(SUM('B5'!$Y566:$AG566)=9,'B5'!K566,"")</f>
        <v/>
      </c>
    </row>
    <row r="553" spans="1:12" x14ac:dyDescent="0.25">
      <c r="A553" t="str">
        <f>IF(SUM('B5'!Y567:AG567)=9,'Angaben KH-Standort'!$D$26,"")</f>
        <v/>
      </c>
      <c r="B553" t="str">
        <f>IF(SUM('B5'!Y567:AG567)=9,'Angaben KH-Standort'!$D$27,"")</f>
        <v/>
      </c>
      <c r="C553" t="str">
        <f>IF(SUM('B5'!Y567:AG567)=9,'Angaben KH-Standort'!$D$13,"")</f>
        <v/>
      </c>
      <c r="D553" t="str">
        <f>IF(SUM('B5'!$Y567:$AG567)=9,'B5'!C567,"")</f>
        <v/>
      </c>
      <c r="E553" t="str">
        <f>IF(SUM('B5'!$Y567:$AG567)=9,'B5'!D567,"")</f>
        <v/>
      </c>
      <c r="F553" t="str">
        <f>IF(SUM('B5'!$Y567:$AG567)=9,'B5'!E567,"")</f>
        <v/>
      </c>
      <c r="G553" t="str">
        <f>IF(SUM('B5'!$Y567:$AG567)=9,'B5'!F567,"")</f>
        <v/>
      </c>
      <c r="H553" t="str">
        <f>IF(SUM('B5'!$Y567:$AG567)=9,'B5'!G567,"")</f>
        <v/>
      </c>
      <c r="I553" t="str">
        <f>IF(SUM('B5'!$Y567:$AG567)=9,'B5'!H567,"")</f>
        <v/>
      </c>
      <c r="J553" t="str">
        <f>IF(SUM('B5'!$Y567:$AG567)=9,'B5'!I567,"")</f>
        <v/>
      </c>
      <c r="K553" t="str">
        <f>IF(SUM('B5'!$Y567:$AG567)=9,'B5'!J567,"")</f>
        <v/>
      </c>
      <c r="L553" t="str">
        <f>IF(SUM('B5'!$Y567:$AG567)=9,'B5'!K567,"")</f>
        <v/>
      </c>
    </row>
    <row r="554" spans="1:12" x14ac:dyDescent="0.25">
      <c r="A554" t="str">
        <f>IF(SUM('B5'!Y568:AG568)=9,'Angaben KH-Standort'!$D$26,"")</f>
        <v/>
      </c>
      <c r="B554" t="str">
        <f>IF(SUM('B5'!Y568:AG568)=9,'Angaben KH-Standort'!$D$27,"")</f>
        <v/>
      </c>
      <c r="C554" t="str">
        <f>IF(SUM('B5'!Y568:AG568)=9,'Angaben KH-Standort'!$D$13,"")</f>
        <v/>
      </c>
      <c r="D554" t="str">
        <f>IF(SUM('B5'!$Y568:$AG568)=9,'B5'!C568,"")</f>
        <v/>
      </c>
      <c r="E554" t="str">
        <f>IF(SUM('B5'!$Y568:$AG568)=9,'B5'!D568,"")</f>
        <v/>
      </c>
      <c r="F554" t="str">
        <f>IF(SUM('B5'!$Y568:$AG568)=9,'B5'!E568,"")</f>
        <v/>
      </c>
      <c r="G554" t="str">
        <f>IF(SUM('B5'!$Y568:$AG568)=9,'B5'!F568,"")</f>
        <v/>
      </c>
      <c r="H554" t="str">
        <f>IF(SUM('B5'!$Y568:$AG568)=9,'B5'!G568,"")</f>
        <v/>
      </c>
      <c r="I554" t="str">
        <f>IF(SUM('B5'!$Y568:$AG568)=9,'B5'!H568,"")</f>
        <v/>
      </c>
      <c r="J554" t="str">
        <f>IF(SUM('B5'!$Y568:$AG568)=9,'B5'!I568,"")</f>
        <v/>
      </c>
      <c r="K554" t="str">
        <f>IF(SUM('B5'!$Y568:$AG568)=9,'B5'!J568,"")</f>
        <v/>
      </c>
      <c r="L554" t="str">
        <f>IF(SUM('B5'!$Y568:$AG568)=9,'B5'!K568,"")</f>
        <v/>
      </c>
    </row>
    <row r="555" spans="1:12" x14ac:dyDescent="0.25">
      <c r="A555" t="str">
        <f>IF(SUM('B5'!Y569:AG569)=9,'Angaben KH-Standort'!$D$26,"")</f>
        <v/>
      </c>
      <c r="B555" t="str">
        <f>IF(SUM('B5'!Y569:AG569)=9,'Angaben KH-Standort'!$D$27,"")</f>
        <v/>
      </c>
      <c r="C555" t="str">
        <f>IF(SUM('B5'!Y569:AG569)=9,'Angaben KH-Standort'!$D$13,"")</f>
        <v/>
      </c>
      <c r="D555" t="str">
        <f>IF(SUM('B5'!$Y569:$AG569)=9,'B5'!C569,"")</f>
        <v/>
      </c>
      <c r="E555" t="str">
        <f>IF(SUM('B5'!$Y569:$AG569)=9,'B5'!D569,"")</f>
        <v/>
      </c>
      <c r="F555" t="str">
        <f>IF(SUM('B5'!$Y569:$AG569)=9,'B5'!E569,"")</f>
        <v/>
      </c>
      <c r="G555" t="str">
        <f>IF(SUM('B5'!$Y569:$AG569)=9,'B5'!F569,"")</f>
        <v/>
      </c>
      <c r="H555" t="str">
        <f>IF(SUM('B5'!$Y569:$AG569)=9,'B5'!G569,"")</f>
        <v/>
      </c>
      <c r="I555" t="str">
        <f>IF(SUM('B5'!$Y569:$AG569)=9,'B5'!H569,"")</f>
        <v/>
      </c>
      <c r="J555" t="str">
        <f>IF(SUM('B5'!$Y569:$AG569)=9,'B5'!I569,"")</f>
        <v/>
      </c>
      <c r="K555" t="str">
        <f>IF(SUM('B5'!$Y569:$AG569)=9,'B5'!J569,"")</f>
        <v/>
      </c>
      <c r="L555" t="str">
        <f>IF(SUM('B5'!$Y569:$AG569)=9,'B5'!K569,"")</f>
        <v/>
      </c>
    </row>
    <row r="556" spans="1:12" x14ac:dyDescent="0.25">
      <c r="A556" t="str">
        <f>IF(SUM('B5'!Y570:AG570)=9,'Angaben KH-Standort'!$D$26,"")</f>
        <v/>
      </c>
      <c r="B556" t="str">
        <f>IF(SUM('B5'!Y570:AG570)=9,'Angaben KH-Standort'!$D$27,"")</f>
        <v/>
      </c>
      <c r="C556" t="str">
        <f>IF(SUM('B5'!Y570:AG570)=9,'Angaben KH-Standort'!$D$13,"")</f>
        <v/>
      </c>
      <c r="D556" t="str">
        <f>IF(SUM('B5'!$Y570:$AG570)=9,'B5'!C570,"")</f>
        <v/>
      </c>
      <c r="E556" t="str">
        <f>IF(SUM('B5'!$Y570:$AG570)=9,'B5'!D570,"")</f>
        <v/>
      </c>
      <c r="F556" t="str">
        <f>IF(SUM('B5'!$Y570:$AG570)=9,'B5'!E570,"")</f>
        <v/>
      </c>
      <c r="G556" t="str">
        <f>IF(SUM('B5'!$Y570:$AG570)=9,'B5'!F570,"")</f>
        <v/>
      </c>
      <c r="H556" t="str">
        <f>IF(SUM('B5'!$Y570:$AG570)=9,'B5'!G570,"")</f>
        <v/>
      </c>
      <c r="I556" t="str">
        <f>IF(SUM('B5'!$Y570:$AG570)=9,'B5'!H570,"")</f>
        <v/>
      </c>
      <c r="J556" t="str">
        <f>IF(SUM('B5'!$Y570:$AG570)=9,'B5'!I570,"")</f>
        <v/>
      </c>
      <c r="K556" t="str">
        <f>IF(SUM('B5'!$Y570:$AG570)=9,'B5'!J570,"")</f>
        <v/>
      </c>
      <c r="L556" t="str">
        <f>IF(SUM('B5'!$Y570:$AG570)=9,'B5'!K570,"")</f>
        <v/>
      </c>
    </row>
    <row r="557" spans="1:12" x14ac:dyDescent="0.25">
      <c r="A557" t="str">
        <f>IF(SUM('B5'!Y571:AG571)=9,'Angaben KH-Standort'!$D$26,"")</f>
        <v/>
      </c>
      <c r="B557" t="str">
        <f>IF(SUM('B5'!Y571:AG571)=9,'Angaben KH-Standort'!$D$27,"")</f>
        <v/>
      </c>
      <c r="C557" t="str">
        <f>IF(SUM('B5'!Y571:AG571)=9,'Angaben KH-Standort'!$D$13,"")</f>
        <v/>
      </c>
      <c r="D557" t="str">
        <f>IF(SUM('B5'!$Y571:$AG571)=9,'B5'!C571,"")</f>
        <v/>
      </c>
      <c r="E557" t="str">
        <f>IF(SUM('B5'!$Y571:$AG571)=9,'B5'!D571,"")</f>
        <v/>
      </c>
      <c r="F557" t="str">
        <f>IF(SUM('B5'!$Y571:$AG571)=9,'B5'!E571,"")</f>
        <v/>
      </c>
      <c r="G557" t="str">
        <f>IF(SUM('B5'!$Y571:$AG571)=9,'B5'!F571,"")</f>
        <v/>
      </c>
      <c r="H557" t="str">
        <f>IF(SUM('B5'!$Y571:$AG571)=9,'B5'!G571,"")</f>
        <v/>
      </c>
      <c r="I557" t="str">
        <f>IF(SUM('B5'!$Y571:$AG571)=9,'B5'!H571,"")</f>
        <v/>
      </c>
      <c r="J557" t="str">
        <f>IF(SUM('B5'!$Y571:$AG571)=9,'B5'!I571,"")</f>
        <v/>
      </c>
      <c r="K557" t="str">
        <f>IF(SUM('B5'!$Y571:$AG571)=9,'B5'!J571,"")</f>
        <v/>
      </c>
      <c r="L557" t="str">
        <f>IF(SUM('B5'!$Y571:$AG571)=9,'B5'!K571,"")</f>
        <v/>
      </c>
    </row>
    <row r="558" spans="1:12" x14ac:dyDescent="0.25">
      <c r="A558" t="str">
        <f>IF(SUM('B5'!Y572:AG572)=9,'Angaben KH-Standort'!$D$26,"")</f>
        <v/>
      </c>
      <c r="B558" t="str">
        <f>IF(SUM('B5'!Y572:AG572)=9,'Angaben KH-Standort'!$D$27,"")</f>
        <v/>
      </c>
      <c r="C558" t="str">
        <f>IF(SUM('B5'!Y572:AG572)=9,'Angaben KH-Standort'!$D$13,"")</f>
        <v/>
      </c>
      <c r="D558" t="str">
        <f>IF(SUM('B5'!$Y572:$AG572)=9,'B5'!C572,"")</f>
        <v/>
      </c>
      <c r="E558" t="str">
        <f>IF(SUM('B5'!$Y572:$AG572)=9,'B5'!D572,"")</f>
        <v/>
      </c>
      <c r="F558" t="str">
        <f>IF(SUM('B5'!$Y572:$AG572)=9,'B5'!E572,"")</f>
        <v/>
      </c>
      <c r="G558" t="str">
        <f>IF(SUM('B5'!$Y572:$AG572)=9,'B5'!F572,"")</f>
        <v/>
      </c>
      <c r="H558" t="str">
        <f>IF(SUM('B5'!$Y572:$AG572)=9,'B5'!G572,"")</f>
        <v/>
      </c>
      <c r="I558" t="str">
        <f>IF(SUM('B5'!$Y572:$AG572)=9,'B5'!H572,"")</f>
        <v/>
      </c>
      <c r="J558" t="str">
        <f>IF(SUM('B5'!$Y572:$AG572)=9,'B5'!I572,"")</f>
        <v/>
      </c>
      <c r="K558" t="str">
        <f>IF(SUM('B5'!$Y572:$AG572)=9,'B5'!J572,"")</f>
        <v/>
      </c>
      <c r="L558" t="str">
        <f>IF(SUM('B5'!$Y572:$AG572)=9,'B5'!K572,"")</f>
        <v/>
      </c>
    </row>
    <row r="559" spans="1:12" x14ac:dyDescent="0.25">
      <c r="A559" t="str">
        <f>IF(SUM('B5'!Y573:AG573)=9,'Angaben KH-Standort'!$D$26,"")</f>
        <v/>
      </c>
      <c r="B559" t="str">
        <f>IF(SUM('B5'!Y573:AG573)=9,'Angaben KH-Standort'!$D$27,"")</f>
        <v/>
      </c>
      <c r="C559" t="str">
        <f>IF(SUM('B5'!Y573:AG573)=9,'Angaben KH-Standort'!$D$13,"")</f>
        <v/>
      </c>
      <c r="D559" t="str">
        <f>IF(SUM('B5'!$Y573:$AG573)=9,'B5'!C573,"")</f>
        <v/>
      </c>
      <c r="E559" t="str">
        <f>IF(SUM('B5'!$Y573:$AG573)=9,'B5'!D573,"")</f>
        <v/>
      </c>
      <c r="F559" t="str">
        <f>IF(SUM('B5'!$Y573:$AG573)=9,'B5'!E573,"")</f>
        <v/>
      </c>
      <c r="G559" t="str">
        <f>IF(SUM('B5'!$Y573:$AG573)=9,'B5'!F573,"")</f>
        <v/>
      </c>
      <c r="H559" t="str">
        <f>IF(SUM('B5'!$Y573:$AG573)=9,'B5'!G573,"")</f>
        <v/>
      </c>
      <c r="I559" t="str">
        <f>IF(SUM('B5'!$Y573:$AG573)=9,'B5'!H573,"")</f>
        <v/>
      </c>
      <c r="J559" t="str">
        <f>IF(SUM('B5'!$Y573:$AG573)=9,'B5'!I573,"")</f>
        <v/>
      </c>
      <c r="K559" t="str">
        <f>IF(SUM('B5'!$Y573:$AG573)=9,'B5'!J573,"")</f>
        <v/>
      </c>
      <c r="L559" t="str">
        <f>IF(SUM('B5'!$Y573:$AG573)=9,'B5'!K573,"")</f>
        <v/>
      </c>
    </row>
    <row r="560" spans="1:12" x14ac:dyDescent="0.25">
      <c r="A560" t="str">
        <f>IF(SUM('B5'!Y574:AG574)=9,'Angaben KH-Standort'!$D$26,"")</f>
        <v/>
      </c>
      <c r="B560" t="str">
        <f>IF(SUM('B5'!Y574:AG574)=9,'Angaben KH-Standort'!$D$27,"")</f>
        <v/>
      </c>
      <c r="C560" t="str">
        <f>IF(SUM('B5'!Y574:AG574)=9,'Angaben KH-Standort'!$D$13,"")</f>
        <v/>
      </c>
      <c r="D560" t="str">
        <f>IF(SUM('B5'!$Y574:$AG574)=9,'B5'!C574,"")</f>
        <v/>
      </c>
      <c r="E560" t="str">
        <f>IF(SUM('B5'!$Y574:$AG574)=9,'B5'!D574,"")</f>
        <v/>
      </c>
      <c r="F560" t="str">
        <f>IF(SUM('B5'!$Y574:$AG574)=9,'B5'!E574,"")</f>
        <v/>
      </c>
      <c r="G560" t="str">
        <f>IF(SUM('B5'!$Y574:$AG574)=9,'B5'!F574,"")</f>
        <v/>
      </c>
      <c r="H560" t="str">
        <f>IF(SUM('B5'!$Y574:$AG574)=9,'B5'!G574,"")</f>
        <v/>
      </c>
      <c r="I560" t="str">
        <f>IF(SUM('B5'!$Y574:$AG574)=9,'B5'!H574,"")</f>
        <v/>
      </c>
      <c r="J560" t="str">
        <f>IF(SUM('B5'!$Y574:$AG574)=9,'B5'!I574,"")</f>
        <v/>
      </c>
      <c r="K560" t="str">
        <f>IF(SUM('B5'!$Y574:$AG574)=9,'B5'!J574,"")</f>
        <v/>
      </c>
      <c r="L560" t="str">
        <f>IF(SUM('B5'!$Y574:$AG574)=9,'B5'!K574,"")</f>
        <v/>
      </c>
    </row>
    <row r="561" spans="1:12" x14ac:dyDescent="0.25">
      <c r="A561" t="str">
        <f>IF(SUM('B5'!Y575:AG575)=9,'Angaben KH-Standort'!$D$26,"")</f>
        <v/>
      </c>
      <c r="B561" t="str">
        <f>IF(SUM('B5'!Y575:AG575)=9,'Angaben KH-Standort'!$D$27,"")</f>
        <v/>
      </c>
      <c r="C561" t="str">
        <f>IF(SUM('B5'!Y575:AG575)=9,'Angaben KH-Standort'!$D$13,"")</f>
        <v/>
      </c>
      <c r="D561" t="str">
        <f>IF(SUM('B5'!$Y575:$AG575)=9,'B5'!C575,"")</f>
        <v/>
      </c>
      <c r="E561" t="str">
        <f>IF(SUM('B5'!$Y575:$AG575)=9,'B5'!D575,"")</f>
        <v/>
      </c>
      <c r="F561" t="str">
        <f>IF(SUM('B5'!$Y575:$AG575)=9,'B5'!E575,"")</f>
        <v/>
      </c>
      <c r="G561" t="str">
        <f>IF(SUM('B5'!$Y575:$AG575)=9,'B5'!F575,"")</f>
        <v/>
      </c>
      <c r="H561" t="str">
        <f>IF(SUM('B5'!$Y575:$AG575)=9,'B5'!G575,"")</f>
        <v/>
      </c>
      <c r="I561" t="str">
        <f>IF(SUM('B5'!$Y575:$AG575)=9,'B5'!H575,"")</f>
        <v/>
      </c>
      <c r="J561" t="str">
        <f>IF(SUM('B5'!$Y575:$AG575)=9,'B5'!I575,"")</f>
        <v/>
      </c>
      <c r="K561" t="str">
        <f>IF(SUM('B5'!$Y575:$AG575)=9,'B5'!J575,"")</f>
        <v/>
      </c>
      <c r="L561" t="str">
        <f>IF(SUM('B5'!$Y575:$AG575)=9,'B5'!K575,"")</f>
        <v/>
      </c>
    </row>
    <row r="562" spans="1:12" x14ac:dyDescent="0.25">
      <c r="A562" t="str">
        <f>IF(SUM('B5'!Y576:AG576)=9,'Angaben KH-Standort'!$D$26,"")</f>
        <v/>
      </c>
      <c r="B562" t="str">
        <f>IF(SUM('B5'!Y576:AG576)=9,'Angaben KH-Standort'!$D$27,"")</f>
        <v/>
      </c>
      <c r="C562" t="str">
        <f>IF(SUM('B5'!Y576:AG576)=9,'Angaben KH-Standort'!$D$13,"")</f>
        <v/>
      </c>
      <c r="D562" t="str">
        <f>IF(SUM('B5'!$Y576:$AG576)=9,'B5'!C576,"")</f>
        <v/>
      </c>
      <c r="E562" t="str">
        <f>IF(SUM('B5'!$Y576:$AG576)=9,'B5'!D576,"")</f>
        <v/>
      </c>
      <c r="F562" t="str">
        <f>IF(SUM('B5'!$Y576:$AG576)=9,'B5'!E576,"")</f>
        <v/>
      </c>
      <c r="G562" t="str">
        <f>IF(SUM('B5'!$Y576:$AG576)=9,'B5'!F576,"")</f>
        <v/>
      </c>
      <c r="H562" t="str">
        <f>IF(SUM('B5'!$Y576:$AG576)=9,'B5'!G576,"")</f>
        <v/>
      </c>
      <c r="I562" t="str">
        <f>IF(SUM('B5'!$Y576:$AG576)=9,'B5'!H576,"")</f>
        <v/>
      </c>
      <c r="J562" t="str">
        <f>IF(SUM('B5'!$Y576:$AG576)=9,'B5'!I576,"")</f>
        <v/>
      </c>
      <c r="K562" t="str">
        <f>IF(SUM('B5'!$Y576:$AG576)=9,'B5'!J576,"")</f>
        <v/>
      </c>
      <c r="L562" t="str">
        <f>IF(SUM('B5'!$Y576:$AG576)=9,'B5'!K576,"")</f>
        <v/>
      </c>
    </row>
    <row r="563" spans="1:12" x14ac:dyDescent="0.25">
      <c r="A563" t="str">
        <f>IF(SUM('B5'!Y577:AG577)=9,'Angaben KH-Standort'!$D$26,"")</f>
        <v/>
      </c>
      <c r="B563" t="str">
        <f>IF(SUM('B5'!Y577:AG577)=9,'Angaben KH-Standort'!$D$27,"")</f>
        <v/>
      </c>
      <c r="C563" t="str">
        <f>IF(SUM('B5'!Y577:AG577)=9,'Angaben KH-Standort'!$D$13,"")</f>
        <v/>
      </c>
      <c r="D563" t="str">
        <f>IF(SUM('B5'!$Y577:$AG577)=9,'B5'!C577,"")</f>
        <v/>
      </c>
      <c r="E563" t="str">
        <f>IF(SUM('B5'!$Y577:$AG577)=9,'B5'!D577,"")</f>
        <v/>
      </c>
      <c r="F563" t="str">
        <f>IF(SUM('B5'!$Y577:$AG577)=9,'B5'!E577,"")</f>
        <v/>
      </c>
      <c r="G563" t="str">
        <f>IF(SUM('B5'!$Y577:$AG577)=9,'B5'!F577,"")</f>
        <v/>
      </c>
      <c r="H563" t="str">
        <f>IF(SUM('B5'!$Y577:$AG577)=9,'B5'!G577,"")</f>
        <v/>
      </c>
      <c r="I563" t="str">
        <f>IF(SUM('B5'!$Y577:$AG577)=9,'B5'!H577,"")</f>
        <v/>
      </c>
      <c r="J563" t="str">
        <f>IF(SUM('B5'!$Y577:$AG577)=9,'B5'!I577,"")</f>
        <v/>
      </c>
      <c r="K563" t="str">
        <f>IF(SUM('B5'!$Y577:$AG577)=9,'B5'!J577,"")</f>
        <v/>
      </c>
      <c r="L563" t="str">
        <f>IF(SUM('B5'!$Y577:$AG577)=9,'B5'!K577,"")</f>
        <v/>
      </c>
    </row>
    <row r="564" spans="1:12" x14ac:dyDescent="0.25">
      <c r="A564" t="str">
        <f>IF(SUM('B5'!Y578:AG578)=9,'Angaben KH-Standort'!$D$26,"")</f>
        <v/>
      </c>
      <c r="B564" t="str">
        <f>IF(SUM('B5'!Y578:AG578)=9,'Angaben KH-Standort'!$D$27,"")</f>
        <v/>
      </c>
      <c r="C564" t="str">
        <f>IF(SUM('B5'!Y578:AG578)=9,'Angaben KH-Standort'!$D$13,"")</f>
        <v/>
      </c>
      <c r="D564" t="str">
        <f>IF(SUM('B5'!$Y578:$AG578)=9,'B5'!C578,"")</f>
        <v/>
      </c>
      <c r="E564" t="str">
        <f>IF(SUM('B5'!$Y578:$AG578)=9,'B5'!D578,"")</f>
        <v/>
      </c>
      <c r="F564" t="str">
        <f>IF(SUM('B5'!$Y578:$AG578)=9,'B5'!E578,"")</f>
        <v/>
      </c>
      <c r="G564" t="str">
        <f>IF(SUM('B5'!$Y578:$AG578)=9,'B5'!F578,"")</f>
        <v/>
      </c>
      <c r="H564" t="str">
        <f>IF(SUM('B5'!$Y578:$AG578)=9,'B5'!G578,"")</f>
        <v/>
      </c>
      <c r="I564" t="str">
        <f>IF(SUM('B5'!$Y578:$AG578)=9,'B5'!H578,"")</f>
        <v/>
      </c>
      <c r="J564" t="str">
        <f>IF(SUM('B5'!$Y578:$AG578)=9,'B5'!I578,"")</f>
        <v/>
      </c>
      <c r="K564" t="str">
        <f>IF(SUM('B5'!$Y578:$AG578)=9,'B5'!J578,"")</f>
        <v/>
      </c>
      <c r="L564" t="str">
        <f>IF(SUM('B5'!$Y578:$AG578)=9,'B5'!K578,"")</f>
        <v/>
      </c>
    </row>
    <row r="565" spans="1:12" x14ac:dyDescent="0.25">
      <c r="A565" t="str">
        <f>IF(SUM('B5'!Y579:AG579)=9,'Angaben KH-Standort'!$D$26,"")</f>
        <v/>
      </c>
      <c r="B565" t="str">
        <f>IF(SUM('B5'!Y579:AG579)=9,'Angaben KH-Standort'!$D$27,"")</f>
        <v/>
      </c>
      <c r="C565" t="str">
        <f>IF(SUM('B5'!Y579:AG579)=9,'Angaben KH-Standort'!$D$13,"")</f>
        <v/>
      </c>
      <c r="D565" t="str">
        <f>IF(SUM('B5'!$Y579:$AG579)=9,'B5'!C579,"")</f>
        <v/>
      </c>
      <c r="E565" t="str">
        <f>IF(SUM('B5'!$Y579:$AG579)=9,'B5'!D579,"")</f>
        <v/>
      </c>
      <c r="F565" t="str">
        <f>IF(SUM('B5'!$Y579:$AG579)=9,'B5'!E579,"")</f>
        <v/>
      </c>
      <c r="G565" t="str">
        <f>IF(SUM('B5'!$Y579:$AG579)=9,'B5'!F579,"")</f>
        <v/>
      </c>
      <c r="H565" t="str">
        <f>IF(SUM('B5'!$Y579:$AG579)=9,'B5'!G579,"")</f>
        <v/>
      </c>
      <c r="I565" t="str">
        <f>IF(SUM('B5'!$Y579:$AG579)=9,'B5'!H579,"")</f>
        <v/>
      </c>
      <c r="J565" t="str">
        <f>IF(SUM('B5'!$Y579:$AG579)=9,'B5'!I579,"")</f>
        <v/>
      </c>
      <c r="K565" t="str">
        <f>IF(SUM('B5'!$Y579:$AG579)=9,'B5'!J579,"")</f>
        <v/>
      </c>
      <c r="L565" t="str">
        <f>IF(SUM('B5'!$Y579:$AG579)=9,'B5'!K579,"")</f>
        <v/>
      </c>
    </row>
    <row r="566" spans="1:12" x14ac:dyDescent="0.25">
      <c r="A566" t="str">
        <f>IF(SUM('B5'!Y580:AG580)=9,'Angaben KH-Standort'!$D$26,"")</f>
        <v/>
      </c>
      <c r="B566" t="str">
        <f>IF(SUM('B5'!Y580:AG580)=9,'Angaben KH-Standort'!$D$27,"")</f>
        <v/>
      </c>
      <c r="C566" t="str">
        <f>IF(SUM('B5'!Y580:AG580)=9,'Angaben KH-Standort'!$D$13,"")</f>
        <v/>
      </c>
      <c r="D566" t="str">
        <f>IF(SUM('B5'!$Y580:$AG580)=9,'B5'!C580,"")</f>
        <v/>
      </c>
      <c r="E566" t="str">
        <f>IF(SUM('B5'!$Y580:$AG580)=9,'B5'!D580,"")</f>
        <v/>
      </c>
      <c r="F566" t="str">
        <f>IF(SUM('B5'!$Y580:$AG580)=9,'B5'!E580,"")</f>
        <v/>
      </c>
      <c r="G566" t="str">
        <f>IF(SUM('B5'!$Y580:$AG580)=9,'B5'!F580,"")</f>
        <v/>
      </c>
      <c r="H566" t="str">
        <f>IF(SUM('B5'!$Y580:$AG580)=9,'B5'!G580,"")</f>
        <v/>
      </c>
      <c r="I566" t="str">
        <f>IF(SUM('B5'!$Y580:$AG580)=9,'B5'!H580,"")</f>
        <v/>
      </c>
      <c r="J566" t="str">
        <f>IF(SUM('B5'!$Y580:$AG580)=9,'B5'!I580,"")</f>
        <v/>
      </c>
      <c r="K566" t="str">
        <f>IF(SUM('B5'!$Y580:$AG580)=9,'B5'!J580,"")</f>
        <v/>
      </c>
      <c r="L566" t="str">
        <f>IF(SUM('B5'!$Y580:$AG580)=9,'B5'!K580,"")</f>
        <v/>
      </c>
    </row>
    <row r="567" spans="1:12" x14ac:dyDescent="0.25">
      <c r="A567" t="str">
        <f>IF(SUM('B5'!Y581:AG581)=9,'Angaben KH-Standort'!$D$26,"")</f>
        <v/>
      </c>
      <c r="B567" t="str">
        <f>IF(SUM('B5'!Y581:AG581)=9,'Angaben KH-Standort'!$D$27,"")</f>
        <v/>
      </c>
      <c r="C567" t="str">
        <f>IF(SUM('B5'!Y581:AG581)=9,'Angaben KH-Standort'!$D$13,"")</f>
        <v/>
      </c>
      <c r="D567" t="str">
        <f>IF(SUM('B5'!$Y581:$AG581)=9,'B5'!C581,"")</f>
        <v/>
      </c>
      <c r="E567" t="str">
        <f>IF(SUM('B5'!$Y581:$AG581)=9,'B5'!D581,"")</f>
        <v/>
      </c>
      <c r="F567" t="str">
        <f>IF(SUM('B5'!$Y581:$AG581)=9,'B5'!E581,"")</f>
        <v/>
      </c>
      <c r="G567" t="str">
        <f>IF(SUM('B5'!$Y581:$AG581)=9,'B5'!F581,"")</f>
        <v/>
      </c>
      <c r="H567" t="str">
        <f>IF(SUM('B5'!$Y581:$AG581)=9,'B5'!G581,"")</f>
        <v/>
      </c>
      <c r="I567" t="str">
        <f>IF(SUM('B5'!$Y581:$AG581)=9,'B5'!H581,"")</f>
        <v/>
      </c>
      <c r="J567" t="str">
        <f>IF(SUM('B5'!$Y581:$AG581)=9,'B5'!I581,"")</f>
        <v/>
      </c>
      <c r="K567" t="str">
        <f>IF(SUM('B5'!$Y581:$AG581)=9,'B5'!J581,"")</f>
        <v/>
      </c>
      <c r="L567" t="str">
        <f>IF(SUM('B5'!$Y581:$AG581)=9,'B5'!K581,"")</f>
        <v/>
      </c>
    </row>
    <row r="568" spans="1:12" x14ac:dyDescent="0.25">
      <c r="A568" t="str">
        <f>IF(SUM('B5'!Y582:AG582)=9,'Angaben KH-Standort'!$D$26,"")</f>
        <v/>
      </c>
      <c r="B568" t="str">
        <f>IF(SUM('B5'!Y582:AG582)=9,'Angaben KH-Standort'!$D$27,"")</f>
        <v/>
      </c>
      <c r="C568" t="str">
        <f>IF(SUM('B5'!Y582:AG582)=9,'Angaben KH-Standort'!$D$13,"")</f>
        <v/>
      </c>
      <c r="D568" t="str">
        <f>IF(SUM('B5'!$Y582:$AG582)=9,'B5'!C582,"")</f>
        <v/>
      </c>
      <c r="E568" t="str">
        <f>IF(SUM('B5'!$Y582:$AG582)=9,'B5'!D582,"")</f>
        <v/>
      </c>
      <c r="F568" t="str">
        <f>IF(SUM('B5'!$Y582:$AG582)=9,'B5'!E582,"")</f>
        <v/>
      </c>
      <c r="G568" t="str">
        <f>IF(SUM('B5'!$Y582:$AG582)=9,'B5'!F582,"")</f>
        <v/>
      </c>
      <c r="H568" t="str">
        <f>IF(SUM('B5'!$Y582:$AG582)=9,'B5'!G582,"")</f>
        <v/>
      </c>
      <c r="I568" t="str">
        <f>IF(SUM('B5'!$Y582:$AG582)=9,'B5'!H582,"")</f>
        <v/>
      </c>
      <c r="J568" t="str">
        <f>IF(SUM('B5'!$Y582:$AG582)=9,'B5'!I582,"")</f>
        <v/>
      </c>
      <c r="K568" t="str">
        <f>IF(SUM('B5'!$Y582:$AG582)=9,'B5'!J582,"")</f>
        <v/>
      </c>
      <c r="L568" t="str">
        <f>IF(SUM('B5'!$Y582:$AG582)=9,'B5'!K582,"")</f>
        <v/>
      </c>
    </row>
    <row r="569" spans="1:12" x14ac:dyDescent="0.25">
      <c r="A569" t="str">
        <f>IF(SUM('B5'!Y583:AG583)=9,'Angaben KH-Standort'!$D$26,"")</f>
        <v/>
      </c>
      <c r="B569" t="str">
        <f>IF(SUM('B5'!Y583:AG583)=9,'Angaben KH-Standort'!$D$27,"")</f>
        <v/>
      </c>
      <c r="C569" t="str">
        <f>IF(SUM('B5'!Y583:AG583)=9,'Angaben KH-Standort'!$D$13,"")</f>
        <v/>
      </c>
      <c r="D569" t="str">
        <f>IF(SUM('B5'!$Y583:$AG583)=9,'B5'!C583,"")</f>
        <v/>
      </c>
      <c r="E569" t="str">
        <f>IF(SUM('B5'!$Y583:$AG583)=9,'B5'!D583,"")</f>
        <v/>
      </c>
      <c r="F569" t="str">
        <f>IF(SUM('B5'!$Y583:$AG583)=9,'B5'!E583,"")</f>
        <v/>
      </c>
      <c r="G569" t="str">
        <f>IF(SUM('B5'!$Y583:$AG583)=9,'B5'!F583,"")</f>
        <v/>
      </c>
      <c r="H569" t="str">
        <f>IF(SUM('B5'!$Y583:$AG583)=9,'B5'!G583,"")</f>
        <v/>
      </c>
      <c r="I569" t="str">
        <f>IF(SUM('B5'!$Y583:$AG583)=9,'B5'!H583,"")</f>
        <v/>
      </c>
      <c r="J569" t="str">
        <f>IF(SUM('B5'!$Y583:$AG583)=9,'B5'!I583,"")</f>
        <v/>
      </c>
      <c r="K569" t="str">
        <f>IF(SUM('B5'!$Y583:$AG583)=9,'B5'!J583,"")</f>
        <v/>
      </c>
      <c r="L569" t="str">
        <f>IF(SUM('B5'!$Y583:$AG583)=9,'B5'!K583,"")</f>
        <v/>
      </c>
    </row>
    <row r="570" spans="1:12" x14ac:dyDescent="0.25">
      <c r="A570" t="str">
        <f>IF(SUM('B5'!Y584:AG584)=9,'Angaben KH-Standort'!$D$26,"")</f>
        <v/>
      </c>
      <c r="B570" t="str">
        <f>IF(SUM('B5'!Y584:AG584)=9,'Angaben KH-Standort'!$D$27,"")</f>
        <v/>
      </c>
      <c r="C570" t="str">
        <f>IF(SUM('B5'!Y584:AG584)=9,'Angaben KH-Standort'!$D$13,"")</f>
        <v/>
      </c>
      <c r="D570" t="str">
        <f>IF(SUM('B5'!$Y584:$AG584)=9,'B5'!C584,"")</f>
        <v/>
      </c>
      <c r="E570" t="str">
        <f>IF(SUM('B5'!$Y584:$AG584)=9,'B5'!D584,"")</f>
        <v/>
      </c>
      <c r="F570" t="str">
        <f>IF(SUM('B5'!$Y584:$AG584)=9,'B5'!E584,"")</f>
        <v/>
      </c>
      <c r="G570" t="str">
        <f>IF(SUM('B5'!$Y584:$AG584)=9,'B5'!F584,"")</f>
        <v/>
      </c>
      <c r="H570" t="str">
        <f>IF(SUM('B5'!$Y584:$AG584)=9,'B5'!G584,"")</f>
        <v/>
      </c>
      <c r="I570" t="str">
        <f>IF(SUM('B5'!$Y584:$AG584)=9,'B5'!H584,"")</f>
        <v/>
      </c>
      <c r="J570" t="str">
        <f>IF(SUM('B5'!$Y584:$AG584)=9,'B5'!I584,"")</f>
        <v/>
      </c>
      <c r="K570" t="str">
        <f>IF(SUM('B5'!$Y584:$AG584)=9,'B5'!J584,"")</f>
        <v/>
      </c>
      <c r="L570" t="str">
        <f>IF(SUM('B5'!$Y584:$AG584)=9,'B5'!K584,"")</f>
        <v/>
      </c>
    </row>
    <row r="571" spans="1:12" x14ac:dyDescent="0.25">
      <c r="A571" t="str">
        <f>IF(SUM('B5'!Y585:AG585)=9,'Angaben KH-Standort'!$D$26,"")</f>
        <v/>
      </c>
      <c r="B571" t="str">
        <f>IF(SUM('B5'!Y585:AG585)=9,'Angaben KH-Standort'!$D$27,"")</f>
        <v/>
      </c>
      <c r="C571" t="str">
        <f>IF(SUM('B5'!Y585:AG585)=9,'Angaben KH-Standort'!$D$13,"")</f>
        <v/>
      </c>
      <c r="D571" t="str">
        <f>IF(SUM('B5'!$Y585:$AG585)=9,'B5'!C585,"")</f>
        <v/>
      </c>
      <c r="E571" t="str">
        <f>IF(SUM('B5'!$Y585:$AG585)=9,'B5'!D585,"")</f>
        <v/>
      </c>
      <c r="F571" t="str">
        <f>IF(SUM('B5'!$Y585:$AG585)=9,'B5'!E585,"")</f>
        <v/>
      </c>
      <c r="G571" t="str">
        <f>IF(SUM('B5'!$Y585:$AG585)=9,'B5'!F585,"")</f>
        <v/>
      </c>
      <c r="H571" t="str">
        <f>IF(SUM('B5'!$Y585:$AG585)=9,'B5'!G585,"")</f>
        <v/>
      </c>
      <c r="I571" t="str">
        <f>IF(SUM('B5'!$Y585:$AG585)=9,'B5'!H585,"")</f>
        <v/>
      </c>
      <c r="J571" t="str">
        <f>IF(SUM('B5'!$Y585:$AG585)=9,'B5'!I585,"")</f>
        <v/>
      </c>
      <c r="K571" t="str">
        <f>IF(SUM('B5'!$Y585:$AG585)=9,'B5'!J585,"")</f>
        <v/>
      </c>
      <c r="L571" t="str">
        <f>IF(SUM('B5'!$Y585:$AG585)=9,'B5'!K585,"")</f>
        <v/>
      </c>
    </row>
    <row r="572" spans="1:12" x14ac:dyDescent="0.25">
      <c r="A572" t="str">
        <f>IF(SUM('B5'!Y586:AG586)=9,'Angaben KH-Standort'!$D$26,"")</f>
        <v/>
      </c>
      <c r="B572" t="str">
        <f>IF(SUM('B5'!Y586:AG586)=9,'Angaben KH-Standort'!$D$27,"")</f>
        <v/>
      </c>
      <c r="C572" t="str">
        <f>IF(SUM('B5'!Y586:AG586)=9,'Angaben KH-Standort'!$D$13,"")</f>
        <v/>
      </c>
      <c r="D572" t="str">
        <f>IF(SUM('B5'!$Y586:$AG586)=9,'B5'!C586,"")</f>
        <v/>
      </c>
      <c r="E572" t="str">
        <f>IF(SUM('B5'!$Y586:$AG586)=9,'B5'!D586,"")</f>
        <v/>
      </c>
      <c r="F572" t="str">
        <f>IF(SUM('B5'!$Y586:$AG586)=9,'B5'!E586,"")</f>
        <v/>
      </c>
      <c r="G572" t="str">
        <f>IF(SUM('B5'!$Y586:$AG586)=9,'B5'!F586,"")</f>
        <v/>
      </c>
      <c r="H572" t="str">
        <f>IF(SUM('B5'!$Y586:$AG586)=9,'B5'!G586,"")</f>
        <v/>
      </c>
      <c r="I572" t="str">
        <f>IF(SUM('B5'!$Y586:$AG586)=9,'B5'!H586,"")</f>
        <v/>
      </c>
      <c r="J572" t="str">
        <f>IF(SUM('B5'!$Y586:$AG586)=9,'B5'!I586,"")</f>
        <v/>
      </c>
      <c r="K572" t="str">
        <f>IF(SUM('B5'!$Y586:$AG586)=9,'B5'!J586,"")</f>
        <v/>
      </c>
      <c r="L572" t="str">
        <f>IF(SUM('B5'!$Y586:$AG586)=9,'B5'!K586,"")</f>
        <v/>
      </c>
    </row>
    <row r="573" spans="1:12" x14ac:dyDescent="0.25">
      <c r="A573" t="str">
        <f>IF(SUM('B5'!Y587:AG587)=9,'Angaben KH-Standort'!$D$26,"")</f>
        <v/>
      </c>
      <c r="B573" t="str">
        <f>IF(SUM('B5'!Y587:AG587)=9,'Angaben KH-Standort'!$D$27,"")</f>
        <v/>
      </c>
      <c r="C573" t="str">
        <f>IF(SUM('B5'!Y587:AG587)=9,'Angaben KH-Standort'!$D$13,"")</f>
        <v/>
      </c>
      <c r="D573" t="str">
        <f>IF(SUM('B5'!$Y587:$AG587)=9,'B5'!C587,"")</f>
        <v/>
      </c>
      <c r="E573" t="str">
        <f>IF(SUM('B5'!$Y587:$AG587)=9,'B5'!D587,"")</f>
        <v/>
      </c>
      <c r="F573" t="str">
        <f>IF(SUM('B5'!$Y587:$AG587)=9,'B5'!E587,"")</f>
        <v/>
      </c>
      <c r="G573" t="str">
        <f>IF(SUM('B5'!$Y587:$AG587)=9,'B5'!F587,"")</f>
        <v/>
      </c>
      <c r="H573" t="str">
        <f>IF(SUM('B5'!$Y587:$AG587)=9,'B5'!G587,"")</f>
        <v/>
      </c>
      <c r="I573" t="str">
        <f>IF(SUM('B5'!$Y587:$AG587)=9,'B5'!H587,"")</f>
        <v/>
      </c>
      <c r="J573" t="str">
        <f>IF(SUM('B5'!$Y587:$AG587)=9,'B5'!I587,"")</f>
        <v/>
      </c>
      <c r="K573" t="str">
        <f>IF(SUM('B5'!$Y587:$AG587)=9,'B5'!J587,"")</f>
        <v/>
      </c>
      <c r="L573" t="str">
        <f>IF(SUM('B5'!$Y587:$AG587)=9,'B5'!K587,"")</f>
        <v/>
      </c>
    </row>
    <row r="574" spans="1:12" x14ac:dyDescent="0.25">
      <c r="A574" t="str">
        <f>IF(SUM('B5'!Y588:AG588)=9,'Angaben KH-Standort'!$D$26,"")</f>
        <v/>
      </c>
      <c r="B574" t="str">
        <f>IF(SUM('B5'!Y588:AG588)=9,'Angaben KH-Standort'!$D$27,"")</f>
        <v/>
      </c>
      <c r="C574" t="str">
        <f>IF(SUM('B5'!Y588:AG588)=9,'Angaben KH-Standort'!$D$13,"")</f>
        <v/>
      </c>
      <c r="D574" t="str">
        <f>IF(SUM('B5'!$Y588:$AG588)=9,'B5'!C588,"")</f>
        <v/>
      </c>
      <c r="E574" t="str">
        <f>IF(SUM('B5'!$Y588:$AG588)=9,'B5'!D588,"")</f>
        <v/>
      </c>
      <c r="F574" t="str">
        <f>IF(SUM('B5'!$Y588:$AG588)=9,'B5'!E588,"")</f>
        <v/>
      </c>
      <c r="G574" t="str">
        <f>IF(SUM('B5'!$Y588:$AG588)=9,'B5'!F588,"")</f>
        <v/>
      </c>
      <c r="H574" t="str">
        <f>IF(SUM('B5'!$Y588:$AG588)=9,'B5'!G588,"")</f>
        <v/>
      </c>
      <c r="I574" t="str">
        <f>IF(SUM('B5'!$Y588:$AG588)=9,'B5'!H588,"")</f>
        <v/>
      </c>
      <c r="J574" t="str">
        <f>IF(SUM('B5'!$Y588:$AG588)=9,'B5'!I588,"")</f>
        <v/>
      </c>
      <c r="K574" t="str">
        <f>IF(SUM('B5'!$Y588:$AG588)=9,'B5'!J588,"")</f>
        <v/>
      </c>
      <c r="L574" t="str">
        <f>IF(SUM('B5'!$Y588:$AG588)=9,'B5'!K588,"")</f>
        <v/>
      </c>
    </row>
    <row r="575" spans="1:12" x14ac:dyDescent="0.25">
      <c r="A575" t="str">
        <f>IF(SUM('B5'!Y589:AG589)=9,'Angaben KH-Standort'!$D$26,"")</f>
        <v/>
      </c>
      <c r="B575" t="str">
        <f>IF(SUM('B5'!Y589:AG589)=9,'Angaben KH-Standort'!$D$27,"")</f>
        <v/>
      </c>
      <c r="C575" t="str">
        <f>IF(SUM('B5'!Y589:AG589)=9,'Angaben KH-Standort'!$D$13,"")</f>
        <v/>
      </c>
      <c r="D575" t="str">
        <f>IF(SUM('B5'!$Y589:$AG589)=9,'B5'!C589,"")</f>
        <v/>
      </c>
      <c r="E575" t="str">
        <f>IF(SUM('B5'!$Y589:$AG589)=9,'B5'!D589,"")</f>
        <v/>
      </c>
      <c r="F575" t="str">
        <f>IF(SUM('B5'!$Y589:$AG589)=9,'B5'!E589,"")</f>
        <v/>
      </c>
      <c r="G575" t="str">
        <f>IF(SUM('B5'!$Y589:$AG589)=9,'B5'!F589,"")</f>
        <v/>
      </c>
      <c r="H575" t="str">
        <f>IF(SUM('B5'!$Y589:$AG589)=9,'B5'!G589,"")</f>
        <v/>
      </c>
      <c r="I575" t="str">
        <f>IF(SUM('B5'!$Y589:$AG589)=9,'B5'!H589,"")</f>
        <v/>
      </c>
      <c r="J575" t="str">
        <f>IF(SUM('B5'!$Y589:$AG589)=9,'B5'!I589,"")</f>
        <v/>
      </c>
      <c r="K575" t="str">
        <f>IF(SUM('B5'!$Y589:$AG589)=9,'B5'!J589,"")</f>
        <v/>
      </c>
      <c r="L575" t="str">
        <f>IF(SUM('B5'!$Y589:$AG589)=9,'B5'!K589,"")</f>
        <v/>
      </c>
    </row>
    <row r="576" spans="1:12" x14ac:dyDescent="0.25">
      <c r="A576" t="str">
        <f>IF(SUM('B5'!Y590:AG590)=9,'Angaben KH-Standort'!$D$26,"")</f>
        <v/>
      </c>
      <c r="B576" t="str">
        <f>IF(SUM('B5'!Y590:AG590)=9,'Angaben KH-Standort'!$D$27,"")</f>
        <v/>
      </c>
      <c r="C576" t="str">
        <f>IF(SUM('B5'!Y590:AG590)=9,'Angaben KH-Standort'!$D$13,"")</f>
        <v/>
      </c>
      <c r="D576" t="str">
        <f>IF(SUM('B5'!$Y590:$AG590)=9,'B5'!C590,"")</f>
        <v/>
      </c>
      <c r="E576" t="str">
        <f>IF(SUM('B5'!$Y590:$AG590)=9,'B5'!D590,"")</f>
        <v/>
      </c>
      <c r="F576" t="str">
        <f>IF(SUM('B5'!$Y590:$AG590)=9,'B5'!E590,"")</f>
        <v/>
      </c>
      <c r="G576" t="str">
        <f>IF(SUM('B5'!$Y590:$AG590)=9,'B5'!F590,"")</f>
        <v/>
      </c>
      <c r="H576" t="str">
        <f>IF(SUM('B5'!$Y590:$AG590)=9,'B5'!G590,"")</f>
        <v/>
      </c>
      <c r="I576" t="str">
        <f>IF(SUM('B5'!$Y590:$AG590)=9,'B5'!H590,"")</f>
        <v/>
      </c>
      <c r="J576" t="str">
        <f>IF(SUM('B5'!$Y590:$AG590)=9,'B5'!I590,"")</f>
        <v/>
      </c>
      <c r="K576" t="str">
        <f>IF(SUM('B5'!$Y590:$AG590)=9,'B5'!J590,"")</f>
        <v/>
      </c>
      <c r="L576" t="str">
        <f>IF(SUM('B5'!$Y590:$AG590)=9,'B5'!K590,"")</f>
        <v/>
      </c>
    </row>
    <row r="577" spans="1:12" x14ac:dyDescent="0.25">
      <c r="A577" t="str">
        <f>IF(SUM('B5'!Y591:AG591)=9,'Angaben KH-Standort'!$D$26,"")</f>
        <v/>
      </c>
      <c r="B577" t="str">
        <f>IF(SUM('B5'!Y591:AG591)=9,'Angaben KH-Standort'!$D$27,"")</f>
        <v/>
      </c>
      <c r="C577" t="str">
        <f>IF(SUM('B5'!Y591:AG591)=9,'Angaben KH-Standort'!$D$13,"")</f>
        <v/>
      </c>
      <c r="D577" t="str">
        <f>IF(SUM('B5'!$Y591:$AG591)=9,'B5'!C591,"")</f>
        <v/>
      </c>
      <c r="E577" t="str">
        <f>IF(SUM('B5'!$Y591:$AG591)=9,'B5'!D591,"")</f>
        <v/>
      </c>
      <c r="F577" t="str">
        <f>IF(SUM('B5'!$Y591:$AG591)=9,'B5'!E591,"")</f>
        <v/>
      </c>
      <c r="G577" t="str">
        <f>IF(SUM('B5'!$Y591:$AG591)=9,'B5'!F591,"")</f>
        <v/>
      </c>
      <c r="H577" t="str">
        <f>IF(SUM('B5'!$Y591:$AG591)=9,'B5'!G591,"")</f>
        <v/>
      </c>
      <c r="I577" t="str">
        <f>IF(SUM('B5'!$Y591:$AG591)=9,'B5'!H591,"")</f>
        <v/>
      </c>
      <c r="J577" t="str">
        <f>IF(SUM('B5'!$Y591:$AG591)=9,'B5'!I591,"")</f>
        <v/>
      </c>
      <c r="K577" t="str">
        <f>IF(SUM('B5'!$Y591:$AG591)=9,'B5'!J591,"")</f>
        <v/>
      </c>
      <c r="L577" t="str">
        <f>IF(SUM('B5'!$Y591:$AG591)=9,'B5'!K591,"")</f>
        <v/>
      </c>
    </row>
    <row r="578" spans="1:12" x14ac:dyDescent="0.25">
      <c r="A578" t="str">
        <f>IF(SUM('B5'!Y592:AG592)=9,'Angaben KH-Standort'!$D$26,"")</f>
        <v/>
      </c>
      <c r="B578" t="str">
        <f>IF(SUM('B5'!Y592:AG592)=9,'Angaben KH-Standort'!$D$27,"")</f>
        <v/>
      </c>
      <c r="C578" t="str">
        <f>IF(SUM('B5'!Y592:AG592)=9,'Angaben KH-Standort'!$D$13,"")</f>
        <v/>
      </c>
      <c r="D578" t="str">
        <f>IF(SUM('B5'!$Y592:$AG592)=9,'B5'!C592,"")</f>
        <v/>
      </c>
      <c r="E578" t="str">
        <f>IF(SUM('B5'!$Y592:$AG592)=9,'B5'!D592,"")</f>
        <v/>
      </c>
      <c r="F578" t="str">
        <f>IF(SUM('B5'!$Y592:$AG592)=9,'B5'!E592,"")</f>
        <v/>
      </c>
      <c r="G578" t="str">
        <f>IF(SUM('B5'!$Y592:$AG592)=9,'B5'!F592,"")</f>
        <v/>
      </c>
      <c r="H578" t="str">
        <f>IF(SUM('B5'!$Y592:$AG592)=9,'B5'!G592,"")</f>
        <v/>
      </c>
      <c r="I578" t="str">
        <f>IF(SUM('B5'!$Y592:$AG592)=9,'B5'!H592,"")</f>
        <v/>
      </c>
      <c r="J578" t="str">
        <f>IF(SUM('B5'!$Y592:$AG592)=9,'B5'!I592,"")</f>
        <v/>
      </c>
      <c r="K578" t="str">
        <f>IF(SUM('B5'!$Y592:$AG592)=9,'B5'!J592,"")</f>
        <v/>
      </c>
      <c r="L578" t="str">
        <f>IF(SUM('B5'!$Y592:$AG592)=9,'B5'!K592,"")</f>
        <v/>
      </c>
    </row>
    <row r="579" spans="1:12" x14ac:dyDescent="0.25">
      <c r="A579" t="str">
        <f>IF(SUM('B5'!Y593:AG593)=9,'Angaben KH-Standort'!$D$26,"")</f>
        <v/>
      </c>
      <c r="B579" t="str">
        <f>IF(SUM('B5'!Y593:AG593)=9,'Angaben KH-Standort'!$D$27,"")</f>
        <v/>
      </c>
      <c r="C579" t="str">
        <f>IF(SUM('B5'!Y593:AG593)=9,'Angaben KH-Standort'!$D$13,"")</f>
        <v/>
      </c>
      <c r="D579" t="str">
        <f>IF(SUM('B5'!$Y593:$AG593)=9,'B5'!C593,"")</f>
        <v/>
      </c>
      <c r="E579" t="str">
        <f>IF(SUM('B5'!$Y593:$AG593)=9,'B5'!D593,"")</f>
        <v/>
      </c>
      <c r="F579" t="str">
        <f>IF(SUM('B5'!$Y593:$AG593)=9,'B5'!E593,"")</f>
        <v/>
      </c>
      <c r="G579" t="str">
        <f>IF(SUM('B5'!$Y593:$AG593)=9,'B5'!F593,"")</f>
        <v/>
      </c>
      <c r="H579" t="str">
        <f>IF(SUM('B5'!$Y593:$AG593)=9,'B5'!G593,"")</f>
        <v/>
      </c>
      <c r="I579" t="str">
        <f>IF(SUM('B5'!$Y593:$AG593)=9,'B5'!H593,"")</f>
        <v/>
      </c>
      <c r="J579" t="str">
        <f>IF(SUM('B5'!$Y593:$AG593)=9,'B5'!I593,"")</f>
        <v/>
      </c>
      <c r="K579" t="str">
        <f>IF(SUM('B5'!$Y593:$AG593)=9,'B5'!J593,"")</f>
        <v/>
      </c>
      <c r="L579" t="str">
        <f>IF(SUM('B5'!$Y593:$AG593)=9,'B5'!K593,"")</f>
        <v/>
      </c>
    </row>
    <row r="580" spans="1:12" x14ac:dyDescent="0.25">
      <c r="A580" t="str">
        <f>IF(SUM('B5'!Y594:AG594)=9,'Angaben KH-Standort'!$D$26,"")</f>
        <v/>
      </c>
      <c r="B580" t="str">
        <f>IF(SUM('B5'!Y594:AG594)=9,'Angaben KH-Standort'!$D$27,"")</f>
        <v/>
      </c>
      <c r="C580" t="str">
        <f>IF(SUM('B5'!Y594:AG594)=9,'Angaben KH-Standort'!$D$13,"")</f>
        <v/>
      </c>
      <c r="D580" t="str">
        <f>IF(SUM('B5'!$Y594:$AG594)=9,'B5'!C594,"")</f>
        <v/>
      </c>
      <c r="E580" t="str">
        <f>IF(SUM('B5'!$Y594:$AG594)=9,'B5'!D594,"")</f>
        <v/>
      </c>
      <c r="F580" t="str">
        <f>IF(SUM('B5'!$Y594:$AG594)=9,'B5'!E594,"")</f>
        <v/>
      </c>
      <c r="G580" t="str">
        <f>IF(SUM('B5'!$Y594:$AG594)=9,'B5'!F594,"")</f>
        <v/>
      </c>
      <c r="H580" t="str">
        <f>IF(SUM('B5'!$Y594:$AG594)=9,'B5'!G594,"")</f>
        <v/>
      </c>
      <c r="I580" t="str">
        <f>IF(SUM('B5'!$Y594:$AG594)=9,'B5'!H594,"")</f>
        <v/>
      </c>
      <c r="J580" t="str">
        <f>IF(SUM('B5'!$Y594:$AG594)=9,'B5'!I594,"")</f>
        <v/>
      </c>
      <c r="K580" t="str">
        <f>IF(SUM('B5'!$Y594:$AG594)=9,'B5'!J594,"")</f>
        <v/>
      </c>
      <c r="L580" t="str">
        <f>IF(SUM('B5'!$Y594:$AG594)=9,'B5'!K594,"")</f>
        <v/>
      </c>
    </row>
    <row r="581" spans="1:12" x14ac:dyDescent="0.25">
      <c r="A581" t="str">
        <f>IF(SUM('B5'!Y595:AG595)=9,'Angaben KH-Standort'!$D$26,"")</f>
        <v/>
      </c>
      <c r="B581" t="str">
        <f>IF(SUM('B5'!Y595:AG595)=9,'Angaben KH-Standort'!$D$27,"")</f>
        <v/>
      </c>
      <c r="C581" t="str">
        <f>IF(SUM('B5'!Y595:AG595)=9,'Angaben KH-Standort'!$D$13,"")</f>
        <v/>
      </c>
      <c r="D581" t="str">
        <f>IF(SUM('B5'!$Y595:$AG595)=9,'B5'!C595,"")</f>
        <v/>
      </c>
      <c r="E581" t="str">
        <f>IF(SUM('B5'!$Y595:$AG595)=9,'B5'!D595,"")</f>
        <v/>
      </c>
      <c r="F581" t="str">
        <f>IF(SUM('B5'!$Y595:$AG595)=9,'B5'!E595,"")</f>
        <v/>
      </c>
      <c r="G581" t="str">
        <f>IF(SUM('B5'!$Y595:$AG595)=9,'B5'!F595,"")</f>
        <v/>
      </c>
      <c r="H581" t="str">
        <f>IF(SUM('B5'!$Y595:$AG595)=9,'B5'!G595,"")</f>
        <v/>
      </c>
      <c r="I581" t="str">
        <f>IF(SUM('B5'!$Y595:$AG595)=9,'B5'!H595,"")</f>
        <v/>
      </c>
      <c r="J581" t="str">
        <f>IF(SUM('B5'!$Y595:$AG595)=9,'B5'!I595,"")</f>
        <v/>
      </c>
      <c r="K581" t="str">
        <f>IF(SUM('B5'!$Y595:$AG595)=9,'B5'!J595,"")</f>
        <v/>
      </c>
      <c r="L581" t="str">
        <f>IF(SUM('B5'!$Y595:$AG595)=9,'B5'!K595,"")</f>
        <v/>
      </c>
    </row>
    <row r="582" spans="1:12" x14ac:dyDescent="0.25">
      <c r="A582" t="str">
        <f>IF(SUM('B5'!Y596:AG596)=9,'Angaben KH-Standort'!$D$26,"")</f>
        <v/>
      </c>
      <c r="B582" t="str">
        <f>IF(SUM('B5'!Y596:AG596)=9,'Angaben KH-Standort'!$D$27,"")</f>
        <v/>
      </c>
      <c r="C582" t="str">
        <f>IF(SUM('B5'!Y596:AG596)=9,'Angaben KH-Standort'!$D$13,"")</f>
        <v/>
      </c>
      <c r="D582" t="str">
        <f>IF(SUM('B5'!$Y596:$AG596)=9,'B5'!C596,"")</f>
        <v/>
      </c>
      <c r="E582" t="str">
        <f>IF(SUM('B5'!$Y596:$AG596)=9,'B5'!D596,"")</f>
        <v/>
      </c>
      <c r="F582" t="str">
        <f>IF(SUM('B5'!$Y596:$AG596)=9,'B5'!E596,"")</f>
        <v/>
      </c>
      <c r="G582" t="str">
        <f>IF(SUM('B5'!$Y596:$AG596)=9,'B5'!F596,"")</f>
        <v/>
      </c>
      <c r="H582" t="str">
        <f>IF(SUM('B5'!$Y596:$AG596)=9,'B5'!G596,"")</f>
        <v/>
      </c>
      <c r="I582" t="str">
        <f>IF(SUM('B5'!$Y596:$AG596)=9,'B5'!H596,"")</f>
        <v/>
      </c>
      <c r="J582" t="str">
        <f>IF(SUM('B5'!$Y596:$AG596)=9,'B5'!I596,"")</f>
        <v/>
      </c>
      <c r="K582" t="str">
        <f>IF(SUM('B5'!$Y596:$AG596)=9,'B5'!J596,"")</f>
        <v/>
      </c>
      <c r="L582" t="str">
        <f>IF(SUM('B5'!$Y596:$AG596)=9,'B5'!K596,"")</f>
        <v/>
      </c>
    </row>
    <row r="583" spans="1:12" x14ac:dyDescent="0.25">
      <c r="A583" t="str">
        <f>IF(SUM('B5'!Y597:AG597)=9,'Angaben KH-Standort'!$D$26,"")</f>
        <v/>
      </c>
      <c r="B583" t="str">
        <f>IF(SUM('B5'!Y597:AG597)=9,'Angaben KH-Standort'!$D$27,"")</f>
        <v/>
      </c>
      <c r="C583" t="str">
        <f>IF(SUM('B5'!Y597:AG597)=9,'Angaben KH-Standort'!$D$13,"")</f>
        <v/>
      </c>
      <c r="D583" t="str">
        <f>IF(SUM('B5'!$Y597:$AG597)=9,'B5'!C597,"")</f>
        <v/>
      </c>
      <c r="E583" t="str">
        <f>IF(SUM('B5'!$Y597:$AG597)=9,'B5'!D597,"")</f>
        <v/>
      </c>
      <c r="F583" t="str">
        <f>IF(SUM('B5'!$Y597:$AG597)=9,'B5'!E597,"")</f>
        <v/>
      </c>
      <c r="G583" t="str">
        <f>IF(SUM('B5'!$Y597:$AG597)=9,'B5'!F597,"")</f>
        <v/>
      </c>
      <c r="H583" t="str">
        <f>IF(SUM('B5'!$Y597:$AG597)=9,'B5'!G597,"")</f>
        <v/>
      </c>
      <c r="I583" t="str">
        <f>IF(SUM('B5'!$Y597:$AG597)=9,'B5'!H597,"")</f>
        <v/>
      </c>
      <c r="J583" t="str">
        <f>IF(SUM('B5'!$Y597:$AG597)=9,'B5'!I597,"")</f>
        <v/>
      </c>
      <c r="K583" t="str">
        <f>IF(SUM('B5'!$Y597:$AG597)=9,'B5'!J597,"")</f>
        <v/>
      </c>
      <c r="L583" t="str">
        <f>IF(SUM('B5'!$Y597:$AG597)=9,'B5'!K597,"")</f>
        <v/>
      </c>
    </row>
    <row r="584" spans="1:12" x14ac:dyDescent="0.25">
      <c r="A584" t="str">
        <f>IF(SUM('B5'!Y598:AG598)=9,'Angaben KH-Standort'!$D$26,"")</f>
        <v/>
      </c>
      <c r="B584" t="str">
        <f>IF(SUM('B5'!Y598:AG598)=9,'Angaben KH-Standort'!$D$27,"")</f>
        <v/>
      </c>
      <c r="C584" t="str">
        <f>IF(SUM('B5'!Y598:AG598)=9,'Angaben KH-Standort'!$D$13,"")</f>
        <v/>
      </c>
      <c r="D584" t="str">
        <f>IF(SUM('B5'!$Y598:$AG598)=9,'B5'!C598,"")</f>
        <v/>
      </c>
      <c r="E584" t="str">
        <f>IF(SUM('B5'!$Y598:$AG598)=9,'B5'!D598,"")</f>
        <v/>
      </c>
      <c r="F584" t="str">
        <f>IF(SUM('B5'!$Y598:$AG598)=9,'B5'!E598,"")</f>
        <v/>
      </c>
      <c r="G584" t="str">
        <f>IF(SUM('B5'!$Y598:$AG598)=9,'B5'!F598,"")</f>
        <v/>
      </c>
      <c r="H584" t="str">
        <f>IF(SUM('B5'!$Y598:$AG598)=9,'B5'!G598,"")</f>
        <v/>
      </c>
      <c r="I584" t="str">
        <f>IF(SUM('B5'!$Y598:$AG598)=9,'B5'!H598,"")</f>
        <v/>
      </c>
      <c r="J584" t="str">
        <f>IF(SUM('B5'!$Y598:$AG598)=9,'B5'!I598,"")</f>
        <v/>
      </c>
      <c r="K584" t="str">
        <f>IF(SUM('B5'!$Y598:$AG598)=9,'B5'!J598,"")</f>
        <v/>
      </c>
      <c r="L584" t="str">
        <f>IF(SUM('B5'!$Y598:$AG598)=9,'B5'!K598,"")</f>
        <v/>
      </c>
    </row>
    <row r="585" spans="1:12" x14ac:dyDescent="0.25">
      <c r="A585" t="str">
        <f>IF(SUM('B5'!Y599:AG599)=9,'Angaben KH-Standort'!$D$26,"")</f>
        <v/>
      </c>
      <c r="B585" t="str">
        <f>IF(SUM('B5'!Y599:AG599)=9,'Angaben KH-Standort'!$D$27,"")</f>
        <v/>
      </c>
      <c r="C585" t="str">
        <f>IF(SUM('B5'!Y599:AG599)=9,'Angaben KH-Standort'!$D$13,"")</f>
        <v/>
      </c>
      <c r="D585" t="str">
        <f>IF(SUM('B5'!$Y599:$AG599)=9,'B5'!C599,"")</f>
        <v/>
      </c>
      <c r="E585" t="str">
        <f>IF(SUM('B5'!$Y599:$AG599)=9,'B5'!D599,"")</f>
        <v/>
      </c>
      <c r="F585" t="str">
        <f>IF(SUM('B5'!$Y599:$AG599)=9,'B5'!E599,"")</f>
        <v/>
      </c>
      <c r="G585" t="str">
        <f>IF(SUM('B5'!$Y599:$AG599)=9,'B5'!F599,"")</f>
        <v/>
      </c>
      <c r="H585" t="str">
        <f>IF(SUM('B5'!$Y599:$AG599)=9,'B5'!G599,"")</f>
        <v/>
      </c>
      <c r="I585" t="str">
        <f>IF(SUM('B5'!$Y599:$AG599)=9,'B5'!H599,"")</f>
        <v/>
      </c>
      <c r="J585" t="str">
        <f>IF(SUM('B5'!$Y599:$AG599)=9,'B5'!I599,"")</f>
        <v/>
      </c>
      <c r="K585" t="str">
        <f>IF(SUM('B5'!$Y599:$AG599)=9,'B5'!J599,"")</f>
        <v/>
      </c>
      <c r="L585" t="str">
        <f>IF(SUM('B5'!$Y599:$AG599)=9,'B5'!K599,"")</f>
        <v/>
      </c>
    </row>
    <row r="586" spans="1:12" x14ac:dyDescent="0.25">
      <c r="A586" t="str">
        <f>IF(SUM('B5'!Y600:AG600)=9,'Angaben KH-Standort'!$D$26,"")</f>
        <v/>
      </c>
      <c r="B586" t="str">
        <f>IF(SUM('B5'!Y600:AG600)=9,'Angaben KH-Standort'!$D$27,"")</f>
        <v/>
      </c>
      <c r="C586" t="str">
        <f>IF(SUM('B5'!Y600:AG600)=9,'Angaben KH-Standort'!$D$13,"")</f>
        <v/>
      </c>
      <c r="D586" t="str">
        <f>IF(SUM('B5'!$Y600:$AG600)=9,'B5'!C600,"")</f>
        <v/>
      </c>
      <c r="E586" t="str">
        <f>IF(SUM('B5'!$Y600:$AG600)=9,'B5'!D600,"")</f>
        <v/>
      </c>
      <c r="F586" t="str">
        <f>IF(SUM('B5'!$Y600:$AG600)=9,'B5'!E600,"")</f>
        <v/>
      </c>
      <c r="G586" t="str">
        <f>IF(SUM('B5'!$Y600:$AG600)=9,'B5'!F600,"")</f>
        <v/>
      </c>
      <c r="H586" t="str">
        <f>IF(SUM('B5'!$Y600:$AG600)=9,'B5'!G600,"")</f>
        <v/>
      </c>
      <c r="I586" t="str">
        <f>IF(SUM('B5'!$Y600:$AG600)=9,'B5'!H600,"")</f>
        <v/>
      </c>
      <c r="J586" t="str">
        <f>IF(SUM('B5'!$Y600:$AG600)=9,'B5'!I600,"")</f>
        <v/>
      </c>
      <c r="K586" t="str">
        <f>IF(SUM('B5'!$Y600:$AG600)=9,'B5'!J600,"")</f>
        <v/>
      </c>
      <c r="L586" t="str">
        <f>IF(SUM('B5'!$Y600:$AG600)=9,'B5'!K600,"")</f>
        <v/>
      </c>
    </row>
    <row r="587" spans="1:12" x14ac:dyDescent="0.25">
      <c r="A587" t="str">
        <f>IF(SUM('B5'!Y601:AG601)=9,'Angaben KH-Standort'!$D$26,"")</f>
        <v/>
      </c>
      <c r="B587" t="str">
        <f>IF(SUM('B5'!Y601:AG601)=9,'Angaben KH-Standort'!$D$27,"")</f>
        <v/>
      </c>
      <c r="C587" t="str">
        <f>IF(SUM('B5'!Y601:AG601)=9,'Angaben KH-Standort'!$D$13,"")</f>
        <v/>
      </c>
      <c r="D587" t="str">
        <f>IF(SUM('B5'!$Y601:$AG601)=9,'B5'!C601,"")</f>
        <v/>
      </c>
      <c r="E587" t="str">
        <f>IF(SUM('B5'!$Y601:$AG601)=9,'B5'!D601,"")</f>
        <v/>
      </c>
      <c r="F587" t="str">
        <f>IF(SUM('B5'!$Y601:$AG601)=9,'B5'!E601,"")</f>
        <v/>
      </c>
      <c r="G587" t="str">
        <f>IF(SUM('B5'!$Y601:$AG601)=9,'B5'!F601,"")</f>
        <v/>
      </c>
      <c r="H587" t="str">
        <f>IF(SUM('B5'!$Y601:$AG601)=9,'B5'!G601,"")</f>
        <v/>
      </c>
      <c r="I587" t="str">
        <f>IF(SUM('B5'!$Y601:$AG601)=9,'B5'!H601,"")</f>
        <v/>
      </c>
      <c r="J587" t="str">
        <f>IF(SUM('B5'!$Y601:$AG601)=9,'B5'!I601,"")</f>
        <v/>
      </c>
      <c r="K587" t="str">
        <f>IF(SUM('B5'!$Y601:$AG601)=9,'B5'!J601,"")</f>
        <v/>
      </c>
      <c r="L587" t="str">
        <f>IF(SUM('B5'!$Y601:$AG601)=9,'B5'!K601,"")</f>
        <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2:Z115"/>
  <sheetViews>
    <sheetView showGridLines="0" zoomScaleNormal="100" workbookViewId="0">
      <selection activeCell="D31" sqref="D31"/>
    </sheetView>
  </sheetViews>
  <sheetFormatPr baseColWidth="10" defaultColWidth="11.42578125" defaultRowHeight="15" customHeight="1" x14ac:dyDescent="0.25"/>
  <cols>
    <col min="1" max="1" width="4.28515625" style="19" customWidth="1"/>
    <col min="2" max="3" width="11.42578125" style="19"/>
    <col min="4" max="4" width="38.5703125" style="19" customWidth="1"/>
    <col min="5" max="5" width="86.28515625" style="19" customWidth="1"/>
    <col min="6" max="6" width="22.85546875" style="19" customWidth="1"/>
    <col min="7" max="7" width="11.42578125" style="6"/>
    <col min="8" max="20" width="11.42578125" style="20"/>
    <col min="21" max="21" width="11.42578125" style="185"/>
    <col min="22" max="26" width="11.42578125" style="20"/>
    <col min="27" max="16384" width="11.42578125" style="19"/>
  </cols>
  <sheetData>
    <row r="2" spans="1:25" ht="15" customHeight="1" x14ac:dyDescent="0.25">
      <c r="A2" s="19" t="s">
        <v>0</v>
      </c>
    </row>
    <row r="3" spans="1:25" s="44" customFormat="1" ht="30" customHeight="1" x14ac:dyDescent="0.35">
      <c r="A3" s="37"/>
      <c r="B3" s="38" t="s">
        <v>151</v>
      </c>
      <c r="C3" s="68"/>
      <c r="D3" s="67" t="s">
        <v>152</v>
      </c>
      <c r="E3" s="41" t="s">
        <v>153</v>
      </c>
      <c r="F3" s="69" t="s">
        <v>93</v>
      </c>
      <c r="U3" s="186"/>
    </row>
    <row r="4" spans="1:25" ht="15" customHeight="1" x14ac:dyDescent="0.25">
      <c r="A4" s="21"/>
      <c r="B4" s="21"/>
      <c r="C4" s="21"/>
      <c r="D4" s="21"/>
      <c r="E4" s="21"/>
      <c r="F4" s="21"/>
      <c r="G4" s="19"/>
    </row>
    <row r="5" spans="1:25" ht="15" customHeight="1" x14ac:dyDescent="0.25">
      <c r="A5" s="21"/>
      <c r="B5" s="160"/>
      <c r="C5" s="162"/>
      <c r="D5" s="161" t="str">
        <f ca="1">"Haupt-IK: " &amp; CELL("inhalt",'Angaben KH-Standort'!F26)</f>
        <v xml:space="preserve">Haupt-IK: </v>
      </c>
      <c r="E5" s="161" t="str">
        <f>IF('Angaben KH-Standort'!$D$13&lt;&gt;"","Jahr: " &amp; 'Angaben KH-Standort'!$D$13,"Kein Jahr angegeben")</f>
        <v>Kein Jahr angegeben</v>
      </c>
      <c r="F5" s="125"/>
      <c r="G5" s="19"/>
    </row>
    <row r="6" spans="1:25" ht="15" customHeight="1" x14ac:dyDescent="0.25">
      <c r="A6" s="21"/>
      <c r="B6" s="164"/>
      <c r="C6" s="166"/>
      <c r="D6" s="165" t="str">
        <f ca="1" xml:space="preserve"> "Standort-ID: " &amp; CELL("inhalt",'Angaben KH-Standort'!F27)</f>
        <v xml:space="preserve">Standort-ID: </v>
      </c>
      <c r="E6" s="165" t="str">
        <f>IF('Angaben KH-Standort'!$D$14&lt;&gt;"",'Angaben KH-Standort'!$D$14 &amp;". Quartal","Kein Quartal angegeben")</f>
        <v>Kein Quartal angegeben</v>
      </c>
      <c r="F6" s="168"/>
      <c r="G6" s="19"/>
    </row>
    <row r="7" spans="1:25" ht="15" customHeight="1" x14ac:dyDescent="0.25">
      <c r="A7" s="21"/>
      <c r="B7" s="272"/>
      <c r="C7" s="273"/>
      <c r="D7" s="70"/>
      <c r="E7" s="70"/>
      <c r="F7" s="59"/>
    </row>
    <row r="8" spans="1:25" ht="15" customHeight="1" x14ac:dyDescent="0.25">
      <c r="B8" s="60"/>
      <c r="C8" s="61"/>
      <c r="D8" s="61"/>
      <c r="E8" s="61"/>
      <c r="F8" s="71"/>
      <c r="G8" s="19"/>
    </row>
    <row r="9" spans="1:25" ht="15" customHeight="1" x14ac:dyDescent="0.35">
      <c r="B9" s="64"/>
      <c r="C9" s="65" t="s">
        <v>149</v>
      </c>
      <c r="D9" s="66"/>
      <c r="E9" s="66"/>
      <c r="F9" s="72"/>
      <c r="G9" s="19"/>
    </row>
    <row r="10" spans="1:25" ht="15" customHeight="1" x14ac:dyDescent="0.25">
      <c r="B10" s="64"/>
      <c r="C10" s="274" t="s">
        <v>316</v>
      </c>
      <c r="D10" s="274"/>
      <c r="E10" s="274"/>
      <c r="F10" s="171" t="s">
        <v>246</v>
      </c>
      <c r="G10" s="19"/>
      <c r="S10" s="6"/>
      <c r="T10" s="6"/>
      <c r="U10" s="233">
        <f>MIN(U15:U114)</f>
        <v>1</v>
      </c>
      <c r="V10" s="6"/>
      <c r="W10" s="6"/>
      <c r="X10" s="6"/>
      <c r="Y10" s="6"/>
    </row>
    <row r="11" spans="1:25" ht="15" customHeight="1" x14ac:dyDescent="0.25">
      <c r="B11" s="64"/>
      <c r="C11" s="274"/>
      <c r="D11" s="274"/>
      <c r="E11" s="274"/>
      <c r="F11" s="172" t="s">
        <v>256</v>
      </c>
      <c r="G11" s="19"/>
      <c r="S11" s="6"/>
      <c r="T11" s="6"/>
      <c r="U11" s="233"/>
      <c r="V11" s="6"/>
      <c r="W11" s="6"/>
      <c r="X11" s="6"/>
      <c r="Y11" s="6"/>
    </row>
    <row r="12" spans="1:25" ht="15" customHeight="1" x14ac:dyDescent="0.25">
      <c r="B12" s="64"/>
      <c r="C12" s="274"/>
      <c r="D12" s="274"/>
      <c r="E12" s="274"/>
      <c r="F12" s="173" t="s">
        <v>247</v>
      </c>
      <c r="G12" s="19"/>
      <c r="S12" s="6"/>
      <c r="T12" s="6"/>
      <c r="U12" s="233">
        <f>MAX(U15:U114)</f>
        <v>1</v>
      </c>
      <c r="V12" s="6"/>
      <c r="W12" s="6">
        <f>SUM(W15:W114)</f>
        <v>0</v>
      </c>
      <c r="X12" s="6"/>
      <c r="Y12" s="6">
        <f t="shared" ref="Y12" si="0">SUM(Y15:Y114)</f>
        <v>0</v>
      </c>
    </row>
    <row r="13" spans="1:25" ht="15" customHeight="1" x14ac:dyDescent="0.25">
      <c r="B13" s="187" t="str">
        <f>IF(Y12&lt;W12,"!!!","")</f>
        <v/>
      </c>
      <c r="C13" s="275" t="str">
        <f>IF(Y12&lt;W12,"Es fehlen noch MUSS-ANGABEN in den mit !!! gekennzeichneten Zeilen","")</f>
        <v/>
      </c>
      <c r="D13" s="275"/>
      <c r="E13" s="275"/>
      <c r="F13" s="73"/>
      <c r="G13" s="19"/>
      <c r="S13" s="6"/>
      <c r="T13" s="6"/>
      <c r="U13" s="233"/>
      <c r="V13" s="6"/>
      <c r="W13" s="6"/>
      <c r="X13" s="6"/>
      <c r="Y13" s="6"/>
    </row>
    <row r="14" spans="1:25" ht="45" customHeight="1" x14ac:dyDescent="0.25">
      <c r="B14" s="64"/>
      <c r="C14" s="189" t="s">
        <v>154</v>
      </c>
      <c r="D14" s="190" t="s">
        <v>5</v>
      </c>
      <c r="E14" s="189" t="s">
        <v>248</v>
      </c>
      <c r="F14" s="73"/>
      <c r="S14" s="6"/>
      <c r="T14" s="6"/>
      <c r="U14" s="233"/>
      <c r="V14" s="6"/>
      <c r="W14" s="6"/>
      <c r="X14" s="6"/>
      <c r="Y14" s="6"/>
    </row>
    <row r="15" spans="1:25" ht="15" customHeight="1" x14ac:dyDescent="0.25">
      <c r="B15" s="74" t="str">
        <f>IF(SUM(W15:Y15)&lt;3,"!!!","")</f>
        <v>!!!</v>
      </c>
      <c r="C15" s="191" t="s">
        <v>156</v>
      </c>
      <c r="D15" s="192" t="s">
        <v>101</v>
      </c>
      <c r="E15" s="193"/>
      <c r="F15" s="73"/>
      <c r="S15" s="6" t="str">
        <f>"Einrichtungen2"</f>
        <v>Einrichtungen2</v>
      </c>
      <c r="T15" s="6">
        <f t="shared" ref="T15:T46" si="1">LEN(D15)</f>
        <v>39</v>
      </c>
      <c r="U15" s="233">
        <f t="shared" ref="U15:U46" si="2">IF($T15&gt;0,VALUE($C15),"")</f>
        <v>1</v>
      </c>
      <c r="V15" s="6" t="str">
        <f>VLOOKUP($D15,{"29 - Psychiatrie (Erwachsene)","29 - Psychiatrie (Erwachsene)";"30 - Kinder- und Jugendpsychiatrie","30 - Kinder- und Jugendpsychiatrie";"31 - Psychosomatik","31 - Psychosomatik";"00 - Bitte eine Fachabteilung auswählen","";0,""},2,0)</f>
        <v/>
      </c>
      <c r="W15" s="6">
        <f>VLOOKUP($D15,{"29 - Psychiatrie (Erwachsene)",1;"30 - Kinder- und Jugendpsychiatrie",1;"31 - Psychosomatik",1;"00 - Bitte eine Fachabteilung auswählen",0;0,0},2,0)</f>
        <v>0</v>
      </c>
      <c r="X15" s="6">
        <f t="shared" ref="X15:X46" si="3">IF(LEN($C15)&gt;0,1,0)</f>
        <v>1</v>
      </c>
      <c r="Y15" s="6">
        <f>IF(LEN($E15)&gt;0,1,0)</f>
        <v>0</v>
      </c>
    </row>
    <row r="16" spans="1:25" ht="15" customHeight="1" x14ac:dyDescent="0.25">
      <c r="B16" s="74" t="str">
        <f t="shared" ref="B16:B23" si="4">IF(SUM(W16:Y16)&lt;3,"!!!","")</f>
        <v>!!!</v>
      </c>
      <c r="C16" s="191" t="s">
        <v>144</v>
      </c>
      <c r="D16" s="192"/>
      <c r="E16" s="193"/>
      <c r="F16" s="73"/>
      <c r="S16" s="6" t="str">
        <f>VLOOKUP(D15,{"29 - Psychiatrie (Erwachsene)","Einrichtungen2";"30 - Kinder- und Jugendpsychiatrie","Einrichtungen2";"31 - Psychosomatik","Einrichtungen2";"00 - Bitte eine Fachabteilung auswählen","Leer";0,"Leer"},2,0)</f>
        <v>Leer</v>
      </c>
      <c r="T16" s="6">
        <f t="shared" si="1"/>
        <v>0</v>
      </c>
      <c r="U16" s="233" t="str">
        <f t="shared" si="2"/>
        <v/>
      </c>
      <c r="V16" s="6" t="str">
        <f>VLOOKUP($D16,{"29 - Psychiatrie (Erwachsene)","29 - Psychiatrie (Erwachsene)";"30 - Kinder- und Jugendpsychiatrie","30 - Kinder- und Jugendpsychiatrie";"31 - Psychosomatik","31 - Psychosomatik";"00 - Bitte eine Fachabteilung auswählen","";0,""},2,0)</f>
        <v/>
      </c>
      <c r="W16" s="6">
        <f>VLOOKUP($D16,{"29 - Psychiatrie (Erwachsene)",1;"30 - Kinder- und Jugendpsychiatrie",1;"31 - Psychosomatik",1;"00 - Bitte eine Fachabteilung auswählen",0;0,0},2,0)</f>
        <v>0</v>
      </c>
      <c r="X16" s="6">
        <f t="shared" si="3"/>
        <v>1</v>
      </c>
      <c r="Y16" s="6">
        <f t="shared" ref="Y16:Y79" si="5">IF(LEN($E16)&gt;0,1,0)</f>
        <v>0</v>
      </c>
    </row>
    <row r="17" spans="2:25" ht="15" customHeight="1" x14ac:dyDescent="0.25">
      <c r="B17" s="74" t="str">
        <f t="shared" si="4"/>
        <v>!!!</v>
      </c>
      <c r="C17" s="191" t="s">
        <v>157</v>
      </c>
      <c r="D17" s="192"/>
      <c r="E17" s="193"/>
      <c r="F17" s="73"/>
      <c r="S17" s="6" t="str">
        <f>VLOOKUP(D16,{"29 - Psychiatrie (Erwachsene)","Einrichtungen2";"30 - Kinder- und Jugendpsychiatrie","Einrichtungen2";"31 - Psychosomatik","Einrichtungen2";"00 - Bitte eine Fachabteilung auswählen","Leer";0,"Leer"},2,0)</f>
        <v>Leer</v>
      </c>
      <c r="T17" s="6">
        <f t="shared" si="1"/>
        <v>0</v>
      </c>
      <c r="U17" s="233" t="str">
        <f t="shared" si="2"/>
        <v/>
      </c>
      <c r="V17" s="6" t="str">
        <f>VLOOKUP($D17,{"29 - Psychiatrie (Erwachsene)","29 - Psychiatrie (Erwachsene)";"30 - Kinder- und Jugendpsychiatrie","30 - Kinder- und Jugendpsychiatrie";"31 - Psychosomatik","31 - Psychosomatik";"00 - Bitte eine Fachabteilung auswählen","";0,""},2,0)</f>
        <v/>
      </c>
      <c r="W17" s="6">
        <f>VLOOKUP($D17,{"29 - Psychiatrie (Erwachsene)",1;"30 - Kinder- und Jugendpsychiatrie",1;"31 - Psychosomatik",1;"00 - Bitte eine Fachabteilung auswählen",0;0,0},2,0)</f>
        <v>0</v>
      </c>
      <c r="X17" s="6">
        <f t="shared" si="3"/>
        <v>1</v>
      </c>
      <c r="Y17" s="6">
        <f t="shared" si="5"/>
        <v>0</v>
      </c>
    </row>
    <row r="18" spans="2:25" ht="15" customHeight="1" x14ac:dyDescent="0.25">
      <c r="B18" s="74" t="str">
        <f t="shared" si="4"/>
        <v>!!!</v>
      </c>
      <c r="C18" s="191" t="s">
        <v>9</v>
      </c>
      <c r="D18" s="192"/>
      <c r="E18" s="193"/>
      <c r="F18" s="73"/>
      <c r="S18" s="6" t="str">
        <f>VLOOKUP(D17,{"29 - Psychiatrie (Erwachsene)","Einrichtungen2";"30 - Kinder- und Jugendpsychiatrie","Einrichtungen2";"31 - Psychosomatik","Einrichtungen2";"00 - Bitte eine Fachabteilung auswählen","Leer";0,"Leer"},2,0)</f>
        <v>Leer</v>
      </c>
      <c r="T18" s="6">
        <f t="shared" si="1"/>
        <v>0</v>
      </c>
      <c r="U18" s="233" t="str">
        <f t="shared" si="2"/>
        <v/>
      </c>
      <c r="V18" s="6" t="str">
        <f>VLOOKUP($D18,{"29 - Psychiatrie (Erwachsene)","29 - Psychiatrie (Erwachsene)";"30 - Kinder- und Jugendpsychiatrie","30 - Kinder- und Jugendpsychiatrie";"31 - Psychosomatik","31 - Psychosomatik";"00 - Bitte eine Fachabteilung auswählen","";0,""},2,0)</f>
        <v/>
      </c>
      <c r="W18" s="6">
        <f>VLOOKUP($D18,{"29 - Psychiatrie (Erwachsene)",1;"30 - Kinder- und Jugendpsychiatrie",1;"31 - Psychosomatik",1;"00 - Bitte eine Fachabteilung auswählen",0;0,0},2,0)</f>
        <v>0</v>
      </c>
      <c r="X18" s="6">
        <f t="shared" si="3"/>
        <v>1</v>
      </c>
      <c r="Y18" s="6">
        <f t="shared" si="5"/>
        <v>0</v>
      </c>
    </row>
    <row r="19" spans="2:25" ht="15" customHeight="1" x14ac:dyDescent="0.25">
      <c r="B19" s="74" t="str">
        <f t="shared" si="4"/>
        <v>!!!</v>
      </c>
      <c r="C19" s="191" t="s">
        <v>10</v>
      </c>
      <c r="D19" s="192"/>
      <c r="E19" s="193"/>
      <c r="F19" s="73"/>
      <c r="S19" s="6" t="str">
        <f>VLOOKUP(D18,{"29 - Psychiatrie (Erwachsene)","Einrichtungen2";"30 - Kinder- und Jugendpsychiatrie","Einrichtungen2";"31 - Psychosomatik","Einrichtungen2";"00 - Bitte eine Fachabteilung auswählen","Leer";0,"Leer"},2,0)</f>
        <v>Leer</v>
      </c>
      <c r="T19" s="6">
        <f t="shared" si="1"/>
        <v>0</v>
      </c>
      <c r="U19" s="233" t="str">
        <f t="shared" si="2"/>
        <v/>
      </c>
      <c r="V19" s="6" t="str">
        <f>VLOOKUP($D19,{"29 - Psychiatrie (Erwachsene)","29 - Psychiatrie (Erwachsene)";"30 - Kinder- und Jugendpsychiatrie","30 - Kinder- und Jugendpsychiatrie";"31 - Psychosomatik","31 - Psychosomatik";"00 - Bitte eine Fachabteilung auswählen","";0,""},2,0)</f>
        <v/>
      </c>
      <c r="W19" s="6">
        <f>VLOOKUP($D19,{"29 - Psychiatrie (Erwachsene)",1;"30 - Kinder- und Jugendpsychiatrie",1;"31 - Psychosomatik",1;"00 - Bitte eine Fachabteilung auswählen",0;0,0},2,0)</f>
        <v>0</v>
      </c>
      <c r="X19" s="6">
        <f t="shared" si="3"/>
        <v>1</v>
      </c>
      <c r="Y19" s="6">
        <f t="shared" si="5"/>
        <v>0</v>
      </c>
    </row>
    <row r="20" spans="2:25" ht="15" customHeight="1" x14ac:dyDescent="0.25">
      <c r="B20" s="74" t="str">
        <f t="shared" si="4"/>
        <v>!!!</v>
      </c>
      <c r="C20" s="191" t="s">
        <v>11</v>
      </c>
      <c r="D20" s="192"/>
      <c r="E20" s="193"/>
      <c r="F20" s="73"/>
      <c r="S20" s="6" t="str">
        <f>VLOOKUP(D19,{"29 - Psychiatrie (Erwachsene)","Einrichtungen2";"30 - Kinder- und Jugendpsychiatrie","Einrichtungen2";"31 - Psychosomatik","Einrichtungen2";"00 - Bitte eine Fachabteilung auswählen","Leer";0,"Leer"},2,0)</f>
        <v>Leer</v>
      </c>
      <c r="T20" s="6">
        <f t="shared" si="1"/>
        <v>0</v>
      </c>
      <c r="U20" s="233" t="str">
        <f t="shared" si="2"/>
        <v/>
      </c>
      <c r="V20" s="6" t="str">
        <f>VLOOKUP($D20,{"29 - Psychiatrie (Erwachsene)","29 - Psychiatrie (Erwachsene)";"30 - Kinder- und Jugendpsychiatrie","30 - Kinder- und Jugendpsychiatrie";"31 - Psychosomatik","31 - Psychosomatik";"00 - Bitte eine Fachabteilung auswählen","";0,""},2,0)</f>
        <v/>
      </c>
      <c r="W20" s="6">
        <f>VLOOKUP($D20,{"29 - Psychiatrie (Erwachsene)",1;"30 - Kinder- und Jugendpsychiatrie",1;"31 - Psychosomatik",1;"00 - Bitte eine Fachabteilung auswählen",0;0,0},2,0)</f>
        <v>0</v>
      </c>
      <c r="X20" s="6">
        <f t="shared" si="3"/>
        <v>1</v>
      </c>
      <c r="Y20" s="6">
        <f t="shared" si="5"/>
        <v>0</v>
      </c>
    </row>
    <row r="21" spans="2:25" ht="15" customHeight="1" x14ac:dyDescent="0.25">
      <c r="B21" s="74" t="str">
        <f t="shared" si="4"/>
        <v>!!!</v>
      </c>
      <c r="C21" s="191" t="s">
        <v>158</v>
      </c>
      <c r="D21" s="192"/>
      <c r="E21" s="193"/>
      <c r="F21" s="73"/>
      <c r="S21" s="6" t="str">
        <f>VLOOKUP(D20,{"29 - Psychiatrie (Erwachsene)","Einrichtungen2";"30 - Kinder- und Jugendpsychiatrie","Einrichtungen2";"31 - Psychosomatik","Einrichtungen2";"00 - Bitte eine Fachabteilung auswählen","Leer";0,"Leer"},2,0)</f>
        <v>Leer</v>
      </c>
      <c r="T21" s="6">
        <f t="shared" si="1"/>
        <v>0</v>
      </c>
      <c r="U21" s="233" t="str">
        <f t="shared" si="2"/>
        <v/>
      </c>
      <c r="V21" s="6" t="str">
        <f>VLOOKUP($D21,{"29 - Psychiatrie (Erwachsene)","29 - Psychiatrie (Erwachsene)";"30 - Kinder- und Jugendpsychiatrie","30 - Kinder- und Jugendpsychiatrie";"31 - Psychosomatik","31 - Psychosomatik";"00 - Bitte eine Fachabteilung auswählen","";0,""},2,0)</f>
        <v/>
      </c>
      <c r="W21" s="6">
        <f>VLOOKUP($D21,{"29 - Psychiatrie (Erwachsene)",1;"30 - Kinder- und Jugendpsychiatrie",1;"31 - Psychosomatik",1;"00 - Bitte eine Fachabteilung auswählen",0;0,0},2,0)</f>
        <v>0</v>
      </c>
      <c r="X21" s="6">
        <f t="shared" si="3"/>
        <v>1</v>
      </c>
      <c r="Y21" s="6">
        <f t="shared" si="5"/>
        <v>0</v>
      </c>
    </row>
    <row r="22" spans="2:25" ht="15" customHeight="1" x14ac:dyDescent="0.25">
      <c r="B22" s="74" t="str">
        <f t="shared" si="4"/>
        <v>!!!</v>
      </c>
      <c r="C22" s="191" t="s">
        <v>159</v>
      </c>
      <c r="D22" s="192"/>
      <c r="E22" s="193"/>
      <c r="F22" s="73"/>
      <c r="S22" s="6" t="str">
        <f>VLOOKUP(D21,{"29 - Psychiatrie (Erwachsene)","Einrichtungen2";"30 - Kinder- und Jugendpsychiatrie","Einrichtungen2";"31 - Psychosomatik","Einrichtungen2";"00 - Bitte eine Fachabteilung auswählen","Leer";0,"Leer"},2,0)</f>
        <v>Leer</v>
      </c>
      <c r="T22" s="6">
        <f t="shared" si="1"/>
        <v>0</v>
      </c>
      <c r="U22" s="233" t="str">
        <f t="shared" si="2"/>
        <v/>
      </c>
      <c r="V22" s="6" t="str">
        <f>VLOOKUP($D22,{"29 - Psychiatrie (Erwachsene)","29 - Psychiatrie (Erwachsene)";"30 - Kinder- und Jugendpsychiatrie","30 - Kinder- und Jugendpsychiatrie";"31 - Psychosomatik","31 - Psychosomatik";"00 - Bitte eine Fachabteilung auswählen","";0,""},2,0)</f>
        <v/>
      </c>
      <c r="W22" s="6">
        <f>VLOOKUP($D22,{"29 - Psychiatrie (Erwachsene)",1;"30 - Kinder- und Jugendpsychiatrie",1;"31 - Psychosomatik",1;"00 - Bitte eine Fachabteilung auswählen",0;0,0},2,0)</f>
        <v>0</v>
      </c>
      <c r="X22" s="6">
        <f t="shared" si="3"/>
        <v>1</v>
      </c>
      <c r="Y22" s="6">
        <f t="shared" si="5"/>
        <v>0</v>
      </c>
    </row>
    <row r="23" spans="2:25" ht="15" customHeight="1" x14ac:dyDescent="0.25">
      <c r="B23" s="74" t="str">
        <f t="shared" si="4"/>
        <v>!!!</v>
      </c>
      <c r="C23" s="191" t="s">
        <v>160</v>
      </c>
      <c r="D23" s="192"/>
      <c r="E23" s="193"/>
      <c r="F23" s="73"/>
      <c r="S23" s="6" t="str">
        <f>VLOOKUP(D22,{"29 - Psychiatrie (Erwachsene)","Einrichtungen2";"30 - Kinder- und Jugendpsychiatrie","Einrichtungen2";"31 - Psychosomatik","Einrichtungen2";"00 - Bitte eine Fachabteilung auswählen","Leer";0,"Leer"},2,0)</f>
        <v>Leer</v>
      </c>
      <c r="T23" s="6">
        <f t="shared" si="1"/>
        <v>0</v>
      </c>
      <c r="U23" s="233" t="str">
        <f t="shared" si="2"/>
        <v/>
      </c>
      <c r="V23" s="6" t="str">
        <f>VLOOKUP($D23,{"29 - Psychiatrie (Erwachsene)","29 - Psychiatrie (Erwachsene)";"30 - Kinder- und Jugendpsychiatrie","30 - Kinder- und Jugendpsychiatrie";"31 - Psychosomatik","31 - Psychosomatik";"00 - Bitte eine Fachabteilung auswählen","";0,""},2,0)</f>
        <v/>
      </c>
      <c r="W23" s="6">
        <f>VLOOKUP($D23,{"29 - Psychiatrie (Erwachsene)",1;"30 - Kinder- und Jugendpsychiatrie",1;"31 - Psychosomatik",1;"00 - Bitte eine Fachabteilung auswählen",0;0,0},2,0)</f>
        <v>0</v>
      </c>
      <c r="X23" s="6">
        <f t="shared" si="3"/>
        <v>1</v>
      </c>
      <c r="Y23" s="6">
        <f t="shared" si="5"/>
        <v>0</v>
      </c>
    </row>
    <row r="24" spans="2:25" ht="15" customHeight="1" x14ac:dyDescent="0.25">
      <c r="B24" s="74" t="str">
        <f t="shared" ref="B24:B79" si="6">IF(SUM(W24:Y24)&lt;3,"!!!","")</f>
        <v>!!!</v>
      </c>
      <c r="C24" s="191" t="s">
        <v>161</v>
      </c>
      <c r="D24" s="192"/>
      <c r="E24" s="193"/>
      <c r="F24" s="73"/>
      <c r="S24" s="6" t="str">
        <f>VLOOKUP(D23,{"29 - Psychiatrie (Erwachsene)","Einrichtungen2";"30 - Kinder- und Jugendpsychiatrie","Einrichtungen2";"31 - Psychosomatik","Einrichtungen2";"00 - Bitte eine Fachabteilung auswählen","Leer";0,"Leer"},2,0)</f>
        <v>Leer</v>
      </c>
      <c r="T24" s="6">
        <f t="shared" si="1"/>
        <v>0</v>
      </c>
      <c r="U24" s="233" t="str">
        <f t="shared" si="2"/>
        <v/>
      </c>
      <c r="V24" s="6" t="str">
        <f>VLOOKUP($D24,{"29 - Psychiatrie (Erwachsene)","29 - Psychiatrie (Erwachsene)";"30 - Kinder- und Jugendpsychiatrie","30 - Kinder- und Jugendpsychiatrie";"31 - Psychosomatik","31 - Psychosomatik";"00 - Bitte eine Fachabteilung auswählen","";0,""},2,0)</f>
        <v/>
      </c>
      <c r="W24" s="6">
        <f>VLOOKUP($D24,{"29 - Psychiatrie (Erwachsene)",1;"30 - Kinder- und Jugendpsychiatrie",1;"31 - Psychosomatik",1;"00 - Bitte eine Fachabteilung auswählen",0;0,0},2,0)</f>
        <v>0</v>
      </c>
      <c r="X24" s="6">
        <f t="shared" si="3"/>
        <v>1</v>
      </c>
      <c r="Y24" s="6">
        <f t="shared" si="5"/>
        <v>0</v>
      </c>
    </row>
    <row r="25" spans="2:25" ht="15" customHeight="1" x14ac:dyDescent="0.25">
      <c r="B25" s="74" t="str">
        <f t="shared" si="6"/>
        <v>!!!</v>
      </c>
      <c r="C25" s="191" t="s">
        <v>162</v>
      </c>
      <c r="D25" s="192"/>
      <c r="E25" s="193"/>
      <c r="F25" s="73"/>
      <c r="S25" s="6" t="str">
        <f>VLOOKUP(D24,{"29 - Psychiatrie (Erwachsene)","Einrichtungen2";"30 - Kinder- und Jugendpsychiatrie","Einrichtungen2";"31 - Psychosomatik","Einrichtungen2";"00 - Bitte eine Fachabteilung auswählen","Leer";0,"Leer"},2,0)</f>
        <v>Leer</v>
      </c>
      <c r="T25" s="6">
        <f t="shared" si="1"/>
        <v>0</v>
      </c>
      <c r="U25" s="233" t="str">
        <f t="shared" si="2"/>
        <v/>
      </c>
      <c r="V25" s="6" t="str">
        <f>VLOOKUP($D25,{"29 - Psychiatrie (Erwachsene)","29 - Psychiatrie (Erwachsene)";"30 - Kinder- und Jugendpsychiatrie","30 - Kinder- und Jugendpsychiatrie";"31 - Psychosomatik","31 - Psychosomatik";"00 - Bitte eine Fachabteilung auswählen","";0,""},2,0)</f>
        <v/>
      </c>
      <c r="W25" s="6">
        <f>VLOOKUP($D25,{"29 - Psychiatrie (Erwachsene)",1;"30 - Kinder- und Jugendpsychiatrie",1;"31 - Psychosomatik",1;"00 - Bitte eine Fachabteilung auswählen",0;0,0},2,0)</f>
        <v>0</v>
      </c>
      <c r="X25" s="6">
        <f t="shared" si="3"/>
        <v>1</v>
      </c>
      <c r="Y25" s="6">
        <f t="shared" si="5"/>
        <v>0</v>
      </c>
    </row>
    <row r="26" spans="2:25" ht="15" customHeight="1" x14ac:dyDescent="0.25">
      <c r="B26" s="74" t="str">
        <f t="shared" si="6"/>
        <v>!!!</v>
      </c>
      <c r="C26" s="191" t="s">
        <v>163</v>
      </c>
      <c r="D26" s="192"/>
      <c r="E26" s="193"/>
      <c r="F26" s="73"/>
      <c r="S26" s="6" t="str">
        <f>VLOOKUP(D25,{"29 - Psychiatrie (Erwachsene)","Einrichtungen2";"30 - Kinder- und Jugendpsychiatrie","Einrichtungen2";"31 - Psychosomatik","Einrichtungen2";"00 - Bitte eine Fachabteilung auswählen","Leer";0,"Leer"},2,0)</f>
        <v>Leer</v>
      </c>
      <c r="T26" s="6">
        <f t="shared" si="1"/>
        <v>0</v>
      </c>
      <c r="U26" s="233" t="str">
        <f t="shared" si="2"/>
        <v/>
      </c>
      <c r="V26" s="6" t="str">
        <f>VLOOKUP($D26,{"29 - Psychiatrie (Erwachsene)","29 - Psychiatrie (Erwachsene)";"30 - Kinder- und Jugendpsychiatrie","30 - Kinder- und Jugendpsychiatrie";"31 - Psychosomatik","31 - Psychosomatik";"00 - Bitte eine Fachabteilung auswählen","";0,""},2,0)</f>
        <v/>
      </c>
      <c r="W26" s="6">
        <f>VLOOKUP($D26,{"29 - Psychiatrie (Erwachsene)",1;"30 - Kinder- und Jugendpsychiatrie",1;"31 - Psychosomatik",1;"00 - Bitte eine Fachabteilung auswählen",0;0,0},2,0)</f>
        <v>0</v>
      </c>
      <c r="X26" s="6">
        <f t="shared" si="3"/>
        <v>1</v>
      </c>
      <c r="Y26" s="6">
        <f t="shared" si="5"/>
        <v>0</v>
      </c>
    </row>
    <row r="27" spans="2:25" ht="15" customHeight="1" x14ac:dyDescent="0.25">
      <c r="B27" s="74" t="str">
        <f t="shared" si="6"/>
        <v>!!!</v>
      </c>
      <c r="C27" s="191" t="s">
        <v>164</v>
      </c>
      <c r="D27" s="192"/>
      <c r="E27" s="193"/>
      <c r="F27" s="73"/>
      <c r="S27" s="6" t="str">
        <f>VLOOKUP(D26,{"29 - Psychiatrie (Erwachsene)","Einrichtungen2";"30 - Kinder- und Jugendpsychiatrie","Einrichtungen2";"31 - Psychosomatik","Einrichtungen2";"00 - Bitte eine Fachabteilung auswählen","Leer";0,"Leer"},2,0)</f>
        <v>Leer</v>
      </c>
      <c r="T27" s="6">
        <f t="shared" si="1"/>
        <v>0</v>
      </c>
      <c r="U27" s="233" t="str">
        <f t="shared" si="2"/>
        <v/>
      </c>
      <c r="V27" s="6" t="str">
        <f>VLOOKUP($D27,{"29 - Psychiatrie (Erwachsene)","29 - Psychiatrie (Erwachsene)";"30 - Kinder- und Jugendpsychiatrie","30 - Kinder- und Jugendpsychiatrie";"31 - Psychosomatik","31 - Psychosomatik";"00 - Bitte eine Fachabteilung auswählen","";0,""},2,0)</f>
        <v/>
      </c>
      <c r="W27" s="6">
        <f>VLOOKUP($D27,{"29 - Psychiatrie (Erwachsene)",1;"30 - Kinder- und Jugendpsychiatrie",1;"31 - Psychosomatik",1;"00 - Bitte eine Fachabteilung auswählen",0;0,0},2,0)</f>
        <v>0</v>
      </c>
      <c r="X27" s="6">
        <f t="shared" si="3"/>
        <v>1</v>
      </c>
      <c r="Y27" s="6">
        <f t="shared" si="5"/>
        <v>0</v>
      </c>
    </row>
    <row r="28" spans="2:25" ht="15" customHeight="1" x14ac:dyDescent="0.25">
      <c r="B28" s="74" t="str">
        <f t="shared" si="6"/>
        <v>!!!</v>
      </c>
      <c r="C28" s="191" t="s">
        <v>165</v>
      </c>
      <c r="D28" s="192"/>
      <c r="E28" s="193"/>
      <c r="F28" s="73"/>
      <c r="S28" s="6" t="str">
        <f>VLOOKUP(D27,{"29 - Psychiatrie (Erwachsene)","Einrichtungen2";"30 - Kinder- und Jugendpsychiatrie","Einrichtungen2";"31 - Psychosomatik","Einrichtungen2";"00 - Bitte eine Fachabteilung auswählen","Leer";0,"Leer"},2,0)</f>
        <v>Leer</v>
      </c>
      <c r="T28" s="6">
        <f t="shared" si="1"/>
        <v>0</v>
      </c>
      <c r="U28" s="233" t="str">
        <f t="shared" si="2"/>
        <v/>
      </c>
      <c r="V28" s="6" t="str">
        <f>VLOOKUP($D28,{"29 - Psychiatrie (Erwachsene)","29 - Psychiatrie (Erwachsene)";"30 - Kinder- und Jugendpsychiatrie","30 - Kinder- und Jugendpsychiatrie";"31 - Psychosomatik","31 - Psychosomatik";"00 - Bitte eine Fachabteilung auswählen","";0,""},2,0)</f>
        <v/>
      </c>
      <c r="W28" s="6">
        <f>VLOOKUP($D28,{"29 - Psychiatrie (Erwachsene)",1;"30 - Kinder- und Jugendpsychiatrie",1;"31 - Psychosomatik",1;"00 - Bitte eine Fachabteilung auswählen",0;0,0},2,0)</f>
        <v>0</v>
      </c>
      <c r="X28" s="6">
        <f t="shared" si="3"/>
        <v>1</v>
      </c>
      <c r="Y28" s="6">
        <f t="shared" si="5"/>
        <v>0</v>
      </c>
    </row>
    <row r="29" spans="2:25" ht="15" customHeight="1" x14ac:dyDescent="0.25">
      <c r="B29" s="74" t="str">
        <f t="shared" si="6"/>
        <v>!!!</v>
      </c>
      <c r="C29" s="191" t="s">
        <v>166</v>
      </c>
      <c r="D29" s="192"/>
      <c r="E29" s="193"/>
      <c r="F29" s="73"/>
      <c r="S29" s="6" t="str">
        <f>VLOOKUP(D28,{"29 - Psychiatrie (Erwachsene)","Einrichtungen2";"30 - Kinder- und Jugendpsychiatrie","Einrichtungen2";"31 - Psychosomatik","Einrichtungen2";"00 - Bitte eine Fachabteilung auswählen","Leer";0,"Leer"},2,0)</f>
        <v>Leer</v>
      </c>
      <c r="T29" s="6">
        <f t="shared" si="1"/>
        <v>0</v>
      </c>
      <c r="U29" s="233" t="str">
        <f t="shared" si="2"/>
        <v/>
      </c>
      <c r="V29" s="6" t="str">
        <f>VLOOKUP($D29,{"29 - Psychiatrie (Erwachsene)","29 - Psychiatrie (Erwachsene)";"30 - Kinder- und Jugendpsychiatrie","30 - Kinder- und Jugendpsychiatrie";"31 - Psychosomatik","31 - Psychosomatik";"00 - Bitte eine Fachabteilung auswählen","";0,""},2,0)</f>
        <v/>
      </c>
      <c r="W29" s="6">
        <f>VLOOKUP($D29,{"29 - Psychiatrie (Erwachsene)",1;"30 - Kinder- und Jugendpsychiatrie",1;"31 - Psychosomatik",1;"00 - Bitte eine Fachabteilung auswählen",0;0,0},2,0)</f>
        <v>0</v>
      </c>
      <c r="X29" s="6">
        <f t="shared" si="3"/>
        <v>1</v>
      </c>
      <c r="Y29" s="6">
        <f t="shared" si="5"/>
        <v>0</v>
      </c>
    </row>
    <row r="30" spans="2:25" ht="15" customHeight="1" x14ac:dyDescent="0.25">
      <c r="B30" s="74" t="str">
        <f t="shared" si="6"/>
        <v>!!!</v>
      </c>
      <c r="C30" s="191" t="s">
        <v>167</v>
      </c>
      <c r="D30" s="192"/>
      <c r="E30" s="193"/>
      <c r="F30" s="73"/>
      <c r="S30" s="6" t="str">
        <f>VLOOKUP(D29,{"29 - Psychiatrie (Erwachsene)","Einrichtungen2";"30 - Kinder- und Jugendpsychiatrie","Einrichtungen2";"31 - Psychosomatik","Einrichtungen2";"00 - Bitte eine Fachabteilung auswählen","Leer";0,"Leer"},2,0)</f>
        <v>Leer</v>
      </c>
      <c r="T30" s="6">
        <f t="shared" si="1"/>
        <v>0</v>
      </c>
      <c r="U30" s="233" t="str">
        <f t="shared" si="2"/>
        <v/>
      </c>
      <c r="V30" s="6" t="str">
        <f>VLOOKUP($D30,{"29 - Psychiatrie (Erwachsene)","29 - Psychiatrie (Erwachsene)";"30 - Kinder- und Jugendpsychiatrie","30 - Kinder- und Jugendpsychiatrie";"31 - Psychosomatik","31 - Psychosomatik";"00 - Bitte eine Fachabteilung auswählen","";0,""},2,0)</f>
        <v/>
      </c>
      <c r="W30" s="6">
        <f>VLOOKUP($D30,{"29 - Psychiatrie (Erwachsene)",1;"30 - Kinder- und Jugendpsychiatrie",1;"31 - Psychosomatik",1;"00 - Bitte eine Fachabteilung auswählen",0;0,0},2,0)</f>
        <v>0</v>
      </c>
      <c r="X30" s="6">
        <f t="shared" si="3"/>
        <v>1</v>
      </c>
      <c r="Y30" s="6">
        <f t="shared" si="5"/>
        <v>0</v>
      </c>
    </row>
    <row r="31" spans="2:25" ht="15" customHeight="1" x14ac:dyDescent="0.25">
      <c r="B31" s="74" t="str">
        <f t="shared" si="6"/>
        <v>!!!</v>
      </c>
      <c r="C31" s="191" t="s">
        <v>168</v>
      </c>
      <c r="D31" s="192"/>
      <c r="E31" s="193"/>
      <c r="F31" s="73"/>
      <c r="S31" s="6" t="str">
        <f>VLOOKUP(D30,{"29 - Psychiatrie (Erwachsene)","Einrichtungen2";"30 - Kinder- und Jugendpsychiatrie","Einrichtungen2";"31 - Psychosomatik","Einrichtungen2";"00 - Bitte eine Fachabteilung auswählen","Leer";0,"Leer"},2,0)</f>
        <v>Leer</v>
      </c>
      <c r="T31" s="6">
        <f t="shared" si="1"/>
        <v>0</v>
      </c>
      <c r="U31" s="233" t="str">
        <f t="shared" si="2"/>
        <v/>
      </c>
      <c r="V31" s="6" t="str">
        <f>VLOOKUP($D31,{"29 - Psychiatrie (Erwachsene)","29 - Psychiatrie (Erwachsene)";"30 - Kinder- und Jugendpsychiatrie","30 - Kinder- und Jugendpsychiatrie";"31 - Psychosomatik","31 - Psychosomatik";"00 - Bitte eine Fachabteilung auswählen","";0,""},2,0)</f>
        <v/>
      </c>
      <c r="W31" s="6">
        <f>VLOOKUP($D31,{"29 - Psychiatrie (Erwachsene)",1;"30 - Kinder- und Jugendpsychiatrie",1;"31 - Psychosomatik",1;"00 - Bitte eine Fachabteilung auswählen",0;0,0},2,0)</f>
        <v>0</v>
      </c>
      <c r="X31" s="6">
        <f t="shared" si="3"/>
        <v>1</v>
      </c>
      <c r="Y31" s="6">
        <f t="shared" si="5"/>
        <v>0</v>
      </c>
    </row>
    <row r="32" spans="2:25" ht="15" customHeight="1" x14ac:dyDescent="0.25">
      <c r="B32" s="74" t="str">
        <f t="shared" si="6"/>
        <v>!!!</v>
      </c>
      <c r="C32" s="191" t="s">
        <v>169</v>
      </c>
      <c r="D32" s="192"/>
      <c r="E32" s="193"/>
      <c r="F32" s="73"/>
      <c r="S32" s="6" t="str">
        <f>VLOOKUP(D31,{"29 - Psychiatrie (Erwachsene)","Einrichtungen2";"30 - Kinder- und Jugendpsychiatrie","Einrichtungen2";"31 - Psychosomatik","Einrichtungen2";"00 - Bitte eine Fachabteilung auswählen","Leer";0,"Leer"},2,0)</f>
        <v>Leer</v>
      </c>
      <c r="T32" s="6">
        <f t="shared" si="1"/>
        <v>0</v>
      </c>
      <c r="U32" s="233" t="str">
        <f t="shared" si="2"/>
        <v/>
      </c>
      <c r="V32" s="6" t="str">
        <f>VLOOKUP($D32,{"29 - Psychiatrie (Erwachsene)","29 - Psychiatrie (Erwachsene)";"30 - Kinder- und Jugendpsychiatrie","30 - Kinder- und Jugendpsychiatrie";"31 - Psychosomatik","31 - Psychosomatik";"00 - Bitte eine Fachabteilung auswählen","";0,""},2,0)</f>
        <v/>
      </c>
      <c r="W32" s="6">
        <f>VLOOKUP($D32,{"29 - Psychiatrie (Erwachsene)",1;"30 - Kinder- und Jugendpsychiatrie",1;"31 - Psychosomatik",1;"00 - Bitte eine Fachabteilung auswählen",0;0,0},2,0)</f>
        <v>0</v>
      </c>
      <c r="X32" s="6">
        <f t="shared" si="3"/>
        <v>1</v>
      </c>
      <c r="Y32" s="6">
        <f t="shared" si="5"/>
        <v>0</v>
      </c>
    </row>
    <row r="33" spans="2:25" ht="15" customHeight="1" x14ac:dyDescent="0.25">
      <c r="B33" s="74" t="str">
        <f t="shared" si="6"/>
        <v>!!!</v>
      </c>
      <c r="C33" s="191" t="s">
        <v>170</v>
      </c>
      <c r="D33" s="192"/>
      <c r="E33" s="193"/>
      <c r="F33" s="73"/>
      <c r="S33" s="6" t="str">
        <f>VLOOKUP(D32,{"29 - Psychiatrie (Erwachsene)","Einrichtungen2";"30 - Kinder- und Jugendpsychiatrie","Einrichtungen2";"31 - Psychosomatik","Einrichtungen2";"00 - Bitte eine Fachabteilung auswählen","Leer";0,"Leer"},2,0)</f>
        <v>Leer</v>
      </c>
      <c r="T33" s="6">
        <f t="shared" si="1"/>
        <v>0</v>
      </c>
      <c r="U33" s="233" t="str">
        <f t="shared" si="2"/>
        <v/>
      </c>
      <c r="V33" s="6" t="str">
        <f>VLOOKUP($D33,{"29 - Psychiatrie (Erwachsene)","29 - Psychiatrie (Erwachsene)";"30 - Kinder- und Jugendpsychiatrie","30 - Kinder- und Jugendpsychiatrie";"31 - Psychosomatik","31 - Psychosomatik";"00 - Bitte eine Fachabteilung auswählen","";0,""},2,0)</f>
        <v/>
      </c>
      <c r="W33" s="6">
        <f>VLOOKUP($D33,{"29 - Psychiatrie (Erwachsene)",1;"30 - Kinder- und Jugendpsychiatrie",1;"31 - Psychosomatik",1;"00 - Bitte eine Fachabteilung auswählen",0;0,0},2,0)</f>
        <v>0</v>
      </c>
      <c r="X33" s="6">
        <f t="shared" si="3"/>
        <v>1</v>
      </c>
      <c r="Y33" s="6">
        <f t="shared" si="5"/>
        <v>0</v>
      </c>
    </row>
    <row r="34" spans="2:25" ht="15" customHeight="1" x14ac:dyDescent="0.25">
      <c r="B34" s="74" t="str">
        <f t="shared" si="6"/>
        <v>!!!</v>
      </c>
      <c r="C34" s="191" t="s">
        <v>171</v>
      </c>
      <c r="D34" s="192"/>
      <c r="E34" s="193"/>
      <c r="F34" s="73"/>
      <c r="S34" s="6" t="str">
        <f>VLOOKUP(D33,{"29 - Psychiatrie (Erwachsene)","Einrichtungen2";"30 - Kinder- und Jugendpsychiatrie","Einrichtungen2";"31 - Psychosomatik","Einrichtungen2";"00 - Bitte eine Fachabteilung auswählen","Leer";0,"Leer"},2,0)</f>
        <v>Leer</v>
      </c>
      <c r="T34" s="6">
        <f t="shared" si="1"/>
        <v>0</v>
      </c>
      <c r="U34" s="233" t="str">
        <f t="shared" si="2"/>
        <v/>
      </c>
      <c r="V34" s="6" t="str">
        <f>VLOOKUP($D34,{"29 - Psychiatrie (Erwachsene)","29 - Psychiatrie (Erwachsene)";"30 - Kinder- und Jugendpsychiatrie","30 - Kinder- und Jugendpsychiatrie";"31 - Psychosomatik","31 - Psychosomatik";"00 - Bitte eine Fachabteilung auswählen","";0,""},2,0)</f>
        <v/>
      </c>
      <c r="W34" s="6">
        <f>VLOOKUP($D34,{"29 - Psychiatrie (Erwachsene)",1;"30 - Kinder- und Jugendpsychiatrie",1;"31 - Psychosomatik",1;"00 - Bitte eine Fachabteilung auswählen",0;0,0},2,0)</f>
        <v>0</v>
      </c>
      <c r="X34" s="6">
        <f t="shared" si="3"/>
        <v>1</v>
      </c>
      <c r="Y34" s="6">
        <f t="shared" si="5"/>
        <v>0</v>
      </c>
    </row>
    <row r="35" spans="2:25" ht="15" customHeight="1" x14ac:dyDescent="0.25">
      <c r="B35" s="74" t="str">
        <f t="shared" si="6"/>
        <v>!!!</v>
      </c>
      <c r="C35" s="191" t="s">
        <v>172</v>
      </c>
      <c r="D35" s="192"/>
      <c r="E35" s="193"/>
      <c r="F35" s="73"/>
      <c r="S35" s="6" t="str">
        <f>VLOOKUP(D34,{"29 - Psychiatrie (Erwachsene)","Einrichtungen2";"30 - Kinder- und Jugendpsychiatrie","Einrichtungen2";"31 - Psychosomatik","Einrichtungen2";"00 - Bitte eine Fachabteilung auswählen","Leer";0,"Leer"},2,0)</f>
        <v>Leer</v>
      </c>
      <c r="T35" s="6">
        <f t="shared" si="1"/>
        <v>0</v>
      </c>
      <c r="U35" s="233" t="str">
        <f t="shared" si="2"/>
        <v/>
      </c>
      <c r="V35" s="6" t="str">
        <f>VLOOKUP($D35,{"29 - Psychiatrie (Erwachsene)","29 - Psychiatrie (Erwachsene)";"30 - Kinder- und Jugendpsychiatrie","30 - Kinder- und Jugendpsychiatrie";"31 - Psychosomatik","31 - Psychosomatik";"00 - Bitte eine Fachabteilung auswählen","";0,""},2,0)</f>
        <v/>
      </c>
      <c r="W35" s="6">
        <f>VLOOKUP($D35,{"29 - Psychiatrie (Erwachsene)",1;"30 - Kinder- und Jugendpsychiatrie",1;"31 - Psychosomatik",1;"00 - Bitte eine Fachabteilung auswählen",0;0,0},2,0)</f>
        <v>0</v>
      </c>
      <c r="X35" s="6">
        <f t="shared" si="3"/>
        <v>1</v>
      </c>
      <c r="Y35" s="6">
        <f t="shared" si="5"/>
        <v>0</v>
      </c>
    </row>
    <row r="36" spans="2:25" ht="15" customHeight="1" x14ac:dyDescent="0.25">
      <c r="B36" s="74" t="str">
        <f t="shared" si="6"/>
        <v>!!!</v>
      </c>
      <c r="C36" s="191" t="s">
        <v>173</v>
      </c>
      <c r="D36" s="192"/>
      <c r="E36" s="193"/>
      <c r="F36" s="73"/>
      <c r="S36" s="6" t="str">
        <f>VLOOKUP(D35,{"29 - Psychiatrie (Erwachsene)","Einrichtungen2";"30 - Kinder- und Jugendpsychiatrie","Einrichtungen2";"31 - Psychosomatik","Einrichtungen2";"00 - Bitte eine Fachabteilung auswählen","Leer";0,"Leer"},2,0)</f>
        <v>Leer</v>
      </c>
      <c r="T36" s="6">
        <f t="shared" si="1"/>
        <v>0</v>
      </c>
      <c r="U36" s="233" t="str">
        <f t="shared" si="2"/>
        <v/>
      </c>
      <c r="V36" s="6" t="str">
        <f>VLOOKUP($D36,{"29 - Psychiatrie (Erwachsene)","29 - Psychiatrie (Erwachsene)";"30 - Kinder- und Jugendpsychiatrie","30 - Kinder- und Jugendpsychiatrie";"31 - Psychosomatik","31 - Psychosomatik";"00 - Bitte eine Fachabteilung auswählen","";0,""},2,0)</f>
        <v/>
      </c>
      <c r="W36" s="6">
        <f>VLOOKUP($D36,{"29 - Psychiatrie (Erwachsene)",1;"30 - Kinder- und Jugendpsychiatrie",1;"31 - Psychosomatik",1;"00 - Bitte eine Fachabteilung auswählen",0;0,0},2,0)</f>
        <v>0</v>
      </c>
      <c r="X36" s="6">
        <f t="shared" si="3"/>
        <v>1</v>
      </c>
      <c r="Y36" s="6">
        <f t="shared" si="5"/>
        <v>0</v>
      </c>
    </row>
    <row r="37" spans="2:25" ht="15" customHeight="1" x14ac:dyDescent="0.25">
      <c r="B37" s="74" t="str">
        <f t="shared" si="6"/>
        <v>!!!</v>
      </c>
      <c r="C37" s="191" t="s">
        <v>174</v>
      </c>
      <c r="D37" s="192"/>
      <c r="E37" s="193"/>
      <c r="F37" s="73"/>
      <c r="S37" s="6" t="str">
        <f>VLOOKUP(D36,{"29 - Psychiatrie (Erwachsene)","Einrichtungen2";"30 - Kinder- und Jugendpsychiatrie","Einrichtungen2";"31 - Psychosomatik","Einrichtungen2";"00 - Bitte eine Fachabteilung auswählen","Leer";0,"Leer"},2,0)</f>
        <v>Leer</v>
      </c>
      <c r="T37" s="6">
        <f t="shared" si="1"/>
        <v>0</v>
      </c>
      <c r="U37" s="233" t="str">
        <f t="shared" si="2"/>
        <v/>
      </c>
      <c r="V37" s="6" t="str">
        <f>VLOOKUP($D37,{"29 - Psychiatrie (Erwachsene)","29 - Psychiatrie (Erwachsene)";"30 - Kinder- und Jugendpsychiatrie","30 - Kinder- und Jugendpsychiatrie";"31 - Psychosomatik","31 - Psychosomatik";"00 - Bitte eine Fachabteilung auswählen","";0,""},2,0)</f>
        <v/>
      </c>
      <c r="W37" s="6">
        <f>VLOOKUP($D37,{"29 - Psychiatrie (Erwachsene)",1;"30 - Kinder- und Jugendpsychiatrie",1;"31 - Psychosomatik",1;"00 - Bitte eine Fachabteilung auswählen",0;0,0},2,0)</f>
        <v>0</v>
      </c>
      <c r="X37" s="6">
        <f t="shared" si="3"/>
        <v>1</v>
      </c>
      <c r="Y37" s="6">
        <f t="shared" si="5"/>
        <v>0</v>
      </c>
    </row>
    <row r="38" spans="2:25" ht="15" customHeight="1" x14ac:dyDescent="0.25">
      <c r="B38" s="74" t="str">
        <f t="shared" si="6"/>
        <v>!!!</v>
      </c>
      <c r="C38" s="191" t="s">
        <v>175</v>
      </c>
      <c r="D38" s="192"/>
      <c r="E38" s="193"/>
      <c r="F38" s="73"/>
      <c r="S38" s="6" t="str">
        <f>VLOOKUP(D37,{"29 - Psychiatrie (Erwachsene)","Einrichtungen2";"30 - Kinder- und Jugendpsychiatrie","Einrichtungen2";"31 - Psychosomatik","Einrichtungen2";"00 - Bitte eine Fachabteilung auswählen","Leer";0,"Leer"},2,0)</f>
        <v>Leer</v>
      </c>
      <c r="T38" s="6">
        <f t="shared" si="1"/>
        <v>0</v>
      </c>
      <c r="U38" s="233" t="str">
        <f t="shared" si="2"/>
        <v/>
      </c>
      <c r="V38" s="6" t="str">
        <f>VLOOKUP($D38,{"29 - Psychiatrie (Erwachsene)","29 - Psychiatrie (Erwachsene)";"30 - Kinder- und Jugendpsychiatrie","30 - Kinder- und Jugendpsychiatrie";"31 - Psychosomatik","31 - Psychosomatik";"00 - Bitte eine Fachabteilung auswählen","";0,""},2,0)</f>
        <v/>
      </c>
      <c r="W38" s="6">
        <f>VLOOKUP($D38,{"29 - Psychiatrie (Erwachsene)",1;"30 - Kinder- und Jugendpsychiatrie",1;"31 - Psychosomatik",1;"00 - Bitte eine Fachabteilung auswählen",0;0,0},2,0)</f>
        <v>0</v>
      </c>
      <c r="X38" s="6">
        <f t="shared" si="3"/>
        <v>1</v>
      </c>
      <c r="Y38" s="6">
        <f t="shared" si="5"/>
        <v>0</v>
      </c>
    </row>
    <row r="39" spans="2:25" ht="15" customHeight="1" x14ac:dyDescent="0.25">
      <c r="B39" s="74" t="str">
        <f t="shared" si="6"/>
        <v>!!!</v>
      </c>
      <c r="C39" s="191" t="s">
        <v>176</v>
      </c>
      <c r="D39" s="192"/>
      <c r="E39" s="193"/>
      <c r="F39" s="73"/>
      <c r="S39" s="6" t="str">
        <f>VLOOKUP(D38,{"29 - Psychiatrie (Erwachsene)","Einrichtungen2";"30 - Kinder- und Jugendpsychiatrie","Einrichtungen2";"31 - Psychosomatik","Einrichtungen2";"00 - Bitte eine Fachabteilung auswählen","Leer";0,"Leer"},2,0)</f>
        <v>Leer</v>
      </c>
      <c r="T39" s="6">
        <f t="shared" si="1"/>
        <v>0</v>
      </c>
      <c r="U39" s="233" t="str">
        <f t="shared" si="2"/>
        <v/>
      </c>
      <c r="V39" s="6" t="str">
        <f>VLOOKUP($D39,{"29 - Psychiatrie (Erwachsene)","29 - Psychiatrie (Erwachsene)";"30 - Kinder- und Jugendpsychiatrie","30 - Kinder- und Jugendpsychiatrie";"31 - Psychosomatik","31 - Psychosomatik";"00 - Bitte eine Fachabteilung auswählen","";0,""},2,0)</f>
        <v/>
      </c>
      <c r="W39" s="6">
        <f>VLOOKUP($D39,{"29 - Psychiatrie (Erwachsene)",1;"30 - Kinder- und Jugendpsychiatrie",1;"31 - Psychosomatik",1;"00 - Bitte eine Fachabteilung auswählen",0;0,0},2,0)</f>
        <v>0</v>
      </c>
      <c r="X39" s="6">
        <f t="shared" si="3"/>
        <v>1</v>
      </c>
      <c r="Y39" s="6">
        <f t="shared" si="5"/>
        <v>0</v>
      </c>
    </row>
    <row r="40" spans="2:25" ht="15" customHeight="1" x14ac:dyDescent="0.25">
      <c r="B40" s="74" t="str">
        <f t="shared" si="6"/>
        <v>!!!</v>
      </c>
      <c r="C40" s="191" t="s">
        <v>177</v>
      </c>
      <c r="D40" s="192"/>
      <c r="E40" s="193"/>
      <c r="F40" s="73"/>
      <c r="S40" s="6" t="str">
        <f>VLOOKUP(D39,{"29 - Psychiatrie (Erwachsene)","Einrichtungen2";"30 - Kinder- und Jugendpsychiatrie","Einrichtungen2";"31 - Psychosomatik","Einrichtungen2";"00 - Bitte eine Fachabteilung auswählen","Leer";0,"Leer"},2,0)</f>
        <v>Leer</v>
      </c>
      <c r="T40" s="6">
        <f t="shared" si="1"/>
        <v>0</v>
      </c>
      <c r="U40" s="233" t="str">
        <f t="shared" si="2"/>
        <v/>
      </c>
      <c r="V40" s="6" t="str">
        <f>VLOOKUP($D40,{"29 - Psychiatrie (Erwachsene)","29 - Psychiatrie (Erwachsene)";"30 - Kinder- und Jugendpsychiatrie","30 - Kinder- und Jugendpsychiatrie";"31 - Psychosomatik","31 - Psychosomatik";"00 - Bitte eine Fachabteilung auswählen","";0,""},2,0)</f>
        <v/>
      </c>
      <c r="W40" s="6">
        <f>VLOOKUP($D40,{"29 - Psychiatrie (Erwachsene)",1;"30 - Kinder- und Jugendpsychiatrie",1;"31 - Psychosomatik",1;"00 - Bitte eine Fachabteilung auswählen",0;0,0},2,0)</f>
        <v>0</v>
      </c>
      <c r="X40" s="6">
        <f t="shared" si="3"/>
        <v>1</v>
      </c>
      <c r="Y40" s="6">
        <f t="shared" si="5"/>
        <v>0</v>
      </c>
    </row>
    <row r="41" spans="2:25" ht="15" customHeight="1" x14ac:dyDescent="0.25">
      <c r="B41" s="74" t="str">
        <f t="shared" si="6"/>
        <v>!!!</v>
      </c>
      <c r="C41" s="191" t="s">
        <v>178</v>
      </c>
      <c r="D41" s="192"/>
      <c r="E41" s="193"/>
      <c r="F41" s="73"/>
      <c r="S41" s="6" t="str">
        <f>VLOOKUP(D40,{"29 - Psychiatrie (Erwachsene)","Einrichtungen2";"30 - Kinder- und Jugendpsychiatrie","Einrichtungen2";"31 - Psychosomatik","Einrichtungen2";"00 - Bitte eine Fachabteilung auswählen","Leer";0,"Leer"},2,0)</f>
        <v>Leer</v>
      </c>
      <c r="T41" s="6">
        <f t="shared" si="1"/>
        <v>0</v>
      </c>
      <c r="U41" s="233" t="str">
        <f t="shared" si="2"/>
        <v/>
      </c>
      <c r="V41" s="6" t="str">
        <f>VLOOKUP($D41,{"29 - Psychiatrie (Erwachsene)","29 - Psychiatrie (Erwachsene)";"30 - Kinder- und Jugendpsychiatrie","30 - Kinder- und Jugendpsychiatrie";"31 - Psychosomatik","31 - Psychosomatik";"00 - Bitte eine Fachabteilung auswählen","";0,""},2,0)</f>
        <v/>
      </c>
      <c r="W41" s="6">
        <f>VLOOKUP($D41,{"29 - Psychiatrie (Erwachsene)",1;"30 - Kinder- und Jugendpsychiatrie",1;"31 - Psychosomatik",1;"00 - Bitte eine Fachabteilung auswählen",0;0,0},2,0)</f>
        <v>0</v>
      </c>
      <c r="X41" s="6">
        <f t="shared" si="3"/>
        <v>1</v>
      </c>
      <c r="Y41" s="6">
        <f t="shared" si="5"/>
        <v>0</v>
      </c>
    </row>
    <row r="42" spans="2:25" ht="15" customHeight="1" x14ac:dyDescent="0.25">
      <c r="B42" s="74" t="str">
        <f t="shared" si="6"/>
        <v>!!!</v>
      </c>
      <c r="C42" s="191" t="s">
        <v>179</v>
      </c>
      <c r="D42" s="192"/>
      <c r="E42" s="193"/>
      <c r="F42" s="73"/>
      <c r="S42" s="6" t="str">
        <f>VLOOKUP(D41,{"29 - Psychiatrie (Erwachsene)","Einrichtungen2";"30 - Kinder- und Jugendpsychiatrie","Einrichtungen2";"31 - Psychosomatik","Einrichtungen2";"00 - Bitte eine Fachabteilung auswählen","Leer";0,"Leer"},2,0)</f>
        <v>Leer</v>
      </c>
      <c r="T42" s="6">
        <f t="shared" si="1"/>
        <v>0</v>
      </c>
      <c r="U42" s="233" t="str">
        <f t="shared" si="2"/>
        <v/>
      </c>
      <c r="V42" s="6" t="str">
        <f>VLOOKUP($D42,{"29 - Psychiatrie (Erwachsene)","29 - Psychiatrie (Erwachsene)";"30 - Kinder- und Jugendpsychiatrie","30 - Kinder- und Jugendpsychiatrie";"31 - Psychosomatik","31 - Psychosomatik";"00 - Bitte eine Fachabteilung auswählen","";0,""},2,0)</f>
        <v/>
      </c>
      <c r="W42" s="6">
        <f>VLOOKUP($D42,{"29 - Psychiatrie (Erwachsene)",1;"30 - Kinder- und Jugendpsychiatrie",1;"31 - Psychosomatik",1;"00 - Bitte eine Fachabteilung auswählen",0;0,0},2,0)</f>
        <v>0</v>
      </c>
      <c r="X42" s="6">
        <f t="shared" si="3"/>
        <v>1</v>
      </c>
      <c r="Y42" s="6">
        <f t="shared" si="5"/>
        <v>0</v>
      </c>
    </row>
    <row r="43" spans="2:25" ht="15" customHeight="1" x14ac:dyDescent="0.25">
      <c r="B43" s="74" t="str">
        <f t="shared" si="6"/>
        <v>!!!</v>
      </c>
      <c r="C43" s="191" t="s">
        <v>180</v>
      </c>
      <c r="D43" s="192"/>
      <c r="E43" s="193"/>
      <c r="F43" s="73"/>
      <c r="S43" s="6" t="str">
        <f>VLOOKUP(D42,{"29 - Psychiatrie (Erwachsene)","Einrichtungen2";"30 - Kinder- und Jugendpsychiatrie","Einrichtungen2";"31 - Psychosomatik","Einrichtungen2";"00 - Bitte eine Fachabteilung auswählen","Leer";0,"Leer"},2,0)</f>
        <v>Leer</v>
      </c>
      <c r="T43" s="6">
        <f t="shared" si="1"/>
        <v>0</v>
      </c>
      <c r="U43" s="233" t="str">
        <f t="shared" si="2"/>
        <v/>
      </c>
      <c r="V43" s="6" t="str">
        <f>VLOOKUP($D43,{"29 - Psychiatrie (Erwachsene)","29 - Psychiatrie (Erwachsene)";"30 - Kinder- und Jugendpsychiatrie","30 - Kinder- und Jugendpsychiatrie";"31 - Psychosomatik","31 - Psychosomatik";"00 - Bitte eine Fachabteilung auswählen","";0,""},2,0)</f>
        <v/>
      </c>
      <c r="W43" s="6">
        <f>VLOOKUP($D43,{"29 - Psychiatrie (Erwachsene)",1;"30 - Kinder- und Jugendpsychiatrie",1;"31 - Psychosomatik",1;"00 - Bitte eine Fachabteilung auswählen",0;0,0},2,0)</f>
        <v>0</v>
      </c>
      <c r="X43" s="6">
        <f t="shared" si="3"/>
        <v>1</v>
      </c>
      <c r="Y43" s="6">
        <f t="shared" si="5"/>
        <v>0</v>
      </c>
    </row>
    <row r="44" spans="2:25" ht="15" customHeight="1" x14ac:dyDescent="0.25">
      <c r="B44" s="74" t="str">
        <f t="shared" si="6"/>
        <v>!!!</v>
      </c>
      <c r="C44" s="191" t="s">
        <v>181</v>
      </c>
      <c r="D44" s="192"/>
      <c r="E44" s="193"/>
      <c r="F44" s="73"/>
      <c r="S44" s="6" t="str">
        <f>VLOOKUP(D43,{"29 - Psychiatrie (Erwachsene)","Einrichtungen2";"30 - Kinder- und Jugendpsychiatrie","Einrichtungen2";"31 - Psychosomatik","Einrichtungen2";"00 - Bitte eine Fachabteilung auswählen","Leer";0,"Leer"},2,0)</f>
        <v>Leer</v>
      </c>
      <c r="T44" s="6">
        <f t="shared" si="1"/>
        <v>0</v>
      </c>
      <c r="U44" s="233" t="str">
        <f t="shared" si="2"/>
        <v/>
      </c>
      <c r="V44" s="6" t="str">
        <f>VLOOKUP($D44,{"29 - Psychiatrie (Erwachsene)","29 - Psychiatrie (Erwachsene)";"30 - Kinder- und Jugendpsychiatrie","30 - Kinder- und Jugendpsychiatrie";"31 - Psychosomatik","31 - Psychosomatik";"00 - Bitte eine Fachabteilung auswählen","";0,""},2,0)</f>
        <v/>
      </c>
      <c r="W44" s="6">
        <f>VLOOKUP($D44,{"29 - Psychiatrie (Erwachsene)",1;"30 - Kinder- und Jugendpsychiatrie",1;"31 - Psychosomatik",1;"00 - Bitte eine Fachabteilung auswählen",0;0,0},2,0)</f>
        <v>0</v>
      </c>
      <c r="X44" s="6">
        <f t="shared" si="3"/>
        <v>1</v>
      </c>
      <c r="Y44" s="6">
        <f t="shared" si="5"/>
        <v>0</v>
      </c>
    </row>
    <row r="45" spans="2:25" ht="15" customHeight="1" x14ac:dyDescent="0.25">
      <c r="B45" s="74" t="str">
        <f t="shared" si="6"/>
        <v>!!!</v>
      </c>
      <c r="C45" s="191" t="s">
        <v>182</v>
      </c>
      <c r="D45" s="192"/>
      <c r="E45" s="193"/>
      <c r="F45" s="73"/>
      <c r="S45" s="6" t="str">
        <f>VLOOKUP(D44,{"29 - Psychiatrie (Erwachsene)","Einrichtungen2";"30 - Kinder- und Jugendpsychiatrie","Einrichtungen2";"31 - Psychosomatik","Einrichtungen2";"00 - Bitte eine Fachabteilung auswählen","Leer";0,"Leer"},2,0)</f>
        <v>Leer</v>
      </c>
      <c r="T45" s="6">
        <f t="shared" si="1"/>
        <v>0</v>
      </c>
      <c r="U45" s="233" t="str">
        <f t="shared" si="2"/>
        <v/>
      </c>
      <c r="V45" s="6" t="str">
        <f>VLOOKUP($D45,{"29 - Psychiatrie (Erwachsene)","29 - Psychiatrie (Erwachsene)";"30 - Kinder- und Jugendpsychiatrie","30 - Kinder- und Jugendpsychiatrie";"31 - Psychosomatik","31 - Psychosomatik";"00 - Bitte eine Fachabteilung auswählen","";0,""},2,0)</f>
        <v/>
      </c>
      <c r="W45" s="6">
        <f>VLOOKUP($D45,{"29 - Psychiatrie (Erwachsene)",1;"30 - Kinder- und Jugendpsychiatrie",1;"31 - Psychosomatik",1;"00 - Bitte eine Fachabteilung auswählen",0;0,0},2,0)</f>
        <v>0</v>
      </c>
      <c r="X45" s="6">
        <f t="shared" si="3"/>
        <v>1</v>
      </c>
      <c r="Y45" s="6">
        <f t="shared" si="5"/>
        <v>0</v>
      </c>
    </row>
    <row r="46" spans="2:25" ht="15" customHeight="1" x14ac:dyDescent="0.25">
      <c r="B46" s="74" t="str">
        <f t="shared" si="6"/>
        <v>!!!</v>
      </c>
      <c r="C46" s="191" t="s">
        <v>183</v>
      </c>
      <c r="D46" s="192"/>
      <c r="E46" s="193"/>
      <c r="F46" s="73"/>
      <c r="S46" s="6" t="str">
        <f>VLOOKUP(D45,{"29 - Psychiatrie (Erwachsene)","Einrichtungen2";"30 - Kinder- und Jugendpsychiatrie","Einrichtungen2";"31 - Psychosomatik","Einrichtungen2";"00 - Bitte eine Fachabteilung auswählen","Leer";0,"Leer"},2,0)</f>
        <v>Leer</v>
      </c>
      <c r="T46" s="6">
        <f t="shared" si="1"/>
        <v>0</v>
      </c>
      <c r="U46" s="233" t="str">
        <f t="shared" si="2"/>
        <v/>
      </c>
      <c r="V46" s="6" t="str">
        <f>VLOOKUP($D46,{"29 - Psychiatrie (Erwachsene)","29 - Psychiatrie (Erwachsene)";"30 - Kinder- und Jugendpsychiatrie","30 - Kinder- und Jugendpsychiatrie";"31 - Psychosomatik","31 - Psychosomatik";"00 - Bitte eine Fachabteilung auswählen","";0,""},2,0)</f>
        <v/>
      </c>
      <c r="W46" s="6">
        <f>VLOOKUP($D46,{"29 - Psychiatrie (Erwachsene)",1;"30 - Kinder- und Jugendpsychiatrie",1;"31 - Psychosomatik",1;"00 - Bitte eine Fachabteilung auswählen",0;0,0},2,0)</f>
        <v>0</v>
      </c>
      <c r="X46" s="6">
        <f t="shared" si="3"/>
        <v>1</v>
      </c>
      <c r="Y46" s="6">
        <f t="shared" si="5"/>
        <v>0</v>
      </c>
    </row>
    <row r="47" spans="2:25" ht="15" customHeight="1" x14ac:dyDescent="0.25">
      <c r="B47" s="74" t="str">
        <f t="shared" si="6"/>
        <v>!!!</v>
      </c>
      <c r="C47" s="191" t="s">
        <v>184</v>
      </c>
      <c r="D47" s="192"/>
      <c r="E47" s="193"/>
      <c r="F47" s="73"/>
      <c r="S47" s="6" t="str">
        <f>VLOOKUP(D46,{"29 - Psychiatrie (Erwachsene)","Einrichtungen2";"30 - Kinder- und Jugendpsychiatrie","Einrichtungen2";"31 - Psychosomatik","Einrichtungen2";"00 - Bitte eine Fachabteilung auswählen","Leer";0,"Leer"},2,0)</f>
        <v>Leer</v>
      </c>
      <c r="T47" s="6">
        <f t="shared" ref="T47:T78" si="7">LEN(D47)</f>
        <v>0</v>
      </c>
      <c r="U47" s="233" t="str">
        <f t="shared" ref="U47:U78" si="8">IF($T47&gt;0,VALUE($C47),"")</f>
        <v/>
      </c>
      <c r="V47" s="6" t="str">
        <f>VLOOKUP($D47,{"29 - Psychiatrie (Erwachsene)","29 - Psychiatrie (Erwachsene)";"30 - Kinder- und Jugendpsychiatrie","30 - Kinder- und Jugendpsychiatrie";"31 - Psychosomatik","31 - Psychosomatik";"00 - Bitte eine Fachabteilung auswählen","";0,""},2,0)</f>
        <v/>
      </c>
      <c r="W47" s="6">
        <f>VLOOKUP($D47,{"29 - Psychiatrie (Erwachsene)",1;"30 - Kinder- und Jugendpsychiatrie",1;"31 - Psychosomatik",1;"00 - Bitte eine Fachabteilung auswählen",0;0,0},2,0)</f>
        <v>0</v>
      </c>
      <c r="X47" s="6">
        <f t="shared" ref="X47:X78" si="9">IF(LEN($C47)&gt;0,1,0)</f>
        <v>1</v>
      </c>
      <c r="Y47" s="6">
        <f t="shared" si="5"/>
        <v>0</v>
      </c>
    </row>
    <row r="48" spans="2:25" ht="15" customHeight="1" x14ac:dyDescent="0.25">
      <c r="B48" s="74" t="str">
        <f t="shared" si="6"/>
        <v>!!!</v>
      </c>
      <c r="C48" s="191" t="s">
        <v>185</v>
      </c>
      <c r="D48" s="192"/>
      <c r="E48" s="193"/>
      <c r="F48" s="73"/>
      <c r="S48" s="6" t="str">
        <f>VLOOKUP(D47,{"29 - Psychiatrie (Erwachsene)","Einrichtungen2";"30 - Kinder- und Jugendpsychiatrie","Einrichtungen2";"31 - Psychosomatik","Einrichtungen2";"00 - Bitte eine Fachabteilung auswählen","Leer";0,"Leer"},2,0)</f>
        <v>Leer</v>
      </c>
      <c r="T48" s="6">
        <f t="shared" si="7"/>
        <v>0</v>
      </c>
      <c r="U48" s="233" t="str">
        <f t="shared" si="8"/>
        <v/>
      </c>
      <c r="V48" s="6" t="str">
        <f>VLOOKUP($D48,{"29 - Psychiatrie (Erwachsene)","29 - Psychiatrie (Erwachsene)";"30 - Kinder- und Jugendpsychiatrie","30 - Kinder- und Jugendpsychiatrie";"31 - Psychosomatik","31 - Psychosomatik";"00 - Bitte eine Fachabteilung auswählen","";0,""},2,0)</f>
        <v/>
      </c>
      <c r="W48" s="6">
        <f>VLOOKUP($D48,{"29 - Psychiatrie (Erwachsene)",1;"30 - Kinder- und Jugendpsychiatrie",1;"31 - Psychosomatik",1;"00 - Bitte eine Fachabteilung auswählen",0;0,0},2,0)</f>
        <v>0</v>
      </c>
      <c r="X48" s="6">
        <f t="shared" si="9"/>
        <v>1</v>
      </c>
      <c r="Y48" s="6">
        <f t="shared" si="5"/>
        <v>0</v>
      </c>
    </row>
    <row r="49" spans="2:25" ht="15" customHeight="1" x14ac:dyDescent="0.25">
      <c r="B49" s="74" t="str">
        <f t="shared" si="6"/>
        <v>!!!</v>
      </c>
      <c r="C49" s="191" t="s">
        <v>186</v>
      </c>
      <c r="D49" s="192"/>
      <c r="E49" s="193"/>
      <c r="F49" s="73"/>
      <c r="S49" s="6" t="str">
        <f>VLOOKUP(D48,{"29 - Psychiatrie (Erwachsene)","Einrichtungen2";"30 - Kinder- und Jugendpsychiatrie","Einrichtungen2";"31 - Psychosomatik","Einrichtungen2";"00 - Bitte eine Fachabteilung auswählen","Leer";0,"Leer"},2,0)</f>
        <v>Leer</v>
      </c>
      <c r="T49" s="6">
        <f t="shared" si="7"/>
        <v>0</v>
      </c>
      <c r="U49" s="233" t="str">
        <f t="shared" si="8"/>
        <v/>
      </c>
      <c r="V49" s="6" t="str">
        <f>VLOOKUP($D49,{"29 - Psychiatrie (Erwachsene)","29 - Psychiatrie (Erwachsene)";"30 - Kinder- und Jugendpsychiatrie","30 - Kinder- und Jugendpsychiatrie";"31 - Psychosomatik","31 - Psychosomatik";"00 - Bitte eine Fachabteilung auswählen","";0,""},2,0)</f>
        <v/>
      </c>
      <c r="W49" s="6">
        <f>VLOOKUP($D49,{"29 - Psychiatrie (Erwachsene)",1;"30 - Kinder- und Jugendpsychiatrie",1;"31 - Psychosomatik",1;"00 - Bitte eine Fachabteilung auswählen",0;0,0},2,0)</f>
        <v>0</v>
      </c>
      <c r="X49" s="6">
        <f t="shared" si="9"/>
        <v>1</v>
      </c>
      <c r="Y49" s="6">
        <f t="shared" si="5"/>
        <v>0</v>
      </c>
    </row>
    <row r="50" spans="2:25" ht="15" customHeight="1" x14ac:dyDescent="0.25">
      <c r="B50" s="74" t="str">
        <f t="shared" si="6"/>
        <v>!!!</v>
      </c>
      <c r="C50" s="191" t="s">
        <v>187</v>
      </c>
      <c r="D50" s="192"/>
      <c r="E50" s="193"/>
      <c r="F50" s="73"/>
      <c r="S50" s="6" t="str">
        <f>VLOOKUP(D49,{"29 - Psychiatrie (Erwachsene)","Einrichtungen2";"30 - Kinder- und Jugendpsychiatrie","Einrichtungen2";"31 - Psychosomatik","Einrichtungen2";"00 - Bitte eine Fachabteilung auswählen","Leer";0,"Leer"},2,0)</f>
        <v>Leer</v>
      </c>
      <c r="T50" s="6">
        <f t="shared" si="7"/>
        <v>0</v>
      </c>
      <c r="U50" s="233" t="str">
        <f t="shared" si="8"/>
        <v/>
      </c>
      <c r="V50" s="6" t="str">
        <f>VLOOKUP($D50,{"29 - Psychiatrie (Erwachsene)","29 - Psychiatrie (Erwachsene)";"30 - Kinder- und Jugendpsychiatrie","30 - Kinder- und Jugendpsychiatrie";"31 - Psychosomatik","31 - Psychosomatik";"00 - Bitte eine Fachabteilung auswählen","";0,""},2,0)</f>
        <v/>
      </c>
      <c r="W50" s="6">
        <f>VLOOKUP($D50,{"29 - Psychiatrie (Erwachsene)",1;"30 - Kinder- und Jugendpsychiatrie",1;"31 - Psychosomatik",1;"00 - Bitte eine Fachabteilung auswählen",0;0,0},2,0)</f>
        <v>0</v>
      </c>
      <c r="X50" s="6">
        <f t="shared" si="9"/>
        <v>1</v>
      </c>
      <c r="Y50" s="6">
        <f t="shared" si="5"/>
        <v>0</v>
      </c>
    </row>
    <row r="51" spans="2:25" ht="15" customHeight="1" x14ac:dyDescent="0.25">
      <c r="B51" s="74" t="str">
        <f t="shared" si="6"/>
        <v>!!!</v>
      </c>
      <c r="C51" s="191" t="s">
        <v>188</v>
      </c>
      <c r="D51" s="192"/>
      <c r="E51" s="193"/>
      <c r="F51" s="73"/>
      <c r="S51" s="6" t="str">
        <f>VLOOKUP(D50,{"29 - Psychiatrie (Erwachsene)","Einrichtungen2";"30 - Kinder- und Jugendpsychiatrie","Einrichtungen2";"31 - Psychosomatik","Einrichtungen2";"00 - Bitte eine Fachabteilung auswählen","Leer";0,"Leer"},2,0)</f>
        <v>Leer</v>
      </c>
      <c r="T51" s="6">
        <f t="shared" si="7"/>
        <v>0</v>
      </c>
      <c r="U51" s="233" t="str">
        <f t="shared" si="8"/>
        <v/>
      </c>
      <c r="V51" s="6" t="str">
        <f>VLOOKUP($D51,{"29 - Psychiatrie (Erwachsene)","29 - Psychiatrie (Erwachsene)";"30 - Kinder- und Jugendpsychiatrie","30 - Kinder- und Jugendpsychiatrie";"31 - Psychosomatik","31 - Psychosomatik";"00 - Bitte eine Fachabteilung auswählen","";0,""},2,0)</f>
        <v/>
      </c>
      <c r="W51" s="6">
        <f>VLOOKUP($D51,{"29 - Psychiatrie (Erwachsene)",1;"30 - Kinder- und Jugendpsychiatrie",1;"31 - Psychosomatik",1;"00 - Bitte eine Fachabteilung auswählen",0;0,0},2,0)</f>
        <v>0</v>
      </c>
      <c r="X51" s="6">
        <f t="shared" si="9"/>
        <v>1</v>
      </c>
      <c r="Y51" s="6">
        <f t="shared" si="5"/>
        <v>0</v>
      </c>
    </row>
    <row r="52" spans="2:25" ht="15" customHeight="1" x14ac:dyDescent="0.25">
      <c r="B52" s="74" t="str">
        <f t="shared" si="6"/>
        <v>!!!</v>
      </c>
      <c r="C52" s="191" t="s">
        <v>189</v>
      </c>
      <c r="D52" s="192"/>
      <c r="E52" s="193"/>
      <c r="F52" s="73"/>
      <c r="S52" s="6" t="str">
        <f>VLOOKUP(D51,{"29 - Psychiatrie (Erwachsene)","Einrichtungen2";"30 - Kinder- und Jugendpsychiatrie","Einrichtungen2";"31 - Psychosomatik","Einrichtungen2";"00 - Bitte eine Fachabteilung auswählen","Leer";0,"Leer"},2,0)</f>
        <v>Leer</v>
      </c>
      <c r="T52" s="6">
        <f t="shared" si="7"/>
        <v>0</v>
      </c>
      <c r="U52" s="233" t="str">
        <f t="shared" si="8"/>
        <v/>
      </c>
      <c r="V52" s="6" t="str">
        <f>VLOOKUP($D52,{"29 - Psychiatrie (Erwachsene)","29 - Psychiatrie (Erwachsene)";"30 - Kinder- und Jugendpsychiatrie","30 - Kinder- und Jugendpsychiatrie";"31 - Psychosomatik","31 - Psychosomatik";"00 - Bitte eine Fachabteilung auswählen","";0,""},2,0)</f>
        <v/>
      </c>
      <c r="W52" s="6">
        <f>VLOOKUP($D52,{"29 - Psychiatrie (Erwachsene)",1;"30 - Kinder- und Jugendpsychiatrie",1;"31 - Psychosomatik",1;"00 - Bitte eine Fachabteilung auswählen",0;0,0},2,0)</f>
        <v>0</v>
      </c>
      <c r="X52" s="6">
        <f t="shared" si="9"/>
        <v>1</v>
      </c>
      <c r="Y52" s="6">
        <f t="shared" si="5"/>
        <v>0</v>
      </c>
    </row>
    <row r="53" spans="2:25" ht="15" customHeight="1" x14ac:dyDescent="0.25">
      <c r="B53" s="74" t="str">
        <f t="shared" si="6"/>
        <v>!!!</v>
      </c>
      <c r="C53" s="191" t="s">
        <v>229</v>
      </c>
      <c r="D53" s="192"/>
      <c r="E53" s="193"/>
      <c r="F53" s="73"/>
      <c r="S53" s="6" t="str">
        <f>VLOOKUP(D52,{"29 - Psychiatrie (Erwachsene)","Einrichtungen2";"30 - Kinder- und Jugendpsychiatrie","Einrichtungen2";"31 - Psychosomatik","Einrichtungen2";"00 - Bitte eine Fachabteilung auswählen","Leer";0,"Leer"},2,0)</f>
        <v>Leer</v>
      </c>
      <c r="T53" s="6">
        <f t="shared" si="7"/>
        <v>0</v>
      </c>
      <c r="U53" s="233" t="str">
        <f t="shared" si="8"/>
        <v/>
      </c>
      <c r="V53" s="6" t="str">
        <f>VLOOKUP($D53,{"29 - Psychiatrie (Erwachsene)","29 - Psychiatrie (Erwachsene)";"30 - Kinder- und Jugendpsychiatrie","30 - Kinder- und Jugendpsychiatrie";"31 - Psychosomatik","31 - Psychosomatik";"00 - Bitte eine Fachabteilung auswählen","";0,""},2,0)</f>
        <v/>
      </c>
      <c r="W53" s="6">
        <f>VLOOKUP($D53,{"29 - Psychiatrie (Erwachsene)",1;"30 - Kinder- und Jugendpsychiatrie",1;"31 - Psychosomatik",1;"00 - Bitte eine Fachabteilung auswählen",0;0,0},2,0)</f>
        <v>0</v>
      </c>
      <c r="X53" s="6">
        <f t="shared" si="9"/>
        <v>1</v>
      </c>
      <c r="Y53" s="6">
        <f t="shared" si="5"/>
        <v>0</v>
      </c>
    </row>
    <row r="54" spans="2:25" ht="15" customHeight="1" x14ac:dyDescent="0.25">
      <c r="B54" s="74" t="str">
        <f t="shared" si="6"/>
        <v>!!!</v>
      </c>
      <c r="C54" s="191" t="s">
        <v>230</v>
      </c>
      <c r="D54" s="192"/>
      <c r="E54" s="193"/>
      <c r="F54" s="73"/>
      <c r="S54" s="6" t="str">
        <f>VLOOKUP(D53,{"29 - Psychiatrie (Erwachsene)","Einrichtungen2";"30 - Kinder- und Jugendpsychiatrie","Einrichtungen2";"31 - Psychosomatik","Einrichtungen2";"00 - Bitte eine Fachabteilung auswählen","Leer";0,"Leer"},2,0)</f>
        <v>Leer</v>
      </c>
      <c r="T54" s="6">
        <f t="shared" si="7"/>
        <v>0</v>
      </c>
      <c r="U54" s="233" t="str">
        <f t="shared" si="8"/>
        <v/>
      </c>
      <c r="V54" s="6" t="str">
        <f>VLOOKUP($D54,{"29 - Psychiatrie (Erwachsene)","29 - Psychiatrie (Erwachsene)";"30 - Kinder- und Jugendpsychiatrie","30 - Kinder- und Jugendpsychiatrie";"31 - Psychosomatik","31 - Psychosomatik";"00 - Bitte eine Fachabteilung auswählen","";0,""},2,0)</f>
        <v/>
      </c>
      <c r="W54" s="6">
        <f>VLOOKUP($D54,{"29 - Psychiatrie (Erwachsene)",1;"30 - Kinder- und Jugendpsychiatrie",1;"31 - Psychosomatik",1;"00 - Bitte eine Fachabteilung auswählen",0;0,0},2,0)</f>
        <v>0</v>
      </c>
      <c r="X54" s="6">
        <f t="shared" si="9"/>
        <v>1</v>
      </c>
      <c r="Y54" s="6">
        <f t="shared" si="5"/>
        <v>0</v>
      </c>
    </row>
    <row r="55" spans="2:25" ht="15" customHeight="1" x14ac:dyDescent="0.25">
      <c r="B55" s="74" t="str">
        <f t="shared" si="6"/>
        <v>!!!</v>
      </c>
      <c r="C55" s="191" t="s">
        <v>231</v>
      </c>
      <c r="D55" s="192"/>
      <c r="E55" s="193"/>
      <c r="F55" s="73"/>
      <c r="S55" s="6" t="str">
        <f>VLOOKUP(D54,{"29 - Psychiatrie (Erwachsene)","Einrichtungen2";"30 - Kinder- und Jugendpsychiatrie","Einrichtungen2";"31 - Psychosomatik","Einrichtungen2";"00 - Bitte eine Fachabteilung auswählen","Leer";0,"Leer"},2,0)</f>
        <v>Leer</v>
      </c>
      <c r="T55" s="6">
        <f t="shared" si="7"/>
        <v>0</v>
      </c>
      <c r="U55" s="233" t="str">
        <f t="shared" si="8"/>
        <v/>
      </c>
      <c r="V55" s="6" t="str">
        <f>VLOOKUP($D55,{"29 - Psychiatrie (Erwachsene)","29 - Psychiatrie (Erwachsene)";"30 - Kinder- und Jugendpsychiatrie","30 - Kinder- und Jugendpsychiatrie";"31 - Psychosomatik","31 - Psychosomatik";"00 - Bitte eine Fachabteilung auswählen","";0,""},2,0)</f>
        <v/>
      </c>
      <c r="W55" s="6">
        <f>VLOOKUP($D55,{"29 - Psychiatrie (Erwachsene)",1;"30 - Kinder- und Jugendpsychiatrie",1;"31 - Psychosomatik",1;"00 - Bitte eine Fachabteilung auswählen",0;0,0},2,0)</f>
        <v>0</v>
      </c>
      <c r="X55" s="6">
        <f t="shared" si="9"/>
        <v>1</v>
      </c>
      <c r="Y55" s="6">
        <f t="shared" si="5"/>
        <v>0</v>
      </c>
    </row>
    <row r="56" spans="2:25" ht="15" customHeight="1" x14ac:dyDescent="0.25">
      <c r="B56" s="74" t="str">
        <f t="shared" si="6"/>
        <v>!!!</v>
      </c>
      <c r="C56" s="191" t="s">
        <v>232</v>
      </c>
      <c r="D56" s="192"/>
      <c r="E56" s="193"/>
      <c r="F56" s="73"/>
      <c r="S56" s="6" t="str">
        <f>VLOOKUP(D55,{"29 - Psychiatrie (Erwachsene)","Einrichtungen2";"30 - Kinder- und Jugendpsychiatrie","Einrichtungen2";"31 - Psychosomatik","Einrichtungen2";"00 - Bitte eine Fachabteilung auswählen","Leer";0,"Leer"},2,0)</f>
        <v>Leer</v>
      </c>
      <c r="T56" s="6">
        <f t="shared" si="7"/>
        <v>0</v>
      </c>
      <c r="U56" s="233" t="str">
        <f t="shared" si="8"/>
        <v/>
      </c>
      <c r="V56" s="6" t="str">
        <f>VLOOKUP($D56,{"29 - Psychiatrie (Erwachsene)","29 - Psychiatrie (Erwachsene)";"30 - Kinder- und Jugendpsychiatrie","30 - Kinder- und Jugendpsychiatrie";"31 - Psychosomatik","31 - Psychosomatik";"00 - Bitte eine Fachabteilung auswählen","";0,""},2,0)</f>
        <v/>
      </c>
      <c r="W56" s="6">
        <f>VLOOKUP($D56,{"29 - Psychiatrie (Erwachsene)",1;"30 - Kinder- und Jugendpsychiatrie",1;"31 - Psychosomatik",1;"00 - Bitte eine Fachabteilung auswählen",0;0,0},2,0)</f>
        <v>0</v>
      </c>
      <c r="X56" s="6">
        <f t="shared" si="9"/>
        <v>1</v>
      </c>
      <c r="Y56" s="6">
        <f t="shared" si="5"/>
        <v>0</v>
      </c>
    </row>
    <row r="57" spans="2:25" ht="15" customHeight="1" x14ac:dyDescent="0.25">
      <c r="B57" s="74" t="str">
        <f t="shared" si="6"/>
        <v>!!!</v>
      </c>
      <c r="C57" s="191" t="s">
        <v>233</v>
      </c>
      <c r="D57" s="192"/>
      <c r="E57" s="193"/>
      <c r="F57" s="73"/>
      <c r="S57" s="6" t="str">
        <f>VLOOKUP(D56,{"29 - Psychiatrie (Erwachsene)","Einrichtungen2";"30 - Kinder- und Jugendpsychiatrie","Einrichtungen2";"31 - Psychosomatik","Einrichtungen2";"00 - Bitte eine Fachabteilung auswählen","Leer";0,"Leer"},2,0)</f>
        <v>Leer</v>
      </c>
      <c r="T57" s="6">
        <f t="shared" si="7"/>
        <v>0</v>
      </c>
      <c r="U57" s="233" t="str">
        <f t="shared" si="8"/>
        <v/>
      </c>
      <c r="V57" s="6" t="str">
        <f>VLOOKUP($D57,{"29 - Psychiatrie (Erwachsene)","29 - Psychiatrie (Erwachsene)";"30 - Kinder- und Jugendpsychiatrie","30 - Kinder- und Jugendpsychiatrie";"31 - Psychosomatik","31 - Psychosomatik";"00 - Bitte eine Fachabteilung auswählen","";0,""},2,0)</f>
        <v/>
      </c>
      <c r="W57" s="6">
        <f>VLOOKUP($D57,{"29 - Psychiatrie (Erwachsene)",1;"30 - Kinder- und Jugendpsychiatrie",1;"31 - Psychosomatik",1;"00 - Bitte eine Fachabteilung auswählen",0;0,0},2,0)</f>
        <v>0</v>
      </c>
      <c r="X57" s="6">
        <f t="shared" si="9"/>
        <v>1</v>
      </c>
      <c r="Y57" s="6">
        <f t="shared" si="5"/>
        <v>0</v>
      </c>
    </row>
    <row r="58" spans="2:25" ht="15" customHeight="1" x14ac:dyDescent="0.25">
      <c r="B58" s="74" t="str">
        <f t="shared" si="6"/>
        <v>!!!</v>
      </c>
      <c r="C58" s="191" t="s">
        <v>234</v>
      </c>
      <c r="D58" s="192"/>
      <c r="E58" s="193"/>
      <c r="F58" s="73"/>
      <c r="S58" s="6" t="str">
        <f>VLOOKUP(D57,{"29 - Psychiatrie (Erwachsene)","Einrichtungen2";"30 - Kinder- und Jugendpsychiatrie","Einrichtungen2";"31 - Psychosomatik","Einrichtungen2";"00 - Bitte eine Fachabteilung auswählen","Leer";0,"Leer"},2,0)</f>
        <v>Leer</v>
      </c>
      <c r="T58" s="6">
        <f t="shared" si="7"/>
        <v>0</v>
      </c>
      <c r="U58" s="233" t="str">
        <f t="shared" si="8"/>
        <v/>
      </c>
      <c r="V58" s="6" t="str">
        <f>VLOOKUP($D58,{"29 - Psychiatrie (Erwachsene)","29 - Psychiatrie (Erwachsene)";"30 - Kinder- und Jugendpsychiatrie","30 - Kinder- und Jugendpsychiatrie";"31 - Psychosomatik","31 - Psychosomatik";"00 - Bitte eine Fachabteilung auswählen","";0,""},2,0)</f>
        <v/>
      </c>
      <c r="W58" s="6">
        <f>VLOOKUP($D58,{"29 - Psychiatrie (Erwachsene)",1;"30 - Kinder- und Jugendpsychiatrie",1;"31 - Psychosomatik",1;"00 - Bitte eine Fachabteilung auswählen",0;0,0},2,0)</f>
        <v>0</v>
      </c>
      <c r="X58" s="6">
        <f t="shared" si="9"/>
        <v>1</v>
      </c>
      <c r="Y58" s="6">
        <f t="shared" si="5"/>
        <v>0</v>
      </c>
    </row>
    <row r="59" spans="2:25" ht="15" customHeight="1" x14ac:dyDescent="0.25">
      <c r="B59" s="74" t="str">
        <f t="shared" si="6"/>
        <v>!!!</v>
      </c>
      <c r="C59" s="191" t="s">
        <v>235</v>
      </c>
      <c r="D59" s="192"/>
      <c r="E59" s="193"/>
      <c r="F59" s="73"/>
      <c r="S59" s="6" t="str">
        <f>VLOOKUP(D58,{"29 - Psychiatrie (Erwachsene)","Einrichtungen2";"30 - Kinder- und Jugendpsychiatrie","Einrichtungen2";"31 - Psychosomatik","Einrichtungen2";"00 - Bitte eine Fachabteilung auswählen","Leer";0,"Leer"},2,0)</f>
        <v>Leer</v>
      </c>
      <c r="T59" s="6">
        <f t="shared" si="7"/>
        <v>0</v>
      </c>
      <c r="U59" s="233" t="str">
        <f t="shared" si="8"/>
        <v/>
      </c>
      <c r="V59" s="6" t="str">
        <f>VLOOKUP($D59,{"29 - Psychiatrie (Erwachsene)","29 - Psychiatrie (Erwachsene)";"30 - Kinder- und Jugendpsychiatrie","30 - Kinder- und Jugendpsychiatrie";"31 - Psychosomatik","31 - Psychosomatik";"00 - Bitte eine Fachabteilung auswählen","";0,""},2,0)</f>
        <v/>
      </c>
      <c r="W59" s="6">
        <f>VLOOKUP($D59,{"29 - Psychiatrie (Erwachsene)",1;"30 - Kinder- und Jugendpsychiatrie",1;"31 - Psychosomatik",1;"00 - Bitte eine Fachabteilung auswählen",0;0,0},2,0)</f>
        <v>0</v>
      </c>
      <c r="X59" s="6">
        <f t="shared" si="9"/>
        <v>1</v>
      </c>
      <c r="Y59" s="6">
        <f t="shared" si="5"/>
        <v>0</v>
      </c>
    </row>
    <row r="60" spans="2:25" ht="15" customHeight="1" x14ac:dyDescent="0.25">
      <c r="B60" s="74" t="str">
        <f t="shared" si="6"/>
        <v>!!!</v>
      </c>
      <c r="C60" s="191" t="s">
        <v>236</v>
      </c>
      <c r="D60" s="192"/>
      <c r="E60" s="193"/>
      <c r="F60" s="73"/>
      <c r="S60" s="6" t="str">
        <f>VLOOKUP(D59,{"29 - Psychiatrie (Erwachsene)","Einrichtungen2";"30 - Kinder- und Jugendpsychiatrie","Einrichtungen2";"31 - Psychosomatik","Einrichtungen2";"00 - Bitte eine Fachabteilung auswählen","Leer";0,"Leer"},2,0)</f>
        <v>Leer</v>
      </c>
      <c r="T60" s="6">
        <f t="shared" si="7"/>
        <v>0</v>
      </c>
      <c r="U60" s="233" t="str">
        <f t="shared" si="8"/>
        <v/>
      </c>
      <c r="V60" s="6" t="str">
        <f>VLOOKUP($D60,{"29 - Psychiatrie (Erwachsene)","29 - Psychiatrie (Erwachsene)";"30 - Kinder- und Jugendpsychiatrie","30 - Kinder- und Jugendpsychiatrie";"31 - Psychosomatik","31 - Psychosomatik";"00 - Bitte eine Fachabteilung auswählen","";0,""},2,0)</f>
        <v/>
      </c>
      <c r="W60" s="6">
        <f>VLOOKUP($D60,{"29 - Psychiatrie (Erwachsene)",1;"30 - Kinder- und Jugendpsychiatrie",1;"31 - Psychosomatik",1;"00 - Bitte eine Fachabteilung auswählen",0;0,0},2,0)</f>
        <v>0</v>
      </c>
      <c r="X60" s="6">
        <f t="shared" si="9"/>
        <v>1</v>
      </c>
      <c r="Y60" s="6">
        <f t="shared" si="5"/>
        <v>0</v>
      </c>
    </row>
    <row r="61" spans="2:25" ht="15" customHeight="1" x14ac:dyDescent="0.25">
      <c r="B61" s="74" t="str">
        <f t="shared" si="6"/>
        <v>!!!</v>
      </c>
      <c r="C61" s="191" t="s">
        <v>237</v>
      </c>
      <c r="D61" s="192"/>
      <c r="E61" s="193"/>
      <c r="F61" s="73"/>
      <c r="S61" s="6" t="str">
        <f>VLOOKUP(D60,{"29 - Psychiatrie (Erwachsene)","Einrichtungen2";"30 - Kinder- und Jugendpsychiatrie","Einrichtungen2";"31 - Psychosomatik","Einrichtungen2";"00 - Bitte eine Fachabteilung auswählen","Leer";0,"Leer"},2,0)</f>
        <v>Leer</v>
      </c>
      <c r="T61" s="6">
        <f t="shared" si="7"/>
        <v>0</v>
      </c>
      <c r="U61" s="233" t="str">
        <f t="shared" si="8"/>
        <v/>
      </c>
      <c r="V61" s="6" t="str">
        <f>VLOOKUP($D61,{"29 - Psychiatrie (Erwachsene)","29 - Psychiatrie (Erwachsene)";"30 - Kinder- und Jugendpsychiatrie","30 - Kinder- und Jugendpsychiatrie";"31 - Psychosomatik","31 - Psychosomatik";"00 - Bitte eine Fachabteilung auswählen","";0,""},2,0)</f>
        <v/>
      </c>
      <c r="W61" s="6">
        <f>VLOOKUP($D61,{"29 - Psychiatrie (Erwachsene)",1;"30 - Kinder- und Jugendpsychiatrie",1;"31 - Psychosomatik",1;"00 - Bitte eine Fachabteilung auswählen",0;0,0},2,0)</f>
        <v>0</v>
      </c>
      <c r="X61" s="6">
        <f t="shared" si="9"/>
        <v>1</v>
      </c>
      <c r="Y61" s="6">
        <f t="shared" si="5"/>
        <v>0</v>
      </c>
    </row>
    <row r="62" spans="2:25" ht="15" customHeight="1" x14ac:dyDescent="0.25">
      <c r="B62" s="74" t="str">
        <f t="shared" si="6"/>
        <v>!!!</v>
      </c>
      <c r="C62" s="191" t="s">
        <v>238</v>
      </c>
      <c r="D62" s="192"/>
      <c r="E62" s="193"/>
      <c r="F62" s="73"/>
      <c r="S62" s="6" t="str">
        <f>VLOOKUP(D61,{"29 - Psychiatrie (Erwachsene)","Einrichtungen2";"30 - Kinder- und Jugendpsychiatrie","Einrichtungen2";"31 - Psychosomatik","Einrichtungen2";"00 - Bitte eine Fachabteilung auswählen","Leer";0,"Leer"},2,0)</f>
        <v>Leer</v>
      </c>
      <c r="T62" s="6">
        <f t="shared" si="7"/>
        <v>0</v>
      </c>
      <c r="U62" s="233" t="str">
        <f t="shared" si="8"/>
        <v/>
      </c>
      <c r="V62" s="6" t="str">
        <f>VLOOKUP($D62,{"29 - Psychiatrie (Erwachsene)","29 - Psychiatrie (Erwachsene)";"30 - Kinder- und Jugendpsychiatrie","30 - Kinder- und Jugendpsychiatrie";"31 - Psychosomatik","31 - Psychosomatik";"00 - Bitte eine Fachabteilung auswählen","";0,""},2,0)</f>
        <v/>
      </c>
      <c r="W62" s="6">
        <f>VLOOKUP($D62,{"29 - Psychiatrie (Erwachsene)",1;"30 - Kinder- und Jugendpsychiatrie",1;"31 - Psychosomatik",1;"00 - Bitte eine Fachabteilung auswählen",0;0,0},2,0)</f>
        <v>0</v>
      </c>
      <c r="X62" s="6">
        <f t="shared" si="9"/>
        <v>1</v>
      </c>
      <c r="Y62" s="6">
        <f t="shared" si="5"/>
        <v>0</v>
      </c>
    </row>
    <row r="63" spans="2:25" ht="15" customHeight="1" x14ac:dyDescent="0.25">
      <c r="B63" s="74" t="str">
        <f t="shared" si="6"/>
        <v>!!!</v>
      </c>
      <c r="C63" s="191" t="s">
        <v>239</v>
      </c>
      <c r="D63" s="192"/>
      <c r="E63" s="193"/>
      <c r="F63" s="73"/>
      <c r="S63" s="6" t="str">
        <f>VLOOKUP(D62,{"29 - Psychiatrie (Erwachsene)","Einrichtungen2";"30 - Kinder- und Jugendpsychiatrie","Einrichtungen2";"31 - Psychosomatik","Einrichtungen2";"00 - Bitte eine Fachabteilung auswählen","Leer";0,"Leer"},2,0)</f>
        <v>Leer</v>
      </c>
      <c r="T63" s="6">
        <f t="shared" si="7"/>
        <v>0</v>
      </c>
      <c r="U63" s="233" t="str">
        <f t="shared" si="8"/>
        <v/>
      </c>
      <c r="V63" s="6" t="str">
        <f>VLOOKUP($D63,{"29 - Psychiatrie (Erwachsene)","29 - Psychiatrie (Erwachsene)";"30 - Kinder- und Jugendpsychiatrie","30 - Kinder- und Jugendpsychiatrie";"31 - Psychosomatik","31 - Psychosomatik";"00 - Bitte eine Fachabteilung auswählen","";0,""},2,0)</f>
        <v/>
      </c>
      <c r="W63" s="6">
        <f>VLOOKUP($D63,{"29 - Psychiatrie (Erwachsene)",1;"30 - Kinder- und Jugendpsychiatrie",1;"31 - Psychosomatik",1;"00 - Bitte eine Fachabteilung auswählen",0;0,0},2,0)</f>
        <v>0</v>
      </c>
      <c r="X63" s="6">
        <f t="shared" si="9"/>
        <v>1</v>
      </c>
      <c r="Y63" s="6">
        <f t="shared" si="5"/>
        <v>0</v>
      </c>
    </row>
    <row r="64" spans="2:25" ht="15" customHeight="1" x14ac:dyDescent="0.25">
      <c r="B64" s="74" t="str">
        <f t="shared" si="6"/>
        <v>!!!</v>
      </c>
      <c r="C64" s="191" t="s">
        <v>240</v>
      </c>
      <c r="D64" s="192"/>
      <c r="E64" s="193"/>
      <c r="F64" s="73"/>
      <c r="S64" s="6" t="str">
        <f>VLOOKUP(D63,{"29 - Psychiatrie (Erwachsene)","Einrichtungen2";"30 - Kinder- und Jugendpsychiatrie","Einrichtungen2";"31 - Psychosomatik","Einrichtungen2";"00 - Bitte eine Fachabteilung auswählen","Leer";0,"Leer"},2,0)</f>
        <v>Leer</v>
      </c>
      <c r="T64" s="6">
        <f t="shared" si="7"/>
        <v>0</v>
      </c>
      <c r="U64" s="233" t="str">
        <f t="shared" si="8"/>
        <v/>
      </c>
      <c r="V64" s="6" t="str">
        <f>VLOOKUP($D64,{"29 - Psychiatrie (Erwachsene)","29 - Psychiatrie (Erwachsene)";"30 - Kinder- und Jugendpsychiatrie","30 - Kinder- und Jugendpsychiatrie";"31 - Psychosomatik","31 - Psychosomatik";"00 - Bitte eine Fachabteilung auswählen","";0,""},2,0)</f>
        <v/>
      </c>
      <c r="W64" s="6">
        <f>VLOOKUP($D64,{"29 - Psychiatrie (Erwachsene)",1;"30 - Kinder- und Jugendpsychiatrie",1;"31 - Psychosomatik",1;"00 - Bitte eine Fachabteilung auswählen",0;0,0},2,0)</f>
        <v>0</v>
      </c>
      <c r="X64" s="6">
        <f t="shared" si="9"/>
        <v>1</v>
      </c>
      <c r="Y64" s="6">
        <f t="shared" si="5"/>
        <v>0</v>
      </c>
    </row>
    <row r="65" spans="1:25" ht="15" customHeight="1" x14ac:dyDescent="0.25">
      <c r="B65" s="74" t="str">
        <f t="shared" si="6"/>
        <v>!!!</v>
      </c>
      <c r="C65" s="191" t="s">
        <v>241</v>
      </c>
      <c r="D65" s="192"/>
      <c r="E65" s="193"/>
      <c r="F65" s="73"/>
      <c r="S65" s="6" t="str">
        <f>VLOOKUP(D64,{"29 - Psychiatrie (Erwachsene)","Einrichtungen2";"30 - Kinder- und Jugendpsychiatrie","Einrichtungen2";"31 - Psychosomatik","Einrichtungen2";"00 - Bitte eine Fachabteilung auswählen","Leer";0,"Leer"},2,0)</f>
        <v>Leer</v>
      </c>
      <c r="T65" s="6">
        <f t="shared" si="7"/>
        <v>0</v>
      </c>
      <c r="U65" s="233" t="str">
        <f t="shared" si="8"/>
        <v/>
      </c>
      <c r="V65" s="6" t="str">
        <f>VLOOKUP($D65,{"29 - Psychiatrie (Erwachsene)","29 - Psychiatrie (Erwachsene)";"30 - Kinder- und Jugendpsychiatrie","30 - Kinder- und Jugendpsychiatrie";"31 - Psychosomatik","31 - Psychosomatik";"00 - Bitte eine Fachabteilung auswählen","";0,""},2,0)</f>
        <v/>
      </c>
      <c r="W65" s="6">
        <f>VLOOKUP($D65,{"29 - Psychiatrie (Erwachsene)",1;"30 - Kinder- und Jugendpsychiatrie",1;"31 - Psychosomatik",1;"00 - Bitte eine Fachabteilung auswählen",0;0,0},2,0)</f>
        <v>0</v>
      </c>
      <c r="X65" s="6">
        <f t="shared" si="9"/>
        <v>1</v>
      </c>
      <c r="Y65" s="6">
        <f t="shared" si="5"/>
        <v>0</v>
      </c>
    </row>
    <row r="66" spans="1:25" s="20" customFormat="1" ht="15" customHeight="1" x14ac:dyDescent="0.25">
      <c r="A66" s="19"/>
      <c r="B66" s="74" t="str">
        <f t="shared" si="6"/>
        <v>!!!</v>
      </c>
      <c r="C66" s="191" t="s">
        <v>267</v>
      </c>
      <c r="D66" s="192"/>
      <c r="E66" s="193"/>
      <c r="F66" s="73"/>
      <c r="G66" s="6"/>
      <c r="S66" s="6" t="str">
        <f>VLOOKUP(D65,{"29 - Psychiatrie (Erwachsene)","Einrichtungen2";"30 - Kinder- und Jugendpsychiatrie","Einrichtungen2";"31 - Psychosomatik","Einrichtungen2";"00 - Bitte eine Fachabteilung auswählen","Leer";0,"Leer"},2,0)</f>
        <v>Leer</v>
      </c>
      <c r="T66" s="6">
        <f t="shared" si="7"/>
        <v>0</v>
      </c>
      <c r="U66" s="233" t="str">
        <f t="shared" si="8"/>
        <v/>
      </c>
      <c r="V66" s="6" t="str">
        <f>VLOOKUP($D66,{"29 - Psychiatrie (Erwachsene)","29 - Psychiatrie (Erwachsene)";"30 - Kinder- und Jugendpsychiatrie","30 - Kinder- und Jugendpsychiatrie";"31 - Psychosomatik","31 - Psychosomatik";"00 - Bitte eine Fachabteilung auswählen","";0,""},2,0)</f>
        <v/>
      </c>
      <c r="W66" s="6">
        <f>VLOOKUP($D66,{"29 - Psychiatrie (Erwachsene)",1;"30 - Kinder- und Jugendpsychiatrie",1;"31 - Psychosomatik",1;"00 - Bitte eine Fachabteilung auswählen",0;0,0},2,0)</f>
        <v>0</v>
      </c>
      <c r="X66" s="6">
        <f t="shared" si="9"/>
        <v>1</v>
      </c>
      <c r="Y66" s="6">
        <f t="shared" si="5"/>
        <v>0</v>
      </c>
    </row>
    <row r="67" spans="1:25" s="20" customFormat="1" ht="15" customHeight="1" x14ac:dyDescent="0.25">
      <c r="B67" s="74" t="str">
        <f t="shared" si="6"/>
        <v>!!!</v>
      </c>
      <c r="C67" s="191" t="s">
        <v>268</v>
      </c>
      <c r="D67" s="192"/>
      <c r="E67" s="193"/>
      <c r="F67" s="73"/>
      <c r="G67" s="6"/>
      <c r="S67" s="6" t="str">
        <f>VLOOKUP(D66,{"29 - Psychiatrie (Erwachsene)","Einrichtungen2";"30 - Kinder- und Jugendpsychiatrie","Einrichtungen2";"31 - Psychosomatik","Einrichtungen2";"00 - Bitte eine Fachabteilung auswählen","Leer";0,"Leer"},2,0)</f>
        <v>Leer</v>
      </c>
      <c r="T67" s="6">
        <f t="shared" si="7"/>
        <v>0</v>
      </c>
      <c r="U67" s="233" t="str">
        <f t="shared" si="8"/>
        <v/>
      </c>
      <c r="V67" s="6" t="str">
        <f>VLOOKUP($D67,{"29 - Psychiatrie (Erwachsene)","29 - Psychiatrie (Erwachsene)";"30 - Kinder- und Jugendpsychiatrie","30 - Kinder- und Jugendpsychiatrie";"31 - Psychosomatik","31 - Psychosomatik";"00 - Bitte eine Fachabteilung auswählen","";0,""},2,0)</f>
        <v/>
      </c>
      <c r="W67" s="6">
        <f>VLOOKUP($D67,{"29 - Psychiatrie (Erwachsene)",1;"30 - Kinder- und Jugendpsychiatrie",1;"31 - Psychosomatik",1;"00 - Bitte eine Fachabteilung auswählen",0;0,0},2,0)</f>
        <v>0</v>
      </c>
      <c r="X67" s="6">
        <f t="shared" si="9"/>
        <v>1</v>
      </c>
      <c r="Y67" s="6">
        <f t="shared" si="5"/>
        <v>0</v>
      </c>
    </row>
    <row r="68" spans="1:25" s="20" customFormat="1" ht="15" customHeight="1" x14ac:dyDescent="0.25">
      <c r="B68" s="74" t="str">
        <f t="shared" si="6"/>
        <v>!!!</v>
      </c>
      <c r="C68" s="191" t="s">
        <v>269</v>
      </c>
      <c r="D68" s="192"/>
      <c r="E68" s="193"/>
      <c r="F68" s="73"/>
      <c r="G68" s="6"/>
      <c r="S68" s="6" t="str">
        <f>VLOOKUP(D67,{"29 - Psychiatrie (Erwachsene)","Einrichtungen2";"30 - Kinder- und Jugendpsychiatrie","Einrichtungen2";"31 - Psychosomatik","Einrichtungen2";"00 - Bitte eine Fachabteilung auswählen","Leer";0,"Leer"},2,0)</f>
        <v>Leer</v>
      </c>
      <c r="T68" s="6">
        <f t="shared" si="7"/>
        <v>0</v>
      </c>
      <c r="U68" s="233" t="str">
        <f t="shared" si="8"/>
        <v/>
      </c>
      <c r="V68" s="6" t="str">
        <f>VLOOKUP($D68,{"29 - Psychiatrie (Erwachsene)","29 - Psychiatrie (Erwachsene)";"30 - Kinder- und Jugendpsychiatrie","30 - Kinder- und Jugendpsychiatrie";"31 - Psychosomatik","31 - Psychosomatik";"00 - Bitte eine Fachabteilung auswählen","";0,""},2,0)</f>
        <v/>
      </c>
      <c r="W68" s="6">
        <f>VLOOKUP($D68,{"29 - Psychiatrie (Erwachsene)",1;"30 - Kinder- und Jugendpsychiatrie",1;"31 - Psychosomatik",1;"00 - Bitte eine Fachabteilung auswählen",0;0,0},2,0)</f>
        <v>0</v>
      </c>
      <c r="X68" s="6">
        <f t="shared" si="9"/>
        <v>1</v>
      </c>
      <c r="Y68" s="6">
        <f t="shared" si="5"/>
        <v>0</v>
      </c>
    </row>
    <row r="69" spans="1:25" s="20" customFormat="1" ht="15" customHeight="1" x14ac:dyDescent="0.25">
      <c r="B69" s="74" t="str">
        <f t="shared" si="6"/>
        <v>!!!</v>
      </c>
      <c r="C69" s="191" t="s">
        <v>270</v>
      </c>
      <c r="D69" s="192"/>
      <c r="E69" s="193"/>
      <c r="F69" s="73"/>
      <c r="G69" s="6"/>
      <c r="S69" s="6" t="str">
        <f>VLOOKUP(D68,{"29 - Psychiatrie (Erwachsene)","Einrichtungen2";"30 - Kinder- und Jugendpsychiatrie","Einrichtungen2";"31 - Psychosomatik","Einrichtungen2";"00 - Bitte eine Fachabteilung auswählen","Leer";0,"Leer"},2,0)</f>
        <v>Leer</v>
      </c>
      <c r="T69" s="6">
        <f t="shared" si="7"/>
        <v>0</v>
      </c>
      <c r="U69" s="233" t="str">
        <f t="shared" si="8"/>
        <v/>
      </c>
      <c r="V69" s="6" t="str">
        <f>VLOOKUP($D69,{"29 - Psychiatrie (Erwachsene)","29 - Psychiatrie (Erwachsene)";"30 - Kinder- und Jugendpsychiatrie","30 - Kinder- und Jugendpsychiatrie";"31 - Psychosomatik","31 - Psychosomatik";"00 - Bitte eine Fachabteilung auswählen","";0,""},2,0)</f>
        <v/>
      </c>
      <c r="W69" s="6">
        <f>VLOOKUP($D69,{"29 - Psychiatrie (Erwachsene)",1;"30 - Kinder- und Jugendpsychiatrie",1;"31 - Psychosomatik",1;"00 - Bitte eine Fachabteilung auswählen",0;0,0},2,0)</f>
        <v>0</v>
      </c>
      <c r="X69" s="6">
        <f t="shared" si="9"/>
        <v>1</v>
      </c>
      <c r="Y69" s="6">
        <f t="shared" si="5"/>
        <v>0</v>
      </c>
    </row>
    <row r="70" spans="1:25" s="20" customFormat="1" ht="15" customHeight="1" x14ac:dyDescent="0.25">
      <c r="B70" s="74" t="str">
        <f t="shared" si="6"/>
        <v>!!!</v>
      </c>
      <c r="C70" s="191" t="s">
        <v>271</v>
      </c>
      <c r="D70" s="192"/>
      <c r="E70" s="193"/>
      <c r="F70" s="73"/>
      <c r="G70" s="6"/>
      <c r="S70" s="6" t="str">
        <f>VLOOKUP(D69,{"29 - Psychiatrie (Erwachsene)","Einrichtungen2";"30 - Kinder- und Jugendpsychiatrie","Einrichtungen2";"31 - Psychosomatik","Einrichtungen2";"00 - Bitte eine Fachabteilung auswählen","Leer";0,"Leer"},2,0)</f>
        <v>Leer</v>
      </c>
      <c r="T70" s="6">
        <f t="shared" si="7"/>
        <v>0</v>
      </c>
      <c r="U70" s="233" t="str">
        <f t="shared" si="8"/>
        <v/>
      </c>
      <c r="V70" s="6" t="str">
        <f>VLOOKUP($D70,{"29 - Psychiatrie (Erwachsene)","29 - Psychiatrie (Erwachsene)";"30 - Kinder- und Jugendpsychiatrie","30 - Kinder- und Jugendpsychiatrie";"31 - Psychosomatik","31 - Psychosomatik";"00 - Bitte eine Fachabteilung auswählen","";0,""},2,0)</f>
        <v/>
      </c>
      <c r="W70" s="6">
        <f>VLOOKUP($D70,{"29 - Psychiatrie (Erwachsene)",1;"30 - Kinder- und Jugendpsychiatrie",1;"31 - Psychosomatik",1;"00 - Bitte eine Fachabteilung auswählen",0;0,0},2,0)</f>
        <v>0</v>
      </c>
      <c r="X70" s="6">
        <f t="shared" si="9"/>
        <v>1</v>
      </c>
      <c r="Y70" s="6">
        <f t="shared" si="5"/>
        <v>0</v>
      </c>
    </row>
    <row r="71" spans="1:25" s="20" customFormat="1" ht="15" customHeight="1" x14ac:dyDescent="0.25">
      <c r="B71" s="74" t="str">
        <f t="shared" si="6"/>
        <v>!!!</v>
      </c>
      <c r="C71" s="191" t="s">
        <v>272</v>
      </c>
      <c r="D71" s="192"/>
      <c r="E71" s="193"/>
      <c r="F71" s="73"/>
      <c r="G71" s="6"/>
      <c r="S71" s="6" t="str">
        <f>VLOOKUP(D70,{"29 - Psychiatrie (Erwachsene)","Einrichtungen2";"30 - Kinder- und Jugendpsychiatrie","Einrichtungen2";"31 - Psychosomatik","Einrichtungen2";"00 - Bitte eine Fachabteilung auswählen","Leer";0,"Leer"},2,0)</f>
        <v>Leer</v>
      </c>
      <c r="T71" s="6">
        <f t="shared" si="7"/>
        <v>0</v>
      </c>
      <c r="U71" s="233" t="str">
        <f t="shared" si="8"/>
        <v/>
      </c>
      <c r="V71" s="6" t="str">
        <f>VLOOKUP($D71,{"29 - Psychiatrie (Erwachsene)","29 - Psychiatrie (Erwachsene)";"30 - Kinder- und Jugendpsychiatrie","30 - Kinder- und Jugendpsychiatrie";"31 - Psychosomatik","31 - Psychosomatik";"00 - Bitte eine Fachabteilung auswählen","";0,""},2,0)</f>
        <v/>
      </c>
      <c r="W71" s="6">
        <f>VLOOKUP($D71,{"29 - Psychiatrie (Erwachsene)",1;"30 - Kinder- und Jugendpsychiatrie",1;"31 - Psychosomatik",1;"00 - Bitte eine Fachabteilung auswählen",0;0,0},2,0)</f>
        <v>0</v>
      </c>
      <c r="X71" s="6">
        <f t="shared" si="9"/>
        <v>1</v>
      </c>
      <c r="Y71" s="6">
        <f t="shared" si="5"/>
        <v>0</v>
      </c>
    </row>
    <row r="72" spans="1:25" s="20" customFormat="1" ht="15" customHeight="1" x14ac:dyDescent="0.25">
      <c r="B72" s="74" t="str">
        <f t="shared" si="6"/>
        <v>!!!</v>
      </c>
      <c r="C72" s="191" t="s">
        <v>273</v>
      </c>
      <c r="D72" s="192"/>
      <c r="E72" s="193"/>
      <c r="F72" s="73"/>
      <c r="G72" s="6"/>
      <c r="S72" s="6" t="str">
        <f>VLOOKUP(D71,{"29 - Psychiatrie (Erwachsene)","Einrichtungen2";"30 - Kinder- und Jugendpsychiatrie","Einrichtungen2";"31 - Psychosomatik","Einrichtungen2";"00 - Bitte eine Fachabteilung auswählen","Leer";0,"Leer"},2,0)</f>
        <v>Leer</v>
      </c>
      <c r="T72" s="6">
        <f t="shared" si="7"/>
        <v>0</v>
      </c>
      <c r="U72" s="233" t="str">
        <f t="shared" si="8"/>
        <v/>
      </c>
      <c r="V72" s="6" t="str">
        <f>VLOOKUP($D72,{"29 - Psychiatrie (Erwachsene)","29 - Psychiatrie (Erwachsene)";"30 - Kinder- und Jugendpsychiatrie","30 - Kinder- und Jugendpsychiatrie";"31 - Psychosomatik","31 - Psychosomatik";"00 - Bitte eine Fachabteilung auswählen","";0,""},2,0)</f>
        <v/>
      </c>
      <c r="W72" s="6">
        <f>VLOOKUP($D72,{"29 - Psychiatrie (Erwachsene)",1;"30 - Kinder- und Jugendpsychiatrie",1;"31 - Psychosomatik",1;"00 - Bitte eine Fachabteilung auswählen",0;0,0},2,0)</f>
        <v>0</v>
      </c>
      <c r="X72" s="6">
        <f t="shared" si="9"/>
        <v>1</v>
      </c>
      <c r="Y72" s="6">
        <f t="shared" si="5"/>
        <v>0</v>
      </c>
    </row>
    <row r="73" spans="1:25" s="20" customFormat="1" ht="15" customHeight="1" x14ac:dyDescent="0.25">
      <c r="B73" s="74" t="str">
        <f t="shared" si="6"/>
        <v>!!!</v>
      </c>
      <c r="C73" s="191" t="s">
        <v>274</v>
      </c>
      <c r="D73" s="192"/>
      <c r="E73" s="193"/>
      <c r="F73" s="73"/>
      <c r="G73" s="6"/>
      <c r="S73" s="6" t="str">
        <f>VLOOKUP(D72,{"29 - Psychiatrie (Erwachsene)","Einrichtungen2";"30 - Kinder- und Jugendpsychiatrie","Einrichtungen2";"31 - Psychosomatik","Einrichtungen2";"00 - Bitte eine Fachabteilung auswählen","Leer";0,"Leer"},2,0)</f>
        <v>Leer</v>
      </c>
      <c r="T73" s="6">
        <f t="shared" si="7"/>
        <v>0</v>
      </c>
      <c r="U73" s="233" t="str">
        <f t="shared" si="8"/>
        <v/>
      </c>
      <c r="V73" s="6" t="str">
        <f>VLOOKUP($D73,{"29 - Psychiatrie (Erwachsene)","29 - Psychiatrie (Erwachsene)";"30 - Kinder- und Jugendpsychiatrie","30 - Kinder- und Jugendpsychiatrie";"31 - Psychosomatik","31 - Psychosomatik";"00 - Bitte eine Fachabteilung auswählen","";0,""},2,0)</f>
        <v/>
      </c>
      <c r="W73" s="6">
        <f>VLOOKUP($D73,{"29 - Psychiatrie (Erwachsene)",1;"30 - Kinder- und Jugendpsychiatrie",1;"31 - Psychosomatik",1;"00 - Bitte eine Fachabteilung auswählen",0;0,0},2,0)</f>
        <v>0</v>
      </c>
      <c r="X73" s="6">
        <f t="shared" si="9"/>
        <v>1</v>
      </c>
      <c r="Y73" s="6">
        <f t="shared" si="5"/>
        <v>0</v>
      </c>
    </row>
    <row r="74" spans="1:25" s="20" customFormat="1" ht="15" customHeight="1" x14ac:dyDescent="0.25">
      <c r="B74" s="74" t="str">
        <f t="shared" si="6"/>
        <v>!!!</v>
      </c>
      <c r="C74" s="191" t="s">
        <v>275</v>
      </c>
      <c r="D74" s="192"/>
      <c r="E74" s="193"/>
      <c r="F74" s="73"/>
      <c r="G74" s="6"/>
      <c r="S74" s="6" t="str">
        <f>VLOOKUP(D73,{"29 - Psychiatrie (Erwachsene)","Einrichtungen2";"30 - Kinder- und Jugendpsychiatrie","Einrichtungen2";"31 - Psychosomatik","Einrichtungen2";"00 - Bitte eine Fachabteilung auswählen","Leer";0,"Leer"},2,0)</f>
        <v>Leer</v>
      </c>
      <c r="T74" s="6">
        <f t="shared" si="7"/>
        <v>0</v>
      </c>
      <c r="U74" s="233" t="str">
        <f t="shared" si="8"/>
        <v/>
      </c>
      <c r="V74" s="6" t="str">
        <f>VLOOKUP($D74,{"29 - Psychiatrie (Erwachsene)","29 - Psychiatrie (Erwachsene)";"30 - Kinder- und Jugendpsychiatrie","30 - Kinder- und Jugendpsychiatrie";"31 - Psychosomatik","31 - Psychosomatik";"00 - Bitte eine Fachabteilung auswählen","";0,""},2,0)</f>
        <v/>
      </c>
      <c r="W74" s="6">
        <f>VLOOKUP($D74,{"29 - Psychiatrie (Erwachsene)",1;"30 - Kinder- und Jugendpsychiatrie",1;"31 - Psychosomatik",1;"00 - Bitte eine Fachabteilung auswählen",0;0,0},2,0)</f>
        <v>0</v>
      </c>
      <c r="X74" s="6">
        <f t="shared" si="9"/>
        <v>1</v>
      </c>
      <c r="Y74" s="6">
        <f t="shared" si="5"/>
        <v>0</v>
      </c>
    </row>
    <row r="75" spans="1:25" s="20" customFormat="1" ht="15" customHeight="1" x14ac:dyDescent="0.25">
      <c r="B75" s="74" t="str">
        <f t="shared" si="6"/>
        <v>!!!</v>
      </c>
      <c r="C75" s="191" t="s">
        <v>276</v>
      </c>
      <c r="D75" s="192"/>
      <c r="E75" s="193"/>
      <c r="F75" s="73"/>
      <c r="G75" s="6"/>
      <c r="S75" s="6" t="str">
        <f>VLOOKUP(D74,{"29 - Psychiatrie (Erwachsene)","Einrichtungen2";"30 - Kinder- und Jugendpsychiatrie","Einrichtungen2";"31 - Psychosomatik","Einrichtungen2";"00 - Bitte eine Fachabteilung auswählen","Leer";0,"Leer"},2,0)</f>
        <v>Leer</v>
      </c>
      <c r="T75" s="6">
        <f t="shared" si="7"/>
        <v>0</v>
      </c>
      <c r="U75" s="233" t="str">
        <f t="shared" si="8"/>
        <v/>
      </c>
      <c r="V75" s="6" t="str">
        <f>VLOOKUP($D75,{"29 - Psychiatrie (Erwachsene)","29 - Psychiatrie (Erwachsene)";"30 - Kinder- und Jugendpsychiatrie","30 - Kinder- und Jugendpsychiatrie";"31 - Psychosomatik","31 - Psychosomatik";"00 - Bitte eine Fachabteilung auswählen","";0,""},2,0)</f>
        <v/>
      </c>
      <c r="W75" s="6">
        <f>VLOOKUP($D75,{"29 - Psychiatrie (Erwachsene)",1;"30 - Kinder- und Jugendpsychiatrie",1;"31 - Psychosomatik",1;"00 - Bitte eine Fachabteilung auswählen",0;0,0},2,0)</f>
        <v>0</v>
      </c>
      <c r="X75" s="6">
        <f t="shared" si="9"/>
        <v>1</v>
      </c>
      <c r="Y75" s="6">
        <f t="shared" si="5"/>
        <v>0</v>
      </c>
    </row>
    <row r="76" spans="1:25" s="20" customFormat="1" ht="15" customHeight="1" x14ac:dyDescent="0.25">
      <c r="B76" s="74" t="str">
        <f t="shared" si="6"/>
        <v>!!!</v>
      </c>
      <c r="C76" s="191" t="s">
        <v>277</v>
      </c>
      <c r="D76" s="192"/>
      <c r="E76" s="193"/>
      <c r="F76" s="73"/>
      <c r="G76" s="6"/>
      <c r="S76" s="6" t="str">
        <f>VLOOKUP(D75,{"29 - Psychiatrie (Erwachsene)","Einrichtungen2";"30 - Kinder- und Jugendpsychiatrie","Einrichtungen2";"31 - Psychosomatik","Einrichtungen2";"00 - Bitte eine Fachabteilung auswählen","Leer";0,"Leer"},2,0)</f>
        <v>Leer</v>
      </c>
      <c r="T76" s="6">
        <f t="shared" si="7"/>
        <v>0</v>
      </c>
      <c r="U76" s="233" t="str">
        <f t="shared" si="8"/>
        <v/>
      </c>
      <c r="V76" s="6" t="str">
        <f>VLOOKUP($D76,{"29 - Psychiatrie (Erwachsene)","29 - Psychiatrie (Erwachsene)";"30 - Kinder- und Jugendpsychiatrie","30 - Kinder- und Jugendpsychiatrie";"31 - Psychosomatik","31 - Psychosomatik";"00 - Bitte eine Fachabteilung auswählen","";0,""},2,0)</f>
        <v/>
      </c>
      <c r="W76" s="6">
        <f>VLOOKUP($D76,{"29 - Psychiatrie (Erwachsene)",1;"30 - Kinder- und Jugendpsychiatrie",1;"31 - Psychosomatik",1;"00 - Bitte eine Fachabteilung auswählen",0;0,0},2,0)</f>
        <v>0</v>
      </c>
      <c r="X76" s="6">
        <f t="shared" si="9"/>
        <v>1</v>
      </c>
      <c r="Y76" s="6">
        <f t="shared" si="5"/>
        <v>0</v>
      </c>
    </row>
    <row r="77" spans="1:25" s="20" customFormat="1" ht="15" customHeight="1" x14ac:dyDescent="0.25">
      <c r="B77" s="74" t="str">
        <f t="shared" si="6"/>
        <v>!!!</v>
      </c>
      <c r="C77" s="191" t="s">
        <v>278</v>
      </c>
      <c r="D77" s="192"/>
      <c r="E77" s="193"/>
      <c r="F77" s="73"/>
      <c r="G77" s="6"/>
      <c r="S77" s="6" t="str">
        <f>VLOOKUP(D76,{"29 - Psychiatrie (Erwachsene)","Einrichtungen2";"30 - Kinder- und Jugendpsychiatrie","Einrichtungen2";"31 - Psychosomatik","Einrichtungen2";"00 - Bitte eine Fachabteilung auswählen","Leer";0,"Leer"},2,0)</f>
        <v>Leer</v>
      </c>
      <c r="T77" s="6">
        <f t="shared" si="7"/>
        <v>0</v>
      </c>
      <c r="U77" s="233" t="str">
        <f t="shared" si="8"/>
        <v/>
      </c>
      <c r="V77" s="6" t="str">
        <f>VLOOKUP($D77,{"29 - Psychiatrie (Erwachsene)","29 - Psychiatrie (Erwachsene)";"30 - Kinder- und Jugendpsychiatrie","30 - Kinder- und Jugendpsychiatrie";"31 - Psychosomatik","31 - Psychosomatik";"00 - Bitte eine Fachabteilung auswählen","";0,""},2,0)</f>
        <v/>
      </c>
      <c r="W77" s="6">
        <f>VLOOKUP($D77,{"29 - Psychiatrie (Erwachsene)",1;"30 - Kinder- und Jugendpsychiatrie",1;"31 - Psychosomatik",1;"00 - Bitte eine Fachabteilung auswählen",0;0,0},2,0)</f>
        <v>0</v>
      </c>
      <c r="X77" s="6">
        <f t="shared" si="9"/>
        <v>1</v>
      </c>
      <c r="Y77" s="6">
        <f t="shared" si="5"/>
        <v>0</v>
      </c>
    </row>
    <row r="78" spans="1:25" s="20" customFormat="1" ht="15" customHeight="1" x14ac:dyDescent="0.25">
      <c r="B78" s="74" t="str">
        <f t="shared" si="6"/>
        <v>!!!</v>
      </c>
      <c r="C78" s="191" t="s">
        <v>279</v>
      </c>
      <c r="D78" s="192"/>
      <c r="E78" s="193"/>
      <c r="F78" s="73"/>
      <c r="G78" s="6"/>
      <c r="S78" s="6" t="str">
        <f>VLOOKUP(D77,{"29 - Psychiatrie (Erwachsene)","Einrichtungen2";"30 - Kinder- und Jugendpsychiatrie","Einrichtungen2";"31 - Psychosomatik","Einrichtungen2";"00 - Bitte eine Fachabteilung auswählen","Leer";0,"Leer"},2,0)</f>
        <v>Leer</v>
      </c>
      <c r="T78" s="6">
        <f t="shared" si="7"/>
        <v>0</v>
      </c>
      <c r="U78" s="233" t="str">
        <f t="shared" si="8"/>
        <v/>
      </c>
      <c r="V78" s="6" t="str">
        <f>VLOOKUP($D78,{"29 - Psychiatrie (Erwachsene)","29 - Psychiatrie (Erwachsene)";"30 - Kinder- und Jugendpsychiatrie","30 - Kinder- und Jugendpsychiatrie";"31 - Psychosomatik","31 - Psychosomatik";"00 - Bitte eine Fachabteilung auswählen","";0,""},2,0)</f>
        <v/>
      </c>
      <c r="W78" s="6">
        <f>VLOOKUP($D78,{"29 - Psychiatrie (Erwachsene)",1;"30 - Kinder- und Jugendpsychiatrie",1;"31 - Psychosomatik",1;"00 - Bitte eine Fachabteilung auswählen",0;0,0},2,0)</f>
        <v>0</v>
      </c>
      <c r="X78" s="6">
        <f t="shared" si="9"/>
        <v>1</v>
      </c>
      <c r="Y78" s="6">
        <f t="shared" si="5"/>
        <v>0</v>
      </c>
    </row>
    <row r="79" spans="1:25" s="20" customFormat="1" ht="15" customHeight="1" x14ac:dyDescent="0.25">
      <c r="B79" s="74" t="str">
        <f t="shared" si="6"/>
        <v>!!!</v>
      </c>
      <c r="C79" s="191" t="s">
        <v>280</v>
      </c>
      <c r="D79" s="192"/>
      <c r="E79" s="193"/>
      <c r="F79" s="73"/>
      <c r="G79" s="6"/>
      <c r="S79" s="6" t="str">
        <f>VLOOKUP(D78,{"29 - Psychiatrie (Erwachsene)","Einrichtungen2";"30 - Kinder- und Jugendpsychiatrie","Einrichtungen2";"31 - Psychosomatik","Einrichtungen2";"00 - Bitte eine Fachabteilung auswählen","Leer";0,"Leer"},2,0)</f>
        <v>Leer</v>
      </c>
      <c r="T79" s="6">
        <f t="shared" ref="T79:T114" si="10">LEN(D79)</f>
        <v>0</v>
      </c>
      <c r="U79" s="233" t="str">
        <f t="shared" ref="U79:U114" si="11">IF($T79&gt;0,VALUE($C79),"")</f>
        <v/>
      </c>
      <c r="V79" s="6" t="str">
        <f>VLOOKUP($D79,{"29 - Psychiatrie (Erwachsene)","29 - Psychiatrie (Erwachsene)";"30 - Kinder- und Jugendpsychiatrie","30 - Kinder- und Jugendpsychiatrie";"31 - Psychosomatik","31 - Psychosomatik";"00 - Bitte eine Fachabteilung auswählen","";0,""},2,0)</f>
        <v/>
      </c>
      <c r="W79" s="6">
        <f>VLOOKUP($D79,{"29 - Psychiatrie (Erwachsene)",1;"30 - Kinder- und Jugendpsychiatrie",1;"31 - Psychosomatik",1;"00 - Bitte eine Fachabteilung auswählen",0;0,0},2,0)</f>
        <v>0</v>
      </c>
      <c r="X79" s="6">
        <f t="shared" ref="X79:X114" si="12">IF(LEN($C79)&gt;0,1,0)</f>
        <v>1</v>
      </c>
      <c r="Y79" s="6">
        <f t="shared" si="5"/>
        <v>0</v>
      </c>
    </row>
    <row r="80" spans="1:25" s="20" customFormat="1" ht="15" customHeight="1" x14ac:dyDescent="0.25">
      <c r="B80" s="74" t="str">
        <f t="shared" ref="B80:B114" si="13">IF(SUM(W80:Y80)&lt;3,"!!!","")</f>
        <v>!!!</v>
      </c>
      <c r="C80" s="191" t="s">
        <v>281</v>
      </c>
      <c r="D80" s="192"/>
      <c r="E80" s="193"/>
      <c r="F80" s="73"/>
      <c r="G80" s="6"/>
      <c r="S80" s="6" t="str">
        <f>VLOOKUP(D79,{"29 - Psychiatrie (Erwachsene)","Einrichtungen2";"30 - Kinder- und Jugendpsychiatrie","Einrichtungen2";"31 - Psychosomatik","Einrichtungen2";"00 - Bitte eine Fachabteilung auswählen","Leer";0,"Leer"},2,0)</f>
        <v>Leer</v>
      </c>
      <c r="T80" s="6">
        <f t="shared" si="10"/>
        <v>0</v>
      </c>
      <c r="U80" s="233" t="str">
        <f t="shared" si="11"/>
        <v/>
      </c>
      <c r="V80" s="6" t="str">
        <f>VLOOKUP($D80,{"29 - Psychiatrie (Erwachsene)","29 - Psychiatrie (Erwachsene)";"30 - Kinder- und Jugendpsychiatrie","30 - Kinder- und Jugendpsychiatrie";"31 - Psychosomatik","31 - Psychosomatik";"00 - Bitte eine Fachabteilung auswählen","";0,""},2,0)</f>
        <v/>
      </c>
      <c r="W80" s="6">
        <f>VLOOKUP($D80,{"29 - Psychiatrie (Erwachsene)",1;"30 - Kinder- und Jugendpsychiatrie",1;"31 - Psychosomatik",1;"00 - Bitte eine Fachabteilung auswählen",0;0,0},2,0)</f>
        <v>0</v>
      </c>
      <c r="X80" s="6">
        <f t="shared" si="12"/>
        <v>1</v>
      </c>
      <c r="Y80" s="6">
        <f t="shared" ref="Y80:Y114" si="14">IF(LEN($E80)&gt;0,1,0)</f>
        <v>0</v>
      </c>
    </row>
    <row r="81" spans="2:25" s="20" customFormat="1" ht="15" customHeight="1" x14ac:dyDescent="0.25">
      <c r="B81" s="74" t="str">
        <f t="shared" si="13"/>
        <v>!!!</v>
      </c>
      <c r="C81" s="191" t="s">
        <v>282</v>
      </c>
      <c r="D81" s="192"/>
      <c r="E81" s="193"/>
      <c r="F81" s="73"/>
      <c r="G81" s="6"/>
      <c r="S81" s="6" t="str">
        <f>VLOOKUP(D80,{"29 - Psychiatrie (Erwachsene)","Einrichtungen2";"30 - Kinder- und Jugendpsychiatrie","Einrichtungen2";"31 - Psychosomatik","Einrichtungen2";"00 - Bitte eine Fachabteilung auswählen","Leer";0,"Leer"},2,0)</f>
        <v>Leer</v>
      </c>
      <c r="T81" s="6">
        <f t="shared" si="10"/>
        <v>0</v>
      </c>
      <c r="U81" s="233" t="str">
        <f t="shared" si="11"/>
        <v/>
      </c>
      <c r="V81" s="6" t="str">
        <f>VLOOKUP($D81,{"29 - Psychiatrie (Erwachsene)","29 - Psychiatrie (Erwachsene)";"30 - Kinder- und Jugendpsychiatrie","30 - Kinder- und Jugendpsychiatrie";"31 - Psychosomatik","31 - Psychosomatik";"00 - Bitte eine Fachabteilung auswählen","";0,""},2,0)</f>
        <v/>
      </c>
      <c r="W81" s="6">
        <f>VLOOKUP($D81,{"29 - Psychiatrie (Erwachsene)",1;"30 - Kinder- und Jugendpsychiatrie",1;"31 - Psychosomatik",1;"00 - Bitte eine Fachabteilung auswählen",0;0,0},2,0)</f>
        <v>0</v>
      </c>
      <c r="X81" s="6">
        <f t="shared" si="12"/>
        <v>1</v>
      </c>
      <c r="Y81" s="6">
        <f t="shared" si="14"/>
        <v>0</v>
      </c>
    </row>
    <row r="82" spans="2:25" s="20" customFormat="1" ht="15" customHeight="1" x14ac:dyDescent="0.25">
      <c r="B82" s="74" t="str">
        <f t="shared" si="13"/>
        <v>!!!</v>
      </c>
      <c r="C82" s="191" t="s">
        <v>283</v>
      </c>
      <c r="D82" s="192"/>
      <c r="E82" s="193"/>
      <c r="F82" s="73"/>
      <c r="G82" s="6"/>
      <c r="S82" s="6" t="str">
        <f>VLOOKUP(D81,{"29 - Psychiatrie (Erwachsene)","Einrichtungen2";"30 - Kinder- und Jugendpsychiatrie","Einrichtungen2";"31 - Psychosomatik","Einrichtungen2";"00 - Bitte eine Fachabteilung auswählen","Leer";0,"Leer"},2,0)</f>
        <v>Leer</v>
      </c>
      <c r="T82" s="6">
        <f t="shared" si="10"/>
        <v>0</v>
      </c>
      <c r="U82" s="233" t="str">
        <f t="shared" si="11"/>
        <v/>
      </c>
      <c r="V82" s="6" t="str">
        <f>VLOOKUP($D82,{"29 - Psychiatrie (Erwachsene)","29 - Psychiatrie (Erwachsene)";"30 - Kinder- und Jugendpsychiatrie","30 - Kinder- und Jugendpsychiatrie";"31 - Psychosomatik","31 - Psychosomatik";"00 - Bitte eine Fachabteilung auswählen","";0,""},2,0)</f>
        <v/>
      </c>
      <c r="W82" s="6">
        <f>VLOOKUP($D82,{"29 - Psychiatrie (Erwachsene)",1;"30 - Kinder- und Jugendpsychiatrie",1;"31 - Psychosomatik",1;"00 - Bitte eine Fachabteilung auswählen",0;0,0},2,0)</f>
        <v>0</v>
      </c>
      <c r="X82" s="6">
        <f t="shared" si="12"/>
        <v>1</v>
      </c>
      <c r="Y82" s="6">
        <f t="shared" si="14"/>
        <v>0</v>
      </c>
    </row>
    <row r="83" spans="2:25" s="20" customFormat="1" ht="15" customHeight="1" x14ac:dyDescent="0.25">
      <c r="B83" s="74" t="str">
        <f t="shared" si="13"/>
        <v>!!!</v>
      </c>
      <c r="C83" s="191" t="s">
        <v>284</v>
      </c>
      <c r="D83" s="192"/>
      <c r="E83" s="193"/>
      <c r="F83" s="73"/>
      <c r="G83" s="6"/>
      <c r="S83" s="6" t="str">
        <f>VLOOKUP(D82,{"29 - Psychiatrie (Erwachsene)","Einrichtungen2";"30 - Kinder- und Jugendpsychiatrie","Einrichtungen2";"31 - Psychosomatik","Einrichtungen2";"00 - Bitte eine Fachabteilung auswählen","Leer";0,"Leer"},2,0)</f>
        <v>Leer</v>
      </c>
      <c r="T83" s="6">
        <f t="shared" si="10"/>
        <v>0</v>
      </c>
      <c r="U83" s="233" t="str">
        <f t="shared" si="11"/>
        <v/>
      </c>
      <c r="V83" s="6" t="str">
        <f>VLOOKUP($D83,{"29 - Psychiatrie (Erwachsene)","29 - Psychiatrie (Erwachsene)";"30 - Kinder- und Jugendpsychiatrie","30 - Kinder- und Jugendpsychiatrie";"31 - Psychosomatik","31 - Psychosomatik";"00 - Bitte eine Fachabteilung auswählen","";0,""},2,0)</f>
        <v/>
      </c>
      <c r="W83" s="6">
        <f>VLOOKUP($D83,{"29 - Psychiatrie (Erwachsene)",1;"30 - Kinder- und Jugendpsychiatrie",1;"31 - Psychosomatik",1;"00 - Bitte eine Fachabteilung auswählen",0;0,0},2,0)</f>
        <v>0</v>
      </c>
      <c r="X83" s="6">
        <f t="shared" si="12"/>
        <v>1</v>
      </c>
      <c r="Y83" s="6">
        <f t="shared" si="14"/>
        <v>0</v>
      </c>
    </row>
    <row r="84" spans="2:25" s="20" customFormat="1" ht="15" customHeight="1" x14ac:dyDescent="0.25">
      <c r="B84" s="74" t="str">
        <f t="shared" si="13"/>
        <v>!!!</v>
      </c>
      <c r="C84" s="191" t="s">
        <v>285</v>
      </c>
      <c r="D84" s="192"/>
      <c r="E84" s="193"/>
      <c r="F84" s="73"/>
      <c r="G84" s="6"/>
      <c r="S84" s="6" t="str">
        <f>VLOOKUP(D83,{"29 - Psychiatrie (Erwachsene)","Einrichtungen2";"30 - Kinder- und Jugendpsychiatrie","Einrichtungen2";"31 - Psychosomatik","Einrichtungen2";"00 - Bitte eine Fachabteilung auswählen","Leer";0,"Leer"},2,0)</f>
        <v>Leer</v>
      </c>
      <c r="T84" s="6">
        <f t="shared" si="10"/>
        <v>0</v>
      </c>
      <c r="U84" s="233" t="str">
        <f t="shared" si="11"/>
        <v/>
      </c>
      <c r="V84" s="6" t="str">
        <f>VLOOKUP($D84,{"29 - Psychiatrie (Erwachsene)","29 - Psychiatrie (Erwachsene)";"30 - Kinder- und Jugendpsychiatrie","30 - Kinder- und Jugendpsychiatrie";"31 - Psychosomatik","31 - Psychosomatik";"00 - Bitte eine Fachabteilung auswählen","";0,""},2,0)</f>
        <v/>
      </c>
      <c r="W84" s="6">
        <f>VLOOKUP($D84,{"29 - Psychiatrie (Erwachsene)",1;"30 - Kinder- und Jugendpsychiatrie",1;"31 - Psychosomatik",1;"00 - Bitte eine Fachabteilung auswählen",0;0,0},2,0)</f>
        <v>0</v>
      </c>
      <c r="X84" s="6">
        <f t="shared" si="12"/>
        <v>1</v>
      </c>
      <c r="Y84" s="6">
        <f t="shared" si="14"/>
        <v>0</v>
      </c>
    </row>
    <row r="85" spans="2:25" s="20" customFormat="1" ht="15" customHeight="1" x14ac:dyDescent="0.25">
      <c r="B85" s="74" t="str">
        <f t="shared" si="13"/>
        <v>!!!</v>
      </c>
      <c r="C85" s="191" t="s">
        <v>286</v>
      </c>
      <c r="D85" s="192"/>
      <c r="E85" s="193"/>
      <c r="F85" s="73"/>
      <c r="G85" s="6"/>
      <c r="S85" s="6" t="str">
        <f>VLOOKUP(D84,{"29 - Psychiatrie (Erwachsene)","Einrichtungen2";"30 - Kinder- und Jugendpsychiatrie","Einrichtungen2";"31 - Psychosomatik","Einrichtungen2";"00 - Bitte eine Fachabteilung auswählen","Leer";0,"Leer"},2,0)</f>
        <v>Leer</v>
      </c>
      <c r="T85" s="6">
        <f t="shared" si="10"/>
        <v>0</v>
      </c>
      <c r="U85" s="233" t="str">
        <f t="shared" si="11"/>
        <v/>
      </c>
      <c r="V85" s="6" t="str">
        <f>VLOOKUP($D85,{"29 - Psychiatrie (Erwachsene)","29 - Psychiatrie (Erwachsene)";"30 - Kinder- und Jugendpsychiatrie","30 - Kinder- und Jugendpsychiatrie";"31 - Psychosomatik","31 - Psychosomatik";"00 - Bitte eine Fachabteilung auswählen","";0,""},2,0)</f>
        <v/>
      </c>
      <c r="W85" s="6">
        <f>VLOOKUP($D85,{"29 - Psychiatrie (Erwachsene)",1;"30 - Kinder- und Jugendpsychiatrie",1;"31 - Psychosomatik",1;"00 - Bitte eine Fachabteilung auswählen",0;0,0},2,0)</f>
        <v>0</v>
      </c>
      <c r="X85" s="6">
        <f t="shared" si="12"/>
        <v>1</v>
      </c>
      <c r="Y85" s="6">
        <f t="shared" si="14"/>
        <v>0</v>
      </c>
    </row>
    <row r="86" spans="2:25" s="20" customFormat="1" ht="15" customHeight="1" x14ac:dyDescent="0.25">
      <c r="B86" s="74" t="str">
        <f t="shared" si="13"/>
        <v>!!!</v>
      </c>
      <c r="C86" s="191" t="s">
        <v>287</v>
      </c>
      <c r="D86" s="192"/>
      <c r="E86" s="193"/>
      <c r="F86" s="73"/>
      <c r="G86" s="6"/>
      <c r="S86" s="6" t="str">
        <f>VLOOKUP(D85,{"29 - Psychiatrie (Erwachsene)","Einrichtungen2";"30 - Kinder- und Jugendpsychiatrie","Einrichtungen2";"31 - Psychosomatik","Einrichtungen2";"00 - Bitte eine Fachabteilung auswählen","Leer";0,"Leer"},2,0)</f>
        <v>Leer</v>
      </c>
      <c r="T86" s="6">
        <f t="shared" si="10"/>
        <v>0</v>
      </c>
      <c r="U86" s="233" t="str">
        <f t="shared" si="11"/>
        <v/>
      </c>
      <c r="V86" s="6" t="str">
        <f>VLOOKUP($D86,{"29 - Psychiatrie (Erwachsene)","29 - Psychiatrie (Erwachsene)";"30 - Kinder- und Jugendpsychiatrie","30 - Kinder- und Jugendpsychiatrie";"31 - Psychosomatik","31 - Psychosomatik";"00 - Bitte eine Fachabteilung auswählen","";0,""},2,0)</f>
        <v/>
      </c>
      <c r="W86" s="6">
        <f>VLOOKUP($D86,{"29 - Psychiatrie (Erwachsene)",1;"30 - Kinder- und Jugendpsychiatrie",1;"31 - Psychosomatik",1;"00 - Bitte eine Fachabteilung auswählen",0;0,0},2,0)</f>
        <v>0</v>
      </c>
      <c r="X86" s="6">
        <f t="shared" si="12"/>
        <v>1</v>
      </c>
      <c r="Y86" s="6">
        <f t="shared" si="14"/>
        <v>0</v>
      </c>
    </row>
    <row r="87" spans="2:25" s="20" customFormat="1" ht="15" customHeight="1" x14ac:dyDescent="0.25">
      <c r="B87" s="74" t="str">
        <f t="shared" si="13"/>
        <v>!!!</v>
      </c>
      <c r="C87" s="191" t="s">
        <v>288</v>
      </c>
      <c r="D87" s="192"/>
      <c r="E87" s="193"/>
      <c r="F87" s="73"/>
      <c r="G87" s="6"/>
      <c r="S87" s="6" t="str">
        <f>VLOOKUP(D86,{"29 - Psychiatrie (Erwachsene)","Einrichtungen2";"30 - Kinder- und Jugendpsychiatrie","Einrichtungen2";"31 - Psychosomatik","Einrichtungen2";"00 - Bitte eine Fachabteilung auswählen","Leer";0,"Leer"},2,0)</f>
        <v>Leer</v>
      </c>
      <c r="T87" s="6">
        <f t="shared" si="10"/>
        <v>0</v>
      </c>
      <c r="U87" s="233" t="str">
        <f t="shared" si="11"/>
        <v/>
      </c>
      <c r="V87" s="6" t="str">
        <f>VLOOKUP($D87,{"29 - Psychiatrie (Erwachsene)","29 - Psychiatrie (Erwachsene)";"30 - Kinder- und Jugendpsychiatrie","30 - Kinder- und Jugendpsychiatrie";"31 - Psychosomatik","31 - Psychosomatik";"00 - Bitte eine Fachabteilung auswählen","";0,""},2,0)</f>
        <v/>
      </c>
      <c r="W87" s="6">
        <f>VLOOKUP($D87,{"29 - Psychiatrie (Erwachsene)",1;"30 - Kinder- und Jugendpsychiatrie",1;"31 - Psychosomatik",1;"00 - Bitte eine Fachabteilung auswählen",0;0,0},2,0)</f>
        <v>0</v>
      </c>
      <c r="X87" s="6">
        <f t="shared" si="12"/>
        <v>1</v>
      </c>
      <c r="Y87" s="6">
        <f t="shared" si="14"/>
        <v>0</v>
      </c>
    </row>
    <row r="88" spans="2:25" s="20" customFormat="1" ht="15" customHeight="1" x14ac:dyDescent="0.25">
      <c r="B88" s="74" t="str">
        <f t="shared" si="13"/>
        <v>!!!</v>
      </c>
      <c r="C88" s="191" t="s">
        <v>289</v>
      </c>
      <c r="D88" s="192"/>
      <c r="E88" s="193"/>
      <c r="F88" s="73"/>
      <c r="G88" s="6"/>
      <c r="S88" s="6" t="str">
        <f>VLOOKUP(D87,{"29 - Psychiatrie (Erwachsene)","Einrichtungen2";"30 - Kinder- und Jugendpsychiatrie","Einrichtungen2";"31 - Psychosomatik","Einrichtungen2";"00 - Bitte eine Fachabteilung auswählen","Leer";0,"Leer"},2,0)</f>
        <v>Leer</v>
      </c>
      <c r="T88" s="6">
        <f t="shared" si="10"/>
        <v>0</v>
      </c>
      <c r="U88" s="233" t="str">
        <f t="shared" si="11"/>
        <v/>
      </c>
      <c r="V88" s="6" t="str">
        <f>VLOOKUP($D88,{"29 - Psychiatrie (Erwachsene)","29 - Psychiatrie (Erwachsene)";"30 - Kinder- und Jugendpsychiatrie","30 - Kinder- und Jugendpsychiatrie";"31 - Psychosomatik","31 - Psychosomatik";"00 - Bitte eine Fachabteilung auswählen","";0,""},2,0)</f>
        <v/>
      </c>
      <c r="W88" s="6">
        <f>VLOOKUP($D88,{"29 - Psychiatrie (Erwachsene)",1;"30 - Kinder- und Jugendpsychiatrie",1;"31 - Psychosomatik",1;"00 - Bitte eine Fachabteilung auswählen",0;0,0},2,0)</f>
        <v>0</v>
      </c>
      <c r="X88" s="6">
        <f t="shared" si="12"/>
        <v>1</v>
      </c>
      <c r="Y88" s="6">
        <f t="shared" si="14"/>
        <v>0</v>
      </c>
    </row>
    <row r="89" spans="2:25" ht="15" customHeight="1" x14ac:dyDescent="0.25">
      <c r="B89" s="74" t="str">
        <f t="shared" si="13"/>
        <v>!!!</v>
      </c>
      <c r="C89" s="191" t="s">
        <v>290</v>
      </c>
      <c r="D89" s="192"/>
      <c r="E89" s="193"/>
      <c r="F89" s="73"/>
      <c r="S89" s="6" t="str">
        <f>VLOOKUP(D88,{"29 - Psychiatrie (Erwachsene)","Einrichtungen2";"30 - Kinder- und Jugendpsychiatrie","Einrichtungen2";"31 - Psychosomatik","Einrichtungen2";"00 - Bitte eine Fachabteilung auswählen","Leer";0,"Leer"},2,0)</f>
        <v>Leer</v>
      </c>
      <c r="T89" s="6">
        <f t="shared" si="10"/>
        <v>0</v>
      </c>
      <c r="U89" s="233" t="str">
        <f t="shared" si="11"/>
        <v/>
      </c>
      <c r="V89" s="6" t="str">
        <f>VLOOKUP($D89,{"29 - Psychiatrie (Erwachsene)","29 - Psychiatrie (Erwachsene)";"30 - Kinder- und Jugendpsychiatrie","30 - Kinder- und Jugendpsychiatrie";"31 - Psychosomatik","31 - Psychosomatik";"00 - Bitte eine Fachabteilung auswählen","";0,""},2,0)</f>
        <v/>
      </c>
      <c r="W89" s="6">
        <f>VLOOKUP($D89,{"29 - Psychiatrie (Erwachsene)",1;"30 - Kinder- und Jugendpsychiatrie",1;"31 - Psychosomatik",1;"00 - Bitte eine Fachabteilung auswählen",0;0,0},2,0)</f>
        <v>0</v>
      </c>
      <c r="X89" s="6">
        <f t="shared" si="12"/>
        <v>1</v>
      </c>
      <c r="Y89" s="6">
        <f t="shared" si="14"/>
        <v>0</v>
      </c>
    </row>
    <row r="90" spans="2:25" ht="15" customHeight="1" x14ac:dyDescent="0.25">
      <c r="B90" s="74" t="str">
        <f t="shared" si="13"/>
        <v>!!!</v>
      </c>
      <c r="C90" s="191" t="s">
        <v>291</v>
      </c>
      <c r="D90" s="192"/>
      <c r="E90" s="193"/>
      <c r="F90" s="73"/>
      <c r="S90" s="6" t="str">
        <f>VLOOKUP(D89,{"29 - Psychiatrie (Erwachsene)","Einrichtungen2";"30 - Kinder- und Jugendpsychiatrie","Einrichtungen2";"31 - Psychosomatik","Einrichtungen2";"00 - Bitte eine Fachabteilung auswählen","Leer";0,"Leer"},2,0)</f>
        <v>Leer</v>
      </c>
      <c r="T90" s="6">
        <f t="shared" si="10"/>
        <v>0</v>
      </c>
      <c r="U90" s="233" t="str">
        <f t="shared" si="11"/>
        <v/>
      </c>
      <c r="V90" s="6" t="str">
        <f>VLOOKUP($D90,{"29 - Psychiatrie (Erwachsene)","29 - Psychiatrie (Erwachsene)";"30 - Kinder- und Jugendpsychiatrie","30 - Kinder- und Jugendpsychiatrie";"31 - Psychosomatik","31 - Psychosomatik";"00 - Bitte eine Fachabteilung auswählen","";0,""},2,0)</f>
        <v/>
      </c>
      <c r="W90" s="6">
        <f>VLOOKUP($D90,{"29 - Psychiatrie (Erwachsene)",1;"30 - Kinder- und Jugendpsychiatrie",1;"31 - Psychosomatik",1;"00 - Bitte eine Fachabteilung auswählen",0;0,0},2,0)</f>
        <v>0</v>
      </c>
      <c r="X90" s="6">
        <f t="shared" si="12"/>
        <v>1</v>
      </c>
      <c r="Y90" s="6">
        <f t="shared" si="14"/>
        <v>0</v>
      </c>
    </row>
    <row r="91" spans="2:25" ht="15" customHeight="1" x14ac:dyDescent="0.25">
      <c r="B91" s="74" t="str">
        <f t="shared" si="13"/>
        <v>!!!</v>
      </c>
      <c r="C91" s="191" t="s">
        <v>292</v>
      </c>
      <c r="D91" s="192"/>
      <c r="E91" s="193"/>
      <c r="F91" s="73"/>
      <c r="S91" s="6" t="str">
        <f>VLOOKUP(D90,{"29 - Psychiatrie (Erwachsene)","Einrichtungen2";"30 - Kinder- und Jugendpsychiatrie","Einrichtungen2";"31 - Psychosomatik","Einrichtungen2";"00 - Bitte eine Fachabteilung auswählen","Leer";0,"Leer"},2,0)</f>
        <v>Leer</v>
      </c>
      <c r="T91" s="6">
        <f t="shared" si="10"/>
        <v>0</v>
      </c>
      <c r="U91" s="233" t="str">
        <f t="shared" si="11"/>
        <v/>
      </c>
      <c r="V91" s="6" t="str">
        <f>VLOOKUP($D91,{"29 - Psychiatrie (Erwachsene)","29 - Psychiatrie (Erwachsene)";"30 - Kinder- und Jugendpsychiatrie","30 - Kinder- und Jugendpsychiatrie";"31 - Psychosomatik","31 - Psychosomatik";"00 - Bitte eine Fachabteilung auswählen","";0,""},2,0)</f>
        <v/>
      </c>
      <c r="W91" s="6">
        <f>VLOOKUP($D91,{"29 - Psychiatrie (Erwachsene)",1;"30 - Kinder- und Jugendpsychiatrie",1;"31 - Psychosomatik",1;"00 - Bitte eine Fachabteilung auswählen",0;0,0},2,0)</f>
        <v>0</v>
      </c>
      <c r="X91" s="6">
        <f t="shared" si="12"/>
        <v>1</v>
      </c>
      <c r="Y91" s="6">
        <f t="shared" si="14"/>
        <v>0</v>
      </c>
    </row>
    <row r="92" spans="2:25" ht="15" customHeight="1" x14ac:dyDescent="0.25">
      <c r="B92" s="74" t="str">
        <f t="shared" si="13"/>
        <v>!!!</v>
      </c>
      <c r="C92" s="191" t="s">
        <v>293</v>
      </c>
      <c r="D92" s="192"/>
      <c r="E92" s="193"/>
      <c r="F92" s="73"/>
      <c r="S92" s="6" t="str">
        <f>VLOOKUP(D91,{"29 - Psychiatrie (Erwachsene)","Einrichtungen2";"30 - Kinder- und Jugendpsychiatrie","Einrichtungen2";"31 - Psychosomatik","Einrichtungen2";"00 - Bitte eine Fachabteilung auswählen","Leer";0,"Leer"},2,0)</f>
        <v>Leer</v>
      </c>
      <c r="T92" s="6">
        <f t="shared" si="10"/>
        <v>0</v>
      </c>
      <c r="U92" s="233" t="str">
        <f t="shared" si="11"/>
        <v/>
      </c>
      <c r="V92" s="6" t="str">
        <f>VLOOKUP($D92,{"29 - Psychiatrie (Erwachsene)","29 - Psychiatrie (Erwachsene)";"30 - Kinder- und Jugendpsychiatrie","30 - Kinder- und Jugendpsychiatrie";"31 - Psychosomatik","31 - Psychosomatik";"00 - Bitte eine Fachabteilung auswählen","";0,""},2,0)</f>
        <v/>
      </c>
      <c r="W92" s="6">
        <f>VLOOKUP($D92,{"29 - Psychiatrie (Erwachsene)",1;"30 - Kinder- und Jugendpsychiatrie",1;"31 - Psychosomatik",1;"00 - Bitte eine Fachabteilung auswählen",0;0,0},2,0)</f>
        <v>0</v>
      </c>
      <c r="X92" s="6">
        <f t="shared" si="12"/>
        <v>1</v>
      </c>
      <c r="Y92" s="6">
        <f t="shared" si="14"/>
        <v>0</v>
      </c>
    </row>
    <row r="93" spans="2:25" ht="15" customHeight="1" x14ac:dyDescent="0.25">
      <c r="B93" s="74" t="str">
        <f t="shared" si="13"/>
        <v>!!!</v>
      </c>
      <c r="C93" s="191" t="s">
        <v>294</v>
      </c>
      <c r="D93" s="192"/>
      <c r="E93" s="193"/>
      <c r="F93" s="73"/>
      <c r="S93" s="6" t="str">
        <f>VLOOKUP(D92,{"29 - Psychiatrie (Erwachsene)","Einrichtungen2";"30 - Kinder- und Jugendpsychiatrie","Einrichtungen2";"31 - Psychosomatik","Einrichtungen2";"00 - Bitte eine Fachabteilung auswählen","Leer";0,"Leer"},2,0)</f>
        <v>Leer</v>
      </c>
      <c r="T93" s="6">
        <f t="shared" si="10"/>
        <v>0</v>
      </c>
      <c r="U93" s="233" t="str">
        <f t="shared" si="11"/>
        <v/>
      </c>
      <c r="V93" s="6" t="str">
        <f>VLOOKUP($D93,{"29 - Psychiatrie (Erwachsene)","29 - Psychiatrie (Erwachsene)";"30 - Kinder- und Jugendpsychiatrie","30 - Kinder- und Jugendpsychiatrie";"31 - Psychosomatik","31 - Psychosomatik";"00 - Bitte eine Fachabteilung auswählen","";0,""},2,0)</f>
        <v/>
      </c>
      <c r="W93" s="6">
        <f>VLOOKUP($D93,{"29 - Psychiatrie (Erwachsene)",1;"30 - Kinder- und Jugendpsychiatrie",1;"31 - Psychosomatik",1;"00 - Bitte eine Fachabteilung auswählen",0;0,0},2,0)</f>
        <v>0</v>
      </c>
      <c r="X93" s="6">
        <f t="shared" si="12"/>
        <v>1</v>
      </c>
      <c r="Y93" s="6">
        <f t="shared" si="14"/>
        <v>0</v>
      </c>
    </row>
    <row r="94" spans="2:25" ht="15" customHeight="1" x14ac:dyDescent="0.25">
      <c r="B94" s="74" t="str">
        <f t="shared" si="13"/>
        <v>!!!</v>
      </c>
      <c r="C94" s="191" t="s">
        <v>295</v>
      </c>
      <c r="D94" s="192"/>
      <c r="E94" s="193"/>
      <c r="F94" s="73"/>
      <c r="S94" s="6" t="str">
        <f>VLOOKUP(D93,{"29 - Psychiatrie (Erwachsene)","Einrichtungen2";"30 - Kinder- und Jugendpsychiatrie","Einrichtungen2";"31 - Psychosomatik","Einrichtungen2";"00 - Bitte eine Fachabteilung auswählen","Leer";0,"Leer"},2,0)</f>
        <v>Leer</v>
      </c>
      <c r="T94" s="6">
        <f t="shared" si="10"/>
        <v>0</v>
      </c>
      <c r="U94" s="233" t="str">
        <f t="shared" si="11"/>
        <v/>
      </c>
      <c r="V94" s="6" t="str">
        <f>VLOOKUP($D94,{"29 - Psychiatrie (Erwachsene)","29 - Psychiatrie (Erwachsene)";"30 - Kinder- und Jugendpsychiatrie","30 - Kinder- und Jugendpsychiatrie";"31 - Psychosomatik","31 - Psychosomatik";"00 - Bitte eine Fachabteilung auswählen","";0,""},2,0)</f>
        <v/>
      </c>
      <c r="W94" s="6">
        <f>VLOOKUP($D94,{"29 - Psychiatrie (Erwachsene)",1;"30 - Kinder- und Jugendpsychiatrie",1;"31 - Psychosomatik",1;"00 - Bitte eine Fachabteilung auswählen",0;0,0},2,0)</f>
        <v>0</v>
      </c>
      <c r="X94" s="6">
        <f t="shared" si="12"/>
        <v>1</v>
      </c>
      <c r="Y94" s="6">
        <f t="shared" si="14"/>
        <v>0</v>
      </c>
    </row>
    <row r="95" spans="2:25" ht="15" customHeight="1" x14ac:dyDescent="0.25">
      <c r="B95" s="74" t="str">
        <f t="shared" si="13"/>
        <v>!!!</v>
      </c>
      <c r="C95" s="191" t="s">
        <v>296</v>
      </c>
      <c r="D95" s="192"/>
      <c r="E95" s="193"/>
      <c r="F95" s="73"/>
      <c r="S95" s="6" t="str">
        <f>VLOOKUP(D94,{"29 - Psychiatrie (Erwachsene)","Einrichtungen2";"30 - Kinder- und Jugendpsychiatrie","Einrichtungen2";"31 - Psychosomatik","Einrichtungen2";"00 - Bitte eine Fachabteilung auswählen","Leer";0,"Leer"},2,0)</f>
        <v>Leer</v>
      </c>
      <c r="T95" s="6">
        <f t="shared" si="10"/>
        <v>0</v>
      </c>
      <c r="U95" s="233" t="str">
        <f t="shared" si="11"/>
        <v/>
      </c>
      <c r="V95" s="6" t="str">
        <f>VLOOKUP($D95,{"29 - Psychiatrie (Erwachsene)","29 - Psychiatrie (Erwachsene)";"30 - Kinder- und Jugendpsychiatrie","30 - Kinder- und Jugendpsychiatrie";"31 - Psychosomatik","31 - Psychosomatik";"00 - Bitte eine Fachabteilung auswählen","";0,""},2,0)</f>
        <v/>
      </c>
      <c r="W95" s="6">
        <f>VLOOKUP($D95,{"29 - Psychiatrie (Erwachsene)",1;"30 - Kinder- und Jugendpsychiatrie",1;"31 - Psychosomatik",1;"00 - Bitte eine Fachabteilung auswählen",0;0,0},2,0)</f>
        <v>0</v>
      </c>
      <c r="X95" s="6">
        <f t="shared" si="12"/>
        <v>1</v>
      </c>
      <c r="Y95" s="6">
        <f t="shared" si="14"/>
        <v>0</v>
      </c>
    </row>
    <row r="96" spans="2:25" ht="15" customHeight="1" x14ac:dyDescent="0.25">
      <c r="B96" s="74" t="str">
        <f t="shared" si="13"/>
        <v>!!!</v>
      </c>
      <c r="C96" s="191" t="s">
        <v>297</v>
      </c>
      <c r="D96" s="192"/>
      <c r="E96" s="193"/>
      <c r="F96" s="73"/>
      <c r="S96" s="6" t="str">
        <f>VLOOKUP(D95,{"29 - Psychiatrie (Erwachsene)","Einrichtungen2";"30 - Kinder- und Jugendpsychiatrie","Einrichtungen2";"31 - Psychosomatik","Einrichtungen2";"00 - Bitte eine Fachabteilung auswählen","Leer";0,"Leer"},2,0)</f>
        <v>Leer</v>
      </c>
      <c r="T96" s="6">
        <f t="shared" si="10"/>
        <v>0</v>
      </c>
      <c r="U96" s="233" t="str">
        <f t="shared" si="11"/>
        <v/>
      </c>
      <c r="V96" s="6" t="str">
        <f>VLOOKUP($D96,{"29 - Psychiatrie (Erwachsene)","29 - Psychiatrie (Erwachsene)";"30 - Kinder- und Jugendpsychiatrie","30 - Kinder- und Jugendpsychiatrie";"31 - Psychosomatik","31 - Psychosomatik";"00 - Bitte eine Fachabteilung auswählen","";0,""},2,0)</f>
        <v/>
      </c>
      <c r="W96" s="6">
        <f>VLOOKUP($D96,{"29 - Psychiatrie (Erwachsene)",1;"30 - Kinder- und Jugendpsychiatrie",1;"31 - Psychosomatik",1;"00 - Bitte eine Fachabteilung auswählen",0;0,0},2,0)</f>
        <v>0</v>
      </c>
      <c r="X96" s="6">
        <f t="shared" si="12"/>
        <v>1</v>
      </c>
      <c r="Y96" s="6">
        <f t="shared" si="14"/>
        <v>0</v>
      </c>
    </row>
    <row r="97" spans="2:25" ht="15" customHeight="1" x14ac:dyDescent="0.25">
      <c r="B97" s="74" t="str">
        <f t="shared" si="13"/>
        <v>!!!</v>
      </c>
      <c r="C97" s="191" t="s">
        <v>298</v>
      </c>
      <c r="D97" s="192"/>
      <c r="E97" s="193"/>
      <c r="F97" s="73"/>
      <c r="S97" s="6" t="str">
        <f>VLOOKUP(D96,{"29 - Psychiatrie (Erwachsene)","Einrichtungen2";"30 - Kinder- und Jugendpsychiatrie","Einrichtungen2";"31 - Psychosomatik","Einrichtungen2";"00 - Bitte eine Fachabteilung auswählen","Leer";0,"Leer"},2,0)</f>
        <v>Leer</v>
      </c>
      <c r="T97" s="6">
        <f t="shared" si="10"/>
        <v>0</v>
      </c>
      <c r="U97" s="233" t="str">
        <f t="shared" si="11"/>
        <v/>
      </c>
      <c r="V97" s="6" t="str">
        <f>VLOOKUP($D97,{"29 - Psychiatrie (Erwachsene)","29 - Psychiatrie (Erwachsene)";"30 - Kinder- und Jugendpsychiatrie","30 - Kinder- und Jugendpsychiatrie";"31 - Psychosomatik","31 - Psychosomatik";"00 - Bitte eine Fachabteilung auswählen","";0,""},2,0)</f>
        <v/>
      </c>
      <c r="W97" s="6">
        <f>VLOOKUP($D97,{"29 - Psychiatrie (Erwachsene)",1;"30 - Kinder- und Jugendpsychiatrie",1;"31 - Psychosomatik",1;"00 - Bitte eine Fachabteilung auswählen",0;0,0},2,0)</f>
        <v>0</v>
      </c>
      <c r="X97" s="6">
        <f t="shared" si="12"/>
        <v>1</v>
      </c>
      <c r="Y97" s="6">
        <f t="shared" si="14"/>
        <v>0</v>
      </c>
    </row>
    <row r="98" spans="2:25" ht="15" customHeight="1" x14ac:dyDescent="0.25">
      <c r="B98" s="74" t="str">
        <f t="shared" si="13"/>
        <v>!!!</v>
      </c>
      <c r="C98" s="191" t="s">
        <v>299</v>
      </c>
      <c r="D98" s="192"/>
      <c r="E98" s="193"/>
      <c r="F98" s="73"/>
      <c r="S98" s="6" t="str">
        <f>VLOOKUP(D97,{"29 - Psychiatrie (Erwachsene)","Einrichtungen2";"30 - Kinder- und Jugendpsychiatrie","Einrichtungen2";"31 - Psychosomatik","Einrichtungen2";"00 - Bitte eine Fachabteilung auswählen","Leer";0,"Leer"},2,0)</f>
        <v>Leer</v>
      </c>
      <c r="T98" s="6">
        <f t="shared" si="10"/>
        <v>0</v>
      </c>
      <c r="U98" s="233" t="str">
        <f t="shared" si="11"/>
        <v/>
      </c>
      <c r="V98" s="6" t="str">
        <f>VLOOKUP($D98,{"29 - Psychiatrie (Erwachsene)","29 - Psychiatrie (Erwachsene)";"30 - Kinder- und Jugendpsychiatrie","30 - Kinder- und Jugendpsychiatrie";"31 - Psychosomatik","31 - Psychosomatik";"00 - Bitte eine Fachabteilung auswählen","";0,""},2,0)</f>
        <v/>
      </c>
      <c r="W98" s="6">
        <f>VLOOKUP($D98,{"29 - Psychiatrie (Erwachsene)",1;"30 - Kinder- und Jugendpsychiatrie",1;"31 - Psychosomatik",1;"00 - Bitte eine Fachabteilung auswählen",0;0,0},2,0)</f>
        <v>0</v>
      </c>
      <c r="X98" s="6">
        <f t="shared" si="12"/>
        <v>1</v>
      </c>
      <c r="Y98" s="6">
        <f t="shared" si="14"/>
        <v>0</v>
      </c>
    </row>
    <row r="99" spans="2:25" ht="15" customHeight="1" x14ac:dyDescent="0.25">
      <c r="B99" s="74" t="str">
        <f t="shared" si="13"/>
        <v>!!!</v>
      </c>
      <c r="C99" s="191" t="s">
        <v>300</v>
      </c>
      <c r="D99" s="192"/>
      <c r="E99" s="193"/>
      <c r="F99" s="73"/>
      <c r="S99" s="6" t="str">
        <f>VLOOKUP(D98,{"29 - Psychiatrie (Erwachsene)","Einrichtungen2";"30 - Kinder- und Jugendpsychiatrie","Einrichtungen2";"31 - Psychosomatik","Einrichtungen2";"00 - Bitte eine Fachabteilung auswählen","Leer";0,"Leer"},2,0)</f>
        <v>Leer</v>
      </c>
      <c r="T99" s="6">
        <f t="shared" si="10"/>
        <v>0</v>
      </c>
      <c r="U99" s="233" t="str">
        <f t="shared" si="11"/>
        <v/>
      </c>
      <c r="V99" s="6" t="str">
        <f>VLOOKUP($D99,{"29 - Psychiatrie (Erwachsene)","29 - Psychiatrie (Erwachsene)";"30 - Kinder- und Jugendpsychiatrie","30 - Kinder- und Jugendpsychiatrie";"31 - Psychosomatik","31 - Psychosomatik";"00 - Bitte eine Fachabteilung auswählen","";0,""},2,0)</f>
        <v/>
      </c>
      <c r="W99" s="6">
        <f>VLOOKUP($D99,{"29 - Psychiatrie (Erwachsene)",1;"30 - Kinder- und Jugendpsychiatrie",1;"31 - Psychosomatik",1;"00 - Bitte eine Fachabteilung auswählen",0;0,0},2,0)</f>
        <v>0</v>
      </c>
      <c r="X99" s="6">
        <f t="shared" si="12"/>
        <v>1</v>
      </c>
      <c r="Y99" s="6">
        <f t="shared" si="14"/>
        <v>0</v>
      </c>
    </row>
    <row r="100" spans="2:25" ht="15" customHeight="1" x14ac:dyDescent="0.25">
      <c r="B100" s="74" t="str">
        <f t="shared" si="13"/>
        <v>!!!</v>
      </c>
      <c r="C100" s="191" t="s">
        <v>301</v>
      </c>
      <c r="D100" s="192"/>
      <c r="E100" s="193"/>
      <c r="F100" s="73"/>
      <c r="S100" s="6" t="str">
        <f>VLOOKUP(D99,{"29 - Psychiatrie (Erwachsene)","Einrichtungen2";"30 - Kinder- und Jugendpsychiatrie","Einrichtungen2";"31 - Psychosomatik","Einrichtungen2";"00 - Bitte eine Fachabteilung auswählen","Leer";0,"Leer"},2,0)</f>
        <v>Leer</v>
      </c>
      <c r="T100" s="6">
        <f t="shared" si="10"/>
        <v>0</v>
      </c>
      <c r="U100" s="233" t="str">
        <f t="shared" si="11"/>
        <v/>
      </c>
      <c r="V100" s="6" t="str">
        <f>VLOOKUP($D100,{"29 - Psychiatrie (Erwachsene)","29 - Psychiatrie (Erwachsene)";"30 - Kinder- und Jugendpsychiatrie","30 - Kinder- und Jugendpsychiatrie";"31 - Psychosomatik","31 - Psychosomatik";"00 - Bitte eine Fachabteilung auswählen","";0,""},2,0)</f>
        <v/>
      </c>
      <c r="W100" s="6">
        <f>VLOOKUP($D100,{"29 - Psychiatrie (Erwachsene)",1;"30 - Kinder- und Jugendpsychiatrie",1;"31 - Psychosomatik",1;"00 - Bitte eine Fachabteilung auswählen",0;0,0},2,0)</f>
        <v>0</v>
      </c>
      <c r="X100" s="6">
        <f t="shared" si="12"/>
        <v>1</v>
      </c>
      <c r="Y100" s="6">
        <f t="shared" si="14"/>
        <v>0</v>
      </c>
    </row>
    <row r="101" spans="2:25" ht="15" customHeight="1" x14ac:dyDescent="0.25">
      <c r="B101" s="74" t="str">
        <f t="shared" si="13"/>
        <v>!!!</v>
      </c>
      <c r="C101" s="191" t="s">
        <v>302</v>
      </c>
      <c r="D101" s="192"/>
      <c r="E101" s="193"/>
      <c r="F101" s="73"/>
      <c r="S101" s="6" t="str">
        <f>VLOOKUP(D100,{"29 - Psychiatrie (Erwachsene)","Einrichtungen2";"30 - Kinder- und Jugendpsychiatrie","Einrichtungen2";"31 - Psychosomatik","Einrichtungen2";"00 - Bitte eine Fachabteilung auswählen","Leer";0,"Leer"},2,0)</f>
        <v>Leer</v>
      </c>
      <c r="T101" s="6">
        <f t="shared" si="10"/>
        <v>0</v>
      </c>
      <c r="U101" s="233" t="str">
        <f t="shared" si="11"/>
        <v/>
      </c>
      <c r="V101" s="6" t="str">
        <f>VLOOKUP($D101,{"29 - Psychiatrie (Erwachsene)","29 - Psychiatrie (Erwachsene)";"30 - Kinder- und Jugendpsychiatrie","30 - Kinder- und Jugendpsychiatrie";"31 - Psychosomatik","31 - Psychosomatik";"00 - Bitte eine Fachabteilung auswählen","";0,""},2,0)</f>
        <v/>
      </c>
      <c r="W101" s="6">
        <f>VLOOKUP($D101,{"29 - Psychiatrie (Erwachsene)",1;"30 - Kinder- und Jugendpsychiatrie",1;"31 - Psychosomatik",1;"00 - Bitte eine Fachabteilung auswählen",0;0,0},2,0)</f>
        <v>0</v>
      </c>
      <c r="X101" s="6">
        <f t="shared" si="12"/>
        <v>1</v>
      </c>
      <c r="Y101" s="6">
        <f t="shared" si="14"/>
        <v>0</v>
      </c>
    </row>
    <row r="102" spans="2:25" ht="15" customHeight="1" x14ac:dyDescent="0.25">
      <c r="B102" s="74" t="str">
        <f t="shared" si="13"/>
        <v>!!!</v>
      </c>
      <c r="C102" s="191" t="s">
        <v>303</v>
      </c>
      <c r="D102" s="192"/>
      <c r="E102" s="193"/>
      <c r="F102" s="73"/>
      <c r="S102" s="6" t="str">
        <f>VLOOKUP(D101,{"29 - Psychiatrie (Erwachsene)","Einrichtungen2";"30 - Kinder- und Jugendpsychiatrie","Einrichtungen2";"31 - Psychosomatik","Einrichtungen2";"00 - Bitte eine Fachabteilung auswählen","Leer";0,"Leer"},2,0)</f>
        <v>Leer</v>
      </c>
      <c r="T102" s="6">
        <f t="shared" si="10"/>
        <v>0</v>
      </c>
      <c r="U102" s="233" t="str">
        <f t="shared" si="11"/>
        <v/>
      </c>
      <c r="V102" s="6" t="str">
        <f>VLOOKUP($D102,{"29 - Psychiatrie (Erwachsene)","29 - Psychiatrie (Erwachsene)";"30 - Kinder- und Jugendpsychiatrie","30 - Kinder- und Jugendpsychiatrie";"31 - Psychosomatik","31 - Psychosomatik";"00 - Bitte eine Fachabteilung auswählen","";0,""},2,0)</f>
        <v/>
      </c>
      <c r="W102" s="6">
        <f>VLOOKUP($D102,{"29 - Psychiatrie (Erwachsene)",1;"30 - Kinder- und Jugendpsychiatrie",1;"31 - Psychosomatik",1;"00 - Bitte eine Fachabteilung auswählen",0;0,0},2,0)</f>
        <v>0</v>
      </c>
      <c r="X102" s="6">
        <f t="shared" si="12"/>
        <v>1</v>
      </c>
      <c r="Y102" s="6">
        <f t="shared" si="14"/>
        <v>0</v>
      </c>
    </row>
    <row r="103" spans="2:25" ht="15" customHeight="1" x14ac:dyDescent="0.25">
      <c r="B103" s="74" t="str">
        <f t="shared" si="13"/>
        <v>!!!</v>
      </c>
      <c r="C103" s="191" t="s">
        <v>304</v>
      </c>
      <c r="D103" s="192"/>
      <c r="E103" s="193"/>
      <c r="F103" s="73"/>
      <c r="S103" s="6" t="str">
        <f>VLOOKUP(D102,{"29 - Psychiatrie (Erwachsene)","Einrichtungen2";"30 - Kinder- und Jugendpsychiatrie","Einrichtungen2";"31 - Psychosomatik","Einrichtungen2";"00 - Bitte eine Fachabteilung auswählen","Leer";0,"Leer"},2,0)</f>
        <v>Leer</v>
      </c>
      <c r="T103" s="6">
        <f t="shared" si="10"/>
        <v>0</v>
      </c>
      <c r="U103" s="233" t="str">
        <f t="shared" si="11"/>
        <v/>
      </c>
      <c r="V103" s="6" t="str">
        <f>VLOOKUP($D103,{"29 - Psychiatrie (Erwachsene)","29 - Psychiatrie (Erwachsene)";"30 - Kinder- und Jugendpsychiatrie","30 - Kinder- und Jugendpsychiatrie";"31 - Psychosomatik","31 - Psychosomatik";"00 - Bitte eine Fachabteilung auswählen","";0,""},2,0)</f>
        <v/>
      </c>
      <c r="W103" s="6">
        <f>VLOOKUP($D103,{"29 - Psychiatrie (Erwachsene)",1;"30 - Kinder- und Jugendpsychiatrie",1;"31 - Psychosomatik",1;"00 - Bitte eine Fachabteilung auswählen",0;0,0},2,0)</f>
        <v>0</v>
      </c>
      <c r="X103" s="6">
        <f t="shared" si="12"/>
        <v>1</v>
      </c>
      <c r="Y103" s="6">
        <f t="shared" si="14"/>
        <v>0</v>
      </c>
    </row>
    <row r="104" spans="2:25" ht="15" customHeight="1" x14ac:dyDescent="0.25">
      <c r="B104" s="74" t="str">
        <f t="shared" si="13"/>
        <v>!!!</v>
      </c>
      <c r="C104" s="191" t="s">
        <v>305</v>
      </c>
      <c r="D104" s="192"/>
      <c r="E104" s="193"/>
      <c r="F104" s="73"/>
      <c r="S104" s="6" t="str">
        <f>VLOOKUP(D103,{"29 - Psychiatrie (Erwachsene)","Einrichtungen2";"30 - Kinder- und Jugendpsychiatrie","Einrichtungen2";"31 - Psychosomatik","Einrichtungen2";"00 - Bitte eine Fachabteilung auswählen","Leer";0,"Leer"},2,0)</f>
        <v>Leer</v>
      </c>
      <c r="T104" s="6">
        <f t="shared" si="10"/>
        <v>0</v>
      </c>
      <c r="U104" s="233" t="str">
        <f t="shared" si="11"/>
        <v/>
      </c>
      <c r="V104" s="6" t="str">
        <f>VLOOKUP($D104,{"29 - Psychiatrie (Erwachsene)","29 - Psychiatrie (Erwachsene)";"30 - Kinder- und Jugendpsychiatrie","30 - Kinder- und Jugendpsychiatrie";"31 - Psychosomatik","31 - Psychosomatik";"00 - Bitte eine Fachabteilung auswählen","";0,""},2,0)</f>
        <v/>
      </c>
      <c r="W104" s="6">
        <f>VLOOKUP($D104,{"29 - Psychiatrie (Erwachsene)",1;"30 - Kinder- und Jugendpsychiatrie",1;"31 - Psychosomatik",1;"00 - Bitte eine Fachabteilung auswählen",0;0,0},2,0)</f>
        <v>0</v>
      </c>
      <c r="X104" s="6">
        <f t="shared" si="12"/>
        <v>1</v>
      </c>
      <c r="Y104" s="6">
        <f t="shared" si="14"/>
        <v>0</v>
      </c>
    </row>
    <row r="105" spans="2:25" ht="15" customHeight="1" x14ac:dyDescent="0.25">
      <c r="B105" s="74" t="str">
        <f t="shared" si="13"/>
        <v>!!!</v>
      </c>
      <c r="C105" s="191" t="s">
        <v>306</v>
      </c>
      <c r="D105" s="192"/>
      <c r="E105" s="193"/>
      <c r="F105" s="73"/>
      <c r="S105" s="6" t="str">
        <f>VLOOKUP(D104,{"29 - Psychiatrie (Erwachsene)","Einrichtungen2";"30 - Kinder- und Jugendpsychiatrie","Einrichtungen2";"31 - Psychosomatik","Einrichtungen2";"00 - Bitte eine Fachabteilung auswählen","Leer";0,"Leer"},2,0)</f>
        <v>Leer</v>
      </c>
      <c r="T105" s="6">
        <f t="shared" si="10"/>
        <v>0</v>
      </c>
      <c r="U105" s="233" t="str">
        <f t="shared" si="11"/>
        <v/>
      </c>
      <c r="V105" s="6" t="str">
        <f>VLOOKUP($D105,{"29 - Psychiatrie (Erwachsene)","29 - Psychiatrie (Erwachsene)";"30 - Kinder- und Jugendpsychiatrie","30 - Kinder- und Jugendpsychiatrie";"31 - Psychosomatik","31 - Psychosomatik";"00 - Bitte eine Fachabteilung auswählen","";0,""},2,0)</f>
        <v/>
      </c>
      <c r="W105" s="6">
        <f>VLOOKUP($D105,{"29 - Psychiatrie (Erwachsene)",1;"30 - Kinder- und Jugendpsychiatrie",1;"31 - Psychosomatik",1;"00 - Bitte eine Fachabteilung auswählen",0;0,0},2,0)</f>
        <v>0</v>
      </c>
      <c r="X105" s="6">
        <f t="shared" si="12"/>
        <v>1</v>
      </c>
      <c r="Y105" s="6">
        <f t="shared" si="14"/>
        <v>0</v>
      </c>
    </row>
    <row r="106" spans="2:25" ht="15" customHeight="1" x14ac:dyDescent="0.25">
      <c r="B106" s="74" t="str">
        <f t="shared" si="13"/>
        <v>!!!</v>
      </c>
      <c r="C106" s="191" t="s">
        <v>307</v>
      </c>
      <c r="D106" s="192"/>
      <c r="E106" s="193"/>
      <c r="F106" s="73"/>
      <c r="S106" s="6" t="str">
        <f>VLOOKUP(D105,{"29 - Psychiatrie (Erwachsene)","Einrichtungen2";"30 - Kinder- und Jugendpsychiatrie","Einrichtungen2";"31 - Psychosomatik","Einrichtungen2";"00 - Bitte eine Fachabteilung auswählen","Leer";0,"Leer"},2,0)</f>
        <v>Leer</v>
      </c>
      <c r="T106" s="6">
        <f t="shared" si="10"/>
        <v>0</v>
      </c>
      <c r="U106" s="233" t="str">
        <f t="shared" si="11"/>
        <v/>
      </c>
      <c r="V106" s="6" t="str">
        <f>VLOOKUP($D106,{"29 - Psychiatrie (Erwachsene)","29 - Psychiatrie (Erwachsene)";"30 - Kinder- und Jugendpsychiatrie","30 - Kinder- und Jugendpsychiatrie";"31 - Psychosomatik","31 - Psychosomatik";"00 - Bitte eine Fachabteilung auswählen","";0,""},2,0)</f>
        <v/>
      </c>
      <c r="W106" s="6">
        <f>VLOOKUP($D106,{"29 - Psychiatrie (Erwachsene)",1;"30 - Kinder- und Jugendpsychiatrie",1;"31 - Psychosomatik",1;"00 - Bitte eine Fachabteilung auswählen",0;0,0},2,0)</f>
        <v>0</v>
      </c>
      <c r="X106" s="6">
        <f t="shared" si="12"/>
        <v>1</v>
      </c>
      <c r="Y106" s="6">
        <f t="shared" si="14"/>
        <v>0</v>
      </c>
    </row>
    <row r="107" spans="2:25" ht="15" customHeight="1" x14ac:dyDescent="0.25">
      <c r="B107" s="74" t="str">
        <f t="shared" si="13"/>
        <v>!!!</v>
      </c>
      <c r="C107" s="191" t="s">
        <v>308</v>
      </c>
      <c r="D107" s="192"/>
      <c r="E107" s="193"/>
      <c r="F107" s="73"/>
      <c r="S107" s="6" t="str">
        <f>VLOOKUP(D106,{"29 - Psychiatrie (Erwachsene)","Einrichtungen2";"30 - Kinder- und Jugendpsychiatrie","Einrichtungen2";"31 - Psychosomatik","Einrichtungen2";"00 - Bitte eine Fachabteilung auswählen","Leer";0,"Leer"},2,0)</f>
        <v>Leer</v>
      </c>
      <c r="T107" s="6">
        <f t="shared" si="10"/>
        <v>0</v>
      </c>
      <c r="U107" s="233" t="str">
        <f t="shared" si="11"/>
        <v/>
      </c>
      <c r="V107" s="6" t="str">
        <f>VLOOKUP($D107,{"29 - Psychiatrie (Erwachsene)","29 - Psychiatrie (Erwachsene)";"30 - Kinder- und Jugendpsychiatrie","30 - Kinder- und Jugendpsychiatrie";"31 - Psychosomatik","31 - Psychosomatik";"00 - Bitte eine Fachabteilung auswählen","";0,""},2,0)</f>
        <v/>
      </c>
      <c r="W107" s="6">
        <f>VLOOKUP($D107,{"29 - Psychiatrie (Erwachsene)",1;"30 - Kinder- und Jugendpsychiatrie",1;"31 - Psychosomatik",1;"00 - Bitte eine Fachabteilung auswählen",0;0,0},2,0)</f>
        <v>0</v>
      </c>
      <c r="X107" s="6">
        <f t="shared" si="12"/>
        <v>1</v>
      </c>
      <c r="Y107" s="6">
        <f t="shared" si="14"/>
        <v>0</v>
      </c>
    </row>
    <row r="108" spans="2:25" ht="15" customHeight="1" x14ac:dyDescent="0.25">
      <c r="B108" s="74" t="str">
        <f t="shared" si="13"/>
        <v>!!!</v>
      </c>
      <c r="C108" s="191" t="s">
        <v>309</v>
      </c>
      <c r="D108" s="192"/>
      <c r="E108" s="193"/>
      <c r="F108" s="73"/>
      <c r="S108" s="6" t="str">
        <f>VLOOKUP(D107,{"29 - Psychiatrie (Erwachsene)","Einrichtungen2";"30 - Kinder- und Jugendpsychiatrie","Einrichtungen2";"31 - Psychosomatik","Einrichtungen2";"00 - Bitte eine Fachabteilung auswählen","Leer";0,"Leer"},2,0)</f>
        <v>Leer</v>
      </c>
      <c r="T108" s="6">
        <f t="shared" si="10"/>
        <v>0</v>
      </c>
      <c r="U108" s="233" t="str">
        <f t="shared" si="11"/>
        <v/>
      </c>
      <c r="V108" s="6" t="str">
        <f>VLOOKUP($D108,{"29 - Psychiatrie (Erwachsene)","29 - Psychiatrie (Erwachsene)";"30 - Kinder- und Jugendpsychiatrie","30 - Kinder- und Jugendpsychiatrie";"31 - Psychosomatik","31 - Psychosomatik";"00 - Bitte eine Fachabteilung auswählen","";0,""},2,0)</f>
        <v/>
      </c>
      <c r="W108" s="6">
        <f>VLOOKUP($D108,{"29 - Psychiatrie (Erwachsene)",1;"30 - Kinder- und Jugendpsychiatrie",1;"31 - Psychosomatik",1;"00 - Bitte eine Fachabteilung auswählen",0;0,0},2,0)</f>
        <v>0</v>
      </c>
      <c r="X108" s="6">
        <f t="shared" si="12"/>
        <v>1</v>
      </c>
      <c r="Y108" s="6">
        <f t="shared" si="14"/>
        <v>0</v>
      </c>
    </row>
    <row r="109" spans="2:25" ht="15" customHeight="1" x14ac:dyDescent="0.25">
      <c r="B109" s="74" t="str">
        <f t="shared" si="13"/>
        <v>!!!</v>
      </c>
      <c r="C109" s="191" t="s">
        <v>310</v>
      </c>
      <c r="D109" s="192"/>
      <c r="E109" s="193"/>
      <c r="F109" s="73"/>
      <c r="S109" s="6" t="str">
        <f>VLOOKUP(D108,{"29 - Psychiatrie (Erwachsene)","Einrichtungen2";"30 - Kinder- und Jugendpsychiatrie","Einrichtungen2";"31 - Psychosomatik","Einrichtungen2";"00 - Bitte eine Fachabteilung auswählen","Leer";0,"Leer"},2,0)</f>
        <v>Leer</v>
      </c>
      <c r="T109" s="6">
        <f t="shared" si="10"/>
        <v>0</v>
      </c>
      <c r="U109" s="233" t="str">
        <f t="shared" si="11"/>
        <v/>
      </c>
      <c r="V109" s="6" t="str">
        <f>VLOOKUP($D109,{"29 - Psychiatrie (Erwachsene)","29 - Psychiatrie (Erwachsene)";"30 - Kinder- und Jugendpsychiatrie","30 - Kinder- und Jugendpsychiatrie";"31 - Psychosomatik","31 - Psychosomatik";"00 - Bitte eine Fachabteilung auswählen","";0,""},2,0)</f>
        <v/>
      </c>
      <c r="W109" s="6">
        <f>VLOOKUP($D109,{"29 - Psychiatrie (Erwachsene)",1;"30 - Kinder- und Jugendpsychiatrie",1;"31 - Psychosomatik",1;"00 - Bitte eine Fachabteilung auswählen",0;0,0},2,0)</f>
        <v>0</v>
      </c>
      <c r="X109" s="6">
        <f t="shared" si="12"/>
        <v>1</v>
      </c>
      <c r="Y109" s="6">
        <f t="shared" si="14"/>
        <v>0</v>
      </c>
    </row>
    <row r="110" spans="2:25" ht="15" customHeight="1" x14ac:dyDescent="0.25">
      <c r="B110" s="74" t="str">
        <f t="shared" si="13"/>
        <v>!!!</v>
      </c>
      <c r="C110" s="191" t="s">
        <v>311</v>
      </c>
      <c r="D110" s="192"/>
      <c r="E110" s="193"/>
      <c r="F110" s="73"/>
      <c r="S110" s="6" t="str">
        <f>VLOOKUP(D109,{"29 - Psychiatrie (Erwachsene)","Einrichtungen2";"30 - Kinder- und Jugendpsychiatrie","Einrichtungen2";"31 - Psychosomatik","Einrichtungen2";"00 - Bitte eine Fachabteilung auswählen","Leer";0,"Leer"},2,0)</f>
        <v>Leer</v>
      </c>
      <c r="T110" s="6">
        <f t="shared" si="10"/>
        <v>0</v>
      </c>
      <c r="U110" s="233" t="str">
        <f t="shared" si="11"/>
        <v/>
      </c>
      <c r="V110" s="6" t="str">
        <f>VLOOKUP($D110,{"29 - Psychiatrie (Erwachsene)","29 - Psychiatrie (Erwachsene)";"30 - Kinder- und Jugendpsychiatrie","30 - Kinder- und Jugendpsychiatrie";"31 - Psychosomatik","31 - Psychosomatik";"00 - Bitte eine Fachabteilung auswählen","";0,""},2,0)</f>
        <v/>
      </c>
      <c r="W110" s="6">
        <f>VLOOKUP($D110,{"29 - Psychiatrie (Erwachsene)",1;"30 - Kinder- und Jugendpsychiatrie",1;"31 - Psychosomatik",1;"00 - Bitte eine Fachabteilung auswählen",0;0,0},2,0)</f>
        <v>0</v>
      </c>
      <c r="X110" s="6">
        <f t="shared" si="12"/>
        <v>1</v>
      </c>
      <c r="Y110" s="6">
        <f t="shared" si="14"/>
        <v>0</v>
      </c>
    </row>
    <row r="111" spans="2:25" ht="15" customHeight="1" x14ac:dyDescent="0.25">
      <c r="B111" s="74" t="str">
        <f t="shared" si="13"/>
        <v>!!!</v>
      </c>
      <c r="C111" s="191" t="s">
        <v>312</v>
      </c>
      <c r="D111" s="192"/>
      <c r="E111" s="193"/>
      <c r="F111" s="73"/>
      <c r="S111" s="6" t="str">
        <f>VLOOKUP(D110,{"29 - Psychiatrie (Erwachsene)","Einrichtungen2";"30 - Kinder- und Jugendpsychiatrie","Einrichtungen2";"31 - Psychosomatik","Einrichtungen2";"00 - Bitte eine Fachabteilung auswählen","Leer";0,"Leer"},2,0)</f>
        <v>Leer</v>
      </c>
      <c r="T111" s="6">
        <f t="shared" si="10"/>
        <v>0</v>
      </c>
      <c r="U111" s="233" t="str">
        <f t="shared" si="11"/>
        <v/>
      </c>
      <c r="V111" s="6" t="str">
        <f>VLOOKUP($D111,{"29 - Psychiatrie (Erwachsene)","29 - Psychiatrie (Erwachsene)";"30 - Kinder- und Jugendpsychiatrie","30 - Kinder- und Jugendpsychiatrie";"31 - Psychosomatik","31 - Psychosomatik";"00 - Bitte eine Fachabteilung auswählen","";0,""},2,0)</f>
        <v/>
      </c>
      <c r="W111" s="6">
        <f>VLOOKUP($D111,{"29 - Psychiatrie (Erwachsene)",1;"30 - Kinder- und Jugendpsychiatrie",1;"31 - Psychosomatik",1;"00 - Bitte eine Fachabteilung auswählen",0;0,0},2,0)</f>
        <v>0</v>
      </c>
      <c r="X111" s="6">
        <f t="shared" si="12"/>
        <v>1</v>
      </c>
      <c r="Y111" s="6">
        <f t="shared" si="14"/>
        <v>0</v>
      </c>
    </row>
    <row r="112" spans="2:25" ht="15" customHeight="1" x14ac:dyDescent="0.25">
      <c r="B112" s="74" t="str">
        <f t="shared" si="13"/>
        <v>!!!</v>
      </c>
      <c r="C112" s="191" t="s">
        <v>313</v>
      </c>
      <c r="D112" s="192"/>
      <c r="E112" s="193"/>
      <c r="F112" s="73"/>
      <c r="S112" s="6" t="str">
        <f>VLOOKUP(D111,{"29 - Psychiatrie (Erwachsene)","Einrichtungen2";"30 - Kinder- und Jugendpsychiatrie","Einrichtungen2";"31 - Psychosomatik","Einrichtungen2";"00 - Bitte eine Fachabteilung auswählen","Leer";0,"Leer"},2,0)</f>
        <v>Leer</v>
      </c>
      <c r="T112" s="6">
        <f t="shared" si="10"/>
        <v>0</v>
      </c>
      <c r="U112" s="233" t="str">
        <f t="shared" si="11"/>
        <v/>
      </c>
      <c r="V112" s="6" t="str">
        <f>VLOOKUP($D112,{"29 - Psychiatrie (Erwachsene)","29 - Psychiatrie (Erwachsene)";"30 - Kinder- und Jugendpsychiatrie","30 - Kinder- und Jugendpsychiatrie";"31 - Psychosomatik","31 - Psychosomatik";"00 - Bitte eine Fachabteilung auswählen","";0,""},2,0)</f>
        <v/>
      </c>
      <c r="W112" s="6">
        <f>VLOOKUP($D112,{"29 - Psychiatrie (Erwachsene)",1;"30 - Kinder- und Jugendpsychiatrie",1;"31 - Psychosomatik",1;"00 - Bitte eine Fachabteilung auswählen",0;0,0},2,0)</f>
        <v>0</v>
      </c>
      <c r="X112" s="6">
        <f t="shared" si="12"/>
        <v>1</v>
      </c>
      <c r="Y112" s="6">
        <f t="shared" si="14"/>
        <v>0</v>
      </c>
    </row>
    <row r="113" spans="2:25" ht="15" customHeight="1" x14ac:dyDescent="0.25">
      <c r="B113" s="74" t="str">
        <f t="shared" si="13"/>
        <v>!!!</v>
      </c>
      <c r="C113" s="191" t="s">
        <v>314</v>
      </c>
      <c r="D113" s="192"/>
      <c r="E113" s="193"/>
      <c r="F113" s="73"/>
      <c r="S113" s="6" t="str">
        <f>VLOOKUP(D112,{"29 - Psychiatrie (Erwachsene)","Einrichtungen2";"30 - Kinder- und Jugendpsychiatrie","Einrichtungen2";"31 - Psychosomatik","Einrichtungen2";"00 - Bitte eine Fachabteilung auswählen","Leer";0,"Leer"},2,0)</f>
        <v>Leer</v>
      </c>
      <c r="T113" s="6">
        <f t="shared" si="10"/>
        <v>0</v>
      </c>
      <c r="U113" s="233" t="str">
        <f t="shared" si="11"/>
        <v/>
      </c>
      <c r="V113" s="6" t="str">
        <f>VLOOKUP($D113,{"29 - Psychiatrie (Erwachsene)","29 - Psychiatrie (Erwachsene)";"30 - Kinder- und Jugendpsychiatrie","30 - Kinder- und Jugendpsychiatrie";"31 - Psychosomatik","31 - Psychosomatik";"00 - Bitte eine Fachabteilung auswählen","";0,""},2,0)</f>
        <v/>
      </c>
      <c r="W113" s="6">
        <f>VLOOKUP($D113,{"29 - Psychiatrie (Erwachsene)",1;"30 - Kinder- und Jugendpsychiatrie",1;"31 - Psychosomatik",1;"00 - Bitte eine Fachabteilung auswählen",0;0,0},2,0)</f>
        <v>0</v>
      </c>
      <c r="X113" s="6">
        <f t="shared" si="12"/>
        <v>1</v>
      </c>
      <c r="Y113" s="6">
        <f t="shared" si="14"/>
        <v>0</v>
      </c>
    </row>
    <row r="114" spans="2:25" ht="15" customHeight="1" x14ac:dyDescent="0.25">
      <c r="B114" s="74" t="str">
        <f t="shared" si="13"/>
        <v>!!!</v>
      </c>
      <c r="C114" s="191" t="s">
        <v>315</v>
      </c>
      <c r="D114" s="192"/>
      <c r="E114" s="193"/>
      <c r="F114" s="73"/>
      <c r="S114" s="6" t="str">
        <f>VLOOKUP(D113,{"29 - Psychiatrie (Erwachsene)","Einrichtungen2";"30 - Kinder- und Jugendpsychiatrie","Einrichtungen2";"31 - Psychosomatik","Einrichtungen2";"00 - Bitte eine Fachabteilung auswählen","Leer";0,"Leer"},2,0)</f>
        <v>Leer</v>
      </c>
      <c r="T114" s="6">
        <f t="shared" si="10"/>
        <v>0</v>
      </c>
      <c r="U114" s="233" t="str">
        <f t="shared" si="11"/>
        <v/>
      </c>
      <c r="V114" s="6" t="str">
        <f>VLOOKUP($D114,{"29 - Psychiatrie (Erwachsene)","29 - Psychiatrie (Erwachsene)";"30 - Kinder- und Jugendpsychiatrie","30 - Kinder- und Jugendpsychiatrie";"31 - Psychosomatik","31 - Psychosomatik";"00 - Bitte eine Fachabteilung auswählen","";0,""},2,0)</f>
        <v/>
      </c>
      <c r="W114" s="6">
        <f>VLOOKUP($D114,{"29 - Psychiatrie (Erwachsene)",1;"30 - Kinder- und Jugendpsychiatrie",1;"31 - Psychosomatik",1;"00 - Bitte eine Fachabteilung auswählen",0;0,0},2,0)</f>
        <v>0</v>
      </c>
      <c r="X114" s="6">
        <f t="shared" si="12"/>
        <v>1</v>
      </c>
      <c r="Y114" s="6">
        <f t="shared" si="14"/>
        <v>0</v>
      </c>
    </row>
    <row r="115" spans="2:25" ht="15" customHeight="1" x14ac:dyDescent="0.25">
      <c r="B115" s="106"/>
      <c r="C115" s="107"/>
      <c r="D115" s="107"/>
      <c r="E115" s="107"/>
      <c r="F115" s="184"/>
    </row>
  </sheetData>
  <sheetProtection algorithmName="SHA-512" hashValue="t8ASGhiXJ2cVPN4lX7vvEJNU3jMo7Acs+7GgJmhWh6/MKMZdu3P/LF2MB6qtaHyn7Zs/aB4XB8zoIGeo0X73fA==" saltValue="kRoJZG2cv4PAAJTIZBuDJA==" spinCount="100000" sheet="1" objects="1" scenarios="1" selectLockedCells="1"/>
  <mergeCells count="3">
    <mergeCell ref="B7:C7"/>
    <mergeCell ref="C10:E12"/>
    <mergeCell ref="C13:E13"/>
  </mergeCells>
  <conditionalFormatting sqref="C15:C114">
    <cfRule type="expression" dxfId="120" priority="201">
      <formula>#REF!=""</formula>
    </cfRule>
    <cfRule type="expression" dxfId="119" priority="202">
      <formula>#REF!="Bitte eine Fachabteilung auswählen"</formula>
    </cfRule>
  </conditionalFormatting>
  <conditionalFormatting sqref="E15:E114">
    <cfRule type="expression" dxfId="118" priority="4">
      <formula>D15="00 - Bitte eine Fachabteilung auswählen"</formula>
    </cfRule>
    <cfRule type="expression" dxfId="117" priority="56">
      <formula>D15=""</formula>
    </cfRule>
  </conditionalFormatting>
  <conditionalFormatting sqref="B15:B114">
    <cfRule type="expression" dxfId="116" priority="2735">
      <formula>D15=""</formula>
    </cfRule>
  </conditionalFormatting>
  <conditionalFormatting sqref="C13:E13">
    <cfRule type="expression" dxfId="115" priority="2">
      <formula>C13&lt;&gt;""</formula>
    </cfRule>
  </conditionalFormatting>
  <conditionalFormatting sqref="B13">
    <cfRule type="expression" dxfId="114" priority="1">
      <formula>B13&lt;&gt;""</formula>
    </cfRule>
  </conditionalFormatting>
  <dataValidations count="2">
    <dataValidation type="textLength" allowBlank="1" showErrorMessage="1" errorTitle="ACHTUNG" error="Die Länge des Textes darf 100 Zeichen nicht überschreiten_x000a_" prompt="Die Textlänge beträgt maximal 100 Zeichen" sqref="E15:E114">
      <formula1>1</formula1>
      <formula2>100</formula2>
    </dataValidation>
    <dataValidation type="list" allowBlank="1" showInputMessage="1" showErrorMessage="1" sqref="D15:D114">
      <formula1>INDIRECT($S15)</formula1>
    </dataValidation>
  </dataValidations>
  <hyperlinks>
    <hyperlink ref="F3" location="B1.1!C15" display="B1.1 &gt;&gt;"/>
    <hyperlink ref="E3" location="'Angaben KH-Standort'!D11" display="&lt;&lt; Angaben KH-Standort"/>
  </hyperlinks>
  <pageMargins left="0.25" right="0.25" top="0.75" bottom="0.75" header="0.3" footer="0.3"/>
  <pageSetup paperSize="9" scale="56" fitToHeight="0" orientation="portrait" r:id="rId1"/>
  <colBreaks count="1" manualBreakCount="1">
    <brk id="6"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pageSetUpPr fitToPage="1"/>
  </sheetPr>
  <dimension ref="A1:AF605"/>
  <sheetViews>
    <sheetView showGridLines="0" zoomScaleNormal="100" workbookViewId="0">
      <selection activeCell="D18" sqref="D18"/>
    </sheetView>
  </sheetViews>
  <sheetFormatPr baseColWidth="10" defaultColWidth="11.42578125" defaultRowHeight="15" x14ac:dyDescent="0.25"/>
  <cols>
    <col min="1" max="1" width="4.28515625" style="19" customWidth="1"/>
    <col min="2" max="2" width="11.42578125" style="19"/>
    <col min="3" max="3" width="34.42578125" style="19" customWidth="1"/>
    <col min="4" max="4" width="11.42578125" style="19" customWidth="1"/>
    <col min="5" max="5" width="34.28515625" style="19" customWidth="1"/>
    <col min="6" max="7" width="11.42578125" style="19" customWidth="1"/>
    <col min="8" max="8" width="19.7109375" style="19" customWidth="1"/>
    <col min="9" max="9" width="22.85546875" style="19" customWidth="1"/>
    <col min="10" max="28" width="11.42578125" style="6"/>
    <col min="29" max="29" width="11.42578125" style="20"/>
    <col min="30" max="32" width="11.42578125" style="6"/>
    <col min="33" max="16384" width="11.42578125" style="19"/>
  </cols>
  <sheetData>
    <row r="1" spans="1:22" x14ac:dyDescent="0.25">
      <c r="A1" s="6"/>
      <c r="B1" s="6"/>
    </row>
    <row r="2" spans="1:22" x14ac:dyDescent="0.25">
      <c r="A2" s="19" t="s">
        <v>0</v>
      </c>
    </row>
    <row r="3" spans="1:22" ht="30" customHeight="1" x14ac:dyDescent="0.25">
      <c r="A3" s="21"/>
      <c r="B3" s="62" t="s">
        <v>150</v>
      </c>
      <c r="C3" s="63" t="s">
        <v>321</v>
      </c>
      <c r="D3" s="105"/>
      <c r="E3" s="105"/>
      <c r="F3" s="105"/>
      <c r="G3" s="105"/>
      <c r="H3" s="41" t="s">
        <v>198</v>
      </c>
      <c r="I3" s="129" t="s">
        <v>96</v>
      </c>
    </row>
    <row r="4" spans="1:22" ht="15" customHeight="1" x14ac:dyDescent="0.25">
      <c r="A4" s="21"/>
      <c r="B4" s="22"/>
      <c r="C4" s="23"/>
    </row>
    <row r="5" spans="1:22" ht="15" customHeight="1" x14ac:dyDescent="0.25">
      <c r="B5" s="160"/>
      <c r="C5" s="161" t="str">
        <f ca="1">"Haupt-IK: " &amp; CELL("inhalt",'Angaben KH-Standort'!D26)</f>
        <v xml:space="preserve">Haupt-IK: </v>
      </c>
      <c r="D5" s="162"/>
      <c r="E5" s="161" t="str">
        <f>IF('Angaben KH-Standort'!$D$13&lt;&gt;"","Jahr: " &amp; 'Angaben KH-Standort'!$D$13,"Kein Jahr angegeben")</f>
        <v>Kein Jahr angegeben</v>
      </c>
      <c r="F5" s="163"/>
      <c r="G5" s="163"/>
      <c r="H5" s="163"/>
      <c r="I5" s="125"/>
      <c r="J5" s="159"/>
      <c r="K5" s="159"/>
      <c r="L5" s="159"/>
      <c r="M5" s="159"/>
      <c r="N5" s="159"/>
      <c r="O5" s="159"/>
      <c r="P5" s="159"/>
      <c r="Q5" s="159"/>
    </row>
    <row r="6" spans="1:22" ht="15" customHeight="1" x14ac:dyDescent="0.25">
      <c r="B6" s="164"/>
      <c r="C6" s="165" t="str">
        <f ca="1" xml:space="preserve"> "Standort-ID: " &amp; CELL("inhalt",'Angaben KH-Standort'!D27)</f>
        <v xml:space="preserve">Standort-ID: </v>
      </c>
      <c r="D6" s="166"/>
      <c r="E6" s="165" t="str">
        <f>IF('Angaben KH-Standort'!$D$14&lt;&gt;"",'Angaben KH-Standort'!$D$14 &amp;". Quartal","Kein Quartal angegeben")</f>
        <v>Kein Quartal angegeben</v>
      </c>
      <c r="F6" s="166"/>
      <c r="G6" s="166"/>
      <c r="H6" s="166"/>
      <c r="I6" s="169"/>
      <c r="J6" s="159"/>
      <c r="K6" s="159"/>
      <c r="L6" s="159"/>
      <c r="M6" s="159"/>
      <c r="N6" s="159"/>
      <c r="O6" s="159"/>
      <c r="P6" s="159"/>
      <c r="Q6" s="159"/>
    </row>
    <row r="7" spans="1:22" ht="15" customHeight="1" x14ac:dyDescent="0.25">
      <c r="A7" s="21"/>
      <c r="B7" s="22"/>
      <c r="C7" s="23"/>
    </row>
    <row r="8" spans="1:22" ht="15" customHeight="1" x14ac:dyDescent="0.25">
      <c r="B8" s="60"/>
      <c r="C8" s="61"/>
      <c r="D8" s="61"/>
      <c r="E8" s="61"/>
      <c r="F8" s="61"/>
      <c r="G8" s="61"/>
      <c r="H8" s="61"/>
      <c r="I8" s="71"/>
    </row>
    <row r="9" spans="1:22" ht="15" customHeight="1" x14ac:dyDescent="0.35">
      <c r="B9" s="64"/>
      <c r="C9" s="65" t="s">
        <v>149</v>
      </c>
      <c r="D9" s="66"/>
      <c r="E9" s="66"/>
      <c r="F9" s="66"/>
      <c r="G9" s="66"/>
      <c r="H9" s="66"/>
      <c r="I9" s="72"/>
    </row>
    <row r="10" spans="1:22" ht="15" customHeight="1" x14ac:dyDescent="0.25">
      <c r="B10" s="64"/>
      <c r="C10" s="276" t="s">
        <v>336</v>
      </c>
      <c r="D10" s="277"/>
      <c r="E10" s="277"/>
      <c r="F10" s="277"/>
      <c r="G10" s="277"/>
      <c r="H10" s="277"/>
      <c r="I10" s="171" t="s">
        <v>246</v>
      </c>
    </row>
    <row r="11" spans="1:22" ht="15" customHeight="1" x14ac:dyDescent="0.25">
      <c r="B11" s="64"/>
      <c r="C11" s="277"/>
      <c r="D11" s="277"/>
      <c r="E11" s="277"/>
      <c r="F11" s="277"/>
      <c r="G11" s="277"/>
      <c r="H11" s="277"/>
      <c r="I11" s="172" t="s">
        <v>256</v>
      </c>
    </row>
    <row r="12" spans="1:22" ht="15" customHeight="1" x14ac:dyDescent="0.25">
      <c r="B12" s="64"/>
      <c r="C12" s="277"/>
      <c r="D12" s="277"/>
      <c r="E12" s="277"/>
      <c r="F12" s="277"/>
      <c r="G12" s="277"/>
      <c r="H12" s="277"/>
      <c r="I12" s="173" t="s">
        <v>247</v>
      </c>
    </row>
    <row r="13" spans="1:22" ht="15" customHeight="1" x14ac:dyDescent="0.25">
      <c r="B13" s="64"/>
      <c r="C13" s="277"/>
      <c r="D13" s="277"/>
      <c r="E13" s="277"/>
      <c r="F13" s="277"/>
      <c r="G13" s="277"/>
      <c r="H13" s="277"/>
      <c r="I13" s="72"/>
      <c r="V13" s="6" t="str">
        <f>IF(U16-T16&gt;0,"Es fehlen noch MUSS-ANGABEN in den mit !!! gekennzeichneten Zeilen","")</f>
        <v/>
      </c>
    </row>
    <row r="14" spans="1:22" ht="15" customHeight="1" x14ac:dyDescent="0.25">
      <c r="B14" s="64"/>
      <c r="C14" s="277"/>
      <c r="D14" s="277"/>
      <c r="E14" s="277"/>
      <c r="F14" s="277"/>
      <c r="G14" s="277"/>
      <c r="H14" s="277"/>
      <c r="I14" s="72"/>
    </row>
    <row r="15" spans="1:22" ht="15" customHeight="1" x14ac:dyDescent="0.25">
      <c r="B15" s="64"/>
      <c r="C15" s="278"/>
      <c r="D15" s="278"/>
      <c r="E15" s="278"/>
      <c r="F15" s="278"/>
      <c r="G15" s="278"/>
      <c r="H15" s="278"/>
      <c r="I15" s="72"/>
    </row>
    <row r="16" spans="1:22" ht="15" customHeight="1" x14ac:dyDescent="0.25">
      <c r="B16" s="187" t="str">
        <f>IF(U16-T16&gt;0,"!!!","")</f>
        <v/>
      </c>
      <c r="C16" s="275" t="str">
        <f>IF(LEN(V16)&gt;0,V16,V13)</f>
        <v>Im Bereich ''Angaben KH-Standort'' fehlt die Jahresangabe, die für eine vollständige Erfassung erforderlich ist!</v>
      </c>
      <c r="D16" s="275"/>
      <c r="E16" s="275"/>
      <c r="F16" s="275"/>
      <c r="G16" s="275"/>
      <c r="H16" s="275"/>
      <c r="I16" s="72"/>
      <c r="T16" s="6">
        <f>SUM(T18:T604)</f>
        <v>0</v>
      </c>
      <c r="U16" s="6">
        <f>SUM(U18:U604)</f>
        <v>0</v>
      </c>
      <c r="V16" s="6" t="str">
        <f>IF(LEN('Angaben KH-Standort'!D13)=0,"Im Bereich ''Angaben KH-Standort'' fehlt die Jahresangabe, die für eine vollständige Erfassung erforderlich ist!","")</f>
        <v>Im Bereich ''Angaben KH-Standort'' fehlt die Jahresangabe, die für eine vollständige Erfassung erforderlich ist!</v>
      </c>
    </row>
    <row r="17" spans="2:28" ht="48.75" customHeight="1" x14ac:dyDescent="0.25">
      <c r="B17" s="64"/>
      <c r="C17" s="190" t="s">
        <v>5</v>
      </c>
      <c r="D17" s="232" t="s">
        <v>225</v>
      </c>
      <c r="E17" s="221" t="s">
        <v>155</v>
      </c>
      <c r="F17" s="221" t="s">
        <v>89</v>
      </c>
      <c r="G17" s="221" t="s">
        <v>197</v>
      </c>
      <c r="H17" s="229" t="s">
        <v>339</v>
      </c>
      <c r="I17" s="73"/>
    </row>
    <row r="18" spans="2:28" ht="15" customHeight="1" x14ac:dyDescent="0.25">
      <c r="B18" s="74" t="str">
        <f>IF(SUM(U18:Z18)&lt;6,"!!!","")</f>
        <v>!!!</v>
      </c>
      <c r="C18" s="202" t="str">
        <f>IF(LEN($D18)&gt;0,VLOOKUP(TEXT($D18,0),'Angaben Stationen'!$C$15:$V$114,2,0),"")</f>
        <v/>
      </c>
      <c r="D18" s="203"/>
      <c r="E18" s="204" t="str">
        <f>IF(LEN(D18)&gt;0,VLOOKUP(TEXT($D18,0),'Angaben Stationen'!$C$15:$E$114,3,0),"")</f>
        <v/>
      </c>
      <c r="F18" s="210"/>
      <c r="G18" s="205"/>
      <c r="H18" s="206"/>
      <c r="I18" s="73"/>
      <c r="Q18" s="6" t="str">
        <f>IF('Angaben KH-Standort'!$D$13&gt;0,"VJ","KJA")</f>
        <v>KJA</v>
      </c>
      <c r="R18" s="6" t="str">
        <f>IF($D18&lt;&gt;"",Q18,"Leer")</f>
        <v>Leer</v>
      </c>
      <c r="S18" s="6" t="str">
        <f>IF($D18&lt;&gt;"","Monate","Leer")</f>
        <v>Leer</v>
      </c>
      <c r="T18" s="6">
        <f t="shared" ref="T18:T81" si="0">IF(LEN(B18)&gt;0,0,1)</f>
        <v>0</v>
      </c>
      <c r="U18" s="6">
        <f>VLOOKUP($C18,{"29 - Psychiatrie (Erwachsene)",1;"30 - Kinder- und Jugendpsychiatrie",1;"31 - Psychosomatik",1;"",0;0,0},2,0)</f>
        <v>0</v>
      </c>
      <c r="V18" s="6">
        <f>IF(VALUE($D18)&gt;0,1,0)</f>
        <v>0</v>
      </c>
      <c r="W18" s="6">
        <f t="shared" ref="W18:W83" si="1">IF($E18&lt;&gt;0,1,0)</f>
        <v>1</v>
      </c>
      <c r="X18" s="6">
        <f>IF($F18&lt;&gt;0,1,0)</f>
        <v>0</v>
      </c>
      <c r="Y18" s="6">
        <f>IF(VALUE($G18)&gt;0,1,0)</f>
        <v>0</v>
      </c>
      <c r="Z18" s="6">
        <f>IF(LEN($H18)&gt;0,1,0)</f>
        <v>0</v>
      </c>
      <c r="AA18" s="6" t="str">
        <f>VLOOKUP($C18,{"29 - Psychiatrie (Erwachsene)","MonatII";"30 - Kinder- und Jugendpsychiatrie","MonatII";"31 - Psychosomatik","MonatII";"","LEER";0,"Leer"},2,0)</f>
        <v>LEER</v>
      </c>
      <c r="AB18" s="6" t="str">
        <f>VLOOKUP($C18,{"29 - Psychiatrie (Erwachsene)","BGI";"30 - Kinder- und Jugendpsychiatrie","BGII";"31 - Psychosomatik","BGI";"","LEER";0,"Leer"},2,0)</f>
        <v>LEER</v>
      </c>
    </row>
    <row r="19" spans="2:28" ht="15" customHeight="1" x14ac:dyDescent="0.25">
      <c r="B19" s="74" t="str">
        <f t="shared" ref="B19:B82" si="2">IF(SUM(U19:Z19)&lt;6,"!!!","")</f>
        <v>!!!</v>
      </c>
      <c r="C19" s="202" t="str">
        <f>IF(LEN($D19)&gt;0,VLOOKUP(TEXT($D19,0),'Angaben Stationen'!$C$15:$V$114,2,0),"")</f>
        <v/>
      </c>
      <c r="D19" s="203"/>
      <c r="E19" s="204" t="str">
        <f>IF(LEN(D19)&gt;0,VLOOKUP(TEXT($D19,0),'Angaben Stationen'!$C$15:$E$114,3,0),"")</f>
        <v/>
      </c>
      <c r="F19" s="210"/>
      <c r="G19" s="205"/>
      <c r="H19" s="206"/>
      <c r="I19" s="73"/>
      <c r="P19" s="6" t="str">
        <f t="shared" ref="P19:P82" si="3">IF($D18&lt;&gt;"","Stationen","Leer")</f>
        <v>Leer</v>
      </c>
      <c r="Q19" s="6" t="str">
        <f>IF('Angaben KH-Standort'!$D$13&gt;0,"VJ","KJA")</f>
        <v>KJA</v>
      </c>
      <c r="R19" s="6" t="str">
        <f t="shared" ref="R19:R82" si="4">IF($D19&lt;&gt;"",Q19,"Leer")</f>
        <v>Leer</v>
      </c>
      <c r="S19" s="6" t="str">
        <f t="shared" ref="S19:S82" si="5">IF($D19&lt;&gt;"","Monate","Leer")</f>
        <v>Leer</v>
      </c>
      <c r="T19" s="6">
        <f t="shared" si="0"/>
        <v>0</v>
      </c>
      <c r="U19" s="6">
        <f>VLOOKUP($C19,{"29 - Psychiatrie (Erwachsene)",1;"30 - Kinder- und Jugendpsychiatrie",1;"31 - Psychosomatik",1;"",0;0,0},2,0)</f>
        <v>0</v>
      </c>
      <c r="V19" s="6">
        <f t="shared" ref="V19:V82" si="6">IF(VALUE($D19)&gt;0,1,0)</f>
        <v>0</v>
      </c>
      <c r="W19" s="6">
        <f t="shared" si="1"/>
        <v>1</v>
      </c>
      <c r="X19" s="6">
        <f t="shared" ref="X19:X82" si="7">IF($F19&lt;&gt;0,1,0)</f>
        <v>0</v>
      </c>
      <c r="Y19" s="6">
        <f t="shared" ref="Y19:Y82" si="8">IF(VALUE($G19)&gt;0,1,0)</f>
        <v>0</v>
      </c>
      <c r="Z19" s="6">
        <f t="shared" ref="Z19:Z82" si="9">IF(LEN($H19)&gt;0,1,0)</f>
        <v>0</v>
      </c>
      <c r="AA19" s="6" t="str">
        <f>VLOOKUP($C19,{"29 - Psychiatrie (Erwachsene)","MonatII";"30 - Kinder- und Jugendpsychiatrie","MonatII";"31 - Psychosomatik","MonatII";"","LEER";0,"Leer"},2,0)</f>
        <v>LEER</v>
      </c>
      <c r="AB19" s="6" t="str">
        <f>VLOOKUP($C19,{"29 - Psychiatrie (Erwachsene)","BGI";"30 - Kinder- und Jugendpsychiatrie","BGII";"31 - Psychosomatik","BGI";"","LEER";0,"Leer"},2,0)</f>
        <v>LEER</v>
      </c>
    </row>
    <row r="20" spans="2:28" ht="15" customHeight="1" x14ac:dyDescent="0.25">
      <c r="B20" s="74" t="str">
        <f t="shared" si="2"/>
        <v>!!!</v>
      </c>
      <c r="C20" s="202" t="str">
        <f>IF(LEN($D20)&gt;0,VLOOKUP(TEXT($D20,0),'Angaben Stationen'!$C$15:$V$114,2,0),"")</f>
        <v/>
      </c>
      <c r="D20" s="203"/>
      <c r="E20" s="204" t="str">
        <f>IF(LEN(D20)&gt;0,VLOOKUP(TEXT($D20,0),'Angaben Stationen'!$C$15:$E$114,3,0),"")</f>
        <v/>
      </c>
      <c r="F20" s="210"/>
      <c r="G20" s="205"/>
      <c r="H20" s="206"/>
      <c r="I20" s="72"/>
      <c r="P20" s="6" t="str">
        <f t="shared" si="3"/>
        <v>Leer</v>
      </c>
      <c r="Q20" s="6" t="str">
        <f>IF('Angaben KH-Standort'!$D$13&gt;0,"VJ","KJA")</f>
        <v>KJA</v>
      </c>
      <c r="R20" s="6" t="str">
        <f t="shared" si="4"/>
        <v>Leer</v>
      </c>
      <c r="S20" s="6" t="str">
        <f t="shared" si="5"/>
        <v>Leer</v>
      </c>
      <c r="T20" s="6">
        <f t="shared" si="0"/>
        <v>0</v>
      </c>
      <c r="U20" s="6">
        <f>VLOOKUP($C20,{"29 - Psychiatrie (Erwachsene)",1;"30 - Kinder- und Jugendpsychiatrie",1;"31 - Psychosomatik",1;"",0;0,0},2,0)</f>
        <v>0</v>
      </c>
      <c r="V20" s="6">
        <f t="shared" si="6"/>
        <v>0</v>
      </c>
      <c r="W20" s="6">
        <f t="shared" si="1"/>
        <v>1</v>
      </c>
      <c r="X20" s="6">
        <f t="shared" si="7"/>
        <v>0</v>
      </c>
      <c r="Y20" s="6">
        <f t="shared" si="8"/>
        <v>0</v>
      </c>
      <c r="Z20" s="6">
        <f t="shared" si="9"/>
        <v>0</v>
      </c>
      <c r="AA20" s="6" t="str">
        <f>VLOOKUP($C20,{"29 - Psychiatrie (Erwachsene)","MonatII";"30 - Kinder- und Jugendpsychiatrie","MonatII";"31 - Psychosomatik","MonatII";"","LEER";0,"Leer"},2,0)</f>
        <v>LEER</v>
      </c>
      <c r="AB20" s="6" t="str">
        <f>VLOOKUP($C20,{"29 - Psychiatrie (Erwachsene)","BGI";"30 - Kinder- und Jugendpsychiatrie","BGII";"31 - Psychosomatik","BGI";"","LEER";0,"Leer"},2,0)</f>
        <v>LEER</v>
      </c>
    </row>
    <row r="21" spans="2:28" ht="15" customHeight="1" x14ac:dyDescent="0.25">
      <c r="B21" s="74" t="str">
        <f t="shared" si="2"/>
        <v>!!!</v>
      </c>
      <c r="C21" s="202" t="str">
        <f>IF(LEN($D21)&gt;0,VLOOKUP(TEXT($D21,0),'Angaben Stationen'!$C$15:$V$114,2,0),"")</f>
        <v/>
      </c>
      <c r="D21" s="203"/>
      <c r="E21" s="204" t="str">
        <f>IF(LEN(D21)&gt;0,VLOOKUP(TEXT($D21,0),'Angaben Stationen'!$C$15:$E$114,3,0),"")</f>
        <v/>
      </c>
      <c r="F21" s="210"/>
      <c r="G21" s="205"/>
      <c r="H21" s="206"/>
      <c r="I21" s="75"/>
      <c r="P21" s="6" t="str">
        <f t="shared" si="3"/>
        <v>Leer</v>
      </c>
      <c r="Q21" s="6" t="str">
        <f>IF('Angaben KH-Standort'!$D$13&gt;0,"VJ","KJA")</f>
        <v>KJA</v>
      </c>
      <c r="R21" s="6" t="str">
        <f t="shared" si="4"/>
        <v>Leer</v>
      </c>
      <c r="S21" s="6" t="str">
        <f t="shared" si="5"/>
        <v>Leer</v>
      </c>
      <c r="T21" s="6">
        <f t="shared" si="0"/>
        <v>0</v>
      </c>
      <c r="U21" s="6">
        <f>VLOOKUP($C21,{"29 - Psychiatrie (Erwachsene)",1;"30 - Kinder- und Jugendpsychiatrie",1;"31 - Psychosomatik",1;"",0;0,0},2,0)</f>
        <v>0</v>
      </c>
      <c r="V21" s="6">
        <f t="shared" si="6"/>
        <v>0</v>
      </c>
      <c r="W21" s="6">
        <f t="shared" si="1"/>
        <v>1</v>
      </c>
      <c r="X21" s="6">
        <f t="shared" si="7"/>
        <v>0</v>
      </c>
      <c r="Y21" s="6">
        <f t="shared" si="8"/>
        <v>0</v>
      </c>
      <c r="Z21" s="6">
        <f t="shared" si="9"/>
        <v>0</v>
      </c>
      <c r="AA21" s="6" t="str">
        <f>VLOOKUP($C21,{"29 - Psychiatrie (Erwachsene)","MonatII";"30 - Kinder- und Jugendpsychiatrie","MonatII";"31 - Psychosomatik","MonatII";"","LEER";0,"Leer"},2,0)</f>
        <v>LEER</v>
      </c>
      <c r="AB21" s="6" t="str">
        <f>VLOOKUP($C21,{"29 - Psychiatrie (Erwachsene)","BGI";"30 - Kinder- und Jugendpsychiatrie","BGII";"31 - Psychosomatik","BGI";"","LEER";0,"Leer"},2,0)</f>
        <v>LEER</v>
      </c>
    </row>
    <row r="22" spans="2:28" ht="15" customHeight="1" x14ac:dyDescent="0.25">
      <c r="B22" s="74" t="str">
        <f t="shared" si="2"/>
        <v>!!!</v>
      </c>
      <c r="C22" s="202" t="str">
        <f>IF(LEN($D22)&gt;0,VLOOKUP(TEXT($D22,0),'Angaben Stationen'!$C$15:$V$114,2,0),"")</f>
        <v/>
      </c>
      <c r="D22" s="203"/>
      <c r="E22" s="204" t="str">
        <f>IF(LEN(D22)&gt;0,VLOOKUP(TEXT($D22,0),'Angaben Stationen'!$C$15:$E$114,3,0),"")</f>
        <v/>
      </c>
      <c r="F22" s="210"/>
      <c r="G22" s="205"/>
      <c r="H22" s="206"/>
      <c r="I22" s="72"/>
      <c r="P22" s="6" t="str">
        <f t="shared" si="3"/>
        <v>Leer</v>
      </c>
      <c r="Q22" s="6" t="str">
        <f>IF('Angaben KH-Standort'!$D$13&gt;0,"VJ","KJA")</f>
        <v>KJA</v>
      </c>
      <c r="R22" s="6" t="str">
        <f t="shared" si="4"/>
        <v>Leer</v>
      </c>
      <c r="S22" s="6" t="str">
        <f t="shared" si="5"/>
        <v>Leer</v>
      </c>
      <c r="T22" s="6">
        <f t="shared" si="0"/>
        <v>0</v>
      </c>
      <c r="U22" s="6">
        <f>VLOOKUP($C22,{"29 - Psychiatrie (Erwachsene)",1;"30 - Kinder- und Jugendpsychiatrie",1;"31 - Psychosomatik",1;"",0;0,0},2,0)</f>
        <v>0</v>
      </c>
      <c r="V22" s="6">
        <f t="shared" si="6"/>
        <v>0</v>
      </c>
      <c r="W22" s="6">
        <f t="shared" si="1"/>
        <v>1</v>
      </c>
      <c r="X22" s="6">
        <f t="shared" si="7"/>
        <v>0</v>
      </c>
      <c r="Y22" s="6">
        <f t="shared" si="8"/>
        <v>0</v>
      </c>
      <c r="Z22" s="6">
        <f t="shared" si="9"/>
        <v>0</v>
      </c>
      <c r="AA22" s="6" t="str">
        <f>VLOOKUP($C22,{"29 - Psychiatrie (Erwachsene)","MonatII";"30 - Kinder- und Jugendpsychiatrie","MonatII";"31 - Psychosomatik","MonatII";"","LEER";0,"Leer"},2,0)</f>
        <v>LEER</v>
      </c>
      <c r="AB22" s="6" t="str">
        <f>VLOOKUP($C22,{"29 - Psychiatrie (Erwachsene)","BGI";"30 - Kinder- und Jugendpsychiatrie","BGII";"31 - Psychosomatik","BGI";"","LEER";0,"Leer"},2,0)</f>
        <v>LEER</v>
      </c>
    </row>
    <row r="23" spans="2:28" ht="15" customHeight="1" x14ac:dyDescent="0.25">
      <c r="B23" s="74" t="str">
        <f t="shared" si="2"/>
        <v>!!!</v>
      </c>
      <c r="C23" s="202" t="str">
        <f>IF(LEN($D23)&gt;0,VLOOKUP(TEXT($D23,0),'Angaben Stationen'!$C$15:$V$114,2,0),"")</f>
        <v/>
      </c>
      <c r="D23" s="203"/>
      <c r="E23" s="204" t="str">
        <f>IF(LEN(D23)&gt;0,VLOOKUP(TEXT($D23,0),'Angaben Stationen'!$C$15:$E$114,3,0),"")</f>
        <v/>
      </c>
      <c r="F23" s="210"/>
      <c r="G23" s="205"/>
      <c r="H23" s="206"/>
      <c r="I23" s="72"/>
      <c r="P23" s="6" t="str">
        <f t="shared" si="3"/>
        <v>Leer</v>
      </c>
      <c r="Q23" s="6" t="str">
        <f>IF('Angaben KH-Standort'!$D$13&gt;0,"VJ","KJA")</f>
        <v>KJA</v>
      </c>
      <c r="R23" s="6" t="str">
        <f t="shared" si="4"/>
        <v>Leer</v>
      </c>
      <c r="S23" s="6" t="str">
        <f t="shared" si="5"/>
        <v>Leer</v>
      </c>
      <c r="T23" s="6">
        <f t="shared" si="0"/>
        <v>0</v>
      </c>
      <c r="U23" s="6">
        <f>VLOOKUP($C23,{"29 - Psychiatrie (Erwachsene)",1;"30 - Kinder- und Jugendpsychiatrie",1;"31 - Psychosomatik",1;"",0;0,0},2,0)</f>
        <v>0</v>
      </c>
      <c r="V23" s="6">
        <f t="shared" si="6"/>
        <v>0</v>
      </c>
      <c r="W23" s="6">
        <f t="shared" si="1"/>
        <v>1</v>
      </c>
      <c r="X23" s="6">
        <f t="shared" si="7"/>
        <v>0</v>
      </c>
      <c r="Y23" s="6">
        <f t="shared" si="8"/>
        <v>0</v>
      </c>
      <c r="Z23" s="6">
        <f t="shared" si="9"/>
        <v>0</v>
      </c>
      <c r="AA23" s="6" t="str">
        <f>VLOOKUP($C23,{"29 - Psychiatrie (Erwachsene)","MonatII";"30 - Kinder- und Jugendpsychiatrie","MonatII";"31 - Psychosomatik","MonatII";"","LEER";0,"Leer"},2,0)</f>
        <v>LEER</v>
      </c>
      <c r="AB23" s="6" t="str">
        <f>VLOOKUP($C23,{"29 - Psychiatrie (Erwachsene)","BGI";"30 - Kinder- und Jugendpsychiatrie","BGII";"31 - Psychosomatik","BGI";"","LEER";0,"Leer"},2,0)</f>
        <v>LEER</v>
      </c>
    </row>
    <row r="24" spans="2:28" ht="15" customHeight="1" x14ac:dyDescent="0.25">
      <c r="B24" s="74" t="str">
        <f t="shared" si="2"/>
        <v>!!!</v>
      </c>
      <c r="C24" s="202" t="str">
        <f>IF(LEN($D24)&gt;0,VLOOKUP(TEXT($D24,0),'Angaben Stationen'!$C$15:$V$114,2,0),"")</f>
        <v/>
      </c>
      <c r="D24" s="203"/>
      <c r="E24" s="204" t="str">
        <f>IF(LEN(D24)&gt;0,VLOOKUP(TEXT($D24,0),'Angaben Stationen'!$C$15:$E$114,3,0),"")</f>
        <v/>
      </c>
      <c r="F24" s="210"/>
      <c r="G24" s="205"/>
      <c r="H24" s="206"/>
      <c r="I24" s="72"/>
      <c r="P24" s="6" t="str">
        <f t="shared" si="3"/>
        <v>Leer</v>
      </c>
      <c r="Q24" s="6" t="str">
        <f>IF('Angaben KH-Standort'!$D$13&gt;0,"VJ","KJA")</f>
        <v>KJA</v>
      </c>
      <c r="R24" s="6" t="str">
        <f t="shared" si="4"/>
        <v>Leer</v>
      </c>
      <c r="S24" s="6" t="str">
        <f t="shared" si="5"/>
        <v>Leer</v>
      </c>
      <c r="T24" s="6">
        <f t="shared" si="0"/>
        <v>0</v>
      </c>
      <c r="U24" s="6">
        <f>VLOOKUP($C24,{"29 - Psychiatrie (Erwachsene)",1;"30 - Kinder- und Jugendpsychiatrie",1;"31 - Psychosomatik",1;"",0;0,0},2,0)</f>
        <v>0</v>
      </c>
      <c r="V24" s="6">
        <f t="shared" si="6"/>
        <v>0</v>
      </c>
      <c r="W24" s="6">
        <f t="shared" si="1"/>
        <v>1</v>
      </c>
      <c r="X24" s="6">
        <f t="shared" si="7"/>
        <v>0</v>
      </c>
      <c r="Y24" s="6">
        <f t="shared" si="8"/>
        <v>0</v>
      </c>
      <c r="Z24" s="6">
        <f t="shared" si="9"/>
        <v>0</v>
      </c>
      <c r="AA24" s="6" t="str">
        <f>VLOOKUP($C24,{"29 - Psychiatrie (Erwachsene)","MonatII";"30 - Kinder- und Jugendpsychiatrie","MonatII";"31 - Psychosomatik","MonatII";"","LEER";0,"Leer"},2,0)</f>
        <v>LEER</v>
      </c>
      <c r="AB24" s="6" t="str">
        <f>VLOOKUP($C24,{"29 - Psychiatrie (Erwachsene)","BGI";"30 - Kinder- und Jugendpsychiatrie","BGII";"31 - Psychosomatik","BGI";"","LEER";0,"Leer"},2,0)</f>
        <v>LEER</v>
      </c>
    </row>
    <row r="25" spans="2:28" ht="15" customHeight="1" x14ac:dyDescent="0.25">
      <c r="B25" s="74" t="str">
        <f t="shared" si="2"/>
        <v>!!!</v>
      </c>
      <c r="C25" s="202" t="str">
        <f>IF(LEN($D25)&gt;0,VLOOKUP(TEXT($D25,0),'Angaben Stationen'!$C$15:$V$114,2,0),"")</f>
        <v/>
      </c>
      <c r="D25" s="203"/>
      <c r="E25" s="204" t="str">
        <f>IF(LEN(D25)&gt;0,VLOOKUP(TEXT($D25,0),'Angaben Stationen'!$C$15:$E$114,3,0),"")</f>
        <v/>
      </c>
      <c r="F25" s="210"/>
      <c r="G25" s="205"/>
      <c r="H25" s="206"/>
      <c r="I25" s="72"/>
      <c r="P25" s="6" t="str">
        <f t="shared" si="3"/>
        <v>Leer</v>
      </c>
      <c r="Q25" s="6" t="str">
        <f>IF('Angaben KH-Standort'!$D$13&gt;0,"VJ","KJA")</f>
        <v>KJA</v>
      </c>
      <c r="R25" s="6" t="str">
        <f t="shared" si="4"/>
        <v>Leer</v>
      </c>
      <c r="S25" s="6" t="str">
        <f t="shared" si="5"/>
        <v>Leer</v>
      </c>
      <c r="T25" s="6">
        <f t="shared" si="0"/>
        <v>0</v>
      </c>
      <c r="U25" s="6">
        <f>VLOOKUP($C25,{"29 - Psychiatrie (Erwachsene)",1;"30 - Kinder- und Jugendpsychiatrie",1;"31 - Psychosomatik",1;"",0;0,0},2,0)</f>
        <v>0</v>
      </c>
      <c r="V25" s="6">
        <f t="shared" si="6"/>
        <v>0</v>
      </c>
      <c r="W25" s="6">
        <f t="shared" si="1"/>
        <v>1</v>
      </c>
      <c r="X25" s="6">
        <f t="shared" si="7"/>
        <v>0</v>
      </c>
      <c r="Y25" s="6">
        <f t="shared" si="8"/>
        <v>0</v>
      </c>
      <c r="Z25" s="6">
        <f t="shared" si="9"/>
        <v>0</v>
      </c>
      <c r="AA25" s="6" t="str">
        <f>VLOOKUP($C25,{"29 - Psychiatrie (Erwachsene)","MonatII";"30 - Kinder- und Jugendpsychiatrie","MonatII";"31 - Psychosomatik","MonatII";"","LEER";0,"Leer"},2,0)</f>
        <v>LEER</v>
      </c>
      <c r="AB25" s="6" t="str">
        <f>VLOOKUP($C25,{"29 - Psychiatrie (Erwachsene)","BGI";"30 - Kinder- und Jugendpsychiatrie","BGII";"31 - Psychosomatik","BGI";"","LEER";0,"Leer"},2,0)</f>
        <v>LEER</v>
      </c>
    </row>
    <row r="26" spans="2:28" ht="15" customHeight="1" x14ac:dyDescent="0.25">
      <c r="B26" s="74" t="str">
        <f t="shared" si="2"/>
        <v>!!!</v>
      </c>
      <c r="C26" s="202" t="str">
        <f>IF(LEN($D26)&gt;0,VLOOKUP(TEXT($D26,0),'Angaben Stationen'!$C$15:$V$114,2,0),"")</f>
        <v/>
      </c>
      <c r="D26" s="203"/>
      <c r="E26" s="204" t="str">
        <f>IF(LEN(D26)&gt;0,VLOOKUP(TEXT($D26,0),'Angaben Stationen'!$C$15:$E$114,3,0),"")</f>
        <v/>
      </c>
      <c r="F26" s="210"/>
      <c r="G26" s="205"/>
      <c r="H26" s="206"/>
      <c r="I26" s="72"/>
      <c r="P26" s="6" t="str">
        <f t="shared" si="3"/>
        <v>Leer</v>
      </c>
      <c r="Q26" s="6" t="str">
        <f>IF('Angaben KH-Standort'!$D$13&gt;0,"VJ","KJA")</f>
        <v>KJA</v>
      </c>
      <c r="R26" s="6" t="str">
        <f t="shared" si="4"/>
        <v>Leer</v>
      </c>
      <c r="S26" s="6" t="str">
        <f t="shared" si="5"/>
        <v>Leer</v>
      </c>
      <c r="T26" s="6">
        <f t="shared" si="0"/>
        <v>0</v>
      </c>
      <c r="U26" s="6">
        <f>VLOOKUP($C26,{"29 - Psychiatrie (Erwachsene)",1;"30 - Kinder- und Jugendpsychiatrie",1;"31 - Psychosomatik",1;"",0;0,0},2,0)</f>
        <v>0</v>
      </c>
      <c r="V26" s="6">
        <f t="shared" si="6"/>
        <v>0</v>
      </c>
      <c r="W26" s="6">
        <f t="shared" si="1"/>
        <v>1</v>
      </c>
      <c r="X26" s="6">
        <f t="shared" si="7"/>
        <v>0</v>
      </c>
      <c r="Y26" s="6">
        <f t="shared" si="8"/>
        <v>0</v>
      </c>
      <c r="Z26" s="6">
        <f t="shared" si="9"/>
        <v>0</v>
      </c>
      <c r="AA26" s="6" t="str">
        <f>VLOOKUP($C26,{"29 - Psychiatrie (Erwachsene)","MonatII";"30 - Kinder- und Jugendpsychiatrie","MonatII";"31 - Psychosomatik","MonatII";"","LEER";0,"Leer"},2,0)</f>
        <v>LEER</v>
      </c>
      <c r="AB26" s="6" t="str">
        <f>VLOOKUP($C26,{"29 - Psychiatrie (Erwachsene)","BGI";"30 - Kinder- und Jugendpsychiatrie","BGII";"31 - Psychosomatik","BGI";"","LEER";0,"Leer"},2,0)</f>
        <v>LEER</v>
      </c>
    </row>
    <row r="27" spans="2:28" ht="15" customHeight="1" x14ac:dyDescent="0.25">
      <c r="B27" s="74" t="str">
        <f t="shared" si="2"/>
        <v>!!!</v>
      </c>
      <c r="C27" s="202" t="str">
        <f>IF(LEN($D27)&gt;0,VLOOKUP(TEXT($D27,0),'Angaben Stationen'!$C$15:$V$114,2,0),"")</f>
        <v/>
      </c>
      <c r="D27" s="203"/>
      <c r="E27" s="204" t="str">
        <f>IF(LEN(D27)&gt;0,VLOOKUP(TEXT($D27,0),'Angaben Stationen'!$C$15:$E$114,3,0),"")</f>
        <v/>
      </c>
      <c r="F27" s="210"/>
      <c r="G27" s="205"/>
      <c r="H27" s="206"/>
      <c r="I27" s="72"/>
      <c r="P27" s="6" t="str">
        <f t="shared" si="3"/>
        <v>Leer</v>
      </c>
      <c r="Q27" s="6" t="str">
        <f>IF('Angaben KH-Standort'!$D$13&gt;0,"VJ","KJA")</f>
        <v>KJA</v>
      </c>
      <c r="R27" s="6" t="str">
        <f t="shared" si="4"/>
        <v>Leer</v>
      </c>
      <c r="S27" s="6" t="str">
        <f t="shared" si="5"/>
        <v>Leer</v>
      </c>
      <c r="T27" s="6">
        <f t="shared" si="0"/>
        <v>0</v>
      </c>
      <c r="U27" s="6">
        <f>VLOOKUP($C27,{"29 - Psychiatrie (Erwachsene)",1;"30 - Kinder- und Jugendpsychiatrie",1;"31 - Psychosomatik",1;"",0;0,0},2,0)</f>
        <v>0</v>
      </c>
      <c r="V27" s="6">
        <f t="shared" si="6"/>
        <v>0</v>
      </c>
      <c r="W27" s="6">
        <f t="shared" si="1"/>
        <v>1</v>
      </c>
      <c r="X27" s="6">
        <f t="shared" si="7"/>
        <v>0</v>
      </c>
      <c r="Y27" s="6">
        <f t="shared" si="8"/>
        <v>0</v>
      </c>
      <c r="Z27" s="6">
        <f t="shared" si="9"/>
        <v>0</v>
      </c>
      <c r="AA27" s="6" t="str">
        <f>VLOOKUP($C27,{"29 - Psychiatrie (Erwachsene)","MonatII";"30 - Kinder- und Jugendpsychiatrie","MonatII";"31 - Psychosomatik","MonatII";"","LEER";0,"Leer"},2,0)</f>
        <v>LEER</v>
      </c>
      <c r="AB27" s="6" t="str">
        <f>VLOOKUP($C27,{"29 - Psychiatrie (Erwachsene)","BGI";"30 - Kinder- und Jugendpsychiatrie","BGII";"31 - Psychosomatik","BGI";"","LEER";0,"Leer"},2,0)</f>
        <v>LEER</v>
      </c>
    </row>
    <row r="28" spans="2:28" ht="15" customHeight="1" x14ac:dyDescent="0.25">
      <c r="B28" s="74" t="str">
        <f t="shared" si="2"/>
        <v>!!!</v>
      </c>
      <c r="C28" s="202" t="str">
        <f>IF(LEN($D28)&gt;0,VLOOKUP(TEXT($D28,0),'Angaben Stationen'!$C$15:$V$114,2,0),"")</f>
        <v/>
      </c>
      <c r="D28" s="203"/>
      <c r="E28" s="204" t="str">
        <f>IF(LEN(D28)&gt;0,VLOOKUP(TEXT($D28,0),'Angaben Stationen'!$C$15:$E$114,3,0),"")</f>
        <v/>
      </c>
      <c r="F28" s="210"/>
      <c r="G28" s="205"/>
      <c r="H28" s="206"/>
      <c r="I28" s="72"/>
      <c r="P28" s="6" t="str">
        <f t="shared" si="3"/>
        <v>Leer</v>
      </c>
      <c r="Q28" s="6" t="str">
        <f>IF('Angaben KH-Standort'!$D$13&gt;0,"VJ","KJA")</f>
        <v>KJA</v>
      </c>
      <c r="R28" s="6" t="str">
        <f t="shared" si="4"/>
        <v>Leer</v>
      </c>
      <c r="S28" s="6" t="str">
        <f t="shared" si="5"/>
        <v>Leer</v>
      </c>
      <c r="T28" s="6">
        <f t="shared" si="0"/>
        <v>0</v>
      </c>
      <c r="U28" s="6">
        <f>VLOOKUP($C28,{"29 - Psychiatrie (Erwachsene)",1;"30 - Kinder- und Jugendpsychiatrie",1;"31 - Psychosomatik",1;"",0;0,0},2,0)</f>
        <v>0</v>
      </c>
      <c r="V28" s="6">
        <f t="shared" si="6"/>
        <v>0</v>
      </c>
      <c r="W28" s="6">
        <f t="shared" si="1"/>
        <v>1</v>
      </c>
      <c r="X28" s="6">
        <f t="shared" si="7"/>
        <v>0</v>
      </c>
      <c r="Y28" s="6">
        <f t="shared" si="8"/>
        <v>0</v>
      </c>
      <c r="Z28" s="6">
        <f t="shared" si="9"/>
        <v>0</v>
      </c>
      <c r="AA28" s="6" t="str">
        <f>VLOOKUP($C28,{"29 - Psychiatrie (Erwachsene)","MonatII";"30 - Kinder- und Jugendpsychiatrie","MonatII";"31 - Psychosomatik","MonatII";"","LEER";0,"Leer"},2,0)</f>
        <v>LEER</v>
      </c>
      <c r="AB28" s="6" t="str">
        <f>VLOOKUP($C28,{"29 - Psychiatrie (Erwachsene)","BGI";"30 - Kinder- und Jugendpsychiatrie","BGII";"31 - Psychosomatik","BGI";"","LEER";0,"Leer"},2,0)</f>
        <v>LEER</v>
      </c>
    </row>
    <row r="29" spans="2:28" ht="15" customHeight="1" x14ac:dyDescent="0.25">
      <c r="B29" s="74" t="str">
        <f t="shared" si="2"/>
        <v>!!!</v>
      </c>
      <c r="C29" s="202" t="str">
        <f>IF(LEN($D29)&gt;0,VLOOKUP(TEXT($D29,0),'Angaben Stationen'!$C$15:$V$114,2,0),"")</f>
        <v/>
      </c>
      <c r="D29" s="203"/>
      <c r="E29" s="204" t="str">
        <f>IF(LEN(D29)&gt;0,VLOOKUP(TEXT($D29,0),'Angaben Stationen'!$C$15:$E$114,3,0),"")</f>
        <v/>
      </c>
      <c r="F29" s="210"/>
      <c r="G29" s="205"/>
      <c r="H29" s="206"/>
      <c r="I29" s="72"/>
      <c r="P29" s="6" t="str">
        <f t="shared" si="3"/>
        <v>Leer</v>
      </c>
      <c r="Q29" s="6" t="str">
        <f>IF('Angaben KH-Standort'!$D$13&gt;0,"VJ","KJA")</f>
        <v>KJA</v>
      </c>
      <c r="R29" s="6" t="str">
        <f t="shared" si="4"/>
        <v>Leer</v>
      </c>
      <c r="S29" s="6" t="str">
        <f t="shared" si="5"/>
        <v>Leer</v>
      </c>
      <c r="T29" s="6">
        <f t="shared" si="0"/>
        <v>0</v>
      </c>
      <c r="U29" s="6">
        <f>VLOOKUP($C29,{"29 - Psychiatrie (Erwachsene)",1;"30 - Kinder- und Jugendpsychiatrie",1;"31 - Psychosomatik",1;"",0;0,0},2,0)</f>
        <v>0</v>
      </c>
      <c r="V29" s="6">
        <f t="shared" si="6"/>
        <v>0</v>
      </c>
      <c r="W29" s="6">
        <f t="shared" si="1"/>
        <v>1</v>
      </c>
      <c r="X29" s="6">
        <f t="shared" si="7"/>
        <v>0</v>
      </c>
      <c r="Y29" s="6">
        <f t="shared" si="8"/>
        <v>0</v>
      </c>
      <c r="Z29" s="6">
        <f t="shared" si="9"/>
        <v>0</v>
      </c>
      <c r="AA29" s="6" t="str">
        <f>VLOOKUP($C29,{"29 - Psychiatrie (Erwachsene)","MonatII";"30 - Kinder- und Jugendpsychiatrie","MonatII";"31 - Psychosomatik","MonatII";"","LEER";0,"Leer"},2,0)</f>
        <v>LEER</v>
      </c>
      <c r="AB29" s="6" t="str">
        <f>VLOOKUP($C29,{"29 - Psychiatrie (Erwachsene)","BGI";"30 - Kinder- und Jugendpsychiatrie","BGII";"31 - Psychosomatik","BGI";"","LEER";0,"Leer"},2,0)</f>
        <v>LEER</v>
      </c>
    </row>
    <row r="30" spans="2:28" ht="15" customHeight="1" x14ac:dyDescent="0.25">
      <c r="B30" s="74" t="str">
        <f t="shared" si="2"/>
        <v>!!!</v>
      </c>
      <c r="C30" s="202" t="str">
        <f>IF(LEN($D30)&gt;0,VLOOKUP(TEXT($D30,0),'Angaben Stationen'!$C$15:$V$114,2,0),"")</f>
        <v/>
      </c>
      <c r="D30" s="203"/>
      <c r="E30" s="204" t="str">
        <f>IF(LEN(D30)&gt;0,VLOOKUP(TEXT($D30,0),'Angaben Stationen'!$C$15:$E$114,3,0),"")</f>
        <v/>
      </c>
      <c r="F30" s="210"/>
      <c r="G30" s="205"/>
      <c r="H30" s="206"/>
      <c r="I30" s="72"/>
      <c r="P30" s="6" t="str">
        <f t="shared" si="3"/>
        <v>Leer</v>
      </c>
      <c r="Q30" s="6" t="str">
        <f>IF('Angaben KH-Standort'!$D$13&gt;0,"VJ","KJA")</f>
        <v>KJA</v>
      </c>
      <c r="R30" s="6" t="str">
        <f t="shared" si="4"/>
        <v>Leer</v>
      </c>
      <c r="S30" s="6" t="str">
        <f t="shared" si="5"/>
        <v>Leer</v>
      </c>
      <c r="T30" s="6">
        <f t="shared" si="0"/>
        <v>0</v>
      </c>
      <c r="U30" s="6">
        <f>VLOOKUP($C30,{"29 - Psychiatrie (Erwachsene)",1;"30 - Kinder- und Jugendpsychiatrie",1;"31 - Psychosomatik",1;"",0;0,0},2,0)</f>
        <v>0</v>
      </c>
      <c r="V30" s="6">
        <f t="shared" si="6"/>
        <v>0</v>
      </c>
      <c r="W30" s="6">
        <f t="shared" si="1"/>
        <v>1</v>
      </c>
      <c r="X30" s="6">
        <f t="shared" si="7"/>
        <v>0</v>
      </c>
      <c r="Y30" s="6">
        <f t="shared" si="8"/>
        <v>0</v>
      </c>
      <c r="Z30" s="6">
        <f t="shared" si="9"/>
        <v>0</v>
      </c>
      <c r="AA30" s="6" t="str">
        <f>VLOOKUP($C30,{"29 - Psychiatrie (Erwachsene)","MonatII";"30 - Kinder- und Jugendpsychiatrie","MonatII";"31 - Psychosomatik","MonatII";"","LEER";0,"Leer"},2,0)</f>
        <v>LEER</v>
      </c>
      <c r="AB30" s="6" t="str">
        <f>VLOOKUP($C30,{"29 - Psychiatrie (Erwachsene)","BGI";"30 - Kinder- und Jugendpsychiatrie","BGII";"31 - Psychosomatik","BGI";"","LEER";0,"Leer"},2,0)</f>
        <v>LEER</v>
      </c>
    </row>
    <row r="31" spans="2:28" ht="15" customHeight="1" x14ac:dyDescent="0.25">
      <c r="B31" s="74" t="str">
        <f t="shared" si="2"/>
        <v>!!!</v>
      </c>
      <c r="C31" s="202" t="str">
        <f>IF(LEN($D31)&gt;0,VLOOKUP(TEXT($D31,0),'Angaben Stationen'!$C$15:$V$114,2,0),"")</f>
        <v/>
      </c>
      <c r="D31" s="203"/>
      <c r="E31" s="204" t="str">
        <f>IF(LEN(D31)&gt;0,VLOOKUP(TEXT($D31,0),'Angaben Stationen'!$C$15:$E$114,3,0),"")</f>
        <v/>
      </c>
      <c r="F31" s="210"/>
      <c r="G31" s="205"/>
      <c r="H31" s="206"/>
      <c r="I31" s="72"/>
      <c r="P31" s="6" t="str">
        <f t="shared" si="3"/>
        <v>Leer</v>
      </c>
      <c r="Q31" s="6" t="str">
        <f>IF('Angaben KH-Standort'!$D$13&gt;0,"VJ","KJA")</f>
        <v>KJA</v>
      </c>
      <c r="R31" s="6" t="str">
        <f t="shared" si="4"/>
        <v>Leer</v>
      </c>
      <c r="S31" s="6" t="str">
        <f t="shared" si="5"/>
        <v>Leer</v>
      </c>
      <c r="T31" s="6">
        <f t="shared" si="0"/>
        <v>0</v>
      </c>
      <c r="U31" s="6">
        <f>VLOOKUP($C31,{"29 - Psychiatrie (Erwachsene)",1;"30 - Kinder- und Jugendpsychiatrie",1;"31 - Psychosomatik",1;"",0;0,0},2,0)</f>
        <v>0</v>
      </c>
      <c r="V31" s="6">
        <f t="shared" si="6"/>
        <v>0</v>
      </c>
      <c r="W31" s="6">
        <f t="shared" si="1"/>
        <v>1</v>
      </c>
      <c r="X31" s="6">
        <f t="shared" si="7"/>
        <v>0</v>
      </c>
      <c r="Y31" s="6">
        <f t="shared" si="8"/>
        <v>0</v>
      </c>
      <c r="Z31" s="6">
        <f t="shared" si="9"/>
        <v>0</v>
      </c>
      <c r="AA31" s="6" t="str">
        <f>VLOOKUP($C31,{"29 - Psychiatrie (Erwachsene)","MonatII";"30 - Kinder- und Jugendpsychiatrie","MonatII";"31 - Psychosomatik","MonatII";"","LEER";0,"Leer"},2,0)</f>
        <v>LEER</v>
      </c>
      <c r="AB31" s="6" t="str">
        <f>VLOOKUP($C31,{"29 - Psychiatrie (Erwachsene)","BGI";"30 - Kinder- und Jugendpsychiatrie","BGII";"31 - Psychosomatik","BGI";"","LEER";0,"Leer"},2,0)</f>
        <v>LEER</v>
      </c>
    </row>
    <row r="32" spans="2:28" ht="15" customHeight="1" x14ac:dyDescent="0.25">
      <c r="B32" s="74" t="str">
        <f t="shared" si="2"/>
        <v>!!!</v>
      </c>
      <c r="C32" s="202" t="str">
        <f>IF(LEN($D32)&gt;0,VLOOKUP(TEXT($D32,0),'Angaben Stationen'!$C$15:$V$114,2,0),"")</f>
        <v/>
      </c>
      <c r="D32" s="203"/>
      <c r="E32" s="204" t="str">
        <f>IF(LEN(D32)&gt;0,VLOOKUP(TEXT($D32,0),'Angaben Stationen'!$C$15:$E$114,3,0),"")</f>
        <v/>
      </c>
      <c r="F32" s="210"/>
      <c r="G32" s="205"/>
      <c r="H32" s="206"/>
      <c r="I32" s="72"/>
      <c r="P32" s="6" t="str">
        <f t="shared" si="3"/>
        <v>Leer</v>
      </c>
      <c r="Q32" s="6" t="str">
        <f>IF('Angaben KH-Standort'!$D$13&gt;0,"VJ","KJA")</f>
        <v>KJA</v>
      </c>
      <c r="R32" s="6" t="str">
        <f t="shared" si="4"/>
        <v>Leer</v>
      </c>
      <c r="S32" s="6" t="str">
        <f t="shared" si="5"/>
        <v>Leer</v>
      </c>
      <c r="T32" s="6">
        <f t="shared" si="0"/>
        <v>0</v>
      </c>
      <c r="U32" s="6">
        <f>VLOOKUP($C32,{"29 - Psychiatrie (Erwachsene)",1;"30 - Kinder- und Jugendpsychiatrie",1;"31 - Psychosomatik",1;"",0;0,0},2,0)</f>
        <v>0</v>
      </c>
      <c r="V32" s="6">
        <f t="shared" si="6"/>
        <v>0</v>
      </c>
      <c r="W32" s="6">
        <f t="shared" si="1"/>
        <v>1</v>
      </c>
      <c r="X32" s="6">
        <f t="shared" si="7"/>
        <v>0</v>
      </c>
      <c r="Y32" s="6">
        <f t="shared" si="8"/>
        <v>0</v>
      </c>
      <c r="Z32" s="6">
        <f t="shared" si="9"/>
        <v>0</v>
      </c>
      <c r="AA32" s="6" t="str">
        <f>VLOOKUP($C32,{"29 - Psychiatrie (Erwachsene)","MonatII";"30 - Kinder- und Jugendpsychiatrie","MonatII";"31 - Psychosomatik","MonatII";"","LEER";0,"Leer"},2,0)</f>
        <v>LEER</v>
      </c>
      <c r="AB32" s="6" t="str">
        <f>VLOOKUP($C32,{"29 - Psychiatrie (Erwachsene)","BGI";"30 - Kinder- und Jugendpsychiatrie","BGII";"31 - Psychosomatik","BGI";"","LEER";0,"Leer"},2,0)</f>
        <v>LEER</v>
      </c>
    </row>
    <row r="33" spans="2:28" ht="15" customHeight="1" x14ac:dyDescent="0.25">
      <c r="B33" s="74" t="str">
        <f t="shared" si="2"/>
        <v>!!!</v>
      </c>
      <c r="C33" s="202" t="str">
        <f>IF(LEN($D33)&gt;0,VLOOKUP(TEXT($D33,0),'Angaben Stationen'!$C$15:$V$114,2,0),"")</f>
        <v/>
      </c>
      <c r="D33" s="203"/>
      <c r="E33" s="204" t="str">
        <f>IF(LEN(D33)&gt;0,VLOOKUP(TEXT($D33,0),'Angaben Stationen'!$C$15:$E$114,3,0),"")</f>
        <v/>
      </c>
      <c r="F33" s="210"/>
      <c r="G33" s="205"/>
      <c r="H33" s="206"/>
      <c r="I33" s="72"/>
      <c r="P33" s="6" t="str">
        <f t="shared" si="3"/>
        <v>Leer</v>
      </c>
      <c r="Q33" s="6" t="str">
        <f>IF('Angaben KH-Standort'!$D$13&gt;0,"VJ","KJA")</f>
        <v>KJA</v>
      </c>
      <c r="R33" s="6" t="str">
        <f t="shared" si="4"/>
        <v>Leer</v>
      </c>
      <c r="S33" s="6" t="str">
        <f t="shared" si="5"/>
        <v>Leer</v>
      </c>
      <c r="T33" s="6">
        <f t="shared" si="0"/>
        <v>0</v>
      </c>
      <c r="U33" s="6">
        <f>VLOOKUP($C33,{"29 - Psychiatrie (Erwachsene)",1;"30 - Kinder- und Jugendpsychiatrie",1;"31 - Psychosomatik",1;"",0;0,0},2,0)</f>
        <v>0</v>
      </c>
      <c r="V33" s="6">
        <f t="shared" si="6"/>
        <v>0</v>
      </c>
      <c r="W33" s="6">
        <f t="shared" si="1"/>
        <v>1</v>
      </c>
      <c r="X33" s="6">
        <f t="shared" si="7"/>
        <v>0</v>
      </c>
      <c r="Y33" s="6">
        <f t="shared" si="8"/>
        <v>0</v>
      </c>
      <c r="Z33" s="6">
        <f t="shared" si="9"/>
        <v>0</v>
      </c>
      <c r="AA33" s="6" t="str">
        <f>VLOOKUP($C33,{"29 - Psychiatrie (Erwachsene)","MonatII";"30 - Kinder- und Jugendpsychiatrie","MonatII";"31 - Psychosomatik","MonatII";"","LEER";0,"Leer"},2,0)</f>
        <v>LEER</v>
      </c>
      <c r="AB33" s="6" t="str">
        <f>VLOOKUP($C33,{"29 - Psychiatrie (Erwachsene)","BGI";"30 - Kinder- und Jugendpsychiatrie","BGII";"31 - Psychosomatik","BGI";"","LEER";0,"Leer"},2,0)</f>
        <v>LEER</v>
      </c>
    </row>
    <row r="34" spans="2:28" ht="15" customHeight="1" x14ac:dyDescent="0.25">
      <c r="B34" s="74" t="str">
        <f t="shared" si="2"/>
        <v>!!!</v>
      </c>
      <c r="C34" s="202" t="str">
        <f>IF(LEN($D34)&gt;0,VLOOKUP(TEXT($D34,0),'Angaben Stationen'!$C$15:$V$114,2,0),"")</f>
        <v/>
      </c>
      <c r="D34" s="203"/>
      <c r="E34" s="204" t="str">
        <f>IF(LEN(D34)&gt;0,VLOOKUP(TEXT($D34,0),'Angaben Stationen'!$C$15:$E$114,3,0),"")</f>
        <v/>
      </c>
      <c r="F34" s="210"/>
      <c r="G34" s="205"/>
      <c r="H34" s="206"/>
      <c r="I34" s="72"/>
      <c r="P34" s="6" t="str">
        <f t="shared" si="3"/>
        <v>Leer</v>
      </c>
      <c r="Q34" s="6" t="str">
        <f>IF('Angaben KH-Standort'!$D$13&gt;0,"VJ","KJA")</f>
        <v>KJA</v>
      </c>
      <c r="R34" s="6" t="str">
        <f t="shared" si="4"/>
        <v>Leer</v>
      </c>
      <c r="S34" s="6" t="str">
        <f t="shared" si="5"/>
        <v>Leer</v>
      </c>
      <c r="T34" s="6">
        <f t="shared" si="0"/>
        <v>0</v>
      </c>
      <c r="U34" s="6">
        <f>VLOOKUP($C34,{"29 - Psychiatrie (Erwachsene)",1;"30 - Kinder- und Jugendpsychiatrie",1;"31 - Psychosomatik",1;"",0;0,0},2,0)</f>
        <v>0</v>
      </c>
      <c r="V34" s="6">
        <f t="shared" si="6"/>
        <v>0</v>
      </c>
      <c r="W34" s="6">
        <f t="shared" si="1"/>
        <v>1</v>
      </c>
      <c r="X34" s="6">
        <f t="shared" si="7"/>
        <v>0</v>
      </c>
      <c r="Y34" s="6">
        <f t="shared" si="8"/>
        <v>0</v>
      </c>
      <c r="Z34" s="6">
        <f t="shared" si="9"/>
        <v>0</v>
      </c>
      <c r="AA34" s="6" t="str">
        <f>VLOOKUP($C34,{"29 - Psychiatrie (Erwachsene)","MonatII";"30 - Kinder- und Jugendpsychiatrie","MonatII";"31 - Psychosomatik","MonatII";"","LEER";0,"Leer"},2,0)</f>
        <v>LEER</v>
      </c>
      <c r="AB34" s="6" t="str">
        <f>VLOOKUP($C34,{"29 - Psychiatrie (Erwachsene)","BGI";"30 - Kinder- und Jugendpsychiatrie","BGII";"31 - Psychosomatik","BGI";"","LEER";0,"Leer"},2,0)</f>
        <v>LEER</v>
      </c>
    </row>
    <row r="35" spans="2:28" ht="15" customHeight="1" x14ac:dyDescent="0.25">
      <c r="B35" s="74" t="str">
        <f t="shared" si="2"/>
        <v>!!!</v>
      </c>
      <c r="C35" s="202" t="str">
        <f>IF(LEN($D35)&gt;0,VLOOKUP(TEXT($D35,0),'Angaben Stationen'!$C$15:$V$114,2,0),"")</f>
        <v/>
      </c>
      <c r="D35" s="203"/>
      <c r="E35" s="204" t="str">
        <f>IF(LEN(D35)&gt;0,VLOOKUP(TEXT($D35,0),'Angaben Stationen'!$C$15:$E$114,3,0),"")</f>
        <v/>
      </c>
      <c r="F35" s="210"/>
      <c r="G35" s="205"/>
      <c r="H35" s="206"/>
      <c r="I35" s="72"/>
      <c r="P35" s="6" t="str">
        <f t="shared" si="3"/>
        <v>Leer</v>
      </c>
      <c r="Q35" s="6" t="str">
        <f>IF('Angaben KH-Standort'!$D$13&gt;0,"VJ","KJA")</f>
        <v>KJA</v>
      </c>
      <c r="R35" s="6" t="str">
        <f t="shared" si="4"/>
        <v>Leer</v>
      </c>
      <c r="S35" s="6" t="str">
        <f t="shared" si="5"/>
        <v>Leer</v>
      </c>
      <c r="T35" s="6">
        <f t="shared" si="0"/>
        <v>0</v>
      </c>
      <c r="U35" s="6">
        <f>VLOOKUP($C35,{"29 - Psychiatrie (Erwachsene)",1;"30 - Kinder- und Jugendpsychiatrie",1;"31 - Psychosomatik",1;"",0;0,0},2,0)</f>
        <v>0</v>
      </c>
      <c r="V35" s="6">
        <f t="shared" si="6"/>
        <v>0</v>
      </c>
      <c r="W35" s="6">
        <f t="shared" si="1"/>
        <v>1</v>
      </c>
      <c r="X35" s="6">
        <f t="shared" si="7"/>
        <v>0</v>
      </c>
      <c r="Y35" s="6">
        <f t="shared" si="8"/>
        <v>0</v>
      </c>
      <c r="Z35" s="6">
        <f t="shared" si="9"/>
        <v>0</v>
      </c>
      <c r="AA35" s="6" t="str">
        <f>VLOOKUP($C35,{"29 - Psychiatrie (Erwachsene)","MonatII";"30 - Kinder- und Jugendpsychiatrie","MonatII";"31 - Psychosomatik","MonatII";"","LEER";0,"Leer"},2,0)</f>
        <v>LEER</v>
      </c>
      <c r="AB35" s="6" t="str">
        <f>VLOOKUP($C35,{"29 - Psychiatrie (Erwachsene)","BGI";"30 - Kinder- und Jugendpsychiatrie","BGII";"31 - Psychosomatik","BGI";"","LEER";0,"Leer"},2,0)</f>
        <v>LEER</v>
      </c>
    </row>
    <row r="36" spans="2:28" ht="15" customHeight="1" x14ac:dyDescent="0.25">
      <c r="B36" s="74" t="str">
        <f t="shared" si="2"/>
        <v>!!!</v>
      </c>
      <c r="C36" s="202" t="str">
        <f>IF(LEN($D36)&gt;0,VLOOKUP(TEXT($D36,0),'Angaben Stationen'!$C$15:$V$114,2,0),"")</f>
        <v/>
      </c>
      <c r="D36" s="203"/>
      <c r="E36" s="204" t="str">
        <f>IF(LEN(D36)&gt;0,VLOOKUP(TEXT($D36,0),'Angaben Stationen'!$C$15:$E$114,3,0),"")</f>
        <v/>
      </c>
      <c r="F36" s="210"/>
      <c r="G36" s="205"/>
      <c r="H36" s="206"/>
      <c r="I36" s="72"/>
      <c r="P36" s="6" t="str">
        <f t="shared" si="3"/>
        <v>Leer</v>
      </c>
      <c r="Q36" s="6" t="str">
        <f>IF('Angaben KH-Standort'!$D$13&gt;0,"VJ","KJA")</f>
        <v>KJA</v>
      </c>
      <c r="R36" s="6" t="str">
        <f t="shared" si="4"/>
        <v>Leer</v>
      </c>
      <c r="S36" s="6" t="str">
        <f t="shared" si="5"/>
        <v>Leer</v>
      </c>
      <c r="T36" s="6">
        <f t="shared" si="0"/>
        <v>0</v>
      </c>
      <c r="U36" s="6">
        <f>VLOOKUP($C36,{"29 - Psychiatrie (Erwachsene)",1;"30 - Kinder- und Jugendpsychiatrie",1;"31 - Psychosomatik",1;"",0;0,0},2,0)</f>
        <v>0</v>
      </c>
      <c r="V36" s="6">
        <f t="shared" si="6"/>
        <v>0</v>
      </c>
      <c r="W36" s="6">
        <f t="shared" si="1"/>
        <v>1</v>
      </c>
      <c r="X36" s="6">
        <f t="shared" si="7"/>
        <v>0</v>
      </c>
      <c r="Y36" s="6">
        <f t="shared" si="8"/>
        <v>0</v>
      </c>
      <c r="Z36" s="6">
        <f t="shared" si="9"/>
        <v>0</v>
      </c>
      <c r="AA36" s="6" t="str">
        <f>VLOOKUP($C36,{"29 - Psychiatrie (Erwachsene)","MonatII";"30 - Kinder- und Jugendpsychiatrie","MonatII";"31 - Psychosomatik","MonatII";"","LEER";0,"Leer"},2,0)</f>
        <v>LEER</v>
      </c>
      <c r="AB36" s="6" t="str">
        <f>VLOOKUP($C36,{"29 - Psychiatrie (Erwachsene)","BGI";"30 - Kinder- und Jugendpsychiatrie","BGII";"31 - Psychosomatik","BGI";"","LEER";0,"Leer"},2,0)</f>
        <v>LEER</v>
      </c>
    </row>
    <row r="37" spans="2:28" ht="15" customHeight="1" x14ac:dyDescent="0.25">
      <c r="B37" s="74" t="str">
        <f t="shared" si="2"/>
        <v>!!!</v>
      </c>
      <c r="C37" s="202" t="str">
        <f>IF(LEN($D37)&gt;0,VLOOKUP(TEXT($D37,0),'Angaben Stationen'!$C$15:$V$114,2,0),"")</f>
        <v/>
      </c>
      <c r="D37" s="203"/>
      <c r="E37" s="204" t="str">
        <f>IF(LEN(D37)&gt;0,VLOOKUP(TEXT($D37,0),'Angaben Stationen'!$C$15:$E$114,3,0),"")</f>
        <v/>
      </c>
      <c r="F37" s="210"/>
      <c r="G37" s="205"/>
      <c r="H37" s="206"/>
      <c r="I37" s="72"/>
      <c r="P37" s="6" t="str">
        <f t="shared" si="3"/>
        <v>Leer</v>
      </c>
      <c r="Q37" s="6" t="str">
        <f>IF('Angaben KH-Standort'!$D$13&gt;0,"VJ","KJA")</f>
        <v>KJA</v>
      </c>
      <c r="R37" s="6" t="str">
        <f t="shared" si="4"/>
        <v>Leer</v>
      </c>
      <c r="S37" s="6" t="str">
        <f t="shared" si="5"/>
        <v>Leer</v>
      </c>
      <c r="T37" s="6">
        <f t="shared" si="0"/>
        <v>0</v>
      </c>
      <c r="U37" s="6">
        <f>VLOOKUP($C37,{"29 - Psychiatrie (Erwachsene)",1;"30 - Kinder- und Jugendpsychiatrie",1;"31 - Psychosomatik",1;"",0;0,0},2,0)</f>
        <v>0</v>
      </c>
      <c r="V37" s="6">
        <f t="shared" si="6"/>
        <v>0</v>
      </c>
      <c r="W37" s="6">
        <f t="shared" si="1"/>
        <v>1</v>
      </c>
      <c r="X37" s="6">
        <f t="shared" si="7"/>
        <v>0</v>
      </c>
      <c r="Y37" s="6">
        <f t="shared" si="8"/>
        <v>0</v>
      </c>
      <c r="Z37" s="6">
        <f t="shared" si="9"/>
        <v>0</v>
      </c>
      <c r="AA37" s="6" t="str">
        <f>VLOOKUP($C37,{"29 - Psychiatrie (Erwachsene)","MonatII";"30 - Kinder- und Jugendpsychiatrie","MonatII";"31 - Psychosomatik","MonatII";"","LEER";0,"Leer"},2,0)</f>
        <v>LEER</v>
      </c>
      <c r="AB37" s="6" t="str">
        <f>VLOOKUP($C37,{"29 - Psychiatrie (Erwachsene)","BGI";"30 - Kinder- und Jugendpsychiatrie","BGII";"31 - Psychosomatik","BGI";"","LEER";0,"Leer"},2,0)</f>
        <v>LEER</v>
      </c>
    </row>
    <row r="38" spans="2:28" ht="15" customHeight="1" x14ac:dyDescent="0.25">
      <c r="B38" s="74" t="str">
        <f t="shared" si="2"/>
        <v>!!!</v>
      </c>
      <c r="C38" s="202" t="str">
        <f>IF(LEN($D38)&gt;0,VLOOKUP(TEXT($D38,0),'Angaben Stationen'!$C$15:$V$114,2,0),"")</f>
        <v/>
      </c>
      <c r="D38" s="203"/>
      <c r="E38" s="204" t="str">
        <f>IF(LEN(D38)&gt;0,VLOOKUP(TEXT($D38,0),'Angaben Stationen'!$C$15:$E$114,3,0),"")</f>
        <v/>
      </c>
      <c r="F38" s="210"/>
      <c r="G38" s="205"/>
      <c r="H38" s="206"/>
      <c r="I38" s="72"/>
      <c r="P38" s="6" t="str">
        <f t="shared" si="3"/>
        <v>Leer</v>
      </c>
      <c r="Q38" s="6" t="str">
        <f>IF('Angaben KH-Standort'!$D$13&gt;0,"VJ","KJA")</f>
        <v>KJA</v>
      </c>
      <c r="R38" s="6" t="str">
        <f t="shared" si="4"/>
        <v>Leer</v>
      </c>
      <c r="S38" s="6" t="str">
        <f t="shared" si="5"/>
        <v>Leer</v>
      </c>
      <c r="T38" s="6">
        <f t="shared" si="0"/>
        <v>0</v>
      </c>
      <c r="U38" s="6">
        <f>VLOOKUP($C38,{"29 - Psychiatrie (Erwachsene)",1;"30 - Kinder- und Jugendpsychiatrie",1;"31 - Psychosomatik",1;"",0;0,0},2,0)</f>
        <v>0</v>
      </c>
      <c r="V38" s="6">
        <f t="shared" si="6"/>
        <v>0</v>
      </c>
      <c r="W38" s="6">
        <f t="shared" si="1"/>
        <v>1</v>
      </c>
      <c r="X38" s="6">
        <f t="shared" si="7"/>
        <v>0</v>
      </c>
      <c r="Y38" s="6">
        <f t="shared" si="8"/>
        <v>0</v>
      </c>
      <c r="Z38" s="6">
        <f t="shared" si="9"/>
        <v>0</v>
      </c>
      <c r="AA38" s="6" t="str">
        <f>VLOOKUP($C38,{"29 - Psychiatrie (Erwachsene)","MonatII";"30 - Kinder- und Jugendpsychiatrie","MonatII";"31 - Psychosomatik","MonatII";"","LEER";0,"Leer"},2,0)</f>
        <v>LEER</v>
      </c>
      <c r="AB38" s="6" t="str">
        <f>VLOOKUP($C38,{"29 - Psychiatrie (Erwachsene)","BGI";"30 - Kinder- und Jugendpsychiatrie","BGII";"31 - Psychosomatik","BGI";"","LEER";0,"Leer"},2,0)</f>
        <v>LEER</v>
      </c>
    </row>
    <row r="39" spans="2:28" ht="15" customHeight="1" x14ac:dyDescent="0.25">
      <c r="B39" s="74" t="str">
        <f t="shared" si="2"/>
        <v>!!!</v>
      </c>
      <c r="C39" s="202" t="str">
        <f>IF(LEN($D39)&gt;0,VLOOKUP(TEXT($D39,0),'Angaben Stationen'!$C$15:$V$114,2,0),"")</f>
        <v/>
      </c>
      <c r="D39" s="203"/>
      <c r="E39" s="204" t="str">
        <f>IF(LEN(D39)&gt;0,VLOOKUP(TEXT($D39,0),'Angaben Stationen'!$C$15:$E$114,3,0),"")</f>
        <v/>
      </c>
      <c r="F39" s="210"/>
      <c r="G39" s="205"/>
      <c r="H39" s="206"/>
      <c r="I39" s="72"/>
      <c r="P39" s="6" t="str">
        <f t="shared" si="3"/>
        <v>Leer</v>
      </c>
      <c r="Q39" s="6" t="str">
        <f>IF('Angaben KH-Standort'!$D$13&gt;0,"VJ","KJA")</f>
        <v>KJA</v>
      </c>
      <c r="R39" s="6" t="str">
        <f t="shared" si="4"/>
        <v>Leer</v>
      </c>
      <c r="S39" s="6" t="str">
        <f t="shared" si="5"/>
        <v>Leer</v>
      </c>
      <c r="T39" s="6">
        <f t="shared" si="0"/>
        <v>0</v>
      </c>
      <c r="U39" s="6">
        <f>VLOOKUP($C39,{"29 - Psychiatrie (Erwachsene)",1;"30 - Kinder- und Jugendpsychiatrie",1;"31 - Psychosomatik",1;"",0;0,0},2,0)</f>
        <v>0</v>
      </c>
      <c r="V39" s="6">
        <f t="shared" si="6"/>
        <v>0</v>
      </c>
      <c r="W39" s="6">
        <f t="shared" si="1"/>
        <v>1</v>
      </c>
      <c r="X39" s="6">
        <f t="shared" si="7"/>
        <v>0</v>
      </c>
      <c r="Y39" s="6">
        <f t="shared" si="8"/>
        <v>0</v>
      </c>
      <c r="Z39" s="6">
        <f t="shared" si="9"/>
        <v>0</v>
      </c>
      <c r="AA39" s="6" t="str">
        <f>VLOOKUP($C39,{"29 - Psychiatrie (Erwachsene)","MonatII";"30 - Kinder- und Jugendpsychiatrie","MonatII";"31 - Psychosomatik","MonatII";"","LEER";0,"Leer"},2,0)</f>
        <v>LEER</v>
      </c>
      <c r="AB39" s="6" t="str">
        <f>VLOOKUP($C39,{"29 - Psychiatrie (Erwachsene)","BGI";"30 - Kinder- und Jugendpsychiatrie","BGII";"31 - Psychosomatik","BGI";"","LEER";0,"Leer"},2,0)</f>
        <v>LEER</v>
      </c>
    </row>
    <row r="40" spans="2:28" ht="15" customHeight="1" x14ac:dyDescent="0.25">
      <c r="B40" s="74" t="str">
        <f t="shared" si="2"/>
        <v>!!!</v>
      </c>
      <c r="C40" s="202" t="str">
        <f>IF(LEN($D40)&gt;0,VLOOKUP(TEXT($D40,0),'Angaben Stationen'!$C$15:$V$114,2,0),"")</f>
        <v/>
      </c>
      <c r="D40" s="203"/>
      <c r="E40" s="204" t="str">
        <f>IF(LEN(D40)&gt;0,VLOOKUP(TEXT($D40,0),'Angaben Stationen'!$C$15:$E$114,3,0),"")</f>
        <v/>
      </c>
      <c r="F40" s="210"/>
      <c r="G40" s="205"/>
      <c r="H40" s="206"/>
      <c r="I40" s="72"/>
      <c r="P40" s="6" t="str">
        <f t="shared" si="3"/>
        <v>Leer</v>
      </c>
      <c r="Q40" s="6" t="str">
        <f>IF('Angaben KH-Standort'!$D$13&gt;0,"VJ","KJA")</f>
        <v>KJA</v>
      </c>
      <c r="R40" s="6" t="str">
        <f t="shared" si="4"/>
        <v>Leer</v>
      </c>
      <c r="S40" s="6" t="str">
        <f t="shared" si="5"/>
        <v>Leer</v>
      </c>
      <c r="T40" s="6">
        <f t="shared" si="0"/>
        <v>0</v>
      </c>
      <c r="U40" s="6">
        <f>VLOOKUP($C40,{"29 - Psychiatrie (Erwachsene)",1;"30 - Kinder- und Jugendpsychiatrie",1;"31 - Psychosomatik",1;"",0;0,0},2,0)</f>
        <v>0</v>
      </c>
      <c r="V40" s="6">
        <f t="shared" si="6"/>
        <v>0</v>
      </c>
      <c r="W40" s="6">
        <f t="shared" si="1"/>
        <v>1</v>
      </c>
      <c r="X40" s="6">
        <f t="shared" si="7"/>
        <v>0</v>
      </c>
      <c r="Y40" s="6">
        <f t="shared" si="8"/>
        <v>0</v>
      </c>
      <c r="Z40" s="6">
        <f t="shared" si="9"/>
        <v>0</v>
      </c>
      <c r="AA40" s="6" t="str">
        <f>VLOOKUP($C40,{"29 - Psychiatrie (Erwachsene)","MonatII";"30 - Kinder- und Jugendpsychiatrie","MonatII";"31 - Psychosomatik","MonatII";"","LEER";0,"Leer"},2,0)</f>
        <v>LEER</v>
      </c>
      <c r="AB40" s="6" t="str">
        <f>VLOOKUP($C40,{"29 - Psychiatrie (Erwachsene)","BGI";"30 - Kinder- und Jugendpsychiatrie","BGII";"31 - Psychosomatik","BGI";"","LEER";0,"Leer"},2,0)</f>
        <v>LEER</v>
      </c>
    </row>
    <row r="41" spans="2:28" ht="15" customHeight="1" x14ac:dyDescent="0.25">
      <c r="B41" s="74" t="str">
        <f t="shared" si="2"/>
        <v>!!!</v>
      </c>
      <c r="C41" s="202" t="str">
        <f>IF(LEN($D41)&gt;0,VLOOKUP(TEXT($D41,0),'Angaben Stationen'!$C$15:$V$114,2,0),"")</f>
        <v/>
      </c>
      <c r="D41" s="203"/>
      <c r="E41" s="204" t="str">
        <f>IF(LEN(D41)&gt;0,VLOOKUP(TEXT($D41,0),'Angaben Stationen'!$C$15:$E$114,3,0),"")</f>
        <v/>
      </c>
      <c r="F41" s="210"/>
      <c r="G41" s="205"/>
      <c r="H41" s="206"/>
      <c r="I41" s="72"/>
      <c r="P41" s="6" t="str">
        <f t="shared" si="3"/>
        <v>Leer</v>
      </c>
      <c r="Q41" s="6" t="str">
        <f>IF('Angaben KH-Standort'!$D$13&gt;0,"VJ","KJA")</f>
        <v>KJA</v>
      </c>
      <c r="R41" s="6" t="str">
        <f t="shared" si="4"/>
        <v>Leer</v>
      </c>
      <c r="S41" s="6" t="str">
        <f t="shared" si="5"/>
        <v>Leer</v>
      </c>
      <c r="T41" s="6">
        <f t="shared" si="0"/>
        <v>0</v>
      </c>
      <c r="U41" s="6">
        <f>VLOOKUP($C41,{"29 - Psychiatrie (Erwachsene)",1;"30 - Kinder- und Jugendpsychiatrie",1;"31 - Psychosomatik",1;"",0;0,0},2,0)</f>
        <v>0</v>
      </c>
      <c r="V41" s="6">
        <f t="shared" si="6"/>
        <v>0</v>
      </c>
      <c r="W41" s="6">
        <f t="shared" si="1"/>
        <v>1</v>
      </c>
      <c r="X41" s="6">
        <f t="shared" si="7"/>
        <v>0</v>
      </c>
      <c r="Y41" s="6">
        <f t="shared" si="8"/>
        <v>0</v>
      </c>
      <c r="Z41" s="6">
        <f t="shared" si="9"/>
        <v>0</v>
      </c>
      <c r="AA41" s="6" t="str">
        <f>VLOOKUP($C41,{"29 - Psychiatrie (Erwachsene)","MonatII";"30 - Kinder- und Jugendpsychiatrie","MonatII";"31 - Psychosomatik","MonatII";"","LEER";0,"Leer"},2,0)</f>
        <v>LEER</v>
      </c>
      <c r="AB41" s="6" t="str">
        <f>VLOOKUP($C41,{"29 - Psychiatrie (Erwachsene)","BGI";"30 - Kinder- und Jugendpsychiatrie","BGII";"31 - Psychosomatik","BGI";"","LEER";0,"Leer"},2,0)</f>
        <v>LEER</v>
      </c>
    </row>
    <row r="42" spans="2:28" ht="15" customHeight="1" x14ac:dyDescent="0.25">
      <c r="B42" s="74" t="str">
        <f t="shared" si="2"/>
        <v>!!!</v>
      </c>
      <c r="C42" s="202" t="str">
        <f>IF(LEN($D42)&gt;0,VLOOKUP(TEXT($D42,0),'Angaben Stationen'!$C$15:$V$114,2,0),"")</f>
        <v/>
      </c>
      <c r="D42" s="203"/>
      <c r="E42" s="204" t="str">
        <f>IF(LEN(D42)&gt;0,VLOOKUP(TEXT($D42,0),'Angaben Stationen'!$C$15:$E$114,3,0),"")</f>
        <v/>
      </c>
      <c r="F42" s="210"/>
      <c r="G42" s="205"/>
      <c r="H42" s="206"/>
      <c r="I42" s="72"/>
      <c r="P42" s="6" t="str">
        <f t="shared" si="3"/>
        <v>Leer</v>
      </c>
      <c r="Q42" s="6" t="str">
        <f>IF('Angaben KH-Standort'!$D$13&gt;0,"VJ","KJA")</f>
        <v>KJA</v>
      </c>
      <c r="R42" s="6" t="str">
        <f t="shared" si="4"/>
        <v>Leer</v>
      </c>
      <c r="S42" s="6" t="str">
        <f t="shared" si="5"/>
        <v>Leer</v>
      </c>
      <c r="T42" s="6">
        <f t="shared" si="0"/>
        <v>0</v>
      </c>
      <c r="U42" s="6">
        <f>VLOOKUP($C42,{"29 - Psychiatrie (Erwachsene)",1;"30 - Kinder- und Jugendpsychiatrie",1;"31 - Psychosomatik",1;"",0;0,0},2,0)</f>
        <v>0</v>
      </c>
      <c r="V42" s="6">
        <f t="shared" si="6"/>
        <v>0</v>
      </c>
      <c r="W42" s="6">
        <f t="shared" si="1"/>
        <v>1</v>
      </c>
      <c r="X42" s="6">
        <f t="shared" si="7"/>
        <v>0</v>
      </c>
      <c r="Y42" s="6">
        <f t="shared" si="8"/>
        <v>0</v>
      </c>
      <c r="Z42" s="6">
        <f t="shared" si="9"/>
        <v>0</v>
      </c>
      <c r="AA42" s="6" t="str">
        <f>VLOOKUP($C42,{"29 - Psychiatrie (Erwachsene)","MonatII";"30 - Kinder- und Jugendpsychiatrie","MonatII";"31 - Psychosomatik","MonatII";"","LEER";0,"Leer"},2,0)</f>
        <v>LEER</v>
      </c>
      <c r="AB42" s="6" t="str">
        <f>VLOOKUP($C42,{"29 - Psychiatrie (Erwachsene)","BGI";"30 - Kinder- und Jugendpsychiatrie","BGII";"31 - Psychosomatik","BGI";"","LEER";0,"Leer"},2,0)</f>
        <v>LEER</v>
      </c>
    </row>
    <row r="43" spans="2:28" ht="15" customHeight="1" x14ac:dyDescent="0.25">
      <c r="B43" s="74" t="str">
        <f t="shared" si="2"/>
        <v>!!!</v>
      </c>
      <c r="C43" s="202" t="str">
        <f>IF(LEN($D43)&gt;0,VLOOKUP(TEXT($D43,0),'Angaben Stationen'!$C$15:$V$114,2,0),"")</f>
        <v/>
      </c>
      <c r="D43" s="203"/>
      <c r="E43" s="204" t="str">
        <f>IF(LEN(D43)&gt;0,VLOOKUP(TEXT($D43,0),'Angaben Stationen'!$C$15:$E$114,3,0),"")</f>
        <v/>
      </c>
      <c r="F43" s="210"/>
      <c r="G43" s="205"/>
      <c r="H43" s="206"/>
      <c r="I43" s="72"/>
      <c r="P43" s="6" t="str">
        <f t="shared" si="3"/>
        <v>Leer</v>
      </c>
      <c r="Q43" s="6" t="str">
        <f>IF('Angaben KH-Standort'!$D$13&gt;0,"VJ","KJA")</f>
        <v>KJA</v>
      </c>
      <c r="R43" s="6" t="str">
        <f t="shared" si="4"/>
        <v>Leer</v>
      </c>
      <c r="S43" s="6" t="str">
        <f t="shared" si="5"/>
        <v>Leer</v>
      </c>
      <c r="T43" s="6">
        <f t="shared" si="0"/>
        <v>0</v>
      </c>
      <c r="U43" s="6">
        <f>VLOOKUP($C43,{"29 - Psychiatrie (Erwachsene)",1;"30 - Kinder- und Jugendpsychiatrie",1;"31 - Psychosomatik",1;"",0;0,0},2,0)</f>
        <v>0</v>
      </c>
      <c r="V43" s="6">
        <f t="shared" si="6"/>
        <v>0</v>
      </c>
      <c r="W43" s="6">
        <f t="shared" si="1"/>
        <v>1</v>
      </c>
      <c r="X43" s="6">
        <f t="shared" si="7"/>
        <v>0</v>
      </c>
      <c r="Y43" s="6">
        <f t="shared" si="8"/>
        <v>0</v>
      </c>
      <c r="Z43" s="6">
        <f t="shared" si="9"/>
        <v>0</v>
      </c>
      <c r="AA43" s="6" t="str">
        <f>VLOOKUP($C43,{"29 - Psychiatrie (Erwachsene)","MonatII";"30 - Kinder- und Jugendpsychiatrie","MonatII";"31 - Psychosomatik","MonatII";"","LEER";0,"Leer"},2,0)</f>
        <v>LEER</v>
      </c>
      <c r="AB43" s="6" t="str">
        <f>VLOOKUP($C43,{"29 - Psychiatrie (Erwachsene)","BGI";"30 - Kinder- und Jugendpsychiatrie","BGII";"31 - Psychosomatik","BGI";"","LEER";0,"Leer"},2,0)</f>
        <v>LEER</v>
      </c>
    </row>
    <row r="44" spans="2:28" ht="15" customHeight="1" x14ac:dyDescent="0.25">
      <c r="B44" s="74" t="str">
        <f t="shared" si="2"/>
        <v>!!!</v>
      </c>
      <c r="C44" s="202" t="str">
        <f>IF(LEN($D44)&gt;0,VLOOKUP(TEXT($D44,0),'Angaben Stationen'!$C$15:$V$114,2,0),"")</f>
        <v/>
      </c>
      <c r="D44" s="203"/>
      <c r="E44" s="204" t="str">
        <f>IF(LEN(D44)&gt;0,VLOOKUP(TEXT($D44,0),'Angaben Stationen'!$C$15:$E$114,3,0),"")</f>
        <v/>
      </c>
      <c r="F44" s="210"/>
      <c r="G44" s="205"/>
      <c r="H44" s="206"/>
      <c r="I44" s="72"/>
      <c r="P44" s="6" t="str">
        <f t="shared" si="3"/>
        <v>Leer</v>
      </c>
      <c r="Q44" s="6" t="str">
        <f>IF('Angaben KH-Standort'!$D$13&gt;0,"VJ","KJA")</f>
        <v>KJA</v>
      </c>
      <c r="R44" s="6" t="str">
        <f t="shared" si="4"/>
        <v>Leer</v>
      </c>
      <c r="S44" s="6" t="str">
        <f t="shared" si="5"/>
        <v>Leer</v>
      </c>
      <c r="T44" s="6">
        <f t="shared" si="0"/>
        <v>0</v>
      </c>
      <c r="U44" s="6">
        <f>VLOOKUP($C44,{"29 - Psychiatrie (Erwachsene)",1;"30 - Kinder- und Jugendpsychiatrie",1;"31 - Psychosomatik",1;"",0;0,0},2,0)</f>
        <v>0</v>
      </c>
      <c r="V44" s="6">
        <f t="shared" si="6"/>
        <v>0</v>
      </c>
      <c r="W44" s="6">
        <f t="shared" si="1"/>
        <v>1</v>
      </c>
      <c r="X44" s="6">
        <f t="shared" si="7"/>
        <v>0</v>
      </c>
      <c r="Y44" s="6">
        <f t="shared" si="8"/>
        <v>0</v>
      </c>
      <c r="Z44" s="6">
        <f t="shared" si="9"/>
        <v>0</v>
      </c>
      <c r="AA44" s="6" t="str">
        <f>VLOOKUP($C44,{"29 - Psychiatrie (Erwachsene)","MonatII";"30 - Kinder- und Jugendpsychiatrie","MonatII";"31 - Psychosomatik","MonatII";"","LEER";0,"Leer"},2,0)</f>
        <v>LEER</v>
      </c>
      <c r="AB44" s="6" t="str">
        <f>VLOOKUP($C44,{"29 - Psychiatrie (Erwachsene)","BGI";"30 - Kinder- und Jugendpsychiatrie","BGII";"31 - Psychosomatik","BGI";"","LEER";0,"Leer"},2,0)</f>
        <v>LEER</v>
      </c>
    </row>
    <row r="45" spans="2:28" ht="15" customHeight="1" x14ac:dyDescent="0.25">
      <c r="B45" s="74" t="str">
        <f t="shared" si="2"/>
        <v>!!!</v>
      </c>
      <c r="C45" s="202" t="str">
        <f>IF(LEN($D45)&gt;0,VLOOKUP(TEXT($D45,0),'Angaben Stationen'!$C$15:$V$114,2,0),"")</f>
        <v/>
      </c>
      <c r="D45" s="203"/>
      <c r="E45" s="204" t="str">
        <f>IF(LEN(D45)&gt;0,VLOOKUP(TEXT($D45,0),'Angaben Stationen'!$C$15:$E$114,3,0),"")</f>
        <v/>
      </c>
      <c r="F45" s="210"/>
      <c r="G45" s="205"/>
      <c r="H45" s="206"/>
      <c r="I45" s="72"/>
      <c r="P45" s="6" t="str">
        <f t="shared" si="3"/>
        <v>Leer</v>
      </c>
      <c r="Q45" s="6" t="str">
        <f>IF('Angaben KH-Standort'!$D$13&gt;0,"VJ","KJA")</f>
        <v>KJA</v>
      </c>
      <c r="R45" s="6" t="str">
        <f t="shared" si="4"/>
        <v>Leer</v>
      </c>
      <c r="S45" s="6" t="str">
        <f t="shared" si="5"/>
        <v>Leer</v>
      </c>
      <c r="T45" s="6">
        <f t="shared" si="0"/>
        <v>0</v>
      </c>
      <c r="U45" s="6">
        <f>VLOOKUP($C45,{"29 - Psychiatrie (Erwachsene)",1;"30 - Kinder- und Jugendpsychiatrie",1;"31 - Psychosomatik",1;"",0;0,0},2,0)</f>
        <v>0</v>
      </c>
      <c r="V45" s="6">
        <f t="shared" si="6"/>
        <v>0</v>
      </c>
      <c r="W45" s="6">
        <f t="shared" si="1"/>
        <v>1</v>
      </c>
      <c r="X45" s="6">
        <f t="shared" si="7"/>
        <v>0</v>
      </c>
      <c r="Y45" s="6">
        <f t="shared" si="8"/>
        <v>0</v>
      </c>
      <c r="Z45" s="6">
        <f t="shared" si="9"/>
        <v>0</v>
      </c>
      <c r="AA45" s="6" t="str">
        <f>VLOOKUP($C45,{"29 - Psychiatrie (Erwachsene)","MonatII";"30 - Kinder- und Jugendpsychiatrie","MonatII";"31 - Psychosomatik","MonatII";"","LEER";0,"Leer"},2,0)</f>
        <v>LEER</v>
      </c>
      <c r="AB45" s="6" t="str">
        <f>VLOOKUP($C45,{"29 - Psychiatrie (Erwachsene)","BGI";"30 - Kinder- und Jugendpsychiatrie","BGII";"31 - Psychosomatik","BGI";"","LEER";0,"Leer"},2,0)</f>
        <v>LEER</v>
      </c>
    </row>
    <row r="46" spans="2:28" ht="15" customHeight="1" x14ac:dyDescent="0.25">
      <c r="B46" s="74" t="str">
        <f t="shared" si="2"/>
        <v>!!!</v>
      </c>
      <c r="C46" s="202" t="str">
        <f>IF(LEN($D46)&gt;0,VLOOKUP(TEXT($D46,0),'Angaben Stationen'!$C$15:$V$114,2,0),"")</f>
        <v/>
      </c>
      <c r="D46" s="203"/>
      <c r="E46" s="204" t="str">
        <f>IF(LEN(D46)&gt;0,VLOOKUP(TEXT($D46,0),'Angaben Stationen'!$C$15:$E$114,3,0),"")</f>
        <v/>
      </c>
      <c r="F46" s="210"/>
      <c r="G46" s="205"/>
      <c r="H46" s="206"/>
      <c r="I46" s="72"/>
      <c r="P46" s="6" t="str">
        <f t="shared" si="3"/>
        <v>Leer</v>
      </c>
      <c r="Q46" s="6" t="str">
        <f>IF('Angaben KH-Standort'!$D$13&gt;0,"VJ","KJA")</f>
        <v>KJA</v>
      </c>
      <c r="R46" s="6" t="str">
        <f t="shared" si="4"/>
        <v>Leer</v>
      </c>
      <c r="S46" s="6" t="str">
        <f t="shared" si="5"/>
        <v>Leer</v>
      </c>
      <c r="T46" s="6">
        <f t="shared" si="0"/>
        <v>0</v>
      </c>
      <c r="U46" s="6">
        <f>VLOOKUP($C46,{"29 - Psychiatrie (Erwachsene)",1;"30 - Kinder- und Jugendpsychiatrie",1;"31 - Psychosomatik",1;"",0;0,0},2,0)</f>
        <v>0</v>
      </c>
      <c r="V46" s="6">
        <f t="shared" si="6"/>
        <v>0</v>
      </c>
      <c r="W46" s="6">
        <f t="shared" si="1"/>
        <v>1</v>
      </c>
      <c r="X46" s="6">
        <f t="shared" si="7"/>
        <v>0</v>
      </c>
      <c r="Y46" s="6">
        <f t="shared" si="8"/>
        <v>0</v>
      </c>
      <c r="Z46" s="6">
        <f t="shared" si="9"/>
        <v>0</v>
      </c>
      <c r="AA46" s="6" t="str">
        <f>VLOOKUP($C46,{"29 - Psychiatrie (Erwachsene)","MonatII";"30 - Kinder- und Jugendpsychiatrie","MonatII";"31 - Psychosomatik","MonatII";"","LEER";0,"Leer"},2,0)</f>
        <v>LEER</v>
      </c>
      <c r="AB46" s="6" t="str">
        <f>VLOOKUP($C46,{"29 - Psychiatrie (Erwachsene)","BGI";"30 - Kinder- und Jugendpsychiatrie","BGII";"31 - Psychosomatik","BGI";"","LEER";0,"Leer"},2,0)</f>
        <v>LEER</v>
      </c>
    </row>
    <row r="47" spans="2:28" ht="15" customHeight="1" x14ac:dyDescent="0.25">
      <c r="B47" s="74" t="str">
        <f t="shared" si="2"/>
        <v>!!!</v>
      </c>
      <c r="C47" s="202" t="str">
        <f>IF(LEN($D47)&gt;0,VLOOKUP(TEXT($D47,0),'Angaben Stationen'!$C$15:$V$114,2,0),"")</f>
        <v/>
      </c>
      <c r="D47" s="203"/>
      <c r="E47" s="204" t="str">
        <f>IF(LEN(D47)&gt;0,VLOOKUP(TEXT($D47,0),'Angaben Stationen'!$C$15:$E$114,3,0),"")</f>
        <v/>
      </c>
      <c r="F47" s="210"/>
      <c r="G47" s="205"/>
      <c r="H47" s="206"/>
      <c r="I47" s="72"/>
      <c r="P47" s="6" t="str">
        <f t="shared" si="3"/>
        <v>Leer</v>
      </c>
      <c r="Q47" s="6" t="str">
        <f>IF('Angaben KH-Standort'!$D$13&gt;0,"VJ","KJA")</f>
        <v>KJA</v>
      </c>
      <c r="R47" s="6" t="str">
        <f t="shared" si="4"/>
        <v>Leer</v>
      </c>
      <c r="S47" s="6" t="str">
        <f t="shared" si="5"/>
        <v>Leer</v>
      </c>
      <c r="T47" s="6">
        <f t="shared" si="0"/>
        <v>0</v>
      </c>
      <c r="U47" s="6">
        <f>VLOOKUP($C47,{"29 - Psychiatrie (Erwachsene)",1;"30 - Kinder- und Jugendpsychiatrie",1;"31 - Psychosomatik",1;"",0;0,0},2,0)</f>
        <v>0</v>
      </c>
      <c r="V47" s="6">
        <f t="shared" si="6"/>
        <v>0</v>
      </c>
      <c r="W47" s="6">
        <f t="shared" si="1"/>
        <v>1</v>
      </c>
      <c r="X47" s="6">
        <f t="shared" si="7"/>
        <v>0</v>
      </c>
      <c r="Y47" s="6">
        <f t="shared" si="8"/>
        <v>0</v>
      </c>
      <c r="Z47" s="6">
        <f t="shared" si="9"/>
        <v>0</v>
      </c>
      <c r="AA47" s="6" t="str">
        <f>VLOOKUP($C47,{"29 - Psychiatrie (Erwachsene)","MonatII";"30 - Kinder- und Jugendpsychiatrie","MonatII";"31 - Psychosomatik","MonatII";"","LEER";0,"Leer"},2,0)</f>
        <v>LEER</v>
      </c>
      <c r="AB47" s="6" t="str">
        <f>VLOOKUP($C47,{"29 - Psychiatrie (Erwachsene)","BGI";"30 - Kinder- und Jugendpsychiatrie","BGII";"31 - Psychosomatik","BGI";"","LEER";0,"Leer"},2,0)</f>
        <v>LEER</v>
      </c>
    </row>
    <row r="48" spans="2:28" ht="15" customHeight="1" x14ac:dyDescent="0.25">
      <c r="B48" s="74" t="str">
        <f t="shared" si="2"/>
        <v>!!!</v>
      </c>
      <c r="C48" s="202" t="str">
        <f>IF(LEN($D48)&gt;0,VLOOKUP(TEXT($D48,0),'Angaben Stationen'!$C$15:$V$114,2,0),"")</f>
        <v/>
      </c>
      <c r="D48" s="203"/>
      <c r="E48" s="204" t="str">
        <f>IF(LEN(D48)&gt;0,VLOOKUP(TEXT($D48,0),'Angaben Stationen'!$C$15:$E$114,3,0),"")</f>
        <v/>
      </c>
      <c r="F48" s="210"/>
      <c r="G48" s="205"/>
      <c r="H48" s="206"/>
      <c r="I48" s="72"/>
      <c r="P48" s="6" t="str">
        <f t="shared" si="3"/>
        <v>Leer</v>
      </c>
      <c r="Q48" s="6" t="str">
        <f>IF('Angaben KH-Standort'!$D$13&gt;0,"VJ","KJA")</f>
        <v>KJA</v>
      </c>
      <c r="R48" s="6" t="str">
        <f t="shared" si="4"/>
        <v>Leer</v>
      </c>
      <c r="S48" s="6" t="str">
        <f t="shared" si="5"/>
        <v>Leer</v>
      </c>
      <c r="T48" s="6">
        <f t="shared" si="0"/>
        <v>0</v>
      </c>
      <c r="U48" s="6">
        <f>VLOOKUP($C48,{"29 - Psychiatrie (Erwachsene)",1;"30 - Kinder- und Jugendpsychiatrie",1;"31 - Psychosomatik",1;"",0;0,0},2,0)</f>
        <v>0</v>
      </c>
      <c r="V48" s="6">
        <f t="shared" si="6"/>
        <v>0</v>
      </c>
      <c r="W48" s="6">
        <f t="shared" si="1"/>
        <v>1</v>
      </c>
      <c r="X48" s="6">
        <f t="shared" si="7"/>
        <v>0</v>
      </c>
      <c r="Y48" s="6">
        <f t="shared" si="8"/>
        <v>0</v>
      </c>
      <c r="Z48" s="6">
        <f t="shared" si="9"/>
        <v>0</v>
      </c>
      <c r="AA48" s="6" t="str">
        <f>VLOOKUP($C48,{"29 - Psychiatrie (Erwachsene)","MonatII";"30 - Kinder- und Jugendpsychiatrie","MonatII";"31 - Psychosomatik","MonatII";"","LEER";0,"Leer"},2,0)</f>
        <v>LEER</v>
      </c>
      <c r="AB48" s="6" t="str">
        <f>VLOOKUP($C48,{"29 - Psychiatrie (Erwachsene)","BGI";"30 - Kinder- und Jugendpsychiatrie","BGII";"31 - Psychosomatik","BGI";"","LEER";0,"Leer"},2,0)</f>
        <v>LEER</v>
      </c>
    </row>
    <row r="49" spans="2:28" ht="15" customHeight="1" x14ac:dyDescent="0.25">
      <c r="B49" s="74" t="str">
        <f t="shared" si="2"/>
        <v>!!!</v>
      </c>
      <c r="C49" s="202" t="str">
        <f>IF(LEN($D49)&gt;0,VLOOKUP(TEXT($D49,0),'Angaben Stationen'!$C$15:$V$114,2,0),"")</f>
        <v/>
      </c>
      <c r="D49" s="203"/>
      <c r="E49" s="204" t="str">
        <f>IF(LEN(D49)&gt;0,VLOOKUP(TEXT($D49,0),'Angaben Stationen'!$C$15:$E$114,3,0),"")</f>
        <v/>
      </c>
      <c r="F49" s="210"/>
      <c r="G49" s="205"/>
      <c r="H49" s="206"/>
      <c r="I49" s="72"/>
      <c r="P49" s="6" t="str">
        <f t="shared" si="3"/>
        <v>Leer</v>
      </c>
      <c r="Q49" s="6" t="str">
        <f>IF('Angaben KH-Standort'!$D$13&gt;0,"VJ","KJA")</f>
        <v>KJA</v>
      </c>
      <c r="R49" s="6" t="str">
        <f t="shared" si="4"/>
        <v>Leer</v>
      </c>
      <c r="S49" s="6" t="str">
        <f t="shared" si="5"/>
        <v>Leer</v>
      </c>
      <c r="T49" s="6">
        <f t="shared" si="0"/>
        <v>0</v>
      </c>
      <c r="U49" s="6">
        <f>VLOOKUP($C49,{"29 - Psychiatrie (Erwachsene)",1;"30 - Kinder- und Jugendpsychiatrie",1;"31 - Psychosomatik",1;"",0;0,0},2,0)</f>
        <v>0</v>
      </c>
      <c r="V49" s="6">
        <f t="shared" si="6"/>
        <v>0</v>
      </c>
      <c r="W49" s="6">
        <f t="shared" si="1"/>
        <v>1</v>
      </c>
      <c r="X49" s="6">
        <f t="shared" si="7"/>
        <v>0</v>
      </c>
      <c r="Y49" s="6">
        <f t="shared" si="8"/>
        <v>0</v>
      </c>
      <c r="Z49" s="6">
        <f t="shared" si="9"/>
        <v>0</v>
      </c>
      <c r="AA49" s="6" t="str">
        <f>VLOOKUP($C49,{"29 - Psychiatrie (Erwachsene)","MonatII";"30 - Kinder- und Jugendpsychiatrie","MonatII";"31 - Psychosomatik","MonatII";"","LEER";0,"Leer"},2,0)</f>
        <v>LEER</v>
      </c>
      <c r="AB49" s="6" t="str">
        <f>VLOOKUP($C49,{"29 - Psychiatrie (Erwachsene)","BGI";"30 - Kinder- und Jugendpsychiatrie","BGII";"31 - Psychosomatik","BGI";"","LEER";0,"Leer"},2,0)</f>
        <v>LEER</v>
      </c>
    </row>
    <row r="50" spans="2:28" ht="15" customHeight="1" x14ac:dyDescent="0.25">
      <c r="B50" s="74" t="str">
        <f t="shared" si="2"/>
        <v>!!!</v>
      </c>
      <c r="C50" s="202" t="str">
        <f>IF(LEN($D50)&gt;0,VLOOKUP(TEXT($D50,0),'Angaben Stationen'!$C$15:$V$114,2,0),"")</f>
        <v/>
      </c>
      <c r="D50" s="203"/>
      <c r="E50" s="204" t="str">
        <f>IF(LEN(D50)&gt;0,VLOOKUP(TEXT($D50,0),'Angaben Stationen'!$C$15:$E$114,3,0),"")</f>
        <v/>
      </c>
      <c r="F50" s="210"/>
      <c r="G50" s="205"/>
      <c r="H50" s="206"/>
      <c r="I50" s="72"/>
      <c r="P50" s="6" t="str">
        <f t="shared" si="3"/>
        <v>Leer</v>
      </c>
      <c r="Q50" s="6" t="str">
        <f>IF('Angaben KH-Standort'!$D$13&gt;0,"VJ","KJA")</f>
        <v>KJA</v>
      </c>
      <c r="R50" s="6" t="str">
        <f t="shared" si="4"/>
        <v>Leer</v>
      </c>
      <c r="S50" s="6" t="str">
        <f t="shared" si="5"/>
        <v>Leer</v>
      </c>
      <c r="T50" s="6">
        <f t="shared" si="0"/>
        <v>0</v>
      </c>
      <c r="U50" s="6">
        <f>VLOOKUP($C50,{"29 - Psychiatrie (Erwachsene)",1;"30 - Kinder- und Jugendpsychiatrie",1;"31 - Psychosomatik",1;"",0;0,0},2,0)</f>
        <v>0</v>
      </c>
      <c r="V50" s="6">
        <f t="shared" si="6"/>
        <v>0</v>
      </c>
      <c r="W50" s="6">
        <f t="shared" si="1"/>
        <v>1</v>
      </c>
      <c r="X50" s="6">
        <f t="shared" si="7"/>
        <v>0</v>
      </c>
      <c r="Y50" s="6">
        <f t="shared" si="8"/>
        <v>0</v>
      </c>
      <c r="Z50" s="6">
        <f t="shared" si="9"/>
        <v>0</v>
      </c>
      <c r="AA50" s="6" t="str">
        <f>VLOOKUP($C50,{"29 - Psychiatrie (Erwachsene)","MonatII";"30 - Kinder- und Jugendpsychiatrie","MonatII";"31 - Psychosomatik","MonatII";"","LEER";0,"Leer"},2,0)</f>
        <v>LEER</v>
      </c>
      <c r="AB50" s="6" t="str">
        <f>VLOOKUP($C50,{"29 - Psychiatrie (Erwachsene)","BGI";"30 - Kinder- und Jugendpsychiatrie","BGII";"31 - Psychosomatik","BGI";"","LEER";0,"Leer"},2,0)</f>
        <v>LEER</v>
      </c>
    </row>
    <row r="51" spans="2:28" ht="15" customHeight="1" x14ac:dyDescent="0.25">
      <c r="B51" s="74" t="str">
        <f t="shared" si="2"/>
        <v>!!!</v>
      </c>
      <c r="C51" s="202" t="str">
        <f>IF(LEN($D51)&gt;0,VLOOKUP(TEXT($D51,0),'Angaben Stationen'!$C$15:$V$114,2,0),"")</f>
        <v/>
      </c>
      <c r="D51" s="203"/>
      <c r="E51" s="204" t="str">
        <f>IF(LEN(D51)&gt;0,VLOOKUP(TEXT($D51,0),'Angaben Stationen'!$C$15:$E$114,3,0),"")</f>
        <v/>
      </c>
      <c r="F51" s="210"/>
      <c r="G51" s="205"/>
      <c r="H51" s="206"/>
      <c r="I51" s="72"/>
      <c r="P51" s="6" t="str">
        <f t="shared" si="3"/>
        <v>Leer</v>
      </c>
      <c r="Q51" s="6" t="str">
        <f>IF('Angaben KH-Standort'!$D$13&gt;0,"VJ","KJA")</f>
        <v>KJA</v>
      </c>
      <c r="R51" s="6" t="str">
        <f t="shared" si="4"/>
        <v>Leer</v>
      </c>
      <c r="S51" s="6" t="str">
        <f t="shared" si="5"/>
        <v>Leer</v>
      </c>
      <c r="T51" s="6">
        <f t="shared" si="0"/>
        <v>0</v>
      </c>
      <c r="U51" s="6">
        <f>VLOOKUP($C51,{"29 - Psychiatrie (Erwachsene)",1;"30 - Kinder- und Jugendpsychiatrie",1;"31 - Psychosomatik",1;"",0;0,0},2,0)</f>
        <v>0</v>
      </c>
      <c r="V51" s="6">
        <f t="shared" si="6"/>
        <v>0</v>
      </c>
      <c r="W51" s="6">
        <f t="shared" si="1"/>
        <v>1</v>
      </c>
      <c r="X51" s="6">
        <f t="shared" si="7"/>
        <v>0</v>
      </c>
      <c r="Y51" s="6">
        <f t="shared" si="8"/>
        <v>0</v>
      </c>
      <c r="Z51" s="6">
        <f t="shared" si="9"/>
        <v>0</v>
      </c>
      <c r="AA51" s="6" t="str">
        <f>VLOOKUP($C51,{"29 - Psychiatrie (Erwachsene)","MonatII";"30 - Kinder- und Jugendpsychiatrie","MonatII";"31 - Psychosomatik","MonatII";"","LEER";0,"Leer"},2,0)</f>
        <v>LEER</v>
      </c>
      <c r="AB51" s="6" t="str">
        <f>VLOOKUP($C51,{"29 - Psychiatrie (Erwachsene)","BGI";"30 - Kinder- und Jugendpsychiatrie","BGII";"31 - Psychosomatik","BGI";"","LEER";0,"Leer"},2,0)</f>
        <v>LEER</v>
      </c>
    </row>
    <row r="52" spans="2:28" ht="15" customHeight="1" x14ac:dyDescent="0.25">
      <c r="B52" s="74" t="str">
        <f t="shared" si="2"/>
        <v>!!!</v>
      </c>
      <c r="C52" s="202" t="str">
        <f>IF(LEN($D52)&gt;0,VLOOKUP(TEXT($D52,0),'Angaben Stationen'!$C$15:$V$114,2,0),"")</f>
        <v/>
      </c>
      <c r="D52" s="203"/>
      <c r="E52" s="204" t="str">
        <f>IF(LEN(D52)&gt;0,VLOOKUP(TEXT($D52,0),'Angaben Stationen'!$C$15:$E$114,3,0),"")</f>
        <v/>
      </c>
      <c r="F52" s="210"/>
      <c r="G52" s="205"/>
      <c r="H52" s="206"/>
      <c r="I52" s="72"/>
      <c r="P52" s="6" t="str">
        <f t="shared" si="3"/>
        <v>Leer</v>
      </c>
      <c r="Q52" s="6" t="str">
        <f>IF('Angaben KH-Standort'!$D$13&gt;0,"VJ","KJA")</f>
        <v>KJA</v>
      </c>
      <c r="R52" s="6" t="str">
        <f t="shared" si="4"/>
        <v>Leer</v>
      </c>
      <c r="S52" s="6" t="str">
        <f t="shared" si="5"/>
        <v>Leer</v>
      </c>
      <c r="T52" s="6">
        <f t="shared" si="0"/>
        <v>0</v>
      </c>
      <c r="U52" s="6">
        <f>VLOOKUP($C52,{"29 - Psychiatrie (Erwachsene)",1;"30 - Kinder- und Jugendpsychiatrie",1;"31 - Psychosomatik",1;"",0;0,0},2,0)</f>
        <v>0</v>
      </c>
      <c r="V52" s="6">
        <f t="shared" si="6"/>
        <v>0</v>
      </c>
      <c r="W52" s="6">
        <f t="shared" si="1"/>
        <v>1</v>
      </c>
      <c r="X52" s="6">
        <f t="shared" si="7"/>
        <v>0</v>
      </c>
      <c r="Y52" s="6">
        <f t="shared" si="8"/>
        <v>0</v>
      </c>
      <c r="Z52" s="6">
        <f t="shared" si="9"/>
        <v>0</v>
      </c>
      <c r="AA52" s="6" t="str">
        <f>VLOOKUP($C52,{"29 - Psychiatrie (Erwachsene)","MonatII";"30 - Kinder- und Jugendpsychiatrie","MonatII";"31 - Psychosomatik","MonatII";"","LEER";0,"Leer"},2,0)</f>
        <v>LEER</v>
      </c>
      <c r="AB52" s="6" t="str">
        <f>VLOOKUP($C52,{"29 - Psychiatrie (Erwachsene)","BGI";"30 - Kinder- und Jugendpsychiatrie","BGII";"31 - Psychosomatik","BGI";"","LEER";0,"Leer"},2,0)</f>
        <v>LEER</v>
      </c>
    </row>
    <row r="53" spans="2:28" ht="15" customHeight="1" x14ac:dyDescent="0.25">
      <c r="B53" s="74" t="str">
        <f t="shared" si="2"/>
        <v>!!!</v>
      </c>
      <c r="C53" s="202" t="str">
        <f>IF(LEN($D53)&gt;0,VLOOKUP(TEXT($D53,0),'Angaben Stationen'!$C$15:$V$114,2,0),"")</f>
        <v/>
      </c>
      <c r="D53" s="203"/>
      <c r="E53" s="204" t="str">
        <f>IF(LEN(D53)&gt;0,VLOOKUP(TEXT($D53,0),'Angaben Stationen'!$C$15:$E$114,3,0),"")</f>
        <v/>
      </c>
      <c r="F53" s="210"/>
      <c r="G53" s="205"/>
      <c r="H53" s="206"/>
      <c r="I53" s="72"/>
      <c r="P53" s="6" t="str">
        <f t="shared" si="3"/>
        <v>Leer</v>
      </c>
      <c r="Q53" s="6" t="str">
        <f>IF('Angaben KH-Standort'!$D$13&gt;0,"VJ","KJA")</f>
        <v>KJA</v>
      </c>
      <c r="R53" s="6" t="str">
        <f t="shared" si="4"/>
        <v>Leer</v>
      </c>
      <c r="S53" s="6" t="str">
        <f t="shared" si="5"/>
        <v>Leer</v>
      </c>
      <c r="T53" s="6">
        <f t="shared" si="0"/>
        <v>0</v>
      </c>
      <c r="U53" s="6">
        <f>VLOOKUP($C53,{"29 - Psychiatrie (Erwachsene)",1;"30 - Kinder- und Jugendpsychiatrie",1;"31 - Psychosomatik",1;"",0;0,0},2,0)</f>
        <v>0</v>
      </c>
      <c r="V53" s="6">
        <f t="shared" si="6"/>
        <v>0</v>
      </c>
      <c r="W53" s="6">
        <f t="shared" si="1"/>
        <v>1</v>
      </c>
      <c r="X53" s="6">
        <f t="shared" si="7"/>
        <v>0</v>
      </c>
      <c r="Y53" s="6">
        <f t="shared" si="8"/>
        <v>0</v>
      </c>
      <c r="Z53" s="6">
        <f t="shared" si="9"/>
        <v>0</v>
      </c>
      <c r="AA53" s="6" t="str">
        <f>VLOOKUP($C53,{"29 - Psychiatrie (Erwachsene)","MonatII";"30 - Kinder- und Jugendpsychiatrie","MonatII";"31 - Psychosomatik","MonatII";"","LEER";0,"Leer"},2,0)</f>
        <v>LEER</v>
      </c>
      <c r="AB53" s="6" t="str">
        <f>VLOOKUP($C53,{"29 - Psychiatrie (Erwachsene)","BGI";"30 - Kinder- und Jugendpsychiatrie","BGII";"31 - Psychosomatik","BGI";"","LEER";0,"Leer"},2,0)</f>
        <v>LEER</v>
      </c>
    </row>
    <row r="54" spans="2:28" ht="15" customHeight="1" x14ac:dyDescent="0.25">
      <c r="B54" s="74" t="str">
        <f t="shared" si="2"/>
        <v>!!!</v>
      </c>
      <c r="C54" s="202" t="str">
        <f>IF(LEN($D54)&gt;0,VLOOKUP(TEXT($D54,0),'Angaben Stationen'!$C$15:$V$114,2,0),"")</f>
        <v/>
      </c>
      <c r="D54" s="203"/>
      <c r="E54" s="204" t="str">
        <f>IF(LEN(D54)&gt;0,VLOOKUP(TEXT($D54,0),'Angaben Stationen'!$C$15:$E$114,3,0),"")</f>
        <v/>
      </c>
      <c r="F54" s="210"/>
      <c r="G54" s="205"/>
      <c r="H54" s="206"/>
      <c r="I54" s="72"/>
      <c r="P54" s="6" t="str">
        <f t="shared" si="3"/>
        <v>Leer</v>
      </c>
      <c r="Q54" s="6" t="str">
        <f>IF('Angaben KH-Standort'!$D$13&gt;0,"VJ","KJA")</f>
        <v>KJA</v>
      </c>
      <c r="R54" s="6" t="str">
        <f t="shared" si="4"/>
        <v>Leer</v>
      </c>
      <c r="S54" s="6" t="str">
        <f t="shared" si="5"/>
        <v>Leer</v>
      </c>
      <c r="T54" s="6">
        <f t="shared" si="0"/>
        <v>0</v>
      </c>
      <c r="U54" s="6">
        <f>VLOOKUP($C54,{"29 - Psychiatrie (Erwachsene)",1;"30 - Kinder- und Jugendpsychiatrie",1;"31 - Psychosomatik",1;"",0;0,0},2,0)</f>
        <v>0</v>
      </c>
      <c r="V54" s="6">
        <f t="shared" si="6"/>
        <v>0</v>
      </c>
      <c r="W54" s="6">
        <f t="shared" si="1"/>
        <v>1</v>
      </c>
      <c r="X54" s="6">
        <f t="shared" si="7"/>
        <v>0</v>
      </c>
      <c r="Y54" s="6">
        <f t="shared" si="8"/>
        <v>0</v>
      </c>
      <c r="Z54" s="6">
        <f t="shared" si="9"/>
        <v>0</v>
      </c>
      <c r="AA54" s="6" t="str">
        <f>VLOOKUP($C54,{"29 - Psychiatrie (Erwachsene)","MonatII";"30 - Kinder- und Jugendpsychiatrie","MonatII";"31 - Psychosomatik","MonatII";"","LEER";0,"Leer"},2,0)</f>
        <v>LEER</v>
      </c>
      <c r="AB54" s="6" t="str">
        <f>VLOOKUP($C54,{"29 - Psychiatrie (Erwachsene)","BGI";"30 - Kinder- und Jugendpsychiatrie","BGII";"31 - Psychosomatik","BGI";"","LEER";0,"Leer"},2,0)</f>
        <v>LEER</v>
      </c>
    </row>
    <row r="55" spans="2:28" ht="15" customHeight="1" x14ac:dyDescent="0.25">
      <c r="B55" s="74" t="str">
        <f t="shared" si="2"/>
        <v>!!!</v>
      </c>
      <c r="C55" s="202" t="str">
        <f>IF(LEN($D55)&gt;0,VLOOKUP(TEXT($D55,0),'Angaben Stationen'!$C$15:$V$114,2,0),"")</f>
        <v/>
      </c>
      <c r="D55" s="203"/>
      <c r="E55" s="204" t="str">
        <f>IF(LEN(D55)&gt;0,VLOOKUP(TEXT($D55,0),'Angaben Stationen'!$C$15:$E$114,3,0),"")</f>
        <v/>
      </c>
      <c r="F55" s="210"/>
      <c r="G55" s="205"/>
      <c r="H55" s="206"/>
      <c r="I55" s="72"/>
      <c r="P55" s="6" t="str">
        <f t="shared" si="3"/>
        <v>Leer</v>
      </c>
      <c r="Q55" s="6" t="str">
        <f>IF('Angaben KH-Standort'!$D$13&gt;0,"VJ","KJA")</f>
        <v>KJA</v>
      </c>
      <c r="R55" s="6" t="str">
        <f t="shared" si="4"/>
        <v>Leer</v>
      </c>
      <c r="S55" s="6" t="str">
        <f t="shared" si="5"/>
        <v>Leer</v>
      </c>
      <c r="T55" s="6">
        <f t="shared" si="0"/>
        <v>0</v>
      </c>
      <c r="U55" s="6">
        <f>VLOOKUP($C55,{"29 - Psychiatrie (Erwachsene)",1;"30 - Kinder- und Jugendpsychiatrie",1;"31 - Psychosomatik",1;"",0;0,0},2,0)</f>
        <v>0</v>
      </c>
      <c r="V55" s="6">
        <f t="shared" si="6"/>
        <v>0</v>
      </c>
      <c r="W55" s="6">
        <f t="shared" si="1"/>
        <v>1</v>
      </c>
      <c r="X55" s="6">
        <f t="shared" si="7"/>
        <v>0</v>
      </c>
      <c r="Y55" s="6">
        <f t="shared" si="8"/>
        <v>0</v>
      </c>
      <c r="Z55" s="6">
        <f t="shared" si="9"/>
        <v>0</v>
      </c>
      <c r="AA55" s="6" t="str">
        <f>VLOOKUP($C55,{"29 - Psychiatrie (Erwachsene)","MonatII";"30 - Kinder- und Jugendpsychiatrie","MonatII";"31 - Psychosomatik","MonatII";"","LEER";0,"Leer"},2,0)</f>
        <v>LEER</v>
      </c>
      <c r="AB55" s="6" t="str">
        <f>VLOOKUP($C55,{"29 - Psychiatrie (Erwachsene)","BGI";"30 - Kinder- und Jugendpsychiatrie","BGII";"31 - Psychosomatik","BGI";"","LEER";0,"Leer"},2,0)</f>
        <v>LEER</v>
      </c>
    </row>
    <row r="56" spans="2:28" ht="15" customHeight="1" x14ac:dyDescent="0.25">
      <c r="B56" s="74" t="str">
        <f t="shared" si="2"/>
        <v>!!!</v>
      </c>
      <c r="C56" s="202" t="str">
        <f>IF(LEN($D56)&gt;0,VLOOKUP(TEXT($D56,0),'Angaben Stationen'!$C$15:$V$114,2,0),"")</f>
        <v/>
      </c>
      <c r="D56" s="203"/>
      <c r="E56" s="204" t="str">
        <f>IF(LEN(D56)&gt;0,VLOOKUP(TEXT($D56,0),'Angaben Stationen'!$C$15:$E$114,3,0),"")</f>
        <v/>
      </c>
      <c r="F56" s="210"/>
      <c r="G56" s="205"/>
      <c r="H56" s="206"/>
      <c r="I56" s="72"/>
      <c r="P56" s="6" t="str">
        <f t="shared" si="3"/>
        <v>Leer</v>
      </c>
      <c r="Q56" s="6" t="str">
        <f>IF('Angaben KH-Standort'!$D$13&gt;0,"VJ","KJA")</f>
        <v>KJA</v>
      </c>
      <c r="R56" s="6" t="str">
        <f t="shared" si="4"/>
        <v>Leer</v>
      </c>
      <c r="S56" s="6" t="str">
        <f t="shared" si="5"/>
        <v>Leer</v>
      </c>
      <c r="T56" s="6">
        <f t="shared" si="0"/>
        <v>0</v>
      </c>
      <c r="U56" s="6">
        <f>VLOOKUP($C56,{"29 - Psychiatrie (Erwachsene)",1;"30 - Kinder- und Jugendpsychiatrie",1;"31 - Psychosomatik",1;"",0;0,0},2,0)</f>
        <v>0</v>
      </c>
      <c r="V56" s="6">
        <f t="shared" si="6"/>
        <v>0</v>
      </c>
      <c r="W56" s="6">
        <f t="shared" si="1"/>
        <v>1</v>
      </c>
      <c r="X56" s="6">
        <f t="shared" si="7"/>
        <v>0</v>
      </c>
      <c r="Y56" s="6">
        <f t="shared" si="8"/>
        <v>0</v>
      </c>
      <c r="Z56" s="6">
        <f t="shared" si="9"/>
        <v>0</v>
      </c>
      <c r="AA56" s="6" t="str">
        <f>VLOOKUP($C56,{"29 - Psychiatrie (Erwachsene)","MonatII";"30 - Kinder- und Jugendpsychiatrie","MonatII";"31 - Psychosomatik","MonatII";"","LEER";0,"Leer"},2,0)</f>
        <v>LEER</v>
      </c>
      <c r="AB56" s="6" t="str">
        <f>VLOOKUP($C56,{"29 - Psychiatrie (Erwachsene)","BGI";"30 - Kinder- und Jugendpsychiatrie","BGII";"31 - Psychosomatik","BGI";"","LEER";0,"Leer"},2,0)</f>
        <v>LEER</v>
      </c>
    </row>
    <row r="57" spans="2:28" ht="15" customHeight="1" x14ac:dyDescent="0.25">
      <c r="B57" s="74" t="str">
        <f t="shared" si="2"/>
        <v>!!!</v>
      </c>
      <c r="C57" s="202" t="str">
        <f>IF(LEN($D57)&gt;0,VLOOKUP(TEXT($D57,0),'Angaben Stationen'!$C$15:$V$114,2,0),"")</f>
        <v/>
      </c>
      <c r="D57" s="203"/>
      <c r="E57" s="204" t="str">
        <f>IF(LEN(D57)&gt;0,VLOOKUP(TEXT($D57,0),'Angaben Stationen'!$C$15:$E$114,3,0),"")</f>
        <v/>
      </c>
      <c r="F57" s="210"/>
      <c r="G57" s="205"/>
      <c r="H57" s="206"/>
      <c r="I57" s="72"/>
      <c r="P57" s="6" t="str">
        <f t="shared" si="3"/>
        <v>Leer</v>
      </c>
      <c r="Q57" s="6" t="str">
        <f>IF('Angaben KH-Standort'!$D$13&gt;0,"VJ","KJA")</f>
        <v>KJA</v>
      </c>
      <c r="R57" s="6" t="str">
        <f t="shared" si="4"/>
        <v>Leer</v>
      </c>
      <c r="S57" s="6" t="str">
        <f t="shared" si="5"/>
        <v>Leer</v>
      </c>
      <c r="T57" s="6">
        <f t="shared" si="0"/>
        <v>0</v>
      </c>
      <c r="U57" s="6">
        <f>VLOOKUP($C57,{"29 - Psychiatrie (Erwachsene)",1;"30 - Kinder- und Jugendpsychiatrie",1;"31 - Psychosomatik",1;"",0;0,0},2,0)</f>
        <v>0</v>
      </c>
      <c r="V57" s="6">
        <f t="shared" si="6"/>
        <v>0</v>
      </c>
      <c r="W57" s="6">
        <f t="shared" si="1"/>
        <v>1</v>
      </c>
      <c r="X57" s="6">
        <f t="shared" si="7"/>
        <v>0</v>
      </c>
      <c r="Y57" s="6">
        <f t="shared" si="8"/>
        <v>0</v>
      </c>
      <c r="Z57" s="6">
        <f t="shared" si="9"/>
        <v>0</v>
      </c>
      <c r="AA57" s="6" t="str">
        <f>VLOOKUP($C57,{"29 - Psychiatrie (Erwachsene)","MonatII";"30 - Kinder- und Jugendpsychiatrie","MonatII";"31 - Psychosomatik","MonatII";"","LEER";0,"Leer"},2,0)</f>
        <v>LEER</v>
      </c>
      <c r="AB57" s="6" t="str">
        <f>VLOOKUP($C57,{"29 - Psychiatrie (Erwachsene)","BGI";"30 - Kinder- und Jugendpsychiatrie","BGII";"31 - Psychosomatik","BGI";"","LEER";0,"Leer"},2,0)</f>
        <v>LEER</v>
      </c>
    </row>
    <row r="58" spans="2:28" ht="15" customHeight="1" x14ac:dyDescent="0.25">
      <c r="B58" s="74" t="str">
        <f t="shared" si="2"/>
        <v>!!!</v>
      </c>
      <c r="C58" s="202" t="str">
        <f>IF(LEN($D58)&gt;0,VLOOKUP(TEXT($D58,0),'Angaben Stationen'!$C$15:$V$114,2,0),"")</f>
        <v/>
      </c>
      <c r="D58" s="203"/>
      <c r="E58" s="204" t="str">
        <f>IF(LEN(D58)&gt;0,VLOOKUP(TEXT($D58,0),'Angaben Stationen'!$C$15:$E$114,3,0),"")</f>
        <v/>
      </c>
      <c r="F58" s="210"/>
      <c r="G58" s="205"/>
      <c r="H58" s="206"/>
      <c r="I58" s="72"/>
      <c r="P58" s="6" t="str">
        <f t="shared" si="3"/>
        <v>Leer</v>
      </c>
      <c r="Q58" s="6" t="str">
        <f>IF('Angaben KH-Standort'!$D$13&gt;0,"VJ","KJA")</f>
        <v>KJA</v>
      </c>
      <c r="R58" s="6" t="str">
        <f t="shared" si="4"/>
        <v>Leer</v>
      </c>
      <c r="S58" s="6" t="str">
        <f t="shared" si="5"/>
        <v>Leer</v>
      </c>
      <c r="T58" s="6">
        <f t="shared" si="0"/>
        <v>0</v>
      </c>
      <c r="U58" s="6">
        <f>VLOOKUP($C58,{"29 - Psychiatrie (Erwachsene)",1;"30 - Kinder- und Jugendpsychiatrie",1;"31 - Psychosomatik",1;"",0;0,0},2,0)</f>
        <v>0</v>
      </c>
      <c r="V58" s="6">
        <f t="shared" si="6"/>
        <v>0</v>
      </c>
      <c r="W58" s="6">
        <f t="shared" si="1"/>
        <v>1</v>
      </c>
      <c r="X58" s="6">
        <f t="shared" si="7"/>
        <v>0</v>
      </c>
      <c r="Y58" s="6">
        <f t="shared" si="8"/>
        <v>0</v>
      </c>
      <c r="Z58" s="6">
        <f t="shared" si="9"/>
        <v>0</v>
      </c>
      <c r="AA58" s="6" t="str">
        <f>VLOOKUP($C58,{"29 - Psychiatrie (Erwachsene)","MonatII";"30 - Kinder- und Jugendpsychiatrie","MonatII";"31 - Psychosomatik","MonatII";"","LEER";0,"Leer"},2,0)</f>
        <v>LEER</v>
      </c>
      <c r="AB58" s="6" t="str">
        <f>VLOOKUP($C58,{"29 - Psychiatrie (Erwachsene)","BGI";"30 - Kinder- und Jugendpsychiatrie","BGII";"31 - Psychosomatik","BGI";"","LEER";0,"Leer"},2,0)</f>
        <v>LEER</v>
      </c>
    </row>
    <row r="59" spans="2:28" ht="15" customHeight="1" x14ac:dyDescent="0.25">
      <c r="B59" s="74" t="str">
        <f t="shared" si="2"/>
        <v>!!!</v>
      </c>
      <c r="C59" s="202" t="str">
        <f>IF(LEN($D59)&gt;0,VLOOKUP(TEXT($D59,0),'Angaben Stationen'!$C$15:$V$114,2,0),"")</f>
        <v/>
      </c>
      <c r="D59" s="203"/>
      <c r="E59" s="204" t="str">
        <f>IF(LEN(D59)&gt;0,VLOOKUP(TEXT($D59,0),'Angaben Stationen'!$C$15:$E$114,3,0),"")</f>
        <v/>
      </c>
      <c r="F59" s="210"/>
      <c r="G59" s="205"/>
      <c r="H59" s="206"/>
      <c r="I59" s="72"/>
      <c r="P59" s="6" t="str">
        <f t="shared" si="3"/>
        <v>Leer</v>
      </c>
      <c r="Q59" s="6" t="str">
        <f>IF('Angaben KH-Standort'!$D$13&gt;0,"VJ","KJA")</f>
        <v>KJA</v>
      </c>
      <c r="R59" s="6" t="str">
        <f t="shared" si="4"/>
        <v>Leer</v>
      </c>
      <c r="S59" s="6" t="str">
        <f t="shared" si="5"/>
        <v>Leer</v>
      </c>
      <c r="T59" s="6">
        <f t="shared" si="0"/>
        <v>0</v>
      </c>
      <c r="U59" s="6">
        <f>VLOOKUP($C59,{"29 - Psychiatrie (Erwachsene)",1;"30 - Kinder- und Jugendpsychiatrie",1;"31 - Psychosomatik",1;"",0;0,0},2,0)</f>
        <v>0</v>
      </c>
      <c r="V59" s="6">
        <f t="shared" si="6"/>
        <v>0</v>
      </c>
      <c r="W59" s="6">
        <f t="shared" si="1"/>
        <v>1</v>
      </c>
      <c r="X59" s="6">
        <f t="shared" si="7"/>
        <v>0</v>
      </c>
      <c r="Y59" s="6">
        <f t="shared" si="8"/>
        <v>0</v>
      </c>
      <c r="Z59" s="6">
        <f t="shared" si="9"/>
        <v>0</v>
      </c>
      <c r="AA59" s="6" t="str">
        <f>VLOOKUP($C59,{"29 - Psychiatrie (Erwachsene)","MonatII";"30 - Kinder- und Jugendpsychiatrie","MonatII";"31 - Psychosomatik","MonatII";"","LEER";0,"Leer"},2,0)</f>
        <v>LEER</v>
      </c>
      <c r="AB59" s="6" t="str">
        <f>VLOOKUP($C59,{"29 - Psychiatrie (Erwachsene)","BGI";"30 - Kinder- und Jugendpsychiatrie","BGII";"31 - Psychosomatik","BGI";"","LEER";0,"Leer"},2,0)</f>
        <v>LEER</v>
      </c>
    </row>
    <row r="60" spans="2:28" ht="15" customHeight="1" x14ac:dyDescent="0.25">
      <c r="B60" s="74" t="str">
        <f t="shared" si="2"/>
        <v>!!!</v>
      </c>
      <c r="C60" s="202" t="str">
        <f>IF(LEN($D60)&gt;0,VLOOKUP(TEXT($D60,0),'Angaben Stationen'!$C$15:$V$114,2,0),"")</f>
        <v/>
      </c>
      <c r="D60" s="203"/>
      <c r="E60" s="204" t="str">
        <f>IF(LEN(D60)&gt;0,VLOOKUP(TEXT($D60,0),'Angaben Stationen'!$C$15:$E$114,3,0),"")</f>
        <v/>
      </c>
      <c r="F60" s="210"/>
      <c r="G60" s="205"/>
      <c r="H60" s="206"/>
      <c r="I60" s="72"/>
      <c r="P60" s="6" t="str">
        <f t="shared" si="3"/>
        <v>Leer</v>
      </c>
      <c r="Q60" s="6" t="str">
        <f>IF('Angaben KH-Standort'!$D$13&gt;0,"VJ","KJA")</f>
        <v>KJA</v>
      </c>
      <c r="R60" s="6" t="str">
        <f t="shared" si="4"/>
        <v>Leer</v>
      </c>
      <c r="S60" s="6" t="str">
        <f t="shared" si="5"/>
        <v>Leer</v>
      </c>
      <c r="T60" s="6">
        <f t="shared" si="0"/>
        <v>0</v>
      </c>
      <c r="U60" s="6">
        <f>VLOOKUP($C60,{"29 - Psychiatrie (Erwachsene)",1;"30 - Kinder- und Jugendpsychiatrie",1;"31 - Psychosomatik",1;"",0;0,0},2,0)</f>
        <v>0</v>
      </c>
      <c r="V60" s="6">
        <f t="shared" si="6"/>
        <v>0</v>
      </c>
      <c r="W60" s="6">
        <f t="shared" si="1"/>
        <v>1</v>
      </c>
      <c r="X60" s="6">
        <f t="shared" si="7"/>
        <v>0</v>
      </c>
      <c r="Y60" s="6">
        <f t="shared" si="8"/>
        <v>0</v>
      </c>
      <c r="Z60" s="6">
        <f t="shared" si="9"/>
        <v>0</v>
      </c>
      <c r="AA60" s="6" t="str">
        <f>VLOOKUP($C60,{"29 - Psychiatrie (Erwachsene)","MonatII";"30 - Kinder- und Jugendpsychiatrie","MonatII";"31 - Psychosomatik","MonatII";"","LEER";0,"Leer"},2,0)</f>
        <v>LEER</v>
      </c>
      <c r="AB60" s="6" t="str">
        <f>VLOOKUP($C60,{"29 - Psychiatrie (Erwachsene)","BGI";"30 - Kinder- und Jugendpsychiatrie","BGII";"31 - Psychosomatik","BGI";"","LEER";0,"Leer"},2,0)</f>
        <v>LEER</v>
      </c>
    </row>
    <row r="61" spans="2:28" ht="15" customHeight="1" x14ac:dyDescent="0.25">
      <c r="B61" s="74" t="str">
        <f t="shared" si="2"/>
        <v>!!!</v>
      </c>
      <c r="C61" s="202" t="str">
        <f>IF(LEN($D61)&gt;0,VLOOKUP(TEXT($D61,0),'Angaben Stationen'!$C$15:$V$114,2,0),"")</f>
        <v/>
      </c>
      <c r="D61" s="203"/>
      <c r="E61" s="204" t="str">
        <f>IF(LEN(D61)&gt;0,VLOOKUP(TEXT($D61,0),'Angaben Stationen'!$C$15:$E$114,3,0),"")</f>
        <v/>
      </c>
      <c r="F61" s="210"/>
      <c r="G61" s="205"/>
      <c r="H61" s="206"/>
      <c r="I61" s="72"/>
      <c r="P61" s="6" t="str">
        <f t="shared" si="3"/>
        <v>Leer</v>
      </c>
      <c r="Q61" s="6" t="str">
        <f>IF('Angaben KH-Standort'!$D$13&gt;0,"VJ","KJA")</f>
        <v>KJA</v>
      </c>
      <c r="R61" s="6" t="str">
        <f t="shared" si="4"/>
        <v>Leer</v>
      </c>
      <c r="S61" s="6" t="str">
        <f t="shared" si="5"/>
        <v>Leer</v>
      </c>
      <c r="T61" s="6">
        <f t="shared" si="0"/>
        <v>0</v>
      </c>
      <c r="U61" s="6">
        <f>VLOOKUP($C61,{"29 - Psychiatrie (Erwachsene)",1;"30 - Kinder- und Jugendpsychiatrie",1;"31 - Psychosomatik",1;"",0;0,0},2,0)</f>
        <v>0</v>
      </c>
      <c r="V61" s="6">
        <f t="shared" si="6"/>
        <v>0</v>
      </c>
      <c r="W61" s="6">
        <f t="shared" si="1"/>
        <v>1</v>
      </c>
      <c r="X61" s="6">
        <f t="shared" si="7"/>
        <v>0</v>
      </c>
      <c r="Y61" s="6">
        <f t="shared" si="8"/>
        <v>0</v>
      </c>
      <c r="Z61" s="6">
        <f t="shared" si="9"/>
        <v>0</v>
      </c>
      <c r="AA61" s="6" t="str">
        <f>VLOOKUP($C61,{"29 - Psychiatrie (Erwachsene)","MonatII";"30 - Kinder- und Jugendpsychiatrie","MonatII";"31 - Psychosomatik","MonatII";"","LEER";0,"Leer"},2,0)</f>
        <v>LEER</v>
      </c>
      <c r="AB61" s="6" t="str">
        <f>VLOOKUP($C61,{"29 - Psychiatrie (Erwachsene)","BGI";"30 - Kinder- und Jugendpsychiatrie","BGII";"31 - Psychosomatik","BGI";"","LEER";0,"Leer"},2,0)</f>
        <v>LEER</v>
      </c>
    </row>
    <row r="62" spans="2:28" ht="15" customHeight="1" x14ac:dyDescent="0.25">
      <c r="B62" s="74" t="str">
        <f t="shared" si="2"/>
        <v>!!!</v>
      </c>
      <c r="C62" s="202" t="str">
        <f>IF(LEN($D62)&gt;0,VLOOKUP(TEXT($D62,0),'Angaben Stationen'!$C$15:$V$114,2,0),"")</f>
        <v/>
      </c>
      <c r="D62" s="203"/>
      <c r="E62" s="204" t="str">
        <f>IF(LEN(D62)&gt;0,VLOOKUP(TEXT($D62,0),'Angaben Stationen'!$C$15:$E$114,3,0),"")</f>
        <v/>
      </c>
      <c r="F62" s="210"/>
      <c r="G62" s="205"/>
      <c r="H62" s="206"/>
      <c r="I62" s="72"/>
      <c r="P62" s="6" t="str">
        <f t="shared" si="3"/>
        <v>Leer</v>
      </c>
      <c r="Q62" s="6" t="str">
        <f>IF('Angaben KH-Standort'!$D$13&gt;0,"VJ","KJA")</f>
        <v>KJA</v>
      </c>
      <c r="R62" s="6" t="str">
        <f t="shared" si="4"/>
        <v>Leer</v>
      </c>
      <c r="S62" s="6" t="str">
        <f t="shared" si="5"/>
        <v>Leer</v>
      </c>
      <c r="T62" s="6">
        <f t="shared" si="0"/>
        <v>0</v>
      </c>
      <c r="U62" s="6">
        <f>VLOOKUP($C62,{"29 - Psychiatrie (Erwachsene)",1;"30 - Kinder- und Jugendpsychiatrie",1;"31 - Psychosomatik",1;"",0;0,0},2,0)</f>
        <v>0</v>
      </c>
      <c r="V62" s="6">
        <f t="shared" si="6"/>
        <v>0</v>
      </c>
      <c r="W62" s="6">
        <f t="shared" si="1"/>
        <v>1</v>
      </c>
      <c r="X62" s="6">
        <f t="shared" si="7"/>
        <v>0</v>
      </c>
      <c r="Y62" s="6">
        <f t="shared" si="8"/>
        <v>0</v>
      </c>
      <c r="Z62" s="6">
        <f t="shared" si="9"/>
        <v>0</v>
      </c>
      <c r="AA62" s="6" t="str">
        <f>VLOOKUP($C62,{"29 - Psychiatrie (Erwachsene)","MonatII";"30 - Kinder- und Jugendpsychiatrie","MonatII";"31 - Psychosomatik","MonatII";"","LEER";0,"Leer"},2,0)</f>
        <v>LEER</v>
      </c>
      <c r="AB62" s="6" t="str">
        <f>VLOOKUP($C62,{"29 - Psychiatrie (Erwachsene)","BGI";"30 - Kinder- und Jugendpsychiatrie","BGII";"31 - Psychosomatik","BGI";"","LEER";0,"Leer"},2,0)</f>
        <v>LEER</v>
      </c>
    </row>
    <row r="63" spans="2:28" ht="15" customHeight="1" x14ac:dyDescent="0.25">
      <c r="B63" s="74" t="str">
        <f t="shared" si="2"/>
        <v>!!!</v>
      </c>
      <c r="C63" s="202" t="str">
        <f>IF(LEN($D63)&gt;0,VLOOKUP(TEXT($D63,0),'Angaben Stationen'!$C$15:$V$114,2,0),"")</f>
        <v/>
      </c>
      <c r="D63" s="203"/>
      <c r="E63" s="204" t="str">
        <f>IF(LEN(D63)&gt;0,VLOOKUP(TEXT($D63,0),'Angaben Stationen'!$C$15:$E$114,3,0),"")</f>
        <v/>
      </c>
      <c r="F63" s="210"/>
      <c r="G63" s="205"/>
      <c r="H63" s="206"/>
      <c r="I63" s="72"/>
      <c r="P63" s="6" t="str">
        <f t="shared" si="3"/>
        <v>Leer</v>
      </c>
      <c r="Q63" s="6" t="str">
        <f>IF('Angaben KH-Standort'!$D$13&gt;0,"VJ","KJA")</f>
        <v>KJA</v>
      </c>
      <c r="R63" s="6" t="str">
        <f t="shared" si="4"/>
        <v>Leer</v>
      </c>
      <c r="S63" s="6" t="str">
        <f t="shared" si="5"/>
        <v>Leer</v>
      </c>
      <c r="T63" s="6">
        <f t="shared" si="0"/>
        <v>0</v>
      </c>
      <c r="U63" s="6">
        <f>VLOOKUP($C63,{"29 - Psychiatrie (Erwachsene)",1;"30 - Kinder- und Jugendpsychiatrie",1;"31 - Psychosomatik",1;"",0;0,0},2,0)</f>
        <v>0</v>
      </c>
      <c r="V63" s="6">
        <f t="shared" si="6"/>
        <v>0</v>
      </c>
      <c r="W63" s="6">
        <f t="shared" si="1"/>
        <v>1</v>
      </c>
      <c r="X63" s="6">
        <f t="shared" si="7"/>
        <v>0</v>
      </c>
      <c r="Y63" s="6">
        <f t="shared" si="8"/>
        <v>0</v>
      </c>
      <c r="Z63" s="6">
        <f t="shared" si="9"/>
        <v>0</v>
      </c>
      <c r="AA63" s="6" t="str">
        <f>VLOOKUP($C63,{"29 - Psychiatrie (Erwachsene)","MonatII";"30 - Kinder- und Jugendpsychiatrie","MonatII";"31 - Psychosomatik","MonatII";"","LEER";0,"Leer"},2,0)</f>
        <v>LEER</v>
      </c>
      <c r="AB63" s="6" t="str">
        <f>VLOOKUP($C63,{"29 - Psychiatrie (Erwachsene)","BGI";"30 - Kinder- und Jugendpsychiatrie","BGII";"31 - Psychosomatik","BGI";"","LEER";0,"Leer"},2,0)</f>
        <v>LEER</v>
      </c>
    </row>
    <row r="64" spans="2:28" ht="15" customHeight="1" x14ac:dyDescent="0.25">
      <c r="B64" s="74" t="str">
        <f t="shared" si="2"/>
        <v>!!!</v>
      </c>
      <c r="C64" s="202" t="str">
        <f>IF(LEN($D64)&gt;0,VLOOKUP(TEXT($D64,0),'Angaben Stationen'!$C$15:$V$114,2,0),"")</f>
        <v/>
      </c>
      <c r="D64" s="203"/>
      <c r="E64" s="204" t="str">
        <f>IF(LEN(D64)&gt;0,VLOOKUP(TEXT($D64,0),'Angaben Stationen'!$C$15:$E$114,3,0),"")</f>
        <v/>
      </c>
      <c r="F64" s="210"/>
      <c r="G64" s="205"/>
      <c r="H64" s="206"/>
      <c r="I64" s="72"/>
      <c r="P64" s="6" t="str">
        <f t="shared" si="3"/>
        <v>Leer</v>
      </c>
      <c r="Q64" s="6" t="str">
        <f>IF('Angaben KH-Standort'!$D$13&gt;0,"VJ","KJA")</f>
        <v>KJA</v>
      </c>
      <c r="R64" s="6" t="str">
        <f t="shared" si="4"/>
        <v>Leer</v>
      </c>
      <c r="S64" s="6" t="str">
        <f t="shared" si="5"/>
        <v>Leer</v>
      </c>
      <c r="T64" s="6">
        <f t="shared" si="0"/>
        <v>0</v>
      </c>
      <c r="U64" s="6">
        <f>VLOOKUP($C64,{"29 - Psychiatrie (Erwachsene)",1;"30 - Kinder- und Jugendpsychiatrie",1;"31 - Psychosomatik",1;"",0;0,0},2,0)</f>
        <v>0</v>
      </c>
      <c r="V64" s="6">
        <f t="shared" si="6"/>
        <v>0</v>
      </c>
      <c r="W64" s="6">
        <f t="shared" si="1"/>
        <v>1</v>
      </c>
      <c r="X64" s="6">
        <f t="shared" si="7"/>
        <v>0</v>
      </c>
      <c r="Y64" s="6">
        <f t="shared" si="8"/>
        <v>0</v>
      </c>
      <c r="Z64" s="6">
        <f t="shared" si="9"/>
        <v>0</v>
      </c>
      <c r="AA64" s="6" t="str">
        <f>VLOOKUP($C64,{"29 - Psychiatrie (Erwachsene)","MonatII";"30 - Kinder- und Jugendpsychiatrie","MonatII";"31 - Psychosomatik","MonatII";"","LEER";0,"Leer"},2,0)</f>
        <v>LEER</v>
      </c>
      <c r="AB64" s="6" t="str">
        <f>VLOOKUP($C64,{"29 - Psychiatrie (Erwachsene)","BGI";"30 - Kinder- und Jugendpsychiatrie","BGII";"31 - Psychosomatik","BGI";"","LEER";0,"Leer"},2,0)</f>
        <v>LEER</v>
      </c>
    </row>
    <row r="65" spans="2:28" ht="15" customHeight="1" x14ac:dyDescent="0.25">
      <c r="B65" s="74" t="str">
        <f t="shared" si="2"/>
        <v>!!!</v>
      </c>
      <c r="C65" s="202" t="str">
        <f>IF(LEN($D65)&gt;0,VLOOKUP(TEXT($D65,0),'Angaben Stationen'!$C$15:$V$114,2,0),"")</f>
        <v/>
      </c>
      <c r="D65" s="203"/>
      <c r="E65" s="204" t="str">
        <f>IF(LEN(D65)&gt;0,VLOOKUP(TEXT($D65,0),'Angaben Stationen'!$C$15:$E$114,3,0),"")</f>
        <v/>
      </c>
      <c r="F65" s="210"/>
      <c r="G65" s="205"/>
      <c r="H65" s="206"/>
      <c r="I65" s="72"/>
      <c r="P65" s="6" t="str">
        <f t="shared" si="3"/>
        <v>Leer</v>
      </c>
      <c r="Q65" s="6" t="str">
        <f>IF('Angaben KH-Standort'!$D$13&gt;0,"VJ","KJA")</f>
        <v>KJA</v>
      </c>
      <c r="R65" s="6" t="str">
        <f t="shared" si="4"/>
        <v>Leer</v>
      </c>
      <c r="S65" s="6" t="str">
        <f t="shared" si="5"/>
        <v>Leer</v>
      </c>
      <c r="T65" s="6">
        <f t="shared" si="0"/>
        <v>0</v>
      </c>
      <c r="U65" s="6">
        <f>VLOOKUP($C65,{"29 - Psychiatrie (Erwachsene)",1;"30 - Kinder- und Jugendpsychiatrie",1;"31 - Psychosomatik",1;"",0;0,0},2,0)</f>
        <v>0</v>
      </c>
      <c r="V65" s="6">
        <f t="shared" si="6"/>
        <v>0</v>
      </c>
      <c r="W65" s="6">
        <f t="shared" si="1"/>
        <v>1</v>
      </c>
      <c r="X65" s="6">
        <f t="shared" si="7"/>
        <v>0</v>
      </c>
      <c r="Y65" s="6">
        <f t="shared" si="8"/>
        <v>0</v>
      </c>
      <c r="Z65" s="6">
        <f t="shared" si="9"/>
        <v>0</v>
      </c>
      <c r="AA65" s="6" t="str">
        <f>VLOOKUP($C65,{"29 - Psychiatrie (Erwachsene)","MonatII";"30 - Kinder- und Jugendpsychiatrie","MonatII";"31 - Psychosomatik","MonatII";"","LEER";0,"Leer"},2,0)</f>
        <v>LEER</v>
      </c>
      <c r="AB65" s="6" t="str">
        <f>VLOOKUP($C65,{"29 - Psychiatrie (Erwachsene)","BGI";"30 - Kinder- und Jugendpsychiatrie","BGII";"31 - Psychosomatik","BGI";"","LEER";0,"Leer"},2,0)</f>
        <v>LEER</v>
      </c>
    </row>
    <row r="66" spans="2:28" ht="15" customHeight="1" x14ac:dyDescent="0.25">
      <c r="B66" s="74" t="str">
        <f t="shared" si="2"/>
        <v>!!!</v>
      </c>
      <c r="C66" s="202" t="str">
        <f>IF(LEN($D66)&gt;0,VLOOKUP(TEXT($D66,0),'Angaben Stationen'!$C$15:$V$114,2,0),"")</f>
        <v/>
      </c>
      <c r="D66" s="203"/>
      <c r="E66" s="204" t="str">
        <f>IF(LEN(D66)&gt;0,VLOOKUP(TEXT($D66,0),'Angaben Stationen'!$C$15:$E$114,3,0),"")</f>
        <v/>
      </c>
      <c r="F66" s="210"/>
      <c r="G66" s="205"/>
      <c r="H66" s="206"/>
      <c r="I66" s="72"/>
      <c r="P66" s="6" t="str">
        <f t="shared" si="3"/>
        <v>Leer</v>
      </c>
      <c r="Q66" s="6" t="str">
        <f>IF('Angaben KH-Standort'!$D$13&gt;0,"VJ","KJA")</f>
        <v>KJA</v>
      </c>
      <c r="R66" s="6" t="str">
        <f t="shared" si="4"/>
        <v>Leer</v>
      </c>
      <c r="S66" s="6" t="str">
        <f t="shared" si="5"/>
        <v>Leer</v>
      </c>
      <c r="T66" s="6">
        <f t="shared" si="0"/>
        <v>0</v>
      </c>
      <c r="U66" s="6">
        <f>VLOOKUP($C66,{"29 - Psychiatrie (Erwachsene)",1;"30 - Kinder- und Jugendpsychiatrie",1;"31 - Psychosomatik",1;"",0;0,0},2,0)</f>
        <v>0</v>
      </c>
      <c r="V66" s="6">
        <f t="shared" si="6"/>
        <v>0</v>
      </c>
      <c r="W66" s="6">
        <f t="shared" si="1"/>
        <v>1</v>
      </c>
      <c r="X66" s="6">
        <f t="shared" si="7"/>
        <v>0</v>
      </c>
      <c r="Y66" s="6">
        <f t="shared" si="8"/>
        <v>0</v>
      </c>
      <c r="Z66" s="6">
        <f t="shared" si="9"/>
        <v>0</v>
      </c>
      <c r="AA66" s="6" t="str">
        <f>VLOOKUP($C66,{"29 - Psychiatrie (Erwachsene)","MonatII";"30 - Kinder- und Jugendpsychiatrie","MonatII";"31 - Psychosomatik","MonatII";"","LEER";0,"Leer"},2,0)</f>
        <v>LEER</v>
      </c>
      <c r="AB66" s="6" t="str">
        <f>VLOOKUP($C66,{"29 - Psychiatrie (Erwachsene)","BGI";"30 - Kinder- und Jugendpsychiatrie","BGII";"31 - Psychosomatik","BGI";"","LEER";0,"Leer"},2,0)</f>
        <v>LEER</v>
      </c>
    </row>
    <row r="67" spans="2:28" ht="15" customHeight="1" x14ac:dyDescent="0.25">
      <c r="B67" s="74" t="str">
        <f t="shared" si="2"/>
        <v>!!!</v>
      </c>
      <c r="C67" s="202" t="str">
        <f>IF(LEN($D67)&gt;0,VLOOKUP(TEXT($D67,0),'Angaben Stationen'!$C$15:$V$114,2,0),"")</f>
        <v/>
      </c>
      <c r="D67" s="203"/>
      <c r="E67" s="204" t="str">
        <f>IF(LEN(D67)&gt;0,VLOOKUP(TEXT($D67,0),'Angaben Stationen'!$C$15:$E$114,3,0),"")</f>
        <v/>
      </c>
      <c r="F67" s="210"/>
      <c r="G67" s="205"/>
      <c r="H67" s="206"/>
      <c r="I67" s="72"/>
      <c r="P67" s="6" t="str">
        <f t="shared" si="3"/>
        <v>Leer</v>
      </c>
      <c r="Q67" s="6" t="str">
        <f>IF('Angaben KH-Standort'!$D$13&gt;0,"VJ","KJA")</f>
        <v>KJA</v>
      </c>
      <c r="R67" s="6" t="str">
        <f t="shared" si="4"/>
        <v>Leer</v>
      </c>
      <c r="S67" s="6" t="str">
        <f t="shared" si="5"/>
        <v>Leer</v>
      </c>
      <c r="T67" s="6">
        <f t="shared" si="0"/>
        <v>0</v>
      </c>
      <c r="U67" s="6">
        <f>VLOOKUP($C67,{"29 - Psychiatrie (Erwachsene)",1;"30 - Kinder- und Jugendpsychiatrie",1;"31 - Psychosomatik",1;"",0;0,0},2,0)</f>
        <v>0</v>
      </c>
      <c r="V67" s="6">
        <f t="shared" si="6"/>
        <v>0</v>
      </c>
      <c r="W67" s="6">
        <f t="shared" si="1"/>
        <v>1</v>
      </c>
      <c r="X67" s="6">
        <f t="shared" si="7"/>
        <v>0</v>
      </c>
      <c r="Y67" s="6">
        <f t="shared" si="8"/>
        <v>0</v>
      </c>
      <c r="Z67" s="6">
        <f t="shared" si="9"/>
        <v>0</v>
      </c>
      <c r="AA67" s="6" t="str">
        <f>VLOOKUP($C67,{"29 - Psychiatrie (Erwachsene)","MonatII";"30 - Kinder- und Jugendpsychiatrie","MonatII";"31 - Psychosomatik","MonatII";"","LEER";0,"Leer"},2,0)</f>
        <v>LEER</v>
      </c>
      <c r="AB67" s="6" t="str">
        <f>VLOOKUP($C67,{"29 - Psychiatrie (Erwachsene)","BGI";"30 - Kinder- und Jugendpsychiatrie","BGII";"31 - Psychosomatik","BGI";"","LEER";0,"Leer"},2,0)</f>
        <v>LEER</v>
      </c>
    </row>
    <row r="68" spans="2:28" ht="15" customHeight="1" x14ac:dyDescent="0.25">
      <c r="B68" s="74" t="str">
        <f t="shared" si="2"/>
        <v>!!!</v>
      </c>
      <c r="C68" s="202" t="str">
        <f>IF(LEN($D68)&gt;0,VLOOKUP(TEXT($D68,0),'Angaben Stationen'!$C$15:$V$114,2,0),"")</f>
        <v/>
      </c>
      <c r="D68" s="203"/>
      <c r="E68" s="204" t="str">
        <f>IF(LEN(D68)&gt;0,VLOOKUP(TEXT($D68,0),'Angaben Stationen'!$C$15:$E$114,3,0),"")</f>
        <v/>
      </c>
      <c r="F68" s="210"/>
      <c r="G68" s="205"/>
      <c r="H68" s="206"/>
      <c r="I68" s="72"/>
      <c r="P68" s="6" t="str">
        <f t="shared" si="3"/>
        <v>Leer</v>
      </c>
      <c r="Q68" s="6" t="str">
        <f>IF('Angaben KH-Standort'!$D$13&gt;0,"VJ","KJA")</f>
        <v>KJA</v>
      </c>
      <c r="R68" s="6" t="str">
        <f t="shared" si="4"/>
        <v>Leer</v>
      </c>
      <c r="S68" s="6" t="str">
        <f t="shared" si="5"/>
        <v>Leer</v>
      </c>
      <c r="T68" s="6">
        <f t="shared" si="0"/>
        <v>0</v>
      </c>
      <c r="U68" s="6">
        <f>VLOOKUP($C68,{"29 - Psychiatrie (Erwachsene)",1;"30 - Kinder- und Jugendpsychiatrie",1;"31 - Psychosomatik",1;"",0;0,0},2,0)</f>
        <v>0</v>
      </c>
      <c r="V68" s="6">
        <f t="shared" si="6"/>
        <v>0</v>
      </c>
      <c r="W68" s="6">
        <f t="shared" si="1"/>
        <v>1</v>
      </c>
      <c r="X68" s="6">
        <f t="shared" si="7"/>
        <v>0</v>
      </c>
      <c r="Y68" s="6">
        <f t="shared" si="8"/>
        <v>0</v>
      </c>
      <c r="Z68" s="6">
        <f t="shared" si="9"/>
        <v>0</v>
      </c>
      <c r="AA68" s="6" t="str">
        <f>VLOOKUP($C68,{"29 - Psychiatrie (Erwachsene)","MonatII";"30 - Kinder- und Jugendpsychiatrie","MonatII";"31 - Psychosomatik","MonatII";"","LEER";0,"Leer"},2,0)</f>
        <v>LEER</v>
      </c>
      <c r="AB68" s="6" t="str">
        <f>VLOOKUP($C68,{"29 - Psychiatrie (Erwachsene)","BGI";"30 - Kinder- und Jugendpsychiatrie","BGII";"31 - Psychosomatik","BGI";"","LEER";0,"Leer"},2,0)</f>
        <v>LEER</v>
      </c>
    </row>
    <row r="69" spans="2:28" ht="15" customHeight="1" x14ac:dyDescent="0.25">
      <c r="B69" s="74" t="str">
        <f t="shared" si="2"/>
        <v>!!!</v>
      </c>
      <c r="C69" s="202" t="str">
        <f>IF(LEN($D69)&gt;0,VLOOKUP(TEXT($D69,0),'Angaben Stationen'!$C$15:$V$114,2,0),"")</f>
        <v/>
      </c>
      <c r="D69" s="203"/>
      <c r="E69" s="204" t="str">
        <f>IF(LEN(D69)&gt;0,VLOOKUP(TEXT($D69,0),'Angaben Stationen'!$C$15:$E$114,3,0),"")</f>
        <v/>
      </c>
      <c r="F69" s="210"/>
      <c r="G69" s="205"/>
      <c r="H69" s="206"/>
      <c r="I69" s="72"/>
      <c r="P69" s="6" t="str">
        <f t="shared" si="3"/>
        <v>Leer</v>
      </c>
      <c r="Q69" s="6" t="str">
        <f>IF('Angaben KH-Standort'!$D$13&gt;0,"VJ","KJA")</f>
        <v>KJA</v>
      </c>
      <c r="R69" s="6" t="str">
        <f t="shared" si="4"/>
        <v>Leer</v>
      </c>
      <c r="S69" s="6" t="str">
        <f t="shared" si="5"/>
        <v>Leer</v>
      </c>
      <c r="T69" s="6">
        <f t="shared" si="0"/>
        <v>0</v>
      </c>
      <c r="U69" s="6">
        <f>VLOOKUP($C69,{"29 - Psychiatrie (Erwachsene)",1;"30 - Kinder- und Jugendpsychiatrie",1;"31 - Psychosomatik",1;"",0;0,0},2,0)</f>
        <v>0</v>
      </c>
      <c r="V69" s="6">
        <f t="shared" si="6"/>
        <v>0</v>
      </c>
      <c r="W69" s="6">
        <f t="shared" si="1"/>
        <v>1</v>
      </c>
      <c r="X69" s="6">
        <f t="shared" si="7"/>
        <v>0</v>
      </c>
      <c r="Y69" s="6">
        <f t="shared" si="8"/>
        <v>0</v>
      </c>
      <c r="Z69" s="6">
        <f t="shared" si="9"/>
        <v>0</v>
      </c>
      <c r="AA69" s="6" t="str">
        <f>VLOOKUP($C69,{"29 - Psychiatrie (Erwachsene)","MonatII";"30 - Kinder- und Jugendpsychiatrie","MonatII";"31 - Psychosomatik","MonatII";"","LEER";0,"Leer"},2,0)</f>
        <v>LEER</v>
      </c>
      <c r="AB69" s="6" t="str">
        <f>VLOOKUP($C69,{"29 - Psychiatrie (Erwachsene)","BGI";"30 - Kinder- und Jugendpsychiatrie","BGII";"31 - Psychosomatik","BGI";"","LEER";0,"Leer"},2,0)</f>
        <v>LEER</v>
      </c>
    </row>
    <row r="70" spans="2:28" ht="15" customHeight="1" x14ac:dyDescent="0.25">
      <c r="B70" s="74" t="str">
        <f t="shared" si="2"/>
        <v>!!!</v>
      </c>
      <c r="C70" s="202" t="str">
        <f>IF(LEN($D70)&gt;0,VLOOKUP(TEXT($D70,0),'Angaben Stationen'!$C$15:$V$114,2,0),"")</f>
        <v/>
      </c>
      <c r="D70" s="203"/>
      <c r="E70" s="204" t="str">
        <f>IF(LEN(D70)&gt;0,VLOOKUP(TEXT($D70,0),'Angaben Stationen'!$C$15:$E$114,3,0),"")</f>
        <v/>
      </c>
      <c r="F70" s="210"/>
      <c r="G70" s="205"/>
      <c r="H70" s="206"/>
      <c r="I70" s="72"/>
      <c r="P70" s="6" t="str">
        <f t="shared" si="3"/>
        <v>Leer</v>
      </c>
      <c r="Q70" s="6" t="str">
        <f>IF('Angaben KH-Standort'!$D$13&gt;0,"VJ","KJA")</f>
        <v>KJA</v>
      </c>
      <c r="R70" s="6" t="str">
        <f t="shared" si="4"/>
        <v>Leer</v>
      </c>
      <c r="S70" s="6" t="str">
        <f t="shared" si="5"/>
        <v>Leer</v>
      </c>
      <c r="T70" s="6">
        <f t="shared" si="0"/>
        <v>0</v>
      </c>
      <c r="U70" s="6">
        <f>VLOOKUP($C70,{"29 - Psychiatrie (Erwachsene)",1;"30 - Kinder- und Jugendpsychiatrie",1;"31 - Psychosomatik",1;"",0;0,0},2,0)</f>
        <v>0</v>
      </c>
      <c r="V70" s="6">
        <f t="shared" si="6"/>
        <v>0</v>
      </c>
      <c r="W70" s="6">
        <f t="shared" si="1"/>
        <v>1</v>
      </c>
      <c r="X70" s="6">
        <f t="shared" si="7"/>
        <v>0</v>
      </c>
      <c r="Y70" s="6">
        <f t="shared" si="8"/>
        <v>0</v>
      </c>
      <c r="Z70" s="6">
        <f t="shared" si="9"/>
        <v>0</v>
      </c>
      <c r="AA70" s="6" t="str">
        <f>VLOOKUP($C70,{"29 - Psychiatrie (Erwachsene)","MonatII";"30 - Kinder- und Jugendpsychiatrie","MonatII";"31 - Psychosomatik","MonatII";"","LEER";0,"Leer"},2,0)</f>
        <v>LEER</v>
      </c>
      <c r="AB70" s="6" t="str">
        <f>VLOOKUP($C70,{"29 - Psychiatrie (Erwachsene)","BGI";"30 - Kinder- und Jugendpsychiatrie","BGII";"31 - Psychosomatik","BGI";"","LEER";0,"Leer"},2,0)</f>
        <v>LEER</v>
      </c>
    </row>
    <row r="71" spans="2:28" ht="15" customHeight="1" x14ac:dyDescent="0.25">
      <c r="B71" s="74" t="str">
        <f t="shared" si="2"/>
        <v>!!!</v>
      </c>
      <c r="C71" s="202" t="str">
        <f>IF(LEN($D71)&gt;0,VLOOKUP(TEXT($D71,0),'Angaben Stationen'!$C$15:$V$114,2,0),"")</f>
        <v/>
      </c>
      <c r="D71" s="203"/>
      <c r="E71" s="204" t="str">
        <f>IF(LEN(D71)&gt;0,VLOOKUP(TEXT($D71,0),'Angaben Stationen'!$C$15:$E$114,3,0),"")</f>
        <v/>
      </c>
      <c r="F71" s="210"/>
      <c r="G71" s="205"/>
      <c r="H71" s="206"/>
      <c r="I71" s="72"/>
      <c r="P71" s="6" t="str">
        <f t="shared" si="3"/>
        <v>Leer</v>
      </c>
      <c r="Q71" s="6" t="str">
        <f>IF('Angaben KH-Standort'!$D$13&gt;0,"VJ","KJA")</f>
        <v>KJA</v>
      </c>
      <c r="R71" s="6" t="str">
        <f t="shared" si="4"/>
        <v>Leer</v>
      </c>
      <c r="S71" s="6" t="str">
        <f t="shared" si="5"/>
        <v>Leer</v>
      </c>
      <c r="T71" s="6">
        <f t="shared" si="0"/>
        <v>0</v>
      </c>
      <c r="U71" s="6">
        <f>VLOOKUP($C71,{"29 - Psychiatrie (Erwachsene)",1;"30 - Kinder- und Jugendpsychiatrie",1;"31 - Psychosomatik",1;"",0;0,0},2,0)</f>
        <v>0</v>
      </c>
      <c r="V71" s="6">
        <f t="shared" si="6"/>
        <v>0</v>
      </c>
      <c r="W71" s="6">
        <f t="shared" si="1"/>
        <v>1</v>
      </c>
      <c r="X71" s="6">
        <f t="shared" si="7"/>
        <v>0</v>
      </c>
      <c r="Y71" s="6">
        <f t="shared" si="8"/>
        <v>0</v>
      </c>
      <c r="Z71" s="6">
        <f t="shared" si="9"/>
        <v>0</v>
      </c>
      <c r="AA71" s="6" t="str">
        <f>VLOOKUP($C71,{"29 - Psychiatrie (Erwachsene)","MonatII";"30 - Kinder- und Jugendpsychiatrie","MonatII";"31 - Psychosomatik","MonatII";"","LEER";0,"Leer"},2,0)</f>
        <v>LEER</v>
      </c>
      <c r="AB71" s="6" t="str">
        <f>VLOOKUP($C71,{"29 - Psychiatrie (Erwachsene)","BGI";"30 - Kinder- und Jugendpsychiatrie","BGII";"31 - Psychosomatik","BGI";"","LEER";0,"Leer"},2,0)</f>
        <v>LEER</v>
      </c>
    </row>
    <row r="72" spans="2:28" ht="15" customHeight="1" x14ac:dyDescent="0.25">
      <c r="B72" s="74" t="str">
        <f t="shared" si="2"/>
        <v>!!!</v>
      </c>
      <c r="C72" s="202" t="str">
        <f>IF(LEN($D72)&gt;0,VLOOKUP(TEXT($D72,0),'Angaben Stationen'!$C$15:$V$114,2,0),"")</f>
        <v/>
      </c>
      <c r="D72" s="203"/>
      <c r="E72" s="204" t="str">
        <f>IF(LEN(D72)&gt;0,VLOOKUP(TEXT($D72,0),'Angaben Stationen'!$C$15:$E$114,3,0),"")</f>
        <v/>
      </c>
      <c r="F72" s="210"/>
      <c r="G72" s="205"/>
      <c r="H72" s="206"/>
      <c r="I72" s="72"/>
      <c r="P72" s="6" t="str">
        <f t="shared" si="3"/>
        <v>Leer</v>
      </c>
      <c r="Q72" s="6" t="str">
        <f>IF('Angaben KH-Standort'!$D$13&gt;0,"VJ","KJA")</f>
        <v>KJA</v>
      </c>
      <c r="R72" s="6" t="str">
        <f t="shared" si="4"/>
        <v>Leer</v>
      </c>
      <c r="S72" s="6" t="str">
        <f t="shared" si="5"/>
        <v>Leer</v>
      </c>
      <c r="T72" s="6">
        <f t="shared" si="0"/>
        <v>0</v>
      </c>
      <c r="U72" s="6">
        <f>VLOOKUP($C72,{"29 - Psychiatrie (Erwachsene)",1;"30 - Kinder- und Jugendpsychiatrie",1;"31 - Psychosomatik",1;"",0;0,0},2,0)</f>
        <v>0</v>
      </c>
      <c r="V72" s="6">
        <f t="shared" si="6"/>
        <v>0</v>
      </c>
      <c r="W72" s="6">
        <f t="shared" si="1"/>
        <v>1</v>
      </c>
      <c r="X72" s="6">
        <f t="shared" si="7"/>
        <v>0</v>
      </c>
      <c r="Y72" s="6">
        <f t="shared" si="8"/>
        <v>0</v>
      </c>
      <c r="Z72" s="6">
        <f t="shared" si="9"/>
        <v>0</v>
      </c>
      <c r="AA72" s="6" t="str">
        <f>VLOOKUP($C72,{"29 - Psychiatrie (Erwachsene)","MonatII";"30 - Kinder- und Jugendpsychiatrie","MonatII";"31 - Psychosomatik","MonatII";"","LEER";0,"Leer"},2,0)</f>
        <v>LEER</v>
      </c>
      <c r="AB72" s="6" t="str">
        <f>VLOOKUP($C72,{"29 - Psychiatrie (Erwachsene)","BGI";"30 - Kinder- und Jugendpsychiatrie","BGII";"31 - Psychosomatik","BGI";"","LEER";0,"Leer"},2,0)</f>
        <v>LEER</v>
      </c>
    </row>
    <row r="73" spans="2:28" ht="15" customHeight="1" x14ac:dyDescent="0.25">
      <c r="B73" s="74" t="str">
        <f t="shared" si="2"/>
        <v>!!!</v>
      </c>
      <c r="C73" s="202" t="str">
        <f>IF(LEN($D73)&gt;0,VLOOKUP(TEXT($D73,0),'Angaben Stationen'!$C$15:$V$114,2,0),"")</f>
        <v/>
      </c>
      <c r="D73" s="203"/>
      <c r="E73" s="204" t="str">
        <f>IF(LEN(D73)&gt;0,VLOOKUP(TEXT($D73,0),'Angaben Stationen'!$C$15:$E$114,3,0),"")</f>
        <v/>
      </c>
      <c r="F73" s="210"/>
      <c r="G73" s="205"/>
      <c r="H73" s="206"/>
      <c r="I73" s="72"/>
      <c r="P73" s="6" t="str">
        <f t="shared" si="3"/>
        <v>Leer</v>
      </c>
      <c r="Q73" s="6" t="str">
        <f>IF('Angaben KH-Standort'!$D$13&gt;0,"VJ","KJA")</f>
        <v>KJA</v>
      </c>
      <c r="R73" s="6" t="str">
        <f t="shared" si="4"/>
        <v>Leer</v>
      </c>
      <c r="S73" s="6" t="str">
        <f t="shared" si="5"/>
        <v>Leer</v>
      </c>
      <c r="T73" s="6">
        <f t="shared" si="0"/>
        <v>0</v>
      </c>
      <c r="U73" s="6">
        <f>VLOOKUP($C73,{"29 - Psychiatrie (Erwachsene)",1;"30 - Kinder- und Jugendpsychiatrie",1;"31 - Psychosomatik",1;"",0;0,0},2,0)</f>
        <v>0</v>
      </c>
      <c r="V73" s="6">
        <f t="shared" si="6"/>
        <v>0</v>
      </c>
      <c r="W73" s="6">
        <f t="shared" si="1"/>
        <v>1</v>
      </c>
      <c r="X73" s="6">
        <f t="shared" si="7"/>
        <v>0</v>
      </c>
      <c r="Y73" s="6">
        <f t="shared" si="8"/>
        <v>0</v>
      </c>
      <c r="Z73" s="6">
        <f t="shared" si="9"/>
        <v>0</v>
      </c>
      <c r="AA73" s="6" t="str">
        <f>VLOOKUP($C73,{"29 - Psychiatrie (Erwachsene)","MonatII";"30 - Kinder- und Jugendpsychiatrie","MonatII";"31 - Psychosomatik","MonatII";"","LEER";0,"Leer"},2,0)</f>
        <v>LEER</v>
      </c>
      <c r="AB73" s="6" t="str">
        <f>VLOOKUP($C73,{"29 - Psychiatrie (Erwachsene)","BGI";"30 - Kinder- und Jugendpsychiatrie","BGII";"31 - Psychosomatik","BGI";"","LEER";0,"Leer"},2,0)</f>
        <v>LEER</v>
      </c>
    </row>
    <row r="74" spans="2:28" ht="15" customHeight="1" x14ac:dyDescent="0.25">
      <c r="B74" s="74" t="str">
        <f t="shared" si="2"/>
        <v>!!!</v>
      </c>
      <c r="C74" s="202" t="str">
        <f>IF(LEN($D74)&gt;0,VLOOKUP(TEXT($D74,0),'Angaben Stationen'!$C$15:$V$114,2,0),"")</f>
        <v/>
      </c>
      <c r="D74" s="203"/>
      <c r="E74" s="204" t="str">
        <f>IF(LEN(D74)&gt;0,VLOOKUP(TEXT($D74,0),'Angaben Stationen'!$C$15:$E$114,3,0),"")</f>
        <v/>
      </c>
      <c r="F74" s="210"/>
      <c r="G74" s="205"/>
      <c r="H74" s="206"/>
      <c r="I74" s="72"/>
      <c r="P74" s="6" t="str">
        <f t="shared" si="3"/>
        <v>Leer</v>
      </c>
      <c r="Q74" s="6" t="str">
        <f>IF('Angaben KH-Standort'!$D$13&gt;0,"VJ","KJA")</f>
        <v>KJA</v>
      </c>
      <c r="R74" s="6" t="str">
        <f t="shared" si="4"/>
        <v>Leer</v>
      </c>
      <c r="S74" s="6" t="str">
        <f t="shared" si="5"/>
        <v>Leer</v>
      </c>
      <c r="T74" s="6">
        <f t="shared" si="0"/>
        <v>0</v>
      </c>
      <c r="U74" s="6">
        <f>VLOOKUP($C74,{"29 - Psychiatrie (Erwachsene)",1;"30 - Kinder- und Jugendpsychiatrie",1;"31 - Psychosomatik",1;"",0;0,0},2,0)</f>
        <v>0</v>
      </c>
      <c r="V74" s="6">
        <f t="shared" si="6"/>
        <v>0</v>
      </c>
      <c r="W74" s="6">
        <f t="shared" si="1"/>
        <v>1</v>
      </c>
      <c r="X74" s="6">
        <f t="shared" si="7"/>
        <v>0</v>
      </c>
      <c r="Y74" s="6">
        <f t="shared" si="8"/>
        <v>0</v>
      </c>
      <c r="Z74" s="6">
        <f t="shared" si="9"/>
        <v>0</v>
      </c>
      <c r="AA74" s="6" t="str">
        <f>VLOOKUP($C74,{"29 - Psychiatrie (Erwachsene)","MonatII";"30 - Kinder- und Jugendpsychiatrie","MonatII";"31 - Psychosomatik","MonatII";"","LEER";0,"Leer"},2,0)</f>
        <v>LEER</v>
      </c>
      <c r="AB74" s="6" t="str">
        <f>VLOOKUP($C74,{"29 - Psychiatrie (Erwachsene)","BGI";"30 - Kinder- und Jugendpsychiatrie","BGII";"31 - Psychosomatik","BGI";"","LEER";0,"Leer"},2,0)</f>
        <v>LEER</v>
      </c>
    </row>
    <row r="75" spans="2:28" ht="15" customHeight="1" x14ac:dyDescent="0.25">
      <c r="B75" s="74" t="str">
        <f t="shared" si="2"/>
        <v>!!!</v>
      </c>
      <c r="C75" s="202" t="str">
        <f>IF(LEN($D75)&gt;0,VLOOKUP(TEXT($D75,0),'Angaben Stationen'!$C$15:$V$114,2,0),"")</f>
        <v/>
      </c>
      <c r="D75" s="203"/>
      <c r="E75" s="204" t="str">
        <f>IF(LEN(D75)&gt;0,VLOOKUP(TEXT($D75,0),'Angaben Stationen'!$C$15:$E$114,3,0),"")</f>
        <v/>
      </c>
      <c r="F75" s="210"/>
      <c r="G75" s="205"/>
      <c r="H75" s="206"/>
      <c r="I75" s="72"/>
      <c r="P75" s="6" t="str">
        <f t="shared" si="3"/>
        <v>Leer</v>
      </c>
      <c r="Q75" s="6" t="str">
        <f>IF('Angaben KH-Standort'!$D$13&gt;0,"VJ","KJA")</f>
        <v>KJA</v>
      </c>
      <c r="R75" s="6" t="str">
        <f t="shared" si="4"/>
        <v>Leer</v>
      </c>
      <c r="S75" s="6" t="str">
        <f t="shared" si="5"/>
        <v>Leer</v>
      </c>
      <c r="T75" s="6">
        <f t="shared" si="0"/>
        <v>0</v>
      </c>
      <c r="U75" s="6">
        <f>VLOOKUP($C75,{"29 - Psychiatrie (Erwachsene)",1;"30 - Kinder- und Jugendpsychiatrie",1;"31 - Psychosomatik",1;"",0;0,0},2,0)</f>
        <v>0</v>
      </c>
      <c r="V75" s="6">
        <f t="shared" si="6"/>
        <v>0</v>
      </c>
      <c r="W75" s="6">
        <f t="shared" si="1"/>
        <v>1</v>
      </c>
      <c r="X75" s="6">
        <f t="shared" si="7"/>
        <v>0</v>
      </c>
      <c r="Y75" s="6">
        <f t="shared" si="8"/>
        <v>0</v>
      </c>
      <c r="Z75" s="6">
        <f t="shared" si="9"/>
        <v>0</v>
      </c>
      <c r="AA75" s="6" t="str">
        <f>VLOOKUP($C75,{"29 - Psychiatrie (Erwachsene)","MonatII";"30 - Kinder- und Jugendpsychiatrie","MonatII";"31 - Psychosomatik","MonatII";"","LEER";0,"Leer"},2,0)</f>
        <v>LEER</v>
      </c>
      <c r="AB75" s="6" t="str">
        <f>VLOOKUP($C75,{"29 - Psychiatrie (Erwachsene)","BGI";"30 - Kinder- und Jugendpsychiatrie","BGII";"31 - Psychosomatik","BGI";"","LEER";0,"Leer"},2,0)</f>
        <v>LEER</v>
      </c>
    </row>
    <row r="76" spans="2:28" ht="15" customHeight="1" x14ac:dyDescent="0.25">
      <c r="B76" s="74" t="str">
        <f t="shared" si="2"/>
        <v>!!!</v>
      </c>
      <c r="C76" s="202" t="str">
        <f>IF(LEN($D76)&gt;0,VLOOKUP(TEXT($D76,0),'Angaben Stationen'!$C$15:$V$114,2,0),"")</f>
        <v/>
      </c>
      <c r="D76" s="203"/>
      <c r="E76" s="204" t="str">
        <f>IF(LEN(D76)&gt;0,VLOOKUP(TEXT($D76,0),'Angaben Stationen'!$C$15:$E$114,3,0),"")</f>
        <v/>
      </c>
      <c r="F76" s="210"/>
      <c r="G76" s="205"/>
      <c r="H76" s="206"/>
      <c r="I76" s="72"/>
      <c r="P76" s="6" t="str">
        <f t="shared" si="3"/>
        <v>Leer</v>
      </c>
      <c r="Q76" s="6" t="str">
        <f>IF('Angaben KH-Standort'!$D$13&gt;0,"VJ","KJA")</f>
        <v>KJA</v>
      </c>
      <c r="R76" s="6" t="str">
        <f t="shared" si="4"/>
        <v>Leer</v>
      </c>
      <c r="S76" s="6" t="str">
        <f t="shared" si="5"/>
        <v>Leer</v>
      </c>
      <c r="T76" s="6">
        <f t="shared" si="0"/>
        <v>0</v>
      </c>
      <c r="U76" s="6">
        <f>VLOOKUP($C76,{"29 - Psychiatrie (Erwachsene)",1;"30 - Kinder- und Jugendpsychiatrie",1;"31 - Psychosomatik",1;"",0;0,0},2,0)</f>
        <v>0</v>
      </c>
      <c r="V76" s="6">
        <f t="shared" si="6"/>
        <v>0</v>
      </c>
      <c r="W76" s="6">
        <f t="shared" si="1"/>
        <v>1</v>
      </c>
      <c r="X76" s="6">
        <f t="shared" si="7"/>
        <v>0</v>
      </c>
      <c r="Y76" s="6">
        <f t="shared" si="8"/>
        <v>0</v>
      </c>
      <c r="Z76" s="6">
        <f t="shared" si="9"/>
        <v>0</v>
      </c>
      <c r="AA76" s="6" t="str">
        <f>VLOOKUP($C76,{"29 - Psychiatrie (Erwachsene)","MonatII";"30 - Kinder- und Jugendpsychiatrie","MonatII";"31 - Psychosomatik","MonatII";"","LEER";0,"Leer"},2,0)</f>
        <v>LEER</v>
      </c>
      <c r="AB76" s="6" t="str">
        <f>VLOOKUP($C76,{"29 - Psychiatrie (Erwachsene)","BGI";"30 - Kinder- und Jugendpsychiatrie","BGII";"31 - Psychosomatik","BGI";"","LEER";0,"Leer"},2,0)</f>
        <v>LEER</v>
      </c>
    </row>
    <row r="77" spans="2:28" ht="15" customHeight="1" x14ac:dyDescent="0.25">
      <c r="B77" s="74" t="str">
        <f t="shared" si="2"/>
        <v>!!!</v>
      </c>
      <c r="C77" s="202" t="str">
        <f>IF(LEN($D77)&gt;0,VLOOKUP(TEXT($D77,0),'Angaben Stationen'!$C$15:$V$114,2,0),"")</f>
        <v/>
      </c>
      <c r="D77" s="203"/>
      <c r="E77" s="204" t="str">
        <f>IF(LEN(D77)&gt;0,VLOOKUP(TEXT($D77,0),'Angaben Stationen'!$C$15:$E$114,3,0),"")</f>
        <v/>
      </c>
      <c r="F77" s="210"/>
      <c r="G77" s="205"/>
      <c r="H77" s="206"/>
      <c r="I77" s="72"/>
      <c r="P77" s="6" t="str">
        <f t="shared" si="3"/>
        <v>Leer</v>
      </c>
      <c r="Q77" s="6" t="str">
        <f>IF('Angaben KH-Standort'!$D$13&gt;0,"VJ","KJA")</f>
        <v>KJA</v>
      </c>
      <c r="R77" s="6" t="str">
        <f t="shared" si="4"/>
        <v>Leer</v>
      </c>
      <c r="S77" s="6" t="str">
        <f t="shared" si="5"/>
        <v>Leer</v>
      </c>
      <c r="T77" s="6">
        <f t="shared" si="0"/>
        <v>0</v>
      </c>
      <c r="U77" s="6">
        <f>VLOOKUP($C77,{"29 - Psychiatrie (Erwachsene)",1;"30 - Kinder- und Jugendpsychiatrie",1;"31 - Psychosomatik",1;"",0;0,0},2,0)</f>
        <v>0</v>
      </c>
      <c r="V77" s="6">
        <f t="shared" si="6"/>
        <v>0</v>
      </c>
      <c r="W77" s="6">
        <f t="shared" si="1"/>
        <v>1</v>
      </c>
      <c r="X77" s="6">
        <f t="shared" si="7"/>
        <v>0</v>
      </c>
      <c r="Y77" s="6">
        <f t="shared" si="8"/>
        <v>0</v>
      </c>
      <c r="Z77" s="6">
        <f t="shared" si="9"/>
        <v>0</v>
      </c>
      <c r="AA77" s="6" t="str">
        <f>VLOOKUP($C77,{"29 - Psychiatrie (Erwachsene)","MonatII";"30 - Kinder- und Jugendpsychiatrie","MonatII";"31 - Psychosomatik","MonatII";"","LEER";0,"Leer"},2,0)</f>
        <v>LEER</v>
      </c>
      <c r="AB77" s="6" t="str">
        <f>VLOOKUP($C77,{"29 - Psychiatrie (Erwachsene)","BGI";"30 - Kinder- und Jugendpsychiatrie","BGII";"31 - Psychosomatik","BGI";"","LEER";0,"Leer"},2,0)</f>
        <v>LEER</v>
      </c>
    </row>
    <row r="78" spans="2:28" ht="15" customHeight="1" x14ac:dyDescent="0.25">
      <c r="B78" s="74" t="str">
        <f t="shared" si="2"/>
        <v>!!!</v>
      </c>
      <c r="C78" s="202" t="str">
        <f>IF(LEN($D78)&gt;0,VLOOKUP(TEXT($D78,0),'Angaben Stationen'!$C$15:$V$114,2,0),"")</f>
        <v/>
      </c>
      <c r="D78" s="203"/>
      <c r="E78" s="204" t="str">
        <f>IF(LEN(D78)&gt;0,VLOOKUP(TEXT($D78,0),'Angaben Stationen'!$C$15:$E$114,3,0),"")</f>
        <v/>
      </c>
      <c r="F78" s="210"/>
      <c r="G78" s="205"/>
      <c r="H78" s="206"/>
      <c r="I78" s="72"/>
      <c r="P78" s="6" t="str">
        <f t="shared" si="3"/>
        <v>Leer</v>
      </c>
      <c r="Q78" s="6" t="str">
        <f>IF('Angaben KH-Standort'!$D$13&gt;0,"VJ","KJA")</f>
        <v>KJA</v>
      </c>
      <c r="R78" s="6" t="str">
        <f t="shared" si="4"/>
        <v>Leer</v>
      </c>
      <c r="S78" s="6" t="str">
        <f t="shared" si="5"/>
        <v>Leer</v>
      </c>
      <c r="T78" s="6">
        <f t="shared" si="0"/>
        <v>0</v>
      </c>
      <c r="U78" s="6">
        <f>VLOOKUP($C78,{"29 - Psychiatrie (Erwachsene)",1;"30 - Kinder- und Jugendpsychiatrie",1;"31 - Psychosomatik",1;"",0;0,0},2,0)</f>
        <v>0</v>
      </c>
      <c r="V78" s="6">
        <f t="shared" si="6"/>
        <v>0</v>
      </c>
      <c r="W78" s="6">
        <f t="shared" si="1"/>
        <v>1</v>
      </c>
      <c r="X78" s="6">
        <f t="shared" si="7"/>
        <v>0</v>
      </c>
      <c r="Y78" s="6">
        <f t="shared" si="8"/>
        <v>0</v>
      </c>
      <c r="Z78" s="6">
        <f t="shared" si="9"/>
        <v>0</v>
      </c>
      <c r="AA78" s="6" t="str">
        <f>VLOOKUP($C78,{"29 - Psychiatrie (Erwachsene)","MonatII";"30 - Kinder- und Jugendpsychiatrie","MonatII";"31 - Psychosomatik","MonatII";"","LEER";0,"Leer"},2,0)</f>
        <v>LEER</v>
      </c>
      <c r="AB78" s="6" t="str">
        <f>VLOOKUP($C78,{"29 - Psychiatrie (Erwachsene)","BGI";"30 - Kinder- und Jugendpsychiatrie","BGII";"31 - Psychosomatik","BGI";"","LEER";0,"Leer"},2,0)</f>
        <v>LEER</v>
      </c>
    </row>
    <row r="79" spans="2:28" ht="15" customHeight="1" x14ac:dyDescent="0.25">
      <c r="B79" s="74" t="str">
        <f t="shared" si="2"/>
        <v>!!!</v>
      </c>
      <c r="C79" s="202" t="str">
        <f>IF(LEN($D79)&gt;0,VLOOKUP(TEXT($D79,0),'Angaben Stationen'!$C$15:$V$114,2,0),"")</f>
        <v/>
      </c>
      <c r="D79" s="203"/>
      <c r="E79" s="204" t="str">
        <f>IF(LEN(D79)&gt;0,VLOOKUP(TEXT($D79,0),'Angaben Stationen'!$C$15:$E$114,3,0),"")</f>
        <v/>
      </c>
      <c r="F79" s="210"/>
      <c r="G79" s="205"/>
      <c r="H79" s="206"/>
      <c r="I79" s="72"/>
      <c r="P79" s="6" t="str">
        <f t="shared" si="3"/>
        <v>Leer</v>
      </c>
      <c r="Q79" s="6" t="str">
        <f>IF('Angaben KH-Standort'!$D$13&gt;0,"VJ","KJA")</f>
        <v>KJA</v>
      </c>
      <c r="R79" s="6" t="str">
        <f t="shared" si="4"/>
        <v>Leer</v>
      </c>
      <c r="S79" s="6" t="str">
        <f t="shared" si="5"/>
        <v>Leer</v>
      </c>
      <c r="T79" s="6">
        <f t="shared" si="0"/>
        <v>0</v>
      </c>
      <c r="U79" s="6">
        <f>VLOOKUP($C79,{"29 - Psychiatrie (Erwachsene)",1;"30 - Kinder- und Jugendpsychiatrie",1;"31 - Psychosomatik",1;"",0;0,0},2,0)</f>
        <v>0</v>
      </c>
      <c r="V79" s="6">
        <f t="shared" si="6"/>
        <v>0</v>
      </c>
      <c r="W79" s="6">
        <f t="shared" si="1"/>
        <v>1</v>
      </c>
      <c r="X79" s="6">
        <f t="shared" si="7"/>
        <v>0</v>
      </c>
      <c r="Y79" s="6">
        <f t="shared" si="8"/>
        <v>0</v>
      </c>
      <c r="Z79" s="6">
        <f t="shared" si="9"/>
        <v>0</v>
      </c>
      <c r="AA79" s="6" t="str">
        <f>VLOOKUP($C79,{"29 - Psychiatrie (Erwachsene)","MonatII";"30 - Kinder- und Jugendpsychiatrie","MonatII";"31 - Psychosomatik","MonatII";"","LEER";0,"Leer"},2,0)</f>
        <v>LEER</v>
      </c>
      <c r="AB79" s="6" t="str">
        <f>VLOOKUP($C79,{"29 - Psychiatrie (Erwachsene)","BGI";"30 - Kinder- und Jugendpsychiatrie","BGII";"31 - Psychosomatik","BGI";"","LEER";0,"Leer"},2,0)</f>
        <v>LEER</v>
      </c>
    </row>
    <row r="80" spans="2:28" ht="15" customHeight="1" x14ac:dyDescent="0.25">
      <c r="B80" s="74" t="str">
        <f t="shared" si="2"/>
        <v>!!!</v>
      </c>
      <c r="C80" s="202" t="str">
        <f>IF(LEN($D80)&gt;0,VLOOKUP(TEXT($D80,0),'Angaben Stationen'!$C$15:$V$114,2,0),"")</f>
        <v/>
      </c>
      <c r="D80" s="203"/>
      <c r="E80" s="204" t="str">
        <f>IF(LEN(D80)&gt;0,VLOOKUP(TEXT($D80,0),'Angaben Stationen'!$C$15:$E$114,3,0),"")</f>
        <v/>
      </c>
      <c r="F80" s="210"/>
      <c r="G80" s="205"/>
      <c r="H80" s="206"/>
      <c r="I80" s="72"/>
      <c r="P80" s="6" t="str">
        <f t="shared" si="3"/>
        <v>Leer</v>
      </c>
      <c r="Q80" s="6" t="str">
        <f>IF('Angaben KH-Standort'!$D$13&gt;0,"VJ","KJA")</f>
        <v>KJA</v>
      </c>
      <c r="R80" s="6" t="str">
        <f t="shared" si="4"/>
        <v>Leer</v>
      </c>
      <c r="S80" s="6" t="str">
        <f t="shared" si="5"/>
        <v>Leer</v>
      </c>
      <c r="T80" s="6">
        <f t="shared" si="0"/>
        <v>0</v>
      </c>
      <c r="U80" s="6">
        <f>VLOOKUP($C80,{"29 - Psychiatrie (Erwachsene)",1;"30 - Kinder- und Jugendpsychiatrie",1;"31 - Psychosomatik",1;"",0;0,0},2,0)</f>
        <v>0</v>
      </c>
      <c r="V80" s="6">
        <f t="shared" si="6"/>
        <v>0</v>
      </c>
      <c r="W80" s="6">
        <f t="shared" si="1"/>
        <v>1</v>
      </c>
      <c r="X80" s="6">
        <f t="shared" si="7"/>
        <v>0</v>
      </c>
      <c r="Y80" s="6">
        <f t="shared" si="8"/>
        <v>0</v>
      </c>
      <c r="Z80" s="6">
        <f t="shared" si="9"/>
        <v>0</v>
      </c>
      <c r="AA80" s="6" t="str">
        <f>VLOOKUP($C80,{"29 - Psychiatrie (Erwachsene)","MonatII";"30 - Kinder- und Jugendpsychiatrie","MonatII";"31 - Psychosomatik","MonatII";"","LEER";0,"Leer"},2,0)</f>
        <v>LEER</v>
      </c>
      <c r="AB80" s="6" t="str">
        <f>VLOOKUP($C80,{"29 - Psychiatrie (Erwachsene)","BGI";"30 - Kinder- und Jugendpsychiatrie","BGII";"31 - Psychosomatik","BGI";"","LEER";0,"Leer"},2,0)</f>
        <v>LEER</v>
      </c>
    </row>
    <row r="81" spans="2:28" ht="15" customHeight="1" x14ac:dyDescent="0.25">
      <c r="B81" s="74" t="str">
        <f t="shared" si="2"/>
        <v>!!!</v>
      </c>
      <c r="C81" s="202" t="str">
        <f>IF(LEN($D81)&gt;0,VLOOKUP(TEXT($D81,0),'Angaben Stationen'!$C$15:$V$114,2,0),"")</f>
        <v/>
      </c>
      <c r="D81" s="203"/>
      <c r="E81" s="204" t="str">
        <f>IF(LEN(D81)&gt;0,VLOOKUP(TEXT($D81,0),'Angaben Stationen'!$C$15:$E$114,3,0),"")</f>
        <v/>
      </c>
      <c r="F81" s="210"/>
      <c r="G81" s="205"/>
      <c r="H81" s="206"/>
      <c r="I81" s="72"/>
      <c r="P81" s="6" t="str">
        <f t="shared" si="3"/>
        <v>Leer</v>
      </c>
      <c r="Q81" s="6" t="str">
        <f>IF('Angaben KH-Standort'!$D$13&gt;0,"VJ","KJA")</f>
        <v>KJA</v>
      </c>
      <c r="R81" s="6" t="str">
        <f t="shared" si="4"/>
        <v>Leer</v>
      </c>
      <c r="S81" s="6" t="str">
        <f t="shared" si="5"/>
        <v>Leer</v>
      </c>
      <c r="T81" s="6">
        <f t="shared" si="0"/>
        <v>0</v>
      </c>
      <c r="U81" s="6">
        <f>VLOOKUP($C81,{"29 - Psychiatrie (Erwachsene)",1;"30 - Kinder- und Jugendpsychiatrie",1;"31 - Psychosomatik",1;"",0;0,0},2,0)</f>
        <v>0</v>
      </c>
      <c r="V81" s="6">
        <f t="shared" si="6"/>
        <v>0</v>
      </c>
      <c r="W81" s="6">
        <f t="shared" si="1"/>
        <v>1</v>
      </c>
      <c r="X81" s="6">
        <f t="shared" si="7"/>
        <v>0</v>
      </c>
      <c r="Y81" s="6">
        <f t="shared" si="8"/>
        <v>0</v>
      </c>
      <c r="Z81" s="6">
        <f t="shared" si="9"/>
        <v>0</v>
      </c>
      <c r="AA81" s="6" t="str">
        <f>VLOOKUP($C81,{"29 - Psychiatrie (Erwachsene)","MonatII";"30 - Kinder- und Jugendpsychiatrie","MonatII";"31 - Psychosomatik","MonatII";"","LEER";0,"Leer"},2,0)</f>
        <v>LEER</v>
      </c>
      <c r="AB81" s="6" t="str">
        <f>VLOOKUP($C81,{"29 - Psychiatrie (Erwachsene)","BGI";"30 - Kinder- und Jugendpsychiatrie","BGII";"31 - Psychosomatik","BGI";"","LEER";0,"Leer"},2,0)</f>
        <v>LEER</v>
      </c>
    </row>
    <row r="82" spans="2:28" ht="15" customHeight="1" x14ac:dyDescent="0.25">
      <c r="B82" s="74" t="str">
        <f t="shared" si="2"/>
        <v>!!!</v>
      </c>
      <c r="C82" s="202" t="str">
        <f>IF(LEN($D82)&gt;0,VLOOKUP(TEXT($D82,0),'Angaben Stationen'!$C$15:$V$114,2,0),"")</f>
        <v/>
      </c>
      <c r="D82" s="203"/>
      <c r="E82" s="204" t="str">
        <f>IF(LEN(D82)&gt;0,VLOOKUP(TEXT($D82,0),'Angaben Stationen'!$C$15:$E$114,3,0),"")</f>
        <v/>
      </c>
      <c r="F82" s="210"/>
      <c r="G82" s="205"/>
      <c r="H82" s="206"/>
      <c r="I82" s="72"/>
      <c r="P82" s="6" t="str">
        <f t="shared" si="3"/>
        <v>Leer</v>
      </c>
      <c r="Q82" s="6" t="str">
        <f>IF('Angaben KH-Standort'!$D$13&gt;0,"VJ","KJA")</f>
        <v>KJA</v>
      </c>
      <c r="R82" s="6" t="str">
        <f t="shared" si="4"/>
        <v>Leer</v>
      </c>
      <c r="S82" s="6" t="str">
        <f t="shared" si="5"/>
        <v>Leer</v>
      </c>
      <c r="T82" s="6">
        <f t="shared" ref="T82:T145" si="10">IF(LEN(B82)&gt;0,0,1)</f>
        <v>0</v>
      </c>
      <c r="U82" s="6">
        <f>VLOOKUP($C82,{"29 - Psychiatrie (Erwachsene)",1;"30 - Kinder- und Jugendpsychiatrie",1;"31 - Psychosomatik",1;"",0;0,0},2,0)</f>
        <v>0</v>
      </c>
      <c r="V82" s="6">
        <f t="shared" si="6"/>
        <v>0</v>
      </c>
      <c r="W82" s="6">
        <f t="shared" si="1"/>
        <v>1</v>
      </c>
      <c r="X82" s="6">
        <f t="shared" si="7"/>
        <v>0</v>
      </c>
      <c r="Y82" s="6">
        <f t="shared" si="8"/>
        <v>0</v>
      </c>
      <c r="Z82" s="6">
        <f t="shared" si="9"/>
        <v>0</v>
      </c>
      <c r="AA82" s="6" t="str">
        <f>VLOOKUP($C82,{"29 - Psychiatrie (Erwachsene)","MonatII";"30 - Kinder- und Jugendpsychiatrie","MonatII";"31 - Psychosomatik","MonatII";"","LEER";0,"Leer"},2,0)</f>
        <v>LEER</v>
      </c>
      <c r="AB82" s="6" t="str">
        <f>VLOOKUP($C82,{"29 - Psychiatrie (Erwachsene)","BGI";"30 - Kinder- und Jugendpsychiatrie","BGII";"31 - Psychosomatik","BGI";"","LEER";0,"Leer"},2,0)</f>
        <v>LEER</v>
      </c>
    </row>
    <row r="83" spans="2:28" ht="15" customHeight="1" x14ac:dyDescent="0.25">
      <c r="B83" s="74" t="str">
        <f t="shared" ref="B83:B146" si="11">IF(SUM(U83:Z83)&lt;6,"!!!","")</f>
        <v>!!!</v>
      </c>
      <c r="C83" s="202" t="str">
        <f>IF(LEN($D83)&gt;0,VLOOKUP(TEXT($D83,0),'Angaben Stationen'!$C$15:$V$114,2,0),"")</f>
        <v/>
      </c>
      <c r="D83" s="203"/>
      <c r="E83" s="204" t="str">
        <f>IF(LEN(D83)&gt;0,VLOOKUP(TEXT($D83,0),'Angaben Stationen'!$C$15:$E$114,3,0),"")</f>
        <v/>
      </c>
      <c r="F83" s="210"/>
      <c r="G83" s="205"/>
      <c r="H83" s="206"/>
      <c r="I83" s="72"/>
      <c r="P83" s="6" t="str">
        <f t="shared" ref="P83:P146" si="12">IF($D82&lt;&gt;"","Stationen","Leer")</f>
        <v>Leer</v>
      </c>
      <c r="Q83" s="6" t="str">
        <f>IF('Angaben KH-Standort'!$D$13&gt;0,"VJ","KJA")</f>
        <v>KJA</v>
      </c>
      <c r="R83" s="6" t="str">
        <f t="shared" ref="R83:R146" si="13">IF($D83&lt;&gt;"",Q83,"Leer")</f>
        <v>Leer</v>
      </c>
      <c r="S83" s="6" t="str">
        <f t="shared" ref="S83:S146" si="14">IF($D83&lt;&gt;"","Monate","Leer")</f>
        <v>Leer</v>
      </c>
      <c r="T83" s="6">
        <f t="shared" si="10"/>
        <v>0</v>
      </c>
      <c r="U83" s="6">
        <f>VLOOKUP($C83,{"29 - Psychiatrie (Erwachsene)",1;"30 - Kinder- und Jugendpsychiatrie",1;"31 - Psychosomatik",1;"",0;0,0},2,0)</f>
        <v>0</v>
      </c>
      <c r="V83" s="6">
        <f t="shared" ref="V83:V146" si="15">IF(VALUE($D83)&gt;0,1,0)</f>
        <v>0</v>
      </c>
      <c r="W83" s="6">
        <f t="shared" si="1"/>
        <v>1</v>
      </c>
      <c r="X83" s="6">
        <f t="shared" ref="X83:X146" si="16">IF($F83&lt;&gt;0,1,0)</f>
        <v>0</v>
      </c>
      <c r="Y83" s="6">
        <f t="shared" ref="Y83:Y146" si="17">IF(VALUE($G83)&gt;0,1,0)</f>
        <v>0</v>
      </c>
      <c r="Z83" s="6">
        <f t="shared" ref="Z83:Z146" si="18">IF(LEN($H83)&gt;0,1,0)</f>
        <v>0</v>
      </c>
      <c r="AA83" s="6" t="str">
        <f>VLOOKUP($C83,{"29 - Psychiatrie (Erwachsene)","MonatII";"30 - Kinder- und Jugendpsychiatrie","MonatII";"31 - Psychosomatik","MonatII";"","LEER";0,"Leer"},2,0)</f>
        <v>LEER</v>
      </c>
      <c r="AB83" s="6" t="str">
        <f>VLOOKUP($C83,{"29 - Psychiatrie (Erwachsene)","BGI";"30 - Kinder- und Jugendpsychiatrie","BGII";"31 - Psychosomatik","BGI";"","LEER";0,"Leer"},2,0)</f>
        <v>LEER</v>
      </c>
    </row>
    <row r="84" spans="2:28" ht="15" customHeight="1" x14ac:dyDescent="0.25">
      <c r="B84" s="74" t="str">
        <f t="shared" si="11"/>
        <v>!!!</v>
      </c>
      <c r="C84" s="202" t="str">
        <f>IF(LEN($D84)&gt;0,VLOOKUP(TEXT($D84,0),'Angaben Stationen'!$C$15:$V$114,2,0),"")</f>
        <v/>
      </c>
      <c r="D84" s="203"/>
      <c r="E84" s="204" t="str">
        <f>IF(LEN(D84)&gt;0,VLOOKUP(TEXT($D84,0),'Angaben Stationen'!$C$15:$E$114,3,0),"")</f>
        <v/>
      </c>
      <c r="F84" s="210"/>
      <c r="G84" s="205"/>
      <c r="H84" s="206"/>
      <c r="I84" s="72"/>
      <c r="P84" s="6" t="str">
        <f t="shared" si="12"/>
        <v>Leer</v>
      </c>
      <c r="Q84" s="6" t="str">
        <f>IF('Angaben KH-Standort'!$D$13&gt;0,"VJ","KJA")</f>
        <v>KJA</v>
      </c>
      <c r="R84" s="6" t="str">
        <f t="shared" si="13"/>
        <v>Leer</v>
      </c>
      <c r="S84" s="6" t="str">
        <f t="shared" si="14"/>
        <v>Leer</v>
      </c>
      <c r="T84" s="6">
        <f t="shared" si="10"/>
        <v>0</v>
      </c>
      <c r="U84" s="6">
        <f>VLOOKUP($C84,{"29 - Psychiatrie (Erwachsene)",1;"30 - Kinder- und Jugendpsychiatrie",1;"31 - Psychosomatik",1;"",0;0,0},2,0)</f>
        <v>0</v>
      </c>
      <c r="V84" s="6">
        <f t="shared" si="15"/>
        <v>0</v>
      </c>
      <c r="W84" s="6">
        <f t="shared" ref="W84:W147" si="19">IF($E84&lt;&gt;0,1,0)</f>
        <v>1</v>
      </c>
      <c r="X84" s="6">
        <f t="shared" si="16"/>
        <v>0</v>
      </c>
      <c r="Y84" s="6">
        <f t="shared" si="17"/>
        <v>0</v>
      </c>
      <c r="Z84" s="6">
        <f t="shared" si="18"/>
        <v>0</v>
      </c>
      <c r="AA84" s="6" t="str">
        <f>VLOOKUP($C84,{"29 - Psychiatrie (Erwachsene)","MonatII";"30 - Kinder- und Jugendpsychiatrie","MonatII";"31 - Psychosomatik","MonatII";"","LEER";0,"Leer"},2,0)</f>
        <v>LEER</v>
      </c>
      <c r="AB84" s="6" t="str">
        <f>VLOOKUP($C84,{"29 - Psychiatrie (Erwachsene)","BGI";"30 - Kinder- und Jugendpsychiatrie","BGII";"31 - Psychosomatik","BGI";"","LEER";0,"Leer"},2,0)</f>
        <v>LEER</v>
      </c>
    </row>
    <row r="85" spans="2:28" ht="15" customHeight="1" x14ac:dyDescent="0.25">
      <c r="B85" s="74" t="str">
        <f t="shared" si="11"/>
        <v>!!!</v>
      </c>
      <c r="C85" s="202" t="str">
        <f>IF(LEN($D85)&gt;0,VLOOKUP(TEXT($D85,0),'Angaben Stationen'!$C$15:$V$114,2,0),"")</f>
        <v/>
      </c>
      <c r="D85" s="203"/>
      <c r="E85" s="204" t="str">
        <f>IF(LEN(D85)&gt;0,VLOOKUP(TEXT($D85,0),'Angaben Stationen'!$C$15:$E$114,3,0),"")</f>
        <v/>
      </c>
      <c r="F85" s="210"/>
      <c r="G85" s="205"/>
      <c r="H85" s="206"/>
      <c r="I85" s="72"/>
      <c r="P85" s="6" t="str">
        <f t="shared" si="12"/>
        <v>Leer</v>
      </c>
      <c r="Q85" s="6" t="str">
        <f>IF('Angaben KH-Standort'!$D$13&gt;0,"VJ","KJA")</f>
        <v>KJA</v>
      </c>
      <c r="R85" s="6" t="str">
        <f t="shared" si="13"/>
        <v>Leer</v>
      </c>
      <c r="S85" s="6" t="str">
        <f t="shared" si="14"/>
        <v>Leer</v>
      </c>
      <c r="T85" s="6">
        <f t="shared" si="10"/>
        <v>0</v>
      </c>
      <c r="U85" s="6">
        <f>VLOOKUP($C85,{"29 - Psychiatrie (Erwachsene)",1;"30 - Kinder- und Jugendpsychiatrie",1;"31 - Psychosomatik",1;"",0;0,0},2,0)</f>
        <v>0</v>
      </c>
      <c r="V85" s="6">
        <f t="shared" si="15"/>
        <v>0</v>
      </c>
      <c r="W85" s="6">
        <f t="shared" si="19"/>
        <v>1</v>
      </c>
      <c r="X85" s="6">
        <f t="shared" si="16"/>
        <v>0</v>
      </c>
      <c r="Y85" s="6">
        <f t="shared" si="17"/>
        <v>0</v>
      </c>
      <c r="Z85" s="6">
        <f t="shared" si="18"/>
        <v>0</v>
      </c>
      <c r="AA85" s="6" t="str">
        <f>VLOOKUP($C85,{"29 - Psychiatrie (Erwachsene)","MonatII";"30 - Kinder- und Jugendpsychiatrie","MonatII";"31 - Psychosomatik","MonatII";"","LEER";0,"Leer"},2,0)</f>
        <v>LEER</v>
      </c>
      <c r="AB85" s="6" t="str">
        <f>VLOOKUP($C85,{"29 - Psychiatrie (Erwachsene)","BGI";"30 - Kinder- und Jugendpsychiatrie","BGII";"31 - Psychosomatik","BGI";"","LEER";0,"Leer"},2,0)</f>
        <v>LEER</v>
      </c>
    </row>
    <row r="86" spans="2:28" ht="15" customHeight="1" x14ac:dyDescent="0.25">
      <c r="B86" s="74" t="str">
        <f t="shared" si="11"/>
        <v>!!!</v>
      </c>
      <c r="C86" s="202" t="str">
        <f>IF(LEN($D86)&gt;0,VLOOKUP(TEXT($D86,0),'Angaben Stationen'!$C$15:$V$114,2,0),"")</f>
        <v/>
      </c>
      <c r="D86" s="203"/>
      <c r="E86" s="204" t="str">
        <f>IF(LEN(D86)&gt;0,VLOOKUP(TEXT($D86,0),'Angaben Stationen'!$C$15:$E$114,3,0),"")</f>
        <v/>
      </c>
      <c r="F86" s="210"/>
      <c r="G86" s="205"/>
      <c r="H86" s="206"/>
      <c r="I86" s="72"/>
      <c r="P86" s="6" t="str">
        <f t="shared" si="12"/>
        <v>Leer</v>
      </c>
      <c r="Q86" s="6" t="str">
        <f>IF('Angaben KH-Standort'!$D$13&gt;0,"VJ","KJA")</f>
        <v>KJA</v>
      </c>
      <c r="R86" s="6" t="str">
        <f t="shared" si="13"/>
        <v>Leer</v>
      </c>
      <c r="S86" s="6" t="str">
        <f t="shared" si="14"/>
        <v>Leer</v>
      </c>
      <c r="T86" s="6">
        <f t="shared" si="10"/>
        <v>0</v>
      </c>
      <c r="U86" s="6">
        <f>VLOOKUP($C86,{"29 - Psychiatrie (Erwachsene)",1;"30 - Kinder- und Jugendpsychiatrie",1;"31 - Psychosomatik",1;"",0;0,0},2,0)</f>
        <v>0</v>
      </c>
      <c r="V86" s="6">
        <f t="shared" si="15"/>
        <v>0</v>
      </c>
      <c r="W86" s="6">
        <f t="shared" si="19"/>
        <v>1</v>
      </c>
      <c r="X86" s="6">
        <f t="shared" si="16"/>
        <v>0</v>
      </c>
      <c r="Y86" s="6">
        <f t="shared" si="17"/>
        <v>0</v>
      </c>
      <c r="Z86" s="6">
        <f t="shared" si="18"/>
        <v>0</v>
      </c>
      <c r="AA86" s="6" t="str">
        <f>VLOOKUP($C86,{"29 - Psychiatrie (Erwachsene)","MonatII";"30 - Kinder- und Jugendpsychiatrie","MonatII";"31 - Psychosomatik","MonatII";"","LEER";0,"Leer"},2,0)</f>
        <v>LEER</v>
      </c>
      <c r="AB86" s="6" t="str">
        <f>VLOOKUP($C86,{"29 - Psychiatrie (Erwachsene)","BGI";"30 - Kinder- und Jugendpsychiatrie","BGII";"31 - Psychosomatik","BGI";"","LEER";0,"Leer"},2,0)</f>
        <v>LEER</v>
      </c>
    </row>
    <row r="87" spans="2:28" ht="15" customHeight="1" x14ac:dyDescent="0.25">
      <c r="B87" s="74" t="str">
        <f t="shared" si="11"/>
        <v>!!!</v>
      </c>
      <c r="C87" s="202" t="str">
        <f>IF(LEN($D87)&gt;0,VLOOKUP(TEXT($D87,0),'Angaben Stationen'!$C$15:$V$114,2,0),"")</f>
        <v/>
      </c>
      <c r="D87" s="203"/>
      <c r="E87" s="204" t="str">
        <f>IF(LEN(D87)&gt;0,VLOOKUP(TEXT($D87,0),'Angaben Stationen'!$C$15:$E$114,3,0),"")</f>
        <v/>
      </c>
      <c r="F87" s="210"/>
      <c r="G87" s="205"/>
      <c r="H87" s="206"/>
      <c r="I87" s="72"/>
      <c r="P87" s="6" t="str">
        <f t="shared" si="12"/>
        <v>Leer</v>
      </c>
      <c r="Q87" s="6" t="str">
        <f>IF('Angaben KH-Standort'!$D$13&gt;0,"VJ","KJA")</f>
        <v>KJA</v>
      </c>
      <c r="R87" s="6" t="str">
        <f t="shared" si="13"/>
        <v>Leer</v>
      </c>
      <c r="S87" s="6" t="str">
        <f t="shared" si="14"/>
        <v>Leer</v>
      </c>
      <c r="T87" s="6">
        <f t="shared" si="10"/>
        <v>0</v>
      </c>
      <c r="U87" s="6">
        <f>VLOOKUP($C87,{"29 - Psychiatrie (Erwachsene)",1;"30 - Kinder- und Jugendpsychiatrie",1;"31 - Psychosomatik",1;"",0;0,0},2,0)</f>
        <v>0</v>
      </c>
      <c r="V87" s="6">
        <f t="shared" si="15"/>
        <v>0</v>
      </c>
      <c r="W87" s="6">
        <f t="shared" si="19"/>
        <v>1</v>
      </c>
      <c r="X87" s="6">
        <f t="shared" si="16"/>
        <v>0</v>
      </c>
      <c r="Y87" s="6">
        <f t="shared" si="17"/>
        <v>0</v>
      </c>
      <c r="Z87" s="6">
        <f t="shared" si="18"/>
        <v>0</v>
      </c>
      <c r="AA87" s="6" t="str">
        <f>VLOOKUP($C87,{"29 - Psychiatrie (Erwachsene)","MonatII";"30 - Kinder- und Jugendpsychiatrie","MonatII";"31 - Psychosomatik","MonatII";"","LEER";0,"Leer"},2,0)</f>
        <v>LEER</v>
      </c>
      <c r="AB87" s="6" t="str">
        <f>VLOOKUP($C87,{"29 - Psychiatrie (Erwachsene)","BGI";"30 - Kinder- und Jugendpsychiatrie","BGII";"31 - Psychosomatik","BGI";"","LEER";0,"Leer"},2,0)</f>
        <v>LEER</v>
      </c>
    </row>
    <row r="88" spans="2:28" ht="15" customHeight="1" x14ac:dyDescent="0.25">
      <c r="B88" s="74" t="str">
        <f t="shared" si="11"/>
        <v>!!!</v>
      </c>
      <c r="C88" s="202" t="str">
        <f>IF(LEN($D88)&gt;0,VLOOKUP(TEXT($D88,0),'Angaben Stationen'!$C$15:$V$114,2,0),"")</f>
        <v/>
      </c>
      <c r="D88" s="203"/>
      <c r="E88" s="204" t="str">
        <f>IF(LEN(D88)&gt;0,VLOOKUP(TEXT($D88,0),'Angaben Stationen'!$C$15:$E$114,3,0),"")</f>
        <v/>
      </c>
      <c r="F88" s="210"/>
      <c r="G88" s="205"/>
      <c r="H88" s="206"/>
      <c r="I88" s="72"/>
      <c r="P88" s="6" t="str">
        <f t="shared" si="12"/>
        <v>Leer</v>
      </c>
      <c r="Q88" s="6" t="str">
        <f>IF('Angaben KH-Standort'!$D$13&gt;0,"VJ","KJA")</f>
        <v>KJA</v>
      </c>
      <c r="R88" s="6" t="str">
        <f t="shared" si="13"/>
        <v>Leer</v>
      </c>
      <c r="S88" s="6" t="str">
        <f t="shared" si="14"/>
        <v>Leer</v>
      </c>
      <c r="T88" s="6">
        <f t="shared" si="10"/>
        <v>0</v>
      </c>
      <c r="U88" s="6">
        <f>VLOOKUP($C88,{"29 - Psychiatrie (Erwachsene)",1;"30 - Kinder- und Jugendpsychiatrie",1;"31 - Psychosomatik",1;"",0;0,0},2,0)</f>
        <v>0</v>
      </c>
      <c r="V88" s="6">
        <f t="shared" si="15"/>
        <v>0</v>
      </c>
      <c r="W88" s="6">
        <f t="shared" si="19"/>
        <v>1</v>
      </c>
      <c r="X88" s="6">
        <f t="shared" si="16"/>
        <v>0</v>
      </c>
      <c r="Y88" s="6">
        <f t="shared" si="17"/>
        <v>0</v>
      </c>
      <c r="Z88" s="6">
        <f t="shared" si="18"/>
        <v>0</v>
      </c>
      <c r="AA88" s="6" t="str">
        <f>VLOOKUP($C88,{"29 - Psychiatrie (Erwachsene)","MonatII";"30 - Kinder- und Jugendpsychiatrie","MonatII";"31 - Psychosomatik","MonatII";"","LEER";0,"Leer"},2,0)</f>
        <v>LEER</v>
      </c>
      <c r="AB88" s="6" t="str">
        <f>VLOOKUP($C88,{"29 - Psychiatrie (Erwachsene)","BGI";"30 - Kinder- und Jugendpsychiatrie","BGII";"31 - Psychosomatik","BGI";"","LEER";0,"Leer"},2,0)</f>
        <v>LEER</v>
      </c>
    </row>
    <row r="89" spans="2:28" ht="15" customHeight="1" x14ac:dyDescent="0.25">
      <c r="B89" s="74" t="str">
        <f t="shared" si="11"/>
        <v>!!!</v>
      </c>
      <c r="C89" s="202" t="str">
        <f>IF(LEN($D89)&gt;0,VLOOKUP(TEXT($D89,0),'Angaben Stationen'!$C$15:$V$114,2,0),"")</f>
        <v/>
      </c>
      <c r="D89" s="203"/>
      <c r="E89" s="204" t="str">
        <f>IF(LEN(D89)&gt;0,VLOOKUP(TEXT($D89,0),'Angaben Stationen'!$C$15:$E$114,3,0),"")</f>
        <v/>
      </c>
      <c r="F89" s="210"/>
      <c r="G89" s="205"/>
      <c r="H89" s="206"/>
      <c r="I89" s="72"/>
      <c r="P89" s="6" t="str">
        <f t="shared" si="12"/>
        <v>Leer</v>
      </c>
      <c r="Q89" s="6" t="str">
        <f>IF('Angaben KH-Standort'!$D$13&gt;0,"VJ","KJA")</f>
        <v>KJA</v>
      </c>
      <c r="R89" s="6" t="str">
        <f t="shared" si="13"/>
        <v>Leer</v>
      </c>
      <c r="S89" s="6" t="str">
        <f t="shared" si="14"/>
        <v>Leer</v>
      </c>
      <c r="T89" s="6">
        <f t="shared" si="10"/>
        <v>0</v>
      </c>
      <c r="U89" s="6">
        <f>VLOOKUP($C89,{"29 - Psychiatrie (Erwachsene)",1;"30 - Kinder- und Jugendpsychiatrie",1;"31 - Psychosomatik",1;"",0;0,0},2,0)</f>
        <v>0</v>
      </c>
      <c r="V89" s="6">
        <f t="shared" si="15"/>
        <v>0</v>
      </c>
      <c r="W89" s="6">
        <f t="shared" si="19"/>
        <v>1</v>
      </c>
      <c r="X89" s="6">
        <f t="shared" si="16"/>
        <v>0</v>
      </c>
      <c r="Y89" s="6">
        <f t="shared" si="17"/>
        <v>0</v>
      </c>
      <c r="Z89" s="6">
        <f t="shared" si="18"/>
        <v>0</v>
      </c>
      <c r="AA89" s="6" t="str">
        <f>VLOOKUP($C89,{"29 - Psychiatrie (Erwachsene)","MonatII";"30 - Kinder- und Jugendpsychiatrie","MonatII";"31 - Psychosomatik","MonatII";"","LEER";0,"Leer"},2,0)</f>
        <v>LEER</v>
      </c>
      <c r="AB89" s="6" t="str">
        <f>VLOOKUP($C89,{"29 - Psychiatrie (Erwachsene)","BGI";"30 - Kinder- und Jugendpsychiatrie","BGII";"31 - Psychosomatik","BGI";"","LEER";0,"Leer"},2,0)</f>
        <v>LEER</v>
      </c>
    </row>
    <row r="90" spans="2:28" ht="15" customHeight="1" x14ac:dyDescent="0.25">
      <c r="B90" s="74" t="str">
        <f t="shared" si="11"/>
        <v>!!!</v>
      </c>
      <c r="C90" s="202" t="str">
        <f>IF(LEN($D90)&gt;0,VLOOKUP(TEXT($D90,0),'Angaben Stationen'!$C$15:$V$114,2,0),"")</f>
        <v/>
      </c>
      <c r="D90" s="203"/>
      <c r="E90" s="204" t="str">
        <f>IF(LEN(D90)&gt;0,VLOOKUP(TEXT($D90,0),'Angaben Stationen'!$C$15:$E$114,3,0),"")</f>
        <v/>
      </c>
      <c r="F90" s="210"/>
      <c r="G90" s="205"/>
      <c r="H90" s="206"/>
      <c r="I90" s="72"/>
      <c r="P90" s="6" t="str">
        <f t="shared" si="12"/>
        <v>Leer</v>
      </c>
      <c r="Q90" s="6" t="str">
        <f>IF('Angaben KH-Standort'!$D$13&gt;0,"VJ","KJA")</f>
        <v>KJA</v>
      </c>
      <c r="R90" s="6" t="str">
        <f t="shared" si="13"/>
        <v>Leer</v>
      </c>
      <c r="S90" s="6" t="str">
        <f t="shared" si="14"/>
        <v>Leer</v>
      </c>
      <c r="T90" s="6">
        <f t="shared" si="10"/>
        <v>0</v>
      </c>
      <c r="U90" s="6">
        <f>VLOOKUP($C90,{"29 - Psychiatrie (Erwachsene)",1;"30 - Kinder- und Jugendpsychiatrie",1;"31 - Psychosomatik",1;"",0;0,0},2,0)</f>
        <v>0</v>
      </c>
      <c r="V90" s="6">
        <f t="shared" si="15"/>
        <v>0</v>
      </c>
      <c r="W90" s="6">
        <f t="shared" si="19"/>
        <v>1</v>
      </c>
      <c r="X90" s="6">
        <f t="shared" si="16"/>
        <v>0</v>
      </c>
      <c r="Y90" s="6">
        <f t="shared" si="17"/>
        <v>0</v>
      </c>
      <c r="Z90" s="6">
        <f t="shared" si="18"/>
        <v>0</v>
      </c>
      <c r="AA90" s="6" t="str">
        <f>VLOOKUP($C90,{"29 - Psychiatrie (Erwachsene)","MonatII";"30 - Kinder- und Jugendpsychiatrie","MonatII";"31 - Psychosomatik","MonatII";"","LEER";0,"Leer"},2,0)</f>
        <v>LEER</v>
      </c>
      <c r="AB90" s="6" t="str">
        <f>VLOOKUP($C90,{"29 - Psychiatrie (Erwachsene)","BGI";"30 - Kinder- und Jugendpsychiatrie","BGII";"31 - Psychosomatik","BGI";"","LEER";0,"Leer"},2,0)</f>
        <v>LEER</v>
      </c>
    </row>
    <row r="91" spans="2:28" ht="15" customHeight="1" x14ac:dyDescent="0.25">
      <c r="B91" s="74" t="str">
        <f t="shared" si="11"/>
        <v>!!!</v>
      </c>
      <c r="C91" s="202" t="str">
        <f>IF(LEN($D91)&gt;0,VLOOKUP(TEXT($D91,0),'Angaben Stationen'!$C$15:$V$114,2,0),"")</f>
        <v/>
      </c>
      <c r="D91" s="203"/>
      <c r="E91" s="204" t="str">
        <f>IF(LEN(D91)&gt;0,VLOOKUP(TEXT($D91,0),'Angaben Stationen'!$C$15:$E$114,3,0),"")</f>
        <v/>
      </c>
      <c r="F91" s="210"/>
      <c r="G91" s="205"/>
      <c r="H91" s="206"/>
      <c r="I91" s="72"/>
      <c r="P91" s="6" t="str">
        <f t="shared" si="12"/>
        <v>Leer</v>
      </c>
      <c r="Q91" s="6" t="str">
        <f>IF('Angaben KH-Standort'!$D$13&gt;0,"VJ","KJA")</f>
        <v>KJA</v>
      </c>
      <c r="R91" s="6" t="str">
        <f t="shared" si="13"/>
        <v>Leer</v>
      </c>
      <c r="S91" s="6" t="str">
        <f t="shared" si="14"/>
        <v>Leer</v>
      </c>
      <c r="T91" s="6">
        <f t="shared" si="10"/>
        <v>0</v>
      </c>
      <c r="U91" s="6">
        <f>VLOOKUP($C91,{"29 - Psychiatrie (Erwachsene)",1;"30 - Kinder- und Jugendpsychiatrie",1;"31 - Psychosomatik",1;"",0;0,0},2,0)</f>
        <v>0</v>
      </c>
      <c r="V91" s="6">
        <f t="shared" si="15"/>
        <v>0</v>
      </c>
      <c r="W91" s="6">
        <f t="shared" si="19"/>
        <v>1</v>
      </c>
      <c r="X91" s="6">
        <f t="shared" si="16"/>
        <v>0</v>
      </c>
      <c r="Y91" s="6">
        <f t="shared" si="17"/>
        <v>0</v>
      </c>
      <c r="Z91" s="6">
        <f t="shared" si="18"/>
        <v>0</v>
      </c>
      <c r="AA91" s="6" t="str">
        <f>VLOOKUP($C91,{"29 - Psychiatrie (Erwachsene)","MonatII";"30 - Kinder- und Jugendpsychiatrie","MonatII";"31 - Psychosomatik","MonatII";"","LEER";0,"Leer"},2,0)</f>
        <v>LEER</v>
      </c>
      <c r="AB91" s="6" t="str">
        <f>VLOOKUP($C91,{"29 - Psychiatrie (Erwachsene)","BGI";"30 - Kinder- und Jugendpsychiatrie","BGII";"31 - Psychosomatik","BGI";"","LEER";0,"Leer"},2,0)</f>
        <v>LEER</v>
      </c>
    </row>
    <row r="92" spans="2:28" ht="15" customHeight="1" x14ac:dyDescent="0.25">
      <c r="B92" s="74" t="str">
        <f t="shared" si="11"/>
        <v>!!!</v>
      </c>
      <c r="C92" s="202" t="str">
        <f>IF(LEN($D92)&gt;0,VLOOKUP(TEXT($D92,0),'Angaben Stationen'!$C$15:$V$114,2,0),"")</f>
        <v/>
      </c>
      <c r="D92" s="203"/>
      <c r="E92" s="204" t="str">
        <f>IF(LEN(D92)&gt;0,VLOOKUP(TEXT($D92,0),'Angaben Stationen'!$C$15:$E$114,3,0),"")</f>
        <v/>
      </c>
      <c r="F92" s="210"/>
      <c r="G92" s="205"/>
      <c r="H92" s="206"/>
      <c r="I92" s="72"/>
      <c r="P92" s="6" t="str">
        <f t="shared" si="12"/>
        <v>Leer</v>
      </c>
      <c r="Q92" s="6" t="str">
        <f>IF('Angaben KH-Standort'!$D$13&gt;0,"VJ","KJA")</f>
        <v>KJA</v>
      </c>
      <c r="R92" s="6" t="str">
        <f t="shared" si="13"/>
        <v>Leer</v>
      </c>
      <c r="S92" s="6" t="str">
        <f t="shared" si="14"/>
        <v>Leer</v>
      </c>
      <c r="T92" s="6">
        <f t="shared" si="10"/>
        <v>0</v>
      </c>
      <c r="U92" s="6">
        <f>VLOOKUP($C92,{"29 - Psychiatrie (Erwachsene)",1;"30 - Kinder- und Jugendpsychiatrie",1;"31 - Psychosomatik",1;"",0;0,0},2,0)</f>
        <v>0</v>
      </c>
      <c r="V92" s="6">
        <f t="shared" si="15"/>
        <v>0</v>
      </c>
      <c r="W92" s="6">
        <f t="shared" si="19"/>
        <v>1</v>
      </c>
      <c r="X92" s="6">
        <f t="shared" si="16"/>
        <v>0</v>
      </c>
      <c r="Y92" s="6">
        <f t="shared" si="17"/>
        <v>0</v>
      </c>
      <c r="Z92" s="6">
        <f t="shared" si="18"/>
        <v>0</v>
      </c>
      <c r="AA92" s="6" t="str">
        <f>VLOOKUP($C92,{"29 - Psychiatrie (Erwachsene)","MonatII";"30 - Kinder- und Jugendpsychiatrie","MonatII";"31 - Psychosomatik","MonatII";"","LEER";0,"Leer"},2,0)</f>
        <v>LEER</v>
      </c>
      <c r="AB92" s="6" t="str">
        <f>VLOOKUP($C92,{"29 - Psychiatrie (Erwachsene)","BGI";"30 - Kinder- und Jugendpsychiatrie","BGII";"31 - Psychosomatik","BGI";"","LEER";0,"Leer"},2,0)</f>
        <v>LEER</v>
      </c>
    </row>
    <row r="93" spans="2:28" ht="15" customHeight="1" x14ac:dyDescent="0.25">
      <c r="B93" s="74" t="str">
        <f t="shared" si="11"/>
        <v>!!!</v>
      </c>
      <c r="C93" s="202" t="str">
        <f>IF(LEN($D93)&gt;0,VLOOKUP(TEXT($D93,0),'Angaben Stationen'!$C$15:$V$114,2,0),"")</f>
        <v/>
      </c>
      <c r="D93" s="203"/>
      <c r="E93" s="204" t="str">
        <f>IF(LEN(D93)&gt;0,VLOOKUP(TEXT($D93,0),'Angaben Stationen'!$C$15:$E$114,3,0),"")</f>
        <v/>
      </c>
      <c r="F93" s="210"/>
      <c r="G93" s="205"/>
      <c r="H93" s="206"/>
      <c r="I93" s="72"/>
      <c r="P93" s="6" t="str">
        <f t="shared" si="12"/>
        <v>Leer</v>
      </c>
      <c r="Q93" s="6" t="str">
        <f>IF('Angaben KH-Standort'!$D$13&gt;0,"VJ","KJA")</f>
        <v>KJA</v>
      </c>
      <c r="R93" s="6" t="str">
        <f t="shared" si="13"/>
        <v>Leer</v>
      </c>
      <c r="S93" s="6" t="str">
        <f t="shared" si="14"/>
        <v>Leer</v>
      </c>
      <c r="T93" s="6">
        <f t="shared" si="10"/>
        <v>0</v>
      </c>
      <c r="U93" s="6">
        <f>VLOOKUP($C93,{"29 - Psychiatrie (Erwachsene)",1;"30 - Kinder- und Jugendpsychiatrie",1;"31 - Psychosomatik",1;"",0;0,0},2,0)</f>
        <v>0</v>
      </c>
      <c r="V93" s="6">
        <f t="shared" si="15"/>
        <v>0</v>
      </c>
      <c r="W93" s="6">
        <f t="shared" si="19"/>
        <v>1</v>
      </c>
      <c r="X93" s="6">
        <f t="shared" si="16"/>
        <v>0</v>
      </c>
      <c r="Y93" s="6">
        <f t="shared" si="17"/>
        <v>0</v>
      </c>
      <c r="Z93" s="6">
        <f t="shared" si="18"/>
        <v>0</v>
      </c>
      <c r="AA93" s="6" t="str">
        <f>VLOOKUP($C93,{"29 - Psychiatrie (Erwachsene)","MonatII";"30 - Kinder- und Jugendpsychiatrie","MonatII";"31 - Psychosomatik","MonatII";"","LEER";0,"Leer"},2,0)</f>
        <v>LEER</v>
      </c>
      <c r="AB93" s="6" t="str">
        <f>VLOOKUP($C93,{"29 - Psychiatrie (Erwachsene)","BGI";"30 - Kinder- und Jugendpsychiatrie","BGII";"31 - Psychosomatik","BGI";"","LEER";0,"Leer"},2,0)</f>
        <v>LEER</v>
      </c>
    </row>
    <row r="94" spans="2:28" ht="15" customHeight="1" x14ac:dyDescent="0.25">
      <c r="B94" s="74" t="str">
        <f t="shared" si="11"/>
        <v>!!!</v>
      </c>
      <c r="C94" s="202" t="str">
        <f>IF(LEN($D94)&gt;0,VLOOKUP(TEXT($D94,0),'Angaben Stationen'!$C$15:$V$114,2,0),"")</f>
        <v/>
      </c>
      <c r="D94" s="203"/>
      <c r="E94" s="204" t="str">
        <f>IF(LEN(D94)&gt;0,VLOOKUP(TEXT($D94,0),'Angaben Stationen'!$C$15:$E$114,3,0),"")</f>
        <v/>
      </c>
      <c r="F94" s="210"/>
      <c r="G94" s="205"/>
      <c r="H94" s="206"/>
      <c r="I94" s="72"/>
      <c r="P94" s="6" t="str">
        <f t="shared" si="12"/>
        <v>Leer</v>
      </c>
      <c r="Q94" s="6" t="str">
        <f>IF('Angaben KH-Standort'!$D$13&gt;0,"VJ","KJA")</f>
        <v>KJA</v>
      </c>
      <c r="R94" s="6" t="str">
        <f t="shared" si="13"/>
        <v>Leer</v>
      </c>
      <c r="S94" s="6" t="str">
        <f t="shared" si="14"/>
        <v>Leer</v>
      </c>
      <c r="T94" s="6">
        <f t="shared" si="10"/>
        <v>0</v>
      </c>
      <c r="U94" s="6">
        <f>VLOOKUP($C94,{"29 - Psychiatrie (Erwachsene)",1;"30 - Kinder- und Jugendpsychiatrie",1;"31 - Psychosomatik",1;"",0;0,0},2,0)</f>
        <v>0</v>
      </c>
      <c r="V94" s="6">
        <f t="shared" si="15"/>
        <v>0</v>
      </c>
      <c r="W94" s="6">
        <f t="shared" si="19"/>
        <v>1</v>
      </c>
      <c r="X94" s="6">
        <f t="shared" si="16"/>
        <v>0</v>
      </c>
      <c r="Y94" s="6">
        <f t="shared" si="17"/>
        <v>0</v>
      </c>
      <c r="Z94" s="6">
        <f t="shared" si="18"/>
        <v>0</v>
      </c>
      <c r="AA94" s="6" t="str">
        <f>VLOOKUP($C94,{"29 - Psychiatrie (Erwachsene)","MonatII";"30 - Kinder- und Jugendpsychiatrie","MonatII";"31 - Psychosomatik","MonatII";"","LEER";0,"Leer"},2,0)</f>
        <v>LEER</v>
      </c>
      <c r="AB94" s="6" t="str">
        <f>VLOOKUP($C94,{"29 - Psychiatrie (Erwachsene)","BGI";"30 - Kinder- und Jugendpsychiatrie","BGII";"31 - Psychosomatik","BGI";"","LEER";0,"Leer"},2,0)</f>
        <v>LEER</v>
      </c>
    </row>
    <row r="95" spans="2:28" ht="15" customHeight="1" x14ac:dyDescent="0.25">
      <c r="B95" s="74" t="str">
        <f t="shared" si="11"/>
        <v>!!!</v>
      </c>
      <c r="C95" s="202" t="str">
        <f>IF(LEN($D95)&gt;0,VLOOKUP(TEXT($D95,0),'Angaben Stationen'!$C$15:$V$114,2,0),"")</f>
        <v/>
      </c>
      <c r="D95" s="203"/>
      <c r="E95" s="204" t="str">
        <f>IF(LEN(D95)&gt;0,VLOOKUP(TEXT($D95,0),'Angaben Stationen'!$C$15:$E$114,3,0),"")</f>
        <v/>
      </c>
      <c r="F95" s="210"/>
      <c r="G95" s="205"/>
      <c r="H95" s="206"/>
      <c r="I95" s="72"/>
      <c r="P95" s="6" t="str">
        <f t="shared" si="12"/>
        <v>Leer</v>
      </c>
      <c r="Q95" s="6" t="str">
        <f>IF('Angaben KH-Standort'!$D$13&gt;0,"VJ","KJA")</f>
        <v>KJA</v>
      </c>
      <c r="R95" s="6" t="str">
        <f t="shared" si="13"/>
        <v>Leer</v>
      </c>
      <c r="S95" s="6" t="str">
        <f t="shared" si="14"/>
        <v>Leer</v>
      </c>
      <c r="T95" s="6">
        <f t="shared" si="10"/>
        <v>0</v>
      </c>
      <c r="U95" s="6">
        <f>VLOOKUP($C95,{"29 - Psychiatrie (Erwachsene)",1;"30 - Kinder- und Jugendpsychiatrie",1;"31 - Psychosomatik",1;"",0;0,0},2,0)</f>
        <v>0</v>
      </c>
      <c r="V95" s="6">
        <f t="shared" si="15"/>
        <v>0</v>
      </c>
      <c r="W95" s="6">
        <f t="shared" si="19"/>
        <v>1</v>
      </c>
      <c r="X95" s="6">
        <f t="shared" si="16"/>
        <v>0</v>
      </c>
      <c r="Y95" s="6">
        <f t="shared" si="17"/>
        <v>0</v>
      </c>
      <c r="Z95" s="6">
        <f t="shared" si="18"/>
        <v>0</v>
      </c>
      <c r="AA95" s="6" t="str">
        <f>VLOOKUP($C95,{"29 - Psychiatrie (Erwachsene)","MonatII";"30 - Kinder- und Jugendpsychiatrie","MonatII";"31 - Psychosomatik","MonatII";"","LEER";0,"Leer"},2,0)</f>
        <v>LEER</v>
      </c>
      <c r="AB95" s="6" t="str">
        <f>VLOOKUP($C95,{"29 - Psychiatrie (Erwachsene)","BGI";"30 - Kinder- und Jugendpsychiatrie","BGII";"31 - Psychosomatik","BGI";"","LEER";0,"Leer"},2,0)</f>
        <v>LEER</v>
      </c>
    </row>
    <row r="96" spans="2:28" ht="15" customHeight="1" x14ac:dyDescent="0.25">
      <c r="B96" s="74" t="str">
        <f t="shared" si="11"/>
        <v>!!!</v>
      </c>
      <c r="C96" s="202" t="str">
        <f>IF(LEN($D96)&gt;0,VLOOKUP(TEXT($D96,0),'Angaben Stationen'!$C$15:$V$114,2,0),"")</f>
        <v/>
      </c>
      <c r="D96" s="203"/>
      <c r="E96" s="204" t="str">
        <f>IF(LEN(D96)&gt;0,VLOOKUP(TEXT($D96,0),'Angaben Stationen'!$C$15:$E$114,3,0),"")</f>
        <v/>
      </c>
      <c r="F96" s="210"/>
      <c r="G96" s="205"/>
      <c r="H96" s="206"/>
      <c r="I96" s="72"/>
      <c r="P96" s="6" t="str">
        <f t="shared" si="12"/>
        <v>Leer</v>
      </c>
      <c r="Q96" s="6" t="str">
        <f>IF('Angaben KH-Standort'!$D$13&gt;0,"VJ","KJA")</f>
        <v>KJA</v>
      </c>
      <c r="R96" s="6" t="str">
        <f t="shared" si="13"/>
        <v>Leer</v>
      </c>
      <c r="S96" s="6" t="str">
        <f t="shared" si="14"/>
        <v>Leer</v>
      </c>
      <c r="T96" s="6">
        <f t="shared" si="10"/>
        <v>0</v>
      </c>
      <c r="U96" s="6">
        <f>VLOOKUP($C96,{"29 - Psychiatrie (Erwachsene)",1;"30 - Kinder- und Jugendpsychiatrie",1;"31 - Psychosomatik",1;"",0;0,0},2,0)</f>
        <v>0</v>
      </c>
      <c r="V96" s="6">
        <f t="shared" si="15"/>
        <v>0</v>
      </c>
      <c r="W96" s="6">
        <f t="shared" si="19"/>
        <v>1</v>
      </c>
      <c r="X96" s="6">
        <f t="shared" si="16"/>
        <v>0</v>
      </c>
      <c r="Y96" s="6">
        <f t="shared" si="17"/>
        <v>0</v>
      </c>
      <c r="Z96" s="6">
        <f t="shared" si="18"/>
        <v>0</v>
      </c>
      <c r="AA96" s="6" t="str">
        <f>VLOOKUP($C96,{"29 - Psychiatrie (Erwachsene)","MonatII";"30 - Kinder- und Jugendpsychiatrie","MonatII";"31 - Psychosomatik","MonatII";"","LEER";0,"Leer"},2,0)</f>
        <v>LEER</v>
      </c>
      <c r="AB96" s="6" t="str">
        <f>VLOOKUP($C96,{"29 - Psychiatrie (Erwachsene)","BGI";"30 - Kinder- und Jugendpsychiatrie","BGII";"31 - Psychosomatik","BGI";"","LEER";0,"Leer"},2,0)</f>
        <v>LEER</v>
      </c>
    </row>
    <row r="97" spans="2:28" ht="15" customHeight="1" x14ac:dyDescent="0.25">
      <c r="B97" s="74" t="str">
        <f t="shared" si="11"/>
        <v>!!!</v>
      </c>
      <c r="C97" s="202" t="str">
        <f>IF(LEN($D97)&gt;0,VLOOKUP(TEXT($D97,0),'Angaben Stationen'!$C$15:$V$114,2,0),"")</f>
        <v/>
      </c>
      <c r="D97" s="203"/>
      <c r="E97" s="204" t="str">
        <f>IF(LEN(D97)&gt;0,VLOOKUP(TEXT($D97,0),'Angaben Stationen'!$C$15:$E$114,3,0),"")</f>
        <v/>
      </c>
      <c r="F97" s="210"/>
      <c r="G97" s="205"/>
      <c r="H97" s="206"/>
      <c r="I97" s="72"/>
      <c r="P97" s="6" t="str">
        <f t="shared" si="12"/>
        <v>Leer</v>
      </c>
      <c r="Q97" s="6" t="str">
        <f>IF('Angaben KH-Standort'!$D$13&gt;0,"VJ","KJA")</f>
        <v>KJA</v>
      </c>
      <c r="R97" s="6" t="str">
        <f t="shared" si="13"/>
        <v>Leer</v>
      </c>
      <c r="S97" s="6" t="str">
        <f t="shared" si="14"/>
        <v>Leer</v>
      </c>
      <c r="T97" s="6">
        <f t="shared" si="10"/>
        <v>0</v>
      </c>
      <c r="U97" s="6">
        <f>VLOOKUP($C97,{"29 - Psychiatrie (Erwachsene)",1;"30 - Kinder- und Jugendpsychiatrie",1;"31 - Psychosomatik",1;"",0;0,0},2,0)</f>
        <v>0</v>
      </c>
      <c r="V97" s="6">
        <f t="shared" si="15"/>
        <v>0</v>
      </c>
      <c r="W97" s="6">
        <f t="shared" si="19"/>
        <v>1</v>
      </c>
      <c r="X97" s="6">
        <f t="shared" si="16"/>
        <v>0</v>
      </c>
      <c r="Y97" s="6">
        <f t="shared" si="17"/>
        <v>0</v>
      </c>
      <c r="Z97" s="6">
        <f t="shared" si="18"/>
        <v>0</v>
      </c>
      <c r="AA97" s="6" t="str">
        <f>VLOOKUP($C97,{"29 - Psychiatrie (Erwachsene)","MonatII";"30 - Kinder- und Jugendpsychiatrie","MonatII";"31 - Psychosomatik","MonatII";"","LEER";0,"Leer"},2,0)</f>
        <v>LEER</v>
      </c>
      <c r="AB97" s="6" t="str">
        <f>VLOOKUP($C97,{"29 - Psychiatrie (Erwachsene)","BGI";"30 - Kinder- und Jugendpsychiatrie","BGII";"31 - Psychosomatik","BGI";"","LEER";0,"Leer"},2,0)</f>
        <v>LEER</v>
      </c>
    </row>
    <row r="98" spans="2:28" ht="15" customHeight="1" x14ac:dyDescent="0.25">
      <c r="B98" s="74" t="str">
        <f t="shared" si="11"/>
        <v>!!!</v>
      </c>
      <c r="C98" s="202" t="str">
        <f>IF(LEN($D98)&gt;0,VLOOKUP(TEXT($D98,0),'Angaben Stationen'!$C$15:$V$114,2,0),"")</f>
        <v/>
      </c>
      <c r="D98" s="203"/>
      <c r="E98" s="204" t="str">
        <f>IF(LEN(D98)&gt;0,VLOOKUP(TEXT($D98,0),'Angaben Stationen'!$C$15:$E$114,3,0),"")</f>
        <v/>
      </c>
      <c r="F98" s="210"/>
      <c r="G98" s="205"/>
      <c r="H98" s="206"/>
      <c r="I98" s="72"/>
      <c r="P98" s="6" t="str">
        <f t="shared" si="12"/>
        <v>Leer</v>
      </c>
      <c r="Q98" s="6" t="str">
        <f>IF('Angaben KH-Standort'!$D$13&gt;0,"VJ","KJA")</f>
        <v>KJA</v>
      </c>
      <c r="R98" s="6" t="str">
        <f t="shared" si="13"/>
        <v>Leer</v>
      </c>
      <c r="S98" s="6" t="str">
        <f t="shared" si="14"/>
        <v>Leer</v>
      </c>
      <c r="T98" s="6">
        <f t="shared" si="10"/>
        <v>0</v>
      </c>
      <c r="U98" s="6">
        <f>VLOOKUP($C98,{"29 - Psychiatrie (Erwachsene)",1;"30 - Kinder- und Jugendpsychiatrie",1;"31 - Psychosomatik",1;"",0;0,0},2,0)</f>
        <v>0</v>
      </c>
      <c r="V98" s="6">
        <f t="shared" si="15"/>
        <v>0</v>
      </c>
      <c r="W98" s="6">
        <f t="shared" si="19"/>
        <v>1</v>
      </c>
      <c r="X98" s="6">
        <f t="shared" si="16"/>
        <v>0</v>
      </c>
      <c r="Y98" s="6">
        <f t="shared" si="17"/>
        <v>0</v>
      </c>
      <c r="Z98" s="6">
        <f t="shared" si="18"/>
        <v>0</v>
      </c>
      <c r="AA98" s="6" t="str">
        <f>VLOOKUP($C98,{"29 - Psychiatrie (Erwachsene)","MonatII";"30 - Kinder- und Jugendpsychiatrie","MonatII";"31 - Psychosomatik","MonatII";"","LEER";0,"Leer"},2,0)</f>
        <v>LEER</v>
      </c>
      <c r="AB98" s="6" t="str">
        <f>VLOOKUP($C98,{"29 - Psychiatrie (Erwachsene)","BGI";"30 - Kinder- und Jugendpsychiatrie","BGII";"31 - Psychosomatik","BGI";"","LEER";0,"Leer"},2,0)</f>
        <v>LEER</v>
      </c>
    </row>
    <row r="99" spans="2:28" ht="15" customHeight="1" x14ac:dyDescent="0.25">
      <c r="B99" s="74" t="str">
        <f t="shared" si="11"/>
        <v>!!!</v>
      </c>
      <c r="C99" s="202" t="str">
        <f>IF(LEN($D99)&gt;0,VLOOKUP(TEXT($D99,0),'Angaben Stationen'!$C$15:$V$114,2,0),"")</f>
        <v/>
      </c>
      <c r="D99" s="203"/>
      <c r="E99" s="204" t="str">
        <f>IF(LEN(D99)&gt;0,VLOOKUP(TEXT($D99,0),'Angaben Stationen'!$C$15:$E$114,3,0),"")</f>
        <v/>
      </c>
      <c r="F99" s="210"/>
      <c r="G99" s="205"/>
      <c r="H99" s="206"/>
      <c r="I99" s="72"/>
      <c r="P99" s="6" t="str">
        <f t="shared" si="12"/>
        <v>Leer</v>
      </c>
      <c r="Q99" s="6" t="str">
        <f>IF('Angaben KH-Standort'!$D$13&gt;0,"VJ","KJA")</f>
        <v>KJA</v>
      </c>
      <c r="R99" s="6" t="str">
        <f t="shared" si="13"/>
        <v>Leer</v>
      </c>
      <c r="S99" s="6" t="str">
        <f t="shared" si="14"/>
        <v>Leer</v>
      </c>
      <c r="T99" s="6">
        <f t="shared" si="10"/>
        <v>0</v>
      </c>
      <c r="U99" s="6">
        <f>VLOOKUP($C99,{"29 - Psychiatrie (Erwachsene)",1;"30 - Kinder- und Jugendpsychiatrie",1;"31 - Psychosomatik",1;"",0;0,0},2,0)</f>
        <v>0</v>
      </c>
      <c r="V99" s="6">
        <f t="shared" si="15"/>
        <v>0</v>
      </c>
      <c r="W99" s="6">
        <f t="shared" si="19"/>
        <v>1</v>
      </c>
      <c r="X99" s="6">
        <f t="shared" si="16"/>
        <v>0</v>
      </c>
      <c r="Y99" s="6">
        <f t="shared" si="17"/>
        <v>0</v>
      </c>
      <c r="Z99" s="6">
        <f t="shared" si="18"/>
        <v>0</v>
      </c>
      <c r="AA99" s="6" t="str">
        <f>VLOOKUP($C99,{"29 - Psychiatrie (Erwachsene)","MonatII";"30 - Kinder- und Jugendpsychiatrie","MonatII";"31 - Psychosomatik","MonatII";"","LEER";0,"Leer"},2,0)</f>
        <v>LEER</v>
      </c>
      <c r="AB99" s="6" t="str">
        <f>VLOOKUP($C99,{"29 - Psychiatrie (Erwachsene)","BGI";"30 - Kinder- und Jugendpsychiatrie","BGII";"31 - Psychosomatik","BGI";"","LEER";0,"Leer"},2,0)</f>
        <v>LEER</v>
      </c>
    </row>
    <row r="100" spans="2:28" ht="15" customHeight="1" x14ac:dyDescent="0.25">
      <c r="B100" s="74" t="str">
        <f t="shared" si="11"/>
        <v>!!!</v>
      </c>
      <c r="C100" s="202" t="str">
        <f>IF(LEN($D100)&gt;0,VLOOKUP(TEXT($D100,0),'Angaben Stationen'!$C$15:$V$114,2,0),"")</f>
        <v/>
      </c>
      <c r="D100" s="203"/>
      <c r="E100" s="204" t="str">
        <f>IF(LEN(D100)&gt;0,VLOOKUP(TEXT($D100,0),'Angaben Stationen'!$C$15:$E$114,3,0),"")</f>
        <v/>
      </c>
      <c r="F100" s="210"/>
      <c r="G100" s="205"/>
      <c r="H100" s="206"/>
      <c r="I100" s="72"/>
      <c r="P100" s="6" t="str">
        <f t="shared" si="12"/>
        <v>Leer</v>
      </c>
      <c r="Q100" s="6" t="str">
        <f>IF('Angaben KH-Standort'!$D$13&gt;0,"VJ","KJA")</f>
        <v>KJA</v>
      </c>
      <c r="R100" s="6" t="str">
        <f t="shared" si="13"/>
        <v>Leer</v>
      </c>
      <c r="S100" s="6" t="str">
        <f t="shared" si="14"/>
        <v>Leer</v>
      </c>
      <c r="T100" s="6">
        <f t="shared" si="10"/>
        <v>0</v>
      </c>
      <c r="U100" s="6">
        <f>VLOOKUP($C100,{"29 - Psychiatrie (Erwachsene)",1;"30 - Kinder- und Jugendpsychiatrie",1;"31 - Psychosomatik",1;"",0;0,0},2,0)</f>
        <v>0</v>
      </c>
      <c r="V100" s="6">
        <f t="shared" si="15"/>
        <v>0</v>
      </c>
      <c r="W100" s="6">
        <f t="shared" si="19"/>
        <v>1</v>
      </c>
      <c r="X100" s="6">
        <f t="shared" si="16"/>
        <v>0</v>
      </c>
      <c r="Y100" s="6">
        <f t="shared" si="17"/>
        <v>0</v>
      </c>
      <c r="Z100" s="6">
        <f t="shared" si="18"/>
        <v>0</v>
      </c>
      <c r="AA100" s="6" t="str">
        <f>VLOOKUP($C100,{"29 - Psychiatrie (Erwachsene)","MonatII";"30 - Kinder- und Jugendpsychiatrie","MonatII";"31 - Psychosomatik","MonatII";"","LEER";0,"Leer"},2,0)</f>
        <v>LEER</v>
      </c>
      <c r="AB100" s="6" t="str">
        <f>VLOOKUP($C100,{"29 - Psychiatrie (Erwachsene)","BGI";"30 - Kinder- und Jugendpsychiatrie","BGII";"31 - Psychosomatik","BGI";"","LEER";0,"Leer"},2,0)</f>
        <v>LEER</v>
      </c>
    </row>
    <row r="101" spans="2:28" ht="15" customHeight="1" x14ac:dyDescent="0.25">
      <c r="B101" s="74" t="str">
        <f t="shared" si="11"/>
        <v>!!!</v>
      </c>
      <c r="C101" s="202" t="str">
        <f>IF(LEN($D101)&gt;0,VLOOKUP(TEXT($D101,0),'Angaben Stationen'!$C$15:$V$114,2,0),"")</f>
        <v/>
      </c>
      <c r="D101" s="203"/>
      <c r="E101" s="204" t="str">
        <f>IF(LEN(D101)&gt;0,VLOOKUP(TEXT($D101,0),'Angaben Stationen'!$C$15:$E$114,3,0),"")</f>
        <v/>
      </c>
      <c r="F101" s="210"/>
      <c r="G101" s="205"/>
      <c r="H101" s="206"/>
      <c r="I101" s="72"/>
      <c r="P101" s="6" t="str">
        <f t="shared" si="12"/>
        <v>Leer</v>
      </c>
      <c r="Q101" s="6" t="str">
        <f>IF('Angaben KH-Standort'!$D$13&gt;0,"VJ","KJA")</f>
        <v>KJA</v>
      </c>
      <c r="R101" s="6" t="str">
        <f t="shared" si="13"/>
        <v>Leer</v>
      </c>
      <c r="S101" s="6" t="str">
        <f t="shared" si="14"/>
        <v>Leer</v>
      </c>
      <c r="T101" s="6">
        <f t="shared" si="10"/>
        <v>0</v>
      </c>
      <c r="U101" s="6">
        <f>VLOOKUP($C101,{"29 - Psychiatrie (Erwachsene)",1;"30 - Kinder- und Jugendpsychiatrie",1;"31 - Psychosomatik",1;"",0;0,0},2,0)</f>
        <v>0</v>
      </c>
      <c r="V101" s="6">
        <f t="shared" si="15"/>
        <v>0</v>
      </c>
      <c r="W101" s="6">
        <f t="shared" si="19"/>
        <v>1</v>
      </c>
      <c r="X101" s="6">
        <f t="shared" si="16"/>
        <v>0</v>
      </c>
      <c r="Y101" s="6">
        <f t="shared" si="17"/>
        <v>0</v>
      </c>
      <c r="Z101" s="6">
        <f t="shared" si="18"/>
        <v>0</v>
      </c>
      <c r="AA101" s="6" t="str">
        <f>VLOOKUP($C101,{"29 - Psychiatrie (Erwachsene)","MonatII";"30 - Kinder- und Jugendpsychiatrie","MonatII";"31 - Psychosomatik","MonatII";"","LEER";0,"Leer"},2,0)</f>
        <v>LEER</v>
      </c>
      <c r="AB101" s="6" t="str">
        <f>VLOOKUP($C101,{"29 - Psychiatrie (Erwachsene)","BGI";"30 - Kinder- und Jugendpsychiatrie","BGII";"31 - Psychosomatik","BGI";"","LEER";0,"Leer"},2,0)</f>
        <v>LEER</v>
      </c>
    </row>
    <row r="102" spans="2:28" ht="15" customHeight="1" x14ac:dyDescent="0.25">
      <c r="B102" s="74" t="str">
        <f t="shared" si="11"/>
        <v>!!!</v>
      </c>
      <c r="C102" s="202" t="str">
        <f>IF(LEN($D102)&gt;0,VLOOKUP(TEXT($D102,0),'Angaben Stationen'!$C$15:$V$114,2,0),"")</f>
        <v/>
      </c>
      <c r="D102" s="203"/>
      <c r="E102" s="204" t="str">
        <f>IF(LEN(D102)&gt;0,VLOOKUP(TEXT($D102,0),'Angaben Stationen'!$C$15:$E$114,3,0),"")</f>
        <v/>
      </c>
      <c r="F102" s="210"/>
      <c r="G102" s="205"/>
      <c r="H102" s="206"/>
      <c r="I102" s="72"/>
      <c r="P102" s="6" t="str">
        <f t="shared" si="12"/>
        <v>Leer</v>
      </c>
      <c r="Q102" s="6" t="str">
        <f>IF('Angaben KH-Standort'!$D$13&gt;0,"VJ","KJA")</f>
        <v>KJA</v>
      </c>
      <c r="R102" s="6" t="str">
        <f t="shared" si="13"/>
        <v>Leer</v>
      </c>
      <c r="S102" s="6" t="str">
        <f t="shared" si="14"/>
        <v>Leer</v>
      </c>
      <c r="T102" s="6">
        <f t="shared" si="10"/>
        <v>0</v>
      </c>
      <c r="U102" s="6">
        <f>VLOOKUP($C102,{"29 - Psychiatrie (Erwachsene)",1;"30 - Kinder- und Jugendpsychiatrie",1;"31 - Psychosomatik",1;"",0;0,0},2,0)</f>
        <v>0</v>
      </c>
      <c r="V102" s="6">
        <f t="shared" si="15"/>
        <v>0</v>
      </c>
      <c r="W102" s="6">
        <f t="shared" si="19"/>
        <v>1</v>
      </c>
      <c r="X102" s="6">
        <f t="shared" si="16"/>
        <v>0</v>
      </c>
      <c r="Y102" s="6">
        <f t="shared" si="17"/>
        <v>0</v>
      </c>
      <c r="Z102" s="6">
        <f t="shared" si="18"/>
        <v>0</v>
      </c>
      <c r="AA102" s="6" t="str">
        <f>VLOOKUP($C102,{"29 - Psychiatrie (Erwachsene)","MonatII";"30 - Kinder- und Jugendpsychiatrie","MonatII";"31 - Psychosomatik","MonatII";"","LEER";0,"Leer"},2,0)</f>
        <v>LEER</v>
      </c>
      <c r="AB102" s="6" t="str">
        <f>VLOOKUP($C102,{"29 - Psychiatrie (Erwachsene)","BGI";"30 - Kinder- und Jugendpsychiatrie","BGII";"31 - Psychosomatik","BGI";"","LEER";0,"Leer"},2,0)</f>
        <v>LEER</v>
      </c>
    </row>
    <row r="103" spans="2:28" ht="15" customHeight="1" x14ac:dyDescent="0.25">
      <c r="B103" s="74" t="str">
        <f t="shared" si="11"/>
        <v>!!!</v>
      </c>
      <c r="C103" s="202" t="str">
        <f>IF(LEN($D103)&gt;0,VLOOKUP(TEXT($D103,0),'Angaben Stationen'!$C$15:$V$114,2,0),"")</f>
        <v/>
      </c>
      <c r="D103" s="203"/>
      <c r="E103" s="204" t="str">
        <f>IF(LEN(D103)&gt;0,VLOOKUP(TEXT($D103,0),'Angaben Stationen'!$C$15:$E$114,3,0),"")</f>
        <v/>
      </c>
      <c r="F103" s="210"/>
      <c r="G103" s="205"/>
      <c r="H103" s="206"/>
      <c r="I103" s="72"/>
      <c r="P103" s="6" t="str">
        <f t="shared" si="12"/>
        <v>Leer</v>
      </c>
      <c r="Q103" s="6" t="str">
        <f>IF('Angaben KH-Standort'!$D$13&gt;0,"VJ","KJA")</f>
        <v>KJA</v>
      </c>
      <c r="R103" s="6" t="str">
        <f t="shared" si="13"/>
        <v>Leer</v>
      </c>
      <c r="S103" s="6" t="str">
        <f t="shared" si="14"/>
        <v>Leer</v>
      </c>
      <c r="T103" s="6">
        <f t="shared" si="10"/>
        <v>0</v>
      </c>
      <c r="U103" s="6">
        <f>VLOOKUP($C103,{"29 - Psychiatrie (Erwachsene)",1;"30 - Kinder- und Jugendpsychiatrie",1;"31 - Psychosomatik",1;"",0;0,0},2,0)</f>
        <v>0</v>
      </c>
      <c r="V103" s="6">
        <f t="shared" si="15"/>
        <v>0</v>
      </c>
      <c r="W103" s="6">
        <f t="shared" si="19"/>
        <v>1</v>
      </c>
      <c r="X103" s="6">
        <f t="shared" si="16"/>
        <v>0</v>
      </c>
      <c r="Y103" s="6">
        <f t="shared" si="17"/>
        <v>0</v>
      </c>
      <c r="Z103" s="6">
        <f t="shared" si="18"/>
        <v>0</v>
      </c>
      <c r="AA103" s="6" t="str">
        <f>VLOOKUP($C103,{"29 - Psychiatrie (Erwachsene)","MonatII";"30 - Kinder- und Jugendpsychiatrie","MonatII";"31 - Psychosomatik","MonatII";"","LEER";0,"Leer"},2,0)</f>
        <v>LEER</v>
      </c>
      <c r="AB103" s="6" t="str">
        <f>VLOOKUP($C103,{"29 - Psychiatrie (Erwachsene)","BGI";"30 - Kinder- und Jugendpsychiatrie","BGII";"31 - Psychosomatik","BGI";"","LEER";0,"Leer"},2,0)</f>
        <v>LEER</v>
      </c>
    </row>
    <row r="104" spans="2:28" ht="15" customHeight="1" x14ac:dyDescent="0.25">
      <c r="B104" s="74" t="str">
        <f t="shared" si="11"/>
        <v>!!!</v>
      </c>
      <c r="C104" s="202" t="str">
        <f>IF(LEN($D104)&gt;0,VLOOKUP(TEXT($D104,0),'Angaben Stationen'!$C$15:$V$114,2,0),"")</f>
        <v/>
      </c>
      <c r="D104" s="203"/>
      <c r="E104" s="204" t="str">
        <f>IF(LEN(D104)&gt;0,VLOOKUP(TEXT($D104,0),'Angaben Stationen'!$C$15:$E$114,3,0),"")</f>
        <v/>
      </c>
      <c r="F104" s="210"/>
      <c r="G104" s="205"/>
      <c r="H104" s="206"/>
      <c r="I104" s="72"/>
      <c r="P104" s="6" t="str">
        <f t="shared" si="12"/>
        <v>Leer</v>
      </c>
      <c r="Q104" s="6" t="str">
        <f>IF('Angaben KH-Standort'!$D$13&gt;0,"VJ","KJA")</f>
        <v>KJA</v>
      </c>
      <c r="R104" s="6" t="str">
        <f t="shared" si="13"/>
        <v>Leer</v>
      </c>
      <c r="S104" s="6" t="str">
        <f t="shared" si="14"/>
        <v>Leer</v>
      </c>
      <c r="T104" s="6">
        <f t="shared" si="10"/>
        <v>0</v>
      </c>
      <c r="U104" s="6">
        <f>VLOOKUP($C104,{"29 - Psychiatrie (Erwachsene)",1;"30 - Kinder- und Jugendpsychiatrie",1;"31 - Psychosomatik",1;"",0;0,0},2,0)</f>
        <v>0</v>
      </c>
      <c r="V104" s="6">
        <f t="shared" si="15"/>
        <v>0</v>
      </c>
      <c r="W104" s="6">
        <f t="shared" si="19"/>
        <v>1</v>
      </c>
      <c r="X104" s="6">
        <f t="shared" si="16"/>
        <v>0</v>
      </c>
      <c r="Y104" s="6">
        <f t="shared" si="17"/>
        <v>0</v>
      </c>
      <c r="Z104" s="6">
        <f t="shared" si="18"/>
        <v>0</v>
      </c>
      <c r="AA104" s="6" t="str">
        <f>VLOOKUP($C104,{"29 - Psychiatrie (Erwachsene)","MonatII";"30 - Kinder- und Jugendpsychiatrie","MonatII";"31 - Psychosomatik","MonatII";"","LEER";0,"Leer"},2,0)</f>
        <v>LEER</v>
      </c>
      <c r="AB104" s="6" t="str">
        <f>VLOOKUP($C104,{"29 - Psychiatrie (Erwachsene)","BGI";"30 - Kinder- und Jugendpsychiatrie","BGII";"31 - Psychosomatik","BGI";"","LEER";0,"Leer"},2,0)</f>
        <v>LEER</v>
      </c>
    </row>
    <row r="105" spans="2:28" ht="15" customHeight="1" x14ac:dyDescent="0.25">
      <c r="B105" s="74" t="str">
        <f t="shared" si="11"/>
        <v>!!!</v>
      </c>
      <c r="C105" s="202" t="str">
        <f>IF(LEN($D105)&gt;0,VLOOKUP(TEXT($D105,0),'Angaben Stationen'!$C$15:$V$114,2,0),"")</f>
        <v/>
      </c>
      <c r="D105" s="203"/>
      <c r="E105" s="204" t="str">
        <f>IF(LEN(D105)&gt;0,VLOOKUP(TEXT($D105,0),'Angaben Stationen'!$C$15:$E$114,3,0),"")</f>
        <v/>
      </c>
      <c r="F105" s="210"/>
      <c r="G105" s="205"/>
      <c r="H105" s="206"/>
      <c r="I105" s="72"/>
      <c r="P105" s="6" t="str">
        <f t="shared" si="12"/>
        <v>Leer</v>
      </c>
      <c r="Q105" s="6" t="str">
        <f>IF('Angaben KH-Standort'!$D$13&gt;0,"VJ","KJA")</f>
        <v>KJA</v>
      </c>
      <c r="R105" s="6" t="str">
        <f t="shared" si="13"/>
        <v>Leer</v>
      </c>
      <c r="S105" s="6" t="str">
        <f t="shared" si="14"/>
        <v>Leer</v>
      </c>
      <c r="T105" s="6">
        <f t="shared" si="10"/>
        <v>0</v>
      </c>
      <c r="U105" s="6">
        <f>VLOOKUP($C105,{"29 - Psychiatrie (Erwachsene)",1;"30 - Kinder- und Jugendpsychiatrie",1;"31 - Psychosomatik",1;"",0;0,0},2,0)</f>
        <v>0</v>
      </c>
      <c r="V105" s="6">
        <f t="shared" si="15"/>
        <v>0</v>
      </c>
      <c r="W105" s="6">
        <f t="shared" si="19"/>
        <v>1</v>
      </c>
      <c r="X105" s="6">
        <f t="shared" si="16"/>
        <v>0</v>
      </c>
      <c r="Y105" s="6">
        <f t="shared" si="17"/>
        <v>0</v>
      </c>
      <c r="Z105" s="6">
        <f t="shared" si="18"/>
        <v>0</v>
      </c>
      <c r="AA105" s="6" t="str">
        <f>VLOOKUP($C105,{"29 - Psychiatrie (Erwachsene)","MonatII";"30 - Kinder- und Jugendpsychiatrie","MonatII";"31 - Psychosomatik","MonatII";"","LEER";0,"Leer"},2,0)</f>
        <v>LEER</v>
      </c>
      <c r="AB105" s="6" t="str">
        <f>VLOOKUP($C105,{"29 - Psychiatrie (Erwachsene)","BGI";"30 - Kinder- und Jugendpsychiatrie","BGII";"31 - Psychosomatik","BGI";"","LEER";0,"Leer"},2,0)</f>
        <v>LEER</v>
      </c>
    </row>
    <row r="106" spans="2:28" ht="15" customHeight="1" x14ac:dyDescent="0.25">
      <c r="B106" s="74" t="str">
        <f t="shared" si="11"/>
        <v>!!!</v>
      </c>
      <c r="C106" s="202" t="str">
        <f>IF(LEN($D106)&gt;0,VLOOKUP(TEXT($D106,0),'Angaben Stationen'!$C$15:$V$114,2,0),"")</f>
        <v/>
      </c>
      <c r="D106" s="203"/>
      <c r="E106" s="204" t="str">
        <f>IF(LEN(D106)&gt;0,VLOOKUP(TEXT($D106,0),'Angaben Stationen'!$C$15:$E$114,3,0),"")</f>
        <v/>
      </c>
      <c r="F106" s="210"/>
      <c r="G106" s="205"/>
      <c r="H106" s="206"/>
      <c r="I106" s="72"/>
      <c r="P106" s="6" t="str">
        <f t="shared" si="12"/>
        <v>Leer</v>
      </c>
      <c r="Q106" s="6" t="str">
        <f>IF('Angaben KH-Standort'!$D$13&gt;0,"VJ","KJA")</f>
        <v>KJA</v>
      </c>
      <c r="R106" s="6" t="str">
        <f t="shared" si="13"/>
        <v>Leer</v>
      </c>
      <c r="S106" s="6" t="str">
        <f t="shared" si="14"/>
        <v>Leer</v>
      </c>
      <c r="T106" s="6">
        <f t="shared" si="10"/>
        <v>0</v>
      </c>
      <c r="U106" s="6">
        <f>VLOOKUP($C106,{"29 - Psychiatrie (Erwachsene)",1;"30 - Kinder- und Jugendpsychiatrie",1;"31 - Psychosomatik",1;"",0;0,0},2,0)</f>
        <v>0</v>
      </c>
      <c r="V106" s="6">
        <f t="shared" si="15"/>
        <v>0</v>
      </c>
      <c r="W106" s="6">
        <f t="shared" si="19"/>
        <v>1</v>
      </c>
      <c r="X106" s="6">
        <f t="shared" si="16"/>
        <v>0</v>
      </c>
      <c r="Y106" s="6">
        <f t="shared" si="17"/>
        <v>0</v>
      </c>
      <c r="Z106" s="6">
        <f t="shared" si="18"/>
        <v>0</v>
      </c>
      <c r="AA106" s="6" t="str">
        <f>VLOOKUP($C106,{"29 - Psychiatrie (Erwachsene)","MonatII";"30 - Kinder- und Jugendpsychiatrie","MonatII";"31 - Psychosomatik","MonatII";"","LEER";0,"Leer"},2,0)</f>
        <v>LEER</v>
      </c>
      <c r="AB106" s="6" t="str">
        <f>VLOOKUP($C106,{"29 - Psychiatrie (Erwachsene)","BGI";"30 - Kinder- und Jugendpsychiatrie","BGII";"31 - Psychosomatik","BGI";"","LEER";0,"Leer"},2,0)</f>
        <v>LEER</v>
      </c>
    </row>
    <row r="107" spans="2:28" ht="15" customHeight="1" x14ac:dyDescent="0.25">
      <c r="B107" s="74" t="str">
        <f t="shared" si="11"/>
        <v>!!!</v>
      </c>
      <c r="C107" s="202" t="str">
        <f>IF(LEN($D107)&gt;0,VLOOKUP(TEXT($D107,0),'Angaben Stationen'!$C$15:$V$114,2,0),"")</f>
        <v/>
      </c>
      <c r="D107" s="203"/>
      <c r="E107" s="204" t="str">
        <f>IF(LEN(D107)&gt;0,VLOOKUP(TEXT($D107,0),'Angaben Stationen'!$C$15:$E$114,3,0),"")</f>
        <v/>
      </c>
      <c r="F107" s="210"/>
      <c r="G107" s="205"/>
      <c r="H107" s="206"/>
      <c r="I107" s="72"/>
      <c r="P107" s="6" t="str">
        <f t="shared" si="12"/>
        <v>Leer</v>
      </c>
      <c r="Q107" s="6" t="str">
        <f>IF('Angaben KH-Standort'!$D$13&gt;0,"VJ","KJA")</f>
        <v>KJA</v>
      </c>
      <c r="R107" s="6" t="str">
        <f t="shared" si="13"/>
        <v>Leer</v>
      </c>
      <c r="S107" s="6" t="str">
        <f t="shared" si="14"/>
        <v>Leer</v>
      </c>
      <c r="T107" s="6">
        <f t="shared" si="10"/>
        <v>0</v>
      </c>
      <c r="U107" s="6">
        <f>VLOOKUP($C107,{"29 - Psychiatrie (Erwachsene)",1;"30 - Kinder- und Jugendpsychiatrie",1;"31 - Psychosomatik",1;"",0;0,0},2,0)</f>
        <v>0</v>
      </c>
      <c r="V107" s="6">
        <f t="shared" si="15"/>
        <v>0</v>
      </c>
      <c r="W107" s="6">
        <f t="shared" si="19"/>
        <v>1</v>
      </c>
      <c r="X107" s="6">
        <f t="shared" si="16"/>
        <v>0</v>
      </c>
      <c r="Y107" s="6">
        <f t="shared" si="17"/>
        <v>0</v>
      </c>
      <c r="Z107" s="6">
        <f t="shared" si="18"/>
        <v>0</v>
      </c>
      <c r="AA107" s="6" t="str">
        <f>VLOOKUP($C107,{"29 - Psychiatrie (Erwachsene)","MonatII";"30 - Kinder- und Jugendpsychiatrie","MonatII";"31 - Psychosomatik","MonatII";"","LEER";0,"Leer"},2,0)</f>
        <v>LEER</v>
      </c>
      <c r="AB107" s="6" t="str">
        <f>VLOOKUP($C107,{"29 - Psychiatrie (Erwachsene)","BGI";"30 - Kinder- und Jugendpsychiatrie","BGII";"31 - Psychosomatik","BGI";"","LEER";0,"Leer"},2,0)</f>
        <v>LEER</v>
      </c>
    </row>
    <row r="108" spans="2:28" ht="15" customHeight="1" x14ac:dyDescent="0.25">
      <c r="B108" s="74" t="str">
        <f t="shared" si="11"/>
        <v>!!!</v>
      </c>
      <c r="C108" s="202" t="str">
        <f>IF(LEN($D108)&gt;0,VLOOKUP(TEXT($D108,0),'Angaben Stationen'!$C$15:$V$114,2,0),"")</f>
        <v/>
      </c>
      <c r="D108" s="203"/>
      <c r="E108" s="204" t="str">
        <f>IF(LEN(D108)&gt;0,VLOOKUP(TEXT($D108,0),'Angaben Stationen'!$C$15:$E$114,3,0),"")</f>
        <v/>
      </c>
      <c r="F108" s="210"/>
      <c r="G108" s="205"/>
      <c r="H108" s="206"/>
      <c r="I108" s="72"/>
      <c r="P108" s="6" t="str">
        <f t="shared" si="12"/>
        <v>Leer</v>
      </c>
      <c r="Q108" s="6" t="str">
        <f>IF('Angaben KH-Standort'!$D$13&gt;0,"VJ","KJA")</f>
        <v>KJA</v>
      </c>
      <c r="R108" s="6" t="str">
        <f t="shared" si="13"/>
        <v>Leer</v>
      </c>
      <c r="S108" s="6" t="str">
        <f t="shared" si="14"/>
        <v>Leer</v>
      </c>
      <c r="T108" s="6">
        <f t="shared" si="10"/>
        <v>0</v>
      </c>
      <c r="U108" s="6">
        <f>VLOOKUP($C108,{"29 - Psychiatrie (Erwachsene)",1;"30 - Kinder- und Jugendpsychiatrie",1;"31 - Psychosomatik",1;"",0;0,0},2,0)</f>
        <v>0</v>
      </c>
      <c r="V108" s="6">
        <f t="shared" si="15"/>
        <v>0</v>
      </c>
      <c r="W108" s="6">
        <f t="shared" si="19"/>
        <v>1</v>
      </c>
      <c r="X108" s="6">
        <f t="shared" si="16"/>
        <v>0</v>
      </c>
      <c r="Y108" s="6">
        <f t="shared" si="17"/>
        <v>0</v>
      </c>
      <c r="Z108" s="6">
        <f t="shared" si="18"/>
        <v>0</v>
      </c>
      <c r="AA108" s="6" t="str">
        <f>VLOOKUP($C108,{"29 - Psychiatrie (Erwachsene)","MonatII";"30 - Kinder- und Jugendpsychiatrie","MonatII";"31 - Psychosomatik","MonatII";"","LEER";0,"Leer"},2,0)</f>
        <v>LEER</v>
      </c>
      <c r="AB108" s="6" t="str">
        <f>VLOOKUP($C108,{"29 - Psychiatrie (Erwachsene)","BGI";"30 - Kinder- und Jugendpsychiatrie","BGII";"31 - Psychosomatik","BGI";"","LEER";0,"Leer"},2,0)</f>
        <v>LEER</v>
      </c>
    </row>
    <row r="109" spans="2:28" ht="15" customHeight="1" x14ac:dyDescent="0.25">
      <c r="B109" s="74" t="str">
        <f t="shared" si="11"/>
        <v>!!!</v>
      </c>
      <c r="C109" s="202" t="str">
        <f>IF(LEN($D109)&gt;0,VLOOKUP(TEXT($D109,0),'Angaben Stationen'!$C$15:$V$114,2,0),"")</f>
        <v/>
      </c>
      <c r="D109" s="203"/>
      <c r="E109" s="204" t="str">
        <f>IF(LEN(D109)&gt;0,VLOOKUP(TEXT($D109,0),'Angaben Stationen'!$C$15:$E$114,3,0),"")</f>
        <v/>
      </c>
      <c r="F109" s="210"/>
      <c r="G109" s="205"/>
      <c r="H109" s="206"/>
      <c r="I109" s="72"/>
      <c r="P109" s="6" t="str">
        <f t="shared" si="12"/>
        <v>Leer</v>
      </c>
      <c r="Q109" s="6" t="str">
        <f>IF('Angaben KH-Standort'!$D$13&gt;0,"VJ","KJA")</f>
        <v>KJA</v>
      </c>
      <c r="R109" s="6" t="str">
        <f t="shared" si="13"/>
        <v>Leer</v>
      </c>
      <c r="S109" s="6" t="str">
        <f t="shared" si="14"/>
        <v>Leer</v>
      </c>
      <c r="T109" s="6">
        <f t="shared" si="10"/>
        <v>0</v>
      </c>
      <c r="U109" s="6">
        <f>VLOOKUP($C109,{"29 - Psychiatrie (Erwachsene)",1;"30 - Kinder- und Jugendpsychiatrie",1;"31 - Psychosomatik",1;"",0;0,0},2,0)</f>
        <v>0</v>
      </c>
      <c r="V109" s="6">
        <f t="shared" si="15"/>
        <v>0</v>
      </c>
      <c r="W109" s="6">
        <f t="shared" si="19"/>
        <v>1</v>
      </c>
      <c r="X109" s="6">
        <f t="shared" si="16"/>
        <v>0</v>
      </c>
      <c r="Y109" s="6">
        <f t="shared" si="17"/>
        <v>0</v>
      </c>
      <c r="Z109" s="6">
        <f t="shared" si="18"/>
        <v>0</v>
      </c>
      <c r="AA109" s="6" t="str">
        <f>VLOOKUP($C109,{"29 - Psychiatrie (Erwachsene)","MonatII";"30 - Kinder- und Jugendpsychiatrie","MonatII";"31 - Psychosomatik","MonatII";"","LEER";0,"Leer"},2,0)</f>
        <v>LEER</v>
      </c>
      <c r="AB109" s="6" t="str">
        <f>VLOOKUP($C109,{"29 - Psychiatrie (Erwachsene)","BGI";"30 - Kinder- und Jugendpsychiatrie","BGII";"31 - Psychosomatik","BGI";"","LEER";0,"Leer"},2,0)</f>
        <v>LEER</v>
      </c>
    </row>
    <row r="110" spans="2:28" ht="15" customHeight="1" x14ac:dyDescent="0.25">
      <c r="B110" s="74" t="str">
        <f t="shared" si="11"/>
        <v>!!!</v>
      </c>
      <c r="C110" s="202" t="str">
        <f>IF(LEN($D110)&gt;0,VLOOKUP(TEXT($D110,0),'Angaben Stationen'!$C$15:$V$114,2,0),"")</f>
        <v/>
      </c>
      <c r="D110" s="203"/>
      <c r="E110" s="204" t="str">
        <f>IF(LEN(D110)&gt;0,VLOOKUP(TEXT($D110,0),'Angaben Stationen'!$C$15:$E$114,3,0),"")</f>
        <v/>
      </c>
      <c r="F110" s="210"/>
      <c r="G110" s="205"/>
      <c r="H110" s="206"/>
      <c r="I110" s="72"/>
      <c r="P110" s="6" t="str">
        <f t="shared" si="12"/>
        <v>Leer</v>
      </c>
      <c r="Q110" s="6" t="str">
        <f>IF('Angaben KH-Standort'!$D$13&gt;0,"VJ","KJA")</f>
        <v>KJA</v>
      </c>
      <c r="R110" s="6" t="str">
        <f t="shared" si="13"/>
        <v>Leer</v>
      </c>
      <c r="S110" s="6" t="str">
        <f t="shared" si="14"/>
        <v>Leer</v>
      </c>
      <c r="T110" s="6">
        <f t="shared" si="10"/>
        <v>0</v>
      </c>
      <c r="U110" s="6">
        <f>VLOOKUP($C110,{"29 - Psychiatrie (Erwachsene)",1;"30 - Kinder- und Jugendpsychiatrie",1;"31 - Psychosomatik",1;"",0;0,0},2,0)</f>
        <v>0</v>
      </c>
      <c r="V110" s="6">
        <f t="shared" si="15"/>
        <v>0</v>
      </c>
      <c r="W110" s="6">
        <f t="shared" si="19"/>
        <v>1</v>
      </c>
      <c r="X110" s="6">
        <f t="shared" si="16"/>
        <v>0</v>
      </c>
      <c r="Y110" s="6">
        <f t="shared" si="17"/>
        <v>0</v>
      </c>
      <c r="Z110" s="6">
        <f t="shared" si="18"/>
        <v>0</v>
      </c>
      <c r="AA110" s="6" t="str">
        <f>VLOOKUP($C110,{"29 - Psychiatrie (Erwachsene)","MonatII";"30 - Kinder- und Jugendpsychiatrie","MonatII";"31 - Psychosomatik","MonatII";"","LEER";0,"Leer"},2,0)</f>
        <v>LEER</v>
      </c>
      <c r="AB110" s="6" t="str">
        <f>VLOOKUP($C110,{"29 - Psychiatrie (Erwachsene)","BGI";"30 - Kinder- und Jugendpsychiatrie","BGII";"31 - Psychosomatik","BGI";"","LEER";0,"Leer"},2,0)</f>
        <v>LEER</v>
      </c>
    </row>
    <row r="111" spans="2:28" ht="15" customHeight="1" x14ac:dyDescent="0.25">
      <c r="B111" s="74" t="str">
        <f t="shared" si="11"/>
        <v>!!!</v>
      </c>
      <c r="C111" s="202" t="str">
        <f>IF(LEN($D111)&gt;0,VLOOKUP(TEXT($D111,0),'Angaben Stationen'!$C$15:$V$114,2,0),"")</f>
        <v/>
      </c>
      <c r="D111" s="203"/>
      <c r="E111" s="204" t="str">
        <f>IF(LEN(D111)&gt;0,VLOOKUP(TEXT($D111,0),'Angaben Stationen'!$C$15:$E$114,3,0),"")</f>
        <v/>
      </c>
      <c r="F111" s="210"/>
      <c r="G111" s="205"/>
      <c r="H111" s="206"/>
      <c r="I111" s="72"/>
      <c r="P111" s="6" t="str">
        <f t="shared" si="12"/>
        <v>Leer</v>
      </c>
      <c r="Q111" s="6" t="str">
        <f>IF('Angaben KH-Standort'!$D$13&gt;0,"VJ","KJA")</f>
        <v>KJA</v>
      </c>
      <c r="R111" s="6" t="str">
        <f t="shared" si="13"/>
        <v>Leer</v>
      </c>
      <c r="S111" s="6" t="str">
        <f t="shared" si="14"/>
        <v>Leer</v>
      </c>
      <c r="T111" s="6">
        <f t="shared" si="10"/>
        <v>0</v>
      </c>
      <c r="U111" s="6">
        <f>VLOOKUP($C111,{"29 - Psychiatrie (Erwachsene)",1;"30 - Kinder- und Jugendpsychiatrie",1;"31 - Psychosomatik",1;"",0;0,0},2,0)</f>
        <v>0</v>
      </c>
      <c r="V111" s="6">
        <f t="shared" si="15"/>
        <v>0</v>
      </c>
      <c r="W111" s="6">
        <f t="shared" si="19"/>
        <v>1</v>
      </c>
      <c r="X111" s="6">
        <f t="shared" si="16"/>
        <v>0</v>
      </c>
      <c r="Y111" s="6">
        <f t="shared" si="17"/>
        <v>0</v>
      </c>
      <c r="Z111" s="6">
        <f t="shared" si="18"/>
        <v>0</v>
      </c>
      <c r="AA111" s="6" t="str">
        <f>VLOOKUP($C111,{"29 - Psychiatrie (Erwachsene)","MonatII";"30 - Kinder- und Jugendpsychiatrie","MonatII";"31 - Psychosomatik","MonatII";"","LEER";0,"Leer"},2,0)</f>
        <v>LEER</v>
      </c>
      <c r="AB111" s="6" t="str">
        <f>VLOOKUP($C111,{"29 - Psychiatrie (Erwachsene)","BGI";"30 - Kinder- und Jugendpsychiatrie","BGII";"31 - Psychosomatik","BGI";"","LEER";0,"Leer"},2,0)</f>
        <v>LEER</v>
      </c>
    </row>
    <row r="112" spans="2:28" ht="15" customHeight="1" x14ac:dyDescent="0.25">
      <c r="B112" s="74" t="str">
        <f t="shared" si="11"/>
        <v>!!!</v>
      </c>
      <c r="C112" s="202" t="str">
        <f>IF(LEN($D112)&gt;0,VLOOKUP(TEXT($D112,0),'Angaben Stationen'!$C$15:$V$114,2,0),"")</f>
        <v/>
      </c>
      <c r="D112" s="203"/>
      <c r="E112" s="204" t="str">
        <f>IF(LEN(D112)&gt;0,VLOOKUP(TEXT($D112,0),'Angaben Stationen'!$C$15:$E$114,3,0),"")</f>
        <v/>
      </c>
      <c r="F112" s="210"/>
      <c r="G112" s="205"/>
      <c r="H112" s="206"/>
      <c r="I112" s="72"/>
      <c r="P112" s="6" t="str">
        <f t="shared" si="12"/>
        <v>Leer</v>
      </c>
      <c r="Q112" s="6" t="str">
        <f>IF('Angaben KH-Standort'!$D$13&gt;0,"VJ","KJA")</f>
        <v>KJA</v>
      </c>
      <c r="R112" s="6" t="str">
        <f t="shared" si="13"/>
        <v>Leer</v>
      </c>
      <c r="S112" s="6" t="str">
        <f t="shared" si="14"/>
        <v>Leer</v>
      </c>
      <c r="T112" s="6">
        <f t="shared" si="10"/>
        <v>0</v>
      </c>
      <c r="U112" s="6">
        <f>VLOOKUP($C112,{"29 - Psychiatrie (Erwachsene)",1;"30 - Kinder- und Jugendpsychiatrie",1;"31 - Psychosomatik",1;"",0;0,0},2,0)</f>
        <v>0</v>
      </c>
      <c r="V112" s="6">
        <f t="shared" si="15"/>
        <v>0</v>
      </c>
      <c r="W112" s="6">
        <f t="shared" si="19"/>
        <v>1</v>
      </c>
      <c r="X112" s="6">
        <f t="shared" si="16"/>
        <v>0</v>
      </c>
      <c r="Y112" s="6">
        <f t="shared" si="17"/>
        <v>0</v>
      </c>
      <c r="Z112" s="6">
        <f t="shared" si="18"/>
        <v>0</v>
      </c>
      <c r="AA112" s="6" t="str">
        <f>VLOOKUP($C112,{"29 - Psychiatrie (Erwachsene)","MonatII";"30 - Kinder- und Jugendpsychiatrie","MonatII";"31 - Psychosomatik","MonatII";"","LEER";0,"Leer"},2,0)</f>
        <v>LEER</v>
      </c>
      <c r="AB112" s="6" t="str">
        <f>VLOOKUP($C112,{"29 - Psychiatrie (Erwachsene)","BGI";"30 - Kinder- und Jugendpsychiatrie","BGII";"31 - Psychosomatik","BGI";"","LEER";0,"Leer"},2,0)</f>
        <v>LEER</v>
      </c>
    </row>
    <row r="113" spans="2:28" ht="15" customHeight="1" x14ac:dyDescent="0.25">
      <c r="B113" s="74" t="str">
        <f t="shared" si="11"/>
        <v>!!!</v>
      </c>
      <c r="C113" s="202" t="str">
        <f>IF(LEN($D113)&gt;0,VLOOKUP(TEXT($D113,0),'Angaben Stationen'!$C$15:$V$114,2,0),"")</f>
        <v/>
      </c>
      <c r="D113" s="203"/>
      <c r="E113" s="204" t="str">
        <f>IF(LEN(D113)&gt;0,VLOOKUP(TEXT($D113,0),'Angaben Stationen'!$C$15:$E$114,3,0),"")</f>
        <v/>
      </c>
      <c r="F113" s="210"/>
      <c r="G113" s="205"/>
      <c r="H113" s="206"/>
      <c r="I113" s="72"/>
      <c r="P113" s="6" t="str">
        <f t="shared" si="12"/>
        <v>Leer</v>
      </c>
      <c r="Q113" s="6" t="str">
        <f>IF('Angaben KH-Standort'!$D$13&gt;0,"VJ","KJA")</f>
        <v>KJA</v>
      </c>
      <c r="R113" s="6" t="str">
        <f t="shared" si="13"/>
        <v>Leer</v>
      </c>
      <c r="S113" s="6" t="str">
        <f t="shared" si="14"/>
        <v>Leer</v>
      </c>
      <c r="T113" s="6">
        <f t="shared" si="10"/>
        <v>0</v>
      </c>
      <c r="U113" s="6">
        <f>VLOOKUP($C113,{"29 - Psychiatrie (Erwachsene)",1;"30 - Kinder- und Jugendpsychiatrie",1;"31 - Psychosomatik",1;"",0;0,0},2,0)</f>
        <v>0</v>
      </c>
      <c r="V113" s="6">
        <f t="shared" si="15"/>
        <v>0</v>
      </c>
      <c r="W113" s="6">
        <f t="shared" si="19"/>
        <v>1</v>
      </c>
      <c r="X113" s="6">
        <f t="shared" si="16"/>
        <v>0</v>
      </c>
      <c r="Y113" s="6">
        <f t="shared" si="17"/>
        <v>0</v>
      </c>
      <c r="Z113" s="6">
        <f t="shared" si="18"/>
        <v>0</v>
      </c>
      <c r="AA113" s="6" t="str">
        <f>VLOOKUP($C113,{"29 - Psychiatrie (Erwachsene)","MonatII";"30 - Kinder- und Jugendpsychiatrie","MonatII";"31 - Psychosomatik","MonatII";"","LEER";0,"Leer"},2,0)</f>
        <v>LEER</v>
      </c>
      <c r="AB113" s="6" t="str">
        <f>VLOOKUP($C113,{"29 - Psychiatrie (Erwachsene)","BGI";"30 - Kinder- und Jugendpsychiatrie","BGII";"31 - Psychosomatik","BGI";"","LEER";0,"Leer"},2,0)</f>
        <v>LEER</v>
      </c>
    </row>
    <row r="114" spans="2:28" ht="15" customHeight="1" x14ac:dyDescent="0.25">
      <c r="B114" s="74" t="str">
        <f t="shared" si="11"/>
        <v>!!!</v>
      </c>
      <c r="C114" s="202" t="str">
        <f>IF(LEN($D114)&gt;0,VLOOKUP(TEXT($D114,0),'Angaben Stationen'!$C$15:$V$114,2,0),"")</f>
        <v/>
      </c>
      <c r="D114" s="203"/>
      <c r="E114" s="204" t="str">
        <f>IF(LEN(D114)&gt;0,VLOOKUP(TEXT($D114,0),'Angaben Stationen'!$C$15:$E$114,3,0),"")</f>
        <v/>
      </c>
      <c r="F114" s="210"/>
      <c r="G114" s="205"/>
      <c r="H114" s="206"/>
      <c r="I114" s="72"/>
      <c r="P114" s="6" t="str">
        <f t="shared" si="12"/>
        <v>Leer</v>
      </c>
      <c r="Q114" s="6" t="str">
        <f>IF('Angaben KH-Standort'!$D$13&gt;0,"VJ","KJA")</f>
        <v>KJA</v>
      </c>
      <c r="R114" s="6" t="str">
        <f t="shared" si="13"/>
        <v>Leer</v>
      </c>
      <c r="S114" s="6" t="str">
        <f t="shared" si="14"/>
        <v>Leer</v>
      </c>
      <c r="T114" s="6">
        <f t="shared" si="10"/>
        <v>0</v>
      </c>
      <c r="U114" s="6">
        <f>VLOOKUP($C114,{"29 - Psychiatrie (Erwachsene)",1;"30 - Kinder- und Jugendpsychiatrie",1;"31 - Psychosomatik",1;"",0;0,0},2,0)</f>
        <v>0</v>
      </c>
      <c r="V114" s="6">
        <f t="shared" si="15"/>
        <v>0</v>
      </c>
      <c r="W114" s="6">
        <f t="shared" si="19"/>
        <v>1</v>
      </c>
      <c r="X114" s="6">
        <f t="shared" si="16"/>
        <v>0</v>
      </c>
      <c r="Y114" s="6">
        <f t="shared" si="17"/>
        <v>0</v>
      </c>
      <c r="Z114" s="6">
        <f t="shared" si="18"/>
        <v>0</v>
      </c>
      <c r="AA114" s="6" t="str">
        <f>VLOOKUP($C114,{"29 - Psychiatrie (Erwachsene)","MonatII";"30 - Kinder- und Jugendpsychiatrie","MonatII";"31 - Psychosomatik","MonatII";"","LEER";0,"Leer"},2,0)</f>
        <v>LEER</v>
      </c>
      <c r="AB114" s="6" t="str">
        <f>VLOOKUP($C114,{"29 - Psychiatrie (Erwachsene)","BGI";"30 - Kinder- und Jugendpsychiatrie","BGII";"31 - Psychosomatik","BGI";"","LEER";0,"Leer"},2,0)</f>
        <v>LEER</v>
      </c>
    </row>
    <row r="115" spans="2:28" ht="15" customHeight="1" x14ac:dyDescent="0.25">
      <c r="B115" s="74" t="str">
        <f t="shared" si="11"/>
        <v>!!!</v>
      </c>
      <c r="C115" s="202" t="str">
        <f>IF(LEN($D115)&gt;0,VLOOKUP(TEXT($D115,0),'Angaben Stationen'!$C$15:$V$114,2,0),"")</f>
        <v/>
      </c>
      <c r="D115" s="203"/>
      <c r="E115" s="204" t="str">
        <f>IF(LEN(D115)&gt;0,VLOOKUP(TEXT($D115,0),'Angaben Stationen'!$C$15:$E$114,3,0),"")</f>
        <v/>
      </c>
      <c r="F115" s="210"/>
      <c r="G115" s="205"/>
      <c r="H115" s="206"/>
      <c r="I115" s="72"/>
      <c r="P115" s="6" t="str">
        <f t="shared" si="12"/>
        <v>Leer</v>
      </c>
      <c r="Q115" s="6" t="str">
        <f>IF('Angaben KH-Standort'!$D$13&gt;0,"VJ","KJA")</f>
        <v>KJA</v>
      </c>
      <c r="R115" s="6" t="str">
        <f t="shared" si="13"/>
        <v>Leer</v>
      </c>
      <c r="S115" s="6" t="str">
        <f t="shared" si="14"/>
        <v>Leer</v>
      </c>
      <c r="T115" s="6">
        <f t="shared" si="10"/>
        <v>0</v>
      </c>
      <c r="U115" s="6">
        <f>VLOOKUP($C115,{"29 - Psychiatrie (Erwachsene)",1;"30 - Kinder- und Jugendpsychiatrie",1;"31 - Psychosomatik",1;"",0;0,0},2,0)</f>
        <v>0</v>
      </c>
      <c r="V115" s="6">
        <f t="shared" si="15"/>
        <v>0</v>
      </c>
      <c r="W115" s="6">
        <f t="shared" si="19"/>
        <v>1</v>
      </c>
      <c r="X115" s="6">
        <f t="shared" si="16"/>
        <v>0</v>
      </c>
      <c r="Y115" s="6">
        <f t="shared" si="17"/>
        <v>0</v>
      </c>
      <c r="Z115" s="6">
        <f t="shared" si="18"/>
        <v>0</v>
      </c>
      <c r="AA115" s="6" t="str">
        <f>VLOOKUP($C115,{"29 - Psychiatrie (Erwachsene)","MonatII";"30 - Kinder- und Jugendpsychiatrie","MonatII";"31 - Psychosomatik","MonatII";"","LEER";0,"Leer"},2,0)</f>
        <v>LEER</v>
      </c>
      <c r="AB115" s="6" t="str">
        <f>VLOOKUP($C115,{"29 - Psychiatrie (Erwachsene)","BGI";"30 - Kinder- und Jugendpsychiatrie","BGII";"31 - Psychosomatik","BGI";"","LEER";0,"Leer"},2,0)</f>
        <v>LEER</v>
      </c>
    </row>
    <row r="116" spans="2:28" ht="15" customHeight="1" x14ac:dyDescent="0.25">
      <c r="B116" s="74" t="str">
        <f t="shared" si="11"/>
        <v>!!!</v>
      </c>
      <c r="C116" s="202" t="str">
        <f>IF(LEN($D116)&gt;0,VLOOKUP(TEXT($D116,0),'Angaben Stationen'!$C$15:$V$114,2,0),"")</f>
        <v/>
      </c>
      <c r="D116" s="203"/>
      <c r="E116" s="204" t="str">
        <f>IF(LEN(D116)&gt;0,VLOOKUP(TEXT($D116,0),'Angaben Stationen'!$C$15:$E$114,3,0),"")</f>
        <v/>
      </c>
      <c r="F116" s="210"/>
      <c r="G116" s="205"/>
      <c r="H116" s="206"/>
      <c r="I116" s="72"/>
      <c r="P116" s="6" t="str">
        <f t="shared" si="12"/>
        <v>Leer</v>
      </c>
      <c r="Q116" s="6" t="str">
        <f>IF('Angaben KH-Standort'!$D$13&gt;0,"VJ","KJA")</f>
        <v>KJA</v>
      </c>
      <c r="R116" s="6" t="str">
        <f t="shared" si="13"/>
        <v>Leer</v>
      </c>
      <c r="S116" s="6" t="str">
        <f t="shared" si="14"/>
        <v>Leer</v>
      </c>
      <c r="T116" s="6">
        <f t="shared" si="10"/>
        <v>0</v>
      </c>
      <c r="U116" s="6">
        <f>VLOOKUP($C116,{"29 - Psychiatrie (Erwachsene)",1;"30 - Kinder- und Jugendpsychiatrie",1;"31 - Psychosomatik",1;"",0;0,0},2,0)</f>
        <v>0</v>
      </c>
      <c r="V116" s="6">
        <f t="shared" si="15"/>
        <v>0</v>
      </c>
      <c r="W116" s="6">
        <f t="shared" si="19"/>
        <v>1</v>
      </c>
      <c r="X116" s="6">
        <f t="shared" si="16"/>
        <v>0</v>
      </c>
      <c r="Y116" s="6">
        <f t="shared" si="17"/>
        <v>0</v>
      </c>
      <c r="Z116" s="6">
        <f t="shared" si="18"/>
        <v>0</v>
      </c>
      <c r="AA116" s="6" t="str">
        <f>VLOOKUP($C116,{"29 - Psychiatrie (Erwachsene)","MonatII";"30 - Kinder- und Jugendpsychiatrie","MonatII";"31 - Psychosomatik","MonatII";"","LEER";0,"Leer"},2,0)</f>
        <v>LEER</v>
      </c>
      <c r="AB116" s="6" t="str">
        <f>VLOOKUP($C116,{"29 - Psychiatrie (Erwachsene)","BGI";"30 - Kinder- und Jugendpsychiatrie","BGII";"31 - Psychosomatik","BGI";"","LEER";0,"Leer"},2,0)</f>
        <v>LEER</v>
      </c>
    </row>
    <row r="117" spans="2:28" ht="15" customHeight="1" x14ac:dyDescent="0.25">
      <c r="B117" s="74" t="str">
        <f t="shared" si="11"/>
        <v>!!!</v>
      </c>
      <c r="C117" s="202" t="str">
        <f>IF(LEN($D117)&gt;0,VLOOKUP(TEXT($D117,0),'Angaben Stationen'!$C$15:$V$114,2,0),"")</f>
        <v/>
      </c>
      <c r="D117" s="203"/>
      <c r="E117" s="204" t="str">
        <f>IF(LEN(D117)&gt;0,VLOOKUP(TEXT($D117,0),'Angaben Stationen'!$C$15:$E$114,3,0),"")</f>
        <v/>
      </c>
      <c r="F117" s="210"/>
      <c r="G117" s="205"/>
      <c r="H117" s="206"/>
      <c r="I117" s="72"/>
      <c r="P117" s="6" t="str">
        <f t="shared" si="12"/>
        <v>Leer</v>
      </c>
      <c r="Q117" s="6" t="str">
        <f>IF('Angaben KH-Standort'!$D$13&gt;0,"VJ","KJA")</f>
        <v>KJA</v>
      </c>
      <c r="R117" s="6" t="str">
        <f t="shared" si="13"/>
        <v>Leer</v>
      </c>
      <c r="S117" s="6" t="str">
        <f t="shared" si="14"/>
        <v>Leer</v>
      </c>
      <c r="T117" s="6">
        <f t="shared" si="10"/>
        <v>0</v>
      </c>
      <c r="U117" s="6">
        <f>VLOOKUP($C117,{"29 - Psychiatrie (Erwachsene)",1;"30 - Kinder- und Jugendpsychiatrie",1;"31 - Psychosomatik",1;"",0;0,0},2,0)</f>
        <v>0</v>
      </c>
      <c r="V117" s="6">
        <f t="shared" si="15"/>
        <v>0</v>
      </c>
      <c r="W117" s="6">
        <f t="shared" si="19"/>
        <v>1</v>
      </c>
      <c r="X117" s="6">
        <f t="shared" si="16"/>
        <v>0</v>
      </c>
      <c r="Y117" s="6">
        <f t="shared" si="17"/>
        <v>0</v>
      </c>
      <c r="Z117" s="6">
        <f t="shared" si="18"/>
        <v>0</v>
      </c>
      <c r="AA117" s="6" t="str">
        <f>VLOOKUP($C117,{"29 - Psychiatrie (Erwachsene)","MonatII";"30 - Kinder- und Jugendpsychiatrie","MonatII";"31 - Psychosomatik","MonatII";"","LEER";0,"Leer"},2,0)</f>
        <v>LEER</v>
      </c>
      <c r="AB117" s="6" t="str">
        <f>VLOOKUP($C117,{"29 - Psychiatrie (Erwachsene)","BGI";"30 - Kinder- und Jugendpsychiatrie","BGII";"31 - Psychosomatik","BGI";"","LEER";0,"Leer"},2,0)</f>
        <v>LEER</v>
      </c>
    </row>
    <row r="118" spans="2:28" ht="15" customHeight="1" x14ac:dyDescent="0.25">
      <c r="B118" s="74" t="str">
        <f t="shared" si="11"/>
        <v>!!!</v>
      </c>
      <c r="C118" s="202" t="str">
        <f>IF(LEN($D118)&gt;0,VLOOKUP(TEXT($D118,0),'Angaben Stationen'!$C$15:$V$114,2,0),"")</f>
        <v/>
      </c>
      <c r="D118" s="203"/>
      <c r="E118" s="204" t="str">
        <f>IF(LEN(D118)&gt;0,VLOOKUP(TEXT($D118,0),'Angaben Stationen'!$C$15:$E$114,3,0),"")</f>
        <v/>
      </c>
      <c r="F118" s="210"/>
      <c r="G118" s="205"/>
      <c r="H118" s="206"/>
      <c r="I118" s="72"/>
      <c r="P118" s="6" t="str">
        <f t="shared" si="12"/>
        <v>Leer</v>
      </c>
      <c r="Q118" s="6" t="str">
        <f>IF('Angaben KH-Standort'!$D$13&gt;0,"VJ","KJA")</f>
        <v>KJA</v>
      </c>
      <c r="R118" s="6" t="str">
        <f t="shared" si="13"/>
        <v>Leer</v>
      </c>
      <c r="S118" s="6" t="str">
        <f t="shared" si="14"/>
        <v>Leer</v>
      </c>
      <c r="T118" s="6">
        <f t="shared" si="10"/>
        <v>0</v>
      </c>
      <c r="U118" s="6">
        <f>VLOOKUP($C118,{"29 - Psychiatrie (Erwachsene)",1;"30 - Kinder- und Jugendpsychiatrie",1;"31 - Psychosomatik",1;"",0;0,0},2,0)</f>
        <v>0</v>
      </c>
      <c r="V118" s="6">
        <f t="shared" si="15"/>
        <v>0</v>
      </c>
      <c r="W118" s="6">
        <f t="shared" si="19"/>
        <v>1</v>
      </c>
      <c r="X118" s="6">
        <f t="shared" si="16"/>
        <v>0</v>
      </c>
      <c r="Y118" s="6">
        <f t="shared" si="17"/>
        <v>0</v>
      </c>
      <c r="Z118" s="6">
        <f t="shared" si="18"/>
        <v>0</v>
      </c>
      <c r="AA118" s="6" t="str">
        <f>VLOOKUP($C118,{"29 - Psychiatrie (Erwachsene)","MonatII";"30 - Kinder- und Jugendpsychiatrie","MonatII";"31 - Psychosomatik","MonatII";"","LEER";0,"Leer"},2,0)</f>
        <v>LEER</v>
      </c>
      <c r="AB118" s="6" t="str">
        <f>VLOOKUP($C118,{"29 - Psychiatrie (Erwachsene)","BGI";"30 - Kinder- und Jugendpsychiatrie","BGII";"31 - Psychosomatik","BGI";"","LEER";0,"Leer"},2,0)</f>
        <v>LEER</v>
      </c>
    </row>
    <row r="119" spans="2:28" ht="15" customHeight="1" x14ac:dyDescent="0.25">
      <c r="B119" s="74" t="str">
        <f t="shared" si="11"/>
        <v>!!!</v>
      </c>
      <c r="C119" s="202" t="str">
        <f>IF(LEN($D119)&gt;0,VLOOKUP(TEXT($D119,0),'Angaben Stationen'!$C$15:$V$114,2,0),"")</f>
        <v/>
      </c>
      <c r="D119" s="203"/>
      <c r="E119" s="204" t="str">
        <f>IF(LEN(D119)&gt;0,VLOOKUP(TEXT($D119,0),'Angaben Stationen'!$C$15:$E$114,3,0),"")</f>
        <v/>
      </c>
      <c r="F119" s="210"/>
      <c r="G119" s="205"/>
      <c r="H119" s="206"/>
      <c r="I119" s="72"/>
      <c r="P119" s="6" t="str">
        <f t="shared" si="12"/>
        <v>Leer</v>
      </c>
      <c r="Q119" s="6" t="str">
        <f>IF('Angaben KH-Standort'!$D$13&gt;0,"VJ","KJA")</f>
        <v>KJA</v>
      </c>
      <c r="R119" s="6" t="str">
        <f t="shared" si="13"/>
        <v>Leer</v>
      </c>
      <c r="S119" s="6" t="str">
        <f t="shared" si="14"/>
        <v>Leer</v>
      </c>
      <c r="T119" s="6">
        <f t="shared" si="10"/>
        <v>0</v>
      </c>
      <c r="U119" s="6">
        <f>VLOOKUP($C119,{"29 - Psychiatrie (Erwachsene)",1;"30 - Kinder- und Jugendpsychiatrie",1;"31 - Psychosomatik",1;"",0;0,0},2,0)</f>
        <v>0</v>
      </c>
      <c r="V119" s="6">
        <f t="shared" si="15"/>
        <v>0</v>
      </c>
      <c r="W119" s="6">
        <f t="shared" si="19"/>
        <v>1</v>
      </c>
      <c r="X119" s="6">
        <f t="shared" si="16"/>
        <v>0</v>
      </c>
      <c r="Y119" s="6">
        <f t="shared" si="17"/>
        <v>0</v>
      </c>
      <c r="Z119" s="6">
        <f t="shared" si="18"/>
        <v>0</v>
      </c>
      <c r="AA119" s="6" t="str">
        <f>VLOOKUP($C119,{"29 - Psychiatrie (Erwachsene)","MonatII";"30 - Kinder- und Jugendpsychiatrie","MonatII";"31 - Psychosomatik","MonatII";"","LEER";0,"Leer"},2,0)</f>
        <v>LEER</v>
      </c>
      <c r="AB119" s="6" t="str">
        <f>VLOOKUP($C119,{"29 - Psychiatrie (Erwachsene)","BGI";"30 - Kinder- und Jugendpsychiatrie","BGII";"31 - Psychosomatik","BGI";"","LEER";0,"Leer"},2,0)</f>
        <v>LEER</v>
      </c>
    </row>
    <row r="120" spans="2:28" ht="15" customHeight="1" x14ac:dyDescent="0.25">
      <c r="B120" s="74" t="str">
        <f t="shared" si="11"/>
        <v>!!!</v>
      </c>
      <c r="C120" s="202" t="str">
        <f>IF(LEN($D120)&gt;0,VLOOKUP(TEXT($D120,0),'Angaben Stationen'!$C$15:$V$114,2,0),"")</f>
        <v/>
      </c>
      <c r="D120" s="203"/>
      <c r="E120" s="204" t="str">
        <f>IF(LEN(D120)&gt;0,VLOOKUP(TEXT($D120,0),'Angaben Stationen'!$C$15:$E$114,3,0),"")</f>
        <v/>
      </c>
      <c r="F120" s="210"/>
      <c r="G120" s="205"/>
      <c r="H120" s="206"/>
      <c r="I120" s="72"/>
      <c r="P120" s="6" t="str">
        <f t="shared" si="12"/>
        <v>Leer</v>
      </c>
      <c r="Q120" s="6" t="str">
        <f>IF('Angaben KH-Standort'!$D$13&gt;0,"VJ","KJA")</f>
        <v>KJA</v>
      </c>
      <c r="R120" s="6" t="str">
        <f t="shared" si="13"/>
        <v>Leer</v>
      </c>
      <c r="S120" s="6" t="str">
        <f t="shared" si="14"/>
        <v>Leer</v>
      </c>
      <c r="T120" s="6">
        <f t="shared" si="10"/>
        <v>0</v>
      </c>
      <c r="U120" s="6">
        <f>VLOOKUP($C120,{"29 - Psychiatrie (Erwachsene)",1;"30 - Kinder- und Jugendpsychiatrie",1;"31 - Psychosomatik",1;"",0;0,0},2,0)</f>
        <v>0</v>
      </c>
      <c r="V120" s="6">
        <f t="shared" si="15"/>
        <v>0</v>
      </c>
      <c r="W120" s="6">
        <f t="shared" si="19"/>
        <v>1</v>
      </c>
      <c r="X120" s="6">
        <f t="shared" si="16"/>
        <v>0</v>
      </c>
      <c r="Y120" s="6">
        <f t="shared" si="17"/>
        <v>0</v>
      </c>
      <c r="Z120" s="6">
        <f t="shared" si="18"/>
        <v>0</v>
      </c>
      <c r="AA120" s="6" t="str">
        <f>VLOOKUP($C120,{"29 - Psychiatrie (Erwachsene)","MonatII";"30 - Kinder- und Jugendpsychiatrie","MonatII";"31 - Psychosomatik","MonatII";"","LEER";0,"Leer"},2,0)</f>
        <v>LEER</v>
      </c>
      <c r="AB120" s="6" t="str">
        <f>VLOOKUP($C120,{"29 - Psychiatrie (Erwachsene)","BGI";"30 - Kinder- und Jugendpsychiatrie","BGII";"31 - Psychosomatik","BGI";"","LEER";0,"Leer"},2,0)</f>
        <v>LEER</v>
      </c>
    </row>
    <row r="121" spans="2:28" ht="15" customHeight="1" x14ac:dyDescent="0.25">
      <c r="B121" s="74" t="str">
        <f t="shared" si="11"/>
        <v>!!!</v>
      </c>
      <c r="C121" s="202" t="str">
        <f>IF(LEN($D121)&gt;0,VLOOKUP(TEXT($D121,0),'Angaben Stationen'!$C$15:$V$114,2,0),"")</f>
        <v/>
      </c>
      <c r="D121" s="203"/>
      <c r="E121" s="204" t="str">
        <f>IF(LEN(D121)&gt;0,VLOOKUP(TEXT($D121,0),'Angaben Stationen'!$C$15:$E$114,3,0),"")</f>
        <v/>
      </c>
      <c r="F121" s="210"/>
      <c r="G121" s="205"/>
      <c r="H121" s="206"/>
      <c r="I121" s="72"/>
      <c r="P121" s="6" t="str">
        <f t="shared" si="12"/>
        <v>Leer</v>
      </c>
      <c r="Q121" s="6" t="str">
        <f>IF('Angaben KH-Standort'!$D$13&gt;0,"VJ","KJA")</f>
        <v>KJA</v>
      </c>
      <c r="R121" s="6" t="str">
        <f t="shared" si="13"/>
        <v>Leer</v>
      </c>
      <c r="S121" s="6" t="str">
        <f t="shared" si="14"/>
        <v>Leer</v>
      </c>
      <c r="T121" s="6">
        <f t="shared" si="10"/>
        <v>0</v>
      </c>
      <c r="U121" s="6">
        <f>VLOOKUP($C121,{"29 - Psychiatrie (Erwachsene)",1;"30 - Kinder- und Jugendpsychiatrie",1;"31 - Psychosomatik",1;"",0;0,0},2,0)</f>
        <v>0</v>
      </c>
      <c r="V121" s="6">
        <f t="shared" si="15"/>
        <v>0</v>
      </c>
      <c r="W121" s="6">
        <f t="shared" si="19"/>
        <v>1</v>
      </c>
      <c r="X121" s="6">
        <f t="shared" si="16"/>
        <v>0</v>
      </c>
      <c r="Y121" s="6">
        <f t="shared" si="17"/>
        <v>0</v>
      </c>
      <c r="Z121" s="6">
        <f t="shared" si="18"/>
        <v>0</v>
      </c>
      <c r="AA121" s="6" t="str">
        <f>VLOOKUP($C121,{"29 - Psychiatrie (Erwachsene)","MonatII";"30 - Kinder- und Jugendpsychiatrie","MonatII";"31 - Psychosomatik","MonatII";"","LEER";0,"Leer"},2,0)</f>
        <v>LEER</v>
      </c>
      <c r="AB121" s="6" t="str">
        <f>VLOOKUP($C121,{"29 - Psychiatrie (Erwachsene)","BGI";"30 - Kinder- und Jugendpsychiatrie","BGII";"31 - Psychosomatik","BGI";"","LEER";0,"Leer"},2,0)</f>
        <v>LEER</v>
      </c>
    </row>
    <row r="122" spans="2:28" ht="15" customHeight="1" x14ac:dyDescent="0.25">
      <c r="B122" s="74" t="str">
        <f t="shared" si="11"/>
        <v>!!!</v>
      </c>
      <c r="C122" s="202" t="str">
        <f>IF(LEN($D122)&gt;0,VLOOKUP(TEXT($D122,0),'Angaben Stationen'!$C$15:$V$114,2,0),"")</f>
        <v/>
      </c>
      <c r="D122" s="203"/>
      <c r="E122" s="204" t="str">
        <f>IF(LEN(D122)&gt;0,VLOOKUP(TEXT($D122,0),'Angaben Stationen'!$C$15:$E$114,3,0),"")</f>
        <v/>
      </c>
      <c r="F122" s="210"/>
      <c r="G122" s="205"/>
      <c r="H122" s="206"/>
      <c r="I122" s="72"/>
      <c r="P122" s="6" t="str">
        <f t="shared" si="12"/>
        <v>Leer</v>
      </c>
      <c r="Q122" s="6" t="str">
        <f>IF('Angaben KH-Standort'!$D$13&gt;0,"VJ","KJA")</f>
        <v>KJA</v>
      </c>
      <c r="R122" s="6" t="str">
        <f t="shared" si="13"/>
        <v>Leer</v>
      </c>
      <c r="S122" s="6" t="str">
        <f t="shared" si="14"/>
        <v>Leer</v>
      </c>
      <c r="T122" s="6">
        <f t="shared" si="10"/>
        <v>0</v>
      </c>
      <c r="U122" s="6">
        <f>VLOOKUP($C122,{"29 - Psychiatrie (Erwachsene)",1;"30 - Kinder- und Jugendpsychiatrie",1;"31 - Psychosomatik",1;"",0;0,0},2,0)</f>
        <v>0</v>
      </c>
      <c r="V122" s="6">
        <f t="shared" si="15"/>
        <v>0</v>
      </c>
      <c r="W122" s="6">
        <f t="shared" si="19"/>
        <v>1</v>
      </c>
      <c r="X122" s="6">
        <f t="shared" si="16"/>
        <v>0</v>
      </c>
      <c r="Y122" s="6">
        <f t="shared" si="17"/>
        <v>0</v>
      </c>
      <c r="Z122" s="6">
        <f t="shared" si="18"/>
        <v>0</v>
      </c>
      <c r="AA122" s="6" t="str">
        <f>VLOOKUP($C122,{"29 - Psychiatrie (Erwachsene)","MonatII";"30 - Kinder- und Jugendpsychiatrie","MonatII";"31 - Psychosomatik","MonatII";"","LEER";0,"Leer"},2,0)</f>
        <v>LEER</v>
      </c>
      <c r="AB122" s="6" t="str">
        <f>VLOOKUP($C122,{"29 - Psychiatrie (Erwachsene)","BGI";"30 - Kinder- und Jugendpsychiatrie","BGII";"31 - Psychosomatik","BGI";"","LEER";0,"Leer"},2,0)</f>
        <v>LEER</v>
      </c>
    </row>
    <row r="123" spans="2:28" ht="15" customHeight="1" x14ac:dyDescent="0.25">
      <c r="B123" s="74" t="str">
        <f t="shared" si="11"/>
        <v>!!!</v>
      </c>
      <c r="C123" s="202" t="str">
        <f>IF(LEN($D123)&gt;0,VLOOKUP(TEXT($D123,0),'Angaben Stationen'!$C$15:$V$114,2,0),"")</f>
        <v/>
      </c>
      <c r="D123" s="203"/>
      <c r="E123" s="204" t="str">
        <f>IF(LEN(D123)&gt;0,VLOOKUP(TEXT($D123,0),'Angaben Stationen'!$C$15:$E$114,3,0),"")</f>
        <v/>
      </c>
      <c r="F123" s="210"/>
      <c r="G123" s="205"/>
      <c r="H123" s="206"/>
      <c r="I123" s="72"/>
      <c r="P123" s="6" t="str">
        <f t="shared" si="12"/>
        <v>Leer</v>
      </c>
      <c r="Q123" s="6" t="str">
        <f>IF('Angaben KH-Standort'!$D$13&gt;0,"VJ","KJA")</f>
        <v>KJA</v>
      </c>
      <c r="R123" s="6" t="str">
        <f t="shared" si="13"/>
        <v>Leer</v>
      </c>
      <c r="S123" s="6" t="str">
        <f t="shared" si="14"/>
        <v>Leer</v>
      </c>
      <c r="T123" s="6">
        <f t="shared" si="10"/>
        <v>0</v>
      </c>
      <c r="U123" s="6">
        <f>VLOOKUP($C123,{"29 - Psychiatrie (Erwachsene)",1;"30 - Kinder- und Jugendpsychiatrie",1;"31 - Psychosomatik",1;"",0;0,0},2,0)</f>
        <v>0</v>
      </c>
      <c r="V123" s="6">
        <f t="shared" si="15"/>
        <v>0</v>
      </c>
      <c r="W123" s="6">
        <f t="shared" si="19"/>
        <v>1</v>
      </c>
      <c r="X123" s="6">
        <f t="shared" si="16"/>
        <v>0</v>
      </c>
      <c r="Y123" s="6">
        <f t="shared" si="17"/>
        <v>0</v>
      </c>
      <c r="Z123" s="6">
        <f t="shared" si="18"/>
        <v>0</v>
      </c>
      <c r="AA123" s="6" t="str">
        <f>VLOOKUP($C123,{"29 - Psychiatrie (Erwachsene)","MonatII";"30 - Kinder- und Jugendpsychiatrie","MonatII";"31 - Psychosomatik","MonatII";"","LEER";0,"Leer"},2,0)</f>
        <v>LEER</v>
      </c>
      <c r="AB123" s="6" t="str">
        <f>VLOOKUP($C123,{"29 - Psychiatrie (Erwachsene)","BGI";"30 - Kinder- und Jugendpsychiatrie","BGII";"31 - Psychosomatik","BGI";"","LEER";0,"Leer"},2,0)</f>
        <v>LEER</v>
      </c>
    </row>
    <row r="124" spans="2:28" ht="15" customHeight="1" x14ac:dyDescent="0.25">
      <c r="B124" s="74" t="str">
        <f t="shared" si="11"/>
        <v>!!!</v>
      </c>
      <c r="C124" s="202" t="str">
        <f>IF(LEN($D124)&gt;0,VLOOKUP(TEXT($D124,0),'Angaben Stationen'!$C$15:$V$114,2,0),"")</f>
        <v/>
      </c>
      <c r="D124" s="203"/>
      <c r="E124" s="204" t="str">
        <f>IF(LEN(D124)&gt;0,VLOOKUP(TEXT($D124,0),'Angaben Stationen'!$C$15:$E$114,3,0),"")</f>
        <v/>
      </c>
      <c r="F124" s="210"/>
      <c r="G124" s="205"/>
      <c r="H124" s="206"/>
      <c r="I124" s="72"/>
      <c r="P124" s="6" t="str">
        <f t="shared" si="12"/>
        <v>Leer</v>
      </c>
      <c r="Q124" s="6" t="str">
        <f>IF('Angaben KH-Standort'!$D$13&gt;0,"VJ","KJA")</f>
        <v>KJA</v>
      </c>
      <c r="R124" s="6" t="str">
        <f t="shared" si="13"/>
        <v>Leer</v>
      </c>
      <c r="S124" s="6" t="str">
        <f t="shared" si="14"/>
        <v>Leer</v>
      </c>
      <c r="T124" s="6">
        <f t="shared" si="10"/>
        <v>0</v>
      </c>
      <c r="U124" s="6">
        <f>VLOOKUP($C124,{"29 - Psychiatrie (Erwachsene)",1;"30 - Kinder- und Jugendpsychiatrie",1;"31 - Psychosomatik",1;"",0;0,0},2,0)</f>
        <v>0</v>
      </c>
      <c r="V124" s="6">
        <f t="shared" si="15"/>
        <v>0</v>
      </c>
      <c r="W124" s="6">
        <f t="shared" si="19"/>
        <v>1</v>
      </c>
      <c r="X124" s="6">
        <f t="shared" si="16"/>
        <v>0</v>
      </c>
      <c r="Y124" s="6">
        <f t="shared" si="17"/>
        <v>0</v>
      </c>
      <c r="Z124" s="6">
        <f t="shared" si="18"/>
        <v>0</v>
      </c>
      <c r="AA124" s="6" t="str">
        <f>VLOOKUP($C124,{"29 - Psychiatrie (Erwachsene)","MonatII";"30 - Kinder- und Jugendpsychiatrie","MonatII";"31 - Psychosomatik","MonatII";"","LEER";0,"Leer"},2,0)</f>
        <v>LEER</v>
      </c>
      <c r="AB124" s="6" t="str">
        <f>VLOOKUP($C124,{"29 - Psychiatrie (Erwachsene)","BGI";"30 - Kinder- und Jugendpsychiatrie","BGII";"31 - Psychosomatik","BGI";"","LEER";0,"Leer"},2,0)</f>
        <v>LEER</v>
      </c>
    </row>
    <row r="125" spans="2:28" ht="15" customHeight="1" x14ac:dyDescent="0.25">
      <c r="B125" s="74" t="str">
        <f t="shared" si="11"/>
        <v>!!!</v>
      </c>
      <c r="C125" s="202" t="str">
        <f>IF(LEN($D125)&gt;0,VLOOKUP(TEXT($D125,0),'Angaben Stationen'!$C$15:$V$114,2,0),"")</f>
        <v/>
      </c>
      <c r="D125" s="203"/>
      <c r="E125" s="204" t="str">
        <f>IF(LEN(D125)&gt;0,VLOOKUP(TEXT($D125,0),'Angaben Stationen'!$C$15:$E$114,3,0),"")</f>
        <v/>
      </c>
      <c r="F125" s="210"/>
      <c r="G125" s="205"/>
      <c r="H125" s="206"/>
      <c r="I125" s="72"/>
      <c r="P125" s="6" t="str">
        <f t="shared" si="12"/>
        <v>Leer</v>
      </c>
      <c r="Q125" s="6" t="str">
        <f>IF('Angaben KH-Standort'!$D$13&gt;0,"VJ","KJA")</f>
        <v>KJA</v>
      </c>
      <c r="R125" s="6" t="str">
        <f t="shared" si="13"/>
        <v>Leer</v>
      </c>
      <c r="S125" s="6" t="str">
        <f t="shared" si="14"/>
        <v>Leer</v>
      </c>
      <c r="T125" s="6">
        <f t="shared" si="10"/>
        <v>0</v>
      </c>
      <c r="U125" s="6">
        <f>VLOOKUP($C125,{"29 - Psychiatrie (Erwachsene)",1;"30 - Kinder- und Jugendpsychiatrie",1;"31 - Psychosomatik",1;"",0;0,0},2,0)</f>
        <v>0</v>
      </c>
      <c r="V125" s="6">
        <f t="shared" si="15"/>
        <v>0</v>
      </c>
      <c r="W125" s="6">
        <f t="shared" si="19"/>
        <v>1</v>
      </c>
      <c r="X125" s="6">
        <f t="shared" si="16"/>
        <v>0</v>
      </c>
      <c r="Y125" s="6">
        <f t="shared" si="17"/>
        <v>0</v>
      </c>
      <c r="Z125" s="6">
        <f t="shared" si="18"/>
        <v>0</v>
      </c>
      <c r="AA125" s="6" t="str">
        <f>VLOOKUP($C125,{"29 - Psychiatrie (Erwachsene)","MonatII";"30 - Kinder- und Jugendpsychiatrie","MonatII";"31 - Psychosomatik","MonatII";"","LEER";0,"Leer"},2,0)</f>
        <v>LEER</v>
      </c>
      <c r="AB125" s="6" t="str">
        <f>VLOOKUP($C125,{"29 - Psychiatrie (Erwachsene)","BGI";"30 - Kinder- und Jugendpsychiatrie","BGII";"31 - Psychosomatik","BGI";"","LEER";0,"Leer"},2,0)</f>
        <v>LEER</v>
      </c>
    </row>
    <row r="126" spans="2:28" ht="15" customHeight="1" x14ac:dyDescent="0.25">
      <c r="B126" s="74" t="str">
        <f t="shared" si="11"/>
        <v>!!!</v>
      </c>
      <c r="C126" s="202" t="str">
        <f>IF(LEN($D126)&gt;0,VLOOKUP(TEXT($D126,0),'Angaben Stationen'!$C$15:$V$114,2,0),"")</f>
        <v/>
      </c>
      <c r="D126" s="203"/>
      <c r="E126" s="204" t="str">
        <f>IF(LEN(D126)&gt;0,VLOOKUP(TEXT($D126,0),'Angaben Stationen'!$C$15:$E$114,3,0),"")</f>
        <v/>
      </c>
      <c r="F126" s="210"/>
      <c r="G126" s="205"/>
      <c r="H126" s="206"/>
      <c r="I126" s="72"/>
      <c r="P126" s="6" t="str">
        <f t="shared" si="12"/>
        <v>Leer</v>
      </c>
      <c r="Q126" s="6" t="str">
        <f>IF('Angaben KH-Standort'!$D$13&gt;0,"VJ","KJA")</f>
        <v>KJA</v>
      </c>
      <c r="R126" s="6" t="str">
        <f t="shared" si="13"/>
        <v>Leer</v>
      </c>
      <c r="S126" s="6" t="str">
        <f t="shared" si="14"/>
        <v>Leer</v>
      </c>
      <c r="T126" s="6">
        <f t="shared" si="10"/>
        <v>0</v>
      </c>
      <c r="U126" s="6">
        <f>VLOOKUP($C126,{"29 - Psychiatrie (Erwachsene)",1;"30 - Kinder- und Jugendpsychiatrie",1;"31 - Psychosomatik",1;"",0;0,0},2,0)</f>
        <v>0</v>
      </c>
      <c r="V126" s="6">
        <f t="shared" si="15"/>
        <v>0</v>
      </c>
      <c r="W126" s="6">
        <f t="shared" si="19"/>
        <v>1</v>
      </c>
      <c r="X126" s="6">
        <f t="shared" si="16"/>
        <v>0</v>
      </c>
      <c r="Y126" s="6">
        <f t="shared" si="17"/>
        <v>0</v>
      </c>
      <c r="Z126" s="6">
        <f t="shared" si="18"/>
        <v>0</v>
      </c>
      <c r="AA126" s="6" t="str">
        <f>VLOOKUP($C126,{"29 - Psychiatrie (Erwachsene)","MonatII";"30 - Kinder- und Jugendpsychiatrie","MonatII";"31 - Psychosomatik","MonatII";"","LEER";0,"Leer"},2,0)</f>
        <v>LEER</v>
      </c>
      <c r="AB126" s="6" t="str">
        <f>VLOOKUP($C126,{"29 - Psychiatrie (Erwachsene)","BGI";"30 - Kinder- und Jugendpsychiatrie","BGII";"31 - Psychosomatik","BGI";"","LEER";0,"Leer"},2,0)</f>
        <v>LEER</v>
      </c>
    </row>
    <row r="127" spans="2:28" ht="15" customHeight="1" x14ac:dyDescent="0.25">
      <c r="B127" s="74" t="str">
        <f t="shared" si="11"/>
        <v>!!!</v>
      </c>
      <c r="C127" s="202" t="str">
        <f>IF(LEN($D127)&gt;0,VLOOKUP(TEXT($D127,0),'Angaben Stationen'!$C$15:$V$114,2,0),"")</f>
        <v/>
      </c>
      <c r="D127" s="203"/>
      <c r="E127" s="204" t="str">
        <f>IF(LEN(D127)&gt;0,VLOOKUP(TEXT($D127,0),'Angaben Stationen'!$C$15:$E$114,3,0),"")</f>
        <v/>
      </c>
      <c r="F127" s="210"/>
      <c r="G127" s="205"/>
      <c r="H127" s="206"/>
      <c r="I127" s="72"/>
      <c r="P127" s="6" t="str">
        <f t="shared" si="12"/>
        <v>Leer</v>
      </c>
      <c r="Q127" s="6" t="str">
        <f>IF('Angaben KH-Standort'!$D$13&gt;0,"VJ","KJA")</f>
        <v>KJA</v>
      </c>
      <c r="R127" s="6" t="str">
        <f t="shared" si="13"/>
        <v>Leer</v>
      </c>
      <c r="S127" s="6" t="str">
        <f t="shared" si="14"/>
        <v>Leer</v>
      </c>
      <c r="T127" s="6">
        <f t="shared" si="10"/>
        <v>0</v>
      </c>
      <c r="U127" s="6">
        <f>VLOOKUP($C127,{"29 - Psychiatrie (Erwachsene)",1;"30 - Kinder- und Jugendpsychiatrie",1;"31 - Psychosomatik",1;"",0;0,0},2,0)</f>
        <v>0</v>
      </c>
      <c r="V127" s="6">
        <f t="shared" si="15"/>
        <v>0</v>
      </c>
      <c r="W127" s="6">
        <f t="shared" si="19"/>
        <v>1</v>
      </c>
      <c r="X127" s="6">
        <f t="shared" si="16"/>
        <v>0</v>
      </c>
      <c r="Y127" s="6">
        <f t="shared" si="17"/>
        <v>0</v>
      </c>
      <c r="Z127" s="6">
        <f t="shared" si="18"/>
        <v>0</v>
      </c>
      <c r="AA127" s="6" t="str">
        <f>VLOOKUP($C127,{"29 - Psychiatrie (Erwachsene)","MonatII";"30 - Kinder- und Jugendpsychiatrie","MonatII";"31 - Psychosomatik","MonatII";"","LEER";0,"Leer"},2,0)</f>
        <v>LEER</v>
      </c>
      <c r="AB127" s="6" t="str">
        <f>VLOOKUP($C127,{"29 - Psychiatrie (Erwachsene)","BGI";"30 - Kinder- und Jugendpsychiatrie","BGII";"31 - Psychosomatik","BGI";"","LEER";0,"Leer"},2,0)</f>
        <v>LEER</v>
      </c>
    </row>
    <row r="128" spans="2:28" ht="15" customHeight="1" x14ac:dyDescent="0.25">
      <c r="B128" s="74" t="str">
        <f t="shared" si="11"/>
        <v>!!!</v>
      </c>
      <c r="C128" s="202" t="str">
        <f>IF(LEN($D128)&gt;0,VLOOKUP(TEXT($D128,0),'Angaben Stationen'!$C$15:$V$114,2,0),"")</f>
        <v/>
      </c>
      <c r="D128" s="203"/>
      <c r="E128" s="204" t="str">
        <f>IF(LEN(D128)&gt;0,VLOOKUP(TEXT($D128,0),'Angaben Stationen'!$C$15:$E$114,3,0),"")</f>
        <v/>
      </c>
      <c r="F128" s="210"/>
      <c r="G128" s="205"/>
      <c r="H128" s="206"/>
      <c r="I128" s="72"/>
      <c r="P128" s="6" t="str">
        <f t="shared" si="12"/>
        <v>Leer</v>
      </c>
      <c r="Q128" s="6" t="str">
        <f>IF('Angaben KH-Standort'!$D$13&gt;0,"VJ","KJA")</f>
        <v>KJA</v>
      </c>
      <c r="R128" s="6" t="str">
        <f t="shared" si="13"/>
        <v>Leer</v>
      </c>
      <c r="S128" s="6" t="str">
        <f t="shared" si="14"/>
        <v>Leer</v>
      </c>
      <c r="T128" s="6">
        <f t="shared" si="10"/>
        <v>0</v>
      </c>
      <c r="U128" s="6">
        <f>VLOOKUP($C128,{"29 - Psychiatrie (Erwachsene)",1;"30 - Kinder- und Jugendpsychiatrie",1;"31 - Psychosomatik",1;"",0;0,0},2,0)</f>
        <v>0</v>
      </c>
      <c r="V128" s="6">
        <f t="shared" si="15"/>
        <v>0</v>
      </c>
      <c r="W128" s="6">
        <f t="shared" si="19"/>
        <v>1</v>
      </c>
      <c r="X128" s="6">
        <f t="shared" si="16"/>
        <v>0</v>
      </c>
      <c r="Y128" s="6">
        <f t="shared" si="17"/>
        <v>0</v>
      </c>
      <c r="Z128" s="6">
        <f t="shared" si="18"/>
        <v>0</v>
      </c>
      <c r="AA128" s="6" t="str">
        <f>VLOOKUP($C128,{"29 - Psychiatrie (Erwachsene)","MonatII";"30 - Kinder- und Jugendpsychiatrie","MonatII";"31 - Psychosomatik","MonatII";"","LEER";0,"Leer"},2,0)</f>
        <v>LEER</v>
      </c>
      <c r="AB128" s="6" t="str">
        <f>VLOOKUP($C128,{"29 - Psychiatrie (Erwachsene)","BGI";"30 - Kinder- und Jugendpsychiatrie","BGII";"31 - Psychosomatik","BGI";"","LEER";0,"Leer"},2,0)</f>
        <v>LEER</v>
      </c>
    </row>
    <row r="129" spans="2:28" ht="15" customHeight="1" x14ac:dyDescent="0.25">
      <c r="B129" s="74" t="str">
        <f t="shared" si="11"/>
        <v>!!!</v>
      </c>
      <c r="C129" s="202" t="str">
        <f>IF(LEN($D129)&gt;0,VLOOKUP(TEXT($D129,0),'Angaben Stationen'!$C$15:$V$114,2,0),"")</f>
        <v/>
      </c>
      <c r="D129" s="203"/>
      <c r="E129" s="204" t="str">
        <f>IF(LEN(D129)&gt;0,VLOOKUP(TEXT($D129,0),'Angaben Stationen'!$C$15:$E$114,3,0),"")</f>
        <v/>
      </c>
      <c r="F129" s="210"/>
      <c r="G129" s="205"/>
      <c r="H129" s="206"/>
      <c r="I129" s="72"/>
      <c r="P129" s="6" t="str">
        <f t="shared" si="12"/>
        <v>Leer</v>
      </c>
      <c r="Q129" s="6" t="str">
        <f>IF('Angaben KH-Standort'!$D$13&gt;0,"VJ","KJA")</f>
        <v>KJA</v>
      </c>
      <c r="R129" s="6" t="str">
        <f t="shared" si="13"/>
        <v>Leer</v>
      </c>
      <c r="S129" s="6" t="str">
        <f t="shared" si="14"/>
        <v>Leer</v>
      </c>
      <c r="T129" s="6">
        <f t="shared" si="10"/>
        <v>0</v>
      </c>
      <c r="U129" s="6">
        <f>VLOOKUP($C129,{"29 - Psychiatrie (Erwachsene)",1;"30 - Kinder- und Jugendpsychiatrie",1;"31 - Psychosomatik",1;"",0;0,0},2,0)</f>
        <v>0</v>
      </c>
      <c r="V129" s="6">
        <f t="shared" si="15"/>
        <v>0</v>
      </c>
      <c r="W129" s="6">
        <f t="shared" si="19"/>
        <v>1</v>
      </c>
      <c r="X129" s="6">
        <f t="shared" si="16"/>
        <v>0</v>
      </c>
      <c r="Y129" s="6">
        <f t="shared" si="17"/>
        <v>0</v>
      </c>
      <c r="Z129" s="6">
        <f t="shared" si="18"/>
        <v>0</v>
      </c>
      <c r="AA129" s="6" t="str">
        <f>VLOOKUP($C129,{"29 - Psychiatrie (Erwachsene)","MonatII";"30 - Kinder- und Jugendpsychiatrie","MonatII";"31 - Psychosomatik","MonatII";"","LEER";0,"Leer"},2,0)</f>
        <v>LEER</v>
      </c>
      <c r="AB129" s="6" t="str">
        <f>VLOOKUP($C129,{"29 - Psychiatrie (Erwachsene)","BGI";"30 - Kinder- und Jugendpsychiatrie","BGII";"31 - Psychosomatik","BGI";"","LEER";0,"Leer"},2,0)</f>
        <v>LEER</v>
      </c>
    </row>
    <row r="130" spans="2:28" ht="15" customHeight="1" x14ac:dyDescent="0.25">
      <c r="B130" s="74" t="str">
        <f t="shared" si="11"/>
        <v>!!!</v>
      </c>
      <c r="C130" s="202" t="str">
        <f>IF(LEN($D130)&gt;0,VLOOKUP(TEXT($D130,0),'Angaben Stationen'!$C$15:$V$114,2,0),"")</f>
        <v/>
      </c>
      <c r="D130" s="203"/>
      <c r="E130" s="204" t="str">
        <f>IF(LEN(D130)&gt;0,VLOOKUP(TEXT($D130,0),'Angaben Stationen'!$C$15:$E$114,3,0),"")</f>
        <v/>
      </c>
      <c r="F130" s="210"/>
      <c r="G130" s="205"/>
      <c r="H130" s="206"/>
      <c r="I130" s="72"/>
      <c r="P130" s="6" t="str">
        <f t="shared" si="12"/>
        <v>Leer</v>
      </c>
      <c r="Q130" s="6" t="str">
        <f>IF('Angaben KH-Standort'!$D$13&gt;0,"VJ","KJA")</f>
        <v>KJA</v>
      </c>
      <c r="R130" s="6" t="str">
        <f t="shared" si="13"/>
        <v>Leer</v>
      </c>
      <c r="S130" s="6" t="str">
        <f t="shared" si="14"/>
        <v>Leer</v>
      </c>
      <c r="T130" s="6">
        <f t="shared" si="10"/>
        <v>0</v>
      </c>
      <c r="U130" s="6">
        <f>VLOOKUP($C130,{"29 - Psychiatrie (Erwachsene)",1;"30 - Kinder- und Jugendpsychiatrie",1;"31 - Psychosomatik",1;"",0;0,0},2,0)</f>
        <v>0</v>
      </c>
      <c r="V130" s="6">
        <f t="shared" si="15"/>
        <v>0</v>
      </c>
      <c r="W130" s="6">
        <f t="shared" si="19"/>
        <v>1</v>
      </c>
      <c r="X130" s="6">
        <f t="shared" si="16"/>
        <v>0</v>
      </c>
      <c r="Y130" s="6">
        <f t="shared" si="17"/>
        <v>0</v>
      </c>
      <c r="Z130" s="6">
        <f t="shared" si="18"/>
        <v>0</v>
      </c>
      <c r="AA130" s="6" t="str">
        <f>VLOOKUP($C130,{"29 - Psychiatrie (Erwachsene)","MonatII";"30 - Kinder- und Jugendpsychiatrie","MonatII";"31 - Psychosomatik","MonatII";"","LEER";0,"Leer"},2,0)</f>
        <v>LEER</v>
      </c>
      <c r="AB130" s="6" t="str">
        <f>VLOOKUP($C130,{"29 - Psychiatrie (Erwachsene)","BGI";"30 - Kinder- und Jugendpsychiatrie","BGII";"31 - Psychosomatik","BGI";"","LEER";0,"Leer"},2,0)</f>
        <v>LEER</v>
      </c>
    </row>
    <row r="131" spans="2:28" ht="15" customHeight="1" x14ac:dyDescent="0.25">
      <c r="B131" s="74" t="str">
        <f t="shared" si="11"/>
        <v>!!!</v>
      </c>
      <c r="C131" s="202" t="str">
        <f>IF(LEN($D131)&gt;0,VLOOKUP(TEXT($D131,0),'Angaben Stationen'!$C$15:$V$114,2,0),"")</f>
        <v/>
      </c>
      <c r="D131" s="203"/>
      <c r="E131" s="204" t="str">
        <f>IF(LEN(D131)&gt;0,VLOOKUP(TEXT($D131,0),'Angaben Stationen'!$C$15:$E$114,3,0),"")</f>
        <v/>
      </c>
      <c r="F131" s="210"/>
      <c r="G131" s="205"/>
      <c r="H131" s="206"/>
      <c r="I131" s="72"/>
      <c r="P131" s="6" t="str">
        <f t="shared" si="12"/>
        <v>Leer</v>
      </c>
      <c r="Q131" s="6" t="str">
        <f>IF('Angaben KH-Standort'!$D$13&gt;0,"VJ","KJA")</f>
        <v>KJA</v>
      </c>
      <c r="R131" s="6" t="str">
        <f t="shared" si="13"/>
        <v>Leer</v>
      </c>
      <c r="S131" s="6" t="str">
        <f t="shared" si="14"/>
        <v>Leer</v>
      </c>
      <c r="T131" s="6">
        <f t="shared" si="10"/>
        <v>0</v>
      </c>
      <c r="U131" s="6">
        <f>VLOOKUP($C131,{"29 - Psychiatrie (Erwachsene)",1;"30 - Kinder- und Jugendpsychiatrie",1;"31 - Psychosomatik",1;"",0;0,0},2,0)</f>
        <v>0</v>
      </c>
      <c r="V131" s="6">
        <f t="shared" si="15"/>
        <v>0</v>
      </c>
      <c r="W131" s="6">
        <f t="shared" si="19"/>
        <v>1</v>
      </c>
      <c r="X131" s="6">
        <f t="shared" si="16"/>
        <v>0</v>
      </c>
      <c r="Y131" s="6">
        <f t="shared" si="17"/>
        <v>0</v>
      </c>
      <c r="Z131" s="6">
        <f t="shared" si="18"/>
        <v>0</v>
      </c>
      <c r="AA131" s="6" t="str">
        <f>VLOOKUP($C131,{"29 - Psychiatrie (Erwachsene)","MonatII";"30 - Kinder- und Jugendpsychiatrie","MonatII";"31 - Psychosomatik","MonatII";"","LEER";0,"Leer"},2,0)</f>
        <v>LEER</v>
      </c>
      <c r="AB131" s="6" t="str">
        <f>VLOOKUP($C131,{"29 - Psychiatrie (Erwachsene)","BGI";"30 - Kinder- und Jugendpsychiatrie","BGII";"31 - Psychosomatik","BGI";"","LEER";0,"Leer"},2,0)</f>
        <v>LEER</v>
      </c>
    </row>
    <row r="132" spans="2:28" ht="15" customHeight="1" x14ac:dyDescent="0.25">
      <c r="B132" s="74" t="str">
        <f t="shared" si="11"/>
        <v>!!!</v>
      </c>
      <c r="C132" s="202" t="str">
        <f>IF(LEN($D132)&gt;0,VLOOKUP(TEXT($D132,0),'Angaben Stationen'!$C$15:$V$114,2,0),"")</f>
        <v/>
      </c>
      <c r="D132" s="203"/>
      <c r="E132" s="204" t="str">
        <f>IF(LEN(D132)&gt;0,VLOOKUP(TEXT($D132,0),'Angaben Stationen'!$C$15:$E$114,3,0),"")</f>
        <v/>
      </c>
      <c r="F132" s="210"/>
      <c r="G132" s="205"/>
      <c r="H132" s="206"/>
      <c r="I132" s="72"/>
      <c r="P132" s="6" t="str">
        <f t="shared" si="12"/>
        <v>Leer</v>
      </c>
      <c r="Q132" s="6" t="str">
        <f>IF('Angaben KH-Standort'!$D$13&gt;0,"VJ","KJA")</f>
        <v>KJA</v>
      </c>
      <c r="R132" s="6" t="str">
        <f t="shared" si="13"/>
        <v>Leer</v>
      </c>
      <c r="S132" s="6" t="str">
        <f t="shared" si="14"/>
        <v>Leer</v>
      </c>
      <c r="T132" s="6">
        <f t="shared" si="10"/>
        <v>0</v>
      </c>
      <c r="U132" s="6">
        <f>VLOOKUP($C132,{"29 - Psychiatrie (Erwachsene)",1;"30 - Kinder- und Jugendpsychiatrie",1;"31 - Psychosomatik",1;"",0;0,0},2,0)</f>
        <v>0</v>
      </c>
      <c r="V132" s="6">
        <f t="shared" si="15"/>
        <v>0</v>
      </c>
      <c r="W132" s="6">
        <f t="shared" si="19"/>
        <v>1</v>
      </c>
      <c r="X132" s="6">
        <f t="shared" si="16"/>
        <v>0</v>
      </c>
      <c r="Y132" s="6">
        <f t="shared" si="17"/>
        <v>0</v>
      </c>
      <c r="Z132" s="6">
        <f t="shared" si="18"/>
        <v>0</v>
      </c>
      <c r="AA132" s="6" t="str">
        <f>VLOOKUP($C132,{"29 - Psychiatrie (Erwachsene)","MonatII";"30 - Kinder- und Jugendpsychiatrie","MonatII";"31 - Psychosomatik","MonatII";"","LEER";0,"Leer"},2,0)</f>
        <v>LEER</v>
      </c>
      <c r="AB132" s="6" t="str">
        <f>VLOOKUP($C132,{"29 - Psychiatrie (Erwachsene)","BGI";"30 - Kinder- und Jugendpsychiatrie","BGII";"31 - Psychosomatik","BGI";"","LEER";0,"Leer"},2,0)</f>
        <v>LEER</v>
      </c>
    </row>
    <row r="133" spans="2:28" ht="15" customHeight="1" x14ac:dyDescent="0.25">
      <c r="B133" s="74" t="str">
        <f t="shared" si="11"/>
        <v>!!!</v>
      </c>
      <c r="C133" s="202" t="str">
        <f>IF(LEN($D133)&gt;0,VLOOKUP(TEXT($D133,0),'Angaben Stationen'!$C$15:$V$114,2,0),"")</f>
        <v/>
      </c>
      <c r="D133" s="203"/>
      <c r="E133" s="204" t="str">
        <f>IF(LEN(D133)&gt;0,VLOOKUP(TEXT($D133,0),'Angaben Stationen'!$C$15:$E$114,3,0),"")</f>
        <v/>
      </c>
      <c r="F133" s="210"/>
      <c r="G133" s="205"/>
      <c r="H133" s="206"/>
      <c r="I133" s="72"/>
      <c r="P133" s="6" t="str">
        <f t="shared" si="12"/>
        <v>Leer</v>
      </c>
      <c r="Q133" s="6" t="str">
        <f>IF('Angaben KH-Standort'!$D$13&gt;0,"VJ","KJA")</f>
        <v>KJA</v>
      </c>
      <c r="R133" s="6" t="str">
        <f t="shared" si="13"/>
        <v>Leer</v>
      </c>
      <c r="S133" s="6" t="str">
        <f t="shared" si="14"/>
        <v>Leer</v>
      </c>
      <c r="T133" s="6">
        <f t="shared" si="10"/>
        <v>0</v>
      </c>
      <c r="U133" s="6">
        <f>VLOOKUP($C133,{"29 - Psychiatrie (Erwachsene)",1;"30 - Kinder- und Jugendpsychiatrie",1;"31 - Psychosomatik",1;"",0;0,0},2,0)</f>
        <v>0</v>
      </c>
      <c r="V133" s="6">
        <f t="shared" si="15"/>
        <v>0</v>
      </c>
      <c r="W133" s="6">
        <f t="shared" si="19"/>
        <v>1</v>
      </c>
      <c r="X133" s="6">
        <f t="shared" si="16"/>
        <v>0</v>
      </c>
      <c r="Y133" s="6">
        <f t="shared" si="17"/>
        <v>0</v>
      </c>
      <c r="Z133" s="6">
        <f t="shared" si="18"/>
        <v>0</v>
      </c>
      <c r="AA133" s="6" t="str">
        <f>VLOOKUP($C133,{"29 - Psychiatrie (Erwachsene)","MonatII";"30 - Kinder- und Jugendpsychiatrie","MonatII";"31 - Psychosomatik","MonatII";"","LEER";0,"Leer"},2,0)</f>
        <v>LEER</v>
      </c>
      <c r="AB133" s="6" t="str">
        <f>VLOOKUP($C133,{"29 - Psychiatrie (Erwachsene)","BGI";"30 - Kinder- und Jugendpsychiatrie","BGII";"31 - Psychosomatik","BGI";"","LEER";0,"Leer"},2,0)</f>
        <v>LEER</v>
      </c>
    </row>
    <row r="134" spans="2:28" ht="15" customHeight="1" x14ac:dyDescent="0.25">
      <c r="B134" s="74" t="str">
        <f t="shared" si="11"/>
        <v>!!!</v>
      </c>
      <c r="C134" s="202" t="str">
        <f>IF(LEN($D134)&gt;0,VLOOKUP(TEXT($D134,0),'Angaben Stationen'!$C$15:$V$114,2,0),"")</f>
        <v/>
      </c>
      <c r="D134" s="203"/>
      <c r="E134" s="204" t="str">
        <f>IF(LEN(D134)&gt;0,VLOOKUP(TEXT($D134,0),'Angaben Stationen'!$C$15:$E$114,3,0),"")</f>
        <v/>
      </c>
      <c r="F134" s="210"/>
      <c r="G134" s="205"/>
      <c r="H134" s="206"/>
      <c r="I134" s="72"/>
      <c r="P134" s="6" t="str">
        <f t="shared" si="12"/>
        <v>Leer</v>
      </c>
      <c r="Q134" s="6" t="str">
        <f>IF('Angaben KH-Standort'!$D$13&gt;0,"VJ","KJA")</f>
        <v>KJA</v>
      </c>
      <c r="R134" s="6" t="str">
        <f t="shared" si="13"/>
        <v>Leer</v>
      </c>
      <c r="S134" s="6" t="str">
        <f t="shared" si="14"/>
        <v>Leer</v>
      </c>
      <c r="T134" s="6">
        <f t="shared" si="10"/>
        <v>0</v>
      </c>
      <c r="U134" s="6">
        <f>VLOOKUP($C134,{"29 - Psychiatrie (Erwachsene)",1;"30 - Kinder- und Jugendpsychiatrie",1;"31 - Psychosomatik",1;"",0;0,0},2,0)</f>
        <v>0</v>
      </c>
      <c r="V134" s="6">
        <f t="shared" si="15"/>
        <v>0</v>
      </c>
      <c r="W134" s="6">
        <f t="shared" si="19"/>
        <v>1</v>
      </c>
      <c r="X134" s="6">
        <f t="shared" si="16"/>
        <v>0</v>
      </c>
      <c r="Y134" s="6">
        <f t="shared" si="17"/>
        <v>0</v>
      </c>
      <c r="Z134" s="6">
        <f t="shared" si="18"/>
        <v>0</v>
      </c>
      <c r="AA134" s="6" t="str">
        <f>VLOOKUP($C134,{"29 - Psychiatrie (Erwachsene)","MonatII";"30 - Kinder- und Jugendpsychiatrie","MonatII";"31 - Psychosomatik","MonatII";"","LEER";0,"Leer"},2,0)</f>
        <v>LEER</v>
      </c>
      <c r="AB134" s="6" t="str">
        <f>VLOOKUP($C134,{"29 - Psychiatrie (Erwachsene)","BGI";"30 - Kinder- und Jugendpsychiatrie","BGII";"31 - Psychosomatik","BGI";"","LEER";0,"Leer"},2,0)</f>
        <v>LEER</v>
      </c>
    </row>
    <row r="135" spans="2:28" ht="15" customHeight="1" x14ac:dyDescent="0.25">
      <c r="B135" s="74" t="str">
        <f t="shared" si="11"/>
        <v>!!!</v>
      </c>
      <c r="C135" s="202" t="str">
        <f>IF(LEN($D135)&gt;0,VLOOKUP(TEXT($D135,0),'Angaben Stationen'!$C$15:$V$114,2,0),"")</f>
        <v/>
      </c>
      <c r="D135" s="203"/>
      <c r="E135" s="204" t="str">
        <f>IF(LEN(D135)&gt;0,VLOOKUP(TEXT($D135,0),'Angaben Stationen'!$C$15:$E$114,3,0),"")</f>
        <v/>
      </c>
      <c r="F135" s="210"/>
      <c r="G135" s="205"/>
      <c r="H135" s="206"/>
      <c r="I135" s="72"/>
      <c r="P135" s="6" t="str">
        <f t="shared" si="12"/>
        <v>Leer</v>
      </c>
      <c r="Q135" s="6" t="str">
        <f>IF('Angaben KH-Standort'!$D$13&gt;0,"VJ","KJA")</f>
        <v>KJA</v>
      </c>
      <c r="R135" s="6" t="str">
        <f t="shared" si="13"/>
        <v>Leer</v>
      </c>
      <c r="S135" s="6" t="str">
        <f t="shared" si="14"/>
        <v>Leer</v>
      </c>
      <c r="T135" s="6">
        <f t="shared" si="10"/>
        <v>0</v>
      </c>
      <c r="U135" s="6">
        <f>VLOOKUP($C135,{"29 - Psychiatrie (Erwachsene)",1;"30 - Kinder- und Jugendpsychiatrie",1;"31 - Psychosomatik",1;"",0;0,0},2,0)</f>
        <v>0</v>
      </c>
      <c r="V135" s="6">
        <f t="shared" si="15"/>
        <v>0</v>
      </c>
      <c r="W135" s="6">
        <f t="shared" si="19"/>
        <v>1</v>
      </c>
      <c r="X135" s="6">
        <f t="shared" si="16"/>
        <v>0</v>
      </c>
      <c r="Y135" s="6">
        <f t="shared" si="17"/>
        <v>0</v>
      </c>
      <c r="Z135" s="6">
        <f t="shared" si="18"/>
        <v>0</v>
      </c>
      <c r="AA135" s="6" t="str">
        <f>VLOOKUP($C135,{"29 - Psychiatrie (Erwachsene)","MonatII";"30 - Kinder- und Jugendpsychiatrie","MonatII";"31 - Psychosomatik","MonatII";"","LEER";0,"Leer"},2,0)</f>
        <v>LEER</v>
      </c>
      <c r="AB135" s="6" t="str">
        <f>VLOOKUP($C135,{"29 - Psychiatrie (Erwachsene)","BGI";"30 - Kinder- und Jugendpsychiatrie","BGII";"31 - Psychosomatik","BGI";"","LEER";0,"Leer"},2,0)</f>
        <v>LEER</v>
      </c>
    </row>
    <row r="136" spans="2:28" ht="15" customHeight="1" x14ac:dyDescent="0.25">
      <c r="B136" s="74" t="str">
        <f t="shared" si="11"/>
        <v>!!!</v>
      </c>
      <c r="C136" s="202" t="str">
        <f>IF(LEN($D136)&gt;0,VLOOKUP(TEXT($D136,0),'Angaben Stationen'!$C$15:$V$114,2,0),"")</f>
        <v/>
      </c>
      <c r="D136" s="203"/>
      <c r="E136" s="204" t="str">
        <f>IF(LEN(D136)&gt;0,VLOOKUP(TEXT($D136,0),'Angaben Stationen'!$C$15:$E$114,3,0),"")</f>
        <v/>
      </c>
      <c r="F136" s="210"/>
      <c r="G136" s="205"/>
      <c r="H136" s="206"/>
      <c r="I136" s="72"/>
      <c r="P136" s="6" t="str">
        <f t="shared" si="12"/>
        <v>Leer</v>
      </c>
      <c r="Q136" s="6" t="str">
        <f>IF('Angaben KH-Standort'!$D$13&gt;0,"VJ","KJA")</f>
        <v>KJA</v>
      </c>
      <c r="R136" s="6" t="str">
        <f t="shared" si="13"/>
        <v>Leer</v>
      </c>
      <c r="S136" s="6" t="str">
        <f t="shared" si="14"/>
        <v>Leer</v>
      </c>
      <c r="T136" s="6">
        <f t="shared" si="10"/>
        <v>0</v>
      </c>
      <c r="U136" s="6">
        <f>VLOOKUP($C136,{"29 - Psychiatrie (Erwachsene)",1;"30 - Kinder- und Jugendpsychiatrie",1;"31 - Psychosomatik",1;"",0;0,0},2,0)</f>
        <v>0</v>
      </c>
      <c r="V136" s="6">
        <f t="shared" si="15"/>
        <v>0</v>
      </c>
      <c r="W136" s="6">
        <f t="shared" si="19"/>
        <v>1</v>
      </c>
      <c r="X136" s="6">
        <f t="shared" si="16"/>
        <v>0</v>
      </c>
      <c r="Y136" s="6">
        <f t="shared" si="17"/>
        <v>0</v>
      </c>
      <c r="Z136" s="6">
        <f t="shared" si="18"/>
        <v>0</v>
      </c>
      <c r="AA136" s="6" t="str">
        <f>VLOOKUP($C136,{"29 - Psychiatrie (Erwachsene)","MonatII";"30 - Kinder- und Jugendpsychiatrie","MonatII";"31 - Psychosomatik","MonatII";"","LEER";0,"Leer"},2,0)</f>
        <v>LEER</v>
      </c>
      <c r="AB136" s="6" t="str">
        <f>VLOOKUP($C136,{"29 - Psychiatrie (Erwachsene)","BGI";"30 - Kinder- und Jugendpsychiatrie","BGII";"31 - Psychosomatik","BGI";"","LEER";0,"Leer"},2,0)</f>
        <v>LEER</v>
      </c>
    </row>
    <row r="137" spans="2:28" ht="15" customHeight="1" x14ac:dyDescent="0.25">
      <c r="B137" s="74" t="str">
        <f t="shared" si="11"/>
        <v>!!!</v>
      </c>
      <c r="C137" s="202" t="str">
        <f>IF(LEN($D137)&gt;0,VLOOKUP(TEXT($D137,0),'Angaben Stationen'!$C$15:$V$114,2,0),"")</f>
        <v/>
      </c>
      <c r="D137" s="203"/>
      <c r="E137" s="204" t="str">
        <f>IF(LEN(D137)&gt;0,VLOOKUP(TEXT($D137,0),'Angaben Stationen'!$C$15:$E$114,3,0),"")</f>
        <v/>
      </c>
      <c r="F137" s="210"/>
      <c r="G137" s="205"/>
      <c r="H137" s="206"/>
      <c r="I137" s="72"/>
      <c r="P137" s="6" t="str">
        <f t="shared" si="12"/>
        <v>Leer</v>
      </c>
      <c r="Q137" s="6" t="str">
        <f>IF('Angaben KH-Standort'!$D$13&gt;0,"VJ","KJA")</f>
        <v>KJA</v>
      </c>
      <c r="R137" s="6" t="str">
        <f t="shared" si="13"/>
        <v>Leer</v>
      </c>
      <c r="S137" s="6" t="str">
        <f t="shared" si="14"/>
        <v>Leer</v>
      </c>
      <c r="T137" s="6">
        <f t="shared" si="10"/>
        <v>0</v>
      </c>
      <c r="U137" s="6">
        <f>VLOOKUP($C137,{"29 - Psychiatrie (Erwachsene)",1;"30 - Kinder- und Jugendpsychiatrie",1;"31 - Psychosomatik",1;"",0;0,0},2,0)</f>
        <v>0</v>
      </c>
      <c r="V137" s="6">
        <f t="shared" si="15"/>
        <v>0</v>
      </c>
      <c r="W137" s="6">
        <f t="shared" si="19"/>
        <v>1</v>
      </c>
      <c r="X137" s="6">
        <f t="shared" si="16"/>
        <v>0</v>
      </c>
      <c r="Y137" s="6">
        <f t="shared" si="17"/>
        <v>0</v>
      </c>
      <c r="Z137" s="6">
        <f t="shared" si="18"/>
        <v>0</v>
      </c>
      <c r="AA137" s="6" t="str">
        <f>VLOOKUP($C137,{"29 - Psychiatrie (Erwachsene)","MonatII";"30 - Kinder- und Jugendpsychiatrie","MonatII";"31 - Psychosomatik","MonatII";"","LEER";0,"Leer"},2,0)</f>
        <v>LEER</v>
      </c>
      <c r="AB137" s="6" t="str">
        <f>VLOOKUP($C137,{"29 - Psychiatrie (Erwachsene)","BGI";"30 - Kinder- und Jugendpsychiatrie","BGII";"31 - Psychosomatik","BGI";"","LEER";0,"Leer"},2,0)</f>
        <v>LEER</v>
      </c>
    </row>
    <row r="138" spans="2:28" ht="15" customHeight="1" x14ac:dyDescent="0.25">
      <c r="B138" s="74" t="str">
        <f t="shared" si="11"/>
        <v>!!!</v>
      </c>
      <c r="C138" s="202" t="str">
        <f>IF(LEN($D138)&gt;0,VLOOKUP(TEXT($D138,0),'Angaben Stationen'!$C$15:$V$114,2,0),"")</f>
        <v/>
      </c>
      <c r="D138" s="203"/>
      <c r="E138" s="204" t="str">
        <f>IF(LEN(D138)&gt;0,VLOOKUP(TEXT($D138,0),'Angaben Stationen'!$C$15:$E$114,3,0),"")</f>
        <v/>
      </c>
      <c r="F138" s="210"/>
      <c r="G138" s="205"/>
      <c r="H138" s="206"/>
      <c r="I138" s="72"/>
      <c r="P138" s="6" t="str">
        <f t="shared" si="12"/>
        <v>Leer</v>
      </c>
      <c r="Q138" s="6" t="str">
        <f>IF('Angaben KH-Standort'!$D$13&gt;0,"VJ","KJA")</f>
        <v>KJA</v>
      </c>
      <c r="R138" s="6" t="str">
        <f t="shared" si="13"/>
        <v>Leer</v>
      </c>
      <c r="S138" s="6" t="str">
        <f t="shared" si="14"/>
        <v>Leer</v>
      </c>
      <c r="T138" s="6">
        <f t="shared" si="10"/>
        <v>0</v>
      </c>
      <c r="U138" s="6">
        <f>VLOOKUP($C138,{"29 - Psychiatrie (Erwachsene)",1;"30 - Kinder- und Jugendpsychiatrie",1;"31 - Psychosomatik",1;"",0;0,0},2,0)</f>
        <v>0</v>
      </c>
      <c r="V138" s="6">
        <f t="shared" si="15"/>
        <v>0</v>
      </c>
      <c r="W138" s="6">
        <f t="shared" si="19"/>
        <v>1</v>
      </c>
      <c r="X138" s="6">
        <f t="shared" si="16"/>
        <v>0</v>
      </c>
      <c r="Y138" s="6">
        <f t="shared" si="17"/>
        <v>0</v>
      </c>
      <c r="Z138" s="6">
        <f t="shared" si="18"/>
        <v>0</v>
      </c>
      <c r="AA138" s="6" t="str">
        <f>VLOOKUP($C138,{"29 - Psychiatrie (Erwachsene)","MonatII";"30 - Kinder- und Jugendpsychiatrie","MonatII";"31 - Psychosomatik","MonatII";"","LEER";0,"Leer"},2,0)</f>
        <v>LEER</v>
      </c>
      <c r="AB138" s="6" t="str">
        <f>VLOOKUP($C138,{"29 - Psychiatrie (Erwachsene)","BGI";"30 - Kinder- und Jugendpsychiatrie","BGII";"31 - Psychosomatik","BGI";"","LEER";0,"Leer"},2,0)</f>
        <v>LEER</v>
      </c>
    </row>
    <row r="139" spans="2:28" x14ac:dyDescent="0.25">
      <c r="B139" s="74" t="str">
        <f t="shared" si="11"/>
        <v>!!!</v>
      </c>
      <c r="C139" s="202" t="str">
        <f>IF(LEN($D139)&gt;0,VLOOKUP(TEXT($D139,0),'Angaben Stationen'!$C$15:$V$114,2,0),"")</f>
        <v/>
      </c>
      <c r="D139" s="203"/>
      <c r="E139" s="204" t="str">
        <f>IF(LEN(D139)&gt;0,VLOOKUP(TEXT($D139,0),'Angaben Stationen'!$C$15:$E$114,3,0),"")</f>
        <v/>
      </c>
      <c r="F139" s="210"/>
      <c r="G139" s="205"/>
      <c r="H139" s="206"/>
      <c r="I139" s="72"/>
      <c r="P139" s="6" t="str">
        <f t="shared" si="12"/>
        <v>Leer</v>
      </c>
      <c r="Q139" s="6" t="str">
        <f>IF('Angaben KH-Standort'!$D$13&gt;0,"VJ","KJA")</f>
        <v>KJA</v>
      </c>
      <c r="R139" s="6" t="str">
        <f t="shared" si="13"/>
        <v>Leer</v>
      </c>
      <c r="S139" s="6" t="str">
        <f t="shared" si="14"/>
        <v>Leer</v>
      </c>
      <c r="T139" s="6">
        <f t="shared" si="10"/>
        <v>0</v>
      </c>
      <c r="U139" s="6">
        <f>VLOOKUP($C139,{"29 - Psychiatrie (Erwachsene)",1;"30 - Kinder- und Jugendpsychiatrie",1;"31 - Psychosomatik",1;"",0;0,0},2,0)</f>
        <v>0</v>
      </c>
      <c r="V139" s="6">
        <f t="shared" si="15"/>
        <v>0</v>
      </c>
      <c r="W139" s="6">
        <f t="shared" si="19"/>
        <v>1</v>
      </c>
      <c r="X139" s="6">
        <f t="shared" si="16"/>
        <v>0</v>
      </c>
      <c r="Y139" s="6">
        <f t="shared" si="17"/>
        <v>0</v>
      </c>
      <c r="Z139" s="6">
        <f t="shared" si="18"/>
        <v>0</v>
      </c>
      <c r="AA139" s="6" t="str">
        <f>VLOOKUP($C139,{"29 - Psychiatrie (Erwachsene)","MonatII";"30 - Kinder- und Jugendpsychiatrie","MonatII";"31 - Psychosomatik","MonatII";"","LEER";0,"Leer"},2,0)</f>
        <v>LEER</v>
      </c>
      <c r="AB139" s="6" t="str">
        <f>VLOOKUP($C139,{"29 - Psychiatrie (Erwachsene)","BGI";"30 - Kinder- und Jugendpsychiatrie","BGII";"31 - Psychosomatik","BGI";"","LEER";0,"Leer"},2,0)</f>
        <v>LEER</v>
      </c>
    </row>
    <row r="140" spans="2:28" x14ac:dyDescent="0.25">
      <c r="B140" s="74" t="str">
        <f t="shared" si="11"/>
        <v>!!!</v>
      </c>
      <c r="C140" s="202" t="str">
        <f>IF(LEN($D140)&gt;0,VLOOKUP(TEXT($D140,0),'Angaben Stationen'!$C$15:$V$114,2,0),"")</f>
        <v/>
      </c>
      <c r="D140" s="203"/>
      <c r="E140" s="204" t="str">
        <f>IF(LEN(D140)&gt;0,VLOOKUP(TEXT($D140,0),'Angaben Stationen'!$C$15:$E$114,3,0),"")</f>
        <v/>
      </c>
      <c r="F140" s="210"/>
      <c r="G140" s="205"/>
      <c r="H140" s="206"/>
      <c r="I140" s="72"/>
      <c r="P140" s="6" t="str">
        <f t="shared" si="12"/>
        <v>Leer</v>
      </c>
      <c r="Q140" s="6" t="str">
        <f>IF('Angaben KH-Standort'!$D$13&gt;0,"VJ","KJA")</f>
        <v>KJA</v>
      </c>
      <c r="R140" s="6" t="str">
        <f t="shared" si="13"/>
        <v>Leer</v>
      </c>
      <c r="S140" s="6" t="str">
        <f t="shared" si="14"/>
        <v>Leer</v>
      </c>
      <c r="T140" s="6">
        <f t="shared" si="10"/>
        <v>0</v>
      </c>
      <c r="U140" s="6">
        <f>VLOOKUP($C140,{"29 - Psychiatrie (Erwachsene)",1;"30 - Kinder- und Jugendpsychiatrie",1;"31 - Psychosomatik",1;"",0;0,0},2,0)</f>
        <v>0</v>
      </c>
      <c r="V140" s="6">
        <f t="shared" si="15"/>
        <v>0</v>
      </c>
      <c r="W140" s="6">
        <f t="shared" si="19"/>
        <v>1</v>
      </c>
      <c r="X140" s="6">
        <f t="shared" si="16"/>
        <v>0</v>
      </c>
      <c r="Y140" s="6">
        <f t="shared" si="17"/>
        <v>0</v>
      </c>
      <c r="Z140" s="6">
        <f t="shared" si="18"/>
        <v>0</v>
      </c>
      <c r="AA140" s="6" t="str">
        <f>VLOOKUP($C140,{"29 - Psychiatrie (Erwachsene)","MonatII";"30 - Kinder- und Jugendpsychiatrie","MonatII";"31 - Psychosomatik","MonatII";"","LEER";0,"Leer"},2,0)</f>
        <v>LEER</v>
      </c>
      <c r="AB140" s="6" t="str">
        <f>VLOOKUP($C140,{"29 - Psychiatrie (Erwachsene)","BGI";"30 - Kinder- und Jugendpsychiatrie","BGII";"31 - Psychosomatik","BGI";"","LEER";0,"Leer"},2,0)</f>
        <v>LEER</v>
      </c>
    </row>
    <row r="141" spans="2:28" x14ac:dyDescent="0.25">
      <c r="B141" s="74" t="str">
        <f t="shared" si="11"/>
        <v>!!!</v>
      </c>
      <c r="C141" s="202" t="str">
        <f>IF(LEN($D141)&gt;0,VLOOKUP(TEXT($D141,0),'Angaben Stationen'!$C$15:$V$114,2,0),"")</f>
        <v/>
      </c>
      <c r="D141" s="203"/>
      <c r="E141" s="204" t="str">
        <f>IF(LEN(D141)&gt;0,VLOOKUP(TEXT($D141,0),'Angaben Stationen'!$C$15:$E$114,3,0),"")</f>
        <v/>
      </c>
      <c r="F141" s="210"/>
      <c r="G141" s="205"/>
      <c r="H141" s="206"/>
      <c r="I141" s="72"/>
      <c r="P141" s="6" t="str">
        <f t="shared" si="12"/>
        <v>Leer</v>
      </c>
      <c r="Q141" s="6" t="str">
        <f>IF('Angaben KH-Standort'!$D$13&gt;0,"VJ","KJA")</f>
        <v>KJA</v>
      </c>
      <c r="R141" s="6" t="str">
        <f t="shared" si="13"/>
        <v>Leer</v>
      </c>
      <c r="S141" s="6" t="str">
        <f t="shared" si="14"/>
        <v>Leer</v>
      </c>
      <c r="T141" s="6">
        <f t="shared" si="10"/>
        <v>0</v>
      </c>
      <c r="U141" s="6">
        <f>VLOOKUP($C141,{"29 - Psychiatrie (Erwachsene)",1;"30 - Kinder- und Jugendpsychiatrie",1;"31 - Psychosomatik",1;"",0;0,0},2,0)</f>
        <v>0</v>
      </c>
      <c r="V141" s="6">
        <f t="shared" si="15"/>
        <v>0</v>
      </c>
      <c r="W141" s="6">
        <f t="shared" si="19"/>
        <v>1</v>
      </c>
      <c r="X141" s="6">
        <f t="shared" si="16"/>
        <v>0</v>
      </c>
      <c r="Y141" s="6">
        <f t="shared" si="17"/>
        <v>0</v>
      </c>
      <c r="Z141" s="6">
        <f t="shared" si="18"/>
        <v>0</v>
      </c>
      <c r="AA141" s="6" t="str">
        <f>VLOOKUP($C141,{"29 - Psychiatrie (Erwachsene)","MonatII";"30 - Kinder- und Jugendpsychiatrie","MonatII";"31 - Psychosomatik","MonatII";"","LEER";0,"Leer"},2,0)</f>
        <v>LEER</v>
      </c>
      <c r="AB141" s="6" t="str">
        <f>VLOOKUP($C141,{"29 - Psychiatrie (Erwachsene)","BGI";"30 - Kinder- und Jugendpsychiatrie","BGII";"31 - Psychosomatik","BGI";"","LEER";0,"Leer"},2,0)</f>
        <v>LEER</v>
      </c>
    </row>
    <row r="142" spans="2:28" x14ac:dyDescent="0.25">
      <c r="B142" s="74" t="str">
        <f t="shared" si="11"/>
        <v>!!!</v>
      </c>
      <c r="C142" s="202" t="str">
        <f>IF(LEN($D142)&gt;0,VLOOKUP(TEXT($D142,0),'Angaben Stationen'!$C$15:$V$114,2,0),"")</f>
        <v/>
      </c>
      <c r="D142" s="203"/>
      <c r="E142" s="204" t="str">
        <f>IF(LEN(D142)&gt;0,VLOOKUP(TEXT($D142,0),'Angaben Stationen'!$C$15:$E$114,3,0),"")</f>
        <v/>
      </c>
      <c r="F142" s="210"/>
      <c r="G142" s="205"/>
      <c r="H142" s="206"/>
      <c r="I142" s="72"/>
      <c r="P142" s="6" t="str">
        <f t="shared" si="12"/>
        <v>Leer</v>
      </c>
      <c r="Q142" s="6" t="str">
        <f>IF('Angaben KH-Standort'!$D$13&gt;0,"VJ","KJA")</f>
        <v>KJA</v>
      </c>
      <c r="R142" s="6" t="str">
        <f t="shared" si="13"/>
        <v>Leer</v>
      </c>
      <c r="S142" s="6" t="str">
        <f t="shared" si="14"/>
        <v>Leer</v>
      </c>
      <c r="T142" s="6">
        <f t="shared" si="10"/>
        <v>0</v>
      </c>
      <c r="U142" s="6">
        <f>VLOOKUP($C142,{"29 - Psychiatrie (Erwachsene)",1;"30 - Kinder- und Jugendpsychiatrie",1;"31 - Psychosomatik",1;"",0;0,0},2,0)</f>
        <v>0</v>
      </c>
      <c r="V142" s="6">
        <f t="shared" si="15"/>
        <v>0</v>
      </c>
      <c r="W142" s="6">
        <f t="shared" si="19"/>
        <v>1</v>
      </c>
      <c r="X142" s="6">
        <f t="shared" si="16"/>
        <v>0</v>
      </c>
      <c r="Y142" s="6">
        <f t="shared" si="17"/>
        <v>0</v>
      </c>
      <c r="Z142" s="6">
        <f t="shared" si="18"/>
        <v>0</v>
      </c>
      <c r="AA142" s="6" t="str">
        <f>VLOOKUP($C142,{"29 - Psychiatrie (Erwachsene)","MonatII";"30 - Kinder- und Jugendpsychiatrie","MonatII";"31 - Psychosomatik","MonatII";"","LEER";0,"Leer"},2,0)</f>
        <v>LEER</v>
      </c>
      <c r="AB142" s="6" t="str">
        <f>VLOOKUP($C142,{"29 - Psychiatrie (Erwachsene)","BGI";"30 - Kinder- und Jugendpsychiatrie","BGII";"31 - Psychosomatik","BGI";"","LEER";0,"Leer"},2,0)</f>
        <v>LEER</v>
      </c>
    </row>
    <row r="143" spans="2:28" x14ac:dyDescent="0.25">
      <c r="B143" s="74" t="str">
        <f t="shared" si="11"/>
        <v>!!!</v>
      </c>
      <c r="C143" s="202" t="str">
        <f>IF(LEN($D143)&gt;0,VLOOKUP(TEXT($D143,0),'Angaben Stationen'!$C$15:$V$114,2,0),"")</f>
        <v/>
      </c>
      <c r="D143" s="203"/>
      <c r="E143" s="204" t="str">
        <f>IF(LEN(D143)&gt;0,VLOOKUP(TEXT($D143,0),'Angaben Stationen'!$C$15:$E$114,3,0),"")</f>
        <v/>
      </c>
      <c r="F143" s="210"/>
      <c r="G143" s="205"/>
      <c r="H143" s="206"/>
      <c r="I143" s="72"/>
      <c r="P143" s="6" t="str">
        <f t="shared" si="12"/>
        <v>Leer</v>
      </c>
      <c r="Q143" s="6" t="str">
        <f>IF('Angaben KH-Standort'!$D$13&gt;0,"VJ","KJA")</f>
        <v>KJA</v>
      </c>
      <c r="R143" s="6" t="str">
        <f t="shared" si="13"/>
        <v>Leer</v>
      </c>
      <c r="S143" s="6" t="str">
        <f t="shared" si="14"/>
        <v>Leer</v>
      </c>
      <c r="T143" s="6">
        <f t="shared" si="10"/>
        <v>0</v>
      </c>
      <c r="U143" s="6">
        <f>VLOOKUP($C143,{"29 - Psychiatrie (Erwachsene)",1;"30 - Kinder- und Jugendpsychiatrie",1;"31 - Psychosomatik",1;"",0;0,0},2,0)</f>
        <v>0</v>
      </c>
      <c r="V143" s="6">
        <f t="shared" si="15"/>
        <v>0</v>
      </c>
      <c r="W143" s="6">
        <f t="shared" si="19"/>
        <v>1</v>
      </c>
      <c r="X143" s="6">
        <f t="shared" si="16"/>
        <v>0</v>
      </c>
      <c r="Y143" s="6">
        <f t="shared" si="17"/>
        <v>0</v>
      </c>
      <c r="Z143" s="6">
        <f t="shared" si="18"/>
        <v>0</v>
      </c>
      <c r="AA143" s="6" t="str">
        <f>VLOOKUP($C143,{"29 - Psychiatrie (Erwachsene)","MonatII";"30 - Kinder- und Jugendpsychiatrie","MonatII";"31 - Psychosomatik","MonatII";"","LEER";0,"Leer"},2,0)</f>
        <v>LEER</v>
      </c>
      <c r="AB143" s="6" t="str">
        <f>VLOOKUP($C143,{"29 - Psychiatrie (Erwachsene)","BGI";"30 - Kinder- und Jugendpsychiatrie","BGII";"31 - Psychosomatik","BGI";"","LEER";0,"Leer"},2,0)</f>
        <v>LEER</v>
      </c>
    </row>
    <row r="144" spans="2:28" x14ac:dyDescent="0.25">
      <c r="B144" s="74" t="str">
        <f t="shared" si="11"/>
        <v>!!!</v>
      </c>
      <c r="C144" s="202" t="str">
        <f>IF(LEN($D144)&gt;0,VLOOKUP(TEXT($D144,0),'Angaben Stationen'!$C$15:$V$114,2,0),"")</f>
        <v/>
      </c>
      <c r="D144" s="203"/>
      <c r="E144" s="204" t="str">
        <f>IF(LEN(D144)&gt;0,VLOOKUP(TEXT($D144,0),'Angaben Stationen'!$C$15:$E$114,3,0),"")</f>
        <v/>
      </c>
      <c r="F144" s="210"/>
      <c r="G144" s="205"/>
      <c r="H144" s="206"/>
      <c r="I144" s="72"/>
      <c r="P144" s="6" t="str">
        <f t="shared" si="12"/>
        <v>Leer</v>
      </c>
      <c r="Q144" s="6" t="str">
        <f>IF('Angaben KH-Standort'!$D$13&gt;0,"VJ","KJA")</f>
        <v>KJA</v>
      </c>
      <c r="R144" s="6" t="str">
        <f t="shared" si="13"/>
        <v>Leer</v>
      </c>
      <c r="S144" s="6" t="str">
        <f t="shared" si="14"/>
        <v>Leer</v>
      </c>
      <c r="T144" s="6">
        <f t="shared" si="10"/>
        <v>0</v>
      </c>
      <c r="U144" s="6">
        <f>VLOOKUP($C144,{"29 - Psychiatrie (Erwachsene)",1;"30 - Kinder- und Jugendpsychiatrie",1;"31 - Psychosomatik",1;"",0;0,0},2,0)</f>
        <v>0</v>
      </c>
      <c r="V144" s="6">
        <f t="shared" si="15"/>
        <v>0</v>
      </c>
      <c r="W144" s="6">
        <f t="shared" si="19"/>
        <v>1</v>
      </c>
      <c r="X144" s="6">
        <f t="shared" si="16"/>
        <v>0</v>
      </c>
      <c r="Y144" s="6">
        <f t="shared" si="17"/>
        <v>0</v>
      </c>
      <c r="Z144" s="6">
        <f t="shared" si="18"/>
        <v>0</v>
      </c>
      <c r="AA144" s="6" t="str">
        <f>VLOOKUP($C144,{"29 - Psychiatrie (Erwachsene)","MonatII";"30 - Kinder- und Jugendpsychiatrie","MonatII";"31 - Psychosomatik","MonatII";"","LEER";0,"Leer"},2,0)</f>
        <v>LEER</v>
      </c>
      <c r="AB144" s="6" t="str">
        <f>VLOOKUP($C144,{"29 - Psychiatrie (Erwachsene)","BGI";"30 - Kinder- und Jugendpsychiatrie","BGII";"31 - Psychosomatik","BGI";"","LEER";0,"Leer"},2,0)</f>
        <v>LEER</v>
      </c>
    </row>
    <row r="145" spans="2:28" x14ac:dyDescent="0.25">
      <c r="B145" s="74" t="str">
        <f t="shared" si="11"/>
        <v>!!!</v>
      </c>
      <c r="C145" s="202" t="str">
        <f>IF(LEN($D145)&gt;0,VLOOKUP(TEXT($D145,0),'Angaben Stationen'!$C$15:$V$114,2,0),"")</f>
        <v/>
      </c>
      <c r="D145" s="203"/>
      <c r="E145" s="204" t="str">
        <f>IF(LEN(D145)&gt;0,VLOOKUP(TEXT($D145,0),'Angaben Stationen'!$C$15:$E$114,3,0),"")</f>
        <v/>
      </c>
      <c r="F145" s="210"/>
      <c r="G145" s="205"/>
      <c r="H145" s="206"/>
      <c r="I145" s="72"/>
      <c r="P145" s="6" t="str">
        <f t="shared" si="12"/>
        <v>Leer</v>
      </c>
      <c r="Q145" s="6" t="str">
        <f>IF('Angaben KH-Standort'!$D$13&gt;0,"VJ","KJA")</f>
        <v>KJA</v>
      </c>
      <c r="R145" s="6" t="str">
        <f t="shared" si="13"/>
        <v>Leer</v>
      </c>
      <c r="S145" s="6" t="str">
        <f t="shared" si="14"/>
        <v>Leer</v>
      </c>
      <c r="T145" s="6">
        <f t="shared" si="10"/>
        <v>0</v>
      </c>
      <c r="U145" s="6">
        <f>VLOOKUP($C145,{"29 - Psychiatrie (Erwachsene)",1;"30 - Kinder- und Jugendpsychiatrie",1;"31 - Psychosomatik",1;"",0;0,0},2,0)</f>
        <v>0</v>
      </c>
      <c r="V145" s="6">
        <f t="shared" si="15"/>
        <v>0</v>
      </c>
      <c r="W145" s="6">
        <f t="shared" si="19"/>
        <v>1</v>
      </c>
      <c r="X145" s="6">
        <f t="shared" si="16"/>
        <v>0</v>
      </c>
      <c r="Y145" s="6">
        <f t="shared" si="17"/>
        <v>0</v>
      </c>
      <c r="Z145" s="6">
        <f t="shared" si="18"/>
        <v>0</v>
      </c>
      <c r="AA145" s="6" t="str">
        <f>VLOOKUP($C145,{"29 - Psychiatrie (Erwachsene)","MonatII";"30 - Kinder- und Jugendpsychiatrie","MonatII";"31 - Psychosomatik","MonatII";"","LEER";0,"Leer"},2,0)</f>
        <v>LEER</v>
      </c>
      <c r="AB145" s="6" t="str">
        <f>VLOOKUP($C145,{"29 - Psychiatrie (Erwachsene)","BGI";"30 - Kinder- und Jugendpsychiatrie","BGII";"31 - Psychosomatik","BGI";"","LEER";0,"Leer"},2,0)</f>
        <v>LEER</v>
      </c>
    </row>
    <row r="146" spans="2:28" x14ac:dyDescent="0.25">
      <c r="B146" s="74" t="str">
        <f t="shared" si="11"/>
        <v>!!!</v>
      </c>
      <c r="C146" s="202" t="str">
        <f>IF(LEN($D146)&gt;0,VLOOKUP(TEXT($D146,0),'Angaben Stationen'!$C$15:$V$114,2,0),"")</f>
        <v/>
      </c>
      <c r="D146" s="203"/>
      <c r="E146" s="204" t="str">
        <f>IF(LEN(D146)&gt;0,VLOOKUP(TEXT($D146,0),'Angaben Stationen'!$C$15:$E$114,3,0),"")</f>
        <v/>
      </c>
      <c r="F146" s="210"/>
      <c r="G146" s="205"/>
      <c r="H146" s="206"/>
      <c r="I146" s="72"/>
      <c r="P146" s="6" t="str">
        <f t="shared" si="12"/>
        <v>Leer</v>
      </c>
      <c r="Q146" s="6" t="str">
        <f>IF('Angaben KH-Standort'!$D$13&gt;0,"VJ","KJA")</f>
        <v>KJA</v>
      </c>
      <c r="R146" s="6" t="str">
        <f t="shared" si="13"/>
        <v>Leer</v>
      </c>
      <c r="S146" s="6" t="str">
        <f t="shared" si="14"/>
        <v>Leer</v>
      </c>
      <c r="T146" s="6">
        <f t="shared" ref="T146:T209" si="20">IF(LEN(B146)&gt;0,0,1)</f>
        <v>0</v>
      </c>
      <c r="U146" s="6">
        <f>VLOOKUP($C146,{"29 - Psychiatrie (Erwachsene)",1;"30 - Kinder- und Jugendpsychiatrie",1;"31 - Psychosomatik",1;"",0;0,0},2,0)</f>
        <v>0</v>
      </c>
      <c r="V146" s="6">
        <f t="shared" si="15"/>
        <v>0</v>
      </c>
      <c r="W146" s="6">
        <f t="shared" si="19"/>
        <v>1</v>
      </c>
      <c r="X146" s="6">
        <f t="shared" si="16"/>
        <v>0</v>
      </c>
      <c r="Y146" s="6">
        <f t="shared" si="17"/>
        <v>0</v>
      </c>
      <c r="Z146" s="6">
        <f t="shared" si="18"/>
        <v>0</v>
      </c>
      <c r="AA146" s="6" t="str">
        <f>VLOOKUP($C146,{"29 - Psychiatrie (Erwachsene)","MonatII";"30 - Kinder- und Jugendpsychiatrie","MonatII";"31 - Psychosomatik","MonatII";"","LEER";0,"Leer"},2,0)</f>
        <v>LEER</v>
      </c>
      <c r="AB146" s="6" t="str">
        <f>VLOOKUP($C146,{"29 - Psychiatrie (Erwachsene)","BGI";"30 - Kinder- und Jugendpsychiatrie","BGII";"31 - Psychosomatik","BGI";"","LEER";0,"Leer"},2,0)</f>
        <v>LEER</v>
      </c>
    </row>
    <row r="147" spans="2:28" x14ac:dyDescent="0.25">
      <c r="B147" s="74" t="str">
        <f t="shared" ref="B147:B210" si="21">IF(SUM(U147:Z147)&lt;6,"!!!","")</f>
        <v>!!!</v>
      </c>
      <c r="C147" s="202" t="str">
        <f>IF(LEN($D147)&gt;0,VLOOKUP(TEXT($D147,0),'Angaben Stationen'!$C$15:$V$114,2,0),"")</f>
        <v/>
      </c>
      <c r="D147" s="203"/>
      <c r="E147" s="204" t="str">
        <f>IF(LEN(D147)&gt;0,VLOOKUP(TEXT($D147,0),'Angaben Stationen'!$C$15:$E$114,3,0),"")</f>
        <v/>
      </c>
      <c r="F147" s="210"/>
      <c r="G147" s="205"/>
      <c r="H147" s="206"/>
      <c r="I147" s="72"/>
      <c r="P147" s="6" t="str">
        <f t="shared" ref="P147:P210" si="22">IF($D146&lt;&gt;"","Stationen","Leer")</f>
        <v>Leer</v>
      </c>
      <c r="Q147" s="6" t="str">
        <f>IF('Angaben KH-Standort'!$D$13&gt;0,"VJ","KJA")</f>
        <v>KJA</v>
      </c>
      <c r="R147" s="6" t="str">
        <f t="shared" ref="R147:R210" si="23">IF($D147&lt;&gt;"",Q147,"Leer")</f>
        <v>Leer</v>
      </c>
      <c r="S147" s="6" t="str">
        <f t="shared" ref="S147:S210" si="24">IF($D147&lt;&gt;"","Monate","Leer")</f>
        <v>Leer</v>
      </c>
      <c r="T147" s="6">
        <f t="shared" si="20"/>
        <v>0</v>
      </c>
      <c r="U147" s="6">
        <f>VLOOKUP($C147,{"29 - Psychiatrie (Erwachsene)",1;"30 - Kinder- und Jugendpsychiatrie",1;"31 - Psychosomatik",1;"",0;0,0},2,0)</f>
        <v>0</v>
      </c>
      <c r="V147" s="6">
        <f t="shared" ref="V147:V210" si="25">IF(VALUE($D147)&gt;0,1,0)</f>
        <v>0</v>
      </c>
      <c r="W147" s="6">
        <f t="shared" si="19"/>
        <v>1</v>
      </c>
      <c r="X147" s="6">
        <f t="shared" ref="X147:X210" si="26">IF($F147&lt;&gt;0,1,0)</f>
        <v>0</v>
      </c>
      <c r="Y147" s="6">
        <f t="shared" ref="Y147:Y210" si="27">IF(VALUE($G147)&gt;0,1,0)</f>
        <v>0</v>
      </c>
      <c r="Z147" s="6">
        <f t="shared" ref="Z147:Z210" si="28">IF(LEN($H147)&gt;0,1,0)</f>
        <v>0</v>
      </c>
      <c r="AA147" s="6" t="str">
        <f>VLOOKUP($C147,{"29 - Psychiatrie (Erwachsene)","MonatII";"30 - Kinder- und Jugendpsychiatrie","MonatII";"31 - Psychosomatik","MonatII";"","LEER";0,"Leer"},2,0)</f>
        <v>LEER</v>
      </c>
      <c r="AB147" s="6" t="str">
        <f>VLOOKUP($C147,{"29 - Psychiatrie (Erwachsene)","BGI";"30 - Kinder- und Jugendpsychiatrie","BGII";"31 - Psychosomatik","BGI";"","LEER";0,"Leer"},2,0)</f>
        <v>LEER</v>
      </c>
    </row>
    <row r="148" spans="2:28" x14ac:dyDescent="0.25">
      <c r="B148" s="74" t="str">
        <f t="shared" si="21"/>
        <v>!!!</v>
      </c>
      <c r="C148" s="202" t="str">
        <f>IF(LEN($D148)&gt;0,VLOOKUP(TEXT($D148,0),'Angaben Stationen'!$C$15:$V$114,2,0),"")</f>
        <v/>
      </c>
      <c r="D148" s="203"/>
      <c r="E148" s="204" t="str">
        <f>IF(LEN(D148)&gt;0,VLOOKUP(TEXT($D148,0),'Angaben Stationen'!$C$15:$E$114,3,0),"")</f>
        <v/>
      </c>
      <c r="F148" s="210"/>
      <c r="G148" s="205"/>
      <c r="H148" s="206"/>
      <c r="I148" s="72"/>
      <c r="P148" s="6" t="str">
        <f t="shared" si="22"/>
        <v>Leer</v>
      </c>
      <c r="Q148" s="6" t="str">
        <f>IF('Angaben KH-Standort'!$D$13&gt;0,"VJ","KJA")</f>
        <v>KJA</v>
      </c>
      <c r="R148" s="6" t="str">
        <f t="shared" si="23"/>
        <v>Leer</v>
      </c>
      <c r="S148" s="6" t="str">
        <f t="shared" si="24"/>
        <v>Leer</v>
      </c>
      <c r="T148" s="6">
        <f t="shared" si="20"/>
        <v>0</v>
      </c>
      <c r="U148" s="6">
        <f>VLOOKUP($C148,{"29 - Psychiatrie (Erwachsene)",1;"30 - Kinder- und Jugendpsychiatrie",1;"31 - Psychosomatik",1;"",0;0,0},2,0)</f>
        <v>0</v>
      </c>
      <c r="V148" s="6">
        <f t="shared" si="25"/>
        <v>0</v>
      </c>
      <c r="W148" s="6">
        <f t="shared" ref="W148:W211" si="29">IF($E148&lt;&gt;0,1,0)</f>
        <v>1</v>
      </c>
      <c r="X148" s="6">
        <f t="shared" si="26"/>
        <v>0</v>
      </c>
      <c r="Y148" s="6">
        <f t="shared" si="27"/>
        <v>0</v>
      </c>
      <c r="Z148" s="6">
        <f t="shared" si="28"/>
        <v>0</v>
      </c>
      <c r="AA148" s="6" t="str">
        <f>VLOOKUP($C148,{"29 - Psychiatrie (Erwachsene)","MonatII";"30 - Kinder- und Jugendpsychiatrie","MonatII";"31 - Psychosomatik","MonatII";"","LEER";0,"Leer"},2,0)</f>
        <v>LEER</v>
      </c>
      <c r="AB148" s="6" t="str">
        <f>VLOOKUP($C148,{"29 - Psychiatrie (Erwachsene)","BGI";"30 - Kinder- und Jugendpsychiatrie","BGII";"31 - Psychosomatik","BGI";"","LEER";0,"Leer"},2,0)</f>
        <v>LEER</v>
      </c>
    </row>
    <row r="149" spans="2:28" x14ac:dyDescent="0.25">
      <c r="B149" s="74" t="str">
        <f t="shared" si="21"/>
        <v>!!!</v>
      </c>
      <c r="C149" s="202" t="str">
        <f>IF(LEN($D149)&gt;0,VLOOKUP(TEXT($D149,0),'Angaben Stationen'!$C$15:$V$114,2,0),"")</f>
        <v/>
      </c>
      <c r="D149" s="203"/>
      <c r="E149" s="204" t="str">
        <f>IF(LEN(D149)&gt;0,VLOOKUP(TEXT($D149,0),'Angaben Stationen'!$C$15:$E$114,3,0),"")</f>
        <v/>
      </c>
      <c r="F149" s="210"/>
      <c r="G149" s="205"/>
      <c r="H149" s="206"/>
      <c r="I149" s="72"/>
      <c r="P149" s="6" t="str">
        <f t="shared" si="22"/>
        <v>Leer</v>
      </c>
      <c r="Q149" s="6" t="str">
        <f>IF('Angaben KH-Standort'!$D$13&gt;0,"VJ","KJA")</f>
        <v>KJA</v>
      </c>
      <c r="R149" s="6" t="str">
        <f t="shared" si="23"/>
        <v>Leer</v>
      </c>
      <c r="S149" s="6" t="str">
        <f t="shared" si="24"/>
        <v>Leer</v>
      </c>
      <c r="T149" s="6">
        <f t="shared" si="20"/>
        <v>0</v>
      </c>
      <c r="U149" s="6">
        <f>VLOOKUP($C149,{"29 - Psychiatrie (Erwachsene)",1;"30 - Kinder- und Jugendpsychiatrie",1;"31 - Psychosomatik",1;"",0;0,0},2,0)</f>
        <v>0</v>
      </c>
      <c r="V149" s="6">
        <f t="shared" si="25"/>
        <v>0</v>
      </c>
      <c r="W149" s="6">
        <f t="shared" si="29"/>
        <v>1</v>
      </c>
      <c r="X149" s="6">
        <f t="shared" si="26"/>
        <v>0</v>
      </c>
      <c r="Y149" s="6">
        <f t="shared" si="27"/>
        <v>0</v>
      </c>
      <c r="Z149" s="6">
        <f t="shared" si="28"/>
        <v>0</v>
      </c>
      <c r="AA149" s="6" t="str">
        <f>VLOOKUP($C149,{"29 - Psychiatrie (Erwachsene)","MonatII";"30 - Kinder- und Jugendpsychiatrie","MonatII";"31 - Psychosomatik","MonatII";"","LEER";0,"Leer"},2,0)</f>
        <v>LEER</v>
      </c>
      <c r="AB149" s="6" t="str">
        <f>VLOOKUP($C149,{"29 - Psychiatrie (Erwachsene)","BGI";"30 - Kinder- und Jugendpsychiatrie","BGII";"31 - Psychosomatik","BGI";"","LEER";0,"Leer"},2,0)</f>
        <v>LEER</v>
      </c>
    </row>
    <row r="150" spans="2:28" x14ac:dyDescent="0.25">
      <c r="B150" s="74" t="str">
        <f t="shared" si="21"/>
        <v>!!!</v>
      </c>
      <c r="C150" s="202" t="str">
        <f>IF(LEN($D150)&gt;0,VLOOKUP(TEXT($D150,0),'Angaben Stationen'!$C$15:$V$114,2,0),"")</f>
        <v/>
      </c>
      <c r="D150" s="203"/>
      <c r="E150" s="204" t="str">
        <f>IF(LEN(D150)&gt;0,VLOOKUP(TEXT($D150,0),'Angaben Stationen'!$C$15:$E$114,3,0),"")</f>
        <v/>
      </c>
      <c r="F150" s="210"/>
      <c r="G150" s="205"/>
      <c r="H150" s="206"/>
      <c r="I150" s="72"/>
      <c r="P150" s="6" t="str">
        <f t="shared" si="22"/>
        <v>Leer</v>
      </c>
      <c r="Q150" s="6" t="str">
        <f>IF('Angaben KH-Standort'!$D$13&gt;0,"VJ","KJA")</f>
        <v>KJA</v>
      </c>
      <c r="R150" s="6" t="str">
        <f t="shared" si="23"/>
        <v>Leer</v>
      </c>
      <c r="S150" s="6" t="str">
        <f t="shared" si="24"/>
        <v>Leer</v>
      </c>
      <c r="T150" s="6">
        <f t="shared" si="20"/>
        <v>0</v>
      </c>
      <c r="U150" s="6">
        <f>VLOOKUP($C150,{"29 - Psychiatrie (Erwachsene)",1;"30 - Kinder- und Jugendpsychiatrie",1;"31 - Psychosomatik",1;"",0;0,0},2,0)</f>
        <v>0</v>
      </c>
      <c r="V150" s="6">
        <f t="shared" si="25"/>
        <v>0</v>
      </c>
      <c r="W150" s="6">
        <f t="shared" si="29"/>
        <v>1</v>
      </c>
      <c r="X150" s="6">
        <f t="shared" si="26"/>
        <v>0</v>
      </c>
      <c r="Y150" s="6">
        <f t="shared" si="27"/>
        <v>0</v>
      </c>
      <c r="Z150" s="6">
        <f t="shared" si="28"/>
        <v>0</v>
      </c>
      <c r="AA150" s="6" t="str">
        <f>VLOOKUP($C150,{"29 - Psychiatrie (Erwachsene)","MonatII";"30 - Kinder- und Jugendpsychiatrie","MonatII";"31 - Psychosomatik","MonatII";"","LEER";0,"Leer"},2,0)</f>
        <v>LEER</v>
      </c>
      <c r="AB150" s="6" t="str">
        <f>VLOOKUP($C150,{"29 - Psychiatrie (Erwachsene)","BGI";"30 - Kinder- und Jugendpsychiatrie","BGII";"31 - Psychosomatik","BGI";"","LEER";0,"Leer"},2,0)</f>
        <v>LEER</v>
      </c>
    </row>
    <row r="151" spans="2:28" x14ac:dyDescent="0.25">
      <c r="B151" s="74" t="str">
        <f t="shared" si="21"/>
        <v>!!!</v>
      </c>
      <c r="C151" s="202" t="str">
        <f>IF(LEN($D151)&gt;0,VLOOKUP(TEXT($D151,0),'Angaben Stationen'!$C$15:$V$114,2,0),"")</f>
        <v/>
      </c>
      <c r="D151" s="203"/>
      <c r="E151" s="204" t="str">
        <f>IF(LEN(D151)&gt;0,VLOOKUP(TEXT($D151,0),'Angaben Stationen'!$C$15:$E$114,3,0),"")</f>
        <v/>
      </c>
      <c r="F151" s="210"/>
      <c r="G151" s="205"/>
      <c r="H151" s="206"/>
      <c r="I151" s="72"/>
      <c r="P151" s="6" t="str">
        <f t="shared" si="22"/>
        <v>Leer</v>
      </c>
      <c r="Q151" s="6" t="str">
        <f>IF('Angaben KH-Standort'!$D$13&gt;0,"VJ","KJA")</f>
        <v>KJA</v>
      </c>
      <c r="R151" s="6" t="str">
        <f t="shared" si="23"/>
        <v>Leer</v>
      </c>
      <c r="S151" s="6" t="str">
        <f t="shared" si="24"/>
        <v>Leer</v>
      </c>
      <c r="T151" s="6">
        <f t="shared" si="20"/>
        <v>0</v>
      </c>
      <c r="U151" s="6">
        <f>VLOOKUP($C151,{"29 - Psychiatrie (Erwachsene)",1;"30 - Kinder- und Jugendpsychiatrie",1;"31 - Psychosomatik",1;"",0;0,0},2,0)</f>
        <v>0</v>
      </c>
      <c r="V151" s="6">
        <f t="shared" si="25"/>
        <v>0</v>
      </c>
      <c r="W151" s="6">
        <f t="shared" si="29"/>
        <v>1</v>
      </c>
      <c r="X151" s="6">
        <f t="shared" si="26"/>
        <v>0</v>
      </c>
      <c r="Y151" s="6">
        <f t="shared" si="27"/>
        <v>0</v>
      </c>
      <c r="Z151" s="6">
        <f t="shared" si="28"/>
        <v>0</v>
      </c>
      <c r="AA151" s="6" t="str">
        <f>VLOOKUP($C151,{"29 - Psychiatrie (Erwachsene)","MonatII";"30 - Kinder- und Jugendpsychiatrie","MonatII";"31 - Psychosomatik","MonatII";"","LEER";0,"Leer"},2,0)</f>
        <v>LEER</v>
      </c>
      <c r="AB151" s="6" t="str">
        <f>VLOOKUP($C151,{"29 - Psychiatrie (Erwachsene)","BGI";"30 - Kinder- und Jugendpsychiatrie","BGII";"31 - Psychosomatik","BGI";"","LEER";0,"Leer"},2,0)</f>
        <v>LEER</v>
      </c>
    </row>
    <row r="152" spans="2:28" x14ac:dyDescent="0.25">
      <c r="B152" s="74" t="str">
        <f t="shared" si="21"/>
        <v>!!!</v>
      </c>
      <c r="C152" s="202" t="str">
        <f>IF(LEN($D152)&gt;0,VLOOKUP(TEXT($D152,0),'Angaben Stationen'!$C$15:$V$114,2,0),"")</f>
        <v/>
      </c>
      <c r="D152" s="203"/>
      <c r="E152" s="204" t="str">
        <f>IF(LEN(D152)&gt;0,VLOOKUP(TEXT($D152,0),'Angaben Stationen'!$C$15:$E$114,3,0),"")</f>
        <v/>
      </c>
      <c r="F152" s="210"/>
      <c r="G152" s="205"/>
      <c r="H152" s="206"/>
      <c r="I152" s="72"/>
      <c r="P152" s="6" t="str">
        <f t="shared" si="22"/>
        <v>Leer</v>
      </c>
      <c r="Q152" s="6" t="str">
        <f>IF('Angaben KH-Standort'!$D$13&gt;0,"VJ","KJA")</f>
        <v>KJA</v>
      </c>
      <c r="R152" s="6" t="str">
        <f t="shared" si="23"/>
        <v>Leer</v>
      </c>
      <c r="S152" s="6" t="str">
        <f t="shared" si="24"/>
        <v>Leer</v>
      </c>
      <c r="T152" s="6">
        <f t="shared" si="20"/>
        <v>0</v>
      </c>
      <c r="U152" s="6">
        <f>VLOOKUP($C152,{"29 - Psychiatrie (Erwachsene)",1;"30 - Kinder- und Jugendpsychiatrie",1;"31 - Psychosomatik",1;"",0;0,0},2,0)</f>
        <v>0</v>
      </c>
      <c r="V152" s="6">
        <f t="shared" si="25"/>
        <v>0</v>
      </c>
      <c r="W152" s="6">
        <f t="shared" si="29"/>
        <v>1</v>
      </c>
      <c r="X152" s="6">
        <f t="shared" si="26"/>
        <v>0</v>
      </c>
      <c r="Y152" s="6">
        <f t="shared" si="27"/>
        <v>0</v>
      </c>
      <c r="Z152" s="6">
        <f t="shared" si="28"/>
        <v>0</v>
      </c>
      <c r="AA152" s="6" t="str">
        <f>VLOOKUP($C152,{"29 - Psychiatrie (Erwachsene)","MonatII";"30 - Kinder- und Jugendpsychiatrie","MonatII";"31 - Psychosomatik","MonatII";"","LEER";0,"Leer"},2,0)</f>
        <v>LEER</v>
      </c>
      <c r="AB152" s="6" t="str">
        <f>VLOOKUP($C152,{"29 - Psychiatrie (Erwachsene)","BGI";"30 - Kinder- und Jugendpsychiatrie","BGII";"31 - Psychosomatik","BGI";"","LEER";0,"Leer"},2,0)</f>
        <v>LEER</v>
      </c>
    </row>
    <row r="153" spans="2:28" x14ac:dyDescent="0.25">
      <c r="B153" s="74" t="str">
        <f t="shared" si="21"/>
        <v>!!!</v>
      </c>
      <c r="C153" s="202" t="str">
        <f>IF(LEN($D153)&gt;0,VLOOKUP(TEXT($D153,0),'Angaben Stationen'!$C$15:$V$114,2,0),"")</f>
        <v/>
      </c>
      <c r="D153" s="203"/>
      <c r="E153" s="204" t="str">
        <f>IF(LEN(D153)&gt;0,VLOOKUP(TEXT($D153,0),'Angaben Stationen'!$C$15:$E$114,3,0),"")</f>
        <v/>
      </c>
      <c r="F153" s="210"/>
      <c r="G153" s="205"/>
      <c r="H153" s="206"/>
      <c r="I153" s="72"/>
      <c r="P153" s="6" t="str">
        <f t="shared" si="22"/>
        <v>Leer</v>
      </c>
      <c r="Q153" s="6" t="str">
        <f>IF('Angaben KH-Standort'!$D$13&gt;0,"VJ","KJA")</f>
        <v>KJA</v>
      </c>
      <c r="R153" s="6" t="str">
        <f t="shared" si="23"/>
        <v>Leer</v>
      </c>
      <c r="S153" s="6" t="str">
        <f t="shared" si="24"/>
        <v>Leer</v>
      </c>
      <c r="T153" s="6">
        <f t="shared" si="20"/>
        <v>0</v>
      </c>
      <c r="U153" s="6">
        <f>VLOOKUP($C153,{"29 - Psychiatrie (Erwachsene)",1;"30 - Kinder- und Jugendpsychiatrie",1;"31 - Psychosomatik",1;"",0;0,0},2,0)</f>
        <v>0</v>
      </c>
      <c r="V153" s="6">
        <f t="shared" si="25"/>
        <v>0</v>
      </c>
      <c r="W153" s="6">
        <f t="shared" si="29"/>
        <v>1</v>
      </c>
      <c r="X153" s="6">
        <f t="shared" si="26"/>
        <v>0</v>
      </c>
      <c r="Y153" s="6">
        <f t="shared" si="27"/>
        <v>0</v>
      </c>
      <c r="Z153" s="6">
        <f t="shared" si="28"/>
        <v>0</v>
      </c>
      <c r="AA153" s="6" t="str">
        <f>VLOOKUP($C153,{"29 - Psychiatrie (Erwachsene)","MonatII";"30 - Kinder- und Jugendpsychiatrie","MonatII";"31 - Psychosomatik","MonatII";"","LEER";0,"Leer"},2,0)</f>
        <v>LEER</v>
      </c>
      <c r="AB153" s="6" t="str">
        <f>VLOOKUP($C153,{"29 - Psychiatrie (Erwachsene)","BGI";"30 - Kinder- und Jugendpsychiatrie","BGII";"31 - Psychosomatik","BGI";"","LEER";0,"Leer"},2,0)</f>
        <v>LEER</v>
      </c>
    </row>
    <row r="154" spans="2:28" x14ac:dyDescent="0.25">
      <c r="B154" s="74" t="str">
        <f t="shared" si="21"/>
        <v>!!!</v>
      </c>
      <c r="C154" s="202" t="str">
        <f>IF(LEN($D154)&gt;0,VLOOKUP(TEXT($D154,0),'Angaben Stationen'!$C$15:$V$114,2,0),"")</f>
        <v/>
      </c>
      <c r="D154" s="203"/>
      <c r="E154" s="204" t="str">
        <f>IF(LEN(D154)&gt;0,VLOOKUP(TEXT($D154,0),'Angaben Stationen'!$C$15:$E$114,3,0),"")</f>
        <v/>
      </c>
      <c r="F154" s="210"/>
      <c r="G154" s="205"/>
      <c r="H154" s="206"/>
      <c r="I154" s="72"/>
      <c r="P154" s="6" t="str">
        <f t="shared" si="22"/>
        <v>Leer</v>
      </c>
      <c r="Q154" s="6" t="str">
        <f>IF('Angaben KH-Standort'!$D$13&gt;0,"VJ","KJA")</f>
        <v>KJA</v>
      </c>
      <c r="R154" s="6" t="str">
        <f t="shared" si="23"/>
        <v>Leer</v>
      </c>
      <c r="S154" s="6" t="str">
        <f t="shared" si="24"/>
        <v>Leer</v>
      </c>
      <c r="T154" s="6">
        <f t="shared" si="20"/>
        <v>0</v>
      </c>
      <c r="U154" s="6">
        <f>VLOOKUP($C154,{"29 - Psychiatrie (Erwachsene)",1;"30 - Kinder- und Jugendpsychiatrie",1;"31 - Psychosomatik",1;"",0;0,0},2,0)</f>
        <v>0</v>
      </c>
      <c r="V154" s="6">
        <f t="shared" si="25"/>
        <v>0</v>
      </c>
      <c r="W154" s="6">
        <f t="shared" si="29"/>
        <v>1</v>
      </c>
      <c r="X154" s="6">
        <f t="shared" si="26"/>
        <v>0</v>
      </c>
      <c r="Y154" s="6">
        <f t="shared" si="27"/>
        <v>0</v>
      </c>
      <c r="Z154" s="6">
        <f t="shared" si="28"/>
        <v>0</v>
      </c>
      <c r="AA154" s="6" t="str">
        <f>VLOOKUP($C154,{"29 - Psychiatrie (Erwachsene)","MonatII";"30 - Kinder- und Jugendpsychiatrie","MonatII";"31 - Psychosomatik","MonatII";"","LEER";0,"Leer"},2,0)</f>
        <v>LEER</v>
      </c>
      <c r="AB154" s="6" t="str">
        <f>VLOOKUP($C154,{"29 - Psychiatrie (Erwachsene)","BGI";"30 - Kinder- und Jugendpsychiatrie","BGII";"31 - Psychosomatik","BGI";"","LEER";0,"Leer"},2,0)</f>
        <v>LEER</v>
      </c>
    </row>
    <row r="155" spans="2:28" x14ac:dyDescent="0.25">
      <c r="B155" s="74" t="str">
        <f t="shared" si="21"/>
        <v>!!!</v>
      </c>
      <c r="C155" s="202" t="str">
        <f>IF(LEN($D155)&gt;0,VLOOKUP(TEXT($D155,0),'Angaben Stationen'!$C$15:$V$114,2,0),"")</f>
        <v/>
      </c>
      <c r="D155" s="203"/>
      <c r="E155" s="204" t="str">
        <f>IF(LEN(D155)&gt;0,VLOOKUP(TEXT($D155,0),'Angaben Stationen'!$C$15:$E$114,3,0),"")</f>
        <v/>
      </c>
      <c r="F155" s="210"/>
      <c r="G155" s="205"/>
      <c r="H155" s="206"/>
      <c r="I155" s="72"/>
      <c r="P155" s="6" t="str">
        <f t="shared" si="22"/>
        <v>Leer</v>
      </c>
      <c r="Q155" s="6" t="str">
        <f>IF('Angaben KH-Standort'!$D$13&gt;0,"VJ","KJA")</f>
        <v>KJA</v>
      </c>
      <c r="R155" s="6" t="str">
        <f t="shared" si="23"/>
        <v>Leer</v>
      </c>
      <c r="S155" s="6" t="str">
        <f t="shared" si="24"/>
        <v>Leer</v>
      </c>
      <c r="T155" s="6">
        <f t="shared" si="20"/>
        <v>0</v>
      </c>
      <c r="U155" s="6">
        <f>VLOOKUP($C155,{"29 - Psychiatrie (Erwachsene)",1;"30 - Kinder- und Jugendpsychiatrie",1;"31 - Psychosomatik",1;"",0;0,0},2,0)</f>
        <v>0</v>
      </c>
      <c r="V155" s="6">
        <f t="shared" si="25"/>
        <v>0</v>
      </c>
      <c r="W155" s="6">
        <f t="shared" si="29"/>
        <v>1</v>
      </c>
      <c r="X155" s="6">
        <f t="shared" si="26"/>
        <v>0</v>
      </c>
      <c r="Y155" s="6">
        <f t="shared" si="27"/>
        <v>0</v>
      </c>
      <c r="Z155" s="6">
        <f t="shared" si="28"/>
        <v>0</v>
      </c>
      <c r="AA155" s="6" t="str">
        <f>VLOOKUP($C155,{"29 - Psychiatrie (Erwachsene)","MonatII";"30 - Kinder- und Jugendpsychiatrie","MonatII";"31 - Psychosomatik","MonatII";"","LEER";0,"Leer"},2,0)</f>
        <v>LEER</v>
      </c>
      <c r="AB155" s="6" t="str">
        <f>VLOOKUP($C155,{"29 - Psychiatrie (Erwachsene)","BGI";"30 - Kinder- und Jugendpsychiatrie","BGII";"31 - Psychosomatik","BGI";"","LEER";0,"Leer"},2,0)</f>
        <v>LEER</v>
      </c>
    </row>
    <row r="156" spans="2:28" x14ac:dyDescent="0.25">
      <c r="B156" s="74" t="str">
        <f t="shared" si="21"/>
        <v>!!!</v>
      </c>
      <c r="C156" s="202" t="str">
        <f>IF(LEN($D156)&gt;0,VLOOKUP(TEXT($D156,0),'Angaben Stationen'!$C$15:$V$114,2,0),"")</f>
        <v/>
      </c>
      <c r="D156" s="203"/>
      <c r="E156" s="204" t="str">
        <f>IF(LEN(D156)&gt;0,VLOOKUP(TEXT($D156,0),'Angaben Stationen'!$C$15:$E$114,3,0),"")</f>
        <v/>
      </c>
      <c r="F156" s="210"/>
      <c r="G156" s="205"/>
      <c r="H156" s="206"/>
      <c r="I156" s="72"/>
      <c r="P156" s="6" t="str">
        <f t="shared" si="22"/>
        <v>Leer</v>
      </c>
      <c r="Q156" s="6" t="str">
        <f>IF('Angaben KH-Standort'!$D$13&gt;0,"VJ","KJA")</f>
        <v>KJA</v>
      </c>
      <c r="R156" s="6" t="str">
        <f t="shared" si="23"/>
        <v>Leer</v>
      </c>
      <c r="S156" s="6" t="str">
        <f t="shared" si="24"/>
        <v>Leer</v>
      </c>
      <c r="T156" s="6">
        <f t="shared" si="20"/>
        <v>0</v>
      </c>
      <c r="U156" s="6">
        <f>VLOOKUP($C156,{"29 - Psychiatrie (Erwachsene)",1;"30 - Kinder- und Jugendpsychiatrie",1;"31 - Psychosomatik",1;"",0;0,0},2,0)</f>
        <v>0</v>
      </c>
      <c r="V156" s="6">
        <f t="shared" si="25"/>
        <v>0</v>
      </c>
      <c r="W156" s="6">
        <f t="shared" si="29"/>
        <v>1</v>
      </c>
      <c r="X156" s="6">
        <f t="shared" si="26"/>
        <v>0</v>
      </c>
      <c r="Y156" s="6">
        <f t="shared" si="27"/>
        <v>0</v>
      </c>
      <c r="Z156" s="6">
        <f t="shared" si="28"/>
        <v>0</v>
      </c>
      <c r="AA156" s="6" t="str">
        <f>VLOOKUP($C156,{"29 - Psychiatrie (Erwachsene)","MonatII";"30 - Kinder- und Jugendpsychiatrie","MonatII";"31 - Psychosomatik","MonatII";"","LEER";0,"Leer"},2,0)</f>
        <v>LEER</v>
      </c>
      <c r="AB156" s="6" t="str">
        <f>VLOOKUP($C156,{"29 - Psychiatrie (Erwachsene)","BGI";"30 - Kinder- und Jugendpsychiatrie","BGII";"31 - Psychosomatik","BGI";"","LEER";0,"Leer"},2,0)</f>
        <v>LEER</v>
      </c>
    </row>
    <row r="157" spans="2:28" x14ac:dyDescent="0.25">
      <c r="B157" s="74" t="str">
        <f t="shared" si="21"/>
        <v>!!!</v>
      </c>
      <c r="C157" s="202" t="str">
        <f>IF(LEN($D157)&gt;0,VLOOKUP(TEXT($D157,0),'Angaben Stationen'!$C$15:$V$114,2,0),"")</f>
        <v/>
      </c>
      <c r="D157" s="203"/>
      <c r="E157" s="204" t="str">
        <f>IF(LEN(D157)&gt;0,VLOOKUP(TEXT($D157,0),'Angaben Stationen'!$C$15:$E$114,3,0),"")</f>
        <v/>
      </c>
      <c r="F157" s="210"/>
      <c r="G157" s="205"/>
      <c r="H157" s="206"/>
      <c r="I157" s="72"/>
      <c r="P157" s="6" t="str">
        <f t="shared" si="22"/>
        <v>Leer</v>
      </c>
      <c r="Q157" s="6" t="str">
        <f>IF('Angaben KH-Standort'!$D$13&gt;0,"VJ","KJA")</f>
        <v>KJA</v>
      </c>
      <c r="R157" s="6" t="str">
        <f t="shared" si="23"/>
        <v>Leer</v>
      </c>
      <c r="S157" s="6" t="str">
        <f t="shared" si="24"/>
        <v>Leer</v>
      </c>
      <c r="T157" s="6">
        <f t="shared" si="20"/>
        <v>0</v>
      </c>
      <c r="U157" s="6">
        <f>VLOOKUP($C157,{"29 - Psychiatrie (Erwachsene)",1;"30 - Kinder- und Jugendpsychiatrie",1;"31 - Psychosomatik",1;"",0;0,0},2,0)</f>
        <v>0</v>
      </c>
      <c r="V157" s="6">
        <f t="shared" si="25"/>
        <v>0</v>
      </c>
      <c r="W157" s="6">
        <f t="shared" si="29"/>
        <v>1</v>
      </c>
      <c r="X157" s="6">
        <f t="shared" si="26"/>
        <v>0</v>
      </c>
      <c r="Y157" s="6">
        <f t="shared" si="27"/>
        <v>0</v>
      </c>
      <c r="Z157" s="6">
        <f t="shared" si="28"/>
        <v>0</v>
      </c>
      <c r="AA157" s="6" t="str">
        <f>VLOOKUP($C157,{"29 - Psychiatrie (Erwachsene)","MonatII";"30 - Kinder- und Jugendpsychiatrie","MonatII";"31 - Psychosomatik","MonatII";"","LEER";0,"Leer"},2,0)</f>
        <v>LEER</v>
      </c>
      <c r="AB157" s="6" t="str">
        <f>VLOOKUP($C157,{"29 - Psychiatrie (Erwachsene)","BGI";"30 - Kinder- und Jugendpsychiatrie","BGII";"31 - Psychosomatik","BGI";"","LEER";0,"Leer"},2,0)</f>
        <v>LEER</v>
      </c>
    </row>
    <row r="158" spans="2:28" x14ac:dyDescent="0.25">
      <c r="B158" s="74" t="str">
        <f t="shared" si="21"/>
        <v>!!!</v>
      </c>
      <c r="C158" s="202" t="str">
        <f>IF(LEN($D158)&gt;0,VLOOKUP(TEXT($D158,0),'Angaben Stationen'!$C$15:$V$114,2,0),"")</f>
        <v/>
      </c>
      <c r="D158" s="203"/>
      <c r="E158" s="204" t="str">
        <f>IF(LEN(D158)&gt;0,VLOOKUP(TEXT($D158,0),'Angaben Stationen'!$C$15:$E$114,3,0),"")</f>
        <v/>
      </c>
      <c r="F158" s="210"/>
      <c r="G158" s="205"/>
      <c r="H158" s="206"/>
      <c r="I158" s="72"/>
      <c r="P158" s="6" t="str">
        <f t="shared" si="22"/>
        <v>Leer</v>
      </c>
      <c r="Q158" s="6" t="str">
        <f>IF('Angaben KH-Standort'!$D$13&gt;0,"VJ","KJA")</f>
        <v>KJA</v>
      </c>
      <c r="R158" s="6" t="str">
        <f t="shared" si="23"/>
        <v>Leer</v>
      </c>
      <c r="S158" s="6" t="str">
        <f t="shared" si="24"/>
        <v>Leer</v>
      </c>
      <c r="T158" s="6">
        <f t="shared" si="20"/>
        <v>0</v>
      </c>
      <c r="U158" s="6">
        <f>VLOOKUP($C158,{"29 - Psychiatrie (Erwachsene)",1;"30 - Kinder- und Jugendpsychiatrie",1;"31 - Psychosomatik",1;"",0;0,0},2,0)</f>
        <v>0</v>
      </c>
      <c r="V158" s="6">
        <f t="shared" si="25"/>
        <v>0</v>
      </c>
      <c r="W158" s="6">
        <f t="shared" si="29"/>
        <v>1</v>
      </c>
      <c r="X158" s="6">
        <f t="shared" si="26"/>
        <v>0</v>
      </c>
      <c r="Y158" s="6">
        <f t="shared" si="27"/>
        <v>0</v>
      </c>
      <c r="Z158" s="6">
        <f t="shared" si="28"/>
        <v>0</v>
      </c>
      <c r="AA158" s="6" t="str">
        <f>VLOOKUP($C158,{"29 - Psychiatrie (Erwachsene)","MonatII";"30 - Kinder- und Jugendpsychiatrie","MonatII";"31 - Psychosomatik","MonatII";"","LEER";0,"Leer"},2,0)</f>
        <v>LEER</v>
      </c>
      <c r="AB158" s="6" t="str">
        <f>VLOOKUP($C158,{"29 - Psychiatrie (Erwachsene)","BGI";"30 - Kinder- und Jugendpsychiatrie","BGII";"31 - Psychosomatik","BGI";"","LEER";0,"Leer"},2,0)</f>
        <v>LEER</v>
      </c>
    </row>
    <row r="159" spans="2:28" x14ac:dyDescent="0.25">
      <c r="B159" s="74" t="str">
        <f t="shared" si="21"/>
        <v>!!!</v>
      </c>
      <c r="C159" s="202" t="str">
        <f>IF(LEN($D159)&gt;0,VLOOKUP(TEXT($D159,0),'Angaben Stationen'!$C$15:$V$114,2,0),"")</f>
        <v/>
      </c>
      <c r="D159" s="203"/>
      <c r="E159" s="204" t="str">
        <f>IF(LEN(D159)&gt;0,VLOOKUP(TEXT($D159,0),'Angaben Stationen'!$C$15:$E$114,3,0),"")</f>
        <v/>
      </c>
      <c r="F159" s="210"/>
      <c r="G159" s="205"/>
      <c r="H159" s="206"/>
      <c r="I159" s="72"/>
      <c r="P159" s="6" t="str">
        <f t="shared" si="22"/>
        <v>Leer</v>
      </c>
      <c r="Q159" s="6" t="str">
        <f>IF('Angaben KH-Standort'!$D$13&gt;0,"VJ","KJA")</f>
        <v>KJA</v>
      </c>
      <c r="R159" s="6" t="str">
        <f t="shared" si="23"/>
        <v>Leer</v>
      </c>
      <c r="S159" s="6" t="str">
        <f t="shared" si="24"/>
        <v>Leer</v>
      </c>
      <c r="T159" s="6">
        <f t="shared" si="20"/>
        <v>0</v>
      </c>
      <c r="U159" s="6">
        <f>VLOOKUP($C159,{"29 - Psychiatrie (Erwachsene)",1;"30 - Kinder- und Jugendpsychiatrie",1;"31 - Psychosomatik",1;"",0;0,0},2,0)</f>
        <v>0</v>
      </c>
      <c r="V159" s="6">
        <f t="shared" si="25"/>
        <v>0</v>
      </c>
      <c r="W159" s="6">
        <f t="shared" si="29"/>
        <v>1</v>
      </c>
      <c r="X159" s="6">
        <f t="shared" si="26"/>
        <v>0</v>
      </c>
      <c r="Y159" s="6">
        <f t="shared" si="27"/>
        <v>0</v>
      </c>
      <c r="Z159" s="6">
        <f t="shared" si="28"/>
        <v>0</v>
      </c>
      <c r="AA159" s="6" t="str">
        <f>VLOOKUP($C159,{"29 - Psychiatrie (Erwachsene)","MonatII";"30 - Kinder- und Jugendpsychiatrie","MonatII";"31 - Psychosomatik","MonatII";"","LEER";0,"Leer"},2,0)</f>
        <v>LEER</v>
      </c>
      <c r="AB159" s="6" t="str">
        <f>VLOOKUP($C159,{"29 - Psychiatrie (Erwachsene)","BGI";"30 - Kinder- und Jugendpsychiatrie","BGII";"31 - Psychosomatik","BGI";"","LEER";0,"Leer"},2,0)</f>
        <v>LEER</v>
      </c>
    </row>
    <row r="160" spans="2:28" x14ac:dyDescent="0.25">
      <c r="B160" s="74" t="str">
        <f t="shared" si="21"/>
        <v>!!!</v>
      </c>
      <c r="C160" s="202" t="str">
        <f>IF(LEN($D160)&gt;0,VLOOKUP(TEXT($D160,0),'Angaben Stationen'!$C$15:$V$114,2,0),"")</f>
        <v/>
      </c>
      <c r="D160" s="203"/>
      <c r="E160" s="204" t="str">
        <f>IF(LEN(D160)&gt;0,VLOOKUP(TEXT($D160,0),'Angaben Stationen'!$C$15:$E$114,3,0),"")</f>
        <v/>
      </c>
      <c r="F160" s="210"/>
      <c r="G160" s="205"/>
      <c r="H160" s="206"/>
      <c r="I160" s="72"/>
      <c r="P160" s="6" t="str">
        <f t="shared" si="22"/>
        <v>Leer</v>
      </c>
      <c r="Q160" s="6" t="str">
        <f>IF('Angaben KH-Standort'!$D$13&gt;0,"VJ","KJA")</f>
        <v>KJA</v>
      </c>
      <c r="R160" s="6" t="str">
        <f t="shared" si="23"/>
        <v>Leer</v>
      </c>
      <c r="S160" s="6" t="str">
        <f t="shared" si="24"/>
        <v>Leer</v>
      </c>
      <c r="T160" s="6">
        <f t="shared" si="20"/>
        <v>0</v>
      </c>
      <c r="U160" s="6">
        <f>VLOOKUP($C160,{"29 - Psychiatrie (Erwachsene)",1;"30 - Kinder- und Jugendpsychiatrie",1;"31 - Psychosomatik",1;"",0;0,0},2,0)</f>
        <v>0</v>
      </c>
      <c r="V160" s="6">
        <f t="shared" si="25"/>
        <v>0</v>
      </c>
      <c r="W160" s="6">
        <f t="shared" si="29"/>
        <v>1</v>
      </c>
      <c r="X160" s="6">
        <f t="shared" si="26"/>
        <v>0</v>
      </c>
      <c r="Y160" s="6">
        <f t="shared" si="27"/>
        <v>0</v>
      </c>
      <c r="Z160" s="6">
        <f t="shared" si="28"/>
        <v>0</v>
      </c>
      <c r="AA160" s="6" t="str">
        <f>VLOOKUP($C160,{"29 - Psychiatrie (Erwachsene)","MonatII";"30 - Kinder- und Jugendpsychiatrie","MonatII";"31 - Psychosomatik","MonatII";"","LEER";0,"Leer"},2,0)</f>
        <v>LEER</v>
      </c>
      <c r="AB160" s="6" t="str">
        <f>VLOOKUP($C160,{"29 - Psychiatrie (Erwachsene)","BGI";"30 - Kinder- und Jugendpsychiatrie","BGII";"31 - Psychosomatik","BGI";"","LEER";0,"Leer"},2,0)</f>
        <v>LEER</v>
      </c>
    </row>
    <row r="161" spans="2:28" x14ac:dyDescent="0.25">
      <c r="B161" s="74" t="str">
        <f t="shared" si="21"/>
        <v>!!!</v>
      </c>
      <c r="C161" s="202" t="str">
        <f>IF(LEN($D161)&gt;0,VLOOKUP(TEXT($D161,0),'Angaben Stationen'!$C$15:$V$114,2,0),"")</f>
        <v/>
      </c>
      <c r="D161" s="203"/>
      <c r="E161" s="204" t="str">
        <f>IF(LEN(D161)&gt;0,VLOOKUP(TEXT($D161,0),'Angaben Stationen'!$C$15:$E$114,3,0),"")</f>
        <v/>
      </c>
      <c r="F161" s="210"/>
      <c r="G161" s="205"/>
      <c r="H161" s="206"/>
      <c r="I161" s="72"/>
      <c r="P161" s="6" t="str">
        <f t="shared" si="22"/>
        <v>Leer</v>
      </c>
      <c r="Q161" s="6" t="str">
        <f>IF('Angaben KH-Standort'!$D$13&gt;0,"VJ","KJA")</f>
        <v>KJA</v>
      </c>
      <c r="R161" s="6" t="str">
        <f t="shared" si="23"/>
        <v>Leer</v>
      </c>
      <c r="S161" s="6" t="str">
        <f t="shared" si="24"/>
        <v>Leer</v>
      </c>
      <c r="T161" s="6">
        <f t="shared" si="20"/>
        <v>0</v>
      </c>
      <c r="U161" s="6">
        <f>VLOOKUP($C161,{"29 - Psychiatrie (Erwachsene)",1;"30 - Kinder- und Jugendpsychiatrie",1;"31 - Psychosomatik",1;"",0;0,0},2,0)</f>
        <v>0</v>
      </c>
      <c r="V161" s="6">
        <f t="shared" si="25"/>
        <v>0</v>
      </c>
      <c r="W161" s="6">
        <f t="shared" si="29"/>
        <v>1</v>
      </c>
      <c r="X161" s="6">
        <f t="shared" si="26"/>
        <v>0</v>
      </c>
      <c r="Y161" s="6">
        <f t="shared" si="27"/>
        <v>0</v>
      </c>
      <c r="Z161" s="6">
        <f t="shared" si="28"/>
        <v>0</v>
      </c>
      <c r="AA161" s="6" t="str">
        <f>VLOOKUP($C161,{"29 - Psychiatrie (Erwachsene)","MonatII";"30 - Kinder- und Jugendpsychiatrie","MonatII";"31 - Psychosomatik","MonatII";"","LEER";0,"Leer"},2,0)</f>
        <v>LEER</v>
      </c>
      <c r="AB161" s="6" t="str">
        <f>VLOOKUP($C161,{"29 - Psychiatrie (Erwachsene)","BGI";"30 - Kinder- und Jugendpsychiatrie","BGII";"31 - Psychosomatik","BGI";"","LEER";0,"Leer"},2,0)</f>
        <v>LEER</v>
      </c>
    </row>
    <row r="162" spans="2:28" x14ac:dyDescent="0.25">
      <c r="B162" s="74" t="str">
        <f t="shared" si="21"/>
        <v>!!!</v>
      </c>
      <c r="C162" s="202" t="str">
        <f>IF(LEN($D162)&gt;0,VLOOKUP(TEXT($D162,0),'Angaben Stationen'!$C$15:$V$114,2,0),"")</f>
        <v/>
      </c>
      <c r="D162" s="203"/>
      <c r="E162" s="204" t="str">
        <f>IF(LEN(D162)&gt;0,VLOOKUP(TEXT($D162,0),'Angaben Stationen'!$C$15:$E$114,3,0),"")</f>
        <v/>
      </c>
      <c r="F162" s="210"/>
      <c r="G162" s="205"/>
      <c r="H162" s="206"/>
      <c r="I162" s="72"/>
      <c r="P162" s="6" t="str">
        <f t="shared" si="22"/>
        <v>Leer</v>
      </c>
      <c r="Q162" s="6" t="str">
        <f>IF('Angaben KH-Standort'!$D$13&gt;0,"VJ","KJA")</f>
        <v>KJA</v>
      </c>
      <c r="R162" s="6" t="str">
        <f t="shared" si="23"/>
        <v>Leer</v>
      </c>
      <c r="S162" s="6" t="str">
        <f t="shared" si="24"/>
        <v>Leer</v>
      </c>
      <c r="T162" s="6">
        <f t="shared" si="20"/>
        <v>0</v>
      </c>
      <c r="U162" s="6">
        <f>VLOOKUP($C162,{"29 - Psychiatrie (Erwachsene)",1;"30 - Kinder- und Jugendpsychiatrie",1;"31 - Psychosomatik",1;"",0;0,0},2,0)</f>
        <v>0</v>
      </c>
      <c r="V162" s="6">
        <f t="shared" si="25"/>
        <v>0</v>
      </c>
      <c r="W162" s="6">
        <f t="shared" si="29"/>
        <v>1</v>
      </c>
      <c r="X162" s="6">
        <f t="shared" si="26"/>
        <v>0</v>
      </c>
      <c r="Y162" s="6">
        <f t="shared" si="27"/>
        <v>0</v>
      </c>
      <c r="Z162" s="6">
        <f t="shared" si="28"/>
        <v>0</v>
      </c>
      <c r="AA162" s="6" t="str">
        <f>VLOOKUP($C162,{"29 - Psychiatrie (Erwachsene)","MonatII";"30 - Kinder- und Jugendpsychiatrie","MonatII";"31 - Psychosomatik","MonatII";"","LEER";0,"Leer"},2,0)</f>
        <v>LEER</v>
      </c>
      <c r="AB162" s="6" t="str">
        <f>VLOOKUP($C162,{"29 - Psychiatrie (Erwachsene)","BGI";"30 - Kinder- und Jugendpsychiatrie","BGII";"31 - Psychosomatik","BGI";"","LEER";0,"Leer"},2,0)</f>
        <v>LEER</v>
      </c>
    </row>
    <row r="163" spans="2:28" x14ac:dyDescent="0.25">
      <c r="B163" s="74" t="str">
        <f t="shared" si="21"/>
        <v>!!!</v>
      </c>
      <c r="C163" s="202" t="str">
        <f>IF(LEN($D163)&gt;0,VLOOKUP(TEXT($D163,0),'Angaben Stationen'!$C$15:$V$114,2,0),"")</f>
        <v/>
      </c>
      <c r="D163" s="203"/>
      <c r="E163" s="204" t="str">
        <f>IF(LEN(D163)&gt;0,VLOOKUP(TEXT($D163,0),'Angaben Stationen'!$C$15:$E$114,3,0),"")</f>
        <v/>
      </c>
      <c r="F163" s="210"/>
      <c r="G163" s="205"/>
      <c r="H163" s="206"/>
      <c r="I163" s="72"/>
      <c r="P163" s="6" t="str">
        <f t="shared" si="22"/>
        <v>Leer</v>
      </c>
      <c r="Q163" s="6" t="str">
        <f>IF('Angaben KH-Standort'!$D$13&gt;0,"VJ","KJA")</f>
        <v>KJA</v>
      </c>
      <c r="R163" s="6" t="str">
        <f t="shared" si="23"/>
        <v>Leer</v>
      </c>
      <c r="S163" s="6" t="str">
        <f t="shared" si="24"/>
        <v>Leer</v>
      </c>
      <c r="T163" s="6">
        <f t="shared" si="20"/>
        <v>0</v>
      </c>
      <c r="U163" s="6">
        <f>VLOOKUP($C163,{"29 - Psychiatrie (Erwachsene)",1;"30 - Kinder- und Jugendpsychiatrie",1;"31 - Psychosomatik",1;"",0;0,0},2,0)</f>
        <v>0</v>
      </c>
      <c r="V163" s="6">
        <f t="shared" si="25"/>
        <v>0</v>
      </c>
      <c r="W163" s="6">
        <f t="shared" si="29"/>
        <v>1</v>
      </c>
      <c r="X163" s="6">
        <f t="shared" si="26"/>
        <v>0</v>
      </c>
      <c r="Y163" s="6">
        <f t="shared" si="27"/>
        <v>0</v>
      </c>
      <c r="Z163" s="6">
        <f t="shared" si="28"/>
        <v>0</v>
      </c>
      <c r="AA163" s="6" t="str">
        <f>VLOOKUP($C163,{"29 - Psychiatrie (Erwachsene)","MonatII";"30 - Kinder- und Jugendpsychiatrie","MonatII";"31 - Psychosomatik","MonatII";"","LEER";0,"Leer"},2,0)</f>
        <v>LEER</v>
      </c>
      <c r="AB163" s="6" t="str">
        <f>VLOOKUP($C163,{"29 - Psychiatrie (Erwachsene)","BGI";"30 - Kinder- und Jugendpsychiatrie","BGII";"31 - Psychosomatik","BGI";"","LEER";0,"Leer"},2,0)</f>
        <v>LEER</v>
      </c>
    </row>
    <row r="164" spans="2:28" x14ac:dyDescent="0.25">
      <c r="B164" s="74" t="str">
        <f t="shared" si="21"/>
        <v>!!!</v>
      </c>
      <c r="C164" s="202" t="str">
        <f>IF(LEN($D164)&gt;0,VLOOKUP(TEXT($D164,0),'Angaben Stationen'!$C$15:$V$114,2,0),"")</f>
        <v/>
      </c>
      <c r="D164" s="203"/>
      <c r="E164" s="204" t="str">
        <f>IF(LEN(D164)&gt;0,VLOOKUP(TEXT($D164,0),'Angaben Stationen'!$C$15:$E$114,3,0),"")</f>
        <v/>
      </c>
      <c r="F164" s="210"/>
      <c r="G164" s="205"/>
      <c r="H164" s="206"/>
      <c r="I164" s="72"/>
      <c r="P164" s="6" t="str">
        <f t="shared" si="22"/>
        <v>Leer</v>
      </c>
      <c r="Q164" s="6" t="str">
        <f>IF('Angaben KH-Standort'!$D$13&gt;0,"VJ","KJA")</f>
        <v>KJA</v>
      </c>
      <c r="R164" s="6" t="str">
        <f t="shared" si="23"/>
        <v>Leer</v>
      </c>
      <c r="S164" s="6" t="str">
        <f t="shared" si="24"/>
        <v>Leer</v>
      </c>
      <c r="T164" s="6">
        <f t="shared" si="20"/>
        <v>0</v>
      </c>
      <c r="U164" s="6">
        <f>VLOOKUP($C164,{"29 - Psychiatrie (Erwachsene)",1;"30 - Kinder- und Jugendpsychiatrie",1;"31 - Psychosomatik",1;"",0;0,0},2,0)</f>
        <v>0</v>
      </c>
      <c r="V164" s="6">
        <f t="shared" si="25"/>
        <v>0</v>
      </c>
      <c r="W164" s="6">
        <f t="shared" si="29"/>
        <v>1</v>
      </c>
      <c r="X164" s="6">
        <f t="shared" si="26"/>
        <v>0</v>
      </c>
      <c r="Y164" s="6">
        <f t="shared" si="27"/>
        <v>0</v>
      </c>
      <c r="Z164" s="6">
        <f t="shared" si="28"/>
        <v>0</v>
      </c>
      <c r="AA164" s="6" t="str">
        <f>VLOOKUP($C164,{"29 - Psychiatrie (Erwachsene)","MonatII";"30 - Kinder- und Jugendpsychiatrie","MonatII";"31 - Psychosomatik","MonatII";"","LEER";0,"Leer"},2,0)</f>
        <v>LEER</v>
      </c>
      <c r="AB164" s="6" t="str">
        <f>VLOOKUP($C164,{"29 - Psychiatrie (Erwachsene)","BGI";"30 - Kinder- und Jugendpsychiatrie","BGII";"31 - Psychosomatik","BGI";"","LEER";0,"Leer"},2,0)</f>
        <v>LEER</v>
      </c>
    </row>
    <row r="165" spans="2:28" x14ac:dyDescent="0.25">
      <c r="B165" s="74" t="str">
        <f t="shared" si="21"/>
        <v>!!!</v>
      </c>
      <c r="C165" s="202" t="str">
        <f>IF(LEN($D165)&gt;0,VLOOKUP(TEXT($D165,0),'Angaben Stationen'!$C$15:$V$114,2,0),"")</f>
        <v/>
      </c>
      <c r="D165" s="203"/>
      <c r="E165" s="204" t="str">
        <f>IF(LEN(D165)&gt;0,VLOOKUP(TEXT($D165,0),'Angaben Stationen'!$C$15:$E$114,3,0),"")</f>
        <v/>
      </c>
      <c r="F165" s="210"/>
      <c r="G165" s="205"/>
      <c r="H165" s="206"/>
      <c r="I165" s="72"/>
      <c r="P165" s="6" t="str">
        <f t="shared" si="22"/>
        <v>Leer</v>
      </c>
      <c r="Q165" s="6" t="str">
        <f>IF('Angaben KH-Standort'!$D$13&gt;0,"VJ","KJA")</f>
        <v>KJA</v>
      </c>
      <c r="R165" s="6" t="str">
        <f t="shared" si="23"/>
        <v>Leer</v>
      </c>
      <c r="S165" s="6" t="str">
        <f t="shared" si="24"/>
        <v>Leer</v>
      </c>
      <c r="T165" s="6">
        <f t="shared" si="20"/>
        <v>0</v>
      </c>
      <c r="U165" s="6">
        <f>VLOOKUP($C165,{"29 - Psychiatrie (Erwachsene)",1;"30 - Kinder- und Jugendpsychiatrie",1;"31 - Psychosomatik",1;"",0;0,0},2,0)</f>
        <v>0</v>
      </c>
      <c r="V165" s="6">
        <f t="shared" si="25"/>
        <v>0</v>
      </c>
      <c r="W165" s="6">
        <f t="shared" si="29"/>
        <v>1</v>
      </c>
      <c r="X165" s="6">
        <f t="shared" si="26"/>
        <v>0</v>
      </c>
      <c r="Y165" s="6">
        <f t="shared" si="27"/>
        <v>0</v>
      </c>
      <c r="Z165" s="6">
        <f t="shared" si="28"/>
        <v>0</v>
      </c>
      <c r="AA165" s="6" t="str">
        <f>VLOOKUP($C165,{"29 - Psychiatrie (Erwachsene)","MonatII";"30 - Kinder- und Jugendpsychiatrie","MonatII";"31 - Psychosomatik","MonatII";"","LEER";0,"Leer"},2,0)</f>
        <v>LEER</v>
      </c>
      <c r="AB165" s="6" t="str">
        <f>VLOOKUP($C165,{"29 - Psychiatrie (Erwachsene)","BGI";"30 - Kinder- und Jugendpsychiatrie","BGII";"31 - Psychosomatik","BGI";"","LEER";0,"Leer"},2,0)</f>
        <v>LEER</v>
      </c>
    </row>
    <row r="166" spans="2:28" x14ac:dyDescent="0.25">
      <c r="B166" s="74" t="str">
        <f t="shared" si="21"/>
        <v>!!!</v>
      </c>
      <c r="C166" s="202" t="str">
        <f>IF(LEN($D166)&gt;0,VLOOKUP(TEXT($D166,0),'Angaben Stationen'!$C$15:$V$114,2,0),"")</f>
        <v/>
      </c>
      <c r="D166" s="203"/>
      <c r="E166" s="204" t="str">
        <f>IF(LEN(D166)&gt;0,VLOOKUP(TEXT($D166,0),'Angaben Stationen'!$C$15:$E$114,3,0),"")</f>
        <v/>
      </c>
      <c r="F166" s="210"/>
      <c r="G166" s="205"/>
      <c r="H166" s="206"/>
      <c r="I166" s="72"/>
      <c r="P166" s="6" t="str">
        <f t="shared" si="22"/>
        <v>Leer</v>
      </c>
      <c r="Q166" s="6" t="str">
        <f>IF('Angaben KH-Standort'!$D$13&gt;0,"VJ","KJA")</f>
        <v>KJA</v>
      </c>
      <c r="R166" s="6" t="str">
        <f t="shared" si="23"/>
        <v>Leer</v>
      </c>
      <c r="S166" s="6" t="str">
        <f t="shared" si="24"/>
        <v>Leer</v>
      </c>
      <c r="T166" s="6">
        <f t="shared" si="20"/>
        <v>0</v>
      </c>
      <c r="U166" s="6">
        <f>VLOOKUP($C166,{"29 - Psychiatrie (Erwachsene)",1;"30 - Kinder- und Jugendpsychiatrie",1;"31 - Psychosomatik",1;"",0;0,0},2,0)</f>
        <v>0</v>
      </c>
      <c r="V166" s="6">
        <f t="shared" si="25"/>
        <v>0</v>
      </c>
      <c r="W166" s="6">
        <f t="shared" si="29"/>
        <v>1</v>
      </c>
      <c r="X166" s="6">
        <f t="shared" si="26"/>
        <v>0</v>
      </c>
      <c r="Y166" s="6">
        <f t="shared" si="27"/>
        <v>0</v>
      </c>
      <c r="Z166" s="6">
        <f t="shared" si="28"/>
        <v>0</v>
      </c>
      <c r="AA166" s="6" t="str">
        <f>VLOOKUP($C166,{"29 - Psychiatrie (Erwachsene)","MonatII";"30 - Kinder- und Jugendpsychiatrie","MonatII";"31 - Psychosomatik","MonatII";"","LEER";0,"Leer"},2,0)</f>
        <v>LEER</v>
      </c>
      <c r="AB166" s="6" t="str">
        <f>VLOOKUP($C166,{"29 - Psychiatrie (Erwachsene)","BGI";"30 - Kinder- und Jugendpsychiatrie","BGII";"31 - Psychosomatik","BGI";"","LEER";0,"Leer"},2,0)</f>
        <v>LEER</v>
      </c>
    </row>
    <row r="167" spans="2:28" x14ac:dyDescent="0.25">
      <c r="B167" s="74" t="str">
        <f t="shared" si="21"/>
        <v>!!!</v>
      </c>
      <c r="C167" s="202" t="str">
        <f>IF(LEN($D167)&gt;0,VLOOKUP(TEXT($D167,0),'Angaben Stationen'!$C$15:$V$114,2,0),"")</f>
        <v/>
      </c>
      <c r="D167" s="203"/>
      <c r="E167" s="204" t="str">
        <f>IF(LEN(D167)&gt;0,VLOOKUP(TEXT($D167,0),'Angaben Stationen'!$C$15:$E$114,3,0),"")</f>
        <v/>
      </c>
      <c r="F167" s="210"/>
      <c r="G167" s="205"/>
      <c r="H167" s="206"/>
      <c r="I167" s="72"/>
      <c r="P167" s="6" t="str">
        <f t="shared" si="22"/>
        <v>Leer</v>
      </c>
      <c r="Q167" s="6" t="str">
        <f>IF('Angaben KH-Standort'!$D$13&gt;0,"VJ","KJA")</f>
        <v>KJA</v>
      </c>
      <c r="R167" s="6" t="str">
        <f t="shared" si="23"/>
        <v>Leer</v>
      </c>
      <c r="S167" s="6" t="str">
        <f t="shared" si="24"/>
        <v>Leer</v>
      </c>
      <c r="T167" s="6">
        <f t="shared" si="20"/>
        <v>0</v>
      </c>
      <c r="U167" s="6">
        <f>VLOOKUP($C167,{"29 - Psychiatrie (Erwachsene)",1;"30 - Kinder- und Jugendpsychiatrie",1;"31 - Psychosomatik",1;"",0;0,0},2,0)</f>
        <v>0</v>
      </c>
      <c r="V167" s="6">
        <f t="shared" si="25"/>
        <v>0</v>
      </c>
      <c r="W167" s="6">
        <f t="shared" si="29"/>
        <v>1</v>
      </c>
      <c r="X167" s="6">
        <f t="shared" si="26"/>
        <v>0</v>
      </c>
      <c r="Y167" s="6">
        <f t="shared" si="27"/>
        <v>0</v>
      </c>
      <c r="Z167" s="6">
        <f t="shared" si="28"/>
        <v>0</v>
      </c>
      <c r="AA167" s="6" t="str">
        <f>VLOOKUP($C167,{"29 - Psychiatrie (Erwachsene)","MonatII";"30 - Kinder- und Jugendpsychiatrie","MonatII";"31 - Psychosomatik","MonatII";"","LEER";0,"Leer"},2,0)</f>
        <v>LEER</v>
      </c>
      <c r="AB167" s="6" t="str">
        <f>VLOOKUP($C167,{"29 - Psychiatrie (Erwachsene)","BGI";"30 - Kinder- und Jugendpsychiatrie","BGII";"31 - Psychosomatik","BGI";"","LEER";0,"Leer"},2,0)</f>
        <v>LEER</v>
      </c>
    </row>
    <row r="168" spans="2:28" x14ac:dyDescent="0.25">
      <c r="B168" s="74" t="str">
        <f t="shared" si="21"/>
        <v>!!!</v>
      </c>
      <c r="C168" s="202" t="str">
        <f>IF(LEN($D168)&gt;0,VLOOKUP(TEXT($D168,0),'Angaben Stationen'!$C$15:$V$114,2,0),"")</f>
        <v/>
      </c>
      <c r="D168" s="203"/>
      <c r="E168" s="204" t="str">
        <f>IF(LEN(D168)&gt;0,VLOOKUP(TEXT($D168,0),'Angaben Stationen'!$C$15:$E$114,3,0),"")</f>
        <v/>
      </c>
      <c r="F168" s="210"/>
      <c r="G168" s="205"/>
      <c r="H168" s="206"/>
      <c r="I168" s="72"/>
      <c r="P168" s="6" t="str">
        <f t="shared" si="22"/>
        <v>Leer</v>
      </c>
      <c r="Q168" s="6" t="str">
        <f>IF('Angaben KH-Standort'!$D$13&gt;0,"VJ","KJA")</f>
        <v>KJA</v>
      </c>
      <c r="R168" s="6" t="str">
        <f t="shared" si="23"/>
        <v>Leer</v>
      </c>
      <c r="S168" s="6" t="str">
        <f t="shared" si="24"/>
        <v>Leer</v>
      </c>
      <c r="T168" s="6">
        <f t="shared" si="20"/>
        <v>0</v>
      </c>
      <c r="U168" s="6">
        <f>VLOOKUP($C168,{"29 - Psychiatrie (Erwachsene)",1;"30 - Kinder- und Jugendpsychiatrie",1;"31 - Psychosomatik",1;"",0;0,0},2,0)</f>
        <v>0</v>
      </c>
      <c r="V168" s="6">
        <f t="shared" si="25"/>
        <v>0</v>
      </c>
      <c r="W168" s="6">
        <f t="shared" si="29"/>
        <v>1</v>
      </c>
      <c r="X168" s="6">
        <f t="shared" si="26"/>
        <v>0</v>
      </c>
      <c r="Y168" s="6">
        <f t="shared" si="27"/>
        <v>0</v>
      </c>
      <c r="Z168" s="6">
        <f t="shared" si="28"/>
        <v>0</v>
      </c>
      <c r="AA168" s="6" t="str">
        <f>VLOOKUP($C168,{"29 - Psychiatrie (Erwachsene)","MonatII";"30 - Kinder- und Jugendpsychiatrie","MonatII";"31 - Psychosomatik","MonatII";"","LEER";0,"Leer"},2,0)</f>
        <v>LEER</v>
      </c>
      <c r="AB168" s="6" t="str">
        <f>VLOOKUP($C168,{"29 - Psychiatrie (Erwachsene)","BGI";"30 - Kinder- und Jugendpsychiatrie","BGII";"31 - Psychosomatik","BGI";"","LEER";0,"Leer"},2,0)</f>
        <v>LEER</v>
      </c>
    </row>
    <row r="169" spans="2:28" x14ac:dyDescent="0.25">
      <c r="B169" s="74" t="str">
        <f t="shared" si="21"/>
        <v>!!!</v>
      </c>
      <c r="C169" s="202" t="str">
        <f>IF(LEN($D169)&gt;0,VLOOKUP(TEXT($D169,0),'Angaben Stationen'!$C$15:$V$114,2,0),"")</f>
        <v/>
      </c>
      <c r="D169" s="203"/>
      <c r="E169" s="204" t="str">
        <f>IF(LEN(D169)&gt;0,VLOOKUP(TEXT($D169,0),'Angaben Stationen'!$C$15:$E$114,3,0),"")</f>
        <v/>
      </c>
      <c r="F169" s="210"/>
      <c r="G169" s="205"/>
      <c r="H169" s="206"/>
      <c r="I169" s="72"/>
      <c r="P169" s="6" t="str">
        <f t="shared" si="22"/>
        <v>Leer</v>
      </c>
      <c r="Q169" s="6" t="str">
        <f>IF('Angaben KH-Standort'!$D$13&gt;0,"VJ","KJA")</f>
        <v>KJA</v>
      </c>
      <c r="R169" s="6" t="str">
        <f t="shared" si="23"/>
        <v>Leer</v>
      </c>
      <c r="S169" s="6" t="str">
        <f t="shared" si="24"/>
        <v>Leer</v>
      </c>
      <c r="T169" s="6">
        <f t="shared" si="20"/>
        <v>0</v>
      </c>
      <c r="U169" s="6">
        <f>VLOOKUP($C169,{"29 - Psychiatrie (Erwachsene)",1;"30 - Kinder- und Jugendpsychiatrie",1;"31 - Psychosomatik",1;"",0;0,0},2,0)</f>
        <v>0</v>
      </c>
      <c r="V169" s="6">
        <f t="shared" si="25"/>
        <v>0</v>
      </c>
      <c r="W169" s="6">
        <f t="shared" si="29"/>
        <v>1</v>
      </c>
      <c r="X169" s="6">
        <f t="shared" si="26"/>
        <v>0</v>
      </c>
      <c r="Y169" s="6">
        <f t="shared" si="27"/>
        <v>0</v>
      </c>
      <c r="Z169" s="6">
        <f t="shared" si="28"/>
        <v>0</v>
      </c>
      <c r="AA169" s="6" t="str">
        <f>VLOOKUP($C169,{"29 - Psychiatrie (Erwachsene)","MonatII";"30 - Kinder- und Jugendpsychiatrie","MonatII";"31 - Psychosomatik","MonatII";"","LEER";0,"Leer"},2,0)</f>
        <v>LEER</v>
      </c>
      <c r="AB169" s="6" t="str">
        <f>VLOOKUP($C169,{"29 - Psychiatrie (Erwachsene)","BGI";"30 - Kinder- und Jugendpsychiatrie","BGII";"31 - Psychosomatik","BGI";"","LEER";0,"Leer"},2,0)</f>
        <v>LEER</v>
      </c>
    </row>
    <row r="170" spans="2:28" x14ac:dyDescent="0.25">
      <c r="B170" s="74" t="str">
        <f t="shared" si="21"/>
        <v>!!!</v>
      </c>
      <c r="C170" s="202" t="str">
        <f>IF(LEN($D170)&gt;0,VLOOKUP(TEXT($D170,0),'Angaben Stationen'!$C$15:$V$114,2,0),"")</f>
        <v/>
      </c>
      <c r="D170" s="203"/>
      <c r="E170" s="204" t="str">
        <f>IF(LEN(D170)&gt;0,VLOOKUP(TEXT($D170,0),'Angaben Stationen'!$C$15:$E$114,3,0),"")</f>
        <v/>
      </c>
      <c r="F170" s="210"/>
      <c r="G170" s="205"/>
      <c r="H170" s="206"/>
      <c r="I170" s="72"/>
      <c r="P170" s="6" t="str">
        <f t="shared" si="22"/>
        <v>Leer</v>
      </c>
      <c r="Q170" s="6" t="str">
        <f>IF('Angaben KH-Standort'!$D$13&gt;0,"VJ","KJA")</f>
        <v>KJA</v>
      </c>
      <c r="R170" s="6" t="str">
        <f t="shared" si="23"/>
        <v>Leer</v>
      </c>
      <c r="S170" s="6" t="str">
        <f t="shared" si="24"/>
        <v>Leer</v>
      </c>
      <c r="T170" s="6">
        <f t="shared" si="20"/>
        <v>0</v>
      </c>
      <c r="U170" s="6">
        <f>VLOOKUP($C170,{"29 - Psychiatrie (Erwachsene)",1;"30 - Kinder- und Jugendpsychiatrie",1;"31 - Psychosomatik",1;"",0;0,0},2,0)</f>
        <v>0</v>
      </c>
      <c r="V170" s="6">
        <f t="shared" si="25"/>
        <v>0</v>
      </c>
      <c r="W170" s="6">
        <f t="shared" si="29"/>
        <v>1</v>
      </c>
      <c r="X170" s="6">
        <f t="shared" si="26"/>
        <v>0</v>
      </c>
      <c r="Y170" s="6">
        <f t="shared" si="27"/>
        <v>0</v>
      </c>
      <c r="Z170" s="6">
        <f t="shared" si="28"/>
        <v>0</v>
      </c>
      <c r="AA170" s="6" t="str">
        <f>VLOOKUP($C170,{"29 - Psychiatrie (Erwachsene)","MonatII";"30 - Kinder- und Jugendpsychiatrie","MonatII";"31 - Psychosomatik","MonatII";"","LEER";0,"Leer"},2,0)</f>
        <v>LEER</v>
      </c>
      <c r="AB170" s="6" t="str">
        <f>VLOOKUP($C170,{"29 - Psychiatrie (Erwachsene)","BGI";"30 - Kinder- und Jugendpsychiatrie","BGII";"31 - Psychosomatik","BGI";"","LEER";0,"Leer"},2,0)</f>
        <v>LEER</v>
      </c>
    </row>
    <row r="171" spans="2:28" x14ac:dyDescent="0.25">
      <c r="B171" s="74" t="str">
        <f t="shared" si="21"/>
        <v>!!!</v>
      </c>
      <c r="C171" s="202" t="str">
        <f>IF(LEN($D171)&gt;0,VLOOKUP(TEXT($D171,0),'Angaben Stationen'!$C$15:$V$114,2,0),"")</f>
        <v/>
      </c>
      <c r="D171" s="203"/>
      <c r="E171" s="204" t="str">
        <f>IF(LEN(D171)&gt;0,VLOOKUP(TEXT($D171,0),'Angaben Stationen'!$C$15:$E$114,3,0),"")</f>
        <v/>
      </c>
      <c r="F171" s="210"/>
      <c r="G171" s="205"/>
      <c r="H171" s="206"/>
      <c r="I171" s="72"/>
      <c r="P171" s="6" t="str">
        <f t="shared" si="22"/>
        <v>Leer</v>
      </c>
      <c r="Q171" s="6" t="str">
        <f>IF('Angaben KH-Standort'!$D$13&gt;0,"VJ","KJA")</f>
        <v>KJA</v>
      </c>
      <c r="R171" s="6" t="str">
        <f t="shared" si="23"/>
        <v>Leer</v>
      </c>
      <c r="S171" s="6" t="str">
        <f t="shared" si="24"/>
        <v>Leer</v>
      </c>
      <c r="T171" s="6">
        <f t="shared" si="20"/>
        <v>0</v>
      </c>
      <c r="U171" s="6">
        <f>VLOOKUP($C171,{"29 - Psychiatrie (Erwachsene)",1;"30 - Kinder- und Jugendpsychiatrie",1;"31 - Psychosomatik",1;"",0;0,0},2,0)</f>
        <v>0</v>
      </c>
      <c r="V171" s="6">
        <f t="shared" si="25"/>
        <v>0</v>
      </c>
      <c r="W171" s="6">
        <f t="shared" si="29"/>
        <v>1</v>
      </c>
      <c r="X171" s="6">
        <f t="shared" si="26"/>
        <v>0</v>
      </c>
      <c r="Y171" s="6">
        <f t="shared" si="27"/>
        <v>0</v>
      </c>
      <c r="Z171" s="6">
        <f t="shared" si="28"/>
        <v>0</v>
      </c>
      <c r="AA171" s="6" t="str">
        <f>VLOOKUP($C171,{"29 - Psychiatrie (Erwachsene)","MonatII";"30 - Kinder- und Jugendpsychiatrie","MonatII";"31 - Psychosomatik","MonatII";"","LEER";0,"Leer"},2,0)</f>
        <v>LEER</v>
      </c>
      <c r="AB171" s="6" t="str">
        <f>VLOOKUP($C171,{"29 - Psychiatrie (Erwachsene)","BGI";"30 - Kinder- und Jugendpsychiatrie","BGII";"31 - Psychosomatik","BGI";"","LEER";0,"Leer"},2,0)</f>
        <v>LEER</v>
      </c>
    </row>
    <row r="172" spans="2:28" x14ac:dyDescent="0.25">
      <c r="B172" s="74" t="str">
        <f t="shared" si="21"/>
        <v>!!!</v>
      </c>
      <c r="C172" s="202" t="str">
        <f>IF(LEN($D172)&gt;0,VLOOKUP(TEXT($D172,0),'Angaben Stationen'!$C$15:$V$114,2,0),"")</f>
        <v/>
      </c>
      <c r="D172" s="203"/>
      <c r="E172" s="204" t="str">
        <f>IF(LEN(D172)&gt;0,VLOOKUP(TEXT($D172,0),'Angaben Stationen'!$C$15:$E$114,3,0),"")</f>
        <v/>
      </c>
      <c r="F172" s="210"/>
      <c r="G172" s="205"/>
      <c r="H172" s="206"/>
      <c r="I172" s="72"/>
      <c r="P172" s="6" t="str">
        <f t="shared" si="22"/>
        <v>Leer</v>
      </c>
      <c r="Q172" s="6" t="str">
        <f>IF('Angaben KH-Standort'!$D$13&gt;0,"VJ","KJA")</f>
        <v>KJA</v>
      </c>
      <c r="R172" s="6" t="str">
        <f t="shared" si="23"/>
        <v>Leer</v>
      </c>
      <c r="S172" s="6" t="str">
        <f t="shared" si="24"/>
        <v>Leer</v>
      </c>
      <c r="T172" s="6">
        <f t="shared" si="20"/>
        <v>0</v>
      </c>
      <c r="U172" s="6">
        <f>VLOOKUP($C172,{"29 - Psychiatrie (Erwachsene)",1;"30 - Kinder- und Jugendpsychiatrie",1;"31 - Psychosomatik",1;"",0;0,0},2,0)</f>
        <v>0</v>
      </c>
      <c r="V172" s="6">
        <f t="shared" si="25"/>
        <v>0</v>
      </c>
      <c r="W172" s="6">
        <f t="shared" si="29"/>
        <v>1</v>
      </c>
      <c r="X172" s="6">
        <f t="shared" si="26"/>
        <v>0</v>
      </c>
      <c r="Y172" s="6">
        <f t="shared" si="27"/>
        <v>0</v>
      </c>
      <c r="Z172" s="6">
        <f t="shared" si="28"/>
        <v>0</v>
      </c>
      <c r="AA172" s="6" t="str">
        <f>VLOOKUP($C172,{"29 - Psychiatrie (Erwachsene)","MonatII";"30 - Kinder- und Jugendpsychiatrie","MonatII";"31 - Psychosomatik","MonatII";"","LEER";0,"Leer"},2,0)</f>
        <v>LEER</v>
      </c>
      <c r="AB172" s="6" t="str">
        <f>VLOOKUP($C172,{"29 - Psychiatrie (Erwachsene)","BGI";"30 - Kinder- und Jugendpsychiatrie","BGII";"31 - Psychosomatik","BGI";"","LEER";0,"Leer"},2,0)</f>
        <v>LEER</v>
      </c>
    </row>
    <row r="173" spans="2:28" x14ac:dyDescent="0.25">
      <c r="B173" s="74" t="str">
        <f t="shared" si="21"/>
        <v>!!!</v>
      </c>
      <c r="C173" s="202" t="str">
        <f>IF(LEN($D173)&gt;0,VLOOKUP(TEXT($D173,0),'Angaben Stationen'!$C$15:$V$114,2,0),"")</f>
        <v/>
      </c>
      <c r="D173" s="203"/>
      <c r="E173" s="204" t="str">
        <f>IF(LEN(D173)&gt;0,VLOOKUP(TEXT($D173,0),'Angaben Stationen'!$C$15:$E$114,3,0),"")</f>
        <v/>
      </c>
      <c r="F173" s="210"/>
      <c r="G173" s="205"/>
      <c r="H173" s="206"/>
      <c r="I173" s="72"/>
      <c r="P173" s="6" t="str">
        <f t="shared" si="22"/>
        <v>Leer</v>
      </c>
      <c r="Q173" s="6" t="str">
        <f>IF('Angaben KH-Standort'!$D$13&gt;0,"VJ","KJA")</f>
        <v>KJA</v>
      </c>
      <c r="R173" s="6" t="str">
        <f t="shared" si="23"/>
        <v>Leer</v>
      </c>
      <c r="S173" s="6" t="str">
        <f t="shared" si="24"/>
        <v>Leer</v>
      </c>
      <c r="T173" s="6">
        <f t="shared" si="20"/>
        <v>0</v>
      </c>
      <c r="U173" s="6">
        <f>VLOOKUP($C173,{"29 - Psychiatrie (Erwachsene)",1;"30 - Kinder- und Jugendpsychiatrie",1;"31 - Psychosomatik",1;"",0;0,0},2,0)</f>
        <v>0</v>
      </c>
      <c r="V173" s="6">
        <f t="shared" si="25"/>
        <v>0</v>
      </c>
      <c r="W173" s="6">
        <f t="shared" si="29"/>
        <v>1</v>
      </c>
      <c r="X173" s="6">
        <f t="shared" si="26"/>
        <v>0</v>
      </c>
      <c r="Y173" s="6">
        <f t="shared" si="27"/>
        <v>0</v>
      </c>
      <c r="Z173" s="6">
        <f t="shared" si="28"/>
        <v>0</v>
      </c>
      <c r="AA173" s="6" t="str">
        <f>VLOOKUP($C173,{"29 - Psychiatrie (Erwachsene)","MonatII";"30 - Kinder- und Jugendpsychiatrie","MonatII";"31 - Psychosomatik","MonatII";"","LEER";0,"Leer"},2,0)</f>
        <v>LEER</v>
      </c>
      <c r="AB173" s="6" t="str">
        <f>VLOOKUP($C173,{"29 - Psychiatrie (Erwachsene)","BGI";"30 - Kinder- und Jugendpsychiatrie","BGII";"31 - Psychosomatik","BGI";"","LEER";0,"Leer"},2,0)</f>
        <v>LEER</v>
      </c>
    </row>
    <row r="174" spans="2:28" x14ac:dyDescent="0.25">
      <c r="B174" s="74" t="str">
        <f t="shared" si="21"/>
        <v>!!!</v>
      </c>
      <c r="C174" s="202" t="str">
        <f>IF(LEN($D174)&gt;0,VLOOKUP(TEXT($D174,0),'Angaben Stationen'!$C$15:$V$114,2,0),"")</f>
        <v/>
      </c>
      <c r="D174" s="203"/>
      <c r="E174" s="204" t="str">
        <f>IF(LEN(D174)&gt;0,VLOOKUP(TEXT($D174,0),'Angaben Stationen'!$C$15:$E$114,3,0),"")</f>
        <v/>
      </c>
      <c r="F174" s="210"/>
      <c r="G174" s="205"/>
      <c r="H174" s="206"/>
      <c r="I174" s="72"/>
      <c r="P174" s="6" t="str">
        <f t="shared" si="22"/>
        <v>Leer</v>
      </c>
      <c r="Q174" s="6" t="str">
        <f>IF('Angaben KH-Standort'!$D$13&gt;0,"VJ","KJA")</f>
        <v>KJA</v>
      </c>
      <c r="R174" s="6" t="str">
        <f t="shared" si="23"/>
        <v>Leer</v>
      </c>
      <c r="S174" s="6" t="str">
        <f t="shared" si="24"/>
        <v>Leer</v>
      </c>
      <c r="T174" s="6">
        <f t="shared" si="20"/>
        <v>0</v>
      </c>
      <c r="U174" s="6">
        <f>VLOOKUP($C174,{"29 - Psychiatrie (Erwachsene)",1;"30 - Kinder- und Jugendpsychiatrie",1;"31 - Psychosomatik",1;"",0;0,0},2,0)</f>
        <v>0</v>
      </c>
      <c r="V174" s="6">
        <f t="shared" si="25"/>
        <v>0</v>
      </c>
      <c r="W174" s="6">
        <f t="shared" si="29"/>
        <v>1</v>
      </c>
      <c r="X174" s="6">
        <f t="shared" si="26"/>
        <v>0</v>
      </c>
      <c r="Y174" s="6">
        <f t="shared" si="27"/>
        <v>0</v>
      </c>
      <c r="Z174" s="6">
        <f t="shared" si="28"/>
        <v>0</v>
      </c>
      <c r="AA174" s="6" t="str">
        <f>VLOOKUP($C174,{"29 - Psychiatrie (Erwachsene)","MonatII";"30 - Kinder- und Jugendpsychiatrie","MonatII";"31 - Psychosomatik","MonatII";"","LEER";0,"Leer"},2,0)</f>
        <v>LEER</v>
      </c>
      <c r="AB174" s="6" t="str">
        <f>VLOOKUP($C174,{"29 - Psychiatrie (Erwachsene)","BGI";"30 - Kinder- und Jugendpsychiatrie","BGII";"31 - Psychosomatik","BGI";"","LEER";0,"Leer"},2,0)</f>
        <v>LEER</v>
      </c>
    </row>
    <row r="175" spans="2:28" x14ac:dyDescent="0.25">
      <c r="B175" s="74" t="str">
        <f t="shared" si="21"/>
        <v>!!!</v>
      </c>
      <c r="C175" s="202" t="str">
        <f>IF(LEN($D175)&gt;0,VLOOKUP(TEXT($D175,0),'Angaben Stationen'!$C$15:$V$114,2,0),"")</f>
        <v/>
      </c>
      <c r="D175" s="203"/>
      <c r="E175" s="204" t="str">
        <f>IF(LEN(D175)&gt;0,VLOOKUP(TEXT($D175,0),'Angaben Stationen'!$C$15:$E$114,3,0),"")</f>
        <v/>
      </c>
      <c r="F175" s="210"/>
      <c r="G175" s="205"/>
      <c r="H175" s="206"/>
      <c r="I175" s="72"/>
      <c r="P175" s="6" t="str">
        <f t="shared" si="22"/>
        <v>Leer</v>
      </c>
      <c r="Q175" s="6" t="str">
        <f>IF('Angaben KH-Standort'!$D$13&gt;0,"VJ","KJA")</f>
        <v>KJA</v>
      </c>
      <c r="R175" s="6" t="str">
        <f t="shared" si="23"/>
        <v>Leer</v>
      </c>
      <c r="S175" s="6" t="str">
        <f t="shared" si="24"/>
        <v>Leer</v>
      </c>
      <c r="T175" s="6">
        <f t="shared" si="20"/>
        <v>0</v>
      </c>
      <c r="U175" s="6">
        <f>VLOOKUP($C175,{"29 - Psychiatrie (Erwachsene)",1;"30 - Kinder- und Jugendpsychiatrie",1;"31 - Psychosomatik",1;"",0;0,0},2,0)</f>
        <v>0</v>
      </c>
      <c r="V175" s="6">
        <f t="shared" si="25"/>
        <v>0</v>
      </c>
      <c r="W175" s="6">
        <f t="shared" si="29"/>
        <v>1</v>
      </c>
      <c r="X175" s="6">
        <f t="shared" si="26"/>
        <v>0</v>
      </c>
      <c r="Y175" s="6">
        <f t="shared" si="27"/>
        <v>0</v>
      </c>
      <c r="Z175" s="6">
        <f t="shared" si="28"/>
        <v>0</v>
      </c>
      <c r="AA175" s="6" t="str">
        <f>VLOOKUP($C175,{"29 - Psychiatrie (Erwachsene)","MonatII";"30 - Kinder- und Jugendpsychiatrie","MonatII";"31 - Psychosomatik","MonatII";"","LEER";0,"Leer"},2,0)</f>
        <v>LEER</v>
      </c>
      <c r="AB175" s="6" t="str">
        <f>VLOOKUP($C175,{"29 - Psychiatrie (Erwachsene)","BGI";"30 - Kinder- und Jugendpsychiatrie","BGII";"31 - Psychosomatik","BGI";"","LEER";0,"Leer"},2,0)</f>
        <v>LEER</v>
      </c>
    </row>
    <row r="176" spans="2:28" x14ac:dyDescent="0.25">
      <c r="B176" s="74" t="str">
        <f t="shared" si="21"/>
        <v>!!!</v>
      </c>
      <c r="C176" s="202" t="str">
        <f>IF(LEN($D176)&gt;0,VLOOKUP(TEXT($D176,0),'Angaben Stationen'!$C$15:$V$114,2,0),"")</f>
        <v/>
      </c>
      <c r="D176" s="203"/>
      <c r="E176" s="204" t="str">
        <f>IF(LEN(D176)&gt;0,VLOOKUP(TEXT($D176,0),'Angaben Stationen'!$C$15:$E$114,3,0),"")</f>
        <v/>
      </c>
      <c r="F176" s="210"/>
      <c r="G176" s="205"/>
      <c r="H176" s="206"/>
      <c r="I176" s="72"/>
      <c r="P176" s="6" t="str">
        <f t="shared" si="22"/>
        <v>Leer</v>
      </c>
      <c r="Q176" s="6" t="str">
        <f>IF('Angaben KH-Standort'!$D$13&gt;0,"VJ","KJA")</f>
        <v>KJA</v>
      </c>
      <c r="R176" s="6" t="str">
        <f t="shared" si="23"/>
        <v>Leer</v>
      </c>
      <c r="S176" s="6" t="str">
        <f t="shared" si="24"/>
        <v>Leer</v>
      </c>
      <c r="T176" s="6">
        <f t="shared" si="20"/>
        <v>0</v>
      </c>
      <c r="U176" s="6">
        <f>VLOOKUP($C176,{"29 - Psychiatrie (Erwachsene)",1;"30 - Kinder- und Jugendpsychiatrie",1;"31 - Psychosomatik",1;"",0;0,0},2,0)</f>
        <v>0</v>
      </c>
      <c r="V176" s="6">
        <f t="shared" si="25"/>
        <v>0</v>
      </c>
      <c r="W176" s="6">
        <f t="shared" si="29"/>
        <v>1</v>
      </c>
      <c r="X176" s="6">
        <f t="shared" si="26"/>
        <v>0</v>
      </c>
      <c r="Y176" s="6">
        <f t="shared" si="27"/>
        <v>0</v>
      </c>
      <c r="Z176" s="6">
        <f t="shared" si="28"/>
        <v>0</v>
      </c>
      <c r="AA176" s="6" t="str">
        <f>VLOOKUP($C176,{"29 - Psychiatrie (Erwachsene)","MonatII";"30 - Kinder- und Jugendpsychiatrie","MonatII";"31 - Psychosomatik","MonatII";"","LEER";0,"Leer"},2,0)</f>
        <v>LEER</v>
      </c>
      <c r="AB176" s="6" t="str">
        <f>VLOOKUP($C176,{"29 - Psychiatrie (Erwachsene)","BGI";"30 - Kinder- und Jugendpsychiatrie","BGII";"31 - Psychosomatik","BGI";"","LEER";0,"Leer"},2,0)</f>
        <v>LEER</v>
      </c>
    </row>
    <row r="177" spans="2:28" x14ac:dyDescent="0.25">
      <c r="B177" s="74" t="str">
        <f t="shared" si="21"/>
        <v>!!!</v>
      </c>
      <c r="C177" s="202" t="str">
        <f>IF(LEN($D177)&gt;0,VLOOKUP(TEXT($D177,0),'Angaben Stationen'!$C$15:$V$114,2,0),"")</f>
        <v/>
      </c>
      <c r="D177" s="203"/>
      <c r="E177" s="204" t="str">
        <f>IF(LEN(D177)&gt;0,VLOOKUP(TEXT($D177,0),'Angaben Stationen'!$C$15:$E$114,3,0),"")</f>
        <v/>
      </c>
      <c r="F177" s="210"/>
      <c r="G177" s="205"/>
      <c r="H177" s="206"/>
      <c r="I177" s="72"/>
      <c r="P177" s="6" t="str">
        <f t="shared" si="22"/>
        <v>Leer</v>
      </c>
      <c r="Q177" s="6" t="str">
        <f>IF('Angaben KH-Standort'!$D$13&gt;0,"VJ","KJA")</f>
        <v>KJA</v>
      </c>
      <c r="R177" s="6" t="str">
        <f t="shared" si="23"/>
        <v>Leer</v>
      </c>
      <c r="S177" s="6" t="str">
        <f t="shared" si="24"/>
        <v>Leer</v>
      </c>
      <c r="T177" s="6">
        <f t="shared" si="20"/>
        <v>0</v>
      </c>
      <c r="U177" s="6">
        <f>VLOOKUP($C177,{"29 - Psychiatrie (Erwachsene)",1;"30 - Kinder- und Jugendpsychiatrie",1;"31 - Psychosomatik",1;"",0;0,0},2,0)</f>
        <v>0</v>
      </c>
      <c r="V177" s="6">
        <f t="shared" si="25"/>
        <v>0</v>
      </c>
      <c r="W177" s="6">
        <f t="shared" si="29"/>
        <v>1</v>
      </c>
      <c r="X177" s="6">
        <f t="shared" si="26"/>
        <v>0</v>
      </c>
      <c r="Y177" s="6">
        <f t="shared" si="27"/>
        <v>0</v>
      </c>
      <c r="Z177" s="6">
        <f t="shared" si="28"/>
        <v>0</v>
      </c>
      <c r="AA177" s="6" t="str">
        <f>VLOOKUP($C177,{"29 - Psychiatrie (Erwachsene)","MonatII";"30 - Kinder- und Jugendpsychiatrie","MonatII";"31 - Psychosomatik","MonatII";"","LEER";0,"Leer"},2,0)</f>
        <v>LEER</v>
      </c>
      <c r="AB177" s="6" t="str">
        <f>VLOOKUP($C177,{"29 - Psychiatrie (Erwachsene)","BGI";"30 - Kinder- und Jugendpsychiatrie","BGII";"31 - Psychosomatik","BGI";"","LEER";0,"Leer"},2,0)</f>
        <v>LEER</v>
      </c>
    </row>
    <row r="178" spans="2:28" x14ac:dyDescent="0.25">
      <c r="B178" s="74" t="str">
        <f t="shared" si="21"/>
        <v>!!!</v>
      </c>
      <c r="C178" s="202" t="str">
        <f>IF(LEN($D178)&gt;0,VLOOKUP(TEXT($D178,0),'Angaben Stationen'!$C$15:$V$114,2,0),"")</f>
        <v/>
      </c>
      <c r="D178" s="203"/>
      <c r="E178" s="204" t="str">
        <f>IF(LEN(D178)&gt;0,VLOOKUP(TEXT($D178,0),'Angaben Stationen'!$C$15:$E$114,3,0),"")</f>
        <v/>
      </c>
      <c r="F178" s="210"/>
      <c r="G178" s="205"/>
      <c r="H178" s="206"/>
      <c r="I178" s="72"/>
      <c r="P178" s="6" t="str">
        <f t="shared" si="22"/>
        <v>Leer</v>
      </c>
      <c r="Q178" s="6" t="str">
        <f>IF('Angaben KH-Standort'!$D$13&gt;0,"VJ","KJA")</f>
        <v>KJA</v>
      </c>
      <c r="R178" s="6" t="str">
        <f t="shared" si="23"/>
        <v>Leer</v>
      </c>
      <c r="S178" s="6" t="str">
        <f t="shared" si="24"/>
        <v>Leer</v>
      </c>
      <c r="T178" s="6">
        <f t="shared" si="20"/>
        <v>0</v>
      </c>
      <c r="U178" s="6">
        <f>VLOOKUP($C178,{"29 - Psychiatrie (Erwachsene)",1;"30 - Kinder- und Jugendpsychiatrie",1;"31 - Psychosomatik",1;"",0;0,0},2,0)</f>
        <v>0</v>
      </c>
      <c r="V178" s="6">
        <f t="shared" si="25"/>
        <v>0</v>
      </c>
      <c r="W178" s="6">
        <f t="shared" si="29"/>
        <v>1</v>
      </c>
      <c r="X178" s="6">
        <f t="shared" si="26"/>
        <v>0</v>
      </c>
      <c r="Y178" s="6">
        <f t="shared" si="27"/>
        <v>0</v>
      </c>
      <c r="Z178" s="6">
        <f t="shared" si="28"/>
        <v>0</v>
      </c>
      <c r="AA178" s="6" t="str">
        <f>VLOOKUP($C178,{"29 - Psychiatrie (Erwachsene)","MonatII";"30 - Kinder- und Jugendpsychiatrie","MonatII";"31 - Psychosomatik","MonatII";"","LEER";0,"Leer"},2,0)</f>
        <v>LEER</v>
      </c>
      <c r="AB178" s="6" t="str">
        <f>VLOOKUP($C178,{"29 - Psychiatrie (Erwachsene)","BGI";"30 - Kinder- und Jugendpsychiatrie","BGII";"31 - Psychosomatik","BGI";"","LEER";0,"Leer"},2,0)</f>
        <v>LEER</v>
      </c>
    </row>
    <row r="179" spans="2:28" x14ac:dyDescent="0.25">
      <c r="B179" s="74" t="str">
        <f t="shared" si="21"/>
        <v>!!!</v>
      </c>
      <c r="C179" s="202" t="str">
        <f>IF(LEN($D179)&gt;0,VLOOKUP(TEXT($D179,0),'Angaben Stationen'!$C$15:$V$114,2,0),"")</f>
        <v/>
      </c>
      <c r="D179" s="203"/>
      <c r="E179" s="204" t="str">
        <f>IF(LEN(D179)&gt;0,VLOOKUP(TEXT($D179,0),'Angaben Stationen'!$C$15:$E$114,3,0),"")</f>
        <v/>
      </c>
      <c r="F179" s="210"/>
      <c r="G179" s="205"/>
      <c r="H179" s="206"/>
      <c r="I179" s="72"/>
      <c r="P179" s="6" t="str">
        <f t="shared" si="22"/>
        <v>Leer</v>
      </c>
      <c r="Q179" s="6" t="str">
        <f>IF('Angaben KH-Standort'!$D$13&gt;0,"VJ","KJA")</f>
        <v>KJA</v>
      </c>
      <c r="R179" s="6" t="str">
        <f t="shared" si="23"/>
        <v>Leer</v>
      </c>
      <c r="S179" s="6" t="str">
        <f t="shared" si="24"/>
        <v>Leer</v>
      </c>
      <c r="T179" s="6">
        <f t="shared" si="20"/>
        <v>0</v>
      </c>
      <c r="U179" s="6">
        <f>VLOOKUP($C179,{"29 - Psychiatrie (Erwachsene)",1;"30 - Kinder- und Jugendpsychiatrie",1;"31 - Psychosomatik",1;"",0;0,0},2,0)</f>
        <v>0</v>
      </c>
      <c r="V179" s="6">
        <f t="shared" si="25"/>
        <v>0</v>
      </c>
      <c r="W179" s="6">
        <f t="shared" si="29"/>
        <v>1</v>
      </c>
      <c r="X179" s="6">
        <f t="shared" si="26"/>
        <v>0</v>
      </c>
      <c r="Y179" s="6">
        <f t="shared" si="27"/>
        <v>0</v>
      </c>
      <c r="Z179" s="6">
        <f t="shared" si="28"/>
        <v>0</v>
      </c>
      <c r="AA179" s="6" t="str">
        <f>VLOOKUP($C179,{"29 - Psychiatrie (Erwachsene)","MonatII";"30 - Kinder- und Jugendpsychiatrie","MonatII";"31 - Psychosomatik","MonatII";"","LEER";0,"Leer"},2,0)</f>
        <v>LEER</v>
      </c>
      <c r="AB179" s="6" t="str">
        <f>VLOOKUP($C179,{"29 - Psychiatrie (Erwachsene)","BGI";"30 - Kinder- und Jugendpsychiatrie","BGII";"31 - Psychosomatik","BGI";"","LEER";0,"Leer"},2,0)</f>
        <v>LEER</v>
      </c>
    </row>
    <row r="180" spans="2:28" x14ac:dyDescent="0.25">
      <c r="B180" s="74" t="str">
        <f t="shared" si="21"/>
        <v>!!!</v>
      </c>
      <c r="C180" s="202" t="str">
        <f>IF(LEN($D180)&gt;0,VLOOKUP(TEXT($D180,0),'Angaben Stationen'!$C$15:$V$114,2,0),"")</f>
        <v/>
      </c>
      <c r="D180" s="203"/>
      <c r="E180" s="204" t="str">
        <f>IF(LEN(D180)&gt;0,VLOOKUP(TEXT($D180,0),'Angaben Stationen'!$C$15:$E$114,3,0),"")</f>
        <v/>
      </c>
      <c r="F180" s="210"/>
      <c r="G180" s="205"/>
      <c r="H180" s="206"/>
      <c r="I180" s="72"/>
      <c r="P180" s="6" t="str">
        <f t="shared" si="22"/>
        <v>Leer</v>
      </c>
      <c r="Q180" s="6" t="str">
        <f>IF('Angaben KH-Standort'!$D$13&gt;0,"VJ","KJA")</f>
        <v>KJA</v>
      </c>
      <c r="R180" s="6" t="str">
        <f t="shared" si="23"/>
        <v>Leer</v>
      </c>
      <c r="S180" s="6" t="str">
        <f t="shared" si="24"/>
        <v>Leer</v>
      </c>
      <c r="T180" s="6">
        <f t="shared" si="20"/>
        <v>0</v>
      </c>
      <c r="U180" s="6">
        <f>VLOOKUP($C180,{"29 - Psychiatrie (Erwachsene)",1;"30 - Kinder- und Jugendpsychiatrie",1;"31 - Psychosomatik",1;"",0;0,0},2,0)</f>
        <v>0</v>
      </c>
      <c r="V180" s="6">
        <f t="shared" si="25"/>
        <v>0</v>
      </c>
      <c r="W180" s="6">
        <f t="shared" si="29"/>
        <v>1</v>
      </c>
      <c r="X180" s="6">
        <f t="shared" si="26"/>
        <v>0</v>
      </c>
      <c r="Y180" s="6">
        <f t="shared" si="27"/>
        <v>0</v>
      </c>
      <c r="Z180" s="6">
        <f t="shared" si="28"/>
        <v>0</v>
      </c>
      <c r="AA180" s="6" t="str">
        <f>VLOOKUP($C180,{"29 - Psychiatrie (Erwachsene)","MonatII";"30 - Kinder- und Jugendpsychiatrie","MonatII";"31 - Psychosomatik","MonatII";"","LEER";0,"Leer"},2,0)</f>
        <v>LEER</v>
      </c>
      <c r="AB180" s="6" t="str">
        <f>VLOOKUP($C180,{"29 - Psychiatrie (Erwachsene)","BGI";"30 - Kinder- und Jugendpsychiatrie","BGII";"31 - Psychosomatik","BGI";"","LEER";0,"Leer"},2,0)</f>
        <v>LEER</v>
      </c>
    </row>
    <row r="181" spans="2:28" x14ac:dyDescent="0.25">
      <c r="B181" s="74" t="str">
        <f t="shared" si="21"/>
        <v>!!!</v>
      </c>
      <c r="C181" s="202" t="str">
        <f>IF(LEN($D181)&gt;0,VLOOKUP(TEXT($D181,0),'Angaben Stationen'!$C$15:$V$114,2,0),"")</f>
        <v/>
      </c>
      <c r="D181" s="203"/>
      <c r="E181" s="204" t="str">
        <f>IF(LEN(D181)&gt;0,VLOOKUP(TEXT($D181,0),'Angaben Stationen'!$C$15:$E$114,3,0),"")</f>
        <v/>
      </c>
      <c r="F181" s="210"/>
      <c r="G181" s="205"/>
      <c r="H181" s="206"/>
      <c r="I181" s="72"/>
      <c r="P181" s="6" t="str">
        <f t="shared" si="22"/>
        <v>Leer</v>
      </c>
      <c r="Q181" s="6" t="str">
        <f>IF('Angaben KH-Standort'!$D$13&gt;0,"VJ","KJA")</f>
        <v>KJA</v>
      </c>
      <c r="R181" s="6" t="str">
        <f t="shared" si="23"/>
        <v>Leer</v>
      </c>
      <c r="S181" s="6" t="str">
        <f t="shared" si="24"/>
        <v>Leer</v>
      </c>
      <c r="T181" s="6">
        <f t="shared" si="20"/>
        <v>0</v>
      </c>
      <c r="U181" s="6">
        <f>VLOOKUP($C181,{"29 - Psychiatrie (Erwachsene)",1;"30 - Kinder- und Jugendpsychiatrie",1;"31 - Psychosomatik",1;"",0;0,0},2,0)</f>
        <v>0</v>
      </c>
      <c r="V181" s="6">
        <f t="shared" si="25"/>
        <v>0</v>
      </c>
      <c r="W181" s="6">
        <f t="shared" si="29"/>
        <v>1</v>
      </c>
      <c r="X181" s="6">
        <f t="shared" si="26"/>
        <v>0</v>
      </c>
      <c r="Y181" s="6">
        <f t="shared" si="27"/>
        <v>0</v>
      </c>
      <c r="Z181" s="6">
        <f t="shared" si="28"/>
        <v>0</v>
      </c>
      <c r="AA181" s="6" t="str">
        <f>VLOOKUP($C181,{"29 - Psychiatrie (Erwachsene)","MonatII";"30 - Kinder- und Jugendpsychiatrie","MonatII";"31 - Psychosomatik","MonatII";"","LEER";0,"Leer"},2,0)</f>
        <v>LEER</v>
      </c>
      <c r="AB181" s="6" t="str">
        <f>VLOOKUP($C181,{"29 - Psychiatrie (Erwachsene)","BGI";"30 - Kinder- und Jugendpsychiatrie","BGII";"31 - Psychosomatik","BGI";"","LEER";0,"Leer"},2,0)</f>
        <v>LEER</v>
      </c>
    </row>
    <row r="182" spans="2:28" x14ac:dyDescent="0.25">
      <c r="B182" s="74" t="str">
        <f t="shared" si="21"/>
        <v>!!!</v>
      </c>
      <c r="C182" s="202" t="str">
        <f>IF(LEN($D182)&gt;0,VLOOKUP(TEXT($D182,0),'Angaben Stationen'!$C$15:$V$114,2,0),"")</f>
        <v/>
      </c>
      <c r="D182" s="203"/>
      <c r="E182" s="204" t="str">
        <f>IF(LEN(D182)&gt;0,VLOOKUP(TEXT($D182,0),'Angaben Stationen'!$C$15:$E$114,3,0),"")</f>
        <v/>
      </c>
      <c r="F182" s="210"/>
      <c r="G182" s="205"/>
      <c r="H182" s="206"/>
      <c r="I182" s="72"/>
      <c r="P182" s="6" t="str">
        <f t="shared" si="22"/>
        <v>Leer</v>
      </c>
      <c r="Q182" s="6" t="str">
        <f>IF('Angaben KH-Standort'!$D$13&gt;0,"VJ","KJA")</f>
        <v>KJA</v>
      </c>
      <c r="R182" s="6" t="str">
        <f t="shared" si="23"/>
        <v>Leer</v>
      </c>
      <c r="S182" s="6" t="str">
        <f t="shared" si="24"/>
        <v>Leer</v>
      </c>
      <c r="T182" s="6">
        <f t="shared" si="20"/>
        <v>0</v>
      </c>
      <c r="U182" s="6">
        <f>VLOOKUP($C182,{"29 - Psychiatrie (Erwachsene)",1;"30 - Kinder- und Jugendpsychiatrie",1;"31 - Psychosomatik",1;"",0;0,0},2,0)</f>
        <v>0</v>
      </c>
      <c r="V182" s="6">
        <f t="shared" si="25"/>
        <v>0</v>
      </c>
      <c r="W182" s="6">
        <f t="shared" si="29"/>
        <v>1</v>
      </c>
      <c r="X182" s="6">
        <f t="shared" si="26"/>
        <v>0</v>
      </c>
      <c r="Y182" s="6">
        <f t="shared" si="27"/>
        <v>0</v>
      </c>
      <c r="Z182" s="6">
        <f t="shared" si="28"/>
        <v>0</v>
      </c>
      <c r="AA182" s="6" t="str">
        <f>VLOOKUP($C182,{"29 - Psychiatrie (Erwachsene)","MonatII";"30 - Kinder- und Jugendpsychiatrie","MonatII";"31 - Psychosomatik","MonatII";"","LEER";0,"Leer"},2,0)</f>
        <v>LEER</v>
      </c>
      <c r="AB182" s="6" t="str">
        <f>VLOOKUP($C182,{"29 - Psychiatrie (Erwachsene)","BGI";"30 - Kinder- und Jugendpsychiatrie","BGII";"31 - Psychosomatik","BGI";"","LEER";0,"Leer"},2,0)</f>
        <v>LEER</v>
      </c>
    </row>
    <row r="183" spans="2:28" x14ac:dyDescent="0.25">
      <c r="B183" s="74" t="str">
        <f t="shared" si="21"/>
        <v>!!!</v>
      </c>
      <c r="C183" s="202" t="str">
        <f>IF(LEN($D183)&gt;0,VLOOKUP(TEXT($D183,0),'Angaben Stationen'!$C$15:$V$114,2,0),"")</f>
        <v/>
      </c>
      <c r="D183" s="203"/>
      <c r="E183" s="204" t="str">
        <f>IF(LEN(D183)&gt;0,VLOOKUP(TEXT($D183,0),'Angaben Stationen'!$C$15:$E$114,3,0),"")</f>
        <v/>
      </c>
      <c r="F183" s="210"/>
      <c r="G183" s="205"/>
      <c r="H183" s="206"/>
      <c r="I183" s="72"/>
      <c r="P183" s="6" t="str">
        <f t="shared" si="22"/>
        <v>Leer</v>
      </c>
      <c r="Q183" s="6" t="str">
        <f>IF('Angaben KH-Standort'!$D$13&gt;0,"VJ","KJA")</f>
        <v>KJA</v>
      </c>
      <c r="R183" s="6" t="str">
        <f t="shared" si="23"/>
        <v>Leer</v>
      </c>
      <c r="S183" s="6" t="str">
        <f t="shared" si="24"/>
        <v>Leer</v>
      </c>
      <c r="T183" s="6">
        <f t="shared" si="20"/>
        <v>0</v>
      </c>
      <c r="U183" s="6">
        <f>VLOOKUP($C183,{"29 - Psychiatrie (Erwachsene)",1;"30 - Kinder- und Jugendpsychiatrie",1;"31 - Psychosomatik",1;"",0;0,0},2,0)</f>
        <v>0</v>
      </c>
      <c r="V183" s="6">
        <f t="shared" si="25"/>
        <v>0</v>
      </c>
      <c r="W183" s="6">
        <f t="shared" si="29"/>
        <v>1</v>
      </c>
      <c r="X183" s="6">
        <f t="shared" si="26"/>
        <v>0</v>
      </c>
      <c r="Y183" s="6">
        <f t="shared" si="27"/>
        <v>0</v>
      </c>
      <c r="Z183" s="6">
        <f t="shared" si="28"/>
        <v>0</v>
      </c>
      <c r="AA183" s="6" t="str">
        <f>VLOOKUP($C183,{"29 - Psychiatrie (Erwachsene)","MonatII";"30 - Kinder- und Jugendpsychiatrie","MonatII";"31 - Psychosomatik","MonatII";"","LEER";0,"Leer"},2,0)</f>
        <v>LEER</v>
      </c>
      <c r="AB183" s="6" t="str">
        <f>VLOOKUP($C183,{"29 - Psychiatrie (Erwachsene)","BGI";"30 - Kinder- und Jugendpsychiatrie","BGII";"31 - Psychosomatik","BGI";"","LEER";0,"Leer"},2,0)</f>
        <v>LEER</v>
      </c>
    </row>
    <row r="184" spans="2:28" x14ac:dyDescent="0.25">
      <c r="B184" s="74" t="str">
        <f t="shared" si="21"/>
        <v>!!!</v>
      </c>
      <c r="C184" s="202" t="str">
        <f>IF(LEN($D184)&gt;0,VLOOKUP(TEXT($D184,0),'Angaben Stationen'!$C$15:$V$114,2,0),"")</f>
        <v/>
      </c>
      <c r="D184" s="203"/>
      <c r="E184" s="204" t="str">
        <f>IF(LEN(D184)&gt;0,VLOOKUP(TEXT($D184,0),'Angaben Stationen'!$C$15:$E$114,3,0),"")</f>
        <v/>
      </c>
      <c r="F184" s="210"/>
      <c r="G184" s="205"/>
      <c r="H184" s="206"/>
      <c r="I184" s="72"/>
      <c r="P184" s="6" t="str">
        <f t="shared" si="22"/>
        <v>Leer</v>
      </c>
      <c r="Q184" s="6" t="str">
        <f>IF('Angaben KH-Standort'!$D$13&gt;0,"VJ","KJA")</f>
        <v>KJA</v>
      </c>
      <c r="R184" s="6" t="str">
        <f t="shared" si="23"/>
        <v>Leer</v>
      </c>
      <c r="S184" s="6" t="str">
        <f t="shared" si="24"/>
        <v>Leer</v>
      </c>
      <c r="T184" s="6">
        <f t="shared" si="20"/>
        <v>0</v>
      </c>
      <c r="U184" s="6">
        <f>VLOOKUP($C184,{"29 - Psychiatrie (Erwachsene)",1;"30 - Kinder- und Jugendpsychiatrie",1;"31 - Psychosomatik",1;"",0;0,0},2,0)</f>
        <v>0</v>
      </c>
      <c r="V184" s="6">
        <f t="shared" si="25"/>
        <v>0</v>
      </c>
      <c r="W184" s="6">
        <f t="shared" si="29"/>
        <v>1</v>
      </c>
      <c r="X184" s="6">
        <f t="shared" si="26"/>
        <v>0</v>
      </c>
      <c r="Y184" s="6">
        <f t="shared" si="27"/>
        <v>0</v>
      </c>
      <c r="Z184" s="6">
        <f t="shared" si="28"/>
        <v>0</v>
      </c>
      <c r="AA184" s="6" t="str">
        <f>VLOOKUP($C184,{"29 - Psychiatrie (Erwachsene)","MonatII";"30 - Kinder- und Jugendpsychiatrie","MonatII";"31 - Psychosomatik","MonatII";"","LEER";0,"Leer"},2,0)</f>
        <v>LEER</v>
      </c>
      <c r="AB184" s="6" t="str">
        <f>VLOOKUP($C184,{"29 - Psychiatrie (Erwachsene)","BGI";"30 - Kinder- und Jugendpsychiatrie","BGII";"31 - Psychosomatik","BGI";"","LEER";0,"Leer"},2,0)</f>
        <v>LEER</v>
      </c>
    </row>
    <row r="185" spans="2:28" x14ac:dyDescent="0.25">
      <c r="B185" s="74" t="str">
        <f t="shared" si="21"/>
        <v>!!!</v>
      </c>
      <c r="C185" s="202" t="str">
        <f>IF(LEN($D185)&gt;0,VLOOKUP(TEXT($D185,0),'Angaben Stationen'!$C$15:$V$114,2,0),"")</f>
        <v/>
      </c>
      <c r="D185" s="203"/>
      <c r="E185" s="204" t="str">
        <f>IF(LEN(D185)&gt;0,VLOOKUP(TEXT($D185,0),'Angaben Stationen'!$C$15:$E$114,3,0),"")</f>
        <v/>
      </c>
      <c r="F185" s="210"/>
      <c r="G185" s="205"/>
      <c r="H185" s="206"/>
      <c r="I185" s="72"/>
      <c r="P185" s="6" t="str">
        <f t="shared" si="22"/>
        <v>Leer</v>
      </c>
      <c r="Q185" s="6" t="str">
        <f>IF('Angaben KH-Standort'!$D$13&gt;0,"VJ","KJA")</f>
        <v>KJA</v>
      </c>
      <c r="R185" s="6" t="str">
        <f t="shared" si="23"/>
        <v>Leer</v>
      </c>
      <c r="S185" s="6" t="str">
        <f t="shared" si="24"/>
        <v>Leer</v>
      </c>
      <c r="T185" s="6">
        <f t="shared" si="20"/>
        <v>0</v>
      </c>
      <c r="U185" s="6">
        <f>VLOOKUP($C185,{"29 - Psychiatrie (Erwachsene)",1;"30 - Kinder- und Jugendpsychiatrie",1;"31 - Psychosomatik",1;"",0;0,0},2,0)</f>
        <v>0</v>
      </c>
      <c r="V185" s="6">
        <f t="shared" si="25"/>
        <v>0</v>
      </c>
      <c r="W185" s="6">
        <f t="shared" si="29"/>
        <v>1</v>
      </c>
      <c r="X185" s="6">
        <f t="shared" si="26"/>
        <v>0</v>
      </c>
      <c r="Y185" s="6">
        <f t="shared" si="27"/>
        <v>0</v>
      </c>
      <c r="Z185" s="6">
        <f t="shared" si="28"/>
        <v>0</v>
      </c>
      <c r="AA185" s="6" t="str">
        <f>VLOOKUP($C185,{"29 - Psychiatrie (Erwachsene)","MonatII";"30 - Kinder- und Jugendpsychiatrie","MonatII";"31 - Psychosomatik","MonatII";"","LEER";0,"Leer"},2,0)</f>
        <v>LEER</v>
      </c>
      <c r="AB185" s="6" t="str">
        <f>VLOOKUP($C185,{"29 - Psychiatrie (Erwachsene)","BGI";"30 - Kinder- und Jugendpsychiatrie","BGII";"31 - Psychosomatik","BGI";"","LEER";0,"Leer"},2,0)</f>
        <v>LEER</v>
      </c>
    </row>
    <row r="186" spans="2:28" x14ac:dyDescent="0.25">
      <c r="B186" s="74" t="str">
        <f t="shared" si="21"/>
        <v>!!!</v>
      </c>
      <c r="C186" s="202" t="str">
        <f>IF(LEN($D186)&gt;0,VLOOKUP(TEXT($D186,0),'Angaben Stationen'!$C$15:$V$114,2,0),"")</f>
        <v/>
      </c>
      <c r="D186" s="203"/>
      <c r="E186" s="204" t="str">
        <f>IF(LEN(D186)&gt;0,VLOOKUP(TEXT($D186,0),'Angaben Stationen'!$C$15:$E$114,3,0),"")</f>
        <v/>
      </c>
      <c r="F186" s="210"/>
      <c r="G186" s="205"/>
      <c r="H186" s="206"/>
      <c r="I186" s="72"/>
      <c r="P186" s="6" t="str">
        <f t="shared" si="22"/>
        <v>Leer</v>
      </c>
      <c r="Q186" s="6" t="str">
        <f>IF('Angaben KH-Standort'!$D$13&gt;0,"VJ","KJA")</f>
        <v>KJA</v>
      </c>
      <c r="R186" s="6" t="str">
        <f t="shared" si="23"/>
        <v>Leer</v>
      </c>
      <c r="S186" s="6" t="str">
        <f t="shared" si="24"/>
        <v>Leer</v>
      </c>
      <c r="T186" s="6">
        <f t="shared" si="20"/>
        <v>0</v>
      </c>
      <c r="U186" s="6">
        <f>VLOOKUP($C186,{"29 - Psychiatrie (Erwachsene)",1;"30 - Kinder- und Jugendpsychiatrie",1;"31 - Psychosomatik",1;"",0;0,0},2,0)</f>
        <v>0</v>
      </c>
      <c r="V186" s="6">
        <f t="shared" si="25"/>
        <v>0</v>
      </c>
      <c r="W186" s="6">
        <f t="shared" si="29"/>
        <v>1</v>
      </c>
      <c r="X186" s="6">
        <f t="shared" si="26"/>
        <v>0</v>
      </c>
      <c r="Y186" s="6">
        <f t="shared" si="27"/>
        <v>0</v>
      </c>
      <c r="Z186" s="6">
        <f t="shared" si="28"/>
        <v>0</v>
      </c>
      <c r="AA186" s="6" t="str">
        <f>VLOOKUP($C186,{"29 - Psychiatrie (Erwachsene)","MonatII";"30 - Kinder- und Jugendpsychiatrie","MonatII";"31 - Psychosomatik","MonatII";"","LEER";0,"Leer"},2,0)</f>
        <v>LEER</v>
      </c>
      <c r="AB186" s="6" t="str">
        <f>VLOOKUP($C186,{"29 - Psychiatrie (Erwachsene)","BGI";"30 - Kinder- und Jugendpsychiatrie","BGII";"31 - Psychosomatik","BGI";"","LEER";0,"Leer"},2,0)</f>
        <v>LEER</v>
      </c>
    </row>
    <row r="187" spans="2:28" x14ac:dyDescent="0.25">
      <c r="B187" s="74" t="str">
        <f t="shared" si="21"/>
        <v>!!!</v>
      </c>
      <c r="C187" s="202" t="str">
        <f>IF(LEN($D187)&gt;0,VLOOKUP(TEXT($D187,0),'Angaben Stationen'!$C$15:$V$114,2,0),"")</f>
        <v/>
      </c>
      <c r="D187" s="203"/>
      <c r="E187" s="204" t="str">
        <f>IF(LEN(D187)&gt;0,VLOOKUP(TEXT($D187,0),'Angaben Stationen'!$C$15:$E$114,3,0),"")</f>
        <v/>
      </c>
      <c r="F187" s="210"/>
      <c r="G187" s="205"/>
      <c r="H187" s="206"/>
      <c r="I187" s="72"/>
      <c r="P187" s="6" t="str">
        <f t="shared" si="22"/>
        <v>Leer</v>
      </c>
      <c r="Q187" s="6" t="str">
        <f>IF('Angaben KH-Standort'!$D$13&gt;0,"VJ","KJA")</f>
        <v>KJA</v>
      </c>
      <c r="R187" s="6" t="str">
        <f t="shared" si="23"/>
        <v>Leer</v>
      </c>
      <c r="S187" s="6" t="str">
        <f t="shared" si="24"/>
        <v>Leer</v>
      </c>
      <c r="T187" s="6">
        <f t="shared" si="20"/>
        <v>0</v>
      </c>
      <c r="U187" s="6">
        <f>VLOOKUP($C187,{"29 - Psychiatrie (Erwachsene)",1;"30 - Kinder- und Jugendpsychiatrie",1;"31 - Psychosomatik",1;"",0;0,0},2,0)</f>
        <v>0</v>
      </c>
      <c r="V187" s="6">
        <f t="shared" si="25"/>
        <v>0</v>
      </c>
      <c r="W187" s="6">
        <f t="shared" si="29"/>
        <v>1</v>
      </c>
      <c r="X187" s="6">
        <f t="shared" si="26"/>
        <v>0</v>
      </c>
      <c r="Y187" s="6">
        <f t="shared" si="27"/>
        <v>0</v>
      </c>
      <c r="Z187" s="6">
        <f t="shared" si="28"/>
        <v>0</v>
      </c>
      <c r="AA187" s="6" t="str">
        <f>VLOOKUP($C187,{"29 - Psychiatrie (Erwachsene)","MonatII";"30 - Kinder- und Jugendpsychiatrie","MonatII";"31 - Psychosomatik","MonatII";"","LEER";0,"Leer"},2,0)</f>
        <v>LEER</v>
      </c>
      <c r="AB187" s="6" t="str">
        <f>VLOOKUP($C187,{"29 - Psychiatrie (Erwachsene)","BGI";"30 - Kinder- und Jugendpsychiatrie","BGII";"31 - Psychosomatik","BGI";"","LEER";0,"Leer"},2,0)</f>
        <v>LEER</v>
      </c>
    </row>
    <row r="188" spans="2:28" x14ac:dyDescent="0.25">
      <c r="B188" s="74" t="str">
        <f t="shared" si="21"/>
        <v>!!!</v>
      </c>
      <c r="C188" s="202" t="str">
        <f>IF(LEN($D188)&gt;0,VLOOKUP(TEXT($D188,0),'Angaben Stationen'!$C$15:$V$114,2,0),"")</f>
        <v/>
      </c>
      <c r="D188" s="203"/>
      <c r="E188" s="204" t="str">
        <f>IF(LEN(D188)&gt;0,VLOOKUP(TEXT($D188,0),'Angaben Stationen'!$C$15:$E$114,3,0),"")</f>
        <v/>
      </c>
      <c r="F188" s="210"/>
      <c r="G188" s="205"/>
      <c r="H188" s="206"/>
      <c r="I188" s="72"/>
      <c r="P188" s="6" t="str">
        <f t="shared" si="22"/>
        <v>Leer</v>
      </c>
      <c r="Q188" s="6" t="str">
        <f>IF('Angaben KH-Standort'!$D$13&gt;0,"VJ","KJA")</f>
        <v>KJA</v>
      </c>
      <c r="R188" s="6" t="str">
        <f t="shared" si="23"/>
        <v>Leer</v>
      </c>
      <c r="S188" s="6" t="str">
        <f t="shared" si="24"/>
        <v>Leer</v>
      </c>
      <c r="T188" s="6">
        <f t="shared" si="20"/>
        <v>0</v>
      </c>
      <c r="U188" s="6">
        <f>VLOOKUP($C188,{"29 - Psychiatrie (Erwachsene)",1;"30 - Kinder- und Jugendpsychiatrie",1;"31 - Psychosomatik",1;"",0;0,0},2,0)</f>
        <v>0</v>
      </c>
      <c r="V188" s="6">
        <f t="shared" si="25"/>
        <v>0</v>
      </c>
      <c r="W188" s="6">
        <f t="shared" si="29"/>
        <v>1</v>
      </c>
      <c r="X188" s="6">
        <f t="shared" si="26"/>
        <v>0</v>
      </c>
      <c r="Y188" s="6">
        <f t="shared" si="27"/>
        <v>0</v>
      </c>
      <c r="Z188" s="6">
        <f t="shared" si="28"/>
        <v>0</v>
      </c>
      <c r="AA188" s="6" t="str">
        <f>VLOOKUP($C188,{"29 - Psychiatrie (Erwachsene)","MonatII";"30 - Kinder- und Jugendpsychiatrie","MonatII";"31 - Psychosomatik","MonatII";"","LEER";0,"Leer"},2,0)</f>
        <v>LEER</v>
      </c>
      <c r="AB188" s="6" t="str">
        <f>VLOOKUP($C188,{"29 - Psychiatrie (Erwachsene)","BGI";"30 - Kinder- und Jugendpsychiatrie","BGII";"31 - Psychosomatik","BGI";"","LEER";0,"Leer"},2,0)</f>
        <v>LEER</v>
      </c>
    </row>
    <row r="189" spans="2:28" x14ac:dyDescent="0.25">
      <c r="B189" s="74" t="str">
        <f t="shared" si="21"/>
        <v>!!!</v>
      </c>
      <c r="C189" s="202" t="str">
        <f>IF(LEN($D189)&gt;0,VLOOKUP(TEXT($D189,0),'Angaben Stationen'!$C$15:$V$114,2,0),"")</f>
        <v/>
      </c>
      <c r="D189" s="203"/>
      <c r="E189" s="204" t="str">
        <f>IF(LEN(D189)&gt;0,VLOOKUP(TEXT($D189,0),'Angaben Stationen'!$C$15:$E$114,3,0),"")</f>
        <v/>
      </c>
      <c r="F189" s="210"/>
      <c r="G189" s="205"/>
      <c r="H189" s="206"/>
      <c r="I189" s="72"/>
      <c r="P189" s="6" t="str">
        <f t="shared" si="22"/>
        <v>Leer</v>
      </c>
      <c r="Q189" s="6" t="str">
        <f>IF('Angaben KH-Standort'!$D$13&gt;0,"VJ","KJA")</f>
        <v>KJA</v>
      </c>
      <c r="R189" s="6" t="str">
        <f t="shared" si="23"/>
        <v>Leer</v>
      </c>
      <c r="S189" s="6" t="str">
        <f t="shared" si="24"/>
        <v>Leer</v>
      </c>
      <c r="T189" s="6">
        <f t="shared" si="20"/>
        <v>0</v>
      </c>
      <c r="U189" s="6">
        <f>VLOOKUP($C189,{"29 - Psychiatrie (Erwachsene)",1;"30 - Kinder- und Jugendpsychiatrie",1;"31 - Psychosomatik",1;"",0;0,0},2,0)</f>
        <v>0</v>
      </c>
      <c r="V189" s="6">
        <f t="shared" si="25"/>
        <v>0</v>
      </c>
      <c r="W189" s="6">
        <f t="shared" si="29"/>
        <v>1</v>
      </c>
      <c r="X189" s="6">
        <f t="shared" si="26"/>
        <v>0</v>
      </c>
      <c r="Y189" s="6">
        <f t="shared" si="27"/>
        <v>0</v>
      </c>
      <c r="Z189" s="6">
        <f t="shared" si="28"/>
        <v>0</v>
      </c>
      <c r="AA189" s="6" t="str">
        <f>VLOOKUP($C189,{"29 - Psychiatrie (Erwachsene)","MonatII";"30 - Kinder- und Jugendpsychiatrie","MonatII";"31 - Psychosomatik","MonatII";"","LEER";0,"Leer"},2,0)</f>
        <v>LEER</v>
      </c>
      <c r="AB189" s="6" t="str">
        <f>VLOOKUP($C189,{"29 - Psychiatrie (Erwachsene)","BGI";"30 - Kinder- und Jugendpsychiatrie","BGII";"31 - Psychosomatik","BGI";"","LEER";0,"Leer"},2,0)</f>
        <v>LEER</v>
      </c>
    </row>
    <row r="190" spans="2:28" x14ac:dyDescent="0.25">
      <c r="B190" s="74" t="str">
        <f t="shared" si="21"/>
        <v>!!!</v>
      </c>
      <c r="C190" s="202" t="str">
        <f>IF(LEN($D190)&gt;0,VLOOKUP(TEXT($D190,0),'Angaben Stationen'!$C$15:$V$114,2,0),"")</f>
        <v/>
      </c>
      <c r="D190" s="203"/>
      <c r="E190" s="204" t="str">
        <f>IF(LEN(D190)&gt;0,VLOOKUP(TEXT($D190,0),'Angaben Stationen'!$C$15:$E$114,3,0),"")</f>
        <v/>
      </c>
      <c r="F190" s="210"/>
      <c r="G190" s="205"/>
      <c r="H190" s="206"/>
      <c r="I190" s="72"/>
      <c r="P190" s="6" t="str">
        <f t="shared" si="22"/>
        <v>Leer</v>
      </c>
      <c r="Q190" s="6" t="str">
        <f>IF('Angaben KH-Standort'!$D$13&gt;0,"VJ","KJA")</f>
        <v>KJA</v>
      </c>
      <c r="R190" s="6" t="str">
        <f t="shared" si="23"/>
        <v>Leer</v>
      </c>
      <c r="S190" s="6" t="str">
        <f t="shared" si="24"/>
        <v>Leer</v>
      </c>
      <c r="T190" s="6">
        <f t="shared" si="20"/>
        <v>0</v>
      </c>
      <c r="U190" s="6">
        <f>VLOOKUP($C190,{"29 - Psychiatrie (Erwachsene)",1;"30 - Kinder- und Jugendpsychiatrie",1;"31 - Psychosomatik",1;"",0;0,0},2,0)</f>
        <v>0</v>
      </c>
      <c r="V190" s="6">
        <f t="shared" si="25"/>
        <v>0</v>
      </c>
      <c r="W190" s="6">
        <f t="shared" si="29"/>
        <v>1</v>
      </c>
      <c r="X190" s="6">
        <f t="shared" si="26"/>
        <v>0</v>
      </c>
      <c r="Y190" s="6">
        <f t="shared" si="27"/>
        <v>0</v>
      </c>
      <c r="Z190" s="6">
        <f t="shared" si="28"/>
        <v>0</v>
      </c>
      <c r="AA190" s="6" t="str">
        <f>VLOOKUP($C190,{"29 - Psychiatrie (Erwachsene)","MonatII";"30 - Kinder- und Jugendpsychiatrie","MonatII";"31 - Psychosomatik","MonatII";"","LEER";0,"Leer"},2,0)</f>
        <v>LEER</v>
      </c>
      <c r="AB190" s="6" t="str">
        <f>VLOOKUP($C190,{"29 - Psychiatrie (Erwachsene)","BGI";"30 - Kinder- und Jugendpsychiatrie","BGII";"31 - Psychosomatik","BGI";"","LEER";0,"Leer"},2,0)</f>
        <v>LEER</v>
      </c>
    </row>
    <row r="191" spans="2:28" x14ac:dyDescent="0.25">
      <c r="B191" s="74" t="str">
        <f t="shared" si="21"/>
        <v>!!!</v>
      </c>
      <c r="C191" s="202" t="str">
        <f>IF(LEN($D191)&gt;0,VLOOKUP(TEXT($D191,0),'Angaben Stationen'!$C$15:$V$114,2,0),"")</f>
        <v/>
      </c>
      <c r="D191" s="203"/>
      <c r="E191" s="204" t="str">
        <f>IF(LEN(D191)&gt;0,VLOOKUP(TEXT($D191,0),'Angaben Stationen'!$C$15:$E$114,3,0),"")</f>
        <v/>
      </c>
      <c r="F191" s="210"/>
      <c r="G191" s="205"/>
      <c r="H191" s="206"/>
      <c r="I191" s="72"/>
      <c r="P191" s="6" t="str">
        <f t="shared" si="22"/>
        <v>Leer</v>
      </c>
      <c r="Q191" s="6" t="str">
        <f>IF('Angaben KH-Standort'!$D$13&gt;0,"VJ","KJA")</f>
        <v>KJA</v>
      </c>
      <c r="R191" s="6" t="str">
        <f t="shared" si="23"/>
        <v>Leer</v>
      </c>
      <c r="S191" s="6" t="str">
        <f t="shared" si="24"/>
        <v>Leer</v>
      </c>
      <c r="T191" s="6">
        <f t="shared" si="20"/>
        <v>0</v>
      </c>
      <c r="U191" s="6">
        <f>VLOOKUP($C191,{"29 - Psychiatrie (Erwachsene)",1;"30 - Kinder- und Jugendpsychiatrie",1;"31 - Psychosomatik",1;"",0;0,0},2,0)</f>
        <v>0</v>
      </c>
      <c r="V191" s="6">
        <f t="shared" si="25"/>
        <v>0</v>
      </c>
      <c r="W191" s="6">
        <f t="shared" si="29"/>
        <v>1</v>
      </c>
      <c r="X191" s="6">
        <f t="shared" si="26"/>
        <v>0</v>
      </c>
      <c r="Y191" s="6">
        <f t="shared" si="27"/>
        <v>0</v>
      </c>
      <c r="Z191" s="6">
        <f t="shared" si="28"/>
        <v>0</v>
      </c>
      <c r="AA191" s="6" t="str">
        <f>VLOOKUP($C191,{"29 - Psychiatrie (Erwachsene)","MonatII";"30 - Kinder- und Jugendpsychiatrie","MonatII";"31 - Psychosomatik","MonatII";"","LEER";0,"Leer"},2,0)</f>
        <v>LEER</v>
      </c>
      <c r="AB191" s="6" t="str">
        <f>VLOOKUP($C191,{"29 - Psychiatrie (Erwachsene)","BGI";"30 - Kinder- und Jugendpsychiatrie","BGII";"31 - Psychosomatik","BGI";"","LEER";0,"Leer"},2,0)</f>
        <v>LEER</v>
      </c>
    </row>
    <row r="192" spans="2:28" x14ac:dyDescent="0.25">
      <c r="B192" s="74" t="str">
        <f t="shared" si="21"/>
        <v>!!!</v>
      </c>
      <c r="C192" s="202" t="str">
        <f>IF(LEN($D192)&gt;0,VLOOKUP(TEXT($D192,0),'Angaben Stationen'!$C$15:$V$114,2,0),"")</f>
        <v/>
      </c>
      <c r="D192" s="203"/>
      <c r="E192" s="204" t="str">
        <f>IF(LEN(D192)&gt;0,VLOOKUP(TEXT($D192,0),'Angaben Stationen'!$C$15:$E$114,3,0),"")</f>
        <v/>
      </c>
      <c r="F192" s="210"/>
      <c r="G192" s="205"/>
      <c r="H192" s="206"/>
      <c r="I192" s="72"/>
      <c r="P192" s="6" t="str">
        <f t="shared" si="22"/>
        <v>Leer</v>
      </c>
      <c r="Q192" s="6" t="str">
        <f>IF('Angaben KH-Standort'!$D$13&gt;0,"VJ","KJA")</f>
        <v>KJA</v>
      </c>
      <c r="R192" s="6" t="str">
        <f t="shared" si="23"/>
        <v>Leer</v>
      </c>
      <c r="S192" s="6" t="str">
        <f t="shared" si="24"/>
        <v>Leer</v>
      </c>
      <c r="T192" s="6">
        <f t="shared" si="20"/>
        <v>0</v>
      </c>
      <c r="U192" s="6">
        <f>VLOOKUP($C192,{"29 - Psychiatrie (Erwachsene)",1;"30 - Kinder- und Jugendpsychiatrie",1;"31 - Psychosomatik",1;"",0;0,0},2,0)</f>
        <v>0</v>
      </c>
      <c r="V192" s="6">
        <f t="shared" si="25"/>
        <v>0</v>
      </c>
      <c r="W192" s="6">
        <f t="shared" si="29"/>
        <v>1</v>
      </c>
      <c r="X192" s="6">
        <f t="shared" si="26"/>
        <v>0</v>
      </c>
      <c r="Y192" s="6">
        <f t="shared" si="27"/>
        <v>0</v>
      </c>
      <c r="Z192" s="6">
        <f t="shared" si="28"/>
        <v>0</v>
      </c>
      <c r="AA192" s="6" t="str">
        <f>VLOOKUP($C192,{"29 - Psychiatrie (Erwachsene)","MonatII";"30 - Kinder- und Jugendpsychiatrie","MonatII";"31 - Psychosomatik","MonatII";"","LEER";0,"Leer"},2,0)</f>
        <v>LEER</v>
      </c>
      <c r="AB192" s="6" t="str">
        <f>VLOOKUP($C192,{"29 - Psychiatrie (Erwachsene)","BGI";"30 - Kinder- und Jugendpsychiatrie","BGII";"31 - Psychosomatik","BGI";"","LEER";0,"Leer"},2,0)</f>
        <v>LEER</v>
      </c>
    </row>
    <row r="193" spans="2:28" x14ac:dyDescent="0.25">
      <c r="B193" s="74" t="str">
        <f t="shared" si="21"/>
        <v>!!!</v>
      </c>
      <c r="C193" s="202" t="str">
        <f>IF(LEN($D193)&gt;0,VLOOKUP(TEXT($D193,0),'Angaben Stationen'!$C$15:$V$114,2,0),"")</f>
        <v/>
      </c>
      <c r="D193" s="203"/>
      <c r="E193" s="204" t="str">
        <f>IF(LEN(D193)&gt;0,VLOOKUP(TEXT($D193,0),'Angaben Stationen'!$C$15:$E$114,3,0),"")</f>
        <v/>
      </c>
      <c r="F193" s="210"/>
      <c r="G193" s="205"/>
      <c r="H193" s="206"/>
      <c r="I193" s="72"/>
      <c r="P193" s="6" t="str">
        <f t="shared" si="22"/>
        <v>Leer</v>
      </c>
      <c r="Q193" s="6" t="str">
        <f>IF('Angaben KH-Standort'!$D$13&gt;0,"VJ","KJA")</f>
        <v>KJA</v>
      </c>
      <c r="R193" s="6" t="str">
        <f t="shared" si="23"/>
        <v>Leer</v>
      </c>
      <c r="S193" s="6" t="str">
        <f t="shared" si="24"/>
        <v>Leer</v>
      </c>
      <c r="T193" s="6">
        <f t="shared" si="20"/>
        <v>0</v>
      </c>
      <c r="U193" s="6">
        <f>VLOOKUP($C193,{"29 - Psychiatrie (Erwachsene)",1;"30 - Kinder- und Jugendpsychiatrie",1;"31 - Psychosomatik",1;"",0;0,0},2,0)</f>
        <v>0</v>
      </c>
      <c r="V193" s="6">
        <f t="shared" si="25"/>
        <v>0</v>
      </c>
      <c r="W193" s="6">
        <f t="shared" si="29"/>
        <v>1</v>
      </c>
      <c r="X193" s="6">
        <f t="shared" si="26"/>
        <v>0</v>
      </c>
      <c r="Y193" s="6">
        <f t="shared" si="27"/>
        <v>0</v>
      </c>
      <c r="Z193" s="6">
        <f t="shared" si="28"/>
        <v>0</v>
      </c>
      <c r="AA193" s="6" t="str">
        <f>VLOOKUP($C193,{"29 - Psychiatrie (Erwachsene)","MonatII";"30 - Kinder- und Jugendpsychiatrie","MonatII";"31 - Psychosomatik","MonatII";"","LEER";0,"Leer"},2,0)</f>
        <v>LEER</v>
      </c>
      <c r="AB193" s="6" t="str">
        <f>VLOOKUP($C193,{"29 - Psychiatrie (Erwachsene)","BGI";"30 - Kinder- und Jugendpsychiatrie","BGII";"31 - Psychosomatik","BGI";"","LEER";0,"Leer"},2,0)</f>
        <v>LEER</v>
      </c>
    </row>
    <row r="194" spans="2:28" x14ac:dyDescent="0.25">
      <c r="B194" s="74" t="str">
        <f t="shared" si="21"/>
        <v>!!!</v>
      </c>
      <c r="C194" s="202" t="str">
        <f>IF(LEN($D194)&gt;0,VLOOKUP(TEXT($D194,0),'Angaben Stationen'!$C$15:$V$114,2,0),"")</f>
        <v/>
      </c>
      <c r="D194" s="203"/>
      <c r="E194" s="204" t="str">
        <f>IF(LEN(D194)&gt;0,VLOOKUP(TEXT($D194,0),'Angaben Stationen'!$C$15:$E$114,3,0),"")</f>
        <v/>
      </c>
      <c r="F194" s="210"/>
      <c r="G194" s="205"/>
      <c r="H194" s="206"/>
      <c r="I194" s="72"/>
      <c r="P194" s="6" t="str">
        <f t="shared" si="22"/>
        <v>Leer</v>
      </c>
      <c r="Q194" s="6" t="str">
        <f>IF('Angaben KH-Standort'!$D$13&gt;0,"VJ","KJA")</f>
        <v>KJA</v>
      </c>
      <c r="R194" s="6" t="str">
        <f t="shared" si="23"/>
        <v>Leer</v>
      </c>
      <c r="S194" s="6" t="str">
        <f t="shared" si="24"/>
        <v>Leer</v>
      </c>
      <c r="T194" s="6">
        <f t="shared" si="20"/>
        <v>0</v>
      </c>
      <c r="U194" s="6">
        <f>VLOOKUP($C194,{"29 - Psychiatrie (Erwachsene)",1;"30 - Kinder- und Jugendpsychiatrie",1;"31 - Psychosomatik",1;"",0;0,0},2,0)</f>
        <v>0</v>
      </c>
      <c r="V194" s="6">
        <f t="shared" si="25"/>
        <v>0</v>
      </c>
      <c r="W194" s="6">
        <f t="shared" si="29"/>
        <v>1</v>
      </c>
      <c r="X194" s="6">
        <f t="shared" si="26"/>
        <v>0</v>
      </c>
      <c r="Y194" s="6">
        <f t="shared" si="27"/>
        <v>0</v>
      </c>
      <c r="Z194" s="6">
        <f t="shared" si="28"/>
        <v>0</v>
      </c>
      <c r="AA194" s="6" t="str">
        <f>VLOOKUP($C194,{"29 - Psychiatrie (Erwachsene)","MonatII";"30 - Kinder- und Jugendpsychiatrie","MonatII";"31 - Psychosomatik","MonatII";"","LEER";0,"Leer"},2,0)</f>
        <v>LEER</v>
      </c>
      <c r="AB194" s="6" t="str">
        <f>VLOOKUP($C194,{"29 - Psychiatrie (Erwachsene)","BGI";"30 - Kinder- und Jugendpsychiatrie","BGII";"31 - Psychosomatik","BGI";"","LEER";0,"Leer"},2,0)</f>
        <v>LEER</v>
      </c>
    </row>
    <row r="195" spans="2:28" x14ac:dyDescent="0.25">
      <c r="B195" s="74" t="str">
        <f t="shared" si="21"/>
        <v>!!!</v>
      </c>
      <c r="C195" s="202" t="str">
        <f>IF(LEN($D195)&gt;0,VLOOKUP(TEXT($D195,0),'Angaben Stationen'!$C$15:$V$114,2,0),"")</f>
        <v/>
      </c>
      <c r="D195" s="203"/>
      <c r="E195" s="204" t="str">
        <f>IF(LEN(D195)&gt;0,VLOOKUP(TEXT($D195,0),'Angaben Stationen'!$C$15:$E$114,3,0),"")</f>
        <v/>
      </c>
      <c r="F195" s="210"/>
      <c r="G195" s="205"/>
      <c r="H195" s="206"/>
      <c r="I195" s="72"/>
      <c r="P195" s="6" t="str">
        <f t="shared" si="22"/>
        <v>Leer</v>
      </c>
      <c r="Q195" s="6" t="str">
        <f>IF('Angaben KH-Standort'!$D$13&gt;0,"VJ","KJA")</f>
        <v>KJA</v>
      </c>
      <c r="R195" s="6" t="str">
        <f t="shared" si="23"/>
        <v>Leer</v>
      </c>
      <c r="S195" s="6" t="str">
        <f t="shared" si="24"/>
        <v>Leer</v>
      </c>
      <c r="T195" s="6">
        <f t="shared" si="20"/>
        <v>0</v>
      </c>
      <c r="U195" s="6">
        <f>VLOOKUP($C195,{"29 - Psychiatrie (Erwachsene)",1;"30 - Kinder- und Jugendpsychiatrie",1;"31 - Psychosomatik",1;"",0;0,0},2,0)</f>
        <v>0</v>
      </c>
      <c r="V195" s="6">
        <f t="shared" si="25"/>
        <v>0</v>
      </c>
      <c r="W195" s="6">
        <f t="shared" si="29"/>
        <v>1</v>
      </c>
      <c r="X195" s="6">
        <f t="shared" si="26"/>
        <v>0</v>
      </c>
      <c r="Y195" s="6">
        <f t="shared" si="27"/>
        <v>0</v>
      </c>
      <c r="Z195" s="6">
        <f t="shared" si="28"/>
        <v>0</v>
      </c>
      <c r="AA195" s="6" t="str">
        <f>VLOOKUP($C195,{"29 - Psychiatrie (Erwachsene)","MonatII";"30 - Kinder- und Jugendpsychiatrie","MonatII";"31 - Psychosomatik","MonatII";"","LEER";0,"Leer"},2,0)</f>
        <v>LEER</v>
      </c>
      <c r="AB195" s="6" t="str">
        <f>VLOOKUP($C195,{"29 - Psychiatrie (Erwachsene)","BGI";"30 - Kinder- und Jugendpsychiatrie","BGII";"31 - Psychosomatik","BGI";"","LEER";0,"Leer"},2,0)</f>
        <v>LEER</v>
      </c>
    </row>
    <row r="196" spans="2:28" x14ac:dyDescent="0.25">
      <c r="B196" s="74" t="str">
        <f t="shared" si="21"/>
        <v>!!!</v>
      </c>
      <c r="C196" s="202" t="str">
        <f>IF(LEN($D196)&gt;0,VLOOKUP(TEXT($D196,0),'Angaben Stationen'!$C$15:$V$114,2,0),"")</f>
        <v/>
      </c>
      <c r="D196" s="203"/>
      <c r="E196" s="204" t="str">
        <f>IF(LEN(D196)&gt;0,VLOOKUP(TEXT($D196,0),'Angaben Stationen'!$C$15:$E$114,3,0),"")</f>
        <v/>
      </c>
      <c r="F196" s="210"/>
      <c r="G196" s="205"/>
      <c r="H196" s="206"/>
      <c r="I196" s="72"/>
      <c r="P196" s="6" t="str">
        <f t="shared" si="22"/>
        <v>Leer</v>
      </c>
      <c r="Q196" s="6" t="str">
        <f>IF('Angaben KH-Standort'!$D$13&gt;0,"VJ","KJA")</f>
        <v>KJA</v>
      </c>
      <c r="R196" s="6" t="str">
        <f t="shared" si="23"/>
        <v>Leer</v>
      </c>
      <c r="S196" s="6" t="str">
        <f t="shared" si="24"/>
        <v>Leer</v>
      </c>
      <c r="T196" s="6">
        <f t="shared" si="20"/>
        <v>0</v>
      </c>
      <c r="U196" s="6">
        <f>VLOOKUP($C196,{"29 - Psychiatrie (Erwachsene)",1;"30 - Kinder- und Jugendpsychiatrie",1;"31 - Psychosomatik",1;"",0;0,0},2,0)</f>
        <v>0</v>
      </c>
      <c r="V196" s="6">
        <f t="shared" si="25"/>
        <v>0</v>
      </c>
      <c r="W196" s="6">
        <f t="shared" si="29"/>
        <v>1</v>
      </c>
      <c r="X196" s="6">
        <f t="shared" si="26"/>
        <v>0</v>
      </c>
      <c r="Y196" s="6">
        <f t="shared" si="27"/>
        <v>0</v>
      </c>
      <c r="Z196" s="6">
        <f t="shared" si="28"/>
        <v>0</v>
      </c>
      <c r="AA196" s="6" t="str">
        <f>VLOOKUP($C196,{"29 - Psychiatrie (Erwachsene)","MonatII";"30 - Kinder- und Jugendpsychiatrie","MonatII";"31 - Psychosomatik","MonatII";"","LEER";0,"Leer"},2,0)</f>
        <v>LEER</v>
      </c>
      <c r="AB196" s="6" t="str">
        <f>VLOOKUP($C196,{"29 - Psychiatrie (Erwachsene)","BGI";"30 - Kinder- und Jugendpsychiatrie","BGII";"31 - Psychosomatik","BGI";"","LEER";0,"Leer"},2,0)</f>
        <v>LEER</v>
      </c>
    </row>
    <row r="197" spans="2:28" x14ac:dyDescent="0.25">
      <c r="B197" s="74" t="str">
        <f t="shared" si="21"/>
        <v>!!!</v>
      </c>
      <c r="C197" s="202" t="str">
        <f>IF(LEN($D197)&gt;0,VLOOKUP(TEXT($D197,0),'Angaben Stationen'!$C$15:$V$114,2,0),"")</f>
        <v/>
      </c>
      <c r="D197" s="203"/>
      <c r="E197" s="204" t="str">
        <f>IF(LEN(D197)&gt;0,VLOOKUP(TEXT($D197,0),'Angaben Stationen'!$C$15:$E$114,3,0),"")</f>
        <v/>
      </c>
      <c r="F197" s="210"/>
      <c r="G197" s="205"/>
      <c r="H197" s="206"/>
      <c r="I197" s="72"/>
      <c r="P197" s="6" t="str">
        <f t="shared" si="22"/>
        <v>Leer</v>
      </c>
      <c r="Q197" s="6" t="str">
        <f>IF('Angaben KH-Standort'!$D$13&gt;0,"VJ","KJA")</f>
        <v>KJA</v>
      </c>
      <c r="R197" s="6" t="str">
        <f t="shared" si="23"/>
        <v>Leer</v>
      </c>
      <c r="S197" s="6" t="str">
        <f t="shared" si="24"/>
        <v>Leer</v>
      </c>
      <c r="T197" s="6">
        <f t="shared" si="20"/>
        <v>0</v>
      </c>
      <c r="U197" s="6">
        <f>VLOOKUP($C197,{"29 - Psychiatrie (Erwachsene)",1;"30 - Kinder- und Jugendpsychiatrie",1;"31 - Psychosomatik",1;"",0;0,0},2,0)</f>
        <v>0</v>
      </c>
      <c r="V197" s="6">
        <f t="shared" si="25"/>
        <v>0</v>
      </c>
      <c r="W197" s="6">
        <f t="shared" si="29"/>
        <v>1</v>
      </c>
      <c r="X197" s="6">
        <f t="shared" si="26"/>
        <v>0</v>
      </c>
      <c r="Y197" s="6">
        <f t="shared" si="27"/>
        <v>0</v>
      </c>
      <c r="Z197" s="6">
        <f t="shared" si="28"/>
        <v>0</v>
      </c>
      <c r="AA197" s="6" t="str">
        <f>VLOOKUP($C197,{"29 - Psychiatrie (Erwachsene)","MonatII";"30 - Kinder- und Jugendpsychiatrie","MonatII";"31 - Psychosomatik","MonatII";"","LEER";0,"Leer"},2,0)</f>
        <v>LEER</v>
      </c>
      <c r="AB197" s="6" t="str">
        <f>VLOOKUP($C197,{"29 - Psychiatrie (Erwachsene)","BGI";"30 - Kinder- und Jugendpsychiatrie","BGII";"31 - Psychosomatik","BGI";"","LEER";0,"Leer"},2,0)</f>
        <v>LEER</v>
      </c>
    </row>
    <row r="198" spans="2:28" x14ac:dyDescent="0.25">
      <c r="B198" s="74" t="str">
        <f t="shared" si="21"/>
        <v>!!!</v>
      </c>
      <c r="C198" s="202" t="str">
        <f>IF(LEN($D198)&gt;0,VLOOKUP(TEXT($D198,0),'Angaben Stationen'!$C$15:$V$114,2,0),"")</f>
        <v/>
      </c>
      <c r="D198" s="203"/>
      <c r="E198" s="204" t="str">
        <f>IF(LEN(D198)&gt;0,VLOOKUP(TEXT($D198,0),'Angaben Stationen'!$C$15:$E$114,3,0),"")</f>
        <v/>
      </c>
      <c r="F198" s="210"/>
      <c r="G198" s="205"/>
      <c r="H198" s="206"/>
      <c r="I198" s="72"/>
      <c r="P198" s="6" t="str">
        <f t="shared" si="22"/>
        <v>Leer</v>
      </c>
      <c r="Q198" s="6" t="str">
        <f>IF('Angaben KH-Standort'!$D$13&gt;0,"VJ","KJA")</f>
        <v>KJA</v>
      </c>
      <c r="R198" s="6" t="str">
        <f t="shared" si="23"/>
        <v>Leer</v>
      </c>
      <c r="S198" s="6" t="str">
        <f t="shared" si="24"/>
        <v>Leer</v>
      </c>
      <c r="T198" s="6">
        <f t="shared" si="20"/>
        <v>0</v>
      </c>
      <c r="U198" s="6">
        <f>VLOOKUP($C198,{"29 - Psychiatrie (Erwachsene)",1;"30 - Kinder- und Jugendpsychiatrie",1;"31 - Psychosomatik",1;"",0;0,0},2,0)</f>
        <v>0</v>
      </c>
      <c r="V198" s="6">
        <f t="shared" si="25"/>
        <v>0</v>
      </c>
      <c r="W198" s="6">
        <f t="shared" si="29"/>
        <v>1</v>
      </c>
      <c r="X198" s="6">
        <f t="shared" si="26"/>
        <v>0</v>
      </c>
      <c r="Y198" s="6">
        <f t="shared" si="27"/>
        <v>0</v>
      </c>
      <c r="Z198" s="6">
        <f t="shared" si="28"/>
        <v>0</v>
      </c>
      <c r="AA198" s="6" t="str">
        <f>VLOOKUP($C198,{"29 - Psychiatrie (Erwachsene)","MonatII";"30 - Kinder- und Jugendpsychiatrie","MonatII";"31 - Psychosomatik","MonatII";"","LEER";0,"Leer"},2,0)</f>
        <v>LEER</v>
      </c>
      <c r="AB198" s="6" t="str">
        <f>VLOOKUP($C198,{"29 - Psychiatrie (Erwachsene)","BGI";"30 - Kinder- und Jugendpsychiatrie","BGII";"31 - Psychosomatik","BGI";"","LEER";0,"Leer"},2,0)</f>
        <v>LEER</v>
      </c>
    </row>
    <row r="199" spans="2:28" x14ac:dyDescent="0.25">
      <c r="B199" s="74" t="str">
        <f t="shared" si="21"/>
        <v>!!!</v>
      </c>
      <c r="C199" s="202" t="str">
        <f>IF(LEN($D199)&gt;0,VLOOKUP(TEXT($D199,0),'Angaben Stationen'!$C$15:$V$114,2,0),"")</f>
        <v/>
      </c>
      <c r="D199" s="203"/>
      <c r="E199" s="204" t="str">
        <f>IF(LEN(D199)&gt;0,VLOOKUP(TEXT($D199,0),'Angaben Stationen'!$C$15:$E$114,3,0),"")</f>
        <v/>
      </c>
      <c r="F199" s="210"/>
      <c r="G199" s="205"/>
      <c r="H199" s="206"/>
      <c r="I199" s="72"/>
      <c r="P199" s="6" t="str">
        <f t="shared" si="22"/>
        <v>Leer</v>
      </c>
      <c r="Q199" s="6" t="str">
        <f>IF('Angaben KH-Standort'!$D$13&gt;0,"VJ","KJA")</f>
        <v>KJA</v>
      </c>
      <c r="R199" s="6" t="str">
        <f t="shared" si="23"/>
        <v>Leer</v>
      </c>
      <c r="S199" s="6" t="str">
        <f t="shared" si="24"/>
        <v>Leer</v>
      </c>
      <c r="T199" s="6">
        <f t="shared" si="20"/>
        <v>0</v>
      </c>
      <c r="U199" s="6">
        <f>VLOOKUP($C199,{"29 - Psychiatrie (Erwachsene)",1;"30 - Kinder- und Jugendpsychiatrie",1;"31 - Psychosomatik",1;"",0;0,0},2,0)</f>
        <v>0</v>
      </c>
      <c r="V199" s="6">
        <f t="shared" si="25"/>
        <v>0</v>
      </c>
      <c r="W199" s="6">
        <f t="shared" si="29"/>
        <v>1</v>
      </c>
      <c r="X199" s="6">
        <f t="shared" si="26"/>
        <v>0</v>
      </c>
      <c r="Y199" s="6">
        <f t="shared" si="27"/>
        <v>0</v>
      </c>
      <c r="Z199" s="6">
        <f t="shared" si="28"/>
        <v>0</v>
      </c>
      <c r="AA199" s="6" t="str">
        <f>VLOOKUP($C199,{"29 - Psychiatrie (Erwachsene)","MonatII";"30 - Kinder- und Jugendpsychiatrie","MonatII";"31 - Psychosomatik","MonatII";"","LEER";0,"Leer"},2,0)</f>
        <v>LEER</v>
      </c>
      <c r="AB199" s="6" t="str">
        <f>VLOOKUP($C199,{"29 - Psychiatrie (Erwachsene)","BGI";"30 - Kinder- und Jugendpsychiatrie","BGII";"31 - Psychosomatik","BGI";"","LEER";0,"Leer"},2,0)</f>
        <v>LEER</v>
      </c>
    </row>
    <row r="200" spans="2:28" x14ac:dyDescent="0.25">
      <c r="B200" s="74" t="str">
        <f t="shared" si="21"/>
        <v>!!!</v>
      </c>
      <c r="C200" s="202" t="str">
        <f>IF(LEN($D200)&gt;0,VLOOKUP(TEXT($D200,0),'Angaben Stationen'!$C$15:$V$114,2,0),"")</f>
        <v/>
      </c>
      <c r="D200" s="203"/>
      <c r="E200" s="204" t="str">
        <f>IF(LEN(D200)&gt;0,VLOOKUP(TEXT($D200,0),'Angaben Stationen'!$C$15:$E$114,3,0),"")</f>
        <v/>
      </c>
      <c r="F200" s="210"/>
      <c r="G200" s="205"/>
      <c r="H200" s="206"/>
      <c r="I200" s="72"/>
      <c r="P200" s="6" t="str">
        <f t="shared" si="22"/>
        <v>Leer</v>
      </c>
      <c r="Q200" s="6" t="str">
        <f>IF('Angaben KH-Standort'!$D$13&gt;0,"VJ","KJA")</f>
        <v>KJA</v>
      </c>
      <c r="R200" s="6" t="str">
        <f t="shared" si="23"/>
        <v>Leer</v>
      </c>
      <c r="S200" s="6" t="str">
        <f t="shared" si="24"/>
        <v>Leer</v>
      </c>
      <c r="T200" s="6">
        <f t="shared" si="20"/>
        <v>0</v>
      </c>
      <c r="U200" s="6">
        <f>VLOOKUP($C200,{"29 - Psychiatrie (Erwachsene)",1;"30 - Kinder- und Jugendpsychiatrie",1;"31 - Psychosomatik",1;"",0;0,0},2,0)</f>
        <v>0</v>
      </c>
      <c r="V200" s="6">
        <f t="shared" si="25"/>
        <v>0</v>
      </c>
      <c r="W200" s="6">
        <f t="shared" si="29"/>
        <v>1</v>
      </c>
      <c r="X200" s="6">
        <f t="shared" si="26"/>
        <v>0</v>
      </c>
      <c r="Y200" s="6">
        <f t="shared" si="27"/>
        <v>0</v>
      </c>
      <c r="Z200" s="6">
        <f t="shared" si="28"/>
        <v>0</v>
      </c>
      <c r="AA200" s="6" t="str">
        <f>VLOOKUP($C200,{"29 - Psychiatrie (Erwachsene)","MonatII";"30 - Kinder- und Jugendpsychiatrie","MonatII";"31 - Psychosomatik","MonatII";"","LEER";0,"Leer"},2,0)</f>
        <v>LEER</v>
      </c>
      <c r="AB200" s="6" t="str">
        <f>VLOOKUP($C200,{"29 - Psychiatrie (Erwachsene)","BGI";"30 - Kinder- und Jugendpsychiatrie","BGII";"31 - Psychosomatik","BGI";"","LEER";0,"Leer"},2,0)</f>
        <v>LEER</v>
      </c>
    </row>
    <row r="201" spans="2:28" x14ac:dyDescent="0.25">
      <c r="B201" s="74" t="str">
        <f t="shared" si="21"/>
        <v>!!!</v>
      </c>
      <c r="C201" s="202" t="str">
        <f>IF(LEN($D201)&gt;0,VLOOKUP(TEXT($D201,0),'Angaben Stationen'!$C$15:$V$114,2,0),"")</f>
        <v/>
      </c>
      <c r="D201" s="203"/>
      <c r="E201" s="204" t="str">
        <f>IF(LEN(D201)&gt;0,VLOOKUP(TEXT($D201,0),'Angaben Stationen'!$C$15:$E$114,3,0),"")</f>
        <v/>
      </c>
      <c r="F201" s="210"/>
      <c r="G201" s="205"/>
      <c r="H201" s="206"/>
      <c r="I201" s="72"/>
      <c r="P201" s="6" t="str">
        <f t="shared" si="22"/>
        <v>Leer</v>
      </c>
      <c r="Q201" s="6" t="str">
        <f>IF('Angaben KH-Standort'!$D$13&gt;0,"VJ","KJA")</f>
        <v>KJA</v>
      </c>
      <c r="R201" s="6" t="str">
        <f t="shared" si="23"/>
        <v>Leer</v>
      </c>
      <c r="S201" s="6" t="str">
        <f t="shared" si="24"/>
        <v>Leer</v>
      </c>
      <c r="T201" s="6">
        <f t="shared" si="20"/>
        <v>0</v>
      </c>
      <c r="U201" s="6">
        <f>VLOOKUP($C201,{"29 - Psychiatrie (Erwachsene)",1;"30 - Kinder- und Jugendpsychiatrie",1;"31 - Psychosomatik",1;"",0;0,0},2,0)</f>
        <v>0</v>
      </c>
      <c r="V201" s="6">
        <f t="shared" si="25"/>
        <v>0</v>
      </c>
      <c r="W201" s="6">
        <f t="shared" si="29"/>
        <v>1</v>
      </c>
      <c r="X201" s="6">
        <f t="shared" si="26"/>
        <v>0</v>
      </c>
      <c r="Y201" s="6">
        <f t="shared" si="27"/>
        <v>0</v>
      </c>
      <c r="Z201" s="6">
        <f t="shared" si="28"/>
        <v>0</v>
      </c>
      <c r="AA201" s="6" t="str">
        <f>VLOOKUP($C201,{"29 - Psychiatrie (Erwachsene)","MonatII";"30 - Kinder- und Jugendpsychiatrie","MonatII";"31 - Psychosomatik","MonatII";"","LEER";0,"Leer"},2,0)</f>
        <v>LEER</v>
      </c>
      <c r="AB201" s="6" t="str">
        <f>VLOOKUP($C201,{"29 - Psychiatrie (Erwachsene)","BGI";"30 - Kinder- und Jugendpsychiatrie","BGII";"31 - Psychosomatik","BGI";"","LEER";0,"Leer"},2,0)</f>
        <v>LEER</v>
      </c>
    </row>
    <row r="202" spans="2:28" x14ac:dyDescent="0.25">
      <c r="B202" s="74" t="str">
        <f t="shared" si="21"/>
        <v>!!!</v>
      </c>
      <c r="C202" s="202" t="str">
        <f>IF(LEN($D202)&gt;0,VLOOKUP(TEXT($D202,0),'Angaben Stationen'!$C$15:$V$114,2,0),"")</f>
        <v/>
      </c>
      <c r="D202" s="203"/>
      <c r="E202" s="204" t="str">
        <f>IF(LEN(D202)&gt;0,VLOOKUP(TEXT($D202,0),'Angaben Stationen'!$C$15:$E$114,3,0),"")</f>
        <v/>
      </c>
      <c r="F202" s="210"/>
      <c r="G202" s="205"/>
      <c r="H202" s="206"/>
      <c r="I202" s="72"/>
      <c r="P202" s="6" t="str">
        <f t="shared" si="22"/>
        <v>Leer</v>
      </c>
      <c r="Q202" s="6" t="str">
        <f>IF('Angaben KH-Standort'!$D$13&gt;0,"VJ","KJA")</f>
        <v>KJA</v>
      </c>
      <c r="R202" s="6" t="str">
        <f t="shared" si="23"/>
        <v>Leer</v>
      </c>
      <c r="S202" s="6" t="str">
        <f t="shared" si="24"/>
        <v>Leer</v>
      </c>
      <c r="T202" s="6">
        <f t="shared" si="20"/>
        <v>0</v>
      </c>
      <c r="U202" s="6">
        <f>VLOOKUP($C202,{"29 - Psychiatrie (Erwachsene)",1;"30 - Kinder- und Jugendpsychiatrie",1;"31 - Psychosomatik",1;"",0;0,0},2,0)</f>
        <v>0</v>
      </c>
      <c r="V202" s="6">
        <f t="shared" si="25"/>
        <v>0</v>
      </c>
      <c r="W202" s="6">
        <f t="shared" si="29"/>
        <v>1</v>
      </c>
      <c r="X202" s="6">
        <f t="shared" si="26"/>
        <v>0</v>
      </c>
      <c r="Y202" s="6">
        <f t="shared" si="27"/>
        <v>0</v>
      </c>
      <c r="Z202" s="6">
        <f t="shared" si="28"/>
        <v>0</v>
      </c>
      <c r="AA202" s="6" t="str">
        <f>VLOOKUP($C202,{"29 - Psychiatrie (Erwachsene)","MonatII";"30 - Kinder- und Jugendpsychiatrie","MonatII";"31 - Psychosomatik","MonatII";"","LEER";0,"Leer"},2,0)</f>
        <v>LEER</v>
      </c>
      <c r="AB202" s="6" t="str">
        <f>VLOOKUP($C202,{"29 - Psychiatrie (Erwachsene)","BGI";"30 - Kinder- und Jugendpsychiatrie","BGII";"31 - Psychosomatik","BGI";"","LEER";0,"Leer"},2,0)</f>
        <v>LEER</v>
      </c>
    </row>
    <row r="203" spans="2:28" x14ac:dyDescent="0.25">
      <c r="B203" s="74" t="str">
        <f t="shared" si="21"/>
        <v>!!!</v>
      </c>
      <c r="C203" s="202" t="str">
        <f>IF(LEN($D203)&gt;0,VLOOKUP(TEXT($D203,0),'Angaben Stationen'!$C$15:$V$114,2,0),"")</f>
        <v/>
      </c>
      <c r="D203" s="203"/>
      <c r="E203" s="204" t="str">
        <f>IF(LEN(D203)&gt;0,VLOOKUP(TEXT($D203,0),'Angaben Stationen'!$C$15:$E$114,3,0),"")</f>
        <v/>
      </c>
      <c r="F203" s="210"/>
      <c r="G203" s="205"/>
      <c r="H203" s="206"/>
      <c r="I203" s="72"/>
      <c r="P203" s="6" t="str">
        <f t="shared" si="22"/>
        <v>Leer</v>
      </c>
      <c r="Q203" s="6" t="str">
        <f>IF('Angaben KH-Standort'!$D$13&gt;0,"VJ","KJA")</f>
        <v>KJA</v>
      </c>
      <c r="R203" s="6" t="str">
        <f t="shared" si="23"/>
        <v>Leer</v>
      </c>
      <c r="S203" s="6" t="str">
        <f t="shared" si="24"/>
        <v>Leer</v>
      </c>
      <c r="T203" s="6">
        <f t="shared" si="20"/>
        <v>0</v>
      </c>
      <c r="U203" s="6">
        <f>VLOOKUP($C203,{"29 - Psychiatrie (Erwachsene)",1;"30 - Kinder- und Jugendpsychiatrie",1;"31 - Psychosomatik",1;"",0;0,0},2,0)</f>
        <v>0</v>
      </c>
      <c r="V203" s="6">
        <f t="shared" si="25"/>
        <v>0</v>
      </c>
      <c r="W203" s="6">
        <f t="shared" si="29"/>
        <v>1</v>
      </c>
      <c r="X203" s="6">
        <f t="shared" si="26"/>
        <v>0</v>
      </c>
      <c r="Y203" s="6">
        <f t="shared" si="27"/>
        <v>0</v>
      </c>
      <c r="Z203" s="6">
        <f t="shared" si="28"/>
        <v>0</v>
      </c>
      <c r="AA203" s="6" t="str">
        <f>VLOOKUP($C203,{"29 - Psychiatrie (Erwachsene)","MonatII";"30 - Kinder- und Jugendpsychiatrie","MonatII";"31 - Psychosomatik","MonatII";"","LEER";0,"Leer"},2,0)</f>
        <v>LEER</v>
      </c>
      <c r="AB203" s="6" t="str">
        <f>VLOOKUP($C203,{"29 - Psychiatrie (Erwachsene)","BGI";"30 - Kinder- und Jugendpsychiatrie","BGII";"31 - Psychosomatik","BGI";"","LEER";0,"Leer"},2,0)</f>
        <v>LEER</v>
      </c>
    </row>
    <row r="204" spans="2:28" x14ac:dyDescent="0.25">
      <c r="B204" s="74" t="str">
        <f t="shared" si="21"/>
        <v>!!!</v>
      </c>
      <c r="C204" s="202" t="str">
        <f>IF(LEN($D204)&gt;0,VLOOKUP(TEXT($D204,0),'Angaben Stationen'!$C$15:$V$114,2,0),"")</f>
        <v/>
      </c>
      <c r="D204" s="203"/>
      <c r="E204" s="204" t="str">
        <f>IF(LEN(D204)&gt;0,VLOOKUP(TEXT($D204,0),'Angaben Stationen'!$C$15:$E$114,3,0),"")</f>
        <v/>
      </c>
      <c r="F204" s="210"/>
      <c r="G204" s="205"/>
      <c r="H204" s="206"/>
      <c r="I204" s="72"/>
      <c r="P204" s="6" t="str">
        <f t="shared" si="22"/>
        <v>Leer</v>
      </c>
      <c r="Q204" s="6" t="str">
        <f>IF('Angaben KH-Standort'!$D$13&gt;0,"VJ","KJA")</f>
        <v>KJA</v>
      </c>
      <c r="R204" s="6" t="str">
        <f t="shared" si="23"/>
        <v>Leer</v>
      </c>
      <c r="S204" s="6" t="str">
        <f t="shared" si="24"/>
        <v>Leer</v>
      </c>
      <c r="T204" s="6">
        <f t="shared" si="20"/>
        <v>0</v>
      </c>
      <c r="U204" s="6">
        <f>VLOOKUP($C204,{"29 - Psychiatrie (Erwachsene)",1;"30 - Kinder- und Jugendpsychiatrie",1;"31 - Psychosomatik",1;"",0;0,0},2,0)</f>
        <v>0</v>
      </c>
      <c r="V204" s="6">
        <f t="shared" si="25"/>
        <v>0</v>
      </c>
      <c r="W204" s="6">
        <f t="shared" si="29"/>
        <v>1</v>
      </c>
      <c r="X204" s="6">
        <f t="shared" si="26"/>
        <v>0</v>
      </c>
      <c r="Y204" s="6">
        <f t="shared" si="27"/>
        <v>0</v>
      </c>
      <c r="Z204" s="6">
        <f t="shared" si="28"/>
        <v>0</v>
      </c>
      <c r="AA204" s="6" t="str">
        <f>VLOOKUP($C204,{"29 - Psychiatrie (Erwachsene)","MonatII";"30 - Kinder- und Jugendpsychiatrie","MonatII";"31 - Psychosomatik","MonatII";"","LEER";0,"Leer"},2,0)</f>
        <v>LEER</v>
      </c>
      <c r="AB204" s="6" t="str">
        <f>VLOOKUP($C204,{"29 - Psychiatrie (Erwachsene)","BGI";"30 - Kinder- und Jugendpsychiatrie","BGII";"31 - Psychosomatik","BGI";"","LEER";0,"Leer"},2,0)</f>
        <v>LEER</v>
      </c>
    </row>
    <row r="205" spans="2:28" x14ac:dyDescent="0.25">
      <c r="B205" s="74" t="str">
        <f t="shared" si="21"/>
        <v>!!!</v>
      </c>
      <c r="C205" s="202" t="str">
        <f>IF(LEN($D205)&gt;0,VLOOKUP(TEXT($D205,0),'Angaben Stationen'!$C$15:$V$114,2,0),"")</f>
        <v/>
      </c>
      <c r="D205" s="203"/>
      <c r="E205" s="204" t="str">
        <f>IF(LEN(D205)&gt;0,VLOOKUP(TEXT($D205,0),'Angaben Stationen'!$C$15:$E$114,3,0),"")</f>
        <v/>
      </c>
      <c r="F205" s="210"/>
      <c r="G205" s="205"/>
      <c r="H205" s="206"/>
      <c r="I205" s="72"/>
      <c r="P205" s="6" t="str">
        <f t="shared" si="22"/>
        <v>Leer</v>
      </c>
      <c r="Q205" s="6" t="str">
        <f>IF('Angaben KH-Standort'!$D$13&gt;0,"VJ","KJA")</f>
        <v>KJA</v>
      </c>
      <c r="R205" s="6" t="str">
        <f t="shared" si="23"/>
        <v>Leer</v>
      </c>
      <c r="S205" s="6" t="str">
        <f t="shared" si="24"/>
        <v>Leer</v>
      </c>
      <c r="T205" s="6">
        <f t="shared" si="20"/>
        <v>0</v>
      </c>
      <c r="U205" s="6">
        <f>VLOOKUP($C205,{"29 - Psychiatrie (Erwachsene)",1;"30 - Kinder- und Jugendpsychiatrie",1;"31 - Psychosomatik",1;"",0;0,0},2,0)</f>
        <v>0</v>
      </c>
      <c r="V205" s="6">
        <f t="shared" si="25"/>
        <v>0</v>
      </c>
      <c r="W205" s="6">
        <f t="shared" si="29"/>
        <v>1</v>
      </c>
      <c r="X205" s="6">
        <f t="shared" si="26"/>
        <v>0</v>
      </c>
      <c r="Y205" s="6">
        <f t="shared" si="27"/>
        <v>0</v>
      </c>
      <c r="Z205" s="6">
        <f t="shared" si="28"/>
        <v>0</v>
      </c>
      <c r="AA205" s="6" t="str">
        <f>VLOOKUP($C205,{"29 - Psychiatrie (Erwachsene)","MonatII";"30 - Kinder- und Jugendpsychiatrie","MonatII";"31 - Psychosomatik","MonatII";"","LEER";0,"Leer"},2,0)</f>
        <v>LEER</v>
      </c>
      <c r="AB205" s="6" t="str">
        <f>VLOOKUP($C205,{"29 - Psychiatrie (Erwachsene)","BGI";"30 - Kinder- und Jugendpsychiatrie","BGII";"31 - Psychosomatik","BGI";"","LEER";0,"Leer"},2,0)</f>
        <v>LEER</v>
      </c>
    </row>
    <row r="206" spans="2:28" x14ac:dyDescent="0.25">
      <c r="B206" s="74" t="str">
        <f t="shared" si="21"/>
        <v>!!!</v>
      </c>
      <c r="C206" s="202" t="str">
        <f>IF(LEN($D206)&gt;0,VLOOKUP(TEXT($D206,0),'Angaben Stationen'!$C$15:$V$114,2,0),"")</f>
        <v/>
      </c>
      <c r="D206" s="203"/>
      <c r="E206" s="204" t="str">
        <f>IF(LEN(D206)&gt;0,VLOOKUP(TEXT($D206,0),'Angaben Stationen'!$C$15:$E$114,3,0),"")</f>
        <v/>
      </c>
      <c r="F206" s="210"/>
      <c r="G206" s="205"/>
      <c r="H206" s="206"/>
      <c r="I206" s="72"/>
      <c r="P206" s="6" t="str">
        <f t="shared" si="22"/>
        <v>Leer</v>
      </c>
      <c r="Q206" s="6" t="str">
        <f>IF('Angaben KH-Standort'!$D$13&gt;0,"VJ","KJA")</f>
        <v>KJA</v>
      </c>
      <c r="R206" s="6" t="str">
        <f t="shared" si="23"/>
        <v>Leer</v>
      </c>
      <c r="S206" s="6" t="str">
        <f t="shared" si="24"/>
        <v>Leer</v>
      </c>
      <c r="T206" s="6">
        <f t="shared" si="20"/>
        <v>0</v>
      </c>
      <c r="U206" s="6">
        <f>VLOOKUP($C206,{"29 - Psychiatrie (Erwachsene)",1;"30 - Kinder- und Jugendpsychiatrie",1;"31 - Psychosomatik",1;"",0;0,0},2,0)</f>
        <v>0</v>
      </c>
      <c r="V206" s="6">
        <f t="shared" si="25"/>
        <v>0</v>
      </c>
      <c r="W206" s="6">
        <f t="shared" si="29"/>
        <v>1</v>
      </c>
      <c r="X206" s="6">
        <f t="shared" si="26"/>
        <v>0</v>
      </c>
      <c r="Y206" s="6">
        <f t="shared" si="27"/>
        <v>0</v>
      </c>
      <c r="Z206" s="6">
        <f t="shared" si="28"/>
        <v>0</v>
      </c>
      <c r="AA206" s="6" t="str">
        <f>VLOOKUP($C206,{"29 - Psychiatrie (Erwachsene)","MonatII";"30 - Kinder- und Jugendpsychiatrie","MonatII";"31 - Psychosomatik","MonatII";"","LEER";0,"Leer"},2,0)</f>
        <v>LEER</v>
      </c>
      <c r="AB206" s="6" t="str">
        <f>VLOOKUP($C206,{"29 - Psychiatrie (Erwachsene)","BGI";"30 - Kinder- und Jugendpsychiatrie","BGII";"31 - Psychosomatik","BGI";"","LEER";0,"Leer"},2,0)</f>
        <v>LEER</v>
      </c>
    </row>
    <row r="207" spans="2:28" x14ac:dyDescent="0.25">
      <c r="B207" s="74" t="str">
        <f t="shared" si="21"/>
        <v>!!!</v>
      </c>
      <c r="C207" s="202" t="str">
        <f>IF(LEN($D207)&gt;0,VLOOKUP(TEXT($D207,0),'Angaben Stationen'!$C$15:$V$114,2,0),"")</f>
        <v/>
      </c>
      <c r="D207" s="203"/>
      <c r="E207" s="204" t="str">
        <f>IF(LEN(D207)&gt;0,VLOOKUP(TEXT($D207,0),'Angaben Stationen'!$C$15:$E$114,3,0),"")</f>
        <v/>
      </c>
      <c r="F207" s="210"/>
      <c r="G207" s="205"/>
      <c r="H207" s="206"/>
      <c r="I207" s="72"/>
      <c r="P207" s="6" t="str">
        <f t="shared" si="22"/>
        <v>Leer</v>
      </c>
      <c r="Q207" s="6" t="str">
        <f>IF('Angaben KH-Standort'!$D$13&gt;0,"VJ","KJA")</f>
        <v>KJA</v>
      </c>
      <c r="R207" s="6" t="str">
        <f t="shared" si="23"/>
        <v>Leer</v>
      </c>
      <c r="S207" s="6" t="str">
        <f t="shared" si="24"/>
        <v>Leer</v>
      </c>
      <c r="T207" s="6">
        <f t="shared" si="20"/>
        <v>0</v>
      </c>
      <c r="U207" s="6">
        <f>VLOOKUP($C207,{"29 - Psychiatrie (Erwachsene)",1;"30 - Kinder- und Jugendpsychiatrie",1;"31 - Psychosomatik",1;"",0;0,0},2,0)</f>
        <v>0</v>
      </c>
      <c r="V207" s="6">
        <f t="shared" si="25"/>
        <v>0</v>
      </c>
      <c r="W207" s="6">
        <f t="shared" si="29"/>
        <v>1</v>
      </c>
      <c r="X207" s="6">
        <f t="shared" si="26"/>
        <v>0</v>
      </c>
      <c r="Y207" s="6">
        <f t="shared" si="27"/>
        <v>0</v>
      </c>
      <c r="Z207" s="6">
        <f t="shared" si="28"/>
        <v>0</v>
      </c>
      <c r="AA207" s="6" t="str">
        <f>VLOOKUP($C207,{"29 - Psychiatrie (Erwachsene)","MonatII";"30 - Kinder- und Jugendpsychiatrie","MonatII";"31 - Psychosomatik","MonatII";"","LEER";0,"Leer"},2,0)</f>
        <v>LEER</v>
      </c>
      <c r="AB207" s="6" t="str">
        <f>VLOOKUP($C207,{"29 - Psychiatrie (Erwachsene)","BGI";"30 - Kinder- und Jugendpsychiatrie","BGII";"31 - Psychosomatik","BGI";"","LEER";0,"Leer"},2,0)</f>
        <v>LEER</v>
      </c>
    </row>
    <row r="208" spans="2:28" x14ac:dyDescent="0.25">
      <c r="B208" s="74" t="str">
        <f t="shared" si="21"/>
        <v>!!!</v>
      </c>
      <c r="C208" s="202" t="str">
        <f>IF(LEN($D208)&gt;0,VLOOKUP(TEXT($D208,0),'Angaben Stationen'!$C$15:$V$114,2,0),"")</f>
        <v/>
      </c>
      <c r="D208" s="203"/>
      <c r="E208" s="204" t="str">
        <f>IF(LEN(D208)&gt;0,VLOOKUP(TEXT($D208,0),'Angaben Stationen'!$C$15:$E$114,3,0),"")</f>
        <v/>
      </c>
      <c r="F208" s="210"/>
      <c r="G208" s="205"/>
      <c r="H208" s="206"/>
      <c r="I208" s="72"/>
      <c r="P208" s="6" t="str">
        <f t="shared" si="22"/>
        <v>Leer</v>
      </c>
      <c r="Q208" s="6" t="str">
        <f>IF('Angaben KH-Standort'!$D$13&gt;0,"VJ","KJA")</f>
        <v>KJA</v>
      </c>
      <c r="R208" s="6" t="str">
        <f t="shared" si="23"/>
        <v>Leer</v>
      </c>
      <c r="S208" s="6" t="str">
        <f t="shared" si="24"/>
        <v>Leer</v>
      </c>
      <c r="T208" s="6">
        <f t="shared" si="20"/>
        <v>0</v>
      </c>
      <c r="U208" s="6">
        <f>VLOOKUP($C208,{"29 - Psychiatrie (Erwachsene)",1;"30 - Kinder- und Jugendpsychiatrie",1;"31 - Psychosomatik",1;"",0;0,0},2,0)</f>
        <v>0</v>
      </c>
      <c r="V208" s="6">
        <f t="shared" si="25"/>
        <v>0</v>
      </c>
      <c r="W208" s="6">
        <f t="shared" si="29"/>
        <v>1</v>
      </c>
      <c r="X208" s="6">
        <f t="shared" si="26"/>
        <v>0</v>
      </c>
      <c r="Y208" s="6">
        <f t="shared" si="27"/>
        <v>0</v>
      </c>
      <c r="Z208" s="6">
        <f t="shared" si="28"/>
        <v>0</v>
      </c>
      <c r="AA208" s="6" t="str">
        <f>VLOOKUP($C208,{"29 - Psychiatrie (Erwachsene)","MonatII";"30 - Kinder- und Jugendpsychiatrie","MonatII";"31 - Psychosomatik","MonatII";"","LEER";0,"Leer"},2,0)</f>
        <v>LEER</v>
      </c>
      <c r="AB208" s="6" t="str">
        <f>VLOOKUP($C208,{"29 - Psychiatrie (Erwachsene)","BGI";"30 - Kinder- und Jugendpsychiatrie","BGII";"31 - Psychosomatik","BGI";"","LEER";0,"Leer"},2,0)</f>
        <v>LEER</v>
      </c>
    </row>
    <row r="209" spans="2:28" x14ac:dyDescent="0.25">
      <c r="B209" s="74" t="str">
        <f t="shared" si="21"/>
        <v>!!!</v>
      </c>
      <c r="C209" s="202" t="str">
        <f>IF(LEN($D209)&gt;0,VLOOKUP(TEXT($D209,0),'Angaben Stationen'!$C$15:$V$114,2,0),"")</f>
        <v/>
      </c>
      <c r="D209" s="203"/>
      <c r="E209" s="204" t="str">
        <f>IF(LEN(D209)&gt;0,VLOOKUP(TEXT($D209,0),'Angaben Stationen'!$C$15:$E$114,3,0),"")</f>
        <v/>
      </c>
      <c r="F209" s="210"/>
      <c r="G209" s="205"/>
      <c r="H209" s="206"/>
      <c r="I209" s="72"/>
      <c r="P209" s="6" t="str">
        <f t="shared" si="22"/>
        <v>Leer</v>
      </c>
      <c r="Q209" s="6" t="str">
        <f>IF('Angaben KH-Standort'!$D$13&gt;0,"VJ","KJA")</f>
        <v>KJA</v>
      </c>
      <c r="R209" s="6" t="str">
        <f t="shared" si="23"/>
        <v>Leer</v>
      </c>
      <c r="S209" s="6" t="str">
        <f t="shared" si="24"/>
        <v>Leer</v>
      </c>
      <c r="T209" s="6">
        <f t="shared" si="20"/>
        <v>0</v>
      </c>
      <c r="U209" s="6">
        <f>VLOOKUP($C209,{"29 - Psychiatrie (Erwachsene)",1;"30 - Kinder- und Jugendpsychiatrie",1;"31 - Psychosomatik",1;"",0;0,0},2,0)</f>
        <v>0</v>
      </c>
      <c r="V209" s="6">
        <f t="shared" si="25"/>
        <v>0</v>
      </c>
      <c r="W209" s="6">
        <f t="shared" si="29"/>
        <v>1</v>
      </c>
      <c r="X209" s="6">
        <f t="shared" si="26"/>
        <v>0</v>
      </c>
      <c r="Y209" s="6">
        <f t="shared" si="27"/>
        <v>0</v>
      </c>
      <c r="Z209" s="6">
        <f t="shared" si="28"/>
        <v>0</v>
      </c>
      <c r="AA209" s="6" t="str">
        <f>VLOOKUP($C209,{"29 - Psychiatrie (Erwachsene)","MonatII";"30 - Kinder- und Jugendpsychiatrie","MonatII";"31 - Psychosomatik","MonatII";"","LEER";0,"Leer"},2,0)</f>
        <v>LEER</v>
      </c>
      <c r="AB209" s="6" t="str">
        <f>VLOOKUP($C209,{"29 - Psychiatrie (Erwachsene)","BGI";"30 - Kinder- und Jugendpsychiatrie","BGII";"31 - Psychosomatik","BGI";"","LEER";0,"Leer"},2,0)</f>
        <v>LEER</v>
      </c>
    </row>
    <row r="210" spans="2:28" x14ac:dyDescent="0.25">
      <c r="B210" s="74" t="str">
        <f t="shared" si="21"/>
        <v>!!!</v>
      </c>
      <c r="C210" s="202" t="str">
        <f>IF(LEN($D210)&gt;0,VLOOKUP(TEXT($D210,0),'Angaben Stationen'!$C$15:$V$114,2,0),"")</f>
        <v/>
      </c>
      <c r="D210" s="203"/>
      <c r="E210" s="204" t="str">
        <f>IF(LEN(D210)&gt;0,VLOOKUP(TEXT($D210,0),'Angaben Stationen'!$C$15:$E$114,3,0),"")</f>
        <v/>
      </c>
      <c r="F210" s="210"/>
      <c r="G210" s="205"/>
      <c r="H210" s="206"/>
      <c r="I210" s="72"/>
      <c r="P210" s="6" t="str">
        <f t="shared" si="22"/>
        <v>Leer</v>
      </c>
      <c r="Q210" s="6" t="str">
        <f>IF('Angaben KH-Standort'!$D$13&gt;0,"VJ","KJA")</f>
        <v>KJA</v>
      </c>
      <c r="R210" s="6" t="str">
        <f t="shared" si="23"/>
        <v>Leer</v>
      </c>
      <c r="S210" s="6" t="str">
        <f t="shared" si="24"/>
        <v>Leer</v>
      </c>
      <c r="T210" s="6">
        <f t="shared" ref="T210:T273" si="30">IF(LEN(B210)&gt;0,0,1)</f>
        <v>0</v>
      </c>
      <c r="U210" s="6">
        <f>VLOOKUP($C210,{"29 - Psychiatrie (Erwachsene)",1;"30 - Kinder- und Jugendpsychiatrie",1;"31 - Psychosomatik",1;"",0;0,0},2,0)</f>
        <v>0</v>
      </c>
      <c r="V210" s="6">
        <f t="shared" si="25"/>
        <v>0</v>
      </c>
      <c r="W210" s="6">
        <f t="shared" si="29"/>
        <v>1</v>
      </c>
      <c r="X210" s="6">
        <f t="shared" si="26"/>
        <v>0</v>
      </c>
      <c r="Y210" s="6">
        <f t="shared" si="27"/>
        <v>0</v>
      </c>
      <c r="Z210" s="6">
        <f t="shared" si="28"/>
        <v>0</v>
      </c>
      <c r="AA210" s="6" t="str">
        <f>VLOOKUP($C210,{"29 - Psychiatrie (Erwachsene)","MonatII";"30 - Kinder- und Jugendpsychiatrie","MonatII";"31 - Psychosomatik","MonatII";"","LEER";0,"Leer"},2,0)</f>
        <v>LEER</v>
      </c>
      <c r="AB210" s="6" t="str">
        <f>VLOOKUP($C210,{"29 - Psychiatrie (Erwachsene)","BGI";"30 - Kinder- und Jugendpsychiatrie","BGII";"31 - Psychosomatik","BGI";"","LEER";0,"Leer"},2,0)</f>
        <v>LEER</v>
      </c>
    </row>
    <row r="211" spans="2:28" x14ac:dyDescent="0.25">
      <c r="B211" s="74" t="str">
        <f t="shared" ref="B211:B274" si="31">IF(SUM(U211:Z211)&lt;6,"!!!","")</f>
        <v>!!!</v>
      </c>
      <c r="C211" s="202" t="str">
        <f>IF(LEN($D211)&gt;0,VLOOKUP(TEXT($D211,0),'Angaben Stationen'!$C$15:$V$114,2,0),"")</f>
        <v/>
      </c>
      <c r="D211" s="203"/>
      <c r="E211" s="204" t="str">
        <f>IF(LEN(D211)&gt;0,VLOOKUP(TEXT($D211,0),'Angaben Stationen'!$C$15:$E$114,3,0),"")</f>
        <v/>
      </c>
      <c r="F211" s="210"/>
      <c r="G211" s="205"/>
      <c r="H211" s="206"/>
      <c r="I211" s="72"/>
      <c r="P211" s="6" t="str">
        <f t="shared" ref="P211:P274" si="32">IF($D210&lt;&gt;"","Stationen","Leer")</f>
        <v>Leer</v>
      </c>
      <c r="Q211" s="6" t="str">
        <f>IF('Angaben KH-Standort'!$D$13&gt;0,"VJ","KJA")</f>
        <v>KJA</v>
      </c>
      <c r="R211" s="6" t="str">
        <f t="shared" ref="R211:R274" si="33">IF($D211&lt;&gt;"",Q211,"Leer")</f>
        <v>Leer</v>
      </c>
      <c r="S211" s="6" t="str">
        <f t="shared" ref="S211:S274" si="34">IF($D211&lt;&gt;"","Monate","Leer")</f>
        <v>Leer</v>
      </c>
      <c r="T211" s="6">
        <f t="shared" si="30"/>
        <v>0</v>
      </c>
      <c r="U211" s="6">
        <f>VLOOKUP($C211,{"29 - Psychiatrie (Erwachsene)",1;"30 - Kinder- und Jugendpsychiatrie",1;"31 - Psychosomatik",1;"",0;0,0},2,0)</f>
        <v>0</v>
      </c>
      <c r="V211" s="6">
        <f t="shared" ref="V211:V274" si="35">IF(VALUE($D211)&gt;0,1,0)</f>
        <v>0</v>
      </c>
      <c r="W211" s="6">
        <f t="shared" si="29"/>
        <v>1</v>
      </c>
      <c r="X211" s="6">
        <f t="shared" ref="X211:X274" si="36">IF($F211&lt;&gt;0,1,0)</f>
        <v>0</v>
      </c>
      <c r="Y211" s="6">
        <f t="shared" ref="Y211:Y274" si="37">IF(VALUE($G211)&gt;0,1,0)</f>
        <v>0</v>
      </c>
      <c r="Z211" s="6">
        <f t="shared" ref="Z211:Z274" si="38">IF(LEN($H211)&gt;0,1,0)</f>
        <v>0</v>
      </c>
      <c r="AA211" s="6" t="str">
        <f>VLOOKUP($C211,{"29 - Psychiatrie (Erwachsene)","MonatII";"30 - Kinder- und Jugendpsychiatrie","MonatII";"31 - Psychosomatik","MonatII";"","LEER";0,"Leer"},2,0)</f>
        <v>LEER</v>
      </c>
      <c r="AB211" s="6" t="str">
        <f>VLOOKUP($C211,{"29 - Psychiatrie (Erwachsene)","BGI";"30 - Kinder- und Jugendpsychiatrie","BGII";"31 - Psychosomatik","BGI";"","LEER";0,"Leer"},2,0)</f>
        <v>LEER</v>
      </c>
    </row>
    <row r="212" spans="2:28" x14ac:dyDescent="0.25">
      <c r="B212" s="74" t="str">
        <f t="shared" si="31"/>
        <v>!!!</v>
      </c>
      <c r="C212" s="202" t="str">
        <f>IF(LEN($D212)&gt;0,VLOOKUP(TEXT($D212,0),'Angaben Stationen'!$C$15:$V$114,2,0),"")</f>
        <v/>
      </c>
      <c r="D212" s="203"/>
      <c r="E212" s="204" t="str">
        <f>IF(LEN(D212)&gt;0,VLOOKUP(TEXT($D212,0),'Angaben Stationen'!$C$15:$E$114,3,0),"")</f>
        <v/>
      </c>
      <c r="F212" s="210"/>
      <c r="G212" s="205"/>
      <c r="H212" s="206"/>
      <c r="I212" s="72"/>
      <c r="P212" s="6" t="str">
        <f t="shared" si="32"/>
        <v>Leer</v>
      </c>
      <c r="Q212" s="6" t="str">
        <f>IF('Angaben KH-Standort'!$D$13&gt;0,"VJ","KJA")</f>
        <v>KJA</v>
      </c>
      <c r="R212" s="6" t="str">
        <f t="shared" si="33"/>
        <v>Leer</v>
      </c>
      <c r="S212" s="6" t="str">
        <f t="shared" si="34"/>
        <v>Leer</v>
      </c>
      <c r="T212" s="6">
        <f t="shared" si="30"/>
        <v>0</v>
      </c>
      <c r="U212" s="6">
        <f>VLOOKUP($C212,{"29 - Psychiatrie (Erwachsene)",1;"30 - Kinder- und Jugendpsychiatrie",1;"31 - Psychosomatik",1;"",0;0,0},2,0)</f>
        <v>0</v>
      </c>
      <c r="V212" s="6">
        <f t="shared" si="35"/>
        <v>0</v>
      </c>
      <c r="W212" s="6">
        <f t="shared" ref="W212:W275" si="39">IF($E212&lt;&gt;0,1,0)</f>
        <v>1</v>
      </c>
      <c r="X212" s="6">
        <f t="shared" si="36"/>
        <v>0</v>
      </c>
      <c r="Y212" s="6">
        <f t="shared" si="37"/>
        <v>0</v>
      </c>
      <c r="Z212" s="6">
        <f t="shared" si="38"/>
        <v>0</v>
      </c>
      <c r="AA212" s="6" t="str">
        <f>VLOOKUP($C212,{"29 - Psychiatrie (Erwachsene)","MonatII";"30 - Kinder- und Jugendpsychiatrie","MonatII";"31 - Psychosomatik","MonatII";"","LEER";0,"Leer"},2,0)</f>
        <v>LEER</v>
      </c>
      <c r="AB212" s="6" t="str">
        <f>VLOOKUP($C212,{"29 - Psychiatrie (Erwachsene)","BGI";"30 - Kinder- und Jugendpsychiatrie","BGII";"31 - Psychosomatik","BGI";"","LEER";0,"Leer"},2,0)</f>
        <v>LEER</v>
      </c>
    </row>
    <row r="213" spans="2:28" x14ac:dyDescent="0.25">
      <c r="B213" s="74" t="str">
        <f t="shared" si="31"/>
        <v>!!!</v>
      </c>
      <c r="C213" s="202" t="str">
        <f>IF(LEN($D213)&gt;0,VLOOKUP(TEXT($D213,0),'Angaben Stationen'!$C$15:$V$114,2,0),"")</f>
        <v/>
      </c>
      <c r="D213" s="203"/>
      <c r="E213" s="204" t="str">
        <f>IF(LEN(D213)&gt;0,VLOOKUP(TEXT($D213,0),'Angaben Stationen'!$C$15:$E$114,3,0),"")</f>
        <v/>
      </c>
      <c r="F213" s="210"/>
      <c r="G213" s="205"/>
      <c r="H213" s="206"/>
      <c r="I213" s="72"/>
      <c r="P213" s="6" t="str">
        <f t="shared" si="32"/>
        <v>Leer</v>
      </c>
      <c r="Q213" s="6" t="str">
        <f>IF('Angaben KH-Standort'!$D$13&gt;0,"VJ","KJA")</f>
        <v>KJA</v>
      </c>
      <c r="R213" s="6" t="str">
        <f t="shared" si="33"/>
        <v>Leer</v>
      </c>
      <c r="S213" s="6" t="str">
        <f t="shared" si="34"/>
        <v>Leer</v>
      </c>
      <c r="T213" s="6">
        <f t="shared" si="30"/>
        <v>0</v>
      </c>
      <c r="U213" s="6">
        <f>VLOOKUP($C213,{"29 - Psychiatrie (Erwachsene)",1;"30 - Kinder- und Jugendpsychiatrie",1;"31 - Psychosomatik",1;"",0;0,0},2,0)</f>
        <v>0</v>
      </c>
      <c r="V213" s="6">
        <f t="shared" si="35"/>
        <v>0</v>
      </c>
      <c r="W213" s="6">
        <f t="shared" si="39"/>
        <v>1</v>
      </c>
      <c r="X213" s="6">
        <f t="shared" si="36"/>
        <v>0</v>
      </c>
      <c r="Y213" s="6">
        <f t="shared" si="37"/>
        <v>0</v>
      </c>
      <c r="Z213" s="6">
        <f t="shared" si="38"/>
        <v>0</v>
      </c>
      <c r="AA213" s="6" t="str">
        <f>VLOOKUP($C213,{"29 - Psychiatrie (Erwachsene)","MonatII";"30 - Kinder- und Jugendpsychiatrie","MonatII";"31 - Psychosomatik","MonatII";"","LEER";0,"Leer"},2,0)</f>
        <v>LEER</v>
      </c>
      <c r="AB213" s="6" t="str">
        <f>VLOOKUP($C213,{"29 - Psychiatrie (Erwachsene)","BGI";"30 - Kinder- und Jugendpsychiatrie","BGII";"31 - Psychosomatik","BGI";"","LEER";0,"Leer"},2,0)</f>
        <v>LEER</v>
      </c>
    </row>
    <row r="214" spans="2:28" x14ac:dyDescent="0.25">
      <c r="B214" s="74" t="str">
        <f t="shared" si="31"/>
        <v>!!!</v>
      </c>
      <c r="C214" s="202" t="str">
        <f>IF(LEN($D214)&gt;0,VLOOKUP(TEXT($D214,0),'Angaben Stationen'!$C$15:$V$114,2,0),"")</f>
        <v/>
      </c>
      <c r="D214" s="203"/>
      <c r="E214" s="204" t="str">
        <f>IF(LEN(D214)&gt;0,VLOOKUP(TEXT($D214,0),'Angaben Stationen'!$C$15:$E$114,3,0),"")</f>
        <v/>
      </c>
      <c r="F214" s="210"/>
      <c r="G214" s="205"/>
      <c r="H214" s="206"/>
      <c r="I214" s="72"/>
      <c r="P214" s="6" t="str">
        <f t="shared" si="32"/>
        <v>Leer</v>
      </c>
      <c r="Q214" s="6" t="str">
        <f>IF('Angaben KH-Standort'!$D$13&gt;0,"VJ","KJA")</f>
        <v>KJA</v>
      </c>
      <c r="R214" s="6" t="str">
        <f t="shared" si="33"/>
        <v>Leer</v>
      </c>
      <c r="S214" s="6" t="str">
        <f t="shared" si="34"/>
        <v>Leer</v>
      </c>
      <c r="T214" s="6">
        <f t="shared" si="30"/>
        <v>0</v>
      </c>
      <c r="U214" s="6">
        <f>VLOOKUP($C214,{"29 - Psychiatrie (Erwachsene)",1;"30 - Kinder- und Jugendpsychiatrie",1;"31 - Psychosomatik",1;"",0;0,0},2,0)</f>
        <v>0</v>
      </c>
      <c r="V214" s="6">
        <f t="shared" si="35"/>
        <v>0</v>
      </c>
      <c r="W214" s="6">
        <f t="shared" si="39"/>
        <v>1</v>
      </c>
      <c r="X214" s="6">
        <f t="shared" si="36"/>
        <v>0</v>
      </c>
      <c r="Y214" s="6">
        <f t="shared" si="37"/>
        <v>0</v>
      </c>
      <c r="Z214" s="6">
        <f t="shared" si="38"/>
        <v>0</v>
      </c>
      <c r="AA214" s="6" t="str">
        <f>VLOOKUP($C214,{"29 - Psychiatrie (Erwachsene)","MonatII";"30 - Kinder- und Jugendpsychiatrie","MonatII";"31 - Psychosomatik","MonatII";"","LEER";0,"Leer"},2,0)</f>
        <v>LEER</v>
      </c>
      <c r="AB214" s="6" t="str">
        <f>VLOOKUP($C214,{"29 - Psychiatrie (Erwachsene)","BGI";"30 - Kinder- und Jugendpsychiatrie","BGII";"31 - Psychosomatik","BGI";"","LEER";0,"Leer"},2,0)</f>
        <v>LEER</v>
      </c>
    </row>
    <row r="215" spans="2:28" x14ac:dyDescent="0.25">
      <c r="B215" s="74" t="str">
        <f t="shared" si="31"/>
        <v>!!!</v>
      </c>
      <c r="C215" s="202" t="str">
        <f>IF(LEN($D215)&gt;0,VLOOKUP(TEXT($D215,0),'Angaben Stationen'!$C$15:$V$114,2,0),"")</f>
        <v/>
      </c>
      <c r="D215" s="203"/>
      <c r="E215" s="204" t="str">
        <f>IF(LEN(D215)&gt;0,VLOOKUP(TEXT($D215,0),'Angaben Stationen'!$C$15:$E$114,3,0),"")</f>
        <v/>
      </c>
      <c r="F215" s="210"/>
      <c r="G215" s="205"/>
      <c r="H215" s="206"/>
      <c r="I215" s="72"/>
      <c r="P215" s="6" t="str">
        <f t="shared" si="32"/>
        <v>Leer</v>
      </c>
      <c r="Q215" s="6" t="str">
        <f>IF('Angaben KH-Standort'!$D$13&gt;0,"VJ","KJA")</f>
        <v>KJA</v>
      </c>
      <c r="R215" s="6" t="str">
        <f t="shared" si="33"/>
        <v>Leer</v>
      </c>
      <c r="S215" s="6" t="str">
        <f t="shared" si="34"/>
        <v>Leer</v>
      </c>
      <c r="T215" s="6">
        <f t="shared" si="30"/>
        <v>0</v>
      </c>
      <c r="U215" s="6">
        <f>VLOOKUP($C215,{"29 - Psychiatrie (Erwachsene)",1;"30 - Kinder- und Jugendpsychiatrie",1;"31 - Psychosomatik",1;"",0;0,0},2,0)</f>
        <v>0</v>
      </c>
      <c r="V215" s="6">
        <f t="shared" si="35"/>
        <v>0</v>
      </c>
      <c r="W215" s="6">
        <f t="shared" si="39"/>
        <v>1</v>
      </c>
      <c r="X215" s="6">
        <f t="shared" si="36"/>
        <v>0</v>
      </c>
      <c r="Y215" s="6">
        <f t="shared" si="37"/>
        <v>0</v>
      </c>
      <c r="Z215" s="6">
        <f t="shared" si="38"/>
        <v>0</v>
      </c>
      <c r="AA215" s="6" t="str">
        <f>VLOOKUP($C215,{"29 - Psychiatrie (Erwachsene)","MonatII";"30 - Kinder- und Jugendpsychiatrie","MonatII";"31 - Psychosomatik","MonatII";"","LEER";0,"Leer"},2,0)</f>
        <v>LEER</v>
      </c>
      <c r="AB215" s="6" t="str">
        <f>VLOOKUP($C215,{"29 - Psychiatrie (Erwachsene)","BGI";"30 - Kinder- und Jugendpsychiatrie","BGII";"31 - Psychosomatik","BGI";"","LEER";0,"Leer"},2,0)</f>
        <v>LEER</v>
      </c>
    </row>
    <row r="216" spans="2:28" x14ac:dyDescent="0.25">
      <c r="B216" s="74" t="str">
        <f t="shared" si="31"/>
        <v>!!!</v>
      </c>
      <c r="C216" s="202" t="str">
        <f>IF(LEN($D216)&gt;0,VLOOKUP(TEXT($D216,0),'Angaben Stationen'!$C$15:$V$114,2,0),"")</f>
        <v/>
      </c>
      <c r="D216" s="203"/>
      <c r="E216" s="204" t="str">
        <f>IF(LEN(D216)&gt;0,VLOOKUP(TEXT($D216,0),'Angaben Stationen'!$C$15:$E$114,3,0),"")</f>
        <v/>
      </c>
      <c r="F216" s="210"/>
      <c r="G216" s="205"/>
      <c r="H216" s="206"/>
      <c r="I216" s="72"/>
      <c r="P216" s="6" t="str">
        <f t="shared" si="32"/>
        <v>Leer</v>
      </c>
      <c r="Q216" s="6" t="str">
        <f>IF('Angaben KH-Standort'!$D$13&gt;0,"VJ","KJA")</f>
        <v>KJA</v>
      </c>
      <c r="R216" s="6" t="str">
        <f t="shared" si="33"/>
        <v>Leer</v>
      </c>
      <c r="S216" s="6" t="str">
        <f t="shared" si="34"/>
        <v>Leer</v>
      </c>
      <c r="T216" s="6">
        <f t="shared" si="30"/>
        <v>0</v>
      </c>
      <c r="U216" s="6">
        <f>VLOOKUP($C216,{"29 - Psychiatrie (Erwachsene)",1;"30 - Kinder- und Jugendpsychiatrie",1;"31 - Psychosomatik",1;"",0;0,0},2,0)</f>
        <v>0</v>
      </c>
      <c r="V216" s="6">
        <f t="shared" si="35"/>
        <v>0</v>
      </c>
      <c r="W216" s="6">
        <f t="shared" si="39"/>
        <v>1</v>
      </c>
      <c r="X216" s="6">
        <f t="shared" si="36"/>
        <v>0</v>
      </c>
      <c r="Y216" s="6">
        <f t="shared" si="37"/>
        <v>0</v>
      </c>
      <c r="Z216" s="6">
        <f t="shared" si="38"/>
        <v>0</v>
      </c>
      <c r="AA216" s="6" t="str">
        <f>VLOOKUP($C216,{"29 - Psychiatrie (Erwachsene)","MonatII";"30 - Kinder- und Jugendpsychiatrie","MonatII";"31 - Psychosomatik","MonatII";"","LEER";0,"Leer"},2,0)</f>
        <v>LEER</v>
      </c>
      <c r="AB216" s="6" t="str">
        <f>VLOOKUP($C216,{"29 - Psychiatrie (Erwachsene)","BGI";"30 - Kinder- und Jugendpsychiatrie","BGII";"31 - Psychosomatik","BGI";"","LEER";0,"Leer"},2,0)</f>
        <v>LEER</v>
      </c>
    </row>
    <row r="217" spans="2:28" x14ac:dyDescent="0.25">
      <c r="B217" s="74" t="str">
        <f t="shared" si="31"/>
        <v>!!!</v>
      </c>
      <c r="C217" s="202" t="str">
        <f>IF(LEN($D217)&gt;0,VLOOKUP(TEXT($D217,0),'Angaben Stationen'!$C$15:$V$114,2,0),"")</f>
        <v/>
      </c>
      <c r="D217" s="203"/>
      <c r="E217" s="204" t="str">
        <f>IF(LEN(D217)&gt;0,VLOOKUP(TEXT($D217,0),'Angaben Stationen'!$C$15:$E$114,3,0),"")</f>
        <v/>
      </c>
      <c r="F217" s="210"/>
      <c r="G217" s="205"/>
      <c r="H217" s="206"/>
      <c r="I217" s="72"/>
      <c r="P217" s="6" t="str">
        <f t="shared" si="32"/>
        <v>Leer</v>
      </c>
      <c r="Q217" s="6" t="str">
        <f>IF('Angaben KH-Standort'!$D$13&gt;0,"VJ","KJA")</f>
        <v>KJA</v>
      </c>
      <c r="R217" s="6" t="str">
        <f t="shared" si="33"/>
        <v>Leer</v>
      </c>
      <c r="S217" s="6" t="str">
        <f t="shared" si="34"/>
        <v>Leer</v>
      </c>
      <c r="T217" s="6">
        <f t="shared" si="30"/>
        <v>0</v>
      </c>
      <c r="U217" s="6">
        <f>VLOOKUP($C217,{"29 - Psychiatrie (Erwachsene)",1;"30 - Kinder- und Jugendpsychiatrie",1;"31 - Psychosomatik",1;"",0;0,0},2,0)</f>
        <v>0</v>
      </c>
      <c r="V217" s="6">
        <f t="shared" si="35"/>
        <v>0</v>
      </c>
      <c r="W217" s="6">
        <f t="shared" si="39"/>
        <v>1</v>
      </c>
      <c r="X217" s="6">
        <f t="shared" si="36"/>
        <v>0</v>
      </c>
      <c r="Y217" s="6">
        <f t="shared" si="37"/>
        <v>0</v>
      </c>
      <c r="Z217" s="6">
        <f t="shared" si="38"/>
        <v>0</v>
      </c>
      <c r="AA217" s="6" t="str">
        <f>VLOOKUP($C217,{"29 - Psychiatrie (Erwachsene)","MonatII";"30 - Kinder- und Jugendpsychiatrie","MonatII";"31 - Psychosomatik","MonatII";"","LEER";0,"Leer"},2,0)</f>
        <v>LEER</v>
      </c>
      <c r="AB217" s="6" t="str">
        <f>VLOOKUP($C217,{"29 - Psychiatrie (Erwachsene)","BGI";"30 - Kinder- und Jugendpsychiatrie","BGII";"31 - Psychosomatik","BGI";"","LEER";0,"Leer"},2,0)</f>
        <v>LEER</v>
      </c>
    </row>
    <row r="218" spans="2:28" x14ac:dyDescent="0.25">
      <c r="B218" s="74" t="str">
        <f t="shared" si="31"/>
        <v>!!!</v>
      </c>
      <c r="C218" s="202" t="str">
        <f>IF(LEN($D218)&gt;0,VLOOKUP(TEXT($D218,0),'Angaben Stationen'!$C$15:$V$114,2,0),"")</f>
        <v/>
      </c>
      <c r="D218" s="203"/>
      <c r="E218" s="204" t="str">
        <f>IF(LEN(D218)&gt;0,VLOOKUP(TEXT($D218,0),'Angaben Stationen'!$C$15:$E$114,3,0),"")</f>
        <v/>
      </c>
      <c r="F218" s="210"/>
      <c r="G218" s="205"/>
      <c r="H218" s="206"/>
      <c r="I218" s="72"/>
      <c r="P218" s="6" t="str">
        <f t="shared" si="32"/>
        <v>Leer</v>
      </c>
      <c r="Q218" s="6" t="str">
        <f>IF('Angaben KH-Standort'!$D$13&gt;0,"VJ","KJA")</f>
        <v>KJA</v>
      </c>
      <c r="R218" s="6" t="str">
        <f t="shared" si="33"/>
        <v>Leer</v>
      </c>
      <c r="S218" s="6" t="str">
        <f t="shared" si="34"/>
        <v>Leer</v>
      </c>
      <c r="T218" s="6">
        <f t="shared" si="30"/>
        <v>0</v>
      </c>
      <c r="U218" s="6">
        <f>VLOOKUP($C218,{"29 - Psychiatrie (Erwachsene)",1;"30 - Kinder- und Jugendpsychiatrie",1;"31 - Psychosomatik",1;"",0;0,0},2,0)</f>
        <v>0</v>
      </c>
      <c r="V218" s="6">
        <f t="shared" si="35"/>
        <v>0</v>
      </c>
      <c r="W218" s="6">
        <f t="shared" si="39"/>
        <v>1</v>
      </c>
      <c r="X218" s="6">
        <f t="shared" si="36"/>
        <v>0</v>
      </c>
      <c r="Y218" s="6">
        <f t="shared" si="37"/>
        <v>0</v>
      </c>
      <c r="Z218" s="6">
        <f t="shared" si="38"/>
        <v>0</v>
      </c>
      <c r="AA218" s="6" t="str">
        <f>VLOOKUP($C218,{"29 - Psychiatrie (Erwachsene)","MonatII";"30 - Kinder- und Jugendpsychiatrie","MonatII";"31 - Psychosomatik","MonatII";"","LEER";0,"Leer"},2,0)</f>
        <v>LEER</v>
      </c>
      <c r="AB218" s="6" t="str">
        <f>VLOOKUP($C218,{"29 - Psychiatrie (Erwachsene)","BGI";"30 - Kinder- und Jugendpsychiatrie","BGII";"31 - Psychosomatik","BGI";"","LEER";0,"Leer"},2,0)</f>
        <v>LEER</v>
      </c>
    </row>
    <row r="219" spans="2:28" x14ac:dyDescent="0.25">
      <c r="B219" s="74" t="str">
        <f t="shared" si="31"/>
        <v>!!!</v>
      </c>
      <c r="C219" s="202" t="str">
        <f>IF(LEN($D219)&gt;0,VLOOKUP(TEXT($D219,0),'Angaben Stationen'!$C$15:$V$114,2,0),"")</f>
        <v/>
      </c>
      <c r="D219" s="203"/>
      <c r="E219" s="204" t="str">
        <f>IF(LEN(D219)&gt;0,VLOOKUP(TEXT($D219,0),'Angaben Stationen'!$C$15:$E$114,3,0),"")</f>
        <v/>
      </c>
      <c r="F219" s="210"/>
      <c r="G219" s="205"/>
      <c r="H219" s="206"/>
      <c r="I219" s="72"/>
      <c r="P219" s="6" t="str">
        <f t="shared" si="32"/>
        <v>Leer</v>
      </c>
      <c r="Q219" s="6" t="str">
        <f>IF('Angaben KH-Standort'!$D$13&gt;0,"VJ","KJA")</f>
        <v>KJA</v>
      </c>
      <c r="R219" s="6" t="str">
        <f t="shared" si="33"/>
        <v>Leer</v>
      </c>
      <c r="S219" s="6" t="str">
        <f t="shared" si="34"/>
        <v>Leer</v>
      </c>
      <c r="T219" s="6">
        <f t="shared" si="30"/>
        <v>0</v>
      </c>
      <c r="U219" s="6">
        <f>VLOOKUP($C219,{"29 - Psychiatrie (Erwachsene)",1;"30 - Kinder- und Jugendpsychiatrie",1;"31 - Psychosomatik",1;"",0;0,0},2,0)</f>
        <v>0</v>
      </c>
      <c r="V219" s="6">
        <f t="shared" si="35"/>
        <v>0</v>
      </c>
      <c r="W219" s="6">
        <f t="shared" si="39"/>
        <v>1</v>
      </c>
      <c r="X219" s="6">
        <f t="shared" si="36"/>
        <v>0</v>
      </c>
      <c r="Y219" s="6">
        <f t="shared" si="37"/>
        <v>0</v>
      </c>
      <c r="Z219" s="6">
        <f t="shared" si="38"/>
        <v>0</v>
      </c>
      <c r="AA219" s="6" t="str">
        <f>VLOOKUP($C219,{"29 - Psychiatrie (Erwachsene)","MonatII";"30 - Kinder- und Jugendpsychiatrie","MonatII";"31 - Psychosomatik","MonatII";"","LEER";0,"Leer"},2,0)</f>
        <v>LEER</v>
      </c>
      <c r="AB219" s="6" t="str">
        <f>VLOOKUP($C219,{"29 - Psychiatrie (Erwachsene)","BGI";"30 - Kinder- und Jugendpsychiatrie","BGII";"31 - Psychosomatik","BGI";"","LEER";0,"Leer"},2,0)</f>
        <v>LEER</v>
      </c>
    </row>
    <row r="220" spans="2:28" x14ac:dyDescent="0.25">
      <c r="B220" s="74" t="str">
        <f t="shared" si="31"/>
        <v>!!!</v>
      </c>
      <c r="C220" s="202" t="str">
        <f>IF(LEN($D220)&gt;0,VLOOKUP(TEXT($D220,0),'Angaben Stationen'!$C$15:$V$114,2,0),"")</f>
        <v/>
      </c>
      <c r="D220" s="203"/>
      <c r="E220" s="204" t="str">
        <f>IF(LEN(D220)&gt;0,VLOOKUP(TEXT($D220,0),'Angaben Stationen'!$C$15:$E$114,3,0),"")</f>
        <v/>
      </c>
      <c r="F220" s="210"/>
      <c r="G220" s="205"/>
      <c r="H220" s="206"/>
      <c r="I220" s="72"/>
      <c r="P220" s="6" t="str">
        <f t="shared" si="32"/>
        <v>Leer</v>
      </c>
      <c r="Q220" s="6" t="str">
        <f>IF('Angaben KH-Standort'!$D$13&gt;0,"VJ","KJA")</f>
        <v>KJA</v>
      </c>
      <c r="R220" s="6" t="str">
        <f t="shared" si="33"/>
        <v>Leer</v>
      </c>
      <c r="S220" s="6" t="str">
        <f t="shared" si="34"/>
        <v>Leer</v>
      </c>
      <c r="T220" s="6">
        <f t="shared" si="30"/>
        <v>0</v>
      </c>
      <c r="U220" s="6">
        <f>VLOOKUP($C220,{"29 - Psychiatrie (Erwachsene)",1;"30 - Kinder- und Jugendpsychiatrie",1;"31 - Psychosomatik",1;"",0;0,0},2,0)</f>
        <v>0</v>
      </c>
      <c r="V220" s="6">
        <f t="shared" si="35"/>
        <v>0</v>
      </c>
      <c r="W220" s="6">
        <f t="shared" si="39"/>
        <v>1</v>
      </c>
      <c r="X220" s="6">
        <f t="shared" si="36"/>
        <v>0</v>
      </c>
      <c r="Y220" s="6">
        <f t="shared" si="37"/>
        <v>0</v>
      </c>
      <c r="Z220" s="6">
        <f t="shared" si="38"/>
        <v>0</v>
      </c>
      <c r="AA220" s="6" t="str">
        <f>VLOOKUP($C220,{"29 - Psychiatrie (Erwachsene)","MonatII";"30 - Kinder- und Jugendpsychiatrie","MonatII";"31 - Psychosomatik","MonatII";"","LEER";0,"Leer"},2,0)</f>
        <v>LEER</v>
      </c>
      <c r="AB220" s="6" t="str">
        <f>VLOOKUP($C220,{"29 - Psychiatrie (Erwachsene)","BGI";"30 - Kinder- und Jugendpsychiatrie","BGII";"31 - Psychosomatik","BGI";"","LEER";0,"Leer"},2,0)</f>
        <v>LEER</v>
      </c>
    </row>
    <row r="221" spans="2:28" x14ac:dyDescent="0.25">
      <c r="B221" s="74" t="str">
        <f t="shared" si="31"/>
        <v>!!!</v>
      </c>
      <c r="C221" s="202" t="str">
        <f>IF(LEN($D221)&gt;0,VLOOKUP(TEXT($D221,0),'Angaben Stationen'!$C$15:$V$114,2,0),"")</f>
        <v/>
      </c>
      <c r="D221" s="203"/>
      <c r="E221" s="204" t="str">
        <f>IF(LEN(D221)&gt;0,VLOOKUP(TEXT($D221,0),'Angaben Stationen'!$C$15:$E$114,3,0),"")</f>
        <v/>
      </c>
      <c r="F221" s="210"/>
      <c r="G221" s="205"/>
      <c r="H221" s="206"/>
      <c r="I221" s="72"/>
      <c r="P221" s="6" t="str">
        <f t="shared" si="32"/>
        <v>Leer</v>
      </c>
      <c r="Q221" s="6" t="str">
        <f>IF('Angaben KH-Standort'!$D$13&gt;0,"VJ","KJA")</f>
        <v>KJA</v>
      </c>
      <c r="R221" s="6" t="str">
        <f t="shared" si="33"/>
        <v>Leer</v>
      </c>
      <c r="S221" s="6" t="str">
        <f t="shared" si="34"/>
        <v>Leer</v>
      </c>
      <c r="T221" s="6">
        <f t="shared" si="30"/>
        <v>0</v>
      </c>
      <c r="U221" s="6">
        <f>VLOOKUP($C221,{"29 - Psychiatrie (Erwachsene)",1;"30 - Kinder- und Jugendpsychiatrie",1;"31 - Psychosomatik",1;"",0;0,0},2,0)</f>
        <v>0</v>
      </c>
      <c r="V221" s="6">
        <f t="shared" si="35"/>
        <v>0</v>
      </c>
      <c r="W221" s="6">
        <f t="shared" si="39"/>
        <v>1</v>
      </c>
      <c r="X221" s="6">
        <f t="shared" si="36"/>
        <v>0</v>
      </c>
      <c r="Y221" s="6">
        <f t="shared" si="37"/>
        <v>0</v>
      </c>
      <c r="Z221" s="6">
        <f t="shared" si="38"/>
        <v>0</v>
      </c>
      <c r="AA221" s="6" t="str">
        <f>VLOOKUP($C221,{"29 - Psychiatrie (Erwachsene)","MonatII";"30 - Kinder- und Jugendpsychiatrie","MonatII";"31 - Psychosomatik","MonatII";"","LEER";0,"Leer"},2,0)</f>
        <v>LEER</v>
      </c>
      <c r="AB221" s="6" t="str">
        <f>VLOOKUP($C221,{"29 - Psychiatrie (Erwachsene)","BGI";"30 - Kinder- und Jugendpsychiatrie","BGII";"31 - Psychosomatik","BGI";"","LEER";0,"Leer"},2,0)</f>
        <v>LEER</v>
      </c>
    </row>
    <row r="222" spans="2:28" x14ac:dyDescent="0.25">
      <c r="B222" s="74" t="str">
        <f t="shared" si="31"/>
        <v>!!!</v>
      </c>
      <c r="C222" s="202" t="str">
        <f>IF(LEN($D222)&gt;0,VLOOKUP(TEXT($D222,0),'Angaben Stationen'!$C$15:$V$114,2,0),"")</f>
        <v/>
      </c>
      <c r="D222" s="203"/>
      <c r="E222" s="204" t="str">
        <f>IF(LEN(D222)&gt;0,VLOOKUP(TEXT($D222,0),'Angaben Stationen'!$C$15:$E$114,3,0),"")</f>
        <v/>
      </c>
      <c r="F222" s="210"/>
      <c r="G222" s="205"/>
      <c r="H222" s="206"/>
      <c r="I222" s="72"/>
      <c r="P222" s="6" t="str">
        <f t="shared" si="32"/>
        <v>Leer</v>
      </c>
      <c r="Q222" s="6" t="str">
        <f>IF('Angaben KH-Standort'!$D$13&gt;0,"VJ","KJA")</f>
        <v>KJA</v>
      </c>
      <c r="R222" s="6" t="str">
        <f t="shared" si="33"/>
        <v>Leer</v>
      </c>
      <c r="S222" s="6" t="str">
        <f t="shared" si="34"/>
        <v>Leer</v>
      </c>
      <c r="T222" s="6">
        <f t="shared" si="30"/>
        <v>0</v>
      </c>
      <c r="U222" s="6">
        <f>VLOOKUP($C222,{"29 - Psychiatrie (Erwachsene)",1;"30 - Kinder- und Jugendpsychiatrie",1;"31 - Psychosomatik",1;"",0;0,0},2,0)</f>
        <v>0</v>
      </c>
      <c r="V222" s="6">
        <f t="shared" si="35"/>
        <v>0</v>
      </c>
      <c r="W222" s="6">
        <f t="shared" si="39"/>
        <v>1</v>
      </c>
      <c r="X222" s="6">
        <f t="shared" si="36"/>
        <v>0</v>
      </c>
      <c r="Y222" s="6">
        <f t="shared" si="37"/>
        <v>0</v>
      </c>
      <c r="Z222" s="6">
        <f t="shared" si="38"/>
        <v>0</v>
      </c>
      <c r="AA222" s="6" t="str">
        <f>VLOOKUP($C222,{"29 - Psychiatrie (Erwachsene)","MonatII";"30 - Kinder- und Jugendpsychiatrie","MonatII";"31 - Psychosomatik","MonatII";"","LEER";0,"Leer"},2,0)</f>
        <v>LEER</v>
      </c>
      <c r="AB222" s="6" t="str">
        <f>VLOOKUP($C222,{"29 - Psychiatrie (Erwachsene)","BGI";"30 - Kinder- und Jugendpsychiatrie","BGII";"31 - Psychosomatik","BGI";"","LEER";0,"Leer"},2,0)</f>
        <v>LEER</v>
      </c>
    </row>
    <row r="223" spans="2:28" x14ac:dyDescent="0.25">
      <c r="B223" s="74" t="str">
        <f t="shared" si="31"/>
        <v>!!!</v>
      </c>
      <c r="C223" s="202" t="str">
        <f>IF(LEN($D223)&gt;0,VLOOKUP(TEXT($D223,0),'Angaben Stationen'!$C$15:$V$114,2,0),"")</f>
        <v/>
      </c>
      <c r="D223" s="203"/>
      <c r="E223" s="204" t="str">
        <f>IF(LEN(D223)&gt;0,VLOOKUP(TEXT($D223,0),'Angaben Stationen'!$C$15:$E$114,3,0),"")</f>
        <v/>
      </c>
      <c r="F223" s="210"/>
      <c r="G223" s="205"/>
      <c r="H223" s="206"/>
      <c r="I223" s="72"/>
      <c r="P223" s="6" t="str">
        <f t="shared" si="32"/>
        <v>Leer</v>
      </c>
      <c r="Q223" s="6" t="str">
        <f>IF('Angaben KH-Standort'!$D$13&gt;0,"VJ","KJA")</f>
        <v>KJA</v>
      </c>
      <c r="R223" s="6" t="str">
        <f t="shared" si="33"/>
        <v>Leer</v>
      </c>
      <c r="S223" s="6" t="str">
        <f t="shared" si="34"/>
        <v>Leer</v>
      </c>
      <c r="T223" s="6">
        <f t="shared" si="30"/>
        <v>0</v>
      </c>
      <c r="U223" s="6">
        <f>VLOOKUP($C223,{"29 - Psychiatrie (Erwachsene)",1;"30 - Kinder- und Jugendpsychiatrie",1;"31 - Psychosomatik",1;"",0;0,0},2,0)</f>
        <v>0</v>
      </c>
      <c r="V223" s="6">
        <f t="shared" si="35"/>
        <v>0</v>
      </c>
      <c r="W223" s="6">
        <f t="shared" si="39"/>
        <v>1</v>
      </c>
      <c r="X223" s="6">
        <f t="shared" si="36"/>
        <v>0</v>
      </c>
      <c r="Y223" s="6">
        <f t="shared" si="37"/>
        <v>0</v>
      </c>
      <c r="Z223" s="6">
        <f t="shared" si="38"/>
        <v>0</v>
      </c>
      <c r="AA223" s="6" t="str">
        <f>VLOOKUP($C223,{"29 - Psychiatrie (Erwachsene)","MonatII";"30 - Kinder- und Jugendpsychiatrie","MonatII";"31 - Psychosomatik","MonatII";"","LEER";0,"Leer"},2,0)</f>
        <v>LEER</v>
      </c>
      <c r="AB223" s="6" t="str">
        <f>VLOOKUP($C223,{"29 - Psychiatrie (Erwachsene)","BGI";"30 - Kinder- und Jugendpsychiatrie","BGII";"31 - Psychosomatik","BGI";"","LEER";0,"Leer"},2,0)</f>
        <v>LEER</v>
      </c>
    </row>
    <row r="224" spans="2:28" x14ac:dyDescent="0.25">
      <c r="B224" s="74" t="str">
        <f t="shared" si="31"/>
        <v>!!!</v>
      </c>
      <c r="C224" s="202" t="str">
        <f>IF(LEN($D224)&gt;0,VLOOKUP(TEXT($D224,0),'Angaben Stationen'!$C$15:$V$114,2,0),"")</f>
        <v/>
      </c>
      <c r="D224" s="203"/>
      <c r="E224" s="204" t="str">
        <f>IF(LEN(D224)&gt;0,VLOOKUP(TEXT($D224,0),'Angaben Stationen'!$C$15:$E$114,3,0),"")</f>
        <v/>
      </c>
      <c r="F224" s="210"/>
      <c r="G224" s="205"/>
      <c r="H224" s="206"/>
      <c r="I224" s="72"/>
      <c r="P224" s="6" t="str">
        <f t="shared" si="32"/>
        <v>Leer</v>
      </c>
      <c r="Q224" s="6" t="str">
        <f>IF('Angaben KH-Standort'!$D$13&gt;0,"VJ","KJA")</f>
        <v>KJA</v>
      </c>
      <c r="R224" s="6" t="str">
        <f t="shared" si="33"/>
        <v>Leer</v>
      </c>
      <c r="S224" s="6" t="str">
        <f t="shared" si="34"/>
        <v>Leer</v>
      </c>
      <c r="T224" s="6">
        <f t="shared" si="30"/>
        <v>0</v>
      </c>
      <c r="U224" s="6">
        <f>VLOOKUP($C224,{"29 - Psychiatrie (Erwachsene)",1;"30 - Kinder- und Jugendpsychiatrie",1;"31 - Psychosomatik",1;"",0;0,0},2,0)</f>
        <v>0</v>
      </c>
      <c r="V224" s="6">
        <f t="shared" si="35"/>
        <v>0</v>
      </c>
      <c r="W224" s="6">
        <f t="shared" si="39"/>
        <v>1</v>
      </c>
      <c r="X224" s="6">
        <f t="shared" si="36"/>
        <v>0</v>
      </c>
      <c r="Y224" s="6">
        <f t="shared" si="37"/>
        <v>0</v>
      </c>
      <c r="Z224" s="6">
        <f t="shared" si="38"/>
        <v>0</v>
      </c>
      <c r="AA224" s="6" t="str">
        <f>VLOOKUP($C224,{"29 - Psychiatrie (Erwachsene)","MonatII";"30 - Kinder- und Jugendpsychiatrie","MonatII";"31 - Psychosomatik","MonatII";"","LEER";0,"Leer"},2,0)</f>
        <v>LEER</v>
      </c>
      <c r="AB224" s="6" t="str">
        <f>VLOOKUP($C224,{"29 - Psychiatrie (Erwachsene)","BGI";"30 - Kinder- und Jugendpsychiatrie","BGII";"31 - Psychosomatik","BGI";"","LEER";0,"Leer"},2,0)</f>
        <v>LEER</v>
      </c>
    </row>
    <row r="225" spans="2:28" x14ac:dyDescent="0.25">
      <c r="B225" s="74" t="str">
        <f t="shared" si="31"/>
        <v>!!!</v>
      </c>
      <c r="C225" s="202" t="str">
        <f>IF(LEN($D225)&gt;0,VLOOKUP(TEXT($D225,0),'Angaben Stationen'!$C$15:$V$114,2,0),"")</f>
        <v/>
      </c>
      <c r="D225" s="203"/>
      <c r="E225" s="204" t="str">
        <f>IF(LEN(D225)&gt;0,VLOOKUP(TEXT($D225,0),'Angaben Stationen'!$C$15:$E$114,3,0),"")</f>
        <v/>
      </c>
      <c r="F225" s="210"/>
      <c r="G225" s="205"/>
      <c r="H225" s="206"/>
      <c r="I225" s="72"/>
      <c r="P225" s="6" t="str">
        <f t="shared" si="32"/>
        <v>Leer</v>
      </c>
      <c r="Q225" s="6" t="str">
        <f>IF('Angaben KH-Standort'!$D$13&gt;0,"VJ","KJA")</f>
        <v>KJA</v>
      </c>
      <c r="R225" s="6" t="str">
        <f t="shared" si="33"/>
        <v>Leer</v>
      </c>
      <c r="S225" s="6" t="str">
        <f t="shared" si="34"/>
        <v>Leer</v>
      </c>
      <c r="T225" s="6">
        <f t="shared" si="30"/>
        <v>0</v>
      </c>
      <c r="U225" s="6">
        <f>VLOOKUP($C225,{"29 - Psychiatrie (Erwachsene)",1;"30 - Kinder- und Jugendpsychiatrie",1;"31 - Psychosomatik",1;"",0;0,0},2,0)</f>
        <v>0</v>
      </c>
      <c r="V225" s="6">
        <f t="shared" si="35"/>
        <v>0</v>
      </c>
      <c r="W225" s="6">
        <f t="shared" si="39"/>
        <v>1</v>
      </c>
      <c r="X225" s="6">
        <f t="shared" si="36"/>
        <v>0</v>
      </c>
      <c r="Y225" s="6">
        <f t="shared" si="37"/>
        <v>0</v>
      </c>
      <c r="Z225" s="6">
        <f t="shared" si="38"/>
        <v>0</v>
      </c>
      <c r="AA225" s="6" t="str">
        <f>VLOOKUP($C225,{"29 - Psychiatrie (Erwachsene)","MonatII";"30 - Kinder- und Jugendpsychiatrie","MonatII";"31 - Psychosomatik","MonatII";"","LEER";0,"Leer"},2,0)</f>
        <v>LEER</v>
      </c>
      <c r="AB225" s="6" t="str">
        <f>VLOOKUP($C225,{"29 - Psychiatrie (Erwachsene)","BGI";"30 - Kinder- und Jugendpsychiatrie","BGII";"31 - Psychosomatik","BGI";"","LEER";0,"Leer"},2,0)</f>
        <v>LEER</v>
      </c>
    </row>
    <row r="226" spans="2:28" x14ac:dyDescent="0.25">
      <c r="B226" s="74" t="str">
        <f t="shared" si="31"/>
        <v>!!!</v>
      </c>
      <c r="C226" s="202" t="str">
        <f>IF(LEN($D226)&gt;0,VLOOKUP(TEXT($D226,0),'Angaben Stationen'!$C$15:$V$114,2,0),"")</f>
        <v/>
      </c>
      <c r="D226" s="203"/>
      <c r="E226" s="204" t="str">
        <f>IF(LEN(D226)&gt;0,VLOOKUP(TEXT($D226,0),'Angaben Stationen'!$C$15:$E$114,3,0),"")</f>
        <v/>
      </c>
      <c r="F226" s="210"/>
      <c r="G226" s="205"/>
      <c r="H226" s="206"/>
      <c r="I226" s="72"/>
      <c r="P226" s="6" t="str">
        <f t="shared" si="32"/>
        <v>Leer</v>
      </c>
      <c r="Q226" s="6" t="str">
        <f>IF('Angaben KH-Standort'!$D$13&gt;0,"VJ","KJA")</f>
        <v>KJA</v>
      </c>
      <c r="R226" s="6" t="str">
        <f t="shared" si="33"/>
        <v>Leer</v>
      </c>
      <c r="S226" s="6" t="str">
        <f t="shared" si="34"/>
        <v>Leer</v>
      </c>
      <c r="T226" s="6">
        <f t="shared" si="30"/>
        <v>0</v>
      </c>
      <c r="U226" s="6">
        <f>VLOOKUP($C226,{"29 - Psychiatrie (Erwachsene)",1;"30 - Kinder- und Jugendpsychiatrie",1;"31 - Psychosomatik",1;"",0;0,0},2,0)</f>
        <v>0</v>
      </c>
      <c r="V226" s="6">
        <f t="shared" si="35"/>
        <v>0</v>
      </c>
      <c r="W226" s="6">
        <f t="shared" si="39"/>
        <v>1</v>
      </c>
      <c r="X226" s="6">
        <f t="shared" si="36"/>
        <v>0</v>
      </c>
      <c r="Y226" s="6">
        <f t="shared" si="37"/>
        <v>0</v>
      </c>
      <c r="Z226" s="6">
        <f t="shared" si="38"/>
        <v>0</v>
      </c>
      <c r="AA226" s="6" t="str">
        <f>VLOOKUP($C226,{"29 - Psychiatrie (Erwachsene)","MonatII";"30 - Kinder- und Jugendpsychiatrie","MonatII";"31 - Psychosomatik","MonatII";"","LEER";0,"Leer"},2,0)</f>
        <v>LEER</v>
      </c>
      <c r="AB226" s="6" t="str">
        <f>VLOOKUP($C226,{"29 - Psychiatrie (Erwachsene)","BGI";"30 - Kinder- und Jugendpsychiatrie","BGII";"31 - Psychosomatik","BGI";"","LEER";0,"Leer"},2,0)</f>
        <v>LEER</v>
      </c>
    </row>
    <row r="227" spans="2:28" x14ac:dyDescent="0.25">
      <c r="B227" s="74" t="str">
        <f t="shared" si="31"/>
        <v>!!!</v>
      </c>
      <c r="C227" s="202" t="str">
        <f>IF(LEN($D227)&gt;0,VLOOKUP(TEXT($D227,0),'Angaben Stationen'!$C$15:$V$114,2,0),"")</f>
        <v/>
      </c>
      <c r="D227" s="203"/>
      <c r="E227" s="204" t="str">
        <f>IF(LEN(D227)&gt;0,VLOOKUP(TEXT($D227,0),'Angaben Stationen'!$C$15:$E$114,3,0),"")</f>
        <v/>
      </c>
      <c r="F227" s="210"/>
      <c r="G227" s="205"/>
      <c r="H227" s="206"/>
      <c r="I227" s="72"/>
      <c r="P227" s="6" t="str">
        <f t="shared" si="32"/>
        <v>Leer</v>
      </c>
      <c r="Q227" s="6" t="str">
        <f>IF('Angaben KH-Standort'!$D$13&gt;0,"VJ","KJA")</f>
        <v>KJA</v>
      </c>
      <c r="R227" s="6" t="str">
        <f t="shared" si="33"/>
        <v>Leer</v>
      </c>
      <c r="S227" s="6" t="str">
        <f t="shared" si="34"/>
        <v>Leer</v>
      </c>
      <c r="T227" s="6">
        <f t="shared" si="30"/>
        <v>0</v>
      </c>
      <c r="U227" s="6">
        <f>VLOOKUP($C227,{"29 - Psychiatrie (Erwachsene)",1;"30 - Kinder- und Jugendpsychiatrie",1;"31 - Psychosomatik",1;"",0;0,0},2,0)</f>
        <v>0</v>
      </c>
      <c r="V227" s="6">
        <f t="shared" si="35"/>
        <v>0</v>
      </c>
      <c r="W227" s="6">
        <f t="shared" si="39"/>
        <v>1</v>
      </c>
      <c r="X227" s="6">
        <f t="shared" si="36"/>
        <v>0</v>
      </c>
      <c r="Y227" s="6">
        <f t="shared" si="37"/>
        <v>0</v>
      </c>
      <c r="Z227" s="6">
        <f t="shared" si="38"/>
        <v>0</v>
      </c>
      <c r="AA227" s="6" t="str">
        <f>VLOOKUP($C227,{"29 - Psychiatrie (Erwachsene)","MonatII";"30 - Kinder- und Jugendpsychiatrie","MonatII";"31 - Psychosomatik","MonatII";"","LEER";0,"Leer"},2,0)</f>
        <v>LEER</v>
      </c>
      <c r="AB227" s="6" t="str">
        <f>VLOOKUP($C227,{"29 - Psychiatrie (Erwachsene)","BGI";"30 - Kinder- und Jugendpsychiatrie","BGII";"31 - Psychosomatik","BGI";"","LEER";0,"Leer"},2,0)</f>
        <v>LEER</v>
      </c>
    </row>
    <row r="228" spans="2:28" x14ac:dyDescent="0.25">
      <c r="B228" s="74" t="str">
        <f t="shared" si="31"/>
        <v>!!!</v>
      </c>
      <c r="C228" s="202" t="str">
        <f>IF(LEN($D228)&gt;0,VLOOKUP(TEXT($D228,0),'Angaben Stationen'!$C$15:$V$114,2,0),"")</f>
        <v/>
      </c>
      <c r="D228" s="203"/>
      <c r="E228" s="204" t="str">
        <f>IF(LEN(D228)&gt;0,VLOOKUP(TEXT($D228,0),'Angaben Stationen'!$C$15:$E$114,3,0),"")</f>
        <v/>
      </c>
      <c r="F228" s="210"/>
      <c r="G228" s="205"/>
      <c r="H228" s="206"/>
      <c r="I228" s="72"/>
      <c r="P228" s="6" t="str">
        <f t="shared" si="32"/>
        <v>Leer</v>
      </c>
      <c r="Q228" s="6" t="str">
        <f>IF('Angaben KH-Standort'!$D$13&gt;0,"VJ","KJA")</f>
        <v>KJA</v>
      </c>
      <c r="R228" s="6" t="str">
        <f t="shared" si="33"/>
        <v>Leer</v>
      </c>
      <c r="S228" s="6" t="str">
        <f t="shared" si="34"/>
        <v>Leer</v>
      </c>
      <c r="T228" s="6">
        <f t="shared" si="30"/>
        <v>0</v>
      </c>
      <c r="U228" s="6">
        <f>VLOOKUP($C228,{"29 - Psychiatrie (Erwachsene)",1;"30 - Kinder- und Jugendpsychiatrie",1;"31 - Psychosomatik",1;"",0;0,0},2,0)</f>
        <v>0</v>
      </c>
      <c r="V228" s="6">
        <f t="shared" si="35"/>
        <v>0</v>
      </c>
      <c r="W228" s="6">
        <f t="shared" si="39"/>
        <v>1</v>
      </c>
      <c r="X228" s="6">
        <f t="shared" si="36"/>
        <v>0</v>
      </c>
      <c r="Y228" s="6">
        <f t="shared" si="37"/>
        <v>0</v>
      </c>
      <c r="Z228" s="6">
        <f t="shared" si="38"/>
        <v>0</v>
      </c>
      <c r="AA228" s="6" t="str">
        <f>VLOOKUP($C228,{"29 - Psychiatrie (Erwachsene)","MonatII";"30 - Kinder- und Jugendpsychiatrie","MonatII";"31 - Psychosomatik","MonatII";"","LEER";0,"Leer"},2,0)</f>
        <v>LEER</v>
      </c>
      <c r="AB228" s="6" t="str">
        <f>VLOOKUP($C228,{"29 - Psychiatrie (Erwachsene)","BGI";"30 - Kinder- und Jugendpsychiatrie","BGII";"31 - Psychosomatik","BGI";"","LEER";0,"Leer"},2,0)</f>
        <v>LEER</v>
      </c>
    </row>
    <row r="229" spans="2:28" x14ac:dyDescent="0.25">
      <c r="B229" s="74" t="str">
        <f t="shared" si="31"/>
        <v>!!!</v>
      </c>
      <c r="C229" s="202" t="str">
        <f>IF(LEN($D229)&gt;0,VLOOKUP(TEXT($D229,0),'Angaben Stationen'!$C$15:$V$114,2,0),"")</f>
        <v/>
      </c>
      <c r="D229" s="203"/>
      <c r="E229" s="204" t="str">
        <f>IF(LEN(D229)&gt;0,VLOOKUP(TEXT($D229,0),'Angaben Stationen'!$C$15:$E$114,3,0),"")</f>
        <v/>
      </c>
      <c r="F229" s="210"/>
      <c r="G229" s="205"/>
      <c r="H229" s="206"/>
      <c r="I229" s="72"/>
      <c r="P229" s="6" t="str">
        <f t="shared" si="32"/>
        <v>Leer</v>
      </c>
      <c r="Q229" s="6" t="str">
        <f>IF('Angaben KH-Standort'!$D$13&gt;0,"VJ","KJA")</f>
        <v>KJA</v>
      </c>
      <c r="R229" s="6" t="str">
        <f t="shared" si="33"/>
        <v>Leer</v>
      </c>
      <c r="S229" s="6" t="str">
        <f t="shared" si="34"/>
        <v>Leer</v>
      </c>
      <c r="T229" s="6">
        <f t="shared" si="30"/>
        <v>0</v>
      </c>
      <c r="U229" s="6">
        <f>VLOOKUP($C229,{"29 - Psychiatrie (Erwachsene)",1;"30 - Kinder- und Jugendpsychiatrie",1;"31 - Psychosomatik",1;"",0;0,0},2,0)</f>
        <v>0</v>
      </c>
      <c r="V229" s="6">
        <f t="shared" si="35"/>
        <v>0</v>
      </c>
      <c r="W229" s="6">
        <f t="shared" si="39"/>
        <v>1</v>
      </c>
      <c r="X229" s="6">
        <f t="shared" si="36"/>
        <v>0</v>
      </c>
      <c r="Y229" s="6">
        <f t="shared" si="37"/>
        <v>0</v>
      </c>
      <c r="Z229" s="6">
        <f t="shared" si="38"/>
        <v>0</v>
      </c>
      <c r="AA229" s="6" t="str">
        <f>VLOOKUP($C229,{"29 - Psychiatrie (Erwachsene)","MonatII";"30 - Kinder- und Jugendpsychiatrie","MonatII";"31 - Psychosomatik","MonatII";"","LEER";0,"Leer"},2,0)</f>
        <v>LEER</v>
      </c>
      <c r="AB229" s="6" t="str">
        <f>VLOOKUP($C229,{"29 - Psychiatrie (Erwachsene)","BGI";"30 - Kinder- und Jugendpsychiatrie","BGII";"31 - Psychosomatik","BGI";"","LEER";0,"Leer"},2,0)</f>
        <v>LEER</v>
      </c>
    </row>
    <row r="230" spans="2:28" x14ac:dyDescent="0.25">
      <c r="B230" s="74" t="str">
        <f t="shared" si="31"/>
        <v>!!!</v>
      </c>
      <c r="C230" s="202" t="str">
        <f>IF(LEN($D230)&gt;0,VLOOKUP(TEXT($D230,0),'Angaben Stationen'!$C$15:$V$114,2,0),"")</f>
        <v/>
      </c>
      <c r="D230" s="203"/>
      <c r="E230" s="204" t="str">
        <f>IF(LEN(D230)&gt;0,VLOOKUP(TEXT($D230,0),'Angaben Stationen'!$C$15:$E$114,3,0),"")</f>
        <v/>
      </c>
      <c r="F230" s="210"/>
      <c r="G230" s="205"/>
      <c r="H230" s="206"/>
      <c r="I230" s="72"/>
      <c r="P230" s="6" t="str">
        <f t="shared" si="32"/>
        <v>Leer</v>
      </c>
      <c r="Q230" s="6" t="str">
        <f>IF('Angaben KH-Standort'!$D$13&gt;0,"VJ","KJA")</f>
        <v>KJA</v>
      </c>
      <c r="R230" s="6" t="str">
        <f t="shared" si="33"/>
        <v>Leer</v>
      </c>
      <c r="S230" s="6" t="str">
        <f t="shared" si="34"/>
        <v>Leer</v>
      </c>
      <c r="T230" s="6">
        <f t="shared" si="30"/>
        <v>0</v>
      </c>
      <c r="U230" s="6">
        <f>VLOOKUP($C230,{"29 - Psychiatrie (Erwachsene)",1;"30 - Kinder- und Jugendpsychiatrie",1;"31 - Psychosomatik",1;"",0;0,0},2,0)</f>
        <v>0</v>
      </c>
      <c r="V230" s="6">
        <f t="shared" si="35"/>
        <v>0</v>
      </c>
      <c r="W230" s="6">
        <f t="shared" si="39"/>
        <v>1</v>
      </c>
      <c r="X230" s="6">
        <f t="shared" si="36"/>
        <v>0</v>
      </c>
      <c r="Y230" s="6">
        <f t="shared" si="37"/>
        <v>0</v>
      </c>
      <c r="Z230" s="6">
        <f t="shared" si="38"/>
        <v>0</v>
      </c>
      <c r="AA230" s="6" t="str">
        <f>VLOOKUP($C230,{"29 - Psychiatrie (Erwachsene)","MonatII";"30 - Kinder- und Jugendpsychiatrie","MonatII";"31 - Psychosomatik","MonatII";"","LEER";0,"Leer"},2,0)</f>
        <v>LEER</v>
      </c>
      <c r="AB230" s="6" t="str">
        <f>VLOOKUP($C230,{"29 - Psychiatrie (Erwachsene)","BGI";"30 - Kinder- und Jugendpsychiatrie","BGII";"31 - Psychosomatik","BGI";"","LEER";0,"Leer"},2,0)</f>
        <v>LEER</v>
      </c>
    </row>
    <row r="231" spans="2:28" x14ac:dyDescent="0.25">
      <c r="B231" s="74" t="str">
        <f t="shared" si="31"/>
        <v>!!!</v>
      </c>
      <c r="C231" s="202" t="str">
        <f>IF(LEN($D231)&gt;0,VLOOKUP(TEXT($D231,0),'Angaben Stationen'!$C$15:$V$114,2,0),"")</f>
        <v/>
      </c>
      <c r="D231" s="203"/>
      <c r="E231" s="204" t="str">
        <f>IF(LEN(D231)&gt;0,VLOOKUP(TEXT($D231,0),'Angaben Stationen'!$C$15:$E$114,3,0),"")</f>
        <v/>
      </c>
      <c r="F231" s="210"/>
      <c r="G231" s="205"/>
      <c r="H231" s="206"/>
      <c r="I231" s="72"/>
      <c r="P231" s="6" t="str">
        <f t="shared" si="32"/>
        <v>Leer</v>
      </c>
      <c r="Q231" s="6" t="str">
        <f>IF('Angaben KH-Standort'!$D$13&gt;0,"VJ","KJA")</f>
        <v>KJA</v>
      </c>
      <c r="R231" s="6" t="str">
        <f t="shared" si="33"/>
        <v>Leer</v>
      </c>
      <c r="S231" s="6" t="str">
        <f t="shared" si="34"/>
        <v>Leer</v>
      </c>
      <c r="T231" s="6">
        <f t="shared" si="30"/>
        <v>0</v>
      </c>
      <c r="U231" s="6">
        <f>VLOOKUP($C231,{"29 - Psychiatrie (Erwachsene)",1;"30 - Kinder- und Jugendpsychiatrie",1;"31 - Psychosomatik",1;"",0;0,0},2,0)</f>
        <v>0</v>
      </c>
      <c r="V231" s="6">
        <f t="shared" si="35"/>
        <v>0</v>
      </c>
      <c r="W231" s="6">
        <f t="shared" si="39"/>
        <v>1</v>
      </c>
      <c r="X231" s="6">
        <f t="shared" si="36"/>
        <v>0</v>
      </c>
      <c r="Y231" s="6">
        <f t="shared" si="37"/>
        <v>0</v>
      </c>
      <c r="Z231" s="6">
        <f t="shared" si="38"/>
        <v>0</v>
      </c>
      <c r="AA231" s="6" t="str">
        <f>VLOOKUP($C231,{"29 - Psychiatrie (Erwachsene)","MonatII";"30 - Kinder- und Jugendpsychiatrie","MonatII";"31 - Psychosomatik","MonatII";"","LEER";0,"Leer"},2,0)</f>
        <v>LEER</v>
      </c>
      <c r="AB231" s="6" t="str">
        <f>VLOOKUP($C231,{"29 - Psychiatrie (Erwachsene)","BGI";"30 - Kinder- und Jugendpsychiatrie","BGII";"31 - Psychosomatik","BGI";"","LEER";0,"Leer"},2,0)</f>
        <v>LEER</v>
      </c>
    </row>
    <row r="232" spans="2:28" x14ac:dyDescent="0.25">
      <c r="B232" s="74" t="str">
        <f t="shared" si="31"/>
        <v>!!!</v>
      </c>
      <c r="C232" s="202" t="str">
        <f>IF(LEN($D232)&gt;0,VLOOKUP(TEXT($D232,0),'Angaben Stationen'!$C$15:$V$114,2,0),"")</f>
        <v/>
      </c>
      <c r="D232" s="203"/>
      <c r="E232" s="204" t="str">
        <f>IF(LEN(D232)&gt;0,VLOOKUP(TEXT($D232,0),'Angaben Stationen'!$C$15:$E$114,3,0),"")</f>
        <v/>
      </c>
      <c r="F232" s="210"/>
      <c r="G232" s="205"/>
      <c r="H232" s="206"/>
      <c r="I232" s="72"/>
      <c r="P232" s="6" t="str">
        <f t="shared" si="32"/>
        <v>Leer</v>
      </c>
      <c r="Q232" s="6" t="str">
        <f>IF('Angaben KH-Standort'!$D$13&gt;0,"VJ","KJA")</f>
        <v>KJA</v>
      </c>
      <c r="R232" s="6" t="str">
        <f t="shared" si="33"/>
        <v>Leer</v>
      </c>
      <c r="S232" s="6" t="str">
        <f t="shared" si="34"/>
        <v>Leer</v>
      </c>
      <c r="T232" s="6">
        <f t="shared" si="30"/>
        <v>0</v>
      </c>
      <c r="U232" s="6">
        <f>VLOOKUP($C232,{"29 - Psychiatrie (Erwachsene)",1;"30 - Kinder- und Jugendpsychiatrie",1;"31 - Psychosomatik",1;"",0;0,0},2,0)</f>
        <v>0</v>
      </c>
      <c r="V232" s="6">
        <f t="shared" si="35"/>
        <v>0</v>
      </c>
      <c r="W232" s="6">
        <f t="shared" si="39"/>
        <v>1</v>
      </c>
      <c r="X232" s="6">
        <f t="shared" si="36"/>
        <v>0</v>
      </c>
      <c r="Y232" s="6">
        <f t="shared" si="37"/>
        <v>0</v>
      </c>
      <c r="Z232" s="6">
        <f t="shared" si="38"/>
        <v>0</v>
      </c>
      <c r="AA232" s="6" t="str">
        <f>VLOOKUP($C232,{"29 - Psychiatrie (Erwachsene)","MonatII";"30 - Kinder- und Jugendpsychiatrie","MonatII";"31 - Psychosomatik","MonatII";"","LEER";0,"Leer"},2,0)</f>
        <v>LEER</v>
      </c>
      <c r="AB232" s="6" t="str">
        <f>VLOOKUP($C232,{"29 - Psychiatrie (Erwachsene)","BGI";"30 - Kinder- und Jugendpsychiatrie","BGII";"31 - Psychosomatik","BGI";"","LEER";0,"Leer"},2,0)</f>
        <v>LEER</v>
      </c>
    </row>
    <row r="233" spans="2:28" x14ac:dyDescent="0.25">
      <c r="B233" s="74" t="str">
        <f t="shared" si="31"/>
        <v>!!!</v>
      </c>
      <c r="C233" s="202" t="str">
        <f>IF(LEN($D233)&gt;0,VLOOKUP(TEXT($D233,0),'Angaben Stationen'!$C$15:$V$114,2,0),"")</f>
        <v/>
      </c>
      <c r="D233" s="203"/>
      <c r="E233" s="204" t="str">
        <f>IF(LEN(D233)&gt;0,VLOOKUP(TEXT($D233,0),'Angaben Stationen'!$C$15:$E$114,3,0),"")</f>
        <v/>
      </c>
      <c r="F233" s="210"/>
      <c r="G233" s="205"/>
      <c r="H233" s="206"/>
      <c r="I233" s="72"/>
      <c r="P233" s="6" t="str">
        <f t="shared" si="32"/>
        <v>Leer</v>
      </c>
      <c r="Q233" s="6" t="str">
        <f>IF('Angaben KH-Standort'!$D$13&gt;0,"VJ","KJA")</f>
        <v>KJA</v>
      </c>
      <c r="R233" s="6" t="str">
        <f t="shared" si="33"/>
        <v>Leer</v>
      </c>
      <c r="S233" s="6" t="str">
        <f t="shared" si="34"/>
        <v>Leer</v>
      </c>
      <c r="T233" s="6">
        <f t="shared" si="30"/>
        <v>0</v>
      </c>
      <c r="U233" s="6">
        <f>VLOOKUP($C233,{"29 - Psychiatrie (Erwachsene)",1;"30 - Kinder- und Jugendpsychiatrie",1;"31 - Psychosomatik",1;"",0;0,0},2,0)</f>
        <v>0</v>
      </c>
      <c r="V233" s="6">
        <f t="shared" si="35"/>
        <v>0</v>
      </c>
      <c r="W233" s="6">
        <f t="shared" si="39"/>
        <v>1</v>
      </c>
      <c r="X233" s="6">
        <f t="shared" si="36"/>
        <v>0</v>
      </c>
      <c r="Y233" s="6">
        <f t="shared" si="37"/>
        <v>0</v>
      </c>
      <c r="Z233" s="6">
        <f t="shared" si="38"/>
        <v>0</v>
      </c>
      <c r="AA233" s="6" t="str">
        <f>VLOOKUP($C233,{"29 - Psychiatrie (Erwachsene)","MonatII";"30 - Kinder- und Jugendpsychiatrie","MonatII";"31 - Psychosomatik","MonatII";"","LEER";0,"Leer"},2,0)</f>
        <v>LEER</v>
      </c>
      <c r="AB233" s="6" t="str">
        <f>VLOOKUP($C233,{"29 - Psychiatrie (Erwachsene)","BGI";"30 - Kinder- und Jugendpsychiatrie","BGII";"31 - Psychosomatik","BGI";"","LEER";0,"Leer"},2,0)</f>
        <v>LEER</v>
      </c>
    </row>
    <row r="234" spans="2:28" x14ac:dyDescent="0.25">
      <c r="B234" s="74" t="str">
        <f t="shared" si="31"/>
        <v>!!!</v>
      </c>
      <c r="C234" s="202" t="str">
        <f>IF(LEN($D234)&gt;0,VLOOKUP(TEXT($D234,0),'Angaben Stationen'!$C$15:$V$114,2,0),"")</f>
        <v/>
      </c>
      <c r="D234" s="203"/>
      <c r="E234" s="204" t="str">
        <f>IF(LEN(D234)&gt;0,VLOOKUP(TEXT($D234,0),'Angaben Stationen'!$C$15:$E$114,3,0),"")</f>
        <v/>
      </c>
      <c r="F234" s="210"/>
      <c r="G234" s="205"/>
      <c r="H234" s="206"/>
      <c r="I234" s="72"/>
      <c r="P234" s="6" t="str">
        <f t="shared" si="32"/>
        <v>Leer</v>
      </c>
      <c r="Q234" s="6" t="str">
        <f>IF('Angaben KH-Standort'!$D$13&gt;0,"VJ","KJA")</f>
        <v>KJA</v>
      </c>
      <c r="R234" s="6" t="str">
        <f t="shared" si="33"/>
        <v>Leer</v>
      </c>
      <c r="S234" s="6" t="str">
        <f t="shared" si="34"/>
        <v>Leer</v>
      </c>
      <c r="T234" s="6">
        <f t="shared" si="30"/>
        <v>0</v>
      </c>
      <c r="U234" s="6">
        <f>VLOOKUP($C234,{"29 - Psychiatrie (Erwachsene)",1;"30 - Kinder- und Jugendpsychiatrie",1;"31 - Psychosomatik",1;"",0;0,0},2,0)</f>
        <v>0</v>
      </c>
      <c r="V234" s="6">
        <f t="shared" si="35"/>
        <v>0</v>
      </c>
      <c r="W234" s="6">
        <f t="shared" si="39"/>
        <v>1</v>
      </c>
      <c r="X234" s="6">
        <f t="shared" si="36"/>
        <v>0</v>
      </c>
      <c r="Y234" s="6">
        <f t="shared" si="37"/>
        <v>0</v>
      </c>
      <c r="Z234" s="6">
        <f t="shared" si="38"/>
        <v>0</v>
      </c>
      <c r="AA234" s="6" t="str">
        <f>VLOOKUP($C234,{"29 - Psychiatrie (Erwachsene)","MonatII";"30 - Kinder- und Jugendpsychiatrie","MonatII";"31 - Psychosomatik","MonatII";"","LEER";0,"Leer"},2,0)</f>
        <v>LEER</v>
      </c>
      <c r="AB234" s="6" t="str">
        <f>VLOOKUP($C234,{"29 - Psychiatrie (Erwachsene)","BGI";"30 - Kinder- und Jugendpsychiatrie","BGII";"31 - Psychosomatik","BGI";"","LEER";0,"Leer"},2,0)</f>
        <v>LEER</v>
      </c>
    </row>
    <row r="235" spans="2:28" x14ac:dyDescent="0.25">
      <c r="B235" s="74" t="str">
        <f t="shared" si="31"/>
        <v>!!!</v>
      </c>
      <c r="C235" s="202" t="str">
        <f>IF(LEN($D235)&gt;0,VLOOKUP(TEXT($D235,0),'Angaben Stationen'!$C$15:$V$114,2,0),"")</f>
        <v/>
      </c>
      <c r="D235" s="203"/>
      <c r="E235" s="204" t="str">
        <f>IF(LEN(D235)&gt;0,VLOOKUP(TEXT($D235,0),'Angaben Stationen'!$C$15:$E$114,3,0),"")</f>
        <v/>
      </c>
      <c r="F235" s="210"/>
      <c r="G235" s="205"/>
      <c r="H235" s="206"/>
      <c r="I235" s="72"/>
      <c r="P235" s="6" t="str">
        <f t="shared" si="32"/>
        <v>Leer</v>
      </c>
      <c r="Q235" s="6" t="str">
        <f>IF('Angaben KH-Standort'!$D$13&gt;0,"VJ","KJA")</f>
        <v>KJA</v>
      </c>
      <c r="R235" s="6" t="str">
        <f t="shared" si="33"/>
        <v>Leer</v>
      </c>
      <c r="S235" s="6" t="str">
        <f t="shared" si="34"/>
        <v>Leer</v>
      </c>
      <c r="T235" s="6">
        <f t="shared" si="30"/>
        <v>0</v>
      </c>
      <c r="U235" s="6">
        <f>VLOOKUP($C235,{"29 - Psychiatrie (Erwachsene)",1;"30 - Kinder- und Jugendpsychiatrie",1;"31 - Psychosomatik",1;"",0;0,0},2,0)</f>
        <v>0</v>
      </c>
      <c r="V235" s="6">
        <f t="shared" si="35"/>
        <v>0</v>
      </c>
      <c r="W235" s="6">
        <f t="shared" si="39"/>
        <v>1</v>
      </c>
      <c r="X235" s="6">
        <f t="shared" si="36"/>
        <v>0</v>
      </c>
      <c r="Y235" s="6">
        <f t="shared" si="37"/>
        <v>0</v>
      </c>
      <c r="Z235" s="6">
        <f t="shared" si="38"/>
        <v>0</v>
      </c>
      <c r="AA235" s="6" t="str">
        <f>VLOOKUP($C235,{"29 - Psychiatrie (Erwachsene)","MonatII";"30 - Kinder- und Jugendpsychiatrie","MonatII";"31 - Psychosomatik","MonatII";"","LEER";0,"Leer"},2,0)</f>
        <v>LEER</v>
      </c>
      <c r="AB235" s="6" t="str">
        <f>VLOOKUP($C235,{"29 - Psychiatrie (Erwachsene)","BGI";"30 - Kinder- und Jugendpsychiatrie","BGII";"31 - Psychosomatik","BGI";"","LEER";0,"Leer"},2,0)</f>
        <v>LEER</v>
      </c>
    </row>
    <row r="236" spans="2:28" x14ac:dyDescent="0.25">
      <c r="B236" s="74" t="str">
        <f t="shared" si="31"/>
        <v>!!!</v>
      </c>
      <c r="C236" s="202" t="str">
        <f>IF(LEN($D236)&gt;0,VLOOKUP(TEXT($D236,0),'Angaben Stationen'!$C$15:$V$114,2,0),"")</f>
        <v/>
      </c>
      <c r="D236" s="203"/>
      <c r="E236" s="204" t="str">
        <f>IF(LEN(D236)&gt;0,VLOOKUP(TEXT($D236,0),'Angaben Stationen'!$C$15:$E$114,3,0),"")</f>
        <v/>
      </c>
      <c r="F236" s="210"/>
      <c r="G236" s="205"/>
      <c r="H236" s="206"/>
      <c r="I236" s="72"/>
      <c r="P236" s="6" t="str">
        <f t="shared" si="32"/>
        <v>Leer</v>
      </c>
      <c r="Q236" s="6" t="str">
        <f>IF('Angaben KH-Standort'!$D$13&gt;0,"VJ","KJA")</f>
        <v>KJA</v>
      </c>
      <c r="R236" s="6" t="str">
        <f t="shared" si="33"/>
        <v>Leer</v>
      </c>
      <c r="S236" s="6" t="str">
        <f t="shared" si="34"/>
        <v>Leer</v>
      </c>
      <c r="T236" s="6">
        <f t="shared" si="30"/>
        <v>0</v>
      </c>
      <c r="U236" s="6">
        <f>VLOOKUP($C236,{"29 - Psychiatrie (Erwachsene)",1;"30 - Kinder- und Jugendpsychiatrie",1;"31 - Psychosomatik",1;"",0;0,0},2,0)</f>
        <v>0</v>
      </c>
      <c r="V236" s="6">
        <f t="shared" si="35"/>
        <v>0</v>
      </c>
      <c r="W236" s="6">
        <f t="shared" si="39"/>
        <v>1</v>
      </c>
      <c r="X236" s="6">
        <f t="shared" si="36"/>
        <v>0</v>
      </c>
      <c r="Y236" s="6">
        <f t="shared" si="37"/>
        <v>0</v>
      </c>
      <c r="Z236" s="6">
        <f t="shared" si="38"/>
        <v>0</v>
      </c>
      <c r="AA236" s="6" t="str">
        <f>VLOOKUP($C236,{"29 - Psychiatrie (Erwachsene)","MonatII";"30 - Kinder- und Jugendpsychiatrie","MonatII";"31 - Psychosomatik","MonatII";"","LEER";0,"Leer"},2,0)</f>
        <v>LEER</v>
      </c>
      <c r="AB236" s="6" t="str">
        <f>VLOOKUP($C236,{"29 - Psychiatrie (Erwachsene)","BGI";"30 - Kinder- und Jugendpsychiatrie","BGII";"31 - Psychosomatik","BGI";"","LEER";0,"Leer"},2,0)</f>
        <v>LEER</v>
      </c>
    </row>
    <row r="237" spans="2:28" x14ac:dyDescent="0.25">
      <c r="B237" s="74" t="str">
        <f t="shared" si="31"/>
        <v>!!!</v>
      </c>
      <c r="C237" s="202" t="str">
        <f>IF(LEN($D237)&gt;0,VLOOKUP(TEXT($D237,0),'Angaben Stationen'!$C$15:$V$114,2,0),"")</f>
        <v/>
      </c>
      <c r="D237" s="203"/>
      <c r="E237" s="204" t="str">
        <f>IF(LEN(D237)&gt;0,VLOOKUP(TEXT($D237,0),'Angaben Stationen'!$C$15:$E$114,3,0),"")</f>
        <v/>
      </c>
      <c r="F237" s="210"/>
      <c r="G237" s="205"/>
      <c r="H237" s="206"/>
      <c r="I237" s="72"/>
      <c r="P237" s="6" t="str">
        <f t="shared" si="32"/>
        <v>Leer</v>
      </c>
      <c r="Q237" s="6" t="str">
        <f>IF('Angaben KH-Standort'!$D$13&gt;0,"VJ","KJA")</f>
        <v>KJA</v>
      </c>
      <c r="R237" s="6" t="str">
        <f t="shared" si="33"/>
        <v>Leer</v>
      </c>
      <c r="S237" s="6" t="str">
        <f t="shared" si="34"/>
        <v>Leer</v>
      </c>
      <c r="T237" s="6">
        <f t="shared" si="30"/>
        <v>0</v>
      </c>
      <c r="U237" s="6">
        <f>VLOOKUP($C237,{"29 - Psychiatrie (Erwachsene)",1;"30 - Kinder- und Jugendpsychiatrie",1;"31 - Psychosomatik",1;"",0;0,0},2,0)</f>
        <v>0</v>
      </c>
      <c r="V237" s="6">
        <f t="shared" si="35"/>
        <v>0</v>
      </c>
      <c r="W237" s="6">
        <f t="shared" si="39"/>
        <v>1</v>
      </c>
      <c r="X237" s="6">
        <f t="shared" si="36"/>
        <v>0</v>
      </c>
      <c r="Y237" s="6">
        <f t="shared" si="37"/>
        <v>0</v>
      </c>
      <c r="Z237" s="6">
        <f t="shared" si="38"/>
        <v>0</v>
      </c>
      <c r="AA237" s="6" t="str">
        <f>VLOOKUP($C237,{"29 - Psychiatrie (Erwachsene)","MonatII";"30 - Kinder- und Jugendpsychiatrie","MonatII";"31 - Psychosomatik","MonatII";"","LEER";0,"Leer"},2,0)</f>
        <v>LEER</v>
      </c>
      <c r="AB237" s="6" t="str">
        <f>VLOOKUP($C237,{"29 - Psychiatrie (Erwachsene)","BGI";"30 - Kinder- und Jugendpsychiatrie","BGII";"31 - Psychosomatik","BGI";"","LEER";0,"Leer"},2,0)</f>
        <v>LEER</v>
      </c>
    </row>
    <row r="238" spans="2:28" x14ac:dyDescent="0.25">
      <c r="B238" s="74" t="str">
        <f t="shared" si="31"/>
        <v>!!!</v>
      </c>
      <c r="C238" s="202" t="str">
        <f>IF(LEN($D238)&gt;0,VLOOKUP(TEXT($D238,0),'Angaben Stationen'!$C$15:$V$114,2,0),"")</f>
        <v/>
      </c>
      <c r="D238" s="203"/>
      <c r="E238" s="204" t="str">
        <f>IF(LEN(D238)&gt;0,VLOOKUP(TEXT($D238,0),'Angaben Stationen'!$C$15:$E$114,3,0),"")</f>
        <v/>
      </c>
      <c r="F238" s="210"/>
      <c r="G238" s="205"/>
      <c r="H238" s="206"/>
      <c r="I238" s="72"/>
      <c r="P238" s="6" t="str">
        <f t="shared" si="32"/>
        <v>Leer</v>
      </c>
      <c r="Q238" s="6" t="str">
        <f>IF('Angaben KH-Standort'!$D$13&gt;0,"VJ","KJA")</f>
        <v>KJA</v>
      </c>
      <c r="R238" s="6" t="str">
        <f t="shared" si="33"/>
        <v>Leer</v>
      </c>
      <c r="S238" s="6" t="str">
        <f t="shared" si="34"/>
        <v>Leer</v>
      </c>
      <c r="T238" s="6">
        <f t="shared" si="30"/>
        <v>0</v>
      </c>
      <c r="U238" s="6">
        <f>VLOOKUP($C238,{"29 - Psychiatrie (Erwachsene)",1;"30 - Kinder- und Jugendpsychiatrie",1;"31 - Psychosomatik",1;"",0;0,0},2,0)</f>
        <v>0</v>
      </c>
      <c r="V238" s="6">
        <f t="shared" si="35"/>
        <v>0</v>
      </c>
      <c r="W238" s="6">
        <f t="shared" si="39"/>
        <v>1</v>
      </c>
      <c r="X238" s="6">
        <f t="shared" si="36"/>
        <v>0</v>
      </c>
      <c r="Y238" s="6">
        <f t="shared" si="37"/>
        <v>0</v>
      </c>
      <c r="Z238" s="6">
        <f t="shared" si="38"/>
        <v>0</v>
      </c>
      <c r="AA238" s="6" t="str">
        <f>VLOOKUP($C238,{"29 - Psychiatrie (Erwachsene)","MonatII";"30 - Kinder- und Jugendpsychiatrie","MonatII";"31 - Psychosomatik","MonatII";"","LEER";0,"Leer"},2,0)</f>
        <v>LEER</v>
      </c>
      <c r="AB238" s="6" t="str">
        <f>VLOOKUP($C238,{"29 - Psychiatrie (Erwachsene)","BGI";"30 - Kinder- und Jugendpsychiatrie","BGII";"31 - Psychosomatik","BGI";"","LEER";0,"Leer"},2,0)</f>
        <v>LEER</v>
      </c>
    </row>
    <row r="239" spans="2:28" x14ac:dyDescent="0.25">
      <c r="B239" s="74" t="str">
        <f t="shared" si="31"/>
        <v>!!!</v>
      </c>
      <c r="C239" s="202" t="str">
        <f>IF(LEN($D239)&gt;0,VLOOKUP(TEXT($D239,0),'Angaben Stationen'!$C$15:$V$114,2,0),"")</f>
        <v/>
      </c>
      <c r="D239" s="203"/>
      <c r="E239" s="204" t="str">
        <f>IF(LEN(D239)&gt;0,VLOOKUP(TEXT($D239,0),'Angaben Stationen'!$C$15:$E$114,3,0),"")</f>
        <v/>
      </c>
      <c r="F239" s="210"/>
      <c r="G239" s="205"/>
      <c r="H239" s="206"/>
      <c r="I239" s="72"/>
      <c r="P239" s="6" t="str">
        <f t="shared" si="32"/>
        <v>Leer</v>
      </c>
      <c r="Q239" s="6" t="str">
        <f>IF('Angaben KH-Standort'!$D$13&gt;0,"VJ","KJA")</f>
        <v>KJA</v>
      </c>
      <c r="R239" s="6" t="str">
        <f t="shared" si="33"/>
        <v>Leer</v>
      </c>
      <c r="S239" s="6" t="str">
        <f t="shared" si="34"/>
        <v>Leer</v>
      </c>
      <c r="T239" s="6">
        <f t="shared" si="30"/>
        <v>0</v>
      </c>
      <c r="U239" s="6">
        <f>VLOOKUP($C239,{"29 - Psychiatrie (Erwachsene)",1;"30 - Kinder- und Jugendpsychiatrie",1;"31 - Psychosomatik",1;"",0;0,0},2,0)</f>
        <v>0</v>
      </c>
      <c r="V239" s="6">
        <f t="shared" si="35"/>
        <v>0</v>
      </c>
      <c r="W239" s="6">
        <f t="shared" si="39"/>
        <v>1</v>
      </c>
      <c r="X239" s="6">
        <f t="shared" si="36"/>
        <v>0</v>
      </c>
      <c r="Y239" s="6">
        <f t="shared" si="37"/>
        <v>0</v>
      </c>
      <c r="Z239" s="6">
        <f t="shared" si="38"/>
        <v>0</v>
      </c>
      <c r="AA239" s="6" t="str">
        <f>VLOOKUP($C239,{"29 - Psychiatrie (Erwachsene)","MonatII";"30 - Kinder- und Jugendpsychiatrie","MonatII";"31 - Psychosomatik","MonatII";"","LEER";0,"Leer"},2,0)</f>
        <v>LEER</v>
      </c>
      <c r="AB239" s="6" t="str">
        <f>VLOOKUP($C239,{"29 - Psychiatrie (Erwachsene)","BGI";"30 - Kinder- und Jugendpsychiatrie","BGII";"31 - Psychosomatik","BGI";"","LEER";0,"Leer"},2,0)</f>
        <v>LEER</v>
      </c>
    </row>
    <row r="240" spans="2:28" x14ac:dyDescent="0.25">
      <c r="B240" s="74" t="str">
        <f t="shared" si="31"/>
        <v>!!!</v>
      </c>
      <c r="C240" s="202" t="str">
        <f>IF(LEN($D240)&gt;0,VLOOKUP(TEXT($D240,0),'Angaben Stationen'!$C$15:$V$114,2,0),"")</f>
        <v/>
      </c>
      <c r="D240" s="203"/>
      <c r="E240" s="204" t="str">
        <f>IF(LEN(D240)&gt;0,VLOOKUP(TEXT($D240,0),'Angaben Stationen'!$C$15:$E$114,3,0),"")</f>
        <v/>
      </c>
      <c r="F240" s="210"/>
      <c r="G240" s="205"/>
      <c r="H240" s="206"/>
      <c r="I240" s="72"/>
      <c r="P240" s="6" t="str">
        <f t="shared" si="32"/>
        <v>Leer</v>
      </c>
      <c r="Q240" s="6" t="str">
        <f>IF('Angaben KH-Standort'!$D$13&gt;0,"VJ","KJA")</f>
        <v>KJA</v>
      </c>
      <c r="R240" s="6" t="str">
        <f t="shared" si="33"/>
        <v>Leer</v>
      </c>
      <c r="S240" s="6" t="str">
        <f t="shared" si="34"/>
        <v>Leer</v>
      </c>
      <c r="T240" s="6">
        <f t="shared" si="30"/>
        <v>0</v>
      </c>
      <c r="U240" s="6">
        <f>VLOOKUP($C240,{"29 - Psychiatrie (Erwachsene)",1;"30 - Kinder- und Jugendpsychiatrie",1;"31 - Psychosomatik",1;"",0;0,0},2,0)</f>
        <v>0</v>
      </c>
      <c r="V240" s="6">
        <f t="shared" si="35"/>
        <v>0</v>
      </c>
      <c r="W240" s="6">
        <f t="shared" si="39"/>
        <v>1</v>
      </c>
      <c r="X240" s="6">
        <f t="shared" si="36"/>
        <v>0</v>
      </c>
      <c r="Y240" s="6">
        <f t="shared" si="37"/>
        <v>0</v>
      </c>
      <c r="Z240" s="6">
        <f t="shared" si="38"/>
        <v>0</v>
      </c>
      <c r="AA240" s="6" t="str">
        <f>VLOOKUP($C240,{"29 - Psychiatrie (Erwachsene)","MonatII";"30 - Kinder- und Jugendpsychiatrie","MonatII";"31 - Psychosomatik","MonatII";"","LEER";0,"Leer"},2,0)</f>
        <v>LEER</v>
      </c>
      <c r="AB240" s="6" t="str">
        <f>VLOOKUP($C240,{"29 - Psychiatrie (Erwachsene)","BGI";"30 - Kinder- und Jugendpsychiatrie","BGII";"31 - Psychosomatik","BGI";"","LEER";0,"Leer"},2,0)</f>
        <v>LEER</v>
      </c>
    </row>
    <row r="241" spans="2:28" x14ac:dyDescent="0.25">
      <c r="B241" s="74" t="str">
        <f t="shared" si="31"/>
        <v>!!!</v>
      </c>
      <c r="C241" s="202" t="str">
        <f>IF(LEN($D241)&gt;0,VLOOKUP(TEXT($D241,0),'Angaben Stationen'!$C$15:$V$114,2,0),"")</f>
        <v/>
      </c>
      <c r="D241" s="203"/>
      <c r="E241" s="204" t="str">
        <f>IF(LEN(D241)&gt;0,VLOOKUP(TEXT($D241,0),'Angaben Stationen'!$C$15:$E$114,3,0),"")</f>
        <v/>
      </c>
      <c r="F241" s="210"/>
      <c r="G241" s="205"/>
      <c r="H241" s="206"/>
      <c r="I241" s="72"/>
      <c r="P241" s="6" t="str">
        <f t="shared" si="32"/>
        <v>Leer</v>
      </c>
      <c r="Q241" s="6" t="str">
        <f>IF('Angaben KH-Standort'!$D$13&gt;0,"VJ","KJA")</f>
        <v>KJA</v>
      </c>
      <c r="R241" s="6" t="str">
        <f t="shared" si="33"/>
        <v>Leer</v>
      </c>
      <c r="S241" s="6" t="str">
        <f t="shared" si="34"/>
        <v>Leer</v>
      </c>
      <c r="T241" s="6">
        <f t="shared" si="30"/>
        <v>0</v>
      </c>
      <c r="U241" s="6">
        <f>VLOOKUP($C241,{"29 - Psychiatrie (Erwachsene)",1;"30 - Kinder- und Jugendpsychiatrie",1;"31 - Psychosomatik",1;"",0;0,0},2,0)</f>
        <v>0</v>
      </c>
      <c r="V241" s="6">
        <f t="shared" si="35"/>
        <v>0</v>
      </c>
      <c r="W241" s="6">
        <f t="shared" si="39"/>
        <v>1</v>
      </c>
      <c r="X241" s="6">
        <f t="shared" si="36"/>
        <v>0</v>
      </c>
      <c r="Y241" s="6">
        <f t="shared" si="37"/>
        <v>0</v>
      </c>
      <c r="Z241" s="6">
        <f t="shared" si="38"/>
        <v>0</v>
      </c>
      <c r="AA241" s="6" t="str">
        <f>VLOOKUP($C241,{"29 - Psychiatrie (Erwachsene)","MonatII";"30 - Kinder- und Jugendpsychiatrie","MonatII";"31 - Psychosomatik","MonatII";"","LEER";0,"Leer"},2,0)</f>
        <v>LEER</v>
      </c>
      <c r="AB241" s="6" t="str">
        <f>VLOOKUP($C241,{"29 - Psychiatrie (Erwachsene)","BGI";"30 - Kinder- und Jugendpsychiatrie","BGII";"31 - Psychosomatik","BGI";"","LEER";0,"Leer"},2,0)</f>
        <v>LEER</v>
      </c>
    </row>
    <row r="242" spans="2:28" x14ac:dyDescent="0.25">
      <c r="B242" s="74" t="str">
        <f t="shared" si="31"/>
        <v>!!!</v>
      </c>
      <c r="C242" s="202" t="str">
        <f>IF(LEN($D242)&gt;0,VLOOKUP(TEXT($D242,0),'Angaben Stationen'!$C$15:$V$114,2,0),"")</f>
        <v/>
      </c>
      <c r="D242" s="203"/>
      <c r="E242" s="204" t="str">
        <f>IF(LEN(D242)&gt;0,VLOOKUP(TEXT($D242,0),'Angaben Stationen'!$C$15:$E$114,3,0),"")</f>
        <v/>
      </c>
      <c r="F242" s="210"/>
      <c r="G242" s="205"/>
      <c r="H242" s="206"/>
      <c r="I242" s="72"/>
      <c r="P242" s="6" t="str">
        <f t="shared" si="32"/>
        <v>Leer</v>
      </c>
      <c r="Q242" s="6" t="str">
        <f>IF('Angaben KH-Standort'!$D$13&gt;0,"VJ","KJA")</f>
        <v>KJA</v>
      </c>
      <c r="R242" s="6" t="str">
        <f t="shared" si="33"/>
        <v>Leer</v>
      </c>
      <c r="S242" s="6" t="str">
        <f t="shared" si="34"/>
        <v>Leer</v>
      </c>
      <c r="T242" s="6">
        <f t="shared" si="30"/>
        <v>0</v>
      </c>
      <c r="U242" s="6">
        <f>VLOOKUP($C242,{"29 - Psychiatrie (Erwachsene)",1;"30 - Kinder- und Jugendpsychiatrie",1;"31 - Psychosomatik",1;"",0;0,0},2,0)</f>
        <v>0</v>
      </c>
      <c r="V242" s="6">
        <f t="shared" si="35"/>
        <v>0</v>
      </c>
      <c r="W242" s="6">
        <f t="shared" si="39"/>
        <v>1</v>
      </c>
      <c r="X242" s="6">
        <f t="shared" si="36"/>
        <v>0</v>
      </c>
      <c r="Y242" s="6">
        <f t="shared" si="37"/>
        <v>0</v>
      </c>
      <c r="Z242" s="6">
        <f t="shared" si="38"/>
        <v>0</v>
      </c>
      <c r="AA242" s="6" t="str">
        <f>VLOOKUP($C242,{"29 - Psychiatrie (Erwachsene)","MonatII";"30 - Kinder- und Jugendpsychiatrie","MonatII";"31 - Psychosomatik","MonatII";"","LEER";0,"Leer"},2,0)</f>
        <v>LEER</v>
      </c>
      <c r="AB242" s="6" t="str">
        <f>VLOOKUP($C242,{"29 - Psychiatrie (Erwachsene)","BGI";"30 - Kinder- und Jugendpsychiatrie","BGII";"31 - Psychosomatik","BGI";"","LEER";0,"Leer"},2,0)</f>
        <v>LEER</v>
      </c>
    </row>
    <row r="243" spans="2:28" x14ac:dyDescent="0.25">
      <c r="B243" s="74" t="str">
        <f t="shared" si="31"/>
        <v>!!!</v>
      </c>
      <c r="C243" s="202" t="str">
        <f>IF(LEN($D243)&gt;0,VLOOKUP(TEXT($D243,0),'Angaben Stationen'!$C$15:$V$114,2,0),"")</f>
        <v/>
      </c>
      <c r="D243" s="203"/>
      <c r="E243" s="204" t="str">
        <f>IF(LEN(D243)&gt;0,VLOOKUP(TEXT($D243,0),'Angaben Stationen'!$C$15:$E$114,3,0),"")</f>
        <v/>
      </c>
      <c r="F243" s="210"/>
      <c r="G243" s="205"/>
      <c r="H243" s="206"/>
      <c r="I243" s="72"/>
      <c r="P243" s="6" t="str">
        <f t="shared" si="32"/>
        <v>Leer</v>
      </c>
      <c r="Q243" s="6" t="str">
        <f>IF('Angaben KH-Standort'!$D$13&gt;0,"VJ","KJA")</f>
        <v>KJA</v>
      </c>
      <c r="R243" s="6" t="str">
        <f t="shared" si="33"/>
        <v>Leer</v>
      </c>
      <c r="S243" s="6" t="str">
        <f t="shared" si="34"/>
        <v>Leer</v>
      </c>
      <c r="T243" s="6">
        <f t="shared" si="30"/>
        <v>0</v>
      </c>
      <c r="U243" s="6">
        <f>VLOOKUP($C243,{"29 - Psychiatrie (Erwachsene)",1;"30 - Kinder- und Jugendpsychiatrie",1;"31 - Psychosomatik",1;"",0;0,0},2,0)</f>
        <v>0</v>
      </c>
      <c r="V243" s="6">
        <f t="shared" si="35"/>
        <v>0</v>
      </c>
      <c r="W243" s="6">
        <f t="shared" si="39"/>
        <v>1</v>
      </c>
      <c r="X243" s="6">
        <f t="shared" si="36"/>
        <v>0</v>
      </c>
      <c r="Y243" s="6">
        <f t="shared" si="37"/>
        <v>0</v>
      </c>
      <c r="Z243" s="6">
        <f t="shared" si="38"/>
        <v>0</v>
      </c>
      <c r="AA243" s="6" t="str">
        <f>VLOOKUP($C243,{"29 - Psychiatrie (Erwachsene)","MonatII";"30 - Kinder- und Jugendpsychiatrie","MonatII";"31 - Psychosomatik","MonatII";"","LEER";0,"Leer"},2,0)</f>
        <v>LEER</v>
      </c>
      <c r="AB243" s="6" t="str">
        <f>VLOOKUP($C243,{"29 - Psychiatrie (Erwachsene)","BGI";"30 - Kinder- und Jugendpsychiatrie","BGII";"31 - Psychosomatik","BGI";"","LEER";0,"Leer"},2,0)</f>
        <v>LEER</v>
      </c>
    </row>
    <row r="244" spans="2:28" x14ac:dyDescent="0.25">
      <c r="B244" s="74" t="str">
        <f t="shared" si="31"/>
        <v>!!!</v>
      </c>
      <c r="C244" s="202" t="str">
        <f>IF(LEN($D244)&gt;0,VLOOKUP(TEXT($D244,0),'Angaben Stationen'!$C$15:$V$114,2,0),"")</f>
        <v/>
      </c>
      <c r="D244" s="203"/>
      <c r="E244" s="204" t="str">
        <f>IF(LEN(D244)&gt;0,VLOOKUP(TEXT($D244,0),'Angaben Stationen'!$C$15:$E$114,3,0),"")</f>
        <v/>
      </c>
      <c r="F244" s="210"/>
      <c r="G244" s="205"/>
      <c r="H244" s="206"/>
      <c r="I244" s="72"/>
      <c r="P244" s="6" t="str">
        <f t="shared" si="32"/>
        <v>Leer</v>
      </c>
      <c r="Q244" s="6" t="str">
        <f>IF('Angaben KH-Standort'!$D$13&gt;0,"VJ","KJA")</f>
        <v>KJA</v>
      </c>
      <c r="R244" s="6" t="str">
        <f t="shared" si="33"/>
        <v>Leer</v>
      </c>
      <c r="S244" s="6" t="str">
        <f t="shared" si="34"/>
        <v>Leer</v>
      </c>
      <c r="T244" s="6">
        <f t="shared" si="30"/>
        <v>0</v>
      </c>
      <c r="U244" s="6">
        <f>VLOOKUP($C244,{"29 - Psychiatrie (Erwachsene)",1;"30 - Kinder- und Jugendpsychiatrie",1;"31 - Psychosomatik",1;"",0;0,0},2,0)</f>
        <v>0</v>
      </c>
      <c r="V244" s="6">
        <f t="shared" si="35"/>
        <v>0</v>
      </c>
      <c r="W244" s="6">
        <f t="shared" si="39"/>
        <v>1</v>
      </c>
      <c r="X244" s="6">
        <f t="shared" si="36"/>
        <v>0</v>
      </c>
      <c r="Y244" s="6">
        <f t="shared" si="37"/>
        <v>0</v>
      </c>
      <c r="Z244" s="6">
        <f t="shared" si="38"/>
        <v>0</v>
      </c>
      <c r="AA244" s="6" t="str">
        <f>VLOOKUP($C244,{"29 - Psychiatrie (Erwachsene)","MonatII";"30 - Kinder- und Jugendpsychiatrie","MonatII";"31 - Psychosomatik","MonatII";"","LEER";0,"Leer"},2,0)</f>
        <v>LEER</v>
      </c>
      <c r="AB244" s="6" t="str">
        <f>VLOOKUP($C244,{"29 - Psychiatrie (Erwachsene)","BGI";"30 - Kinder- und Jugendpsychiatrie","BGII";"31 - Psychosomatik","BGI";"","LEER";0,"Leer"},2,0)</f>
        <v>LEER</v>
      </c>
    </row>
    <row r="245" spans="2:28" x14ac:dyDescent="0.25">
      <c r="B245" s="74" t="str">
        <f t="shared" si="31"/>
        <v>!!!</v>
      </c>
      <c r="C245" s="202" t="str">
        <f>IF(LEN($D245)&gt;0,VLOOKUP(TEXT($D245,0),'Angaben Stationen'!$C$15:$V$114,2,0),"")</f>
        <v/>
      </c>
      <c r="D245" s="203"/>
      <c r="E245" s="204" t="str">
        <f>IF(LEN(D245)&gt;0,VLOOKUP(TEXT($D245,0),'Angaben Stationen'!$C$15:$E$114,3,0),"")</f>
        <v/>
      </c>
      <c r="F245" s="210"/>
      <c r="G245" s="205"/>
      <c r="H245" s="206"/>
      <c r="I245" s="72"/>
      <c r="P245" s="6" t="str">
        <f t="shared" si="32"/>
        <v>Leer</v>
      </c>
      <c r="Q245" s="6" t="str">
        <f>IF('Angaben KH-Standort'!$D$13&gt;0,"VJ","KJA")</f>
        <v>KJA</v>
      </c>
      <c r="R245" s="6" t="str">
        <f t="shared" si="33"/>
        <v>Leer</v>
      </c>
      <c r="S245" s="6" t="str">
        <f t="shared" si="34"/>
        <v>Leer</v>
      </c>
      <c r="T245" s="6">
        <f t="shared" si="30"/>
        <v>0</v>
      </c>
      <c r="U245" s="6">
        <f>VLOOKUP($C245,{"29 - Psychiatrie (Erwachsene)",1;"30 - Kinder- und Jugendpsychiatrie",1;"31 - Psychosomatik",1;"",0;0,0},2,0)</f>
        <v>0</v>
      </c>
      <c r="V245" s="6">
        <f t="shared" si="35"/>
        <v>0</v>
      </c>
      <c r="W245" s="6">
        <f t="shared" si="39"/>
        <v>1</v>
      </c>
      <c r="X245" s="6">
        <f t="shared" si="36"/>
        <v>0</v>
      </c>
      <c r="Y245" s="6">
        <f t="shared" si="37"/>
        <v>0</v>
      </c>
      <c r="Z245" s="6">
        <f t="shared" si="38"/>
        <v>0</v>
      </c>
      <c r="AA245" s="6" t="str">
        <f>VLOOKUP($C245,{"29 - Psychiatrie (Erwachsene)","MonatII";"30 - Kinder- und Jugendpsychiatrie","MonatII";"31 - Psychosomatik","MonatII";"","LEER";0,"Leer"},2,0)</f>
        <v>LEER</v>
      </c>
      <c r="AB245" s="6" t="str">
        <f>VLOOKUP($C245,{"29 - Psychiatrie (Erwachsene)","BGI";"30 - Kinder- und Jugendpsychiatrie","BGII";"31 - Psychosomatik","BGI";"","LEER";0,"Leer"},2,0)</f>
        <v>LEER</v>
      </c>
    </row>
    <row r="246" spans="2:28" x14ac:dyDescent="0.25">
      <c r="B246" s="74" t="str">
        <f t="shared" si="31"/>
        <v>!!!</v>
      </c>
      <c r="C246" s="202" t="str">
        <f>IF(LEN($D246)&gt;0,VLOOKUP(TEXT($D246,0),'Angaben Stationen'!$C$15:$V$114,2,0),"")</f>
        <v/>
      </c>
      <c r="D246" s="203"/>
      <c r="E246" s="204" t="str">
        <f>IF(LEN(D246)&gt;0,VLOOKUP(TEXT($D246,0),'Angaben Stationen'!$C$15:$E$114,3,0),"")</f>
        <v/>
      </c>
      <c r="F246" s="210"/>
      <c r="G246" s="205"/>
      <c r="H246" s="206"/>
      <c r="I246" s="72"/>
      <c r="P246" s="6" t="str">
        <f t="shared" si="32"/>
        <v>Leer</v>
      </c>
      <c r="Q246" s="6" t="str">
        <f>IF('Angaben KH-Standort'!$D$13&gt;0,"VJ","KJA")</f>
        <v>KJA</v>
      </c>
      <c r="R246" s="6" t="str">
        <f t="shared" si="33"/>
        <v>Leer</v>
      </c>
      <c r="S246" s="6" t="str">
        <f t="shared" si="34"/>
        <v>Leer</v>
      </c>
      <c r="T246" s="6">
        <f t="shared" si="30"/>
        <v>0</v>
      </c>
      <c r="U246" s="6">
        <f>VLOOKUP($C246,{"29 - Psychiatrie (Erwachsene)",1;"30 - Kinder- und Jugendpsychiatrie",1;"31 - Psychosomatik",1;"",0;0,0},2,0)</f>
        <v>0</v>
      </c>
      <c r="V246" s="6">
        <f t="shared" si="35"/>
        <v>0</v>
      </c>
      <c r="W246" s="6">
        <f t="shared" si="39"/>
        <v>1</v>
      </c>
      <c r="X246" s="6">
        <f t="shared" si="36"/>
        <v>0</v>
      </c>
      <c r="Y246" s="6">
        <f t="shared" si="37"/>
        <v>0</v>
      </c>
      <c r="Z246" s="6">
        <f t="shared" si="38"/>
        <v>0</v>
      </c>
      <c r="AA246" s="6" t="str">
        <f>VLOOKUP($C246,{"29 - Psychiatrie (Erwachsene)","MonatII";"30 - Kinder- und Jugendpsychiatrie","MonatII";"31 - Psychosomatik","MonatII";"","LEER";0,"Leer"},2,0)</f>
        <v>LEER</v>
      </c>
      <c r="AB246" s="6" t="str">
        <f>VLOOKUP($C246,{"29 - Psychiatrie (Erwachsene)","BGI";"30 - Kinder- und Jugendpsychiatrie","BGII";"31 - Psychosomatik","BGI";"","LEER";0,"Leer"},2,0)</f>
        <v>LEER</v>
      </c>
    </row>
    <row r="247" spans="2:28" x14ac:dyDescent="0.25">
      <c r="B247" s="74" t="str">
        <f t="shared" si="31"/>
        <v>!!!</v>
      </c>
      <c r="C247" s="202" t="str">
        <f>IF(LEN($D247)&gt;0,VLOOKUP(TEXT($D247,0),'Angaben Stationen'!$C$15:$V$114,2,0),"")</f>
        <v/>
      </c>
      <c r="D247" s="203"/>
      <c r="E247" s="204" t="str">
        <f>IF(LEN(D247)&gt;0,VLOOKUP(TEXT($D247,0),'Angaben Stationen'!$C$15:$E$114,3,0),"")</f>
        <v/>
      </c>
      <c r="F247" s="210"/>
      <c r="G247" s="205"/>
      <c r="H247" s="206"/>
      <c r="I247" s="72"/>
      <c r="P247" s="6" t="str">
        <f t="shared" si="32"/>
        <v>Leer</v>
      </c>
      <c r="Q247" s="6" t="str">
        <f>IF('Angaben KH-Standort'!$D$13&gt;0,"VJ","KJA")</f>
        <v>KJA</v>
      </c>
      <c r="R247" s="6" t="str">
        <f t="shared" si="33"/>
        <v>Leer</v>
      </c>
      <c r="S247" s="6" t="str">
        <f t="shared" si="34"/>
        <v>Leer</v>
      </c>
      <c r="T247" s="6">
        <f t="shared" si="30"/>
        <v>0</v>
      </c>
      <c r="U247" s="6">
        <f>VLOOKUP($C247,{"29 - Psychiatrie (Erwachsene)",1;"30 - Kinder- und Jugendpsychiatrie",1;"31 - Psychosomatik",1;"",0;0,0},2,0)</f>
        <v>0</v>
      </c>
      <c r="V247" s="6">
        <f t="shared" si="35"/>
        <v>0</v>
      </c>
      <c r="W247" s="6">
        <f t="shared" si="39"/>
        <v>1</v>
      </c>
      <c r="X247" s="6">
        <f t="shared" si="36"/>
        <v>0</v>
      </c>
      <c r="Y247" s="6">
        <f t="shared" si="37"/>
        <v>0</v>
      </c>
      <c r="Z247" s="6">
        <f t="shared" si="38"/>
        <v>0</v>
      </c>
      <c r="AA247" s="6" t="str">
        <f>VLOOKUP($C247,{"29 - Psychiatrie (Erwachsene)","MonatII";"30 - Kinder- und Jugendpsychiatrie","MonatII";"31 - Psychosomatik","MonatII";"","LEER";0,"Leer"},2,0)</f>
        <v>LEER</v>
      </c>
      <c r="AB247" s="6" t="str">
        <f>VLOOKUP($C247,{"29 - Psychiatrie (Erwachsene)","BGI";"30 - Kinder- und Jugendpsychiatrie","BGII";"31 - Psychosomatik","BGI";"","LEER";0,"Leer"},2,0)</f>
        <v>LEER</v>
      </c>
    </row>
    <row r="248" spans="2:28" x14ac:dyDescent="0.25">
      <c r="B248" s="74" t="str">
        <f t="shared" si="31"/>
        <v>!!!</v>
      </c>
      <c r="C248" s="202" t="str">
        <f>IF(LEN($D248)&gt;0,VLOOKUP(TEXT($D248,0),'Angaben Stationen'!$C$15:$V$114,2,0),"")</f>
        <v/>
      </c>
      <c r="D248" s="203"/>
      <c r="E248" s="204" t="str">
        <f>IF(LEN(D248)&gt;0,VLOOKUP(TEXT($D248,0),'Angaben Stationen'!$C$15:$E$114,3,0),"")</f>
        <v/>
      </c>
      <c r="F248" s="210"/>
      <c r="G248" s="205"/>
      <c r="H248" s="206"/>
      <c r="I248" s="72"/>
      <c r="P248" s="6" t="str">
        <f t="shared" si="32"/>
        <v>Leer</v>
      </c>
      <c r="Q248" s="6" t="str">
        <f>IF('Angaben KH-Standort'!$D$13&gt;0,"VJ","KJA")</f>
        <v>KJA</v>
      </c>
      <c r="R248" s="6" t="str">
        <f t="shared" si="33"/>
        <v>Leer</v>
      </c>
      <c r="S248" s="6" t="str">
        <f t="shared" si="34"/>
        <v>Leer</v>
      </c>
      <c r="T248" s="6">
        <f t="shared" si="30"/>
        <v>0</v>
      </c>
      <c r="U248" s="6">
        <f>VLOOKUP($C248,{"29 - Psychiatrie (Erwachsene)",1;"30 - Kinder- und Jugendpsychiatrie",1;"31 - Psychosomatik",1;"",0;0,0},2,0)</f>
        <v>0</v>
      </c>
      <c r="V248" s="6">
        <f t="shared" si="35"/>
        <v>0</v>
      </c>
      <c r="W248" s="6">
        <f t="shared" si="39"/>
        <v>1</v>
      </c>
      <c r="X248" s="6">
        <f t="shared" si="36"/>
        <v>0</v>
      </c>
      <c r="Y248" s="6">
        <f t="shared" si="37"/>
        <v>0</v>
      </c>
      <c r="Z248" s="6">
        <f t="shared" si="38"/>
        <v>0</v>
      </c>
      <c r="AA248" s="6" t="str">
        <f>VLOOKUP($C248,{"29 - Psychiatrie (Erwachsene)","MonatII";"30 - Kinder- und Jugendpsychiatrie","MonatII";"31 - Psychosomatik","MonatII";"","LEER";0,"Leer"},2,0)</f>
        <v>LEER</v>
      </c>
      <c r="AB248" s="6" t="str">
        <f>VLOOKUP($C248,{"29 - Psychiatrie (Erwachsene)","BGI";"30 - Kinder- und Jugendpsychiatrie","BGII";"31 - Psychosomatik","BGI";"","LEER";0,"Leer"},2,0)</f>
        <v>LEER</v>
      </c>
    </row>
    <row r="249" spans="2:28" x14ac:dyDescent="0.25">
      <c r="B249" s="74" t="str">
        <f t="shared" si="31"/>
        <v>!!!</v>
      </c>
      <c r="C249" s="202" t="str">
        <f>IF(LEN($D249)&gt;0,VLOOKUP(TEXT($D249,0),'Angaben Stationen'!$C$15:$V$114,2,0),"")</f>
        <v/>
      </c>
      <c r="D249" s="203"/>
      <c r="E249" s="204" t="str">
        <f>IF(LEN(D249)&gt;0,VLOOKUP(TEXT($D249,0),'Angaben Stationen'!$C$15:$E$114,3,0),"")</f>
        <v/>
      </c>
      <c r="F249" s="210"/>
      <c r="G249" s="205"/>
      <c r="H249" s="206"/>
      <c r="I249" s="72"/>
      <c r="P249" s="6" t="str">
        <f t="shared" si="32"/>
        <v>Leer</v>
      </c>
      <c r="Q249" s="6" t="str">
        <f>IF('Angaben KH-Standort'!$D$13&gt;0,"VJ","KJA")</f>
        <v>KJA</v>
      </c>
      <c r="R249" s="6" t="str">
        <f t="shared" si="33"/>
        <v>Leer</v>
      </c>
      <c r="S249" s="6" t="str">
        <f t="shared" si="34"/>
        <v>Leer</v>
      </c>
      <c r="T249" s="6">
        <f t="shared" si="30"/>
        <v>0</v>
      </c>
      <c r="U249" s="6">
        <f>VLOOKUP($C249,{"29 - Psychiatrie (Erwachsene)",1;"30 - Kinder- und Jugendpsychiatrie",1;"31 - Psychosomatik",1;"",0;0,0},2,0)</f>
        <v>0</v>
      </c>
      <c r="V249" s="6">
        <f t="shared" si="35"/>
        <v>0</v>
      </c>
      <c r="W249" s="6">
        <f t="shared" si="39"/>
        <v>1</v>
      </c>
      <c r="X249" s="6">
        <f t="shared" si="36"/>
        <v>0</v>
      </c>
      <c r="Y249" s="6">
        <f t="shared" si="37"/>
        <v>0</v>
      </c>
      <c r="Z249" s="6">
        <f t="shared" si="38"/>
        <v>0</v>
      </c>
      <c r="AA249" s="6" t="str">
        <f>VLOOKUP($C249,{"29 - Psychiatrie (Erwachsene)","MonatII";"30 - Kinder- und Jugendpsychiatrie","MonatII";"31 - Psychosomatik","MonatII";"","LEER";0,"Leer"},2,0)</f>
        <v>LEER</v>
      </c>
      <c r="AB249" s="6" t="str">
        <f>VLOOKUP($C249,{"29 - Psychiatrie (Erwachsene)","BGI";"30 - Kinder- und Jugendpsychiatrie","BGII";"31 - Psychosomatik","BGI";"","LEER";0,"Leer"},2,0)</f>
        <v>LEER</v>
      </c>
    </row>
    <row r="250" spans="2:28" x14ac:dyDescent="0.25">
      <c r="B250" s="74" t="str">
        <f t="shared" si="31"/>
        <v>!!!</v>
      </c>
      <c r="C250" s="202" t="str">
        <f>IF(LEN($D250)&gt;0,VLOOKUP(TEXT($D250,0),'Angaben Stationen'!$C$15:$V$114,2,0),"")</f>
        <v/>
      </c>
      <c r="D250" s="203"/>
      <c r="E250" s="204" t="str">
        <f>IF(LEN(D250)&gt;0,VLOOKUP(TEXT($D250,0),'Angaben Stationen'!$C$15:$E$114,3,0),"")</f>
        <v/>
      </c>
      <c r="F250" s="210"/>
      <c r="G250" s="205"/>
      <c r="H250" s="206"/>
      <c r="I250" s="72"/>
      <c r="P250" s="6" t="str">
        <f t="shared" si="32"/>
        <v>Leer</v>
      </c>
      <c r="Q250" s="6" t="str">
        <f>IF('Angaben KH-Standort'!$D$13&gt;0,"VJ","KJA")</f>
        <v>KJA</v>
      </c>
      <c r="R250" s="6" t="str">
        <f t="shared" si="33"/>
        <v>Leer</v>
      </c>
      <c r="S250" s="6" t="str">
        <f t="shared" si="34"/>
        <v>Leer</v>
      </c>
      <c r="T250" s="6">
        <f t="shared" si="30"/>
        <v>0</v>
      </c>
      <c r="U250" s="6">
        <f>VLOOKUP($C250,{"29 - Psychiatrie (Erwachsene)",1;"30 - Kinder- und Jugendpsychiatrie",1;"31 - Psychosomatik",1;"",0;0,0},2,0)</f>
        <v>0</v>
      </c>
      <c r="V250" s="6">
        <f t="shared" si="35"/>
        <v>0</v>
      </c>
      <c r="W250" s="6">
        <f t="shared" si="39"/>
        <v>1</v>
      </c>
      <c r="X250" s="6">
        <f t="shared" si="36"/>
        <v>0</v>
      </c>
      <c r="Y250" s="6">
        <f t="shared" si="37"/>
        <v>0</v>
      </c>
      <c r="Z250" s="6">
        <f t="shared" si="38"/>
        <v>0</v>
      </c>
      <c r="AA250" s="6" t="str">
        <f>VLOOKUP($C250,{"29 - Psychiatrie (Erwachsene)","MonatII";"30 - Kinder- und Jugendpsychiatrie","MonatII";"31 - Psychosomatik","MonatII";"","LEER";0,"Leer"},2,0)</f>
        <v>LEER</v>
      </c>
      <c r="AB250" s="6" t="str">
        <f>VLOOKUP($C250,{"29 - Psychiatrie (Erwachsene)","BGI";"30 - Kinder- und Jugendpsychiatrie","BGII";"31 - Psychosomatik","BGI";"","LEER";0,"Leer"},2,0)</f>
        <v>LEER</v>
      </c>
    </row>
    <row r="251" spans="2:28" x14ac:dyDescent="0.25">
      <c r="B251" s="74" t="str">
        <f t="shared" si="31"/>
        <v>!!!</v>
      </c>
      <c r="C251" s="202" t="str">
        <f>IF(LEN($D251)&gt;0,VLOOKUP(TEXT($D251,0),'Angaben Stationen'!$C$15:$V$114,2,0),"")</f>
        <v/>
      </c>
      <c r="D251" s="203"/>
      <c r="E251" s="204" t="str">
        <f>IF(LEN(D251)&gt;0,VLOOKUP(TEXT($D251,0),'Angaben Stationen'!$C$15:$E$114,3,0),"")</f>
        <v/>
      </c>
      <c r="F251" s="210"/>
      <c r="G251" s="205"/>
      <c r="H251" s="206"/>
      <c r="I251" s="72"/>
      <c r="P251" s="6" t="str">
        <f t="shared" si="32"/>
        <v>Leer</v>
      </c>
      <c r="Q251" s="6" t="str">
        <f>IF('Angaben KH-Standort'!$D$13&gt;0,"VJ","KJA")</f>
        <v>KJA</v>
      </c>
      <c r="R251" s="6" t="str">
        <f t="shared" si="33"/>
        <v>Leer</v>
      </c>
      <c r="S251" s="6" t="str">
        <f t="shared" si="34"/>
        <v>Leer</v>
      </c>
      <c r="T251" s="6">
        <f t="shared" si="30"/>
        <v>0</v>
      </c>
      <c r="U251" s="6">
        <f>VLOOKUP($C251,{"29 - Psychiatrie (Erwachsene)",1;"30 - Kinder- und Jugendpsychiatrie",1;"31 - Psychosomatik",1;"",0;0,0},2,0)</f>
        <v>0</v>
      </c>
      <c r="V251" s="6">
        <f t="shared" si="35"/>
        <v>0</v>
      </c>
      <c r="W251" s="6">
        <f t="shared" si="39"/>
        <v>1</v>
      </c>
      <c r="X251" s="6">
        <f t="shared" si="36"/>
        <v>0</v>
      </c>
      <c r="Y251" s="6">
        <f t="shared" si="37"/>
        <v>0</v>
      </c>
      <c r="Z251" s="6">
        <f t="shared" si="38"/>
        <v>0</v>
      </c>
      <c r="AA251" s="6" t="str">
        <f>VLOOKUP($C251,{"29 - Psychiatrie (Erwachsene)","MonatII";"30 - Kinder- und Jugendpsychiatrie","MonatII";"31 - Psychosomatik","MonatII";"","LEER";0,"Leer"},2,0)</f>
        <v>LEER</v>
      </c>
      <c r="AB251" s="6" t="str">
        <f>VLOOKUP($C251,{"29 - Psychiatrie (Erwachsene)","BGI";"30 - Kinder- und Jugendpsychiatrie","BGII";"31 - Psychosomatik","BGI";"","LEER";0,"Leer"},2,0)</f>
        <v>LEER</v>
      </c>
    </row>
    <row r="252" spans="2:28" x14ac:dyDescent="0.25">
      <c r="B252" s="74" t="str">
        <f t="shared" si="31"/>
        <v>!!!</v>
      </c>
      <c r="C252" s="202" t="str">
        <f>IF(LEN($D252)&gt;0,VLOOKUP(TEXT($D252,0),'Angaben Stationen'!$C$15:$V$114,2,0),"")</f>
        <v/>
      </c>
      <c r="D252" s="203"/>
      <c r="E252" s="204" t="str">
        <f>IF(LEN(D252)&gt;0,VLOOKUP(TEXT($D252,0),'Angaben Stationen'!$C$15:$E$114,3,0),"")</f>
        <v/>
      </c>
      <c r="F252" s="210"/>
      <c r="G252" s="205"/>
      <c r="H252" s="206"/>
      <c r="I252" s="72"/>
      <c r="P252" s="6" t="str">
        <f t="shared" si="32"/>
        <v>Leer</v>
      </c>
      <c r="Q252" s="6" t="str">
        <f>IF('Angaben KH-Standort'!$D$13&gt;0,"VJ","KJA")</f>
        <v>KJA</v>
      </c>
      <c r="R252" s="6" t="str">
        <f t="shared" si="33"/>
        <v>Leer</v>
      </c>
      <c r="S252" s="6" t="str">
        <f t="shared" si="34"/>
        <v>Leer</v>
      </c>
      <c r="T252" s="6">
        <f t="shared" si="30"/>
        <v>0</v>
      </c>
      <c r="U252" s="6">
        <f>VLOOKUP($C252,{"29 - Psychiatrie (Erwachsene)",1;"30 - Kinder- und Jugendpsychiatrie",1;"31 - Psychosomatik",1;"",0;0,0},2,0)</f>
        <v>0</v>
      </c>
      <c r="V252" s="6">
        <f t="shared" si="35"/>
        <v>0</v>
      </c>
      <c r="W252" s="6">
        <f t="shared" si="39"/>
        <v>1</v>
      </c>
      <c r="X252" s="6">
        <f t="shared" si="36"/>
        <v>0</v>
      </c>
      <c r="Y252" s="6">
        <f t="shared" si="37"/>
        <v>0</v>
      </c>
      <c r="Z252" s="6">
        <f t="shared" si="38"/>
        <v>0</v>
      </c>
      <c r="AA252" s="6" t="str">
        <f>VLOOKUP($C252,{"29 - Psychiatrie (Erwachsene)","MonatII";"30 - Kinder- und Jugendpsychiatrie","MonatII";"31 - Psychosomatik","MonatII";"","LEER";0,"Leer"},2,0)</f>
        <v>LEER</v>
      </c>
      <c r="AB252" s="6" t="str">
        <f>VLOOKUP($C252,{"29 - Psychiatrie (Erwachsene)","BGI";"30 - Kinder- und Jugendpsychiatrie","BGII";"31 - Psychosomatik","BGI";"","LEER";0,"Leer"},2,0)</f>
        <v>LEER</v>
      </c>
    </row>
    <row r="253" spans="2:28" x14ac:dyDescent="0.25">
      <c r="B253" s="74" t="str">
        <f t="shared" si="31"/>
        <v>!!!</v>
      </c>
      <c r="C253" s="202" t="str">
        <f>IF(LEN($D253)&gt;0,VLOOKUP(TEXT($D253,0),'Angaben Stationen'!$C$15:$V$114,2,0),"")</f>
        <v/>
      </c>
      <c r="D253" s="203"/>
      <c r="E253" s="204" t="str">
        <f>IF(LEN(D253)&gt;0,VLOOKUP(TEXT($D253,0),'Angaben Stationen'!$C$15:$E$114,3,0),"")</f>
        <v/>
      </c>
      <c r="F253" s="210"/>
      <c r="G253" s="205"/>
      <c r="H253" s="206"/>
      <c r="I253" s="72"/>
      <c r="P253" s="6" t="str">
        <f t="shared" si="32"/>
        <v>Leer</v>
      </c>
      <c r="Q253" s="6" t="str">
        <f>IF('Angaben KH-Standort'!$D$13&gt;0,"VJ","KJA")</f>
        <v>KJA</v>
      </c>
      <c r="R253" s="6" t="str">
        <f t="shared" si="33"/>
        <v>Leer</v>
      </c>
      <c r="S253" s="6" t="str">
        <f t="shared" si="34"/>
        <v>Leer</v>
      </c>
      <c r="T253" s="6">
        <f t="shared" si="30"/>
        <v>0</v>
      </c>
      <c r="U253" s="6">
        <f>VLOOKUP($C253,{"29 - Psychiatrie (Erwachsene)",1;"30 - Kinder- und Jugendpsychiatrie",1;"31 - Psychosomatik",1;"",0;0,0},2,0)</f>
        <v>0</v>
      </c>
      <c r="V253" s="6">
        <f t="shared" si="35"/>
        <v>0</v>
      </c>
      <c r="W253" s="6">
        <f t="shared" si="39"/>
        <v>1</v>
      </c>
      <c r="X253" s="6">
        <f t="shared" si="36"/>
        <v>0</v>
      </c>
      <c r="Y253" s="6">
        <f t="shared" si="37"/>
        <v>0</v>
      </c>
      <c r="Z253" s="6">
        <f t="shared" si="38"/>
        <v>0</v>
      </c>
      <c r="AA253" s="6" t="str">
        <f>VLOOKUP($C253,{"29 - Psychiatrie (Erwachsene)","MonatII";"30 - Kinder- und Jugendpsychiatrie","MonatII";"31 - Psychosomatik","MonatII";"","LEER";0,"Leer"},2,0)</f>
        <v>LEER</v>
      </c>
      <c r="AB253" s="6" t="str">
        <f>VLOOKUP($C253,{"29 - Psychiatrie (Erwachsene)","BGI";"30 - Kinder- und Jugendpsychiatrie","BGII";"31 - Psychosomatik","BGI";"","LEER";0,"Leer"},2,0)</f>
        <v>LEER</v>
      </c>
    </row>
    <row r="254" spans="2:28" x14ac:dyDescent="0.25">
      <c r="B254" s="74" t="str">
        <f t="shared" si="31"/>
        <v>!!!</v>
      </c>
      <c r="C254" s="202" t="str">
        <f>IF(LEN($D254)&gt;0,VLOOKUP(TEXT($D254,0),'Angaben Stationen'!$C$15:$V$114,2,0),"")</f>
        <v/>
      </c>
      <c r="D254" s="203"/>
      <c r="E254" s="204" t="str">
        <f>IF(LEN(D254)&gt;0,VLOOKUP(TEXT($D254,0),'Angaben Stationen'!$C$15:$E$114,3,0),"")</f>
        <v/>
      </c>
      <c r="F254" s="210"/>
      <c r="G254" s="205"/>
      <c r="H254" s="206"/>
      <c r="I254" s="72"/>
      <c r="P254" s="6" t="str">
        <f t="shared" si="32"/>
        <v>Leer</v>
      </c>
      <c r="Q254" s="6" t="str">
        <f>IF('Angaben KH-Standort'!$D$13&gt;0,"VJ","KJA")</f>
        <v>KJA</v>
      </c>
      <c r="R254" s="6" t="str">
        <f t="shared" si="33"/>
        <v>Leer</v>
      </c>
      <c r="S254" s="6" t="str">
        <f t="shared" si="34"/>
        <v>Leer</v>
      </c>
      <c r="T254" s="6">
        <f t="shared" si="30"/>
        <v>0</v>
      </c>
      <c r="U254" s="6">
        <f>VLOOKUP($C254,{"29 - Psychiatrie (Erwachsene)",1;"30 - Kinder- und Jugendpsychiatrie",1;"31 - Psychosomatik",1;"",0;0,0},2,0)</f>
        <v>0</v>
      </c>
      <c r="V254" s="6">
        <f t="shared" si="35"/>
        <v>0</v>
      </c>
      <c r="W254" s="6">
        <f t="shared" si="39"/>
        <v>1</v>
      </c>
      <c r="X254" s="6">
        <f t="shared" si="36"/>
        <v>0</v>
      </c>
      <c r="Y254" s="6">
        <f t="shared" si="37"/>
        <v>0</v>
      </c>
      <c r="Z254" s="6">
        <f t="shared" si="38"/>
        <v>0</v>
      </c>
      <c r="AA254" s="6" t="str">
        <f>VLOOKUP($C254,{"29 - Psychiatrie (Erwachsene)","MonatII";"30 - Kinder- und Jugendpsychiatrie","MonatII";"31 - Psychosomatik","MonatII";"","LEER";0,"Leer"},2,0)</f>
        <v>LEER</v>
      </c>
      <c r="AB254" s="6" t="str">
        <f>VLOOKUP($C254,{"29 - Psychiatrie (Erwachsene)","BGI";"30 - Kinder- und Jugendpsychiatrie","BGII";"31 - Psychosomatik","BGI";"","LEER";0,"Leer"},2,0)</f>
        <v>LEER</v>
      </c>
    </row>
    <row r="255" spans="2:28" x14ac:dyDescent="0.25">
      <c r="B255" s="74" t="str">
        <f t="shared" si="31"/>
        <v>!!!</v>
      </c>
      <c r="C255" s="202" t="str">
        <f>IF(LEN($D255)&gt;0,VLOOKUP(TEXT($D255,0),'Angaben Stationen'!$C$15:$V$114,2,0),"")</f>
        <v/>
      </c>
      <c r="D255" s="203"/>
      <c r="E255" s="204" t="str">
        <f>IF(LEN(D255)&gt;0,VLOOKUP(TEXT($D255,0),'Angaben Stationen'!$C$15:$E$114,3,0),"")</f>
        <v/>
      </c>
      <c r="F255" s="210"/>
      <c r="G255" s="205"/>
      <c r="H255" s="206"/>
      <c r="I255" s="72"/>
      <c r="P255" s="6" t="str">
        <f t="shared" si="32"/>
        <v>Leer</v>
      </c>
      <c r="Q255" s="6" t="str">
        <f>IF('Angaben KH-Standort'!$D$13&gt;0,"VJ","KJA")</f>
        <v>KJA</v>
      </c>
      <c r="R255" s="6" t="str">
        <f t="shared" si="33"/>
        <v>Leer</v>
      </c>
      <c r="S255" s="6" t="str">
        <f t="shared" si="34"/>
        <v>Leer</v>
      </c>
      <c r="T255" s="6">
        <f t="shared" si="30"/>
        <v>0</v>
      </c>
      <c r="U255" s="6">
        <f>VLOOKUP($C255,{"29 - Psychiatrie (Erwachsene)",1;"30 - Kinder- und Jugendpsychiatrie",1;"31 - Psychosomatik",1;"",0;0,0},2,0)</f>
        <v>0</v>
      </c>
      <c r="V255" s="6">
        <f t="shared" si="35"/>
        <v>0</v>
      </c>
      <c r="W255" s="6">
        <f t="shared" si="39"/>
        <v>1</v>
      </c>
      <c r="X255" s="6">
        <f t="shared" si="36"/>
        <v>0</v>
      </c>
      <c r="Y255" s="6">
        <f t="shared" si="37"/>
        <v>0</v>
      </c>
      <c r="Z255" s="6">
        <f t="shared" si="38"/>
        <v>0</v>
      </c>
      <c r="AA255" s="6" t="str">
        <f>VLOOKUP($C255,{"29 - Psychiatrie (Erwachsene)","MonatII";"30 - Kinder- und Jugendpsychiatrie","MonatII";"31 - Psychosomatik","MonatII";"","LEER";0,"Leer"},2,0)</f>
        <v>LEER</v>
      </c>
      <c r="AB255" s="6" t="str">
        <f>VLOOKUP($C255,{"29 - Psychiatrie (Erwachsene)","BGI";"30 - Kinder- und Jugendpsychiatrie","BGII";"31 - Psychosomatik","BGI";"","LEER";0,"Leer"},2,0)</f>
        <v>LEER</v>
      </c>
    </row>
    <row r="256" spans="2:28" x14ac:dyDescent="0.25">
      <c r="B256" s="74" t="str">
        <f t="shared" si="31"/>
        <v>!!!</v>
      </c>
      <c r="C256" s="202" t="str">
        <f>IF(LEN($D256)&gt;0,VLOOKUP(TEXT($D256,0),'Angaben Stationen'!$C$15:$V$114,2,0),"")</f>
        <v/>
      </c>
      <c r="D256" s="203"/>
      <c r="E256" s="204" t="str">
        <f>IF(LEN(D256)&gt;0,VLOOKUP(TEXT($D256,0),'Angaben Stationen'!$C$15:$E$114,3,0),"")</f>
        <v/>
      </c>
      <c r="F256" s="210"/>
      <c r="G256" s="205"/>
      <c r="H256" s="206"/>
      <c r="I256" s="72"/>
      <c r="P256" s="6" t="str">
        <f t="shared" si="32"/>
        <v>Leer</v>
      </c>
      <c r="Q256" s="6" t="str">
        <f>IF('Angaben KH-Standort'!$D$13&gt;0,"VJ","KJA")</f>
        <v>KJA</v>
      </c>
      <c r="R256" s="6" t="str">
        <f t="shared" si="33"/>
        <v>Leer</v>
      </c>
      <c r="S256" s="6" t="str">
        <f t="shared" si="34"/>
        <v>Leer</v>
      </c>
      <c r="T256" s="6">
        <f t="shared" si="30"/>
        <v>0</v>
      </c>
      <c r="U256" s="6">
        <f>VLOOKUP($C256,{"29 - Psychiatrie (Erwachsene)",1;"30 - Kinder- und Jugendpsychiatrie",1;"31 - Psychosomatik",1;"",0;0,0},2,0)</f>
        <v>0</v>
      </c>
      <c r="V256" s="6">
        <f t="shared" si="35"/>
        <v>0</v>
      </c>
      <c r="W256" s="6">
        <f t="shared" si="39"/>
        <v>1</v>
      </c>
      <c r="X256" s="6">
        <f t="shared" si="36"/>
        <v>0</v>
      </c>
      <c r="Y256" s="6">
        <f t="shared" si="37"/>
        <v>0</v>
      </c>
      <c r="Z256" s="6">
        <f t="shared" si="38"/>
        <v>0</v>
      </c>
      <c r="AA256" s="6" t="str">
        <f>VLOOKUP($C256,{"29 - Psychiatrie (Erwachsene)","MonatII";"30 - Kinder- und Jugendpsychiatrie","MonatII";"31 - Psychosomatik","MonatII";"","LEER";0,"Leer"},2,0)</f>
        <v>LEER</v>
      </c>
      <c r="AB256" s="6" t="str">
        <f>VLOOKUP($C256,{"29 - Psychiatrie (Erwachsene)","BGI";"30 - Kinder- und Jugendpsychiatrie","BGII";"31 - Psychosomatik","BGI";"","LEER";0,"Leer"},2,0)</f>
        <v>LEER</v>
      </c>
    </row>
    <row r="257" spans="2:28" x14ac:dyDescent="0.25">
      <c r="B257" s="74" t="str">
        <f t="shared" si="31"/>
        <v>!!!</v>
      </c>
      <c r="C257" s="202" t="str">
        <f>IF(LEN($D257)&gt;0,VLOOKUP(TEXT($D257,0),'Angaben Stationen'!$C$15:$V$114,2,0),"")</f>
        <v/>
      </c>
      <c r="D257" s="203"/>
      <c r="E257" s="204" t="str">
        <f>IF(LEN(D257)&gt;0,VLOOKUP(TEXT($D257,0),'Angaben Stationen'!$C$15:$E$114,3,0),"")</f>
        <v/>
      </c>
      <c r="F257" s="210"/>
      <c r="G257" s="205"/>
      <c r="H257" s="206"/>
      <c r="I257" s="72"/>
      <c r="P257" s="6" t="str">
        <f t="shared" si="32"/>
        <v>Leer</v>
      </c>
      <c r="Q257" s="6" t="str">
        <f>IF('Angaben KH-Standort'!$D$13&gt;0,"VJ","KJA")</f>
        <v>KJA</v>
      </c>
      <c r="R257" s="6" t="str">
        <f t="shared" si="33"/>
        <v>Leer</v>
      </c>
      <c r="S257" s="6" t="str">
        <f t="shared" si="34"/>
        <v>Leer</v>
      </c>
      <c r="T257" s="6">
        <f t="shared" si="30"/>
        <v>0</v>
      </c>
      <c r="U257" s="6">
        <f>VLOOKUP($C257,{"29 - Psychiatrie (Erwachsene)",1;"30 - Kinder- und Jugendpsychiatrie",1;"31 - Psychosomatik",1;"",0;0,0},2,0)</f>
        <v>0</v>
      </c>
      <c r="V257" s="6">
        <f t="shared" si="35"/>
        <v>0</v>
      </c>
      <c r="W257" s="6">
        <f t="shared" si="39"/>
        <v>1</v>
      </c>
      <c r="X257" s="6">
        <f t="shared" si="36"/>
        <v>0</v>
      </c>
      <c r="Y257" s="6">
        <f t="shared" si="37"/>
        <v>0</v>
      </c>
      <c r="Z257" s="6">
        <f t="shared" si="38"/>
        <v>0</v>
      </c>
      <c r="AA257" s="6" t="str">
        <f>VLOOKUP($C257,{"29 - Psychiatrie (Erwachsene)","MonatII";"30 - Kinder- und Jugendpsychiatrie","MonatII";"31 - Psychosomatik","MonatII";"","LEER";0,"Leer"},2,0)</f>
        <v>LEER</v>
      </c>
      <c r="AB257" s="6" t="str">
        <f>VLOOKUP($C257,{"29 - Psychiatrie (Erwachsene)","BGI";"30 - Kinder- und Jugendpsychiatrie","BGII";"31 - Psychosomatik","BGI";"","LEER";0,"Leer"},2,0)</f>
        <v>LEER</v>
      </c>
    </row>
    <row r="258" spans="2:28" x14ac:dyDescent="0.25">
      <c r="B258" s="74" t="str">
        <f t="shared" si="31"/>
        <v>!!!</v>
      </c>
      <c r="C258" s="202" t="str">
        <f>IF(LEN($D258)&gt;0,VLOOKUP(TEXT($D258,0),'Angaben Stationen'!$C$15:$V$114,2,0),"")</f>
        <v/>
      </c>
      <c r="D258" s="203"/>
      <c r="E258" s="204" t="str">
        <f>IF(LEN(D258)&gt;0,VLOOKUP(TEXT($D258,0),'Angaben Stationen'!$C$15:$E$114,3,0),"")</f>
        <v/>
      </c>
      <c r="F258" s="210"/>
      <c r="G258" s="205"/>
      <c r="H258" s="206"/>
      <c r="I258" s="72"/>
      <c r="P258" s="6" t="str">
        <f t="shared" si="32"/>
        <v>Leer</v>
      </c>
      <c r="Q258" s="6" t="str">
        <f>IF('Angaben KH-Standort'!$D$13&gt;0,"VJ","KJA")</f>
        <v>KJA</v>
      </c>
      <c r="R258" s="6" t="str">
        <f t="shared" si="33"/>
        <v>Leer</v>
      </c>
      <c r="S258" s="6" t="str">
        <f t="shared" si="34"/>
        <v>Leer</v>
      </c>
      <c r="T258" s="6">
        <f t="shared" si="30"/>
        <v>0</v>
      </c>
      <c r="U258" s="6">
        <f>VLOOKUP($C258,{"29 - Psychiatrie (Erwachsene)",1;"30 - Kinder- und Jugendpsychiatrie",1;"31 - Psychosomatik",1;"",0;0,0},2,0)</f>
        <v>0</v>
      </c>
      <c r="V258" s="6">
        <f t="shared" si="35"/>
        <v>0</v>
      </c>
      <c r="W258" s="6">
        <f t="shared" si="39"/>
        <v>1</v>
      </c>
      <c r="X258" s="6">
        <f t="shared" si="36"/>
        <v>0</v>
      </c>
      <c r="Y258" s="6">
        <f t="shared" si="37"/>
        <v>0</v>
      </c>
      <c r="Z258" s="6">
        <f t="shared" si="38"/>
        <v>0</v>
      </c>
      <c r="AA258" s="6" t="str">
        <f>VLOOKUP($C258,{"29 - Psychiatrie (Erwachsene)","MonatII";"30 - Kinder- und Jugendpsychiatrie","MonatII";"31 - Psychosomatik","MonatII";"","LEER";0,"Leer"},2,0)</f>
        <v>LEER</v>
      </c>
      <c r="AB258" s="6" t="str">
        <f>VLOOKUP($C258,{"29 - Psychiatrie (Erwachsene)","BGI";"30 - Kinder- und Jugendpsychiatrie","BGII";"31 - Psychosomatik","BGI";"","LEER";0,"Leer"},2,0)</f>
        <v>LEER</v>
      </c>
    </row>
    <row r="259" spans="2:28" x14ac:dyDescent="0.25">
      <c r="B259" s="74" t="str">
        <f t="shared" si="31"/>
        <v>!!!</v>
      </c>
      <c r="C259" s="202" t="str">
        <f>IF(LEN($D259)&gt;0,VLOOKUP(TEXT($D259,0),'Angaben Stationen'!$C$15:$V$114,2,0),"")</f>
        <v/>
      </c>
      <c r="D259" s="203"/>
      <c r="E259" s="204" t="str">
        <f>IF(LEN(D259)&gt;0,VLOOKUP(TEXT($D259,0),'Angaben Stationen'!$C$15:$E$114,3,0),"")</f>
        <v/>
      </c>
      <c r="F259" s="210"/>
      <c r="G259" s="205"/>
      <c r="H259" s="206"/>
      <c r="I259" s="72"/>
      <c r="P259" s="6" t="str">
        <f t="shared" si="32"/>
        <v>Leer</v>
      </c>
      <c r="Q259" s="6" t="str">
        <f>IF('Angaben KH-Standort'!$D$13&gt;0,"VJ","KJA")</f>
        <v>KJA</v>
      </c>
      <c r="R259" s="6" t="str">
        <f t="shared" si="33"/>
        <v>Leer</v>
      </c>
      <c r="S259" s="6" t="str">
        <f t="shared" si="34"/>
        <v>Leer</v>
      </c>
      <c r="T259" s="6">
        <f t="shared" si="30"/>
        <v>0</v>
      </c>
      <c r="U259" s="6">
        <f>VLOOKUP($C259,{"29 - Psychiatrie (Erwachsene)",1;"30 - Kinder- und Jugendpsychiatrie",1;"31 - Psychosomatik",1;"",0;0,0},2,0)</f>
        <v>0</v>
      </c>
      <c r="V259" s="6">
        <f t="shared" si="35"/>
        <v>0</v>
      </c>
      <c r="W259" s="6">
        <f t="shared" si="39"/>
        <v>1</v>
      </c>
      <c r="X259" s="6">
        <f t="shared" si="36"/>
        <v>0</v>
      </c>
      <c r="Y259" s="6">
        <f t="shared" si="37"/>
        <v>0</v>
      </c>
      <c r="Z259" s="6">
        <f t="shared" si="38"/>
        <v>0</v>
      </c>
      <c r="AA259" s="6" t="str">
        <f>VLOOKUP($C259,{"29 - Psychiatrie (Erwachsene)","MonatII";"30 - Kinder- und Jugendpsychiatrie","MonatII";"31 - Psychosomatik","MonatII";"","LEER";0,"Leer"},2,0)</f>
        <v>LEER</v>
      </c>
      <c r="AB259" s="6" t="str">
        <f>VLOOKUP($C259,{"29 - Psychiatrie (Erwachsene)","BGI";"30 - Kinder- und Jugendpsychiatrie","BGII";"31 - Psychosomatik","BGI";"","LEER";0,"Leer"},2,0)</f>
        <v>LEER</v>
      </c>
    </row>
    <row r="260" spans="2:28" x14ac:dyDescent="0.25">
      <c r="B260" s="74" t="str">
        <f t="shared" si="31"/>
        <v>!!!</v>
      </c>
      <c r="C260" s="202" t="str">
        <f>IF(LEN($D260)&gt;0,VLOOKUP(TEXT($D260,0),'Angaben Stationen'!$C$15:$V$114,2,0),"")</f>
        <v/>
      </c>
      <c r="D260" s="203"/>
      <c r="E260" s="204" t="str">
        <f>IF(LEN(D260)&gt;0,VLOOKUP(TEXT($D260,0),'Angaben Stationen'!$C$15:$E$114,3,0),"")</f>
        <v/>
      </c>
      <c r="F260" s="210"/>
      <c r="G260" s="205"/>
      <c r="H260" s="206"/>
      <c r="I260" s="72"/>
      <c r="P260" s="6" t="str">
        <f t="shared" si="32"/>
        <v>Leer</v>
      </c>
      <c r="Q260" s="6" t="str">
        <f>IF('Angaben KH-Standort'!$D$13&gt;0,"VJ","KJA")</f>
        <v>KJA</v>
      </c>
      <c r="R260" s="6" t="str">
        <f t="shared" si="33"/>
        <v>Leer</v>
      </c>
      <c r="S260" s="6" t="str">
        <f t="shared" si="34"/>
        <v>Leer</v>
      </c>
      <c r="T260" s="6">
        <f t="shared" si="30"/>
        <v>0</v>
      </c>
      <c r="U260" s="6">
        <f>VLOOKUP($C260,{"29 - Psychiatrie (Erwachsene)",1;"30 - Kinder- und Jugendpsychiatrie",1;"31 - Psychosomatik",1;"",0;0,0},2,0)</f>
        <v>0</v>
      </c>
      <c r="V260" s="6">
        <f t="shared" si="35"/>
        <v>0</v>
      </c>
      <c r="W260" s="6">
        <f t="shared" si="39"/>
        <v>1</v>
      </c>
      <c r="X260" s="6">
        <f t="shared" si="36"/>
        <v>0</v>
      </c>
      <c r="Y260" s="6">
        <f t="shared" si="37"/>
        <v>0</v>
      </c>
      <c r="Z260" s="6">
        <f t="shared" si="38"/>
        <v>0</v>
      </c>
      <c r="AA260" s="6" t="str">
        <f>VLOOKUP($C260,{"29 - Psychiatrie (Erwachsene)","MonatII";"30 - Kinder- und Jugendpsychiatrie","MonatII";"31 - Psychosomatik","MonatII";"","LEER";0,"Leer"},2,0)</f>
        <v>LEER</v>
      </c>
      <c r="AB260" s="6" t="str">
        <f>VLOOKUP($C260,{"29 - Psychiatrie (Erwachsene)","BGI";"30 - Kinder- und Jugendpsychiatrie","BGII";"31 - Psychosomatik","BGI";"","LEER";0,"Leer"},2,0)</f>
        <v>LEER</v>
      </c>
    </row>
    <row r="261" spans="2:28" x14ac:dyDescent="0.25">
      <c r="B261" s="74" t="str">
        <f t="shared" si="31"/>
        <v>!!!</v>
      </c>
      <c r="C261" s="202" t="str">
        <f>IF(LEN($D261)&gt;0,VLOOKUP(TEXT($D261,0),'Angaben Stationen'!$C$15:$V$114,2,0),"")</f>
        <v/>
      </c>
      <c r="D261" s="203"/>
      <c r="E261" s="204" t="str">
        <f>IF(LEN(D261)&gt;0,VLOOKUP(TEXT($D261,0),'Angaben Stationen'!$C$15:$E$114,3,0),"")</f>
        <v/>
      </c>
      <c r="F261" s="210"/>
      <c r="G261" s="205"/>
      <c r="H261" s="206"/>
      <c r="I261" s="72"/>
      <c r="P261" s="6" t="str">
        <f t="shared" si="32"/>
        <v>Leer</v>
      </c>
      <c r="Q261" s="6" t="str">
        <f>IF('Angaben KH-Standort'!$D$13&gt;0,"VJ","KJA")</f>
        <v>KJA</v>
      </c>
      <c r="R261" s="6" t="str">
        <f t="shared" si="33"/>
        <v>Leer</v>
      </c>
      <c r="S261" s="6" t="str">
        <f t="shared" si="34"/>
        <v>Leer</v>
      </c>
      <c r="T261" s="6">
        <f t="shared" si="30"/>
        <v>0</v>
      </c>
      <c r="U261" s="6">
        <f>VLOOKUP($C261,{"29 - Psychiatrie (Erwachsene)",1;"30 - Kinder- und Jugendpsychiatrie",1;"31 - Psychosomatik",1;"",0;0,0},2,0)</f>
        <v>0</v>
      </c>
      <c r="V261" s="6">
        <f t="shared" si="35"/>
        <v>0</v>
      </c>
      <c r="W261" s="6">
        <f t="shared" si="39"/>
        <v>1</v>
      </c>
      <c r="X261" s="6">
        <f t="shared" si="36"/>
        <v>0</v>
      </c>
      <c r="Y261" s="6">
        <f t="shared" si="37"/>
        <v>0</v>
      </c>
      <c r="Z261" s="6">
        <f t="shared" si="38"/>
        <v>0</v>
      </c>
      <c r="AA261" s="6" t="str">
        <f>VLOOKUP($C261,{"29 - Psychiatrie (Erwachsene)","MonatII";"30 - Kinder- und Jugendpsychiatrie","MonatII";"31 - Psychosomatik","MonatII";"","LEER";0,"Leer"},2,0)</f>
        <v>LEER</v>
      </c>
      <c r="AB261" s="6" t="str">
        <f>VLOOKUP($C261,{"29 - Psychiatrie (Erwachsene)","BGI";"30 - Kinder- und Jugendpsychiatrie","BGII";"31 - Psychosomatik","BGI";"","LEER";0,"Leer"},2,0)</f>
        <v>LEER</v>
      </c>
    </row>
    <row r="262" spans="2:28" x14ac:dyDescent="0.25">
      <c r="B262" s="74" t="str">
        <f t="shared" si="31"/>
        <v>!!!</v>
      </c>
      <c r="C262" s="202" t="str">
        <f>IF(LEN($D262)&gt;0,VLOOKUP(TEXT($D262,0),'Angaben Stationen'!$C$15:$V$114,2,0),"")</f>
        <v/>
      </c>
      <c r="D262" s="203"/>
      <c r="E262" s="204" t="str">
        <f>IF(LEN(D262)&gt;0,VLOOKUP(TEXT($D262,0),'Angaben Stationen'!$C$15:$E$114,3,0),"")</f>
        <v/>
      </c>
      <c r="F262" s="210"/>
      <c r="G262" s="205"/>
      <c r="H262" s="206"/>
      <c r="I262" s="72"/>
      <c r="P262" s="6" t="str">
        <f t="shared" si="32"/>
        <v>Leer</v>
      </c>
      <c r="Q262" s="6" t="str">
        <f>IF('Angaben KH-Standort'!$D$13&gt;0,"VJ","KJA")</f>
        <v>KJA</v>
      </c>
      <c r="R262" s="6" t="str">
        <f t="shared" si="33"/>
        <v>Leer</v>
      </c>
      <c r="S262" s="6" t="str">
        <f t="shared" si="34"/>
        <v>Leer</v>
      </c>
      <c r="T262" s="6">
        <f t="shared" si="30"/>
        <v>0</v>
      </c>
      <c r="U262" s="6">
        <f>VLOOKUP($C262,{"29 - Psychiatrie (Erwachsene)",1;"30 - Kinder- und Jugendpsychiatrie",1;"31 - Psychosomatik",1;"",0;0,0},2,0)</f>
        <v>0</v>
      </c>
      <c r="V262" s="6">
        <f t="shared" si="35"/>
        <v>0</v>
      </c>
      <c r="W262" s="6">
        <f t="shared" si="39"/>
        <v>1</v>
      </c>
      <c r="X262" s="6">
        <f t="shared" si="36"/>
        <v>0</v>
      </c>
      <c r="Y262" s="6">
        <f t="shared" si="37"/>
        <v>0</v>
      </c>
      <c r="Z262" s="6">
        <f t="shared" si="38"/>
        <v>0</v>
      </c>
      <c r="AA262" s="6" t="str">
        <f>VLOOKUP($C262,{"29 - Psychiatrie (Erwachsene)","MonatII";"30 - Kinder- und Jugendpsychiatrie","MonatII";"31 - Psychosomatik","MonatII";"","LEER";0,"Leer"},2,0)</f>
        <v>LEER</v>
      </c>
      <c r="AB262" s="6" t="str">
        <f>VLOOKUP($C262,{"29 - Psychiatrie (Erwachsene)","BGI";"30 - Kinder- und Jugendpsychiatrie","BGII";"31 - Psychosomatik","BGI";"","LEER";0,"Leer"},2,0)</f>
        <v>LEER</v>
      </c>
    </row>
    <row r="263" spans="2:28" x14ac:dyDescent="0.25">
      <c r="B263" s="74" t="str">
        <f t="shared" si="31"/>
        <v>!!!</v>
      </c>
      <c r="C263" s="202" t="str">
        <f>IF(LEN($D263)&gt;0,VLOOKUP(TEXT($D263,0),'Angaben Stationen'!$C$15:$V$114,2,0),"")</f>
        <v/>
      </c>
      <c r="D263" s="203"/>
      <c r="E263" s="204" t="str">
        <f>IF(LEN(D263)&gt;0,VLOOKUP(TEXT($D263,0),'Angaben Stationen'!$C$15:$E$114,3,0),"")</f>
        <v/>
      </c>
      <c r="F263" s="210"/>
      <c r="G263" s="205"/>
      <c r="H263" s="206"/>
      <c r="I263" s="72"/>
      <c r="P263" s="6" t="str">
        <f t="shared" si="32"/>
        <v>Leer</v>
      </c>
      <c r="Q263" s="6" t="str">
        <f>IF('Angaben KH-Standort'!$D$13&gt;0,"VJ","KJA")</f>
        <v>KJA</v>
      </c>
      <c r="R263" s="6" t="str">
        <f t="shared" si="33"/>
        <v>Leer</v>
      </c>
      <c r="S263" s="6" t="str">
        <f t="shared" si="34"/>
        <v>Leer</v>
      </c>
      <c r="T263" s="6">
        <f t="shared" si="30"/>
        <v>0</v>
      </c>
      <c r="U263" s="6">
        <f>VLOOKUP($C263,{"29 - Psychiatrie (Erwachsene)",1;"30 - Kinder- und Jugendpsychiatrie",1;"31 - Psychosomatik",1;"",0;0,0},2,0)</f>
        <v>0</v>
      </c>
      <c r="V263" s="6">
        <f t="shared" si="35"/>
        <v>0</v>
      </c>
      <c r="W263" s="6">
        <f t="shared" si="39"/>
        <v>1</v>
      </c>
      <c r="X263" s="6">
        <f t="shared" si="36"/>
        <v>0</v>
      </c>
      <c r="Y263" s="6">
        <f t="shared" si="37"/>
        <v>0</v>
      </c>
      <c r="Z263" s="6">
        <f t="shared" si="38"/>
        <v>0</v>
      </c>
      <c r="AA263" s="6" t="str">
        <f>VLOOKUP($C263,{"29 - Psychiatrie (Erwachsene)","MonatII";"30 - Kinder- und Jugendpsychiatrie","MonatII";"31 - Psychosomatik","MonatII";"","LEER";0,"Leer"},2,0)</f>
        <v>LEER</v>
      </c>
      <c r="AB263" s="6" t="str">
        <f>VLOOKUP($C263,{"29 - Psychiatrie (Erwachsene)","BGI";"30 - Kinder- und Jugendpsychiatrie","BGII";"31 - Psychosomatik","BGI";"","LEER";0,"Leer"},2,0)</f>
        <v>LEER</v>
      </c>
    </row>
    <row r="264" spans="2:28" x14ac:dyDescent="0.25">
      <c r="B264" s="74" t="str">
        <f t="shared" si="31"/>
        <v>!!!</v>
      </c>
      <c r="C264" s="202" t="str">
        <f>IF(LEN($D264)&gt;0,VLOOKUP(TEXT($D264,0),'Angaben Stationen'!$C$15:$V$114,2,0),"")</f>
        <v/>
      </c>
      <c r="D264" s="203"/>
      <c r="E264" s="204" t="str">
        <f>IF(LEN(D264)&gt;0,VLOOKUP(TEXT($D264,0),'Angaben Stationen'!$C$15:$E$114,3,0),"")</f>
        <v/>
      </c>
      <c r="F264" s="210"/>
      <c r="G264" s="205"/>
      <c r="H264" s="206"/>
      <c r="I264" s="72"/>
      <c r="P264" s="6" t="str">
        <f t="shared" si="32"/>
        <v>Leer</v>
      </c>
      <c r="Q264" s="6" t="str">
        <f>IF('Angaben KH-Standort'!$D$13&gt;0,"VJ","KJA")</f>
        <v>KJA</v>
      </c>
      <c r="R264" s="6" t="str">
        <f t="shared" si="33"/>
        <v>Leer</v>
      </c>
      <c r="S264" s="6" t="str">
        <f t="shared" si="34"/>
        <v>Leer</v>
      </c>
      <c r="T264" s="6">
        <f t="shared" si="30"/>
        <v>0</v>
      </c>
      <c r="U264" s="6">
        <f>VLOOKUP($C264,{"29 - Psychiatrie (Erwachsene)",1;"30 - Kinder- und Jugendpsychiatrie",1;"31 - Psychosomatik",1;"",0;0,0},2,0)</f>
        <v>0</v>
      </c>
      <c r="V264" s="6">
        <f t="shared" si="35"/>
        <v>0</v>
      </c>
      <c r="W264" s="6">
        <f t="shared" si="39"/>
        <v>1</v>
      </c>
      <c r="X264" s="6">
        <f t="shared" si="36"/>
        <v>0</v>
      </c>
      <c r="Y264" s="6">
        <f t="shared" si="37"/>
        <v>0</v>
      </c>
      <c r="Z264" s="6">
        <f t="shared" si="38"/>
        <v>0</v>
      </c>
      <c r="AA264" s="6" t="str">
        <f>VLOOKUP($C264,{"29 - Psychiatrie (Erwachsene)","MonatII";"30 - Kinder- und Jugendpsychiatrie","MonatII";"31 - Psychosomatik","MonatII";"","LEER";0,"Leer"},2,0)</f>
        <v>LEER</v>
      </c>
      <c r="AB264" s="6" t="str">
        <f>VLOOKUP($C264,{"29 - Psychiatrie (Erwachsene)","BGI";"30 - Kinder- und Jugendpsychiatrie","BGII";"31 - Psychosomatik","BGI";"","LEER";0,"Leer"},2,0)</f>
        <v>LEER</v>
      </c>
    </row>
    <row r="265" spans="2:28" x14ac:dyDescent="0.25">
      <c r="B265" s="74" t="str">
        <f t="shared" si="31"/>
        <v>!!!</v>
      </c>
      <c r="C265" s="202" t="str">
        <f>IF(LEN($D265)&gt;0,VLOOKUP(TEXT($D265,0),'Angaben Stationen'!$C$15:$V$114,2,0),"")</f>
        <v/>
      </c>
      <c r="D265" s="203"/>
      <c r="E265" s="204" t="str">
        <f>IF(LEN(D265)&gt;0,VLOOKUP(TEXT($D265,0),'Angaben Stationen'!$C$15:$E$114,3,0),"")</f>
        <v/>
      </c>
      <c r="F265" s="210"/>
      <c r="G265" s="205"/>
      <c r="H265" s="206"/>
      <c r="I265" s="72"/>
      <c r="P265" s="6" t="str">
        <f t="shared" si="32"/>
        <v>Leer</v>
      </c>
      <c r="Q265" s="6" t="str">
        <f>IF('Angaben KH-Standort'!$D$13&gt;0,"VJ","KJA")</f>
        <v>KJA</v>
      </c>
      <c r="R265" s="6" t="str">
        <f t="shared" si="33"/>
        <v>Leer</v>
      </c>
      <c r="S265" s="6" t="str">
        <f t="shared" si="34"/>
        <v>Leer</v>
      </c>
      <c r="T265" s="6">
        <f t="shared" si="30"/>
        <v>0</v>
      </c>
      <c r="U265" s="6">
        <f>VLOOKUP($C265,{"29 - Psychiatrie (Erwachsene)",1;"30 - Kinder- und Jugendpsychiatrie",1;"31 - Psychosomatik",1;"",0;0,0},2,0)</f>
        <v>0</v>
      </c>
      <c r="V265" s="6">
        <f t="shared" si="35"/>
        <v>0</v>
      </c>
      <c r="W265" s="6">
        <f t="shared" si="39"/>
        <v>1</v>
      </c>
      <c r="X265" s="6">
        <f t="shared" si="36"/>
        <v>0</v>
      </c>
      <c r="Y265" s="6">
        <f t="shared" si="37"/>
        <v>0</v>
      </c>
      <c r="Z265" s="6">
        <f t="shared" si="38"/>
        <v>0</v>
      </c>
      <c r="AA265" s="6" t="str">
        <f>VLOOKUP($C265,{"29 - Psychiatrie (Erwachsene)","MonatII";"30 - Kinder- und Jugendpsychiatrie","MonatII";"31 - Psychosomatik","MonatII";"","LEER";0,"Leer"},2,0)</f>
        <v>LEER</v>
      </c>
      <c r="AB265" s="6" t="str">
        <f>VLOOKUP($C265,{"29 - Psychiatrie (Erwachsene)","BGI";"30 - Kinder- und Jugendpsychiatrie","BGII";"31 - Psychosomatik","BGI";"","LEER";0,"Leer"},2,0)</f>
        <v>LEER</v>
      </c>
    </row>
    <row r="266" spans="2:28" x14ac:dyDescent="0.25">
      <c r="B266" s="74" t="str">
        <f t="shared" si="31"/>
        <v>!!!</v>
      </c>
      <c r="C266" s="202" t="str">
        <f>IF(LEN($D266)&gt;0,VLOOKUP(TEXT($D266,0),'Angaben Stationen'!$C$15:$V$114,2,0),"")</f>
        <v/>
      </c>
      <c r="D266" s="203"/>
      <c r="E266" s="204" t="str">
        <f>IF(LEN(D266)&gt;0,VLOOKUP(TEXT($D266,0),'Angaben Stationen'!$C$15:$E$114,3,0),"")</f>
        <v/>
      </c>
      <c r="F266" s="210"/>
      <c r="G266" s="205"/>
      <c r="H266" s="206"/>
      <c r="I266" s="72"/>
      <c r="P266" s="6" t="str">
        <f t="shared" si="32"/>
        <v>Leer</v>
      </c>
      <c r="Q266" s="6" t="str">
        <f>IF('Angaben KH-Standort'!$D$13&gt;0,"VJ","KJA")</f>
        <v>KJA</v>
      </c>
      <c r="R266" s="6" t="str">
        <f t="shared" si="33"/>
        <v>Leer</v>
      </c>
      <c r="S266" s="6" t="str">
        <f t="shared" si="34"/>
        <v>Leer</v>
      </c>
      <c r="T266" s="6">
        <f t="shared" si="30"/>
        <v>0</v>
      </c>
      <c r="U266" s="6">
        <f>VLOOKUP($C266,{"29 - Psychiatrie (Erwachsene)",1;"30 - Kinder- und Jugendpsychiatrie",1;"31 - Psychosomatik",1;"",0;0,0},2,0)</f>
        <v>0</v>
      </c>
      <c r="V266" s="6">
        <f t="shared" si="35"/>
        <v>0</v>
      </c>
      <c r="W266" s="6">
        <f t="shared" si="39"/>
        <v>1</v>
      </c>
      <c r="X266" s="6">
        <f t="shared" si="36"/>
        <v>0</v>
      </c>
      <c r="Y266" s="6">
        <f t="shared" si="37"/>
        <v>0</v>
      </c>
      <c r="Z266" s="6">
        <f t="shared" si="38"/>
        <v>0</v>
      </c>
      <c r="AA266" s="6" t="str">
        <f>VLOOKUP($C266,{"29 - Psychiatrie (Erwachsene)","MonatII";"30 - Kinder- und Jugendpsychiatrie","MonatII";"31 - Psychosomatik","MonatII";"","LEER";0,"Leer"},2,0)</f>
        <v>LEER</v>
      </c>
      <c r="AB266" s="6" t="str">
        <f>VLOOKUP($C266,{"29 - Psychiatrie (Erwachsene)","BGI";"30 - Kinder- und Jugendpsychiatrie","BGII";"31 - Psychosomatik","BGI";"","LEER";0,"Leer"},2,0)</f>
        <v>LEER</v>
      </c>
    </row>
    <row r="267" spans="2:28" x14ac:dyDescent="0.25">
      <c r="B267" s="74" t="str">
        <f t="shared" si="31"/>
        <v>!!!</v>
      </c>
      <c r="C267" s="202" t="str">
        <f>IF(LEN($D267)&gt;0,VLOOKUP(TEXT($D267,0),'Angaben Stationen'!$C$15:$V$114,2,0),"")</f>
        <v/>
      </c>
      <c r="D267" s="203"/>
      <c r="E267" s="204" t="str">
        <f>IF(LEN(D267)&gt;0,VLOOKUP(TEXT($D267,0),'Angaben Stationen'!$C$15:$E$114,3,0),"")</f>
        <v/>
      </c>
      <c r="F267" s="210"/>
      <c r="G267" s="205"/>
      <c r="H267" s="206"/>
      <c r="I267" s="72"/>
      <c r="P267" s="6" t="str">
        <f t="shared" si="32"/>
        <v>Leer</v>
      </c>
      <c r="Q267" s="6" t="str">
        <f>IF('Angaben KH-Standort'!$D$13&gt;0,"VJ","KJA")</f>
        <v>KJA</v>
      </c>
      <c r="R267" s="6" t="str">
        <f t="shared" si="33"/>
        <v>Leer</v>
      </c>
      <c r="S267" s="6" t="str">
        <f t="shared" si="34"/>
        <v>Leer</v>
      </c>
      <c r="T267" s="6">
        <f t="shared" si="30"/>
        <v>0</v>
      </c>
      <c r="U267" s="6">
        <f>VLOOKUP($C267,{"29 - Psychiatrie (Erwachsene)",1;"30 - Kinder- und Jugendpsychiatrie",1;"31 - Psychosomatik",1;"",0;0,0},2,0)</f>
        <v>0</v>
      </c>
      <c r="V267" s="6">
        <f t="shared" si="35"/>
        <v>0</v>
      </c>
      <c r="W267" s="6">
        <f t="shared" si="39"/>
        <v>1</v>
      </c>
      <c r="X267" s="6">
        <f t="shared" si="36"/>
        <v>0</v>
      </c>
      <c r="Y267" s="6">
        <f t="shared" si="37"/>
        <v>0</v>
      </c>
      <c r="Z267" s="6">
        <f t="shared" si="38"/>
        <v>0</v>
      </c>
      <c r="AA267" s="6" t="str">
        <f>VLOOKUP($C267,{"29 - Psychiatrie (Erwachsene)","MonatII";"30 - Kinder- und Jugendpsychiatrie","MonatII";"31 - Psychosomatik","MonatII";"","LEER";0,"Leer"},2,0)</f>
        <v>LEER</v>
      </c>
      <c r="AB267" s="6" t="str">
        <f>VLOOKUP($C267,{"29 - Psychiatrie (Erwachsene)","BGI";"30 - Kinder- und Jugendpsychiatrie","BGII";"31 - Psychosomatik","BGI";"","LEER";0,"Leer"},2,0)</f>
        <v>LEER</v>
      </c>
    </row>
    <row r="268" spans="2:28" x14ac:dyDescent="0.25">
      <c r="B268" s="74" t="str">
        <f t="shared" si="31"/>
        <v>!!!</v>
      </c>
      <c r="C268" s="202" t="str">
        <f>IF(LEN($D268)&gt;0,VLOOKUP(TEXT($D268,0),'Angaben Stationen'!$C$15:$V$114,2,0),"")</f>
        <v/>
      </c>
      <c r="D268" s="203"/>
      <c r="E268" s="204" t="str">
        <f>IF(LEN(D268)&gt;0,VLOOKUP(TEXT($D268,0),'Angaben Stationen'!$C$15:$E$114,3,0),"")</f>
        <v/>
      </c>
      <c r="F268" s="210"/>
      <c r="G268" s="205"/>
      <c r="H268" s="206"/>
      <c r="I268" s="72"/>
      <c r="P268" s="6" t="str">
        <f t="shared" si="32"/>
        <v>Leer</v>
      </c>
      <c r="Q268" s="6" t="str">
        <f>IF('Angaben KH-Standort'!$D$13&gt;0,"VJ","KJA")</f>
        <v>KJA</v>
      </c>
      <c r="R268" s="6" t="str">
        <f t="shared" si="33"/>
        <v>Leer</v>
      </c>
      <c r="S268" s="6" t="str">
        <f t="shared" si="34"/>
        <v>Leer</v>
      </c>
      <c r="T268" s="6">
        <f t="shared" si="30"/>
        <v>0</v>
      </c>
      <c r="U268" s="6">
        <f>VLOOKUP($C268,{"29 - Psychiatrie (Erwachsene)",1;"30 - Kinder- und Jugendpsychiatrie",1;"31 - Psychosomatik",1;"",0;0,0},2,0)</f>
        <v>0</v>
      </c>
      <c r="V268" s="6">
        <f t="shared" si="35"/>
        <v>0</v>
      </c>
      <c r="W268" s="6">
        <f t="shared" si="39"/>
        <v>1</v>
      </c>
      <c r="X268" s="6">
        <f t="shared" si="36"/>
        <v>0</v>
      </c>
      <c r="Y268" s="6">
        <f t="shared" si="37"/>
        <v>0</v>
      </c>
      <c r="Z268" s="6">
        <f t="shared" si="38"/>
        <v>0</v>
      </c>
      <c r="AA268" s="6" t="str">
        <f>VLOOKUP($C268,{"29 - Psychiatrie (Erwachsene)","MonatII";"30 - Kinder- und Jugendpsychiatrie","MonatII";"31 - Psychosomatik","MonatII";"","LEER";0,"Leer"},2,0)</f>
        <v>LEER</v>
      </c>
      <c r="AB268" s="6" t="str">
        <f>VLOOKUP($C268,{"29 - Psychiatrie (Erwachsene)","BGI";"30 - Kinder- und Jugendpsychiatrie","BGII";"31 - Psychosomatik","BGI";"","LEER";0,"Leer"},2,0)</f>
        <v>LEER</v>
      </c>
    </row>
    <row r="269" spans="2:28" x14ac:dyDescent="0.25">
      <c r="B269" s="74" t="str">
        <f t="shared" si="31"/>
        <v>!!!</v>
      </c>
      <c r="C269" s="202" t="str">
        <f>IF(LEN($D269)&gt;0,VLOOKUP(TEXT($D269,0),'Angaben Stationen'!$C$15:$V$114,2,0),"")</f>
        <v/>
      </c>
      <c r="D269" s="203"/>
      <c r="E269" s="204" t="str">
        <f>IF(LEN(D269)&gt;0,VLOOKUP(TEXT($D269,0),'Angaben Stationen'!$C$15:$E$114,3,0),"")</f>
        <v/>
      </c>
      <c r="F269" s="210"/>
      <c r="G269" s="205"/>
      <c r="H269" s="206"/>
      <c r="I269" s="72"/>
      <c r="P269" s="6" t="str">
        <f t="shared" si="32"/>
        <v>Leer</v>
      </c>
      <c r="Q269" s="6" t="str">
        <f>IF('Angaben KH-Standort'!$D$13&gt;0,"VJ","KJA")</f>
        <v>KJA</v>
      </c>
      <c r="R269" s="6" t="str">
        <f t="shared" si="33"/>
        <v>Leer</v>
      </c>
      <c r="S269" s="6" t="str">
        <f t="shared" si="34"/>
        <v>Leer</v>
      </c>
      <c r="T269" s="6">
        <f t="shared" si="30"/>
        <v>0</v>
      </c>
      <c r="U269" s="6">
        <f>VLOOKUP($C269,{"29 - Psychiatrie (Erwachsene)",1;"30 - Kinder- und Jugendpsychiatrie",1;"31 - Psychosomatik",1;"",0;0,0},2,0)</f>
        <v>0</v>
      </c>
      <c r="V269" s="6">
        <f t="shared" si="35"/>
        <v>0</v>
      </c>
      <c r="W269" s="6">
        <f t="shared" si="39"/>
        <v>1</v>
      </c>
      <c r="X269" s="6">
        <f t="shared" si="36"/>
        <v>0</v>
      </c>
      <c r="Y269" s="6">
        <f t="shared" si="37"/>
        <v>0</v>
      </c>
      <c r="Z269" s="6">
        <f t="shared" si="38"/>
        <v>0</v>
      </c>
      <c r="AA269" s="6" t="str">
        <f>VLOOKUP($C269,{"29 - Psychiatrie (Erwachsene)","MonatII";"30 - Kinder- und Jugendpsychiatrie","MonatII";"31 - Psychosomatik","MonatII";"","LEER";0,"Leer"},2,0)</f>
        <v>LEER</v>
      </c>
      <c r="AB269" s="6" t="str">
        <f>VLOOKUP($C269,{"29 - Psychiatrie (Erwachsene)","BGI";"30 - Kinder- und Jugendpsychiatrie","BGII";"31 - Psychosomatik","BGI";"","LEER";0,"Leer"},2,0)</f>
        <v>LEER</v>
      </c>
    </row>
    <row r="270" spans="2:28" x14ac:dyDescent="0.25">
      <c r="B270" s="74" t="str">
        <f t="shared" si="31"/>
        <v>!!!</v>
      </c>
      <c r="C270" s="202" t="str">
        <f>IF(LEN($D270)&gt;0,VLOOKUP(TEXT($D270,0),'Angaben Stationen'!$C$15:$V$114,2,0),"")</f>
        <v/>
      </c>
      <c r="D270" s="203"/>
      <c r="E270" s="204" t="str">
        <f>IF(LEN(D270)&gt;0,VLOOKUP(TEXT($D270,0),'Angaben Stationen'!$C$15:$E$114,3,0),"")</f>
        <v/>
      </c>
      <c r="F270" s="210"/>
      <c r="G270" s="205"/>
      <c r="H270" s="206"/>
      <c r="I270" s="72"/>
      <c r="P270" s="6" t="str">
        <f t="shared" si="32"/>
        <v>Leer</v>
      </c>
      <c r="Q270" s="6" t="str">
        <f>IF('Angaben KH-Standort'!$D$13&gt;0,"VJ","KJA")</f>
        <v>KJA</v>
      </c>
      <c r="R270" s="6" t="str">
        <f t="shared" si="33"/>
        <v>Leer</v>
      </c>
      <c r="S270" s="6" t="str">
        <f t="shared" si="34"/>
        <v>Leer</v>
      </c>
      <c r="T270" s="6">
        <f t="shared" si="30"/>
        <v>0</v>
      </c>
      <c r="U270" s="6">
        <f>VLOOKUP($C270,{"29 - Psychiatrie (Erwachsene)",1;"30 - Kinder- und Jugendpsychiatrie",1;"31 - Psychosomatik",1;"",0;0,0},2,0)</f>
        <v>0</v>
      </c>
      <c r="V270" s="6">
        <f t="shared" si="35"/>
        <v>0</v>
      </c>
      <c r="W270" s="6">
        <f t="shared" si="39"/>
        <v>1</v>
      </c>
      <c r="X270" s="6">
        <f t="shared" si="36"/>
        <v>0</v>
      </c>
      <c r="Y270" s="6">
        <f t="shared" si="37"/>
        <v>0</v>
      </c>
      <c r="Z270" s="6">
        <f t="shared" si="38"/>
        <v>0</v>
      </c>
      <c r="AA270" s="6" t="str">
        <f>VLOOKUP($C270,{"29 - Psychiatrie (Erwachsene)","MonatII";"30 - Kinder- und Jugendpsychiatrie","MonatII";"31 - Psychosomatik","MonatII";"","LEER";0,"Leer"},2,0)</f>
        <v>LEER</v>
      </c>
      <c r="AB270" s="6" t="str">
        <f>VLOOKUP($C270,{"29 - Psychiatrie (Erwachsene)","BGI";"30 - Kinder- und Jugendpsychiatrie","BGII";"31 - Psychosomatik","BGI";"","LEER";0,"Leer"},2,0)</f>
        <v>LEER</v>
      </c>
    </row>
    <row r="271" spans="2:28" x14ac:dyDescent="0.25">
      <c r="B271" s="74" t="str">
        <f t="shared" si="31"/>
        <v>!!!</v>
      </c>
      <c r="C271" s="202" t="str">
        <f>IF(LEN($D271)&gt;0,VLOOKUP(TEXT($D271,0),'Angaben Stationen'!$C$15:$V$114,2,0),"")</f>
        <v/>
      </c>
      <c r="D271" s="203"/>
      <c r="E271" s="204" t="str">
        <f>IF(LEN(D271)&gt;0,VLOOKUP(TEXT($D271,0),'Angaben Stationen'!$C$15:$E$114,3,0),"")</f>
        <v/>
      </c>
      <c r="F271" s="210"/>
      <c r="G271" s="205"/>
      <c r="H271" s="206"/>
      <c r="I271" s="72"/>
      <c r="P271" s="6" t="str">
        <f t="shared" si="32"/>
        <v>Leer</v>
      </c>
      <c r="Q271" s="6" t="str">
        <f>IF('Angaben KH-Standort'!$D$13&gt;0,"VJ","KJA")</f>
        <v>KJA</v>
      </c>
      <c r="R271" s="6" t="str">
        <f t="shared" si="33"/>
        <v>Leer</v>
      </c>
      <c r="S271" s="6" t="str">
        <f t="shared" si="34"/>
        <v>Leer</v>
      </c>
      <c r="T271" s="6">
        <f t="shared" si="30"/>
        <v>0</v>
      </c>
      <c r="U271" s="6">
        <f>VLOOKUP($C271,{"29 - Psychiatrie (Erwachsene)",1;"30 - Kinder- und Jugendpsychiatrie",1;"31 - Psychosomatik",1;"",0;0,0},2,0)</f>
        <v>0</v>
      </c>
      <c r="V271" s="6">
        <f t="shared" si="35"/>
        <v>0</v>
      </c>
      <c r="W271" s="6">
        <f t="shared" si="39"/>
        <v>1</v>
      </c>
      <c r="X271" s="6">
        <f t="shared" si="36"/>
        <v>0</v>
      </c>
      <c r="Y271" s="6">
        <f t="shared" si="37"/>
        <v>0</v>
      </c>
      <c r="Z271" s="6">
        <f t="shared" si="38"/>
        <v>0</v>
      </c>
      <c r="AA271" s="6" t="str">
        <f>VLOOKUP($C271,{"29 - Psychiatrie (Erwachsene)","MonatII";"30 - Kinder- und Jugendpsychiatrie","MonatII";"31 - Psychosomatik","MonatII";"","LEER";0,"Leer"},2,0)</f>
        <v>LEER</v>
      </c>
      <c r="AB271" s="6" t="str">
        <f>VLOOKUP($C271,{"29 - Psychiatrie (Erwachsene)","BGI";"30 - Kinder- und Jugendpsychiatrie","BGII";"31 - Psychosomatik","BGI";"","LEER";0,"Leer"},2,0)</f>
        <v>LEER</v>
      </c>
    </row>
    <row r="272" spans="2:28" x14ac:dyDescent="0.25">
      <c r="B272" s="74" t="str">
        <f t="shared" si="31"/>
        <v>!!!</v>
      </c>
      <c r="C272" s="202" t="str">
        <f>IF(LEN($D272)&gt;0,VLOOKUP(TEXT($D272,0),'Angaben Stationen'!$C$15:$V$114,2,0),"")</f>
        <v/>
      </c>
      <c r="D272" s="203"/>
      <c r="E272" s="204" t="str">
        <f>IF(LEN(D272)&gt;0,VLOOKUP(TEXT($D272,0),'Angaben Stationen'!$C$15:$E$114,3,0),"")</f>
        <v/>
      </c>
      <c r="F272" s="210"/>
      <c r="G272" s="205"/>
      <c r="H272" s="206"/>
      <c r="I272" s="72"/>
      <c r="P272" s="6" t="str">
        <f t="shared" si="32"/>
        <v>Leer</v>
      </c>
      <c r="Q272" s="6" t="str">
        <f>IF('Angaben KH-Standort'!$D$13&gt;0,"VJ","KJA")</f>
        <v>KJA</v>
      </c>
      <c r="R272" s="6" t="str">
        <f t="shared" si="33"/>
        <v>Leer</v>
      </c>
      <c r="S272" s="6" t="str">
        <f t="shared" si="34"/>
        <v>Leer</v>
      </c>
      <c r="T272" s="6">
        <f t="shared" si="30"/>
        <v>0</v>
      </c>
      <c r="U272" s="6">
        <f>VLOOKUP($C272,{"29 - Psychiatrie (Erwachsene)",1;"30 - Kinder- und Jugendpsychiatrie",1;"31 - Psychosomatik",1;"",0;0,0},2,0)</f>
        <v>0</v>
      </c>
      <c r="V272" s="6">
        <f t="shared" si="35"/>
        <v>0</v>
      </c>
      <c r="W272" s="6">
        <f t="shared" si="39"/>
        <v>1</v>
      </c>
      <c r="X272" s="6">
        <f t="shared" si="36"/>
        <v>0</v>
      </c>
      <c r="Y272" s="6">
        <f t="shared" si="37"/>
        <v>0</v>
      </c>
      <c r="Z272" s="6">
        <f t="shared" si="38"/>
        <v>0</v>
      </c>
      <c r="AA272" s="6" t="str">
        <f>VLOOKUP($C272,{"29 - Psychiatrie (Erwachsene)","MonatII";"30 - Kinder- und Jugendpsychiatrie","MonatII";"31 - Psychosomatik","MonatII";"","LEER";0,"Leer"},2,0)</f>
        <v>LEER</v>
      </c>
      <c r="AB272" s="6" t="str">
        <f>VLOOKUP($C272,{"29 - Psychiatrie (Erwachsene)","BGI";"30 - Kinder- und Jugendpsychiatrie","BGII";"31 - Psychosomatik","BGI";"","LEER";0,"Leer"},2,0)</f>
        <v>LEER</v>
      </c>
    </row>
    <row r="273" spans="2:28" x14ac:dyDescent="0.25">
      <c r="B273" s="74" t="str">
        <f t="shared" si="31"/>
        <v>!!!</v>
      </c>
      <c r="C273" s="202" t="str">
        <f>IF(LEN($D273)&gt;0,VLOOKUP(TEXT($D273,0),'Angaben Stationen'!$C$15:$V$114,2,0),"")</f>
        <v/>
      </c>
      <c r="D273" s="203"/>
      <c r="E273" s="204" t="str">
        <f>IF(LEN(D273)&gt;0,VLOOKUP(TEXT($D273,0),'Angaben Stationen'!$C$15:$E$114,3,0),"")</f>
        <v/>
      </c>
      <c r="F273" s="210"/>
      <c r="G273" s="205"/>
      <c r="H273" s="206"/>
      <c r="I273" s="72"/>
      <c r="P273" s="6" t="str">
        <f t="shared" si="32"/>
        <v>Leer</v>
      </c>
      <c r="Q273" s="6" t="str">
        <f>IF('Angaben KH-Standort'!$D$13&gt;0,"VJ","KJA")</f>
        <v>KJA</v>
      </c>
      <c r="R273" s="6" t="str">
        <f t="shared" si="33"/>
        <v>Leer</v>
      </c>
      <c r="S273" s="6" t="str">
        <f t="shared" si="34"/>
        <v>Leer</v>
      </c>
      <c r="T273" s="6">
        <f t="shared" si="30"/>
        <v>0</v>
      </c>
      <c r="U273" s="6">
        <f>VLOOKUP($C273,{"29 - Psychiatrie (Erwachsene)",1;"30 - Kinder- und Jugendpsychiatrie",1;"31 - Psychosomatik",1;"",0;0,0},2,0)</f>
        <v>0</v>
      </c>
      <c r="V273" s="6">
        <f t="shared" si="35"/>
        <v>0</v>
      </c>
      <c r="W273" s="6">
        <f t="shared" si="39"/>
        <v>1</v>
      </c>
      <c r="X273" s="6">
        <f t="shared" si="36"/>
        <v>0</v>
      </c>
      <c r="Y273" s="6">
        <f t="shared" si="37"/>
        <v>0</v>
      </c>
      <c r="Z273" s="6">
        <f t="shared" si="38"/>
        <v>0</v>
      </c>
      <c r="AA273" s="6" t="str">
        <f>VLOOKUP($C273,{"29 - Psychiatrie (Erwachsene)","MonatII";"30 - Kinder- und Jugendpsychiatrie","MonatII";"31 - Psychosomatik","MonatII";"","LEER";0,"Leer"},2,0)</f>
        <v>LEER</v>
      </c>
      <c r="AB273" s="6" t="str">
        <f>VLOOKUP($C273,{"29 - Psychiatrie (Erwachsene)","BGI";"30 - Kinder- und Jugendpsychiatrie","BGII";"31 - Psychosomatik","BGI";"","LEER";0,"Leer"},2,0)</f>
        <v>LEER</v>
      </c>
    </row>
    <row r="274" spans="2:28" x14ac:dyDescent="0.25">
      <c r="B274" s="74" t="str">
        <f t="shared" si="31"/>
        <v>!!!</v>
      </c>
      <c r="C274" s="202" t="str">
        <f>IF(LEN($D274)&gt;0,VLOOKUP(TEXT($D274,0),'Angaben Stationen'!$C$15:$V$114,2,0),"")</f>
        <v/>
      </c>
      <c r="D274" s="203"/>
      <c r="E274" s="204" t="str">
        <f>IF(LEN(D274)&gt;0,VLOOKUP(TEXT($D274,0),'Angaben Stationen'!$C$15:$E$114,3,0),"")</f>
        <v/>
      </c>
      <c r="F274" s="210"/>
      <c r="G274" s="205"/>
      <c r="H274" s="206"/>
      <c r="I274" s="72"/>
      <c r="P274" s="6" t="str">
        <f t="shared" si="32"/>
        <v>Leer</v>
      </c>
      <c r="Q274" s="6" t="str">
        <f>IF('Angaben KH-Standort'!$D$13&gt;0,"VJ","KJA")</f>
        <v>KJA</v>
      </c>
      <c r="R274" s="6" t="str">
        <f t="shared" si="33"/>
        <v>Leer</v>
      </c>
      <c r="S274" s="6" t="str">
        <f t="shared" si="34"/>
        <v>Leer</v>
      </c>
      <c r="T274" s="6">
        <f t="shared" ref="T274:T337" si="40">IF(LEN(B274)&gt;0,0,1)</f>
        <v>0</v>
      </c>
      <c r="U274" s="6">
        <f>VLOOKUP($C274,{"29 - Psychiatrie (Erwachsene)",1;"30 - Kinder- und Jugendpsychiatrie",1;"31 - Psychosomatik",1;"",0;0,0},2,0)</f>
        <v>0</v>
      </c>
      <c r="V274" s="6">
        <f t="shared" si="35"/>
        <v>0</v>
      </c>
      <c r="W274" s="6">
        <f t="shared" si="39"/>
        <v>1</v>
      </c>
      <c r="X274" s="6">
        <f t="shared" si="36"/>
        <v>0</v>
      </c>
      <c r="Y274" s="6">
        <f t="shared" si="37"/>
        <v>0</v>
      </c>
      <c r="Z274" s="6">
        <f t="shared" si="38"/>
        <v>0</v>
      </c>
      <c r="AA274" s="6" t="str">
        <f>VLOOKUP($C274,{"29 - Psychiatrie (Erwachsene)","MonatII";"30 - Kinder- und Jugendpsychiatrie","MonatII";"31 - Psychosomatik","MonatII";"","LEER";0,"Leer"},2,0)</f>
        <v>LEER</v>
      </c>
      <c r="AB274" s="6" t="str">
        <f>VLOOKUP($C274,{"29 - Psychiatrie (Erwachsene)","BGI";"30 - Kinder- und Jugendpsychiatrie","BGII";"31 - Psychosomatik","BGI";"","LEER";0,"Leer"},2,0)</f>
        <v>LEER</v>
      </c>
    </row>
    <row r="275" spans="2:28" x14ac:dyDescent="0.25">
      <c r="B275" s="74" t="str">
        <f t="shared" ref="B275:B338" si="41">IF(SUM(U275:Z275)&lt;6,"!!!","")</f>
        <v>!!!</v>
      </c>
      <c r="C275" s="202" t="str">
        <f>IF(LEN($D275)&gt;0,VLOOKUP(TEXT($D275,0),'Angaben Stationen'!$C$15:$V$114,2,0),"")</f>
        <v/>
      </c>
      <c r="D275" s="203"/>
      <c r="E275" s="204" t="str">
        <f>IF(LEN(D275)&gt;0,VLOOKUP(TEXT($D275,0),'Angaben Stationen'!$C$15:$E$114,3,0),"")</f>
        <v/>
      </c>
      <c r="F275" s="210"/>
      <c r="G275" s="205"/>
      <c r="H275" s="206"/>
      <c r="I275" s="72"/>
      <c r="P275" s="6" t="str">
        <f t="shared" ref="P275:P338" si="42">IF($D274&lt;&gt;"","Stationen","Leer")</f>
        <v>Leer</v>
      </c>
      <c r="Q275" s="6" t="str">
        <f>IF('Angaben KH-Standort'!$D$13&gt;0,"VJ","KJA")</f>
        <v>KJA</v>
      </c>
      <c r="R275" s="6" t="str">
        <f t="shared" ref="R275:R338" si="43">IF($D275&lt;&gt;"",Q275,"Leer")</f>
        <v>Leer</v>
      </c>
      <c r="S275" s="6" t="str">
        <f t="shared" ref="S275:S338" si="44">IF($D275&lt;&gt;"","Monate","Leer")</f>
        <v>Leer</v>
      </c>
      <c r="T275" s="6">
        <f t="shared" si="40"/>
        <v>0</v>
      </c>
      <c r="U275" s="6">
        <f>VLOOKUP($C275,{"29 - Psychiatrie (Erwachsene)",1;"30 - Kinder- und Jugendpsychiatrie",1;"31 - Psychosomatik",1;"",0;0,0},2,0)</f>
        <v>0</v>
      </c>
      <c r="V275" s="6">
        <f t="shared" ref="V275:V338" si="45">IF(VALUE($D275)&gt;0,1,0)</f>
        <v>0</v>
      </c>
      <c r="W275" s="6">
        <f t="shared" si="39"/>
        <v>1</v>
      </c>
      <c r="X275" s="6">
        <f t="shared" ref="X275:X338" si="46">IF($F275&lt;&gt;0,1,0)</f>
        <v>0</v>
      </c>
      <c r="Y275" s="6">
        <f t="shared" ref="Y275:Y338" si="47">IF(VALUE($G275)&gt;0,1,0)</f>
        <v>0</v>
      </c>
      <c r="Z275" s="6">
        <f t="shared" ref="Z275:Z338" si="48">IF(LEN($H275)&gt;0,1,0)</f>
        <v>0</v>
      </c>
      <c r="AA275" s="6" t="str">
        <f>VLOOKUP($C275,{"29 - Psychiatrie (Erwachsene)","MonatII";"30 - Kinder- und Jugendpsychiatrie","MonatII";"31 - Psychosomatik","MonatII";"","LEER";0,"Leer"},2,0)</f>
        <v>LEER</v>
      </c>
      <c r="AB275" s="6" t="str">
        <f>VLOOKUP($C275,{"29 - Psychiatrie (Erwachsene)","BGI";"30 - Kinder- und Jugendpsychiatrie","BGII";"31 - Psychosomatik","BGI";"","LEER";0,"Leer"},2,0)</f>
        <v>LEER</v>
      </c>
    </row>
    <row r="276" spans="2:28" x14ac:dyDescent="0.25">
      <c r="B276" s="74" t="str">
        <f t="shared" si="41"/>
        <v>!!!</v>
      </c>
      <c r="C276" s="202" t="str">
        <f>IF(LEN($D276)&gt;0,VLOOKUP(TEXT($D276,0),'Angaben Stationen'!$C$15:$V$114,2,0),"")</f>
        <v/>
      </c>
      <c r="D276" s="203"/>
      <c r="E276" s="204" t="str">
        <f>IF(LEN(D276)&gt;0,VLOOKUP(TEXT($D276,0),'Angaben Stationen'!$C$15:$E$114,3,0),"")</f>
        <v/>
      </c>
      <c r="F276" s="210"/>
      <c r="G276" s="205"/>
      <c r="H276" s="206"/>
      <c r="I276" s="72"/>
      <c r="P276" s="6" t="str">
        <f t="shared" si="42"/>
        <v>Leer</v>
      </c>
      <c r="Q276" s="6" t="str">
        <f>IF('Angaben KH-Standort'!$D$13&gt;0,"VJ","KJA")</f>
        <v>KJA</v>
      </c>
      <c r="R276" s="6" t="str">
        <f t="shared" si="43"/>
        <v>Leer</v>
      </c>
      <c r="S276" s="6" t="str">
        <f t="shared" si="44"/>
        <v>Leer</v>
      </c>
      <c r="T276" s="6">
        <f t="shared" si="40"/>
        <v>0</v>
      </c>
      <c r="U276" s="6">
        <f>VLOOKUP($C276,{"29 - Psychiatrie (Erwachsene)",1;"30 - Kinder- und Jugendpsychiatrie",1;"31 - Psychosomatik",1;"",0;0,0},2,0)</f>
        <v>0</v>
      </c>
      <c r="V276" s="6">
        <f t="shared" si="45"/>
        <v>0</v>
      </c>
      <c r="W276" s="6">
        <f t="shared" ref="W276:W339" si="49">IF($E276&lt;&gt;0,1,0)</f>
        <v>1</v>
      </c>
      <c r="X276" s="6">
        <f t="shared" si="46"/>
        <v>0</v>
      </c>
      <c r="Y276" s="6">
        <f t="shared" si="47"/>
        <v>0</v>
      </c>
      <c r="Z276" s="6">
        <f t="shared" si="48"/>
        <v>0</v>
      </c>
      <c r="AA276" s="6" t="str">
        <f>VLOOKUP($C276,{"29 - Psychiatrie (Erwachsene)","MonatII";"30 - Kinder- und Jugendpsychiatrie","MonatII";"31 - Psychosomatik","MonatII";"","LEER";0,"Leer"},2,0)</f>
        <v>LEER</v>
      </c>
      <c r="AB276" s="6" t="str">
        <f>VLOOKUP($C276,{"29 - Psychiatrie (Erwachsene)","BGI";"30 - Kinder- und Jugendpsychiatrie","BGII";"31 - Psychosomatik","BGI";"","LEER";0,"Leer"},2,0)</f>
        <v>LEER</v>
      </c>
    </row>
    <row r="277" spans="2:28" x14ac:dyDescent="0.25">
      <c r="B277" s="74" t="str">
        <f t="shared" si="41"/>
        <v>!!!</v>
      </c>
      <c r="C277" s="202" t="str">
        <f>IF(LEN($D277)&gt;0,VLOOKUP(TEXT($D277,0),'Angaben Stationen'!$C$15:$V$114,2,0),"")</f>
        <v/>
      </c>
      <c r="D277" s="203"/>
      <c r="E277" s="204" t="str">
        <f>IF(LEN(D277)&gt;0,VLOOKUP(TEXT($D277,0),'Angaben Stationen'!$C$15:$E$114,3,0),"")</f>
        <v/>
      </c>
      <c r="F277" s="210"/>
      <c r="G277" s="205"/>
      <c r="H277" s="206"/>
      <c r="I277" s="72"/>
      <c r="P277" s="6" t="str">
        <f t="shared" si="42"/>
        <v>Leer</v>
      </c>
      <c r="Q277" s="6" t="str">
        <f>IF('Angaben KH-Standort'!$D$13&gt;0,"VJ","KJA")</f>
        <v>KJA</v>
      </c>
      <c r="R277" s="6" t="str">
        <f t="shared" si="43"/>
        <v>Leer</v>
      </c>
      <c r="S277" s="6" t="str">
        <f t="shared" si="44"/>
        <v>Leer</v>
      </c>
      <c r="T277" s="6">
        <f t="shared" si="40"/>
        <v>0</v>
      </c>
      <c r="U277" s="6">
        <f>VLOOKUP($C277,{"29 - Psychiatrie (Erwachsene)",1;"30 - Kinder- und Jugendpsychiatrie",1;"31 - Psychosomatik",1;"",0;0,0},2,0)</f>
        <v>0</v>
      </c>
      <c r="V277" s="6">
        <f t="shared" si="45"/>
        <v>0</v>
      </c>
      <c r="W277" s="6">
        <f t="shared" si="49"/>
        <v>1</v>
      </c>
      <c r="X277" s="6">
        <f t="shared" si="46"/>
        <v>0</v>
      </c>
      <c r="Y277" s="6">
        <f t="shared" si="47"/>
        <v>0</v>
      </c>
      <c r="Z277" s="6">
        <f t="shared" si="48"/>
        <v>0</v>
      </c>
      <c r="AA277" s="6" t="str">
        <f>VLOOKUP($C277,{"29 - Psychiatrie (Erwachsene)","MonatII";"30 - Kinder- und Jugendpsychiatrie","MonatII";"31 - Psychosomatik","MonatII";"","LEER";0,"Leer"},2,0)</f>
        <v>LEER</v>
      </c>
      <c r="AB277" s="6" t="str">
        <f>VLOOKUP($C277,{"29 - Psychiatrie (Erwachsene)","BGI";"30 - Kinder- und Jugendpsychiatrie","BGII";"31 - Psychosomatik","BGI";"","LEER";0,"Leer"},2,0)</f>
        <v>LEER</v>
      </c>
    </row>
    <row r="278" spans="2:28" x14ac:dyDescent="0.25">
      <c r="B278" s="74" t="str">
        <f t="shared" si="41"/>
        <v>!!!</v>
      </c>
      <c r="C278" s="202" t="str">
        <f>IF(LEN($D278)&gt;0,VLOOKUP(TEXT($D278,0),'Angaben Stationen'!$C$15:$V$114,2,0),"")</f>
        <v/>
      </c>
      <c r="D278" s="203"/>
      <c r="E278" s="204" t="str">
        <f>IF(LEN(D278)&gt;0,VLOOKUP(TEXT($D278,0),'Angaben Stationen'!$C$15:$E$114,3,0),"")</f>
        <v/>
      </c>
      <c r="F278" s="210"/>
      <c r="G278" s="205"/>
      <c r="H278" s="206"/>
      <c r="I278" s="72"/>
      <c r="P278" s="6" t="str">
        <f t="shared" si="42"/>
        <v>Leer</v>
      </c>
      <c r="Q278" s="6" t="str">
        <f>IF('Angaben KH-Standort'!$D$13&gt;0,"VJ","KJA")</f>
        <v>KJA</v>
      </c>
      <c r="R278" s="6" t="str">
        <f t="shared" si="43"/>
        <v>Leer</v>
      </c>
      <c r="S278" s="6" t="str">
        <f t="shared" si="44"/>
        <v>Leer</v>
      </c>
      <c r="T278" s="6">
        <f t="shared" si="40"/>
        <v>0</v>
      </c>
      <c r="U278" s="6">
        <f>VLOOKUP($C278,{"29 - Psychiatrie (Erwachsene)",1;"30 - Kinder- und Jugendpsychiatrie",1;"31 - Psychosomatik",1;"",0;0,0},2,0)</f>
        <v>0</v>
      </c>
      <c r="V278" s="6">
        <f t="shared" si="45"/>
        <v>0</v>
      </c>
      <c r="W278" s="6">
        <f t="shared" si="49"/>
        <v>1</v>
      </c>
      <c r="X278" s="6">
        <f t="shared" si="46"/>
        <v>0</v>
      </c>
      <c r="Y278" s="6">
        <f t="shared" si="47"/>
        <v>0</v>
      </c>
      <c r="Z278" s="6">
        <f t="shared" si="48"/>
        <v>0</v>
      </c>
      <c r="AA278" s="6" t="str">
        <f>VLOOKUP($C278,{"29 - Psychiatrie (Erwachsene)","MonatII";"30 - Kinder- und Jugendpsychiatrie","MonatII";"31 - Psychosomatik","MonatII";"","LEER";0,"Leer"},2,0)</f>
        <v>LEER</v>
      </c>
      <c r="AB278" s="6" t="str">
        <f>VLOOKUP($C278,{"29 - Psychiatrie (Erwachsene)","BGI";"30 - Kinder- und Jugendpsychiatrie","BGII";"31 - Psychosomatik","BGI";"","LEER";0,"Leer"},2,0)</f>
        <v>LEER</v>
      </c>
    </row>
    <row r="279" spans="2:28" x14ac:dyDescent="0.25">
      <c r="B279" s="74" t="str">
        <f t="shared" si="41"/>
        <v>!!!</v>
      </c>
      <c r="C279" s="202" t="str">
        <f>IF(LEN($D279)&gt;0,VLOOKUP(TEXT($D279,0),'Angaben Stationen'!$C$15:$V$114,2,0),"")</f>
        <v/>
      </c>
      <c r="D279" s="203"/>
      <c r="E279" s="204" t="str">
        <f>IF(LEN(D279)&gt;0,VLOOKUP(TEXT($D279,0),'Angaben Stationen'!$C$15:$E$114,3,0),"")</f>
        <v/>
      </c>
      <c r="F279" s="210"/>
      <c r="G279" s="205"/>
      <c r="H279" s="206"/>
      <c r="I279" s="72"/>
      <c r="P279" s="6" t="str">
        <f t="shared" si="42"/>
        <v>Leer</v>
      </c>
      <c r="Q279" s="6" t="str">
        <f>IF('Angaben KH-Standort'!$D$13&gt;0,"VJ","KJA")</f>
        <v>KJA</v>
      </c>
      <c r="R279" s="6" t="str">
        <f t="shared" si="43"/>
        <v>Leer</v>
      </c>
      <c r="S279" s="6" t="str">
        <f t="shared" si="44"/>
        <v>Leer</v>
      </c>
      <c r="T279" s="6">
        <f t="shared" si="40"/>
        <v>0</v>
      </c>
      <c r="U279" s="6">
        <f>VLOOKUP($C279,{"29 - Psychiatrie (Erwachsene)",1;"30 - Kinder- und Jugendpsychiatrie",1;"31 - Psychosomatik",1;"",0;0,0},2,0)</f>
        <v>0</v>
      </c>
      <c r="V279" s="6">
        <f t="shared" si="45"/>
        <v>0</v>
      </c>
      <c r="W279" s="6">
        <f t="shared" si="49"/>
        <v>1</v>
      </c>
      <c r="X279" s="6">
        <f t="shared" si="46"/>
        <v>0</v>
      </c>
      <c r="Y279" s="6">
        <f t="shared" si="47"/>
        <v>0</v>
      </c>
      <c r="Z279" s="6">
        <f t="shared" si="48"/>
        <v>0</v>
      </c>
      <c r="AA279" s="6" t="str">
        <f>VLOOKUP($C279,{"29 - Psychiatrie (Erwachsene)","MonatII";"30 - Kinder- und Jugendpsychiatrie","MonatII";"31 - Psychosomatik","MonatII";"","LEER";0,"Leer"},2,0)</f>
        <v>LEER</v>
      </c>
      <c r="AB279" s="6" t="str">
        <f>VLOOKUP($C279,{"29 - Psychiatrie (Erwachsene)","BGI";"30 - Kinder- und Jugendpsychiatrie","BGII";"31 - Psychosomatik","BGI";"","LEER";0,"Leer"},2,0)</f>
        <v>LEER</v>
      </c>
    </row>
    <row r="280" spans="2:28" x14ac:dyDescent="0.25">
      <c r="B280" s="74" t="str">
        <f t="shared" si="41"/>
        <v>!!!</v>
      </c>
      <c r="C280" s="202" t="str">
        <f>IF(LEN($D280)&gt;0,VLOOKUP(TEXT($D280,0),'Angaben Stationen'!$C$15:$V$114,2,0),"")</f>
        <v/>
      </c>
      <c r="D280" s="203"/>
      <c r="E280" s="204" t="str">
        <f>IF(LEN(D280)&gt;0,VLOOKUP(TEXT($D280,0),'Angaben Stationen'!$C$15:$E$114,3,0),"")</f>
        <v/>
      </c>
      <c r="F280" s="210"/>
      <c r="G280" s="205"/>
      <c r="H280" s="206"/>
      <c r="I280" s="72"/>
      <c r="P280" s="6" t="str">
        <f t="shared" si="42"/>
        <v>Leer</v>
      </c>
      <c r="Q280" s="6" t="str">
        <f>IF('Angaben KH-Standort'!$D$13&gt;0,"VJ","KJA")</f>
        <v>KJA</v>
      </c>
      <c r="R280" s="6" t="str">
        <f t="shared" si="43"/>
        <v>Leer</v>
      </c>
      <c r="S280" s="6" t="str">
        <f t="shared" si="44"/>
        <v>Leer</v>
      </c>
      <c r="T280" s="6">
        <f t="shared" si="40"/>
        <v>0</v>
      </c>
      <c r="U280" s="6">
        <f>VLOOKUP($C280,{"29 - Psychiatrie (Erwachsene)",1;"30 - Kinder- und Jugendpsychiatrie",1;"31 - Psychosomatik",1;"",0;0,0},2,0)</f>
        <v>0</v>
      </c>
      <c r="V280" s="6">
        <f t="shared" si="45"/>
        <v>0</v>
      </c>
      <c r="W280" s="6">
        <f t="shared" si="49"/>
        <v>1</v>
      </c>
      <c r="X280" s="6">
        <f t="shared" si="46"/>
        <v>0</v>
      </c>
      <c r="Y280" s="6">
        <f t="shared" si="47"/>
        <v>0</v>
      </c>
      <c r="Z280" s="6">
        <f t="shared" si="48"/>
        <v>0</v>
      </c>
      <c r="AA280" s="6" t="str">
        <f>VLOOKUP($C280,{"29 - Psychiatrie (Erwachsene)","MonatII";"30 - Kinder- und Jugendpsychiatrie","MonatII";"31 - Psychosomatik","MonatII";"","LEER";0,"Leer"},2,0)</f>
        <v>LEER</v>
      </c>
      <c r="AB280" s="6" t="str">
        <f>VLOOKUP($C280,{"29 - Psychiatrie (Erwachsene)","BGI";"30 - Kinder- und Jugendpsychiatrie","BGII";"31 - Psychosomatik","BGI";"","LEER";0,"Leer"},2,0)</f>
        <v>LEER</v>
      </c>
    </row>
    <row r="281" spans="2:28" x14ac:dyDescent="0.25">
      <c r="B281" s="74" t="str">
        <f t="shared" si="41"/>
        <v>!!!</v>
      </c>
      <c r="C281" s="202" t="str">
        <f>IF(LEN($D281)&gt;0,VLOOKUP(TEXT($D281,0),'Angaben Stationen'!$C$15:$V$114,2,0),"")</f>
        <v/>
      </c>
      <c r="D281" s="203"/>
      <c r="E281" s="204" t="str">
        <f>IF(LEN(D281)&gt;0,VLOOKUP(TEXT($D281,0),'Angaben Stationen'!$C$15:$E$114,3,0),"")</f>
        <v/>
      </c>
      <c r="F281" s="210"/>
      <c r="G281" s="205"/>
      <c r="H281" s="206"/>
      <c r="I281" s="72"/>
      <c r="P281" s="6" t="str">
        <f t="shared" si="42"/>
        <v>Leer</v>
      </c>
      <c r="Q281" s="6" t="str">
        <f>IF('Angaben KH-Standort'!$D$13&gt;0,"VJ","KJA")</f>
        <v>KJA</v>
      </c>
      <c r="R281" s="6" t="str">
        <f t="shared" si="43"/>
        <v>Leer</v>
      </c>
      <c r="S281" s="6" t="str">
        <f t="shared" si="44"/>
        <v>Leer</v>
      </c>
      <c r="T281" s="6">
        <f t="shared" si="40"/>
        <v>0</v>
      </c>
      <c r="U281" s="6">
        <f>VLOOKUP($C281,{"29 - Psychiatrie (Erwachsene)",1;"30 - Kinder- und Jugendpsychiatrie",1;"31 - Psychosomatik",1;"",0;0,0},2,0)</f>
        <v>0</v>
      </c>
      <c r="V281" s="6">
        <f t="shared" si="45"/>
        <v>0</v>
      </c>
      <c r="W281" s="6">
        <f t="shared" si="49"/>
        <v>1</v>
      </c>
      <c r="X281" s="6">
        <f t="shared" si="46"/>
        <v>0</v>
      </c>
      <c r="Y281" s="6">
        <f t="shared" si="47"/>
        <v>0</v>
      </c>
      <c r="Z281" s="6">
        <f t="shared" si="48"/>
        <v>0</v>
      </c>
      <c r="AA281" s="6" t="str">
        <f>VLOOKUP($C281,{"29 - Psychiatrie (Erwachsene)","MonatII";"30 - Kinder- und Jugendpsychiatrie","MonatII";"31 - Psychosomatik","MonatII";"","LEER";0,"Leer"},2,0)</f>
        <v>LEER</v>
      </c>
      <c r="AB281" s="6" t="str">
        <f>VLOOKUP($C281,{"29 - Psychiatrie (Erwachsene)","BGI";"30 - Kinder- und Jugendpsychiatrie","BGII";"31 - Psychosomatik","BGI";"","LEER";0,"Leer"},2,0)</f>
        <v>LEER</v>
      </c>
    </row>
    <row r="282" spans="2:28" x14ac:dyDescent="0.25">
      <c r="B282" s="74" t="str">
        <f t="shared" si="41"/>
        <v>!!!</v>
      </c>
      <c r="C282" s="202" t="str">
        <f>IF(LEN($D282)&gt;0,VLOOKUP(TEXT($D282,0),'Angaben Stationen'!$C$15:$V$114,2,0),"")</f>
        <v/>
      </c>
      <c r="D282" s="203"/>
      <c r="E282" s="204" t="str">
        <f>IF(LEN(D282)&gt;0,VLOOKUP(TEXT($D282,0),'Angaben Stationen'!$C$15:$E$114,3,0),"")</f>
        <v/>
      </c>
      <c r="F282" s="210"/>
      <c r="G282" s="205"/>
      <c r="H282" s="206"/>
      <c r="I282" s="72"/>
      <c r="P282" s="6" t="str">
        <f t="shared" si="42"/>
        <v>Leer</v>
      </c>
      <c r="Q282" s="6" t="str">
        <f>IF('Angaben KH-Standort'!$D$13&gt;0,"VJ","KJA")</f>
        <v>KJA</v>
      </c>
      <c r="R282" s="6" t="str">
        <f t="shared" si="43"/>
        <v>Leer</v>
      </c>
      <c r="S282" s="6" t="str">
        <f t="shared" si="44"/>
        <v>Leer</v>
      </c>
      <c r="T282" s="6">
        <f t="shared" si="40"/>
        <v>0</v>
      </c>
      <c r="U282" s="6">
        <f>VLOOKUP($C282,{"29 - Psychiatrie (Erwachsene)",1;"30 - Kinder- und Jugendpsychiatrie",1;"31 - Psychosomatik",1;"",0;0,0},2,0)</f>
        <v>0</v>
      </c>
      <c r="V282" s="6">
        <f t="shared" si="45"/>
        <v>0</v>
      </c>
      <c r="W282" s="6">
        <f t="shared" si="49"/>
        <v>1</v>
      </c>
      <c r="X282" s="6">
        <f t="shared" si="46"/>
        <v>0</v>
      </c>
      <c r="Y282" s="6">
        <f t="shared" si="47"/>
        <v>0</v>
      </c>
      <c r="Z282" s="6">
        <f t="shared" si="48"/>
        <v>0</v>
      </c>
      <c r="AA282" s="6" t="str">
        <f>VLOOKUP($C282,{"29 - Psychiatrie (Erwachsene)","MonatII";"30 - Kinder- und Jugendpsychiatrie","MonatII";"31 - Psychosomatik","MonatII";"","LEER";0,"Leer"},2,0)</f>
        <v>LEER</v>
      </c>
      <c r="AB282" s="6" t="str">
        <f>VLOOKUP($C282,{"29 - Psychiatrie (Erwachsene)","BGI";"30 - Kinder- und Jugendpsychiatrie","BGII";"31 - Psychosomatik","BGI";"","LEER";0,"Leer"},2,0)</f>
        <v>LEER</v>
      </c>
    </row>
    <row r="283" spans="2:28" x14ac:dyDescent="0.25">
      <c r="B283" s="74" t="str">
        <f t="shared" si="41"/>
        <v>!!!</v>
      </c>
      <c r="C283" s="202" t="str">
        <f>IF(LEN($D283)&gt;0,VLOOKUP(TEXT($D283,0),'Angaben Stationen'!$C$15:$V$114,2,0),"")</f>
        <v/>
      </c>
      <c r="D283" s="203"/>
      <c r="E283" s="204" t="str">
        <f>IF(LEN(D283)&gt;0,VLOOKUP(TEXT($D283,0),'Angaben Stationen'!$C$15:$E$114,3,0),"")</f>
        <v/>
      </c>
      <c r="F283" s="210"/>
      <c r="G283" s="205"/>
      <c r="H283" s="206"/>
      <c r="I283" s="72"/>
      <c r="P283" s="6" t="str">
        <f t="shared" si="42"/>
        <v>Leer</v>
      </c>
      <c r="Q283" s="6" t="str">
        <f>IF('Angaben KH-Standort'!$D$13&gt;0,"VJ","KJA")</f>
        <v>KJA</v>
      </c>
      <c r="R283" s="6" t="str">
        <f t="shared" si="43"/>
        <v>Leer</v>
      </c>
      <c r="S283" s="6" t="str">
        <f t="shared" si="44"/>
        <v>Leer</v>
      </c>
      <c r="T283" s="6">
        <f t="shared" si="40"/>
        <v>0</v>
      </c>
      <c r="U283" s="6">
        <f>VLOOKUP($C283,{"29 - Psychiatrie (Erwachsene)",1;"30 - Kinder- und Jugendpsychiatrie",1;"31 - Psychosomatik",1;"",0;0,0},2,0)</f>
        <v>0</v>
      </c>
      <c r="V283" s="6">
        <f t="shared" si="45"/>
        <v>0</v>
      </c>
      <c r="W283" s="6">
        <f t="shared" si="49"/>
        <v>1</v>
      </c>
      <c r="X283" s="6">
        <f t="shared" si="46"/>
        <v>0</v>
      </c>
      <c r="Y283" s="6">
        <f t="shared" si="47"/>
        <v>0</v>
      </c>
      <c r="Z283" s="6">
        <f t="shared" si="48"/>
        <v>0</v>
      </c>
      <c r="AA283" s="6" t="str">
        <f>VLOOKUP($C283,{"29 - Psychiatrie (Erwachsene)","MonatII";"30 - Kinder- und Jugendpsychiatrie","MonatII";"31 - Psychosomatik","MonatII";"","LEER";0,"Leer"},2,0)</f>
        <v>LEER</v>
      </c>
      <c r="AB283" s="6" t="str">
        <f>VLOOKUP($C283,{"29 - Psychiatrie (Erwachsene)","BGI";"30 - Kinder- und Jugendpsychiatrie","BGII";"31 - Psychosomatik","BGI";"","LEER";0,"Leer"},2,0)</f>
        <v>LEER</v>
      </c>
    </row>
    <row r="284" spans="2:28" x14ac:dyDescent="0.25">
      <c r="B284" s="74" t="str">
        <f t="shared" si="41"/>
        <v>!!!</v>
      </c>
      <c r="C284" s="202" t="str">
        <f>IF(LEN($D284)&gt;0,VLOOKUP(TEXT($D284,0),'Angaben Stationen'!$C$15:$V$114,2,0),"")</f>
        <v/>
      </c>
      <c r="D284" s="203"/>
      <c r="E284" s="204" t="str">
        <f>IF(LEN(D284)&gt;0,VLOOKUP(TEXT($D284,0),'Angaben Stationen'!$C$15:$E$114,3,0),"")</f>
        <v/>
      </c>
      <c r="F284" s="210"/>
      <c r="G284" s="205"/>
      <c r="H284" s="206"/>
      <c r="I284" s="72"/>
      <c r="P284" s="6" t="str">
        <f t="shared" si="42"/>
        <v>Leer</v>
      </c>
      <c r="Q284" s="6" t="str">
        <f>IF('Angaben KH-Standort'!$D$13&gt;0,"VJ","KJA")</f>
        <v>KJA</v>
      </c>
      <c r="R284" s="6" t="str">
        <f t="shared" si="43"/>
        <v>Leer</v>
      </c>
      <c r="S284" s="6" t="str">
        <f t="shared" si="44"/>
        <v>Leer</v>
      </c>
      <c r="T284" s="6">
        <f t="shared" si="40"/>
        <v>0</v>
      </c>
      <c r="U284" s="6">
        <f>VLOOKUP($C284,{"29 - Psychiatrie (Erwachsene)",1;"30 - Kinder- und Jugendpsychiatrie",1;"31 - Psychosomatik",1;"",0;0,0},2,0)</f>
        <v>0</v>
      </c>
      <c r="V284" s="6">
        <f t="shared" si="45"/>
        <v>0</v>
      </c>
      <c r="W284" s="6">
        <f t="shared" si="49"/>
        <v>1</v>
      </c>
      <c r="X284" s="6">
        <f t="shared" si="46"/>
        <v>0</v>
      </c>
      <c r="Y284" s="6">
        <f t="shared" si="47"/>
        <v>0</v>
      </c>
      <c r="Z284" s="6">
        <f t="shared" si="48"/>
        <v>0</v>
      </c>
      <c r="AA284" s="6" t="str">
        <f>VLOOKUP($C284,{"29 - Psychiatrie (Erwachsene)","MonatII";"30 - Kinder- und Jugendpsychiatrie","MonatII";"31 - Psychosomatik","MonatII";"","LEER";0,"Leer"},2,0)</f>
        <v>LEER</v>
      </c>
      <c r="AB284" s="6" t="str">
        <f>VLOOKUP($C284,{"29 - Psychiatrie (Erwachsene)","BGI";"30 - Kinder- und Jugendpsychiatrie","BGII";"31 - Psychosomatik","BGI";"","LEER";0,"Leer"},2,0)</f>
        <v>LEER</v>
      </c>
    </row>
    <row r="285" spans="2:28" x14ac:dyDescent="0.25">
      <c r="B285" s="74" t="str">
        <f t="shared" si="41"/>
        <v>!!!</v>
      </c>
      <c r="C285" s="202" t="str">
        <f>IF(LEN($D285)&gt;0,VLOOKUP(TEXT($D285,0),'Angaben Stationen'!$C$15:$V$114,2,0),"")</f>
        <v/>
      </c>
      <c r="D285" s="203"/>
      <c r="E285" s="204" t="str">
        <f>IF(LEN(D285)&gt;0,VLOOKUP(TEXT($D285,0),'Angaben Stationen'!$C$15:$E$114,3,0),"")</f>
        <v/>
      </c>
      <c r="F285" s="210"/>
      <c r="G285" s="205"/>
      <c r="H285" s="206"/>
      <c r="I285" s="72"/>
      <c r="P285" s="6" t="str">
        <f t="shared" si="42"/>
        <v>Leer</v>
      </c>
      <c r="Q285" s="6" t="str">
        <f>IF('Angaben KH-Standort'!$D$13&gt;0,"VJ","KJA")</f>
        <v>KJA</v>
      </c>
      <c r="R285" s="6" t="str">
        <f t="shared" si="43"/>
        <v>Leer</v>
      </c>
      <c r="S285" s="6" t="str">
        <f t="shared" si="44"/>
        <v>Leer</v>
      </c>
      <c r="T285" s="6">
        <f t="shared" si="40"/>
        <v>0</v>
      </c>
      <c r="U285" s="6">
        <f>VLOOKUP($C285,{"29 - Psychiatrie (Erwachsene)",1;"30 - Kinder- und Jugendpsychiatrie",1;"31 - Psychosomatik",1;"",0;0,0},2,0)</f>
        <v>0</v>
      </c>
      <c r="V285" s="6">
        <f t="shared" si="45"/>
        <v>0</v>
      </c>
      <c r="W285" s="6">
        <f t="shared" si="49"/>
        <v>1</v>
      </c>
      <c r="X285" s="6">
        <f t="shared" si="46"/>
        <v>0</v>
      </c>
      <c r="Y285" s="6">
        <f t="shared" si="47"/>
        <v>0</v>
      </c>
      <c r="Z285" s="6">
        <f t="shared" si="48"/>
        <v>0</v>
      </c>
      <c r="AA285" s="6" t="str">
        <f>VLOOKUP($C285,{"29 - Psychiatrie (Erwachsene)","MonatII";"30 - Kinder- und Jugendpsychiatrie","MonatII";"31 - Psychosomatik","MonatII";"","LEER";0,"Leer"},2,0)</f>
        <v>LEER</v>
      </c>
      <c r="AB285" s="6" t="str">
        <f>VLOOKUP($C285,{"29 - Psychiatrie (Erwachsene)","BGI";"30 - Kinder- und Jugendpsychiatrie","BGII";"31 - Psychosomatik","BGI";"","LEER";0,"Leer"},2,0)</f>
        <v>LEER</v>
      </c>
    </row>
    <row r="286" spans="2:28" x14ac:dyDescent="0.25">
      <c r="B286" s="74" t="str">
        <f t="shared" si="41"/>
        <v>!!!</v>
      </c>
      <c r="C286" s="202" t="str">
        <f>IF(LEN($D286)&gt;0,VLOOKUP(TEXT($D286,0),'Angaben Stationen'!$C$15:$V$114,2,0),"")</f>
        <v/>
      </c>
      <c r="D286" s="203"/>
      <c r="E286" s="204" t="str">
        <f>IF(LEN(D286)&gt;0,VLOOKUP(TEXT($D286,0),'Angaben Stationen'!$C$15:$E$114,3,0),"")</f>
        <v/>
      </c>
      <c r="F286" s="210"/>
      <c r="G286" s="205"/>
      <c r="H286" s="206"/>
      <c r="I286" s="72"/>
      <c r="P286" s="6" t="str">
        <f t="shared" si="42"/>
        <v>Leer</v>
      </c>
      <c r="Q286" s="6" t="str">
        <f>IF('Angaben KH-Standort'!$D$13&gt;0,"VJ","KJA")</f>
        <v>KJA</v>
      </c>
      <c r="R286" s="6" t="str">
        <f t="shared" si="43"/>
        <v>Leer</v>
      </c>
      <c r="S286" s="6" t="str">
        <f t="shared" si="44"/>
        <v>Leer</v>
      </c>
      <c r="T286" s="6">
        <f t="shared" si="40"/>
        <v>0</v>
      </c>
      <c r="U286" s="6">
        <f>VLOOKUP($C286,{"29 - Psychiatrie (Erwachsene)",1;"30 - Kinder- und Jugendpsychiatrie",1;"31 - Psychosomatik",1;"",0;0,0},2,0)</f>
        <v>0</v>
      </c>
      <c r="V286" s="6">
        <f t="shared" si="45"/>
        <v>0</v>
      </c>
      <c r="W286" s="6">
        <f t="shared" si="49"/>
        <v>1</v>
      </c>
      <c r="X286" s="6">
        <f t="shared" si="46"/>
        <v>0</v>
      </c>
      <c r="Y286" s="6">
        <f t="shared" si="47"/>
        <v>0</v>
      </c>
      <c r="Z286" s="6">
        <f t="shared" si="48"/>
        <v>0</v>
      </c>
      <c r="AA286" s="6" t="str">
        <f>VLOOKUP($C286,{"29 - Psychiatrie (Erwachsene)","MonatII";"30 - Kinder- und Jugendpsychiatrie","MonatII";"31 - Psychosomatik","MonatII";"","LEER";0,"Leer"},2,0)</f>
        <v>LEER</v>
      </c>
      <c r="AB286" s="6" t="str">
        <f>VLOOKUP($C286,{"29 - Psychiatrie (Erwachsene)","BGI";"30 - Kinder- und Jugendpsychiatrie","BGII";"31 - Psychosomatik","BGI";"","LEER";0,"Leer"},2,0)</f>
        <v>LEER</v>
      </c>
    </row>
    <row r="287" spans="2:28" x14ac:dyDescent="0.25">
      <c r="B287" s="74" t="str">
        <f t="shared" si="41"/>
        <v>!!!</v>
      </c>
      <c r="C287" s="202" t="str">
        <f>IF(LEN($D287)&gt;0,VLOOKUP(TEXT($D287,0),'Angaben Stationen'!$C$15:$V$114,2,0),"")</f>
        <v/>
      </c>
      <c r="D287" s="203"/>
      <c r="E287" s="204" t="str">
        <f>IF(LEN(D287)&gt;0,VLOOKUP(TEXT($D287,0),'Angaben Stationen'!$C$15:$E$114,3,0),"")</f>
        <v/>
      </c>
      <c r="F287" s="210"/>
      <c r="G287" s="205"/>
      <c r="H287" s="206"/>
      <c r="I287" s="72"/>
      <c r="P287" s="6" t="str">
        <f t="shared" si="42"/>
        <v>Leer</v>
      </c>
      <c r="Q287" s="6" t="str">
        <f>IF('Angaben KH-Standort'!$D$13&gt;0,"VJ","KJA")</f>
        <v>KJA</v>
      </c>
      <c r="R287" s="6" t="str">
        <f t="shared" si="43"/>
        <v>Leer</v>
      </c>
      <c r="S287" s="6" t="str">
        <f t="shared" si="44"/>
        <v>Leer</v>
      </c>
      <c r="T287" s="6">
        <f t="shared" si="40"/>
        <v>0</v>
      </c>
      <c r="U287" s="6">
        <f>VLOOKUP($C287,{"29 - Psychiatrie (Erwachsene)",1;"30 - Kinder- und Jugendpsychiatrie",1;"31 - Psychosomatik",1;"",0;0,0},2,0)</f>
        <v>0</v>
      </c>
      <c r="V287" s="6">
        <f t="shared" si="45"/>
        <v>0</v>
      </c>
      <c r="W287" s="6">
        <f t="shared" si="49"/>
        <v>1</v>
      </c>
      <c r="X287" s="6">
        <f t="shared" si="46"/>
        <v>0</v>
      </c>
      <c r="Y287" s="6">
        <f t="shared" si="47"/>
        <v>0</v>
      </c>
      <c r="Z287" s="6">
        <f t="shared" si="48"/>
        <v>0</v>
      </c>
      <c r="AA287" s="6" t="str">
        <f>VLOOKUP($C287,{"29 - Psychiatrie (Erwachsene)","MonatII";"30 - Kinder- und Jugendpsychiatrie","MonatII";"31 - Psychosomatik","MonatII";"","LEER";0,"Leer"},2,0)</f>
        <v>LEER</v>
      </c>
      <c r="AB287" s="6" t="str">
        <f>VLOOKUP($C287,{"29 - Psychiatrie (Erwachsene)","BGI";"30 - Kinder- und Jugendpsychiatrie","BGII";"31 - Psychosomatik","BGI";"","LEER";0,"Leer"},2,0)</f>
        <v>LEER</v>
      </c>
    </row>
    <row r="288" spans="2:28" x14ac:dyDescent="0.25">
      <c r="B288" s="74" t="str">
        <f t="shared" si="41"/>
        <v>!!!</v>
      </c>
      <c r="C288" s="202" t="str">
        <f>IF(LEN($D288)&gt;0,VLOOKUP(TEXT($D288,0),'Angaben Stationen'!$C$15:$V$114,2,0),"")</f>
        <v/>
      </c>
      <c r="D288" s="203"/>
      <c r="E288" s="204" t="str">
        <f>IF(LEN(D288)&gt;0,VLOOKUP(TEXT($D288,0),'Angaben Stationen'!$C$15:$E$114,3,0),"")</f>
        <v/>
      </c>
      <c r="F288" s="210"/>
      <c r="G288" s="205"/>
      <c r="H288" s="206"/>
      <c r="I288" s="72"/>
      <c r="P288" s="6" t="str">
        <f t="shared" si="42"/>
        <v>Leer</v>
      </c>
      <c r="Q288" s="6" t="str">
        <f>IF('Angaben KH-Standort'!$D$13&gt;0,"VJ","KJA")</f>
        <v>KJA</v>
      </c>
      <c r="R288" s="6" t="str">
        <f t="shared" si="43"/>
        <v>Leer</v>
      </c>
      <c r="S288" s="6" t="str">
        <f t="shared" si="44"/>
        <v>Leer</v>
      </c>
      <c r="T288" s="6">
        <f t="shared" si="40"/>
        <v>0</v>
      </c>
      <c r="U288" s="6">
        <f>VLOOKUP($C288,{"29 - Psychiatrie (Erwachsene)",1;"30 - Kinder- und Jugendpsychiatrie",1;"31 - Psychosomatik",1;"",0;0,0},2,0)</f>
        <v>0</v>
      </c>
      <c r="V288" s="6">
        <f t="shared" si="45"/>
        <v>0</v>
      </c>
      <c r="W288" s="6">
        <f t="shared" si="49"/>
        <v>1</v>
      </c>
      <c r="X288" s="6">
        <f t="shared" si="46"/>
        <v>0</v>
      </c>
      <c r="Y288" s="6">
        <f t="shared" si="47"/>
        <v>0</v>
      </c>
      <c r="Z288" s="6">
        <f t="shared" si="48"/>
        <v>0</v>
      </c>
      <c r="AA288" s="6" t="str">
        <f>VLOOKUP($C288,{"29 - Psychiatrie (Erwachsene)","MonatII";"30 - Kinder- und Jugendpsychiatrie","MonatII";"31 - Psychosomatik","MonatII";"","LEER";0,"Leer"},2,0)</f>
        <v>LEER</v>
      </c>
      <c r="AB288" s="6" t="str">
        <f>VLOOKUP($C288,{"29 - Psychiatrie (Erwachsene)","BGI";"30 - Kinder- und Jugendpsychiatrie","BGII";"31 - Psychosomatik","BGI";"","LEER";0,"Leer"},2,0)</f>
        <v>LEER</v>
      </c>
    </row>
    <row r="289" spans="2:28" x14ac:dyDescent="0.25">
      <c r="B289" s="74" t="str">
        <f t="shared" si="41"/>
        <v>!!!</v>
      </c>
      <c r="C289" s="202" t="str">
        <f>IF(LEN($D289)&gt;0,VLOOKUP(TEXT($D289,0),'Angaben Stationen'!$C$15:$V$114,2,0),"")</f>
        <v/>
      </c>
      <c r="D289" s="203"/>
      <c r="E289" s="204" t="str">
        <f>IF(LEN(D289)&gt;0,VLOOKUP(TEXT($D289,0),'Angaben Stationen'!$C$15:$E$114,3,0),"")</f>
        <v/>
      </c>
      <c r="F289" s="210"/>
      <c r="G289" s="205"/>
      <c r="H289" s="206"/>
      <c r="I289" s="72"/>
      <c r="P289" s="6" t="str">
        <f t="shared" si="42"/>
        <v>Leer</v>
      </c>
      <c r="Q289" s="6" t="str">
        <f>IF('Angaben KH-Standort'!$D$13&gt;0,"VJ","KJA")</f>
        <v>KJA</v>
      </c>
      <c r="R289" s="6" t="str">
        <f t="shared" si="43"/>
        <v>Leer</v>
      </c>
      <c r="S289" s="6" t="str">
        <f t="shared" si="44"/>
        <v>Leer</v>
      </c>
      <c r="T289" s="6">
        <f t="shared" si="40"/>
        <v>0</v>
      </c>
      <c r="U289" s="6">
        <f>VLOOKUP($C289,{"29 - Psychiatrie (Erwachsene)",1;"30 - Kinder- und Jugendpsychiatrie",1;"31 - Psychosomatik",1;"",0;0,0},2,0)</f>
        <v>0</v>
      </c>
      <c r="V289" s="6">
        <f t="shared" si="45"/>
        <v>0</v>
      </c>
      <c r="W289" s="6">
        <f t="shared" si="49"/>
        <v>1</v>
      </c>
      <c r="X289" s="6">
        <f t="shared" si="46"/>
        <v>0</v>
      </c>
      <c r="Y289" s="6">
        <f t="shared" si="47"/>
        <v>0</v>
      </c>
      <c r="Z289" s="6">
        <f t="shared" si="48"/>
        <v>0</v>
      </c>
      <c r="AA289" s="6" t="str">
        <f>VLOOKUP($C289,{"29 - Psychiatrie (Erwachsene)","MonatII";"30 - Kinder- und Jugendpsychiatrie","MonatII";"31 - Psychosomatik","MonatII";"","LEER";0,"Leer"},2,0)</f>
        <v>LEER</v>
      </c>
      <c r="AB289" s="6" t="str">
        <f>VLOOKUP($C289,{"29 - Psychiatrie (Erwachsene)","BGI";"30 - Kinder- und Jugendpsychiatrie","BGII";"31 - Psychosomatik","BGI";"","LEER";0,"Leer"},2,0)</f>
        <v>LEER</v>
      </c>
    </row>
    <row r="290" spans="2:28" x14ac:dyDescent="0.25">
      <c r="B290" s="74" t="str">
        <f t="shared" si="41"/>
        <v>!!!</v>
      </c>
      <c r="C290" s="202" t="str">
        <f>IF(LEN($D290)&gt;0,VLOOKUP(TEXT($D290,0),'Angaben Stationen'!$C$15:$V$114,2,0),"")</f>
        <v/>
      </c>
      <c r="D290" s="203"/>
      <c r="E290" s="204" t="str">
        <f>IF(LEN(D290)&gt;0,VLOOKUP(TEXT($D290,0),'Angaben Stationen'!$C$15:$E$114,3,0),"")</f>
        <v/>
      </c>
      <c r="F290" s="210"/>
      <c r="G290" s="205"/>
      <c r="H290" s="206"/>
      <c r="I290" s="72"/>
      <c r="P290" s="6" t="str">
        <f t="shared" si="42"/>
        <v>Leer</v>
      </c>
      <c r="Q290" s="6" t="str">
        <f>IF('Angaben KH-Standort'!$D$13&gt;0,"VJ","KJA")</f>
        <v>KJA</v>
      </c>
      <c r="R290" s="6" t="str">
        <f t="shared" si="43"/>
        <v>Leer</v>
      </c>
      <c r="S290" s="6" t="str">
        <f t="shared" si="44"/>
        <v>Leer</v>
      </c>
      <c r="T290" s="6">
        <f t="shared" si="40"/>
        <v>0</v>
      </c>
      <c r="U290" s="6">
        <f>VLOOKUP($C290,{"29 - Psychiatrie (Erwachsene)",1;"30 - Kinder- und Jugendpsychiatrie",1;"31 - Psychosomatik",1;"",0;0,0},2,0)</f>
        <v>0</v>
      </c>
      <c r="V290" s="6">
        <f t="shared" si="45"/>
        <v>0</v>
      </c>
      <c r="W290" s="6">
        <f t="shared" si="49"/>
        <v>1</v>
      </c>
      <c r="X290" s="6">
        <f t="shared" si="46"/>
        <v>0</v>
      </c>
      <c r="Y290" s="6">
        <f t="shared" si="47"/>
        <v>0</v>
      </c>
      <c r="Z290" s="6">
        <f t="shared" si="48"/>
        <v>0</v>
      </c>
      <c r="AA290" s="6" t="str">
        <f>VLOOKUP($C290,{"29 - Psychiatrie (Erwachsene)","MonatII";"30 - Kinder- und Jugendpsychiatrie","MonatII";"31 - Psychosomatik","MonatII";"","LEER";0,"Leer"},2,0)</f>
        <v>LEER</v>
      </c>
      <c r="AB290" s="6" t="str">
        <f>VLOOKUP($C290,{"29 - Psychiatrie (Erwachsene)","BGI";"30 - Kinder- und Jugendpsychiatrie","BGII";"31 - Psychosomatik","BGI";"","LEER";0,"Leer"},2,0)</f>
        <v>LEER</v>
      </c>
    </row>
    <row r="291" spans="2:28" x14ac:dyDescent="0.25">
      <c r="B291" s="74" t="str">
        <f t="shared" si="41"/>
        <v>!!!</v>
      </c>
      <c r="C291" s="202" t="str">
        <f>IF(LEN($D291)&gt;0,VLOOKUP(TEXT($D291,0),'Angaben Stationen'!$C$15:$V$114,2,0),"")</f>
        <v/>
      </c>
      <c r="D291" s="203"/>
      <c r="E291" s="204" t="str">
        <f>IF(LEN(D291)&gt;0,VLOOKUP(TEXT($D291,0),'Angaben Stationen'!$C$15:$E$114,3,0),"")</f>
        <v/>
      </c>
      <c r="F291" s="210"/>
      <c r="G291" s="205"/>
      <c r="H291" s="206"/>
      <c r="I291" s="72"/>
      <c r="P291" s="6" t="str">
        <f t="shared" si="42"/>
        <v>Leer</v>
      </c>
      <c r="Q291" s="6" t="str">
        <f>IF('Angaben KH-Standort'!$D$13&gt;0,"VJ","KJA")</f>
        <v>KJA</v>
      </c>
      <c r="R291" s="6" t="str">
        <f t="shared" si="43"/>
        <v>Leer</v>
      </c>
      <c r="S291" s="6" t="str">
        <f t="shared" si="44"/>
        <v>Leer</v>
      </c>
      <c r="T291" s="6">
        <f t="shared" si="40"/>
        <v>0</v>
      </c>
      <c r="U291" s="6">
        <f>VLOOKUP($C291,{"29 - Psychiatrie (Erwachsene)",1;"30 - Kinder- und Jugendpsychiatrie",1;"31 - Psychosomatik",1;"",0;0,0},2,0)</f>
        <v>0</v>
      </c>
      <c r="V291" s="6">
        <f t="shared" si="45"/>
        <v>0</v>
      </c>
      <c r="W291" s="6">
        <f t="shared" si="49"/>
        <v>1</v>
      </c>
      <c r="X291" s="6">
        <f t="shared" si="46"/>
        <v>0</v>
      </c>
      <c r="Y291" s="6">
        <f t="shared" si="47"/>
        <v>0</v>
      </c>
      <c r="Z291" s="6">
        <f t="shared" si="48"/>
        <v>0</v>
      </c>
      <c r="AA291" s="6" t="str">
        <f>VLOOKUP($C291,{"29 - Psychiatrie (Erwachsene)","MonatII";"30 - Kinder- und Jugendpsychiatrie","MonatII";"31 - Psychosomatik","MonatII";"","LEER";0,"Leer"},2,0)</f>
        <v>LEER</v>
      </c>
      <c r="AB291" s="6" t="str">
        <f>VLOOKUP($C291,{"29 - Psychiatrie (Erwachsene)","BGI";"30 - Kinder- und Jugendpsychiatrie","BGII";"31 - Psychosomatik","BGI";"","LEER";0,"Leer"},2,0)</f>
        <v>LEER</v>
      </c>
    </row>
    <row r="292" spans="2:28" x14ac:dyDescent="0.25">
      <c r="B292" s="74" t="str">
        <f t="shared" si="41"/>
        <v>!!!</v>
      </c>
      <c r="C292" s="202" t="str">
        <f>IF(LEN($D292)&gt;0,VLOOKUP(TEXT($D292,0),'Angaben Stationen'!$C$15:$V$114,2,0),"")</f>
        <v/>
      </c>
      <c r="D292" s="203"/>
      <c r="E292" s="204" t="str">
        <f>IF(LEN(D292)&gt;0,VLOOKUP(TEXT($D292,0),'Angaben Stationen'!$C$15:$E$114,3,0),"")</f>
        <v/>
      </c>
      <c r="F292" s="210"/>
      <c r="G292" s="205"/>
      <c r="H292" s="206"/>
      <c r="I292" s="72"/>
      <c r="P292" s="6" t="str">
        <f t="shared" si="42"/>
        <v>Leer</v>
      </c>
      <c r="Q292" s="6" t="str">
        <f>IF('Angaben KH-Standort'!$D$13&gt;0,"VJ","KJA")</f>
        <v>KJA</v>
      </c>
      <c r="R292" s="6" t="str">
        <f t="shared" si="43"/>
        <v>Leer</v>
      </c>
      <c r="S292" s="6" t="str">
        <f t="shared" si="44"/>
        <v>Leer</v>
      </c>
      <c r="T292" s="6">
        <f t="shared" si="40"/>
        <v>0</v>
      </c>
      <c r="U292" s="6">
        <f>VLOOKUP($C292,{"29 - Psychiatrie (Erwachsene)",1;"30 - Kinder- und Jugendpsychiatrie",1;"31 - Psychosomatik",1;"",0;0,0},2,0)</f>
        <v>0</v>
      </c>
      <c r="V292" s="6">
        <f t="shared" si="45"/>
        <v>0</v>
      </c>
      <c r="W292" s="6">
        <f t="shared" si="49"/>
        <v>1</v>
      </c>
      <c r="X292" s="6">
        <f t="shared" si="46"/>
        <v>0</v>
      </c>
      <c r="Y292" s="6">
        <f t="shared" si="47"/>
        <v>0</v>
      </c>
      <c r="Z292" s="6">
        <f t="shared" si="48"/>
        <v>0</v>
      </c>
      <c r="AA292" s="6" t="str">
        <f>VLOOKUP($C292,{"29 - Psychiatrie (Erwachsene)","MonatII";"30 - Kinder- und Jugendpsychiatrie","MonatII";"31 - Psychosomatik","MonatII";"","LEER";0,"Leer"},2,0)</f>
        <v>LEER</v>
      </c>
      <c r="AB292" s="6" t="str">
        <f>VLOOKUP($C292,{"29 - Psychiatrie (Erwachsene)","BGI";"30 - Kinder- und Jugendpsychiatrie","BGII";"31 - Psychosomatik","BGI";"","LEER";0,"Leer"},2,0)</f>
        <v>LEER</v>
      </c>
    </row>
    <row r="293" spans="2:28" x14ac:dyDescent="0.25">
      <c r="B293" s="74" t="str">
        <f t="shared" si="41"/>
        <v>!!!</v>
      </c>
      <c r="C293" s="202" t="str">
        <f>IF(LEN($D293)&gt;0,VLOOKUP(TEXT($D293,0),'Angaben Stationen'!$C$15:$V$114,2,0),"")</f>
        <v/>
      </c>
      <c r="D293" s="203"/>
      <c r="E293" s="204" t="str">
        <f>IF(LEN(D293)&gt;0,VLOOKUP(TEXT($D293,0),'Angaben Stationen'!$C$15:$E$114,3,0),"")</f>
        <v/>
      </c>
      <c r="F293" s="210"/>
      <c r="G293" s="205"/>
      <c r="H293" s="206"/>
      <c r="I293" s="72"/>
      <c r="P293" s="6" t="str">
        <f t="shared" si="42"/>
        <v>Leer</v>
      </c>
      <c r="Q293" s="6" t="str">
        <f>IF('Angaben KH-Standort'!$D$13&gt;0,"VJ","KJA")</f>
        <v>KJA</v>
      </c>
      <c r="R293" s="6" t="str">
        <f t="shared" si="43"/>
        <v>Leer</v>
      </c>
      <c r="S293" s="6" t="str">
        <f t="shared" si="44"/>
        <v>Leer</v>
      </c>
      <c r="T293" s="6">
        <f t="shared" si="40"/>
        <v>0</v>
      </c>
      <c r="U293" s="6">
        <f>VLOOKUP($C293,{"29 - Psychiatrie (Erwachsene)",1;"30 - Kinder- und Jugendpsychiatrie",1;"31 - Psychosomatik",1;"",0;0,0},2,0)</f>
        <v>0</v>
      </c>
      <c r="V293" s="6">
        <f t="shared" si="45"/>
        <v>0</v>
      </c>
      <c r="W293" s="6">
        <f t="shared" si="49"/>
        <v>1</v>
      </c>
      <c r="X293" s="6">
        <f t="shared" si="46"/>
        <v>0</v>
      </c>
      <c r="Y293" s="6">
        <f t="shared" si="47"/>
        <v>0</v>
      </c>
      <c r="Z293" s="6">
        <f t="shared" si="48"/>
        <v>0</v>
      </c>
      <c r="AA293" s="6" t="str">
        <f>VLOOKUP($C293,{"29 - Psychiatrie (Erwachsene)","MonatII";"30 - Kinder- und Jugendpsychiatrie","MonatII";"31 - Psychosomatik","MonatII";"","LEER";0,"Leer"},2,0)</f>
        <v>LEER</v>
      </c>
      <c r="AB293" s="6" t="str">
        <f>VLOOKUP($C293,{"29 - Psychiatrie (Erwachsene)","BGI";"30 - Kinder- und Jugendpsychiatrie","BGII";"31 - Psychosomatik","BGI";"","LEER";0,"Leer"},2,0)</f>
        <v>LEER</v>
      </c>
    </row>
    <row r="294" spans="2:28" x14ac:dyDescent="0.25">
      <c r="B294" s="74" t="str">
        <f t="shared" si="41"/>
        <v>!!!</v>
      </c>
      <c r="C294" s="202" t="str">
        <f>IF(LEN($D294)&gt;0,VLOOKUP(TEXT($D294,0),'Angaben Stationen'!$C$15:$V$114,2,0),"")</f>
        <v/>
      </c>
      <c r="D294" s="203"/>
      <c r="E294" s="204" t="str">
        <f>IF(LEN(D294)&gt;0,VLOOKUP(TEXT($D294,0),'Angaben Stationen'!$C$15:$E$114,3,0),"")</f>
        <v/>
      </c>
      <c r="F294" s="210"/>
      <c r="G294" s="205"/>
      <c r="H294" s="206"/>
      <c r="I294" s="72"/>
      <c r="P294" s="6" t="str">
        <f t="shared" si="42"/>
        <v>Leer</v>
      </c>
      <c r="Q294" s="6" t="str">
        <f>IF('Angaben KH-Standort'!$D$13&gt;0,"VJ","KJA")</f>
        <v>KJA</v>
      </c>
      <c r="R294" s="6" t="str">
        <f t="shared" si="43"/>
        <v>Leer</v>
      </c>
      <c r="S294" s="6" t="str">
        <f t="shared" si="44"/>
        <v>Leer</v>
      </c>
      <c r="T294" s="6">
        <f t="shared" si="40"/>
        <v>0</v>
      </c>
      <c r="U294" s="6">
        <f>VLOOKUP($C294,{"29 - Psychiatrie (Erwachsene)",1;"30 - Kinder- und Jugendpsychiatrie",1;"31 - Psychosomatik",1;"",0;0,0},2,0)</f>
        <v>0</v>
      </c>
      <c r="V294" s="6">
        <f t="shared" si="45"/>
        <v>0</v>
      </c>
      <c r="W294" s="6">
        <f t="shared" si="49"/>
        <v>1</v>
      </c>
      <c r="X294" s="6">
        <f t="shared" si="46"/>
        <v>0</v>
      </c>
      <c r="Y294" s="6">
        <f t="shared" si="47"/>
        <v>0</v>
      </c>
      <c r="Z294" s="6">
        <f t="shared" si="48"/>
        <v>0</v>
      </c>
      <c r="AA294" s="6" t="str">
        <f>VLOOKUP($C294,{"29 - Psychiatrie (Erwachsene)","MonatII";"30 - Kinder- und Jugendpsychiatrie","MonatII";"31 - Psychosomatik","MonatII";"","LEER";0,"Leer"},2,0)</f>
        <v>LEER</v>
      </c>
      <c r="AB294" s="6" t="str">
        <f>VLOOKUP($C294,{"29 - Psychiatrie (Erwachsene)","BGI";"30 - Kinder- und Jugendpsychiatrie","BGII";"31 - Psychosomatik","BGI";"","LEER";0,"Leer"},2,0)</f>
        <v>LEER</v>
      </c>
    </row>
    <row r="295" spans="2:28" x14ac:dyDescent="0.25">
      <c r="B295" s="74" t="str">
        <f t="shared" si="41"/>
        <v>!!!</v>
      </c>
      <c r="C295" s="202" t="str">
        <f>IF(LEN($D295)&gt;0,VLOOKUP(TEXT($D295,0),'Angaben Stationen'!$C$15:$V$114,2,0),"")</f>
        <v/>
      </c>
      <c r="D295" s="203"/>
      <c r="E295" s="204" t="str">
        <f>IF(LEN(D295)&gt;0,VLOOKUP(TEXT($D295,0),'Angaben Stationen'!$C$15:$E$114,3,0),"")</f>
        <v/>
      </c>
      <c r="F295" s="210"/>
      <c r="G295" s="205"/>
      <c r="H295" s="206"/>
      <c r="I295" s="72"/>
      <c r="P295" s="6" t="str">
        <f t="shared" si="42"/>
        <v>Leer</v>
      </c>
      <c r="Q295" s="6" t="str">
        <f>IF('Angaben KH-Standort'!$D$13&gt;0,"VJ","KJA")</f>
        <v>KJA</v>
      </c>
      <c r="R295" s="6" t="str">
        <f t="shared" si="43"/>
        <v>Leer</v>
      </c>
      <c r="S295" s="6" t="str">
        <f t="shared" si="44"/>
        <v>Leer</v>
      </c>
      <c r="T295" s="6">
        <f t="shared" si="40"/>
        <v>0</v>
      </c>
      <c r="U295" s="6">
        <f>VLOOKUP($C295,{"29 - Psychiatrie (Erwachsene)",1;"30 - Kinder- und Jugendpsychiatrie",1;"31 - Psychosomatik",1;"",0;0,0},2,0)</f>
        <v>0</v>
      </c>
      <c r="V295" s="6">
        <f t="shared" si="45"/>
        <v>0</v>
      </c>
      <c r="W295" s="6">
        <f t="shared" si="49"/>
        <v>1</v>
      </c>
      <c r="X295" s="6">
        <f t="shared" si="46"/>
        <v>0</v>
      </c>
      <c r="Y295" s="6">
        <f t="shared" si="47"/>
        <v>0</v>
      </c>
      <c r="Z295" s="6">
        <f t="shared" si="48"/>
        <v>0</v>
      </c>
      <c r="AA295" s="6" t="str">
        <f>VLOOKUP($C295,{"29 - Psychiatrie (Erwachsene)","MonatII";"30 - Kinder- und Jugendpsychiatrie","MonatII";"31 - Psychosomatik","MonatII";"","LEER";0,"Leer"},2,0)</f>
        <v>LEER</v>
      </c>
      <c r="AB295" s="6" t="str">
        <f>VLOOKUP($C295,{"29 - Psychiatrie (Erwachsene)","BGI";"30 - Kinder- und Jugendpsychiatrie","BGII";"31 - Psychosomatik","BGI";"","LEER";0,"Leer"},2,0)</f>
        <v>LEER</v>
      </c>
    </row>
    <row r="296" spans="2:28" x14ac:dyDescent="0.25">
      <c r="B296" s="74" t="str">
        <f t="shared" si="41"/>
        <v>!!!</v>
      </c>
      <c r="C296" s="202" t="str">
        <f>IF(LEN($D296)&gt;0,VLOOKUP(TEXT($D296,0),'Angaben Stationen'!$C$15:$V$114,2,0),"")</f>
        <v/>
      </c>
      <c r="D296" s="203"/>
      <c r="E296" s="204" t="str">
        <f>IF(LEN(D296)&gt;0,VLOOKUP(TEXT($D296,0),'Angaben Stationen'!$C$15:$E$114,3,0),"")</f>
        <v/>
      </c>
      <c r="F296" s="210"/>
      <c r="G296" s="205"/>
      <c r="H296" s="206"/>
      <c r="I296" s="72"/>
      <c r="P296" s="6" t="str">
        <f t="shared" si="42"/>
        <v>Leer</v>
      </c>
      <c r="Q296" s="6" t="str">
        <f>IF('Angaben KH-Standort'!$D$13&gt;0,"VJ","KJA")</f>
        <v>KJA</v>
      </c>
      <c r="R296" s="6" t="str">
        <f t="shared" si="43"/>
        <v>Leer</v>
      </c>
      <c r="S296" s="6" t="str">
        <f t="shared" si="44"/>
        <v>Leer</v>
      </c>
      <c r="T296" s="6">
        <f t="shared" si="40"/>
        <v>0</v>
      </c>
      <c r="U296" s="6">
        <f>VLOOKUP($C296,{"29 - Psychiatrie (Erwachsene)",1;"30 - Kinder- und Jugendpsychiatrie",1;"31 - Psychosomatik",1;"",0;0,0},2,0)</f>
        <v>0</v>
      </c>
      <c r="V296" s="6">
        <f t="shared" si="45"/>
        <v>0</v>
      </c>
      <c r="W296" s="6">
        <f t="shared" si="49"/>
        <v>1</v>
      </c>
      <c r="X296" s="6">
        <f t="shared" si="46"/>
        <v>0</v>
      </c>
      <c r="Y296" s="6">
        <f t="shared" si="47"/>
        <v>0</v>
      </c>
      <c r="Z296" s="6">
        <f t="shared" si="48"/>
        <v>0</v>
      </c>
      <c r="AA296" s="6" t="str">
        <f>VLOOKUP($C296,{"29 - Psychiatrie (Erwachsene)","MonatII";"30 - Kinder- und Jugendpsychiatrie","MonatII";"31 - Psychosomatik","MonatII";"","LEER";0,"Leer"},2,0)</f>
        <v>LEER</v>
      </c>
      <c r="AB296" s="6" t="str">
        <f>VLOOKUP($C296,{"29 - Psychiatrie (Erwachsene)","BGI";"30 - Kinder- und Jugendpsychiatrie","BGII";"31 - Psychosomatik","BGI";"","LEER";0,"Leer"},2,0)</f>
        <v>LEER</v>
      </c>
    </row>
    <row r="297" spans="2:28" x14ac:dyDescent="0.25">
      <c r="B297" s="74" t="str">
        <f t="shared" si="41"/>
        <v>!!!</v>
      </c>
      <c r="C297" s="202" t="str">
        <f>IF(LEN($D297)&gt;0,VLOOKUP(TEXT($D297,0),'Angaben Stationen'!$C$15:$V$114,2,0),"")</f>
        <v/>
      </c>
      <c r="D297" s="203"/>
      <c r="E297" s="204" t="str">
        <f>IF(LEN(D297)&gt;0,VLOOKUP(TEXT($D297,0),'Angaben Stationen'!$C$15:$E$114,3,0),"")</f>
        <v/>
      </c>
      <c r="F297" s="210"/>
      <c r="G297" s="205"/>
      <c r="H297" s="206"/>
      <c r="I297" s="72"/>
      <c r="P297" s="6" t="str">
        <f t="shared" si="42"/>
        <v>Leer</v>
      </c>
      <c r="Q297" s="6" t="str">
        <f>IF('Angaben KH-Standort'!$D$13&gt;0,"VJ","KJA")</f>
        <v>KJA</v>
      </c>
      <c r="R297" s="6" t="str">
        <f t="shared" si="43"/>
        <v>Leer</v>
      </c>
      <c r="S297" s="6" t="str">
        <f t="shared" si="44"/>
        <v>Leer</v>
      </c>
      <c r="T297" s="6">
        <f t="shared" si="40"/>
        <v>0</v>
      </c>
      <c r="U297" s="6">
        <f>VLOOKUP($C297,{"29 - Psychiatrie (Erwachsene)",1;"30 - Kinder- und Jugendpsychiatrie",1;"31 - Psychosomatik",1;"",0;0,0},2,0)</f>
        <v>0</v>
      </c>
      <c r="V297" s="6">
        <f t="shared" si="45"/>
        <v>0</v>
      </c>
      <c r="W297" s="6">
        <f t="shared" si="49"/>
        <v>1</v>
      </c>
      <c r="X297" s="6">
        <f t="shared" si="46"/>
        <v>0</v>
      </c>
      <c r="Y297" s="6">
        <f t="shared" si="47"/>
        <v>0</v>
      </c>
      <c r="Z297" s="6">
        <f t="shared" si="48"/>
        <v>0</v>
      </c>
      <c r="AA297" s="6" t="str">
        <f>VLOOKUP($C297,{"29 - Psychiatrie (Erwachsene)","MonatII";"30 - Kinder- und Jugendpsychiatrie","MonatII";"31 - Psychosomatik","MonatII";"","LEER";0,"Leer"},2,0)</f>
        <v>LEER</v>
      </c>
      <c r="AB297" s="6" t="str">
        <f>VLOOKUP($C297,{"29 - Psychiatrie (Erwachsene)","BGI";"30 - Kinder- und Jugendpsychiatrie","BGII";"31 - Psychosomatik","BGI";"","LEER";0,"Leer"},2,0)</f>
        <v>LEER</v>
      </c>
    </row>
    <row r="298" spans="2:28" x14ac:dyDescent="0.25">
      <c r="B298" s="74" t="str">
        <f t="shared" si="41"/>
        <v>!!!</v>
      </c>
      <c r="C298" s="202" t="str">
        <f>IF(LEN($D298)&gt;0,VLOOKUP(TEXT($D298,0),'Angaben Stationen'!$C$15:$V$114,2,0),"")</f>
        <v/>
      </c>
      <c r="D298" s="203"/>
      <c r="E298" s="204" t="str">
        <f>IF(LEN(D298)&gt;0,VLOOKUP(TEXT($D298,0),'Angaben Stationen'!$C$15:$E$114,3,0),"")</f>
        <v/>
      </c>
      <c r="F298" s="210"/>
      <c r="G298" s="205"/>
      <c r="H298" s="206"/>
      <c r="I298" s="72"/>
      <c r="P298" s="6" t="str">
        <f t="shared" si="42"/>
        <v>Leer</v>
      </c>
      <c r="Q298" s="6" t="str">
        <f>IF('Angaben KH-Standort'!$D$13&gt;0,"VJ","KJA")</f>
        <v>KJA</v>
      </c>
      <c r="R298" s="6" t="str">
        <f t="shared" si="43"/>
        <v>Leer</v>
      </c>
      <c r="S298" s="6" t="str">
        <f t="shared" si="44"/>
        <v>Leer</v>
      </c>
      <c r="T298" s="6">
        <f t="shared" si="40"/>
        <v>0</v>
      </c>
      <c r="U298" s="6">
        <f>VLOOKUP($C298,{"29 - Psychiatrie (Erwachsene)",1;"30 - Kinder- und Jugendpsychiatrie",1;"31 - Psychosomatik",1;"",0;0,0},2,0)</f>
        <v>0</v>
      </c>
      <c r="V298" s="6">
        <f t="shared" si="45"/>
        <v>0</v>
      </c>
      <c r="W298" s="6">
        <f t="shared" si="49"/>
        <v>1</v>
      </c>
      <c r="X298" s="6">
        <f t="shared" si="46"/>
        <v>0</v>
      </c>
      <c r="Y298" s="6">
        <f t="shared" si="47"/>
        <v>0</v>
      </c>
      <c r="Z298" s="6">
        <f t="shared" si="48"/>
        <v>0</v>
      </c>
      <c r="AA298" s="6" t="str">
        <f>VLOOKUP($C298,{"29 - Psychiatrie (Erwachsene)","MonatII";"30 - Kinder- und Jugendpsychiatrie","MonatII";"31 - Psychosomatik","MonatII";"","LEER";0,"Leer"},2,0)</f>
        <v>LEER</v>
      </c>
      <c r="AB298" s="6" t="str">
        <f>VLOOKUP($C298,{"29 - Psychiatrie (Erwachsene)","BGI";"30 - Kinder- und Jugendpsychiatrie","BGII";"31 - Psychosomatik","BGI";"","LEER";0,"Leer"},2,0)</f>
        <v>LEER</v>
      </c>
    </row>
    <row r="299" spans="2:28" x14ac:dyDescent="0.25">
      <c r="B299" s="74" t="str">
        <f t="shared" si="41"/>
        <v>!!!</v>
      </c>
      <c r="C299" s="202" t="str">
        <f>IF(LEN($D299)&gt;0,VLOOKUP(TEXT($D299,0),'Angaben Stationen'!$C$15:$V$114,2,0),"")</f>
        <v/>
      </c>
      <c r="D299" s="203"/>
      <c r="E299" s="204" t="str">
        <f>IF(LEN(D299)&gt;0,VLOOKUP(TEXT($D299,0),'Angaben Stationen'!$C$15:$E$114,3,0),"")</f>
        <v/>
      </c>
      <c r="F299" s="210"/>
      <c r="G299" s="205"/>
      <c r="H299" s="206"/>
      <c r="I299" s="72"/>
      <c r="P299" s="6" t="str">
        <f t="shared" si="42"/>
        <v>Leer</v>
      </c>
      <c r="Q299" s="6" t="str">
        <f>IF('Angaben KH-Standort'!$D$13&gt;0,"VJ","KJA")</f>
        <v>KJA</v>
      </c>
      <c r="R299" s="6" t="str">
        <f t="shared" si="43"/>
        <v>Leer</v>
      </c>
      <c r="S299" s="6" t="str">
        <f t="shared" si="44"/>
        <v>Leer</v>
      </c>
      <c r="T299" s="6">
        <f t="shared" si="40"/>
        <v>0</v>
      </c>
      <c r="U299" s="6">
        <f>VLOOKUP($C299,{"29 - Psychiatrie (Erwachsene)",1;"30 - Kinder- und Jugendpsychiatrie",1;"31 - Psychosomatik",1;"",0;0,0},2,0)</f>
        <v>0</v>
      </c>
      <c r="V299" s="6">
        <f t="shared" si="45"/>
        <v>0</v>
      </c>
      <c r="W299" s="6">
        <f t="shared" si="49"/>
        <v>1</v>
      </c>
      <c r="X299" s="6">
        <f t="shared" si="46"/>
        <v>0</v>
      </c>
      <c r="Y299" s="6">
        <f t="shared" si="47"/>
        <v>0</v>
      </c>
      <c r="Z299" s="6">
        <f t="shared" si="48"/>
        <v>0</v>
      </c>
      <c r="AA299" s="6" t="str">
        <f>VLOOKUP($C299,{"29 - Psychiatrie (Erwachsene)","MonatII";"30 - Kinder- und Jugendpsychiatrie","MonatII";"31 - Psychosomatik","MonatII";"","LEER";0,"Leer"},2,0)</f>
        <v>LEER</v>
      </c>
      <c r="AB299" s="6" t="str">
        <f>VLOOKUP($C299,{"29 - Psychiatrie (Erwachsene)","BGI";"30 - Kinder- und Jugendpsychiatrie","BGII";"31 - Psychosomatik","BGI";"","LEER";0,"Leer"},2,0)</f>
        <v>LEER</v>
      </c>
    </row>
    <row r="300" spans="2:28" x14ac:dyDescent="0.25">
      <c r="B300" s="74" t="str">
        <f t="shared" si="41"/>
        <v>!!!</v>
      </c>
      <c r="C300" s="202" t="str">
        <f>IF(LEN($D300)&gt;0,VLOOKUP(TEXT($D300,0),'Angaben Stationen'!$C$15:$V$114,2,0),"")</f>
        <v/>
      </c>
      <c r="D300" s="203"/>
      <c r="E300" s="204" t="str">
        <f>IF(LEN(D300)&gt;0,VLOOKUP(TEXT($D300,0),'Angaben Stationen'!$C$15:$E$114,3,0),"")</f>
        <v/>
      </c>
      <c r="F300" s="210"/>
      <c r="G300" s="205"/>
      <c r="H300" s="206"/>
      <c r="I300" s="72"/>
      <c r="P300" s="6" t="str">
        <f t="shared" si="42"/>
        <v>Leer</v>
      </c>
      <c r="Q300" s="6" t="str">
        <f>IF('Angaben KH-Standort'!$D$13&gt;0,"VJ","KJA")</f>
        <v>KJA</v>
      </c>
      <c r="R300" s="6" t="str">
        <f t="shared" si="43"/>
        <v>Leer</v>
      </c>
      <c r="S300" s="6" t="str">
        <f t="shared" si="44"/>
        <v>Leer</v>
      </c>
      <c r="T300" s="6">
        <f t="shared" si="40"/>
        <v>0</v>
      </c>
      <c r="U300" s="6">
        <f>VLOOKUP($C300,{"29 - Psychiatrie (Erwachsene)",1;"30 - Kinder- und Jugendpsychiatrie",1;"31 - Psychosomatik",1;"",0;0,0},2,0)</f>
        <v>0</v>
      </c>
      <c r="V300" s="6">
        <f t="shared" si="45"/>
        <v>0</v>
      </c>
      <c r="W300" s="6">
        <f t="shared" si="49"/>
        <v>1</v>
      </c>
      <c r="X300" s="6">
        <f t="shared" si="46"/>
        <v>0</v>
      </c>
      <c r="Y300" s="6">
        <f t="shared" si="47"/>
        <v>0</v>
      </c>
      <c r="Z300" s="6">
        <f t="shared" si="48"/>
        <v>0</v>
      </c>
      <c r="AA300" s="6" t="str">
        <f>VLOOKUP($C300,{"29 - Psychiatrie (Erwachsene)","MonatII";"30 - Kinder- und Jugendpsychiatrie","MonatII";"31 - Psychosomatik","MonatII";"","LEER";0,"Leer"},2,0)</f>
        <v>LEER</v>
      </c>
      <c r="AB300" s="6" t="str">
        <f>VLOOKUP($C300,{"29 - Psychiatrie (Erwachsene)","BGI";"30 - Kinder- und Jugendpsychiatrie","BGII";"31 - Psychosomatik","BGI";"","LEER";0,"Leer"},2,0)</f>
        <v>LEER</v>
      </c>
    </row>
    <row r="301" spans="2:28" x14ac:dyDescent="0.25">
      <c r="B301" s="74" t="str">
        <f t="shared" si="41"/>
        <v>!!!</v>
      </c>
      <c r="C301" s="202" t="str">
        <f>IF(LEN($D301)&gt;0,VLOOKUP(TEXT($D301,0),'Angaben Stationen'!$C$15:$V$114,2,0),"")</f>
        <v/>
      </c>
      <c r="D301" s="203"/>
      <c r="E301" s="204" t="str">
        <f>IF(LEN(D301)&gt;0,VLOOKUP(TEXT($D301,0),'Angaben Stationen'!$C$15:$E$114,3,0),"")</f>
        <v/>
      </c>
      <c r="F301" s="210"/>
      <c r="G301" s="205"/>
      <c r="H301" s="206"/>
      <c r="I301" s="72"/>
      <c r="P301" s="6" t="str">
        <f t="shared" si="42"/>
        <v>Leer</v>
      </c>
      <c r="Q301" s="6" t="str">
        <f>IF('Angaben KH-Standort'!$D$13&gt;0,"VJ","KJA")</f>
        <v>KJA</v>
      </c>
      <c r="R301" s="6" t="str">
        <f t="shared" si="43"/>
        <v>Leer</v>
      </c>
      <c r="S301" s="6" t="str">
        <f t="shared" si="44"/>
        <v>Leer</v>
      </c>
      <c r="T301" s="6">
        <f t="shared" si="40"/>
        <v>0</v>
      </c>
      <c r="U301" s="6">
        <f>VLOOKUP($C301,{"29 - Psychiatrie (Erwachsene)",1;"30 - Kinder- und Jugendpsychiatrie",1;"31 - Psychosomatik",1;"",0;0,0},2,0)</f>
        <v>0</v>
      </c>
      <c r="V301" s="6">
        <f t="shared" si="45"/>
        <v>0</v>
      </c>
      <c r="W301" s="6">
        <f t="shared" si="49"/>
        <v>1</v>
      </c>
      <c r="X301" s="6">
        <f t="shared" si="46"/>
        <v>0</v>
      </c>
      <c r="Y301" s="6">
        <f t="shared" si="47"/>
        <v>0</v>
      </c>
      <c r="Z301" s="6">
        <f t="shared" si="48"/>
        <v>0</v>
      </c>
      <c r="AA301" s="6" t="str">
        <f>VLOOKUP($C301,{"29 - Psychiatrie (Erwachsene)","MonatII";"30 - Kinder- und Jugendpsychiatrie","MonatII";"31 - Psychosomatik","MonatII";"","LEER";0,"Leer"},2,0)</f>
        <v>LEER</v>
      </c>
      <c r="AB301" s="6" t="str">
        <f>VLOOKUP($C301,{"29 - Psychiatrie (Erwachsene)","BGI";"30 - Kinder- und Jugendpsychiatrie","BGII";"31 - Psychosomatik","BGI";"","LEER";0,"Leer"},2,0)</f>
        <v>LEER</v>
      </c>
    </row>
    <row r="302" spans="2:28" x14ac:dyDescent="0.25">
      <c r="B302" s="74" t="str">
        <f t="shared" si="41"/>
        <v>!!!</v>
      </c>
      <c r="C302" s="202" t="str">
        <f>IF(LEN($D302)&gt;0,VLOOKUP(TEXT($D302,0),'Angaben Stationen'!$C$15:$V$114,2,0),"")</f>
        <v/>
      </c>
      <c r="D302" s="203"/>
      <c r="E302" s="204" t="str">
        <f>IF(LEN(D302)&gt;0,VLOOKUP(TEXT($D302,0),'Angaben Stationen'!$C$15:$E$114,3,0),"")</f>
        <v/>
      </c>
      <c r="F302" s="210"/>
      <c r="G302" s="205"/>
      <c r="H302" s="206"/>
      <c r="I302" s="72"/>
      <c r="P302" s="6" t="str">
        <f t="shared" si="42"/>
        <v>Leer</v>
      </c>
      <c r="Q302" s="6" t="str">
        <f>IF('Angaben KH-Standort'!$D$13&gt;0,"VJ","KJA")</f>
        <v>KJA</v>
      </c>
      <c r="R302" s="6" t="str">
        <f t="shared" si="43"/>
        <v>Leer</v>
      </c>
      <c r="S302" s="6" t="str">
        <f t="shared" si="44"/>
        <v>Leer</v>
      </c>
      <c r="T302" s="6">
        <f t="shared" si="40"/>
        <v>0</v>
      </c>
      <c r="U302" s="6">
        <f>VLOOKUP($C302,{"29 - Psychiatrie (Erwachsene)",1;"30 - Kinder- und Jugendpsychiatrie",1;"31 - Psychosomatik",1;"",0;0,0},2,0)</f>
        <v>0</v>
      </c>
      <c r="V302" s="6">
        <f t="shared" si="45"/>
        <v>0</v>
      </c>
      <c r="W302" s="6">
        <f t="shared" si="49"/>
        <v>1</v>
      </c>
      <c r="X302" s="6">
        <f t="shared" si="46"/>
        <v>0</v>
      </c>
      <c r="Y302" s="6">
        <f t="shared" si="47"/>
        <v>0</v>
      </c>
      <c r="Z302" s="6">
        <f t="shared" si="48"/>
        <v>0</v>
      </c>
      <c r="AA302" s="6" t="str">
        <f>VLOOKUP($C302,{"29 - Psychiatrie (Erwachsene)","MonatII";"30 - Kinder- und Jugendpsychiatrie","MonatII";"31 - Psychosomatik","MonatII";"","LEER";0,"Leer"},2,0)</f>
        <v>LEER</v>
      </c>
      <c r="AB302" s="6" t="str">
        <f>VLOOKUP($C302,{"29 - Psychiatrie (Erwachsene)","BGI";"30 - Kinder- und Jugendpsychiatrie","BGII";"31 - Psychosomatik","BGI";"","LEER";0,"Leer"},2,0)</f>
        <v>LEER</v>
      </c>
    </row>
    <row r="303" spans="2:28" x14ac:dyDescent="0.25">
      <c r="B303" s="74" t="str">
        <f t="shared" si="41"/>
        <v>!!!</v>
      </c>
      <c r="C303" s="202" t="str">
        <f>IF(LEN($D303)&gt;0,VLOOKUP(TEXT($D303,0),'Angaben Stationen'!$C$15:$V$114,2,0),"")</f>
        <v/>
      </c>
      <c r="D303" s="203"/>
      <c r="E303" s="204" t="str">
        <f>IF(LEN(D303)&gt;0,VLOOKUP(TEXT($D303,0),'Angaben Stationen'!$C$15:$E$114,3,0),"")</f>
        <v/>
      </c>
      <c r="F303" s="210"/>
      <c r="G303" s="205"/>
      <c r="H303" s="206"/>
      <c r="I303" s="72"/>
      <c r="P303" s="6" t="str">
        <f t="shared" si="42"/>
        <v>Leer</v>
      </c>
      <c r="Q303" s="6" t="str">
        <f>IF('Angaben KH-Standort'!$D$13&gt;0,"VJ","KJA")</f>
        <v>KJA</v>
      </c>
      <c r="R303" s="6" t="str">
        <f t="shared" si="43"/>
        <v>Leer</v>
      </c>
      <c r="S303" s="6" t="str">
        <f t="shared" si="44"/>
        <v>Leer</v>
      </c>
      <c r="T303" s="6">
        <f t="shared" si="40"/>
        <v>0</v>
      </c>
      <c r="U303" s="6">
        <f>VLOOKUP($C303,{"29 - Psychiatrie (Erwachsene)",1;"30 - Kinder- und Jugendpsychiatrie",1;"31 - Psychosomatik",1;"",0;0,0},2,0)</f>
        <v>0</v>
      </c>
      <c r="V303" s="6">
        <f t="shared" si="45"/>
        <v>0</v>
      </c>
      <c r="W303" s="6">
        <f t="shared" si="49"/>
        <v>1</v>
      </c>
      <c r="X303" s="6">
        <f t="shared" si="46"/>
        <v>0</v>
      </c>
      <c r="Y303" s="6">
        <f t="shared" si="47"/>
        <v>0</v>
      </c>
      <c r="Z303" s="6">
        <f t="shared" si="48"/>
        <v>0</v>
      </c>
      <c r="AA303" s="6" t="str">
        <f>VLOOKUP($C303,{"29 - Psychiatrie (Erwachsene)","MonatII";"30 - Kinder- und Jugendpsychiatrie","MonatII";"31 - Psychosomatik","MonatII";"","LEER";0,"Leer"},2,0)</f>
        <v>LEER</v>
      </c>
      <c r="AB303" s="6" t="str">
        <f>VLOOKUP($C303,{"29 - Psychiatrie (Erwachsene)","BGI";"30 - Kinder- und Jugendpsychiatrie","BGII";"31 - Psychosomatik","BGI";"","LEER";0,"Leer"},2,0)</f>
        <v>LEER</v>
      </c>
    </row>
    <row r="304" spans="2:28" x14ac:dyDescent="0.25">
      <c r="B304" s="74" t="str">
        <f t="shared" si="41"/>
        <v>!!!</v>
      </c>
      <c r="C304" s="202" t="str">
        <f>IF(LEN($D304)&gt;0,VLOOKUP(TEXT($D304,0),'Angaben Stationen'!$C$15:$V$114,2,0),"")</f>
        <v/>
      </c>
      <c r="D304" s="203"/>
      <c r="E304" s="204" t="str">
        <f>IF(LEN(D304)&gt;0,VLOOKUP(TEXT($D304,0),'Angaben Stationen'!$C$15:$E$114,3,0),"")</f>
        <v/>
      </c>
      <c r="F304" s="210"/>
      <c r="G304" s="205"/>
      <c r="H304" s="206"/>
      <c r="I304" s="72"/>
      <c r="P304" s="6" t="str">
        <f t="shared" si="42"/>
        <v>Leer</v>
      </c>
      <c r="Q304" s="6" t="str">
        <f>IF('Angaben KH-Standort'!$D$13&gt;0,"VJ","KJA")</f>
        <v>KJA</v>
      </c>
      <c r="R304" s="6" t="str">
        <f t="shared" si="43"/>
        <v>Leer</v>
      </c>
      <c r="S304" s="6" t="str">
        <f t="shared" si="44"/>
        <v>Leer</v>
      </c>
      <c r="T304" s="6">
        <f t="shared" si="40"/>
        <v>0</v>
      </c>
      <c r="U304" s="6">
        <f>VLOOKUP($C304,{"29 - Psychiatrie (Erwachsene)",1;"30 - Kinder- und Jugendpsychiatrie",1;"31 - Psychosomatik",1;"",0;0,0},2,0)</f>
        <v>0</v>
      </c>
      <c r="V304" s="6">
        <f t="shared" si="45"/>
        <v>0</v>
      </c>
      <c r="W304" s="6">
        <f t="shared" si="49"/>
        <v>1</v>
      </c>
      <c r="X304" s="6">
        <f t="shared" si="46"/>
        <v>0</v>
      </c>
      <c r="Y304" s="6">
        <f t="shared" si="47"/>
        <v>0</v>
      </c>
      <c r="Z304" s="6">
        <f t="shared" si="48"/>
        <v>0</v>
      </c>
      <c r="AA304" s="6" t="str">
        <f>VLOOKUP($C304,{"29 - Psychiatrie (Erwachsene)","MonatII";"30 - Kinder- und Jugendpsychiatrie","MonatII";"31 - Psychosomatik","MonatII";"","LEER";0,"Leer"},2,0)</f>
        <v>LEER</v>
      </c>
      <c r="AB304" s="6" t="str">
        <f>VLOOKUP($C304,{"29 - Psychiatrie (Erwachsene)","BGI";"30 - Kinder- und Jugendpsychiatrie","BGII";"31 - Psychosomatik","BGI";"","LEER";0,"Leer"},2,0)</f>
        <v>LEER</v>
      </c>
    </row>
    <row r="305" spans="2:28" x14ac:dyDescent="0.25">
      <c r="B305" s="74" t="str">
        <f t="shared" si="41"/>
        <v>!!!</v>
      </c>
      <c r="C305" s="202" t="str">
        <f>IF(LEN($D305)&gt;0,VLOOKUP(TEXT($D305,0),'Angaben Stationen'!$C$15:$V$114,2,0),"")</f>
        <v/>
      </c>
      <c r="D305" s="203"/>
      <c r="E305" s="204" t="str">
        <f>IF(LEN(D305)&gt;0,VLOOKUP(TEXT($D305,0),'Angaben Stationen'!$C$15:$E$114,3,0),"")</f>
        <v/>
      </c>
      <c r="F305" s="210"/>
      <c r="G305" s="205"/>
      <c r="H305" s="206"/>
      <c r="I305" s="72"/>
      <c r="P305" s="6" t="str">
        <f t="shared" si="42"/>
        <v>Leer</v>
      </c>
      <c r="Q305" s="6" t="str">
        <f>IF('Angaben KH-Standort'!$D$13&gt;0,"VJ","KJA")</f>
        <v>KJA</v>
      </c>
      <c r="R305" s="6" t="str">
        <f t="shared" si="43"/>
        <v>Leer</v>
      </c>
      <c r="S305" s="6" t="str">
        <f t="shared" si="44"/>
        <v>Leer</v>
      </c>
      <c r="T305" s="6">
        <f t="shared" si="40"/>
        <v>0</v>
      </c>
      <c r="U305" s="6">
        <f>VLOOKUP($C305,{"29 - Psychiatrie (Erwachsene)",1;"30 - Kinder- und Jugendpsychiatrie",1;"31 - Psychosomatik",1;"",0;0,0},2,0)</f>
        <v>0</v>
      </c>
      <c r="V305" s="6">
        <f t="shared" si="45"/>
        <v>0</v>
      </c>
      <c r="W305" s="6">
        <f t="shared" si="49"/>
        <v>1</v>
      </c>
      <c r="X305" s="6">
        <f t="shared" si="46"/>
        <v>0</v>
      </c>
      <c r="Y305" s="6">
        <f t="shared" si="47"/>
        <v>0</v>
      </c>
      <c r="Z305" s="6">
        <f t="shared" si="48"/>
        <v>0</v>
      </c>
      <c r="AA305" s="6" t="str">
        <f>VLOOKUP($C305,{"29 - Psychiatrie (Erwachsene)","MonatII";"30 - Kinder- und Jugendpsychiatrie","MonatII";"31 - Psychosomatik","MonatII";"","LEER";0,"Leer"},2,0)</f>
        <v>LEER</v>
      </c>
      <c r="AB305" s="6" t="str">
        <f>VLOOKUP($C305,{"29 - Psychiatrie (Erwachsene)","BGI";"30 - Kinder- und Jugendpsychiatrie","BGII";"31 - Psychosomatik","BGI";"","LEER";0,"Leer"},2,0)</f>
        <v>LEER</v>
      </c>
    </row>
    <row r="306" spans="2:28" x14ac:dyDescent="0.25">
      <c r="B306" s="74" t="str">
        <f t="shared" si="41"/>
        <v>!!!</v>
      </c>
      <c r="C306" s="202" t="str">
        <f>IF(LEN($D306)&gt;0,VLOOKUP(TEXT($D306,0),'Angaben Stationen'!$C$15:$V$114,2,0),"")</f>
        <v/>
      </c>
      <c r="D306" s="203"/>
      <c r="E306" s="204" t="str">
        <f>IF(LEN(D306)&gt;0,VLOOKUP(TEXT($D306,0),'Angaben Stationen'!$C$15:$E$114,3,0),"")</f>
        <v/>
      </c>
      <c r="F306" s="210"/>
      <c r="G306" s="205"/>
      <c r="H306" s="206"/>
      <c r="I306" s="72"/>
      <c r="P306" s="6" t="str">
        <f t="shared" si="42"/>
        <v>Leer</v>
      </c>
      <c r="Q306" s="6" t="str">
        <f>IF('Angaben KH-Standort'!$D$13&gt;0,"VJ","KJA")</f>
        <v>KJA</v>
      </c>
      <c r="R306" s="6" t="str">
        <f t="shared" si="43"/>
        <v>Leer</v>
      </c>
      <c r="S306" s="6" t="str">
        <f t="shared" si="44"/>
        <v>Leer</v>
      </c>
      <c r="T306" s="6">
        <f t="shared" si="40"/>
        <v>0</v>
      </c>
      <c r="U306" s="6">
        <f>VLOOKUP($C306,{"29 - Psychiatrie (Erwachsene)",1;"30 - Kinder- und Jugendpsychiatrie",1;"31 - Psychosomatik",1;"",0;0,0},2,0)</f>
        <v>0</v>
      </c>
      <c r="V306" s="6">
        <f t="shared" si="45"/>
        <v>0</v>
      </c>
      <c r="W306" s="6">
        <f t="shared" si="49"/>
        <v>1</v>
      </c>
      <c r="X306" s="6">
        <f t="shared" si="46"/>
        <v>0</v>
      </c>
      <c r="Y306" s="6">
        <f t="shared" si="47"/>
        <v>0</v>
      </c>
      <c r="Z306" s="6">
        <f t="shared" si="48"/>
        <v>0</v>
      </c>
      <c r="AA306" s="6" t="str">
        <f>VLOOKUP($C306,{"29 - Psychiatrie (Erwachsene)","MonatII";"30 - Kinder- und Jugendpsychiatrie","MonatII";"31 - Psychosomatik","MonatII";"","LEER";0,"Leer"},2,0)</f>
        <v>LEER</v>
      </c>
      <c r="AB306" s="6" t="str">
        <f>VLOOKUP($C306,{"29 - Psychiatrie (Erwachsene)","BGI";"30 - Kinder- und Jugendpsychiatrie","BGII";"31 - Psychosomatik","BGI";"","LEER";0,"Leer"},2,0)</f>
        <v>LEER</v>
      </c>
    </row>
    <row r="307" spans="2:28" x14ac:dyDescent="0.25">
      <c r="B307" s="74" t="str">
        <f t="shared" si="41"/>
        <v>!!!</v>
      </c>
      <c r="C307" s="202" t="str">
        <f>IF(LEN($D307)&gt;0,VLOOKUP(TEXT($D307,0),'Angaben Stationen'!$C$15:$V$114,2,0),"")</f>
        <v/>
      </c>
      <c r="D307" s="203"/>
      <c r="E307" s="204" t="str">
        <f>IF(LEN(D307)&gt;0,VLOOKUP(TEXT($D307,0),'Angaben Stationen'!$C$15:$E$114,3,0),"")</f>
        <v/>
      </c>
      <c r="F307" s="210"/>
      <c r="G307" s="205"/>
      <c r="H307" s="206"/>
      <c r="I307" s="72"/>
      <c r="P307" s="6" t="str">
        <f t="shared" si="42"/>
        <v>Leer</v>
      </c>
      <c r="Q307" s="6" t="str">
        <f>IF('Angaben KH-Standort'!$D$13&gt;0,"VJ","KJA")</f>
        <v>KJA</v>
      </c>
      <c r="R307" s="6" t="str">
        <f t="shared" si="43"/>
        <v>Leer</v>
      </c>
      <c r="S307" s="6" t="str">
        <f t="shared" si="44"/>
        <v>Leer</v>
      </c>
      <c r="T307" s="6">
        <f t="shared" si="40"/>
        <v>0</v>
      </c>
      <c r="U307" s="6">
        <f>VLOOKUP($C307,{"29 - Psychiatrie (Erwachsene)",1;"30 - Kinder- und Jugendpsychiatrie",1;"31 - Psychosomatik",1;"",0;0,0},2,0)</f>
        <v>0</v>
      </c>
      <c r="V307" s="6">
        <f t="shared" si="45"/>
        <v>0</v>
      </c>
      <c r="W307" s="6">
        <f t="shared" si="49"/>
        <v>1</v>
      </c>
      <c r="X307" s="6">
        <f t="shared" si="46"/>
        <v>0</v>
      </c>
      <c r="Y307" s="6">
        <f t="shared" si="47"/>
        <v>0</v>
      </c>
      <c r="Z307" s="6">
        <f t="shared" si="48"/>
        <v>0</v>
      </c>
      <c r="AA307" s="6" t="str">
        <f>VLOOKUP($C307,{"29 - Psychiatrie (Erwachsene)","MonatII";"30 - Kinder- und Jugendpsychiatrie","MonatII";"31 - Psychosomatik","MonatII";"","LEER";0,"Leer"},2,0)</f>
        <v>LEER</v>
      </c>
      <c r="AB307" s="6" t="str">
        <f>VLOOKUP($C307,{"29 - Psychiatrie (Erwachsene)","BGI";"30 - Kinder- und Jugendpsychiatrie","BGII";"31 - Psychosomatik","BGI";"","LEER";0,"Leer"},2,0)</f>
        <v>LEER</v>
      </c>
    </row>
    <row r="308" spans="2:28" x14ac:dyDescent="0.25">
      <c r="B308" s="74" t="str">
        <f t="shared" si="41"/>
        <v>!!!</v>
      </c>
      <c r="C308" s="202" t="str">
        <f>IF(LEN($D308)&gt;0,VLOOKUP(TEXT($D308,0),'Angaben Stationen'!$C$15:$V$114,2,0),"")</f>
        <v/>
      </c>
      <c r="D308" s="203"/>
      <c r="E308" s="204" t="str">
        <f>IF(LEN(D308)&gt;0,VLOOKUP(TEXT($D308,0),'Angaben Stationen'!$C$15:$E$114,3,0),"")</f>
        <v/>
      </c>
      <c r="F308" s="210"/>
      <c r="G308" s="205"/>
      <c r="H308" s="206"/>
      <c r="I308" s="72"/>
      <c r="P308" s="6" t="str">
        <f t="shared" si="42"/>
        <v>Leer</v>
      </c>
      <c r="Q308" s="6" t="str">
        <f>IF('Angaben KH-Standort'!$D$13&gt;0,"VJ","KJA")</f>
        <v>KJA</v>
      </c>
      <c r="R308" s="6" t="str">
        <f t="shared" si="43"/>
        <v>Leer</v>
      </c>
      <c r="S308" s="6" t="str">
        <f t="shared" si="44"/>
        <v>Leer</v>
      </c>
      <c r="T308" s="6">
        <f t="shared" si="40"/>
        <v>0</v>
      </c>
      <c r="U308" s="6">
        <f>VLOOKUP($C308,{"29 - Psychiatrie (Erwachsene)",1;"30 - Kinder- und Jugendpsychiatrie",1;"31 - Psychosomatik",1;"",0;0,0},2,0)</f>
        <v>0</v>
      </c>
      <c r="V308" s="6">
        <f t="shared" si="45"/>
        <v>0</v>
      </c>
      <c r="W308" s="6">
        <f t="shared" si="49"/>
        <v>1</v>
      </c>
      <c r="X308" s="6">
        <f t="shared" si="46"/>
        <v>0</v>
      </c>
      <c r="Y308" s="6">
        <f t="shared" si="47"/>
        <v>0</v>
      </c>
      <c r="Z308" s="6">
        <f t="shared" si="48"/>
        <v>0</v>
      </c>
      <c r="AA308" s="6" t="str">
        <f>VLOOKUP($C308,{"29 - Psychiatrie (Erwachsene)","MonatII";"30 - Kinder- und Jugendpsychiatrie","MonatII";"31 - Psychosomatik","MonatII";"","LEER";0,"Leer"},2,0)</f>
        <v>LEER</v>
      </c>
      <c r="AB308" s="6" t="str">
        <f>VLOOKUP($C308,{"29 - Psychiatrie (Erwachsene)","BGI";"30 - Kinder- und Jugendpsychiatrie","BGII";"31 - Psychosomatik","BGI";"","LEER";0,"Leer"},2,0)</f>
        <v>LEER</v>
      </c>
    </row>
    <row r="309" spans="2:28" x14ac:dyDescent="0.25">
      <c r="B309" s="74" t="str">
        <f t="shared" si="41"/>
        <v>!!!</v>
      </c>
      <c r="C309" s="202" t="str">
        <f>IF(LEN($D309)&gt;0,VLOOKUP(TEXT($D309,0),'Angaben Stationen'!$C$15:$V$114,2,0),"")</f>
        <v/>
      </c>
      <c r="D309" s="203"/>
      <c r="E309" s="204" t="str">
        <f>IF(LEN(D309)&gt;0,VLOOKUP(TEXT($D309,0),'Angaben Stationen'!$C$15:$E$114,3,0),"")</f>
        <v/>
      </c>
      <c r="F309" s="210"/>
      <c r="G309" s="205"/>
      <c r="H309" s="206"/>
      <c r="I309" s="72"/>
      <c r="P309" s="6" t="str">
        <f t="shared" si="42"/>
        <v>Leer</v>
      </c>
      <c r="Q309" s="6" t="str">
        <f>IF('Angaben KH-Standort'!$D$13&gt;0,"VJ","KJA")</f>
        <v>KJA</v>
      </c>
      <c r="R309" s="6" t="str">
        <f t="shared" si="43"/>
        <v>Leer</v>
      </c>
      <c r="S309" s="6" t="str">
        <f t="shared" si="44"/>
        <v>Leer</v>
      </c>
      <c r="T309" s="6">
        <f t="shared" si="40"/>
        <v>0</v>
      </c>
      <c r="U309" s="6">
        <f>VLOOKUP($C309,{"29 - Psychiatrie (Erwachsene)",1;"30 - Kinder- und Jugendpsychiatrie",1;"31 - Psychosomatik",1;"",0;0,0},2,0)</f>
        <v>0</v>
      </c>
      <c r="V309" s="6">
        <f t="shared" si="45"/>
        <v>0</v>
      </c>
      <c r="W309" s="6">
        <f t="shared" si="49"/>
        <v>1</v>
      </c>
      <c r="X309" s="6">
        <f t="shared" si="46"/>
        <v>0</v>
      </c>
      <c r="Y309" s="6">
        <f t="shared" si="47"/>
        <v>0</v>
      </c>
      <c r="Z309" s="6">
        <f t="shared" si="48"/>
        <v>0</v>
      </c>
      <c r="AA309" s="6" t="str">
        <f>VLOOKUP($C309,{"29 - Psychiatrie (Erwachsene)","MonatII";"30 - Kinder- und Jugendpsychiatrie","MonatII";"31 - Psychosomatik","MonatII";"","LEER";0,"Leer"},2,0)</f>
        <v>LEER</v>
      </c>
      <c r="AB309" s="6" t="str">
        <f>VLOOKUP($C309,{"29 - Psychiatrie (Erwachsene)","BGI";"30 - Kinder- und Jugendpsychiatrie","BGII";"31 - Psychosomatik","BGI";"","LEER";0,"Leer"},2,0)</f>
        <v>LEER</v>
      </c>
    </row>
    <row r="310" spans="2:28" x14ac:dyDescent="0.25">
      <c r="B310" s="74" t="str">
        <f t="shared" si="41"/>
        <v>!!!</v>
      </c>
      <c r="C310" s="202" t="str">
        <f>IF(LEN($D310)&gt;0,VLOOKUP(TEXT($D310,0),'Angaben Stationen'!$C$15:$V$114,2,0),"")</f>
        <v/>
      </c>
      <c r="D310" s="203"/>
      <c r="E310" s="204" t="str">
        <f>IF(LEN(D310)&gt;0,VLOOKUP(TEXT($D310,0),'Angaben Stationen'!$C$15:$E$114,3,0),"")</f>
        <v/>
      </c>
      <c r="F310" s="210"/>
      <c r="G310" s="205"/>
      <c r="H310" s="206"/>
      <c r="I310" s="72"/>
      <c r="P310" s="6" t="str">
        <f t="shared" si="42"/>
        <v>Leer</v>
      </c>
      <c r="Q310" s="6" t="str">
        <f>IF('Angaben KH-Standort'!$D$13&gt;0,"VJ","KJA")</f>
        <v>KJA</v>
      </c>
      <c r="R310" s="6" t="str">
        <f t="shared" si="43"/>
        <v>Leer</v>
      </c>
      <c r="S310" s="6" t="str">
        <f t="shared" si="44"/>
        <v>Leer</v>
      </c>
      <c r="T310" s="6">
        <f t="shared" si="40"/>
        <v>0</v>
      </c>
      <c r="U310" s="6">
        <f>VLOOKUP($C310,{"29 - Psychiatrie (Erwachsene)",1;"30 - Kinder- und Jugendpsychiatrie",1;"31 - Psychosomatik",1;"",0;0,0},2,0)</f>
        <v>0</v>
      </c>
      <c r="V310" s="6">
        <f t="shared" si="45"/>
        <v>0</v>
      </c>
      <c r="W310" s="6">
        <f t="shared" si="49"/>
        <v>1</v>
      </c>
      <c r="X310" s="6">
        <f t="shared" si="46"/>
        <v>0</v>
      </c>
      <c r="Y310" s="6">
        <f t="shared" si="47"/>
        <v>0</v>
      </c>
      <c r="Z310" s="6">
        <f t="shared" si="48"/>
        <v>0</v>
      </c>
      <c r="AA310" s="6" t="str">
        <f>VLOOKUP($C310,{"29 - Psychiatrie (Erwachsene)","MonatII";"30 - Kinder- und Jugendpsychiatrie","MonatII";"31 - Psychosomatik","MonatII";"","LEER";0,"Leer"},2,0)</f>
        <v>LEER</v>
      </c>
      <c r="AB310" s="6" t="str">
        <f>VLOOKUP($C310,{"29 - Psychiatrie (Erwachsene)","BGI";"30 - Kinder- und Jugendpsychiatrie","BGII";"31 - Psychosomatik","BGI";"","LEER";0,"Leer"},2,0)</f>
        <v>LEER</v>
      </c>
    </row>
    <row r="311" spans="2:28" x14ac:dyDescent="0.25">
      <c r="B311" s="74" t="str">
        <f t="shared" si="41"/>
        <v>!!!</v>
      </c>
      <c r="C311" s="202" t="str">
        <f>IF(LEN($D311)&gt;0,VLOOKUP(TEXT($D311,0),'Angaben Stationen'!$C$15:$V$114,2,0),"")</f>
        <v/>
      </c>
      <c r="D311" s="203"/>
      <c r="E311" s="204" t="str">
        <f>IF(LEN(D311)&gt;0,VLOOKUP(TEXT($D311,0),'Angaben Stationen'!$C$15:$E$114,3,0),"")</f>
        <v/>
      </c>
      <c r="F311" s="210"/>
      <c r="G311" s="205"/>
      <c r="H311" s="206"/>
      <c r="I311" s="72"/>
      <c r="P311" s="6" t="str">
        <f t="shared" si="42"/>
        <v>Leer</v>
      </c>
      <c r="Q311" s="6" t="str">
        <f>IF('Angaben KH-Standort'!$D$13&gt;0,"VJ","KJA")</f>
        <v>KJA</v>
      </c>
      <c r="R311" s="6" t="str">
        <f t="shared" si="43"/>
        <v>Leer</v>
      </c>
      <c r="S311" s="6" t="str">
        <f t="shared" si="44"/>
        <v>Leer</v>
      </c>
      <c r="T311" s="6">
        <f t="shared" si="40"/>
        <v>0</v>
      </c>
      <c r="U311" s="6">
        <f>VLOOKUP($C311,{"29 - Psychiatrie (Erwachsene)",1;"30 - Kinder- und Jugendpsychiatrie",1;"31 - Psychosomatik",1;"",0;0,0},2,0)</f>
        <v>0</v>
      </c>
      <c r="V311" s="6">
        <f t="shared" si="45"/>
        <v>0</v>
      </c>
      <c r="W311" s="6">
        <f t="shared" si="49"/>
        <v>1</v>
      </c>
      <c r="X311" s="6">
        <f t="shared" si="46"/>
        <v>0</v>
      </c>
      <c r="Y311" s="6">
        <f t="shared" si="47"/>
        <v>0</v>
      </c>
      <c r="Z311" s="6">
        <f t="shared" si="48"/>
        <v>0</v>
      </c>
      <c r="AA311" s="6" t="str">
        <f>VLOOKUP($C311,{"29 - Psychiatrie (Erwachsene)","MonatII";"30 - Kinder- und Jugendpsychiatrie","MonatII";"31 - Psychosomatik","MonatII";"","LEER";0,"Leer"},2,0)</f>
        <v>LEER</v>
      </c>
      <c r="AB311" s="6" t="str">
        <f>VLOOKUP($C311,{"29 - Psychiatrie (Erwachsene)","BGI";"30 - Kinder- und Jugendpsychiatrie","BGII";"31 - Psychosomatik","BGI";"","LEER";0,"Leer"},2,0)</f>
        <v>LEER</v>
      </c>
    </row>
    <row r="312" spans="2:28" x14ac:dyDescent="0.25">
      <c r="B312" s="74" t="str">
        <f t="shared" si="41"/>
        <v>!!!</v>
      </c>
      <c r="C312" s="202" t="str">
        <f>IF(LEN($D312)&gt;0,VLOOKUP(TEXT($D312,0),'Angaben Stationen'!$C$15:$V$114,2,0),"")</f>
        <v/>
      </c>
      <c r="D312" s="203"/>
      <c r="E312" s="204" t="str">
        <f>IF(LEN(D312)&gt;0,VLOOKUP(TEXT($D312,0),'Angaben Stationen'!$C$15:$E$114,3,0),"")</f>
        <v/>
      </c>
      <c r="F312" s="210"/>
      <c r="G312" s="205"/>
      <c r="H312" s="206"/>
      <c r="I312" s="72"/>
      <c r="P312" s="6" t="str">
        <f t="shared" si="42"/>
        <v>Leer</v>
      </c>
      <c r="Q312" s="6" t="str">
        <f>IF('Angaben KH-Standort'!$D$13&gt;0,"VJ","KJA")</f>
        <v>KJA</v>
      </c>
      <c r="R312" s="6" t="str">
        <f t="shared" si="43"/>
        <v>Leer</v>
      </c>
      <c r="S312" s="6" t="str">
        <f t="shared" si="44"/>
        <v>Leer</v>
      </c>
      <c r="T312" s="6">
        <f t="shared" si="40"/>
        <v>0</v>
      </c>
      <c r="U312" s="6">
        <f>VLOOKUP($C312,{"29 - Psychiatrie (Erwachsene)",1;"30 - Kinder- und Jugendpsychiatrie",1;"31 - Psychosomatik",1;"",0;0,0},2,0)</f>
        <v>0</v>
      </c>
      <c r="V312" s="6">
        <f t="shared" si="45"/>
        <v>0</v>
      </c>
      <c r="W312" s="6">
        <f t="shared" si="49"/>
        <v>1</v>
      </c>
      <c r="X312" s="6">
        <f t="shared" si="46"/>
        <v>0</v>
      </c>
      <c r="Y312" s="6">
        <f t="shared" si="47"/>
        <v>0</v>
      </c>
      <c r="Z312" s="6">
        <f t="shared" si="48"/>
        <v>0</v>
      </c>
      <c r="AA312" s="6" t="str">
        <f>VLOOKUP($C312,{"29 - Psychiatrie (Erwachsene)","MonatII";"30 - Kinder- und Jugendpsychiatrie","MonatII";"31 - Psychosomatik","MonatII";"","LEER";0,"Leer"},2,0)</f>
        <v>LEER</v>
      </c>
      <c r="AB312" s="6" t="str">
        <f>VLOOKUP($C312,{"29 - Psychiatrie (Erwachsene)","BGI";"30 - Kinder- und Jugendpsychiatrie","BGII";"31 - Psychosomatik","BGI";"","LEER";0,"Leer"},2,0)</f>
        <v>LEER</v>
      </c>
    </row>
    <row r="313" spans="2:28" x14ac:dyDescent="0.25">
      <c r="B313" s="74" t="str">
        <f t="shared" si="41"/>
        <v>!!!</v>
      </c>
      <c r="C313" s="202" t="str">
        <f>IF(LEN($D313)&gt;0,VLOOKUP(TEXT($D313,0),'Angaben Stationen'!$C$15:$V$114,2,0),"")</f>
        <v/>
      </c>
      <c r="D313" s="203"/>
      <c r="E313" s="204" t="str">
        <f>IF(LEN(D313)&gt;0,VLOOKUP(TEXT($D313,0),'Angaben Stationen'!$C$15:$E$114,3,0),"")</f>
        <v/>
      </c>
      <c r="F313" s="210"/>
      <c r="G313" s="205"/>
      <c r="H313" s="206"/>
      <c r="I313" s="72"/>
      <c r="P313" s="6" t="str">
        <f t="shared" si="42"/>
        <v>Leer</v>
      </c>
      <c r="Q313" s="6" t="str">
        <f>IF('Angaben KH-Standort'!$D$13&gt;0,"VJ","KJA")</f>
        <v>KJA</v>
      </c>
      <c r="R313" s="6" t="str">
        <f t="shared" si="43"/>
        <v>Leer</v>
      </c>
      <c r="S313" s="6" t="str">
        <f t="shared" si="44"/>
        <v>Leer</v>
      </c>
      <c r="T313" s="6">
        <f t="shared" si="40"/>
        <v>0</v>
      </c>
      <c r="U313" s="6">
        <f>VLOOKUP($C313,{"29 - Psychiatrie (Erwachsene)",1;"30 - Kinder- und Jugendpsychiatrie",1;"31 - Psychosomatik",1;"",0;0,0},2,0)</f>
        <v>0</v>
      </c>
      <c r="V313" s="6">
        <f t="shared" si="45"/>
        <v>0</v>
      </c>
      <c r="W313" s="6">
        <f t="shared" si="49"/>
        <v>1</v>
      </c>
      <c r="X313" s="6">
        <f t="shared" si="46"/>
        <v>0</v>
      </c>
      <c r="Y313" s="6">
        <f t="shared" si="47"/>
        <v>0</v>
      </c>
      <c r="Z313" s="6">
        <f t="shared" si="48"/>
        <v>0</v>
      </c>
      <c r="AA313" s="6" t="str">
        <f>VLOOKUP($C313,{"29 - Psychiatrie (Erwachsene)","MonatII";"30 - Kinder- und Jugendpsychiatrie","MonatII";"31 - Psychosomatik","MonatII";"","LEER";0,"Leer"},2,0)</f>
        <v>LEER</v>
      </c>
      <c r="AB313" s="6" t="str">
        <f>VLOOKUP($C313,{"29 - Psychiatrie (Erwachsene)","BGI";"30 - Kinder- und Jugendpsychiatrie","BGII";"31 - Psychosomatik","BGI";"","LEER";0,"Leer"},2,0)</f>
        <v>LEER</v>
      </c>
    </row>
    <row r="314" spans="2:28" x14ac:dyDescent="0.25">
      <c r="B314" s="74" t="str">
        <f t="shared" si="41"/>
        <v>!!!</v>
      </c>
      <c r="C314" s="202" t="str">
        <f>IF(LEN($D314)&gt;0,VLOOKUP(TEXT($D314,0),'Angaben Stationen'!$C$15:$V$114,2,0),"")</f>
        <v/>
      </c>
      <c r="D314" s="203"/>
      <c r="E314" s="204" t="str">
        <f>IF(LEN(D314)&gt;0,VLOOKUP(TEXT($D314,0),'Angaben Stationen'!$C$15:$E$114,3,0),"")</f>
        <v/>
      </c>
      <c r="F314" s="210"/>
      <c r="G314" s="205"/>
      <c r="H314" s="206"/>
      <c r="I314" s="72"/>
      <c r="P314" s="6" t="str">
        <f t="shared" si="42"/>
        <v>Leer</v>
      </c>
      <c r="Q314" s="6" t="str">
        <f>IF('Angaben KH-Standort'!$D$13&gt;0,"VJ","KJA")</f>
        <v>KJA</v>
      </c>
      <c r="R314" s="6" t="str">
        <f t="shared" si="43"/>
        <v>Leer</v>
      </c>
      <c r="S314" s="6" t="str">
        <f t="shared" si="44"/>
        <v>Leer</v>
      </c>
      <c r="T314" s="6">
        <f t="shared" si="40"/>
        <v>0</v>
      </c>
      <c r="U314" s="6">
        <f>VLOOKUP($C314,{"29 - Psychiatrie (Erwachsene)",1;"30 - Kinder- und Jugendpsychiatrie",1;"31 - Psychosomatik",1;"",0;0,0},2,0)</f>
        <v>0</v>
      </c>
      <c r="V314" s="6">
        <f t="shared" si="45"/>
        <v>0</v>
      </c>
      <c r="W314" s="6">
        <f t="shared" si="49"/>
        <v>1</v>
      </c>
      <c r="X314" s="6">
        <f t="shared" si="46"/>
        <v>0</v>
      </c>
      <c r="Y314" s="6">
        <f t="shared" si="47"/>
        <v>0</v>
      </c>
      <c r="Z314" s="6">
        <f t="shared" si="48"/>
        <v>0</v>
      </c>
      <c r="AA314" s="6" t="str">
        <f>VLOOKUP($C314,{"29 - Psychiatrie (Erwachsene)","MonatII";"30 - Kinder- und Jugendpsychiatrie","MonatII";"31 - Psychosomatik","MonatII";"","LEER";0,"Leer"},2,0)</f>
        <v>LEER</v>
      </c>
      <c r="AB314" s="6" t="str">
        <f>VLOOKUP($C314,{"29 - Psychiatrie (Erwachsene)","BGI";"30 - Kinder- und Jugendpsychiatrie","BGII";"31 - Psychosomatik","BGI";"","LEER";0,"Leer"},2,0)</f>
        <v>LEER</v>
      </c>
    </row>
    <row r="315" spans="2:28" x14ac:dyDescent="0.25">
      <c r="B315" s="74" t="str">
        <f t="shared" si="41"/>
        <v>!!!</v>
      </c>
      <c r="C315" s="202" t="str">
        <f>IF(LEN($D315)&gt;0,VLOOKUP(TEXT($D315,0),'Angaben Stationen'!$C$15:$V$114,2,0),"")</f>
        <v/>
      </c>
      <c r="D315" s="203"/>
      <c r="E315" s="204" t="str">
        <f>IF(LEN(D315)&gt;0,VLOOKUP(TEXT($D315,0),'Angaben Stationen'!$C$15:$E$114,3,0),"")</f>
        <v/>
      </c>
      <c r="F315" s="210"/>
      <c r="G315" s="205"/>
      <c r="H315" s="206"/>
      <c r="I315" s="72"/>
      <c r="P315" s="6" t="str">
        <f t="shared" si="42"/>
        <v>Leer</v>
      </c>
      <c r="Q315" s="6" t="str">
        <f>IF('Angaben KH-Standort'!$D$13&gt;0,"VJ","KJA")</f>
        <v>KJA</v>
      </c>
      <c r="R315" s="6" t="str">
        <f t="shared" si="43"/>
        <v>Leer</v>
      </c>
      <c r="S315" s="6" t="str">
        <f t="shared" si="44"/>
        <v>Leer</v>
      </c>
      <c r="T315" s="6">
        <f t="shared" si="40"/>
        <v>0</v>
      </c>
      <c r="U315" s="6">
        <f>VLOOKUP($C315,{"29 - Psychiatrie (Erwachsene)",1;"30 - Kinder- und Jugendpsychiatrie",1;"31 - Psychosomatik",1;"",0;0,0},2,0)</f>
        <v>0</v>
      </c>
      <c r="V315" s="6">
        <f t="shared" si="45"/>
        <v>0</v>
      </c>
      <c r="W315" s="6">
        <f t="shared" si="49"/>
        <v>1</v>
      </c>
      <c r="X315" s="6">
        <f t="shared" si="46"/>
        <v>0</v>
      </c>
      <c r="Y315" s="6">
        <f t="shared" si="47"/>
        <v>0</v>
      </c>
      <c r="Z315" s="6">
        <f t="shared" si="48"/>
        <v>0</v>
      </c>
      <c r="AA315" s="6" t="str">
        <f>VLOOKUP($C315,{"29 - Psychiatrie (Erwachsene)","MonatII";"30 - Kinder- und Jugendpsychiatrie","MonatII";"31 - Psychosomatik","MonatII";"","LEER";0,"Leer"},2,0)</f>
        <v>LEER</v>
      </c>
      <c r="AB315" s="6" t="str">
        <f>VLOOKUP($C315,{"29 - Psychiatrie (Erwachsene)","BGI";"30 - Kinder- und Jugendpsychiatrie","BGII";"31 - Psychosomatik","BGI";"","LEER";0,"Leer"},2,0)</f>
        <v>LEER</v>
      </c>
    </row>
    <row r="316" spans="2:28" x14ac:dyDescent="0.25">
      <c r="B316" s="74" t="str">
        <f t="shared" si="41"/>
        <v>!!!</v>
      </c>
      <c r="C316" s="202" t="str">
        <f>IF(LEN($D316)&gt;0,VLOOKUP(TEXT($D316,0),'Angaben Stationen'!$C$15:$V$114,2,0),"")</f>
        <v/>
      </c>
      <c r="D316" s="203"/>
      <c r="E316" s="204" t="str">
        <f>IF(LEN(D316)&gt;0,VLOOKUP(TEXT($D316,0),'Angaben Stationen'!$C$15:$E$114,3,0),"")</f>
        <v/>
      </c>
      <c r="F316" s="210"/>
      <c r="G316" s="205"/>
      <c r="H316" s="206"/>
      <c r="I316" s="72"/>
      <c r="P316" s="6" t="str">
        <f t="shared" si="42"/>
        <v>Leer</v>
      </c>
      <c r="Q316" s="6" t="str">
        <f>IF('Angaben KH-Standort'!$D$13&gt;0,"VJ","KJA")</f>
        <v>KJA</v>
      </c>
      <c r="R316" s="6" t="str">
        <f t="shared" si="43"/>
        <v>Leer</v>
      </c>
      <c r="S316" s="6" t="str">
        <f t="shared" si="44"/>
        <v>Leer</v>
      </c>
      <c r="T316" s="6">
        <f t="shared" si="40"/>
        <v>0</v>
      </c>
      <c r="U316" s="6">
        <f>VLOOKUP($C316,{"29 - Psychiatrie (Erwachsene)",1;"30 - Kinder- und Jugendpsychiatrie",1;"31 - Psychosomatik",1;"",0;0,0},2,0)</f>
        <v>0</v>
      </c>
      <c r="V316" s="6">
        <f t="shared" si="45"/>
        <v>0</v>
      </c>
      <c r="W316" s="6">
        <f t="shared" si="49"/>
        <v>1</v>
      </c>
      <c r="X316" s="6">
        <f t="shared" si="46"/>
        <v>0</v>
      </c>
      <c r="Y316" s="6">
        <f t="shared" si="47"/>
        <v>0</v>
      </c>
      <c r="Z316" s="6">
        <f t="shared" si="48"/>
        <v>0</v>
      </c>
      <c r="AA316" s="6" t="str">
        <f>VLOOKUP($C316,{"29 - Psychiatrie (Erwachsene)","MonatII";"30 - Kinder- und Jugendpsychiatrie","MonatII";"31 - Psychosomatik","MonatII";"","LEER";0,"Leer"},2,0)</f>
        <v>LEER</v>
      </c>
      <c r="AB316" s="6" t="str">
        <f>VLOOKUP($C316,{"29 - Psychiatrie (Erwachsene)","BGI";"30 - Kinder- und Jugendpsychiatrie","BGII";"31 - Psychosomatik","BGI";"","LEER";0,"Leer"},2,0)</f>
        <v>LEER</v>
      </c>
    </row>
    <row r="317" spans="2:28" x14ac:dyDescent="0.25">
      <c r="B317" s="74" t="str">
        <f t="shared" si="41"/>
        <v>!!!</v>
      </c>
      <c r="C317" s="202" t="str">
        <f>IF(LEN($D317)&gt;0,VLOOKUP(TEXT($D317,0),'Angaben Stationen'!$C$15:$V$114,2,0),"")</f>
        <v/>
      </c>
      <c r="D317" s="203"/>
      <c r="E317" s="204" t="str">
        <f>IF(LEN(D317)&gt;0,VLOOKUP(TEXT($D317,0),'Angaben Stationen'!$C$15:$E$114,3,0),"")</f>
        <v/>
      </c>
      <c r="F317" s="210"/>
      <c r="G317" s="205"/>
      <c r="H317" s="206"/>
      <c r="I317" s="72"/>
      <c r="P317" s="6" t="str">
        <f t="shared" si="42"/>
        <v>Leer</v>
      </c>
      <c r="Q317" s="6" t="str">
        <f>IF('Angaben KH-Standort'!$D$13&gt;0,"VJ","KJA")</f>
        <v>KJA</v>
      </c>
      <c r="R317" s="6" t="str">
        <f t="shared" si="43"/>
        <v>Leer</v>
      </c>
      <c r="S317" s="6" t="str">
        <f t="shared" si="44"/>
        <v>Leer</v>
      </c>
      <c r="T317" s="6">
        <f t="shared" si="40"/>
        <v>0</v>
      </c>
      <c r="U317" s="6">
        <f>VLOOKUP($C317,{"29 - Psychiatrie (Erwachsene)",1;"30 - Kinder- und Jugendpsychiatrie",1;"31 - Psychosomatik",1;"",0;0,0},2,0)</f>
        <v>0</v>
      </c>
      <c r="V317" s="6">
        <f t="shared" si="45"/>
        <v>0</v>
      </c>
      <c r="W317" s="6">
        <f t="shared" si="49"/>
        <v>1</v>
      </c>
      <c r="X317" s="6">
        <f t="shared" si="46"/>
        <v>0</v>
      </c>
      <c r="Y317" s="6">
        <f t="shared" si="47"/>
        <v>0</v>
      </c>
      <c r="Z317" s="6">
        <f t="shared" si="48"/>
        <v>0</v>
      </c>
      <c r="AA317" s="6" t="str">
        <f>VLOOKUP($C317,{"29 - Psychiatrie (Erwachsene)","MonatII";"30 - Kinder- und Jugendpsychiatrie","MonatII";"31 - Psychosomatik","MonatII";"","LEER";0,"Leer"},2,0)</f>
        <v>LEER</v>
      </c>
      <c r="AB317" s="6" t="str">
        <f>VLOOKUP($C317,{"29 - Psychiatrie (Erwachsene)","BGI";"30 - Kinder- und Jugendpsychiatrie","BGII";"31 - Psychosomatik","BGI";"","LEER";0,"Leer"},2,0)</f>
        <v>LEER</v>
      </c>
    </row>
    <row r="318" spans="2:28" x14ac:dyDescent="0.25">
      <c r="B318" s="74" t="str">
        <f t="shared" si="41"/>
        <v>!!!</v>
      </c>
      <c r="C318" s="202" t="str">
        <f>IF(LEN($D318)&gt;0,VLOOKUP(TEXT($D318,0),'Angaben Stationen'!$C$15:$V$114,2,0),"")</f>
        <v/>
      </c>
      <c r="D318" s="203"/>
      <c r="E318" s="204" t="str">
        <f>IF(LEN(D318)&gt;0,VLOOKUP(TEXT($D318,0),'Angaben Stationen'!$C$15:$E$114,3,0),"")</f>
        <v/>
      </c>
      <c r="F318" s="210"/>
      <c r="G318" s="205"/>
      <c r="H318" s="206"/>
      <c r="I318" s="72"/>
      <c r="P318" s="6" t="str">
        <f t="shared" si="42"/>
        <v>Leer</v>
      </c>
      <c r="Q318" s="6" t="str">
        <f>IF('Angaben KH-Standort'!$D$13&gt;0,"VJ","KJA")</f>
        <v>KJA</v>
      </c>
      <c r="R318" s="6" t="str">
        <f t="shared" si="43"/>
        <v>Leer</v>
      </c>
      <c r="S318" s="6" t="str">
        <f t="shared" si="44"/>
        <v>Leer</v>
      </c>
      <c r="T318" s="6">
        <f t="shared" si="40"/>
        <v>0</v>
      </c>
      <c r="U318" s="6">
        <f>VLOOKUP($C318,{"29 - Psychiatrie (Erwachsene)",1;"30 - Kinder- und Jugendpsychiatrie",1;"31 - Psychosomatik",1;"",0;0,0},2,0)</f>
        <v>0</v>
      </c>
      <c r="V318" s="6">
        <f t="shared" si="45"/>
        <v>0</v>
      </c>
      <c r="W318" s="6">
        <f t="shared" si="49"/>
        <v>1</v>
      </c>
      <c r="X318" s="6">
        <f t="shared" si="46"/>
        <v>0</v>
      </c>
      <c r="Y318" s="6">
        <f t="shared" si="47"/>
        <v>0</v>
      </c>
      <c r="Z318" s="6">
        <f t="shared" si="48"/>
        <v>0</v>
      </c>
      <c r="AA318" s="6" t="str">
        <f>VLOOKUP($C318,{"29 - Psychiatrie (Erwachsene)","MonatII";"30 - Kinder- und Jugendpsychiatrie","MonatII";"31 - Psychosomatik","MonatII";"","LEER";0,"Leer"},2,0)</f>
        <v>LEER</v>
      </c>
      <c r="AB318" s="6" t="str">
        <f>VLOOKUP($C318,{"29 - Psychiatrie (Erwachsene)","BGI";"30 - Kinder- und Jugendpsychiatrie","BGII";"31 - Psychosomatik","BGI";"","LEER";0,"Leer"},2,0)</f>
        <v>LEER</v>
      </c>
    </row>
    <row r="319" spans="2:28" x14ac:dyDescent="0.25">
      <c r="B319" s="74" t="str">
        <f t="shared" si="41"/>
        <v>!!!</v>
      </c>
      <c r="C319" s="202" t="str">
        <f>IF(LEN($D319)&gt;0,VLOOKUP(TEXT($D319,0),'Angaben Stationen'!$C$15:$V$114,2,0),"")</f>
        <v/>
      </c>
      <c r="D319" s="203"/>
      <c r="E319" s="204" t="str">
        <f>IF(LEN(D319)&gt;0,VLOOKUP(TEXT($D319,0),'Angaben Stationen'!$C$15:$E$114,3,0),"")</f>
        <v/>
      </c>
      <c r="F319" s="210"/>
      <c r="G319" s="205"/>
      <c r="H319" s="206"/>
      <c r="I319" s="72"/>
      <c r="P319" s="6" t="str">
        <f t="shared" si="42"/>
        <v>Leer</v>
      </c>
      <c r="Q319" s="6" t="str">
        <f>IF('Angaben KH-Standort'!$D$13&gt;0,"VJ","KJA")</f>
        <v>KJA</v>
      </c>
      <c r="R319" s="6" t="str">
        <f t="shared" si="43"/>
        <v>Leer</v>
      </c>
      <c r="S319" s="6" t="str">
        <f t="shared" si="44"/>
        <v>Leer</v>
      </c>
      <c r="T319" s="6">
        <f t="shared" si="40"/>
        <v>0</v>
      </c>
      <c r="U319" s="6">
        <f>VLOOKUP($C319,{"29 - Psychiatrie (Erwachsene)",1;"30 - Kinder- und Jugendpsychiatrie",1;"31 - Psychosomatik",1;"",0;0,0},2,0)</f>
        <v>0</v>
      </c>
      <c r="V319" s="6">
        <f t="shared" si="45"/>
        <v>0</v>
      </c>
      <c r="W319" s="6">
        <f t="shared" si="49"/>
        <v>1</v>
      </c>
      <c r="X319" s="6">
        <f t="shared" si="46"/>
        <v>0</v>
      </c>
      <c r="Y319" s="6">
        <f t="shared" si="47"/>
        <v>0</v>
      </c>
      <c r="Z319" s="6">
        <f t="shared" si="48"/>
        <v>0</v>
      </c>
      <c r="AA319" s="6" t="str">
        <f>VLOOKUP($C319,{"29 - Psychiatrie (Erwachsene)","MonatII";"30 - Kinder- und Jugendpsychiatrie","MonatII";"31 - Psychosomatik","MonatII";"","LEER";0,"Leer"},2,0)</f>
        <v>LEER</v>
      </c>
      <c r="AB319" s="6" t="str">
        <f>VLOOKUP($C319,{"29 - Psychiatrie (Erwachsene)","BGI";"30 - Kinder- und Jugendpsychiatrie","BGII";"31 - Psychosomatik","BGI";"","LEER";0,"Leer"},2,0)</f>
        <v>LEER</v>
      </c>
    </row>
    <row r="320" spans="2:28" x14ac:dyDescent="0.25">
      <c r="B320" s="74" t="str">
        <f t="shared" si="41"/>
        <v>!!!</v>
      </c>
      <c r="C320" s="202" t="str">
        <f>IF(LEN($D320)&gt;0,VLOOKUP(TEXT($D320,0),'Angaben Stationen'!$C$15:$V$114,2,0),"")</f>
        <v/>
      </c>
      <c r="D320" s="203"/>
      <c r="E320" s="204" t="str">
        <f>IF(LEN(D320)&gt;0,VLOOKUP(TEXT($D320,0),'Angaben Stationen'!$C$15:$E$114,3,0),"")</f>
        <v/>
      </c>
      <c r="F320" s="210"/>
      <c r="G320" s="205"/>
      <c r="H320" s="206"/>
      <c r="I320" s="72"/>
      <c r="P320" s="6" t="str">
        <f t="shared" si="42"/>
        <v>Leer</v>
      </c>
      <c r="Q320" s="6" t="str">
        <f>IF('Angaben KH-Standort'!$D$13&gt;0,"VJ","KJA")</f>
        <v>KJA</v>
      </c>
      <c r="R320" s="6" t="str">
        <f t="shared" si="43"/>
        <v>Leer</v>
      </c>
      <c r="S320" s="6" t="str">
        <f t="shared" si="44"/>
        <v>Leer</v>
      </c>
      <c r="T320" s="6">
        <f t="shared" si="40"/>
        <v>0</v>
      </c>
      <c r="U320" s="6">
        <f>VLOOKUP($C320,{"29 - Psychiatrie (Erwachsene)",1;"30 - Kinder- und Jugendpsychiatrie",1;"31 - Psychosomatik",1;"",0;0,0},2,0)</f>
        <v>0</v>
      </c>
      <c r="V320" s="6">
        <f t="shared" si="45"/>
        <v>0</v>
      </c>
      <c r="W320" s="6">
        <f t="shared" si="49"/>
        <v>1</v>
      </c>
      <c r="X320" s="6">
        <f t="shared" si="46"/>
        <v>0</v>
      </c>
      <c r="Y320" s="6">
        <f t="shared" si="47"/>
        <v>0</v>
      </c>
      <c r="Z320" s="6">
        <f t="shared" si="48"/>
        <v>0</v>
      </c>
      <c r="AA320" s="6" t="str">
        <f>VLOOKUP($C320,{"29 - Psychiatrie (Erwachsene)","MonatII";"30 - Kinder- und Jugendpsychiatrie","MonatII";"31 - Psychosomatik","MonatII";"","LEER";0,"Leer"},2,0)</f>
        <v>LEER</v>
      </c>
      <c r="AB320" s="6" t="str">
        <f>VLOOKUP($C320,{"29 - Psychiatrie (Erwachsene)","BGI";"30 - Kinder- und Jugendpsychiatrie","BGII";"31 - Psychosomatik","BGI";"","LEER";0,"Leer"},2,0)</f>
        <v>LEER</v>
      </c>
    </row>
    <row r="321" spans="2:28" x14ac:dyDescent="0.25">
      <c r="B321" s="74" t="str">
        <f t="shared" si="41"/>
        <v>!!!</v>
      </c>
      <c r="C321" s="202" t="str">
        <f>IF(LEN($D321)&gt;0,VLOOKUP(TEXT($D321,0),'Angaben Stationen'!$C$15:$V$114,2,0),"")</f>
        <v/>
      </c>
      <c r="D321" s="203"/>
      <c r="E321" s="204" t="str">
        <f>IF(LEN(D321)&gt;0,VLOOKUP(TEXT($D321,0),'Angaben Stationen'!$C$15:$E$114,3,0),"")</f>
        <v/>
      </c>
      <c r="F321" s="210"/>
      <c r="G321" s="205"/>
      <c r="H321" s="206"/>
      <c r="I321" s="72"/>
      <c r="P321" s="6" t="str">
        <f t="shared" si="42"/>
        <v>Leer</v>
      </c>
      <c r="Q321" s="6" t="str">
        <f>IF('Angaben KH-Standort'!$D$13&gt;0,"VJ","KJA")</f>
        <v>KJA</v>
      </c>
      <c r="R321" s="6" t="str">
        <f t="shared" si="43"/>
        <v>Leer</v>
      </c>
      <c r="S321" s="6" t="str">
        <f t="shared" si="44"/>
        <v>Leer</v>
      </c>
      <c r="T321" s="6">
        <f t="shared" si="40"/>
        <v>0</v>
      </c>
      <c r="U321" s="6">
        <f>VLOOKUP($C321,{"29 - Psychiatrie (Erwachsene)",1;"30 - Kinder- und Jugendpsychiatrie",1;"31 - Psychosomatik",1;"",0;0,0},2,0)</f>
        <v>0</v>
      </c>
      <c r="V321" s="6">
        <f t="shared" si="45"/>
        <v>0</v>
      </c>
      <c r="W321" s="6">
        <f t="shared" si="49"/>
        <v>1</v>
      </c>
      <c r="X321" s="6">
        <f t="shared" si="46"/>
        <v>0</v>
      </c>
      <c r="Y321" s="6">
        <f t="shared" si="47"/>
        <v>0</v>
      </c>
      <c r="Z321" s="6">
        <f t="shared" si="48"/>
        <v>0</v>
      </c>
      <c r="AA321" s="6" t="str">
        <f>VLOOKUP($C321,{"29 - Psychiatrie (Erwachsene)","MonatII";"30 - Kinder- und Jugendpsychiatrie","MonatII";"31 - Psychosomatik","MonatII";"","LEER";0,"Leer"},2,0)</f>
        <v>LEER</v>
      </c>
      <c r="AB321" s="6" t="str">
        <f>VLOOKUP($C321,{"29 - Psychiatrie (Erwachsene)","BGI";"30 - Kinder- und Jugendpsychiatrie","BGII";"31 - Psychosomatik","BGI";"","LEER";0,"Leer"},2,0)</f>
        <v>LEER</v>
      </c>
    </row>
    <row r="322" spans="2:28" x14ac:dyDescent="0.25">
      <c r="B322" s="74" t="str">
        <f t="shared" si="41"/>
        <v>!!!</v>
      </c>
      <c r="C322" s="202" t="str">
        <f>IF(LEN($D322)&gt;0,VLOOKUP(TEXT($D322,0),'Angaben Stationen'!$C$15:$V$114,2,0),"")</f>
        <v/>
      </c>
      <c r="D322" s="203"/>
      <c r="E322" s="204" t="str">
        <f>IF(LEN(D322)&gt;0,VLOOKUP(TEXT($D322,0),'Angaben Stationen'!$C$15:$E$114,3,0),"")</f>
        <v/>
      </c>
      <c r="F322" s="210"/>
      <c r="G322" s="205"/>
      <c r="H322" s="206"/>
      <c r="I322" s="72"/>
      <c r="P322" s="6" t="str">
        <f t="shared" si="42"/>
        <v>Leer</v>
      </c>
      <c r="Q322" s="6" t="str">
        <f>IF('Angaben KH-Standort'!$D$13&gt;0,"VJ","KJA")</f>
        <v>KJA</v>
      </c>
      <c r="R322" s="6" t="str">
        <f t="shared" si="43"/>
        <v>Leer</v>
      </c>
      <c r="S322" s="6" t="str">
        <f t="shared" si="44"/>
        <v>Leer</v>
      </c>
      <c r="T322" s="6">
        <f t="shared" si="40"/>
        <v>0</v>
      </c>
      <c r="U322" s="6">
        <f>VLOOKUP($C322,{"29 - Psychiatrie (Erwachsene)",1;"30 - Kinder- und Jugendpsychiatrie",1;"31 - Psychosomatik",1;"",0;0,0},2,0)</f>
        <v>0</v>
      </c>
      <c r="V322" s="6">
        <f t="shared" si="45"/>
        <v>0</v>
      </c>
      <c r="W322" s="6">
        <f t="shared" si="49"/>
        <v>1</v>
      </c>
      <c r="X322" s="6">
        <f t="shared" si="46"/>
        <v>0</v>
      </c>
      <c r="Y322" s="6">
        <f t="shared" si="47"/>
        <v>0</v>
      </c>
      <c r="Z322" s="6">
        <f t="shared" si="48"/>
        <v>0</v>
      </c>
      <c r="AA322" s="6" t="str">
        <f>VLOOKUP($C322,{"29 - Psychiatrie (Erwachsene)","MonatII";"30 - Kinder- und Jugendpsychiatrie","MonatII";"31 - Psychosomatik","MonatII";"","LEER";0,"Leer"},2,0)</f>
        <v>LEER</v>
      </c>
      <c r="AB322" s="6" t="str">
        <f>VLOOKUP($C322,{"29 - Psychiatrie (Erwachsene)","BGI";"30 - Kinder- und Jugendpsychiatrie","BGII";"31 - Psychosomatik","BGI";"","LEER";0,"Leer"},2,0)</f>
        <v>LEER</v>
      </c>
    </row>
    <row r="323" spans="2:28" x14ac:dyDescent="0.25">
      <c r="B323" s="74" t="str">
        <f t="shared" si="41"/>
        <v>!!!</v>
      </c>
      <c r="C323" s="202" t="str">
        <f>IF(LEN($D323)&gt;0,VLOOKUP(TEXT($D323,0),'Angaben Stationen'!$C$15:$V$114,2,0),"")</f>
        <v/>
      </c>
      <c r="D323" s="203"/>
      <c r="E323" s="204" t="str">
        <f>IF(LEN(D323)&gt;0,VLOOKUP(TEXT($D323,0),'Angaben Stationen'!$C$15:$E$114,3,0),"")</f>
        <v/>
      </c>
      <c r="F323" s="210"/>
      <c r="G323" s="205"/>
      <c r="H323" s="206"/>
      <c r="I323" s="72"/>
      <c r="P323" s="6" t="str">
        <f t="shared" si="42"/>
        <v>Leer</v>
      </c>
      <c r="Q323" s="6" t="str">
        <f>IF('Angaben KH-Standort'!$D$13&gt;0,"VJ","KJA")</f>
        <v>KJA</v>
      </c>
      <c r="R323" s="6" t="str">
        <f t="shared" si="43"/>
        <v>Leer</v>
      </c>
      <c r="S323" s="6" t="str">
        <f t="shared" si="44"/>
        <v>Leer</v>
      </c>
      <c r="T323" s="6">
        <f t="shared" si="40"/>
        <v>0</v>
      </c>
      <c r="U323" s="6">
        <f>VLOOKUP($C323,{"29 - Psychiatrie (Erwachsene)",1;"30 - Kinder- und Jugendpsychiatrie",1;"31 - Psychosomatik",1;"",0;0,0},2,0)</f>
        <v>0</v>
      </c>
      <c r="V323" s="6">
        <f t="shared" si="45"/>
        <v>0</v>
      </c>
      <c r="W323" s="6">
        <f t="shared" si="49"/>
        <v>1</v>
      </c>
      <c r="X323" s="6">
        <f t="shared" si="46"/>
        <v>0</v>
      </c>
      <c r="Y323" s="6">
        <f t="shared" si="47"/>
        <v>0</v>
      </c>
      <c r="Z323" s="6">
        <f t="shared" si="48"/>
        <v>0</v>
      </c>
      <c r="AA323" s="6" t="str">
        <f>VLOOKUP($C323,{"29 - Psychiatrie (Erwachsene)","MonatII";"30 - Kinder- und Jugendpsychiatrie","MonatII";"31 - Psychosomatik","MonatII";"","LEER";0,"Leer"},2,0)</f>
        <v>LEER</v>
      </c>
      <c r="AB323" s="6" t="str">
        <f>VLOOKUP($C323,{"29 - Psychiatrie (Erwachsene)","BGI";"30 - Kinder- und Jugendpsychiatrie","BGII";"31 - Psychosomatik","BGI";"","LEER";0,"Leer"},2,0)</f>
        <v>LEER</v>
      </c>
    </row>
    <row r="324" spans="2:28" x14ac:dyDescent="0.25">
      <c r="B324" s="74" t="str">
        <f t="shared" si="41"/>
        <v>!!!</v>
      </c>
      <c r="C324" s="202" t="str">
        <f>IF(LEN($D324)&gt;0,VLOOKUP(TEXT($D324,0),'Angaben Stationen'!$C$15:$V$114,2,0),"")</f>
        <v/>
      </c>
      <c r="D324" s="203"/>
      <c r="E324" s="204" t="str">
        <f>IF(LEN(D324)&gt;0,VLOOKUP(TEXT($D324,0),'Angaben Stationen'!$C$15:$E$114,3,0),"")</f>
        <v/>
      </c>
      <c r="F324" s="210"/>
      <c r="G324" s="205"/>
      <c r="H324" s="206"/>
      <c r="I324" s="72"/>
      <c r="P324" s="6" t="str">
        <f t="shared" si="42"/>
        <v>Leer</v>
      </c>
      <c r="Q324" s="6" t="str">
        <f>IF('Angaben KH-Standort'!$D$13&gt;0,"VJ","KJA")</f>
        <v>KJA</v>
      </c>
      <c r="R324" s="6" t="str">
        <f t="shared" si="43"/>
        <v>Leer</v>
      </c>
      <c r="S324" s="6" t="str">
        <f t="shared" si="44"/>
        <v>Leer</v>
      </c>
      <c r="T324" s="6">
        <f t="shared" si="40"/>
        <v>0</v>
      </c>
      <c r="U324" s="6">
        <f>VLOOKUP($C324,{"29 - Psychiatrie (Erwachsene)",1;"30 - Kinder- und Jugendpsychiatrie",1;"31 - Psychosomatik",1;"",0;0,0},2,0)</f>
        <v>0</v>
      </c>
      <c r="V324" s="6">
        <f t="shared" si="45"/>
        <v>0</v>
      </c>
      <c r="W324" s="6">
        <f t="shared" si="49"/>
        <v>1</v>
      </c>
      <c r="X324" s="6">
        <f t="shared" si="46"/>
        <v>0</v>
      </c>
      <c r="Y324" s="6">
        <f t="shared" si="47"/>
        <v>0</v>
      </c>
      <c r="Z324" s="6">
        <f t="shared" si="48"/>
        <v>0</v>
      </c>
      <c r="AA324" s="6" t="str">
        <f>VLOOKUP($C324,{"29 - Psychiatrie (Erwachsene)","MonatII";"30 - Kinder- und Jugendpsychiatrie","MonatII";"31 - Psychosomatik","MonatII";"","LEER";0,"Leer"},2,0)</f>
        <v>LEER</v>
      </c>
      <c r="AB324" s="6" t="str">
        <f>VLOOKUP($C324,{"29 - Psychiatrie (Erwachsene)","BGI";"30 - Kinder- und Jugendpsychiatrie","BGII";"31 - Psychosomatik","BGI";"","LEER";0,"Leer"},2,0)</f>
        <v>LEER</v>
      </c>
    </row>
    <row r="325" spans="2:28" x14ac:dyDescent="0.25">
      <c r="B325" s="74" t="str">
        <f t="shared" si="41"/>
        <v>!!!</v>
      </c>
      <c r="C325" s="202" t="str">
        <f>IF(LEN($D325)&gt;0,VLOOKUP(TEXT($D325,0),'Angaben Stationen'!$C$15:$V$114,2,0),"")</f>
        <v/>
      </c>
      <c r="D325" s="203"/>
      <c r="E325" s="204" t="str">
        <f>IF(LEN(D325)&gt;0,VLOOKUP(TEXT($D325,0),'Angaben Stationen'!$C$15:$E$114,3,0),"")</f>
        <v/>
      </c>
      <c r="F325" s="210"/>
      <c r="G325" s="205"/>
      <c r="H325" s="206"/>
      <c r="I325" s="72"/>
      <c r="P325" s="6" t="str">
        <f t="shared" si="42"/>
        <v>Leer</v>
      </c>
      <c r="Q325" s="6" t="str">
        <f>IF('Angaben KH-Standort'!$D$13&gt;0,"VJ","KJA")</f>
        <v>KJA</v>
      </c>
      <c r="R325" s="6" t="str">
        <f t="shared" si="43"/>
        <v>Leer</v>
      </c>
      <c r="S325" s="6" t="str">
        <f t="shared" si="44"/>
        <v>Leer</v>
      </c>
      <c r="T325" s="6">
        <f t="shared" si="40"/>
        <v>0</v>
      </c>
      <c r="U325" s="6">
        <f>VLOOKUP($C325,{"29 - Psychiatrie (Erwachsene)",1;"30 - Kinder- und Jugendpsychiatrie",1;"31 - Psychosomatik",1;"",0;0,0},2,0)</f>
        <v>0</v>
      </c>
      <c r="V325" s="6">
        <f t="shared" si="45"/>
        <v>0</v>
      </c>
      <c r="W325" s="6">
        <f t="shared" si="49"/>
        <v>1</v>
      </c>
      <c r="X325" s="6">
        <f t="shared" si="46"/>
        <v>0</v>
      </c>
      <c r="Y325" s="6">
        <f t="shared" si="47"/>
        <v>0</v>
      </c>
      <c r="Z325" s="6">
        <f t="shared" si="48"/>
        <v>0</v>
      </c>
      <c r="AA325" s="6" t="str">
        <f>VLOOKUP($C325,{"29 - Psychiatrie (Erwachsene)","MonatII";"30 - Kinder- und Jugendpsychiatrie","MonatII";"31 - Psychosomatik","MonatII";"","LEER";0,"Leer"},2,0)</f>
        <v>LEER</v>
      </c>
      <c r="AB325" s="6" t="str">
        <f>VLOOKUP($C325,{"29 - Psychiatrie (Erwachsene)","BGI";"30 - Kinder- und Jugendpsychiatrie","BGII";"31 - Psychosomatik","BGI";"","LEER";0,"Leer"},2,0)</f>
        <v>LEER</v>
      </c>
    </row>
    <row r="326" spans="2:28" x14ac:dyDescent="0.25">
      <c r="B326" s="74" t="str">
        <f t="shared" si="41"/>
        <v>!!!</v>
      </c>
      <c r="C326" s="202" t="str">
        <f>IF(LEN($D326)&gt;0,VLOOKUP(TEXT($D326,0),'Angaben Stationen'!$C$15:$V$114,2,0),"")</f>
        <v/>
      </c>
      <c r="D326" s="203"/>
      <c r="E326" s="204" t="str">
        <f>IF(LEN(D326)&gt;0,VLOOKUP(TEXT($D326,0),'Angaben Stationen'!$C$15:$E$114,3,0),"")</f>
        <v/>
      </c>
      <c r="F326" s="210"/>
      <c r="G326" s="205"/>
      <c r="H326" s="206"/>
      <c r="I326" s="72"/>
      <c r="P326" s="6" t="str">
        <f t="shared" si="42"/>
        <v>Leer</v>
      </c>
      <c r="Q326" s="6" t="str">
        <f>IF('Angaben KH-Standort'!$D$13&gt;0,"VJ","KJA")</f>
        <v>KJA</v>
      </c>
      <c r="R326" s="6" t="str">
        <f t="shared" si="43"/>
        <v>Leer</v>
      </c>
      <c r="S326" s="6" t="str">
        <f t="shared" si="44"/>
        <v>Leer</v>
      </c>
      <c r="T326" s="6">
        <f t="shared" si="40"/>
        <v>0</v>
      </c>
      <c r="U326" s="6">
        <f>VLOOKUP($C326,{"29 - Psychiatrie (Erwachsene)",1;"30 - Kinder- und Jugendpsychiatrie",1;"31 - Psychosomatik",1;"",0;0,0},2,0)</f>
        <v>0</v>
      </c>
      <c r="V326" s="6">
        <f t="shared" si="45"/>
        <v>0</v>
      </c>
      <c r="W326" s="6">
        <f t="shared" si="49"/>
        <v>1</v>
      </c>
      <c r="X326" s="6">
        <f t="shared" si="46"/>
        <v>0</v>
      </c>
      <c r="Y326" s="6">
        <f t="shared" si="47"/>
        <v>0</v>
      </c>
      <c r="Z326" s="6">
        <f t="shared" si="48"/>
        <v>0</v>
      </c>
      <c r="AA326" s="6" t="str">
        <f>VLOOKUP($C326,{"29 - Psychiatrie (Erwachsene)","MonatII";"30 - Kinder- und Jugendpsychiatrie","MonatII";"31 - Psychosomatik","MonatII";"","LEER";0,"Leer"},2,0)</f>
        <v>LEER</v>
      </c>
      <c r="AB326" s="6" t="str">
        <f>VLOOKUP($C326,{"29 - Psychiatrie (Erwachsene)","BGI";"30 - Kinder- und Jugendpsychiatrie","BGII";"31 - Psychosomatik","BGI";"","LEER";0,"Leer"},2,0)</f>
        <v>LEER</v>
      </c>
    </row>
    <row r="327" spans="2:28" x14ac:dyDescent="0.25">
      <c r="B327" s="74" t="str">
        <f t="shared" si="41"/>
        <v>!!!</v>
      </c>
      <c r="C327" s="202" t="str">
        <f>IF(LEN($D327)&gt;0,VLOOKUP(TEXT($D327,0),'Angaben Stationen'!$C$15:$V$114,2,0),"")</f>
        <v/>
      </c>
      <c r="D327" s="203"/>
      <c r="E327" s="204" t="str">
        <f>IF(LEN(D327)&gt;0,VLOOKUP(TEXT($D327,0),'Angaben Stationen'!$C$15:$E$114,3,0),"")</f>
        <v/>
      </c>
      <c r="F327" s="210"/>
      <c r="G327" s="205"/>
      <c r="H327" s="206"/>
      <c r="I327" s="72"/>
      <c r="P327" s="6" t="str">
        <f t="shared" si="42"/>
        <v>Leer</v>
      </c>
      <c r="Q327" s="6" t="str">
        <f>IF('Angaben KH-Standort'!$D$13&gt;0,"VJ","KJA")</f>
        <v>KJA</v>
      </c>
      <c r="R327" s="6" t="str">
        <f t="shared" si="43"/>
        <v>Leer</v>
      </c>
      <c r="S327" s="6" t="str">
        <f t="shared" si="44"/>
        <v>Leer</v>
      </c>
      <c r="T327" s="6">
        <f t="shared" si="40"/>
        <v>0</v>
      </c>
      <c r="U327" s="6">
        <f>VLOOKUP($C327,{"29 - Psychiatrie (Erwachsene)",1;"30 - Kinder- und Jugendpsychiatrie",1;"31 - Psychosomatik",1;"",0;0,0},2,0)</f>
        <v>0</v>
      </c>
      <c r="V327" s="6">
        <f t="shared" si="45"/>
        <v>0</v>
      </c>
      <c r="W327" s="6">
        <f t="shared" si="49"/>
        <v>1</v>
      </c>
      <c r="X327" s="6">
        <f t="shared" si="46"/>
        <v>0</v>
      </c>
      <c r="Y327" s="6">
        <f t="shared" si="47"/>
        <v>0</v>
      </c>
      <c r="Z327" s="6">
        <f t="shared" si="48"/>
        <v>0</v>
      </c>
      <c r="AA327" s="6" t="str">
        <f>VLOOKUP($C327,{"29 - Psychiatrie (Erwachsene)","MonatII";"30 - Kinder- und Jugendpsychiatrie","MonatII";"31 - Psychosomatik","MonatII";"","LEER";0,"Leer"},2,0)</f>
        <v>LEER</v>
      </c>
      <c r="AB327" s="6" t="str">
        <f>VLOOKUP($C327,{"29 - Psychiatrie (Erwachsene)","BGI";"30 - Kinder- und Jugendpsychiatrie","BGII";"31 - Psychosomatik","BGI";"","LEER";0,"Leer"},2,0)</f>
        <v>LEER</v>
      </c>
    </row>
    <row r="328" spans="2:28" x14ac:dyDescent="0.25">
      <c r="B328" s="74" t="str">
        <f t="shared" si="41"/>
        <v>!!!</v>
      </c>
      <c r="C328" s="202" t="str">
        <f>IF(LEN($D328)&gt;0,VLOOKUP(TEXT($D328,0),'Angaben Stationen'!$C$15:$V$114,2,0),"")</f>
        <v/>
      </c>
      <c r="D328" s="203"/>
      <c r="E328" s="204" t="str">
        <f>IF(LEN(D328)&gt;0,VLOOKUP(TEXT($D328,0),'Angaben Stationen'!$C$15:$E$114,3,0),"")</f>
        <v/>
      </c>
      <c r="F328" s="210"/>
      <c r="G328" s="205"/>
      <c r="H328" s="206"/>
      <c r="I328" s="72"/>
      <c r="P328" s="6" t="str">
        <f t="shared" si="42"/>
        <v>Leer</v>
      </c>
      <c r="Q328" s="6" t="str">
        <f>IF('Angaben KH-Standort'!$D$13&gt;0,"VJ","KJA")</f>
        <v>KJA</v>
      </c>
      <c r="R328" s="6" t="str">
        <f t="shared" si="43"/>
        <v>Leer</v>
      </c>
      <c r="S328" s="6" t="str">
        <f t="shared" si="44"/>
        <v>Leer</v>
      </c>
      <c r="T328" s="6">
        <f t="shared" si="40"/>
        <v>0</v>
      </c>
      <c r="U328" s="6">
        <f>VLOOKUP($C328,{"29 - Psychiatrie (Erwachsene)",1;"30 - Kinder- und Jugendpsychiatrie",1;"31 - Psychosomatik",1;"",0;0,0},2,0)</f>
        <v>0</v>
      </c>
      <c r="V328" s="6">
        <f t="shared" si="45"/>
        <v>0</v>
      </c>
      <c r="W328" s="6">
        <f t="shared" si="49"/>
        <v>1</v>
      </c>
      <c r="X328" s="6">
        <f t="shared" si="46"/>
        <v>0</v>
      </c>
      <c r="Y328" s="6">
        <f t="shared" si="47"/>
        <v>0</v>
      </c>
      <c r="Z328" s="6">
        <f t="shared" si="48"/>
        <v>0</v>
      </c>
      <c r="AA328" s="6" t="str">
        <f>VLOOKUP($C328,{"29 - Psychiatrie (Erwachsene)","MonatII";"30 - Kinder- und Jugendpsychiatrie","MonatII";"31 - Psychosomatik","MonatII";"","LEER";0,"Leer"},2,0)</f>
        <v>LEER</v>
      </c>
      <c r="AB328" s="6" t="str">
        <f>VLOOKUP($C328,{"29 - Psychiatrie (Erwachsene)","BGI";"30 - Kinder- und Jugendpsychiatrie","BGII";"31 - Psychosomatik","BGI";"","LEER";0,"Leer"},2,0)</f>
        <v>LEER</v>
      </c>
    </row>
    <row r="329" spans="2:28" x14ac:dyDescent="0.25">
      <c r="B329" s="74" t="str">
        <f t="shared" si="41"/>
        <v>!!!</v>
      </c>
      <c r="C329" s="202" t="str">
        <f>IF(LEN($D329)&gt;0,VLOOKUP(TEXT($D329,0),'Angaben Stationen'!$C$15:$V$114,2,0),"")</f>
        <v/>
      </c>
      <c r="D329" s="203"/>
      <c r="E329" s="204" t="str">
        <f>IF(LEN(D329)&gt;0,VLOOKUP(TEXT($D329,0),'Angaben Stationen'!$C$15:$E$114,3,0),"")</f>
        <v/>
      </c>
      <c r="F329" s="210"/>
      <c r="G329" s="205"/>
      <c r="H329" s="206"/>
      <c r="I329" s="72"/>
      <c r="P329" s="6" t="str">
        <f t="shared" si="42"/>
        <v>Leer</v>
      </c>
      <c r="Q329" s="6" t="str">
        <f>IF('Angaben KH-Standort'!$D$13&gt;0,"VJ","KJA")</f>
        <v>KJA</v>
      </c>
      <c r="R329" s="6" t="str">
        <f t="shared" si="43"/>
        <v>Leer</v>
      </c>
      <c r="S329" s="6" t="str">
        <f t="shared" si="44"/>
        <v>Leer</v>
      </c>
      <c r="T329" s="6">
        <f t="shared" si="40"/>
        <v>0</v>
      </c>
      <c r="U329" s="6">
        <f>VLOOKUP($C329,{"29 - Psychiatrie (Erwachsene)",1;"30 - Kinder- und Jugendpsychiatrie",1;"31 - Psychosomatik",1;"",0;0,0},2,0)</f>
        <v>0</v>
      </c>
      <c r="V329" s="6">
        <f t="shared" si="45"/>
        <v>0</v>
      </c>
      <c r="W329" s="6">
        <f t="shared" si="49"/>
        <v>1</v>
      </c>
      <c r="X329" s="6">
        <f t="shared" si="46"/>
        <v>0</v>
      </c>
      <c r="Y329" s="6">
        <f t="shared" si="47"/>
        <v>0</v>
      </c>
      <c r="Z329" s="6">
        <f t="shared" si="48"/>
        <v>0</v>
      </c>
      <c r="AA329" s="6" t="str">
        <f>VLOOKUP($C329,{"29 - Psychiatrie (Erwachsene)","MonatII";"30 - Kinder- und Jugendpsychiatrie","MonatII";"31 - Psychosomatik","MonatII";"","LEER";0,"Leer"},2,0)</f>
        <v>LEER</v>
      </c>
      <c r="AB329" s="6" t="str">
        <f>VLOOKUP($C329,{"29 - Psychiatrie (Erwachsene)","BGI";"30 - Kinder- und Jugendpsychiatrie","BGII";"31 - Psychosomatik","BGI";"","LEER";0,"Leer"},2,0)</f>
        <v>LEER</v>
      </c>
    </row>
    <row r="330" spans="2:28" x14ac:dyDescent="0.25">
      <c r="B330" s="74" t="str">
        <f t="shared" si="41"/>
        <v>!!!</v>
      </c>
      <c r="C330" s="202" t="str">
        <f>IF(LEN($D330)&gt;0,VLOOKUP(TEXT($D330,0),'Angaben Stationen'!$C$15:$V$114,2,0),"")</f>
        <v/>
      </c>
      <c r="D330" s="203"/>
      <c r="E330" s="204" t="str">
        <f>IF(LEN(D330)&gt;0,VLOOKUP(TEXT($D330,0),'Angaben Stationen'!$C$15:$E$114,3,0),"")</f>
        <v/>
      </c>
      <c r="F330" s="210"/>
      <c r="G330" s="205"/>
      <c r="H330" s="206"/>
      <c r="I330" s="72"/>
      <c r="P330" s="6" t="str">
        <f t="shared" si="42"/>
        <v>Leer</v>
      </c>
      <c r="Q330" s="6" t="str">
        <f>IF('Angaben KH-Standort'!$D$13&gt;0,"VJ","KJA")</f>
        <v>KJA</v>
      </c>
      <c r="R330" s="6" t="str">
        <f t="shared" si="43"/>
        <v>Leer</v>
      </c>
      <c r="S330" s="6" t="str">
        <f t="shared" si="44"/>
        <v>Leer</v>
      </c>
      <c r="T330" s="6">
        <f t="shared" si="40"/>
        <v>0</v>
      </c>
      <c r="U330" s="6">
        <f>VLOOKUP($C330,{"29 - Psychiatrie (Erwachsene)",1;"30 - Kinder- und Jugendpsychiatrie",1;"31 - Psychosomatik",1;"",0;0,0},2,0)</f>
        <v>0</v>
      </c>
      <c r="V330" s="6">
        <f t="shared" si="45"/>
        <v>0</v>
      </c>
      <c r="W330" s="6">
        <f t="shared" si="49"/>
        <v>1</v>
      </c>
      <c r="X330" s="6">
        <f t="shared" si="46"/>
        <v>0</v>
      </c>
      <c r="Y330" s="6">
        <f t="shared" si="47"/>
        <v>0</v>
      </c>
      <c r="Z330" s="6">
        <f t="shared" si="48"/>
        <v>0</v>
      </c>
      <c r="AA330" s="6" t="str">
        <f>VLOOKUP($C330,{"29 - Psychiatrie (Erwachsene)","MonatII";"30 - Kinder- und Jugendpsychiatrie","MonatII";"31 - Psychosomatik","MonatII";"","LEER";0,"Leer"},2,0)</f>
        <v>LEER</v>
      </c>
      <c r="AB330" s="6" t="str">
        <f>VLOOKUP($C330,{"29 - Psychiatrie (Erwachsene)","BGI";"30 - Kinder- und Jugendpsychiatrie","BGII";"31 - Psychosomatik","BGI";"","LEER";0,"Leer"},2,0)</f>
        <v>LEER</v>
      </c>
    </row>
    <row r="331" spans="2:28" x14ac:dyDescent="0.25">
      <c r="B331" s="74" t="str">
        <f t="shared" si="41"/>
        <v>!!!</v>
      </c>
      <c r="C331" s="202" t="str">
        <f>IF(LEN($D331)&gt;0,VLOOKUP(TEXT($D331,0),'Angaben Stationen'!$C$15:$V$114,2,0),"")</f>
        <v/>
      </c>
      <c r="D331" s="203"/>
      <c r="E331" s="204" t="str">
        <f>IF(LEN(D331)&gt;0,VLOOKUP(TEXT($D331,0),'Angaben Stationen'!$C$15:$E$114,3,0),"")</f>
        <v/>
      </c>
      <c r="F331" s="210"/>
      <c r="G331" s="205"/>
      <c r="H331" s="206"/>
      <c r="I331" s="72"/>
      <c r="P331" s="6" t="str">
        <f t="shared" si="42"/>
        <v>Leer</v>
      </c>
      <c r="Q331" s="6" t="str">
        <f>IF('Angaben KH-Standort'!$D$13&gt;0,"VJ","KJA")</f>
        <v>KJA</v>
      </c>
      <c r="R331" s="6" t="str">
        <f t="shared" si="43"/>
        <v>Leer</v>
      </c>
      <c r="S331" s="6" t="str">
        <f t="shared" si="44"/>
        <v>Leer</v>
      </c>
      <c r="T331" s="6">
        <f t="shared" si="40"/>
        <v>0</v>
      </c>
      <c r="U331" s="6">
        <f>VLOOKUP($C331,{"29 - Psychiatrie (Erwachsene)",1;"30 - Kinder- und Jugendpsychiatrie",1;"31 - Psychosomatik",1;"",0;0,0},2,0)</f>
        <v>0</v>
      </c>
      <c r="V331" s="6">
        <f t="shared" si="45"/>
        <v>0</v>
      </c>
      <c r="W331" s="6">
        <f t="shared" si="49"/>
        <v>1</v>
      </c>
      <c r="X331" s="6">
        <f t="shared" si="46"/>
        <v>0</v>
      </c>
      <c r="Y331" s="6">
        <f t="shared" si="47"/>
        <v>0</v>
      </c>
      <c r="Z331" s="6">
        <f t="shared" si="48"/>
        <v>0</v>
      </c>
      <c r="AA331" s="6" t="str">
        <f>VLOOKUP($C331,{"29 - Psychiatrie (Erwachsene)","MonatII";"30 - Kinder- und Jugendpsychiatrie","MonatII";"31 - Psychosomatik","MonatII";"","LEER";0,"Leer"},2,0)</f>
        <v>LEER</v>
      </c>
      <c r="AB331" s="6" t="str">
        <f>VLOOKUP($C331,{"29 - Psychiatrie (Erwachsene)","BGI";"30 - Kinder- und Jugendpsychiatrie","BGII";"31 - Psychosomatik","BGI";"","LEER";0,"Leer"},2,0)</f>
        <v>LEER</v>
      </c>
    </row>
    <row r="332" spans="2:28" x14ac:dyDescent="0.25">
      <c r="B332" s="74" t="str">
        <f t="shared" si="41"/>
        <v>!!!</v>
      </c>
      <c r="C332" s="202" t="str">
        <f>IF(LEN($D332)&gt;0,VLOOKUP(TEXT($D332,0),'Angaben Stationen'!$C$15:$V$114,2,0),"")</f>
        <v/>
      </c>
      <c r="D332" s="203"/>
      <c r="E332" s="204" t="str">
        <f>IF(LEN(D332)&gt;0,VLOOKUP(TEXT($D332,0),'Angaben Stationen'!$C$15:$E$114,3,0),"")</f>
        <v/>
      </c>
      <c r="F332" s="210"/>
      <c r="G332" s="205"/>
      <c r="H332" s="206"/>
      <c r="I332" s="72"/>
      <c r="P332" s="6" t="str">
        <f t="shared" si="42"/>
        <v>Leer</v>
      </c>
      <c r="Q332" s="6" t="str">
        <f>IF('Angaben KH-Standort'!$D$13&gt;0,"VJ","KJA")</f>
        <v>KJA</v>
      </c>
      <c r="R332" s="6" t="str">
        <f t="shared" si="43"/>
        <v>Leer</v>
      </c>
      <c r="S332" s="6" t="str">
        <f t="shared" si="44"/>
        <v>Leer</v>
      </c>
      <c r="T332" s="6">
        <f t="shared" si="40"/>
        <v>0</v>
      </c>
      <c r="U332" s="6">
        <f>VLOOKUP($C332,{"29 - Psychiatrie (Erwachsene)",1;"30 - Kinder- und Jugendpsychiatrie",1;"31 - Psychosomatik",1;"",0;0,0},2,0)</f>
        <v>0</v>
      </c>
      <c r="V332" s="6">
        <f t="shared" si="45"/>
        <v>0</v>
      </c>
      <c r="W332" s="6">
        <f t="shared" si="49"/>
        <v>1</v>
      </c>
      <c r="X332" s="6">
        <f t="shared" si="46"/>
        <v>0</v>
      </c>
      <c r="Y332" s="6">
        <f t="shared" si="47"/>
        <v>0</v>
      </c>
      <c r="Z332" s="6">
        <f t="shared" si="48"/>
        <v>0</v>
      </c>
      <c r="AA332" s="6" t="str">
        <f>VLOOKUP($C332,{"29 - Psychiatrie (Erwachsene)","MonatII";"30 - Kinder- und Jugendpsychiatrie","MonatII";"31 - Psychosomatik","MonatII";"","LEER";0,"Leer"},2,0)</f>
        <v>LEER</v>
      </c>
      <c r="AB332" s="6" t="str">
        <f>VLOOKUP($C332,{"29 - Psychiatrie (Erwachsene)","BGI";"30 - Kinder- und Jugendpsychiatrie","BGII";"31 - Psychosomatik","BGI";"","LEER";0,"Leer"},2,0)</f>
        <v>LEER</v>
      </c>
    </row>
    <row r="333" spans="2:28" x14ac:dyDescent="0.25">
      <c r="B333" s="74" t="str">
        <f t="shared" si="41"/>
        <v>!!!</v>
      </c>
      <c r="C333" s="202" t="str">
        <f>IF(LEN($D333)&gt;0,VLOOKUP(TEXT($D333,0),'Angaben Stationen'!$C$15:$V$114,2,0),"")</f>
        <v/>
      </c>
      <c r="D333" s="203"/>
      <c r="E333" s="204" t="str">
        <f>IF(LEN(D333)&gt;0,VLOOKUP(TEXT($D333,0),'Angaben Stationen'!$C$15:$E$114,3,0),"")</f>
        <v/>
      </c>
      <c r="F333" s="210"/>
      <c r="G333" s="205"/>
      <c r="H333" s="206"/>
      <c r="I333" s="72"/>
      <c r="P333" s="6" t="str">
        <f t="shared" si="42"/>
        <v>Leer</v>
      </c>
      <c r="Q333" s="6" t="str">
        <f>IF('Angaben KH-Standort'!$D$13&gt;0,"VJ","KJA")</f>
        <v>KJA</v>
      </c>
      <c r="R333" s="6" t="str">
        <f t="shared" si="43"/>
        <v>Leer</v>
      </c>
      <c r="S333" s="6" t="str">
        <f t="shared" si="44"/>
        <v>Leer</v>
      </c>
      <c r="T333" s="6">
        <f t="shared" si="40"/>
        <v>0</v>
      </c>
      <c r="U333" s="6">
        <f>VLOOKUP($C333,{"29 - Psychiatrie (Erwachsene)",1;"30 - Kinder- und Jugendpsychiatrie",1;"31 - Psychosomatik",1;"",0;0,0},2,0)</f>
        <v>0</v>
      </c>
      <c r="V333" s="6">
        <f t="shared" si="45"/>
        <v>0</v>
      </c>
      <c r="W333" s="6">
        <f t="shared" si="49"/>
        <v>1</v>
      </c>
      <c r="X333" s="6">
        <f t="shared" si="46"/>
        <v>0</v>
      </c>
      <c r="Y333" s="6">
        <f t="shared" si="47"/>
        <v>0</v>
      </c>
      <c r="Z333" s="6">
        <f t="shared" si="48"/>
        <v>0</v>
      </c>
      <c r="AA333" s="6" t="str">
        <f>VLOOKUP($C333,{"29 - Psychiatrie (Erwachsene)","MonatII";"30 - Kinder- und Jugendpsychiatrie","MonatII";"31 - Psychosomatik","MonatII";"","LEER";0,"Leer"},2,0)</f>
        <v>LEER</v>
      </c>
      <c r="AB333" s="6" t="str">
        <f>VLOOKUP($C333,{"29 - Psychiatrie (Erwachsene)","BGI";"30 - Kinder- und Jugendpsychiatrie","BGII";"31 - Psychosomatik","BGI";"","LEER";0,"Leer"},2,0)</f>
        <v>LEER</v>
      </c>
    </row>
    <row r="334" spans="2:28" x14ac:dyDescent="0.25">
      <c r="B334" s="74" t="str">
        <f t="shared" si="41"/>
        <v>!!!</v>
      </c>
      <c r="C334" s="202" t="str">
        <f>IF(LEN($D334)&gt;0,VLOOKUP(TEXT($D334,0),'Angaben Stationen'!$C$15:$V$114,2,0),"")</f>
        <v/>
      </c>
      <c r="D334" s="203"/>
      <c r="E334" s="204" t="str">
        <f>IF(LEN(D334)&gt;0,VLOOKUP(TEXT($D334,0),'Angaben Stationen'!$C$15:$E$114,3,0),"")</f>
        <v/>
      </c>
      <c r="F334" s="210"/>
      <c r="G334" s="205"/>
      <c r="H334" s="206"/>
      <c r="I334" s="72"/>
      <c r="P334" s="6" t="str">
        <f t="shared" si="42"/>
        <v>Leer</v>
      </c>
      <c r="Q334" s="6" t="str">
        <f>IF('Angaben KH-Standort'!$D$13&gt;0,"VJ","KJA")</f>
        <v>KJA</v>
      </c>
      <c r="R334" s="6" t="str">
        <f t="shared" si="43"/>
        <v>Leer</v>
      </c>
      <c r="S334" s="6" t="str">
        <f t="shared" si="44"/>
        <v>Leer</v>
      </c>
      <c r="T334" s="6">
        <f t="shared" si="40"/>
        <v>0</v>
      </c>
      <c r="U334" s="6">
        <f>VLOOKUP($C334,{"29 - Psychiatrie (Erwachsene)",1;"30 - Kinder- und Jugendpsychiatrie",1;"31 - Psychosomatik",1;"",0;0,0},2,0)</f>
        <v>0</v>
      </c>
      <c r="V334" s="6">
        <f t="shared" si="45"/>
        <v>0</v>
      </c>
      <c r="W334" s="6">
        <f t="shared" si="49"/>
        <v>1</v>
      </c>
      <c r="X334" s="6">
        <f t="shared" si="46"/>
        <v>0</v>
      </c>
      <c r="Y334" s="6">
        <f t="shared" si="47"/>
        <v>0</v>
      </c>
      <c r="Z334" s="6">
        <f t="shared" si="48"/>
        <v>0</v>
      </c>
      <c r="AA334" s="6" t="str">
        <f>VLOOKUP($C334,{"29 - Psychiatrie (Erwachsene)","MonatII";"30 - Kinder- und Jugendpsychiatrie","MonatII";"31 - Psychosomatik","MonatII";"","LEER";0,"Leer"},2,0)</f>
        <v>LEER</v>
      </c>
      <c r="AB334" s="6" t="str">
        <f>VLOOKUP($C334,{"29 - Psychiatrie (Erwachsene)","BGI";"30 - Kinder- und Jugendpsychiatrie","BGII";"31 - Psychosomatik","BGI";"","LEER";0,"Leer"},2,0)</f>
        <v>LEER</v>
      </c>
    </row>
    <row r="335" spans="2:28" x14ac:dyDescent="0.25">
      <c r="B335" s="74" t="str">
        <f t="shared" si="41"/>
        <v>!!!</v>
      </c>
      <c r="C335" s="202" t="str">
        <f>IF(LEN($D335)&gt;0,VLOOKUP(TEXT($D335,0),'Angaben Stationen'!$C$15:$V$114,2,0),"")</f>
        <v/>
      </c>
      <c r="D335" s="203"/>
      <c r="E335" s="204" t="str">
        <f>IF(LEN(D335)&gt;0,VLOOKUP(TEXT($D335,0),'Angaben Stationen'!$C$15:$E$114,3,0),"")</f>
        <v/>
      </c>
      <c r="F335" s="210"/>
      <c r="G335" s="205"/>
      <c r="H335" s="206"/>
      <c r="I335" s="72"/>
      <c r="P335" s="6" t="str">
        <f t="shared" si="42"/>
        <v>Leer</v>
      </c>
      <c r="Q335" s="6" t="str">
        <f>IF('Angaben KH-Standort'!$D$13&gt;0,"VJ","KJA")</f>
        <v>KJA</v>
      </c>
      <c r="R335" s="6" t="str">
        <f t="shared" si="43"/>
        <v>Leer</v>
      </c>
      <c r="S335" s="6" t="str">
        <f t="shared" si="44"/>
        <v>Leer</v>
      </c>
      <c r="T335" s="6">
        <f t="shared" si="40"/>
        <v>0</v>
      </c>
      <c r="U335" s="6">
        <f>VLOOKUP($C335,{"29 - Psychiatrie (Erwachsene)",1;"30 - Kinder- und Jugendpsychiatrie",1;"31 - Psychosomatik",1;"",0;0,0},2,0)</f>
        <v>0</v>
      </c>
      <c r="V335" s="6">
        <f t="shared" si="45"/>
        <v>0</v>
      </c>
      <c r="W335" s="6">
        <f t="shared" si="49"/>
        <v>1</v>
      </c>
      <c r="X335" s="6">
        <f t="shared" si="46"/>
        <v>0</v>
      </c>
      <c r="Y335" s="6">
        <f t="shared" si="47"/>
        <v>0</v>
      </c>
      <c r="Z335" s="6">
        <f t="shared" si="48"/>
        <v>0</v>
      </c>
      <c r="AA335" s="6" t="str">
        <f>VLOOKUP($C335,{"29 - Psychiatrie (Erwachsene)","MonatII";"30 - Kinder- und Jugendpsychiatrie","MonatII";"31 - Psychosomatik","MonatII";"","LEER";0,"Leer"},2,0)</f>
        <v>LEER</v>
      </c>
      <c r="AB335" s="6" t="str">
        <f>VLOOKUP($C335,{"29 - Psychiatrie (Erwachsene)","BGI";"30 - Kinder- und Jugendpsychiatrie","BGII";"31 - Psychosomatik","BGI";"","LEER";0,"Leer"},2,0)</f>
        <v>LEER</v>
      </c>
    </row>
    <row r="336" spans="2:28" x14ac:dyDescent="0.25">
      <c r="B336" s="74" t="str">
        <f t="shared" si="41"/>
        <v>!!!</v>
      </c>
      <c r="C336" s="202" t="str">
        <f>IF(LEN($D336)&gt;0,VLOOKUP(TEXT($D336,0),'Angaben Stationen'!$C$15:$V$114,2,0),"")</f>
        <v/>
      </c>
      <c r="D336" s="203"/>
      <c r="E336" s="204" t="str">
        <f>IF(LEN(D336)&gt;0,VLOOKUP(TEXT($D336,0),'Angaben Stationen'!$C$15:$E$114,3,0),"")</f>
        <v/>
      </c>
      <c r="F336" s="210"/>
      <c r="G336" s="205"/>
      <c r="H336" s="206"/>
      <c r="I336" s="72"/>
      <c r="P336" s="6" t="str">
        <f t="shared" si="42"/>
        <v>Leer</v>
      </c>
      <c r="Q336" s="6" t="str">
        <f>IF('Angaben KH-Standort'!$D$13&gt;0,"VJ","KJA")</f>
        <v>KJA</v>
      </c>
      <c r="R336" s="6" t="str">
        <f t="shared" si="43"/>
        <v>Leer</v>
      </c>
      <c r="S336" s="6" t="str">
        <f t="shared" si="44"/>
        <v>Leer</v>
      </c>
      <c r="T336" s="6">
        <f t="shared" si="40"/>
        <v>0</v>
      </c>
      <c r="U336" s="6">
        <f>VLOOKUP($C336,{"29 - Psychiatrie (Erwachsene)",1;"30 - Kinder- und Jugendpsychiatrie",1;"31 - Psychosomatik",1;"",0;0,0},2,0)</f>
        <v>0</v>
      </c>
      <c r="V336" s="6">
        <f t="shared" si="45"/>
        <v>0</v>
      </c>
      <c r="W336" s="6">
        <f t="shared" si="49"/>
        <v>1</v>
      </c>
      <c r="X336" s="6">
        <f t="shared" si="46"/>
        <v>0</v>
      </c>
      <c r="Y336" s="6">
        <f t="shared" si="47"/>
        <v>0</v>
      </c>
      <c r="Z336" s="6">
        <f t="shared" si="48"/>
        <v>0</v>
      </c>
      <c r="AA336" s="6" t="str">
        <f>VLOOKUP($C336,{"29 - Psychiatrie (Erwachsene)","MonatII";"30 - Kinder- und Jugendpsychiatrie","MonatII";"31 - Psychosomatik","MonatII";"","LEER";0,"Leer"},2,0)</f>
        <v>LEER</v>
      </c>
      <c r="AB336" s="6" t="str">
        <f>VLOOKUP($C336,{"29 - Psychiatrie (Erwachsene)","BGI";"30 - Kinder- und Jugendpsychiatrie","BGII";"31 - Psychosomatik","BGI";"","LEER";0,"Leer"},2,0)</f>
        <v>LEER</v>
      </c>
    </row>
    <row r="337" spans="2:28" x14ac:dyDescent="0.25">
      <c r="B337" s="74" t="str">
        <f t="shared" si="41"/>
        <v>!!!</v>
      </c>
      <c r="C337" s="202" t="str">
        <f>IF(LEN($D337)&gt;0,VLOOKUP(TEXT($D337,0),'Angaben Stationen'!$C$15:$V$114,2,0),"")</f>
        <v/>
      </c>
      <c r="D337" s="203"/>
      <c r="E337" s="204" t="str">
        <f>IF(LEN(D337)&gt;0,VLOOKUP(TEXT($D337,0),'Angaben Stationen'!$C$15:$E$114,3,0),"")</f>
        <v/>
      </c>
      <c r="F337" s="210"/>
      <c r="G337" s="205"/>
      <c r="H337" s="206"/>
      <c r="I337" s="72"/>
      <c r="P337" s="6" t="str">
        <f t="shared" si="42"/>
        <v>Leer</v>
      </c>
      <c r="Q337" s="6" t="str">
        <f>IF('Angaben KH-Standort'!$D$13&gt;0,"VJ","KJA")</f>
        <v>KJA</v>
      </c>
      <c r="R337" s="6" t="str">
        <f t="shared" si="43"/>
        <v>Leer</v>
      </c>
      <c r="S337" s="6" t="str">
        <f t="shared" si="44"/>
        <v>Leer</v>
      </c>
      <c r="T337" s="6">
        <f t="shared" si="40"/>
        <v>0</v>
      </c>
      <c r="U337" s="6">
        <f>VLOOKUP($C337,{"29 - Psychiatrie (Erwachsene)",1;"30 - Kinder- und Jugendpsychiatrie",1;"31 - Psychosomatik",1;"",0;0,0},2,0)</f>
        <v>0</v>
      </c>
      <c r="V337" s="6">
        <f t="shared" si="45"/>
        <v>0</v>
      </c>
      <c r="W337" s="6">
        <f t="shared" si="49"/>
        <v>1</v>
      </c>
      <c r="X337" s="6">
        <f t="shared" si="46"/>
        <v>0</v>
      </c>
      <c r="Y337" s="6">
        <f t="shared" si="47"/>
        <v>0</v>
      </c>
      <c r="Z337" s="6">
        <f t="shared" si="48"/>
        <v>0</v>
      </c>
      <c r="AA337" s="6" t="str">
        <f>VLOOKUP($C337,{"29 - Psychiatrie (Erwachsene)","MonatII";"30 - Kinder- und Jugendpsychiatrie","MonatII";"31 - Psychosomatik","MonatII";"","LEER";0,"Leer"},2,0)</f>
        <v>LEER</v>
      </c>
      <c r="AB337" s="6" t="str">
        <f>VLOOKUP($C337,{"29 - Psychiatrie (Erwachsene)","BGI";"30 - Kinder- und Jugendpsychiatrie","BGII";"31 - Psychosomatik","BGI";"","LEER";0,"Leer"},2,0)</f>
        <v>LEER</v>
      </c>
    </row>
    <row r="338" spans="2:28" x14ac:dyDescent="0.25">
      <c r="B338" s="74" t="str">
        <f t="shared" si="41"/>
        <v>!!!</v>
      </c>
      <c r="C338" s="202" t="str">
        <f>IF(LEN($D338)&gt;0,VLOOKUP(TEXT($D338,0),'Angaben Stationen'!$C$15:$V$114,2,0),"")</f>
        <v/>
      </c>
      <c r="D338" s="203"/>
      <c r="E338" s="204" t="str">
        <f>IF(LEN(D338)&gt;0,VLOOKUP(TEXT($D338,0),'Angaben Stationen'!$C$15:$E$114,3,0),"")</f>
        <v/>
      </c>
      <c r="F338" s="210"/>
      <c r="G338" s="205"/>
      <c r="H338" s="206"/>
      <c r="I338" s="72"/>
      <c r="P338" s="6" t="str">
        <f t="shared" si="42"/>
        <v>Leer</v>
      </c>
      <c r="Q338" s="6" t="str">
        <f>IF('Angaben KH-Standort'!$D$13&gt;0,"VJ","KJA")</f>
        <v>KJA</v>
      </c>
      <c r="R338" s="6" t="str">
        <f t="shared" si="43"/>
        <v>Leer</v>
      </c>
      <c r="S338" s="6" t="str">
        <f t="shared" si="44"/>
        <v>Leer</v>
      </c>
      <c r="T338" s="6">
        <f t="shared" ref="T338:T401" si="50">IF(LEN(B338)&gt;0,0,1)</f>
        <v>0</v>
      </c>
      <c r="U338" s="6">
        <f>VLOOKUP($C338,{"29 - Psychiatrie (Erwachsene)",1;"30 - Kinder- und Jugendpsychiatrie",1;"31 - Psychosomatik",1;"",0;0,0},2,0)</f>
        <v>0</v>
      </c>
      <c r="V338" s="6">
        <f t="shared" si="45"/>
        <v>0</v>
      </c>
      <c r="W338" s="6">
        <f t="shared" si="49"/>
        <v>1</v>
      </c>
      <c r="X338" s="6">
        <f t="shared" si="46"/>
        <v>0</v>
      </c>
      <c r="Y338" s="6">
        <f t="shared" si="47"/>
        <v>0</v>
      </c>
      <c r="Z338" s="6">
        <f t="shared" si="48"/>
        <v>0</v>
      </c>
      <c r="AA338" s="6" t="str">
        <f>VLOOKUP($C338,{"29 - Psychiatrie (Erwachsene)","MonatII";"30 - Kinder- und Jugendpsychiatrie","MonatII";"31 - Psychosomatik","MonatII";"","LEER";0,"Leer"},2,0)</f>
        <v>LEER</v>
      </c>
      <c r="AB338" s="6" t="str">
        <f>VLOOKUP($C338,{"29 - Psychiatrie (Erwachsene)","BGI";"30 - Kinder- und Jugendpsychiatrie","BGII";"31 - Psychosomatik","BGI";"","LEER";0,"Leer"},2,0)</f>
        <v>LEER</v>
      </c>
    </row>
    <row r="339" spans="2:28" x14ac:dyDescent="0.25">
      <c r="B339" s="74" t="str">
        <f t="shared" ref="B339:B402" si="51">IF(SUM(U339:Z339)&lt;6,"!!!","")</f>
        <v>!!!</v>
      </c>
      <c r="C339" s="202" t="str">
        <f>IF(LEN($D339)&gt;0,VLOOKUP(TEXT($D339,0),'Angaben Stationen'!$C$15:$V$114,2,0),"")</f>
        <v/>
      </c>
      <c r="D339" s="203"/>
      <c r="E339" s="204" t="str">
        <f>IF(LEN(D339)&gt;0,VLOOKUP(TEXT($D339,0),'Angaben Stationen'!$C$15:$E$114,3,0),"")</f>
        <v/>
      </c>
      <c r="F339" s="210"/>
      <c r="G339" s="205"/>
      <c r="H339" s="206"/>
      <c r="I339" s="72"/>
      <c r="P339" s="6" t="str">
        <f t="shared" ref="P339:P402" si="52">IF($D338&lt;&gt;"","Stationen","Leer")</f>
        <v>Leer</v>
      </c>
      <c r="Q339" s="6" t="str">
        <f>IF('Angaben KH-Standort'!$D$13&gt;0,"VJ","KJA")</f>
        <v>KJA</v>
      </c>
      <c r="R339" s="6" t="str">
        <f t="shared" ref="R339:R402" si="53">IF($D339&lt;&gt;"",Q339,"Leer")</f>
        <v>Leer</v>
      </c>
      <c r="S339" s="6" t="str">
        <f t="shared" ref="S339:S402" si="54">IF($D339&lt;&gt;"","Monate","Leer")</f>
        <v>Leer</v>
      </c>
      <c r="T339" s="6">
        <f t="shared" si="50"/>
        <v>0</v>
      </c>
      <c r="U339" s="6">
        <f>VLOOKUP($C339,{"29 - Psychiatrie (Erwachsene)",1;"30 - Kinder- und Jugendpsychiatrie",1;"31 - Psychosomatik",1;"",0;0,0},2,0)</f>
        <v>0</v>
      </c>
      <c r="V339" s="6">
        <f t="shared" ref="V339:V402" si="55">IF(VALUE($D339)&gt;0,1,0)</f>
        <v>0</v>
      </c>
      <c r="W339" s="6">
        <f t="shared" si="49"/>
        <v>1</v>
      </c>
      <c r="X339" s="6">
        <f t="shared" ref="X339:X402" si="56">IF($F339&lt;&gt;0,1,0)</f>
        <v>0</v>
      </c>
      <c r="Y339" s="6">
        <f t="shared" ref="Y339:Y402" si="57">IF(VALUE($G339)&gt;0,1,0)</f>
        <v>0</v>
      </c>
      <c r="Z339" s="6">
        <f t="shared" ref="Z339:Z402" si="58">IF(LEN($H339)&gt;0,1,0)</f>
        <v>0</v>
      </c>
      <c r="AA339" s="6" t="str">
        <f>VLOOKUP($C339,{"29 - Psychiatrie (Erwachsene)","MonatII";"30 - Kinder- und Jugendpsychiatrie","MonatII";"31 - Psychosomatik","MonatII";"","LEER";0,"Leer"},2,0)</f>
        <v>LEER</v>
      </c>
      <c r="AB339" s="6" t="str">
        <f>VLOOKUP($C339,{"29 - Psychiatrie (Erwachsene)","BGI";"30 - Kinder- und Jugendpsychiatrie","BGII";"31 - Psychosomatik","BGI";"","LEER";0,"Leer"},2,0)</f>
        <v>LEER</v>
      </c>
    </row>
    <row r="340" spans="2:28" x14ac:dyDescent="0.25">
      <c r="B340" s="74" t="str">
        <f t="shared" si="51"/>
        <v>!!!</v>
      </c>
      <c r="C340" s="202" t="str">
        <f>IF(LEN($D340)&gt;0,VLOOKUP(TEXT($D340,0),'Angaben Stationen'!$C$15:$V$114,2,0),"")</f>
        <v/>
      </c>
      <c r="D340" s="203"/>
      <c r="E340" s="204" t="str">
        <f>IF(LEN(D340)&gt;0,VLOOKUP(TEXT($D340,0),'Angaben Stationen'!$C$15:$E$114,3,0),"")</f>
        <v/>
      </c>
      <c r="F340" s="210"/>
      <c r="G340" s="205"/>
      <c r="H340" s="206"/>
      <c r="I340" s="72"/>
      <c r="P340" s="6" t="str">
        <f t="shared" si="52"/>
        <v>Leer</v>
      </c>
      <c r="Q340" s="6" t="str">
        <f>IF('Angaben KH-Standort'!$D$13&gt;0,"VJ","KJA")</f>
        <v>KJA</v>
      </c>
      <c r="R340" s="6" t="str">
        <f t="shared" si="53"/>
        <v>Leer</v>
      </c>
      <c r="S340" s="6" t="str">
        <f t="shared" si="54"/>
        <v>Leer</v>
      </c>
      <c r="T340" s="6">
        <f t="shared" si="50"/>
        <v>0</v>
      </c>
      <c r="U340" s="6">
        <f>VLOOKUP($C340,{"29 - Psychiatrie (Erwachsene)",1;"30 - Kinder- und Jugendpsychiatrie",1;"31 - Psychosomatik",1;"",0;0,0},2,0)</f>
        <v>0</v>
      </c>
      <c r="V340" s="6">
        <f t="shared" si="55"/>
        <v>0</v>
      </c>
      <c r="W340" s="6">
        <f t="shared" ref="W340:W403" si="59">IF($E340&lt;&gt;0,1,0)</f>
        <v>1</v>
      </c>
      <c r="X340" s="6">
        <f t="shared" si="56"/>
        <v>0</v>
      </c>
      <c r="Y340" s="6">
        <f t="shared" si="57"/>
        <v>0</v>
      </c>
      <c r="Z340" s="6">
        <f t="shared" si="58"/>
        <v>0</v>
      </c>
      <c r="AA340" s="6" t="str">
        <f>VLOOKUP($C340,{"29 - Psychiatrie (Erwachsene)","MonatII";"30 - Kinder- und Jugendpsychiatrie","MonatII";"31 - Psychosomatik","MonatII";"","LEER";0,"Leer"},2,0)</f>
        <v>LEER</v>
      </c>
      <c r="AB340" s="6" t="str">
        <f>VLOOKUP($C340,{"29 - Psychiatrie (Erwachsene)","BGI";"30 - Kinder- und Jugendpsychiatrie","BGII";"31 - Psychosomatik","BGI";"","LEER";0,"Leer"},2,0)</f>
        <v>LEER</v>
      </c>
    </row>
    <row r="341" spans="2:28" x14ac:dyDescent="0.25">
      <c r="B341" s="74" t="str">
        <f t="shared" si="51"/>
        <v>!!!</v>
      </c>
      <c r="C341" s="202" t="str">
        <f>IF(LEN($D341)&gt;0,VLOOKUP(TEXT($D341,0),'Angaben Stationen'!$C$15:$V$114,2,0),"")</f>
        <v/>
      </c>
      <c r="D341" s="203"/>
      <c r="E341" s="204" t="str">
        <f>IF(LEN(D341)&gt;0,VLOOKUP(TEXT($D341,0),'Angaben Stationen'!$C$15:$E$114,3,0),"")</f>
        <v/>
      </c>
      <c r="F341" s="210"/>
      <c r="G341" s="205"/>
      <c r="H341" s="206"/>
      <c r="I341" s="72"/>
      <c r="P341" s="6" t="str">
        <f t="shared" si="52"/>
        <v>Leer</v>
      </c>
      <c r="Q341" s="6" t="str">
        <f>IF('Angaben KH-Standort'!$D$13&gt;0,"VJ","KJA")</f>
        <v>KJA</v>
      </c>
      <c r="R341" s="6" t="str">
        <f t="shared" si="53"/>
        <v>Leer</v>
      </c>
      <c r="S341" s="6" t="str">
        <f t="shared" si="54"/>
        <v>Leer</v>
      </c>
      <c r="T341" s="6">
        <f t="shared" si="50"/>
        <v>0</v>
      </c>
      <c r="U341" s="6">
        <f>VLOOKUP($C341,{"29 - Psychiatrie (Erwachsene)",1;"30 - Kinder- und Jugendpsychiatrie",1;"31 - Psychosomatik",1;"",0;0,0},2,0)</f>
        <v>0</v>
      </c>
      <c r="V341" s="6">
        <f t="shared" si="55"/>
        <v>0</v>
      </c>
      <c r="W341" s="6">
        <f t="shared" si="59"/>
        <v>1</v>
      </c>
      <c r="X341" s="6">
        <f t="shared" si="56"/>
        <v>0</v>
      </c>
      <c r="Y341" s="6">
        <f t="shared" si="57"/>
        <v>0</v>
      </c>
      <c r="Z341" s="6">
        <f t="shared" si="58"/>
        <v>0</v>
      </c>
      <c r="AA341" s="6" t="str">
        <f>VLOOKUP($C341,{"29 - Psychiatrie (Erwachsene)","MonatII";"30 - Kinder- und Jugendpsychiatrie","MonatII";"31 - Psychosomatik","MonatII";"","LEER";0,"Leer"},2,0)</f>
        <v>LEER</v>
      </c>
      <c r="AB341" s="6" t="str">
        <f>VLOOKUP($C341,{"29 - Psychiatrie (Erwachsene)","BGI";"30 - Kinder- und Jugendpsychiatrie","BGII";"31 - Psychosomatik","BGI";"","LEER";0,"Leer"},2,0)</f>
        <v>LEER</v>
      </c>
    </row>
    <row r="342" spans="2:28" x14ac:dyDescent="0.25">
      <c r="B342" s="74" t="str">
        <f t="shared" si="51"/>
        <v>!!!</v>
      </c>
      <c r="C342" s="202" t="str">
        <f>IF(LEN($D342)&gt;0,VLOOKUP(TEXT($D342,0),'Angaben Stationen'!$C$15:$V$114,2,0),"")</f>
        <v/>
      </c>
      <c r="D342" s="203"/>
      <c r="E342" s="204" t="str">
        <f>IF(LEN(D342)&gt;0,VLOOKUP(TEXT($D342,0),'Angaben Stationen'!$C$15:$E$114,3,0),"")</f>
        <v/>
      </c>
      <c r="F342" s="210"/>
      <c r="G342" s="205"/>
      <c r="H342" s="206"/>
      <c r="I342" s="72"/>
      <c r="P342" s="6" t="str">
        <f t="shared" si="52"/>
        <v>Leer</v>
      </c>
      <c r="Q342" s="6" t="str">
        <f>IF('Angaben KH-Standort'!$D$13&gt;0,"VJ","KJA")</f>
        <v>KJA</v>
      </c>
      <c r="R342" s="6" t="str">
        <f t="shared" si="53"/>
        <v>Leer</v>
      </c>
      <c r="S342" s="6" t="str">
        <f t="shared" si="54"/>
        <v>Leer</v>
      </c>
      <c r="T342" s="6">
        <f t="shared" si="50"/>
        <v>0</v>
      </c>
      <c r="U342" s="6">
        <f>VLOOKUP($C342,{"29 - Psychiatrie (Erwachsene)",1;"30 - Kinder- und Jugendpsychiatrie",1;"31 - Psychosomatik",1;"",0;0,0},2,0)</f>
        <v>0</v>
      </c>
      <c r="V342" s="6">
        <f t="shared" si="55"/>
        <v>0</v>
      </c>
      <c r="W342" s="6">
        <f t="shared" si="59"/>
        <v>1</v>
      </c>
      <c r="X342" s="6">
        <f t="shared" si="56"/>
        <v>0</v>
      </c>
      <c r="Y342" s="6">
        <f t="shared" si="57"/>
        <v>0</v>
      </c>
      <c r="Z342" s="6">
        <f t="shared" si="58"/>
        <v>0</v>
      </c>
      <c r="AA342" s="6" t="str">
        <f>VLOOKUP($C342,{"29 - Psychiatrie (Erwachsene)","MonatII";"30 - Kinder- und Jugendpsychiatrie","MonatII";"31 - Psychosomatik","MonatII";"","LEER";0,"Leer"},2,0)</f>
        <v>LEER</v>
      </c>
      <c r="AB342" s="6" t="str">
        <f>VLOOKUP($C342,{"29 - Psychiatrie (Erwachsene)","BGI";"30 - Kinder- und Jugendpsychiatrie","BGII";"31 - Psychosomatik","BGI";"","LEER";0,"Leer"},2,0)</f>
        <v>LEER</v>
      </c>
    </row>
    <row r="343" spans="2:28" x14ac:dyDescent="0.25">
      <c r="B343" s="74" t="str">
        <f t="shared" si="51"/>
        <v>!!!</v>
      </c>
      <c r="C343" s="202" t="str">
        <f>IF(LEN($D343)&gt;0,VLOOKUP(TEXT($D343,0),'Angaben Stationen'!$C$15:$V$114,2,0),"")</f>
        <v/>
      </c>
      <c r="D343" s="203"/>
      <c r="E343" s="204" t="str">
        <f>IF(LEN(D343)&gt;0,VLOOKUP(TEXT($D343,0),'Angaben Stationen'!$C$15:$E$114,3,0),"")</f>
        <v/>
      </c>
      <c r="F343" s="210"/>
      <c r="G343" s="205"/>
      <c r="H343" s="206"/>
      <c r="I343" s="72"/>
      <c r="P343" s="6" t="str">
        <f t="shared" si="52"/>
        <v>Leer</v>
      </c>
      <c r="Q343" s="6" t="str">
        <f>IF('Angaben KH-Standort'!$D$13&gt;0,"VJ","KJA")</f>
        <v>KJA</v>
      </c>
      <c r="R343" s="6" t="str">
        <f t="shared" si="53"/>
        <v>Leer</v>
      </c>
      <c r="S343" s="6" t="str">
        <f t="shared" si="54"/>
        <v>Leer</v>
      </c>
      <c r="T343" s="6">
        <f t="shared" si="50"/>
        <v>0</v>
      </c>
      <c r="U343" s="6">
        <f>VLOOKUP($C343,{"29 - Psychiatrie (Erwachsene)",1;"30 - Kinder- und Jugendpsychiatrie",1;"31 - Psychosomatik",1;"",0;0,0},2,0)</f>
        <v>0</v>
      </c>
      <c r="V343" s="6">
        <f t="shared" si="55"/>
        <v>0</v>
      </c>
      <c r="W343" s="6">
        <f t="shared" si="59"/>
        <v>1</v>
      </c>
      <c r="X343" s="6">
        <f t="shared" si="56"/>
        <v>0</v>
      </c>
      <c r="Y343" s="6">
        <f t="shared" si="57"/>
        <v>0</v>
      </c>
      <c r="Z343" s="6">
        <f t="shared" si="58"/>
        <v>0</v>
      </c>
      <c r="AA343" s="6" t="str">
        <f>VLOOKUP($C343,{"29 - Psychiatrie (Erwachsene)","MonatII";"30 - Kinder- und Jugendpsychiatrie","MonatII";"31 - Psychosomatik","MonatII";"","LEER";0,"Leer"},2,0)</f>
        <v>LEER</v>
      </c>
      <c r="AB343" s="6" t="str">
        <f>VLOOKUP($C343,{"29 - Psychiatrie (Erwachsene)","BGI";"30 - Kinder- und Jugendpsychiatrie","BGII";"31 - Psychosomatik","BGI";"","LEER";0,"Leer"},2,0)</f>
        <v>LEER</v>
      </c>
    </row>
    <row r="344" spans="2:28" x14ac:dyDescent="0.25">
      <c r="B344" s="74" t="str">
        <f t="shared" si="51"/>
        <v>!!!</v>
      </c>
      <c r="C344" s="202" t="str">
        <f>IF(LEN($D344)&gt;0,VLOOKUP(TEXT($D344,0),'Angaben Stationen'!$C$15:$V$114,2,0),"")</f>
        <v/>
      </c>
      <c r="D344" s="203"/>
      <c r="E344" s="204" t="str">
        <f>IF(LEN(D344)&gt;0,VLOOKUP(TEXT($D344,0),'Angaben Stationen'!$C$15:$E$114,3,0),"")</f>
        <v/>
      </c>
      <c r="F344" s="210"/>
      <c r="G344" s="205"/>
      <c r="H344" s="206"/>
      <c r="I344" s="72"/>
      <c r="P344" s="6" t="str">
        <f t="shared" si="52"/>
        <v>Leer</v>
      </c>
      <c r="Q344" s="6" t="str">
        <f>IF('Angaben KH-Standort'!$D$13&gt;0,"VJ","KJA")</f>
        <v>KJA</v>
      </c>
      <c r="R344" s="6" t="str">
        <f t="shared" si="53"/>
        <v>Leer</v>
      </c>
      <c r="S344" s="6" t="str">
        <f t="shared" si="54"/>
        <v>Leer</v>
      </c>
      <c r="T344" s="6">
        <f t="shared" si="50"/>
        <v>0</v>
      </c>
      <c r="U344" s="6">
        <f>VLOOKUP($C344,{"29 - Psychiatrie (Erwachsene)",1;"30 - Kinder- und Jugendpsychiatrie",1;"31 - Psychosomatik",1;"",0;0,0},2,0)</f>
        <v>0</v>
      </c>
      <c r="V344" s="6">
        <f t="shared" si="55"/>
        <v>0</v>
      </c>
      <c r="W344" s="6">
        <f t="shared" si="59"/>
        <v>1</v>
      </c>
      <c r="X344" s="6">
        <f t="shared" si="56"/>
        <v>0</v>
      </c>
      <c r="Y344" s="6">
        <f t="shared" si="57"/>
        <v>0</v>
      </c>
      <c r="Z344" s="6">
        <f t="shared" si="58"/>
        <v>0</v>
      </c>
      <c r="AA344" s="6" t="str">
        <f>VLOOKUP($C344,{"29 - Psychiatrie (Erwachsene)","MonatII";"30 - Kinder- und Jugendpsychiatrie","MonatII";"31 - Psychosomatik","MonatII";"","LEER";0,"Leer"},2,0)</f>
        <v>LEER</v>
      </c>
      <c r="AB344" s="6" t="str">
        <f>VLOOKUP($C344,{"29 - Psychiatrie (Erwachsene)","BGI";"30 - Kinder- und Jugendpsychiatrie","BGII";"31 - Psychosomatik","BGI";"","LEER";0,"Leer"},2,0)</f>
        <v>LEER</v>
      </c>
    </row>
    <row r="345" spans="2:28" x14ac:dyDescent="0.25">
      <c r="B345" s="74" t="str">
        <f t="shared" si="51"/>
        <v>!!!</v>
      </c>
      <c r="C345" s="202" t="str">
        <f>IF(LEN($D345)&gt;0,VLOOKUP(TEXT($D345,0),'Angaben Stationen'!$C$15:$V$114,2,0),"")</f>
        <v/>
      </c>
      <c r="D345" s="203"/>
      <c r="E345" s="204" t="str">
        <f>IF(LEN(D345)&gt;0,VLOOKUP(TEXT($D345,0),'Angaben Stationen'!$C$15:$E$114,3,0),"")</f>
        <v/>
      </c>
      <c r="F345" s="210"/>
      <c r="G345" s="205"/>
      <c r="H345" s="206"/>
      <c r="I345" s="72"/>
      <c r="P345" s="6" t="str">
        <f t="shared" si="52"/>
        <v>Leer</v>
      </c>
      <c r="Q345" s="6" t="str">
        <f>IF('Angaben KH-Standort'!$D$13&gt;0,"VJ","KJA")</f>
        <v>KJA</v>
      </c>
      <c r="R345" s="6" t="str">
        <f t="shared" si="53"/>
        <v>Leer</v>
      </c>
      <c r="S345" s="6" t="str">
        <f t="shared" si="54"/>
        <v>Leer</v>
      </c>
      <c r="T345" s="6">
        <f t="shared" si="50"/>
        <v>0</v>
      </c>
      <c r="U345" s="6">
        <f>VLOOKUP($C345,{"29 - Psychiatrie (Erwachsene)",1;"30 - Kinder- und Jugendpsychiatrie",1;"31 - Psychosomatik",1;"",0;0,0},2,0)</f>
        <v>0</v>
      </c>
      <c r="V345" s="6">
        <f t="shared" si="55"/>
        <v>0</v>
      </c>
      <c r="W345" s="6">
        <f t="shared" si="59"/>
        <v>1</v>
      </c>
      <c r="X345" s="6">
        <f t="shared" si="56"/>
        <v>0</v>
      </c>
      <c r="Y345" s="6">
        <f t="shared" si="57"/>
        <v>0</v>
      </c>
      <c r="Z345" s="6">
        <f t="shared" si="58"/>
        <v>0</v>
      </c>
      <c r="AA345" s="6" t="str">
        <f>VLOOKUP($C345,{"29 - Psychiatrie (Erwachsene)","MonatII";"30 - Kinder- und Jugendpsychiatrie","MonatII";"31 - Psychosomatik","MonatII";"","LEER";0,"Leer"},2,0)</f>
        <v>LEER</v>
      </c>
      <c r="AB345" s="6" t="str">
        <f>VLOOKUP($C345,{"29 - Psychiatrie (Erwachsene)","BGI";"30 - Kinder- und Jugendpsychiatrie","BGII";"31 - Psychosomatik","BGI";"","LEER";0,"Leer"},2,0)</f>
        <v>LEER</v>
      </c>
    </row>
    <row r="346" spans="2:28" x14ac:dyDescent="0.25">
      <c r="B346" s="74" t="str">
        <f t="shared" si="51"/>
        <v>!!!</v>
      </c>
      <c r="C346" s="202" t="str">
        <f>IF(LEN($D346)&gt;0,VLOOKUP(TEXT($D346,0),'Angaben Stationen'!$C$15:$V$114,2,0),"")</f>
        <v/>
      </c>
      <c r="D346" s="203"/>
      <c r="E346" s="204" t="str">
        <f>IF(LEN(D346)&gt;0,VLOOKUP(TEXT($D346,0),'Angaben Stationen'!$C$15:$E$114,3,0),"")</f>
        <v/>
      </c>
      <c r="F346" s="210"/>
      <c r="G346" s="205"/>
      <c r="H346" s="206"/>
      <c r="I346" s="72"/>
      <c r="P346" s="6" t="str">
        <f t="shared" si="52"/>
        <v>Leer</v>
      </c>
      <c r="Q346" s="6" t="str">
        <f>IF('Angaben KH-Standort'!$D$13&gt;0,"VJ","KJA")</f>
        <v>KJA</v>
      </c>
      <c r="R346" s="6" t="str">
        <f t="shared" si="53"/>
        <v>Leer</v>
      </c>
      <c r="S346" s="6" t="str">
        <f t="shared" si="54"/>
        <v>Leer</v>
      </c>
      <c r="T346" s="6">
        <f t="shared" si="50"/>
        <v>0</v>
      </c>
      <c r="U346" s="6">
        <f>VLOOKUP($C346,{"29 - Psychiatrie (Erwachsene)",1;"30 - Kinder- und Jugendpsychiatrie",1;"31 - Psychosomatik",1;"",0;0,0},2,0)</f>
        <v>0</v>
      </c>
      <c r="V346" s="6">
        <f t="shared" si="55"/>
        <v>0</v>
      </c>
      <c r="W346" s="6">
        <f t="shared" si="59"/>
        <v>1</v>
      </c>
      <c r="X346" s="6">
        <f t="shared" si="56"/>
        <v>0</v>
      </c>
      <c r="Y346" s="6">
        <f t="shared" si="57"/>
        <v>0</v>
      </c>
      <c r="Z346" s="6">
        <f t="shared" si="58"/>
        <v>0</v>
      </c>
      <c r="AA346" s="6" t="str">
        <f>VLOOKUP($C346,{"29 - Psychiatrie (Erwachsene)","MonatII";"30 - Kinder- und Jugendpsychiatrie","MonatII";"31 - Psychosomatik","MonatII";"","LEER";0,"Leer"},2,0)</f>
        <v>LEER</v>
      </c>
      <c r="AB346" s="6" t="str">
        <f>VLOOKUP($C346,{"29 - Psychiatrie (Erwachsene)","BGI";"30 - Kinder- und Jugendpsychiatrie","BGII";"31 - Psychosomatik","BGI";"","LEER";0,"Leer"},2,0)</f>
        <v>LEER</v>
      </c>
    </row>
    <row r="347" spans="2:28" x14ac:dyDescent="0.25">
      <c r="B347" s="74" t="str">
        <f t="shared" si="51"/>
        <v>!!!</v>
      </c>
      <c r="C347" s="202" t="str">
        <f>IF(LEN($D347)&gt;0,VLOOKUP(TEXT($D347,0),'Angaben Stationen'!$C$15:$V$114,2,0),"")</f>
        <v/>
      </c>
      <c r="D347" s="203"/>
      <c r="E347" s="204" t="str">
        <f>IF(LEN(D347)&gt;0,VLOOKUP(TEXT($D347,0),'Angaben Stationen'!$C$15:$E$114,3,0),"")</f>
        <v/>
      </c>
      <c r="F347" s="210"/>
      <c r="G347" s="205"/>
      <c r="H347" s="206"/>
      <c r="I347" s="72"/>
      <c r="P347" s="6" t="str">
        <f t="shared" si="52"/>
        <v>Leer</v>
      </c>
      <c r="Q347" s="6" t="str">
        <f>IF('Angaben KH-Standort'!$D$13&gt;0,"VJ","KJA")</f>
        <v>KJA</v>
      </c>
      <c r="R347" s="6" t="str">
        <f t="shared" si="53"/>
        <v>Leer</v>
      </c>
      <c r="S347" s="6" t="str">
        <f t="shared" si="54"/>
        <v>Leer</v>
      </c>
      <c r="T347" s="6">
        <f t="shared" si="50"/>
        <v>0</v>
      </c>
      <c r="U347" s="6">
        <f>VLOOKUP($C347,{"29 - Psychiatrie (Erwachsene)",1;"30 - Kinder- und Jugendpsychiatrie",1;"31 - Psychosomatik",1;"",0;0,0},2,0)</f>
        <v>0</v>
      </c>
      <c r="V347" s="6">
        <f t="shared" si="55"/>
        <v>0</v>
      </c>
      <c r="W347" s="6">
        <f t="shared" si="59"/>
        <v>1</v>
      </c>
      <c r="X347" s="6">
        <f t="shared" si="56"/>
        <v>0</v>
      </c>
      <c r="Y347" s="6">
        <f t="shared" si="57"/>
        <v>0</v>
      </c>
      <c r="Z347" s="6">
        <f t="shared" si="58"/>
        <v>0</v>
      </c>
      <c r="AA347" s="6" t="str">
        <f>VLOOKUP($C347,{"29 - Psychiatrie (Erwachsene)","MonatII";"30 - Kinder- und Jugendpsychiatrie","MonatII";"31 - Psychosomatik","MonatII";"","LEER";0,"Leer"},2,0)</f>
        <v>LEER</v>
      </c>
      <c r="AB347" s="6" t="str">
        <f>VLOOKUP($C347,{"29 - Psychiatrie (Erwachsene)","BGI";"30 - Kinder- und Jugendpsychiatrie","BGII";"31 - Psychosomatik","BGI";"","LEER";0,"Leer"},2,0)</f>
        <v>LEER</v>
      </c>
    </row>
    <row r="348" spans="2:28" x14ac:dyDescent="0.25">
      <c r="B348" s="74" t="str">
        <f t="shared" si="51"/>
        <v>!!!</v>
      </c>
      <c r="C348" s="202" t="str">
        <f>IF(LEN($D348)&gt;0,VLOOKUP(TEXT($D348,0),'Angaben Stationen'!$C$15:$V$114,2,0),"")</f>
        <v/>
      </c>
      <c r="D348" s="203"/>
      <c r="E348" s="204" t="str">
        <f>IF(LEN(D348)&gt;0,VLOOKUP(TEXT($D348,0),'Angaben Stationen'!$C$15:$E$114,3,0),"")</f>
        <v/>
      </c>
      <c r="F348" s="210"/>
      <c r="G348" s="205"/>
      <c r="H348" s="206"/>
      <c r="I348" s="72"/>
      <c r="P348" s="6" t="str">
        <f t="shared" si="52"/>
        <v>Leer</v>
      </c>
      <c r="Q348" s="6" t="str">
        <f>IF('Angaben KH-Standort'!$D$13&gt;0,"VJ","KJA")</f>
        <v>KJA</v>
      </c>
      <c r="R348" s="6" t="str">
        <f t="shared" si="53"/>
        <v>Leer</v>
      </c>
      <c r="S348" s="6" t="str">
        <f t="shared" si="54"/>
        <v>Leer</v>
      </c>
      <c r="T348" s="6">
        <f t="shared" si="50"/>
        <v>0</v>
      </c>
      <c r="U348" s="6">
        <f>VLOOKUP($C348,{"29 - Psychiatrie (Erwachsene)",1;"30 - Kinder- und Jugendpsychiatrie",1;"31 - Psychosomatik",1;"",0;0,0},2,0)</f>
        <v>0</v>
      </c>
      <c r="V348" s="6">
        <f t="shared" si="55"/>
        <v>0</v>
      </c>
      <c r="W348" s="6">
        <f t="shared" si="59"/>
        <v>1</v>
      </c>
      <c r="X348" s="6">
        <f t="shared" si="56"/>
        <v>0</v>
      </c>
      <c r="Y348" s="6">
        <f t="shared" si="57"/>
        <v>0</v>
      </c>
      <c r="Z348" s="6">
        <f t="shared" si="58"/>
        <v>0</v>
      </c>
      <c r="AA348" s="6" t="str">
        <f>VLOOKUP($C348,{"29 - Psychiatrie (Erwachsene)","MonatII";"30 - Kinder- und Jugendpsychiatrie","MonatII";"31 - Psychosomatik","MonatII";"","LEER";0,"Leer"},2,0)</f>
        <v>LEER</v>
      </c>
      <c r="AB348" s="6" t="str">
        <f>VLOOKUP($C348,{"29 - Psychiatrie (Erwachsene)","BGI";"30 - Kinder- und Jugendpsychiatrie","BGII";"31 - Psychosomatik","BGI";"","LEER";0,"Leer"},2,0)</f>
        <v>LEER</v>
      </c>
    </row>
    <row r="349" spans="2:28" x14ac:dyDescent="0.25">
      <c r="B349" s="74" t="str">
        <f t="shared" si="51"/>
        <v>!!!</v>
      </c>
      <c r="C349" s="202" t="str">
        <f>IF(LEN($D349)&gt;0,VLOOKUP(TEXT($D349,0),'Angaben Stationen'!$C$15:$V$114,2,0),"")</f>
        <v/>
      </c>
      <c r="D349" s="203"/>
      <c r="E349" s="204" t="str">
        <f>IF(LEN(D349)&gt;0,VLOOKUP(TEXT($D349,0),'Angaben Stationen'!$C$15:$E$114,3,0),"")</f>
        <v/>
      </c>
      <c r="F349" s="210"/>
      <c r="G349" s="205"/>
      <c r="H349" s="206"/>
      <c r="I349" s="72"/>
      <c r="P349" s="6" t="str">
        <f t="shared" si="52"/>
        <v>Leer</v>
      </c>
      <c r="Q349" s="6" t="str">
        <f>IF('Angaben KH-Standort'!$D$13&gt;0,"VJ","KJA")</f>
        <v>KJA</v>
      </c>
      <c r="R349" s="6" t="str">
        <f t="shared" si="53"/>
        <v>Leer</v>
      </c>
      <c r="S349" s="6" t="str">
        <f t="shared" si="54"/>
        <v>Leer</v>
      </c>
      <c r="T349" s="6">
        <f t="shared" si="50"/>
        <v>0</v>
      </c>
      <c r="U349" s="6">
        <f>VLOOKUP($C349,{"29 - Psychiatrie (Erwachsene)",1;"30 - Kinder- und Jugendpsychiatrie",1;"31 - Psychosomatik",1;"",0;0,0},2,0)</f>
        <v>0</v>
      </c>
      <c r="V349" s="6">
        <f t="shared" si="55"/>
        <v>0</v>
      </c>
      <c r="W349" s="6">
        <f t="shared" si="59"/>
        <v>1</v>
      </c>
      <c r="X349" s="6">
        <f t="shared" si="56"/>
        <v>0</v>
      </c>
      <c r="Y349" s="6">
        <f t="shared" si="57"/>
        <v>0</v>
      </c>
      <c r="Z349" s="6">
        <f t="shared" si="58"/>
        <v>0</v>
      </c>
      <c r="AA349" s="6" t="str">
        <f>VLOOKUP($C349,{"29 - Psychiatrie (Erwachsene)","MonatII";"30 - Kinder- und Jugendpsychiatrie","MonatII";"31 - Psychosomatik","MonatII";"","LEER";0,"Leer"},2,0)</f>
        <v>LEER</v>
      </c>
      <c r="AB349" s="6" t="str">
        <f>VLOOKUP($C349,{"29 - Psychiatrie (Erwachsene)","BGI";"30 - Kinder- und Jugendpsychiatrie","BGII";"31 - Psychosomatik","BGI";"","LEER";0,"Leer"},2,0)</f>
        <v>LEER</v>
      </c>
    </row>
    <row r="350" spans="2:28" x14ac:dyDescent="0.25">
      <c r="B350" s="74" t="str">
        <f t="shared" si="51"/>
        <v>!!!</v>
      </c>
      <c r="C350" s="202" t="str">
        <f>IF(LEN($D350)&gt;0,VLOOKUP(TEXT($D350,0),'Angaben Stationen'!$C$15:$V$114,2,0),"")</f>
        <v/>
      </c>
      <c r="D350" s="203"/>
      <c r="E350" s="204" t="str">
        <f>IF(LEN(D350)&gt;0,VLOOKUP(TEXT($D350,0),'Angaben Stationen'!$C$15:$E$114,3,0),"")</f>
        <v/>
      </c>
      <c r="F350" s="210"/>
      <c r="G350" s="205"/>
      <c r="H350" s="206"/>
      <c r="I350" s="72"/>
      <c r="P350" s="6" t="str">
        <f t="shared" si="52"/>
        <v>Leer</v>
      </c>
      <c r="Q350" s="6" t="str">
        <f>IF('Angaben KH-Standort'!$D$13&gt;0,"VJ","KJA")</f>
        <v>KJA</v>
      </c>
      <c r="R350" s="6" t="str">
        <f t="shared" si="53"/>
        <v>Leer</v>
      </c>
      <c r="S350" s="6" t="str">
        <f t="shared" si="54"/>
        <v>Leer</v>
      </c>
      <c r="T350" s="6">
        <f t="shared" si="50"/>
        <v>0</v>
      </c>
      <c r="U350" s="6">
        <f>VLOOKUP($C350,{"29 - Psychiatrie (Erwachsene)",1;"30 - Kinder- und Jugendpsychiatrie",1;"31 - Psychosomatik",1;"",0;0,0},2,0)</f>
        <v>0</v>
      </c>
      <c r="V350" s="6">
        <f t="shared" si="55"/>
        <v>0</v>
      </c>
      <c r="W350" s="6">
        <f t="shared" si="59"/>
        <v>1</v>
      </c>
      <c r="X350" s="6">
        <f t="shared" si="56"/>
        <v>0</v>
      </c>
      <c r="Y350" s="6">
        <f t="shared" si="57"/>
        <v>0</v>
      </c>
      <c r="Z350" s="6">
        <f t="shared" si="58"/>
        <v>0</v>
      </c>
      <c r="AA350" s="6" t="str">
        <f>VLOOKUP($C350,{"29 - Psychiatrie (Erwachsene)","MonatII";"30 - Kinder- und Jugendpsychiatrie","MonatII";"31 - Psychosomatik","MonatII";"","LEER";0,"Leer"},2,0)</f>
        <v>LEER</v>
      </c>
      <c r="AB350" s="6" t="str">
        <f>VLOOKUP($C350,{"29 - Psychiatrie (Erwachsene)","BGI";"30 - Kinder- und Jugendpsychiatrie","BGII";"31 - Psychosomatik","BGI";"","LEER";0,"Leer"},2,0)</f>
        <v>LEER</v>
      </c>
    </row>
    <row r="351" spans="2:28" x14ac:dyDescent="0.25">
      <c r="B351" s="74" t="str">
        <f t="shared" si="51"/>
        <v>!!!</v>
      </c>
      <c r="C351" s="202" t="str">
        <f>IF(LEN($D351)&gt;0,VLOOKUP(TEXT($D351,0),'Angaben Stationen'!$C$15:$V$114,2,0),"")</f>
        <v/>
      </c>
      <c r="D351" s="203"/>
      <c r="E351" s="204" t="str">
        <f>IF(LEN(D351)&gt;0,VLOOKUP(TEXT($D351,0),'Angaben Stationen'!$C$15:$E$114,3,0),"")</f>
        <v/>
      </c>
      <c r="F351" s="210"/>
      <c r="G351" s="205"/>
      <c r="H351" s="206"/>
      <c r="I351" s="72"/>
      <c r="P351" s="6" t="str">
        <f t="shared" si="52"/>
        <v>Leer</v>
      </c>
      <c r="Q351" s="6" t="str">
        <f>IF('Angaben KH-Standort'!$D$13&gt;0,"VJ","KJA")</f>
        <v>KJA</v>
      </c>
      <c r="R351" s="6" t="str">
        <f t="shared" si="53"/>
        <v>Leer</v>
      </c>
      <c r="S351" s="6" t="str">
        <f t="shared" si="54"/>
        <v>Leer</v>
      </c>
      <c r="T351" s="6">
        <f t="shared" si="50"/>
        <v>0</v>
      </c>
      <c r="U351" s="6">
        <f>VLOOKUP($C351,{"29 - Psychiatrie (Erwachsene)",1;"30 - Kinder- und Jugendpsychiatrie",1;"31 - Psychosomatik",1;"",0;0,0},2,0)</f>
        <v>0</v>
      </c>
      <c r="V351" s="6">
        <f t="shared" si="55"/>
        <v>0</v>
      </c>
      <c r="W351" s="6">
        <f t="shared" si="59"/>
        <v>1</v>
      </c>
      <c r="X351" s="6">
        <f t="shared" si="56"/>
        <v>0</v>
      </c>
      <c r="Y351" s="6">
        <f t="shared" si="57"/>
        <v>0</v>
      </c>
      <c r="Z351" s="6">
        <f t="shared" si="58"/>
        <v>0</v>
      </c>
      <c r="AA351" s="6" t="str">
        <f>VLOOKUP($C351,{"29 - Psychiatrie (Erwachsene)","MonatII";"30 - Kinder- und Jugendpsychiatrie","MonatII";"31 - Psychosomatik","MonatII";"","LEER";0,"Leer"},2,0)</f>
        <v>LEER</v>
      </c>
      <c r="AB351" s="6" t="str">
        <f>VLOOKUP($C351,{"29 - Psychiatrie (Erwachsene)","BGI";"30 - Kinder- und Jugendpsychiatrie","BGII";"31 - Psychosomatik","BGI";"","LEER";0,"Leer"},2,0)</f>
        <v>LEER</v>
      </c>
    </row>
    <row r="352" spans="2:28" x14ac:dyDescent="0.25">
      <c r="B352" s="74" t="str">
        <f t="shared" si="51"/>
        <v>!!!</v>
      </c>
      <c r="C352" s="202" t="str">
        <f>IF(LEN($D352)&gt;0,VLOOKUP(TEXT($D352,0),'Angaben Stationen'!$C$15:$V$114,2,0),"")</f>
        <v/>
      </c>
      <c r="D352" s="203"/>
      <c r="E352" s="204" t="str">
        <f>IF(LEN(D352)&gt;0,VLOOKUP(TEXT($D352,0),'Angaben Stationen'!$C$15:$E$114,3,0),"")</f>
        <v/>
      </c>
      <c r="F352" s="210"/>
      <c r="G352" s="205"/>
      <c r="H352" s="206"/>
      <c r="I352" s="72"/>
      <c r="P352" s="6" t="str">
        <f t="shared" si="52"/>
        <v>Leer</v>
      </c>
      <c r="Q352" s="6" t="str">
        <f>IF('Angaben KH-Standort'!$D$13&gt;0,"VJ","KJA")</f>
        <v>KJA</v>
      </c>
      <c r="R352" s="6" t="str">
        <f t="shared" si="53"/>
        <v>Leer</v>
      </c>
      <c r="S352" s="6" t="str">
        <f t="shared" si="54"/>
        <v>Leer</v>
      </c>
      <c r="T352" s="6">
        <f t="shared" si="50"/>
        <v>0</v>
      </c>
      <c r="U352" s="6">
        <f>VLOOKUP($C352,{"29 - Psychiatrie (Erwachsene)",1;"30 - Kinder- und Jugendpsychiatrie",1;"31 - Psychosomatik",1;"",0;0,0},2,0)</f>
        <v>0</v>
      </c>
      <c r="V352" s="6">
        <f t="shared" si="55"/>
        <v>0</v>
      </c>
      <c r="W352" s="6">
        <f t="shared" si="59"/>
        <v>1</v>
      </c>
      <c r="X352" s="6">
        <f t="shared" si="56"/>
        <v>0</v>
      </c>
      <c r="Y352" s="6">
        <f t="shared" si="57"/>
        <v>0</v>
      </c>
      <c r="Z352" s="6">
        <f t="shared" si="58"/>
        <v>0</v>
      </c>
      <c r="AA352" s="6" t="str">
        <f>VLOOKUP($C352,{"29 - Psychiatrie (Erwachsene)","MonatII";"30 - Kinder- und Jugendpsychiatrie","MonatII";"31 - Psychosomatik","MonatII";"","LEER";0,"Leer"},2,0)</f>
        <v>LEER</v>
      </c>
      <c r="AB352" s="6" t="str">
        <f>VLOOKUP($C352,{"29 - Psychiatrie (Erwachsene)","BGI";"30 - Kinder- und Jugendpsychiatrie","BGII";"31 - Psychosomatik","BGI";"","LEER";0,"Leer"},2,0)</f>
        <v>LEER</v>
      </c>
    </row>
    <row r="353" spans="2:28" x14ac:dyDescent="0.25">
      <c r="B353" s="74" t="str">
        <f t="shared" si="51"/>
        <v>!!!</v>
      </c>
      <c r="C353" s="202" t="str">
        <f>IF(LEN($D353)&gt;0,VLOOKUP(TEXT($D353,0),'Angaben Stationen'!$C$15:$V$114,2,0),"")</f>
        <v/>
      </c>
      <c r="D353" s="203"/>
      <c r="E353" s="204" t="str">
        <f>IF(LEN(D353)&gt;0,VLOOKUP(TEXT($D353,0),'Angaben Stationen'!$C$15:$E$114,3,0),"")</f>
        <v/>
      </c>
      <c r="F353" s="210"/>
      <c r="G353" s="205"/>
      <c r="H353" s="206"/>
      <c r="I353" s="72"/>
      <c r="P353" s="6" t="str">
        <f t="shared" si="52"/>
        <v>Leer</v>
      </c>
      <c r="Q353" s="6" t="str">
        <f>IF('Angaben KH-Standort'!$D$13&gt;0,"VJ","KJA")</f>
        <v>KJA</v>
      </c>
      <c r="R353" s="6" t="str">
        <f t="shared" si="53"/>
        <v>Leer</v>
      </c>
      <c r="S353" s="6" t="str">
        <f t="shared" si="54"/>
        <v>Leer</v>
      </c>
      <c r="T353" s="6">
        <f t="shared" si="50"/>
        <v>0</v>
      </c>
      <c r="U353" s="6">
        <f>VLOOKUP($C353,{"29 - Psychiatrie (Erwachsene)",1;"30 - Kinder- und Jugendpsychiatrie",1;"31 - Psychosomatik",1;"",0;0,0},2,0)</f>
        <v>0</v>
      </c>
      <c r="V353" s="6">
        <f t="shared" si="55"/>
        <v>0</v>
      </c>
      <c r="W353" s="6">
        <f t="shared" si="59"/>
        <v>1</v>
      </c>
      <c r="X353" s="6">
        <f t="shared" si="56"/>
        <v>0</v>
      </c>
      <c r="Y353" s="6">
        <f t="shared" si="57"/>
        <v>0</v>
      </c>
      <c r="Z353" s="6">
        <f t="shared" si="58"/>
        <v>0</v>
      </c>
      <c r="AA353" s="6" t="str">
        <f>VLOOKUP($C353,{"29 - Psychiatrie (Erwachsene)","MonatII";"30 - Kinder- und Jugendpsychiatrie","MonatII";"31 - Psychosomatik","MonatII";"","LEER";0,"Leer"},2,0)</f>
        <v>LEER</v>
      </c>
      <c r="AB353" s="6" t="str">
        <f>VLOOKUP($C353,{"29 - Psychiatrie (Erwachsene)","BGI";"30 - Kinder- und Jugendpsychiatrie","BGII";"31 - Psychosomatik","BGI";"","LEER";0,"Leer"},2,0)</f>
        <v>LEER</v>
      </c>
    </row>
    <row r="354" spans="2:28" x14ac:dyDescent="0.25">
      <c r="B354" s="74" t="str">
        <f t="shared" si="51"/>
        <v>!!!</v>
      </c>
      <c r="C354" s="202" t="str">
        <f>IF(LEN($D354)&gt;0,VLOOKUP(TEXT($D354,0),'Angaben Stationen'!$C$15:$V$114,2,0),"")</f>
        <v/>
      </c>
      <c r="D354" s="203"/>
      <c r="E354" s="204" t="str">
        <f>IF(LEN(D354)&gt;0,VLOOKUP(TEXT($D354,0),'Angaben Stationen'!$C$15:$E$114,3,0),"")</f>
        <v/>
      </c>
      <c r="F354" s="210"/>
      <c r="G354" s="205"/>
      <c r="H354" s="206"/>
      <c r="I354" s="72"/>
      <c r="P354" s="6" t="str">
        <f t="shared" si="52"/>
        <v>Leer</v>
      </c>
      <c r="Q354" s="6" t="str">
        <f>IF('Angaben KH-Standort'!$D$13&gt;0,"VJ","KJA")</f>
        <v>KJA</v>
      </c>
      <c r="R354" s="6" t="str">
        <f t="shared" si="53"/>
        <v>Leer</v>
      </c>
      <c r="S354" s="6" t="str">
        <f t="shared" si="54"/>
        <v>Leer</v>
      </c>
      <c r="T354" s="6">
        <f t="shared" si="50"/>
        <v>0</v>
      </c>
      <c r="U354" s="6">
        <f>VLOOKUP($C354,{"29 - Psychiatrie (Erwachsene)",1;"30 - Kinder- und Jugendpsychiatrie",1;"31 - Psychosomatik",1;"",0;0,0},2,0)</f>
        <v>0</v>
      </c>
      <c r="V354" s="6">
        <f t="shared" si="55"/>
        <v>0</v>
      </c>
      <c r="W354" s="6">
        <f t="shared" si="59"/>
        <v>1</v>
      </c>
      <c r="X354" s="6">
        <f t="shared" si="56"/>
        <v>0</v>
      </c>
      <c r="Y354" s="6">
        <f t="shared" si="57"/>
        <v>0</v>
      </c>
      <c r="Z354" s="6">
        <f t="shared" si="58"/>
        <v>0</v>
      </c>
      <c r="AA354" s="6" t="str">
        <f>VLOOKUP($C354,{"29 - Psychiatrie (Erwachsene)","MonatII";"30 - Kinder- und Jugendpsychiatrie","MonatII";"31 - Psychosomatik","MonatII";"","LEER";0,"Leer"},2,0)</f>
        <v>LEER</v>
      </c>
      <c r="AB354" s="6" t="str">
        <f>VLOOKUP($C354,{"29 - Psychiatrie (Erwachsene)","BGI";"30 - Kinder- und Jugendpsychiatrie","BGII";"31 - Psychosomatik","BGI";"","LEER";0,"Leer"},2,0)</f>
        <v>LEER</v>
      </c>
    </row>
    <row r="355" spans="2:28" x14ac:dyDescent="0.25">
      <c r="B355" s="74" t="str">
        <f t="shared" si="51"/>
        <v>!!!</v>
      </c>
      <c r="C355" s="202" t="str">
        <f>IF(LEN($D355)&gt;0,VLOOKUP(TEXT($D355,0),'Angaben Stationen'!$C$15:$V$114,2,0),"")</f>
        <v/>
      </c>
      <c r="D355" s="203"/>
      <c r="E355" s="204" t="str">
        <f>IF(LEN(D355)&gt;0,VLOOKUP(TEXT($D355,0),'Angaben Stationen'!$C$15:$E$114,3,0),"")</f>
        <v/>
      </c>
      <c r="F355" s="210"/>
      <c r="G355" s="205"/>
      <c r="H355" s="206"/>
      <c r="I355" s="72"/>
      <c r="P355" s="6" t="str">
        <f t="shared" si="52"/>
        <v>Leer</v>
      </c>
      <c r="Q355" s="6" t="str">
        <f>IF('Angaben KH-Standort'!$D$13&gt;0,"VJ","KJA")</f>
        <v>KJA</v>
      </c>
      <c r="R355" s="6" t="str">
        <f t="shared" si="53"/>
        <v>Leer</v>
      </c>
      <c r="S355" s="6" t="str">
        <f t="shared" si="54"/>
        <v>Leer</v>
      </c>
      <c r="T355" s="6">
        <f t="shared" si="50"/>
        <v>0</v>
      </c>
      <c r="U355" s="6">
        <f>VLOOKUP($C355,{"29 - Psychiatrie (Erwachsene)",1;"30 - Kinder- und Jugendpsychiatrie",1;"31 - Psychosomatik",1;"",0;0,0},2,0)</f>
        <v>0</v>
      </c>
      <c r="V355" s="6">
        <f t="shared" si="55"/>
        <v>0</v>
      </c>
      <c r="W355" s="6">
        <f t="shared" si="59"/>
        <v>1</v>
      </c>
      <c r="X355" s="6">
        <f t="shared" si="56"/>
        <v>0</v>
      </c>
      <c r="Y355" s="6">
        <f t="shared" si="57"/>
        <v>0</v>
      </c>
      <c r="Z355" s="6">
        <f t="shared" si="58"/>
        <v>0</v>
      </c>
      <c r="AA355" s="6" t="str">
        <f>VLOOKUP($C355,{"29 - Psychiatrie (Erwachsene)","MonatII";"30 - Kinder- und Jugendpsychiatrie","MonatII";"31 - Psychosomatik","MonatII";"","LEER";0,"Leer"},2,0)</f>
        <v>LEER</v>
      </c>
      <c r="AB355" s="6" t="str">
        <f>VLOOKUP($C355,{"29 - Psychiatrie (Erwachsene)","BGI";"30 - Kinder- und Jugendpsychiatrie","BGII";"31 - Psychosomatik","BGI";"","LEER";0,"Leer"},2,0)</f>
        <v>LEER</v>
      </c>
    </row>
    <row r="356" spans="2:28" x14ac:dyDescent="0.25">
      <c r="B356" s="74" t="str">
        <f t="shared" si="51"/>
        <v>!!!</v>
      </c>
      <c r="C356" s="202" t="str">
        <f>IF(LEN($D356)&gt;0,VLOOKUP(TEXT($D356,0),'Angaben Stationen'!$C$15:$V$114,2,0),"")</f>
        <v/>
      </c>
      <c r="D356" s="203"/>
      <c r="E356" s="204" t="str">
        <f>IF(LEN(D356)&gt;0,VLOOKUP(TEXT($D356,0),'Angaben Stationen'!$C$15:$E$114,3,0),"")</f>
        <v/>
      </c>
      <c r="F356" s="210"/>
      <c r="G356" s="205"/>
      <c r="H356" s="206"/>
      <c r="I356" s="72"/>
      <c r="P356" s="6" t="str">
        <f t="shared" si="52"/>
        <v>Leer</v>
      </c>
      <c r="Q356" s="6" t="str">
        <f>IF('Angaben KH-Standort'!$D$13&gt;0,"VJ","KJA")</f>
        <v>KJA</v>
      </c>
      <c r="R356" s="6" t="str">
        <f t="shared" si="53"/>
        <v>Leer</v>
      </c>
      <c r="S356" s="6" t="str">
        <f t="shared" si="54"/>
        <v>Leer</v>
      </c>
      <c r="T356" s="6">
        <f t="shared" si="50"/>
        <v>0</v>
      </c>
      <c r="U356" s="6">
        <f>VLOOKUP($C356,{"29 - Psychiatrie (Erwachsene)",1;"30 - Kinder- und Jugendpsychiatrie",1;"31 - Psychosomatik",1;"",0;0,0},2,0)</f>
        <v>0</v>
      </c>
      <c r="V356" s="6">
        <f t="shared" si="55"/>
        <v>0</v>
      </c>
      <c r="W356" s="6">
        <f t="shared" si="59"/>
        <v>1</v>
      </c>
      <c r="X356" s="6">
        <f t="shared" si="56"/>
        <v>0</v>
      </c>
      <c r="Y356" s="6">
        <f t="shared" si="57"/>
        <v>0</v>
      </c>
      <c r="Z356" s="6">
        <f t="shared" si="58"/>
        <v>0</v>
      </c>
      <c r="AA356" s="6" t="str">
        <f>VLOOKUP($C356,{"29 - Psychiatrie (Erwachsene)","MonatII";"30 - Kinder- und Jugendpsychiatrie","MonatII";"31 - Psychosomatik","MonatII";"","LEER";0,"Leer"},2,0)</f>
        <v>LEER</v>
      </c>
      <c r="AB356" s="6" t="str">
        <f>VLOOKUP($C356,{"29 - Psychiatrie (Erwachsene)","BGI";"30 - Kinder- und Jugendpsychiatrie","BGII";"31 - Psychosomatik","BGI";"","LEER";0,"Leer"},2,0)</f>
        <v>LEER</v>
      </c>
    </row>
    <row r="357" spans="2:28" x14ac:dyDescent="0.25">
      <c r="B357" s="74" t="str">
        <f t="shared" si="51"/>
        <v>!!!</v>
      </c>
      <c r="C357" s="202" t="str">
        <f>IF(LEN($D357)&gt;0,VLOOKUP(TEXT($D357,0),'Angaben Stationen'!$C$15:$V$114,2,0),"")</f>
        <v/>
      </c>
      <c r="D357" s="203"/>
      <c r="E357" s="204" t="str">
        <f>IF(LEN(D357)&gt;0,VLOOKUP(TEXT($D357,0),'Angaben Stationen'!$C$15:$E$114,3,0),"")</f>
        <v/>
      </c>
      <c r="F357" s="210"/>
      <c r="G357" s="205"/>
      <c r="H357" s="206"/>
      <c r="I357" s="72"/>
      <c r="P357" s="6" t="str">
        <f t="shared" si="52"/>
        <v>Leer</v>
      </c>
      <c r="Q357" s="6" t="str">
        <f>IF('Angaben KH-Standort'!$D$13&gt;0,"VJ","KJA")</f>
        <v>KJA</v>
      </c>
      <c r="R357" s="6" t="str">
        <f t="shared" si="53"/>
        <v>Leer</v>
      </c>
      <c r="S357" s="6" t="str">
        <f t="shared" si="54"/>
        <v>Leer</v>
      </c>
      <c r="T357" s="6">
        <f t="shared" si="50"/>
        <v>0</v>
      </c>
      <c r="U357" s="6">
        <f>VLOOKUP($C357,{"29 - Psychiatrie (Erwachsene)",1;"30 - Kinder- und Jugendpsychiatrie",1;"31 - Psychosomatik",1;"",0;0,0},2,0)</f>
        <v>0</v>
      </c>
      <c r="V357" s="6">
        <f t="shared" si="55"/>
        <v>0</v>
      </c>
      <c r="W357" s="6">
        <f t="shared" si="59"/>
        <v>1</v>
      </c>
      <c r="X357" s="6">
        <f t="shared" si="56"/>
        <v>0</v>
      </c>
      <c r="Y357" s="6">
        <f t="shared" si="57"/>
        <v>0</v>
      </c>
      <c r="Z357" s="6">
        <f t="shared" si="58"/>
        <v>0</v>
      </c>
      <c r="AA357" s="6" t="str">
        <f>VLOOKUP($C357,{"29 - Psychiatrie (Erwachsene)","MonatII";"30 - Kinder- und Jugendpsychiatrie","MonatII";"31 - Psychosomatik","MonatII";"","LEER";0,"Leer"},2,0)</f>
        <v>LEER</v>
      </c>
      <c r="AB357" s="6" t="str">
        <f>VLOOKUP($C357,{"29 - Psychiatrie (Erwachsene)","BGI";"30 - Kinder- und Jugendpsychiatrie","BGII";"31 - Psychosomatik","BGI";"","LEER";0,"Leer"},2,0)</f>
        <v>LEER</v>
      </c>
    </row>
    <row r="358" spans="2:28" x14ac:dyDescent="0.25">
      <c r="B358" s="74" t="str">
        <f t="shared" si="51"/>
        <v>!!!</v>
      </c>
      <c r="C358" s="202" t="str">
        <f>IF(LEN($D358)&gt;0,VLOOKUP(TEXT($D358,0),'Angaben Stationen'!$C$15:$V$114,2,0),"")</f>
        <v/>
      </c>
      <c r="D358" s="203"/>
      <c r="E358" s="204" t="str">
        <f>IF(LEN(D358)&gt;0,VLOOKUP(TEXT($D358,0),'Angaben Stationen'!$C$15:$E$114,3,0),"")</f>
        <v/>
      </c>
      <c r="F358" s="210"/>
      <c r="G358" s="205"/>
      <c r="H358" s="206"/>
      <c r="I358" s="72"/>
      <c r="P358" s="6" t="str">
        <f t="shared" si="52"/>
        <v>Leer</v>
      </c>
      <c r="Q358" s="6" t="str">
        <f>IF('Angaben KH-Standort'!$D$13&gt;0,"VJ","KJA")</f>
        <v>KJA</v>
      </c>
      <c r="R358" s="6" t="str">
        <f t="shared" si="53"/>
        <v>Leer</v>
      </c>
      <c r="S358" s="6" t="str">
        <f t="shared" si="54"/>
        <v>Leer</v>
      </c>
      <c r="T358" s="6">
        <f t="shared" si="50"/>
        <v>0</v>
      </c>
      <c r="U358" s="6">
        <f>VLOOKUP($C358,{"29 - Psychiatrie (Erwachsene)",1;"30 - Kinder- und Jugendpsychiatrie",1;"31 - Psychosomatik",1;"",0;0,0},2,0)</f>
        <v>0</v>
      </c>
      <c r="V358" s="6">
        <f t="shared" si="55"/>
        <v>0</v>
      </c>
      <c r="W358" s="6">
        <f t="shared" si="59"/>
        <v>1</v>
      </c>
      <c r="X358" s="6">
        <f t="shared" si="56"/>
        <v>0</v>
      </c>
      <c r="Y358" s="6">
        <f t="shared" si="57"/>
        <v>0</v>
      </c>
      <c r="Z358" s="6">
        <f t="shared" si="58"/>
        <v>0</v>
      </c>
      <c r="AA358" s="6" t="str">
        <f>VLOOKUP($C358,{"29 - Psychiatrie (Erwachsene)","MonatII";"30 - Kinder- und Jugendpsychiatrie","MonatII";"31 - Psychosomatik","MonatII";"","LEER";0,"Leer"},2,0)</f>
        <v>LEER</v>
      </c>
      <c r="AB358" s="6" t="str">
        <f>VLOOKUP($C358,{"29 - Psychiatrie (Erwachsene)","BGI";"30 - Kinder- und Jugendpsychiatrie","BGII";"31 - Psychosomatik","BGI";"","LEER";0,"Leer"},2,0)</f>
        <v>LEER</v>
      </c>
    </row>
    <row r="359" spans="2:28" x14ac:dyDescent="0.25">
      <c r="B359" s="74" t="str">
        <f t="shared" si="51"/>
        <v>!!!</v>
      </c>
      <c r="C359" s="202" t="str">
        <f>IF(LEN($D359)&gt;0,VLOOKUP(TEXT($D359,0),'Angaben Stationen'!$C$15:$V$114,2,0),"")</f>
        <v/>
      </c>
      <c r="D359" s="203"/>
      <c r="E359" s="204" t="str">
        <f>IF(LEN(D359)&gt;0,VLOOKUP(TEXT($D359,0),'Angaben Stationen'!$C$15:$E$114,3,0),"")</f>
        <v/>
      </c>
      <c r="F359" s="210"/>
      <c r="G359" s="205"/>
      <c r="H359" s="206"/>
      <c r="I359" s="72"/>
      <c r="P359" s="6" t="str">
        <f t="shared" si="52"/>
        <v>Leer</v>
      </c>
      <c r="Q359" s="6" t="str">
        <f>IF('Angaben KH-Standort'!$D$13&gt;0,"VJ","KJA")</f>
        <v>KJA</v>
      </c>
      <c r="R359" s="6" t="str">
        <f t="shared" si="53"/>
        <v>Leer</v>
      </c>
      <c r="S359" s="6" t="str">
        <f t="shared" si="54"/>
        <v>Leer</v>
      </c>
      <c r="T359" s="6">
        <f t="shared" si="50"/>
        <v>0</v>
      </c>
      <c r="U359" s="6">
        <f>VLOOKUP($C359,{"29 - Psychiatrie (Erwachsene)",1;"30 - Kinder- und Jugendpsychiatrie",1;"31 - Psychosomatik",1;"",0;0,0},2,0)</f>
        <v>0</v>
      </c>
      <c r="V359" s="6">
        <f t="shared" si="55"/>
        <v>0</v>
      </c>
      <c r="W359" s="6">
        <f t="shared" si="59"/>
        <v>1</v>
      </c>
      <c r="X359" s="6">
        <f t="shared" si="56"/>
        <v>0</v>
      </c>
      <c r="Y359" s="6">
        <f t="shared" si="57"/>
        <v>0</v>
      </c>
      <c r="Z359" s="6">
        <f t="shared" si="58"/>
        <v>0</v>
      </c>
      <c r="AA359" s="6" t="str">
        <f>VLOOKUP($C359,{"29 - Psychiatrie (Erwachsene)","MonatII";"30 - Kinder- und Jugendpsychiatrie","MonatII";"31 - Psychosomatik","MonatII";"","LEER";0,"Leer"},2,0)</f>
        <v>LEER</v>
      </c>
      <c r="AB359" s="6" t="str">
        <f>VLOOKUP($C359,{"29 - Psychiatrie (Erwachsene)","BGI";"30 - Kinder- und Jugendpsychiatrie","BGII";"31 - Psychosomatik","BGI";"","LEER";0,"Leer"},2,0)</f>
        <v>LEER</v>
      </c>
    </row>
    <row r="360" spans="2:28" x14ac:dyDescent="0.25">
      <c r="B360" s="74" t="str">
        <f t="shared" si="51"/>
        <v>!!!</v>
      </c>
      <c r="C360" s="202" t="str">
        <f>IF(LEN($D360)&gt;0,VLOOKUP(TEXT($D360,0),'Angaben Stationen'!$C$15:$V$114,2,0),"")</f>
        <v/>
      </c>
      <c r="D360" s="203"/>
      <c r="E360" s="204" t="str">
        <f>IF(LEN(D360)&gt;0,VLOOKUP(TEXT($D360,0),'Angaben Stationen'!$C$15:$E$114,3,0),"")</f>
        <v/>
      </c>
      <c r="F360" s="210"/>
      <c r="G360" s="205"/>
      <c r="H360" s="206"/>
      <c r="I360" s="72"/>
      <c r="P360" s="6" t="str">
        <f t="shared" si="52"/>
        <v>Leer</v>
      </c>
      <c r="Q360" s="6" t="str">
        <f>IF('Angaben KH-Standort'!$D$13&gt;0,"VJ","KJA")</f>
        <v>KJA</v>
      </c>
      <c r="R360" s="6" t="str">
        <f t="shared" si="53"/>
        <v>Leer</v>
      </c>
      <c r="S360" s="6" t="str">
        <f t="shared" si="54"/>
        <v>Leer</v>
      </c>
      <c r="T360" s="6">
        <f t="shared" si="50"/>
        <v>0</v>
      </c>
      <c r="U360" s="6">
        <f>VLOOKUP($C360,{"29 - Psychiatrie (Erwachsene)",1;"30 - Kinder- und Jugendpsychiatrie",1;"31 - Psychosomatik",1;"",0;0,0},2,0)</f>
        <v>0</v>
      </c>
      <c r="V360" s="6">
        <f t="shared" si="55"/>
        <v>0</v>
      </c>
      <c r="W360" s="6">
        <f t="shared" si="59"/>
        <v>1</v>
      </c>
      <c r="X360" s="6">
        <f t="shared" si="56"/>
        <v>0</v>
      </c>
      <c r="Y360" s="6">
        <f t="shared" si="57"/>
        <v>0</v>
      </c>
      <c r="Z360" s="6">
        <f t="shared" si="58"/>
        <v>0</v>
      </c>
      <c r="AA360" s="6" t="str">
        <f>VLOOKUP($C360,{"29 - Psychiatrie (Erwachsene)","MonatII";"30 - Kinder- und Jugendpsychiatrie","MonatII";"31 - Psychosomatik","MonatII";"","LEER";0,"Leer"},2,0)</f>
        <v>LEER</v>
      </c>
      <c r="AB360" s="6" t="str">
        <f>VLOOKUP($C360,{"29 - Psychiatrie (Erwachsene)","BGI";"30 - Kinder- und Jugendpsychiatrie","BGII";"31 - Psychosomatik","BGI";"","LEER";0,"Leer"},2,0)</f>
        <v>LEER</v>
      </c>
    </row>
    <row r="361" spans="2:28" x14ac:dyDescent="0.25">
      <c r="B361" s="74" t="str">
        <f t="shared" si="51"/>
        <v>!!!</v>
      </c>
      <c r="C361" s="202" t="str">
        <f>IF(LEN($D361)&gt;0,VLOOKUP(TEXT($D361,0),'Angaben Stationen'!$C$15:$V$114,2,0),"")</f>
        <v/>
      </c>
      <c r="D361" s="203"/>
      <c r="E361" s="204" t="str">
        <f>IF(LEN(D361)&gt;0,VLOOKUP(TEXT($D361,0),'Angaben Stationen'!$C$15:$E$114,3,0),"")</f>
        <v/>
      </c>
      <c r="F361" s="210"/>
      <c r="G361" s="205"/>
      <c r="H361" s="206"/>
      <c r="I361" s="72"/>
      <c r="P361" s="6" t="str">
        <f t="shared" si="52"/>
        <v>Leer</v>
      </c>
      <c r="Q361" s="6" t="str">
        <f>IF('Angaben KH-Standort'!$D$13&gt;0,"VJ","KJA")</f>
        <v>KJA</v>
      </c>
      <c r="R361" s="6" t="str">
        <f t="shared" si="53"/>
        <v>Leer</v>
      </c>
      <c r="S361" s="6" t="str">
        <f t="shared" si="54"/>
        <v>Leer</v>
      </c>
      <c r="T361" s="6">
        <f t="shared" si="50"/>
        <v>0</v>
      </c>
      <c r="U361" s="6">
        <f>VLOOKUP($C361,{"29 - Psychiatrie (Erwachsene)",1;"30 - Kinder- und Jugendpsychiatrie",1;"31 - Psychosomatik",1;"",0;0,0},2,0)</f>
        <v>0</v>
      </c>
      <c r="V361" s="6">
        <f t="shared" si="55"/>
        <v>0</v>
      </c>
      <c r="W361" s="6">
        <f t="shared" si="59"/>
        <v>1</v>
      </c>
      <c r="X361" s="6">
        <f t="shared" si="56"/>
        <v>0</v>
      </c>
      <c r="Y361" s="6">
        <f t="shared" si="57"/>
        <v>0</v>
      </c>
      <c r="Z361" s="6">
        <f t="shared" si="58"/>
        <v>0</v>
      </c>
      <c r="AA361" s="6" t="str">
        <f>VLOOKUP($C361,{"29 - Psychiatrie (Erwachsene)","MonatII";"30 - Kinder- und Jugendpsychiatrie","MonatII";"31 - Psychosomatik","MonatII";"","LEER";0,"Leer"},2,0)</f>
        <v>LEER</v>
      </c>
      <c r="AB361" s="6" t="str">
        <f>VLOOKUP($C361,{"29 - Psychiatrie (Erwachsene)","BGI";"30 - Kinder- und Jugendpsychiatrie","BGII";"31 - Psychosomatik","BGI";"","LEER";0,"Leer"},2,0)</f>
        <v>LEER</v>
      </c>
    </row>
    <row r="362" spans="2:28" x14ac:dyDescent="0.25">
      <c r="B362" s="74" t="str">
        <f t="shared" si="51"/>
        <v>!!!</v>
      </c>
      <c r="C362" s="202" t="str">
        <f>IF(LEN($D362)&gt;0,VLOOKUP(TEXT($D362,0),'Angaben Stationen'!$C$15:$V$114,2,0),"")</f>
        <v/>
      </c>
      <c r="D362" s="203"/>
      <c r="E362" s="204" t="str">
        <f>IF(LEN(D362)&gt;0,VLOOKUP(TEXT($D362,0),'Angaben Stationen'!$C$15:$E$114,3,0),"")</f>
        <v/>
      </c>
      <c r="F362" s="210"/>
      <c r="G362" s="205"/>
      <c r="H362" s="206"/>
      <c r="I362" s="72"/>
      <c r="P362" s="6" t="str">
        <f t="shared" si="52"/>
        <v>Leer</v>
      </c>
      <c r="Q362" s="6" t="str">
        <f>IF('Angaben KH-Standort'!$D$13&gt;0,"VJ","KJA")</f>
        <v>KJA</v>
      </c>
      <c r="R362" s="6" t="str">
        <f t="shared" si="53"/>
        <v>Leer</v>
      </c>
      <c r="S362" s="6" t="str">
        <f t="shared" si="54"/>
        <v>Leer</v>
      </c>
      <c r="T362" s="6">
        <f t="shared" si="50"/>
        <v>0</v>
      </c>
      <c r="U362" s="6">
        <f>VLOOKUP($C362,{"29 - Psychiatrie (Erwachsene)",1;"30 - Kinder- und Jugendpsychiatrie",1;"31 - Psychosomatik",1;"",0;0,0},2,0)</f>
        <v>0</v>
      </c>
      <c r="V362" s="6">
        <f t="shared" si="55"/>
        <v>0</v>
      </c>
      <c r="W362" s="6">
        <f t="shared" si="59"/>
        <v>1</v>
      </c>
      <c r="X362" s="6">
        <f t="shared" si="56"/>
        <v>0</v>
      </c>
      <c r="Y362" s="6">
        <f t="shared" si="57"/>
        <v>0</v>
      </c>
      <c r="Z362" s="6">
        <f t="shared" si="58"/>
        <v>0</v>
      </c>
      <c r="AA362" s="6" t="str">
        <f>VLOOKUP($C362,{"29 - Psychiatrie (Erwachsene)","MonatII";"30 - Kinder- und Jugendpsychiatrie","MonatII";"31 - Psychosomatik","MonatII";"","LEER";0,"Leer"},2,0)</f>
        <v>LEER</v>
      </c>
      <c r="AB362" s="6" t="str">
        <f>VLOOKUP($C362,{"29 - Psychiatrie (Erwachsene)","BGI";"30 - Kinder- und Jugendpsychiatrie","BGII";"31 - Psychosomatik","BGI";"","LEER";0,"Leer"},2,0)</f>
        <v>LEER</v>
      </c>
    </row>
    <row r="363" spans="2:28" x14ac:dyDescent="0.25">
      <c r="B363" s="74" t="str">
        <f t="shared" si="51"/>
        <v>!!!</v>
      </c>
      <c r="C363" s="202" t="str">
        <f>IF(LEN($D363)&gt;0,VLOOKUP(TEXT($D363,0),'Angaben Stationen'!$C$15:$V$114,2,0),"")</f>
        <v/>
      </c>
      <c r="D363" s="203"/>
      <c r="E363" s="204" t="str">
        <f>IF(LEN(D363)&gt;0,VLOOKUP(TEXT($D363,0),'Angaben Stationen'!$C$15:$E$114,3,0),"")</f>
        <v/>
      </c>
      <c r="F363" s="210"/>
      <c r="G363" s="205"/>
      <c r="H363" s="206"/>
      <c r="I363" s="72"/>
      <c r="P363" s="6" t="str">
        <f t="shared" si="52"/>
        <v>Leer</v>
      </c>
      <c r="Q363" s="6" t="str">
        <f>IF('Angaben KH-Standort'!$D$13&gt;0,"VJ","KJA")</f>
        <v>KJA</v>
      </c>
      <c r="R363" s="6" t="str">
        <f t="shared" si="53"/>
        <v>Leer</v>
      </c>
      <c r="S363" s="6" t="str">
        <f t="shared" si="54"/>
        <v>Leer</v>
      </c>
      <c r="T363" s="6">
        <f t="shared" si="50"/>
        <v>0</v>
      </c>
      <c r="U363" s="6">
        <f>VLOOKUP($C363,{"29 - Psychiatrie (Erwachsene)",1;"30 - Kinder- und Jugendpsychiatrie",1;"31 - Psychosomatik",1;"",0;0,0},2,0)</f>
        <v>0</v>
      </c>
      <c r="V363" s="6">
        <f t="shared" si="55"/>
        <v>0</v>
      </c>
      <c r="W363" s="6">
        <f t="shared" si="59"/>
        <v>1</v>
      </c>
      <c r="X363" s="6">
        <f t="shared" si="56"/>
        <v>0</v>
      </c>
      <c r="Y363" s="6">
        <f t="shared" si="57"/>
        <v>0</v>
      </c>
      <c r="Z363" s="6">
        <f t="shared" si="58"/>
        <v>0</v>
      </c>
      <c r="AA363" s="6" t="str">
        <f>VLOOKUP($C363,{"29 - Psychiatrie (Erwachsene)","MonatII";"30 - Kinder- und Jugendpsychiatrie","MonatII";"31 - Psychosomatik","MonatII";"","LEER";0,"Leer"},2,0)</f>
        <v>LEER</v>
      </c>
      <c r="AB363" s="6" t="str">
        <f>VLOOKUP($C363,{"29 - Psychiatrie (Erwachsene)","BGI";"30 - Kinder- und Jugendpsychiatrie","BGII";"31 - Psychosomatik","BGI";"","LEER";0,"Leer"},2,0)</f>
        <v>LEER</v>
      </c>
    </row>
    <row r="364" spans="2:28" x14ac:dyDescent="0.25">
      <c r="B364" s="74" t="str">
        <f t="shared" si="51"/>
        <v>!!!</v>
      </c>
      <c r="C364" s="202" t="str">
        <f>IF(LEN($D364)&gt;0,VLOOKUP(TEXT($D364,0),'Angaben Stationen'!$C$15:$V$114,2,0),"")</f>
        <v/>
      </c>
      <c r="D364" s="203"/>
      <c r="E364" s="204" t="str">
        <f>IF(LEN(D364)&gt;0,VLOOKUP(TEXT($D364,0),'Angaben Stationen'!$C$15:$E$114,3,0),"")</f>
        <v/>
      </c>
      <c r="F364" s="210"/>
      <c r="G364" s="205"/>
      <c r="H364" s="206"/>
      <c r="I364" s="72"/>
      <c r="P364" s="6" t="str">
        <f t="shared" si="52"/>
        <v>Leer</v>
      </c>
      <c r="Q364" s="6" t="str">
        <f>IF('Angaben KH-Standort'!$D$13&gt;0,"VJ","KJA")</f>
        <v>KJA</v>
      </c>
      <c r="R364" s="6" t="str">
        <f t="shared" si="53"/>
        <v>Leer</v>
      </c>
      <c r="S364" s="6" t="str">
        <f t="shared" si="54"/>
        <v>Leer</v>
      </c>
      <c r="T364" s="6">
        <f t="shared" si="50"/>
        <v>0</v>
      </c>
      <c r="U364" s="6">
        <f>VLOOKUP($C364,{"29 - Psychiatrie (Erwachsene)",1;"30 - Kinder- und Jugendpsychiatrie",1;"31 - Psychosomatik",1;"",0;0,0},2,0)</f>
        <v>0</v>
      </c>
      <c r="V364" s="6">
        <f t="shared" si="55"/>
        <v>0</v>
      </c>
      <c r="W364" s="6">
        <f t="shared" si="59"/>
        <v>1</v>
      </c>
      <c r="X364" s="6">
        <f t="shared" si="56"/>
        <v>0</v>
      </c>
      <c r="Y364" s="6">
        <f t="shared" si="57"/>
        <v>0</v>
      </c>
      <c r="Z364" s="6">
        <f t="shared" si="58"/>
        <v>0</v>
      </c>
      <c r="AA364" s="6" t="str">
        <f>VLOOKUP($C364,{"29 - Psychiatrie (Erwachsene)","MonatII";"30 - Kinder- und Jugendpsychiatrie","MonatII";"31 - Psychosomatik","MonatII";"","LEER";0,"Leer"},2,0)</f>
        <v>LEER</v>
      </c>
      <c r="AB364" s="6" t="str">
        <f>VLOOKUP($C364,{"29 - Psychiatrie (Erwachsene)","BGI";"30 - Kinder- und Jugendpsychiatrie","BGII";"31 - Psychosomatik","BGI";"","LEER";0,"Leer"},2,0)</f>
        <v>LEER</v>
      </c>
    </row>
    <row r="365" spans="2:28" x14ac:dyDescent="0.25">
      <c r="B365" s="74" t="str">
        <f t="shared" si="51"/>
        <v>!!!</v>
      </c>
      <c r="C365" s="202" t="str">
        <f>IF(LEN($D365)&gt;0,VLOOKUP(TEXT($D365,0),'Angaben Stationen'!$C$15:$V$114,2,0),"")</f>
        <v/>
      </c>
      <c r="D365" s="203"/>
      <c r="E365" s="204" t="str">
        <f>IF(LEN(D365)&gt;0,VLOOKUP(TEXT($D365,0),'Angaben Stationen'!$C$15:$E$114,3,0),"")</f>
        <v/>
      </c>
      <c r="F365" s="210"/>
      <c r="G365" s="205"/>
      <c r="H365" s="206"/>
      <c r="I365" s="72"/>
      <c r="P365" s="6" t="str">
        <f t="shared" si="52"/>
        <v>Leer</v>
      </c>
      <c r="Q365" s="6" t="str">
        <f>IF('Angaben KH-Standort'!$D$13&gt;0,"VJ","KJA")</f>
        <v>KJA</v>
      </c>
      <c r="R365" s="6" t="str">
        <f t="shared" si="53"/>
        <v>Leer</v>
      </c>
      <c r="S365" s="6" t="str">
        <f t="shared" si="54"/>
        <v>Leer</v>
      </c>
      <c r="T365" s="6">
        <f t="shared" si="50"/>
        <v>0</v>
      </c>
      <c r="U365" s="6">
        <f>VLOOKUP($C365,{"29 - Psychiatrie (Erwachsene)",1;"30 - Kinder- und Jugendpsychiatrie",1;"31 - Psychosomatik",1;"",0;0,0},2,0)</f>
        <v>0</v>
      </c>
      <c r="V365" s="6">
        <f t="shared" si="55"/>
        <v>0</v>
      </c>
      <c r="W365" s="6">
        <f t="shared" si="59"/>
        <v>1</v>
      </c>
      <c r="X365" s="6">
        <f t="shared" si="56"/>
        <v>0</v>
      </c>
      <c r="Y365" s="6">
        <f t="shared" si="57"/>
        <v>0</v>
      </c>
      <c r="Z365" s="6">
        <f t="shared" si="58"/>
        <v>0</v>
      </c>
      <c r="AA365" s="6" t="str">
        <f>VLOOKUP($C365,{"29 - Psychiatrie (Erwachsene)","MonatII";"30 - Kinder- und Jugendpsychiatrie","MonatII";"31 - Psychosomatik","MonatII";"","LEER";0,"Leer"},2,0)</f>
        <v>LEER</v>
      </c>
      <c r="AB365" s="6" t="str">
        <f>VLOOKUP($C365,{"29 - Psychiatrie (Erwachsene)","BGI";"30 - Kinder- und Jugendpsychiatrie","BGII";"31 - Psychosomatik","BGI";"","LEER";0,"Leer"},2,0)</f>
        <v>LEER</v>
      </c>
    </row>
    <row r="366" spans="2:28" x14ac:dyDescent="0.25">
      <c r="B366" s="74" t="str">
        <f t="shared" si="51"/>
        <v>!!!</v>
      </c>
      <c r="C366" s="202" t="str">
        <f>IF(LEN($D366)&gt;0,VLOOKUP(TEXT($D366,0),'Angaben Stationen'!$C$15:$V$114,2,0),"")</f>
        <v/>
      </c>
      <c r="D366" s="203"/>
      <c r="E366" s="204" t="str">
        <f>IF(LEN(D366)&gt;0,VLOOKUP(TEXT($D366,0),'Angaben Stationen'!$C$15:$E$114,3,0),"")</f>
        <v/>
      </c>
      <c r="F366" s="210"/>
      <c r="G366" s="205"/>
      <c r="H366" s="206"/>
      <c r="I366" s="72"/>
      <c r="P366" s="6" t="str">
        <f t="shared" si="52"/>
        <v>Leer</v>
      </c>
      <c r="Q366" s="6" t="str">
        <f>IF('Angaben KH-Standort'!$D$13&gt;0,"VJ","KJA")</f>
        <v>KJA</v>
      </c>
      <c r="R366" s="6" t="str">
        <f t="shared" si="53"/>
        <v>Leer</v>
      </c>
      <c r="S366" s="6" t="str">
        <f t="shared" si="54"/>
        <v>Leer</v>
      </c>
      <c r="T366" s="6">
        <f t="shared" si="50"/>
        <v>0</v>
      </c>
      <c r="U366" s="6">
        <f>VLOOKUP($C366,{"29 - Psychiatrie (Erwachsene)",1;"30 - Kinder- und Jugendpsychiatrie",1;"31 - Psychosomatik",1;"",0;0,0},2,0)</f>
        <v>0</v>
      </c>
      <c r="V366" s="6">
        <f t="shared" si="55"/>
        <v>0</v>
      </c>
      <c r="W366" s="6">
        <f t="shared" si="59"/>
        <v>1</v>
      </c>
      <c r="X366" s="6">
        <f t="shared" si="56"/>
        <v>0</v>
      </c>
      <c r="Y366" s="6">
        <f t="shared" si="57"/>
        <v>0</v>
      </c>
      <c r="Z366" s="6">
        <f t="shared" si="58"/>
        <v>0</v>
      </c>
      <c r="AA366" s="6" t="str">
        <f>VLOOKUP($C366,{"29 - Psychiatrie (Erwachsene)","MonatII";"30 - Kinder- und Jugendpsychiatrie","MonatII";"31 - Psychosomatik","MonatII";"","LEER";0,"Leer"},2,0)</f>
        <v>LEER</v>
      </c>
      <c r="AB366" s="6" t="str">
        <f>VLOOKUP($C366,{"29 - Psychiatrie (Erwachsene)","BGI";"30 - Kinder- und Jugendpsychiatrie","BGII";"31 - Psychosomatik","BGI";"","LEER";0,"Leer"},2,0)</f>
        <v>LEER</v>
      </c>
    </row>
    <row r="367" spans="2:28" x14ac:dyDescent="0.25">
      <c r="B367" s="74" t="str">
        <f t="shared" si="51"/>
        <v>!!!</v>
      </c>
      <c r="C367" s="202" t="str">
        <f>IF(LEN($D367)&gt;0,VLOOKUP(TEXT($D367,0),'Angaben Stationen'!$C$15:$V$114,2,0),"")</f>
        <v/>
      </c>
      <c r="D367" s="203"/>
      <c r="E367" s="204" t="str">
        <f>IF(LEN(D367)&gt;0,VLOOKUP(TEXT($D367,0),'Angaben Stationen'!$C$15:$E$114,3,0),"")</f>
        <v/>
      </c>
      <c r="F367" s="210"/>
      <c r="G367" s="205"/>
      <c r="H367" s="206"/>
      <c r="I367" s="72"/>
      <c r="P367" s="6" t="str">
        <f t="shared" si="52"/>
        <v>Leer</v>
      </c>
      <c r="Q367" s="6" t="str">
        <f>IF('Angaben KH-Standort'!$D$13&gt;0,"VJ","KJA")</f>
        <v>KJA</v>
      </c>
      <c r="R367" s="6" t="str">
        <f t="shared" si="53"/>
        <v>Leer</v>
      </c>
      <c r="S367" s="6" t="str">
        <f t="shared" si="54"/>
        <v>Leer</v>
      </c>
      <c r="T367" s="6">
        <f t="shared" si="50"/>
        <v>0</v>
      </c>
      <c r="U367" s="6">
        <f>VLOOKUP($C367,{"29 - Psychiatrie (Erwachsene)",1;"30 - Kinder- und Jugendpsychiatrie",1;"31 - Psychosomatik",1;"",0;0,0},2,0)</f>
        <v>0</v>
      </c>
      <c r="V367" s="6">
        <f t="shared" si="55"/>
        <v>0</v>
      </c>
      <c r="W367" s="6">
        <f t="shared" si="59"/>
        <v>1</v>
      </c>
      <c r="X367" s="6">
        <f t="shared" si="56"/>
        <v>0</v>
      </c>
      <c r="Y367" s="6">
        <f t="shared" si="57"/>
        <v>0</v>
      </c>
      <c r="Z367" s="6">
        <f t="shared" si="58"/>
        <v>0</v>
      </c>
      <c r="AA367" s="6" t="str">
        <f>VLOOKUP($C367,{"29 - Psychiatrie (Erwachsene)","MonatII";"30 - Kinder- und Jugendpsychiatrie","MonatII";"31 - Psychosomatik","MonatII";"","LEER";0,"Leer"},2,0)</f>
        <v>LEER</v>
      </c>
      <c r="AB367" s="6" t="str">
        <f>VLOOKUP($C367,{"29 - Psychiatrie (Erwachsene)","BGI";"30 - Kinder- und Jugendpsychiatrie","BGII";"31 - Psychosomatik","BGI";"","LEER";0,"Leer"},2,0)</f>
        <v>LEER</v>
      </c>
    </row>
    <row r="368" spans="2:28" x14ac:dyDescent="0.25">
      <c r="B368" s="74" t="str">
        <f t="shared" si="51"/>
        <v>!!!</v>
      </c>
      <c r="C368" s="202" t="str">
        <f>IF(LEN($D368)&gt;0,VLOOKUP(TEXT($D368,0),'Angaben Stationen'!$C$15:$V$114,2,0),"")</f>
        <v/>
      </c>
      <c r="D368" s="203"/>
      <c r="E368" s="204" t="str">
        <f>IF(LEN(D368)&gt;0,VLOOKUP(TEXT($D368,0),'Angaben Stationen'!$C$15:$E$114,3,0),"")</f>
        <v/>
      </c>
      <c r="F368" s="210"/>
      <c r="G368" s="205"/>
      <c r="H368" s="206"/>
      <c r="I368" s="72"/>
      <c r="P368" s="6" t="str">
        <f t="shared" si="52"/>
        <v>Leer</v>
      </c>
      <c r="Q368" s="6" t="str">
        <f>IF('Angaben KH-Standort'!$D$13&gt;0,"VJ","KJA")</f>
        <v>KJA</v>
      </c>
      <c r="R368" s="6" t="str">
        <f t="shared" si="53"/>
        <v>Leer</v>
      </c>
      <c r="S368" s="6" t="str">
        <f t="shared" si="54"/>
        <v>Leer</v>
      </c>
      <c r="T368" s="6">
        <f t="shared" si="50"/>
        <v>0</v>
      </c>
      <c r="U368" s="6">
        <f>VLOOKUP($C368,{"29 - Psychiatrie (Erwachsene)",1;"30 - Kinder- und Jugendpsychiatrie",1;"31 - Psychosomatik",1;"",0;0,0},2,0)</f>
        <v>0</v>
      </c>
      <c r="V368" s="6">
        <f t="shared" si="55"/>
        <v>0</v>
      </c>
      <c r="W368" s="6">
        <f t="shared" si="59"/>
        <v>1</v>
      </c>
      <c r="X368" s="6">
        <f t="shared" si="56"/>
        <v>0</v>
      </c>
      <c r="Y368" s="6">
        <f t="shared" si="57"/>
        <v>0</v>
      </c>
      <c r="Z368" s="6">
        <f t="shared" si="58"/>
        <v>0</v>
      </c>
      <c r="AA368" s="6" t="str">
        <f>VLOOKUP($C368,{"29 - Psychiatrie (Erwachsene)","MonatII";"30 - Kinder- und Jugendpsychiatrie","MonatII";"31 - Psychosomatik","MonatII";"","LEER";0,"Leer"},2,0)</f>
        <v>LEER</v>
      </c>
      <c r="AB368" s="6" t="str">
        <f>VLOOKUP($C368,{"29 - Psychiatrie (Erwachsene)","BGI";"30 - Kinder- und Jugendpsychiatrie","BGII";"31 - Psychosomatik","BGI";"","LEER";0,"Leer"},2,0)</f>
        <v>LEER</v>
      </c>
    </row>
    <row r="369" spans="2:28" x14ac:dyDescent="0.25">
      <c r="B369" s="74" t="str">
        <f t="shared" si="51"/>
        <v>!!!</v>
      </c>
      <c r="C369" s="202" t="str">
        <f>IF(LEN($D369)&gt;0,VLOOKUP(TEXT($D369,0),'Angaben Stationen'!$C$15:$V$114,2,0),"")</f>
        <v/>
      </c>
      <c r="D369" s="203"/>
      <c r="E369" s="204" t="str">
        <f>IF(LEN(D369)&gt;0,VLOOKUP(TEXT($D369,0),'Angaben Stationen'!$C$15:$E$114,3,0),"")</f>
        <v/>
      </c>
      <c r="F369" s="210"/>
      <c r="G369" s="205"/>
      <c r="H369" s="206"/>
      <c r="I369" s="72"/>
      <c r="P369" s="6" t="str">
        <f t="shared" si="52"/>
        <v>Leer</v>
      </c>
      <c r="Q369" s="6" t="str">
        <f>IF('Angaben KH-Standort'!$D$13&gt;0,"VJ","KJA")</f>
        <v>KJA</v>
      </c>
      <c r="R369" s="6" t="str">
        <f t="shared" si="53"/>
        <v>Leer</v>
      </c>
      <c r="S369" s="6" t="str">
        <f t="shared" si="54"/>
        <v>Leer</v>
      </c>
      <c r="T369" s="6">
        <f t="shared" si="50"/>
        <v>0</v>
      </c>
      <c r="U369" s="6">
        <f>VLOOKUP($C369,{"29 - Psychiatrie (Erwachsene)",1;"30 - Kinder- und Jugendpsychiatrie",1;"31 - Psychosomatik",1;"",0;0,0},2,0)</f>
        <v>0</v>
      </c>
      <c r="V369" s="6">
        <f t="shared" si="55"/>
        <v>0</v>
      </c>
      <c r="W369" s="6">
        <f t="shared" si="59"/>
        <v>1</v>
      </c>
      <c r="X369" s="6">
        <f t="shared" si="56"/>
        <v>0</v>
      </c>
      <c r="Y369" s="6">
        <f t="shared" si="57"/>
        <v>0</v>
      </c>
      <c r="Z369" s="6">
        <f t="shared" si="58"/>
        <v>0</v>
      </c>
      <c r="AA369" s="6" t="str">
        <f>VLOOKUP($C369,{"29 - Psychiatrie (Erwachsene)","MonatII";"30 - Kinder- und Jugendpsychiatrie","MonatII";"31 - Psychosomatik","MonatII";"","LEER";0,"Leer"},2,0)</f>
        <v>LEER</v>
      </c>
      <c r="AB369" s="6" t="str">
        <f>VLOOKUP($C369,{"29 - Psychiatrie (Erwachsene)","BGI";"30 - Kinder- und Jugendpsychiatrie","BGII";"31 - Psychosomatik","BGI";"","LEER";0,"Leer"},2,0)</f>
        <v>LEER</v>
      </c>
    </row>
    <row r="370" spans="2:28" x14ac:dyDescent="0.25">
      <c r="B370" s="74" t="str">
        <f t="shared" si="51"/>
        <v>!!!</v>
      </c>
      <c r="C370" s="202" t="str">
        <f>IF(LEN($D370)&gt;0,VLOOKUP(TEXT($D370,0),'Angaben Stationen'!$C$15:$V$114,2,0),"")</f>
        <v/>
      </c>
      <c r="D370" s="203"/>
      <c r="E370" s="204" t="str">
        <f>IF(LEN(D370)&gt;0,VLOOKUP(TEXT($D370,0),'Angaben Stationen'!$C$15:$E$114,3,0),"")</f>
        <v/>
      </c>
      <c r="F370" s="210"/>
      <c r="G370" s="205"/>
      <c r="H370" s="206"/>
      <c r="I370" s="72"/>
      <c r="P370" s="6" t="str">
        <f t="shared" si="52"/>
        <v>Leer</v>
      </c>
      <c r="Q370" s="6" t="str">
        <f>IF('Angaben KH-Standort'!$D$13&gt;0,"VJ","KJA")</f>
        <v>KJA</v>
      </c>
      <c r="R370" s="6" t="str">
        <f t="shared" si="53"/>
        <v>Leer</v>
      </c>
      <c r="S370" s="6" t="str">
        <f t="shared" si="54"/>
        <v>Leer</v>
      </c>
      <c r="T370" s="6">
        <f t="shared" si="50"/>
        <v>0</v>
      </c>
      <c r="U370" s="6">
        <f>VLOOKUP($C370,{"29 - Psychiatrie (Erwachsene)",1;"30 - Kinder- und Jugendpsychiatrie",1;"31 - Psychosomatik",1;"",0;0,0},2,0)</f>
        <v>0</v>
      </c>
      <c r="V370" s="6">
        <f t="shared" si="55"/>
        <v>0</v>
      </c>
      <c r="W370" s="6">
        <f t="shared" si="59"/>
        <v>1</v>
      </c>
      <c r="X370" s="6">
        <f t="shared" si="56"/>
        <v>0</v>
      </c>
      <c r="Y370" s="6">
        <f t="shared" si="57"/>
        <v>0</v>
      </c>
      <c r="Z370" s="6">
        <f t="shared" si="58"/>
        <v>0</v>
      </c>
      <c r="AA370" s="6" t="str">
        <f>VLOOKUP($C370,{"29 - Psychiatrie (Erwachsene)","MonatII";"30 - Kinder- und Jugendpsychiatrie","MonatII";"31 - Psychosomatik","MonatII";"","LEER";0,"Leer"},2,0)</f>
        <v>LEER</v>
      </c>
      <c r="AB370" s="6" t="str">
        <f>VLOOKUP($C370,{"29 - Psychiatrie (Erwachsene)","BGI";"30 - Kinder- und Jugendpsychiatrie","BGII";"31 - Psychosomatik","BGI";"","LEER";0,"Leer"},2,0)</f>
        <v>LEER</v>
      </c>
    </row>
    <row r="371" spans="2:28" x14ac:dyDescent="0.25">
      <c r="B371" s="74" t="str">
        <f t="shared" si="51"/>
        <v>!!!</v>
      </c>
      <c r="C371" s="202" t="str">
        <f>IF(LEN($D371)&gt;0,VLOOKUP(TEXT($D371,0),'Angaben Stationen'!$C$15:$V$114,2,0),"")</f>
        <v/>
      </c>
      <c r="D371" s="203"/>
      <c r="E371" s="204" t="str">
        <f>IF(LEN(D371)&gt;0,VLOOKUP(TEXT($D371,0),'Angaben Stationen'!$C$15:$E$114,3,0),"")</f>
        <v/>
      </c>
      <c r="F371" s="210"/>
      <c r="G371" s="205"/>
      <c r="H371" s="206"/>
      <c r="I371" s="72"/>
      <c r="P371" s="6" t="str">
        <f t="shared" si="52"/>
        <v>Leer</v>
      </c>
      <c r="Q371" s="6" t="str">
        <f>IF('Angaben KH-Standort'!$D$13&gt;0,"VJ","KJA")</f>
        <v>KJA</v>
      </c>
      <c r="R371" s="6" t="str">
        <f t="shared" si="53"/>
        <v>Leer</v>
      </c>
      <c r="S371" s="6" t="str">
        <f t="shared" si="54"/>
        <v>Leer</v>
      </c>
      <c r="T371" s="6">
        <f t="shared" si="50"/>
        <v>0</v>
      </c>
      <c r="U371" s="6">
        <f>VLOOKUP($C371,{"29 - Psychiatrie (Erwachsene)",1;"30 - Kinder- und Jugendpsychiatrie",1;"31 - Psychosomatik",1;"",0;0,0},2,0)</f>
        <v>0</v>
      </c>
      <c r="V371" s="6">
        <f t="shared" si="55"/>
        <v>0</v>
      </c>
      <c r="W371" s="6">
        <f t="shared" si="59"/>
        <v>1</v>
      </c>
      <c r="X371" s="6">
        <f t="shared" si="56"/>
        <v>0</v>
      </c>
      <c r="Y371" s="6">
        <f t="shared" si="57"/>
        <v>0</v>
      </c>
      <c r="Z371" s="6">
        <f t="shared" si="58"/>
        <v>0</v>
      </c>
      <c r="AA371" s="6" t="str">
        <f>VLOOKUP($C371,{"29 - Psychiatrie (Erwachsene)","MonatII";"30 - Kinder- und Jugendpsychiatrie","MonatII";"31 - Psychosomatik","MonatII";"","LEER";0,"Leer"},2,0)</f>
        <v>LEER</v>
      </c>
      <c r="AB371" s="6" t="str">
        <f>VLOOKUP($C371,{"29 - Psychiatrie (Erwachsene)","BGI";"30 - Kinder- und Jugendpsychiatrie","BGII";"31 - Psychosomatik","BGI";"","LEER";0,"Leer"},2,0)</f>
        <v>LEER</v>
      </c>
    </row>
    <row r="372" spans="2:28" x14ac:dyDescent="0.25">
      <c r="B372" s="74" t="str">
        <f t="shared" si="51"/>
        <v>!!!</v>
      </c>
      <c r="C372" s="202" t="str">
        <f>IF(LEN($D372)&gt;0,VLOOKUP(TEXT($D372,0),'Angaben Stationen'!$C$15:$V$114,2,0),"")</f>
        <v/>
      </c>
      <c r="D372" s="203"/>
      <c r="E372" s="204" t="str">
        <f>IF(LEN(D372)&gt;0,VLOOKUP(TEXT($D372,0),'Angaben Stationen'!$C$15:$E$114,3,0),"")</f>
        <v/>
      </c>
      <c r="F372" s="210"/>
      <c r="G372" s="205"/>
      <c r="H372" s="206"/>
      <c r="I372" s="72"/>
      <c r="P372" s="6" t="str">
        <f t="shared" si="52"/>
        <v>Leer</v>
      </c>
      <c r="Q372" s="6" t="str">
        <f>IF('Angaben KH-Standort'!$D$13&gt;0,"VJ","KJA")</f>
        <v>KJA</v>
      </c>
      <c r="R372" s="6" t="str">
        <f t="shared" si="53"/>
        <v>Leer</v>
      </c>
      <c r="S372" s="6" t="str">
        <f t="shared" si="54"/>
        <v>Leer</v>
      </c>
      <c r="T372" s="6">
        <f t="shared" si="50"/>
        <v>0</v>
      </c>
      <c r="U372" s="6">
        <f>VLOOKUP($C372,{"29 - Psychiatrie (Erwachsene)",1;"30 - Kinder- und Jugendpsychiatrie",1;"31 - Psychosomatik",1;"",0;0,0},2,0)</f>
        <v>0</v>
      </c>
      <c r="V372" s="6">
        <f t="shared" si="55"/>
        <v>0</v>
      </c>
      <c r="W372" s="6">
        <f t="shared" si="59"/>
        <v>1</v>
      </c>
      <c r="X372" s="6">
        <f t="shared" si="56"/>
        <v>0</v>
      </c>
      <c r="Y372" s="6">
        <f t="shared" si="57"/>
        <v>0</v>
      </c>
      <c r="Z372" s="6">
        <f t="shared" si="58"/>
        <v>0</v>
      </c>
      <c r="AA372" s="6" t="str">
        <f>VLOOKUP($C372,{"29 - Psychiatrie (Erwachsene)","MonatII";"30 - Kinder- und Jugendpsychiatrie","MonatII";"31 - Psychosomatik","MonatII";"","LEER";0,"Leer"},2,0)</f>
        <v>LEER</v>
      </c>
      <c r="AB372" s="6" t="str">
        <f>VLOOKUP($C372,{"29 - Psychiatrie (Erwachsene)","BGI";"30 - Kinder- und Jugendpsychiatrie","BGII";"31 - Psychosomatik","BGI";"","LEER";0,"Leer"},2,0)</f>
        <v>LEER</v>
      </c>
    </row>
    <row r="373" spans="2:28" x14ac:dyDescent="0.25">
      <c r="B373" s="74" t="str">
        <f t="shared" si="51"/>
        <v>!!!</v>
      </c>
      <c r="C373" s="202" t="str">
        <f>IF(LEN($D373)&gt;0,VLOOKUP(TEXT($D373,0),'Angaben Stationen'!$C$15:$V$114,2,0),"")</f>
        <v/>
      </c>
      <c r="D373" s="203"/>
      <c r="E373" s="204" t="str">
        <f>IF(LEN(D373)&gt;0,VLOOKUP(TEXT($D373,0),'Angaben Stationen'!$C$15:$E$114,3,0),"")</f>
        <v/>
      </c>
      <c r="F373" s="210"/>
      <c r="G373" s="205"/>
      <c r="H373" s="206"/>
      <c r="I373" s="72"/>
      <c r="P373" s="6" t="str">
        <f t="shared" si="52"/>
        <v>Leer</v>
      </c>
      <c r="Q373" s="6" t="str">
        <f>IF('Angaben KH-Standort'!$D$13&gt;0,"VJ","KJA")</f>
        <v>KJA</v>
      </c>
      <c r="R373" s="6" t="str">
        <f t="shared" si="53"/>
        <v>Leer</v>
      </c>
      <c r="S373" s="6" t="str">
        <f t="shared" si="54"/>
        <v>Leer</v>
      </c>
      <c r="T373" s="6">
        <f t="shared" si="50"/>
        <v>0</v>
      </c>
      <c r="U373" s="6">
        <f>VLOOKUP($C373,{"29 - Psychiatrie (Erwachsene)",1;"30 - Kinder- und Jugendpsychiatrie",1;"31 - Psychosomatik",1;"",0;0,0},2,0)</f>
        <v>0</v>
      </c>
      <c r="V373" s="6">
        <f t="shared" si="55"/>
        <v>0</v>
      </c>
      <c r="W373" s="6">
        <f t="shared" si="59"/>
        <v>1</v>
      </c>
      <c r="X373" s="6">
        <f t="shared" si="56"/>
        <v>0</v>
      </c>
      <c r="Y373" s="6">
        <f t="shared" si="57"/>
        <v>0</v>
      </c>
      <c r="Z373" s="6">
        <f t="shared" si="58"/>
        <v>0</v>
      </c>
      <c r="AA373" s="6" t="str">
        <f>VLOOKUP($C373,{"29 - Psychiatrie (Erwachsene)","MonatII";"30 - Kinder- und Jugendpsychiatrie","MonatII";"31 - Psychosomatik","MonatII";"","LEER";0,"Leer"},2,0)</f>
        <v>LEER</v>
      </c>
      <c r="AB373" s="6" t="str">
        <f>VLOOKUP($C373,{"29 - Psychiatrie (Erwachsene)","BGI";"30 - Kinder- und Jugendpsychiatrie","BGII";"31 - Psychosomatik","BGI";"","LEER";0,"Leer"},2,0)</f>
        <v>LEER</v>
      </c>
    </row>
    <row r="374" spans="2:28" x14ac:dyDescent="0.25">
      <c r="B374" s="74" t="str">
        <f t="shared" si="51"/>
        <v>!!!</v>
      </c>
      <c r="C374" s="202" t="str">
        <f>IF(LEN($D374)&gt;0,VLOOKUP(TEXT($D374,0),'Angaben Stationen'!$C$15:$V$114,2,0),"")</f>
        <v/>
      </c>
      <c r="D374" s="203"/>
      <c r="E374" s="204" t="str">
        <f>IF(LEN(D374)&gt;0,VLOOKUP(TEXT($D374,0),'Angaben Stationen'!$C$15:$E$114,3,0),"")</f>
        <v/>
      </c>
      <c r="F374" s="210"/>
      <c r="G374" s="205"/>
      <c r="H374" s="206"/>
      <c r="I374" s="72"/>
      <c r="P374" s="6" t="str">
        <f t="shared" si="52"/>
        <v>Leer</v>
      </c>
      <c r="Q374" s="6" t="str">
        <f>IF('Angaben KH-Standort'!$D$13&gt;0,"VJ","KJA")</f>
        <v>KJA</v>
      </c>
      <c r="R374" s="6" t="str">
        <f t="shared" si="53"/>
        <v>Leer</v>
      </c>
      <c r="S374" s="6" t="str">
        <f t="shared" si="54"/>
        <v>Leer</v>
      </c>
      <c r="T374" s="6">
        <f t="shared" si="50"/>
        <v>0</v>
      </c>
      <c r="U374" s="6">
        <f>VLOOKUP($C374,{"29 - Psychiatrie (Erwachsene)",1;"30 - Kinder- und Jugendpsychiatrie",1;"31 - Psychosomatik",1;"",0;0,0},2,0)</f>
        <v>0</v>
      </c>
      <c r="V374" s="6">
        <f t="shared" si="55"/>
        <v>0</v>
      </c>
      <c r="W374" s="6">
        <f t="shared" si="59"/>
        <v>1</v>
      </c>
      <c r="X374" s="6">
        <f t="shared" si="56"/>
        <v>0</v>
      </c>
      <c r="Y374" s="6">
        <f t="shared" si="57"/>
        <v>0</v>
      </c>
      <c r="Z374" s="6">
        <f t="shared" si="58"/>
        <v>0</v>
      </c>
      <c r="AA374" s="6" t="str">
        <f>VLOOKUP($C374,{"29 - Psychiatrie (Erwachsene)","MonatII";"30 - Kinder- und Jugendpsychiatrie","MonatII";"31 - Psychosomatik","MonatII";"","LEER";0,"Leer"},2,0)</f>
        <v>LEER</v>
      </c>
      <c r="AB374" s="6" t="str">
        <f>VLOOKUP($C374,{"29 - Psychiatrie (Erwachsene)","BGI";"30 - Kinder- und Jugendpsychiatrie","BGII";"31 - Psychosomatik","BGI";"","LEER";0,"Leer"},2,0)</f>
        <v>LEER</v>
      </c>
    </row>
    <row r="375" spans="2:28" x14ac:dyDescent="0.25">
      <c r="B375" s="74" t="str">
        <f t="shared" si="51"/>
        <v>!!!</v>
      </c>
      <c r="C375" s="202" t="str">
        <f>IF(LEN($D375)&gt;0,VLOOKUP(TEXT($D375,0),'Angaben Stationen'!$C$15:$V$114,2,0),"")</f>
        <v/>
      </c>
      <c r="D375" s="203"/>
      <c r="E375" s="204" t="str">
        <f>IF(LEN(D375)&gt;0,VLOOKUP(TEXT($D375,0),'Angaben Stationen'!$C$15:$E$114,3,0),"")</f>
        <v/>
      </c>
      <c r="F375" s="210"/>
      <c r="G375" s="205"/>
      <c r="H375" s="206"/>
      <c r="I375" s="72"/>
      <c r="P375" s="6" t="str">
        <f t="shared" si="52"/>
        <v>Leer</v>
      </c>
      <c r="Q375" s="6" t="str">
        <f>IF('Angaben KH-Standort'!$D$13&gt;0,"VJ","KJA")</f>
        <v>KJA</v>
      </c>
      <c r="R375" s="6" t="str">
        <f t="shared" si="53"/>
        <v>Leer</v>
      </c>
      <c r="S375" s="6" t="str">
        <f t="shared" si="54"/>
        <v>Leer</v>
      </c>
      <c r="T375" s="6">
        <f t="shared" si="50"/>
        <v>0</v>
      </c>
      <c r="U375" s="6">
        <f>VLOOKUP($C375,{"29 - Psychiatrie (Erwachsene)",1;"30 - Kinder- und Jugendpsychiatrie",1;"31 - Psychosomatik",1;"",0;0,0},2,0)</f>
        <v>0</v>
      </c>
      <c r="V375" s="6">
        <f t="shared" si="55"/>
        <v>0</v>
      </c>
      <c r="W375" s="6">
        <f t="shared" si="59"/>
        <v>1</v>
      </c>
      <c r="X375" s="6">
        <f t="shared" si="56"/>
        <v>0</v>
      </c>
      <c r="Y375" s="6">
        <f t="shared" si="57"/>
        <v>0</v>
      </c>
      <c r="Z375" s="6">
        <f t="shared" si="58"/>
        <v>0</v>
      </c>
      <c r="AA375" s="6" t="str">
        <f>VLOOKUP($C375,{"29 - Psychiatrie (Erwachsene)","MonatII";"30 - Kinder- und Jugendpsychiatrie","MonatII";"31 - Psychosomatik","MonatII";"","LEER";0,"Leer"},2,0)</f>
        <v>LEER</v>
      </c>
      <c r="AB375" s="6" t="str">
        <f>VLOOKUP($C375,{"29 - Psychiatrie (Erwachsene)","BGI";"30 - Kinder- und Jugendpsychiatrie","BGII";"31 - Psychosomatik","BGI";"","LEER";0,"Leer"},2,0)</f>
        <v>LEER</v>
      </c>
    </row>
    <row r="376" spans="2:28" x14ac:dyDescent="0.25">
      <c r="B376" s="74" t="str">
        <f t="shared" si="51"/>
        <v>!!!</v>
      </c>
      <c r="C376" s="202" t="str">
        <f>IF(LEN($D376)&gt;0,VLOOKUP(TEXT($D376,0),'Angaben Stationen'!$C$15:$V$114,2,0),"")</f>
        <v/>
      </c>
      <c r="D376" s="203"/>
      <c r="E376" s="204" t="str">
        <f>IF(LEN(D376)&gt;0,VLOOKUP(TEXT($D376,0),'Angaben Stationen'!$C$15:$E$114,3,0),"")</f>
        <v/>
      </c>
      <c r="F376" s="210"/>
      <c r="G376" s="205"/>
      <c r="H376" s="206"/>
      <c r="I376" s="72"/>
      <c r="P376" s="6" t="str">
        <f t="shared" si="52"/>
        <v>Leer</v>
      </c>
      <c r="Q376" s="6" t="str">
        <f>IF('Angaben KH-Standort'!$D$13&gt;0,"VJ","KJA")</f>
        <v>KJA</v>
      </c>
      <c r="R376" s="6" t="str">
        <f t="shared" si="53"/>
        <v>Leer</v>
      </c>
      <c r="S376" s="6" t="str">
        <f t="shared" si="54"/>
        <v>Leer</v>
      </c>
      <c r="T376" s="6">
        <f t="shared" si="50"/>
        <v>0</v>
      </c>
      <c r="U376" s="6">
        <f>VLOOKUP($C376,{"29 - Psychiatrie (Erwachsene)",1;"30 - Kinder- und Jugendpsychiatrie",1;"31 - Psychosomatik",1;"",0;0,0},2,0)</f>
        <v>0</v>
      </c>
      <c r="V376" s="6">
        <f t="shared" si="55"/>
        <v>0</v>
      </c>
      <c r="W376" s="6">
        <f t="shared" si="59"/>
        <v>1</v>
      </c>
      <c r="X376" s="6">
        <f t="shared" si="56"/>
        <v>0</v>
      </c>
      <c r="Y376" s="6">
        <f t="shared" si="57"/>
        <v>0</v>
      </c>
      <c r="Z376" s="6">
        <f t="shared" si="58"/>
        <v>0</v>
      </c>
      <c r="AA376" s="6" t="str">
        <f>VLOOKUP($C376,{"29 - Psychiatrie (Erwachsene)","MonatII";"30 - Kinder- und Jugendpsychiatrie","MonatII";"31 - Psychosomatik","MonatII";"","LEER";0,"Leer"},2,0)</f>
        <v>LEER</v>
      </c>
      <c r="AB376" s="6" t="str">
        <f>VLOOKUP($C376,{"29 - Psychiatrie (Erwachsene)","BGI";"30 - Kinder- und Jugendpsychiatrie","BGII";"31 - Psychosomatik","BGI";"","LEER";0,"Leer"},2,0)</f>
        <v>LEER</v>
      </c>
    </row>
    <row r="377" spans="2:28" x14ac:dyDescent="0.25">
      <c r="B377" s="74" t="str">
        <f t="shared" si="51"/>
        <v>!!!</v>
      </c>
      <c r="C377" s="202" t="str">
        <f>IF(LEN($D377)&gt;0,VLOOKUP(TEXT($D377,0),'Angaben Stationen'!$C$15:$V$114,2,0),"")</f>
        <v/>
      </c>
      <c r="D377" s="203"/>
      <c r="E377" s="204" t="str">
        <f>IF(LEN(D377)&gt;0,VLOOKUP(TEXT($D377,0),'Angaben Stationen'!$C$15:$E$114,3,0),"")</f>
        <v/>
      </c>
      <c r="F377" s="210"/>
      <c r="G377" s="205"/>
      <c r="H377" s="206"/>
      <c r="I377" s="72"/>
      <c r="P377" s="6" t="str">
        <f t="shared" si="52"/>
        <v>Leer</v>
      </c>
      <c r="Q377" s="6" t="str">
        <f>IF('Angaben KH-Standort'!$D$13&gt;0,"VJ","KJA")</f>
        <v>KJA</v>
      </c>
      <c r="R377" s="6" t="str">
        <f t="shared" si="53"/>
        <v>Leer</v>
      </c>
      <c r="S377" s="6" t="str">
        <f t="shared" si="54"/>
        <v>Leer</v>
      </c>
      <c r="T377" s="6">
        <f t="shared" si="50"/>
        <v>0</v>
      </c>
      <c r="U377" s="6">
        <f>VLOOKUP($C377,{"29 - Psychiatrie (Erwachsene)",1;"30 - Kinder- und Jugendpsychiatrie",1;"31 - Psychosomatik",1;"",0;0,0},2,0)</f>
        <v>0</v>
      </c>
      <c r="V377" s="6">
        <f t="shared" si="55"/>
        <v>0</v>
      </c>
      <c r="W377" s="6">
        <f t="shared" si="59"/>
        <v>1</v>
      </c>
      <c r="X377" s="6">
        <f t="shared" si="56"/>
        <v>0</v>
      </c>
      <c r="Y377" s="6">
        <f t="shared" si="57"/>
        <v>0</v>
      </c>
      <c r="Z377" s="6">
        <f t="shared" si="58"/>
        <v>0</v>
      </c>
      <c r="AA377" s="6" t="str">
        <f>VLOOKUP($C377,{"29 - Psychiatrie (Erwachsene)","MonatII";"30 - Kinder- und Jugendpsychiatrie","MonatII";"31 - Psychosomatik","MonatII";"","LEER";0,"Leer"},2,0)</f>
        <v>LEER</v>
      </c>
      <c r="AB377" s="6" t="str">
        <f>VLOOKUP($C377,{"29 - Psychiatrie (Erwachsene)","BGI";"30 - Kinder- und Jugendpsychiatrie","BGII";"31 - Psychosomatik","BGI";"","LEER";0,"Leer"},2,0)</f>
        <v>LEER</v>
      </c>
    </row>
    <row r="378" spans="2:28" x14ac:dyDescent="0.25">
      <c r="B378" s="74" t="str">
        <f t="shared" si="51"/>
        <v>!!!</v>
      </c>
      <c r="C378" s="202" t="str">
        <f>IF(LEN($D378)&gt;0,VLOOKUP(TEXT($D378,0),'Angaben Stationen'!$C$15:$V$114,2,0),"")</f>
        <v/>
      </c>
      <c r="D378" s="203"/>
      <c r="E378" s="204" t="str">
        <f>IF(LEN(D378)&gt;0,VLOOKUP(TEXT($D378,0),'Angaben Stationen'!$C$15:$E$114,3,0),"")</f>
        <v/>
      </c>
      <c r="F378" s="210"/>
      <c r="G378" s="205"/>
      <c r="H378" s="206"/>
      <c r="I378" s="72"/>
      <c r="P378" s="6" t="str">
        <f t="shared" si="52"/>
        <v>Leer</v>
      </c>
      <c r="Q378" s="6" t="str">
        <f>IF('Angaben KH-Standort'!$D$13&gt;0,"VJ","KJA")</f>
        <v>KJA</v>
      </c>
      <c r="R378" s="6" t="str">
        <f t="shared" si="53"/>
        <v>Leer</v>
      </c>
      <c r="S378" s="6" t="str">
        <f t="shared" si="54"/>
        <v>Leer</v>
      </c>
      <c r="T378" s="6">
        <f t="shared" si="50"/>
        <v>0</v>
      </c>
      <c r="U378" s="6">
        <f>VLOOKUP($C378,{"29 - Psychiatrie (Erwachsene)",1;"30 - Kinder- und Jugendpsychiatrie",1;"31 - Psychosomatik",1;"",0;0,0},2,0)</f>
        <v>0</v>
      </c>
      <c r="V378" s="6">
        <f t="shared" si="55"/>
        <v>0</v>
      </c>
      <c r="W378" s="6">
        <f t="shared" si="59"/>
        <v>1</v>
      </c>
      <c r="X378" s="6">
        <f t="shared" si="56"/>
        <v>0</v>
      </c>
      <c r="Y378" s="6">
        <f t="shared" si="57"/>
        <v>0</v>
      </c>
      <c r="Z378" s="6">
        <f t="shared" si="58"/>
        <v>0</v>
      </c>
      <c r="AA378" s="6" t="str">
        <f>VLOOKUP($C378,{"29 - Psychiatrie (Erwachsene)","MonatII";"30 - Kinder- und Jugendpsychiatrie","MonatII";"31 - Psychosomatik","MonatII";"","LEER";0,"Leer"},2,0)</f>
        <v>LEER</v>
      </c>
      <c r="AB378" s="6" t="str">
        <f>VLOOKUP($C378,{"29 - Psychiatrie (Erwachsene)","BGI";"30 - Kinder- und Jugendpsychiatrie","BGII";"31 - Psychosomatik","BGI";"","LEER";0,"Leer"},2,0)</f>
        <v>LEER</v>
      </c>
    </row>
    <row r="379" spans="2:28" x14ac:dyDescent="0.25">
      <c r="B379" s="74" t="str">
        <f t="shared" si="51"/>
        <v>!!!</v>
      </c>
      <c r="C379" s="202" t="str">
        <f>IF(LEN($D379)&gt;0,VLOOKUP(TEXT($D379,0),'Angaben Stationen'!$C$15:$V$114,2,0),"")</f>
        <v/>
      </c>
      <c r="D379" s="203"/>
      <c r="E379" s="204" t="str">
        <f>IF(LEN(D379)&gt;0,VLOOKUP(TEXT($D379,0),'Angaben Stationen'!$C$15:$E$114,3,0),"")</f>
        <v/>
      </c>
      <c r="F379" s="210"/>
      <c r="G379" s="205"/>
      <c r="H379" s="206"/>
      <c r="I379" s="72"/>
      <c r="P379" s="6" t="str">
        <f t="shared" si="52"/>
        <v>Leer</v>
      </c>
      <c r="Q379" s="6" t="str">
        <f>IF('Angaben KH-Standort'!$D$13&gt;0,"VJ","KJA")</f>
        <v>KJA</v>
      </c>
      <c r="R379" s="6" t="str">
        <f t="shared" si="53"/>
        <v>Leer</v>
      </c>
      <c r="S379" s="6" t="str">
        <f t="shared" si="54"/>
        <v>Leer</v>
      </c>
      <c r="T379" s="6">
        <f t="shared" si="50"/>
        <v>0</v>
      </c>
      <c r="U379" s="6">
        <f>VLOOKUP($C379,{"29 - Psychiatrie (Erwachsene)",1;"30 - Kinder- und Jugendpsychiatrie",1;"31 - Psychosomatik",1;"",0;0,0},2,0)</f>
        <v>0</v>
      </c>
      <c r="V379" s="6">
        <f t="shared" si="55"/>
        <v>0</v>
      </c>
      <c r="W379" s="6">
        <f t="shared" si="59"/>
        <v>1</v>
      </c>
      <c r="X379" s="6">
        <f t="shared" si="56"/>
        <v>0</v>
      </c>
      <c r="Y379" s="6">
        <f t="shared" si="57"/>
        <v>0</v>
      </c>
      <c r="Z379" s="6">
        <f t="shared" si="58"/>
        <v>0</v>
      </c>
      <c r="AA379" s="6" t="str">
        <f>VLOOKUP($C379,{"29 - Psychiatrie (Erwachsene)","MonatII";"30 - Kinder- und Jugendpsychiatrie","MonatII";"31 - Psychosomatik","MonatII";"","LEER";0,"Leer"},2,0)</f>
        <v>LEER</v>
      </c>
      <c r="AB379" s="6" t="str">
        <f>VLOOKUP($C379,{"29 - Psychiatrie (Erwachsene)","BGI";"30 - Kinder- und Jugendpsychiatrie","BGII";"31 - Psychosomatik","BGI";"","LEER";0,"Leer"},2,0)</f>
        <v>LEER</v>
      </c>
    </row>
    <row r="380" spans="2:28" x14ac:dyDescent="0.25">
      <c r="B380" s="74" t="str">
        <f t="shared" si="51"/>
        <v>!!!</v>
      </c>
      <c r="C380" s="202" t="str">
        <f>IF(LEN($D380)&gt;0,VLOOKUP(TEXT($D380,0),'Angaben Stationen'!$C$15:$V$114,2,0),"")</f>
        <v/>
      </c>
      <c r="D380" s="203"/>
      <c r="E380" s="204" t="str">
        <f>IF(LEN(D380)&gt;0,VLOOKUP(TEXT($D380,0),'Angaben Stationen'!$C$15:$E$114,3,0),"")</f>
        <v/>
      </c>
      <c r="F380" s="210"/>
      <c r="G380" s="205"/>
      <c r="H380" s="206"/>
      <c r="I380" s="72"/>
      <c r="P380" s="6" t="str">
        <f t="shared" si="52"/>
        <v>Leer</v>
      </c>
      <c r="Q380" s="6" t="str">
        <f>IF('Angaben KH-Standort'!$D$13&gt;0,"VJ","KJA")</f>
        <v>KJA</v>
      </c>
      <c r="R380" s="6" t="str">
        <f t="shared" si="53"/>
        <v>Leer</v>
      </c>
      <c r="S380" s="6" t="str">
        <f t="shared" si="54"/>
        <v>Leer</v>
      </c>
      <c r="T380" s="6">
        <f t="shared" si="50"/>
        <v>0</v>
      </c>
      <c r="U380" s="6">
        <f>VLOOKUP($C380,{"29 - Psychiatrie (Erwachsene)",1;"30 - Kinder- und Jugendpsychiatrie",1;"31 - Psychosomatik",1;"",0;0,0},2,0)</f>
        <v>0</v>
      </c>
      <c r="V380" s="6">
        <f t="shared" si="55"/>
        <v>0</v>
      </c>
      <c r="W380" s="6">
        <f t="shared" si="59"/>
        <v>1</v>
      </c>
      <c r="X380" s="6">
        <f t="shared" si="56"/>
        <v>0</v>
      </c>
      <c r="Y380" s="6">
        <f t="shared" si="57"/>
        <v>0</v>
      </c>
      <c r="Z380" s="6">
        <f t="shared" si="58"/>
        <v>0</v>
      </c>
      <c r="AA380" s="6" t="str">
        <f>VLOOKUP($C380,{"29 - Psychiatrie (Erwachsene)","MonatII";"30 - Kinder- und Jugendpsychiatrie","MonatII";"31 - Psychosomatik","MonatII";"","LEER";0,"Leer"},2,0)</f>
        <v>LEER</v>
      </c>
      <c r="AB380" s="6" t="str">
        <f>VLOOKUP($C380,{"29 - Psychiatrie (Erwachsene)","BGI";"30 - Kinder- und Jugendpsychiatrie","BGII";"31 - Psychosomatik","BGI";"","LEER";0,"Leer"},2,0)</f>
        <v>LEER</v>
      </c>
    </row>
    <row r="381" spans="2:28" x14ac:dyDescent="0.25">
      <c r="B381" s="74" t="str">
        <f t="shared" si="51"/>
        <v>!!!</v>
      </c>
      <c r="C381" s="202" t="str">
        <f>IF(LEN($D381)&gt;0,VLOOKUP(TEXT($D381,0),'Angaben Stationen'!$C$15:$V$114,2,0),"")</f>
        <v/>
      </c>
      <c r="D381" s="203"/>
      <c r="E381" s="204" t="str">
        <f>IF(LEN(D381)&gt;0,VLOOKUP(TEXT($D381,0),'Angaben Stationen'!$C$15:$E$114,3,0),"")</f>
        <v/>
      </c>
      <c r="F381" s="210"/>
      <c r="G381" s="205"/>
      <c r="H381" s="206"/>
      <c r="I381" s="72"/>
      <c r="P381" s="6" t="str">
        <f t="shared" si="52"/>
        <v>Leer</v>
      </c>
      <c r="Q381" s="6" t="str">
        <f>IF('Angaben KH-Standort'!$D$13&gt;0,"VJ","KJA")</f>
        <v>KJA</v>
      </c>
      <c r="R381" s="6" t="str">
        <f t="shared" si="53"/>
        <v>Leer</v>
      </c>
      <c r="S381" s="6" t="str">
        <f t="shared" si="54"/>
        <v>Leer</v>
      </c>
      <c r="T381" s="6">
        <f t="shared" si="50"/>
        <v>0</v>
      </c>
      <c r="U381" s="6">
        <f>VLOOKUP($C381,{"29 - Psychiatrie (Erwachsene)",1;"30 - Kinder- und Jugendpsychiatrie",1;"31 - Psychosomatik",1;"",0;0,0},2,0)</f>
        <v>0</v>
      </c>
      <c r="V381" s="6">
        <f t="shared" si="55"/>
        <v>0</v>
      </c>
      <c r="W381" s="6">
        <f t="shared" si="59"/>
        <v>1</v>
      </c>
      <c r="X381" s="6">
        <f t="shared" si="56"/>
        <v>0</v>
      </c>
      <c r="Y381" s="6">
        <f t="shared" si="57"/>
        <v>0</v>
      </c>
      <c r="Z381" s="6">
        <f t="shared" si="58"/>
        <v>0</v>
      </c>
      <c r="AA381" s="6" t="str">
        <f>VLOOKUP($C381,{"29 - Psychiatrie (Erwachsene)","MonatII";"30 - Kinder- und Jugendpsychiatrie","MonatII";"31 - Psychosomatik","MonatII";"","LEER";0,"Leer"},2,0)</f>
        <v>LEER</v>
      </c>
      <c r="AB381" s="6" t="str">
        <f>VLOOKUP($C381,{"29 - Psychiatrie (Erwachsene)","BGI";"30 - Kinder- und Jugendpsychiatrie","BGII";"31 - Psychosomatik","BGI";"","LEER";0,"Leer"},2,0)</f>
        <v>LEER</v>
      </c>
    </row>
    <row r="382" spans="2:28" x14ac:dyDescent="0.25">
      <c r="B382" s="74" t="str">
        <f t="shared" si="51"/>
        <v>!!!</v>
      </c>
      <c r="C382" s="202" t="str">
        <f>IF(LEN($D382)&gt;0,VLOOKUP(TEXT($D382,0),'Angaben Stationen'!$C$15:$V$114,2,0),"")</f>
        <v/>
      </c>
      <c r="D382" s="203"/>
      <c r="E382" s="204" t="str">
        <f>IF(LEN(D382)&gt;0,VLOOKUP(TEXT($D382,0),'Angaben Stationen'!$C$15:$E$114,3,0),"")</f>
        <v/>
      </c>
      <c r="F382" s="210"/>
      <c r="G382" s="205"/>
      <c r="H382" s="206"/>
      <c r="I382" s="72"/>
      <c r="P382" s="6" t="str">
        <f t="shared" si="52"/>
        <v>Leer</v>
      </c>
      <c r="Q382" s="6" t="str">
        <f>IF('Angaben KH-Standort'!$D$13&gt;0,"VJ","KJA")</f>
        <v>KJA</v>
      </c>
      <c r="R382" s="6" t="str">
        <f t="shared" si="53"/>
        <v>Leer</v>
      </c>
      <c r="S382" s="6" t="str">
        <f t="shared" si="54"/>
        <v>Leer</v>
      </c>
      <c r="T382" s="6">
        <f t="shared" si="50"/>
        <v>0</v>
      </c>
      <c r="U382" s="6">
        <f>VLOOKUP($C382,{"29 - Psychiatrie (Erwachsene)",1;"30 - Kinder- und Jugendpsychiatrie",1;"31 - Psychosomatik",1;"",0;0,0},2,0)</f>
        <v>0</v>
      </c>
      <c r="V382" s="6">
        <f t="shared" si="55"/>
        <v>0</v>
      </c>
      <c r="W382" s="6">
        <f t="shared" si="59"/>
        <v>1</v>
      </c>
      <c r="X382" s="6">
        <f t="shared" si="56"/>
        <v>0</v>
      </c>
      <c r="Y382" s="6">
        <f t="shared" si="57"/>
        <v>0</v>
      </c>
      <c r="Z382" s="6">
        <f t="shared" si="58"/>
        <v>0</v>
      </c>
      <c r="AA382" s="6" t="str">
        <f>VLOOKUP($C382,{"29 - Psychiatrie (Erwachsene)","MonatII";"30 - Kinder- und Jugendpsychiatrie","MonatII";"31 - Psychosomatik","MonatII";"","LEER";0,"Leer"},2,0)</f>
        <v>LEER</v>
      </c>
      <c r="AB382" s="6" t="str">
        <f>VLOOKUP($C382,{"29 - Psychiatrie (Erwachsene)","BGI";"30 - Kinder- und Jugendpsychiatrie","BGII";"31 - Psychosomatik","BGI";"","LEER";0,"Leer"},2,0)</f>
        <v>LEER</v>
      </c>
    </row>
    <row r="383" spans="2:28" x14ac:dyDescent="0.25">
      <c r="B383" s="74" t="str">
        <f t="shared" si="51"/>
        <v>!!!</v>
      </c>
      <c r="C383" s="202" t="str">
        <f>IF(LEN($D383)&gt;0,VLOOKUP(TEXT($D383,0),'Angaben Stationen'!$C$15:$V$114,2,0),"")</f>
        <v/>
      </c>
      <c r="D383" s="203"/>
      <c r="E383" s="204" t="str">
        <f>IF(LEN(D383)&gt;0,VLOOKUP(TEXT($D383,0),'Angaben Stationen'!$C$15:$E$114,3,0),"")</f>
        <v/>
      </c>
      <c r="F383" s="210"/>
      <c r="G383" s="205"/>
      <c r="H383" s="206"/>
      <c r="I383" s="72"/>
      <c r="P383" s="6" t="str">
        <f t="shared" si="52"/>
        <v>Leer</v>
      </c>
      <c r="Q383" s="6" t="str">
        <f>IF('Angaben KH-Standort'!$D$13&gt;0,"VJ","KJA")</f>
        <v>KJA</v>
      </c>
      <c r="R383" s="6" t="str">
        <f t="shared" si="53"/>
        <v>Leer</v>
      </c>
      <c r="S383" s="6" t="str">
        <f t="shared" si="54"/>
        <v>Leer</v>
      </c>
      <c r="T383" s="6">
        <f t="shared" si="50"/>
        <v>0</v>
      </c>
      <c r="U383" s="6">
        <f>VLOOKUP($C383,{"29 - Psychiatrie (Erwachsene)",1;"30 - Kinder- und Jugendpsychiatrie",1;"31 - Psychosomatik",1;"",0;0,0},2,0)</f>
        <v>0</v>
      </c>
      <c r="V383" s="6">
        <f t="shared" si="55"/>
        <v>0</v>
      </c>
      <c r="W383" s="6">
        <f t="shared" si="59"/>
        <v>1</v>
      </c>
      <c r="X383" s="6">
        <f t="shared" si="56"/>
        <v>0</v>
      </c>
      <c r="Y383" s="6">
        <f t="shared" si="57"/>
        <v>0</v>
      </c>
      <c r="Z383" s="6">
        <f t="shared" si="58"/>
        <v>0</v>
      </c>
      <c r="AA383" s="6" t="str">
        <f>VLOOKUP($C383,{"29 - Psychiatrie (Erwachsene)","MonatII";"30 - Kinder- und Jugendpsychiatrie","MonatII";"31 - Psychosomatik","MonatII";"","LEER";0,"Leer"},2,0)</f>
        <v>LEER</v>
      </c>
      <c r="AB383" s="6" t="str">
        <f>VLOOKUP($C383,{"29 - Psychiatrie (Erwachsene)","BGI";"30 - Kinder- und Jugendpsychiatrie","BGII";"31 - Psychosomatik","BGI";"","LEER";0,"Leer"},2,0)</f>
        <v>LEER</v>
      </c>
    </row>
    <row r="384" spans="2:28" x14ac:dyDescent="0.25">
      <c r="B384" s="74" t="str">
        <f t="shared" si="51"/>
        <v>!!!</v>
      </c>
      <c r="C384" s="202" t="str">
        <f>IF(LEN($D384)&gt;0,VLOOKUP(TEXT($D384,0),'Angaben Stationen'!$C$15:$V$114,2,0),"")</f>
        <v/>
      </c>
      <c r="D384" s="203"/>
      <c r="E384" s="204" t="str">
        <f>IF(LEN(D384)&gt;0,VLOOKUP(TEXT($D384,0),'Angaben Stationen'!$C$15:$E$114,3,0),"")</f>
        <v/>
      </c>
      <c r="F384" s="210"/>
      <c r="G384" s="205"/>
      <c r="H384" s="206"/>
      <c r="I384" s="72"/>
      <c r="P384" s="6" t="str">
        <f t="shared" si="52"/>
        <v>Leer</v>
      </c>
      <c r="Q384" s="6" t="str">
        <f>IF('Angaben KH-Standort'!$D$13&gt;0,"VJ","KJA")</f>
        <v>KJA</v>
      </c>
      <c r="R384" s="6" t="str">
        <f t="shared" si="53"/>
        <v>Leer</v>
      </c>
      <c r="S384" s="6" t="str">
        <f t="shared" si="54"/>
        <v>Leer</v>
      </c>
      <c r="T384" s="6">
        <f t="shared" si="50"/>
        <v>0</v>
      </c>
      <c r="U384" s="6">
        <f>VLOOKUP($C384,{"29 - Psychiatrie (Erwachsene)",1;"30 - Kinder- und Jugendpsychiatrie",1;"31 - Psychosomatik",1;"",0;0,0},2,0)</f>
        <v>0</v>
      </c>
      <c r="V384" s="6">
        <f t="shared" si="55"/>
        <v>0</v>
      </c>
      <c r="W384" s="6">
        <f t="shared" si="59"/>
        <v>1</v>
      </c>
      <c r="X384" s="6">
        <f t="shared" si="56"/>
        <v>0</v>
      </c>
      <c r="Y384" s="6">
        <f t="shared" si="57"/>
        <v>0</v>
      </c>
      <c r="Z384" s="6">
        <f t="shared" si="58"/>
        <v>0</v>
      </c>
      <c r="AA384" s="6" t="str">
        <f>VLOOKUP($C384,{"29 - Psychiatrie (Erwachsene)","MonatII";"30 - Kinder- und Jugendpsychiatrie","MonatII";"31 - Psychosomatik","MonatII";"","LEER";0,"Leer"},2,0)</f>
        <v>LEER</v>
      </c>
      <c r="AB384" s="6" t="str">
        <f>VLOOKUP($C384,{"29 - Psychiatrie (Erwachsene)","BGI";"30 - Kinder- und Jugendpsychiatrie","BGII";"31 - Psychosomatik","BGI";"","LEER";0,"Leer"},2,0)</f>
        <v>LEER</v>
      </c>
    </row>
    <row r="385" spans="2:28" x14ac:dyDescent="0.25">
      <c r="B385" s="74" t="str">
        <f t="shared" si="51"/>
        <v>!!!</v>
      </c>
      <c r="C385" s="202" t="str">
        <f>IF(LEN($D385)&gt;0,VLOOKUP(TEXT($D385,0),'Angaben Stationen'!$C$15:$V$114,2,0),"")</f>
        <v/>
      </c>
      <c r="D385" s="203"/>
      <c r="E385" s="204" t="str">
        <f>IF(LEN(D385)&gt;0,VLOOKUP(TEXT($D385,0),'Angaben Stationen'!$C$15:$E$114,3,0),"")</f>
        <v/>
      </c>
      <c r="F385" s="210"/>
      <c r="G385" s="205"/>
      <c r="H385" s="206"/>
      <c r="I385" s="72"/>
      <c r="P385" s="6" t="str">
        <f t="shared" si="52"/>
        <v>Leer</v>
      </c>
      <c r="Q385" s="6" t="str">
        <f>IF('Angaben KH-Standort'!$D$13&gt;0,"VJ","KJA")</f>
        <v>KJA</v>
      </c>
      <c r="R385" s="6" t="str">
        <f t="shared" si="53"/>
        <v>Leer</v>
      </c>
      <c r="S385" s="6" t="str">
        <f t="shared" si="54"/>
        <v>Leer</v>
      </c>
      <c r="T385" s="6">
        <f t="shared" si="50"/>
        <v>0</v>
      </c>
      <c r="U385" s="6">
        <f>VLOOKUP($C385,{"29 - Psychiatrie (Erwachsene)",1;"30 - Kinder- und Jugendpsychiatrie",1;"31 - Psychosomatik",1;"",0;0,0},2,0)</f>
        <v>0</v>
      </c>
      <c r="V385" s="6">
        <f t="shared" si="55"/>
        <v>0</v>
      </c>
      <c r="W385" s="6">
        <f t="shared" si="59"/>
        <v>1</v>
      </c>
      <c r="X385" s="6">
        <f t="shared" si="56"/>
        <v>0</v>
      </c>
      <c r="Y385" s="6">
        <f t="shared" si="57"/>
        <v>0</v>
      </c>
      <c r="Z385" s="6">
        <f t="shared" si="58"/>
        <v>0</v>
      </c>
      <c r="AA385" s="6" t="str">
        <f>VLOOKUP($C385,{"29 - Psychiatrie (Erwachsene)","MonatII";"30 - Kinder- und Jugendpsychiatrie","MonatII";"31 - Psychosomatik","MonatII";"","LEER";0,"Leer"},2,0)</f>
        <v>LEER</v>
      </c>
      <c r="AB385" s="6" t="str">
        <f>VLOOKUP($C385,{"29 - Psychiatrie (Erwachsene)","BGI";"30 - Kinder- und Jugendpsychiatrie","BGII";"31 - Psychosomatik","BGI";"","LEER";0,"Leer"},2,0)</f>
        <v>LEER</v>
      </c>
    </row>
    <row r="386" spans="2:28" x14ac:dyDescent="0.25">
      <c r="B386" s="74" t="str">
        <f t="shared" si="51"/>
        <v>!!!</v>
      </c>
      <c r="C386" s="202" t="str">
        <f>IF(LEN($D386)&gt;0,VLOOKUP(TEXT($D386,0),'Angaben Stationen'!$C$15:$V$114,2,0),"")</f>
        <v/>
      </c>
      <c r="D386" s="203"/>
      <c r="E386" s="204" t="str">
        <f>IF(LEN(D386)&gt;0,VLOOKUP(TEXT($D386,0),'Angaben Stationen'!$C$15:$E$114,3,0),"")</f>
        <v/>
      </c>
      <c r="F386" s="210"/>
      <c r="G386" s="205"/>
      <c r="H386" s="206"/>
      <c r="I386" s="72"/>
      <c r="P386" s="6" t="str">
        <f t="shared" si="52"/>
        <v>Leer</v>
      </c>
      <c r="Q386" s="6" t="str">
        <f>IF('Angaben KH-Standort'!$D$13&gt;0,"VJ","KJA")</f>
        <v>KJA</v>
      </c>
      <c r="R386" s="6" t="str">
        <f t="shared" si="53"/>
        <v>Leer</v>
      </c>
      <c r="S386" s="6" t="str">
        <f t="shared" si="54"/>
        <v>Leer</v>
      </c>
      <c r="T386" s="6">
        <f t="shared" si="50"/>
        <v>0</v>
      </c>
      <c r="U386" s="6">
        <f>VLOOKUP($C386,{"29 - Psychiatrie (Erwachsene)",1;"30 - Kinder- und Jugendpsychiatrie",1;"31 - Psychosomatik",1;"",0;0,0},2,0)</f>
        <v>0</v>
      </c>
      <c r="V386" s="6">
        <f t="shared" si="55"/>
        <v>0</v>
      </c>
      <c r="W386" s="6">
        <f t="shared" si="59"/>
        <v>1</v>
      </c>
      <c r="X386" s="6">
        <f t="shared" si="56"/>
        <v>0</v>
      </c>
      <c r="Y386" s="6">
        <f t="shared" si="57"/>
        <v>0</v>
      </c>
      <c r="Z386" s="6">
        <f t="shared" si="58"/>
        <v>0</v>
      </c>
      <c r="AA386" s="6" t="str">
        <f>VLOOKUP($C386,{"29 - Psychiatrie (Erwachsene)","MonatII";"30 - Kinder- und Jugendpsychiatrie","MonatII";"31 - Psychosomatik","MonatII";"","LEER";0,"Leer"},2,0)</f>
        <v>LEER</v>
      </c>
      <c r="AB386" s="6" t="str">
        <f>VLOOKUP($C386,{"29 - Psychiatrie (Erwachsene)","BGI";"30 - Kinder- und Jugendpsychiatrie","BGII";"31 - Psychosomatik","BGI";"","LEER";0,"Leer"},2,0)</f>
        <v>LEER</v>
      </c>
    </row>
    <row r="387" spans="2:28" x14ac:dyDescent="0.25">
      <c r="B387" s="74" t="str">
        <f t="shared" si="51"/>
        <v>!!!</v>
      </c>
      <c r="C387" s="202" t="str">
        <f>IF(LEN($D387)&gt;0,VLOOKUP(TEXT($D387,0),'Angaben Stationen'!$C$15:$V$114,2,0),"")</f>
        <v/>
      </c>
      <c r="D387" s="203"/>
      <c r="E387" s="204" t="str">
        <f>IF(LEN(D387)&gt;0,VLOOKUP(TEXT($D387,0),'Angaben Stationen'!$C$15:$E$114,3,0),"")</f>
        <v/>
      </c>
      <c r="F387" s="210"/>
      <c r="G387" s="205"/>
      <c r="H387" s="206"/>
      <c r="I387" s="72"/>
      <c r="P387" s="6" t="str">
        <f t="shared" si="52"/>
        <v>Leer</v>
      </c>
      <c r="Q387" s="6" t="str">
        <f>IF('Angaben KH-Standort'!$D$13&gt;0,"VJ","KJA")</f>
        <v>KJA</v>
      </c>
      <c r="R387" s="6" t="str">
        <f t="shared" si="53"/>
        <v>Leer</v>
      </c>
      <c r="S387" s="6" t="str">
        <f t="shared" si="54"/>
        <v>Leer</v>
      </c>
      <c r="T387" s="6">
        <f t="shared" si="50"/>
        <v>0</v>
      </c>
      <c r="U387" s="6">
        <f>VLOOKUP($C387,{"29 - Psychiatrie (Erwachsene)",1;"30 - Kinder- und Jugendpsychiatrie",1;"31 - Psychosomatik",1;"",0;0,0},2,0)</f>
        <v>0</v>
      </c>
      <c r="V387" s="6">
        <f t="shared" si="55"/>
        <v>0</v>
      </c>
      <c r="W387" s="6">
        <f t="shared" si="59"/>
        <v>1</v>
      </c>
      <c r="X387" s="6">
        <f t="shared" si="56"/>
        <v>0</v>
      </c>
      <c r="Y387" s="6">
        <f t="shared" si="57"/>
        <v>0</v>
      </c>
      <c r="Z387" s="6">
        <f t="shared" si="58"/>
        <v>0</v>
      </c>
      <c r="AA387" s="6" t="str">
        <f>VLOOKUP($C387,{"29 - Psychiatrie (Erwachsene)","MonatII";"30 - Kinder- und Jugendpsychiatrie","MonatII";"31 - Psychosomatik","MonatII";"","LEER";0,"Leer"},2,0)</f>
        <v>LEER</v>
      </c>
      <c r="AB387" s="6" t="str">
        <f>VLOOKUP($C387,{"29 - Psychiatrie (Erwachsene)","BGI";"30 - Kinder- und Jugendpsychiatrie","BGII";"31 - Psychosomatik","BGI";"","LEER";0,"Leer"},2,0)</f>
        <v>LEER</v>
      </c>
    </row>
    <row r="388" spans="2:28" x14ac:dyDescent="0.25">
      <c r="B388" s="74" t="str">
        <f t="shared" si="51"/>
        <v>!!!</v>
      </c>
      <c r="C388" s="202" t="str">
        <f>IF(LEN($D388)&gt;0,VLOOKUP(TEXT($D388,0),'Angaben Stationen'!$C$15:$V$114,2,0),"")</f>
        <v/>
      </c>
      <c r="D388" s="203"/>
      <c r="E388" s="204" t="str">
        <f>IF(LEN(D388)&gt;0,VLOOKUP(TEXT($D388,0),'Angaben Stationen'!$C$15:$E$114,3,0),"")</f>
        <v/>
      </c>
      <c r="F388" s="210"/>
      <c r="G388" s="205"/>
      <c r="H388" s="206"/>
      <c r="I388" s="72"/>
      <c r="P388" s="6" t="str">
        <f t="shared" si="52"/>
        <v>Leer</v>
      </c>
      <c r="Q388" s="6" t="str">
        <f>IF('Angaben KH-Standort'!$D$13&gt;0,"VJ","KJA")</f>
        <v>KJA</v>
      </c>
      <c r="R388" s="6" t="str">
        <f t="shared" si="53"/>
        <v>Leer</v>
      </c>
      <c r="S388" s="6" t="str">
        <f t="shared" si="54"/>
        <v>Leer</v>
      </c>
      <c r="T388" s="6">
        <f t="shared" si="50"/>
        <v>0</v>
      </c>
      <c r="U388" s="6">
        <f>VLOOKUP($C388,{"29 - Psychiatrie (Erwachsene)",1;"30 - Kinder- und Jugendpsychiatrie",1;"31 - Psychosomatik",1;"",0;0,0},2,0)</f>
        <v>0</v>
      </c>
      <c r="V388" s="6">
        <f t="shared" si="55"/>
        <v>0</v>
      </c>
      <c r="W388" s="6">
        <f t="shared" si="59"/>
        <v>1</v>
      </c>
      <c r="X388" s="6">
        <f t="shared" si="56"/>
        <v>0</v>
      </c>
      <c r="Y388" s="6">
        <f t="shared" si="57"/>
        <v>0</v>
      </c>
      <c r="Z388" s="6">
        <f t="shared" si="58"/>
        <v>0</v>
      </c>
      <c r="AA388" s="6" t="str">
        <f>VLOOKUP($C388,{"29 - Psychiatrie (Erwachsene)","MonatII";"30 - Kinder- und Jugendpsychiatrie","MonatII";"31 - Psychosomatik","MonatII";"","LEER";0,"Leer"},2,0)</f>
        <v>LEER</v>
      </c>
      <c r="AB388" s="6" t="str">
        <f>VLOOKUP($C388,{"29 - Psychiatrie (Erwachsene)","BGI";"30 - Kinder- und Jugendpsychiatrie","BGII";"31 - Psychosomatik","BGI";"","LEER";0,"Leer"},2,0)</f>
        <v>LEER</v>
      </c>
    </row>
    <row r="389" spans="2:28" x14ac:dyDescent="0.25">
      <c r="B389" s="74" t="str">
        <f t="shared" si="51"/>
        <v>!!!</v>
      </c>
      <c r="C389" s="202" t="str">
        <f>IF(LEN($D389)&gt;0,VLOOKUP(TEXT($D389,0),'Angaben Stationen'!$C$15:$V$114,2,0),"")</f>
        <v/>
      </c>
      <c r="D389" s="203"/>
      <c r="E389" s="204" t="str">
        <f>IF(LEN(D389)&gt;0,VLOOKUP(TEXT($D389,0),'Angaben Stationen'!$C$15:$E$114,3,0),"")</f>
        <v/>
      </c>
      <c r="F389" s="210"/>
      <c r="G389" s="205"/>
      <c r="H389" s="206"/>
      <c r="I389" s="72"/>
      <c r="P389" s="6" t="str">
        <f t="shared" si="52"/>
        <v>Leer</v>
      </c>
      <c r="Q389" s="6" t="str">
        <f>IF('Angaben KH-Standort'!$D$13&gt;0,"VJ","KJA")</f>
        <v>KJA</v>
      </c>
      <c r="R389" s="6" t="str">
        <f t="shared" si="53"/>
        <v>Leer</v>
      </c>
      <c r="S389" s="6" t="str">
        <f t="shared" si="54"/>
        <v>Leer</v>
      </c>
      <c r="T389" s="6">
        <f t="shared" si="50"/>
        <v>0</v>
      </c>
      <c r="U389" s="6">
        <f>VLOOKUP($C389,{"29 - Psychiatrie (Erwachsene)",1;"30 - Kinder- und Jugendpsychiatrie",1;"31 - Psychosomatik",1;"",0;0,0},2,0)</f>
        <v>0</v>
      </c>
      <c r="V389" s="6">
        <f t="shared" si="55"/>
        <v>0</v>
      </c>
      <c r="W389" s="6">
        <f t="shared" si="59"/>
        <v>1</v>
      </c>
      <c r="X389" s="6">
        <f t="shared" si="56"/>
        <v>0</v>
      </c>
      <c r="Y389" s="6">
        <f t="shared" si="57"/>
        <v>0</v>
      </c>
      <c r="Z389" s="6">
        <f t="shared" si="58"/>
        <v>0</v>
      </c>
      <c r="AA389" s="6" t="str">
        <f>VLOOKUP($C389,{"29 - Psychiatrie (Erwachsene)","MonatII";"30 - Kinder- und Jugendpsychiatrie","MonatII";"31 - Psychosomatik","MonatII";"","LEER";0,"Leer"},2,0)</f>
        <v>LEER</v>
      </c>
      <c r="AB389" s="6" t="str">
        <f>VLOOKUP($C389,{"29 - Psychiatrie (Erwachsene)","BGI";"30 - Kinder- und Jugendpsychiatrie","BGII";"31 - Psychosomatik","BGI";"","LEER";0,"Leer"},2,0)</f>
        <v>LEER</v>
      </c>
    </row>
    <row r="390" spans="2:28" x14ac:dyDescent="0.25">
      <c r="B390" s="74" t="str">
        <f t="shared" si="51"/>
        <v>!!!</v>
      </c>
      <c r="C390" s="202" t="str">
        <f>IF(LEN($D390)&gt;0,VLOOKUP(TEXT($D390,0),'Angaben Stationen'!$C$15:$V$114,2,0),"")</f>
        <v/>
      </c>
      <c r="D390" s="203"/>
      <c r="E390" s="204" t="str">
        <f>IF(LEN(D390)&gt;0,VLOOKUP(TEXT($D390,0),'Angaben Stationen'!$C$15:$E$114,3,0),"")</f>
        <v/>
      </c>
      <c r="F390" s="210"/>
      <c r="G390" s="205"/>
      <c r="H390" s="206"/>
      <c r="I390" s="72"/>
      <c r="P390" s="6" t="str">
        <f t="shared" si="52"/>
        <v>Leer</v>
      </c>
      <c r="Q390" s="6" t="str">
        <f>IF('Angaben KH-Standort'!$D$13&gt;0,"VJ","KJA")</f>
        <v>KJA</v>
      </c>
      <c r="R390" s="6" t="str">
        <f t="shared" si="53"/>
        <v>Leer</v>
      </c>
      <c r="S390" s="6" t="str">
        <f t="shared" si="54"/>
        <v>Leer</v>
      </c>
      <c r="T390" s="6">
        <f t="shared" si="50"/>
        <v>0</v>
      </c>
      <c r="U390" s="6">
        <f>VLOOKUP($C390,{"29 - Psychiatrie (Erwachsene)",1;"30 - Kinder- und Jugendpsychiatrie",1;"31 - Psychosomatik",1;"",0;0,0},2,0)</f>
        <v>0</v>
      </c>
      <c r="V390" s="6">
        <f t="shared" si="55"/>
        <v>0</v>
      </c>
      <c r="W390" s="6">
        <f t="shared" si="59"/>
        <v>1</v>
      </c>
      <c r="X390" s="6">
        <f t="shared" si="56"/>
        <v>0</v>
      </c>
      <c r="Y390" s="6">
        <f t="shared" si="57"/>
        <v>0</v>
      </c>
      <c r="Z390" s="6">
        <f t="shared" si="58"/>
        <v>0</v>
      </c>
      <c r="AA390" s="6" t="str">
        <f>VLOOKUP($C390,{"29 - Psychiatrie (Erwachsene)","MonatII";"30 - Kinder- und Jugendpsychiatrie","MonatII";"31 - Psychosomatik","MonatII";"","LEER";0,"Leer"},2,0)</f>
        <v>LEER</v>
      </c>
      <c r="AB390" s="6" t="str">
        <f>VLOOKUP($C390,{"29 - Psychiatrie (Erwachsene)","BGI";"30 - Kinder- und Jugendpsychiatrie","BGII";"31 - Psychosomatik","BGI";"","LEER";0,"Leer"},2,0)</f>
        <v>LEER</v>
      </c>
    </row>
    <row r="391" spans="2:28" x14ac:dyDescent="0.25">
      <c r="B391" s="74" t="str">
        <f t="shared" si="51"/>
        <v>!!!</v>
      </c>
      <c r="C391" s="202" t="str">
        <f>IF(LEN($D391)&gt;0,VLOOKUP(TEXT($D391,0),'Angaben Stationen'!$C$15:$V$114,2,0),"")</f>
        <v/>
      </c>
      <c r="D391" s="203"/>
      <c r="E391" s="204" t="str">
        <f>IF(LEN(D391)&gt;0,VLOOKUP(TEXT($D391,0),'Angaben Stationen'!$C$15:$E$114,3,0),"")</f>
        <v/>
      </c>
      <c r="F391" s="210"/>
      <c r="G391" s="205"/>
      <c r="H391" s="206"/>
      <c r="I391" s="72"/>
      <c r="P391" s="6" t="str">
        <f t="shared" si="52"/>
        <v>Leer</v>
      </c>
      <c r="Q391" s="6" t="str">
        <f>IF('Angaben KH-Standort'!$D$13&gt;0,"VJ","KJA")</f>
        <v>KJA</v>
      </c>
      <c r="R391" s="6" t="str">
        <f t="shared" si="53"/>
        <v>Leer</v>
      </c>
      <c r="S391" s="6" t="str">
        <f t="shared" si="54"/>
        <v>Leer</v>
      </c>
      <c r="T391" s="6">
        <f t="shared" si="50"/>
        <v>0</v>
      </c>
      <c r="U391" s="6">
        <f>VLOOKUP($C391,{"29 - Psychiatrie (Erwachsene)",1;"30 - Kinder- und Jugendpsychiatrie",1;"31 - Psychosomatik",1;"",0;0,0},2,0)</f>
        <v>0</v>
      </c>
      <c r="V391" s="6">
        <f t="shared" si="55"/>
        <v>0</v>
      </c>
      <c r="W391" s="6">
        <f t="shared" si="59"/>
        <v>1</v>
      </c>
      <c r="X391" s="6">
        <f t="shared" si="56"/>
        <v>0</v>
      </c>
      <c r="Y391" s="6">
        <f t="shared" si="57"/>
        <v>0</v>
      </c>
      <c r="Z391" s="6">
        <f t="shared" si="58"/>
        <v>0</v>
      </c>
      <c r="AA391" s="6" t="str">
        <f>VLOOKUP($C391,{"29 - Psychiatrie (Erwachsene)","MonatII";"30 - Kinder- und Jugendpsychiatrie","MonatII";"31 - Psychosomatik","MonatII";"","LEER";0,"Leer"},2,0)</f>
        <v>LEER</v>
      </c>
      <c r="AB391" s="6" t="str">
        <f>VLOOKUP($C391,{"29 - Psychiatrie (Erwachsene)","BGI";"30 - Kinder- und Jugendpsychiatrie","BGII";"31 - Psychosomatik","BGI";"","LEER";0,"Leer"},2,0)</f>
        <v>LEER</v>
      </c>
    </row>
    <row r="392" spans="2:28" x14ac:dyDescent="0.25">
      <c r="B392" s="74" t="str">
        <f t="shared" si="51"/>
        <v>!!!</v>
      </c>
      <c r="C392" s="202" t="str">
        <f>IF(LEN($D392)&gt;0,VLOOKUP(TEXT($D392,0),'Angaben Stationen'!$C$15:$V$114,2,0),"")</f>
        <v/>
      </c>
      <c r="D392" s="203"/>
      <c r="E392" s="204" t="str">
        <f>IF(LEN(D392)&gt;0,VLOOKUP(TEXT($D392,0),'Angaben Stationen'!$C$15:$E$114,3,0),"")</f>
        <v/>
      </c>
      <c r="F392" s="210"/>
      <c r="G392" s="205"/>
      <c r="H392" s="206"/>
      <c r="I392" s="72"/>
      <c r="P392" s="6" t="str">
        <f t="shared" si="52"/>
        <v>Leer</v>
      </c>
      <c r="Q392" s="6" t="str">
        <f>IF('Angaben KH-Standort'!$D$13&gt;0,"VJ","KJA")</f>
        <v>KJA</v>
      </c>
      <c r="R392" s="6" t="str">
        <f t="shared" si="53"/>
        <v>Leer</v>
      </c>
      <c r="S392" s="6" t="str">
        <f t="shared" si="54"/>
        <v>Leer</v>
      </c>
      <c r="T392" s="6">
        <f t="shared" si="50"/>
        <v>0</v>
      </c>
      <c r="U392" s="6">
        <f>VLOOKUP($C392,{"29 - Psychiatrie (Erwachsene)",1;"30 - Kinder- und Jugendpsychiatrie",1;"31 - Psychosomatik",1;"",0;0,0},2,0)</f>
        <v>0</v>
      </c>
      <c r="V392" s="6">
        <f t="shared" si="55"/>
        <v>0</v>
      </c>
      <c r="W392" s="6">
        <f t="shared" si="59"/>
        <v>1</v>
      </c>
      <c r="X392" s="6">
        <f t="shared" si="56"/>
        <v>0</v>
      </c>
      <c r="Y392" s="6">
        <f t="shared" si="57"/>
        <v>0</v>
      </c>
      <c r="Z392" s="6">
        <f t="shared" si="58"/>
        <v>0</v>
      </c>
      <c r="AA392" s="6" t="str">
        <f>VLOOKUP($C392,{"29 - Psychiatrie (Erwachsene)","MonatII";"30 - Kinder- und Jugendpsychiatrie","MonatII";"31 - Psychosomatik","MonatII";"","LEER";0,"Leer"},2,0)</f>
        <v>LEER</v>
      </c>
      <c r="AB392" s="6" t="str">
        <f>VLOOKUP($C392,{"29 - Psychiatrie (Erwachsene)","BGI";"30 - Kinder- und Jugendpsychiatrie","BGII";"31 - Psychosomatik","BGI";"","LEER";0,"Leer"},2,0)</f>
        <v>LEER</v>
      </c>
    </row>
    <row r="393" spans="2:28" x14ac:dyDescent="0.25">
      <c r="B393" s="74" t="str">
        <f t="shared" si="51"/>
        <v>!!!</v>
      </c>
      <c r="C393" s="202" t="str">
        <f>IF(LEN($D393)&gt;0,VLOOKUP(TEXT($D393,0),'Angaben Stationen'!$C$15:$V$114,2,0),"")</f>
        <v/>
      </c>
      <c r="D393" s="203"/>
      <c r="E393" s="204" t="str">
        <f>IF(LEN(D393)&gt;0,VLOOKUP(TEXT($D393,0),'Angaben Stationen'!$C$15:$E$114,3,0),"")</f>
        <v/>
      </c>
      <c r="F393" s="210"/>
      <c r="G393" s="205"/>
      <c r="H393" s="206"/>
      <c r="I393" s="72"/>
      <c r="P393" s="6" t="str">
        <f t="shared" si="52"/>
        <v>Leer</v>
      </c>
      <c r="Q393" s="6" t="str">
        <f>IF('Angaben KH-Standort'!$D$13&gt;0,"VJ","KJA")</f>
        <v>KJA</v>
      </c>
      <c r="R393" s="6" t="str">
        <f t="shared" si="53"/>
        <v>Leer</v>
      </c>
      <c r="S393" s="6" t="str">
        <f t="shared" si="54"/>
        <v>Leer</v>
      </c>
      <c r="T393" s="6">
        <f t="shared" si="50"/>
        <v>0</v>
      </c>
      <c r="U393" s="6">
        <f>VLOOKUP($C393,{"29 - Psychiatrie (Erwachsene)",1;"30 - Kinder- und Jugendpsychiatrie",1;"31 - Psychosomatik",1;"",0;0,0},2,0)</f>
        <v>0</v>
      </c>
      <c r="V393" s="6">
        <f t="shared" si="55"/>
        <v>0</v>
      </c>
      <c r="W393" s="6">
        <f t="shared" si="59"/>
        <v>1</v>
      </c>
      <c r="X393" s="6">
        <f t="shared" si="56"/>
        <v>0</v>
      </c>
      <c r="Y393" s="6">
        <f t="shared" si="57"/>
        <v>0</v>
      </c>
      <c r="Z393" s="6">
        <f t="shared" si="58"/>
        <v>0</v>
      </c>
      <c r="AA393" s="6" t="str">
        <f>VLOOKUP($C393,{"29 - Psychiatrie (Erwachsene)","MonatII";"30 - Kinder- und Jugendpsychiatrie","MonatII";"31 - Psychosomatik","MonatII";"","LEER";0,"Leer"},2,0)</f>
        <v>LEER</v>
      </c>
      <c r="AB393" s="6" t="str">
        <f>VLOOKUP($C393,{"29 - Psychiatrie (Erwachsene)","BGI";"30 - Kinder- und Jugendpsychiatrie","BGII";"31 - Psychosomatik","BGI";"","LEER";0,"Leer"},2,0)</f>
        <v>LEER</v>
      </c>
    </row>
    <row r="394" spans="2:28" x14ac:dyDescent="0.25">
      <c r="B394" s="74" t="str">
        <f t="shared" si="51"/>
        <v>!!!</v>
      </c>
      <c r="C394" s="202" t="str">
        <f>IF(LEN($D394)&gt;0,VLOOKUP(TEXT($D394,0),'Angaben Stationen'!$C$15:$V$114,2,0),"")</f>
        <v/>
      </c>
      <c r="D394" s="203"/>
      <c r="E394" s="204" t="str">
        <f>IF(LEN(D394)&gt;0,VLOOKUP(TEXT($D394,0),'Angaben Stationen'!$C$15:$E$114,3,0),"")</f>
        <v/>
      </c>
      <c r="F394" s="210"/>
      <c r="G394" s="205"/>
      <c r="H394" s="206"/>
      <c r="I394" s="72"/>
      <c r="P394" s="6" t="str">
        <f t="shared" si="52"/>
        <v>Leer</v>
      </c>
      <c r="Q394" s="6" t="str">
        <f>IF('Angaben KH-Standort'!$D$13&gt;0,"VJ","KJA")</f>
        <v>KJA</v>
      </c>
      <c r="R394" s="6" t="str">
        <f t="shared" si="53"/>
        <v>Leer</v>
      </c>
      <c r="S394" s="6" t="str">
        <f t="shared" si="54"/>
        <v>Leer</v>
      </c>
      <c r="T394" s="6">
        <f t="shared" si="50"/>
        <v>0</v>
      </c>
      <c r="U394" s="6">
        <f>VLOOKUP($C394,{"29 - Psychiatrie (Erwachsene)",1;"30 - Kinder- und Jugendpsychiatrie",1;"31 - Psychosomatik",1;"",0;0,0},2,0)</f>
        <v>0</v>
      </c>
      <c r="V394" s="6">
        <f t="shared" si="55"/>
        <v>0</v>
      </c>
      <c r="W394" s="6">
        <f t="shared" si="59"/>
        <v>1</v>
      </c>
      <c r="X394" s="6">
        <f t="shared" si="56"/>
        <v>0</v>
      </c>
      <c r="Y394" s="6">
        <f t="shared" si="57"/>
        <v>0</v>
      </c>
      <c r="Z394" s="6">
        <f t="shared" si="58"/>
        <v>0</v>
      </c>
      <c r="AA394" s="6" t="str">
        <f>VLOOKUP($C394,{"29 - Psychiatrie (Erwachsene)","MonatII";"30 - Kinder- und Jugendpsychiatrie","MonatII";"31 - Psychosomatik","MonatII";"","LEER";0,"Leer"},2,0)</f>
        <v>LEER</v>
      </c>
      <c r="AB394" s="6" t="str">
        <f>VLOOKUP($C394,{"29 - Psychiatrie (Erwachsene)","BGI";"30 - Kinder- und Jugendpsychiatrie","BGII";"31 - Psychosomatik","BGI";"","LEER";0,"Leer"},2,0)</f>
        <v>LEER</v>
      </c>
    </row>
    <row r="395" spans="2:28" x14ac:dyDescent="0.25">
      <c r="B395" s="74" t="str">
        <f t="shared" si="51"/>
        <v>!!!</v>
      </c>
      <c r="C395" s="202" t="str">
        <f>IF(LEN($D395)&gt;0,VLOOKUP(TEXT($D395,0),'Angaben Stationen'!$C$15:$V$114,2,0),"")</f>
        <v/>
      </c>
      <c r="D395" s="203"/>
      <c r="E395" s="204" t="str">
        <f>IF(LEN(D395)&gt;0,VLOOKUP(TEXT($D395,0),'Angaben Stationen'!$C$15:$E$114,3,0),"")</f>
        <v/>
      </c>
      <c r="F395" s="210"/>
      <c r="G395" s="205"/>
      <c r="H395" s="206"/>
      <c r="I395" s="72"/>
      <c r="P395" s="6" t="str">
        <f t="shared" si="52"/>
        <v>Leer</v>
      </c>
      <c r="Q395" s="6" t="str">
        <f>IF('Angaben KH-Standort'!$D$13&gt;0,"VJ","KJA")</f>
        <v>KJA</v>
      </c>
      <c r="R395" s="6" t="str">
        <f t="shared" si="53"/>
        <v>Leer</v>
      </c>
      <c r="S395" s="6" t="str">
        <f t="shared" si="54"/>
        <v>Leer</v>
      </c>
      <c r="T395" s="6">
        <f t="shared" si="50"/>
        <v>0</v>
      </c>
      <c r="U395" s="6">
        <f>VLOOKUP($C395,{"29 - Psychiatrie (Erwachsene)",1;"30 - Kinder- und Jugendpsychiatrie",1;"31 - Psychosomatik",1;"",0;0,0},2,0)</f>
        <v>0</v>
      </c>
      <c r="V395" s="6">
        <f t="shared" si="55"/>
        <v>0</v>
      </c>
      <c r="W395" s="6">
        <f t="shared" si="59"/>
        <v>1</v>
      </c>
      <c r="X395" s="6">
        <f t="shared" si="56"/>
        <v>0</v>
      </c>
      <c r="Y395" s="6">
        <f t="shared" si="57"/>
        <v>0</v>
      </c>
      <c r="Z395" s="6">
        <f t="shared" si="58"/>
        <v>0</v>
      </c>
      <c r="AA395" s="6" t="str">
        <f>VLOOKUP($C395,{"29 - Psychiatrie (Erwachsene)","MonatII";"30 - Kinder- und Jugendpsychiatrie","MonatII";"31 - Psychosomatik","MonatII";"","LEER";0,"Leer"},2,0)</f>
        <v>LEER</v>
      </c>
      <c r="AB395" s="6" t="str">
        <f>VLOOKUP($C395,{"29 - Psychiatrie (Erwachsene)","BGI";"30 - Kinder- und Jugendpsychiatrie","BGII";"31 - Psychosomatik","BGI";"","LEER";0,"Leer"},2,0)</f>
        <v>LEER</v>
      </c>
    </row>
    <row r="396" spans="2:28" x14ac:dyDescent="0.25">
      <c r="B396" s="74" t="str">
        <f t="shared" si="51"/>
        <v>!!!</v>
      </c>
      <c r="C396" s="202" t="str">
        <f>IF(LEN($D396)&gt;0,VLOOKUP(TEXT($D396,0),'Angaben Stationen'!$C$15:$V$114,2,0),"")</f>
        <v/>
      </c>
      <c r="D396" s="203"/>
      <c r="E396" s="204" t="str">
        <f>IF(LEN(D396)&gt;0,VLOOKUP(TEXT($D396,0),'Angaben Stationen'!$C$15:$E$114,3,0),"")</f>
        <v/>
      </c>
      <c r="F396" s="210"/>
      <c r="G396" s="205"/>
      <c r="H396" s="206"/>
      <c r="I396" s="72"/>
      <c r="P396" s="6" t="str">
        <f t="shared" si="52"/>
        <v>Leer</v>
      </c>
      <c r="Q396" s="6" t="str">
        <f>IF('Angaben KH-Standort'!$D$13&gt;0,"VJ","KJA")</f>
        <v>KJA</v>
      </c>
      <c r="R396" s="6" t="str">
        <f t="shared" si="53"/>
        <v>Leer</v>
      </c>
      <c r="S396" s="6" t="str">
        <f t="shared" si="54"/>
        <v>Leer</v>
      </c>
      <c r="T396" s="6">
        <f t="shared" si="50"/>
        <v>0</v>
      </c>
      <c r="U396" s="6">
        <f>VLOOKUP($C396,{"29 - Psychiatrie (Erwachsene)",1;"30 - Kinder- und Jugendpsychiatrie",1;"31 - Psychosomatik",1;"",0;0,0},2,0)</f>
        <v>0</v>
      </c>
      <c r="V396" s="6">
        <f t="shared" si="55"/>
        <v>0</v>
      </c>
      <c r="W396" s="6">
        <f t="shared" si="59"/>
        <v>1</v>
      </c>
      <c r="X396" s="6">
        <f t="shared" si="56"/>
        <v>0</v>
      </c>
      <c r="Y396" s="6">
        <f t="shared" si="57"/>
        <v>0</v>
      </c>
      <c r="Z396" s="6">
        <f t="shared" si="58"/>
        <v>0</v>
      </c>
      <c r="AA396" s="6" t="str">
        <f>VLOOKUP($C396,{"29 - Psychiatrie (Erwachsene)","MonatII";"30 - Kinder- und Jugendpsychiatrie","MonatII";"31 - Psychosomatik","MonatII";"","LEER";0,"Leer"},2,0)</f>
        <v>LEER</v>
      </c>
      <c r="AB396" s="6" t="str">
        <f>VLOOKUP($C396,{"29 - Psychiatrie (Erwachsene)","BGI";"30 - Kinder- und Jugendpsychiatrie","BGII";"31 - Psychosomatik","BGI";"","LEER";0,"Leer"},2,0)</f>
        <v>LEER</v>
      </c>
    </row>
    <row r="397" spans="2:28" x14ac:dyDescent="0.25">
      <c r="B397" s="74" t="str">
        <f t="shared" si="51"/>
        <v>!!!</v>
      </c>
      <c r="C397" s="202" t="str">
        <f>IF(LEN($D397)&gt;0,VLOOKUP(TEXT($D397,0),'Angaben Stationen'!$C$15:$V$114,2,0),"")</f>
        <v/>
      </c>
      <c r="D397" s="203"/>
      <c r="E397" s="204" t="str">
        <f>IF(LEN(D397)&gt;0,VLOOKUP(TEXT($D397,0),'Angaben Stationen'!$C$15:$E$114,3,0),"")</f>
        <v/>
      </c>
      <c r="F397" s="210"/>
      <c r="G397" s="205"/>
      <c r="H397" s="206"/>
      <c r="I397" s="72"/>
      <c r="P397" s="6" t="str">
        <f t="shared" si="52"/>
        <v>Leer</v>
      </c>
      <c r="Q397" s="6" t="str">
        <f>IF('Angaben KH-Standort'!$D$13&gt;0,"VJ","KJA")</f>
        <v>KJA</v>
      </c>
      <c r="R397" s="6" t="str">
        <f t="shared" si="53"/>
        <v>Leer</v>
      </c>
      <c r="S397" s="6" t="str">
        <f t="shared" si="54"/>
        <v>Leer</v>
      </c>
      <c r="T397" s="6">
        <f t="shared" si="50"/>
        <v>0</v>
      </c>
      <c r="U397" s="6">
        <f>VLOOKUP($C397,{"29 - Psychiatrie (Erwachsene)",1;"30 - Kinder- und Jugendpsychiatrie",1;"31 - Psychosomatik",1;"",0;0,0},2,0)</f>
        <v>0</v>
      </c>
      <c r="V397" s="6">
        <f t="shared" si="55"/>
        <v>0</v>
      </c>
      <c r="W397" s="6">
        <f t="shared" si="59"/>
        <v>1</v>
      </c>
      <c r="X397" s="6">
        <f t="shared" si="56"/>
        <v>0</v>
      </c>
      <c r="Y397" s="6">
        <f t="shared" si="57"/>
        <v>0</v>
      </c>
      <c r="Z397" s="6">
        <f t="shared" si="58"/>
        <v>0</v>
      </c>
      <c r="AA397" s="6" t="str">
        <f>VLOOKUP($C397,{"29 - Psychiatrie (Erwachsene)","MonatII";"30 - Kinder- und Jugendpsychiatrie","MonatII";"31 - Psychosomatik","MonatII";"","LEER";0,"Leer"},2,0)</f>
        <v>LEER</v>
      </c>
      <c r="AB397" s="6" t="str">
        <f>VLOOKUP($C397,{"29 - Psychiatrie (Erwachsene)","BGI";"30 - Kinder- und Jugendpsychiatrie","BGII";"31 - Psychosomatik","BGI";"","LEER";0,"Leer"},2,0)</f>
        <v>LEER</v>
      </c>
    </row>
    <row r="398" spans="2:28" x14ac:dyDescent="0.25">
      <c r="B398" s="74" t="str">
        <f t="shared" si="51"/>
        <v>!!!</v>
      </c>
      <c r="C398" s="202" t="str">
        <f>IF(LEN($D398)&gt;0,VLOOKUP(TEXT($D398,0),'Angaben Stationen'!$C$15:$V$114,2,0),"")</f>
        <v/>
      </c>
      <c r="D398" s="203"/>
      <c r="E398" s="204" t="str">
        <f>IF(LEN(D398)&gt;0,VLOOKUP(TEXT($D398,0),'Angaben Stationen'!$C$15:$E$114,3,0),"")</f>
        <v/>
      </c>
      <c r="F398" s="210"/>
      <c r="G398" s="205"/>
      <c r="H398" s="206"/>
      <c r="I398" s="72"/>
      <c r="P398" s="6" t="str">
        <f t="shared" si="52"/>
        <v>Leer</v>
      </c>
      <c r="Q398" s="6" t="str">
        <f>IF('Angaben KH-Standort'!$D$13&gt;0,"VJ","KJA")</f>
        <v>KJA</v>
      </c>
      <c r="R398" s="6" t="str">
        <f t="shared" si="53"/>
        <v>Leer</v>
      </c>
      <c r="S398" s="6" t="str">
        <f t="shared" si="54"/>
        <v>Leer</v>
      </c>
      <c r="T398" s="6">
        <f t="shared" si="50"/>
        <v>0</v>
      </c>
      <c r="U398" s="6">
        <f>VLOOKUP($C398,{"29 - Psychiatrie (Erwachsene)",1;"30 - Kinder- und Jugendpsychiatrie",1;"31 - Psychosomatik",1;"",0;0,0},2,0)</f>
        <v>0</v>
      </c>
      <c r="V398" s="6">
        <f t="shared" si="55"/>
        <v>0</v>
      </c>
      <c r="W398" s="6">
        <f t="shared" si="59"/>
        <v>1</v>
      </c>
      <c r="X398" s="6">
        <f t="shared" si="56"/>
        <v>0</v>
      </c>
      <c r="Y398" s="6">
        <f t="shared" si="57"/>
        <v>0</v>
      </c>
      <c r="Z398" s="6">
        <f t="shared" si="58"/>
        <v>0</v>
      </c>
      <c r="AA398" s="6" t="str">
        <f>VLOOKUP($C398,{"29 - Psychiatrie (Erwachsene)","MonatII";"30 - Kinder- und Jugendpsychiatrie","MonatII";"31 - Psychosomatik","MonatII";"","LEER";0,"Leer"},2,0)</f>
        <v>LEER</v>
      </c>
      <c r="AB398" s="6" t="str">
        <f>VLOOKUP($C398,{"29 - Psychiatrie (Erwachsene)","BGI";"30 - Kinder- und Jugendpsychiatrie","BGII";"31 - Psychosomatik","BGI";"","LEER";0,"Leer"},2,0)</f>
        <v>LEER</v>
      </c>
    </row>
    <row r="399" spans="2:28" x14ac:dyDescent="0.25">
      <c r="B399" s="74" t="str">
        <f t="shared" si="51"/>
        <v>!!!</v>
      </c>
      <c r="C399" s="202" t="str">
        <f>IF(LEN($D399)&gt;0,VLOOKUP(TEXT($D399,0),'Angaben Stationen'!$C$15:$V$114,2,0),"")</f>
        <v/>
      </c>
      <c r="D399" s="203"/>
      <c r="E399" s="204" t="str">
        <f>IF(LEN(D399)&gt;0,VLOOKUP(TEXT($D399,0),'Angaben Stationen'!$C$15:$E$114,3,0),"")</f>
        <v/>
      </c>
      <c r="F399" s="210"/>
      <c r="G399" s="205"/>
      <c r="H399" s="206"/>
      <c r="I399" s="72"/>
      <c r="P399" s="6" t="str">
        <f t="shared" si="52"/>
        <v>Leer</v>
      </c>
      <c r="Q399" s="6" t="str">
        <f>IF('Angaben KH-Standort'!$D$13&gt;0,"VJ","KJA")</f>
        <v>KJA</v>
      </c>
      <c r="R399" s="6" t="str">
        <f t="shared" si="53"/>
        <v>Leer</v>
      </c>
      <c r="S399" s="6" t="str">
        <f t="shared" si="54"/>
        <v>Leer</v>
      </c>
      <c r="T399" s="6">
        <f t="shared" si="50"/>
        <v>0</v>
      </c>
      <c r="U399" s="6">
        <f>VLOOKUP($C399,{"29 - Psychiatrie (Erwachsene)",1;"30 - Kinder- und Jugendpsychiatrie",1;"31 - Psychosomatik",1;"",0;0,0},2,0)</f>
        <v>0</v>
      </c>
      <c r="V399" s="6">
        <f t="shared" si="55"/>
        <v>0</v>
      </c>
      <c r="W399" s="6">
        <f t="shared" si="59"/>
        <v>1</v>
      </c>
      <c r="X399" s="6">
        <f t="shared" si="56"/>
        <v>0</v>
      </c>
      <c r="Y399" s="6">
        <f t="shared" si="57"/>
        <v>0</v>
      </c>
      <c r="Z399" s="6">
        <f t="shared" si="58"/>
        <v>0</v>
      </c>
      <c r="AA399" s="6" t="str">
        <f>VLOOKUP($C399,{"29 - Psychiatrie (Erwachsene)","MonatII";"30 - Kinder- und Jugendpsychiatrie","MonatII";"31 - Psychosomatik","MonatII";"","LEER";0,"Leer"},2,0)</f>
        <v>LEER</v>
      </c>
      <c r="AB399" s="6" t="str">
        <f>VLOOKUP($C399,{"29 - Psychiatrie (Erwachsene)","BGI";"30 - Kinder- und Jugendpsychiatrie","BGII";"31 - Psychosomatik","BGI";"","LEER";0,"Leer"},2,0)</f>
        <v>LEER</v>
      </c>
    </row>
    <row r="400" spans="2:28" x14ac:dyDescent="0.25">
      <c r="B400" s="74" t="str">
        <f t="shared" si="51"/>
        <v>!!!</v>
      </c>
      <c r="C400" s="202" t="str">
        <f>IF(LEN($D400)&gt;0,VLOOKUP(TEXT($D400,0),'Angaben Stationen'!$C$15:$V$114,2,0),"")</f>
        <v/>
      </c>
      <c r="D400" s="203"/>
      <c r="E400" s="204" t="str">
        <f>IF(LEN(D400)&gt;0,VLOOKUP(TEXT($D400,0),'Angaben Stationen'!$C$15:$E$114,3,0),"")</f>
        <v/>
      </c>
      <c r="F400" s="210"/>
      <c r="G400" s="205"/>
      <c r="H400" s="206"/>
      <c r="I400" s="72"/>
      <c r="P400" s="6" t="str">
        <f t="shared" si="52"/>
        <v>Leer</v>
      </c>
      <c r="Q400" s="6" t="str">
        <f>IF('Angaben KH-Standort'!$D$13&gt;0,"VJ","KJA")</f>
        <v>KJA</v>
      </c>
      <c r="R400" s="6" t="str">
        <f t="shared" si="53"/>
        <v>Leer</v>
      </c>
      <c r="S400" s="6" t="str">
        <f t="shared" si="54"/>
        <v>Leer</v>
      </c>
      <c r="T400" s="6">
        <f t="shared" si="50"/>
        <v>0</v>
      </c>
      <c r="U400" s="6">
        <f>VLOOKUP($C400,{"29 - Psychiatrie (Erwachsene)",1;"30 - Kinder- und Jugendpsychiatrie",1;"31 - Psychosomatik",1;"",0;0,0},2,0)</f>
        <v>0</v>
      </c>
      <c r="V400" s="6">
        <f t="shared" si="55"/>
        <v>0</v>
      </c>
      <c r="W400" s="6">
        <f t="shared" si="59"/>
        <v>1</v>
      </c>
      <c r="X400" s="6">
        <f t="shared" si="56"/>
        <v>0</v>
      </c>
      <c r="Y400" s="6">
        <f t="shared" si="57"/>
        <v>0</v>
      </c>
      <c r="Z400" s="6">
        <f t="shared" si="58"/>
        <v>0</v>
      </c>
      <c r="AA400" s="6" t="str">
        <f>VLOOKUP($C400,{"29 - Psychiatrie (Erwachsene)","MonatII";"30 - Kinder- und Jugendpsychiatrie","MonatII";"31 - Psychosomatik","MonatII";"","LEER";0,"Leer"},2,0)</f>
        <v>LEER</v>
      </c>
      <c r="AB400" s="6" t="str">
        <f>VLOOKUP($C400,{"29 - Psychiatrie (Erwachsene)","BGI";"30 - Kinder- und Jugendpsychiatrie","BGII";"31 - Psychosomatik","BGI";"","LEER";0,"Leer"},2,0)</f>
        <v>LEER</v>
      </c>
    </row>
    <row r="401" spans="2:28" x14ac:dyDescent="0.25">
      <c r="B401" s="74" t="str">
        <f t="shared" si="51"/>
        <v>!!!</v>
      </c>
      <c r="C401" s="202" t="str">
        <f>IF(LEN($D401)&gt;0,VLOOKUP(TEXT($D401,0),'Angaben Stationen'!$C$15:$V$114,2,0),"")</f>
        <v/>
      </c>
      <c r="D401" s="203"/>
      <c r="E401" s="204" t="str">
        <f>IF(LEN(D401)&gt;0,VLOOKUP(TEXT($D401,0),'Angaben Stationen'!$C$15:$E$114,3,0),"")</f>
        <v/>
      </c>
      <c r="F401" s="210"/>
      <c r="G401" s="205"/>
      <c r="H401" s="206"/>
      <c r="I401" s="72"/>
      <c r="P401" s="6" t="str">
        <f t="shared" si="52"/>
        <v>Leer</v>
      </c>
      <c r="Q401" s="6" t="str">
        <f>IF('Angaben KH-Standort'!$D$13&gt;0,"VJ","KJA")</f>
        <v>KJA</v>
      </c>
      <c r="R401" s="6" t="str">
        <f t="shared" si="53"/>
        <v>Leer</v>
      </c>
      <c r="S401" s="6" t="str">
        <f t="shared" si="54"/>
        <v>Leer</v>
      </c>
      <c r="T401" s="6">
        <f t="shared" si="50"/>
        <v>0</v>
      </c>
      <c r="U401" s="6">
        <f>VLOOKUP($C401,{"29 - Psychiatrie (Erwachsene)",1;"30 - Kinder- und Jugendpsychiatrie",1;"31 - Psychosomatik",1;"",0;0,0},2,0)</f>
        <v>0</v>
      </c>
      <c r="V401" s="6">
        <f t="shared" si="55"/>
        <v>0</v>
      </c>
      <c r="W401" s="6">
        <f t="shared" si="59"/>
        <v>1</v>
      </c>
      <c r="X401" s="6">
        <f t="shared" si="56"/>
        <v>0</v>
      </c>
      <c r="Y401" s="6">
        <f t="shared" si="57"/>
        <v>0</v>
      </c>
      <c r="Z401" s="6">
        <f t="shared" si="58"/>
        <v>0</v>
      </c>
      <c r="AA401" s="6" t="str">
        <f>VLOOKUP($C401,{"29 - Psychiatrie (Erwachsene)","MonatII";"30 - Kinder- und Jugendpsychiatrie","MonatII";"31 - Psychosomatik","MonatII";"","LEER";0,"Leer"},2,0)</f>
        <v>LEER</v>
      </c>
      <c r="AB401" s="6" t="str">
        <f>VLOOKUP($C401,{"29 - Psychiatrie (Erwachsene)","BGI";"30 - Kinder- und Jugendpsychiatrie","BGII";"31 - Psychosomatik","BGI";"","LEER";0,"Leer"},2,0)</f>
        <v>LEER</v>
      </c>
    </row>
    <row r="402" spans="2:28" x14ac:dyDescent="0.25">
      <c r="B402" s="74" t="str">
        <f t="shared" si="51"/>
        <v>!!!</v>
      </c>
      <c r="C402" s="202" t="str">
        <f>IF(LEN($D402)&gt;0,VLOOKUP(TEXT($D402,0),'Angaben Stationen'!$C$15:$V$114,2,0),"")</f>
        <v/>
      </c>
      <c r="D402" s="203"/>
      <c r="E402" s="204" t="str">
        <f>IF(LEN(D402)&gt;0,VLOOKUP(TEXT($D402,0),'Angaben Stationen'!$C$15:$E$114,3,0),"")</f>
        <v/>
      </c>
      <c r="F402" s="210"/>
      <c r="G402" s="205"/>
      <c r="H402" s="206"/>
      <c r="I402" s="72"/>
      <c r="P402" s="6" t="str">
        <f t="shared" si="52"/>
        <v>Leer</v>
      </c>
      <c r="Q402" s="6" t="str">
        <f>IF('Angaben KH-Standort'!$D$13&gt;0,"VJ","KJA")</f>
        <v>KJA</v>
      </c>
      <c r="R402" s="6" t="str">
        <f t="shared" si="53"/>
        <v>Leer</v>
      </c>
      <c r="S402" s="6" t="str">
        <f t="shared" si="54"/>
        <v>Leer</v>
      </c>
      <c r="T402" s="6">
        <f t="shared" ref="T402:T465" si="60">IF(LEN(B402)&gt;0,0,1)</f>
        <v>0</v>
      </c>
      <c r="U402" s="6">
        <f>VLOOKUP($C402,{"29 - Psychiatrie (Erwachsene)",1;"30 - Kinder- und Jugendpsychiatrie",1;"31 - Psychosomatik",1;"",0;0,0},2,0)</f>
        <v>0</v>
      </c>
      <c r="V402" s="6">
        <f t="shared" si="55"/>
        <v>0</v>
      </c>
      <c r="W402" s="6">
        <f t="shared" si="59"/>
        <v>1</v>
      </c>
      <c r="X402" s="6">
        <f t="shared" si="56"/>
        <v>0</v>
      </c>
      <c r="Y402" s="6">
        <f t="shared" si="57"/>
        <v>0</v>
      </c>
      <c r="Z402" s="6">
        <f t="shared" si="58"/>
        <v>0</v>
      </c>
      <c r="AA402" s="6" t="str">
        <f>VLOOKUP($C402,{"29 - Psychiatrie (Erwachsene)","MonatII";"30 - Kinder- und Jugendpsychiatrie","MonatII";"31 - Psychosomatik","MonatII";"","LEER";0,"Leer"},2,0)</f>
        <v>LEER</v>
      </c>
      <c r="AB402" s="6" t="str">
        <f>VLOOKUP($C402,{"29 - Psychiatrie (Erwachsene)","BGI";"30 - Kinder- und Jugendpsychiatrie","BGII";"31 - Psychosomatik","BGI";"","LEER";0,"Leer"},2,0)</f>
        <v>LEER</v>
      </c>
    </row>
    <row r="403" spans="2:28" x14ac:dyDescent="0.25">
      <c r="B403" s="74" t="str">
        <f t="shared" ref="B403:B466" si="61">IF(SUM(U403:Z403)&lt;6,"!!!","")</f>
        <v>!!!</v>
      </c>
      <c r="C403" s="202" t="str">
        <f>IF(LEN($D403)&gt;0,VLOOKUP(TEXT($D403,0),'Angaben Stationen'!$C$15:$V$114,2,0),"")</f>
        <v/>
      </c>
      <c r="D403" s="203"/>
      <c r="E403" s="204" t="str">
        <f>IF(LEN(D403)&gt;0,VLOOKUP(TEXT($D403,0),'Angaben Stationen'!$C$15:$E$114,3,0),"")</f>
        <v/>
      </c>
      <c r="F403" s="210"/>
      <c r="G403" s="205"/>
      <c r="H403" s="206"/>
      <c r="I403" s="72"/>
      <c r="P403" s="6" t="str">
        <f t="shared" ref="P403:P466" si="62">IF($D402&lt;&gt;"","Stationen","Leer")</f>
        <v>Leer</v>
      </c>
      <c r="Q403" s="6" t="str">
        <f>IF('Angaben KH-Standort'!$D$13&gt;0,"VJ","KJA")</f>
        <v>KJA</v>
      </c>
      <c r="R403" s="6" t="str">
        <f t="shared" ref="R403:R466" si="63">IF($D403&lt;&gt;"",Q403,"Leer")</f>
        <v>Leer</v>
      </c>
      <c r="S403" s="6" t="str">
        <f t="shared" ref="S403:S466" si="64">IF($D403&lt;&gt;"","Monate","Leer")</f>
        <v>Leer</v>
      </c>
      <c r="T403" s="6">
        <f t="shared" si="60"/>
        <v>0</v>
      </c>
      <c r="U403" s="6">
        <f>VLOOKUP($C403,{"29 - Psychiatrie (Erwachsene)",1;"30 - Kinder- und Jugendpsychiatrie",1;"31 - Psychosomatik",1;"",0;0,0},2,0)</f>
        <v>0</v>
      </c>
      <c r="V403" s="6">
        <f t="shared" ref="V403:V466" si="65">IF(VALUE($D403)&gt;0,1,0)</f>
        <v>0</v>
      </c>
      <c r="W403" s="6">
        <f t="shared" si="59"/>
        <v>1</v>
      </c>
      <c r="X403" s="6">
        <f t="shared" ref="X403:X466" si="66">IF($F403&lt;&gt;0,1,0)</f>
        <v>0</v>
      </c>
      <c r="Y403" s="6">
        <f t="shared" ref="Y403:Y466" si="67">IF(VALUE($G403)&gt;0,1,0)</f>
        <v>0</v>
      </c>
      <c r="Z403" s="6">
        <f t="shared" ref="Z403:Z466" si="68">IF(LEN($H403)&gt;0,1,0)</f>
        <v>0</v>
      </c>
      <c r="AA403" s="6" t="str">
        <f>VLOOKUP($C403,{"29 - Psychiatrie (Erwachsene)","MonatII";"30 - Kinder- und Jugendpsychiatrie","MonatII";"31 - Psychosomatik","MonatII";"","LEER";0,"Leer"},2,0)</f>
        <v>LEER</v>
      </c>
      <c r="AB403" s="6" t="str">
        <f>VLOOKUP($C403,{"29 - Psychiatrie (Erwachsene)","BGI";"30 - Kinder- und Jugendpsychiatrie","BGII";"31 - Psychosomatik","BGI";"","LEER";0,"Leer"},2,0)</f>
        <v>LEER</v>
      </c>
    </row>
    <row r="404" spans="2:28" x14ac:dyDescent="0.25">
      <c r="B404" s="74" t="str">
        <f t="shared" si="61"/>
        <v>!!!</v>
      </c>
      <c r="C404" s="202" t="str">
        <f>IF(LEN($D404)&gt;0,VLOOKUP(TEXT($D404,0),'Angaben Stationen'!$C$15:$V$114,2,0),"")</f>
        <v/>
      </c>
      <c r="D404" s="203"/>
      <c r="E404" s="204" t="str">
        <f>IF(LEN(D404)&gt;0,VLOOKUP(TEXT($D404,0),'Angaben Stationen'!$C$15:$E$114,3,0),"")</f>
        <v/>
      </c>
      <c r="F404" s="210"/>
      <c r="G404" s="205"/>
      <c r="H404" s="206"/>
      <c r="I404" s="72"/>
      <c r="P404" s="6" t="str">
        <f t="shared" si="62"/>
        <v>Leer</v>
      </c>
      <c r="Q404" s="6" t="str">
        <f>IF('Angaben KH-Standort'!$D$13&gt;0,"VJ","KJA")</f>
        <v>KJA</v>
      </c>
      <c r="R404" s="6" t="str">
        <f t="shared" si="63"/>
        <v>Leer</v>
      </c>
      <c r="S404" s="6" t="str">
        <f t="shared" si="64"/>
        <v>Leer</v>
      </c>
      <c r="T404" s="6">
        <f t="shared" si="60"/>
        <v>0</v>
      </c>
      <c r="U404" s="6">
        <f>VLOOKUP($C404,{"29 - Psychiatrie (Erwachsene)",1;"30 - Kinder- und Jugendpsychiatrie",1;"31 - Psychosomatik",1;"",0;0,0},2,0)</f>
        <v>0</v>
      </c>
      <c r="V404" s="6">
        <f t="shared" si="65"/>
        <v>0</v>
      </c>
      <c r="W404" s="6">
        <f t="shared" ref="W404:W467" si="69">IF($E404&lt;&gt;0,1,0)</f>
        <v>1</v>
      </c>
      <c r="X404" s="6">
        <f t="shared" si="66"/>
        <v>0</v>
      </c>
      <c r="Y404" s="6">
        <f t="shared" si="67"/>
        <v>0</v>
      </c>
      <c r="Z404" s="6">
        <f t="shared" si="68"/>
        <v>0</v>
      </c>
      <c r="AA404" s="6" t="str">
        <f>VLOOKUP($C404,{"29 - Psychiatrie (Erwachsene)","MonatII";"30 - Kinder- und Jugendpsychiatrie","MonatII";"31 - Psychosomatik","MonatII";"","LEER";0,"Leer"},2,0)</f>
        <v>LEER</v>
      </c>
      <c r="AB404" s="6" t="str">
        <f>VLOOKUP($C404,{"29 - Psychiatrie (Erwachsene)","BGI";"30 - Kinder- und Jugendpsychiatrie","BGII";"31 - Psychosomatik","BGI";"","LEER";0,"Leer"},2,0)</f>
        <v>LEER</v>
      </c>
    </row>
    <row r="405" spans="2:28" x14ac:dyDescent="0.25">
      <c r="B405" s="74" t="str">
        <f t="shared" si="61"/>
        <v>!!!</v>
      </c>
      <c r="C405" s="202" t="str">
        <f>IF(LEN($D405)&gt;0,VLOOKUP(TEXT($D405,0),'Angaben Stationen'!$C$15:$V$114,2,0),"")</f>
        <v/>
      </c>
      <c r="D405" s="203"/>
      <c r="E405" s="204" t="str">
        <f>IF(LEN(D405)&gt;0,VLOOKUP(TEXT($D405,0),'Angaben Stationen'!$C$15:$E$114,3,0),"")</f>
        <v/>
      </c>
      <c r="F405" s="210"/>
      <c r="G405" s="205"/>
      <c r="H405" s="206"/>
      <c r="I405" s="72"/>
      <c r="P405" s="6" t="str">
        <f t="shared" si="62"/>
        <v>Leer</v>
      </c>
      <c r="Q405" s="6" t="str">
        <f>IF('Angaben KH-Standort'!$D$13&gt;0,"VJ","KJA")</f>
        <v>KJA</v>
      </c>
      <c r="R405" s="6" t="str">
        <f t="shared" si="63"/>
        <v>Leer</v>
      </c>
      <c r="S405" s="6" t="str">
        <f t="shared" si="64"/>
        <v>Leer</v>
      </c>
      <c r="T405" s="6">
        <f t="shared" si="60"/>
        <v>0</v>
      </c>
      <c r="U405" s="6">
        <f>VLOOKUP($C405,{"29 - Psychiatrie (Erwachsene)",1;"30 - Kinder- und Jugendpsychiatrie",1;"31 - Psychosomatik",1;"",0;0,0},2,0)</f>
        <v>0</v>
      </c>
      <c r="V405" s="6">
        <f t="shared" si="65"/>
        <v>0</v>
      </c>
      <c r="W405" s="6">
        <f t="shared" si="69"/>
        <v>1</v>
      </c>
      <c r="X405" s="6">
        <f t="shared" si="66"/>
        <v>0</v>
      </c>
      <c r="Y405" s="6">
        <f t="shared" si="67"/>
        <v>0</v>
      </c>
      <c r="Z405" s="6">
        <f t="shared" si="68"/>
        <v>0</v>
      </c>
      <c r="AA405" s="6" t="str">
        <f>VLOOKUP($C405,{"29 - Psychiatrie (Erwachsene)","MonatII";"30 - Kinder- und Jugendpsychiatrie","MonatII";"31 - Psychosomatik","MonatII";"","LEER";0,"Leer"},2,0)</f>
        <v>LEER</v>
      </c>
      <c r="AB405" s="6" t="str">
        <f>VLOOKUP($C405,{"29 - Psychiatrie (Erwachsene)","BGI";"30 - Kinder- und Jugendpsychiatrie","BGII";"31 - Psychosomatik","BGI";"","LEER";0,"Leer"},2,0)</f>
        <v>LEER</v>
      </c>
    </row>
    <row r="406" spans="2:28" x14ac:dyDescent="0.25">
      <c r="B406" s="74" t="str">
        <f t="shared" si="61"/>
        <v>!!!</v>
      </c>
      <c r="C406" s="202" t="str">
        <f>IF(LEN($D406)&gt;0,VLOOKUP(TEXT($D406,0),'Angaben Stationen'!$C$15:$V$114,2,0),"")</f>
        <v/>
      </c>
      <c r="D406" s="203"/>
      <c r="E406" s="204" t="str">
        <f>IF(LEN(D406)&gt;0,VLOOKUP(TEXT($D406,0),'Angaben Stationen'!$C$15:$E$114,3,0),"")</f>
        <v/>
      </c>
      <c r="F406" s="210"/>
      <c r="G406" s="205"/>
      <c r="H406" s="206"/>
      <c r="I406" s="72"/>
      <c r="P406" s="6" t="str">
        <f t="shared" si="62"/>
        <v>Leer</v>
      </c>
      <c r="Q406" s="6" t="str">
        <f>IF('Angaben KH-Standort'!$D$13&gt;0,"VJ","KJA")</f>
        <v>KJA</v>
      </c>
      <c r="R406" s="6" t="str">
        <f t="shared" si="63"/>
        <v>Leer</v>
      </c>
      <c r="S406" s="6" t="str">
        <f t="shared" si="64"/>
        <v>Leer</v>
      </c>
      <c r="T406" s="6">
        <f t="shared" si="60"/>
        <v>0</v>
      </c>
      <c r="U406" s="6">
        <f>VLOOKUP($C406,{"29 - Psychiatrie (Erwachsene)",1;"30 - Kinder- und Jugendpsychiatrie",1;"31 - Psychosomatik",1;"",0;0,0},2,0)</f>
        <v>0</v>
      </c>
      <c r="V406" s="6">
        <f t="shared" si="65"/>
        <v>0</v>
      </c>
      <c r="W406" s="6">
        <f t="shared" si="69"/>
        <v>1</v>
      </c>
      <c r="X406" s="6">
        <f t="shared" si="66"/>
        <v>0</v>
      </c>
      <c r="Y406" s="6">
        <f t="shared" si="67"/>
        <v>0</v>
      </c>
      <c r="Z406" s="6">
        <f t="shared" si="68"/>
        <v>0</v>
      </c>
      <c r="AA406" s="6" t="str">
        <f>VLOOKUP($C406,{"29 - Psychiatrie (Erwachsene)","MonatII";"30 - Kinder- und Jugendpsychiatrie","MonatII";"31 - Psychosomatik","MonatII";"","LEER";0,"Leer"},2,0)</f>
        <v>LEER</v>
      </c>
      <c r="AB406" s="6" t="str">
        <f>VLOOKUP($C406,{"29 - Psychiatrie (Erwachsene)","BGI";"30 - Kinder- und Jugendpsychiatrie","BGII";"31 - Psychosomatik","BGI";"","LEER";0,"Leer"},2,0)</f>
        <v>LEER</v>
      </c>
    </row>
    <row r="407" spans="2:28" x14ac:dyDescent="0.25">
      <c r="B407" s="74" t="str">
        <f t="shared" si="61"/>
        <v>!!!</v>
      </c>
      <c r="C407" s="202" t="str">
        <f>IF(LEN($D407)&gt;0,VLOOKUP(TEXT($D407,0),'Angaben Stationen'!$C$15:$V$114,2,0),"")</f>
        <v/>
      </c>
      <c r="D407" s="203"/>
      <c r="E407" s="204" t="str">
        <f>IF(LEN(D407)&gt;0,VLOOKUP(TEXT($D407,0),'Angaben Stationen'!$C$15:$E$114,3,0),"")</f>
        <v/>
      </c>
      <c r="F407" s="210"/>
      <c r="G407" s="205"/>
      <c r="H407" s="206"/>
      <c r="I407" s="72"/>
      <c r="P407" s="6" t="str">
        <f t="shared" si="62"/>
        <v>Leer</v>
      </c>
      <c r="Q407" s="6" t="str">
        <f>IF('Angaben KH-Standort'!$D$13&gt;0,"VJ","KJA")</f>
        <v>KJA</v>
      </c>
      <c r="R407" s="6" t="str">
        <f t="shared" si="63"/>
        <v>Leer</v>
      </c>
      <c r="S407" s="6" t="str">
        <f t="shared" si="64"/>
        <v>Leer</v>
      </c>
      <c r="T407" s="6">
        <f t="shared" si="60"/>
        <v>0</v>
      </c>
      <c r="U407" s="6">
        <f>VLOOKUP($C407,{"29 - Psychiatrie (Erwachsene)",1;"30 - Kinder- und Jugendpsychiatrie",1;"31 - Psychosomatik",1;"",0;0,0},2,0)</f>
        <v>0</v>
      </c>
      <c r="V407" s="6">
        <f t="shared" si="65"/>
        <v>0</v>
      </c>
      <c r="W407" s="6">
        <f t="shared" si="69"/>
        <v>1</v>
      </c>
      <c r="X407" s="6">
        <f t="shared" si="66"/>
        <v>0</v>
      </c>
      <c r="Y407" s="6">
        <f t="shared" si="67"/>
        <v>0</v>
      </c>
      <c r="Z407" s="6">
        <f t="shared" si="68"/>
        <v>0</v>
      </c>
      <c r="AA407" s="6" t="str">
        <f>VLOOKUP($C407,{"29 - Psychiatrie (Erwachsene)","MonatII";"30 - Kinder- und Jugendpsychiatrie","MonatII";"31 - Psychosomatik","MonatII";"","LEER";0,"Leer"},2,0)</f>
        <v>LEER</v>
      </c>
      <c r="AB407" s="6" t="str">
        <f>VLOOKUP($C407,{"29 - Psychiatrie (Erwachsene)","BGI";"30 - Kinder- und Jugendpsychiatrie","BGII";"31 - Psychosomatik","BGI";"","LEER";0,"Leer"},2,0)</f>
        <v>LEER</v>
      </c>
    </row>
    <row r="408" spans="2:28" x14ac:dyDescent="0.25">
      <c r="B408" s="74" t="str">
        <f t="shared" si="61"/>
        <v>!!!</v>
      </c>
      <c r="C408" s="202" t="str">
        <f>IF(LEN($D408)&gt;0,VLOOKUP(TEXT($D408,0),'Angaben Stationen'!$C$15:$V$114,2,0),"")</f>
        <v/>
      </c>
      <c r="D408" s="203"/>
      <c r="E408" s="204" t="str">
        <f>IF(LEN(D408)&gt;0,VLOOKUP(TEXT($D408,0),'Angaben Stationen'!$C$15:$E$114,3,0),"")</f>
        <v/>
      </c>
      <c r="F408" s="210"/>
      <c r="G408" s="205"/>
      <c r="H408" s="206"/>
      <c r="I408" s="72"/>
      <c r="P408" s="6" t="str">
        <f t="shared" si="62"/>
        <v>Leer</v>
      </c>
      <c r="Q408" s="6" t="str">
        <f>IF('Angaben KH-Standort'!$D$13&gt;0,"VJ","KJA")</f>
        <v>KJA</v>
      </c>
      <c r="R408" s="6" t="str">
        <f t="shared" si="63"/>
        <v>Leer</v>
      </c>
      <c r="S408" s="6" t="str">
        <f t="shared" si="64"/>
        <v>Leer</v>
      </c>
      <c r="T408" s="6">
        <f t="shared" si="60"/>
        <v>0</v>
      </c>
      <c r="U408" s="6">
        <f>VLOOKUP($C408,{"29 - Psychiatrie (Erwachsene)",1;"30 - Kinder- und Jugendpsychiatrie",1;"31 - Psychosomatik",1;"",0;0,0},2,0)</f>
        <v>0</v>
      </c>
      <c r="V408" s="6">
        <f t="shared" si="65"/>
        <v>0</v>
      </c>
      <c r="W408" s="6">
        <f t="shared" si="69"/>
        <v>1</v>
      </c>
      <c r="X408" s="6">
        <f t="shared" si="66"/>
        <v>0</v>
      </c>
      <c r="Y408" s="6">
        <f t="shared" si="67"/>
        <v>0</v>
      </c>
      <c r="Z408" s="6">
        <f t="shared" si="68"/>
        <v>0</v>
      </c>
      <c r="AA408" s="6" t="str">
        <f>VLOOKUP($C408,{"29 - Psychiatrie (Erwachsene)","MonatII";"30 - Kinder- und Jugendpsychiatrie","MonatII";"31 - Psychosomatik","MonatII";"","LEER";0,"Leer"},2,0)</f>
        <v>LEER</v>
      </c>
      <c r="AB408" s="6" t="str">
        <f>VLOOKUP($C408,{"29 - Psychiatrie (Erwachsene)","BGI";"30 - Kinder- und Jugendpsychiatrie","BGII";"31 - Psychosomatik","BGI";"","LEER";0,"Leer"},2,0)</f>
        <v>LEER</v>
      </c>
    </row>
    <row r="409" spans="2:28" x14ac:dyDescent="0.25">
      <c r="B409" s="74" t="str">
        <f t="shared" si="61"/>
        <v>!!!</v>
      </c>
      <c r="C409" s="202" t="str">
        <f>IF(LEN($D409)&gt;0,VLOOKUP(TEXT($D409,0),'Angaben Stationen'!$C$15:$V$114,2,0),"")</f>
        <v/>
      </c>
      <c r="D409" s="203"/>
      <c r="E409" s="204" t="str">
        <f>IF(LEN(D409)&gt;0,VLOOKUP(TEXT($D409,0),'Angaben Stationen'!$C$15:$E$114,3,0),"")</f>
        <v/>
      </c>
      <c r="F409" s="210"/>
      <c r="G409" s="205"/>
      <c r="H409" s="206"/>
      <c r="I409" s="72"/>
      <c r="P409" s="6" t="str">
        <f t="shared" si="62"/>
        <v>Leer</v>
      </c>
      <c r="Q409" s="6" t="str">
        <f>IF('Angaben KH-Standort'!$D$13&gt;0,"VJ","KJA")</f>
        <v>KJA</v>
      </c>
      <c r="R409" s="6" t="str">
        <f t="shared" si="63"/>
        <v>Leer</v>
      </c>
      <c r="S409" s="6" t="str">
        <f t="shared" si="64"/>
        <v>Leer</v>
      </c>
      <c r="T409" s="6">
        <f t="shared" si="60"/>
        <v>0</v>
      </c>
      <c r="U409" s="6">
        <f>VLOOKUP($C409,{"29 - Psychiatrie (Erwachsene)",1;"30 - Kinder- und Jugendpsychiatrie",1;"31 - Psychosomatik",1;"",0;0,0},2,0)</f>
        <v>0</v>
      </c>
      <c r="V409" s="6">
        <f t="shared" si="65"/>
        <v>0</v>
      </c>
      <c r="W409" s="6">
        <f t="shared" si="69"/>
        <v>1</v>
      </c>
      <c r="X409" s="6">
        <f t="shared" si="66"/>
        <v>0</v>
      </c>
      <c r="Y409" s="6">
        <f t="shared" si="67"/>
        <v>0</v>
      </c>
      <c r="Z409" s="6">
        <f t="shared" si="68"/>
        <v>0</v>
      </c>
      <c r="AA409" s="6" t="str">
        <f>VLOOKUP($C409,{"29 - Psychiatrie (Erwachsene)","MonatII";"30 - Kinder- und Jugendpsychiatrie","MonatII";"31 - Psychosomatik","MonatII";"","LEER";0,"Leer"},2,0)</f>
        <v>LEER</v>
      </c>
      <c r="AB409" s="6" t="str">
        <f>VLOOKUP($C409,{"29 - Psychiatrie (Erwachsene)","BGI";"30 - Kinder- und Jugendpsychiatrie","BGII";"31 - Psychosomatik","BGI";"","LEER";0,"Leer"},2,0)</f>
        <v>LEER</v>
      </c>
    </row>
    <row r="410" spans="2:28" x14ac:dyDescent="0.25">
      <c r="B410" s="74" t="str">
        <f t="shared" si="61"/>
        <v>!!!</v>
      </c>
      <c r="C410" s="202" t="str">
        <f>IF(LEN($D410)&gt;0,VLOOKUP(TEXT($D410,0),'Angaben Stationen'!$C$15:$V$114,2,0),"")</f>
        <v/>
      </c>
      <c r="D410" s="203"/>
      <c r="E410" s="204" t="str">
        <f>IF(LEN(D410)&gt;0,VLOOKUP(TEXT($D410,0),'Angaben Stationen'!$C$15:$E$114,3,0),"")</f>
        <v/>
      </c>
      <c r="F410" s="210"/>
      <c r="G410" s="205"/>
      <c r="H410" s="206"/>
      <c r="I410" s="72"/>
      <c r="P410" s="6" t="str">
        <f t="shared" si="62"/>
        <v>Leer</v>
      </c>
      <c r="Q410" s="6" t="str">
        <f>IF('Angaben KH-Standort'!$D$13&gt;0,"VJ","KJA")</f>
        <v>KJA</v>
      </c>
      <c r="R410" s="6" t="str">
        <f t="shared" si="63"/>
        <v>Leer</v>
      </c>
      <c r="S410" s="6" t="str">
        <f t="shared" si="64"/>
        <v>Leer</v>
      </c>
      <c r="T410" s="6">
        <f t="shared" si="60"/>
        <v>0</v>
      </c>
      <c r="U410" s="6">
        <f>VLOOKUP($C410,{"29 - Psychiatrie (Erwachsene)",1;"30 - Kinder- und Jugendpsychiatrie",1;"31 - Psychosomatik",1;"",0;0,0},2,0)</f>
        <v>0</v>
      </c>
      <c r="V410" s="6">
        <f t="shared" si="65"/>
        <v>0</v>
      </c>
      <c r="W410" s="6">
        <f t="shared" si="69"/>
        <v>1</v>
      </c>
      <c r="X410" s="6">
        <f t="shared" si="66"/>
        <v>0</v>
      </c>
      <c r="Y410" s="6">
        <f t="shared" si="67"/>
        <v>0</v>
      </c>
      <c r="Z410" s="6">
        <f t="shared" si="68"/>
        <v>0</v>
      </c>
      <c r="AA410" s="6" t="str">
        <f>VLOOKUP($C410,{"29 - Psychiatrie (Erwachsene)","MonatII";"30 - Kinder- und Jugendpsychiatrie","MonatII";"31 - Psychosomatik","MonatII";"","LEER";0,"Leer"},2,0)</f>
        <v>LEER</v>
      </c>
      <c r="AB410" s="6" t="str">
        <f>VLOOKUP($C410,{"29 - Psychiatrie (Erwachsene)","BGI";"30 - Kinder- und Jugendpsychiatrie","BGII";"31 - Psychosomatik","BGI";"","LEER";0,"Leer"},2,0)</f>
        <v>LEER</v>
      </c>
    </row>
    <row r="411" spans="2:28" x14ac:dyDescent="0.25">
      <c r="B411" s="74" t="str">
        <f t="shared" si="61"/>
        <v>!!!</v>
      </c>
      <c r="C411" s="202" t="str">
        <f>IF(LEN($D411)&gt;0,VLOOKUP(TEXT($D411,0),'Angaben Stationen'!$C$15:$V$114,2,0),"")</f>
        <v/>
      </c>
      <c r="D411" s="203"/>
      <c r="E411" s="204" t="str">
        <f>IF(LEN(D411)&gt;0,VLOOKUP(TEXT($D411,0),'Angaben Stationen'!$C$15:$E$114,3,0),"")</f>
        <v/>
      </c>
      <c r="F411" s="210"/>
      <c r="G411" s="205"/>
      <c r="H411" s="206"/>
      <c r="I411" s="72"/>
      <c r="P411" s="6" t="str">
        <f t="shared" si="62"/>
        <v>Leer</v>
      </c>
      <c r="Q411" s="6" t="str">
        <f>IF('Angaben KH-Standort'!$D$13&gt;0,"VJ","KJA")</f>
        <v>KJA</v>
      </c>
      <c r="R411" s="6" t="str">
        <f t="shared" si="63"/>
        <v>Leer</v>
      </c>
      <c r="S411" s="6" t="str">
        <f t="shared" si="64"/>
        <v>Leer</v>
      </c>
      <c r="T411" s="6">
        <f t="shared" si="60"/>
        <v>0</v>
      </c>
      <c r="U411" s="6">
        <f>VLOOKUP($C411,{"29 - Psychiatrie (Erwachsene)",1;"30 - Kinder- und Jugendpsychiatrie",1;"31 - Psychosomatik",1;"",0;0,0},2,0)</f>
        <v>0</v>
      </c>
      <c r="V411" s="6">
        <f t="shared" si="65"/>
        <v>0</v>
      </c>
      <c r="W411" s="6">
        <f t="shared" si="69"/>
        <v>1</v>
      </c>
      <c r="X411" s="6">
        <f t="shared" si="66"/>
        <v>0</v>
      </c>
      <c r="Y411" s="6">
        <f t="shared" si="67"/>
        <v>0</v>
      </c>
      <c r="Z411" s="6">
        <f t="shared" si="68"/>
        <v>0</v>
      </c>
      <c r="AA411" s="6" t="str">
        <f>VLOOKUP($C411,{"29 - Psychiatrie (Erwachsene)","MonatII";"30 - Kinder- und Jugendpsychiatrie","MonatII";"31 - Psychosomatik","MonatII";"","LEER";0,"Leer"},2,0)</f>
        <v>LEER</v>
      </c>
      <c r="AB411" s="6" t="str">
        <f>VLOOKUP($C411,{"29 - Psychiatrie (Erwachsene)","BGI";"30 - Kinder- und Jugendpsychiatrie","BGII";"31 - Psychosomatik","BGI";"","LEER";0,"Leer"},2,0)</f>
        <v>LEER</v>
      </c>
    </row>
    <row r="412" spans="2:28" x14ac:dyDescent="0.25">
      <c r="B412" s="74" t="str">
        <f t="shared" si="61"/>
        <v>!!!</v>
      </c>
      <c r="C412" s="202" t="str">
        <f>IF(LEN($D412)&gt;0,VLOOKUP(TEXT($D412,0),'Angaben Stationen'!$C$15:$V$114,2,0),"")</f>
        <v/>
      </c>
      <c r="D412" s="203"/>
      <c r="E412" s="204" t="str">
        <f>IF(LEN(D412)&gt;0,VLOOKUP(TEXT($D412,0),'Angaben Stationen'!$C$15:$E$114,3,0),"")</f>
        <v/>
      </c>
      <c r="F412" s="210"/>
      <c r="G412" s="205"/>
      <c r="H412" s="206"/>
      <c r="I412" s="72"/>
      <c r="P412" s="6" t="str">
        <f t="shared" si="62"/>
        <v>Leer</v>
      </c>
      <c r="Q412" s="6" t="str">
        <f>IF('Angaben KH-Standort'!$D$13&gt;0,"VJ","KJA")</f>
        <v>KJA</v>
      </c>
      <c r="R412" s="6" t="str">
        <f t="shared" si="63"/>
        <v>Leer</v>
      </c>
      <c r="S412" s="6" t="str">
        <f t="shared" si="64"/>
        <v>Leer</v>
      </c>
      <c r="T412" s="6">
        <f t="shared" si="60"/>
        <v>0</v>
      </c>
      <c r="U412" s="6">
        <f>VLOOKUP($C412,{"29 - Psychiatrie (Erwachsene)",1;"30 - Kinder- und Jugendpsychiatrie",1;"31 - Psychosomatik",1;"",0;0,0},2,0)</f>
        <v>0</v>
      </c>
      <c r="V412" s="6">
        <f t="shared" si="65"/>
        <v>0</v>
      </c>
      <c r="W412" s="6">
        <f t="shared" si="69"/>
        <v>1</v>
      </c>
      <c r="X412" s="6">
        <f t="shared" si="66"/>
        <v>0</v>
      </c>
      <c r="Y412" s="6">
        <f t="shared" si="67"/>
        <v>0</v>
      </c>
      <c r="Z412" s="6">
        <f t="shared" si="68"/>
        <v>0</v>
      </c>
      <c r="AA412" s="6" t="str">
        <f>VLOOKUP($C412,{"29 - Psychiatrie (Erwachsene)","MonatII";"30 - Kinder- und Jugendpsychiatrie","MonatII";"31 - Psychosomatik","MonatII";"","LEER";0,"Leer"},2,0)</f>
        <v>LEER</v>
      </c>
      <c r="AB412" s="6" t="str">
        <f>VLOOKUP($C412,{"29 - Psychiatrie (Erwachsene)","BGI";"30 - Kinder- und Jugendpsychiatrie","BGII";"31 - Psychosomatik","BGI";"","LEER";0,"Leer"},2,0)</f>
        <v>LEER</v>
      </c>
    </row>
    <row r="413" spans="2:28" x14ac:dyDescent="0.25">
      <c r="B413" s="74" t="str">
        <f t="shared" si="61"/>
        <v>!!!</v>
      </c>
      <c r="C413" s="202" t="str">
        <f>IF(LEN($D413)&gt;0,VLOOKUP(TEXT($D413,0),'Angaben Stationen'!$C$15:$V$114,2,0),"")</f>
        <v/>
      </c>
      <c r="D413" s="203"/>
      <c r="E413" s="204" t="str">
        <f>IF(LEN(D413)&gt;0,VLOOKUP(TEXT($D413,0),'Angaben Stationen'!$C$15:$E$114,3,0),"")</f>
        <v/>
      </c>
      <c r="F413" s="210"/>
      <c r="G413" s="205"/>
      <c r="H413" s="206"/>
      <c r="I413" s="72"/>
      <c r="P413" s="6" t="str">
        <f t="shared" si="62"/>
        <v>Leer</v>
      </c>
      <c r="Q413" s="6" t="str">
        <f>IF('Angaben KH-Standort'!$D$13&gt;0,"VJ","KJA")</f>
        <v>KJA</v>
      </c>
      <c r="R413" s="6" t="str">
        <f t="shared" si="63"/>
        <v>Leer</v>
      </c>
      <c r="S413" s="6" t="str">
        <f t="shared" si="64"/>
        <v>Leer</v>
      </c>
      <c r="T413" s="6">
        <f t="shared" si="60"/>
        <v>0</v>
      </c>
      <c r="U413" s="6">
        <f>VLOOKUP($C413,{"29 - Psychiatrie (Erwachsene)",1;"30 - Kinder- und Jugendpsychiatrie",1;"31 - Psychosomatik",1;"",0;0,0},2,0)</f>
        <v>0</v>
      </c>
      <c r="V413" s="6">
        <f t="shared" si="65"/>
        <v>0</v>
      </c>
      <c r="W413" s="6">
        <f t="shared" si="69"/>
        <v>1</v>
      </c>
      <c r="X413" s="6">
        <f t="shared" si="66"/>
        <v>0</v>
      </c>
      <c r="Y413" s="6">
        <f t="shared" si="67"/>
        <v>0</v>
      </c>
      <c r="Z413" s="6">
        <f t="shared" si="68"/>
        <v>0</v>
      </c>
      <c r="AA413" s="6" t="str">
        <f>VLOOKUP($C413,{"29 - Psychiatrie (Erwachsene)","MonatII";"30 - Kinder- und Jugendpsychiatrie","MonatII";"31 - Psychosomatik","MonatII";"","LEER";0,"Leer"},2,0)</f>
        <v>LEER</v>
      </c>
      <c r="AB413" s="6" t="str">
        <f>VLOOKUP($C413,{"29 - Psychiatrie (Erwachsene)","BGI";"30 - Kinder- und Jugendpsychiatrie","BGII";"31 - Psychosomatik","BGI";"","LEER";0,"Leer"},2,0)</f>
        <v>LEER</v>
      </c>
    </row>
    <row r="414" spans="2:28" x14ac:dyDescent="0.25">
      <c r="B414" s="74" t="str">
        <f t="shared" si="61"/>
        <v>!!!</v>
      </c>
      <c r="C414" s="202" t="str">
        <f>IF(LEN($D414)&gt;0,VLOOKUP(TEXT($D414,0),'Angaben Stationen'!$C$15:$V$114,2,0),"")</f>
        <v/>
      </c>
      <c r="D414" s="203"/>
      <c r="E414" s="204" t="str">
        <f>IF(LEN(D414)&gt;0,VLOOKUP(TEXT($D414,0),'Angaben Stationen'!$C$15:$E$114,3,0),"")</f>
        <v/>
      </c>
      <c r="F414" s="210"/>
      <c r="G414" s="205"/>
      <c r="H414" s="206"/>
      <c r="I414" s="72"/>
      <c r="P414" s="6" t="str">
        <f t="shared" si="62"/>
        <v>Leer</v>
      </c>
      <c r="Q414" s="6" t="str">
        <f>IF('Angaben KH-Standort'!$D$13&gt;0,"VJ","KJA")</f>
        <v>KJA</v>
      </c>
      <c r="R414" s="6" t="str">
        <f t="shared" si="63"/>
        <v>Leer</v>
      </c>
      <c r="S414" s="6" t="str">
        <f t="shared" si="64"/>
        <v>Leer</v>
      </c>
      <c r="T414" s="6">
        <f t="shared" si="60"/>
        <v>0</v>
      </c>
      <c r="U414" s="6">
        <f>VLOOKUP($C414,{"29 - Psychiatrie (Erwachsene)",1;"30 - Kinder- und Jugendpsychiatrie",1;"31 - Psychosomatik",1;"",0;0,0},2,0)</f>
        <v>0</v>
      </c>
      <c r="V414" s="6">
        <f t="shared" si="65"/>
        <v>0</v>
      </c>
      <c r="W414" s="6">
        <f t="shared" si="69"/>
        <v>1</v>
      </c>
      <c r="X414" s="6">
        <f t="shared" si="66"/>
        <v>0</v>
      </c>
      <c r="Y414" s="6">
        <f t="shared" si="67"/>
        <v>0</v>
      </c>
      <c r="Z414" s="6">
        <f t="shared" si="68"/>
        <v>0</v>
      </c>
      <c r="AA414" s="6" t="str">
        <f>VLOOKUP($C414,{"29 - Psychiatrie (Erwachsene)","MonatII";"30 - Kinder- und Jugendpsychiatrie","MonatII";"31 - Psychosomatik","MonatII";"","LEER";0,"Leer"},2,0)</f>
        <v>LEER</v>
      </c>
      <c r="AB414" s="6" t="str">
        <f>VLOOKUP($C414,{"29 - Psychiatrie (Erwachsene)","BGI";"30 - Kinder- und Jugendpsychiatrie","BGII";"31 - Psychosomatik","BGI";"","LEER";0,"Leer"},2,0)</f>
        <v>LEER</v>
      </c>
    </row>
    <row r="415" spans="2:28" x14ac:dyDescent="0.25">
      <c r="B415" s="74" t="str">
        <f t="shared" si="61"/>
        <v>!!!</v>
      </c>
      <c r="C415" s="202" t="str">
        <f>IF(LEN($D415)&gt;0,VLOOKUP(TEXT($D415,0),'Angaben Stationen'!$C$15:$V$114,2,0),"")</f>
        <v/>
      </c>
      <c r="D415" s="203"/>
      <c r="E415" s="204" t="str">
        <f>IF(LEN(D415)&gt;0,VLOOKUP(TEXT($D415,0),'Angaben Stationen'!$C$15:$E$114,3,0),"")</f>
        <v/>
      </c>
      <c r="F415" s="210"/>
      <c r="G415" s="205"/>
      <c r="H415" s="206"/>
      <c r="I415" s="72"/>
      <c r="P415" s="6" t="str">
        <f t="shared" si="62"/>
        <v>Leer</v>
      </c>
      <c r="Q415" s="6" t="str">
        <f>IF('Angaben KH-Standort'!$D$13&gt;0,"VJ","KJA")</f>
        <v>KJA</v>
      </c>
      <c r="R415" s="6" t="str">
        <f t="shared" si="63"/>
        <v>Leer</v>
      </c>
      <c r="S415" s="6" t="str">
        <f t="shared" si="64"/>
        <v>Leer</v>
      </c>
      <c r="T415" s="6">
        <f t="shared" si="60"/>
        <v>0</v>
      </c>
      <c r="U415" s="6">
        <f>VLOOKUP($C415,{"29 - Psychiatrie (Erwachsene)",1;"30 - Kinder- und Jugendpsychiatrie",1;"31 - Psychosomatik",1;"",0;0,0},2,0)</f>
        <v>0</v>
      </c>
      <c r="V415" s="6">
        <f t="shared" si="65"/>
        <v>0</v>
      </c>
      <c r="W415" s="6">
        <f t="shared" si="69"/>
        <v>1</v>
      </c>
      <c r="X415" s="6">
        <f t="shared" si="66"/>
        <v>0</v>
      </c>
      <c r="Y415" s="6">
        <f t="shared" si="67"/>
        <v>0</v>
      </c>
      <c r="Z415" s="6">
        <f t="shared" si="68"/>
        <v>0</v>
      </c>
      <c r="AA415" s="6" t="str">
        <f>VLOOKUP($C415,{"29 - Psychiatrie (Erwachsene)","MonatII";"30 - Kinder- und Jugendpsychiatrie","MonatII";"31 - Psychosomatik","MonatII";"","LEER";0,"Leer"},2,0)</f>
        <v>LEER</v>
      </c>
      <c r="AB415" s="6" t="str">
        <f>VLOOKUP($C415,{"29 - Psychiatrie (Erwachsene)","BGI";"30 - Kinder- und Jugendpsychiatrie","BGII";"31 - Psychosomatik","BGI";"","LEER";0,"Leer"},2,0)</f>
        <v>LEER</v>
      </c>
    </row>
    <row r="416" spans="2:28" x14ac:dyDescent="0.25">
      <c r="B416" s="74" t="str">
        <f t="shared" si="61"/>
        <v>!!!</v>
      </c>
      <c r="C416" s="202" t="str">
        <f>IF(LEN($D416)&gt;0,VLOOKUP(TEXT($D416,0),'Angaben Stationen'!$C$15:$V$114,2,0),"")</f>
        <v/>
      </c>
      <c r="D416" s="203"/>
      <c r="E416" s="204" t="str">
        <f>IF(LEN(D416)&gt;0,VLOOKUP(TEXT($D416,0),'Angaben Stationen'!$C$15:$E$114,3,0),"")</f>
        <v/>
      </c>
      <c r="F416" s="210"/>
      <c r="G416" s="205"/>
      <c r="H416" s="206"/>
      <c r="I416" s="72"/>
      <c r="P416" s="6" t="str">
        <f t="shared" si="62"/>
        <v>Leer</v>
      </c>
      <c r="Q416" s="6" t="str">
        <f>IF('Angaben KH-Standort'!$D$13&gt;0,"VJ","KJA")</f>
        <v>KJA</v>
      </c>
      <c r="R416" s="6" t="str">
        <f t="shared" si="63"/>
        <v>Leer</v>
      </c>
      <c r="S416" s="6" t="str">
        <f t="shared" si="64"/>
        <v>Leer</v>
      </c>
      <c r="T416" s="6">
        <f t="shared" si="60"/>
        <v>0</v>
      </c>
      <c r="U416" s="6">
        <f>VLOOKUP($C416,{"29 - Psychiatrie (Erwachsene)",1;"30 - Kinder- und Jugendpsychiatrie",1;"31 - Psychosomatik",1;"",0;0,0},2,0)</f>
        <v>0</v>
      </c>
      <c r="V416" s="6">
        <f t="shared" si="65"/>
        <v>0</v>
      </c>
      <c r="W416" s="6">
        <f t="shared" si="69"/>
        <v>1</v>
      </c>
      <c r="X416" s="6">
        <f t="shared" si="66"/>
        <v>0</v>
      </c>
      <c r="Y416" s="6">
        <f t="shared" si="67"/>
        <v>0</v>
      </c>
      <c r="Z416" s="6">
        <f t="shared" si="68"/>
        <v>0</v>
      </c>
      <c r="AA416" s="6" t="str">
        <f>VLOOKUP($C416,{"29 - Psychiatrie (Erwachsene)","MonatII";"30 - Kinder- und Jugendpsychiatrie","MonatII";"31 - Psychosomatik","MonatII";"","LEER";0,"Leer"},2,0)</f>
        <v>LEER</v>
      </c>
      <c r="AB416" s="6" t="str">
        <f>VLOOKUP($C416,{"29 - Psychiatrie (Erwachsene)","BGI";"30 - Kinder- und Jugendpsychiatrie","BGII";"31 - Psychosomatik","BGI";"","LEER";0,"Leer"},2,0)</f>
        <v>LEER</v>
      </c>
    </row>
    <row r="417" spans="2:28" x14ac:dyDescent="0.25">
      <c r="B417" s="74" t="str">
        <f t="shared" si="61"/>
        <v>!!!</v>
      </c>
      <c r="C417" s="202" t="str">
        <f>IF(LEN($D417)&gt;0,VLOOKUP(TEXT($D417,0),'Angaben Stationen'!$C$15:$V$114,2,0),"")</f>
        <v/>
      </c>
      <c r="D417" s="203"/>
      <c r="E417" s="204" t="str">
        <f>IF(LEN(D417)&gt;0,VLOOKUP(TEXT($D417,0),'Angaben Stationen'!$C$15:$E$114,3,0),"")</f>
        <v/>
      </c>
      <c r="F417" s="210"/>
      <c r="G417" s="205"/>
      <c r="H417" s="206"/>
      <c r="I417" s="72"/>
      <c r="P417" s="6" t="str">
        <f t="shared" si="62"/>
        <v>Leer</v>
      </c>
      <c r="Q417" s="6" t="str">
        <f>IF('Angaben KH-Standort'!$D$13&gt;0,"VJ","KJA")</f>
        <v>KJA</v>
      </c>
      <c r="R417" s="6" t="str">
        <f t="shared" si="63"/>
        <v>Leer</v>
      </c>
      <c r="S417" s="6" t="str">
        <f t="shared" si="64"/>
        <v>Leer</v>
      </c>
      <c r="T417" s="6">
        <f t="shared" si="60"/>
        <v>0</v>
      </c>
      <c r="U417" s="6">
        <f>VLOOKUP($C417,{"29 - Psychiatrie (Erwachsene)",1;"30 - Kinder- und Jugendpsychiatrie",1;"31 - Psychosomatik",1;"",0;0,0},2,0)</f>
        <v>0</v>
      </c>
      <c r="V417" s="6">
        <f t="shared" si="65"/>
        <v>0</v>
      </c>
      <c r="W417" s="6">
        <f t="shared" si="69"/>
        <v>1</v>
      </c>
      <c r="X417" s="6">
        <f t="shared" si="66"/>
        <v>0</v>
      </c>
      <c r="Y417" s="6">
        <f t="shared" si="67"/>
        <v>0</v>
      </c>
      <c r="Z417" s="6">
        <f t="shared" si="68"/>
        <v>0</v>
      </c>
      <c r="AA417" s="6" t="str">
        <f>VLOOKUP($C417,{"29 - Psychiatrie (Erwachsene)","MonatII";"30 - Kinder- und Jugendpsychiatrie","MonatII";"31 - Psychosomatik","MonatII";"","LEER";0,"Leer"},2,0)</f>
        <v>LEER</v>
      </c>
      <c r="AB417" s="6" t="str">
        <f>VLOOKUP($C417,{"29 - Psychiatrie (Erwachsene)","BGI";"30 - Kinder- und Jugendpsychiatrie","BGII";"31 - Psychosomatik","BGI";"","LEER";0,"Leer"},2,0)</f>
        <v>LEER</v>
      </c>
    </row>
    <row r="418" spans="2:28" x14ac:dyDescent="0.25">
      <c r="B418" s="74" t="str">
        <f t="shared" si="61"/>
        <v>!!!</v>
      </c>
      <c r="C418" s="202" t="str">
        <f>IF(LEN($D418)&gt;0,VLOOKUP(TEXT($D418,0),'Angaben Stationen'!$C$15:$V$114,2,0),"")</f>
        <v/>
      </c>
      <c r="D418" s="203"/>
      <c r="E418" s="204" t="str">
        <f>IF(LEN(D418)&gt;0,VLOOKUP(TEXT($D418,0),'Angaben Stationen'!$C$15:$E$114,3,0),"")</f>
        <v/>
      </c>
      <c r="F418" s="210"/>
      <c r="G418" s="205"/>
      <c r="H418" s="206"/>
      <c r="I418" s="72"/>
      <c r="P418" s="6" t="str">
        <f t="shared" si="62"/>
        <v>Leer</v>
      </c>
      <c r="Q418" s="6" t="str">
        <f>IF('Angaben KH-Standort'!$D$13&gt;0,"VJ","KJA")</f>
        <v>KJA</v>
      </c>
      <c r="R418" s="6" t="str">
        <f t="shared" si="63"/>
        <v>Leer</v>
      </c>
      <c r="S418" s="6" t="str">
        <f t="shared" si="64"/>
        <v>Leer</v>
      </c>
      <c r="T418" s="6">
        <f t="shared" si="60"/>
        <v>0</v>
      </c>
      <c r="U418" s="6">
        <f>VLOOKUP($C418,{"29 - Psychiatrie (Erwachsene)",1;"30 - Kinder- und Jugendpsychiatrie",1;"31 - Psychosomatik",1;"",0;0,0},2,0)</f>
        <v>0</v>
      </c>
      <c r="V418" s="6">
        <f t="shared" si="65"/>
        <v>0</v>
      </c>
      <c r="W418" s="6">
        <f t="shared" si="69"/>
        <v>1</v>
      </c>
      <c r="X418" s="6">
        <f t="shared" si="66"/>
        <v>0</v>
      </c>
      <c r="Y418" s="6">
        <f t="shared" si="67"/>
        <v>0</v>
      </c>
      <c r="Z418" s="6">
        <f t="shared" si="68"/>
        <v>0</v>
      </c>
      <c r="AA418" s="6" t="str">
        <f>VLOOKUP($C418,{"29 - Psychiatrie (Erwachsene)","MonatII";"30 - Kinder- und Jugendpsychiatrie","MonatII";"31 - Psychosomatik","MonatII";"","LEER";0,"Leer"},2,0)</f>
        <v>LEER</v>
      </c>
      <c r="AB418" s="6" t="str">
        <f>VLOOKUP($C418,{"29 - Psychiatrie (Erwachsene)","BGI";"30 - Kinder- und Jugendpsychiatrie","BGII";"31 - Psychosomatik","BGI";"","LEER";0,"Leer"},2,0)</f>
        <v>LEER</v>
      </c>
    </row>
    <row r="419" spans="2:28" x14ac:dyDescent="0.25">
      <c r="B419" s="74" t="str">
        <f t="shared" si="61"/>
        <v>!!!</v>
      </c>
      <c r="C419" s="202" t="str">
        <f>IF(LEN($D419)&gt;0,VLOOKUP(TEXT($D419,0),'Angaben Stationen'!$C$15:$V$114,2,0),"")</f>
        <v/>
      </c>
      <c r="D419" s="203"/>
      <c r="E419" s="204" t="str">
        <f>IF(LEN(D419)&gt;0,VLOOKUP(TEXT($D419,0),'Angaben Stationen'!$C$15:$E$114,3,0),"")</f>
        <v/>
      </c>
      <c r="F419" s="210"/>
      <c r="G419" s="205"/>
      <c r="H419" s="206"/>
      <c r="I419" s="72"/>
      <c r="P419" s="6" t="str">
        <f t="shared" si="62"/>
        <v>Leer</v>
      </c>
      <c r="Q419" s="6" t="str">
        <f>IF('Angaben KH-Standort'!$D$13&gt;0,"VJ","KJA")</f>
        <v>KJA</v>
      </c>
      <c r="R419" s="6" t="str">
        <f t="shared" si="63"/>
        <v>Leer</v>
      </c>
      <c r="S419" s="6" t="str">
        <f t="shared" si="64"/>
        <v>Leer</v>
      </c>
      <c r="T419" s="6">
        <f t="shared" si="60"/>
        <v>0</v>
      </c>
      <c r="U419" s="6">
        <f>VLOOKUP($C419,{"29 - Psychiatrie (Erwachsene)",1;"30 - Kinder- und Jugendpsychiatrie",1;"31 - Psychosomatik",1;"",0;0,0},2,0)</f>
        <v>0</v>
      </c>
      <c r="V419" s="6">
        <f t="shared" si="65"/>
        <v>0</v>
      </c>
      <c r="W419" s="6">
        <f t="shared" si="69"/>
        <v>1</v>
      </c>
      <c r="X419" s="6">
        <f t="shared" si="66"/>
        <v>0</v>
      </c>
      <c r="Y419" s="6">
        <f t="shared" si="67"/>
        <v>0</v>
      </c>
      <c r="Z419" s="6">
        <f t="shared" si="68"/>
        <v>0</v>
      </c>
      <c r="AA419" s="6" t="str">
        <f>VLOOKUP($C419,{"29 - Psychiatrie (Erwachsene)","MonatII";"30 - Kinder- und Jugendpsychiatrie","MonatII";"31 - Psychosomatik","MonatII";"","LEER";0,"Leer"},2,0)</f>
        <v>LEER</v>
      </c>
      <c r="AB419" s="6" t="str">
        <f>VLOOKUP($C419,{"29 - Psychiatrie (Erwachsene)","BGI";"30 - Kinder- und Jugendpsychiatrie","BGII";"31 - Psychosomatik","BGI";"","LEER";0,"Leer"},2,0)</f>
        <v>LEER</v>
      </c>
    </row>
    <row r="420" spans="2:28" x14ac:dyDescent="0.25">
      <c r="B420" s="74" t="str">
        <f t="shared" si="61"/>
        <v>!!!</v>
      </c>
      <c r="C420" s="202" t="str">
        <f>IF(LEN($D420)&gt;0,VLOOKUP(TEXT($D420,0),'Angaben Stationen'!$C$15:$V$114,2,0),"")</f>
        <v/>
      </c>
      <c r="D420" s="203"/>
      <c r="E420" s="204" t="str">
        <f>IF(LEN(D420)&gt;0,VLOOKUP(TEXT($D420,0),'Angaben Stationen'!$C$15:$E$114,3,0),"")</f>
        <v/>
      </c>
      <c r="F420" s="210"/>
      <c r="G420" s="205"/>
      <c r="H420" s="206"/>
      <c r="I420" s="72"/>
      <c r="P420" s="6" t="str">
        <f t="shared" si="62"/>
        <v>Leer</v>
      </c>
      <c r="Q420" s="6" t="str">
        <f>IF('Angaben KH-Standort'!$D$13&gt;0,"VJ","KJA")</f>
        <v>KJA</v>
      </c>
      <c r="R420" s="6" t="str">
        <f t="shared" si="63"/>
        <v>Leer</v>
      </c>
      <c r="S420" s="6" t="str">
        <f t="shared" si="64"/>
        <v>Leer</v>
      </c>
      <c r="T420" s="6">
        <f t="shared" si="60"/>
        <v>0</v>
      </c>
      <c r="U420" s="6">
        <f>VLOOKUP($C420,{"29 - Psychiatrie (Erwachsene)",1;"30 - Kinder- und Jugendpsychiatrie",1;"31 - Psychosomatik",1;"",0;0,0},2,0)</f>
        <v>0</v>
      </c>
      <c r="V420" s="6">
        <f t="shared" si="65"/>
        <v>0</v>
      </c>
      <c r="W420" s="6">
        <f t="shared" si="69"/>
        <v>1</v>
      </c>
      <c r="X420" s="6">
        <f t="shared" si="66"/>
        <v>0</v>
      </c>
      <c r="Y420" s="6">
        <f t="shared" si="67"/>
        <v>0</v>
      </c>
      <c r="Z420" s="6">
        <f t="shared" si="68"/>
        <v>0</v>
      </c>
      <c r="AA420" s="6" t="str">
        <f>VLOOKUP($C420,{"29 - Psychiatrie (Erwachsene)","MonatII";"30 - Kinder- und Jugendpsychiatrie","MonatII";"31 - Psychosomatik","MonatII";"","LEER";0,"Leer"},2,0)</f>
        <v>LEER</v>
      </c>
      <c r="AB420" s="6" t="str">
        <f>VLOOKUP($C420,{"29 - Psychiatrie (Erwachsene)","BGI";"30 - Kinder- und Jugendpsychiatrie","BGII";"31 - Psychosomatik","BGI";"","LEER";0,"Leer"},2,0)</f>
        <v>LEER</v>
      </c>
    </row>
    <row r="421" spans="2:28" x14ac:dyDescent="0.25">
      <c r="B421" s="74" t="str">
        <f t="shared" si="61"/>
        <v>!!!</v>
      </c>
      <c r="C421" s="202" t="str">
        <f>IF(LEN($D421)&gt;0,VLOOKUP(TEXT($D421,0),'Angaben Stationen'!$C$15:$V$114,2,0),"")</f>
        <v/>
      </c>
      <c r="D421" s="203"/>
      <c r="E421" s="204" t="str">
        <f>IF(LEN(D421)&gt;0,VLOOKUP(TEXT($D421,0),'Angaben Stationen'!$C$15:$E$114,3,0),"")</f>
        <v/>
      </c>
      <c r="F421" s="210"/>
      <c r="G421" s="205"/>
      <c r="H421" s="206"/>
      <c r="I421" s="72"/>
      <c r="P421" s="6" t="str">
        <f t="shared" si="62"/>
        <v>Leer</v>
      </c>
      <c r="Q421" s="6" t="str">
        <f>IF('Angaben KH-Standort'!$D$13&gt;0,"VJ","KJA")</f>
        <v>KJA</v>
      </c>
      <c r="R421" s="6" t="str">
        <f t="shared" si="63"/>
        <v>Leer</v>
      </c>
      <c r="S421" s="6" t="str">
        <f t="shared" si="64"/>
        <v>Leer</v>
      </c>
      <c r="T421" s="6">
        <f t="shared" si="60"/>
        <v>0</v>
      </c>
      <c r="U421" s="6">
        <f>VLOOKUP($C421,{"29 - Psychiatrie (Erwachsene)",1;"30 - Kinder- und Jugendpsychiatrie",1;"31 - Psychosomatik",1;"",0;0,0},2,0)</f>
        <v>0</v>
      </c>
      <c r="V421" s="6">
        <f t="shared" si="65"/>
        <v>0</v>
      </c>
      <c r="W421" s="6">
        <f t="shared" si="69"/>
        <v>1</v>
      </c>
      <c r="X421" s="6">
        <f t="shared" si="66"/>
        <v>0</v>
      </c>
      <c r="Y421" s="6">
        <f t="shared" si="67"/>
        <v>0</v>
      </c>
      <c r="Z421" s="6">
        <f t="shared" si="68"/>
        <v>0</v>
      </c>
      <c r="AA421" s="6" t="str">
        <f>VLOOKUP($C421,{"29 - Psychiatrie (Erwachsene)","MonatII";"30 - Kinder- und Jugendpsychiatrie","MonatII";"31 - Psychosomatik","MonatII";"","LEER";0,"Leer"},2,0)</f>
        <v>LEER</v>
      </c>
      <c r="AB421" s="6" t="str">
        <f>VLOOKUP($C421,{"29 - Psychiatrie (Erwachsene)","BGI";"30 - Kinder- und Jugendpsychiatrie","BGII";"31 - Psychosomatik","BGI";"","LEER";0,"Leer"},2,0)</f>
        <v>LEER</v>
      </c>
    </row>
    <row r="422" spans="2:28" x14ac:dyDescent="0.25">
      <c r="B422" s="74" t="str">
        <f t="shared" si="61"/>
        <v>!!!</v>
      </c>
      <c r="C422" s="202" t="str">
        <f>IF(LEN($D422)&gt;0,VLOOKUP(TEXT($D422,0),'Angaben Stationen'!$C$15:$V$114,2,0),"")</f>
        <v/>
      </c>
      <c r="D422" s="203"/>
      <c r="E422" s="204" t="str">
        <f>IF(LEN(D422)&gt;0,VLOOKUP(TEXT($D422,0),'Angaben Stationen'!$C$15:$E$114,3,0),"")</f>
        <v/>
      </c>
      <c r="F422" s="210"/>
      <c r="G422" s="205"/>
      <c r="H422" s="206"/>
      <c r="I422" s="72"/>
      <c r="P422" s="6" t="str">
        <f t="shared" si="62"/>
        <v>Leer</v>
      </c>
      <c r="Q422" s="6" t="str">
        <f>IF('Angaben KH-Standort'!$D$13&gt;0,"VJ","KJA")</f>
        <v>KJA</v>
      </c>
      <c r="R422" s="6" t="str">
        <f t="shared" si="63"/>
        <v>Leer</v>
      </c>
      <c r="S422" s="6" t="str">
        <f t="shared" si="64"/>
        <v>Leer</v>
      </c>
      <c r="T422" s="6">
        <f t="shared" si="60"/>
        <v>0</v>
      </c>
      <c r="U422" s="6">
        <f>VLOOKUP($C422,{"29 - Psychiatrie (Erwachsene)",1;"30 - Kinder- und Jugendpsychiatrie",1;"31 - Psychosomatik",1;"",0;0,0},2,0)</f>
        <v>0</v>
      </c>
      <c r="V422" s="6">
        <f t="shared" si="65"/>
        <v>0</v>
      </c>
      <c r="W422" s="6">
        <f t="shared" si="69"/>
        <v>1</v>
      </c>
      <c r="X422" s="6">
        <f t="shared" si="66"/>
        <v>0</v>
      </c>
      <c r="Y422" s="6">
        <f t="shared" si="67"/>
        <v>0</v>
      </c>
      <c r="Z422" s="6">
        <f t="shared" si="68"/>
        <v>0</v>
      </c>
      <c r="AA422" s="6" t="str">
        <f>VLOOKUP($C422,{"29 - Psychiatrie (Erwachsene)","MonatII";"30 - Kinder- und Jugendpsychiatrie","MonatII";"31 - Psychosomatik","MonatII";"","LEER";0,"Leer"},2,0)</f>
        <v>LEER</v>
      </c>
      <c r="AB422" s="6" t="str">
        <f>VLOOKUP($C422,{"29 - Psychiatrie (Erwachsene)","BGI";"30 - Kinder- und Jugendpsychiatrie","BGII";"31 - Psychosomatik","BGI";"","LEER";0,"Leer"},2,0)</f>
        <v>LEER</v>
      </c>
    </row>
    <row r="423" spans="2:28" x14ac:dyDescent="0.25">
      <c r="B423" s="74" t="str">
        <f t="shared" si="61"/>
        <v>!!!</v>
      </c>
      <c r="C423" s="202" t="str">
        <f>IF(LEN($D423)&gt;0,VLOOKUP(TEXT($D423,0),'Angaben Stationen'!$C$15:$V$114,2,0),"")</f>
        <v/>
      </c>
      <c r="D423" s="203"/>
      <c r="E423" s="204" t="str">
        <f>IF(LEN(D423)&gt;0,VLOOKUP(TEXT($D423,0),'Angaben Stationen'!$C$15:$E$114,3,0),"")</f>
        <v/>
      </c>
      <c r="F423" s="210"/>
      <c r="G423" s="205"/>
      <c r="H423" s="206"/>
      <c r="I423" s="72"/>
      <c r="P423" s="6" t="str">
        <f t="shared" si="62"/>
        <v>Leer</v>
      </c>
      <c r="Q423" s="6" t="str">
        <f>IF('Angaben KH-Standort'!$D$13&gt;0,"VJ","KJA")</f>
        <v>KJA</v>
      </c>
      <c r="R423" s="6" t="str">
        <f t="shared" si="63"/>
        <v>Leer</v>
      </c>
      <c r="S423" s="6" t="str">
        <f t="shared" si="64"/>
        <v>Leer</v>
      </c>
      <c r="T423" s="6">
        <f t="shared" si="60"/>
        <v>0</v>
      </c>
      <c r="U423" s="6">
        <f>VLOOKUP($C423,{"29 - Psychiatrie (Erwachsene)",1;"30 - Kinder- und Jugendpsychiatrie",1;"31 - Psychosomatik",1;"",0;0,0},2,0)</f>
        <v>0</v>
      </c>
      <c r="V423" s="6">
        <f t="shared" si="65"/>
        <v>0</v>
      </c>
      <c r="W423" s="6">
        <f t="shared" si="69"/>
        <v>1</v>
      </c>
      <c r="X423" s="6">
        <f t="shared" si="66"/>
        <v>0</v>
      </c>
      <c r="Y423" s="6">
        <f t="shared" si="67"/>
        <v>0</v>
      </c>
      <c r="Z423" s="6">
        <f t="shared" si="68"/>
        <v>0</v>
      </c>
      <c r="AA423" s="6" t="str">
        <f>VLOOKUP($C423,{"29 - Psychiatrie (Erwachsene)","MonatII";"30 - Kinder- und Jugendpsychiatrie","MonatII";"31 - Psychosomatik","MonatII";"","LEER";0,"Leer"},2,0)</f>
        <v>LEER</v>
      </c>
      <c r="AB423" s="6" t="str">
        <f>VLOOKUP($C423,{"29 - Psychiatrie (Erwachsene)","BGI";"30 - Kinder- und Jugendpsychiatrie","BGII";"31 - Psychosomatik","BGI";"","LEER";0,"Leer"},2,0)</f>
        <v>LEER</v>
      </c>
    </row>
    <row r="424" spans="2:28" x14ac:dyDescent="0.25">
      <c r="B424" s="74" t="str">
        <f t="shared" si="61"/>
        <v>!!!</v>
      </c>
      <c r="C424" s="202" t="str">
        <f>IF(LEN($D424)&gt;0,VLOOKUP(TEXT($D424,0),'Angaben Stationen'!$C$15:$V$114,2,0),"")</f>
        <v/>
      </c>
      <c r="D424" s="203"/>
      <c r="E424" s="204" t="str">
        <f>IF(LEN(D424)&gt;0,VLOOKUP(TEXT($D424,0),'Angaben Stationen'!$C$15:$E$114,3,0),"")</f>
        <v/>
      </c>
      <c r="F424" s="210"/>
      <c r="G424" s="205"/>
      <c r="H424" s="206"/>
      <c r="I424" s="72"/>
      <c r="P424" s="6" t="str">
        <f t="shared" si="62"/>
        <v>Leer</v>
      </c>
      <c r="Q424" s="6" t="str">
        <f>IF('Angaben KH-Standort'!$D$13&gt;0,"VJ","KJA")</f>
        <v>KJA</v>
      </c>
      <c r="R424" s="6" t="str">
        <f t="shared" si="63"/>
        <v>Leer</v>
      </c>
      <c r="S424" s="6" t="str">
        <f t="shared" si="64"/>
        <v>Leer</v>
      </c>
      <c r="T424" s="6">
        <f t="shared" si="60"/>
        <v>0</v>
      </c>
      <c r="U424" s="6">
        <f>VLOOKUP($C424,{"29 - Psychiatrie (Erwachsene)",1;"30 - Kinder- und Jugendpsychiatrie",1;"31 - Psychosomatik",1;"",0;0,0},2,0)</f>
        <v>0</v>
      </c>
      <c r="V424" s="6">
        <f t="shared" si="65"/>
        <v>0</v>
      </c>
      <c r="W424" s="6">
        <f t="shared" si="69"/>
        <v>1</v>
      </c>
      <c r="X424" s="6">
        <f t="shared" si="66"/>
        <v>0</v>
      </c>
      <c r="Y424" s="6">
        <f t="shared" si="67"/>
        <v>0</v>
      </c>
      <c r="Z424" s="6">
        <f t="shared" si="68"/>
        <v>0</v>
      </c>
      <c r="AA424" s="6" t="str">
        <f>VLOOKUP($C424,{"29 - Psychiatrie (Erwachsene)","MonatII";"30 - Kinder- und Jugendpsychiatrie","MonatII";"31 - Psychosomatik","MonatII";"","LEER";0,"Leer"},2,0)</f>
        <v>LEER</v>
      </c>
      <c r="AB424" s="6" t="str">
        <f>VLOOKUP($C424,{"29 - Psychiatrie (Erwachsene)","BGI";"30 - Kinder- und Jugendpsychiatrie","BGII";"31 - Psychosomatik","BGI";"","LEER";0,"Leer"},2,0)</f>
        <v>LEER</v>
      </c>
    </row>
    <row r="425" spans="2:28" x14ac:dyDescent="0.25">
      <c r="B425" s="74" t="str">
        <f t="shared" si="61"/>
        <v>!!!</v>
      </c>
      <c r="C425" s="202" t="str">
        <f>IF(LEN($D425)&gt;0,VLOOKUP(TEXT($D425,0),'Angaben Stationen'!$C$15:$V$114,2,0),"")</f>
        <v/>
      </c>
      <c r="D425" s="203"/>
      <c r="E425" s="204" t="str">
        <f>IF(LEN(D425)&gt;0,VLOOKUP(TEXT($D425,0),'Angaben Stationen'!$C$15:$E$114,3,0),"")</f>
        <v/>
      </c>
      <c r="F425" s="210"/>
      <c r="G425" s="205"/>
      <c r="H425" s="206"/>
      <c r="I425" s="72"/>
      <c r="P425" s="6" t="str">
        <f t="shared" si="62"/>
        <v>Leer</v>
      </c>
      <c r="Q425" s="6" t="str">
        <f>IF('Angaben KH-Standort'!$D$13&gt;0,"VJ","KJA")</f>
        <v>KJA</v>
      </c>
      <c r="R425" s="6" t="str">
        <f t="shared" si="63"/>
        <v>Leer</v>
      </c>
      <c r="S425" s="6" t="str">
        <f t="shared" si="64"/>
        <v>Leer</v>
      </c>
      <c r="T425" s="6">
        <f t="shared" si="60"/>
        <v>0</v>
      </c>
      <c r="U425" s="6">
        <f>VLOOKUP($C425,{"29 - Psychiatrie (Erwachsene)",1;"30 - Kinder- und Jugendpsychiatrie",1;"31 - Psychosomatik",1;"",0;0,0},2,0)</f>
        <v>0</v>
      </c>
      <c r="V425" s="6">
        <f t="shared" si="65"/>
        <v>0</v>
      </c>
      <c r="W425" s="6">
        <f t="shared" si="69"/>
        <v>1</v>
      </c>
      <c r="X425" s="6">
        <f t="shared" si="66"/>
        <v>0</v>
      </c>
      <c r="Y425" s="6">
        <f t="shared" si="67"/>
        <v>0</v>
      </c>
      <c r="Z425" s="6">
        <f t="shared" si="68"/>
        <v>0</v>
      </c>
      <c r="AA425" s="6" t="str">
        <f>VLOOKUP($C425,{"29 - Psychiatrie (Erwachsene)","MonatII";"30 - Kinder- und Jugendpsychiatrie","MonatII";"31 - Psychosomatik","MonatII";"","LEER";0,"Leer"},2,0)</f>
        <v>LEER</v>
      </c>
      <c r="AB425" s="6" t="str">
        <f>VLOOKUP($C425,{"29 - Psychiatrie (Erwachsene)","BGI";"30 - Kinder- und Jugendpsychiatrie","BGII";"31 - Psychosomatik","BGI";"","LEER";0,"Leer"},2,0)</f>
        <v>LEER</v>
      </c>
    </row>
    <row r="426" spans="2:28" x14ac:dyDescent="0.25">
      <c r="B426" s="74" t="str">
        <f t="shared" si="61"/>
        <v>!!!</v>
      </c>
      <c r="C426" s="202" t="str">
        <f>IF(LEN($D426)&gt;0,VLOOKUP(TEXT($D426,0),'Angaben Stationen'!$C$15:$V$114,2,0),"")</f>
        <v/>
      </c>
      <c r="D426" s="203"/>
      <c r="E426" s="204" t="str">
        <f>IF(LEN(D426)&gt;0,VLOOKUP(TEXT($D426,0),'Angaben Stationen'!$C$15:$E$114,3,0),"")</f>
        <v/>
      </c>
      <c r="F426" s="210"/>
      <c r="G426" s="205"/>
      <c r="H426" s="206"/>
      <c r="I426" s="72"/>
      <c r="P426" s="6" t="str">
        <f t="shared" si="62"/>
        <v>Leer</v>
      </c>
      <c r="Q426" s="6" t="str">
        <f>IF('Angaben KH-Standort'!$D$13&gt;0,"VJ","KJA")</f>
        <v>KJA</v>
      </c>
      <c r="R426" s="6" t="str">
        <f t="shared" si="63"/>
        <v>Leer</v>
      </c>
      <c r="S426" s="6" t="str">
        <f t="shared" si="64"/>
        <v>Leer</v>
      </c>
      <c r="T426" s="6">
        <f t="shared" si="60"/>
        <v>0</v>
      </c>
      <c r="U426" s="6">
        <f>VLOOKUP($C426,{"29 - Psychiatrie (Erwachsene)",1;"30 - Kinder- und Jugendpsychiatrie",1;"31 - Psychosomatik",1;"",0;0,0},2,0)</f>
        <v>0</v>
      </c>
      <c r="V426" s="6">
        <f t="shared" si="65"/>
        <v>0</v>
      </c>
      <c r="W426" s="6">
        <f t="shared" si="69"/>
        <v>1</v>
      </c>
      <c r="X426" s="6">
        <f t="shared" si="66"/>
        <v>0</v>
      </c>
      <c r="Y426" s="6">
        <f t="shared" si="67"/>
        <v>0</v>
      </c>
      <c r="Z426" s="6">
        <f t="shared" si="68"/>
        <v>0</v>
      </c>
      <c r="AA426" s="6" t="str">
        <f>VLOOKUP($C426,{"29 - Psychiatrie (Erwachsene)","MonatII";"30 - Kinder- und Jugendpsychiatrie","MonatII";"31 - Psychosomatik","MonatII";"","LEER";0,"Leer"},2,0)</f>
        <v>LEER</v>
      </c>
      <c r="AB426" s="6" t="str">
        <f>VLOOKUP($C426,{"29 - Psychiatrie (Erwachsene)","BGI";"30 - Kinder- und Jugendpsychiatrie","BGII";"31 - Psychosomatik","BGI";"","LEER";0,"Leer"},2,0)</f>
        <v>LEER</v>
      </c>
    </row>
    <row r="427" spans="2:28" x14ac:dyDescent="0.25">
      <c r="B427" s="74" t="str">
        <f t="shared" si="61"/>
        <v>!!!</v>
      </c>
      <c r="C427" s="202" t="str">
        <f>IF(LEN($D427)&gt;0,VLOOKUP(TEXT($D427,0),'Angaben Stationen'!$C$15:$V$114,2,0),"")</f>
        <v/>
      </c>
      <c r="D427" s="203"/>
      <c r="E427" s="204" t="str">
        <f>IF(LEN(D427)&gt;0,VLOOKUP(TEXT($D427,0),'Angaben Stationen'!$C$15:$E$114,3,0),"")</f>
        <v/>
      </c>
      <c r="F427" s="210"/>
      <c r="G427" s="205"/>
      <c r="H427" s="206"/>
      <c r="I427" s="72"/>
      <c r="P427" s="6" t="str">
        <f t="shared" si="62"/>
        <v>Leer</v>
      </c>
      <c r="Q427" s="6" t="str">
        <f>IF('Angaben KH-Standort'!$D$13&gt;0,"VJ","KJA")</f>
        <v>KJA</v>
      </c>
      <c r="R427" s="6" t="str">
        <f t="shared" si="63"/>
        <v>Leer</v>
      </c>
      <c r="S427" s="6" t="str">
        <f t="shared" si="64"/>
        <v>Leer</v>
      </c>
      <c r="T427" s="6">
        <f t="shared" si="60"/>
        <v>0</v>
      </c>
      <c r="U427" s="6">
        <f>VLOOKUP($C427,{"29 - Psychiatrie (Erwachsene)",1;"30 - Kinder- und Jugendpsychiatrie",1;"31 - Psychosomatik",1;"",0;0,0},2,0)</f>
        <v>0</v>
      </c>
      <c r="V427" s="6">
        <f t="shared" si="65"/>
        <v>0</v>
      </c>
      <c r="W427" s="6">
        <f t="shared" si="69"/>
        <v>1</v>
      </c>
      <c r="X427" s="6">
        <f t="shared" si="66"/>
        <v>0</v>
      </c>
      <c r="Y427" s="6">
        <f t="shared" si="67"/>
        <v>0</v>
      </c>
      <c r="Z427" s="6">
        <f t="shared" si="68"/>
        <v>0</v>
      </c>
      <c r="AA427" s="6" t="str">
        <f>VLOOKUP($C427,{"29 - Psychiatrie (Erwachsene)","MonatII";"30 - Kinder- und Jugendpsychiatrie","MonatII";"31 - Psychosomatik","MonatII";"","LEER";0,"Leer"},2,0)</f>
        <v>LEER</v>
      </c>
      <c r="AB427" s="6" t="str">
        <f>VLOOKUP($C427,{"29 - Psychiatrie (Erwachsene)","BGI";"30 - Kinder- und Jugendpsychiatrie","BGII";"31 - Psychosomatik","BGI";"","LEER";0,"Leer"},2,0)</f>
        <v>LEER</v>
      </c>
    </row>
    <row r="428" spans="2:28" x14ac:dyDescent="0.25">
      <c r="B428" s="74" t="str">
        <f t="shared" si="61"/>
        <v>!!!</v>
      </c>
      <c r="C428" s="202" t="str">
        <f>IF(LEN($D428)&gt;0,VLOOKUP(TEXT($D428,0),'Angaben Stationen'!$C$15:$V$114,2,0),"")</f>
        <v/>
      </c>
      <c r="D428" s="203"/>
      <c r="E428" s="204" t="str">
        <f>IF(LEN(D428)&gt;0,VLOOKUP(TEXT($D428,0),'Angaben Stationen'!$C$15:$E$114,3,0),"")</f>
        <v/>
      </c>
      <c r="F428" s="210"/>
      <c r="G428" s="205"/>
      <c r="H428" s="206"/>
      <c r="I428" s="72"/>
      <c r="P428" s="6" t="str">
        <f t="shared" si="62"/>
        <v>Leer</v>
      </c>
      <c r="Q428" s="6" t="str">
        <f>IF('Angaben KH-Standort'!$D$13&gt;0,"VJ","KJA")</f>
        <v>KJA</v>
      </c>
      <c r="R428" s="6" t="str">
        <f t="shared" si="63"/>
        <v>Leer</v>
      </c>
      <c r="S428" s="6" t="str">
        <f t="shared" si="64"/>
        <v>Leer</v>
      </c>
      <c r="T428" s="6">
        <f t="shared" si="60"/>
        <v>0</v>
      </c>
      <c r="U428" s="6">
        <f>VLOOKUP($C428,{"29 - Psychiatrie (Erwachsene)",1;"30 - Kinder- und Jugendpsychiatrie",1;"31 - Psychosomatik",1;"",0;0,0},2,0)</f>
        <v>0</v>
      </c>
      <c r="V428" s="6">
        <f t="shared" si="65"/>
        <v>0</v>
      </c>
      <c r="W428" s="6">
        <f t="shared" si="69"/>
        <v>1</v>
      </c>
      <c r="X428" s="6">
        <f t="shared" si="66"/>
        <v>0</v>
      </c>
      <c r="Y428" s="6">
        <f t="shared" si="67"/>
        <v>0</v>
      </c>
      <c r="Z428" s="6">
        <f t="shared" si="68"/>
        <v>0</v>
      </c>
      <c r="AA428" s="6" t="str">
        <f>VLOOKUP($C428,{"29 - Psychiatrie (Erwachsene)","MonatII";"30 - Kinder- und Jugendpsychiatrie","MonatII";"31 - Psychosomatik","MonatII";"","LEER";0,"Leer"},2,0)</f>
        <v>LEER</v>
      </c>
      <c r="AB428" s="6" t="str">
        <f>VLOOKUP($C428,{"29 - Psychiatrie (Erwachsene)","BGI";"30 - Kinder- und Jugendpsychiatrie","BGII";"31 - Psychosomatik","BGI";"","LEER";0,"Leer"},2,0)</f>
        <v>LEER</v>
      </c>
    </row>
    <row r="429" spans="2:28" x14ac:dyDescent="0.25">
      <c r="B429" s="74" t="str">
        <f t="shared" si="61"/>
        <v>!!!</v>
      </c>
      <c r="C429" s="202" t="str">
        <f>IF(LEN($D429)&gt;0,VLOOKUP(TEXT($D429,0),'Angaben Stationen'!$C$15:$V$114,2,0),"")</f>
        <v/>
      </c>
      <c r="D429" s="203"/>
      <c r="E429" s="204" t="str">
        <f>IF(LEN(D429)&gt;0,VLOOKUP(TEXT($D429,0),'Angaben Stationen'!$C$15:$E$114,3,0),"")</f>
        <v/>
      </c>
      <c r="F429" s="210"/>
      <c r="G429" s="205"/>
      <c r="H429" s="206"/>
      <c r="I429" s="72"/>
      <c r="P429" s="6" t="str">
        <f t="shared" si="62"/>
        <v>Leer</v>
      </c>
      <c r="Q429" s="6" t="str">
        <f>IF('Angaben KH-Standort'!$D$13&gt;0,"VJ","KJA")</f>
        <v>KJA</v>
      </c>
      <c r="R429" s="6" t="str">
        <f t="shared" si="63"/>
        <v>Leer</v>
      </c>
      <c r="S429" s="6" t="str">
        <f t="shared" si="64"/>
        <v>Leer</v>
      </c>
      <c r="T429" s="6">
        <f t="shared" si="60"/>
        <v>0</v>
      </c>
      <c r="U429" s="6">
        <f>VLOOKUP($C429,{"29 - Psychiatrie (Erwachsene)",1;"30 - Kinder- und Jugendpsychiatrie",1;"31 - Psychosomatik",1;"",0;0,0},2,0)</f>
        <v>0</v>
      </c>
      <c r="V429" s="6">
        <f t="shared" si="65"/>
        <v>0</v>
      </c>
      <c r="W429" s="6">
        <f t="shared" si="69"/>
        <v>1</v>
      </c>
      <c r="X429" s="6">
        <f t="shared" si="66"/>
        <v>0</v>
      </c>
      <c r="Y429" s="6">
        <f t="shared" si="67"/>
        <v>0</v>
      </c>
      <c r="Z429" s="6">
        <f t="shared" si="68"/>
        <v>0</v>
      </c>
      <c r="AA429" s="6" t="str">
        <f>VLOOKUP($C429,{"29 - Psychiatrie (Erwachsene)","MonatII";"30 - Kinder- und Jugendpsychiatrie","MonatII";"31 - Psychosomatik","MonatII";"","LEER";0,"Leer"},2,0)</f>
        <v>LEER</v>
      </c>
      <c r="AB429" s="6" t="str">
        <f>VLOOKUP($C429,{"29 - Psychiatrie (Erwachsene)","BGI";"30 - Kinder- und Jugendpsychiatrie","BGII";"31 - Psychosomatik","BGI";"","LEER";0,"Leer"},2,0)</f>
        <v>LEER</v>
      </c>
    </row>
    <row r="430" spans="2:28" x14ac:dyDescent="0.25">
      <c r="B430" s="74" t="str">
        <f t="shared" si="61"/>
        <v>!!!</v>
      </c>
      <c r="C430" s="202" t="str">
        <f>IF(LEN($D430)&gt;0,VLOOKUP(TEXT($D430,0),'Angaben Stationen'!$C$15:$V$114,2,0),"")</f>
        <v/>
      </c>
      <c r="D430" s="203"/>
      <c r="E430" s="204" t="str">
        <f>IF(LEN(D430)&gt;0,VLOOKUP(TEXT($D430,0),'Angaben Stationen'!$C$15:$E$114,3,0),"")</f>
        <v/>
      </c>
      <c r="F430" s="210"/>
      <c r="G430" s="205"/>
      <c r="H430" s="206"/>
      <c r="I430" s="72"/>
      <c r="P430" s="6" t="str">
        <f t="shared" si="62"/>
        <v>Leer</v>
      </c>
      <c r="Q430" s="6" t="str">
        <f>IF('Angaben KH-Standort'!$D$13&gt;0,"VJ","KJA")</f>
        <v>KJA</v>
      </c>
      <c r="R430" s="6" t="str">
        <f t="shared" si="63"/>
        <v>Leer</v>
      </c>
      <c r="S430" s="6" t="str">
        <f t="shared" si="64"/>
        <v>Leer</v>
      </c>
      <c r="T430" s="6">
        <f t="shared" si="60"/>
        <v>0</v>
      </c>
      <c r="U430" s="6">
        <f>VLOOKUP($C430,{"29 - Psychiatrie (Erwachsene)",1;"30 - Kinder- und Jugendpsychiatrie",1;"31 - Psychosomatik",1;"",0;0,0},2,0)</f>
        <v>0</v>
      </c>
      <c r="V430" s="6">
        <f t="shared" si="65"/>
        <v>0</v>
      </c>
      <c r="W430" s="6">
        <f t="shared" si="69"/>
        <v>1</v>
      </c>
      <c r="X430" s="6">
        <f t="shared" si="66"/>
        <v>0</v>
      </c>
      <c r="Y430" s="6">
        <f t="shared" si="67"/>
        <v>0</v>
      </c>
      <c r="Z430" s="6">
        <f t="shared" si="68"/>
        <v>0</v>
      </c>
      <c r="AA430" s="6" t="str">
        <f>VLOOKUP($C430,{"29 - Psychiatrie (Erwachsene)","MonatII";"30 - Kinder- und Jugendpsychiatrie","MonatII";"31 - Psychosomatik","MonatII";"","LEER";0,"Leer"},2,0)</f>
        <v>LEER</v>
      </c>
      <c r="AB430" s="6" t="str">
        <f>VLOOKUP($C430,{"29 - Psychiatrie (Erwachsene)","BGI";"30 - Kinder- und Jugendpsychiatrie","BGII";"31 - Psychosomatik","BGI";"","LEER";0,"Leer"},2,0)</f>
        <v>LEER</v>
      </c>
    </row>
    <row r="431" spans="2:28" x14ac:dyDescent="0.25">
      <c r="B431" s="74" t="str">
        <f t="shared" si="61"/>
        <v>!!!</v>
      </c>
      <c r="C431" s="202" t="str">
        <f>IF(LEN($D431)&gt;0,VLOOKUP(TEXT($D431,0),'Angaben Stationen'!$C$15:$V$114,2,0),"")</f>
        <v/>
      </c>
      <c r="D431" s="203"/>
      <c r="E431" s="204" t="str">
        <f>IF(LEN(D431)&gt;0,VLOOKUP(TEXT($D431,0),'Angaben Stationen'!$C$15:$E$114,3,0),"")</f>
        <v/>
      </c>
      <c r="F431" s="210"/>
      <c r="G431" s="205"/>
      <c r="H431" s="206"/>
      <c r="I431" s="72"/>
      <c r="P431" s="6" t="str">
        <f t="shared" si="62"/>
        <v>Leer</v>
      </c>
      <c r="Q431" s="6" t="str">
        <f>IF('Angaben KH-Standort'!$D$13&gt;0,"VJ","KJA")</f>
        <v>KJA</v>
      </c>
      <c r="R431" s="6" t="str">
        <f t="shared" si="63"/>
        <v>Leer</v>
      </c>
      <c r="S431" s="6" t="str">
        <f t="shared" si="64"/>
        <v>Leer</v>
      </c>
      <c r="T431" s="6">
        <f t="shared" si="60"/>
        <v>0</v>
      </c>
      <c r="U431" s="6">
        <f>VLOOKUP($C431,{"29 - Psychiatrie (Erwachsene)",1;"30 - Kinder- und Jugendpsychiatrie",1;"31 - Psychosomatik",1;"",0;0,0},2,0)</f>
        <v>0</v>
      </c>
      <c r="V431" s="6">
        <f t="shared" si="65"/>
        <v>0</v>
      </c>
      <c r="W431" s="6">
        <f t="shared" si="69"/>
        <v>1</v>
      </c>
      <c r="X431" s="6">
        <f t="shared" si="66"/>
        <v>0</v>
      </c>
      <c r="Y431" s="6">
        <f t="shared" si="67"/>
        <v>0</v>
      </c>
      <c r="Z431" s="6">
        <f t="shared" si="68"/>
        <v>0</v>
      </c>
      <c r="AA431" s="6" t="str">
        <f>VLOOKUP($C431,{"29 - Psychiatrie (Erwachsene)","MonatII";"30 - Kinder- und Jugendpsychiatrie","MonatII";"31 - Psychosomatik","MonatII";"","LEER";0,"Leer"},2,0)</f>
        <v>LEER</v>
      </c>
      <c r="AB431" s="6" t="str">
        <f>VLOOKUP($C431,{"29 - Psychiatrie (Erwachsene)","BGI";"30 - Kinder- und Jugendpsychiatrie","BGII";"31 - Psychosomatik","BGI";"","LEER";0,"Leer"},2,0)</f>
        <v>LEER</v>
      </c>
    </row>
    <row r="432" spans="2:28" x14ac:dyDescent="0.25">
      <c r="B432" s="74" t="str">
        <f t="shared" si="61"/>
        <v>!!!</v>
      </c>
      <c r="C432" s="202" t="str">
        <f>IF(LEN($D432)&gt;0,VLOOKUP(TEXT($D432,0),'Angaben Stationen'!$C$15:$V$114,2,0),"")</f>
        <v/>
      </c>
      <c r="D432" s="203"/>
      <c r="E432" s="204" t="str">
        <f>IF(LEN(D432)&gt;0,VLOOKUP(TEXT($D432,0),'Angaben Stationen'!$C$15:$E$114,3,0),"")</f>
        <v/>
      </c>
      <c r="F432" s="210"/>
      <c r="G432" s="205"/>
      <c r="H432" s="206"/>
      <c r="I432" s="72"/>
      <c r="P432" s="6" t="str">
        <f t="shared" si="62"/>
        <v>Leer</v>
      </c>
      <c r="Q432" s="6" t="str">
        <f>IF('Angaben KH-Standort'!$D$13&gt;0,"VJ","KJA")</f>
        <v>KJA</v>
      </c>
      <c r="R432" s="6" t="str">
        <f t="shared" si="63"/>
        <v>Leer</v>
      </c>
      <c r="S432" s="6" t="str">
        <f t="shared" si="64"/>
        <v>Leer</v>
      </c>
      <c r="T432" s="6">
        <f t="shared" si="60"/>
        <v>0</v>
      </c>
      <c r="U432" s="6">
        <f>VLOOKUP($C432,{"29 - Psychiatrie (Erwachsene)",1;"30 - Kinder- und Jugendpsychiatrie",1;"31 - Psychosomatik",1;"",0;0,0},2,0)</f>
        <v>0</v>
      </c>
      <c r="V432" s="6">
        <f t="shared" si="65"/>
        <v>0</v>
      </c>
      <c r="W432" s="6">
        <f t="shared" si="69"/>
        <v>1</v>
      </c>
      <c r="X432" s="6">
        <f t="shared" si="66"/>
        <v>0</v>
      </c>
      <c r="Y432" s="6">
        <f t="shared" si="67"/>
        <v>0</v>
      </c>
      <c r="Z432" s="6">
        <f t="shared" si="68"/>
        <v>0</v>
      </c>
      <c r="AA432" s="6" t="str">
        <f>VLOOKUP($C432,{"29 - Psychiatrie (Erwachsene)","MonatII";"30 - Kinder- und Jugendpsychiatrie","MonatII";"31 - Psychosomatik","MonatII";"","LEER";0,"Leer"},2,0)</f>
        <v>LEER</v>
      </c>
      <c r="AB432" s="6" t="str">
        <f>VLOOKUP($C432,{"29 - Psychiatrie (Erwachsene)","BGI";"30 - Kinder- und Jugendpsychiatrie","BGII";"31 - Psychosomatik","BGI";"","LEER";0,"Leer"},2,0)</f>
        <v>LEER</v>
      </c>
    </row>
    <row r="433" spans="2:28" x14ac:dyDescent="0.25">
      <c r="B433" s="74" t="str">
        <f t="shared" si="61"/>
        <v>!!!</v>
      </c>
      <c r="C433" s="202" t="str">
        <f>IF(LEN($D433)&gt;0,VLOOKUP(TEXT($D433,0),'Angaben Stationen'!$C$15:$V$114,2,0),"")</f>
        <v/>
      </c>
      <c r="D433" s="203"/>
      <c r="E433" s="204" t="str">
        <f>IF(LEN(D433)&gt;0,VLOOKUP(TEXT($D433,0),'Angaben Stationen'!$C$15:$E$114,3,0),"")</f>
        <v/>
      </c>
      <c r="F433" s="210"/>
      <c r="G433" s="205"/>
      <c r="H433" s="206"/>
      <c r="I433" s="72"/>
      <c r="P433" s="6" t="str">
        <f t="shared" si="62"/>
        <v>Leer</v>
      </c>
      <c r="Q433" s="6" t="str">
        <f>IF('Angaben KH-Standort'!$D$13&gt;0,"VJ","KJA")</f>
        <v>KJA</v>
      </c>
      <c r="R433" s="6" t="str">
        <f t="shared" si="63"/>
        <v>Leer</v>
      </c>
      <c r="S433" s="6" t="str">
        <f t="shared" si="64"/>
        <v>Leer</v>
      </c>
      <c r="T433" s="6">
        <f t="shared" si="60"/>
        <v>0</v>
      </c>
      <c r="U433" s="6">
        <f>VLOOKUP($C433,{"29 - Psychiatrie (Erwachsene)",1;"30 - Kinder- und Jugendpsychiatrie",1;"31 - Psychosomatik",1;"",0;0,0},2,0)</f>
        <v>0</v>
      </c>
      <c r="V433" s="6">
        <f t="shared" si="65"/>
        <v>0</v>
      </c>
      <c r="W433" s="6">
        <f t="shared" si="69"/>
        <v>1</v>
      </c>
      <c r="X433" s="6">
        <f t="shared" si="66"/>
        <v>0</v>
      </c>
      <c r="Y433" s="6">
        <f t="shared" si="67"/>
        <v>0</v>
      </c>
      <c r="Z433" s="6">
        <f t="shared" si="68"/>
        <v>0</v>
      </c>
      <c r="AA433" s="6" t="str">
        <f>VLOOKUP($C433,{"29 - Psychiatrie (Erwachsene)","MonatII";"30 - Kinder- und Jugendpsychiatrie","MonatII";"31 - Psychosomatik","MonatII";"","LEER";0,"Leer"},2,0)</f>
        <v>LEER</v>
      </c>
      <c r="AB433" s="6" t="str">
        <f>VLOOKUP($C433,{"29 - Psychiatrie (Erwachsene)","BGI";"30 - Kinder- und Jugendpsychiatrie","BGII";"31 - Psychosomatik","BGI";"","LEER";0,"Leer"},2,0)</f>
        <v>LEER</v>
      </c>
    </row>
    <row r="434" spans="2:28" x14ac:dyDescent="0.25">
      <c r="B434" s="74" t="str">
        <f t="shared" si="61"/>
        <v>!!!</v>
      </c>
      <c r="C434" s="202" t="str">
        <f>IF(LEN($D434)&gt;0,VLOOKUP(TEXT($D434,0),'Angaben Stationen'!$C$15:$V$114,2,0),"")</f>
        <v/>
      </c>
      <c r="D434" s="203"/>
      <c r="E434" s="204" t="str">
        <f>IF(LEN(D434)&gt;0,VLOOKUP(TEXT($D434,0),'Angaben Stationen'!$C$15:$E$114,3,0),"")</f>
        <v/>
      </c>
      <c r="F434" s="210"/>
      <c r="G434" s="205"/>
      <c r="H434" s="206"/>
      <c r="I434" s="72"/>
      <c r="P434" s="6" t="str">
        <f t="shared" si="62"/>
        <v>Leer</v>
      </c>
      <c r="Q434" s="6" t="str">
        <f>IF('Angaben KH-Standort'!$D$13&gt;0,"VJ","KJA")</f>
        <v>KJA</v>
      </c>
      <c r="R434" s="6" t="str">
        <f t="shared" si="63"/>
        <v>Leer</v>
      </c>
      <c r="S434" s="6" t="str">
        <f t="shared" si="64"/>
        <v>Leer</v>
      </c>
      <c r="T434" s="6">
        <f t="shared" si="60"/>
        <v>0</v>
      </c>
      <c r="U434" s="6">
        <f>VLOOKUP($C434,{"29 - Psychiatrie (Erwachsene)",1;"30 - Kinder- und Jugendpsychiatrie",1;"31 - Psychosomatik",1;"",0;0,0},2,0)</f>
        <v>0</v>
      </c>
      <c r="V434" s="6">
        <f t="shared" si="65"/>
        <v>0</v>
      </c>
      <c r="W434" s="6">
        <f t="shared" si="69"/>
        <v>1</v>
      </c>
      <c r="X434" s="6">
        <f t="shared" si="66"/>
        <v>0</v>
      </c>
      <c r="Y434" s="6">
        <f t="shared" si="67"/>
        <v>0</v>
      </c>
      <c r="Z434" s="6">
        <f t="shared" si="68"/>
        <v>0</v>
      </c>
      <c r="AA434" s="6" t="str">
        <f>VLOOKUP($C434,{"29 - Psychiatrie (Erwachsene)","MonatII";"30 - Kinder- und Jugendpsychiatrie","MonatII";"31 - Psychosomatik","MonatII";"","LEER";0,"Leer"},2,0)</f>
        <v>LEER</v>
      </c>
      <c r="AB434" s="6" t="str">
        <f>VLOOKUP($C434,{"29 - Psychiatrie (Erwachsene)","BGI";"30 - Kinder- und Jugendpsychiatrie","BGII";"31 - Psychosomatik","BGI";"","LEER";0,"Leer"},2,0)</f>
        <v>LEER</v>
      </c>
    </row>
    <row r="435" spans="2:28" x14ac:dyDescent="0.25">
      <c r="B435" s="74" t="str">
        <f t="shared" si="61"/>
        <v>!!!</v>
      </c>
      <c r="C435" s="202" t="str">
        <f>IF(LEN($D435)&gt;0,VLOOKUP(TEXT($D435,0),'Angaben Stationen'!$C$15:$V$114,2,0),"")</f>
        <v/>
      </c>
      <c r="D435" s="203"/>
      <c r="E435" s="204" t="str">
        <f>IF(LEN(D435)&gt;0,VLOOKUP(TEXT($D435,0),'Angaben Stationen'!$C$15:$E$114,3,0),"")</f>
        <v/>
      </c>
      <c r="F435" s="210"/>
      <c r="G435" s="205"/>
      <c r="H435" s="206"/>
      <c r="I435" s="72"/>
      <c r="P435" s="6" t="str">
        <f t="shared" si="62"/>
        <v>Leer</v>
      </c>
      <c r="Q435" s="6" t="str">
        <f>IF('Angaben KH-Standort'!$D$13&gt;0,"VJ","KJA")</f>
        <v>KJA</v>
      </c>
      <c r="R435" s="6" t="str">
        <f t="shared" si="63"/>
        <v>Leer</v>
      </c>
      <c r="S435" s="6" t="str">
        <f t="shared" si="64"/>
        <v>Leer</v>
      </c>
      <c r="T435" s="6">
        <f t="shared" si="60"/>
        <v>0</v>
      </c>
      <c r="U435" s="6">
        <f>VLOOKUP($C435,{"29 - Psychiatrie (Erwachsene)",1;"30 - Kinder- und Jugendpsychiatrie",1;"31 - Psychosomatik",1;"",0;0,0},2,0)</f>
        <v>0</v>
      </c>
      <c r="V435" s="6">
        <f t="shared" si="65"/>
        <v>0</v>
      </c>
      <c r="W435" s="6">
        <f t="shared" si="69"/>
        <v>1</v>
      </c>
      <c r="X435" s="6">
        <f t="shared" si="66"/>
        <v>0</v>
      </c>
      <c r="Y435" s="6">
        <f t="shared" si="67"/>
        <v>0</v>
      </c>
      <c r="Z435" s="6">
        <f t="shared" si="68"/>
        <v>0</v>
      </c>
      <c r="AA435" s="6" t="str">
        <f>VLOOKUP($C435,{"29 - Psychiatrie (Erwachsene)","MonatII";"30 - Kinder- und Jugendpsychiatrie","MonatII";"31 - Psychosomatik","MonatII";"","LEER";0,"Leer"},2,0)</f>
        <v>LEER</v>
      </c>
      <c r="AB435" s="6" t="str">
        <f>VLOOKUP($C435,{"29 - Psychiatrie (Erwachsene)","BGI";"30 - Kinder- und Jugendpsychiatrie","BGII";"31 - Psychosomatik","BGI";"","LEER";0,"Leer"},2,0)</f>
        <v>LEER</v>
      </c>
    </row>
    <row r="436" spans="2:28" x14ac:dyDescent="0.25">
      <c r="B436" s="74" t="str">
        <f t="shared" si="61"/>
        <v>!!!</v>
      </c>
      <c r="C436" s="202" t="str">
        <f>IF(LEN($D436)&gt;0,VLOOKUP(TEXT($D436,0),'Angaben Stationen'!$C$15:$V$114,2,0),"")</f>
        <v/>
      </c>
      <c r="D436" s="203"/>
      <c r="E436" s="204" t="str">
        <f>IF(LEN(D436)&gt;0,VLOOKUP(TEXT($D436,0),'Angaben Stationen'!$C$15:$E$114,3,0),"")</f>
        <v/>
      </c>
      <c r="F436" s="210"/>
      <c r="G436" s="205"/>
      <c r="H436" s="206"/>
      <c r="I436" s="72"/>
      <c r="P436" s="6" t="str">
        <f t="shared" si="62"/>
        <v>Leer</v>
      </c>
      <c r="Q436" s="6" t="str">
        <f>IF('Angaben KH-Standort'!$D$13&gt;0,"VJ","KJA")</f>
        <v>KJA</v>
      </c>
      <c r="R436" s="6" t="str">
        <f t="shared" si="63"/>
        <v>Leer</v>
      </c>
      <c r="S436" s="6" t="str">
        <f t="shared" si="64"/>
        <v>Leer</v>
      </c>
      <c r="T436" s="6">
        <f t="shared" si="60"/>
        <v>0</v>
      </c>
      <c r="U436" s="6">
        <f>VLOOKUP($C436,{"29 - Psychiatrie (Erwachsene)",1;"30 - Kinder- und Jugendpsychiatrie",1;"31 - Psychosomatik",1;"",0;0,0},2,0)</f>
        <v>0</v>
      </c>
      <c r="V436" s="6">
        <f t="shared" si="65"/>
        <v>0</v>
      </c>
      <c r="W436" s="6">
        <f t="shared" si="69"/>
        <v>1</v>
      </c>
      <c r="X436" s="6">
        <f t="shared" si="66"/>
        <v>0</v>
      </c>
      <c r="Y436" s="6">
        <f t="shared" si="67"/>
        <v>0</v>
      </c>
      <c r="Z436" s="6">
        <f t="shared" si="68"/>
        <v>0</v>
      </c>
      <c r="AA436" s="6" t="str">
        <f>VLOOKUP($C436,{"29 - Psychiatrie (Erwachsene)","MonatII";"30 - Kinder- und Jugendpsychiatrie","MonatII";"31 - Psychosomatik","MonatII";"","LEER";0,"Leer"},2,0)</f>
        <v>LEER</v>
      </c>
      <c r="AB436" s="6" t="str">
        <f>VLOOKUP($C436,{"29 - Psychiatrie (Erwachsene)","BGI";"30 - Kinder- und Jugendpsychiatrie","BGII";"31 - Psychosomatik","BGI";"","LEER";0,"Leer"},2,0)</f>
        <v>LEER</v>
      </c>
    </row>
    <row r="437" spans="2:28" x14ac:dyDescent="0.25">
      <c r="B437" s="74" t="str">
        <f t="shared" si="61"/>
        <v>!!!</v>
      </c>
      <c r="C437" s="202" t="str">
        <f>IF(LEN($D437)&gt;0,VLOOKUP(TEXT($D437,0),'Angaben Stationen'!$C$15:$V$114,2,0),"")</f>
        <v/>
      </c>
      <c r="D437" s="203"/>
      <c r="E437" s="204" t="str">
        <f>IF(LEN(D437)&gt;0,VLOOKUP(TEXT($D437,0),'Angaben Stationen'!$C$15:$E$114,3,0),"")</f>
        <v/>
      </c>
      <c r="F437" s="210"/>
      <c r="G437" s="205"/>
      <c r="H437" s="206"/>
      <c r="I437" s="72"/>
      <c r="P437" s="6" t="str">
        <f t="shared" si="62"/>
        <v>Leer</v>
      </c>
      <c r="Q437" s="6" t="str">
        <f>IF('Angaben KH-Standort'!$D$13&gt;0,"VJ","KJA")</f>
        <v>KJA</v>
      </c>
      <c r="R437" s="6" t="str">
        <f t="shared" si="63"/>
        <v>Leer</v>
      </c>
      <c r="S437" s="6" t="str">
        <f t="shared" si="64"/>
        <v>Leer</v>
      </c>
      <c r="T437" s="6">
        <f t="shared" si="60"/>
        <v>0</v>
      </c>
      <c r="U437" s="6">
        <f>VLOOKUP($C437,{"29 - Psychiatrie (Erwachsene)",1;"30 - Kinder- und Jugendpsychiatrie",1;"31 - Psychosomatik",1;"",0;0,0},2,0)</f>
        <v>0</v>
      </c>
      <c r="V437" s="6">
        <f t="shared" si="65"/>
        <v>0</v>
      </c>
      <c r="W437" s="6">
        <f t="shared" si="69"/>
        <v>1</v>
      </c>
      <c r="X437" s="6">
        <f t="shared" si="66"/>
        <v>0</v>
      </c>
      <c r="Y437" s="6">
        <f t="shared" si="67"/>
        <v>0</v>
      </c>
      <c r="Z437" s="6">
        <f t="shared" si="68"/>
        <v>0</v>
      </c>
      <c r="AA437" s="6" t="str">
        <f>VLOOKUP($C437,{"29 - Psychiatrie (Erwachsene)","MonatII";"30 - Kinder- und Jugendpsychiatrie","MonatII";"31 - Psychosomatik","MonatII";"","LEER";0,"Leer"},2,0)</f>
        <v>LEER</v>
      </c>
      <c r="AB437" s="6" t="str">
        <f>VLOOKUP($C437,{"29 - Psychiatrie (Erwachsene)","BGI";"30 - Kinder- und Jugendpsychiatrie","BGII";"31 - Psychosomatik","BGI";"","LEER";0,"Leer"},2,0)</f>
        <v>LEER</v>
      </c>
    </row>
    <row r="438" spans="2:28" x14ac:dyDescent="0.25">
      <c r="B438" s="74" t="str">
        <f t="shared" si="61"/>
        <v>!!!</v>
      </c>
      <c r="C438" s="202" t="str">
        <f>IF(LEN($D438)&gt;0,VLOOKUP(TEXT($D438,0),'Angaben Stationen'!$C$15:$V$114,2,0),"")</f>
        <v/>
      </c>
      <c r="D438" s="203"/>
      <c r="E438" s="204" t="str">
        <f>IF(LEN(D438)&gt;0,VLOOKUP(TEXT($D438,0),'Angaben Stationen'!$C$15:$E$114,3,0),"")</f>
        <v/>
      </c>
      <c r="F438" s="210"/>
      <c r="G438" s="205"/>
      <c r="H438" s="206"/>
      <c r="I438" s="72"/>
      <c r="P438" s="6" t="str">
        <f t="shared" si="62"/>
        <v>Leer</v>
      </c>
      <c r="Q438" s="6" t="str">
        <f>IF('Angaben KH-Standort'!$D$13&gt;0,"VJ","KJA")</f>
        <v>KJA</v>
      </c>
      <c r="R438" s="6" t="str">
        <f t="shared" si="63"/>
        <v>Leer</v>
      </c>
      <c r="S438" s="6" t="str">
        <f t="shared" si="64"/>
        <v>Leer</v>
      </c>
      <c r="T438" s="6">
        <f t="shared" si="60"/>
        <v>0</v>
      </c>
      <c r="U438" s="6">
        <f>VLOOKUP($C438,{"29 - Psychiatrie (Erwachsene)",1;"30 - Kinder- und Jugendpsychiatrie",1;"31 - Psychosomatik",1;"",0;0,0},2,0)</f>
        <v>0</v>
      </c>
      <c r="V438" s="6">
        <f t="shared" si="65"/>
        <v>0</v>
      </c>
      <c r="W438" s="6">
        <f t="shared" si="69"/>
        <v>1</v>
      </c>
      <c r="X438" s="6">
        <f t="shared" si="66"/>
        <v>0</v>
      </c>
      <c r="Y438" s="6">
        <f t="shared" si="67"/>
        <v>0</v>
      </c>
      <c r="Z438" s="6">
        <f t="shared" si="68"/>
        <v>0</v>
      </c>
      <c r="AA438" s="6" t="str">
        <f>VLOOKUP($C438,{"29 - Psychiatrie (Erwachsene)","MonatII";"30 - Kinder- und Jugendpsychiatrie","MonatII";"31 - Psychosomatik","MonatII";"","LEER";0,"Leer"},2,0)</f>
        <v>LEER</v>
      </c>
      <c r="AB438" s="6" t="str">
        <f>VLOOKUP($C438,{"29 - Psychiatrie (Erwachsene)","BGI";"30 - Kinder- und Jugendpsychiatrie","BGII";"31 - Psychosomatik","BGI";"","LEER";0,"Leer"},2,0)</f>
        <v>LEER</v>
      </c>
    </row>
    <row r="439" spans="2:28" x14ac:dyDescent="0.25">
      <c r="B439" s="74" t="str">
        <f t="shared" si="61"/>
        <v>!!!</v>
      </c>
      <c r="C439" s="202" t="str">
        <f>IF(LEN($D439)&gt;0,VLOOKUP(TEXT($D439,0),'Angaben Stationen'!$C$15:$V$114,2,0),"")</f>
        <v/>
      </c>
      <c r="D439" s="203"/>
      <c r="E439" s="204" t="str">
        <f>IF(LEN(D439)&gt;0,VLOOKUP(TEXT($D439,0),'Angaben Stationen'!$C$15:$E$114,3,0),"")</f>
        <v/>
      </c>
      <c r="F439" s="210"/>
      <c r="G439" s="205"/>
      <c r="H439" s="206"/>
      <c r="I439" s="72"/>
      <c r="P439" s="6" t="str">
        <f t="shared" si="62"/>
        <v>Leer</v>
      </c>
      <c r="Q439" s="6" t="str">
        <f>IF('Angaben KH-Standort'!$D$13&gt;0,"VJ","KJA")</f>
        <v>KJA</v>
      </c>
      <c r="R439" s="6" t="str">
        <f t="shared" si="63"/>
        <v>Leer</v>
      </c>
      <c r="S439" s="6" t="str">
        <f t="shared" si="64"/>
        <v>Leer</v>
      </c>
      <c r="T439" s="6">
        <f t="shared" si="60"/>
        <v>0</v>
      </c>
      <c r="U439" s="6">
        <f>VLOOKUP($C439,{"29 - Psychiatrie (Erwachsene)",1;"30 - Kinder- und Jugendpsychiatrie",1;"31 - Psychosomatik",1;"",0;0,0},2,0)</f>
        <v>0</v>
      </c>
      <c r="V439" s="6">
        <f t="shared" si="65"/>
        <v>0</v>
      </c>
      <c r="W439" s="6">
        <f t="shared" si="69"/>
        <v>1</v>
      </c>
      <c r="X439" s="6">
        <f t="shared" si="66"/>
        <v>0</v>
      </c>
      <c r="Y439" s="6">
        <f t="shared" si="67"/>
        <v>0</v>
      </c>
      <c r="Z439" s="6">
        <f t="shared" si="68"/>
        <v>0</v>
      </c>
      <c r="AA439" s="6" t="str">
        <f>VLOOKUP($C439,{"29 - Psychiatrie (Erwachsene)","MonatII";"30 - Kinder- und Jugendpsychiatrie","MonatII";"31 - Psychosomatik","MonatII";"","LEER";0,"Leer"},2,0)</f>
        <v>LEER</v>
      </c>
      <c r="AB439" s="6" t="str">
        <f>VLOOKUP($C439,{"29 - Psychiatrie (Erwachsene)","BGI";"30 - Kinder- und Jugendpsychiatrie","BGII";"31 - Psychosomatik","BGI";"","LEER";0,"Leer"},2,0)</f>
        <v>LEER</v>
      </c>
    </row>
    <row r="440" spans="2:28" x14ac:dyDescent="0.25">
      <c r="B440" s="74" t="str">
        <f t="shared" si="61"/>
        <v>!!!</v>
      </c>
      <c r="C440" s="202" t="str">
        <f>IF(LEN($D440)&gt;0,VLOOKUP(TEXT($D440,0),'Angaben Stationen'!$C$15:$V$114,2,0),"")</f>
        <v/>
      </c>
      <c r="D440" s="203"/>
      <c r="E440" s="204" t="str">
        <f>IF(LEN(D440)&gt;0,VLOOKUP(TEXT($D440,0),'Angaben Stationen'!$C$15:$E$114,3,0),"")</f>
        <v/>
      </c>
      <c r="F440" s="210"/>
      <c r="G440" s="205"/>
      <c r="H440" s="206"/>
      <c r="I440" s="72"/>
      <c r="P440" s="6" t="str">
        <f t="shared" si="62"/>
        <v>Leer</v>
      </c>
      <c r="Q440" s="6" t="str">
        <f>IF('Angaben KH-Standort'!$D$13&gt;0,"VJ","KJA")</f>
        <v>KJA</v>
      </c>
      <c r="R440" s="6" t="str">
        <f t="shared" si="63"/>
        <v>Leer</v>
      </c>
      <c r="S440" s="6" t="str">
        <f t="shared" si="64"/>
        <v>Leer</v>
      </c>
      <c r="T440" s="6">
        <f t="shared" si="60"/>
        <v>0</v>
      </c>
      <c r="U440" s="6">
        <f>VLOOKUP($C440,{"29 - Psychiatrie (Erwachsene)",1;"30 - Kinder- und Jugendpsychiatrie",1;"31 - Psychosomatik",1;"",0;0,0},2,0)</f>
        <v>0</v>
      </c>
      <c r="V440" s="6">
        <f t="shared" si="65"/>
        <v>0</v>
      </c>
      <c r="W440" s="6">
        <f t="shared" si="69"/>
        <v>1</v>
      </c>
      <c r="X440" s="6">
        <f t="shared" si="66"/>
        <v>0</v>
      </c>
      <c r="Y440" s="6">
        <f t="shared" si="67"/>
        <v>0</v>
      </c>
      <c r="Z440" s="6">
        <f t="shared" si="68"/>
        <v>0</v>
      </c>
      <c r="AA440" s="6" t="str">
        <f>VLOOKUP($C440,{"29 - Psychiatrie (Erwachsene)","MonatII";"30 - Kinder- und Jugendpsychiatrie","MonatII";"31 - Psychosomatik","MonatII";"","LEER";0,"Leer"},2,0)</f>
        <v>LEER</v>
      </c>
      <c r="AB440" s="6" t="str">
        <f>VLOOKUP($C440,{"29 - Psychiatrie (Erwachsene)","BGI";"30 - Kinder- und Jugendpsychiatrie","BGII";"31 - Psychosomatik","BGI";"","LEER";0,"Leer"},2,0)</f>
        <v>LEER</v>
      </c>
    </row>
    <row r="441" spans="2:28" x14ac:dyDescent="0.25">
      <c r="B441" s="74" t="str">
        <f t="shared" si="61"/>
        <v>!!!</v>
      </c>
      <c r="C441" s="202" t="str">
        <f>IF(LEN($D441)&gt;0,VLOOKUP(TEXT($D441,0),'Angaben Stationen'!$C$15:$V$114,2,0),"")</f>
        <v/>
      </c>
      <c r="D441" s="203"/>
      <c r="E441" s="204" t="str">
        <f>IF(LEN(D441)&gt;0,VLOOKUP(TEXT($D441,0),'Angaben Stationen'!$C$15:$E$114,3,0),"")</f>
        <v/>
      </c>
      <c r="F441" s="210"/>
      <c r="G441" s="205"/>
      <c r="H441" s="206"/>
      <c r="I441" s="72"/>
      <c r="P441" s="6" t="str">
        <f t="shared" si="62"/>
        <v>Leer</v>
      </c>
      <c r="Q441" s="6" t="str">
        <f>IF('Angaben KH-Standort'!$D$13&gt;0,"VJ","KJA")</f>
        <v>KJA</v>
      </c>
      <c r="R441" s="6" t="str">
        <f t="shared" si="63"/>
        <v>Leer</v>
      </c>
      <c r="S441" s="6" t="str">
        <f t="shared" si="64"/>
        <v>Leer</v>
      </c>
      <c r="T441" s="6">
        <f t="shared" si="60"/>
        <v>0</v>
      </c>
      <c r="U441" s="6">
        <f>VLOOKUP($C441,{"29 - Psychiatrie (Erwachsene)",1;"30 - Kinder- und Jugendpsychiatrie",1;"31 - Psychosomatik",1;"",0;0,0},2,0)</f>
        <v>0</v>
      </c>
      <c r="V441" s="6">
        <f t="shared" si="65"/>
        <v>0</v>
      </c>
      <c r="W441" s="6">
        <f t="shared" si="69"/>
        <v>1</v>
      </c>
      <c r="X441" s="6">
        <f t="shared" si="66"/>
        <v>0</v>
      </c>
      <c r="Y441" s="6">
        <f t="shared" si="67"/>
        <v>0</v>
      </c>
      <c r="Z441" s="6">
        <f t="shared" si="68"/>
        <v>0</v>
      </c>
      <c r="AA441" s="6" t="str">
        <f>VLOOKUP($C441,{"29 - Psychiatrie (Erwachsene)","MonatII";"30 - Kinder- und Jugendpsychiatrie","MonatII";"31 - Psychosomatik","MonatII";"","LEER";0,"Leer"},2,0)</f>
        <v>LEER</v>
      </c>
      <c r="AB441" s="6" t="str">
        <f>VLOOKUP($C441,{"29 - Psychiatrie (Erwachsene)","BGI";"30 - Kinder- und Jugendpsychiatrie","BGII";"31 - Psychosomatik","BGI";"","LEER";0,"Leer"},2,0)</f>
        <v>LEER</v>
      </c>
    </row>
    <row r="442" spans="2:28" x14ac:dyDescent="0.25">
      <c r="B442" s="74" t="str">
        <f t="shared" si="61"/>
        <v>!!!</v>
      </c>
      <c r="C442" s="202" t="str">
        <f>IF(LEN($D442)&gt;0,VLOOKUP(TEXT($D442,0),'Angaben Stationen'!$C$15:$V$114,2,0),"")</f>
        <v/>
      </c>
      <c r="D442" s="203"/>
      <c r="E442" s="204" t="str">
        <f>IF(LEN(D442)&gt;0,VLOOKUP(TEXT($D442,0),'Angaben Stationen'!$C$15:$E$114,3,0),"")</f>
        <v/>
      </c>
      <c r="F442" s="210"/>
      <c r="G442" s="205"/>
      <c r="H442" s="206"/>
      <c r="I442" s="72"/>
      <c r="P442" s="6" t="str">
        <f t="shared" si="62"/>
        <v>Leer</v>
      </c>
      <c r="Q442" s="6" t="str">
        <f>IF('Angaben KH-Standort'!$D$13&gt;0,"VJ","KJA")</f>
        <v>KJA</v>
      </c>
      <c r="R442" s="6" t="str">
        <f t="shared" si="63"/>
        <v>Leer</v>
      </c>
      <c r="S442" s="6" t="str">
        <f t="shared" si="64"/>
        <v>Leer</v>
      </c>
      <c r="T442" s="6">
        <f t="shared" si="60"/>
        <v>0</v>
      </c>
      <c r="U442" s="6">
        <f>VLOOKUP($C442,{"29 - Psychiatrie (Erwachsene)",1;"30 - Kinder- und Jugendpsychiatrie",1;"31 - Psychosomatik",1;"",0;0,0},2,0)</f>
        <v>0</v>
      </c>
      <c r="V442" s="6">
        <f t="shared" si="65"/>
        <v>0</v>
      </c>
      <c r="W442" s="6">
        <f t="shared" si="69"/>
        <v>1</v>
      </c>
      <c r="X442" s="6">
        <f t="shared" si="66"/>
        <v>0</v>
      </c>
      <c r="Y442" s="6">
        <f t="shared" si="67"/>
        <v>0</v>
      </c>
      <c r="Z442" s="6">
        <f t="shared" si="68"/>
        <v>0</v>
      </c>
      <c r="AA442" s="6" t="str">
        <f>VLOOKUP($C442,{"29 - Psychiatrie (Erwachsene)","MonatII";"30 - Kinder- und Jugendpsychiatrie","MonatII";"31 - Psychosomatik","MonatII";"","LEER";0,"Leer"},2,0)</f>
        <v>LEER</v>
      </c>
      <c r="AB442" s="6" t="str">
        <f>VLOOKUP($C442,{"29 - Psychiatrie (Erwachsene)","BGI";"30 - Kinder- und Jugendpsychiatrie","BGII";"31 - Psychosomatik","BGI";"","LEER";0,"Leer"},2,0)</f>
        <v>LEER</v>
      </c>
    </row>
    <row r="443" spans="2:28" x14ac:dyDescent="0.25">
      <c r="B443" s="74" t="str">
        <f t="shared" si="61"/>
        <v>!!!</v>
      </c>
      <c r="C443" s="202" t="str">
        <f>IF(LEN($D443)&gt;0,VLOOKUP(TEXT($D443,0),'Angaben Stationen'!$C$15:$V$114,2,0),"")</f>
        <v/>
      </c>
      <c r="D443" s="203"/>
      <c r="E443" s="204" t="str">
        <f>IF(LEN(D443)&gt;0,VLOOKUP(TEXT($D443,0),'Angaben Stationen'!$C$15:$E$114,3,0),"")</f>
        <v/>
      </c>
      <c r="F443" s="210"/>
      <c r="G443" s="205"/>
      <c r="H443" s="206"/>
      <c r="I443" s="72"/>
      <c r="P443" s="6" t="str">
        <f t="shared" si="62"/>
        <v>Leer</v>
      </c>
      <c r="Q443" s="6" t="str">
        <f>IF('Angaben KH-Standort'!$D$13&gt;0,"VJ","KJA")</f>
        <v>KJA</v>
      </c>
      <c r="R443" s="6" t="str">
        <f t="shared" si="63"/>
        <v>Leer</v>
      </c>
      <c r="S443" s="6" t="str">
        <f t="shared" si="64"/>
        <v>Leer</v>
      </c>
      <c r="T443" s="6">
        <f t="shared" si="60"/>
        <v>0</v>
      </c>
      <c r="U443" s="6">
        <f>VLOOKUP($C443,{"29 - Psychiatrie (Erwachsene)",1;"30 - Kinder- und Jugendpsychiatrie",1;"31 - Psychosomatik",1;"",0;0,0},2,0)</f>
        <v>0</v>
      </c>
      <c r="V443" s="6">
        <f t="shared" si="65"/>
        <v>0</v>
      </c>
      <c r="W443" s="6">
        <f t="shared" si="69"/>
        <v>1</v>
      </c>
      <c r="X443" s="6">
        <f t="shared" si="66"/>
        <v>0</v>
      </c>
      <c r="Y443" s="6">
        <f t="shared" si="67"/>
        <v>0</v>
      </c>
      <c r="Z443" s="6">
        <f t="shared" si="68"/>
        <v>0</v>
      </c>
      <c r="AA443" s="6" t="str">
        <f>VLOOKUP($C443,{"29 - Psychiatrie (Erwachsene)","MonatII";"30 - Kinder- und Jugendpsychiatrie","MonatII";"31 - Psychosomatik","MonatII";"","LEER";0,"Leer"},2,0)</f>
        <v>LEER</v>
      </c>
      <c r="AB443" s="6" t="str">
        <f>VLOOKUP($C443,{"29 - Psychiatrie (Erwachsene)","BGI";"30 - Kinder- und Jugendpsychiatrie","BGII";"31 - Psychosomatik","BGI";"","LEER";0,"Leer"},2,0)</f>
        <v>LEER</v>
      </c>
    </row>
    <row r="444" spans="2:28" x14ac:dyDescent="0.25">
      <c r="B444" s="74" t="str">
        <f t="shared" si="61"/>
        <v>!!!</v>
      </c>
      <c r="C444" s="202" t="str">
        <f>IF(LEN($D444)&gt;0,VLOOKUP(TEXT($D444,0),'Angaben Stationen'!$C$15:$V$114,2,0),"")</f>
        <v/>
      </c>
      <c r="D444" s="203"/>
      <c r="E444" s="204" t="str">
        <f>IF(LEN(D444)&gt;0,VLOOKUP(TEXT($D444,0),'Angaben Stationen'!$C$15:$E$114,3,0),"")</f>
        <v/>
      </c>
      <c r="F444" s="210"/>
      <c r="G444" s="205"/>
      <c r="H444" s="206"/>
      <c r="I444" s="72"/>
      <c r="P444" s="6" t="str">
        <f t="shared" si="62"/>
        <v>Leer</v>
      </c>
      <c r="Q444" s="6" t="str">
        <f>IF('Angaben KH-Standort'!$D$13&gt;0,"VJ","KJA")</f>
        <v>KJA</v>
      </c>
      <c r="R444" s="6" t="str">
        <f t="shared" si="63"/>
        <v>Leer</v>
      </c>
      <c r="S444" s="6" t="str">
        <f t="shared" si="64"/>
        <v>Leer</v>
      </c>
      <c r="T444" s="6">
        <f t="shared" si="60"/>
        <v>0</v>
      </c>
      <c r="U444" s="6">
        <f>VLOOKUP($C444,{"29 - Psychiatrie (Erwachsene)",1;"30 - Kinder- und Jugendpsychiatrie",1;"31 - Psychosomatik",1;"",0;0,0},2,0)</f>
        <v>0</v>
      </c>
      <c r="V444" s="6">
        <f t="shared" si="65"/>
        <v>0</v>
      </c>
      <c r="W444" s="6">
        <f t="shared" si="69"/>
        <v>1</v>
      </c>
      <c r="X444" s="6">
        <f t="shared" si="66"/>
        <v>0</v>
      </c>
      <c r="Y444" s="6">
        <f t="shared" si="67"/>
        <v>0</v>
      </c>
      <c r="Z444" s="6">
        <f t="shared" si="68"/>
        <v>0</v>
      </c>
      <c r="AA444" s="6" t="str">
        <f>VLOOKUP($C444,{"29 - Psychiatrie (Erwachsene)","MonatII";"30 - Kinder- und Jugendpsychiatrie","MonatII";"31 - Psychosomatik","MonatII";"","LEER";0,"Leer"},2,0)</f>
        <v>LEER</v>
      </c>
      <c r="AB444" s="6" t="str">
        <f>VLOOKUP($C444,{"29 - Psychiatrie (Erwachsene)","BGI";"30 - Kinder- und Jugendpsychiatrie","BGII";"31 - Psychosomatik","BGI";"","LEER";0,"Leer"},2,0)</f>
        <v>LEER</v>
      </c>
    </row>
    <row r="445" spans="2:28" x14ac:dyDescent="0.25">
      <c r="B445" s="74" t="str">
        <f t="shared" si="61"/>
        <v>!!!</v>
      </c>
      <c r="C445" s="202" t="str">
        <f>IF(LEN($D445)&gt;0,VLOOKUP(TEXT($D445,0),'Angaben Stationen'!$C$15:$V$114,2,0),"")</f>
        <v/>
      </c>
      <c r="D445" s="203"/>
      <c r="E445" s="204" t="str">
        <f>IF(LEN(D445)&gt;0,VLOOKUP(TEXT($D445,0),'Angaben Stationen'!$C$15:$E$114,3,0),"")</f>
        <v/>
      </c>
      <c r="F445" s="210"/>
      <c r="G445" s="205"/>
      <c r="H445" s="206"/>
      <c r="I445" s="72"/>
      <c r="P445" s="6" t="str">
        <f t="shared" si="62"/>
        <v>Leer</v>
      </c>
      <c r="Q445" s="6" t="str">
        <f>IF('Angaben KH-Standort'!$D$13&gt;0,"VJ","KJA")</f>
        <v>KJA</v>
      </c>
      <c r="R445" s="6" t="str">
        <f t="shared" si="63"/>
        <v>Leer</v>
      </c>
      <c r="S445" s="6" t="str">
        <f t="shared" si="64"/>
        <v>Leer</v>
      </c>
      <c r="T445" s="6">
        <f t="shared" si="60"/>
        <v>0</v>
      </c>
      <c r="U445" s="6">
        <f>VLOOKUP($C445,{"29 - Psychiatrie (Erwachsene)",1;"30 - Kinder- und Jugendpsychiatrie",1;"31 - Psychosomatik",1;"",0;0,0},2,0)</f>
        <v>0</v>
      </c>
      <c r="V445" s="6">
        <f t="shared" si="65"/>
        <v>0</v>
      </c>
      <c r="W445" s="6">
        <f t="shared" si="69"/>
        <v>1</v>
      </c>
      <c r="X445" s="6">
        <f t="shared" si="66"/>
        <v>0</v>
      </c>
      <c r="Y445" s="6">
        <f t="shared" si="67"/>
        <v>0</v>
      </c>
      <c r="Z445" s="6">
        <f t="shared" si="68"/>
        <v>0</v>
      </c>
      <c r="AA445" s="6" t="str">
        <f>VLOOKUP($C445,{"29 - Psychiatrie (Erwachsene)","MonatII";"30 - Kinder- und Jugendpsychiatrie","MonatII";"31 - Psychosomatik","MonatII";"","LEER";0,"Leer"},2,0)</f>
        <v>LEER</v>
      </c>
      <c r="AB445" s="6" t="str">
        <f>VLOOKUP($C445,{"29 - Psychiatrie (Erwachsene)","BGI";"30 - Kinder- und Jugendpsychiatrie","BGII";"31 - Psychosomatik","BGI";"","LEER";0,"Leer"},2,0)</f>
        <v>LEER</v>
      </c>
    </row>
    <row r="446" spans="2:28" x14ac:dyDescent="0.25">
      <c r="B446" s="74" t="str">
        <f t="shared" si="61"/>
        <v>!!!</v>
      </c>
      <c r="C446" s="202" t="str">
        <f>IF(LEN($D446)&gt;0,VLOOKUP(TEXT($D446,0),'Angaben Stationen'!$C$15:$V$114,2,0),"")</f>
        <v/>
      </c>
      <c r="D446" s="203"/>
      <c r="E446" s="204" t="str">
        <f>IF(LEN(D446)&gt;0,VLOOKUP(TEXT($D446,0),'Angaben Stationen'!$C$15:$E$114,3,0),"")</f>
        <v/>
      </c>
      <c r="F446" s="210"/>
      <c r="G446" s="205"/>
      <c r="H446" s="206"/>
      <c r="I446" s="72"/>
      <c r="P446" s="6" t="str">
        <f t="shared" si="62"/>
        <v>Leer</v>
      </c>
      <c r="Q446" s="6" t="str">
        <f>IF('Angaben KH-Standort'!$D$13&gt;0,"VJ","KJA")</f>
        <v>KJA</v>
      </c>
      <c r="R446" s="6" t="str">
        <f t="shared" si="63"/>
        <v>Leer</v>
      </c>
      <c r="S446" s="6" t="str">
        <f t="shared" si="64"/>
        <v>Leer</v>
      </c>
      <c r="T446" s="6">
        <f t="shared" si="60"/>
        <v>0</v>
      </c>
      <c r="U446" s="6">
        <f>VLOOKUP($C446,{"29 - Psychiatrie (Erwachsene)",1;"30 - Kinder- und Jugendpsychiatrie",1;"31 - Psychosomatik",1;"",0;0,0},2,0)</f>
        <v>0</v>
      </c>
      <c r="V446" s="6">
        <f t="shared" si="65"/>
        <v>0</v>
      </c>
      <c r="W446" s="6">
        <f t="shared" si="69"/>
        <v>1</v>
      </c>
      <c r="X446" s="6">
        <f t="shared" si="66"/>
        <v>0</v>
      </c>
      <c r="Y446" s="6">
        <f t="shared" si="67"/>
        <v>0</v>
      </c>
      <c r="Z446" s="6">
        <f t="shared" si="68"/>
        <v>0</v>
      </c>
      <c r="AA446" s="6" t="str">
        <f>VLOOKUP($C446,{"29 - Psychiatrie (Erwachsene)","MonatII";"30 - Kinder- und Jugendpsychiatrie","MonatII";"31 - Psychosomatik","MonatII";"","LEER";0,"Leer"},2,0)</f>
        <v>LEER</v>
      </c>
      <c r="AB446" s="6" t="str">
        <f>VLOOKUP($C446,{"29 - Psychiatrie (Erwachsene)","BGI";"30 - Kinder- und Jugendpsychiatrie","BGII";"31 - Psychosomatik","BGI";"","LEER";0,"Leer"},2,0)</f>
        <v>LEER</v>
      </c>
    </row>
    <row r="447" spans="2:28" x14ac:dyDescent="0.25">
      <c r="B447" s="74" t="str">
        <f t="shared" si="61"/>
        <v>!!!</v>
      </c>
      <c r="C447" s="202" t="str">
        <f>IF(LEN($D447)&gt;0,VLOOKUP(TEXT($D447,0),'Angaben Stationen'!$C$15:$V$114,2,0),"")</f>
        <v/>
      </c>
      <c r="D447" s="203"/>
      <c r="E447" s="204" t="str">
        <f>IF(LEN(D447)&gt;0,VLOOKUP(TEXT($D447,0),'Angaben Stationen'!$C$15:$E$114,3,0),"")</f>
        <v/>
      </c>
      <c r="F447" s="210"/>
      <c r="G447" s="205"/>
      <c r="H447" s="206"/>
      <c r="I447" s="72"/>
      <c r="P447" s="6" t="str">
        <f t="shared" si="62"/>
        <v>Leer</v>
      </c>
      <c r="Q447" s="6" t="str">
        <f>IF('Angaben KH-Standort'!$D$13&gt;0,"VJ","KJA")</f>
        <v>KJA</v>
      </c>
      <c r="R447" s="6" t="str">
        <f t="shared" si="63"/>
        <v>Leer</v>
      </c>
      <c r="S447" s="6" t="str">
        <f t="shared" si="64"/>
        <v>Leer</v>
      </c>
      <c r="T447" s="6">
        <f t="shared" si="60"/>
        <v>0</v>
      </c>
      <c r="U447" s="6">
        <f>VLOOKUP($C447,{"29 - Psychiatrie (Erwachsene)",1;"30 - Kinder- und Jugendpsychiatrie",1;"31 - Psychosomatik",1;"",0;0,0},2,0)</f>
        <v>0</v>
      </c>
      <c r="V447" s="6">
        <f t="shared" si="65"/>
        <v>0</v>
      </c>
      <c r="W447" s="6">
        <f t="shared" si="69"/>
        <v>1</v>
      </c>
      <c r="X447" s="6">
        <f t="shared" si="66"/>
        <v>0</v>
      </c>
      <c r="Y447" s="6">
        <f t="shared" si="67"/>
        <v>0</v>
      </c>
      <c r="Z447" s="6">
        <f t="shared" si="68"/>
        <v>0</v>
      </c>
      <c r="AA447" s="6" t="str">
        <f>VLOOKUP($C447,{"29 - Psychiatrie (Erwachsene)","MonatII";"30 - Kinder- und Jugendpsychiatrie","MonatII";"31 - Psychosomatik","MonatII";"","LEER";0,"Leer"},2,0)</f>
        <v>LEER</v>
      </c>
      <c r="AB447" s="6" t="str">
        <f>VLOOKUP($C447,{"29 - Psychiatrie (Erwachsene)","BGI";"30 - Kinder- und Jugendpsychiatrie","BGII";"31 - Psychosomatik","BGI";"","LEER";0,"Leer"},2,0)</f>
        <v>LEER</v>
      </c>
    </row>
    <row r="448" spans="2:28" x14ac:dyDescent="0.25">
      <c r="B448" s="74" t="str">
        <f t="shared" si="61"/>
        <v>!!!</v>
      </c>
      <c r="C448" s="202" t="str">
        <f>IF(LEN($D448)&gt;0,VLOOKUP(TEXT($D448,0),'Angaben Stationen'!$C$15:$V$114,2,0),"")</f>
        <v/>
      </c>
      <c r="D448" s="203"/>
      <c r="E448" s="204" t="str">
        <f>IF(LEN(D448)&gt;0,VLOOKUP(TEXT($D448,0),'Angaben Stationen'!$C$15:$E$114,3,0),"")</f>
        <v/>
      </c>
      <c r="F448" s="210"/>
      <c r="G448" s="205"/>
      <c r="H448" s="206"/>
      <c r="I448" s="72"/>
      <c r="P448" s="6" t="str">
        <f t="shared" si="62"/>
        <v>Leer</v>
      </c>
      <c r="Q448" s="6" t="str">
        <f>IF('Angaben KH-Standort'!$D$13&gt;0,"VJ","KJA")</f>
        <v>KJA</v>
      </c>
      <c r="R448" s="6" t="str">
        <f t="shared" si="63"/>
        <v>Leer</v>
      </c>
      <c r="S448" s="6" t="str">
        <f t="shared" si="64"/>
        <v>Leer</v>
      </c>
      <c r="T448" s="6">
        <f t="shared" si="60"/>
        <v>0</v>
      </c>
      <c r="U448" s="6">
        <f>VLOOKUP($C448,{"29 - Psychiatrie (Erwachsene)",1;"30 - Kinder- und Jugendpsychiatrie",1;"31 - Psychosomatik",1;"",0;0,0},2,0)</f>
        <v>0</v>
      </c>
      <c r="V448" s="6">
        <f t="shared" si="65"/>
        <v>0</v>
      </c>
      <c r="W448" s="6">
        <f t="shared" si="69"/>
        <v>1</v>
      </c>
      <c r="X448" s="6">
        <f t="shared" si="66"/>
        <v>0</v>
      </c>
      <c r="Y448" s="6">
        <f t="shared" si="67"/>
        <v>0</v>
      </c>
      <c r="Z448" s="6">
        <f t="shared" si="68"/>
        <v>0</v>
      </c>
      <c r="AA448" s="6" t="str">
        <f>VLOOKUP($C448,{"29 - Psychiatrie (Erwachsene)","MonatII";"30 - Kinder- und Jugendpsychiatrie","MonatII";"31 - Psychosomatik","MonatII";"","LEER";0,"Leer"},2,0)</f>
        <v>LEER</v>
      </c>
      <c r="AB448" s="6" t="str">
        <f>VLOOKUP($C448,{"29 - Psychiatrie (Erwachsene)","BGI";"30 - Kinder- und Jugendpsychiatrie","BGII";"31 - Psychosomatik","BGI";"","LEER";0,"Leer"},2,0)</f>
        <v>LEER</v>
      </c>
    </row>
    <row r="449" spans="2:28" x14ac:dyDescent="0.25">
      <c r="B449" s="74" t="str">
        <f t="shared" si="61"/>
        <v>!!!</v>
      </c>
      <c r="C449" s="202" t="str">
        <f>IF(LEN($D449)&gt;0,VLOOKUP(TEXT($D449,0),'Angaben Stationen'!$C$15:$V$114,2,0),"")</f>
        <v/>
      </c>
      <c r="D449" s="203"/>
      <c r="E449" s="204" t="str">
        <f>IF(LEN(D449)&gt;0,VLOOKUP(TEXT($D449,0),'Angaben Stationen'!$C$15:$E$114,3,0),"")</f>
        <v/>
      </c>
      <c r="F449" s="210"/>
      <c r="G449" s="205"/>
      <c r="H449" s="206"/>
      <c r="I449" s="72"/>
      <c r="P449" s="6" t="str">
        <f t="shared" si="62"/>
        <v>Leer</v>
      </c>
      <c r="Q449" s="6" t="str">
        <f>IF('Angaben KH-Standort'!$D$13&gt;0,"VJ","KJA")</f>
        <v>KJA</v>
      </c>
      <c r="R449" s="6" t="str">
        <f t="shared" si="63"/>
        <v>Leer</v>
      </c>
      <c r="S449" s="6" t="str">
        <f t="shared" si="64"/>
        <v>Leer</v>
      </c>
      <c r="T449" s="6">
        <f t="shared" si="60"/>
        <v>0</v>
      </c>
      <c r="U449" s="6">
        <f>VLOOKUP($C449,{"29 - Psychiatrie (Erwachsene)",1;"30 - Kinder- und Jugendpsychiatrie",1;"31 - Psychosomatik",1;"",0;0,0},2,0)</f>
        <v>0</v>
      </c>
      <c r="V449" s="6">
        <f t="shared" si="65"/>
        <v>0</v>
      </c>
      <c r="W449" s="6">
        <f t="shared" si="69"/>
        <v>1</v>
      </c>
      <c r="X449" s="6">
        <f t="shared" si="66"/>
        <v>0</v>
      </c>
      <c r="Y449" s="6">
        <f t="shared" si="67"/>
        <v>0</v>
      </c>
      <c r="Z449" s="6">
        <f t="shared" si="68"/>
        <v>0</v>
      </c>
      <c r="AA449" s="6" t="str">
        <f>VLOOKUP($C449,{"29 - Psychiatrie (Erwachsene)","MonatII";"30 - Kinder- und Jugendpsychiatrie","MonatII";"31 - Psychosomatik","MonatII";"","LEER";0,"Leer"},2,0)</f>
        <v>LEER</v>
      </c>
      <c r="AB449" s="6" t="str">
        <f>VLOOKUP($C449,{"29 - Psychiatrie (Erwachsene)","BGI";"30 - Kinder- und Jugendpsychiatrie","BGII";"31 - Psychosomatik","BGI";"","LEER";0,"Leer"},2,0)</f>
        <v>LEER</v>
      </c>
    </row>
    <row r="450" spans="2:28" x14ac:dyDescent="0.25">
      <c r="B450" s="74" t="str">
        <f t="shared" si="61"/>
        <v>!!!</v>
      </c>
      <c r="C450" s="202" t="str">
        <f>IF(LEN($D450)&gt;0,VLOOKUP(TEXT($D450,0),'Angaben Stationen'!$C$15:$V$114,2,0),"")</f>
        <v/>
      </c>
      <c r="D450" s="203"/>
      <c r="E450" s="204" t="str">
        <f>IF(LEN(D450)&gt;0,VLOOKUP(TEXT($D450,0),'Angaben Stationen'!$C$15:$E$114,3,0),"")</f>
        <v/>
      </c>
      <c r="F450" s="210"/>
      <c r="G450" s="205"/>
      <c r="H450" s="206"/>
      <c r="I450" s="72"/>
      <c r="P450" s="6" t="str">
        <f t="shared" si="62"/>
        <v>Leer</v>
      </c>
      <c r="Q450" s="6" t="str">
        <f>IF('Angaben KH-Standort'!$D$13&gt;0,"VJ","KJA")</f>
        <v>KJA</v>
      </c>
      <c r="R450" s="6" t="str">
        <f t="shared" si="63"/>
        <v>Leer</v>
      </c>
      <c r="S450" s="6" t="str">
        <f t="shared" si="64"/>
        <v>Leer</v>
      </c>
      <c r="T450" s="6">
        <f t="shared" si="60"/>
        <v>0</v>
      </c>
      <c r="U450" s="6">
        <f>VLOOKUP($C450,{"29 - Psychiatrie (Erwachsene)",1;"30 - Kinder- und Jugendpsychiatrie",1;"31 - Psychosomatik",1;"",0;0,0},2,0)</f>
        <v>0</v>
      </c>
      <c r="V450" s="6">
        <f t="shared" si="65"/>
        <v>0</v>
      </c>
      <c r="W450" s="6">
        <f t="shared" si="69"/>
        <v>1</v>
      </c>
      <c r="X450" s="6">
        <f t="shared" si="66"/>
        <v>0</v>
      </c>
      <c r="Y450" s="6">
        <f t="shared" si="67"/>
        <v>0</v>
      </c>
      <c r="Z450" s="6">
        <f t="shared" si="68"/>
        <v>0</v>
      </c>
      <c r="AA450" s="6" t="str">
        <f>VLOOKUP($C450,{"29 - Psychiatrie (Erwachsene)","MonatII";"30 - Kinder- und Jugendpsychiatrie","MonatII";"31 - Psychosomatik","MonatII";"","LEER";0,"Leer"},2,0)</f>
        <v>LEER</v>
      </c>
      <c r="AB450" s="6" t="str">
        <f>VLOOKUP($C450,{"29 - Psychiatrie (Erwachsene)","BGI";"30 - Kinder- und Jugendpsychiatrie","BGII";"31 - Psychosomatik","BGI";"","LEER";0,"Leer"},2,0)</f>
        <v>LEER</v>
      </c>
    </row>
    <row r="451" spans="2:28" x14ac:dyDescent="0.25">
      <c r="B451" s="74" t="str">
        <f t="shared" si="61"/>
        <v>!!!</v>
      </c>
      <c r="C451" s="202" t="str">
        <f>IF(LEN($D451)&gt;0,VLOOKUP(TEXT($D451,0),'Angaben Stationen'!$C$15:$V$114,2,0),"")</f>
        <v/>
      </c>
      <c r="D451" s="203"/>
      <c r="E451" s="204" t="str">
        <f>IF(LEN(D451)&gt;0,VLOOKUP(TEXT($D451,0),'Angaben Stationen'!$C$15:$E$114,3,0),"")</f>
        <v/>
      </c>
      <c r="F451" s="210"/>
      <c r="G451" s="205"/>
      <c r="H451" s="206"/>
      <c r="I451" s="72"/>
      <c r="P451" s="6" t="str">
        <f t="shared" si="62"/>
        <v>Leer</v>
      </c>
      <c r="Q451" s="6" t="str">
        <f>IF('Angaben KH-Standort'!$D$13&gt;0,"VJ","KJA")</f>
        <v>KJA</v>
      </c>
      <c r="R451" s="6" t="str">
        <f t="shared" si="63"/>
        <v>Leer</v>
      </c>
      <c r="S451" s="6" t="str">
        <f t="shared" si="64"/>
        <v>Leer</v>
      </c>
      <c r="T451" s="6">
        <f t="shared" si="60"/>
        <v>0</v>
      </c>
      <c r="U451" s="6">
        <f>VLOOKUP($C451,{"29 - Psychiatrie (Erwachsene)",1;"30 - Kinder- und Jugendpsychiatrie",1;"31 - Psychosomatik",1;"",0;0,0},2,0)</f>
        <v>0</v>
      </c>
      <c r="V451" s="6">
        <f t="shared" si="65"/>
        <v>0</v>
      </c>
      <c r="W451" s="6">
        <f t="shared" si="69"/>
        <v>1</v>
      </c>
      <c r="X451" s="6">
        <f t="shared" si="66"/>
        <v>0</v>
      </c>
      <c r="Y451" s="6">
        <f t="shared" si="67"/>
        <v>0</v>
      </c>
      <c r="Z451" s="6">
        <f t="shared" si="68"/>
        <v>0</v>
      </c>
      <c r="AA451" s="6" t="str">
        <f>VLOOKUP($C451,{"29 - Psychiatrie (Erwachsene)","MonatII";"30 - Kinder- und Jugendpsychiatrie","MonatII";"31 - Psychosomatik","MonatII";"","LEER";0,"Leer"},2,0)</f>
        <v>LEER</v>
      </c>
      <c r="AB451" s="6" t="str">
        <f>VLOOKUP($C451,{"29 - Psychiatrie (Erwachsene)","BGI";"30 - Kinder- und Jugendpsychiatrie","BGII";"31 - Psychosomatik","BGI";"","LEER";0,"Leer"},2,0)</f>
        <v>LEER</v>
      </c>
    </row>
    <row r="452" spans="2:28" x14ac:dyDescent="0.25">
      <c r="B452" s="74" t="str">
        <f t="shared" si="61"/>
        <v>!!!</v>
      </c>
      <c r="C452" s="202" t="str">
        <f>IF(LEN($D452)&gt;0,VLOOKUP(TEXT($D452,0),'Angaben Stationen'!$C$15:$V$114,2,0),"")</f>
        <v/>
      </c>
      <c r="D452" s="203"/>
      <c r="E452" s="204" t="str">
        <f>IF(LEN(D452)&gt;0,VLOOKUP(TEXT($D452,0),'Angaben Stationen'!$C$15:$E$114,3,0),"")</f>
        <v/>
      </c>
      <c r="F452" s="210"/>
      <c r="G452" s="205"/>
      <c r="H452" s="206"/>
      <c r="I452" s="72"/>
      <c r="P452" s="6" t="str">
        <f t="shared" si="62"/>
        <v>Leer</v>
      </c>
      <c r="Q452" s="6" t="str">
        <f>IF('Angaben KH-Standort'!$D$13&gt;0,"VJ","KJA")</f>
        <v>KJA</v>
      </c>
      <c r="R452" s="6" t="str">
        <f t="shared" si="63"/>
        <v>Leer</v>
      </c>
      <c r="S452" s="6" t="str">
        <f t="shared" si="64"/>
        <v>Leer</v>
      </c>
      <c r="T452" s="6">
        <f t="shared" si="60"/>
        <v>0</v>
      </c>
      <c r="U452" s="6">
        <f>VLOOKUP($C452,{"29 - Psychiatrie (Erwachsene)",1;"30 - Kinder- und Jugendpsychiatrie",1;"31 - Psychosomatik",1;"",0;0,0},2,0)</f>
        <v>0</v>
      </c>
      <c r="V452" s="6">
        <f t="shared" si="65"/>
        <v>0</v>
      </c>
      <c r="W452" s="6">
        <f t="shared" si="69"/>
        <v>1</v>
      </c>
      <c r="X452" s="6">
        <f t="shared" si="66"/>
        <v>0</v>
      </c>
      <c r="Y452" s="6">
        <f t="shared" si="67"/>
        <v>0</v>
      </c>
      <c r="Z452" s="6">
        <f t="shared" si="68"/>
        <v>0</v>
      </c>
      <c r="AA452" s="6" t="str">
        <f>VLOOKUP($C452,{"29 - Psychiatrie (Erwachsene)","MonatII";"30 - Kinder- und Jugendpsychiatrie","MonatII";"31 - Psychosomatik","MonatII";"","LEER";0,"Leer"},2,0)</f>
        <v>LEER</v>
      </c>
      <c r="AB452" s="6" t="str">
        <f>VLOOKUP($C452,{"29 - Psychiatrie (Erwachsene)","BGI";"30 - Kinder- und Jugendpsychiatrie","BGII";"31 - Psychosomatik","BGI";"","LEER";0,"Leer"},2,0)</f>
        <v>LEER</v>
      </c>
    </row>
    <row r="453" spans="2:28" x14ac:dyDescent="0.25">
      <c r="B453" s="74" t="str">
        <f t="shared" si="61"/>
        <v>!!!</v>
      </c>
      <c r="C453" s="202" t="str">
        <f>IF(LEN($D453)&gt;0,VLOOKUP(TEXT($D453,0),'Angaben Stationen'!$C$15:$V$114,2,0),"")</f>
        <v/>
      </c>
      <c r="D453" s="203"/>
      <c r="E453" s="204" t="str">
        <f>IF(LEN(D453)&gt;0,VLOOKUP(TEXT($D453,0),'Angaben Stationen'!$C$15:$E$114,3,0),"")</f>
        <v/>
      </c>
      <c r="F453" s="210"/>
      <c r="G453" s="205"/>
      <c r="H453" s="206"/>
      <c r="I453" s="72"/>
      <c r="P453" s="6" t="str">
        <f t="shared" si="62"/>
        <v>Leer</v>
      </c>
      <c r="Q453" s="6" t="str">
        <f>IF('Angaben KH-Standort'!$D$13&gt;0,"VJ","KJA")</f>
        <v>KJA</v>
      </c>
      <c r="R453" s="6" t="str">
        <f t="shared" si="63"/>
        <v>Leer</v>
      </c>
      <c r="S453" s="6" t="str">
        <f t="shared" si="64"/>
        <v>Leer</v>
      </c>
      <c r="T453" s="6">
        <f t="shared" si="60"/>
        <v>0</v>
      </c>
      <c r="U453" s="6">
        <f>VLOOKUP($C453,{"29 - Psychiatrie (Erwachsene)",1;"30 - Kinder- und Jugendpsychiatrie",1;"31 - Psychosomatik",1;"",0;0,0},2,0)</f>
        <v>0</v>
      </c>
      <c r="V453" s="6">
        <f t="shared" si="65"/>
        <v>0</v>
      </c>
      <c r="W453" s="6">
        <f t="shared" si="69"/>
        <v>1</v>
      </c>
      <c r="X453" s="6">
        <f t="shared" si="66"/>
        <v>0</v>
      </c>
      <c r="Y453" s="6">
        <f t="shared" si="67"/>
        <v>0</v>
      </c>
      <c r="Z453" s="6">
        <f t="shared" si="68"/>
        <v>0</v>
      </c>
      <c r="AA453" s="6" t="str">
        <f>VLOOKUP($C453,{"29 - Psychiatrie (Erwachsene)","MonatII";"30 - Kinder- und Jugendpsychiatrie","MonatII";"31 - Psychosomatik","MonatII";"","LEER";0,"Leer"},2,0)</f>
        <v>LEER</v>
      </c>
      <c r="AB453" s="6" t="str">
        <f>VLOOKUP($C453,{"29 - Psychiatrie (Erwachsene)","BGI";"30 - Kinder- und Jugendpsychiatrie","BGII";"31 - Psychosomatik","BGI";"","LEER";0,"Leer"},2,0)</f>
        <v>LEER</v>
      </c>
    </row>
    <row r="454" spans="2:28" x14ac:dyDescent="0.25">
      <c r="B454" s="74" t="str">
        <f t="shared" si="61"/>
        <v>!!!</v>
      </c>
      <c r="C454" s="202" t="str">
        <f>IF(LEN($D454)&gt;0,VLOOKUP(TEXT($D454,0),'Angaben Stationen'!$C$15:$V$114,2,0),"")</f>
        <v/>
      </c>
      <c r="D454" s="203"/>
      <c r="E454" s="204" t="str">
        <f>IF(LEN(D454)&gt;0,VLOOKUP(TEXT($D454,0),'Angaben Stationen'!$C$15:$E$114,3,0),"")</f>
        <v/>
      </c>
      <c r="F454" s="210"/>
      <c r="G454" s="205"/>
      <c r="H454" s="206"/>
      <c r="I454" s="72"/>
      <c r="P454" s="6" t="str">
        <f t="shared" si="62"/>
        <v>Leer</v>
      </c>
      <c r="Q454" s="6" t="str">
        <f>IF('Angaben KH-Standort'!$D$13&gt;0,"VJ","KJA")</f>
        <v>KJA</v>
      </c>
      <c r="R454" s="6" t="str">
        <f t="shared" si="63"/>
        <v>Leer</v>
      </c>
      <c r="S454" s="6" t="str">
        <f t="shared" si="64"/>
        <v>Leer</v>
      </c>
      <c r="T454" s="6">
        <f t="shared" si="60"/>
        <v>0</v>
      </c>
      <c r="U454" s="6">
        <f>VLOOKUP($C454,{"29 - Psychiatrie (Erwachsene)",1;"30 - Kinder- und Jugendpsychiatrie",1;"31 - Psychosomatik",1;"",0;0,0},2,0)</f>
        <v>0</v>
      </c>
      <c r="V454" s="6">
        <f t="shared" si="65"/>
        <v>0</v>
      </c>
      <c r="W454" s="6">
        <f t="shared" si="69"/>
        <v>1</v>
      </c>
      <c r="X454" s="6">
        <f t="shared" si="66"/>
        <v>0</v>
      </c>
      <c r="Y454" s="6">
        <f t="shared" si="67"/>
        <v>0</v>
      </c>
      <c r="Z454" s="6">
        <f t="shared" si="68"/>
        <v>0</v>
      </c>
      <c r="AA454" s="6" t="str">
        <f>VLOOKUP($C454,{"29 - Psychiatrie (Erwachsene)","MonatII";"30 - Kinder- und Jugendpsychiatrie","MonatII";"31 - Psychosomatik","MonatII";"","LEER";0,"Leer"},2,0)</f>
        <v>LEER</v>
      </c>
      <c r="AB454" s="6" t="str">
        <f>VLOOKUP($C454,{"29 - Psychiatrie (Erwachsene)","BGI";"30 - Kinder- und Jugendpsychiatrie","BGII";"31 - Psychosomatik","BGI";"","LEER";0,"Leer"},2,0)</f>
        <v>LEER</v>
      </c>
    </row>
    <row r="455" spans="2:28" x14ac:dyDescent="0.25">
      <c r="B455" s="74" t="str">
        <f t="shared" si="61"/>
        <v>!!!</v>
      </c>
      <c r="C455" s="202" t="str">
        <f>IF(LEN($D455)&gt;0,VLOOKUP(TEXT($D455,0),'Angaben Stationen'!$C$15:$V$114,2,0),"")</f>
        <v/>
      </c>
      <c r="D455" s="203"/>
      <c r="E455" s="204" t="str">
        <f>IF(LEN(D455)&gt;0,VLOOKUP(TEXT($D455,0),'Angaben Stationen'!$C$15:$E$114,3,0),"")</f>
        <v/>
      </c>
      <c r="F455" s="210"/>
      <c r="G455" s="205"/>
      <c r="H455" s="206"/>
      <c r="I455" s="72"/>
      <c r="P455" s="6" t="str">
        <f t="shared" si="62"/>
        <v>Leer</v>
      </c>
      <c r="Q455" s="6" t="str">
        <f>IF('Angaben KH-Standort'!$D$13&gt;0,"VJ","KJA")</f>
        <v>KJA</v>
      </c>
      <c r="R455" s="6" t="str">
        <f t="shared" si="63"/>
        <v>Leer</v>
      </c>
      <c r="S455" s="6" t="str">
        <f t="shared" si="64"/>
        <v>Leer</v>
      </c>
      <c r="T455" s="6">
        <f t="shared" si="60"/>
        <v>0</v>
      </c>
      <c r="U455" s="6">
        <f>VLOOKUP($C455,{"29 - Psychiatrie (Erwachsene)",1;"30 - Kinder- und Jugendpsychiatrie",1;"31 - Psychosomatik",1;"",0;0,0},2,0)</f>
        <v>0</v>
      </c>
      <c r="V455" s="6">
        <f t="shared" si="65"/>
        <v>0</v>
      </c>
      <c r="W455" s="6">
        <f t="shared" si="69"/>
        <v>1</v>
      </c>
      <c r="X455" s="6">
        <f t="shared" si="66"/>
        <v>0</v>
      </c>
      <c r="Y455" s="6">
        <f t="shared" si="67"/>
        <v>0</v>
      </c>
      <c r="Z455" s="6">
        <f t="shared" si="68"/>
        <v>0</v>
      </c>
      <c r="AA455" s="6" t="str">
        <f>VLOOKUP($C455,{"29 - Psychiatrie (Erwachsene)","MonatII";"30 - Kinder- und Jugendpsychiatrie","MonatII";"31 - Psychosomatik","MonatII";"","LEER";0,"Leer"},2,0)</f>
        <v>LEER</v>
      </c>
      <c r="AB455" s="6" t="str">
        <f>VLOOKUP($C455,{"29 - Psychiatrie (Erwachsene)","BGI";"30 - Kinder- und Jugendpsychiatrie","BGII";"31 - Psychosomatik","BGI";"","LEER";0,"Leer"},2,0)</f>
        <v>LEER</v>
      </c>
    </row>
    <row r="456" spans="2:28" x14ac:dyDescent="0.25">
      <c r="B456" s="74" t="str">
        <f t="shared" si="61"/>
        <v>!!!</v>
      </c>
      <c r="C456" s="202" t="str">
        <f>IF(LEN($D456)&gt;0,VLOOKUP(TEXT($D456,0),'Angaben Stationen'!$C$15:$V$114,2,0),"")</f>
        <v/>
      </c>
      <c r="D456" s="203"/>
      <c r="E456" s="204" t="str">
        <f>IF(LEN(D456)&gt;0,VLOOKUP(TEXT($D456,0),'Angaben Stationen'!$C$15:$E$114,3,0),"")</f>
        <v/>
      </c>
      <c r="F456" s="210"/>
      <c r="G456" s="205"/>
      <c r="H456" s="206"/>
      <c r="I456" s="72"/>
      <c r="P456" s="6" t="str">
        <f t="shared" si="62"/>
        <v>Leer</v>
      </c>
      <c r="Q456" s="6" t="str">
        <f>IF('Angaben KH-Standort'!$D$13&gt;0,"VJ","KJA")</f>
        <v>KJA</v>
      </c>
      <c r="R456" s="6" t="str">
        <f t="shared" si="63"/>
        <v>Leer</v>
      </c>
      <c r="S456" s="6" t="str">
        <f t="shared" si="64"/>
        <v>Leer</v>
      </c>
      <c r="T456" s="6">
        <f t="shared" si="60"/>
        <v>0</v>
      </c>
      <c r="U456" s="6">
        <f>VLOOKUP($C456,{"29 - Psychiatrie (Erwachsene)",1;"30 - Kinder- und Jugendpsychiatrie",1;"31 - Psychosomatik",1;"",0;0,0},2,0)</f>
        <v>0</v>
      </c>
      <c r="V456" s="6">
        <f t="shared" si="65"/>
        <v>0</v>
      </c>
      <c r="W456" s="6">
        <f t="shared" si="69"/>
        <v>1</v>
      </c>
      <c r="X456" s="6">
        <f t="shared" si="66"/>
        <v>0</v>
      </c>
      <c r="Y456" s="6">
        <f t="shared" si="67"/>
        <v>0</v>
      </c>
      <c r="Z456" s="6">
        <f t="shared" si="68"/>
        <v>0</v>
      </c>
      <c r="AA456" s="6" t="str">
        <f>VLOOKUP($C456,{"29 - Psychiatrie (Erwachsene)","MonatII";"30 - Kinder- und Jugendpsychiatrie","MonatII";"31 - Psychosomatik","MonatII";"","LEER";0,"Leer"},2,0)</f>
        <v>LEER</v>
      </c>
      <c r="AB456" s="6" t="str">
        <f>VLOOKUP($C456,{"29 - Psychiatrie (Erwachsene)","BGI";"30 - Kinder- und Jugendpsychiatrie","BGII";"31 - Psychosomatik","BGI";"","LEER";0,"Leer"},2,0)</f>
        <v>LEER</v>
      </c>
    </row>
    <row r="457" spans="2:28" x14ac:dyDescent="0.25">
      <c r="B457" s="74" t="str">
        <f t="shared" si="61"/>
        <v>!!!</v>
      </c>
      <c r="C457" s="202" t="str">
        <f>IF(LEN($D457)&gt;0,VLOOKUP(TEXT($D457,0),'Angaben Stationen'!$C$15:$V$114,2,0),"")</f>
        <v/>
      </c>
      <c r="D457" s="203"/>
      <c r="E457" s="204" t="str">
        <f>IF(LEN(D457)&gt;0,VLOOKUP(TEXT($D457,0),'Angaben Stationen'!$C$15:$E$114,3,0),"")</f>
        <v/>
      </c>
      <c r="F457" s="210"/>
      <c r="G457" s="205"/>
      <c r="H457" s="206"/>
      <c r="I457" s="72"/>
      <c r="P457" s="6" t="str">
        <f t="shared" si="62"/>
        <v>Leer</v>
      </c>
      <c r="Q457" s="6" t="str">
        <f>IF('Angaben KH-Standort'!$D$13&gt;0,"VJ","KJA")</f>
        <v>KJA</v>
      </c>
      <c r="R457" s="6" t="str">
        <f t="shared" si="63"/>
        <v>Leer</v>
      </c>
      <c r="S457" s="6" t="str">
        <f t="shared" si="64"/>
        <v>Leer</v>
      </c>
      <c r="T457" s="6">
        <f t="shared" si="60"/>
        <v>0</v>
      </c>
      <c r="U457" s="6">
        <f>VLOOKUP($C457,{"29 - Psychiatrie (Erwachsene)",1;"30 - Kinder- und Jugendpsychiatrie",1;"31 - Psychosomatik",1;"",0;0,0},2,0)</f>
        <v>0</v>
      </c>
      <c r="V457" s="6">
        <f t="shared" si="65"/>
        <v>0</v>
      </c>
      <c r="W457" s="6">
        <f t="shared" si="69"/>
        <v>1</v>
      </c>
      <c r="X457" s="6">
        <f t="shared" si="66"/>
        <v>0</v>
      </c>
      <c r="Y457" s="6">
        <f t="shared" si="67"/>
        <v>0</v>
      </c>
      <c r="Z457" s="6">
        <f t="shared" si="68"/>
        <v>0</v>
      </c>
      <c r="AA457" s="6" t="str">
        <f>VLOOKUP($C457,{"29 - Psychiatrie (Erwachsene)","MonatII";"30 - Kinder- und Jugendpsychiatrie","MonatII";"31 - Psychosomatik","MonatII";"","LEER";0,"Leer"},2,0)</f>
        <v>LEER</v>
      </c>
      <c r="AB457" s="6" t="str">
        <f>VLOOKUP($C457,{"29 - Psychiatrie (Erwachsene)","BGI";"30 - Kinder- und Jugendpsychiatrie","BGII";"31 - Psychosomatik","BGI";"","LEER";0,"Leer"},2,0)</f>
        <v>LEER</v>
      </c>
    </row>
    <row r="458" spans="2:28" x14ac:dyDescent="0.25">
      <c r="B458" s="74" t="str">
        <f t="shared" si="61"/>
        <v>!!!</v>
      </c>
      <c r="C458" s="202" t="str">
        <f>IF(LEN($D458)&gt;0,VLOOKUP(TEXT($D458,0),'Angaben Stationen'!$C$15:$V$114,2,0),"")</f>
        <v/>
      </c>
      <c r="D458" s="203"/>
      <c r="E458" s="204" t="str">
        <f>IF(LEN(D458)&gt;0,VLOOKUP(TEXT($D458,0),'Angaben Stationen'!$C$15:$E$114,3,0),"")</f>
        <v/>
      </c>
      <c r="F458" s="210"/>
      <c r="G458" s="205"/>
      <c r="H458" s="206"/>
      <c r="I458" s="72"/>
      <c r="P458" s="6" t="str">
        <f t="shared" si="62"/>
        <v>Leer</v>
      </c>
      <c r="Q458" s="6" t="str">
        <f>IF('Angaben KH-Standort'!$D$13&gt;0,"VJ","KJA")</f>
        <v>KJA</v>
      </c>
      <c r="R458" s="6" t="str">
        <f t="shared" si="63"/>
        <v>Leer</v>
      </c>
      <c r="S458" s="6" t="str">
        <f t="shared" si="64"/>
        <v>Leer</v>
      </c>
      <c r="T458" s="6">
        <f t="shared" si="60"/>
        <v>0</v>
      </c>
      <c r="U458" s="6">
        <f>VLOOKUP($C458,{"29 - Psychiatrie (Erwachsene)",1;"30 - Kinder- und Jugendpsychiatrie",1;"31 - Psychosomatik",1;"",0;0,0},2,0)</f>
        <v>0</v>
      </c>
      <c r="V458" s="6">
        <f t="shared" si="65"/>
        <v>0</v>
      </c>
      <c r="W458" s="6">
        <f t="shared" si="69"/>
        <v>1</v>
      </c>
      <c r="X458" s="6">
        <f t="shared" si="66"/>
        <v>0</v>
      </c>
      <c r="Y458" s="6">
        <f t="shared" si="67"/>
        <v>0</v>
      </c>
      <c r="Z458" s="6">
        <f t="shared" si="68"/>
        <v>0</v>
      </c>
      <c r="AA458" s="6" t="str">
        <f>VLOOKUP($C458,{"29 - Psychiatrie (Erwachsene)","MonatII";"30 - Kinder- und Jugendpsychiatrie","MonatII";"31 - Psychosomatik","MonatII";"","LEER";0,"Leer"},2,0)</f>
        <v>LEER</v>
      </c>
      <c r="AB458" s="6" t="str">
        <f>VLOOKUP($C458,{"29 - Psychiatrie (Erwachsene)","BGI";"30 - Kinder- und Jugendpsychiatrie","BGII";"31 - Psychosomatik","BGI";"","LEER";0,"Leer"},2,0)</f>
        <v>LEER</v>
      </c>
    </row>
    <row r="459" spans="2:28" x14ac:dyDescent="0.25">
      <c r="B459" s="74" t="str">
        <f t="shared" si="61"/>
        <v>!!!</v>
      </c>
      <c r="C459" s="202" t="str">
        <f>IF(LEN($D459)&gt;0,VLOOKUP(TEXT($D459,0),'Angaben Stationen'!$C$15:$V$114,2,0),"")</f>
        <v/>
      </c>
      <c r="D459" s="203"/>
      <c r="E459" s="204" t="str">
        <f>IF(LEN(D459)&gt;0,VLOOKUP(TEXT($D459,0),'Angaben Stationen'!$C$15:$E$114,3,0),"")</f>
        <v/>
      </c>
      <c r="F459" s="210"/>
      <c r="G459" s="205"/>
      <c r="H459" s="206"/>
      <c r="I459" s="72"/>
      <c r="P459" s="6" t="str">
        <f t="shared" si="62"/>
        <v>Leer</v>
      </c>
      <c r="Q459" s="6" t="str">
        <f>IF('Angaben KH-Standort'!$D$13&gt;0,"VJ","KJA")</f>
        <v>KJA</v>
      </c>
      <c r="R459" s="6" t="str">
        <f t="shared" si="63"/>
        <v>Leer</v>
      </c>
      <c r="S459" s="6" t="str">
        <f t="shared" si="64"/>
        <v>Leer</v>
      </c>
      <c r="T459" s="6">
        <f t="shared" si="60"/>
        <v>0</v>
      </c>
      <c r="U459" s="6">
        <f>VLOOKUP($C459,{"29 - Psychiatrie (Erwachsene)",1;"30 - Kinder- und Jugendpsychiatrie",1;"31 - Psychosomatik",1;"",0;0,0},2,0)</f>
        <v>0</v>
      </c>
      <c r="V459" s="6">
        <f t="shared" si="65"/>
        <v>0</v>
      </c>
      <c r="W459" s="6">
        <f t="shared" si="69"/>
        <v>1</v>
      </c>
      <c r="X459" s="6">
        <f t="shared" si="66"/>
        <v>0</v>
      </c>
      <c r="Y459" s="6">
        <f t="shared" si="67"/>
        <v>0</v>
      </c>
      <c r="Z459" s="6">
        <f t="shared" si="68"/>
        <v>0</v>
      </c>
      <c r="AA459" s="6" t="str">
        <f>VLOOKUP($C459,{"29 - Psychiatrie (Erwachsene)","MonatII";"30 - Kinder- und Jugendpsychiatrie","MonatII";"31 - Psychosomatik","MonatII";"","LEER";0,"Leer"},2,0)</f>
        <v>LEER</v>
      </c>
      <c r="AB459" s="6" t="str">
        <f>VLOOKUP($C459,{"29 - Psychiatrie (Erwachsene)","BGI";"30 - Kinder- und Jugendpsychiatrie","BGII";"31 - Psychosomatik","BGI";"","LEER";0,"Leer"},2,0)</f>
        <v>LEER</v>
      </c>
    </row>
    <row r="460" spans="2:28" x14ac:dyDescent="0.25">
      <c r="B460" s="74" t="str">
        <f t="shared" si="61"/>
        <v>!!!</v>
      </c>
      <c r="C460" s="202" t="str">
        <f>IF(LEN($D460)&gt;0,VLOOKUP(TEXT($D460,0),'Angaben Stationen'!$C$15:$V$114,2,0),"")</f>
        <v/>
      </c>
      <c r="D460" s="203"/>
      <c r="E460" s="204" t="str">
        <f>IF(LEN(D460)&gt;0,VLOOKUP(TEXT($D460,0),'Angaben Stationen'!$C$15:$E$114,3,0),"")</f>
        <v/>
      </c>
      <c r="F460" s="210"/>
      <c r="G460" s="205"/>
      <c r="H460" s="206"/>
      <c r="I460" s="72"/>
      <c r="P460" s="6" t="str">
        <f t="shared" si="62"/>
        <v>Leer</v>
      </c>
      <c r="Q460" s="6" t="str">
        <f>IF('Angaben KH-Standort'!$D$13&gt;0,"VJ","KJA")</f>
        <v>KJA</v>
      </c>
      <c r="R460" s="6" t="str">
        <f t="shared" si="63"/>
        <v>Leer</v>
      </c>
      <c r="S460" s="6" t="str">
        <f t="shared" si="64"/>
        <v>Leer</v>
      </c>
      <c r="T460" s="6">
        <f t="shared" si="60"/>
        <v>0</v>
      </c>
      <c r="U460" s="6">
        <f>VLOOKUP($C460,{"29 - Psychiatrie (Erwachsene)",1;"30 - Kinder- und Jugendpsychiatrie",1;"31 - Psychosomatik",1;"",0;0,0},2,0)</f>
        <v>0</v>
      </c>
      <c r="V460" s="6">
        <f t="shared" si="65"/>
        <v>0</v>
      </c>
      <c r="W460" s="6">
        <f t="shared" si="69"/>
        <v>1</v>
      </c>
      <c r="X460" s="6">
        <f t="shared" si="66"/>
        <v>0</v>
      </c>
      <c r="Y460" s="6">
        <f t="shared" si="67"/>
        <v>0</v>
      </c>
      <c r="Z460" s="6">
        <f t="shared" si="68"/>
        <v>0</v>
      </c>
      <c r="AA460" s="6" t="str">
        <f>VLOOKUP($C460,{"29 - Psychiatrie (Erwachsene)","MonatII";"30 - Kinder- und Jugendpsychiatrie","MonatII";"31 - Psychosomatik","MonatII";"","LEER";0,"Leer"},2,0)</f>
        <v>LEER</v>
      </c>
      <c r="AB460" s="6" t="str">
        <f>VLOOKUP($C460,{"29 - Psychiatrie (Erwachsene)","BGI";"30 - Kinder- und Jugendpsychiatrie","BGII";"31 - Psychosomatik","BGI";"","LEER";0,"Leer"},2,0)</f>
        <v>LEER</v>
      </c>
    </row>
    <row r="461" spans="2:28" x14ac:dyDescent="0.25">
      <c r="B461" s="74" t="str">
        <f t="shared" si="61"/>
        <v>!!!</v>
      </c>
      <c r="C461" s="202" t="str">
        <f>IF(LEN($D461)&gt;0,VLOOKUP(TEXT($D461,0),'Angaben Stationen'!$C$15:$V$114,2,0),"")</f>
        <v/>
      </c>
      <c r="D461" s="203"/>
      <c r="E461" s="204" t="str">
        <f>IF(LEN(D461)&gt;0,VLOOKUP(TEXT($D461,0),'Angaben Stationen'!$C$15:$E$114,3,0),"")</f>
        <v/>
      </c>
      <c r="F461" s="210"/>
      <c r="G461" s="205"/>
      <c r="H461" s="206"/>
      <c r="I461" s="72"/>
      <c r="P461" s="6" t="str">
        <f t="shared" si="62"/>
        <v>Leer</v>
      </c>
      <c r="Q461" s="6" t="str">
        <f>IF('Angaben KH-Standort'!$D$13&gt;0,"VJ","KJA")</f>
        <v>KJA</v>
      </c>
      <c r="R461" s="6" t="str">
        <f t="shared" si="63"/>
        <v>Leer</v>
      </c>
      <c r="S461" s="6" t="str">
        <f t="shared" si="64"/>
        <v>Leer</v>
      </c>
      <c r="T461" s="6">
        <f t="shared" si="60"/>
        <v>0</v>
      </c>
      <c r="U461" s="6">
        <f>VLOOKUP($C461,{"29 - Psychiatrie (Erwachsene)",1;"30 - Kinder- und Jugendpsychiatrie",1;"31 - Psychosomatik",1;"",0;0,0},2,0)</f>
        <v>0</v>
      </c>
      <c r="V461" s="6">
        <f t="shared" si="65"/>
        <v>0</v>
      </c>
      <c r="W461" s="6">
        <f t="shared" si="69"/>
        <v>1</v>
      </c>
      <c r="X461" s="6">
        <f t="shared" si="66"/>
        <v>0</v>
      </c>
      <c r="Y461" s="6">
        <f t="shared" si="67"/>
        <v>0</v>
      </c>
      <c r="Z461" s="6">
        <f t="shared" si="68"/>
        <v>0</v>
      </c>
      <c r="AA461" s="6" t="str">
        <f>VLOOKUP($C461,{"29 - Psychiatrie (Erwachsene)","MonatII";"30 - Kinder- und Jugendpsychiatrie","MonatII";"31 - Psychosomatik","MonatII";"","LEER";0,"Leer"},2,0)</f>
        <v>LEER</v>
      </c>
      <c r="AB461" s="6" t="str">
        <f>VLOOKUP($C461,{"29 - Psychiatrie (Erwachsene)","BGI";"30 - Kinder- und Jugendpsychiatrie","BGII";"31 - Psychosomatik","BGI";"","LEER";0,"Leer"},2,0)</f>
        <v>LEER</v>
      </c>
    </row>
    <row r="462" spans="2:28" x14ac:dyDescent="0.25">
      <c r="B462" s="74" t="str">
        <f t="shared" si="61"/>
        <v>!!!</v>
      </c>
      <c r="C462" s="202" t="str">
        <f>IF(LEN($D462)&gt;0,VLOOKUP(TEXT($D462,0),'Angaben Stationen'!$C$15:$V$114,2,0),"")</f>
        <v/>
      </c>
      <c r="D462" s="203"/>
      <c r="E462" s="204" t="str">
        <f>IF(LEN(D462)&gt;0,VLOOKUP(TEXT($D462,0),'Angaben Stationen'!$C$15:$E$114,3,0),"")</f>
        <v/>
      </c>
      <c r="F462" s="210"/>
      <c r="G462" s="205"/>
      <c r="H462" s="206"/>
      <c r="I462" s="72"/>
      <c r="P462" s="6" t="str">
        <f t="shared" si="62"/>
        <v>Leer</v>
      </c>
      <c r="Q462" s="6" t="str">
        <f>IF('Angaben KH-Standort'!$D$13&gt;0,"VJ","KJA")</f>
        <v>KJA</v>
      </c>
      <c r="R462" s="6" t="str">
        <f t="shared" si="63"/>
        <v>Leer</v>
      </c>
      <c r="S462" s="6" t="str">
        <f t="shared" si="64"/>
        <v>Leer</v>
      </c>
      <c r="T462" s="6">
        <f t="shared" si="60"/>
        <v>0</v>
      </c>
      <c r="U462" s="6">
        <f>VLOOKUP($C462,{"29 - Psychiatrie (Erwachsene)",1;"30 - Kinder- und Jugendpsychiatrie",1;"31 - Psychosomatik",1;"",0;0,0},2,0)</f>
        <v>0</v>
      </c>
      <c r="V462" s="6">
        <f t="shared" si="65"/>
        <v>0</v>
      </c>
      <c r="W462" s="6">
        <f t="shared" si="69"/>
        <v>1</v>
      </c>
      <c r="X462" s="6">
        <f t="shared" si="66"/>
        <v>0</v>
      </c>
      <c r="Y462" s="6">
        <f t="shared" si="67"/>
        <v>0</v>
      </c>
      <c r="Z462" s="6">
        <f t="shared" si="68"/>
        <v>0</v>
      </c>
      <c r="AA462" s="6" t="str">
        <f>VLOOKUP($C462,{"29 - Psychiatrie (Erwachsene)","MonatII";"30 - Kinder- und Jugendpsychiatrie","MonatII";"31 - Psychosomatik","MonatII";"","LEER";0,"Leer"},2,0)</f>
        <v>LEER</v>
      </c>
      <c r="AB462" s="6" t="str">
        <f>VLOOKUP($C462,{"29 - Psychiatrie (Erwachsene)","BGI";"30 - Kinder- und Jugendpsychiatrie","BGII";"31 - Psychosomatik","BGI";"","LEER";0,"Leer"},2,0)</f>
        <v>LEER</v>
      </c>
    </row>
    <row r="463" spans="2:28" x14ac:dyDescent="0.25">
      <c r="B463" s="74" t="str">
        <f t="shared" si="61"/>
        <v>!!!</v>
      </c>
      <c r="C463" s="202" t="str">
        <f>IF(LEN($D463)&gt;0,VLOOKUP(TEXT($D463,0),'Angaben Stationen'!$C$15:$V$114,2,0),"")</f>
        <v/>
      </c>
      <c r="D463" s="203"/>
      <c r="E463" s="204" t="str">
        <f>IF(LEN(D463)&gt;0,VLOOKUP(TEXT($D463,0),'Angaben Stationen'!$C$15:$E$114,3,0),"")</f>
        <v/>
      </c>
      <c r="F463" s="210"/>
      <c r="G463" s="205"/>
      <c r="H463" s="206"/>
      <c r="I463" s="72"/>
      <c r="P463" s="6" t="str">
        <f t="shared" si="62"/>
        <v>Leer</v>
      </c>
      <c r="Q463" s="6" t="str">
        <f>IF('Angaben KH-Standort'!$D$13&gt;0,"VJ","KJA")</f>
        <v>KJA</v>
      </c>
      <c r="R463" s="6" t="str">
        <f t="shared" si="63"/>
        <v>Leer</v>
      </c>
      <c r="S463" s="6" t="str">
        <f t="shared" si="64"/>
        <v>Leer</v>
      </c>
      <c r="T463" s="6">
        <f t="shared" si="60"/>
        <v>0</v>
      </c>
      <c r="U463" s="6">
        <f>VLOOKUP($C463,{"29 - Psychiatrie (Erwachsene)",1;"30 - Kinder- und Jugendpsychiatrie",1;"31 - Psychosomatik",1;"",0;0,0},2,0)</f>
        <v>0</v>
      </c>
      <c r="V463" s="6">
        <f t="shared" si="65"/>
        <v>0</v>
      </c>
      <c r="W463" s="6">
        <f t="shared" si="69"/>
        <v>1</v>
      </c>
      <c r="X463" s="6">
        <f t="shared" si="66"/>
        <v>0</v>
      </c>
      <c r="Y463" s="6">
        <f t="shared" si="67"/>
        <v>0</v>
      </c>
      <c r="Z463" s="6">
        <f t="shared" si="68"/>
        <v>0</v>
      </c>
      <c r="AA463" s="6" t="str">
        <f>VLOOKUP($C463,{"29 - Psychiatrie (Erwachsene)","MonatII";"30 - Kinder- und Jugendpsychiatrie","MonatII";"31 - Psychosomatik","MonatII";"","LEER";0,"Leer"},2,0)</f>
        <v>LEER</v>
      </c>
      <c r="AB463" s="6" t="str">
        <f>VLOOKUP($C463,{"29 - Psychiatrie (Erwachsene)","BGI";"30 - Kinder- und Jugendpsychiatrie","BGII";"31 - Psychosomatik","BGI";"","LEER";0,"Leer"},2,0)</f>
        <v>LEER</v>
      </c>
    </row>
    <row r="464" spans="2:28" x14ac:dyDescent="0.25">
      <c r="B464" s="74" t="str">
        <f t="shared" si="61"/>
        <v>!!!</v>
      </c>
      <c r="C464" s="202" t="str">
        <f>IF(LEN($D464)&gt;0,VLOOKUP(TEXT($D464,0),'Angaben Stationen'!$C$15:$V$114,2,0),"")</f>
        <v/>
      </c>
      <c r="D464" s="203"/>
      <c r="E464" s="204" t="str">
        <f>IF(LEN(D464)&gt;0,VLOOKUP(TEXT($D464,0),'Angaben Stationen'!$C$15:$E$114,3,0),"")</f>
        <v/>
      </c>
      <c r="F464" s="210"/>
      <c r="G464" s="205"/>
      <c r="H464" s="206"/>
      <c r="I464" s="72"/>
      <c r="P464" s="6" t="str">
        <f t="shared" si="62"/>
        <v>Leer</v>
      </c>
      <c r="Q464" s="6" t="str">
        <f>IF('Angaben KH-Standort'!$D$13&gt;0,"VJ","KJA")</f>
        <v>KJA</v>
      </c>
      <c r="R464" s="6" t="str">
        <f t="shared" si="63"/>
        <v>Leer</v>
      </c>
      <c r="S464" s="6" t="str">
        <f t="shared" si="64"/>
        <v>Leer</v>
      </c>
      <c r="T464" s="6">
        <f t="shared" si="60"/>
        <v>0</v>
      </c>
      <c r="U464" s="6">
        <f>VLOOKUP($C464,{"29 - Psychiatrie (Erwachsene)",1;"30 - Kinder- und Jugendpsychiatrie",1;"31 - Psychosomatik",1;"",0;0,0},2,0)</f>
        <v>0</v>
      </c>
      <c r="V464" s="6">
        <f t="shared" si="65"/>
        <v>0</v>
      </c>
      <c r="W464" s="6">
        <f t="shared" si="69"/>
        <v>1</v>
      </c>
      <c r="X464" s="6">
        <f t="shared" si="66"/>
        <v>0</v>
      </c>
      <c r="Y464" s="6">
        <f t="shared" si="67"/>
        <v>0</v>
      </c>
      <c r="Z464" s="6">
        <f t="shared" si="68"/>
        <v>0</v>
      </c>
      <c r="AA464" s="6" t="str">
        <f>VLOOKUP($C464,{"29 - Psychiatrie (Erwachsene)","MonatII";"30 - Kinder- und Jugendpsychiatrie","MonatII";"31 - Psychosomatik","MonatII";"","LEER";0,"Leer"},2,0)</f>
        <v>LEER</v>
      </c>
      <c r="AB464" s="6" t="str">
        <f>VLOOKUP($C464,{"29 - Psychiatrie (Erwachsene)","BGI";"30 - Kinder- und Jugendpsychiatrie","BGII";"31 - Psychosomatik","BGI";"","LEER";0,"Leer"},2,0)</f>
        <v>LEER</v>
      </c>
    </row>
    <row r="465" spans="2:28" x14ac:dyDescent="0.25">
      <c r="B465" s="74" t="str">
        <f t="shared" si="61"/>
        <v>!!!</v>
      </c>
      <c r="C465" s="202" t="str">
        <f>IF(LEN($D465)&gt;0,VLOOKUP(TEXT($D465,0),'Angaben Stationen'!$C$15:$V$114,2,0),"")</f>
        <v/>
      </c>
      <c r="D465" s="203"/>
      <c r="E465" s="204" t="str">
        <f>IF(LEN(D465)&gt;0,VLOOKUP(TEXT($D465,0),'Angaben Stationen'!$C$15:$E$114,3,0),"")</f>
        <v/>
      </c>
      <c r="F465" s="210"/>
      <c r="G465" s="205"/>
      <c r="H465" s="206"/>
      <c r="I465" s="72"/>
      <c r="P465" s="6" t="str">
        <f t="shared" si="62"/>
        <v>Leer</v>
      </c>
      <c r="Q465" s="6" t="str">
        <f>IF('Angaben KH-Standort'!$D$13&gt;0,"VJ","KJA")</f>
        <v>KJA</v>
      </c>
      <c r="R465" s="6" t="str">
        <f t="shared" si="63"/>
        <v>Leer</v>
      </c>
      <c r="S465" s="6" t="str">
        <f t="shared" si="64"/>
        <v>Leer</v>
      </c>
      <c r="T465" s="6">
        <f t="shared" si="60"/>
        <v>0</v>
      </c>
      <c r="U465" s="6">
        <f>VLOOKUP($C465,{"29 - Psychiatrie (Erwachsene)",1;"30 - Kinder- und Jugendpsychiatrie",1;"31 - Psychosomatik",1;"",0;0,0},2,0)</f>
        <v>0</v>
      </c>
      <c r="V465" s="6">
        <f t="shared" si="65"/>
        <v>0</v>
      </c>
      <c r="W465" s="6">
        <f t="shared" si="69"/>
        <v>1</v>
      </c>
      <c r="X465" s="6">
        <f t="shared" si="66"/>
        <v>0</v>
      </c>
      <c r="Y465" s="6">
        <f t="shared" si="67"/>
        <v>0</v>
      </c>
      <c r="Z465" s="6">
        <f t="shared" si="68"/>
        <v>0</v>
      </c>
      <c r="AA465" s="6" t="str">
        <f>VLOOKUP($C465,{"29 - Psychiatrie (Erwachsene)","MonatII";"30 - Kinder- und Jugendpsychiatrie","MonatII";"31 - Psychosomatik","MonatII";"","LEER";0,"Leer"},2,0)</f>
        <v>LEER</v>
      </c>
      <c r="AB465" s="6" t="str">
        <f>VLOOKUP($C465,{"29 - Psychiatrie (Erwachsene)","BGI";"30 - Kinder- und Jugendpsychiatrie","BGII";"31 - Psychosomatik","BGI";"","LEER";0,"Leer"},2,0)</f>
        <v>LEER</v>
      </c>
    </row>
    <row r="466" spans="2:28" x14ac:dyDescent="0.25">
      <c r="B466" s="74" t="str">
        <f t="shared" si="61"/>
        <v>!!!</v>
      </c>
      <c r="C466" s="202" t="str">
        <f>IF(LEN($D466)&gt;0,VLOOKUP(TEXT($D466,0),'Angaben Stationen'!$C$15:$V$114,2,0),"")</f>
        <v/>
      </c>
      <c r="D466" s="203"/>
      <c r="E466" s="204" t="str">
        <f>IF(LEN(D466)&gt;0,VLOOKUP(TEXT($D466,0),'Angaben Stationen'!$C$15:$E$114,3,0),"")</f>
        <v/>
      </c>
      <c r="F466" s="210"/>
      <c r="G466" s="205"/>
      <c r="H466" s="206"/>
      <c r="I466" s="72"/>
      <c r="P466" s="6" t="str">
        <f t="shared" si="62"/>
        <v>Leer</v>
      </c>
      <c r="Q466" s="6" t="str">
        <f>IF('Angaben KH-Standort'!$D$13&gt;0,"VJ","KJA")</f>
        <v>KJA</v>
      </c>
      <c r="R466" s="6" t="str">
        <f t="shared" si="63"/>
        <v>Leer</v>
      </c>
      <c r="S466" s="6" t="str">
        <f t="shared" si="64"/>
        <v>Leer</v>
      </c>
      <c r="T466" s="6">
        <f t="shared" ref="T466:T529" si="70">IF(LEN(B466)&gt;0,0,1)</f>
        <v>0</v>
      </c>
      <c r="U466" s="6">
        <f>VLOOKUP($C466,{"29 - Psychiatrie (Erwachsene)",1;"30 - Kinder- und Jugendpsychiatrie",1;"31 - Psychosomatik",1;"",0;0,0},2,0)</f>
        <v>0</v>
      </c>
      <c r="V466" s="6">
        <f t="shared" si="65"/>
        <v>0</v>
      </c>
      <c r="W466" s="6">
        <f t="shared" si="69"/>
        <v>1</v>
      </c>
      <c r="X466" s="6">
        <f t="shared" si="66"/>
        <v>0</v>
      </c>
      <c r="Y466" s="6">
        <f t="shared" si="67"/>
        <v>0</v>
      </c>
      <c r="Z466" s="6">
        <f t="shared" si="68"/>
        <v>0</v>
      </c>
      <c r="AA466" s="6" t="str">
        <f>VLOOKUP($C466,{"29 - Psychiatrie (Erwachsene)","MonatII";"30 - Kinder- und Jugendpsychiatrie","MonatII";"31 - Psychosomatik","MonatII";"","LEER";0,"Leer"},2,0)</f>
        <v>LEER</v>
      </c>
      <c r="AB466" s="6" t="str">
        <f>VLOOKUP($C466,{"29 - Psychiatrie (Erwachsene)","BGI";"30 - Kinder- und Jugendpsychiatrie","BGII";"31 - Psychosomatik","BGI";"","LEER";0,"Leer"},2,0)</f>
        <v>LEER</v>
      </c>
    </row>
    <row r="467" spans="2:28" x14ac:dyDescent="0.25">
      <c r="B467" s="74" t="str">
        <f t="shared" ref="B467:B530" si="71">IF(SUM(U467:Z467)&lt;6,"!!!","")</f>
        <v>!!!</v>
      </c>
      <c r="C467" s="202" t="str">
        <f>IF(LEN($D467)&gt;0,VLOOKUP(TEXT($D467,0),'Angaben Stationen'!$C$15:$V$114,2,0),"")</f>
        <v/>
      </c>
      <c r="D467" s="203"/>
      <c r="E467" s="204" t="str">
        <f>IF(LEN(D467)&gt;0,VLOOKUP(TEXT($D467,0),'Angaben Stationen'!$C$15:$E$114,3,0),"")</f>
        <v/>
      </c>
      <c r="F467" s="210"/>
      <c r="G467" s="205"/>
      <c r="H467" s="206"/>
      <c r="I467" s="72"/>
      <c r="P467" s="6" t="str">
        <f t="shared" ref="P467:P530" si="72">IF($D466&lt;&gt;"","Stationen","Leer")</f>
        <v>Leer</v>
      </c>
      <c r="Q467" s="6" t="str">
        <f>IF('Angaben KH-Standort'!$D$13&gt;0,"VJ","KJA")</f>
        <v>KJA</v>
      </c>
      <c r="R467" s="6" t="str">
        <f t="shared" ref="R467:R530" si="73">IF($D467&lt;&gt;"",Q467,"Leer")</f>
        <v>Leer</v>
      </c>
      <c r="S467" s="6" t="str">
        <f t="shared" ref="S467:S530" si="74">IF($D467&lt;&gt;"","Monate","Leer")</f>
        <v>Leer</v>
      </c>
      <c r="T467" s="6">
        <f t="shared" si="70"/>
        <v>0</v>
      </c>
      <c r="U467" s="6">
        <f>VLOOKUP($C467,{"29 - Psychiatrie (Erwachsene)",1;"30 - Kinder- und Jugendpsychiatrie",1;"31 - Psychosomatik",1;"",0;0,0},2,0)</f>
        <v>0</v>
      </c>
      <c r="V467" s="6">
        <f t="shared" ref="V467:V530" si="75">IF(VALUE($D467)&gt;0,1,0)</f>
        <v>0</v>
      </c>
      <c r="W467" s="6">
        <f t="shared" si="69"/>
        <v>1</v>
      </c>
      <c r="X467" s="6">
        <f t="shared" ref="X467:X530" si="76">IF($F467&lt;&gt;0,1,0)</f>
        <v>0</v>
      </c>
      <c r="Y467" s="6">
        <f t="shared" ref="Y467:Y530" si="77">IF(VALUE($G467)&gt;0,1,0)</f>
        <v>0</v>
      </c>
      <c r="Z467" s="6">
        <f t="shared" ref="Z467:Z530" si="78">IF(LEN($H467)&gt;0,1,0)</f>
        <v>0</v>
      </c>
      <c r="AA467" s="6" t="str">
        <f>VLOOKUP($C467,{"29 - Psychiatrie (Erwachsene)","MonatII";"30 - Kinder- und Jugendpsychiatrie","MonatII";"31 - Psychosomatik","MonatII";"","LEER";0,"Leer"},2,0)</f>
        <v>LEER</v>
      </c>
      <c r="AB467" s="6" t="str">
        <f>VLOOKUP($C467,{"29 - Psychiatrie (Erwachsene)","BGI";"30 - Kinder- und Jugendpsychiatrie","BGII";"31 - Psychosomatik","BGI";"","LEER";0,"Leer"},2,0)</f>
        <v>LEER</v>
      </c>
    </row>
    <row r="468" spans="2:28" x14ac:dyDescent="0.25">
      <c r="B468" s="74" t="str">
        <f t="shared" si="71"/>
        <v>!!!</v>
      </c>
      <c r="C468" s="202" t="str">
        <f>IF(LEN($D468)&gt;0,VLOOKUP(TEXT($D468,0),'Angaben Stationen'!$C$15:$V$114,2,0),"")</f>
        <v/>
      </c>
      <c r="D468" s="203"/>
      <c r="E468" s="204" t="str">
        <f>IF(LEN(D468)&gt;0,VLOOKUP(TEXT($D468,0),'Angaben Stationen'!$C$15:$E$114,3,0),"")</f>
        <v/>
      </c>
      <c r="F468" s="210"/>
      <c r="G468" s="205"/>
      <c r="H468" s="206"/>
      <c r="I468" s="72"/>
      <c r="P468" s="6" t="str">
        <f t="shared" si="72"/>
        <v>Leer</v>
      </c>
      <c r="Q468" s="6" t="str">
        <f>IF('Angaben KH-Standort'!$D$13&gt;0,"VJ","KJA")</f>
        <v>KJA</v>
      </c>
      <c r="R468" s="6" t="str">
        <f t="shared" si="73"/>
        <v>Leer</v>
      </c>
      <c r="S468" s="6" t="str">
        <f t="shared" si="74"/>
        <v>Leer</v>
      </c>
      <c r="T468" s="6">
        <f t="shared" si="70"/>
        <v>0</v>
      </c>
      <c r="U468" s="6">
        <f>VLOOKUP($C468,{"29 - Psychiatrie (Erwachsene)",1;"30 - Kinder- und Jugendpsychiatrie",1;"31 - Psychosomatik",1;"",0;0,0},2,0)</f>
        <v>0</v>
      </c>
      <c r="V468" s="6">
        <f t="shared" si="75"/>
        <v>0</v>
      </c>
      <c r="W468" s="6">
        <f t="shared" ref="W468:W531" si="79">IF($E468&lt;&gt;0,1,0)</f>
        <v>1</v>
      </c>
      <c r="X468" s="6">
        <f t="shared" si="76"/>
        <v>0</v>
      </c>
      <c r="Y468" s="6">
        <f t="shared" si="77"/>
        <v>0</v>
      </c>
      <c r="Z468" s="6">
        <f t="shared" si="78"/>
        <v>0</v>
      </c>
      <c r="AA468" s="6" t="str">
        <f>VLOOKUP($C468,{"29 - Psychiatrie (Erwachsene)","MonatII";"30 - Kinder- und Jugendpsychiatrie","MonatII";"31 - Psychosomatik","MonatII";"","LEER";0,"Leer"},2,0)</f>
        <v>LEER</v>
      </c>
      <c r="AB468" s="6" t="str">
        <f>VLOOKUP($C468,{"29 - Psychiatrie (Erwachsene)","BGI";"30 - Kinder- und Jugendpsychiatrie","BGII";"31 - Psychosomatik","BGI";"","LEER";0,"Leer"},2,0)</f>
        <v>LEER</v>
      </c>
    </row>
    <row r="469" spans="2:28" x14ac:dyDescent="0.25">
      <c r="B469" s="74" t="str">
        <f t="shared" si="71"/>
        <v>!!!</v>
      </c>
      <c r="C469" s="202" t="str">
        <f>IF(LEN($D469)&gt;0,VLOOKUP(TEXT($D469,0),'Angaben Stationen'!$C$15:$V$114,2,0),"")</f>
        <v/>
      </c>
      <c r="D469" s="203"/>
      <c r="E469" s="204" t="str">
        <f>IF(LEN(D469)&gt;0,VLOOKUP(TEXT($D469,0),'Angaben Stationen'!$C$15:$E$114,3,0),"")</f>
        <v/>
      </c>
      <c r="F469" s="210"/>
      <c r="G469" s="205"/>
      <c r="H469" s="206"/>
      <c r="I469" s="72"/>
      <c r="P469" s="6" t="str">
        <f t="shared" si="72"/>
        <v>Leer</v>
      </c>
      <c r="Q469" s="6" t="str">
        <f>IF('Angaben KH-Standort'!$D$13&gt;0,"VJ","KJA")</f>
        <v>KJA</v>
      </c>
      <c r="R469" s="6" t="str">
        <f t="shared" si="73"/>
        <v>Leer</v>
      </c>
      <c r="S469" s="6" t="str">
        <f t="shared" si="74"/>
        <v>Leer</v>
      </c>
      <c r="T469" s="6">
        <f t="shared" si="70"/>
        <v>0</v>
      </c>
      <c r="U469" s="6">
        <f>VLOOKUP($C469,{"29 - Psychiatrie (Erwachsene)",1;"30 - Kinder- und Jugendpsychiatrie",1;"31 - Psychosomatik",1;"",0;0,0},2,0)</f>
        <v>0</v>
      </c>
      <c r="V469" s="6">
        <f t="shared" si="75"/>
        <v>0</v>
      </c>
      <c r="W469" s="6">
        <f t="shared" si="79"/>
        <v>1</v>
      </c>
      <c r="X469" s="6">
        <f t="shared" si="76"/>
        <v>0</v>
      </c>
      <c r="Y469" s="6">
        <f t="shared" si="77"/>
        <v>0</v>
      </c>
      <c r="Z469" s="6">
        <f t="shared" si="78"/>
        <v>0</v>
      </c>
      <c r="AA469" s="6" t="str">
        <f>VLOOKUP($C469,{"29 - Psychiatrie (Erwachsene)","MonatII";"30 - Kinder- und Jugendpsychiatrie","MonatII";"31 - Psychosomatik","MonatII";"","LEER";0,"Leer"},2,0)</f>
        <v>LEER</v>
      </c>
      <c r="AB469" s="6" t="str">
        <f>VLOOKUP($C469,{"29 - Psychiatrie (Erwachsene)","BGI";"30 - Kinder- und Jugendpsychiatrie","BGII";"31 - Psychosomatik","BGI";"","LEER";0,"Leer"},2,0)</f>
        <v>LEER</v>
      </c>
    </row>
    <row r="470" spans="2:28" x14ac:dyDescent="0.25">
      <c r="B470" s="74" t="str">
        <f t="shared" si="71"/>
        <v>!!!</v>
      </c>
      <c r="C470" s="202" t="str">
        <f>IF(LEN($D470)&gt;0,VLOOKUP(TEXT($D470,0),'Angaben Stationen'!$C$15:$V$114,2,0),"")</f>
        <v/>
      </c>
      <c r="D470" s="203"/>
      <c r="E470" s="204" t="str">
        <f>IF(LEN(D470)&gt;0,VLOOKUP(TEXT($D470,0),'Angaben Stationen'!$C$15:$E$114,3,0),"")</f>
        <v/>
      </c>
      <c r="F470" s="210"/>
      <c r="G470" s="205"/>
      <c r="H470" s="206"/>
      <c r="I470" s="72"/>
      <c r="P470" s="6" t="str">
        <f t="shared" si="72"/>
        <v>Leer</v>
      </c>
      <c r="Q470" s="6" t="str">
        <f>IF('Angaben KH-Standort'!$D$13&gt;0,"VJ","KJA")</f>
        <v>KJA</v>
      </c>
      <c r="R470" s="6" t="str">
        <f t="shared" si="73"/>
        <v>Leer</v>
      </c>
      <c r="S470" s="6" t="str">
        <f t="shared" si="74"/>
        <v>Leer</v>
      </c>
      <c r="T470" s="6">
        <f t="shared" si="70"/>
        <v>0</v>
      </c>
      <c r="U470" s="6">
        <f>VLOOKUP($C470,{"29 - Psychiatrie (Erwachsene)",1;"30 - Kinder- und Jugendpsychiatrie",1;"31 - Psychosomatik",1;"",0;0,0},2,0)</f>
        <v>0</v>
      </c>
      <c r="V470" s="6">
        <f t="shared" si="75"/>
        <v>0</v>
      </c>
      <c r="W470" s="6">
        <f t="shared" si="79"/>
        <v>1</v>
      </c>
      <c r="X470" s="6">
        <f t="shared" si="76"/>
        <v>0</v>
      </c>
      <c r="Y470" s="6">
        <f t="shared" si="77"/>
        <v>0</v>
      </c>
      <c r="Z470" s="6">
        <f t="shared" si="78"/>
        <v>0</v>
      </c>
      <c r="AA470" s="6" t="str">
        <f>VLOOKUP($C470,{"29 - Psychiatrie (Erwachsene)","MonatII";"30 - Kinder- und Jugendpsychiatrie","MonatII";"31 - Psychosomatik","MonatII";"","LEER";0,"Leer"},2,0)</f>
        <v>LEER</v>
      </c>
      <c r="AB470" s="6" t="str">
        <f>VLOOKUP($C470,{"29 - Psychiatrie (Erwachsene)","BGI";"30 - Kinder- und Jugendpsychiatrie","BGII";"31 - Psychosomatik","BGI";"","LEER";0,"Leer"},2,0)</f>
        <v>LEER</v>
      </c>
    </row>
    <row r="471" spans="2:28" x14ac:dyDescent="0.25">
      <c r="B471" s="74" t="str">
        <f t="shared" si="71"/>
        <v>!!!</v>
      </c>
      <c r="C471" s="202" t="str">
        <f>IF(LEN($D471)&gt;0,VLOOKUP(TEXT($D471,0),'Angaben Stationen'!$C$15:$V$114,2,0),"")</f>
        <v/>
      </c>
      <c r="D471" s="203"/>
      <c r="E471" s="204" t="str">
        <f>IF(LEN(D471)&gt;0,VLOOKUP(TEXT($D471,0),'Angaben Stationen'!$C$15:$E$114,3,0),"")</f>
        <v/>
      </c>
      <c r="F471" s="210"/>
      <c r="G471" s="205"/>
      <c r="H471" s="206"/>
      <c r="I471" s="72"/>
      <c r="P471" s="6" t="str">
        <f t="shared" si="72"/>
        <v>Leer</v>
      </c>
      <c r="Q471" s="6" t="str">
        <f>IF('Angaben KH-Standort'!$D$13&gt;0,"VJ","KJA")</f>
        <v>KJA</v>
      </c>
      <c r="R471" s="6" t="str">
        <f t="shared" si="73"/>
        <v>Leer</v>
      </c>
      <c r="S471" s="6" t="str">
        <f t="shared" si="74"/>
        <v>Leer</v>
      </c>
      <c r="T471" s="6">
        <f t="shared" si="70"/>
        <v>0</v>
      </c>
      <c r="U471" s="6">
        <f>VLOOKUP($C471,{"29 - Psychiatrie (Erwachsene)",1;"30 - Kinder- und Jugendpsychiatrie",1;"31 - Psychosomatik",1;"",0;0,0},2,0)</f>
        <v>0</v>
      </c>
      <c r="V471" s="6">
        <f t="shared" si="75"/>
        <v>0</v>
      </c>
      <c r="W471" s="6">
        <f t="shared" si="79"/>
        <v>1</v>
      </c>
      <c r="X471" s="6">
        <f t="shared" si="76"/>
        <v>0</v>
      </c>
      <c r="Y471" s="6">
        <f t="shared" si="77"/>
        <v>0</v>
      </c>
      <c r="Z471" s="6">
        <f t="shared" si="78"/>
        <v>0</v>
      </c>
      <c r="AA471" s="6" t="str">
        <f>VLOOKUP($C471,{"29 - Psychiatrie (Erwachsene)","MonatII";"30 - Kinder- und Jugendpsychiatrie","MonatII";"31 - Psychosomatik","MonatII";"","LEER";0,"Leer"},2,0)</f>
        <v>LEER</v>
      </c>
      <c r="AB471" s="6" t="str">
        <f>VLOOKUP($C471,{"29 - Psychiatrie (Erwachsene)","BGI";"30 - Kinder- und Jugendpsychiatrie","BGII";"31 - Psychosomatik","BGI";"","LEER";0,"Leer"},2,0)</f>
        <v>LEER</v>
      </c>
    </row>
    <row r="472" spans="2:28" x14ac:dyDescent="0.25">
      <c r="B472" s="74" t="str">
        <f t="shared" si="71"/>
        <v>!!!</v>
      </c>
      <c r="C472" s="202" t="str">
        <f>IF(LEN($D472)&gt;0,VLOOKUP(TEXT($D472,0),'Angaben Stationen'!$C$15:$V$114,2,0),"")</f>
        <v/>
      </c>
      <c r="D472" s="203"/>
      <c r="E472" s="204" t="str">
        <f>IF(LEN(D472)&gt;0,VLOOKUP(TEXT($D472,0),'Angaben Stationen'!$C$15:$E$114,3,0),"")</f>
        <v/>
      </c>
      <c r="F472" s="210"/>
      <c r="G472" s="205"/>
      <c r="H472" s="206"/>
      <c r="I472" s="72"/>
      <c r="P472" s="6" t="str">
        <f t="shared" si="72"/>
        <v>Leer</v>
      </c>
      <c r="Q472" s="6" t="str">
        <f>IF('Angaben KH-Standort'!$D$13&gt;0,"VJ","KJA")</f>
        <v>KJA</v>
      </c>
      <c r="R472" s="6" t="str">
        <f t="shared" si="73"/>
        <v>Leer</v>
      </c>
      <c r="S472" s="6" t="str">
        <f t="shared" si="74"/>
        <v>Leer</v>
      </c>
      <c r="T472" s="6">
        <f t="shared" si="70"/>
        <v>0</v>
      </c>
      <c r="U472" s="6">
        <f>VLOOKUP($C472,{"29 - Psychiatrie (Erwachsene)",1;"30 - Kinder- und Jugendpsychiatrie",1;"31 - Psychosomatik",1;"",0;0,0},2,0)</f>
        <v>0</v>
      </c>
      <c r="V472" s="6">
        <f t="shared" si="75"/>
        <v>0</v>
      </c>
      <c r="W472" s="6">
        <f t="shared" si="79"/>
        <v>1</v>
      </c>
      <c r="X472" s="6">
        <f t="shared" si="76"/>
        <v>0</v>
      </c>
      <c r="Y472" s="6">
        <f t="shared" si="77"/>
        <v>0</v>
      </c>
      <c r="Z472" s="6">
        <f t="shared" si="78"/>
        <v>0</v>
      </c>
      <c r="AA472" s="6" t="str">
        <f>VLOOKUP($C472,{"29 - Psychiatrie (Erwachsene)","MonatII";"30 - Kinder- und Jugendpsychiatrie","MonatII";"31 - Psychosomatik","MonatII";"","LEER";0,"Leer"},2,0)</f>
        <v>LEER</v>
      </c>
      <c r="AB472" s="6" t="str">
        <f>VLOOKUP($C472,{"29 - Psychiatrie (Erwachsene)","BGI";"30 - Kinder- und Jugendpsychiatrie","BGII";"31 - Psychosomatik","BGI";"","LEER";0,"Leer"},2,0)</f>
        <v>LEER</v>
      </c>
    </row>
    <row r="473" spans="2:28" x14ac:dyDescent="0.25">
      <c r="B473" s="74" t="str">
        <f t="shared" si="71"/>
        <v>!!!</v>
      </c>
      <c r="C473" s="202" t="str">
        <f>IF(LEN($D473)&gt;0,VLOOKUP(TEXT($D473,0),'Angaben Stationen'!$C$15:$V$114,2,0),"")</f>
        <v/>
      </c>
      <c r="D473" s="203"/>
      <c r="E473" s="204" t="str">
        <f>IF(LEN(D473)&gt;0,VLOOKUP(TEXT($D473,0),'Angaben Stationen'!$C$15:$E$114,3,0),"")</f>
        <v/>
      </c>
      <c r="F473" s="210"/>
      <c r="G473" s="205"/>
      <c r="H473" s="206"/>
      <c r="I473" s="72"/>
      <c r="P473" s="6" t="str">
        <f t="shared" si="72"/>
        <v>Leer</v>
      </c>
      <c r="Q473" s="6" t="str">
        <f>IF('Angaben KH-Standort'!$D$13&gt;0,"VJ","KJA")</f>
        <v>KJA</v>
      </c>
      <c r="R473" s="6" t="str">
        <f t="shared" si="73"/>
        <v>Leer</v>
      </c>
      <c r="S473" s="6" t="str">
        <f t="shared" si="74"/>
        <v>Leer</v>
      </c>
      <c r="T473" s="6">
        <f t="shared" si="70"/>
        <v>0</v>
      </c>
      <c r="U473" s="6">
        <f>VLOOKUP($C473,{"29 - Psychiatrie (Erwachsene)",1;"30 - Kinder- und Jugendpsychiatrie",1;"31 - Psychosomatik",1;"",0;0,0},2,0)</f>
        <v>0</v>
      </c>
      <c r="V473" s="6">
        <f t="shared" si="75"/>
        <v>0</v>
      </c>
      <c r="W473" s="6">
        <f t="shared" si="79"/>
        <v>1</v>
      </c>
      <c r="X473" s="6">
        <f t="shared" si="76"/>
        <v>0</v>
      </c>
      <c r="Y473" s="6">
        <f t="shared" si="77"/>
        <v>0</v>
      </c>
      <c r="Z473" s="6">
        <f t="shared" si="78"/>
        <v>0</v>
      </c>
      <c r="AA473" s="6" t="str">
        <f>VLOOKUP($C473,{"29 - Psychiatrie (Erwachsene)","MonatII";"30 - Kinder- und Jugendpsychiatrie","MonatII";"31 - Psychosomatik","MonatII";"","LEER";0,"Leer"},2,0)</f>
        <v>LEER</v>
      </c>
      <c r="AB473" s="6" t="str">
        <f>VLOOKUP($C473,{"29 - Psychiatrie (Erwachsene)","BGI";"30 - Kinder- und Jugendpsychiatrie","BGII";"31 - Psychosomatik","BGI";"","LEER";0,"Leer"},2,0)</f>
        <v>LEER</v>
      </c>
    </row>
    <row r="474" spans="2:28" x14ac:dyDescent="0.25">
      <c r="B474" s="74" t="str">
        <f t="shared" si="71"/>
        <v>!!!</v>
      </c>
      <c r="C474" s="202" t="str">
        <f>IF(LEN($D474)&gt;0,VLOOKUP(TEXT($D474,0),'Angaben Stationen'!$C$15:$V$114,2,0),"")</f>
        <v/>
      </c>
      <c r="D474" s="203"/>
      <c r="E474" s="204" t="str">
        <f>IF(LEN(D474)&gt;0,VLOOKUP(TEXT($D474,0),'Angaben Stationen'!$C$15:$E$114,3,0),"")</f>
        <v/>
      </c>
      <c r="F474" s="210"/>
      <c r="G474" s="205"/>
      <c r="H474" s="206"/>
      <c r="I474" s="72"/>
      <c r="P474" s="6" t="str">
        <f t="shared" si="72"/>
        <v>Leer</v>
      </c>
      <c r="Q474" s="6" t="str">
        <f>IF('Angaben KH-Standort'!$D$13&gt;0,"VJ","KJA")</f>
        <v>KJA</v>
      </c>
      <c r="R474" s="6" t="str">
        <f t="shared" si="73"/>
        <v>Leer</v>
      </c>
      <c r="S474" s="6" t="str">
        <f t="shared" si="74"/>
        <v>Leer</v>
      </c>
      <c r="T474" s="6">
        <f t="shared" si="70"/>
        <v>0</v>
      </c>
      <c r="U474" s="6">
        <f>VLOOKUP($C474,{"29 - Psychiatrie (Erwachsene)",1;"30 - Kinder- und Jugendpsychiatrie",1;"31 - Psychosomatik",1;"",0;0,0},2,0)</f>
        <v>0</v>
      </c>
      <c r="V474" s="6">
        <f t="shared" si="75"/>
        <v>0</v>
      </c>
      <c r="W474" s="6">
        <f t="shared" si="79"/>
        <v>1</v>
      </c>
      <c r="X474" s="6">
        <f t="shared" si="76"/>
        <v>0</v>
      </c>
      <c r="Y474" s="6">
        <f t="shared" si="77"/>
        <v>0</v>
      </c>
      <c r="Z474" s="6">
        <f t="shared" si="78"/>
        <v>0</v>
      </c>
      <c r="AA474" s="6" t="str">
        <f>VLOOKUP($C474,{"29 - Psychiatrie (Erwachsene)","MonatII";"30 - Kinder- und Jugendpsychiatrie","MonatII";"31 - Psychosomatik","MonatII";"","LEER";0,"Leer"},2,0)</f>
        <v>LEER</v>
      </c>
      <c r="AB474" s="6" t="str">
        <f>VLOOKUP($C474,{"29 - Psychiatrie (Erwachsene)","BGI";"30 - Kinder- und Jugendpsychiatrie","BGII";"31 - Psychosomatik","BGI";"","LEER";0,"Leer"},2,0)</f>
        <v>LEER</v>
      </c>
    </row>
    <row r="475" spans="2:28" x14ac:dyDescent="0.25">
      <c r="B475" s="74" t="str">
        <f t="shared" si="71"/>
        <v>!!!</v>
      </c>
      <c r="C475" s="202" t="str">
        <f>IF(LEN($D475)&gt;0,VLOOKUP(TEXT($D475,0),'Angaben Stationen'!$C$15:$V$114,2,0),"")</f>
        <v/>
      </c>
      <c r="D475" s="203"/>
      <c r="E475" s="204" t="str">
        <f>IF(LEN(D475)&gt;0,VLOOKUP(TEXT($D475,0),'Angaben Stationen'!$C$15:$E$114,3,0),"")</f>
        <v/>
      </c>
      <c r="F475" s="210"/>
      <c r="G475" s="205"/>
      <c r="H475" s="206"/>
      <c r="I475" s="72"/>
      <c r="P475" s="6" t="str">
        <f t="shared" si="72"/>
        <v>Leer</v>
      </c>
      <c r="Q475" s="6" t="str">
        <f>IF('Angaben KH-Standort'!$D$13&gt;0,"VJ","KJA")</f>
        <v>KJA</v>
      </c>
      <c r="R475" s="6" t="str">
        <f t="shared" si="73"/>
        <v>Leer</v>
      </c>
      <c r="S475" s="6" t="str">
        <f t="shared" si="74"/>
        <v>Leer</v>
      </c>
      <c r="T475" s="6">
        <f t="shared" si="70"/>
        <v>0</v>
      </c>
      <c r="U475" s="6">
        <f>VLOOKUP($C475,{"29 - Psychiatrie (Erwachsene)",1;"30 - Kinder- und Jugendpsychiatrie",1;"31 - Psychosomatik",1;"",0;0,0},2,0)</f>
        <v>0</v>
      </c>
      <c r="V475" s="6">
        <f t="shared" si="75"/>
        <v>0</v>
      </c>
      <c r="W475" s="6">
        <f t="shared" si="79"/>
        <v>1</v>
      </c>
      <c r="X475" s="6">
        <f t="shared" si="76"/>
        <v>0</v>
      </c>
      <c r="Y475" s="6">
        <f t="shared" si="77"/>
        <v>0</v>
      </c>
      <c r="Z475" s="6">
        <f t="shared" si="78"/>
        <v>0</v>
      </c>
      <c r="AA475" s="6" t="str">
        <f>VLOOKUP($C475,{"29 - Psychiatrie (Erwachsene)","MonatII";"30 - Kinder- und Jugendpsychiatrie","MonatII";"31 - Psychosomatik","MonatII";"","LEER";0,"Leer"},2,0)</f>
        <v>LEER</v>
      </c>
      <c r="AB475" s="6" t="str">
        <f>VLOOKUP($C475,{"29 - Psychiatrie (Erwachsene)","BGI";"30 - Kinder- und Jugendpsychiatrie","BGII";"31 - Psychosomatik","BGI";"","LEER";0,"Leer"},2,0)</f>
        <v>LEER</v>
      </c>
    </row>
    <row r="476" spans="2:28" x14ac:dyDescent="0.25">
      <c r="B476" s="74" t="str">
        <f t="shared" si="71"/>
        <v>!!!</v>
      </c>
      <c r="C476" s="202" t="str">
        <f>IF(LEN($D476)&gt;0,VLOOKUP(TEXT($D476,0),'Angaben Stationen'!$C$15:$V$114,2,0),"")</f>
        <v/>
      </c>
      <c r="D476" s="203"/>
      <c r="E476" s="204" t="str">
        <f>IF(LEN(D476)&gt;0,VLOOKUP(TEXT($D476,0),'Angaben Stationen'!$C$15:$E$114,3,0),"")</f>
        <v/>
      </c>
      <c r="F476" s="210"/>
      <c r="G476" s="205"/>
      <c r="H476" s="206"/>
      <c r="I476" s="72"/>
      <c r="P476" s="6" t="str">
        <f t="shared" si="72"/>
        <v>Leer</v>
      </c>
      <c r="Q476" s="6" t="str">
        <f>IF('Angaben KH-Standort'!$D$13&gt;0,"VJ","KJA")</f>
        <v>KJA</v>
      </c>
      <c r="R476" s="6" t="str">
        <f t="shared" si="73"/>
        <v>Leer</v>
      </c>
      <c r="S476" s="6" t="str">
        <f t="shared" si="74"/>
        <v>Leer</v>
      </c>
      <c r="T476" s="6">
        <f t="shared" si="70"/>
        <v>0</v>
      </c>
      <c r="U476" s="6">
        <f>VLOOKUP($C476,{"29 - Psychiatrie (Erwachsene)",1;"30 - Kinder- und Jugendpsychiatrie",1;"31 - Psychosomatik",1;"",0;0,0},2,0)</f>
        <v>0</v>
      </c>
      <c r="V476" s="6">
        <f t="shared" si="75"/>
        <v>0</v>
      </c>
      <c r="W476" s="6">
        <f t="shared" si="79"/>
        <v>1</v>
      </c>
      <c r="X476" s="6">
        <f t="shared" si="76"/>
        <v>0</v>
      </c>
      <c r="Y476" s="6">
        <f t="shared" si="77"/>
        <v>0</v>
      </c>
      <c r="Z476" s="6">
        <f t="shared" si="78"/>
        <v>0</v>
      </c>
      <c r="AA476" s="6" t="str">
        <f>VLOOKUP($C476,{"29 - Psychiatrie (Erwachsene)","MonatII";"30 - Kinder- und Jugendpsychiatrie","MonatII";"31 - Psychosomatik","MonatII";"","LEER";0,"Leer"},2,0)</f>
        <v>LEER</v>
      </c>
      <c r="AB476" s="6" t="str">
        <f>VLOOKUP($C476,{"29 - Psychiatrie (Erwachsene)","BGI";"30 - Kinder- und Jugendpsychiatrie","BGII";"31 - Psychosomatik","BGI";"","LEER";0,"Leer"},2,0)</f>
        <v>LEER</v>
      </c>
    </row>
    <row r="477" spans="2:28" x14ac:dyDescent="0.25">
      <c r="B477" s="74" t="str">
        <f t="shared" si="71"/>
        <v>!!!</v>
      </c>
      <c r="C477" s="202" t="str">
        <f>IF(LEN($D477)&gt;0,VLOOKUP(TEXT($D477,0),'Angaben Stationen'!$C$15:$V$114,2,0),"")</f>
        <v/>
      </c>
      <c r="D477" s="203"/>
      <c r="E477" s="204" t="str">
        <f>IF(LEN(D477)&gt;0,VLOOKUP(TEXT($D477,0),'Angaben Stationen'!$C$15:$E$114,3,0),"")</f>
        <v/>
      </c>
      <c r="F477" s="210"/>
      <c r="G477" s="205"/>
      <c r="H477" s="206"/>
      <c r="I477" s="72"/>
      <c r="P477" s="6" t="str">
        <f t="shared" si="72"/>
        <v>Leer</v>
      </c>
      <c r="Q477" s="6" t="str">
        <f>IF('Angaben KH-Standort'!$D$13&gt;0,"VJ","KJA")</f>
        <v>KJA</v>
      </c>
      <c r="R477" s="6" t="str">
        <f t="shared" si="73"/>
        <v>Leer</v>
      </c>
      <c r="S477" s="6" t="str">
        <f t="shared" si="74"/>
        <v>Leer</v>
      </c>
      <c r="T477" s="6">
        <f t="shared" si="70"/>
        <v>0</v>
      </c>
      <c r="U477" s="6">
        <f>VLOOKUP($C477,{"29 - Psychiatrie (Erwachsene)",1;"30 - Kinder- und Jugendpsychiatrie",1;"31 - Psychosomatik",1;"",0;0,0},2,0)</f>
        <v>0</v>
      </c>
      <c r="V477" s="6">
        <f t="shared" si="75"/>
        <v>0</v>
      </c>
      <c r="W477" s="6">
        <f t="shared" si="79"/>
        <v>1</v>
      </c>
      <c r="X477" s="6">
        <f t="shared" si="76"/>
        <v>0</v>
      </c>
      <c r="Y477" s="6">
        <f t="shared" si="77"/>
        <v>0</v>
      </c>
      <c r="Z477" s="6">
        <f t="shared" si="78"/>
        <v>0</v>
      </c>
      <c r="AA477" s="6" t="str">
        <f>VLOOKUP($C477,{"29 - Psychiatrie (Erwachsene)","MonatII";"30 - Kinder- und Jugendpsychiatrie","MonatII";"31 - Psychosomatik","MonatII";"","LEER";0,"Leer"},2,0)</f>
        <v>LEER</v>
      </c>
      <c r="AB477" s="6" t="str">
        <f>VLOOKUP($C477,{"29 - Psychiatrie (Erwachsene)","BGI";"30 - Kinder- und Jugendpsychiatrie","BGII";"31 - Psychosomatik","BGI";"","LEER";0,"Leer"},2,0)</f>
        <v>LEER</v>
      </c>
    </row>
    <row r="478" spans="2:28" x14ac:dyDescent="0.25">
      <c r="B478" s="74" t="str">
        <f t="shared" si="71"/>
        <v>!!!</v>
      </c>
      <c r="C478" s="202" t="str">
        <f>IF(LEN($D478)&gt;0,VLOOKUP(TEXT($D478,0),'Angaben Stationen'!$C$15:$V$114,2,0),"")</f>
        <v/>
      </c>
      <c r="D478" s="203"/>
      <c r="E478" s="204" t="str">
        <f>IF(LEN(D478)&gt;0,VLOOKUP(TEXT($D478,0),'Angaben Stationen'!$C$15:$E$114,3,0),"")</f>
        <v/>
      </c>
      <c r="F478" s="210"/>
      <c r="G478" s="205"/>
      <c r="H478" s="206"/>
      <c r="I478" s="72"/>
      <c r="P478" s="6" t="str">
        <f t="shared" si="72"/>
        <v>Leer</v>
      </c>
      <c r="Q478" s="6" t="str">
        <f>IF('Angaben KH-Standort'!$D$13&gt;0,"VJ","KJA")</f>
        <v>KJA</v>
      </c>
      <c r="R478" s="6" t="str">
        <f t="shared" si="73"/>
        <v>Leer</v>
      </c>
      <c r="S478" s="6" t="str">
        <f t="shared" si="74"/>
        <v>Leer</v>
      </c>
      <c r="T478" s="6">
        <f t="shared" si="70"/>
        <v>0</v>
      </c>
      <c r="U478" s="6">
        <f>VLOOKUP($C478,{"29 - Psychiatrie (Erwachsene)",1;"30 - Kinder- und Jugendpsychiatrie",1;"31 - Psychosomatik",1;"",0;0,0},2,0)</f>
        <v>0</v>
      </c>
      <c r="V478" s="6">
        <f t="shared" si="75"/>
        <v>0</v>
      </c>
      <c r="W478" s="6">
        <f t="shared" si="79"/>
        <v>1</v>
      </c>
      <c r="X478" s="6">
        <f t="shared" si="76"/>
        <v>0</v>
      </c>
      <c r="Y478" s="6">
        <f t="shared" si="77"/>
        <v>0</v>
      </c>
      <c r="Z478" s="6">
        <f t="shared" si="78"/>
        <v>0</v>
      </c>
      <c r="AA478" s="6" t="str">
        <f>VLOOKUP($C478,{"29 - Psychiatrie (Erwachsene)","MonatII";"30 - Kinder- und Jugendpsychiatrie","MonatII";"31 - Psychosomatik","MonatII";"","LEER";0,"Leer"},2,0)</f>
        <v>LEER</v>
      </c>
      <c r="AB478" s="6" t="str">
        <f>VLOOKUP($C478,{"29 - Psychiatrie (Erwachsene)","BGI";"30 - Kinder- und Jugendpsychiatrie","BGII";"31 - Psychosomatik","BGI";"","LEER";0,"Leer"},2,0)</f>
        <v>LEER</v>
      </c>
    </row>
    <row r="479" spans="2:28" x14ac:dyDescent="0.25">
      <c r="B479" s="74" t="str">
        <f t="shared" si="71"/>
        <v>!!!</v>
      </c>
      <c r="C479" s="202" t="str">
        <f>IF(LEN($D479)&gt;0,VLOOKUP(TEXT($D479,0),'Angaben Stationen'!$C$15:$V$114,2,0),"")</f>
        <v/>
      </c>
      <c r="D479" s="203"/>
      <c r="E479" s="204" t="str">
        <f>IF(LEN(D479)&gt;0,VLOOKUP(TEXT($D479,0),'Angaben Stationen'!$C$15:$E$114,3,0),"")</f>
        <v/>
      </c>
      <c r="F479" s="210"/>
      <c r="G479" s="205"/>
      <c r="H479" s="206"/>
      <c r="I479" s="72"/>
      <c r="P479" s="6" t="str">
        <f t="shared" si="72"/>
        <v>Leer</v>
      </c>
      <c r="Q479" s="6" t="str">
        <f>IF('Angaben KH-Standort'!$D$13&gt;0,"VJ","KJA")</f>
        <v>KJA</v>
      </c>
      <c r="R479" s="6" t="str">
        <f t="shared" si="73"/>
        <v>Leer</v>
      </c>
      <c r="S479" s="6" t="str">
        <f t="shared" si="74"/>
        <v>Leer</v>
      </c>
      <c r="T479" s="6">
        <f t="shared" si="70"/>
        <v>0</v>
      </c>
      <c r="U479" s="6">
        <f>VLOOKUP($C479,{"29 - Psychiatrie (Erwachsene)",1;"30 - Kinder- und Jugendpsychiatrie",1;"31 - Psychosomatik",1;"",0;0,0},2,0)</f>
        <v>0</v>
      </c>
      <c r="V479" s="6">
        <f t="shared" si="75"/>
        <v>0</v>
      </c>
      <c r="W479" s="6">
        <f t="shared" si="79"/>
        <v>1</v>
      </c>
      <c r="X479" s="6">
        <f t="shared" si="76"/>
        <v>0</v>
      </c>
      <c r="Y479" s="6">
        <f t="shared" si="77"/>
        <v>0</v>
      </c>
      <c r="Z479" s="6">
        <f t="shared" si="78"/>
        <v>0</v>
      </c>
      <c r="AA479" s="6" t="str">
        <f>VLOOKUP($C479,{"29 - Psychiatrie (Erwachsene)","MonatII";"30 - Kinder- und Jugendpsychiatrie","MonatII";"31 - Psychosomatik","MonatII";"","LEER";0,"Leer"},2,0)</f>
        <v>LEER</v>
      </c>
      <c r="AB479" s="6" t="str">
        <f>VLOOKUP($C479,{"29 - Psychiatrie (Erwachsene)","BGI";"30 - Kinder- und Jugendpsychiatrie","BGII";"31 - Psychosomatik","BGI";"","LEER";0,"Leer"},2,0)</f>
        <v>LEER</v>
      </c>
    </row>
    <row r="480" spans="2:28" x14ac:dyDescent="0.25">
      <c r="B480" s="74" t="str">
        <f t="shared" si="71"/>
        <v>!!!</v>
      </c>
      <c r="C480" s="202" t="str">
        <f>IF(LEN($D480)&gt;0,VLOOKUP(TEXT($D480,0),'Angaben Stationen'!$C$15:$V$114,2,0),"")</f>
        <v/>
      </c>
      <c r="D480" s="203"/>
      <c r="E480" s="204" t="str">
        <f>IF(LEN(D480)&gt;0,VLOOKUP(TEXT($D480,0),'Angaben Stationen'!$C$15:$E$114,3,0),"")</f>
        <v/>
      </c>
      <c r="F480" s="210"/>
      <c r="G480" s="205"/>
      <c r="H480" s="206"/>
      <c r="I480" s="72"/>
      <c r="P480" s="6" t="str">
        <f t="shared" si="72"/>
        <v>Leer</v>
      </c>
      <c r="Q480" s="6" t="str">
        <f>IF('Angaben KH-Standort'!$D$13&gt;0,"VJ","KJA")</f>
        <v>KJA</v>
      </c>
      <c r="R480" s="6" t="str">
        <f t="shared" si="73"/>
        <v>Leer</v>
      </c>
      <c r="S480" s="6" t="str">
        <f t="shared" si="74"/>
        <v>Leer</v>
      </c>
      <c r="T480" s="6">
        <f t="shared" si="70"/>
        <v>0</v>
      </c>
      <c r="U480" s="6">
        <f>VLOOKUP($C480,{"29 - Psychiatrie (Erwachsene)",1;"30 - Kinder- und Jugendpsychiatrie",1;"31 - Psychosomatik",1;"",0;0,0},2,0)</f>
        <v>0</v>
      </c>
      <c r="V480" s="6">
        <f t="shared" si="75"/>
        <v>0</v>
      </c>
      <c r="W480" s="6">
        <f t="shared" si="79"/>
        <v>1</v>
      </c>
      <c r="X480" s="6">
        <f t="shared" si="76"/>
        <v>0</v>
      </c>
      <c r="Y480" s="6">
        <f t="shared" si="77"/>
        <v>0</v>
      </c>
      <c r="Z480" s="6">
        <f t="shared" si="78"/>
        <v>0</v>
      </c>
      <c r="AA480" s="6" t="str">
        <f>VLOOKUP($C480,{"29 - Psychiatrie (Erwachsene)","MonatII";"30 - Kinder- und Jugendpsychiatrie","MonatII";"31 - Psychosomatik","MonatII";"","LEER";0,"Leer"},2,0)</f>
        <v>LEER</v>
      </c>
      <c r="AB480" s="6" t="str">
        <f>VLOOKUP($C480,{"29 - Psychiatrie (Erwachsene)","BGI";"30 - Kinder- und Jugendpsychiatrie","BGII";"31 - Psychosomatik","BGI";"","LEER";0,"Leer"},2,0)</f>
        <v>LEER</v>
      </c>
    </row>
    <row r="481" spans="2:28" x14ac:dyDescent="0.25">
      <c r="B481" s="74" t="str">
        <f t="shared" si="71"/>
        <v>!!!</v>
      </c>
      <c r="C481" s="202" t="str">
        <f>IF(LEN($D481)&gt;0,VLOOKUP(TEXT($D481,0),'Angaben Stationen'!$C$15:$V$114,2,0),"")</f>
        <v/>
      </c>
      <c r="D481" s="203"/>
      <c r="E481" s="204" t="str">
        <f>IF(LEN(D481)&gt;0,VLOOKUP(TEXT($D481,0),'Angaben Stationen'!$C$15:$E$114,3,0),"")</f>
        <v/>
      </c>
      <c r="F481" s="210"/>
      <c r="G481" s="205"/>
      <c r="H481" s="206"/>
      <c r="I481" s="72"/>
      <c r="P481" s="6" t="str">
        <f t="shared" si="72"/>
        <v>Leer</v>
      </c>
      <c r="Q481" s="6" t="str">
        <f>IF('Angaben KH-Standort'!$D$13&gt;0,"VJ","KJA")</f>
        <v>KJA</v>
      </c>
      <c r="R481" s="6" t="str">
        <f t="shared" si="73"/>
        <v>Leer</v>
      </c>
      <c r="S481" s="6" t="str">
        <f t="shared" si="74"/>
        <v>Leer</v>
      </c>
      <c r="T481" s="6">
        <f t="shared" si="70"/>
        <v>0</v>
      </c>
      <c r="U481" s="6">
        <f>VLOOKUP($C481,{"29 - Psychiatrie (Erwachsene)",1;"30 - Kinder- und Jugendpsychiatrie",1;"31 - Psychosomatik",1;"",0;0,0},2,0)</f>
        <v>0</v>
      </c>
      <c r="V481" s="6">
        <f t="shared" si="75"/>
        <v>0</v>
      </c>
      <c r="W481" s="6">
        <f t="shared" si="79"/>
        <v>1</v>
      </c>
      <c r="X481" s="6">
        <f t="shared" si="76"/>
        <v>0</v>
      </c>
      <c r="Y481" s="6">
        <f t="shared" si="77"/>
        <v>0</v>
      </c>
      <c r="Z481" s="6">
        <f t="shared" si="78"/>
        <v>0</v>
      </c>
      <c r="AA481" s="6" t="str">
        <f>VLOOKUP($C481,{"29 - Psychiatrie (Erwachsene)","MonatII";"30 - Kinder- und Jugendpsychiatrie","MonatII";"31 - Psychosomatik","MonatII";"","LEER";0,"Leer"},2,0)</f>
        <v>LEER</v>
      </c>
      <c r="AB481" s="6" t="str">
        <f>VLOOKUP($C481,{"29 - Psychiatrie (Erwachsene)","BGI";"30 - Kinder- und Jugendpsychiatrie","BGII";"31 - Psychosomatik","BGI";"","LEER";0,"Leer"},2,0)</f>
        <v>LEER</v>
      </c>
    </row>
    <row r="482" spans="2:28" x14ac:dyDescent="0.25">
      <c r="B482" s="74" t="str">
        <f t="shared" si="71"/>
        <v>!!!</v>
      </c>
      <c r="C482" s="202" t="str">
        <f>IF(LEN($D482)&gt;0,VLOOKUP(TEXT($D482,0),'Angaben Stationen'!$C$15:$V$114,2,0),"")</f>
        <v/>
      </c>
      <c r="D482" s="203"/>
      <c r="E482" s="204" t="str">
        <f>IF(LEN(D482)&gt;0,VLOOKUP(TEXT($D482,0),'Angaben Stationen'!$C$15:$E$114,3,0),"")</f>
        <v/>
      </c>
      <c r="F482" s="210"/>
      <c r="G482" s="205"/>
      <c r="H482" s="206"/>
      <c r="I482" s="72"/>
      <c r="P482" s="6" t="str">
        <f t="shared" si="72"/>
        <v>Leer</v>
      </c>
      <c r="Q482" s="6" t="str">
        <f>IF('Angaben KH-Standort'!$D$13&gt;0,"VJ","KJA")</f>
        <v>KJA</v>
      </c>
      <c r="R482" s="6" t="str">
        <f t="shared" si="73"/>
        <v>Leer</v>
      </c>
      <c r="S482" s="6" t="str">
        <f t="shared" si="74"/>
        <v>Leer</v>
      </c>
      <c r="T482" s="6">
        <f t="shared" si="70"/>
        <v>0</v>
      </c>
      <c r="U482" s="6">
        <f>VLOOKUP($C482,{"29 - Psychiatrie (Erwachsene)",1;"30 - Kinder- und Jugendpsychiatrie",1;"31 - Psychosomatik",1;"",0;0,0},2,0)</f>
        <v>0</v>
      </c>
      <c r="V482" s="6">
        <f t="shared" si="75"/>
        <v>0</v>
      </c>
      <c r="W482" s="6">
        <f t="shared" si="79"/>
        <v>1</v>
      </c>
      <c r="X482" s="6">
        <f t="shared" si="76"/>
        <v>0</v>
      </c>
      <c r="Y482" s="6">
        <f t="shared" si="77"/>
        <v>0</v>
      </c>
      <c r="Z482" s="6">
        <f t="shared" si="78"/>
        <v>0</v>
      </c>
      <c r="AA482" s="6" t="str">
        <f>VLOOKUP($C482,{"29 - Psychiatrie (Erwachsene)","MonatII";"30 - Kinder- und Jugendpsychiatrie","MonatII";"31 - Psychosomatik","MonatII";"","LEER";0,"Leer"},2,0)</f>
        <v>LEER</v>
      </c>
      <c r="AB482" s="6" t="str">
        <f>VLOOKUP($C482,{"29 - Psychiatrie (Erwachsene)","BGI";"30 - Kinder- und Jugendpsychiatrie","BGII";"31 - Psychosomatik","BGI";"","LEER";0,"Leer"},2,0)</f>
        <v>LEER</v>
      </c>
    </row>
    <row r="483" spans="2:28" x14ac:dyDescent="0.25">
      <c r="B483" s="74" t="str">
        <f t="shared" si="71"/>
        <v>!!!</v>
      </c>
      <c r="C483" s="202" t="str">
        <f>IF(LEN($D483)&gt;0,VLOOKUP(TEXT($D483,0),'Angaben Stationen'!$C$15:$V$114,2,0),"")</f>
        <v/>
      </c>
      <c r="D483" s="203"/>
      <c r="E483" s="204" t="str">
        <f>IF(LEN(D483)&gt;0,VLOOKUP(TEXT($D483,0),'Angaben Stationen'!$C$15:$E$114,3,0),"")</f>
        <v/>
      </c>
      <c r="F483" s="210"/>
      <c r="G483" s="205"/>
      <c r="H483" s="206"/>
      <c r="I483" s="72"/>
      <c r="P483" s="6" t="str">
        <f t="shared" si="72"/>
        <v>Leer</v>
      </c>
      <c r="Q483" s="6" t="str">
        <f>IF('Angaben KH-Standort'!$D$13&gt;0,"VJ","KJA")</f>
        <v>KJA</v>
      </c>
      <c r="R483" s="6" t="str">
        <f t="shared" si="73"/>
        <v>Leer</v>
      </c>
      <c r="S483" s="6" t="str">
        <f t="shared" si="74"/>
        <v>Leer</v>
      </c>
      <c r="T483" s="6">
        <f t="shared" si="70"/>
        <v>0</v>
      </c>
      <c r="U483" s="6">
        <f>VLOOKUP($C483,{"29 - Psychiatrie (Erwachsene)",1;"30 - Kinder- und Jugendpsychiatrie",1;"31 - Psychosomatik",1;"",0;0,0},2,0)</f>
        <v>0</v>
      </c>
      <c r="V483" s="6">
        <f t="shared" si="75"/>
        <v>0</v>
      </c>
      <c r="W483" s="6">
        <f t="shared" si="79"/>
        <v>1</v>
      </c>
      <c r="X483" s="6">
        <f t="shared" si="76"/>
        <v>0</v>
      </c>
      <c r="Y483" s="6">
        <f t="shared" si="77"/>
        <v>0</v>
      </c>
      <c r="Z483" s="6">
        <f t="shared" si="78"/>
        <v>0</v>
      </c>
      <c r="AA483" s="6" t="str">
        <f>VLOOKUP($C483,{"29 - Psychiatrie (Erwachsene)","MonatII";"30 - Kinder- und Jugendpsychiatrie","MonatII";"31 - Psychosomatik","MonatII";"","LEER";0,"Leer"},2,0)</f>
        <v>LEER</v>
      </c>
      <c r="AB483" s="6" t="str">
        <f>VLOOKUP($C483,{"29 - Psychiatrie (Erwachsene)","BGI";"30 - Kinder- und Jugendpsychiatrie","BGII";"31 - Psychosomatik","BGI";"","LEER";0,"Leer"},2,0)</f>
        <v>LEER</v>
      </c>
    </row>
    <row r="484" spans="2:28" x14ac:dyDescent="0.25">
      <c r="B484" s="74" t="str">
        <f t="shared" si="71"/>
        <v>!!!</v>
      </c>
      <c r="C484" s="202" t="str">
        <f>IF(LEN($D484)&gt;0,VLOOKUP(TEXT($D484,0),'Angaben Stationen'!$C$15:$V$114,2,0),"")</f>
        <v/>
      </c>
      <c r="D484" s="203"/>
      <c r="E484" s="204" t="str">
        <f>IF(LEN(D484)&gt;0,VLOOKUP(TEXT($D484,0),'Angaben Stationen'!$C$15:$E$114,3,0),"")</f>
        <v/>
      </c>
      <c r="F484" s="210"/>
      <c r="G484" s="205"/>
      <c r="H484" s="206"/>
      <c r="I484" s="72"/>
      <c r="P484" s="6" t="str">
        <f t="shared" si="72"/>
        <v>Leer</v>
      </c>
      <c r="Q484" s="6" t="str">
        <f>IF('Angaben KH-Standort'!$D$13&gt;0,"VJ","KJA")</f>
        <v>KJA</v>
      </c>
      <c r="R484" s="6" t="str">
        <f t="shared" si="73"/>
        <v>Leer</v>
      </c>
      <c r="S484" s="6" t="str">
        <f t="shared" si="74"/>
        <v>Leer</v>
      </c>
      <c r="T484" s="6">
        <f t="shared" si="70"/>
        <v>0</v>
      </c>
      <c r="U484" s="6">
        <f>VLOOKUP($C484,{"29 - Psychiatrie (Erwachsene)",1;"30 - Kinder- und Jugendpsychiatrie",1;"31 - Psychosomatik",1;"",0;0,0},2,0)</f>
        <v>0</v>
      </c>
      <c r="V484" s="6">
        <f t="shared" si="75"/>
        <v>0</v>
      </c>
      <c r="W484" s="6">
        <f t="shared" si="79"/>
        <v>1</v>
      </c>
      <c r="X484" s="6">
        <f t="shared" si="76"/>
        <v>0</v>
      </c>
      <c r="Y484" s="6">
        <f t="shared" si="77"/>
        <v>0</v>
      </c>
      <c r="Z484" s="6">
        <f t="shared" si="78"/>
        <v>0</v>
      </c>
      <c r="AA484" s="6" t="str">
        <f>VLOOKUP($C484,{"29 - Psychiatrie (Erwachsene)","MonatII";"30 - Kinder- und Jugendpsychiatrie","MonatII";"31 - Psychosomatik","MonatII";"","LEER";0,"Leer"},2,0)</f>
        <v>LEER</v>
      </c>
      <c r="AB484" s="6" t="str">
        <f>VLOOKUP($C484,{"29 - Psychiatrie (Erwachsene)","BGI";"30 - Kinder- und Jugendpsychiatrie","BGII";"31 - Psychosomatik","BGI";"","LEER";0,"Leer"},2,0)</f>
        <v>LEER</v>
      </c>
    </row>
    <row r="485" spans="2:28" x14ac:dyDescent="0.25">
      <c r="B485" s="74" t="str">
        <f t="shared" si="71"/>
        <v>!!!</v>
      </c>
      <c r="C485" s="202" t="str">
        <f>IF(LEN($D485)&gt;0,VLOOKUP(TEXT($D485,0),'Angaben Stationen'!$C$15:$V$114,2,0),"")</f>
        <v/>
      </c>
      <c r="D485" s="203"/>
      <c r="E485" s="204" t="str">
        <f>IF(LEN(D485)&gt;0,VLOOKUP(TEXT($D485,0),'Angaben Stationen'!$C$15:$E$114,3,0),"")</f>
        <v/>
      </c>
      <c r="F485" s="210"/>
      <c r="G485" s="205"/>
      <c r="H485" s="206"/>
      <c r="I485" s="72"/>
      <c r="P485" s="6" t="str">
        <f t="shared" si="72"/>
        <v>Leer</v>
      </c>
      <c r="Q485" s="6" t="str">
        <f>IF('Angaben KH-Standort'!$D$13&gt;0,"VJ","KJA")</f>
        <v>KJA</v>
      </c>
      <c r="R485" s="6" t="str">
        <f t="shared" si="73"/>
        <v>Leer</v>
      </c>
      <c r="S485" s="6" t="str">
        <f t="shared" si="74"/>
        <v>Leer</v>
      </c>
      <c r="T485" s="6">
        <f t="shared" si="70"/>
        <v>0</v>
      </c>
      <c r="U485" s="6">
        <f>VLOOKUP($C485,{"29 - Psychiatrie (Erwachsene)",1;"30 - Kinder- und Jugendpsychiatrie",1;"31 - Psychosomatik",1;"",0;0,0},2,0)</f>
        <v>0</v>
      </c>
      <c r="V485" s="6">
        <f t="shared" si="75"/>
        <v>0</v>
      </c>
      <c r="W485" s="6">
        <f t="shared" si="79"/>
        <v>1</v>
      </c>
      <c r="X485" s="6">
        <f t="shared" si="76"/>
        <v>0</v>
      </c>
      <c r="Y485" s="6">
        <f t="shared" si="77"/>
        <v>0</v>
      </c>
      <c r="Z485" s="6">
        <f t="shared" si="78"/>
        <v>0</v>
      </c>
      <c r="AA485" s="6" t="str">
        <f>VLOOKUP($C485,{"29 - Psychiatrie (Erwachsene)","MonatII";"30 - Kinder- und Jugendpsychiatrie","MonatII";"31 - Psychosomatik","MonatII";"","LEER";0,"Leer"},2,0)</f>
        <v>LEER</v>
      </c>
      <c r="AB485" s="6" t="str">
        <f>VLOOKUP($C485,{"29 - Psychiatrie (Erwachsene)","BGI";"30 - Kinder- und Jugendpsychiatrie","BGII";"31 - Psychosomatik","BGI";"","LEER";0,"Leer"},2,0)</f>
        <v>LEER</v>
      </c>
    </row>
    <row r="486" spans="2:28" x14ac:dyDescent="0.25">
      <c r="B486" s="74" t="str">
        <f t="shared" si="71"/>
        <v>!!!</v>
      </c>
      <c r="C486" s="202" t="str">
        <f>IF(LEN($D486)&gt;0,VLOOKUP(TEXT($D486,0),'Angaben Stationen'!$C$15:$V$114,2,0),"")</f>
        <v/>
      </c>
      <c r="D486" s="203"/>
      <c r="E486" s="204" t="str">
        <f>IF(LEN(D486)&gt;0,VLOOKUP(TEXT($D486,0),'Angaben Stationen'!$C$15:$E$114,3,0),"")</f>
        <v/>
      </c>
      <c r="F486" s="210"/>
      <c r="G486" s="205"/>
      <c r="H486" s="206"/>
      <c r="I486" s="72"/>
      <c r="P486" s="6" t="str">
        <f t="shared" si="72"/>
        <v>Leer</v>
      </c>
      <c r="Q486" s="6" t="str">
        <f>IF('Angaben KH-Standort'!$D$13&gt;0,"VJ","KJA")</f>
        <v>KJA</v>
      </c>
      <c r="R486" s="6" t="str">
        <f t="shared" si="73"/>
        <v>Leer</v>
      </c>
      <c r="S486" s="6" t="str">
        <f t="shared" si="74"/>
        <v>Leer</v>
      </c>
      <c r="T486" s="6">
        <f t="shared" si="70"/>
        <v>0</v>
      </c>
      <c r="U486" s="6">
        <f>VLOOKUP($C486,{"29 - Psychiatrie (Erwachsene)",1;"30 - Kinder- und Jugendpsychiatrie",1;"31 - Psychosomatik",1;"",0;0,0},2,0)</f>
        <v>0</v>
      </c>
      <c r="V486" s="6">
        <f t="shared" si="75"/>
        <v>0</v>
      </c>
      <c r="W486" s="6">
        <f t="shared" si="79"/>
        <v>1</v>
      </c>
      <c r="X486" s="6">
        <f t="shared" si="76"/>
        <v>0</v>
      </c>
      <c r="Y486" s="6">
        <f t="shared" si="77"/>
        <v>0</v>
      </c>
      <c r="Z486" s="6">
        <f t="shared" si="78"/>
        <v>0</v>
      </c>
      <c r="AA486" s="6" t="str">
        <f>VLOOKUP($C486,{"29 - Psychiatrie (Erwachsene)","MonatII";"30 - Kinder- und Jugendpsychiatrie","MonatII";"31 - Psychosomatik","MonatII";"","LEER";0,"Leer"},2,0)</f>
        <v>LEER</v>
      </c>
      <c r="AB486" s="6" t="str">
        <f>VLOOKUP($C486,{"29 - Psychiatrie (Erwachsene)","BGI";"30 - Kinder- und Jugendpsychiatrie","BGII";"31 - Psychosomatik","BGI";"","LEER";0,"Leer"},2,0)</f>
        <v>LEER</v>
      </c>
    </row>
    <row r="487" spans="2:28" x14ac:dyDescent="0.25">
      <c r="B487" s="74" t="str">
        <f t="shared" si="71"/>
        <v>!!!</v>
      </c>
      <c r="C487" s="202" t="str">
        <f>IF(LEN($D487)&gt;0,VLOOKUP(TEXT($D487,0),'Angaben Stationen'!$C$15:$V$114,2,0),"")</f>
        <v/>
      </c>
      <c r="D487" s="203"/>
      <c r="E487" s="204" t="str">
        <f>IF(LEN(D487)&gt;0,VLOOKUP(TEXT($D487,0),'Angaben Stationen'!$C$15:$E$114,3,0),"")</f>
        <v/>
      </c>
      <c r="F487" s="210"/>
      <c r="G487" s="205"/>
      <c r="H487" s="206"/>
      <c r="I487" s="72"/>
      <c r="P487" s="6" t="str">
        <f t="shared" si="72"/>
        <v>Leer</v>
      </c>
      <c r="Q487" s="6" t="str">
        <f>IF('Angaben KH-Standort'!$D$13&gt;0,"VJ","KJA")</f>
        <v>KJA</v>
      </c>
      <c r="R487" s="6" t="str">
        <f t="shared" si="73"/>
        <v>Leer</v>
      </c>
      <c r="S487" s="6" t="str">
        <f t="shared" si="74"/>
        <v>Leer</v>
      </c>
      <c r="T487" s="6">
        <f t="shared" si="70"/>
        <v>0</v>
      </c>
      <c r="U487" s="6">
        <f>VLOOKUP($C487,{"29 - Psychiatrie (Erwachsene)",1;"30 - Kinder- und Jugendpsychiatrie",1;"31 - Psychosomatik",1;"",0;0,0},2,0)</f>
        <v>0</v>
      </c>
      <c r="V487" s="6">
        <f t="shared" si="75"/>
        <v>0</v>
      </c>
      <c r="W487" s="6">
        <f t="shared" si="79"/>
        <v>1</v>
      </c>
      <c r="X487" s="6">
        <f t="shared" si="76"/>
        <v>0</v>
      </c>
      <c r="Y487" s="6">
        <f t="shared" si="77"/>
        <v>0</v>
      </c>
      <c r="Z487" s="6">
        <f t="shared" si="78"/>
        <v>0</v>
      </c>
      <c r="AA487" s="6" t="str">
        <f>VLOOKUP($C487,{"29 - Psychiatrie (Erwachsene)","MonatII";"30 - Kinder- und Jugendpsychiatrie","MonatII";"31 - Psychosomatik","MonatII";"","LEER";0,"Leer"},2,0)</f>
        <v>LEER</v>
      </c>
      <c r="AB487" s="6" t="str">
        <f>VLOOKUP($C487,{"29 - Psychiatrie (Erwachsene)","BGI";"30 - Kinder- und Jugendpsychiatrie","BGII";"31 - Psychosomatik","BGI";"","LEER";0,"Leer"},2,0)</f>
        <v>LEER</v>
      </c>
    </row>
    <row r="488" spans="2:28" x14ac:dyDescent="0.25">
      <c r="B488" s="74" t="str">
        <f t="shared" si="71"/>
        <v>!!!</v>
      </c>
      <c r="C488" s="202" t="str">
        <f>IF(LEN($D488)&gt;0,VLOOKUP(TEXT($D488,0),'Angaben Stationen'!$C$15:$V$114,2,0),"")</f>
        <v/>
      </c>
      <c r="D488" s="203"/>
      <c r="E488" s="204" t="str">
        <f>IF(LEN(D488)&gt;0,VLOOKUP(TEXT($D488,0),'Angaben Stationen'!$C$15:$E$114,3,0),"")</f>
        <v/>
      </c>
      <c r="F488" s="210"/>
      <c r="G488" s="205"/>
      <c r="H488" s="206"/>
      <c r="I488" s="72"/>
      <c r="P488" s="6" t="str">
        <f t="shared" si="72"/>
        <v>Leer</v>
      </c>
      <c r="Q488" s="6" t="str">
        <f>IF('Angaben KH-Standort'!$D$13&gt;0,"VJ","KJA")</f>
        <v>KJA</v>
      </c>
      <c r="R488" s="6" t="str">
        <f t="shared" si="73"/>
        <v>Leer</v>
      </c>
      <c r="S488" s="6" t="str">
        <f t="shared" si="74"/>
        <v>Leer</v>
      </c>
      <c r="T488" s="6">
        <f t="shared" si="70"/>
        <v>0</v>
      </c>
      <c r="U488" s="6">
        <f>VLOOKUP($C488,{"29 - Psychiatrie (Erwachsene)",1;"30 - Kinder- und Jugendpsychiatrie",1;"31 - Psychosomatik",1;"",0;0,0},2,0)</f>
        <v>0</v>
      </c>
      <c r="V488" s="6">
        <f t="shared" si="75"/>
        <v>0</v>
      </c>
      <c r="W488" s="6">
        <f t="shared" si="79"/>
        <v>1</v>
      </c>
      <c r="X488" s="6">
        <f t="shared" si="76"/>
        <v>0</v>
      </c>
      <c r="Y488" s="6">
        <f t="shared" si="77"/>
        <v>0</v>
      </c>
      <c r="Z488" s="6">
        <f t="shared" si="78"/>
        <v>0</v>
      </c>
      <c r="AA488" s="6" t="str">
        <f>VLOOKUP($C488,{"29 - Psychiatrie (Erwachsene)","MonatII";"30 - Kinder- und Jugendpsychiatrie","MonatII";"31 - Psychosomatik","MonatII";"","LEER";0,"Leer"},2,0)</f>
        <v>LEER</v>
      </c>
      <c r="AB488" s="6" t="str">
        <f>VLOOKUP($C488,{"29 - Psychiatrie (Erwachsene)","BGI";"30 - Kinder- und Jugendpsychiatrie","BGII";"31 - Psychosomatik","BGI";"","LEER";0,"Leer"},2,0)</f>
        <v>LEER</v>
      </c>
    </row>
    <row r="489" spans="2:28" x14ac:dyDescent="0.25">
      <c r="B489" s="74" t="str">
        <f t="shared" si="71"/>
        <v>!!!</v>
      </c>
      <c r="C489" s="202" t="str">
        <f>IF(LEN($D489)&gt;0,VLOOKUP(TEXT($D489,0),'Angaben Stationen'!$C$15:$V$114,2,0),"")</f>
        <v/>
      </c>
      <c r="D489" s="203"/>
      <c r="E489" s="204" t="str">
        <f>IF(LEN(D489)&gt;0,VLOOKUP(TEXT($D489,0),'Angaben Stationen'!$C$15:$E$114,3,0),"")</f>
        <v/>
      </c>
      <c r="F489" s="210"/>
      <c r="G489" s="205"/>
      <c r="H489" s="206"/>
      <c r="I489" s="72"/>
      <c r="P489" s="6" t="str">
        <f t="shared" si="72"/>
        <v>Leer</v>
      </c>
      <c r="Q489" s="6" t="str">
        <f>IF('Angaben KH-Standort'!$D$13&gt;0,"VJ","KJA")</f>
        <v>KJA</v>
      </c>
      <c r="R489" s="6" t="str">
        <f t="shared" si="73"/>
        <v>Leer</v>
      </c>
      <c r="S489" s="6" t="str">
        <f t="shared" si="74"/>
        <v>Leer</v>
      </c>
      <c r="T489" s="6">
        <f t="shared" si="70"/>
        <v>0</v>
      </c>
      <c r="U489" s="6">
        <f>VLOOKUP($C489,{"29 - Psychiatrie (Erwachsene)",1;"30 - Kinder- und Jugendpsychiatrie",1;"31 - Psychosomatik",1;"",0;0,0},2,0)</f>
        <v>0</v>
      </c>
      <c r="V489" s="6">
        <f t="shared" si="75"/>
        <v>0</v>
      </c>
      <c r="W489" s="6">
        <f t="shared" si="79"/>
        <v>1</v>
      </c>
      <c r="X489" s="6">
        <f t="shared" si="76"/>
        <v>0</v>
      </c>
      <c r="Y489" s="6">
        <f t="shared" si="77"/>
        <v>0</v>
      </c>
      <c r="Z489" s="6">
        <f t="shared" si="78"/>
        <v>0</v>
      </c>
      <c r="AA489" s="6" t="str">
        <f>VLOOKUP($C489,{"29 - Psychiatrie (Erwachsene)","MonatII";"30 - Kinder- und Jugendpsychiatrie","MonatII";"31 - Psychosomatik","MonatII";"","LEER";0,"Leer"},2,0)</f>
        <v>LEER</v>
      </c>
      <c r="AB489" s="6" t="str">
        <f>VLOOKUP($C489,{"29 - Psychiatrie (Erwachsene)","BGI";"30 - Kinder- und Jugendpsychiatrie","BGII";"31 - Psychosomatik","BGI";"","LEER";0,"Leer"},2,0)</f>
        <v>LEER</v>
      </c>
    </row>
    <row r="490" spans="2:28" x14ac:dyDescent="0.25">
      <c r="B490" s="74" t="str">
        <f t="shared" si="71"/>
        <v>!!!</v>
      </c>
      <c r="C490" s="202" t="str">
        <f>IF(LEN($D490)&gt;0,VLOOKUP(TEXT($D490,0),'Angaben Stationen'!$C$15:$V$114,2,0),"")</f>
        <v/>
      </c>
      <c r="D490" s="203"/>
      <c r="E490" s="204" t="str">
        <f>IF(LEN(D490)&gt;0,VLOOKUP(TEXT($D490,0),'Angaben Stationen'!$C$15:$E$114,3,0),"")</f>
        <v/>
      </c>
      <c r="F490" s="210"/>
      <c r="G490" s="205"/>
      <c r="H490" s="206"/>
      <c r="I490" s="72"/>
      <c r="P490" s="6" t="str">
        <f t="shared" si="72"/>
        <v>Leer</v>
      </c>
      <c r="Q490" s="6" t="str">
        <f>IF('Angaben KH-Standort'!$D$13&gt;0,"VJ","KJA")</f>
        <v>KJA</v>
      </c>
      <c r="R490" s="6" t="str">
        <f t="shared" si="73"/>
        <v>Leer</v>
      </c>
      <c r="S490" s="6" t="str">
        <f t="shared" si="74"/>
        <v>Leer</v>
      </c>
      <c r="T490" s="6">
        <f t="shared" si="70"/>
        <v>0</v>
      </c>
      <c r="U490" s="6">
        <f>VLOOKUP($C490,{"29 - Psychiatrie (Erwachsene)",1;"30 - Kinder- und Jugendpsychiatrie",1;"31 - Psychosomatik",1;"",0;0,0},2,0)</f>
        <v>0</v>
      </c>
      <c r="V490" s="6">
        <f t="shared" si="75"/>
        <v>0</v>
      </c>
      <c r="W490" s="6">
        <f t="shared" si="79"/>
        <v>1</v>
      </c>
      <c r="X490" s="6">
        <f t="shared" si="76"/>
        <v>0</v>
      </c>
      <c r="Y490" s="6">
        <f t="shared" si="77"/>
        <v>0</v>
      </c>
      <c r="Z490" s="6">
        <f t="shared" si="78"/>
        <v>0</v>
      </c>
      <c r="AA490" s="6" t="str">
        <f>VLOOKUP($C490,{"29 - Psychiatrie (Erwachsene)","MonatII";"30 - Kinder- und Jugendpsychiatrie","MonatII";"31 - Psychosomatik","MonatII";"","LEER";0,"Leer"},2,0)</f>
        <v>LEER</v>
      </c>
      <c r="AB490" s="6" t="str">
        <f>VLOOKUP($C490,{"29 - Psychiatrie (Erwachsene)","BGI";"30 - Kinder- und Jugendpsychiatrie","BGII";"31 - Psychosomatik","BGI";"","LEER";0,"Leer"},2,0)</f>
        <v>LEER</v>
      </c>
    </row>
    <row r="491" spans="2:28" x14ac:dyDescent="0.25">
      <c r="B491" s="74" t="str">
        <f t="shared" si="71"/>
        <v>!!!</v>
      </c>
      <c r="C491" s="202" t="str">
        <f>IF(LEN($D491)&gt;0,VLOOKUP(TEXT($D491,0),'Angaben Stationen'!$C$15:$V$114,2,0),"")</f>
        <v/>
      </c>
      <c r="D491" s="203"/>
      <c r="E491" s="204" t="str">
        <f>IF(LEN(D491)&gt;0,VLOOKUP(TEXT($D491,0),'Angaben Stationen'!$C$15:$E$114,3,0),"")</f>
        <v/>
      </c>
      <c r="F491" s="210"/>
      <c r="G491" s="205"/>
      <c r="H491" s="206"/>
      <c r="I491" s="72"/>
      <c r="P491" s="6" t="str">
        <f t="shared" si="72"/>
        <v>Leer</v>
      </c>
      <c r="Q491" s="6" t="str">
        <f>IF('Angaben KH-Standort'!$D$13&gt;0,"VJ","KJA")</f>
        <v>KJA</v>
      </c>
      <c r="R491" s="6" t="str">
        <f t="shared" si="73"/>
        <v>Leer</v>
      </c>
      <c r="S491" s="6" t="str">
        <f t="shared" si="74"/>
        <v>Leer</v>
      </c>
      <c r="T491" s="6">
        <f t="shared" si="70"/>
        <v>0</v>
      </c>
      <c r="U491" s="6">
        <f>VLOOKUP($C491,{"29 - Psychiatrie (Erwachsene)",1;"30 - Kinder- und Jugendpsychiatrie",1;"31 - Psychosomatik",1;"",0;0,0},2,0)</f>
        <v>0</v>
      </c>
      <c r="V491" s="6">
        <f t="shared" si="75"/>
        <v>0</v>
      </c>
      <c r="W491" s="6">
        <f t="shared" si="79"/>
        <v>1</v>
      </c>
      <c r="X491" s="6">
        <f t="shared" si="76"/>
        <v>0</v>
      </c>
      <c r="Y491" s="6">
        <f t="shared" si="77"/>
        <v>0</v>
      </c>
      <c r="Z491" s="6">
        <f t="shared" si="78"/>
        <v>0</v>
      </c>
      <c r="AA491" s="6" t="str">
        <f>VLOOKUP($C491,{"29 - Psychiatrie (Erwachsene)","MonatII";"30 - Kinder- und Jugendpsychiatrie","MonatII";"31 - Psychosomatik","MonatII";"","LEER";0,"Leer"},2,0)</f>
        <v>LEER</v>
      </c>
      <c r="AB491" s="6" t="str">
        <f>VLOOKUP($C491,{"29 - Psychiatrie (Erwachsene)","BGI";"30 - Kinder- und Jugendpsychiatrie","BGII";"31 - Psychosomatik","BGI";"","LEER";0,"Leer"},2,0)</f>
        <v>LEER</v>
      </c>
    </row>
    <row r="492" spans="2:28" x14ac:dyDescent="0.25">
      <c r="B492" s="74" t="str">
        <f t="shared" si="71"/>
        <v>!!!</v>
      </c>
      <c r="C492" s="202" t="str">
        <f>IF(LEN($D492)&gt;0,VLOOKUP(TEXT($D492,0),'Angaben Stationen'!$C$15:$V$114,2,0),"")</f>
        <v/>
      </c>
      <c r="D492" s="203"/>
      <c r="E492" s="204" t="str">
        <f>IF(LEN(D492)&gt;0,VLOOKUP(TEXT($D492,0),'Angaben Stationen'!$C$15:$E$114,3,0),"")</f>
        <v/>
      </c>
      <c r="F492" s="210"/>
      <c r="G492" s="205"/>
      <c r="H492" s="206"/>
      <c r="I492" s="72"/>
      <c r="P492" s="6" t="str">
        <f t="shared" si="72"/>
        <v>Leer</v>
      </c>
      <c r="Q492" s="6" t="str">
        <f>IF('Angaben KH-Standort'!$D$13&gt;0,"VJ","KJA")</f>
        <v>KJA</v>
      </c>
      <c r="R492" s="6" t="str">
        <f t="shared" si="73"/>
        <v>Leer</v>
      </c>
      <c r="S492" s="6" t="str">
        <f t="shared" si="74"/>
        <v>Leer</v>
      </c>
      <c r="T492" s="6">
        <f t="shared" si="70"/>
        <v>0</v>
      </c>
      <c r="U492" s="6">
        <f>VLOOKUP($C492,{"29 - Psychiatrie (Erwachsene)",1;"30 - Kinder- und Jugendpsychiatrie",1;"31 - Psychosomatik",1;"",0;0,0},2,0)</f>
        <v>0</v>
      </c>
      <c r="V492" s="6">
        <f t="shared" si="75"/>
        <v>0</v>
      </c>
      <c r="W492" s="6">
        <f t="shared" si="79"/>
        <v>1</v>
      </c>
      <c r="X492" s="6">
        <f t="shared" si="76"/>
        <v>0</v>
      </c>
      <c r="Y492" s="6">
        <f t="shared" si="77"/>
        <v>0</v>
      </c>
      <c r="Z492" s="6">
        <f t="shared" si="78"/>
        <v>0</v>
      </c>
      <c r="AA492" s="6" t="str">
        <f>VLOOKUP($C492,{"29 - Psychiatrie (Erwachsene)","MonatII";"30 - Kinder- und Jugendpsychiatrie","MonatII";"31 - Psychosomatik","MonatII";"","LEER";0,"Leer"},2,0)</f>
        <v>LEER</v>
      </c>
      <c r="AB492" s="6" t="str">
        <f>VLOOKUP($C492,{"29 - Psychiatrie (Erwachsene)","BGI";"30 - Kinder- und Jugendpsychiatrie","BGII";"31 - Psychosomatik","BGI";"","LEER";0,"Leer"},2,0)</f>
        <v>LEER</v>
      </c>
    </row>
    <row r="493" spans="2:28" x14ac:dyDescent="0.25">
      <c r="B493" s="74" t="str">
        <f t="shared" si="71"/>
        <v>!!!</v>
      </c>
      <c r="C493" s="202" t="str">
        <f>IF(LEN($D493)&gt;0,VLOOKUP(TEXT($D493,0),'Angaben Stationen'!$C$15:$V$114,2,0),"")</f>
        <v/>
      </c>
      <c r="D493" s="203"/>
      <c r="E493" s="204" t="str">
        <f>IF(LEN(D493)&gt;0,VLOOKUP(TEXT($D493,0),'Angaben Stationen'!$C$15:$E$114,3,0),"")</f>
        <v/>
      </c>
      <c r="F493" s="210"/>
      <c r="G493" s="205"/>
      <c r="H493" s="206"/>
      <c r="I493" s="72"/>
      <c r="P493" s="6" t="str">
        <f t="shared" si="72"/>
        <v>Leer</v>
      </c>
      <c r="Q493" s="6" t="str">
        <f>IF('Angaben KH-Standort'!$D$13&gt;0,"VJ","KJA")</f>
        <v>KJA</v>
      </c>
      <c r="R493" s="6" t="str">
        <f t="shared" si="73"/>
        <v>Leer</v>
      </c>
      <c r="S493" s="6" t="str">
        <f t="shared" si="74"/>
        <v>Leer</v>
      </c>
      <c r="T493" s="6">
        <f t="shared" si="70"/>
        <v>0</v>
      </c>
      <c r="U493" s="6">
        <f>VLOOKUP($C493,{"29 - Psychiatrie (Erwachsene)",1;"30 - Kinder- und Jugendpsychiatrie",1;"31 - Psychosomatik",1;"",0;0,0},2,0)</f>
        <v>0</v>
      </c>
      <c r="V493" s="6">
        <f t="shared" si="75"/>
        <v>0</v>
      </c>
      <c r="W493" s="6">
        <f t="shared" si="79"/>
        <v>1</v>
      </c>
      <c r="X493" s="6">
        <f t="shared" si="76"/>
        <v>0</v>
      </c>
      <c r="Y493" s="6">
        <f t="shared" si="77"/>
        <v>0</v>
      </c>
      <c r="Z493" s="6">
        <f t="shared" si="78"/>
        <v>0</v>
      </c>
      <c r="AA493" s="6" t="str">
        <f>VLOOKUP($C493,{"29 - Psychiatrie (Erwachsene)","MonatII";"30 - Kinder- und Jugendpsychiatrie","MonatII";"31 - Psychosomatik","MonatII";"","LEER";0,"Leer"},2,0)</f>
        <v>LEER</v>
      </c>
      <c r="AB493" s="6" t="str">
        <f>VLOOKUP($C493,{"29 - Psychiatrie (Erwachsene)","BGI";"30 - Kinder- und Jugendpsychiatrie","BGII";"31 - Psychosomatik","BGI";"","LEER";0,"Leer"},2,0)</f>
        <v>LEER</v>
      </c>
    </row>
    <row r="494" spans="2:28" x14ac:dyDescent="0.25">
      <c r="B494" s="74" t="str">
        <f t="shared" si="71"/>
        <v>!!!</v>
      </c>
      <c r="C494" s="202" t="str">
        <f>IF(LEN($D494)&gt;0,VLOOKUP(TEXT($D494,0),'Angaben Stationen'!$C$15:$V$114,2,0),"")</f>
        <v/>
      </c>
      <c r="D494" s="203"/>
      <c r="E494" s="204" t="str">
        <f>IF(LEN(D494)&gt;0,VLOOKUP(TEXT($D494,0),'Angaben Stationen'!$C$15:$E$114,3,0),"")</f>
        <v/>
      </c>
      <c r="F494" s="210"/>
      <c r="G494" s="205"/>
      <c r="H494" s="206"/>
      <c r="I494" s="72"/>
      <c r="P494" s="6" t="str">
        <f t="shared" si="72"/>
        <v>Leer</v>
      </c>
      <c r="Q494" s="6" t="str">
        <f>IF('Angaben KH-Standort'!$D$13&gt;0,"VJ","KJA")</f>
        <v>KJA</v>
      </c>
      <c r="R494" s="6" t="str">
        <f t="shared" si="73"/>
        <v>Leer</v>
      </c>
      <c r="S494" s="6" t="str">
        <f t="shared" si="74"/>
        <v>Leer</v>
      </c>
      <c r="T494" s="6">
        <f t="shared" si="70"/>
        <v>0</v>
      </c>
      <c r="U494" s="6">
        <f>VLOOKUP($C494,{"29 - Psychiatrie (Erwachsene)",1;"30 - Kinder- und Jugendpsychiatrie",1;"31 - Psychosomatik",1;"",0;0,0},2,0)</f>
        <v>0</v>
      </c>
      <c r="V494" s="6">
        <f t="shared" si="75"/>
        <v>0</v>
      </c>
      <c r="W494" s="6">
        <f t="shared" si="79"/>
        <v>1</v>
      </c>
      <c r="X494" s="6">
        <f t="shared" si="76"/>
        <v>0</v>
      </c>
      <c r="Y494" s="6">
        <f t="shared" si="77"/>
        <v>0</v>
      </c>
      <c r="Z494" s="6">
        <f t="shared" si="78"/>
        <v>0</v>
      </c>
      <c r="AA494" s="6" t="str">
        <f>VLOOKUP($C494,{"29 - Psychiatrie (Erwachsene)","MonatII";"30 - Kinder- und Jugendpsychiatrie","MonatII";"31 - Psychosomatik","MonatII";"","LEER";0,"Leer"},2,0)</f>
        <v>LEER</v>
      </c>
      <c r="AB494" s="6" t="str">
        <f>VLOOKUP($C494,{"29 - Psychiatrie (Erwachsene)","BGI";"30 - Kinder- und Jugendpsychiatrie","BGII";"31 - Psychosomatik","BGI";"","LEER";0,"Leer"},2,0)</f>
        <v>LEER</v>
      </c>
    </row>
    <row r="495" spans="2:28" x14ac:dyDescent="0.25">
      <c r="B495" s="74" t="str">
        <f t="shared" si="71"/>
        <v>!!!</v>
      </c>
      <c r="C495" s="202" t="str">
        <f>IF(LEN($D495)&gt;0,VLOOKUP(TEXT($D495,0),'Angaben Stationen'!$C$15:$V$114,2,0),"")</f>
        <v/>
      </c>
      <c r="D495" s="203"/>
      <c r="E495" s="204" t="str">
        <f>IF(LEN(D495)&gt;0,VLOOKUP(TEXT($D495,0),'Angaben Stationen'!$C$15:$E$114,3,0),"")</f>
        <v/>
      </c>
      <c r="F495" s="210"/>
      <c r="G495" s="205"/>
      <c r="H495" s="206"/>
      <c r="I495" s="72"/>
      <c r="P495" s="6" t="str">
        <f t="shared" si="72"/>
        <v>Leer</v>
      </c>
      <c r="Q495" s="6" t="str">
        <f>IF('Angaben KH-Standort'!$D$13&gt;0,"VJ","KJA")</f>
        <v>KJA</v>
      </c>
      <c r="R495" s="6" t="str">
        <f t="shared" si="73"/>
        <v>Leer</v>
      </c>
      <c r="S495" s="6" t="str">
        <f t="shared" si="74"/>
        <v>Leer</v>
      </c>
      <c r="T495" s="6">
        <f t="shared" si="70"/>
        <v>0</v>
      </c>
      <c r="U495" s="6">
        <f>VLOOKUP($C495,{"29 - Psychiatrie (Erwachsene)",1;"30 - Kinder- und Jugendpsychiatrie",1;"31 - Psychosomatik",1;"",0;0,0},2,0)</f>
        <v>0</v>
      </c>
      <c r="V495" s="6">
        <f t="shared" si="75"/>
        <v>0</v>
      </c>
      <c r="W495" s="6">
        <f t="shared" si="79"/>
        <v>1</v>
      </c>
      <c r="X495" s="6">
        <f t="shared" si="76"/>
        <v>0</v>
      </c>
      <c r="Y495" s="6">
        <f t="shared" si="77"/>
        <v>0</v>
      </c>
      <c r="Z495" s="6">
        <f t="shared" si="78"/>
        <v>0</v>
      </c>
      <c r="AA495" s="6" t="str">
        <f>VLOOKUP($C495,{"29 - Psychiatrie (Erwachsene)","MonatII";"30 - Kinder- und Jugendpsychiatrie","MonatII";"31 - Psychosomatik","MonatII";"","LEER";0,"Leer"},2,0)</f>
        <v>LEER</v>
      </c>
      <c r="AB495" s="6" t="str">
        <f>VLOOKUP($C495,{"29 - Psychiatrie (Erwachsene)","BGI";"30 - Kinder- und Jugendpsychiatrie","BGII";"31 - Psychosomatik","BGI";"","LEER";0,"Leer"},2,0)</f>
        <v>LEER</v>
      </c>
    </row>
    <row r="496" spans="2:28" x14ac:dyDescent="0.25">
      <c r="B496" s="74" t="str">
        <f t="shared" si="71"/>
        <v>!!!</v>
      </c>
      <c r="C496" s="202" t="str">
        <f>IF(LEN($D496)&gt;0,VLOOKUP(TEXT($D496,0),'Angaben Stationen'!$C$15:$V$114,2,0),"")</f>
        <v/>
      </c>
      <c r="D496" s="203"/>
      <c r="E496" s="204" t="str">
        <f>IF(LEN(D496)&gt;0,VLOOKUP(TEXT($D496,0),'Angaben Stationen'!$C$15:$E$114,3,0),"")</f>
        <v/>
      </c>
      <c r="F496" s="210"/>
      <c r="G496" s="205"/>
      <c r="H496" s="206"/>
      <c r="I496" s="72"/>
      <c r="P496" s="6" t="str">
        <f t="shared" si="72"/>
        <v>Leer</v>
      </c>
      <c r="Q496" s="6" t="str">
        <f>IF('Angaben KH-Standort'!$D$13&gt;0,"VJ","KJA")</f>
        <v>KJA</v>
      </c>
      <c r="R496" s="6" t="str">
        <f t="shared" si="73"/>
        <v>Leer</v>
      </c>
      <c r="S496" s="6" t="str">
        <f t="shared" si="74"/>
        <v>Leer</v>
      </c>
      <c r="T496" s="6">
        <f t="shared" si="70"/>
        <v>0</v>
      </c>
      <c r="U496" s="6">
        <f>VLOOKUP($C496,{"29 - Psychiatrie (Erwachsene)",1;"30 - Kinder- und Jugendpsychiatrie",1;"31 - Psychosomatik",1;"",0;0,0},2,0)</f>
        <v>0</v>
      </c>
      <c r="V496" s="6">
        <f t="shared" si="75"/>
        <v>0</v>
      </c>
      <c r="W496" s="6">
        <f t="shared" si="79"/>
        <v>1</v>
      </c>
      <c r="X496" s="6">
        <f t="shared" si="76"/>
        <v>0</v>
      </c>
      <c r="Y496" s="6">
        <f t="shared" si="77"/>
        <v>0</v>
      </c>
      <c r="Z496" s="6">
        <f t="shared" si="78"/>
        <v>0</v>
      </c>
      <c r="AA496" s="6" t="str">
        <f>VLOOKUP($C496,{"29 - Psychiatrie (Erwachsene)","MonatII";"30 - Kinder- und Jugendpsychiatrie","MonatII";"31 - Psychosomatik","MonatII";"","LEER";0,"Leer"},2,0)</f>
        <v>LEER</v>
      </c>
      <c r="AB496" s="6" t="str">
        <f>VLOOKUP($C496,{"29 - Psychiatrie (Erwachsene)","BGI";"30 - Kinder- und Jugendpsychiatrie","BGII";"31 - Psychosomatik","BGI";"","LEER";0,"Leer"},2,0)</f>
        <v>LEER</v>
      </c>
    </row>
    <row r="497" spans="2:28" x14ac:dyDescent="0.25">
      <c r="B497" s="74" t="str">
        <f t="shared" si="71"/>
        <v>!!!</v>
      </c>
      <c r="C497" s="202" t="str">
        <f>IF(LEN($D497)&gt;0,VLOOKUP(TEXT($D497,0),'Angaben Stationen'!$C$15:$V$114,2,0),"")</f>
        <v/>
      </c>
      <c r="D497" s="203"/>
      <c r="E497" s="204" t="str">
        <f>IF(LEN(D497)&gt;0,VLOOKUP(TEXT($D497,0),'Angaben Stationen'!$C$15:$E$114,3,0),"")</f>
        <v/>
      </c>
      <c r="F497" s="210"/>
      <c r="G497" s="205"/>
      <c r="H497" s="206"/>
      <c r="I497" s="72"/>
      <c r="P497" s="6" t="str">
        <f t="shared" si="72"/>
        <v>Leer</v>
      </c>
      <c r="Q497" s="6" t="str">
        <f>IF('Angaben KH-Standort'!$D$13&gt;0,"VJ","KJA")</f>
        <v>KJA</v>
      </c>
      <c r="R497" s="6" t="str">
        <f t="shared" si="73"/>
        <v>Leer</v>
      </c>
      <c r="S497" s="6" t="str">
        <f t="shared" si="74"/>
        <v>Leer</v>
      </c>
      <c r="T497" s="6">
        <f t="shared" si="70"/>
        <v>0</v>
      </c>
      <c r="U497" s="6">
        <f>VLOOKUP($C497,{"29 - Psychiatrie (Erwachsene)",1;"30 - Kinder- und Jugendpsychiatrie",1;"31 - Psychosomatik",1;"",0;0,0},2,0)</f>
        <v>0</v>
      </c>
      <c r="V497" s="6">
        <f t="shared" si="75"/>
        <v>0</v>
      </c>
      <c r="W497" s="6">
        <f t="shared" si="79"/>
        <v>1</v>
      </c>
      <c r="X497" s="6">
        <f t="shared" si="76"/>
        <v>0</v>
      </c>
      <c r="Y497" s="6">
        <f t="shared" si="77"/>
        <v>0</v>
      </c>
      <c r="Z497" s="6">
        <f t="shared" si="78"/>
        <v>0</v>
      </c>
      <c r="AA497" s="6" t="str">
        <f>VLOOKUP($C497,{"29 - Psychiatrie (Erwachsene)","MonatII";"30 - Kinder- und Jugendpsychiatrie","MonatII";"31 - Psychosomatik","MonatII";"","LEER";0,"Leer"},2,0)</f>
        <v>LEER</v>
      </c>
      <c r="AB497" s="6" t="str">
        <f>VLOOKUP($C497,{"29 - Psychiatrie (Erwachsene)","BGI";"30 - Kinder- und Jugendpsychiatrie","BGII";"31 - Psychosomatik","BGI";"","LEER";0,"Leer"},2,0)</f>
        <v>LEER</v>
      </c>
    </row>
    <row r="498" spans="2:28" x14ac:dyDescent="0.25">
      <c r="B498" s="74" t="str">
        <f t="shared" si="71"/>
        <v>!!!</v>
      </c>
      <c r="C498" s="202" t="str">
        <f>IF(LEN($D498)&gt;0,VLOOKUP(TEXT($D498,0),'Angaben Stationen'!$C$15:$V$114,2,0),"")</f>
        <v/>
      </c>
      <c r="D498" s="203"/>
      <c r="E498" s="204" t="str">
        <f>IF(LEN(D498)&gt;0,VLOOKUP(TEXT($D498,0),'Angaben Stationen'!$C$15:$E$114,3,0),"")</f>
        <v/>
      </c>
      <c r="F498" s="210"/>
      <c r="G498" s="205"/>
      <c r="H498" s="206"/>
      <c r="I498" s="72"/>
      <c r="P498" s="6" t="str">
        <f t="shared" si="72"/>
        <v>Leer</v>
      </c>
      <c r="Q498" s="6" t="str">
        <f>IF('Angaben KH-Standort'!$D$13&gt;0,"VJ","KJA")</f>
        <v>KJA</v>
      </c>
      <c r="R498" s="6" t="str">
        <f t="shared" si="73"/>
        <v>Leer</v>
      </c>
      <c r="S498" s="6" t="str">
        <f t="shared" si="74"/>
        <v>Leer</v>
      </c>
      <c r="T498" s="6">
        <f t="shared" si="70"/>
        <v>0</v>
      </c>
      <c r="U498" s="6">
        <f>VLOOKUP($C498,{"29 - Psychiatrie (Erwachsene)",1;"30 - Kinder- und Jugendpsychiatrie",1;"31 - Psychosomatik",1;"",0;0,0},2,0)</f>
        <v>0</v>
      </c>
      <c r="V498" s="6">
        <f t="shared" si="75"/>
        <v>0</v>
      </c>
      <c r="W498" s="6">
        <f t="shared" si="79"/>
        <v>1</v>
      </c>
      <c r="X498" s="6">
        <f t="shared" si="76"/>
        <v>0</v>
      </c>
      <c r="Y498" s="6">
        <f t="shared" si="77"/>
        <v>0</v>
      </c>
      <c r="Z498" s="6">
        <f t="shared" si="78"/>
        <v>0</v>
      </c>
      <c r="AA498" s="6" t="str">
        <f>VLOOKUP($C498,{"29 - Psychiatrie (Erwachsene)","MonatII";"30 - Kinder- und Jugendpsychiatrie","MonatII";"31 - Psychosomatik","MonatII";"","LEER";0,"Leer"},2,0)</f>
        <v>LEER</v>
      </c>
      <c r="AB498" s="6" t="str">
        <f>VLOOKUP($C498,{"29 - Psychiatrie (Erwachsene)","BGI";"30 - Kinder- und Jugendpsychiatrie","BGII";"31 - Psychosomatik","BGI";"","LEER";0,"Leer"},2,0)</f>
        <v>LEER</v>
      </c>
    </row>
    <row r="499" spans="2:28" x14ac:dyDescent="0.25">
      <c r="B499" s="74" t="str">
        <f t="shared" si="71"/>
        <v>!!!</v>
      </c>
      <c r="C499" s="202" t="str">
        <f>IF(LEN($D499)&gt;0,VLOOKUP(TEXT($D499,0),'Angaben Stationen'!$C$15:$V$114,2,0),"")</f>
        <v/>
      </c>
      <c r="D499" s="203"/>
      <c r="E499" s="204" t="str">
        <f>IF(LEN(D499)&gt;0,VLOOKUP(TEXT($D499,0),'Angaben Stationen'!$C$15:$E$114,3,0),"")</f>
        <v/>
      </c>
      <c r="F499" s="210"/>
      <c r="G499" s="205"/>
      <c r="H499" s="206"/>
      <c r="I499" s="72"/>
      <c r="P499" s="6" t="str">
        <f t="shared" si="72"/>
        <v>Leer</v>
      </c>
      <c r="Q499" s="6" t="str">
        <f>IF('Angaben KH-Standort'!$D$13&gt;0,"VJ","KJA")</f>
        <v>KJA</v>
      </c>
      <c r="R499" s="6" t="str">
        <f t="shared" si="73"/>
        <v>Leer</v>
      </c>
      <c r="S499" s="6" t="str">
        <f t="shared" si="74"/>
        <v>Leer</v>
      </c>
      <c r="T499" s="6">
        <f t="shared" si="70"/>
        <v>0</v>
      </c>
      <c r="U499" s="6">
        <f>VLOOKUP($C499,{"29 - Psychiatrie (Erwachsene)",1;"30 - Kinder- und Jugendpsychiatrie",1;"31 - Psychosomatik",1;"",0;0,0},2,0)</f>
        <v>0</v>
      </c>
      <c r="V499" s="6">
        <f t="shared" si="75"/>
        <v>0</v>
      </c>
      <c r="W499" s="6">
        <f t="shared" si="79"/>
        <v>1</v>
      </c>
      <c r="X499" s="6">
        <f t="shared" si="76"/>
        <v>0</v>
      </c>
      <c r="Y499" s="6">
        <f t="shared" si="77"/>
        <v>0</v>
      </c>
      <c r="Z499" s="6">
        <f t="shared" si="78"/>
        <v>0</v>
      </c>
      <c r="AA499" s="6" t="str">
        <f>VLOOKUP($C499,{"29 - Psychiatrie (Erwachsene)","MonatII";"30 - Kinder- und Jugendpsychiatrie","MonatII";"31 - Psychosomatik","MonatII";"","LEER";0,"Leer"},2,0)</f>
        <v>LEER</v>
      </c>
      <c r="AB499" s="6" t="str">
        <f>VLOOKUP($C499,{"29 - Psychiatrie (Erwachsene)","BGI";"30 - Kinder- und Jugendpsychiatrie","BGII";"31 - Psychosomatik","BGI";"","LEER";0,"Leer"},2,0)</f>
        <v>LEER</v>
      </c>
    </row>
    <row r="500" spans="2:28" x14ac:dyDescent="0.25">
      <c r="B500" s="74" t="str">
        <f t="shared" si="71"/>
        <v>!!!</v>
      </c>
      <c r="C500" s="202" t="str">
        <f>IF(LEN($D500)&gt;0,VLOOKUP(TEXT($D500,0),'Angaben Stationen'!$C$15:$V$114,2,0),"")</f>
        <v/>
      </c>
      <c r="D500" s="203"/>
      <c r="E500" s="204" t="str">
        <f>IF(LEN(D500)&gt;0,VLOOKUP(TEXT($D500,0),'Angaben Stationen'!$C$15:$E$114,3,0),"")</f>
        <v/>
      </c>
      <c r="F500" s="210"/>
      <c r="G500" s="205"/>
      <c r="H500" s="206"/>
      <c r="I500" s="72"/>
      <c r="P500" s="6" t="str">
        <f t="shared" si="72"/>
        <v>Leer</v>
      </c>
      <c r="Q500" s="6" t="str">
        <f>IF('Angaben KH-Standort'!$D$13&gt;0,"VJ","KJA")</f>
        <v>KJA</v>
      </c>
      <c r="R500" s="6" t="str">
        <f t="shared" si="73"/>
        <v>Leer</v>
      </c>
      <c r="S500" s="6" t="str">
        <f t="shared" si="74"/>
        <v>Leer</v>
      </c>
      <c r="T500" s="6">
        <f t="shared" si="70"/>
        <v>0</v>
      </c>
      <c r="U500" s="6">
        <f>VLOOKUP($C500,{"29 - Psychiatrie (Erwachsene)",1;"30 - Kinder- und Jugendpsychiatrie",1;"31 - Psychosomatik",1;"",0;0,0},2,0)</f>
        <v>0</v>
      </c>
      <c r="V500" s="6">
        <f t="shared" si="75"/>
        <v>0</v>
      </c>
      <c r="W500" s="6">
        <f t="shared" si="79"/>
        <v>1</v>
      </c>
      <c r="X500" s="6">
        <f t="shared" si="76"/>
        <v>0</v>
      </c>
      <c r="Y500" s="6">
        <f t="shared" si="77"/>
        <v>0</v>
      </c>
      <c r="Z500" s="6">
        <f t="shared" si="78"/>
        <v>0</v>
      </c>
      <c r="AA500" s="6" t="str">
        <f>VLOOKUP($C500,{"29 - Psychiatrie (Erwachsene)","MonatII";"30 - Kinder- und Jugendpsychiatrie","MonatII";"31 - Psychosomatik","MonatII";"","LEER";0,"Leer"},2,0)</f>
        <v>LEER</v>
      </c>
      <c r="AB500" s="6" t="str">
        <f>VLOOKUP($C500,{"29 - Psychiatrie (Erwachsene)","BGI";"30 - Kinder- und Jugendpsychiatrie","BGII";"31 - Psychosomatik","BGI";"","LEER";0,"Leer"},2,0)</f>
        <v>LEER</v>
      </c>
    </row>
    <row r="501" spans="2:28" x14ac:dyDescent="0.25">
      <c r="B501" s="74" t="str">
        <f t="shared" si="71"/>
        <v>!!!</v>
      </c>
      <c r="C501" s="202" t="str">
        <f>IF(LEN($D501)&gt;0,VLOOKUP(TEXT($D501,0),'Angaben Stationen'!$C$15:$V$114,2,0),"")</f>
        <v/>
      </c>
      <c r="D501" s="203"/>
      <c r="E501" s="204" t="str">
        <f>IF(LEN(D501)&gt;0,VLOOKUP(TEXT($D501,0),'Angaben Stationen'!$C$15:$E$114,3,0),"")</f>
        <v/>
      </c>
      <c r="F501" s="210"/>
      <c r="G501" s="205"/>
      <c r="H501" s="206"/>
      <c r="I501" s="72"/>
      <c r="P501" s="6" t="str">
        <f t="shared" si="72"/>
        <v>Leer</v>
      </c>
      <c r="Q501" s="6" t="str">
        <f>IF('Angaben KH-Standort'!$D$13&gt;0,"VJ","KJA")</f>
        <v>KJA</v>
      </c>
      <c r="R501" s="6" t="str">
        <f t="shared" si="73"/>
        <v>Leer</v>
      </c>
      <c r="S501" s="6" t="str">
        <f t="shared" si="74"/>
        <v>Leer</v>
      </c>
      <c r="T501" s="6">
        <f t="shared" si="70"/>
        <v>0</v>
      </c>
      <c r="U501" s="6">
        <f>VLOOKUP($C501,{"29 - Psychiatrie (Erwachsene)",1;"30 - Kinder- und Jugendpsychiatrie",1;"31 - Psychosomatik",1;"",0;0,0},2,0)</f>
        <v>0</v>
      </c>
      <c r="V501" s="6">
        <f t="shared" si="75"/>
        <v>0</v>
      </c>
      <c r="W501" s="6">
        <f t="shared" si="79"/>
        <v>1</v>
      </c>
      <c r="X501" s="6">
        <f t="shared" si="76"/>
        <v>0</v>
      </c>
      <c r="Y501" s="6">
        <f t="shared" si="77"/>
        <v>0</v>
      </c>
      <c r="Z501" s="6">
        <f t="shared" si="78"/>
        <v>0</v>
      </c>
      <c r="AA501" s="6" t="str">
        <f>VLOOKUP($C501,{"29 - Psychiatrie (Erwachsene)","MonatII";"30 - Kinder- und Jugendpsychiatrie","MonatII";"31 - Psychosomatik","MonatII";"","LEER";0,"Leer"},2,0)</f>
        <v>LEER</v>
      </c>
      <c r="AB501" s="6" t="str">
        <f>VLOOKUP($C501,{"29 - Psychiatrie (Erwachsene)","BGI";"30 - Kinder- und Jugendpsychiatrie","BGII";"31 - Psychosomatik","BGI";"","LEER";0,"Leer"},2,0)</f>
        <v>LEER</v>
      </c>
    </row>
    <row r="502" spans="2:28" x14ac:dyDescent="0.25">
      <c r="B502" s="74" t="str">
        <f t="shared" si="71"/>
        <v>!!!</v>
      </c>
      <c r="C502" s="202" t="str">
        <f>IF(LEN($D502)&gt;0,VLOOKUP(TEXT($D502,0),'Angaben Stationen'!$C$15:$V$114,2,0),"")</f>
        <v/>
      </c>
      <c r="D502" s="203"/>
      <c r="E502" s="204" t="str">
        <f>IF(LEN(D502)&gt;0,VLOOKUP(TEXT($D502,0),'Angaben Stationen'!$C$15:$E$114,3,0),"")</f>
        <v/>
      </c>
      <c r="F502" s="210"/>
      <c r="G502" s="205"/>
      <c r="H502" s="206"/>
      <c r="I502" s="72"/>
      <c r="P502" s="6" t="str">
        <f t="shared" si="72"/>
        <v>Leer</v>
      </c>
      <c r="Q502" s="6" t="str">
        <f>IF('Angaben KH-Standort'!$D$13&gt;0,"VJ","KJA")</f>
        <v>KJA</v>
      </c>
      <c r="R502" s="6" t="str">
        <f t="shared" si="73"/>
        <v>Leer</v>
      </c>
      <c r="S502" s="6" t="str">
        <f t="shared" si="74"/>
        <v>Leer</v>
      </c>
      <c r="T502" s="6">
        <f t="shared" si="70"/>
        <v>0</v>
      </c>
      <c r="U502" s="6">
        <f>VLOOKUP($C502,{"29 - Psychiatrie (Erwachsene)",1;"30 - Kinder- und Jugendpsychiatrie",1;"31 - Psychosomatik",1;"",0;0,0},2,0)</f>
        <v>0</v>
      </c>
      <c r="V502" s="6">
        <f t="shared" si="75"/>
        <v>0</v>
      </c>
      <c r="W502" s="6">
        <f t="shared" si="79"/>
        <v>1</v>
      </c>
      <c r="X502" s="6">
        <f t="shared" si="76"/>
        <v>0</v>
      </c>
      <c r="Y502" s="6">
        <f t="shared" si="77"/>
        <v>0</v>
      </c>
      <c r="Z502" s="6">
        <f t="shared" si="78"/>
        <v>0</v>
      </c>
      <c r="AA502" s="6" t="str">
        <f>VLOOKUP($C502,{"29 - Psychiatrie (Erwachsene)","MonatII";"30 - Kinder- und Jugendpsychiatrie","MonatII";"31 - Psychosomatik","MonatII";"","LEER";0,"Leer"},2,0)</f>
        <v>LEER</v>
      </c>
      <c r="AB502" s="6" t="str">
        <f>VLOOKUP($C502,{"29 - Psychiatrie (Erwachsene)","BGI";"30 - Kinder- und Jugendpsychiatrie","BGII";"31 - Psychosomatik","BGI";"","LEER";0,"Leer"},2,0)</f>
        <v>LEER</v>
      </c>
    </row>
    <row r="503" spans="2:28" x14ac:dyDescent="0.25">
      <c r="B503" s="74" t="str">
        <f t="shared" si="71"/>
        <v>!!!</v>
      </c>
      <c r="C503" s="202" t="str">
        <f>IF(LEN($D503)&gt;0,VLOOKUP(TEXT($D503,0),'Angaben Stationen'!$C$15:$V$114,2,0),"")</f>
        <v/>
      </c>
      <c r="D503" s="203"/>
      <c r="E503" s="204" t="str">
        <f>IF(LEN(D503)&gt;0,VLOOKUP(TEXT($D503,0),'Angaben Stationen'!$C$15:$E$114,3,0),"")</f>
        <v/>
      </c>
      <c r="F503" s="210"/>
      <c r="G503" s="205"/>
      <c r="H503" s="206"/>
      <c r="I503" s="72"/>
      <c r="P503" s="6" t="str">
        <f t="shared" si="72"/>
        <v>Leer</v>
      </c>
      <c r="Q503" s="6" t="str">
        <f>IF('Angaben KH-Standort'!$D$13&gt;0,"VJ","KJA")</f>
        <v>KJA</v>
      </c>
      <c r="R503" s="6" t="str">
        <f t="shared" si="73"/>
        <v>Leer</v>
      </c>
      <c r="S503" s="6" t="str">
        <f t="shared" si="74"/>
        <v>Leer</v>
      </c>
      <c r="T503" s="6">
        <f t="shared" si="70"/>
        <v>0</v>
      </c>
      <c r="U503" s="6">
        <f>VLOOKUP($C503,{"29 - Psychiatrie (Erwachsene)",1;"30 - Kinder- und Jugendpsychiatrie",1;"31 - Psychosomatik",1;"",0;0,0},2,0)</f>
        <v>0</v>
      </c>
      <c r="V503" s="6">
        <f t="shared" si="75"/>
        <v>0</v>
      </c>
      <c r="W503" s="6">
        <f t="shared" si="79"/>
        <v>1</v>
      </c>
      <c r="X503" s="6">
        <f t="shared" si="76"/>
        <v>0</v>
      </c>
      <c r="Y503" s="6">
        <f t="shared" si="77"/>
        <v>0</v>
      </c>
      <c r="Z503" s="6">
        <f t="shared" si="78"/>
        <v>0</v>
      </c>
      <c r="AA503" s="6" t="str">
        <f>VLOOKUP($C503,{"29 - Psychiatrie (Erwachsene)","MonatII";"30 - Kinder- und Jugendpsychiatrie","MonatII";"31 - Psychosomatik","MonatII";"","LEER";0,"Leer"},2,0)</f>
        <v>LEER</v>
      </c>
      <c r="AB503" s="6" t="str">
        <f>VLOOKUP($C503,{"29 - Psychiatrie (Erwachsene)","BGI";"30 - Kinder- und Jugendpsychiatrie","BGII";"31 - Psychosomatik","BGI";"","LEER";0,"Leer"},2,0)</f>
        <v>LEER</v>
      </c>
    </row>
    <row r="504" spans="2:28" x14ac:dyDescent="0.25">
      <c r="B504" s="74" t="str">
        <f t="shared" si="71"/>
        <v>!!!</v>
      </c>
      <c r="C504" s="202" t="str">
        <f>IF(LEN($D504)&gt;0,VLOOKUP(TEXT($D504,0),'Angaben Stationen'!$C$15:$V$114,2,0),"")</f>
        <v/>
      </c>
      <c r="D504" s="203"/>
      <c r="E504" s="204" t="str">
        <f>IF(LEN(D504)&gt;0,VLOOKUP(TEXT($D504,0),'Angaben Stationen'!$C$15:$E$114,3,0),"")</f>
        <v/>
      </c>
      <c r="F504" s="210"/>
      <c r="G504" s="205"/>
      <c r="H504" s="206"/>
      <c r="I504" s="72"/>
      <c r="P504" s="6" t="str">
        <f t="shared" si="72"/>
        <v>Leer</v>
      </c>
      <c r="Q504" s="6" t="str">
        <f>IF('Angaben KH-Standort'!$D$13&gt;0,"VJ","KJA")</f>
        <v>KJA</v>
      </c>
      <c r="R504" s="6" t="str">
        <f t="shared" si="73"/>
        <v>Leer</v>
      </c>
      <c r="S504" s="6" t="str">
        <f t="shared" si="74"/>
        <v>Leer</v>
      </c>
      <c r="T504" s="6">
        <f t="shared" si="70"/>
        <v>0</v>
      </c>
      <c r="U504" s="6">
        <f>VLOOKUP($C504,{"29 - Psychiatrie (Erwachsene)",1;"30 - Kinder- und Jugendpsychiatrie",1;"31 - Psychosomatik",1;"",0;0,0},2,0)</f>
        <v>0</v>
      </c>
      <c r="V504" s="6">
        <f t="shared" si="75"/>
        <v>0</v>
      </c>
      <c r="W504" s="6">
        <f t="shared" si="79"/>
        <v>1</v>
      </c>
      <c r="X504" s="6">
        <f t="shared" si="76"/>
        <v>0</v>
      </c>
      <c r="Y504" s="6">
        <f t="shared" si="77"/>
        <v>0</v>
      </c>
      <c r="Z504" s="6">
        <f t="shared" si="78"/>
        <v>0</v>
      </c>
      <c r="AA504" s="6" t="str">
        <f>VLOOKUP($C504,{"29 - Psychiatrie (Erwachsene)","MonatII";"30 - Kinder- und Jugendpsychiatrie","MonatII";"31 - Psychosomatik","MonatII";"","LEER";0,"Leer"},2,0)</f>
        <v>LEER</v>
      </c>
      <c r="AB504" s="6" t="str">
        <f>VLOOKUP($C504,{"29 - Psychiatrie (Erwachsene)","BGI";"30 - Kinder- und Jugendpsychiatrie","BGII";"31 - Psychosomatik","BGI";"","LEER";0,"Leer"},2,0)</f>
        <v>LEER</v>
      </c>
    </row>
    <row r="505" spans="2:28" x14ac:dyDescent="0.25">
      <c r="B505" s="74" t="str">
        <f t="shared" si="71"/>
        <v>!!!</v>
      </c>
      <c r="C505" s="202" t="str">
        <f>IF(LEN($D505)&gt;0,VLOOKUP(TEXT($D505,0),'Angaben Stationen'!$C$15:$V$114,2,0),"")</f>
        <v/>
      </c>
      <c r="D505" s="203"/>
      <c r="E505" s="204" t="str">
        <f>IF(LEN(D505)&gt;0,VLOOKUP(TEXT($D505,0),'Angaben Stationen'!$C$15:$E$114,3,0),"")</f>
        <v/>
      </c>
      <c r="F505" s="210"/>
      <c r="G505" s="205"/>
      <c r="H505" s="206"/>
      <c r="I505" s="72"/>
      <c r="P505" s="6" t="str">
        <f t="shared" si="72"/>
        <v>Leer</v>
      </c>
      <c r="Q505" s="6" t="str">
        <f>IF('Angaben KH-Standort'!$D$13&gt;0,"VJ","KJA")</f>
        <v>KJA</v>
      </c>
      <c r="R505" s="6" t="str">
        <f t="shared" si="73"/>
        <v>Leer</v>
      </c>
      <c r="S505" s="6" t="str">
        <f t="shared" si="74"/>
        <v>Leer</v>
      </c>
      <c r="T505" s="6">
        <f t="shared" si="70"/>
        <v>0</v>
      </c>
      <c r="U505" s="6">
        <f>VLOOKUP($C505,{"29 - Psychiatrie (Erwachsene)",1;"30 - Kinder- und Jugendpsychiatrie",1;"31 - Psychosomatik",1;"",0;0,0},2,0)</f>
        <v>0</v>
      </c>
      <c r="V505" s="6">
        <f t="shared" si="75"/>
        <v>0</v>
      </c>
      <c r="W505" s="6">
        <f t="shared" si="79"/>
        <v>1</v>
      </c>
      <c r="X505" s="6">
        <f t="shared" si="76"/>
        <v>0</v>
      </c>
      <c r="Y505" s="6">
        <f t="shared" si="77"/>
        <v>0</v>
      </c>
      <c r="Z505" s="6">
        <f t="shared" si="78"/>
        <v>0</v>
      </c>
      <c r="AA505" s="6" t="str">
        <f>VLOOKUP($C505,{"29 - Psychiatrie (Erwachsene)","MonatII";"30 - Kinder- und Jugendpsychiatrie","MonatII";"31 - Psychosomatik","MonatII";"","LEER";0,"Leer"},2,0)</f>
        <v>LEER</v>
      </c>
      <c r="AB505" s="6" t="str">
        <f>VLOOKUP($C505,{"29 - Psychiatrie (Erwachsene)","BGI";"30 - Kinder- und Jugendpsychiatrie","BGII";"31 - Psychosomatik","BGI";"","LEER";0,"Leer"},2,0)</f>
        <v>LEER</v>
      </c>
    </row>
    <row r="506" spans="2:28" x14ac:dyDescent="0.25">
      <c r="B506" s="74" t="str">
        <f t="shared" si="71"/>
        <v>!!!</v>
      </c>
      <c r="C506" s="202" t="str">
        <f>IF(LEN($D506)&gt;0,VLOOKUP(TEXT($D506,0),'Angaben Stationen'!$C$15:$V$114,2,0),"")</f>
        <v/>
      </c>
      <c r="D506" s="203"/>
      <c r="E506" s="204" t="str">
        <f>IF(LEN(D506)&gt;0,VLOOKUP(TEXT($D506,0),'Angaben Stationen'!$C$15:$E$114,3,0),"")</f>
        <v/>
      </c>
      <c r="F506" s="210"/>
      <c r="G506" s="205"/>
      <c r="H506" s="206"/>
      <c r="I506" s="72"/>
      <c r="P506" s="6" t="str">
        <f t="shared" si="72"/>
        <v>Leer</v>
      </c>
      <c r="Q506" s="6" t="str">
        <f>IF('Angaben KH-Standort'!$D$13&gt;0,"VJ","KJA")</f>
        <v>KJA</v>
      </c>
      <c r="R506" s="6" t="str">
        <f t="shared" si="73"/>
        <v>Leer</v>
      </c>
      <c r="S506" s="6" t="str">
        <f t="shared" si="74"/>
        <v>Leer</v>
      </c>
      <c r="T506" s="6">
        <f t="shared" si="70"/>
        <v>0</v>
      </c>
      <c r="U506" s="6">
        <f>VLOOKUP($C506,{"29 - Psychiatrie (Erwachsene)",1;"30 - Kinder- und Jugendpsychiatrie",1;"31 - Psychosomatik",1;"",0;0,0},2,0)</f>
        <v>0</v>
      </c>
      <c r="V506" s="6">
        <f t="shared" si="75"/>
        <v>0</v>
      </c>
      <c r="W506" s="6">
        <f t="shared" si="79"/>
        <v>1</v>
      </c>
      <c r="X506" s="6">
        <f t="shared" si="76"/>
        <v>0</v>
      </c>
      <c r="Y506" s="6">
        <f t="shared" si="77"/>
        <v>0</v>
      </c>
      <c r="Z506" s="6">
        <f t="shared" si="78"/>
        <v>0</v>
      </c>
      <c r="AA506" s="6" t="str">
        <f>VLOOKUP($C506,{"29 - Psychiatrie (Erwachsene)","MonatII";"30 - Kinder- und Jugendpsychiatrie","MonatII";"31 - Psychosomatik","MonatII";"","LEER";0,"Leer"},2,0)</f>
        <v>LEER</v>
      </c>
      <c r="AB506" s="6" t="str">
        <f>VLOOKUP($C506,{"29 - Psychiatrie (Erwachsene)","BGI";"30 - Kinder- und Jugendpsychiatrie","BGII";"31 - Psychosomatik","BGI";"","LEER";0,"Leer"},2,0)</f>
        <v>LEER</v>
      </c>
    </row>
    <row r="507" spans="2:28" x14ac:dyDescent="0.25">
      <c r="B507" s="74" t="str">
        <f t="shared" si="71"/>
        <v>!!!</v>
      </c>
      <c r="C507" s="202" t="str">
        <f>IF(LEN($D507)&gt;0,VLOOKUP(TEXT($D507,0),'Angaben Stationen'!$C$15:$V$114,2,0),"")</f>
        <v/>
      </c>
      <c r="D507" s="203"/>
      <c r="E507" s="204" t="str">
        <f>IF(LEN(D507)&gt;0,VLOOKUP(TEXT($D507,0),'Angaben Stationen'!$C$15:$E$114,3,0),"")</f>
        <v/>
      </c>
      <c r="F507" s="210"/>
      <c r="G507" s="205"/>
      <c r="H507" s="206"/>
      <c r="I507" s="72"/>
      <c r="P507" s="6" t="str">
        <f t="shared" si="72"/>
        <v>Leer</v>
      </c>
      <c r="Q507" s="6" t="str">
        <f>IF('Angaben KH-Standort'!$D$13&gt;0,"VJ","KJA")</f>
        <v>KJA</v>
      </c>
      <c r="R507" s="6" t="str">
        <f t="shared" si="73"/>
        <v>Leer</v>
      </c>
      <c r="S507" s="6" t="str">
        <f t="shared" si="74"/>
        <v>Leer</v>
      </c>
      <c r="T507" s="6">
        <f t="shared" si="70"/>
        <v>0</v>
      </c>
      <c r="U507" s="6">
        <f>VLOOKUP($C507,{"29 - Psychiatrie (Erwachsene)",1;"30 - Kinder- und Jugendpsychiatrie",1;"31 - Psychosomatik",1;"",0;0,0},2,0)</f>
        <v>0</v>
      </c>
      <c r="V507" s="6">
        <f t="shared" si="75"/>
        <v>0</v>
      </c>
      <c r="W507" s="6">
        <f t="shared" si="79"/>
        <v>1</v>
      </c>
      <c r="X507" s="6">
        <f t="shared" si="76"/>
        <v>0</v>
      </c>
      <c r="Y507" s="6">
        <f t="shared" si="77"/>
        <v>0</v>
      </c>
      <c r="Z507" s="6">
        <f t="shared" si="78"/>
        <v>0</v>
      </c>
      <c r="AA507" s="6" t="str">
        <f>VLOOKUP($C507,{"29 - Psychiatrie (Erwachsene)","MonatII";"30 - Kinder- und Jugendpsychiatrie","MonatII";"31 - Psychosomatik","MonatII";"","LEER";0,"Leer"},2,0)</f>
        <v>LEER</v>
      </c>
      <c r="AB507" s="6" t="str">
        <f>VLOOKUP($C507,{"29 - Psychiatrie (Erwachsene)","BGI";"30 - Kinder- und Jugendpsychiatrie","BGII";"31 - Psychosomatik","BGI";"","LEER";0,"Leer"},2,0)</f>
        <v>LEER</v>
      </c>
    </row>
    <row r="508" spans="2:28" x14ac:dyDescent="0.25">
      <c r="B508" s="74" t="str">
        <f t="shared" si="71"/>
        <v>!!!</v>
      </c>
      <c r="C508" s="202" t="str">
        <f>IF(LEN($D508)&gt;0,VLOOKUP(TEXT($D508,0),'Angaben Stationen'!$C$15:$V$114,2,0),"")</f>
        <v/>
      </c>
      <c r="D508" s="203"/>
      <c r="E508" s="204" t="str">
        <f>IF(LEN(D508)&gt;0,VLOOKUP(TEXT($D508,0),'Angaben Stationen'!$C$15:$E$114,3,0),"")</f>
        <v/>
      </c>
      <c r="F508" s="210"/>
      <c r="G508" s="205"/>
      <c r="H508" s="206"/>
      <c r="I508" s="72"/>
      <c r="P508" s="6" t="str">
        <f t="shared" si="72"/>
        <v>Leer</v>
      </c>
      <c r="Q508" s="6" t="str">
        <f>IF('Angaben KH-Standort'!$D$13&gt;0,"VJ","KJA")</f>
        <v>KJA</v>
      </c>
      <c r="R508" s="6" t="str">
        <f t="shared" si="73"/>
        <v>Leer</v>
      </c>
      <c r="S508" s="6" t="str">
        <f t="shared" si="74"/>
        <v>Leer</v>
      </c>
      <c r="T508" s="6">
        <f t="shared" si="70"/>
        <v>0</v>
      </c>
      <c r="U508" s="6">
        <f>VLOOKUP($C508,{"29 - Psychiatrie (Erwachsene)",1;"30 - Kinder- und Jugendpsychiatrie",1;"31 - Psychosomatik",1;"",0;0,0},2,0)</f>
        <v>0</v>
      </c>
      <c r="V508" s="6">
        <f t="shared" si="75"/>
        <v>0</v>
      </c>
      <c r="W508" s="6">
        <f t="shared" si="79"/>
        <v>1</v>
      </c>
      <c r="X508" s="6">
        <f t="shared" si="76"/>
        <v>0</v>
      </c>
      <c r="Y508" s="6">
        <f t="shared" si="77"/>
        <v>0</v>
      </c>
      <c r="Z508" s="6">
        <f t="shared" si="78"/>
        <v>0</v>
      </c>
      <c r="AA508" s="6" t="str">
        <f>VLOOKUP($C508,{"29 - Psychiatrie (Erwachsene)","MonatII";"30 - Kinder- und Jugendpsychiatrie","MonatII";"31 - Psychosomatik","MonatII";"","LEER";0,"Leer"},2,0)</f>
        <v>LEER</v>
      </c>
      <c r="AB508" s="6" t="str">
        <f>VLOOKUP($C508,{"29 - Psychiatrie (Erwachsene)","BGI";"30 - Kinder- und Jugendpsychiatrie","BGII";"31 - Psychosomatik","BGI";"","LEER";0,"Leer"},2,0)</f>
        <v>LEER</v>
      </c>
    </row>
    <row r="509" spans="2:28" x14ac:dyDescent="0.25">
      <c r="B509" s="74" t="str">
        <f t="shared" si="71"/>
        <v>!!!</v>
      </c>
      <c r="C509" s="202" t="str">
        <f>IF(LEN($D509)&gt;0,VLOOKUP(TEXT($D509,0),'Angaben Stationen'!$C$15:$V$114,2,0),"")</f>
        <v/>
      </c>
      <c r="D509" s="203"/>
      <c r="E509" s="204" t="str">
        <f>IF(LEN(D509)&gt;0,VLOOKUP(TEXT($D509,0),'Angaben Stationen'!$C$15:$E$114,3,0),"")</f>
        <v/>
      </c>
      <c r="F509" s="210"/>
      <c r="G509" s="205"/>
      <c r="H509" s="206"/>
      <c r="I509" s="72"/>
      <c r="P509" s="6" t="str">
        <f t="shared" si="72"/>
        <v>Leer</v>
      </c>
      <c r="Q509" s="6" t="str">
        <f>IF('Angaben KH-Standort'!$D$13&gt;0,"VJ","KJA")</f>
        <v>KJA</v>
      </c>
      <c r="R509" s="6" t="str">
        <f t="shared" si="73"/>
        <v>Leer</v>
      </c>
      <c r="S509" s="6" t="str">
        <f t="shared" si="74"/>
        <v>Leer</v>
      </c>
      <c r="T509" s="6">
        <f t="shared" si="70"/>
        <v>0</v>
      </c>
      <c r="U509" s="6">
        <f>VLOOKUP($C509,{"29 - Psychiatrie (Erwachsene)",1;"30 - Kinder- und Jugendpsychiatrie",1;"31 - Psychosomatik",1;"",0;0,0},2,0)</f>
        <v>0</v>
      </c>
      <c r="V509" s="6">
        <f t="shared" si="75"/>
        <v>0</v>
      </c>
      <c r="W509" s="6">
        <f t="shared" si="79"/>
        <v>1</v>
      </c>
      <c r="X509" s="6">
        <f t="shared" si="76"/>
        <v>0</v>
      </c>
      <c r="Y509" s="6">
        <f t="shared" si="77"/>
        <v>0</v>
      </c>
      <c r="Z509" s="6">
        <f t="shared" si="78"/>
        <v>0</v>
      </c>
      <c r="AA509" s="6" t="str">
        <f>VLOOKUP($C509,{"29 - Psychiatrie (Erwachsene)","MonatII";"30 - Kinder- und Jugendpsychiatrie","MonatII";"31 - Psychosomatik","MonatII";"","LEER";0,"Leer"},2,0)</f>
        <v>LEER</v>
      </c>
      <c r="AB509" s="6" t="str">
        <f>VLOOKUP($C509,{"29 - Psychiatrie (Erwachsene)","BGI";"30 - Kinder- und Jugendpsychiatrie","BGII";"31 - Psychosomatik","BGI";"","LEER";0,"Leer"},2,0)</f>
        <v>LEER</v>
      </c>
    </row>
    <row r="510" spans="2:28" x14ac:dyDescent="0.25">
      <c r="B510" s="74" t="str">
        <f t="shared" si="71"/>
        <v>!!!</v>
      </c>
      <c r="C510" s="202" t="str">
        <f>IF(LEN($D510)&gt;0,VLOOKUP(TEXT($D510,0),'Angaben Stationen'!$C$15:$V$114,2,0),"")</f>
        <v/>
      </c>
      <c r="D510" s="203"/>
      <c r="E510" s="204" t="str">
        <f>IF(LEN(D510)&gt;0,VLOOKUP(TEXT($D510,0),'Angaben Stationen'!$C$15:$E$114,3,0),"")</f>
        <v/>
      </c>
      <c r="F510" s="210"/>
      <c r="G510" s="205"/>
      <c r="H510" s="206"/>
      <c r="I510" s="72"/>
      <c r="P510" s="6" t="str">
        <f t="shared" si="72"/>
        <v>Leer</v>
      </c>
      <c r="Q510" s="6" t="str">
        <f>IF('Angaben KH-Standort'!$D$13&gt;0,"VJ","KJA")</f>
        <v>KJA</v>
      </c>
      <c r="R510" s="6" t="str">
        <f t="shared" si="73"/>
        <v>Leer</v>
      </c>
      <c r="S510" s="6" t="str">
        <f t="shared" si="74"/>
        <v>Leer</v>
      </c>
      <c r="T510" s="6">
        <f t="shared" si="70"/>
        <v>0</v>
      </c>
      <c r="U510" s="6">
        <f>VLOOKUP($C510,{"29 - Psychiatrie (Erwachsene)",1;"30 - Kinder- und Jugendpsychiatrie",1;"31 - Psychosomatik",1;"",0;0,0},2,0)</f>
        <v>0</v>
      </c>
      <c r="V510" s="6">
        <f t="shared" si="75"/>
        <v>0</v>
      </c>
      <c r="W510" s="6">
        <f t="shared" si="79"/>
        <v>1</v>
      </c>
      <c r="X510" s="6">
        <f t="shared" si="76"/>
        <v>0</v>
      </c>
      <c r="Y510" s="6">
        <f t="shared" si="77"/>
        <v>0</v>
      </c>
      <c r="Z510" s="6">
        <f t="shared" si="78"/>
        <v>0</v>
      </c>
      <c r="AA510" s="6" t="str">
        <f>VLOOKUP($C510,{"29 - Psychiatrie (Erwachsene)","MonatII";"30 - Kinder- und Jugendpsychiatrie","MonatII";"31 - Psychosomatik","MonatII";"","LEER";0,"Leer"},2,0)</f>
        <v>LEER</v>
      </c>
      <c r="AB510" s="6" t="str">
        <f>VLOOKUP($C510,{"29 - Psychiatrie (Erwachsene)","BGI";"30 - Kinder- und Jugendpsychiatrie","BGII";"31 - Psychosomatik","BGI";"","LEER";0,"Leer"},2,0)</f>
        <v>LEER</v>
      </c>
    </row>
    <row r="511" spans="2:28" x14ac:dyDescent="0.25">
      <c r="B511" s="74" t="str">
        <f t="shared" si="71"/>
        <v>!!!</v>
      </c>
      <c r="C511" s="202" t="str">
        <f>IF(LEN($D511)&gt;0,VLOOKUP(TEXT($D511,0),'Angaben Stationen'!$C$15:$V$114,2,0),"")</f>
        <v/>
      </c>
      <c r="D511" s="203"/>
      <c r="E511" s="204" t="str">
        <f>IF(LEN(D511)&gt;0,VLOOKUP(TEXT($D511,0),'Angaben Stationen'!$C$15:$E$114,3,0),"")</f>
        <v/>
      </c>
      <c r="F511" s="210"/>
      <c r="G511" s="205"/>
      <c r="H511" s="206"/>
      <c r="I511" s="72"/>
      <c r="P511" s="6" t="str">
        <f t="shared" si="72"/>
        <v>Leer</v>
      </c>
      <c r="Q511" s="6" t="str">
        <f>IF('Angaben KH-Standort'!$D$13&gt;0,"VJ","KJA")</f>
        <v>KJA</v>
      </c>
      <c r="R511" s="6" t="str">
        <f t="shared" si="73"/>
        <v>Leer</v>
      </c>
      <c r="S511" s="6" t="str">
        <f t="shared" si="74"/>
        <v>Leer</v>
      </c>
      <c r="T511" s="6">
        <f t="shared" si="70"/>
        <v>0</v>
      </c>
      <c r="U511" s="6">
        <f>VLOOKUP($C511,{"29 - Psychiatrie (Erwachsene)",1;"30 - Kinder- und Jugendpsychiatrie",1;"31 - Psychosomatik",1;"",0;0,0},2,0)</f>
        <v>0</v>
      </c>
      <c r="V511" s="6">
        <f t="shared" si="75"/>
        <v>0</v>
      </c>
      <c r="W511" s="6">
        <f t="shared" si="79"/>
        <v>1</v>
      </c>
      <c r="X511" s="6">
        <f t="shared" si="76"/>
        <v>0</v>
      </c>
      <c r="Y511" s="6">
        <f t="shared" si="77"/>
        <v>0</v>
      </c>
      <c r="Z511" s="6">
        <f t="shared" si="78"/>
        <v>0</v>
      </c>
      <c r="AA511" s="6" t="str">
        <f>VLOOKUP($C511,{"29 - Psychiatrie (Erwachsene)","MonatII";"30 - Kinder- und Jugendpsychiatrie","MonatII";"31 - Psychosomatik","MonatII";"","LEER";0,"Leer"},2,0)</f>
        <v>LEER</v>
      </c>
      <c r="AB511" s="6" t="str">
        <f>VLOOKUP($C511,{"29 - Psychiatrie (Erwachsene)","BGI";"30 - Kinder- und Jugendpsychiatrie","BGII";"31 - Psychosomatik","BGI";"","LEER";0,"Leer"},2,0)</f>
        <v>LEER</v>
      </c>
    </row>
    <row r="512" spans="2:28" x14ac:dyDescent="0.25">
      <c r="B512" s="74" t="str">
        <f t="shared" si="71"/>
        <v>!!!</v>
      </c>
      <c r="C512" s="202" t="str">
        <f>IF(LEN($D512)&gt;0,VLOOKUP(TEXT($D512,0),'Angaben Stationen'!$C$15:$V$114,2,0),"")</f>
        <v/>
      </c>
      <c r="D512" s="203"/>
      <c r="E512" s="204" t="str">
        <f>IF(LEN(D512)&gt;0,VLOOKUP(TEXT($D512,0),'Angaben Stationen'!$C$15:$E$114,3,0),"")</f>
        <v/>
      </c>
      <c r="F512" s="210"/>
      <c r="G512" s="205"/>
      <c r="H512" s="206"/>
      <c r="I512" s="72"/>
      <c r="P512" s="6" t="str">
        <f t="shared" si="72"/>
        <v>Leer</v>
      </c>
      <c r="Q512" s="6" t="str">
        <f>IF('Angaben KH-Standort'!$D$13&gt;0,"VJ","KJA")</f>
        <v>KJA</v>
      </c>
      <c r="R512" s="6" t="str">
        <f t="shared" si="73"/>
        <v>Leer</v>
      </c>
      <c r="S512" s="6" t="str">
        <f t="shared" si="74"/>
        <v>Leer</v>
      </c>
      <c r="T512" s="6">
        <f t="shared" si="70"/>
        <v>0</v>
      </c>
      <c r="U512" s="6">
        <f>VLOOKUP($C512,{"29 - Psychiatrie (Erwachsene)",1;"30 - Kinder- und Jugendpsychiatrie",1;"31 - Psychosomatik",1;"",0;0,0},2,0)</f>
        <v>0</v>
      </c>
      <c r="V512" s="6">
        <f t="shared" si="75"/>
        <v>0</v>
      </c>
      <c r="W512" s="6">
        <f t="shared" si="79"/>
        <v>1</v>
      </c>
      <c r="X512" s="6">
        <f t="shared" si="76"/>
        <v>0</v>
      </c>
      <c r="Y512" s="6">
        <f t="shared" si="77"/>
        <v>0</v>
      </c>
      <c r="Z512" s="6">
        <f t="shared" si="78"/>
        <v>0</v>
      </c>
      <c r="AA512" s="6" t="str">
        <f>VLOOKUP($C512,{"29 - Psychiatrie (Erwachsene)","MonatII";"30 - Kinder- und Jugendpsychiatrie","MonatII";"31 - Psychosomatik","MonatII";"","LEER";0,"Leer"},2,0)</f>
        <v>LEER</v>
      </c>
      <c r="AB512" s="6" t="str">
        <f>VLOOKUP($C512,{"29 - Psychiatrie (Erwachsene)","BGI";"30 - Kinder- und Jugendpsychiatrie","BGII";"31 - Psychosomatik","BGI";"","LEER";0,"Leer"},2,0)</f>
        <v>LEER</v>
      </c>
    </row>
    <row r="513" spans="2:28" x14ac:dyDescent="0.25">
      <c r="B513" s="74" t="str">
        <f t="shared" si="71"/>
        <v>!!!</v>
      </c>
      <c r="C513" s="202" t="str">
        <f>IF(LEN($D513)&gt;0,VLOOKUP(TEXT($D513,0),'Angaben Stationen'!$C$15:$V$114,2,0),"")</f>
        <v/>
      </c>
      <c r="D513" s="203"/>
      <c r="E513" s="204" t="str">
        <f>IF(LEN(D513)&gt;0,VLOOKUP(TEXT($D513,0),'Angaben Stationen'!$C$15:$E$114,3,0),"")</f>
        <v/>
      </c>
      <c r="F513" s="210"/>
      <c r="G513" s="205"/>
      <c r="H513" s="206"/>
      <c r="I513" s="72"/>
      <c r="P513" s="6" t="str">
        <f t="shared" si="72"/>
        <v>Leer</v>
      </c>
      <c r="Q513" s="6" t="str">
        <f>IF('Angaben KH-Standort'!$D$13&gt;0,"VJ","KJA")</f>
        <v>KJA</v>
      </c>
      <c r="R513" s="6" t="str">
        <f t="shared" si="73"/>
        <v>Leer</v>
      </c>
      <c r="S513" s="6" t="str">
        <f t="shared" si="74"/>
        <v>Leer</v>
      </c>
      <c r="T513" s="6">
        <f t="shared" si="70"/>
        <v>0</v>
      </c>
      <c r="U513" s="6">
        <f>VLOOKUP($C513,{"29 - Psychiatrie (Erwachsene)",1;"30 - Kinder- und Jugendpsychiatrie",1;"31 - Psychosomatik",1;"",0;0,0},2,0)</f>
        <v>0</v>
      </c>
      <c r="V513" s="6">
        <f t="shared" si="75"/>
        <v>0</v>
      </c>
      <c r="W513" s="6">
        <f t="shared" si="79"/>
        <v>1</v>
      </c>
      <c r="X513" s="6">
        <f t="shared" si="76"/>
        <v>0</v>
      </c>
      <c r="Y513" s="6">
        <f t="shared" si="77"/>
        <v>0</v>
      </c>
      <c r="Z513" s="6">
        <f t="shared" si="78"/>
        <v>0</v>
      </c>
      <c r="AA513" s="6" t="str">
        <f>VLOOKUP($C513,{"29 - Psychiatrie (Erwachsene)","MonatII";"30 - Kinder- und Jugendpsychiatrie","MonatII";"31 - Psychosomatik","MonatII";"","LEER";0,"Leer"},2,0)</f>
        <v>LEER</v>
      </c>
      <c r="AB513" s="6" t="str">
        <f>VLOOKUP($C513,{"29 - Psychiatrie (Erwachsene)","BGI";"30 - Kinder- und Jugendpsychiatrie","BGII";"31 - Psychosomatik","BGI";"","LEER";0,"Leer"},2,0)</f>
        <v>LEER</v>
      </c>
    </row>
    <row r="514" spans="2:28" x14ac:dyDescent="0.25">
      <c r="B514" s="74" t="str">
        <f t="shared" si="71"/>
        <v>!!!</v>
      </c>
      <c r="C514" s="202" t="str">
        <f>IF(LEN($D514)&gt;0,VLOOKUP(TEXT($D514,0),'Angaben Stationen'!$C$15:$V$114,2,0),"")</f>
        <v/>
      </c>
      <c r="D514" s="203"/>
      <c r="E514" s="204" t="str">
        <f>IF(LEN(D514)&gt;0,VLOOKUP(TEXT($D514,0),'Angaben Stationen'!$C$15:$E$114,3,0),"")</f>
        <v/>
      </c>
      <c r="F514" s="210"/>
      <c r="G514" s="205"/>
      <c r="H514" s="206"/>
      <c r="I514" s="72"/>
      <c r="P514" s="6" t="str">
        <f t="shared" si="72"/>
        <v>Leer</v>
      </c>
      <c r="Q514" s="6" t="str">
        <f>IF('Angaben KH-Standort'!$D$13&gt;0,"VJ","KJA")</f>
        <v>KJA</v>
      </c>
      <c r="R514" s="6" t="str">
        <f t="shared" si="73"/>
        <v>Leer</v>
      </c>
      <c r="S514" s="6" t="str">
        <f t="shared" si="74"/>
        <v>Leer</v>
      </c>
      <c r="T514" s="6">
        <f t="shared" si="70"/>
        <v>0</v>
      </c>
      <c r="U514" s="6">
        <f>VLOOKUP($C514,{"29 - Psychiatrie (Erwachsene)",1;"30 - Kinder- und Jugendpsychiatrie",1;"31 - Psychosomatik",1;"",0;0,0},2,0)</f>
        <v>0</v>
      </c>
      <c r="V514" s="6">
        <f t="shared" si="75"/>
        <v>0</v>
      </c>
      <c r="W514" s="6">
        <f t="shared" si="79"/>
        <v>1</v>
      </c>
      <c r="X514" s="6">
        <f t="shared" si="76"/>
        <v>0</v>
      </c>
      <c r="Y514" s="6">
        <f t="shared" si="77"/>
        <v>0</v>
      </c>
      <c r="Z514" s="6">
        <f t="shared" si="78"/>
        <v>0</v>
      </c>
      <c r="AA514" s="6" t="str">
        <f>VLOOKUP($C514,{"29 - Psychiatrie (Erwachsene)","MonatII";"30 - Kinder- und Jugendpsychiatrie","MonatII";"31 - Psychosomatik","MonatII";"","LEER";0,"Leer"},2,0)</f>
        <v>LEER</v>
      </c>
      <c r="AB514" s="6" t="str">
        <f>VLOOKUP($C514,{"29 - Psychiatrie (Erwachsene)","BGI";"30 - Kinder- und Jugendpsychiatrie","BGII";"31 - Psychosomatik","BGI";"","LEER";0,"Leer"},2,0)</f>
        <v>LEER</v>
      </c>
    </row>
    <row r="515" spans="2:28" x14ac:dyDescent="0.25">
      <c r="B515" s="74" t="str">
        <f t="shared" si="71"/>
        <v>!!!</v>
      </c>
      <c r="C515" s="202" t="str">
        <f>IF(LEN($D515)&gt;0,VLOOKUP(TEXT($D515,0),'Angaben Stationen'!$C$15:$V$114,2,0),"")</f>
        <v/>
      </c>
      <c r="D515" s="203"/>
      <c r="E515" s="204" t="str">
        <f>IF(LEN(D515)&gt;0,VLOOKUP(TEXT($D515,0),'Angaben Stationen'!$C$15:$E$114,3,0),"")</f>
        <v/>
      </c>
      <c r="F515" s="210"/>
      <c r="G515" s="205"/>
      <c r="H515" s="206"/>
      <c r="I515" s="72"/>
      <c r="P515" s="6" t="str">
        <f t="shared" si="72"/>
        <v>Leer</v>
      </c>
      <c r="Q515" s="6" t="str">
        <f>IF('Angaben KH-Standort'!$D$13&gt;0,"VJ","KJA")</f>
        <v>KJA</v>
      </c>
      <c r="R515" s="6" t="str">
        <f t="shared" si="73"/>
        <v>Leer</v>
      </c>
      <c r="S515" s="6" t="str">
        <f t="shared" si="74"/>
        <v>Leer</v>
      </c>
      <c r="T515" s="6">
        <f t="shared" si="70"/>
        <v>0</v>
      </c>
      <c r="U515" s="6">
        <f>VLOOKUP($C515,{"29 - Psychiatrie (Erwachsene)",1;"30 - Kinder- und Jugendpsychiatrie",1;"31 - Psychosomatik",1;"",0;0,0},2,0)</f>
        <v>0</v>
      </c>
      <c r="V515" s="6">
        <f t="shared" si="75"/>
        <v>0</v>
      </c>
      <c r="W515" s="6">
        <f t="shared" si="79"/>
        <v>1</v>
      </c>
      <c r="X515" s="6">
        <f t="shared" si="76"/>
        <v>0</v>
      </c>
      <c r="Y515" s="6">
        <f t="shared" si="77"/>
        <v>0</v>
      </c>
      <c r="Z515" s="6">
        <f t="shared" si="78"/>
        <v>0</v>
      </c>
      <c r="AA515" s="6" t="str">
        <f>VLOOKUP($C515,{"29 - Psychiatrie (Erwachsene)","MonatII";"30 - Kinder- und Jugendpsychiatrie","MonatII";"31 - Psychosomatik","MonatII";"","LEER";0,"Leer"},2,0)</f>
        <v>LEER</v>
      </c>
      <c r="AB515" s="6" t="str">
        <f>VLOOKUP($C515,{"29 - Psychiatrie (Erwachsene)","BGI";"30 - Kinder- und Jugendpsychiatrie","BGII";"31 - Psychosomatik","BGI";"","LEER";0,"Leer"},2,0)</f>
        <v>LEER</v>
      </c>
    </row>
    <row r="516" spans="2:28" x14ac:dyDescent="0.25">
      <c r="B516" s="74" t="str">
        <f t="shared" si="71"/>
        <v>!!!</v>
      </c>
      <c r="C516" s="202" t="str">
        <f>IF(LEN($D516)&gt;0,VLOOKUP(TEXT($D516,0),'Angaben Stationen'!$C$15:$V$114,2,0),"")</f>
        <v/>
      </c>
      <c r="D516" s="203"/>
      <c r="E516" s="204" t="str">
        <f>IF(LEN(D516)&gt;0,VLOOKUP(TEXT($D516,0),'Angaben Stationen'!$C$15:$E$114,3,0),"")</f>
        <v/>
      </c>
      <c r="F516" s="210"/>
      <c r="G516" s="205"/>
      <c r="H516" s="206"/>
      <c r="I516" s="72"/>
      <c r="P516" s="6" t="str">
        <f t="shared" si="72"/>
        <v>Leer</v>
      </c>
      <c r="Q516" s="6" t="str">
        <f>IF('Angaben KH-Standort'!$D$13&gt;0,"VJ","KJA")</f>
        <v>KJA</v>
      </c>
      <c r="R516" s="6" t="str">
        <f t="shared" si="73"/>
        <v>Leer</v>
      </c>
      <c r="S516" s="6" t="str">
        <f t="shared" si="74"/>
        <v>Leer</v>
      </c>
      <c r="T516" s="6">
        <f t="shared" si="70"/>
        <v>0</v>
      </c>
      <c r="U516" s="6">
        <f>VLOOKUP($C516,{"29 - Psychiatrie (Erwachsene)",1;"30 - Kinder- und Jugendpsychiatrie",1;"31 - Psychosomatik",1;"",0;0,0},2,0)</f>
        <v>0</v>
      </c>
      <c r="V516" s="6">
        <f t="shared" si="75"/>
        <v>0</v>
      </c>
      <c r="W516" s="6">
        <f t="shared" si="79"/>
        <v>1</v>
      </c>
      <c r="X516" s="6">
        <f t="shared" si="76"/>
        <v>0</v>
      </c>
      <c r="Y516" s="6">
        <f t="shared" si="77"/>
        <v>0</v>
      </c>
      <c r="Z516" s="6">
        <f t="shared" si="78"/>
        <v>0</v>
      </c>
      <c r="AA516" s="6" t="str">
        <f>VLOOKUP($C516,{"29 - Psychiatrie (Erwachsene)","MonatII";"30 - Kinder- und Jugendpsychiatrie","MonatII";"31 - Psychosomatik","MonatII";"","LEER";0,"Leer"},2,0)</f>
        <v>LEER</v>
      </c>
      <c r="AB516" s="6" t="str">
        <f>VLOOKUP($C516,{"29 - Psychiatrie (Erwachsene)","BGI";"30 - Kinder- und Jugendpsychiatrie","BGII";"31 - Psychosomatik","BGI";"","LEER";0,"Leer"},2,0)</f>
        <v>LEER</v>
      </c>
    </row>
    <row r="517" spans="2:28" x14ac:dyDescent="0.25">
      <c r="B517" s="74" t="str">
        <f t="shared" si="71"/>
        <v>!!!</v>
      </c>
      <c r="C517" s="202" t="str">
        <f>IF(LEN($D517)&gt;0,VLOOKUP(TEXT($D517,0),'Angaben Stationen'!$C$15:$V$114,2,0),"")</f>
        <v/>
      </c>
      <c r="D517" s="203"/>
      <c r="E517" s="204" t="str">
        <f>IF(LEN(D517)&gt;0,VLOOKUP(TEXT($D517,0),'Angaben Stationen'!$C$15:$E$114,3,0),"")</f>
        <v/>
      </c>
      <c r="F517" s="210"/>
      <c r="G517" s="205"/>
      <c r="H517" s="206"/>
      <c r="I517" s="72"/>
      <c r="P517" s="6" t="str">
        <f t="shared" si="72"/>
        <v>Leer</v>
      </c>
      <c r="Q517" s="6" t="str">
        <f>IF('Angaben KH-Standort'!$D$13&gt;0,"VJ","KJA")</f>
        <v>KJA</v>
      </c>
      <c r="R517" s="6" t="str">
        <f t="shared" si="73"/>
        <v>Leer</v>
      </c>
      <c r="S517" s="6" t="str">
        <f t="shared" si="74"/>
        <v>Leer</v>
      </c>
      <c r="T517" s="6">
        <f t="shared" si="70"/>
        <v>0</v>
      </c>
      <c r="U517" s="6">
        <f>VLOOKUP($C517,{"29 - Psychiatrie (Erwachsene)",1;"30 - Kinder- und Jugendpsychiatrie",1;"31 - Psychosomatik",1;"",0;0,0},2,0)</f>
        <v>0</v>
      </c>
      <c r="V517" s="6">
        <f t="shared" si="75"/>
        <v>0</v>
      </c>
      <c r="W517" s="6">
        <f t="shared" si="79"/>
        <v>1</v>
      </c>
      <c r="X517" s="6">
        <f t="shared" si="76"/>
        <v>0</v>
      </c>
      <c r="Y517" s="6">
        <f t="shared" si="77"/>
        <v>0</v>
      </c>
      <c r="Z517" s="6">
        <f t="shared" si="78"/>
        <v>0</v>
      </c>
      <c r="AA517" s="6" t="str">
        <f>VLOOKUP($C517,{"29 - Psychiatrie (Erwachsene)","MonatII";"30 - Kinder- und Jugendpsychiatrie","MonatII";"31 - Psychosomatik","MonatII";"","LEER";0,"Leer"},2,0)</f>
        <v>LEER</v>
      </c>
      <c r="AB517" s="6" t="str">
        <f>VLOOKUP($C517,{"29 - Psychiatrie (Erwachsene)","BGI";"30 - Kinder- und Jugendpsychiatrie","BGII";"31 - Psychosomatik","BGI";"","LEER";0,"Leer"},2,0)</f>
        <v>LEER</v>
      </c>
    </row>
    <row r="518" spans="2:28" x14ac:dyDescent="0.25">
      <c r="B518" s="74" t="str">
        <f t="shared" si="71"/>
        <v>!!!</v>
      </c>
      <c r="C518" s="202" t="str">
        <f>IF(LEN($D518)&gt;0,VLOOKUP(TEXT($D518,0),'Angaben Stationen'!$C$15:$V$114,2,0),"")</f>
        <v/>
      </c>
      <c r="D518" s="203"/>
      <c r="E518" s="204" t="str">
        <f>IF(LEN(D518)&gt;0,VLOOKUP(TEXT($D518,0),'Angaben Stationen'!$C$15:$E$114,3,0),"")</f>
        <v/>
      </c>
      <c r="F518" s="210"/>
      <c r="G518" s="205"/>
      <c r="H518" s="206"/>
      <c r="I518" s="72"/>
      <c r="P518" s="6" t="str">
        <f t="shared" si="72"/>
        <v>Leer</v>
      </c>
      <c r="Q518" s="6" t="str">
        <f>IF('Angaben KH-Standort'!$D$13&gt;0,"VJ","KJA")</f>
        <v>KJA</v>
      </c>
      <c r="R518" s="6" t="str">
        <f t="shared" si="73"/>
        <v>Leer</v>
      </c>
      <c r="S518" s="6" t="str">
        <f t="shared" si="74"/>
        <v>Leer</v>
      </c>
      <c r="T518" s="6">
        <f t="shared" si="70"/>
        <v>0</v>
      </c>
      <c r="U518" s="6">
        <f>VLOOKUP($C518,{"29 - Psychiatrie (Erwachsene)",1;"30 - Kinder- und Jugendpsychiatrie",1;"31 - Psychosomatik",1;"",0;0,0},2,0)</f>
        <v>0</v>
      </c>
      <c r="V518" s="6">
        <f t="shared" si="75"/>
        <v>0</v>
      </c>
      <c r="W518" s="6">
        <f t="shared" si="79"/>
        <v>1</v>
      </c>
      <c r="X518" s="6">
        <f t="shared" si="76"/>
        <v>0</v>
      </c>
      <c r="Y518" s="6">
        <f t="shared" si="77"/>
        <v>0</v>
      </c>
      <c r="Z518" s="6">
        <f t="shared" si="78"/>
        <v>0</v>
      </c>
      <c r="AA518" s="6" t="str">
        <f>VLOOKUP($C518,{"29 - Psychiatrie (Erwachsene)","MonatII";"30 - Kinder- und Jugendpsychiatrie","MonatII";"31 - Psychosomatik","MonatII";"","LEER";0,"Leer"},2,0)</f>
        <v>LEER</v>
      </c>
      <c r="AB518" s="6" t="str">
        <f>VLOOKUP($C518,{"29 - Psychiatrie (Erwachsene)","BGI";"30 - Kinder- und Jugendpsychiatrie","BGII";"31 - Psychosomatik","BGI";"","LEER";0,"Leer"},2,0)</f>
        <v>LEER</v>
      </c>
    </row>
    <row r="519" spans="2:28" x14ac:dyDescent="0.25">
      <c r="B519" s="74" t="str">
        <f t="shared" si="71"/>
        <v>!!!</v>
      </c>
      <c r="C519" s="202" t="str">
        <f>IF(LEN($D519)&gt;0,VLOOKUP(TEXT($D519,0),'Angaben Stationen'!$C$15:$V$114,2,0),"")</f>
        <v/>
      </c>
      <c r="D519" s="203"/>
      <c r="E519" s="204" t="str">
        <f>IF(LEN(D519)&gt;0,VLOOKUP(TEXT($D519,0),'Angaben Stationen'!$C$15:$E$114,3,0),"")</f>
        <v/>
      </c>
      <c r="F519" s="210"/>
      <c r="G519" s="205"/>
      <c r="H519" s="206"/>
      <c r="I519" s="72"/>
      <c r="P519" s="6" t="str">
        <f t="shared" si="72"/>
        <v>Leer</v>
      </c>
      <c r="Q519" s="6" t="str">
        <f>IF('Angaben KH-Standort'!$D$13&gt;0,"VJ","KJA")</f>
        <v>KJA</v>
      </c>
      <c r="R519" s="6" t="str">
        <f t="shared" si="73"/>
        <v>Leer</v>
      </c>
      <c r="S519" s="6" t="str">
        <f t="shared" si="74"/>
        <v>Leer</v>
      </c>
      <c r="T519" s="6">
        <f t="shared" si="70"/>
        <v>0</v>
      </c>
      <c r="U519" s="6">
        <f>VLOOKUP($C519,{"29 - Psychiatrie (Erwachsene)",1;"30 - Kinder- und Jugendpsychiatrie",1;"31 - Psychosomatik",1;"",0;0,0},2,0)</f>
        <v>0</v>
      </c>
      <c r="V519" s="6">
        <f t="shared" si="75"/>
        <v>0</v>
      </c>
      <c r="W519" s="6">
        <f t="shared" si="79"/>
        <v>1</v>
      </c>
      <c r="X519" s="6">
        <f t="shared" si="76"/>
        <v>0</v>
      </c>
      <c r="Y519" s="6">
        <f t="shared" si="77"/>
        <v>0</v>
      </c>
      <c r="Z519" s="6">
        <f t="shared" si="78"/>
        <v>0</v>
      </c>
      <c r="AA519" s="6" t="str">
        <f>VLOOKUP($C519,{"29 - Psychiatrie (Erwachsene)","MonatII";"30 - Kinder- und Jugendpsychiatrie","MonatII";"31 - Psychosomatik","MonatII";"","LEER";0,"Leer"},2,0)</f>
        <v>LEER</v>
      </c>
      <c r="AB519" s="6" t="str">
        <f>VLOOKUP($C519,{"29 - Psychiatrie (Erwachsene)","BGI";"30 - Kinder- und Jugendpsychiatrie","BGII";"31 - Psychosomatik","BGI";"","LEER";0,"Leer"},2,0)</f>
        <v>LEER</v>
      </c>
    </row>
    <row r="520" spans="2:28" x14ac:dyDescent="0.25">
      <c r="B520" s="74" t="str">
        <f t="shared" si="71"/>
        <v>!!!</v>
      </c>
      <c r="C520" s="202" t="str">
        <f>IF(LEN($D520)&gt;0,VLOOKUP(TEXT($D520,0),'Angaben Stationen'!$C$15:$V$114,2,0),"")</f>
        <v/>
      </c>
      <c r="D520" s="203"/>
      <c r="E520" s="204" t="str">
        <f>IF(LEN(D520)&gt;0,VLOOKUP(TEXT($D520,0),'Angaben Stationen'!$C$15:$E$114,3,0),"")</f>
        <v/>
      </c>
      <c r="F520" s="210"/>
      <c r="G520" s="205"/>
      <c r="H520" s="206"/>
      <c r="I520" s="72"/>
      <c r="P520" s="6" t="str">
        <f t="shared" si="72"/>
        <v>Leer</v>
      </c>
      <c r="Q520" s="6" t="str">
        <f>IF('Angaben KH-Standort'!$D$13&gt;0,"VJ","KJA")</f>
        <v>KJA</v>
      </c>
      <c r="R520" s="6" t="str">
        <f t="shared" si="73"/>
        <v>Leer</v>
      </c>
      <c r="S520" s="6" t="str">
        <f t="shared" si="74"/>
        <v>Leer</v>
      </c>
      <c r="T520" s="6">
        <f t="shared" si="70"/>
        <v>0</v>
      </c>
      <c r="U520" s="6">
        <f>VLOOKUP($C520,{"29 - Psychiatrie (Erwachsene)",1;"30 - Kinder- und Jugendpsychiatrie",1;"31 - Psychosomatik",1;"",0;0,0},2,0)</f>
        <v>0</v>
      </c>
      <c r="V520" s="6">
        <f t="shared" si="75"/>
        <v>0</v>
      </c>
      <c r="W520" s="6">
        <f t="shared" si="79"/>
        <v>1</v>
      </c>
      <c r="X520" s="6">
        <f t="shared" si="76"/>
        <v>0</v>
      </c>
      <c r="Y520" s="6">
        <f t="shared" si="77"/>
        <v>0</v>
      </c>
      <c r="Z520" s="6">
        <f t="shared" si="78"/>
        <v>0</v>
      </c>
      <c r="AA520" s="6" t="str">
        <f>VLOOKUP($C520,{"29 - Psychiatrie (Erwachsene)","MonatII";"30 - Kinder- und Jugendpsychiatrie","MonatII";"31 - Psychosomatik","MonatII";"","LEER";0,"Leer"},2,0)</f>
        <v>LEER</v>
      </c>
      <c r="AB520" s="6" t="str">
        <f>VLOOKUP($C520,{"29 - Psychiatrie (Erwachsene)","BGI";"30 - Kinder- und Jugendpsychiatrie","BGII";"31 - Psychosomatik","BGI";"","LEER";0,"Leer"},2,0)</f>
        <v>LEER</v>
      </c>
    </row>
    <row r="521" spans="2:28" x14ac:dyDescent="0.25">
      <c r="B521" s="74" t="str">
        <f t="shared" si="71"/>
        <v>!!!</v>
      </c>
      <c r="C521" s="202" t="str">
        <f>IF(LEN($D521)&gt;0,VLOOKUP(TEXT($D521,0),'Angaben Stationen'!$C$15:$V$114,2,0),"")</f>
        <v/>
      </c>
      <c r="D521" s="203"/>
      <c r="E521" s="204" t="str">
        <f>IF(LEN(D521)&gt;0,VLOOKUP(TEXT($D521,0),'Angaben Stationen'!$C$15:$E$114,3,0),"")</f>
        <v/>
      </c>
      <c r="F521" s="210"/>
      <c r="G521" s="205"/>
      <c r="H521" s="206"/>
      <c r="I521" s="72"/>
      <c r="P521" s="6" t="str">
        <f t="shared" si="72"/>
        <v>Leer</v>
      </c>
      <c r="Q521" s="6" t="str">
        <f>IF('Angaben KH-Standort'!$D$13&gt;0,"VJ","KJA")</f>
        <v>KJA</v>
      </c>
      <c r="R521" s="6" t="str">
        <f t="shared" si="73"/>
        <v>Leer</v>
      </c>
      <c r="S521" s="6" t="str">
        <f t="shared" si="74"/>
        <v>Leer</v>
      </c>
      <c r="T521" s="6">
        <f t="shared" si="70"/>
        <v>0</v>
      </c>
      <c r="U521" s="6">
        <f>VLOOKUP($C521,{"29 - Psychiatrie (Erwachsene)",1;"30 - Kinder- und Jugendpsychiatrie",1;"31 - Psychosomatik",1;"",0;0,0},2,0)</f>
        <v>0</v>
      </c>
      <c r="V521" s="6">
        <f t="shared" si="75"/>
        <v>0</v>
      </c>
      <c r="W521" s="6">
        <f t="shared" si="79"/>
        <v>1</v>
      </c>
      <c r="X521" s="6">
        <f t="shared" si="76"/>
        <v>0</v>
      </c>
      <c r="Y521" s="6">
        <f t="shared" si="77"/>
        <v>0</v>
      </c>
      <c r="Z521" s="6">
        <f t="shared" si="78"/>
        <v>0</v>
      </c>
      <c r="AA521" s="6" t="str">
        <f>VLOOKUP($C521,{"29 - Psychiatrie (Erwachsene)","MonatII";"30 - Kinder- und Jugendpsychiatrie","MonatII";"31 - Psychosomatik","MonatII";"","LEER";0,"Leer"},2,0)</f>
        <v>LEER</v>
      </c>
      <c r="AB521" s="6" t="str">
        <f>VLOOKUP($C521,{"29 - Psychiatrie (Erwachsene)","BGI";"30 - Kinder- und Jugendpsychiatrie","BGII";"31 - Psychosomatik","BGI";"","LEER";0,"Leer"},2,0)</f>
        <v>LEER</v>
      </c>
    </row>
    <row r="522" spans="2:28" x14ac:dyDescent="0.25">
      <c r="B522" s="74" t="str">
        <f t="shared" si="71"/>
        <v>!!!</v>
      </c>
      <c r="C522" s="202" t="str">
        <f>IF(LEN($D522)&gt;0,VLOOKUP(TEXT($D522,0),'Angaben Stationen'!$C$15:$V$114,2,0),"")</f>
        <v/>
      </c>
      <c r="D522" s="203"/>
      <c r="E522" s="204" t="str">
        <f>IF(LEN(D522)&gt;0,VLOOKUP(TEXT($D522,0),'Angaben Stationen'!$C$15:$E$114,3,0),"")</f>
        <v/>
      </c>
      <c r="F522" s="210"/>
      <c r="G522" s="205"/>
      <c r="H522" s="206"/>
      <c r="I522" s="72"/>
      <c r="P522" s="6" t="str">
        <f t="shared" si="72"/>
        <v>Leer</v>
      </c>
      <c r="Q522" s="6" t="str">
        <f>IF('Angaben KH-Standort'!$D$13&gt;0,"VJ","KJA")</f>
        <v>KJA</v>
      </c>
      <c r="R522" s="6" t="str">
        <f t="shared" si="73"/>
        <v>Leer</v>
      </c>
      <c r="S522" s="6" t="str">
        <f t="shared" si="74"/>
        <v>Leer</v>
      </c>
      <c r="T522" s="6">
        <f t="shared" si="70"/>
        <v>0</v>
      </c>
      <c r="U522" s="6">
        <f>VLOOKUP($C522,{"29 - Psychiatrie (Erwachsene)",1;"30 - Kinder- und Jugendpsychiatrie",1;"31 - Psychosomatik",1;"",0;0,0},2,0)</f>
        <v>0</v>
      </c>
      <c r="V522" s="6">
        <f t="shared" si="75"/>
        <v>0</v>
      </c>
      <c r="W522" s="6">
        <f t="shared" si="79"/>
        <v>1</v>
      </c>
      <c r="X522" s="6">
        <f t="shared" si="76"/>
        <v>0</v>
      </c>
      <c r="Y522" s="6">
        <f t="shared" si="77"/>
        <v>0</v>
      </c>
      <c r="Z522" s="6">
        <f t="shared" si="78"/>
        <v>0</v>
      </c>
      <c r="AA522" s="6" t="str">
        <f>VLOOKUP($C522,{"29 - Psychiatrie (Erwachsene)","MonatII";"30 - Kinder- und Jugendpsychiatrie","MonatII";"31 - Psychosomatik","MonatII";"","LEER";0,"Leer"},2,0)</f>
        <v>LEER</v>
      </c>
      <c r="AB522" s="6" t="str">
        <f>VLOOKUP($C522,{"29 - Psychiatrie (Erwachsene)","BGI";"30 - Kinder- und Jugendpsychiatrie","BGII";"31 - Psychosomatik","BGI";"","LEER";0,"Leer"},2,0)</f>
        <v>LEER</v>
      </c>
    </row>
    <row r="523" spans="2:28" x14ac:dyDescent="0.25">
      <c r="B523" s="74" t="str">
        <f t="shared" si="71"/>
        <v>!!!</v>
      </c>
      <c r="C523" s="202" t="str">
        <f>IF(LEN($D523)&gt;0,VLOOKUP(TEXT($D523,0),'Angaben Stationen'!$C$15:$V$114,2,0),"")</f>
        <v/>
      </c>
      <c r="D523" s="203"/>
      <c r="E523" s="204" t="str">
        <f>IF(LEN(D523)&gt;0,VLOOKUP(TEXT($D523,0),'Angaben Stationen'!$C$15:$E$114,3,0),"")</f>
        <v/>
      </c>
      <c r="F523" s="210"/>
      <c r="G523" s="205"/>
      <c r="H523" s="206"/>
      <c r="I523" s="72"/>
      <c r="P523" s="6" t="str">
        <f t="shared" si="72"/>
        <v>Leer</v>
      </c>
      <c r="Q523" s="6" t="str">
        <f>IF('Angaben KH-Standort'!$D$13&gt;0,"VJ","KJA")</f>
        <v>KJA</v>
      </c>
      <c r="R523" s="6" t="str">
        <f t="shared" si="73"/>
        <v>Leer</v>
      </c>
      <c r="S523" s="6" t="str">
        <f t="shared" si="74"/>
        <v>Leer</v>
      </c>
      <c r="T523" s="6">
        <f t="shared" si="70"/>
        <v>0</v>
      </c>
      <c r="U523" s="6">
        <f>VLOOKUP($C523,{"29 - Psychiatrie (Erwachsene)",1;"30 - Kinder- und Jugendpsychiatrie",1;"31 - Psychosomatik",1;"",0;0,0},2,0)</f>
        <v>0</v>
      </c>
      <c r="V523" s="6">
        <f t="shared" si="75"/>
        <v>0</v>
      </c>
      <c r="W523" s="6">
        <f t="shared" si="79"/>
        <v>1</v>
      </c>
      <c r="X523" s="6">
        <f t="shared" si="76"/>
        <v>0</v>
      </c>
      <c r="Y523" s="6">
        <f t="shared" si="77"/>
        <v>0</v>
      </c>
      <c r="Z523" s="6">
        <f t="shared" si="78"/>
        <v>0</v>
      </c>
      <c r="AA523" s="6" t="str">
        <f>VLOOKUP($C523,{"29 - Psychiatrie (Erwachsene)","MonatII";"30 - Kinder- und Jugendpsychiatrie","MonatII";"31 - Psychosomatik","MonatII";"","LEER";0,"Leer"},2,0)</f>
        <v>LEER</v>
      </c>
      <c r="AB523" s="6" t="str">
        <f>VLOOKUP($C523,{"29 - Psychiatrie (Erwachsene)","BGI";"30 - Kinder- und Jugendpsychiatrie","BGII";"31 - Psychosomatik","BGI";"","LEER";0,"Leer"},2,0)</f>
        <v>LEER</v>
      </c>
    </row>
    <row r="524" spans="2:28" x14ac:dyDescent="0.25">
      <c r="B524" s="74" t="str">
        <f t="shared" si="71"/>
        <v>!!!</v>
      </c>
      <c r="C524" s="202" t="str">
        <f>IF(LEN($D524)&gt;0,VLOOKUP(TEXT($D524,0),'Angaben Stationen'!$C$15:$V$114,2,0),"")</f>
        <v/>
      </c>
      <c r="D524" s="203"/>
      <c r="E524" s="204" t="str">
        <f>IF(LEN(D524)&gt;0,VLOOKUP(TEXT($D524,0),'Angaben Stationen'!$C$15:$E$114,3,0),"")</f>
        <v/>
      </c>
      <c r="F524" s="210"/>
      <c r="G524" s="205"/>
      <c r="H524" s="206"/>
      <c r="I524" s="72"/>
      <c r="P524" s="6" t="str">
        <f t="shared" si="72"/>
        <v>Leer</v>
      </c>
      <c r="Q524" s="6" t="str">
        <f>IF('Angaben KH-Standort'!$D$13&gt;0,"VJ","KJA")</f>
        <v>KJA</v>
      </c>
      <c r="R524" s="6" t="str">
        <f t="shared" si="73"/>
        <v>Leer</v>
      </c>
      <c r="S524" s="6" t="str">
        <f t="shared" si="74"/>
        <v>Leer</v>
      </c>
      <c r="T524" s="6">
        <f t="shared" si="70"/>
        <v>0</v>
      </c>
      <c r="U524" s="6">
        <f>VLOOKUP($C524,{"29 - Psychiatrie (Erwachsene)",1;"30 - Kinder- und Jugendpsychiatrie",1;"31 - Psychosomatik",1;"",0;0,0},2,0)</f>
        <v>0</v>
      </c>
      <c r="V524" s="6">
        <f t="shared" si="75"/>
        <v>0</v>
      </c>
      <c r="W524" s="6">
        <f t="shared" si="79"/>
        <v>1</v>
      </c>
      <c r="X524" s="6">
        <f t="shared" si="76"/>
        <v>0</v>
      </c>
      <c r="Y524" s="6">
        <f t="shared" si="77"/>
        <v>0</v>
      </c>
      <c r="Z524" s="6">
        <f t="shared" si="78"/>
        <v>0</v>
      </c>
      <c r="AA524" s="6" t="str">
        <f>VLOOKUP($C524,{"29 - Psychiatrie (Erwachsene)","MonatII";"30 - Kinder- und Jugendpsychiatrie","MonatII";"31 - Psychosomatik","MonatII";"","LEER";0,"Leer"},2,0)</f>
        <v>LEER</v>
      </c>
      <c r="AB524" s="6" t="str">
        <f>VLOOKUP($C524,{"29 - Psychiatrie (Erwachsene)","BGI";"30 - Kinder- und Jugendpsychiatrie","BGII";"31 - Psychosomatik","BGI";"","LEER";0,"Leer"},2,0)</f>
        <v>LEER</v>
      </c>
    </row>
    <row r="525" spans="2:28" x14ac:dyDescent="0.25">
      <c r="B525" s="74" t="str">
        <f t="shared" si="71"/>
        <v>!!!</v>
      </c>
      <c r="C525" s="202" t="str">
        <f>IF(LEN($D525)&gt;0,VLOOKUP(TEXT($D525,0),'Angaben Stationen'!$C$15:$V$114,2,0),"")</f>
        <v/>
      </c>
      <c r="D525" s="203"/>
      <c r="E525" s="204" t="str">
        <f>IF(LEN(D525)&gt;0,VLOOKUP(TEXT($D525,0),'Angaben Stationen'!$C$15:$E$114,3,0),"")</f>
        <v/>
      </c>
      <c r="F525" s="210"/>
      <c r="G525" s="205"/>
      <c r="H525" s="206"/>
      <c r="I525" s="72"/>
      <c r="P525" s="6" t="str">
        <f t="shared" si="72"/>
        <v>Leer</v>
      </c>
      <c r="Q525" s="6" t="str">
        <f>IF('Angaben KH-Standort'!$D$13&gt;0,"VJ","KJA")</f>
        <v>KJA</v>
      </c>
      <c r="R525" s="6" t="str">
        <f t="shared" si="73"/>
        <v>Leer</v>
      </c>
      <c r="S525" s="6" t="str">
        <f t="shared" si="74"/>
        <v>Leer</v>
      </c>
      <c r="T525" s="6">
        <f t="shared" si="70"/>
        <v>0</v>
      </c>
      <c r="U525" s="6">
        <f>VLOOKUP($C525,{"29 - Psychiatrie (Erwachsene)",1;"30 - Kinder- und Jugendpsychiatrie",1;"31 - Psychosomatik",1;"",0;0,0},2,0)</f>
        <v>0</v>
      </c>
      <c r="V525" s="6">
        <f t="shared" si="75"/>
        <v>0</v>
      </c>
      <c r="W525" s="6">
        <f t="shared" si="79"/>
        <v>1</v>
      </c>
      <c r="X525" s="6">
        <f t="shared" si="76"/>
        <v>0</v>
      </c>
      <c r="Y525" s="6">
        <f t="shared" si="77"/>
        <v>0</v>
      </c>
      <c r="Z525" s="6">
        <f t="shared" si="78"/>
        <v>0</v>
      </c>
      <c r="AA525" s="6" t="str">
        <f>VLOOKUP($C525,{"29 - Psychiatrie (Erwachsene)","MonatII";"30 - Kinder- und Jugendpsychiatrie","MonatII";"31 - Psychosomatik","MonatII";"","LEER";0,"Leer"},2,0)</f>
        <v>LEER</v>
      </c>
      <c r="AB525" s="6" t="str">
        <f>VLOOKUP($C525,{"29 - Psychiatrie (Erwachsene)","BGI";"30 - Kinder- und Jugendpsychiatrie","BGII";"31 - Psychosomatik","BGI";"","LEER";0,"Leer"},2,0)</f>
        <v>LEER</v>
      </c>
    </row>
    <row r="526" spans="2:28" x14ac:dyDescent="0.25">
      <c r="B526" s="74" t="str">
        <f t="shared" si="71"/>
        <v>!!!</v>
      </c>
      <c r="C526" s="202" t="str">
        <f>IF(LEN($D526)&gt;0,VLOOKUP(TEXT($D526,0),'Angaben Stationen'!$C$15:$V$114,2,0),"")</f>
        <v/>
      </c>
      <c r="D526" s="203"/>
      <c r="E526" s="204" t="str">
        <f>IF(LEN(D526)&gt;0,VLOOKUP(TEXT($D526,0),'Angaben Stationen'!$C$15:$E$114,3,0),"")</f>
        <v/>
      </c>
      <c r="F526" s="210"/>
      <c r="G526" s="205"/>
      <c r="H526" s="206"/>
      <c r="I526" s="72"/>
      <c r="P526" s="6" t="str">
        <f t="shared" si="72"/>
        <v>Leer</v>
      </c>
      <c r="Q526" s="6" t="str">
        <f>IF('Angaben KH-Standort'!$D$13&gt;0,"VJ","KJA")</f>
        <v>KJA</v>
      </c>
      <c r="R526" s="6" t="str">
        <f t="shared" si="73"/>
        <v>Leer</v>
      </c>
      <c r="S526" s="6" t="str">
        <f t="shared" si="74"/>
        <v>Leer</v>
      </c>
      <c r="T526" s="6">
        <f t="shared" si="70"/>
        <v>0</v>
      </c>
      <c r="U526" s="6">
        <f>VLOOKUP($C526,{"29 - Psychiatrie (Erwachsene)",1;"30 - Kinder- und Jugendpsychiatrie",1;"31 - Psychosomatik",1;"",0;0,0},2,0)</f>
        <v>0</v>
      </c>
      <c r="V526" s="6">
        <f t="shared" si="75"/>
        <v>0</v>
      </c>
      <c r="W526" s="6">
        <f t="shared" si="79"/>
        <v>1</v>
      </c>
      <c r="X526" s="6">
        <f t="shared" si="76"/>
        <v>0</v>
      </c>
      <c r="Y526" s="6">
        <f t="shared" si="77"/>
        <v>0</v>
      </c>
      <c r="Z526" s="6">
        <f t="shared" si="78"/>
        <v>0</v>
      </c>
      <c r="AA526" s="6" t="str">
        <f>VLOOKUP($C526,{"29 - Psychiatrie (Erwachsene)","MonatII";"30 - Kinder- und Jugendpsychiatrie","MonatII";"31 - Psychosomatik","MonatII";"","LEER";0,"Leer"},2,0)</f>
        <v>LEER</v>
      </c>
      <c r="AB526" s="6" t="str">
        <f>VLOOKUP($C526,{"29 - Psychiatrie (Erwachsene)","BGI";"30 - Kinder- und Jugendpsychiatrie","BGII";"31 - Psychosomatik","BGI";"","LEER";0,"Leer"},2,0)</f>
        <v>LEER</v>
      </c>
    </row>
    <row r="527" spans="2:28" x14ac:dyDescent="0.25">
      <c r="B527" s="74" t="str">
        <f t="shared" si="71"/>
        <v>!!!</v>
      </c>
      <c r="C527" s="202" t="str">
        <f>IF(LEN($D527)&gt;0,VLOOKUP(TEXT($D527,0),'Angaben Stationen'!$C$15:$V$114,2,0),"")</f>
        <v/>
      </c>
      <c r="D527" s="203"/>
      <c r="E527" s="204" t="str">
        <f>IF(LEN(D527)&gt;0,VLOOKUP(TEXT($D527,0),'Angaben Stationen'!$C$15:$E$114,3,0),"")</f>
        <v/>
      </c>
      <c r="F527" s="210"/>
      <c r="G527" s="205"/>
      <c r="H527" s="206"/>
      <c r="I527" s="72"/>
      <c r="P527" s="6" t="str">
        <f t="shared" si="72"/>
        <v>Leer</v>
      </c>
      <c r="Q527" s="6" t="str">
        <f>IF('Angaben KH-Standort'!$D$13&gt;0,"VJ","KJA")</f>
        <v>KJA</v>
      </c>
      <c r="R527" s="6" t="str">
        <f t="shared" si="73"/>
        <v>Leer</v>
      </c>
      <c r="S527" s="6" t="str">
        <f t="shared" si="74"/>
        <v>Leer</v>
      </c>
      <c r="T527" s="6">
        <f t="shared" si="70"/>
        <v>0</v>
      </c>
      <c r="U527" s="6">
        <f>VLOOKUP($C527,{"29 - Psychiatrie (Erwachsene)",1;"30 - Kinder- und Jugendpsychiatrie",1;"31 - Psychosomatik",1;"",0;0,0},2,0)</f>
        <v>0</v>
      </c>
      <c r="V527" s="6">
        <f t="shared" si="75"/>
        <v>0</v>
      </c>
      <c r="W527" s="6">
        <f t="shared" si="79"/>
        <v>1</v>
      </c>
      <c r="X527" s="6">
        <f t="shared" si="76"/>
        <v>0</v>
      </c>
      <c r="Y527" s="6">
        <f t="shared" si="77"/>
        <v>0</v>
      </c>
      <c r="Z527" s="6">
        <f t="shared" si="78"/>
        <v>0</v>
      </c>
      <c r="AA527" s="6" t="str">
        <f>VLOOKUP($C527,{"29 - Psychiatrie (Erwachsene)","MonatII";"30 - Kinder- und Jugendpsychiatrie","MonatII";"31 - Psychosomatik","MonatII";"","LEER";0,"Leer"},2,0)</f>
        <v>LEER</v>
      </c>
      <c r="AB527" s="6" t="str">
        <f>VLOOKUP($C527,{"29 - Psychiatrie (Erwachsene)","BGI";"30 - Kinder- und Jugendpsychiatrie","BGII";"31 - Psychosomatik","BGI";"","LEER";0,"Leer"},2,0)</f>
        <v>LEER</v>
      </c>
    </row>
    <row r="528" spans="2:28" x14ac:dyDescent="0.25">
      <c r="B528" s="74" t="str">
        <f t="shared" si="71"/>
        <v>!!!</v>
      </c>
      <c r="C528" s="202" t="str">
        <f>IF(LEN($D528)&gt;0,VLOOKUP(TEXT($D528,0),'Angaben Stationen'!$C$15:$V$114,2,0),"")</f>
        <v/>
      </c>
      <c r="D528" s="203"/>
      <c r="E528" s="204" t="str">
        <f>IF(LEN(D528)&gt;0,VLOOKUP(TEXT($D528,0),'Angaben Stationen'!$C$15:$E$114,3,0),"")</f>
        <v/>
      </c>
      <c r="F528" s="210"/>
      <c r="G528" s="205"/>
      <c r="H528" s="206"/>
      <c r="I528" s="72"/>
      <c r="P528" s="6" t="str">
        <f t="shared" si="72"/>
        <v>Leer</v>
      </c>
      <c r="Q528" s="6" t="str">
        <f>IF('Angaben KH-Standort'!$D$13&gt;0,"VJ","KJA")</f>
        <v>KJA</v>
      </c>
      <c r="R528" s="6" t="str">
        <f t="shared" si="73"/>
        <v>Leer</v>
      </c>
      <c r="S528" s="6" t="str">
        <f t="shared" si="74"/>
        <v>Leer</v>
      </c>
      <c r="T528" s="6">
        <f t="shared" si="70"/>
        <v>0</v>
      </c>
      <c r="U528" s="6">
        <f>VLOOKUP($C528,{"29 - Psychiatrie (Erwachsene)",1;"30 - Kinder- und Jugendpsychiatrie",1;"31 - Psychosomatik",1;"",0;0,0},2,0)</f>
        <v>0</v>
      </c>
      <c r="V528" s="6">
        <f t="shared" si="75"/>
        <v>0</v>
      </c>
      <c r="W528" s="6">
        <f t="shared" si="79"/>
        <v>1</v>
      </c>
      <c r="X528" s="6">
        <f t="shared" si="76"/>
        <v>0</v>
      </c>
      <c r="Y528" s="6">
        <f t="shared" si="77"/>
        <v>0</v>
      </c>
      <c r="Z528" s="6">
        <f t="shared" si="78"/>
        <v>0</v>
      </c>
      <c r="AA528" s="6" t="str">
        <f>VLOOKUP($C528,{"29 - Psychiatrie (Erwachsene)","MonatII";"30 - Kinder- und Jugendpsychiatrie","MonatII";"31 - Psychosomatik","MonatII";"","LEER";0,"Leer"},2,0)</f>
        <v>LEER</v>
      </c>
      <c r="AB528" s="6" t="str">
        <f>VLOOKUP($C528,{"29 - Psychiatrie (Erwachsene)","BGI";"30 - Kinder- und Jugendpsychiatrie","BGII";"31 - Psychosomatik","BGI";"","LEER";0,"Leer"},2,0)</f>
        <v>LEER</v>
      </c>
    </row>
    <row r="529" spans="2:28" x14ac:dyDescent="0.25">
      <c r="B529" s="74" t="str">
        <f t="shared" si="71"/>
        <v>!!!</v>
      </c>
      <c r="C529" s="202" t="str">
        <f>IF(LEN($D529)&gt;0,VLOOKUP(TEXT($D529,0),'Angaben Stationen'!$C$15:$V$114,2,0),"")</f>
        <v/>
      </c>
      <c r="D529" s="203"/>
      <c r="E529" s="204" t="str">
        <f>IF(LEN(D529)&gt;0,VLOOKUP(TEXT($D529,0),'Angaben Stationen'!$C$15:$E$114,3,0),"")</f>
        <v/>
      </c>
      <c r="F529" s="210"/>
      <c r="G529" s="205"/>
      <c r="H529" s="206"/>
      <c r="I529" s="72"/>
      <c r="P529" s="6" t="str">
        <f t="shared" si="72"/>
        <v>Leer</v>
      </c>
      <c r="Q529" s="6" t="str">
        <f>IF('Angaben KH-Standort'!$D$13&gt;0,"VJ","KJA")</f>
        <v>KJA</v>
      </c>
      <c r="R529" s="6" t="str">
        <f t="shared" si="73"/>
        <v>Leer</v>
      </c>
      <c r="S529" s="6" t="str">
        <f t="shared" si="74"/>
        <v>Leer</v>
      </c>
      <c r="T529" s="6">
        <f t="shared" si="70"/>
        <v>0</v>
      </c>
      <c r="U529" s="6">
        <f>VLOOKUP($C529,{"29 - Psychiatrie (Erwachsene)",1;"30 - Kinder- und Jugendpsychiatrie",1;"31 - Psychosomatik",1;"",0;0,0},2,0)</f>
        <v>0</v>
      </c>
      <c r="V529" s="6">
        <f t="shared" si="75"/>
        <v>0</v>
      </c>
      <c r="W529" s="6">
        <f t="shared" si="79"/>
        <v>1</v>
      </c>
      <c r="X529" s="6">
        <f t="shared" si="76"/>
        <v>0</v>
      </c>
      <c r="Y529" s="6">
        <f t="shared" si="77"/>
        <v>0</v>
      </c>
      <c r="Z529" s="6">
        <f t="shared" si="78"/>
        <v>0</v>
      </c>
      <c r="AA529" s="6" t="str">
        <f>VLOOKUP($C529,{"29 - Psychiatrie (Erwachsene)","MonatII";"30 - Kinder- und Jugendpsychiatrie","MonatII";"31 - Psychosomatik","MonatII";"","LEER";0,"Leer"},2,0)</f>
        <v>LEER</v>
      </c>
      <c r="AB529" s="6" t="str">
        <f>VLOOKUP($C529,{"29 - Psychiatrie (Erwachsene)","BGI";"30 - Kinder- und Jugendpsychiatrie","BGII";"31 - Psychosomatik","BGI";"","LEER";0,"Leer"},2,0)</f>
        <v>LEER</v>
      </c>
    </row>
    <row r="530" spans="2:28" x14ac:dyDescent="0.25">
      <c r="B530" s="74" t="str">
        <f t="shared" si="71"/>
        <v>!!!</v>
      </c>
      <c r="C530" s="202" t="str">
        <f>IF(LEN($D530)&gt;0,VLOOKUP(TEXT($D530,0),'Angaben Stationen'!$C$15:$V$114,2,0),"")</f>
        <v/>
      </c>
      <c r="D530" s="203"/>
      <c r="E530" s="204" t="str">
        <f>IF(LEN(D530)&gt;0,VLOOKUP(TEXT($D530,0),'Angaben Stationen'!$C$15:$E$114,3,0),"")</f>
        <v/>
      </c>
      <c r="F530" s="210"/>
      <c r="G530" s="205"/>
      <c r="H530" s="206"/>
      <c r="I530" s="72"/>
      <c r="P530" s="6" t="str">
        <f t="shared" si="72"/>
        <v>Leer</v>
      </c>
      <c r="Q530" s="6" t="str">
        <f>IF('Angaben KH-Standort'!$D$13&gt;0,"VJ","KJA")</f>
        <v>KJA</v>
      </c>
      <c r="R530" s="6" t="str">
        <f t="shared" si="73"/>
        <v>Leer</v>
      </c>
      <c r="S530" s="6" t="str">
        <f t="shared" si="74"/>
        <v>Leer</v>
      </c>
      <c r="T530" s="6">
        <f t="shared" ref="T530:T594" si="80">IF(LEN(B530)&gt;0,0,1)</f>
        <v>0</v>
      </c>
      <c r="U530" s="6">
        <f>VLOOKUP($C530,{"29 - Psychiatrie (Erwachsene)",1;"30 - Kinder- und Jugendpsychiatrie",1;"31 - Psychosomatik",1;"",0;0,0},2,0)</f>
        <v>0</v>
      </c>
      <c r="V530" s="6">
        <f t="shared" si="75"/>
        <v>0</v>
      </c>
      <c r="W530" s="6">
        <f t="shared" si="79"/>
        <v>1</v>
      </c>
      <c r="X530" s="6">
        <f t="shared" si="76"/>
        <v>0</v>
      </c>
      <c r="Y530" s="6">
        <f t="shared" si="77"/>
        <v>0</v>
      </c>
      <c r="Z530" s="6">
        <f t="shared" si="78"/>
        <v>0</v>
      </c>
      <c r="AA530" s="6" t="str">
        <f>VLOOKUP($C530,{"29 - Psychiatrie (Erwachsene)","MonatII";"30 - Kinder- und Jugendpsychiatrie","MonatII";"31 - Psychosomatik","MonatII";"","LEER";0,"Leer"},2,0)</f>
        <v>LEER</v>
      </c>
      <c r="AB530" s="6" t="str">
        <f>VLOOKUP($C530,{"29 - Psychiatrie (Erwachsene)","BGI";"30 - Kinder- und Jugendpsychiatrie","BGII";"31 - Psychosomatik","BGI";"","LEER";0,"Leer"},2,0)</f>
        <v>LEER</v>
      </c>
    </row>
    <row r="531" spans="2:28" x14ac:dyDescent="0.25">
      <c r="B531" s="74" t="str">
        <f t="shared" ref="B531:B594" si="81">IF(SUM(U531:Z531)&lt;6,"!!!","")</f>
        <v>!!!</v>
      </c>
      <c r="C531" s="202" t="str">
        <f>IF(LEN($D531)&gt;0,VLOOKUP(TEXT($D531,0),'Angaben Stationen'!$C$15:$V$114,2,0),"")</f>
        <v/>
      </c>
      <c r="D531" s="203"/>
      <c r="E531" s="204" t="str">
        <f>IF(LEN(D531)&gt;0,VLOOKUP(TEXT($D531,0),'Angaben Stationen'!$C$15:$E$114,3,0),"")</f>
        <v/>
      </c>
      <c r="F531" s="210"/>
      <c r="G531" s="205"/>
      <c r="H531" s="206"/>
      <c r="I531" s="72"/>
      <c r="P531" s="6" t="str">
        <f t="shared" ref="P531:P594" si="82">IF($D530&lt;&gt;"","Stationen","Leer")</f>
        <v>Leer</v>
      </c>
      <c r="Q531" s="6" t="str">
        <f>IF('Angaben KH-Standort'!$D$13&gt;0,"VJ","KJA")</f>
        <v>KJA</v>
      </c>
      <c r="R531" s="6" t="str">
        <f t="shared" ref="R531:R594" si="83">IF($D531&lt;&gt;"",Q531,"Leer")</f>
        <v>Leer</v>
      </c>
      <c r="S531" s="6" t="str">
        <f t="shared" ref="S531:S594" si="84">IF($D531&lt;&gt;"","Monate","Leer")</f>
        <v>Leer</v>
      </c>
      <c r="T531" s="6">
        <f t="shared" si="80"/>
        <v>0</v>
      </c>
      <c r="U531" s="6">
        <f>VLOOKUP($C531,{"29 - Psychiatrie (Erwachsene)",1;"30 - Kinder- und Jugendpsychiatrie",1;"31 - Psychosomatik",1;"",0;0,0},2,0)</f>
        <v>0</v>
      </c>
      <c r="V531" s="6">
        <f t="shared" ref="V531:V594" si="85">IF(VALUE($D531)&gt;0,1,0)</f>
        <v>0</v>
      </c>
      <c r="W531" s="6">
        <f t="shared" si="79"/>
        <v>1</v>
      </c>
      <c r="X531" s="6">
        <f t="shared" ref="X531:X594" si="86">IF($F531&lt;&gt;0,1,0)</f>
        <v>0</v>
      </c>
      <c r="Y531" s="6">
        <f t="shared" ref="Y531:Y594" si="87">IF(VALUE($G531)&gt;0,1,0)</f>
        <v>0</v>
      </c>
      <c r="Z531" s="6">
        <f t="shared" ref="Z531:Z594" si="88">IF(LEN($H531)&gt;0,1,0)</f>
        <v>0</v>
      </c>
      <c r="AA531" s="6" t="str">
        <f>VLOOKUP($C531,{"29 - Psychiatrie (Erwachsene)","MonatII";"30 - Kinder- und Jugendpsychiatrie","MonatII";"31 - Psychosomatik","MonatII";"","LEER";0,"Leer"},2,0)</f>
        <v>LEER</v>
      </c>
      <c r="AB531" s="6" t="str">
        <f>VLOOKUP($C531,{"29 - Psychiatrie (Erwachsene)","BGI";"30 - Kinder- und Jugendpsychiatrie","BGII";"31 - Psychosomatik","BGI";"","LEER";0,"Leer"},2,0)</f>
        <v>LEER</v>
      </c>
    </row>
    <row r="532" spans="2:28" x14ac:dyDescent="0.25">
      <c r="B532" s="74" t="str">
        <f t="shared" si="81"/>
        <v>!!!</v>
      </c>
      <c r="C532" s="202" t="str">
        <f>IF(LEN($D532)&gt;0,VLOOKUP(TEXT($D532,0),'Angaben Stationen'!$C$15:$V$114,2,0),"")</f>
        <v/>
      </c>
      <c r="D532" s="203"/>
      <c r="E532" s="204" t="str">
        <f>IF(LEN(D532)&gt;0,VLOOKUP(TEXT($D532,0),'Angaben Stationen'!$C$15:$E$114,3,0),"")</f>
        <v/>
      </c>
      <c r="F532" s="210"/>
      <c r="G532" s="205"/>
      <c r="H532" s="206"/>
      <c r="I532" s="72"/>
      <c r="P532" s="6" t="str">
        <f t="shared" si="82"/>
        <v>Leer</v>
      </c>
      <c r="Q532" s="6" t="str">
        <f>IF('Angaben KH-Standort'!$D$13&gt;0,"VJ","KJA")</f>
        <v>KJA</v>
      </c>
      <c r="R532" s="6" t="str">
        <f t="shared" si="83"/>
        <v>Leer</v>
      </c>
      <c r="S532" s="6" t="str">
        <f t="shared" si="84"/>
        <v>Leer</v>
      </c>
      <c r="T532" s="6">
        <f t="shared" si="80"/>
        <v>0</v>
      </c>
      <c r="U532" s="6">
        <f>VLOOKUP($C532,{"29 - Psychiatrie (Erwachsene)",1;"30 - Kinder- und Jugendpsychiatrie",1;"31 - Psychosomatik",1;"",0;0,0},2,0)</f>
        <v>0</v>
      </c>
      <c r="V532" s="6">
        <f t="shared" si="85"/>
        <v>0</v>
      </c>
      <c r="W532" s="6">
        <f t="shared" ref="W532:W595" si="89">IF($E532&lt;&gt;0,1,0)</f>
        <v>1</v>
      </c>
      <c r="X532" s="6">
        <f t="shared" si="86"/>
        <v>0</v>
      </c>
      <c r="Y532" s="6">
        <f t="shared" si="87"/>
        <v>0</v>
      </c>
      <c r="Z532" s="6">
        <f t="shared" si="88"/>
        <v>0</v>
      </c>
      <c r="AA532" s="6" t="str">
        <f>VLOOKUP($C532,{"29 - Psychiatrie (Erwachsene)","MonatII";"30 - Kinder- und Jugendpsychiatrie","MonatII";"31 - Psychosomatik","MonatII";"","LEER";0,"Leer"},2,0)</f>
        <v>LEER</v>
      </c>
      <c r="AB532" s="6" t="str">
        <f>VLOOKUP($C532,{"29 - Psychiatrie (Erwachsene)","BGI";"30 - Kinder- und Jugendpsychiatrie","BGII";"31 - Psychosomatik","BGI";"","LEER";0,"Leer"},2,0)</f>
        <v>LEER</v>
      </c>
    </row>
    <row r="533" spans="2:28" x14ac:dyDescent="0.25">
      <c r="B533" s="74" t="str">
        <f t="shared" si="81"/>
        <v>!!!</v>
      </c>
      <c r="C533" s="202" t="str">
        <f>IF(LEN($D533)&gt;0,VLOOKUP(TEXT($D533,0),'Angaben Stationen'!$C$15:$V$114,2,0),"")</f>
        <v/>
      </c>
      <c r="D533" s="203"/>
      <c r="E533" s="204" t="str">
        <f>IF(LEN(D533)&gt;0,VLOOKUP(TEXT($D533,0),'Angaben Stationen'!$C$15:$E$114,3,0),"")</f>
        <v/>
      </c>
      <c r="F533" s="210"/>
      <c r="G533" s="205"/>
      <c r="H533" s="206"/>
      <c r="I533" s="72"/>
      <c r="P533" s="6" t="str">
        <f t="shared" si="82"/>
        <v>Leer</v>
      </c>
      <c r="Q533" s="6" t="str">
        <f>IF('Angaben KH-Standort'!$D$13&gt;0,"VJ","KJA")</f>
        <v>KJA</v>
      </c>
      <c r="R533" s="6" t="str">
        <f t="shared" si="83"/>
        <v>Leer</v>
      </c>
      <c r="S533" s="6" t="str">
        <f t="shared" si="84"/>
        <v>Leer</v>
      </c>
      <c r="T533" s="6">
        <f t="shared" si="80"/>
        <v>0</v>
      </c>
      <c r="U533" s="6">
        <f>VLOOKUP($C533,{"29 - Psychiatrie (Erwachsene)",1;"30 - Kinder- und Jugendpsychiatrie",1;"31 - Psychosomatik",1;"",0;0,0},2,0)</f>
        <v>0</v>
      </c>
      <c r="V533" s="6">
        <f t="shared" si="85"/>
        <v>0</v>
      </c>
      <c r="W533" s="6">
        <f t="shared" si="89"/>
        <v>1</v>
      </c>
      <c r="X533" s="6">
        <f t="shared" si="86"/>
        <v>0</v>
      </c>
      <c r="Y533" s="6">
        <f t="shared" si="87"/>
        <v>0</v>
      </c>
      <c r="Z533" s="6">
        <f t="shared" si="88"/>
        <v>0</v>
      </c>
      <c r="AA533" s="6" t="str">
        <f>VLOOKUP($C533,{"29 - Psychiatrie (Erwachsene)","MonatII";"30 - Kinder- und Jugendpsychiatrie","MonatII";"31 - Psychosomatik","MonatII";"","LEER";0,"Leer"},2,0)</f>
        <v>LEER</v>
      </c>
      <c r="AB533" s="6" t="str">
        <f>VLOOKUP($C533,{"29 - Psychiatrie (Erwachsene)","BGI";"30 - Kinder- und Jugendpsychiatrie","BGII";"31 - Psychosomatik","BGI";"","LEER";0,"Leer"},2,0)</f>
        <v>LEER</v>
      </c>
    </row>
    <row r="534" spans="2:28" x14ac:dyDescent="0.25">
      <c r="B534" s="74" t="str">
        <f t="shared" si="81"/>
        <v>!!!</v>
      </c>
      <c r="C534" s="202" t="str">
        <f>IF(LEN($D534)&gt;0,VLOOKUP(TEXT($D534,0),'Angaben Stationen'!$C$15:$V$114,2,0),"")</f>
        <v/>
      </c>
      <c r="D534" s="203"/>
      <c r="E534" s="204" t="str">
        <f>IF(LEN(D534)&gt;0,VLOOKUP(TEXT($D534,0),'Angaben Stationen'!$C$15:$E$114,3,0),"")</f>
        <v/>
      </c>
      <c r="F534" s="210"/>
      <c r="G534" s="205"/>
      <c r="H534" s="206"/>
      <c r="I534" s="72"/>
      <c r="P534" s="6" t="str">
        <f t="shared" si="82"/>
        <v>Leer</v>
      </c>
      <c r="Q534" s="6" t="str">
        <f>IF('Angaben KH-Standort'!$D$13&gt;0,"VJ","KJA")</f>
        <v>KJA</v>
      </c>
      <c r="R534" s="6" t="str">
        <f t="shared" si="83"/>
        <v>Leer</v>
      </c>
      <c r="S534" s="6" t="str">
        <f t="shared" si="84"/>
        <v>Leer</v>
      </c>
      <c r="T534" s="6">
        <f t="shared" si="80"/>
        <v>0</v>
      </c>
      <c r="U534" s="6">
        <f>VLOOKUP($C534,{"29 - Psychiatrie (Erwachsene)",1;"30 - Kinder- und Jugendpsychiatrie",1;"31 - Psychosomatik",1;"",0;0,0},2,0)</f>
        <v>0</v>
      </c>
      <c r="V534" s="6">
        <f t="shared" si="85"/>
        <v>0</v>
      </c>
      <c r="W534" s="6">
        <f t="shared" si="89"/>
        <v>1</v>
      </c>
      <c r="X534" s="6">
        <f t="shared" si="86"/>
        <v>0</v>
      </c>
      <c r="Y534" s="6">
        <f t="shared" si="87"/>
        <v>0</v>
      </c>
      <c r="Z534" s="6">
        <f t="shared" si="88"/>
        <v>0</v>
      </c>
      <c r="AA534" s="6" t="str">
        <f>VLOOKUP($C534,{"29 - Psychiatrie (Erwachsene)","MonatII";"30 - Kinder- und Jugendpsychiatrie","MonatII";"31 - Psychosomatik","MonatII";"","LEER";0,"Leer"},2,0)</f>
        <v>LEER</v>
      </c>
      <c r="AB534" s="6" t="str">
        <f>VLOOKUP($C534,{"29 - Psychiatrie (Erwachsene)","BGI";"30 - Kinder- und Jugendpsychiatrie","BGII";"31 - Psychosomatik","BGI";"","LEER";0,"Leer"},2,0)</f>
        <v>LEER</v>
      </c>
    </row>
    <row r="535" spans="2:28" x14ac:dyDescent="0.25">
      <c r="B535" s="74" t="str">
        <f t="shared" si="81"/>
        <v>!!!</v>
      </c>
      <c r="C535" s="202" t="str">
        <f>IF(LEN($D535)&gt;0,VLOOKUP(TEXT($D535,0),'Angaben Stationen'!$C$15:$V$114,2,0),"")</f>
        <v/>
      </c>
      <c r="D535" s="203"/>
      <c r="E535" s="204" t="str">
        <f>IF(LEN(D535)&gt;0,VLOOKUP(TEXT($D535,0),'Angaben Stationen'!$C$15:$E$114,3,0),"")</f>
        <v/>
      </c>
      <c r="F535" s="210"/>
      <c r="G535" s="205"/>
      <c r="H535" s="206"/>
      <c r="I535" s="72"/>
      <c r="P535" s="6" t="str">
        <f t="shared" si="82"/>
        <v>Leer</v>
      </c>
      <c r="Q535" s="6" t="str">
        <f>IF('Angaben KH-Standort'!$D$13&gt;0,"VJ","KJA")</f>
        <v>KJA</v>
      </c>
      <c r="R535" s="6" t="str">
        <f t="shared" si="83"/>
        <v>Leer</v>
      </c>
      <c r="S535" s="6" t="str">
        <f t="shared" si="84"/>
        <v>Leer</v>
      </c>
      <c r="T535" s="6">
        <f t="shared" si="80"/>
        <v>0</v>
      </c>
      <c r="U535" s="6">
        <f>VLOOKUP($C535,{"29 - Psychiatrie (Erwachsene)",1;"30 - Kinder- und Jugendpsychiatrie",1;"31 - Psychosomatik",1;"",0;0,0},2,0)</f>
        <v>0</v>
      </c>
      <c r="V535" s="6">
        <f t="shared" si="85"/>
        <v>0</v>
      </c>
      <c r="W535" s="6">
        <f t="shared" si="89"/>
        <v>1</v>
      </c>
      <c r="X535" s="6">
        <f t="shared" si="86"/>
        <v>0</v>
      </c>
      <c r="Y535" s="6">
        <f t="shared" si="87"/>
        <v>0</v>
      </c>
      <c r="Z535" s="6">
        <f t="shared" si="88"/>
        <v>0</v>
      </c>
      <c r="AA535" s="6" t="str">
        <f>VLOOKUP($C535,{"29 - Psychiatrie (Erwachsene)","MonatII";"30 - Kinder- und Jugendpsychiatrie","MonatII";"31 - Psychosomatik","MonatII";"","LEER";0,"Leer"},2,0)</f>
        <v>LEER</v>
      </c>
      <c r="AB535" s="6" t="str">
        <f>VLOOKUP($C535,{"29 - Psychiatrie (Erwachsene)","BGI";"30 - Kinder- und Jugendpsychiatrie","BGII";"31 - Psychosomatik","BGI";"","LEER";0,"Leer"},2,0)</f>
        <v>LEER</v>
      </c>
    </row>
    <row r="536" spans="2:28" x14ac:dyDescent="0.25">
      <c r="B536" s="74" t="str">
        <f t="shared" si="81"/>
        <v>!!!</v>
      </c>
      <c r="C536" s="202" t="str">
        <f>IF(LEN($D536)&gt;0,VLOOKUP(TEXT($D536,0),'Angaben Stationen'!$C$15:$V$114,2,0),"")</f>
        <v/>
      </c>
      <c r="D536" s="203"/>
      <c r="E536" s="204" t="str">
        <f>IF(LEN(D536)&gt;0,VLOOKUP(TEXT($D536,0),'Angaben Stationen'!$C$15:$E$114,3,0),"")</f>
        <v/>
      </c>
      <c r="F536" s="210"/>
      <c r="G536" s="205"/>
      <c r="H536" s="206"/>
      <c r="I536" s="72"/>
      <c r="P536" s="6" t="str">
        <f t="shared" si="82"/>
        <v>Leer</v>
      </c>
      <c r="Q536" s="6" t="str">
        <f>IF('Angaben KH-Standort'!$D$13&gt;0,"VJ","KJA")</f>
        <v>KJA</v>
      </c>
      <c r="R536" s="6" t="str">
        <f t="shared" si="83"/>
        <v>Leer</v>
      </c>
      <c r="S536" s="6" t="str">
        <f t="shared" si="84"/>
        <v>Leer</v>
      </c>
      <c r="T536" s="6">
        <f t="shared" si="80"/>
        <v>0</v>
      </c>
      <c r="U536" s="6">
        <f>VLOOKUP($C536,{"29 - Psychiatrie (Erwachsene)",1;"30 - Kinder- und Jugendpsychiatrie",1;"31 - Psychosomatik",1;"",0;0,0},2,0)</f>
        <v>0</v>
      </c>
      <c r="V536" s="6">
        <f t="shared" si="85"/>
        <v>0</v>
      </c>
      <c r="W536" s="6">
        <f t="shared" si="89"/>
        <v>1</v>
      </c>
      <c r="X536" s="6">
        <f t="shared" si="86"/>
        <v>0</v>
      </c>
      <c r="Y536" s="6">
        <f t="shared" si="87"/>
        <v>0</v>
      </c>
      <c r="Z536" s="6">
        <f t="shared" si="88"/>
        <v>0</v>
      </c>
      <c r="AA536" s="6" t="str">
        <f>VLOOKUP($C536,{"29 - Psychiatrie (Erwachsene)","MonatII";"30 - Kinder- und Jugendpsychiatrie","MonatII";"31 - Psychosomatik","MonatII";"","LEER";0,"Leer"},2,0)</f>
        <v>LEER</v>
      </c>
      <c r="AB536" s="6" t="str">
        <f>VLOOKUP($C536,{"29 - Psychiatrie (Erwachsene)","BGI";"30 - Kinder- und Jugendpsychiatrie","BGII";"31 - Psychosomatik","BGI";"","LEER";0,"Leer"},2,0)</f>
        <v>LEER</v>
      </c>
    </row>
    <row r="537" spans="2:28" x14ac:dyDescent="0.25">
      <c r="B537" s="74" t="str">
        <f t="shared" si="81"/>
        <v>!!!</v>
      </c>
      <c r="C537" s="202" t="str">
        <f>IF(LEN($D537)&gt;0,VLOOKUP(TEXT($D537,0),'Angaben Stationen'!$C$15:$V$114,2,0),"")</f>
        <v/>
      </c>
      <c r="D537" s="203"/>
      <c r="E537" s="204" t="str">
        <f>IF(LEN(D537)&gt;0,VLOOKUP(TEXT($D537,0),'Angaben Stationen'!$C$15:$E$114,3,0),"")</f>
        <v/>
      </c>
      <c r="F537" s="210"/>
      <c r="G537" s="205"/>
      <c r="H537" s="206"/>
      <c r="I537" s="72"/>
      <c r="P537" s="6" t="str">
        <f t="shared" si="82"/>
        <v>Leer</v>
      </c>
      <c r="Q537" s="6" t="str">
        <f>IF('Angaben KH-Standort'!$D$13&gt;0,"VJ","KJA")</f>
        <v>KJA</v>
      </c>
      <c r="R537" s="6" t="str">
        <f t="shared" si="83"/>
        <v>Leer</v>
      </c>
      <c r="S537" s="6" t="str">
        <f t="shared" si="84"/>
        <v>Leer</v>
      </c>
      <c r="T537" s="6">
        <f t="shared" si="80"/>
        <v>0</v>
      </c>
      <c r="U537" s="6">
        <f>VLOOKUP($C537,{"29 - Psychiatrie (Erwachsene)",1;"30 - Kinder- und Jugendpsychiatrie",1;"31 - Psychosomatik",1;"",0;0,0},2,0)</f>
        <v>0</v>
      </c>
      <c r="V537" s="6">
        <f t="shared" si="85"/>
        <v>0</v>
      </c>
      <c r="W537" s="6">
        <f t="shared" si="89"/>
        <v>1</v>
      </c>
      <c r="X537" s="6">
        <f t="shared" si="86"/>
        <v>0</v>
      </c>
      <c r="Y537" s="6">
        <f t="shared" si="87"/>
        <v>0</v>
      </c>
      <c r="Z537" s="6">
        <f t="shared" si="88"/>
        <v>0</v>
      </c>
      <c r="AA537" s="6" t="str">
        <f>VLOOKUP($C537,{"29 - Psychiatrie (Erwachsene)","MonatII";"30 - Kinder- und Jugendpsychiatrie","MonatII";"31 - Psychosomatik","MonatII";"","LEER";0,"Leer"},2,0)</f>
        <v>LEER</v>
      </c>
      <c r="AB537" s="6" t="str">
        <f>VLOOKUP($C537,{"29 - Psychiatrie (Erwachsene)","BGI";"30 - Kinder- und Jugendpsychiatrie","BGII";"31 - Psychosomatik","BGI";"","LEER";0,"Leer"},2,0)</f>
        <v>LEER</v>
      </c>
    </row>
    <row r="538" spans="2:28" x14ac:dyDescent="0.25">
      <c r="B538" s="74" t="str">
        <f t="shared" si="81"/>
        <v>!!!</v>
      </c>
      <c r="C538" s="202" t="str">
        <f>IF(LEN($D538)&gt;0,VLOOKUP(TEXT($D538,0),'Angaben Stationen'!$C$15:$V$114,2,0),"")</f>
        <v/>
      </c>
      <c r="D538" s="203"/>
      <c r="E538" s="204" t="str">
        <f>IF(LEN(D538)&gt;0,VLOOKUP(TEXT($D538,0),'Angaben Stationen'!$C$15:$E$114,3,0),"")</f>
        <v/>
      </c>
      <c r="F538" s="210"/>
      <c r="G538" s="205"/>
      <c r="H538" s="206"/>
      <c r="I538" s="72"/>
      <c r="P538" s="6" t="str">
        <f t="shared" si="82"/>
        <v>Leer</v>
      </c>
      <c r="Q538" s="6" t="str">
        <f>IF('Angaben KH-Standort'!$D$13&gt;0,"VJ","KJA")</f>
        <v>KJA</v>
      </c>
      <c r="R538" s="6" t="str">
        <f t="shared" si="83"/>
        <v>Leer</v>
      </c>
      <c r="S538" s="6" t="str">
        <f t="shared" si="84"/>
        <v>Leer</v>
      </c>
      <c r="T538" s="6">
        <f t="shared" si="80"/>
        <v>0</v>
      </c>
      <c r="U538" s="6">
        <f>VLOOKUP($C538,{"29 - Psychiatrie (Erwachsene)",1;"30 - Kinder- und Jugendpsychiatrie",1;"31 - Psychosomatik",1;"",0;0,0},2,0)</f>
        <v>0</v>
      </c>
      <c r="V538" s="6">
        <f t="shared" si="85"/>
        <v>0</v>
      </c>
      <c r="W538" s="6">
        <f t="shared" si="89"/>
        <v>1</v>
      </c>
      <c r="X538" s="6">
        <f t="shared" si="86"/>
        <v>0</v>
      </c>
      <c r="Y538" s="6">
        <f t="shared" si="87"/>
        <v>0</v>
      </c>
      <c r="Z538" s="6">
        <f t="shared" si="88"/>
        <v>0</v>
      </c>
      <c r="AA538" s="6" t="str">
        <f>VLOOKUP($C538,{"29 - Psychiatrie (Erwachsene)","MonatII";"30 - Kinder- und Jugendpsychiatrie","MonatII";"31 - Psychosomatik","MonatII";"","LEER";0,"Leer"},2,0)</f>
        <v>LEER</v>
      </c>
      <c r="AB538" s="6" t="str">
        <f>VLOOKUP($C538,{"29 - Psychiatrie (Erwachsene)","BGI";"30 - Kinder- und Jugendpsychiatrie","BGII";"31 - Psychosomatik","BGI";"","LEER";0,"Leer"},2,0)</f>
        <v>LEER</v>
      </c>
    </row>
    <row r="539" spans="2:28" x14ac:dyDescent="0.25">
      <c r="B539" s="74" t="str">
        <f t="shared" si="81"/>
        <v>!!!</v>
      </c>
      <c r="C539" s="202" t="str">
        <f>IF(LEN($D539)&gt;0,VLOOKUP(TEXT($D539,0),'Angaben Stationen'!$C$15:$V$114,2,0),"")</f>
        <v/>
      </c>
      <c r="D539" s="203"/>
      <c r="E539" s="204" t="str">
        <f>IF(LEN(D539)&gt;0,VLOOKUP(TEXT($D539,0),'Angaben Stationen'!$C$15:$E$114,3,0),"")</f>
        <v/>
      </c>
      <c r="F539" s="210"/>
      <c r="G539" s="205"/>
      <c r="H539" s="206"/>
      <c r="I539" s="72"/>
      <c r="P539" s="6" t="str">
        <f t="shared" si="82"/>
        <v>Leer</v>
      </c>
      <c r="Q539" s="6" t="str">
        <f>IF('Angaben KH-Standort'!$D$13&gt;0,"VJ","KJA")</f>
        <v>KJA</v>
      </c>
      <c r="R539" s="6" t="str">
        <f t="shared" si="83"/>
        <v>Leer</v>
      </c>
      <c r="S539" s="6" t="str">
        <f t="shared" si="84"/>
        <v>Leer</v>
      </c>
      <c r="T539" s="6">
        <f t="shared" si="80"/>
        <v>0</v>
      </c>
      <c r="U539" s="6">
        <f>VLOOKUP($C539,{"29 - Psychiatrie (Erwachsene)",1;"30 - Kinder- und Jugendpsychiatrie",1;"31 - Psychosomatik",1;"",0;0,0},2,0)</f>
        <v>0</v>
      </c>
      <c r="V539" s="6">
        <f t="shared" si="85"/>
        <v>0</v>
      </c>
      <c r="W539" s="6">
        <f t="shared" si="89"/>
        <v>1</v>
      </c>
      <c r="X539" s="6">
        <f t="shared" si="86"/>
        <v>0</v>
      </c>
      <c r="Y539" s="6">
        <f t="shared" si="87"/>
        <v>0</v>
      </c>
      <c r="Z539" s="6">
        <f t="shared" si="88"/>
        <v>0</v>
      </c>
      <c r="AA539" s="6" t="str">
        <f>VLOOKUP($C539,{"29 - Psychiatrie (Erwachsene)","MonatII";"30 - Kinder- und Jugendpsychiatrie","MonatII";"31 - Psychosomatik","MonatII";"","LEER";0,"Leer"},2,0)</f>
        <v>LEER</v>
      </c>
      <c r="AB539" s="6" t="str">
        <f>VLOOKUP($C539,{"29 - Psychiatrie (Erwachsene)","BGI";"30 - Kinder- und Jugendpsychiatrie","BGII";"31 - Psychosomatik","BGI";"","LEER";0,"Leer"},2,0)</f>
        <v>LEER</v>
      </c>
    </row>
    <row r="540" spans="2:28" x14ac:dyDescent="0.25">
      <c r="B540" s="74" t="str">
        <f t="shared" si="81"/>
        <v>!!!</v>
      </c>
      <c r="C540" s="202" t="str">
        <f>IF(LEN($D540)&gt;0,VLOOKUP(TEXT($D540,0),'Angaben Stationen'!$C$15:$V$114,2,0),"")</f>
        <v/>
      </c>
      <c r="D540" s="203"/>
      <c r="E540" s="204" t="str">
        <f>IF(LEN(D540)&gt;0,VLOOKUP(TEXT($D540,0),'Angaben Stationen'!$C$15:$E$114,3,0),"")</f>
        <v/>
      </c>
      <c r="F540" s="210"/>
      <c r="G540" s="205"/>
      <c r="H540" s="206"/>
      <c r="I540" s="72"/>
      <c r="P540" s="6" t="str">
        <f t="shared" si="82"/>
        <v>Leer</v>
      </c>
      <c r="Q540" s="6" t="str">
        <f>IF('Angaben KH-Standort'!$D$13&gt;0,"VJ","KJA")</f>
        <v>KJA</v>
      </c>
      <c r="R540" s="6" t="str">
        <f t="shared" si="83"/>
        <v>Leer</v>
      </c>
      <c r="S540" s="6" t="str">
        <f t="shared" si="84"/>
        <v>Leer</v>
      </c>
      <c r="T540" s="6">
        <f t="shared" si="80"/>
        <v>0</v>
      </c>
      <c r="U540" s="6">
        <f>VLOOKUP($C540,{"29 - Psychiatrie (Erwachsene)",1;"30 - Kinder- und Jugendpsychiatrie",1;"31 - Psychosomatik",1;"",0;0,0},2,0)</f>
        <v>0</v>
      </c>
      <c r="V540" s="6">
        <f t="shared" si="85"/>
        <v>0</v>
      </c>
      <c r="W540" s="6">
        <f t="shared" si="89"/>
        <v>1</v>
      </c>
      <c r="X540" s="6">
        <f t="shared" si="86"/>
        <v>0</v>
      </c>
      <c r="Y540" s="6">
        <f t="shared" si="87"/>
        <v>0</v>
      </c>
      <c r="Z540" s="6">
        <f t="shared" si="88"/>
        <v>0</v>
      </c>
      <c r="AA540" s="6" t="str">
        <f>VLOOKUP($C540,{"29 - Psychiatrie (Erwachsene)","MonatII";"30 - Kinder- und Jugendpsychiatrie","MonatII";"31 - Psychosomatik","MonatII";"","LEER";0,"Leer"},2,0)</f>
        <v>LEER</v>
      </c>
      <c r="AB540" s="6" t="str">
        <f>VLOOKUP($C540,{"29 - Psychiatrie (Erwachsene)","BGI";"30 - Kinder- und Jugendpsychiatrie","BGII";"31 - Psychosomatik","BGI";"","LEER";0,"Leer"},2,0)</f>
        <v>LEER</v>
      </c>
    </row>
    <row r="541" spans="2:28" x14ac:dyDescent="0.25">
      <c r="B541" s="74" t="str">
        <f t="shared" si="81"/>
        <v>!!!</v>
      </c>
      <c r="C541" s="202" t="str">
        <f>IF(LEN($D541)&gt;0,VLOOKUP(TEXT($D541,0),'Angaben Stationen'!$C$15:$V$114,2,0),"")</f>
        <v/>
      </c>
      <c r="D541" s="203"/>
      <c r="E541" s="204" t="str">
        <f>IF(LEN(D541)&gt;0,VLOOKUP(TEXT($D541,0),'Angaben Stationen'!$C$15:$E$114,3,0),"")</f>
        <v/>
      </c>
      <c r="F541" s="210"/>
      <c r="G541" s="205"/>
      <c r="H541" s="206"/>
      <c r="I541" s="72"/>
      <c r="P541" s="6" t="str">
        <f t="shared" si="82"/>
        <v>Leer</v>
      </c>
      <c r="Q541" s="6" t="str">
        <f>IF('Angaben KH-Standort'!$D$13&gt;0,"VJ","KJA")</f>
        <v>KJA</v>
      </c>
      <c r="R541" s="6" t="str">
        <f t="shared" si="83"/>
        <v>Leer</v>
      </c>
      <c r="S541" s="6" t="str">
        <f t="shared" si="84"/>
        <v>Leer</v>
      </c>
      <c r="T541" s="6">
        <f t="shared" si="80"/>
        <v>0</v>
      </c>
      <c r="U541" s="6">
        <f>VLOOKUP($C541,{"29 - Psychiatrie (Erwachsene)",1;"30 - Kinder- und Jugendpsychiatrie",1;"31 - Psychosomatik",1;"",0;0,0},2,0)</f>
        <v>0</v>
      </c>
      <c r="V541" s="6">
        <f t="shared" si="85"/>
        <v>0</v>
      </c>
      <c r="W541" s="6">
        <f t="shared" si="89"/>
        <v>1</v>
      </c>
      <c r="X541" s="6">
        <f t="shared" si="86"/>
        <v>0</v>
      </c>
      <c r="Y541" s="6">
        <f t="shared" si="87"/>
        <v>0</v>
      </c>
      <c r="Z541" s="6">
        <f t="shared" si="88"/>
        <v>0</v>
      </c>
      <c r="AA541" s="6" t="str">
        <f>VLOOKUP($C541,{"29 - Psychiatrie (Erwachsene)","MonatII";"30 - Kinder- und Jugendpsychiatrie","MonatII";"31 - Psychosomatik","MonatII";"","LEER";0,"Leer"},2,0)</f>
        <v>LEER</v>
      </c>
      <c r="AB541" s="6" t="str">
        <f>VLOOKUP($C541,{"29 - Psychiatrie (Erwachsene)","BGI";"30 - Kinder- und Jugendpsychiatrie","BGII";"31 - Psychosomatik","BGI";"","LEER";0,"Leer"},2,0)</f>
        <v>LEER</v>
      </c>
    </row>
    <row r="542" spans="2:28" x14ac:dyDescent="0.25">
      <c r="B542" s="74" t="str">
        <f t="shared" si="81"/>
        <v>!!!</v>
      </c>
      <c r="C542" s="202" t="str">
        <f>IF(LEN($D542)&gt;0,VLOOKUP(TEXT($D542,0),'Angaben Stationen'!$C$15:$V$114,2,0),"")</f>
        <v/>
      </c>
      <c r="D542" s="203"/>
      <c r="E542" s="204" t="str">
        <f>IF(LEN(D542)&gt;0,VLOOKUP(TEXT($D542,0),'Angaben Stationen'!$C$15:$E$114,3,0),"")</f>
        <v/>
      </c>
      <c r="F542" s="210"/>
      <c r="G542" s="205"/>
      <c r="H542" s="206"/>
      <c r="I542" s="72"/>
      <c r="P542" s="6" t="str">
        <f t="shared" si="82"/>
        <v>Leer</v>
      </c>
      <c r="Q542" s="6" t="str">
        <f>IF('Angaben KH-Standort'!$D$13&gt;0,"VJ","KJA")</f>
        <v>KJA</v>
      </c>
      <c r="R542" s="6" t="str">
        <f t="shared" si="83"/>
        <v>Leer</v>
      </c>
      <c r="S542" s="6" t="str">
        <f t="shared" si="84"/>
        <v>Leer</v>
      </c>
      <c r="T542" s="6">
        <f t="shared" si="80"/>
        <v>0</v>
      </c>
      <c r="U542" s="6">
        <f>VLOOKUP($C542,{"29 - Psychiatrie (Erwachsene)",1;"30 - Kinder- und Jugendpsychiatrie",1;"31 - Psychosomatik",1;"",0;0,0},2,0)</f>
        <v>0</v>
      </c>
      <c r="V542" s="6">
        <f t="shared" si="85"/>
        <v>0</v>
      </c>
      <c r="W542" s="6">
        <f t="shared" si="89"/>
        <v>1</v>
      </c>
      <c r="X542" s="6">
        <f t="shared" si="86"/>
        <v>0</v>
      </c>
      <c r="Y542" s="6">
        <f t="shared" si="87"/>
        <v>0</v>
      </c>
      <c r="Z542" s="6">
        <f t="shared" si="88"/>
        <v>0</v>
      </c>
      <c r="AA542" s="6" t="str">
        <f>VLOOKUP($C542,{"29 - Psychiatrie (Erwachsene)","MonatII";"30 - Kinder- und Jugendpsychiatrie","MonatII";"31 - Psychosomatik","MonatII";"","LEER";0,"Leer"},2,0)</f>
        <v>LEER</v>
      </c>
      <c r="AB542" s="6" t="str">
        <f>VLOOKUP($C542,{"29 - Psychiatrie (Erwachsene)","BGI";"30 - Kinder- und Jugendpsychiatrie","BGII";"31 - Psychosomatik","BGI";"","LEER";0,"Leer"},2,0)</f>
        <v>LEER</v>
      </c>
    </row>
    <row r="543" spans="2:28" x14ac:dyDescent="0.25">
      <c r="B543" s="74" t="str">
        <f t="shared" si="81"/>
        <v>!!!</v>
      </c>
      <c r="C543" s="202" t="str">
        <f>IF(LEN($D543)&gt;0,VLOOKUP(TEXT($D543,0),'Angaben Stationen'!$C$15:$V$114,2,0),"")</f>
        <v/>
      </c>
      <c r="D543" s="203"/>
      <c r="E543" s="204" t="str">
        <f>IF(LEN(D543)&gt;0,VLOOKUP(TEXT($D543,0),'Angaben Stationen'!$C$15:$E$114,3,0),"")</f>
        <v/>
      </c>
      <c r="F543" s="210"/>
      <c r="G543" s="205"/>
      <c r="H543" s="206"/>
      <c r="I543" s="72"/>
      <c r="P543" s="6" t="str">
        <f t="shared" si="82"/>
        <v>Leer</v>
      </c>
      <c r="Q543" s="6" t="str">
        <f>IF('Angaben KH-Standort'!$D$13&gt;0,"VJ","KJA")</f>
        <v>KJA</v>
      </c>
      <c r="R543" s="6" t="str">
        <f t="shared" si="83"/>
        <v>Leer</v>
      </c>
      <c r="S543" s="6" t="str">
        <f t="shared" si="84"/>
        <v>Leer</v>
      </c>
      <c r="T543" s="6">
        <f t="shared" si="80"/>
        <v>0</v>
      </c>
      <c r="U543" s="6">
        <f>VLOOKUP($C543,{"29 - Psychiatrie (Erwachsene)",1;"30 - Kinder- und Jugendpsychiatrie",1;"31 - Psychosomatik",1;"",0;0,0},2,0)</f>
        <v>0</v>
      </c>
      <c r="V543" s="6">
        <f t="shared" si="85"/>
        <v>0</v>
      </c>
      <c r="W543" s="6">
        <f t="shared" si="89"/>
        <v>1</v>
      </c>
      <c r="X543" s="6">
        <f t="shared" si="86"/>
        <v>0</v>
      </c>
      <c r="Y543" s="6">
        <f t="shared" si="87"/>
        <v>0</v>
      </c>
      <c r="Z543" s="6">
        <f t="shared" si="88"/>
        <v>0</v>
      </c>
      <c r="AA543" s="6" t="str">
        <f>VLOOKUP($C543,{"29 - Psychiatrie (Erwachsene)","MonatII";"30 - Kinder- und Jugendpsychiatrie","MonatII";"31 - Psychosomatik","MonatII";"","LEER";0,"Leer"},2,0)</f>
        <v>LEER</v>
      </c>
      <c r="AB543" s="6" t="str">
        <f>VLOOKUP($C543,{"29 - Psychiatrie (Erwachsene)","BGI";"30 - Kinder- und Jugendpsychiatrie","BGII";"31 - Psychosomatik","BGI";"","LEER";0,"Leer"},2,0)</f>
        <v>LEER</v>
      </c>
    </row>
    <row r="544" spans="2:28" x14ac:dyDescent="0.25">
      <c r="B544" s="74" t="str">
        <f t="shared" si="81"/>
        <v>!!!</v>
      </c>
      <c r="C544" s="202" t="str">
        <f>IF(LEN($D544)&gt;0,VLOOKUP(TEXT($D544,0),'Angaben Stationen'!$C$15:$V$114,2,0),"")</f>
        <v/>
      </c>
      <c r="D544" s="203"/>
      <c r="E544" s="204" t="str">
        <f>IF(LEN(D544)&gt;0,VLOOKUP(TEXT($D544,0),'Angaben Stationen'!$C$15:$E$114,3,0),"")</f>
        <v/>
      </c>
      <c r="F544" s="210"/>
      <c r="G544" s="205"/>
      <c r="H544" s="206"/>
      <c r="I544" s="72"/>
      <c r="P544" s="6" t="str">
        <f t="shared" si="82"/>
        <v>Leer</v>
      </c>
      <c r="Q544" s="6" t="str">
        <f>IF('Angaben KH-Standort'!$D$13&gt;0,"VJ","KJA")</f>
        <v>KJA</v>
      </c>
      <c r="R544" s="6" t="str">
        <f t="shared" si="83"/>
        <v>Leer</v>
      </c>
      <c r="S544" s="6" t="str">
        <f t="shared" si="84"/>
        <v>Leer</v>
      </c>
      <c r="T544" s="6">
        <f t="shared" si="80"/>
        <v>0</v>
      </c>
      <c r="U544" s="6">
        <f>VLOOKUP($C544,{"29 - Psychiatrie (Erwachsene)",1;"30 - Kinder- und Jugendpsychiatrie",1;"31 - Psychosomatik",1;"",0;0,0},2,0)</f>
        <v>0</v>
      </c>
      <c r="V544" s="6">
        <f t="shared" si="85"/>
        <v>0</v>
      </c>
      <c r="W544" s="6">
        <f t="shared" si="89"/>
        <v>1</v>
      </c>
      <c r="X544" s="6">
        <f t="shared" si="86"/>
        <v>0</v>
      </c>
      <c r="Y544" s="6">
        <f t="shared" si="87"/>
        <v>0</v>
      </c>
      <c r="Z544" s="6">
        <f t="shared" si="88"/>
        <v>0</v>
      </c>
      <c r="AA544" s="6" t="str">
        <f>VLOOKUP($C544,{"29 - Psychiatrie (Erwachsene)","MonatII";"30 - Kinder- und Jugendpsychiatrie","MonatII";"31 - Psychosomatik","MonatII";"","LEER";0,"Leer"},2,0)</f>
        <v>LEER</v>
      </c>
      <c r="AB544" s="6" t="str">
        <f>VLOOKUP($C544,{"29 - Psychiatrie (Erwachsene)","BGI";"30 - Kinder- und Jugendpsychiatrie","BGII";"31 - Psychosomatik","BGI";"","LEER";0,"Leer"},2,0)</f>
        <v>LEER</v>
      </c>
    </row>
    <row r="545" spans="2:28" x14ac:dyDescent="0.25">
      <c r="B545" s="74" t="str">
        <f t="shared" si="81"/>
        <v>!!!</v>
      </c>
      <c r="C545" s="202" t="str">
        <f>IF(LEN($D545)&gt;0,VLOOKUP(TEXT($D545,0),'Angaben Stationen'!$C$15:$V$114,2,0),"")</f>
        <v/>
      </c>
      <c r="D545" s="203"/>
      <c r="E545" s="204" t="str">
        <f>IF(LEN(D545)&gt;0,VLOOKUP(TEXT($D545,0),'Angaben Stationen'!$C$15:$E$114,3,0),"")</f>
        <v/>
      </c>
      <c r="F545" s="210"/>
      <c r="G545" s="205"/>
      <c r="H545" s="206"/>
      <c r="I545" s="72"/>
      <c r="P545" s="6" t="str">
        <f t="shared" si="82"/>
        <v>Leer</v>
      </c>
      <c r="Q545" s="6" t="str">
        <f>IF('Angaben KH-Standort'!$D$13&gt;0,"VJ","KJA")</f>
        <v>KJA</v>
      </c>
      <c r="R545" s="6" t="str">
        <f t="shared" si="83"/>
        <v>Leer</v>
      </c>
      <c r="S545" s="6" t="str">
        <f t="shared" si="84"/>
        <v>Leer</v>
      </c>
      <c r="T545" s="6">
        <f t="shared" si="80"/>
        <v>0</v>
      </c>
      <c r="U545" s="6">
        <f>VLOOKUP($C545,{"29 - Psychiatrie (Erwachsene)",1;"30 - Kinder- und Jugendpsychiatrie",1;"31 - Psychosomatik",1;"",0;0,0},2,0)</f>
        <v>0</v>
      </c>
      <c r="V545" s="6">
        <f t="shared" si="85"/>
        <v>0</v>
      </c>
      <c r="W545" s="6">
        <f t="shared" si="89"/>
        <v>1</v>
      </c>
      <c r="X545" s="6">
        <f t="shared" si="86"/>
        <v>0</v>
      </c>
      <c r="Y545" s="6">
        <f t="shared" si="87"/>
        <v>0</v>
      </c>
      <c r="Z545" s="6">
        <f t="shared" si="88"/>
        <v>0</v>
      </c>
      <c r="AA545" s="6" t="str">
        <f>VLOOKUP($C545,{"29 - Psychiatrie (Erwachsene)","MonatII";"30 - Kinder- und Jugendpsychiatrie","MonatII";"31 - Psychosomatik","MonatII";"","LEER";0,"Leer"},2,0)</f>
        <v>LEER</v>
      </c>
      <c r="AB545" s="6" t="str">
        <f>VLOOKUP($C545,{"29 - Psychiatrie (Erwachsene)","BGI";"30 - Kinder- und Jugendpsychiatrie","BGII";"31 - Psychosomatik","BGI";"","LEER";0,"Leer"},2,0)</f>
        <v>LEER</v>
      </c>
    </row>
    <row r="546" spans="2:28" x14ac:dyDescent="0.25">
      <c r="B546" s="74" t="str">
        <f t="shared" si="81"/>
        <v>!!!</v>
      </c>
      <c r="C546" s="202" t="str">
        <f>IF(LEN($D546)&gt;0,VLOOKUP(TEXT($D546,0),'Angaben Stationen'!$C$15:$V$114,2,0),"")</f>
        <v/>
      </c>
      <c r="D546" s="203"/>
      <c r="E546" s="204" t="str">
        <f>IF(LEN(D546)&gt;0,VLOOKUP(TEXT($D546,0),'Angaben Stationen'!$C$15:$E$114,3,0),"")</f>
        <v/>
      </c>
      <c r="F546" s="210"/>
      <c r="G546" s="205"/>
      <c r="H546" s="206"/>
      <c r="I546" s="72"/>
      <c r="P546" s="6" t="str">
        <f t="shared" si="82"/>
        <v>Leer</v>
      </c>
      <c r="Q546" s="6" t="str">
        <f>IF('Angaben KH-Standort'!$D$13&gt;0,"VJ","KJA")</f>
        <v>KJA</v>
      </c>
      <c r="R546" s="6" t="str">
        <f t="shared" si="83"/>
        <v>Leer</v>
      </c>
      <c r="S546" s="6" t="str">
        <f t="shared" si="84"/>
        <v>Leer</v>
      </c>
      <c r="T546" s="6">
        <f t="shared" si="80"/>
        <v>0</v>
      </c>
      <c r="U546" s="6">
        <f>VLOOKUP($C546,{"29 - Psychiatrie (Erwachsene)",1;"30 - Kinder- und Jugendpsychiatrie",1;"31 - Psychosomatik",1;"",0;0,0},2,0)</f>
        <v>0</v>
      </c>
      <c r="V546" s="6">
        <f t="shared" si="85"/>
        <v>0</v>
      </c>
      <c r="W546" s="6">
        <f t="shared" si="89"/>
        <v>1</v>
      </c>
      <c r="X546" s="6">
        <f t="shared" si="86"/>
        <v>0</v>
      </c>
      <c r="Y546" s="6">
        <f t="shared" si="87"/>
        <v>0</v>
      </c>
      <c r="Z546" s="6">
        <f t="shared" si="88"/>
        <v>0</v>
      </c>
      <c r="AA546" s="6" t="str">
        <f>VLOOKUP($C546,{"29 - Psychiatrie (Erwachsene)","MonatII";"30 - Kinder- und Jugendpsychiatrie","MonatII";"31 - Psychosomatik","MonatII";"","LEER";0,"Leer"},2,0)</f>
        <v>LEER</v>
      </c>
      <c r="AB546" s="6" t="str">
        <f>VLOOKUP($C546,{"29 - Psychiatrie (Erwachsene)","BGI";"30 - Kinder- und Jugendpsychiatrie","BGII";"31 - Psychosomatik","BGI";"","LEER";0,"Leer"},2,0)</f>
        <v>LEER</v>
      </c>
    </row>
    <row r="547" spans="2:28" x14ac:dyDescent="0.25">
      <c r="B547" s="74" t="str">
        <f t="shared" si="81"/>
        <v>!!!</v>
      </c>
      <c r="C547" s="202" t="str">
        <f>IF(LEN($D547)&gt;0,VLOOKUP(TEXT($D547,0),'Angaben Stationen'!$C$15:$V$114,2,0),"")</f>
        <v/>
      </c>
      <c r="D547" s="203"/>
      <c r="E547" s="204" t="str">
        <f>IF(LEN(D547)&gt;0,VLOOKUP(TEXT($D547,0),'Angaben Stationen'!$C$15:$E$114,3,0),"")</f>
        <v/>
      </c>
      <c r="F547" s="210"/>
      <c r="G547" s="205"/>
      <c r="H547" s="206"/>
      <c r="I547" s="72"/>
      <c r="P547" s="6" t="str">
        <f t="shared" si="82"/>
        <v>Leer</v>
      </c>
      <c r="Q547" s="6" t="str">
        <f>IF('Angaben KH-Standort'!$D$13&gt;0,"VJ","KJA")</f>
        <v>KJA</v>
      </c>
      <c r="R547" s="6" t="str">
        <f t="shared" si="83"/>
        <v>Leer</v>
      </c>
      <c r="S547" s="6" t="str">
        <f t="shared" si="84"/>
        <v>Leer</v>
      </c>
      <c r="T547" s="6">
        <f t="shared" si="80"/>
        <v>0</v>
      </c>
      <c r="U547" s="6">
        <f>VLOOKUP($C547,{"29 - Psychiatrie (Erwachsene)",1;"30 - Kinder- und Jugendpsychiatrie",1;"31 - Psychosomatik",1;"",0;0,0},2,0)</f>
        <v>0</v>
      </c>
      <c r="V547" s="6">
        <f t="shared" si="85"/>
        <v>0</v>
      </c>
      <c r="W547" s="6">
        <f t="shared" si="89"/>
        <v>1</v>
      </c>
      <c r="X547" s="6">
        <f t="shared" si="86"/>
        <v>0</v>
      </c>
      <c r="Y547" s="6">
        <f t="shared" si="87"/>
        <v>0</v>
      </c>
      <c r="Z547" s="6">
        <f t="shared" si="88"/>
        <v>0</v>
      </c>
      <c r="AA547" s="6" t="str">
        <f>VLOOKUP($C547,{"29 - Psychiatrie (Erwachsene)","MonatII";"30 - Kinder- und Jugendpsychiatrie","MonatII";"31 - Psychosomatik","MonatII";"","LEER";0,"Leer"},2,0)</f>
        <v>LEER</v>
      </c>
      <c r="AB547" s="6" t="str">
        <f>VLOOKUP($C547,{"29 - Psychiatrie (Erwachsene)","BGI";"30 - Kinder- und Jugendpsychiatrie","BGII";"31 - Psychosomatik","BGI";"","LEER";0,"Leer"},2,0)</f>
        <v>LEER</v>
      </c>
    </row>
    <row r="548" spans="2:28" x14ac:dyDescent="0.25">
      <c r="B548" s="74" t="str">
        <f t="shared" si="81"/>
        <v>!!!</v>
      </c>
      <c r="C548" s="202" t="str">
        <f>IF(LEN($D548)&gt;0,VLOOKUP(TEXT($D548,0),'Angaben Stationen'!$C$15:$V$114,2,0),"")</f>
        <v/>
      </c>
      <c r="D548" s="203"/>
      <c r="E548" s="204" t="str">
        <f>IF(LEN(D548)&gt;0,VLOOKUP(TEXT($D548,0),'Angaben Stationen'!$C$15:$E$114,3,0),"")</f>
        <v/>
      </c>
      <c r="F548" s="210"/>
      <c r="G548" s="205"/>
      <c r="H548" s="206"/>
      <c r="I548" s="72"/>
      <c r="P548" s="6" t="str">
        <f t="shared" si="82"/>
        <v>Leer</v>
      </c>
      <c r="Q548" s="6" t="str">
        <f>IF('Angaben KH-Standort'!$D$13&gt;0,"VJ","KJA")</f>
        <v>KJA</v>
      </c>
      <c r="R548" s="6" t="str">
        <f t="shared" si="83"/>
        <v>Leer</v>
      </c>
      <c r="S548" s="6" t="str">
        <f t="shared" si="84"/>
        <v>Leer</v>
      </c>
      <c r="T548" s="6">
        <f t="shared" si="80"/>
        <v>0</v>
      </c>
      <c r="U548" s="6">
        <f>VLOOKUP($C548,{"29 - Psychiatrie (Erwachsene)",1;"30 - Kinder- und Jugendpsychiatrie",1;"31 - Psychosomatik",1;"",0;0,0},2,0)</f>
        <v>0</v>
      </c>
      <c r="V548" s="6">
        <f t="shared" si="85"/>
        <v>0</v>
      </c>
      <c r="W548" s="6">
        <f t="shared" si="89"/>
        <v>1</v>
      </c>
      <c r="X548" s="6">
        <f t="shared" si="86"/>
        <v>0</v>
      </c>
      <c r="Y548" s="6">
        <f t="shared" si="87"/>
        <v>0</v>
      </c>
      <c r="Z548" s="6">
        <f t="shared" si="88"/>
        <v>0</v>
      </c>
      <c r="AA548" s="6" t="str">
        <f>VLOOKUP($C548,{"29 - Psychiatrie (Erwachsene)","MonatII";"30 - Kinder- und Jugendpsychiatrie","MonatII";"31 - Psychosomatik","MonatII";"","LEER";0,"Leer"},2,0)</f>
        <v>LEER</v>
      </c>
      <c r="AB548" s="6" t="str">
        <f>VLOOKUP($C548,{"29 - Psychiatrie (Erwachsene)","BGI";"30 - Kinder- und Jugendpsychiatrie","BGII";"31 - Psychosomatik","BGI";"","LEER";0,"Leer"},2,0)</f>
        <v>LEER</v>
      </c>
    </row>
    <row r="549" spans="2:28" x14ac:dyDescent="0.25">
      <c r="B549" s="74" t="str">
        <f t="shared" si="81"/>
        <v>!!!</v>
      </c>
      <c r="C549" s="202" t="str">
        <f>IF(LEN($D549)&gt;0,VLOOKUP(TEXT($D549,0),'Angaben Stationen'!$C$15:$V$114,2,0),"")</f>
        <v/>
      </c>
      <c r="D549" s="203"/>
      <c r="E549" s="204" t="str">
        <f>IF(LEN(D549)&gt;0,VLOOKUP(TEXT($D549,0),'Angaben Stationen'!$C$15:$E$114,3,0),"")</f>
        <v/>
      </c>
      <c r="F549" s="210"/>
      <c r="G549" s="205"/>
      <c r="H549" s="206"/>
      <c r="I549" s="72"/>
      <c r="P549" s="6" t="str">
        <f t="shared" si="82"/>
        <v>Leer</v>
      </c>
      <c r="Q549" s="6" t="str">
        <f>IF('Angaben KH-Standort'!$D$13&gt;0,"VJ","KJA")</f>
        <v>KJA</v>
      </c>
      <c r="R549" s="6" t="str">
        <f t="shared" si="83"/>
        <v>Leer</v>
      </c>
      <c r="S549" s="6" t="str">
        <f t="shared" si="84"/>
        <v>Leer</v>
      </c>
      <c r="T549" s="6">
        <f t="shared" si="80"/>
        <v>0</v>
      </c>
      <c r="U549" s="6">
        <f>VLOOKUP($C549,{"29 - Psychiatrie (Erwachsene)",1;"30 - Kinder- und Jugendpsychiatrie",1;"31 - Psychosomatik",1;"",0;0,0},2,0)</f>
        <v>0</v>
      </c>
      <c r="V549" s="6">
        <f t="shared" si="85"/>
        <v>0</v>
      </c>
      <c r="W549" s="6">
        <f t="shared" si="89"/>
        <v>1</v>
      </c>
      <c r="X549" s="6">
        <f t="shared" si="86"/>
        <v>0</v>
      </c>
      <c r="Y549" s="6">
        <f t="shared" si="87"/>
        <v>0</v>
      </c>
      <c r="Z549" s="6">
        <f t="shared" si="88"/>
        <v>0</v>
      </c>
      <c r="AA549" s="6" t="str">
        <f>VLOOKUP($C549,{"29 - Psychiatrie (Erwachsene)","MonatII";"30 - Kinder- und Jugendpsychiatrie","MonatII";"31 - Psychosomatik","MonatII";"","LEER";0,"Leer"},2,0)</f>
        <v>LEER</v>
      </c>
      <c r="AB549" s="6" t="str">
        <f>VLOOKUP($C549,{"29 - Psychiatrie (Erwachsene)","BGI";"30 - Kinder- und Jugendpsychiatrie","BGII";"31 - Psychosomatik","BGI";"","LEER";0,"Leer"},2,0)</f>
        <v>LEER</v>
      </c>
    </row>
    <row r="550" spans="2:28" x14ac:dyDescent="0.25">
      <c r="B550" s="74" t="str">
        <f t="shared" si="81"/>
        <v>!!!</v>
      </c>
      <c r="C550" s="202" t="str">
        <f>IF(LEN($D550)&gt;0,VLOOKUP(TEXT($D550,0),'Angaben Stationen'!$C$15:$V$114,2,0),"")</f>
        <v/>
      </c>
      <c r="D550" s="203"/>
      <c r="E550" s="204" t="str">
        <f>IF(LEN(D550)&gt;0,VLOOKUP(TEXT($D550,0),'Angaben Stationen'!$C$15:$E$114,3,0),"")</f>
        <v/>
      </c>
      <c r="F550" s="210"/>
      <c r="G550" s="205"/>
      <c r="H550" s="206"/>
      <c r="I550" s="72"/>
      <c r="P550" s="6" t="str">
        <f t="shared" si="82"/>
        <v>Leer</v>
      </c>
      <c r="Q550" s="6" t="str">
        <f>IF('Angaben KH-Standort'!$D$13&gt;0,"VJ","KJA")</f>
        <v>KJA</v>
      </c>
      <c r="R550" s="6" t="str">
        <f t="shared" si="83"/>
        <v>Leer</v>
      </c>
      <c r="S550" s="6" t="str">
        <f t="shared" si="84"/>
        <v>Leer</v>
      </c>
      <c r="T550" s="6">
        <f t="shared" si="80"/>
        <v>0</v>
      </c>
      <c r="U550" s="6">
        <f>VLOOKUP($C550,{"29 - Psychiatrie (Erwachsene)",1;"30 - Kinder- und Jugendpsychiatrie",1;"31 - Psychosomatik",1;"",0;0,0},2,0)</f>
        <v>0</v>
      </c>
      <c r="V550" s="6">
        <f t="shared" si="85"/>
        <v>0</v>
      </c>
      <c r="W550" s="6">
        <f t="shared" si="89"/>
        <v>1</v>
      </c>
      <c r="X550" s="6">
        <f t="shared" si="86"/>
        <v>0</v>
      </c>
      <c r="Y550" s="6">
        <f t="shared" si="87"/>
        <v>0</v>
      </c>
      <c r="Z550" s="6">
        <f t="shared" si="88"/>
        <v>0</v>
      </c>
      <c r="AA550" s="6" t="str">
        <f>VLOOKUP($C550,{"29 - Psychiatrie (Erwachsene)","MonatII";"30 - Kinder- und Jugendpsychiatrie","MonatII";"31 - Psychosomatik","MonatII";"","LEER";0,"Leer"},2,0)</f>
        <v>LEER</v>
      </c>
      <c r="AB550" s="6" t="str">
        <f>VLOOKUP($C550,{"29 - Psychiatrie (Erwachsene)","BGI";"30 - Kinder- und Jugendpsychiatrie","BGII";"31 - Psychosomatik","BGI";"","LEER";0,"Leer"},2,0)</f>
        <v>LEER</v>
      </c>
    </row>
    <row r="551" spans="2:28" x14ac:dyDescent="0.25">
      <c r="B551" s="74" t="str">
        <f t="shared" si="81"/>
        <v>!!!</v>
      </c>
      <c r="C551" s="202" t="str">
        <f>IF(LEN($D551)&gt;0,VLOOKUP(TEXT($D551,0),'Angaben Stationen'!$C$15:$V$114,2,0),"")</f>
        <v/>
      </c>
      <c r="D551" s="203"/>
      <c r="E551" s="204" t="str">
        <f>IF(LEN(D551)&gt;0,VLOOKUP(TEXT($D551,0),'Angaben Stationen'!$C$15:$E$114,3,0),"")</f>
        <v/>
      </c>
      <c r="F551" s="210"/>
      <c r="G551" s="205"/>
      <c r="H551" s="206"/>
      <c r="I551" s="72"/>
      <c r="P551" s="6" t="str">
        <f t="shared" si="82"/>
        <v>Leer</v>
      </c>
      <c r="Q551" s="6" t="str">
        <f>IF('Angaben KH-Standort'!$D$13&gt;0,"VJ","KJA")</f>
        <v>KJA</v>
      </c>
      <c r="R551" s="6" t="str">
        <f t="shared" si="83"/>
        <v>Leer</v>
      </c>
      <c r="S551" s="6" t="str">
        <f t="shared" si="84"/>
        <v>Leer</v>
      </c>
      <c r="T551" s="6">
        <f t="shared" si="80"/>
        <v>0</v>
      </c>
      <c r="U551" s="6">
        <f>VLOOKUP($C551,{"29 - Psychiatrie (Erwachsene)",1;"30 - Kinder- und Jugendpsychiatrie",1;"31 - Psychosomatik",1;"",0;0,0},2,0)</f>
        <v>0</v>
      </c>
      <c r="V551" s="6">
        <f t="shared" si="85"/>
        <v>0</v>
      </c>
      <c r="W551" s="6">
        <f t="shared" si="89"/>
        <v>1</v>
      </c>
      <c r="X551" s="6">
        <f t="shared" si="86"/>
        <v>0</v>
      </c>
      <c r="Y551" s="6">
        <f t="shared" si="87"/>
        <v>0</v>
      </c>
      <c r="Z551" s="6">
        <f t="shared" si="88"/>
        <v>0</v>
      </c>
      <c r="AA551" s="6" t="str">
        <f>VLOOKUP($C551,{"29 - Psychiatrie (Erwachsene)","MonatII";"30 - Kinder- und Jugendpsychiatrie","MonatII";"31 - Psychosomatik","MonatII";"","LEER";0,"Leer"},2,0)</f>
        <v>LEER</v>
      </c>
      <c r="AB551" s="6" t="str">
        <f>VLOOKUP($C551,{"29 - Psychiatrie (Erwachsene)","BGI";"30 - Kinder- und Jugendpsychiatrie","BGII";"31 - Psychosomatik","BGI";"","LEER";0,"Leer"},2,0)</f>
        <v>LEER</v>
      </c>
    </row>
    <row r="552" spans="2:28" x14ac:dyDescent="0.25">
      <c r="B552" s="74" t="str">
        <f t="shared" si="81"/>
        <v>!!!</v>
      </c>
      <c r="C552" s="202" t="str">
        <f>IF(LEN($D552)&gt;0,VLOOKUP(TEXT($D552,0),'Angaben Stationen'!$C$15:$V$114,2,0),"")</f>
        <v/>
      </c>
      <c r="D552" s="203"/>
      <c r="E552" s="204" t="str">
        <f>IF(LEN(D552)&gt;0,VLOOKUP(TEXT($D552,0),'Angaben Stationen'!$C$15:$E$114,3,0),"")</f>
        <v/>
      </c>
      <c r="F552" s="210"/>
      <c r="G552" s="205"/>
      <c r="H552" s="206"/>
      <c r="I552" s="72"/>
      <c r="P552" s="6" t="str">
        <f t="shared" si="82"/>
        <v>Leer</v>
      </c>
      <c r="Q552" s="6" t="str">
        <f>IF('Angaben KH-Standort'!$D$13&gt;0,"VJ","KJA")</f>
        <v>KJA</v>
      </c>
      <c r="R552" s="6" t="str">
        <f t="shared" si="83"/>
        <v>Leer</v>
      </c>
      <c r="S552" s="6" t="str">
        <f t="shared" si="84"/>
        <v>Leer</v>
      </c>
      <c r="T552" s="6">
        <f t="shared" si="80"/>
        <v>0</v>
      </c>
      <c r="U552" s="6">
        <f>VLOOKUP($C552,{"29 - Psychiatrie (Erwachsene)",1;"30 - Kinder- und Jugendpsychiatrie",1;"31 - Psychosomatik",1;"",0;0,0},2,0)</f>
        <v>0</v>
      </c>
      <c r="V552" s="6">
        <f t="shared" si="85"/>
        <v>0</v>
      </c>
      <c r="W552" s="6">
        <f t="shared" si="89"/>
        <v>1</v>
      </c>
      <c r="X552" s="6">
        <f t="shared" si="86"/>
        <v>0</v>
      </c>
      <c r="Y552" s="6">
        <f t="shared" si="87"/>
        <v>0</v>
      </c>
      <c r="Z552" s="6">
        <f t="shared" si="88"/>
        <v>0</v>
      </c>
      <c r="AA552" s="6" t="str">
        <f>VLOOKUP($C552,{"29 - Psychiatrie (Erwachsene)","MonatII";"30 - Kinder- und Jugendpsychiatrie","MonatII";"31 - Psychosomatik","MonatII";"","LEER";0,"Leer"},2,0)</f>
        <v>LEER</v>
      </c>
      <c r="AB552" s="6" t="str">
        <f>VLOOKUP($C552,{"29 - Psychiatrie (Erwachsene)","BGI";"30 - Kinder- und Jugendpsychiatrie","BGII";"31 - Psychosomatik","BGI";"","LEER";0,"Leer"},2,0)</f>
        <v>LEER</v>
      </c>
    </row>
    <row r="553" spans="2:28" x14ac:dyDescent="0.25">
      <c r="B553" s="74" t="str">
        <f t="shared" si="81"/>
        <v>!!!</v>
      </c>
      <c r="C553" s="202" t="str">
        <f>IF(LEN($D553)&gt;0,VLOOKUP(TEXT($D553,0),'Angaben Stationen'!$C$15:$V$114,2,0),"")</f>
        <v/>
      </c>
      <c r="D553" s="203"/>
      <c r="E553" s="204" t="str">
        <f>IF(LEN(D553)&gt;0,VLOOKUP(TEXT($D553,0),'Angaben Stationen'!$C$15:$E$114,3,0),"")</f>
        <v/>
      </c>
      <c r="F553" s="210"/>
      <c r="G553" s="205"/>
      <c r="H553" s="206"/>
      <c r="I553" s="72"/>
      <c r="P553" s="6" t="str">
        <f t="shared" si="82"/>
        <v>Leer</v>
      </c>
      <c r="Q553" s="6" t="str">
        <f>IF('Angaben KH-Standort'!$D$13&gt;0,"VJ","KJA")</f>
        <v>KJA</v>
      </c>
      <c r="R553" s="6" t="str">
        <f t="shared" si="83"/>
        <v>Leer</v>
      </c>
      <c r="S553" s="6" t="str">
        <f t="shared" si="84"/>
        <v>Leer</v>
      </c>
      <c r="T553" s="6">
        <f t="shared" si="80"/>
        <v>0</v>
      </c>
      <c r="U553" s="6">
        <f>VLOOKUP($C553,{"29 - Psychiatrie (Erwachsene)",1;"30 - Kinder- und Jugendpsychiatrie",1;"31 - Psychosomatik",1;"",0;0,0},2,0)</f>
        <v>0</v>
      </c>
      <c r="V553" s="6">
        <f t="shared" si="85"/>
        <v>0</v>
      </c>
      <c r="W553" s="6">
        <f t="shared" si="89"/>
        <v>1</v>
      </c>
      <c r="X553" s="6">
        <f t="shared" si="86"/>
        <v>0</v>
      </c>
      <c r="Y553" s="6">
        <f t="shared" si="87"/>
        <v>0</v>
      </c>
      <c r="Z553" s="6">
        <f t="shared" si="88"/>
        <v>0</v>
      </c>
      <c r="AA553" s="6" t="str">
        <f>VLOOKUP($C553,{"29 - Psychiatrie (Erwachsene)","MonatII";"30 - Kinder- und Jugendpsychiatrie","MonatII";"31 - Psychosomatik","MonatII";"","LEER";0,"Leer"},2,0)</f>
        <v>LEER</v>
      </c>
      <c r="AB553" s="6" t="str">
        <f>VLOOKUP($C553,{"29 - Psychiatrie (Erwachsene)","BGI";"30 - Kinder- und Jugendpsychiatrie","BGII";"31 - Psychosomatik","BGI";"","LEER";0,"Leer"},2,0)</f>
        <v>LEER</v>
      </c>
    </row>
    <row r="554" spans="2:28" x14ac:dyDescent="0.25">
      <c r="B554" s="74" t="str">
        <f t="shared" si="81"/>
        <v>!!!</v>
      </c>
      <c r="C554" s="202" t="str">
        <f>IF(LEN($D554)&gt;0,VLOOKUP(TEXT($D554,0),'Angaben Stationen'!$C$15:$V$114,2,0),"")</f>
        <v/>
      </c>
      <c r="D554" s="203"/>
      <c r="E554" s="204" t="str">
        <f>IF(LEN(D554)&gt;0,VLOOKUP(TEXT($D554,0),'Angaben Stationen'!$C$15:$E$114,3,0),"")</f>
        <v/>
      </c>
      <c r="F554" s="210"/>
      <c r="G554" s="205"/>
      <c r="H554" s="206"/>
      <c r="I554" s="72"/>
      <c r="P554" s="6" t="str">
        <f t="shared" si="82"/>
        <v>Leer</v>
      </c>
      <c r="Q554" s="6" t="str">
        <f>IF('Angaben KH-Standort'!$D$13&gt;0,"VJ","KJA")</f>
        <v>KJA</v>
      </c>
      <c r="R554" s="6" t="str">
        <f t="shared" si="83"/>
        <v>Leer</v>
      </c>
      <c r="S554" s="6" t="str">
        <f t="shared" si="84"/>
        <v>Leer</v>
      </c>
      <c r="T554" s="6">
        <f t="shared" si="80"/>
        <v>0</v>
      </c>
      <c r="U554" s="6">
        <f>VLOOKUP($C554,{"29 - Psychiatrie (Erwachsene)",1;"30 - Kinder- und Jugendpsychiatrie",1;"31 - Psychosomatik",1;"",0;0,0},2,0)</f>
        <v>0</v>
      </c>
      <c r="V554" s="6">
        <f t="shared" si="85"/>
        <v>0</v>
      </c>
      <c r="W554" s="6">
        <f t="shared" si="89"/>
        <v>1</v>
      </c>
      <c r="X554" s="6">
        <f t="shared" si="86"/>
        <v>0</v>
      </c>
      <c r="Y554" s="6">
        <f t="shared" si="87"/>
        <v>0</v>
      </c>
      <c r="Z554" s="6">
        <f t="shared" si="88"/>
        <v>0</v>
      </c>
      <c r="AA554" s="6" t="str">
        <f>VLOOKUP($C554,{"29 - Psychiatrie (Erwachsene)","MonatII";"30 - Kinder- und Jugendpsychiatrie","MonatII";"31 - Psychosomatik","MonatII";"","LEER";0,"Leer"},2,0)</f>
        <v>LEER</v>
      </c>
      <c r="AB554" s="6" t="str">
        <f>VLOOKUP($C554,{"29 - Psychiatrie (Erwachsene)","BGI";"30 - Kinder- und Jugendpsychiatrie","BGII";"31 - Psychosomatik","BGI";"","LEER";0,"Leer"},2,0)</f>
        <v>LEER</v>
      </c>
    </row>
    <row r="555" spans="2:28" x14ac:dyDescent="0.25">
      <c r="B555" s="74" t="str">
        <f t="shared" si="81"/>
        <v>!!!</v>
      </c>
      <c r="C555" s="202" t="str">
        <f>IF(LEN($D555)&gt;0,VLOOKUP(TEXT($D555,0),'Angaben Stationen'!$C$15:$V$114,2,0),"")</f>
        <v/>
      </c>
      <c r="D555" s="203"/>
      <c r="E555" s="204" t="str">
        <f>IF(LEN(D555)&gt;0,VLOOKUP(TEXT($D555,0),'Angaben Stationen'!$C$15:$E$114,3,0),"")</f>
        <v/>
      </c>
      <c r="F555" s="210"/>
      <c r="G555" s="205"/>
      <c r="H555" s="206"/>
      <c r="I555" s="72"/>
      <c r="P555" s="6" t="str">
        <f t="shared" si="82"/>
        <v>Leer</v>
      </c>
      <c r="Q555" s="6" t="str">
        <f>IF('Angaben KH-Standort'!$D$13&gt;0,"VJ","KJA")</f>
        <v>KJA</v>
      </c>
      <c r="R555" s="6" t="str">
        <f t="shared" si="83"/>
        <v>Leer</v>
      </c>
      <c r="S555" s="6" t="str">
        <f t="shared" si="84"/>
        <v>Leer</v>
      </c>
      <c r="T555" s="6">
        <f t="shared" si="80"/>
        <v>0</v>
      </c>
      <c r="U555" s="6">
        <f>VLOOKUP($C555,{"29 - Psychiatrie (Erwachsene)",1;"30 - Kinder- und Jugendpsychiatrie",1;"31 - Psychosomatik",1;"",0;0,0},2,0)</f>
        <v>0</v>
      </c>
      <c r="V555" s="6">
        <f t="shared" si="85"/>
        <v>0</v>
      </c>
      <c r="W555" s="6">
        <f t="shared" si="89"/>
        <v>1</v>
      </c>
      <c r="X555" s="6">
        <f t="shared" si="86"/>
        <v>0</v>
      </c>
      <c r="Y555" s="6">
        <f t="shared" si="87"/>
        <v>0</v>
      </c>
      <c r="Z555" s="6">
        <f t="shared" si="88"/>
        <v>0</v>
      </c>
      <c r="AA555" s="6" t="str">
        <f>VLOOKUP($C555,{"29 - Psychiatrie (Erwachsene)","MonatII";"30 - Kinder- und Jugendpsychiatrie","MonatII";"31 - Psychosomatik","MonatII";"","LEER";0,"Leer"},2,0)</f>
        <v>LEER</v>
      </c>
      <c r="AB555" s="6" t="str">
        <f>VLOOKUP($C555,{"29 - Psychiatrie (Erwachsene)","BGI";"30 - Kinder- und Jugendpsychiatrie","BGII";"31 - Psychosomatik","BGI";"","LEER";0,"Leer"},2,0)</f>
        <v>LEER</v>
      </c>
    </row>
    <row r="556" spans="2:28" x14ac:dyDescent="0.25">
      <c r="B556" s="74" t="str">
        <f t="shared" si="81"/>
        <v>!!!</v>
      </c>
      <c r="C556" s="202" t="str">
        <f>IF(LEN($D556)&gt;0,VLOOKUP(TEXT($D556,0),'Angaben Stationen'!$C$15:$V$114,2,0),"")</f>
        <v/>
      </c>
      <c r="D556" s="203"/>
      <c r="E556" s="204" t="str">
        <f>IF(LEN(D556)&gt;0,VLOOKUP(TEXT($D556,0),'Angaben Stationen'!$C$15:$E$114,3,0),"")</f>
        <v/>
      </c>
      <c r="F556" s="210"/>
      <c r="G556" s="205"/>
      <c r="H556" s="206"/>
      <c r="I556" s="72"/>
      <c r="P556" s="6" t="str">
        <f t="shared" si="82"/>
        <v>Leer</v>
      </c>
      <c r="Q556" s="6" t="str">
        <f>IF('Angaben KH-Standort'!$D$13&gt;0,"VJ","KJA")</f>
        <v>KJA</v>
      </c>
      <c r="R556" s="6" t="str">
        <f t="shared" si="83"/>
        <v>Leer</v>
      </c>
      <c r="S556" s="6" t="str">
        <f t="shared" si="84"/>
        <v>Leer</v>
      </c>
      <c r="T556" s="6">
        <f t="shared" si="80"/>
        <v>0</v>
      </c>
      <c r="U556" s="6">
        <f>VLOOKUP($C556,{"29 - Psychiatrie (Erwachsene)",1;"30 - Kinder- und Jugendpsychiatrie",1;"31 - Psychosomatik",1;"",0;0,0},2,0)</f>
        <v>0</v>
      </c>
      <c r="V556" s="6">
        <f t="shared" si="85"/>
        <v>0</v>
      </c>
      <c r="W556" s="6">
        <f t="shared" si="89"/>
        <v>1</v>
      </c>
      <c r="X556" s="6">
        <f t="shared" si="86"/>
        <v>0</v>
      </c>
      <c r="Y556" s="6">
        <f t="shared" si="87"/>
        <v>0</v>
      </c>
      <c r="Z556" s="6">
        <f t="shared" si="88"/>
        <v>0</v>
      </c>
      <c r="AA556" s="6" t="str">
        <f>VLOOKUP($C556,{"29 - Psychiatrie (Erwachsene)","MonatII";"30 - Kinder- und Jugendpsychiatrie","MonatII";"31 - Psychosomatik","MonatII";"","LEER";0,"Leer"},2,0)</f>
        <v>LEER</v>
      </c>
      <c r="AB556" s="6" t="str">
        <f>VLOOKUP($C556,{"29 - Psychiatrie (Erwachsene)","BGI";"30 - Kinder- und Jugendpsychiatrie","BGII";"31 - Psychosomatik","BGI";"","LEER";0,"Leer"},2,0)</f>
        <v>LEER</v>
      </c>
    </row>
    <row r="557" spans="2:28" x14ac:dyDescent="0.25">
      <c r="B557" s="74" t="str">
        <f t="shared" si="81"/>
        <v>!!!</v>
      </c>
      <c r="C557" s="202" t="str">
        <f>IF(LEN($D557)&gt;0,VLOOKUP(TEXT($D557,0),'Angaben Stationen'!$C$15:$V$114,2,0),"")</f>
        <v/>
      </c>
      <c r="D557" s="203"/>
      <c r="E557" s="204" t="str">
        <f>IF(LEN(D557)&gt;0,VLOOKUP(TEXT($D557,0),'Angaben Stationen'!$C$15:$E$114,3,0),"")</f>
        <v/>
      </c>
      <c r="F557" s="210"/>
      <c r="G557" s="205"/>
      <c r="H557" s="206"/>
      <c r="I557" s="72"/>
      <c r="P557" s="6" t="str">
        <f t="shared" si="82"/>
        <v>Leer</v>
      </c>
      <c r="Q557" s="6" t="str">
        <f>IF('Angaben KH-Standort'!$D$13&gt;0,"VJ","KJA")</f>
        <v>KJA</v>
      </c>
      <c r="R557" s="6" t="str">
        <f t="shared" si="83"/>
        <v>Leer</v>
      </c>
      <c r="S557" s="6" t="str">
        <f t="shared" si="84"/>
        <v>Leer</v>
      </c>
      <c r="T557" s="6">
        <f t="shared" si="80"/>
        <v>0</v>
      </c>
      <c r="U557" s="6">
        <f>VLOOKUP($C557,{"29 - Psychiatrie (Erwachsene)",1;"30 - Kinder- und Jugendpsychiatrie",1;"31 - Psychosomatik",1;"",0;0,0},2,0)</f>
        <v>0</v>
      </c>
      <c r="V557" s="6">
        <f t="shared" si="85"/>
        <v>0</v>
      </c>
      <c r="W557" s="6">
        <f t="shared" si="89"/>
        <v>1</v>
      </c>
      <c r="X557" s="6">
        <f t="shared" si="86"/>
        <v>0</v>
      </c>
      <c r="Y557" s="6">
        <f t="shared" si="87"/>
        <v>0</v>
      </c>
      <c r="Z557" s="6">
        <f t="shared" si="88"/>
        <v>0</v>
      </c>
      <c r="AA557" s="6" t="str">
        <f>VLOOKUP($C557,{"29 - Psychiatrie (Erwachsene)","MonatII";"30 - Kinder- und Jugendpsychiatrie","MonatII";"31 - Psychosomatik","MonatII";"","LEER";0,"Leer"},2,0)</f>
        <v>LEER</v>
      </c>
      <c r="AB557" s="6" t="str">
        <f>VLOOKUP($C557,{"29 - Psychiatrie (Erwachsene)","BGI";"30 - Kinder- und Jugendpsychiatrie","BGII";"31 - Psychosomatik","BGI";"","LEER";0,"Leer"},2,0)</f>
        <v>LEER</v>
      </c>
    </row>
    <row r="558" spans="2:28" x14ac:dyDescent="0.25">
      <c r="B558" s="74" t="str">
        <f t="shared" si="81"/>
        <v>!!!</v>
      </c>
      <c r="C558" s="202" t="str">
        <f>IF(LEN($D558)&gt;0,VLOOKUP(TEXT($D558,0),'Angaben Stationen'!$C$15:$V$114,2,0),"")</f>
        <v/>
      </c>
      <c r="D558" s="203"/>
      <c r="E558" s="204" t="str">
        <f>IF(LEN(D558)&gt;0,VLOOKUP(TEXT($D558,0),'Angaben Stationen'!$C$15:$E$114,3,0),"")</f>
        <v/>
      </c>
      <c r="F558" s="210"/>
      <c r="G558" s="205"/>
      <c r="H558" s="206"/>
      <c r="I558" s="72"/>
      <c r="P558" s="6" t="str">
        <f t="shared" si="82"/>
        <v>Leer</v>
      </c>
      <c r="Q558" s="6" t="str">
        <f>IF('Angaben KH-Standort'!$D$13&gt;0,"VJ","KJA")</f>
        <v>KJA</v>
      </c>
      <c r="R558" s="6" t="str">
        <f t="shared" si="83"/>
        <v>Leer</v>
      </c>
      <c r="S558" s="6" t="str">
        <f t="shared" si="84"/>
        <v>Leer</v>
      </c>
      <c r="T558" s="6">
        <f t="shared" si="80"/>
        <v>0</v>
      </c>
      <c r="U558" s="6">
        <f>VLOOKUP($C558,{"29 - Psychiatrie (Erwachsene)",1;"30 - Kinder- und Jugendpsychiatrie",1;"31 - Psychosomatik",1;"",0;0,0},2,0)</f>
        <v>0</v>
      </c>
      <c r="V558" s="6">
        <f t="shared" si="85"/>
        <v>0</v>
      </c>
      <c r="W558" s="6">
        <f t="shared" si="89"/>
        <v>1</v>
      </c>
      <c r="X558" s="6">
        <f t="shared" si="86"/>
        <v>0</v>
      </c>
      <c r="Y558" s="6">
        <f t="shared" si="87"/>
        <v>0</v>
      </c>
      <c r="Z558" s="6">
        <f t="shared" si="88"/>
        <v>0</v>
      </c>
      <c r="AA558" s="6" t="str">
        <f>VLOOKUP($C558,{"29 - Psychiatrie (Erwachsene)","MonatII";"30 - Kinder- und Jugendpsychiatrie","MonatII";"31 - Psychosomatik","MonatII";"","LEER";0,"Leer"},2,0)</f>
        <v>LEER</v>
      </c>
      <c r="AB558" s="6" t="str">
        <f>VLOOKUP($C558,{"29 - Psychiatrie (Erwachsene)","BGI";"30 - Kinder- und Jugendpsychiatrie","BGII";"31 - Psychosomatik","BGI";"","LEER";0,"Leer"},2,0)</f>
        <v>LEER</v>
      </c>
    </row>
    <row r="559" spans="2:28" x14ac:dyDescent="0.25">
      <c r="B559" s="74" t="str">
        <f t="shared" si="81"/>
        <v>!!!</v>
      </c>
      <c r="C559" s="202" t="str">
        <f>IF(LEN($D559)&gt;0,VLOOKUP(TEXT($D559,0),'Angaben Stationen'!$C$15:$V$114,2,0),"")</f>
        <v/>
      </c>
      <c r="D559" s="203"/>
      <c r="E559" s="204" t="str">
        <f>IF(LEN(D559)&gt;0,VLOOKUP(TEXT($D559,0),'Angaben Stationen'!$C$15:$E$114,3,0),"")</f>
        <v/>
      </c>
      <c r="F559" s="210"/>
      <c r="G559" s="205"/>
      <c r="H559" s="206"/>
      <c r="I559" s="72"/>
      <c r="P559" s="6" t="str">
        <f t="shared" si="82"/>
        <v>Leer</v>
      </c>
      <c r="Q559" s="6" t="str">
        <f>IF('Angaben KH-Standort'!$D$13&gt;0,"VJ","KJA")</f>
        <v>KJA</v>
      </c>
      <c r="R559" s="6" t="str">
        <f t="shared" si="83"/>
        <v>Leer</v>
      </c>
      <c r="S559" s="6" t="str">
        <f t="shared" si="84"/>
        <v>Leer</v>
      </c>
      <c r="T559" s="6">
        <f t="shared" si="80"/>
        <v>0</v>
      </c>
      <c r="U559" s="6">
        <f>VLOOKUP($C559,{"29 - Psychiatrie (Erwachsene)",1;"30 - Kinder- und Jugendpsychiatrie",1;"31 - Psychosomatik",1;"",0;0,0},2,0)</f>
        <v>0</v>
      </c>
      <c r="V559" s="6">
        <f t="shared" si="85"/>
        <v>0</v>
      </c>
      <c r="W559" s="6">
        <f t="shared" si="89"/>
        <v>1</v>
      </c>
      <c r="X559" s="6">
        <f t="shared" si="86"/>
        <v>0</v>
      </c>
      <c r="Y559" s="6">
        <f t="shared" si="87"/>
        <v>0</v>
      </c>
      <c r="Z559" s="6">
        <f t="shared" si="88"/>
        <v>0</v>
      </c>
      <c r="AA559" s="6" t="str">
        <f>VLOOKUP($C559,{"29 - Psychiatrie (Erwachsene)","MonatII";"30 - Kinder- und Jugendpsychiatrie","MonatII";"31 - Psychosomatik","MonatII";"","LEER";0,"Leer"},2,0)</f>
        <v>LEER</v>
      </c>
      <c r="AB559" s="6" t="str">
        <f>VLOOKUP($C559,{"29 - Psychiatrie (Erwachsene)","BGI";"30 - Kinder- und Jugendpsychiatrie","BGII";"31 - Psychosomatik","BGI";"","LEER";0,"Leer"},2,0)</f>
        <v>LEER</v>
      </c>
    </row>
    <row r="560" spans="2:28" x14ac:dyDescent="0.25">
      <c r="B560" s="74" t="str">
        <f t="shared" si="81"/>
        <v>!!!</v>
      </c>
      <c r="C560" s="202" t="str">
        <f>IF(LEN($D560)&gt;0,VLOOKUP(TEXT($D560,0),'Angaben Stationen'!$C$15:$V$114,2,0),"")</f>
        <v/>
      </c>
      <c r="D560" s="203"/>
      <c r="E560" s="204" t="str">
        <f>IF(LEN(D560)&gt;0,VLOOKUP(TEXT($D560,0),'Angaben Stationen'!$C$15:$E$114,3,0),"")</f>
        <v/>
      </c>
      <c r="F560" s="210"/>
      <c r="G560" s="205"/>
      <c r="H560" s="206"/>
      <c r="I560" s="72"/>
      <c r="P560" s="6" t="str">
        <f t="shared" si="82"/>
        <v>Leer</v>
      </c>
      <c r="Q560" s="6" t="str">
        <f>IF('Angaben KH-Standort'!$D$13&gt;0,"VJ","KJA")</f>
        <v>KJA</v>
      </c>
      <c r="R560" s="6" t="str">
        <f t="shared" si="83"/>
        <v>Leer</v>
      </c>
      <c r="S560" s="6" t="str">
        <f t="shared" si="84"/>
        <v>Leer</v>
      </c>
      <c r="T560" s="6">
        <f t="shared" si="80"/>
        <v>0</v>
      </c>
      <c r="U560" s="6">
        <f>VLOOKUP($C560,{"29 - Psychiatrie (Erwachsene)",1;"30 - Kinder- und Jugendpsychiatrie",1;"31 - Psychosomatik",1;"",0;0,0},2,0)</f>
        <v>0</v>
      </c>
      <c r="V560" s="6">
        <f t="shared" si="85"/>
        <v>0</v>
      </c>
      <c r="W560" s="6">
        <f t="shared" si="89"/>
        <v>1</v>
      </c>
      <c r="X560" s="6">
        <f t="shared" si="86"/>
        <v>0</v>
      </c>
      <c r="Y560" s="6">
        <f t="shared" si="87"/>
        <v>0</v>
      </c>
      <c r="Z560" s="6">
        <f t="shared" si="88"/>
        <v>0</v>
      </c>
      <c r="AA560" s="6" t="str">
        <f>VLOOKUP($C560,{"29 - Psychiatrie (Erwachsene)","MonatII";"30 - Kinder- und Jugendpsychiatrie","MonatII";"31 - Psychosomatik","MonatII";"","LEER";0,"Leer"},2,0)</f>
        <v>LEER</v>
      </c>
      <c r="AB560" s="6" t="str">
        <f>VLOOKUP($C560,{"29 - Psychiatrie (Erwachsene)","BGI";"30 - Kinder- und Jugendpsychiatrie","BGII";"31 - Psychosomatik","BGI";"","LEER";0,"Leer"},2,0)</f>
        <v>LEER</v>
      </c>
    </row>
    <row r="561" spans="2:28" x14ac:dyDescent="0.25">
      <c r="B561" s="74" t="str">
        <f t="shared" si="81"/>
        <v>!!!</v>
      </c>
      <c r="C561" s="202" t="str">
        <f>IF(LEN($D561)&gt;0,VLOOKUP(TEXT($D561,0),'Angaben Stationen'!$C$15:$V$114,2,0),"")</f>
        <v/>
      </c>
      <c r="D561" s="203"/>
      <c r="E561" s="204" t="str">
        <f>IF(LEN(D561)&gt;0,VLOOKUP(TEXT($D561,0),'Angaben Stationen'!$C$15:$E$114,3,0),"")</f>
        <v/>
      </c>
      <c r="F561" s="210"/>
      <c r="G561" s="205"/>
      <c r="H561" s="206"/>
      <c r="I561" s="72"/>
      <c r="P561" s="6" t="str">
        <f t="shared" si="82"/>
        <v>Leer</v>
      </c>
      <c r="Q561" s="6" t="str">
        <f>IF('Angaben KH-Standort'!$D$13&gt;0,"VJ","KJA")</f>
        <v>KJA</v>
      </c>
      <c r="R561" s="6" t="str">
        <f t="shared" si="83"/>
        <v>Leer</v>
      </c>
      <c r="S561" s="6" t="str">
        <f t="shared" si="84"/>
        <v>Leer</v>
      </c>
      <c r="T561" s="6">
        <f t="shared" si="80"/>
        <v>0</v>
      </c>
      <c r="U561" s="6">
        <f>VLOOKUP($C561,{"29 - Psychiatrie (Erwachsene)",1;"30 - Kinder- und Jugendpsychiatrie",1;"31 - Psychosomatik",1;"",0;0,0},2,0)</f>
        <v>0</v>
      </c>
      <c r="V561" s="6">
        <f t="shared" si="85"/>
        <v>0</v>
      </c>
      <c r="W561" s="6">
        <f t="shared" si="89"/>
        <v>1</v>
      </c>
      <c r="X561" s="6">
        <f t="shared" si="86"/>
        <v>0</v>
      </c>
      <c r="Y561" s="6">
        <f t="shared" si="87"/>
        <v>0</v>
      </c>
      <c r="Z561" s="6">
        <f t="shared" si="88"/>
        <v>0</v>
      </c>
      <c r="AA561" s="6" t="str">
        <f>VLOOKUP($C561,{"29 - Psychiatrie (Erwachsene)","MonatII";"30 - Kinder- und Jugendpsychiatrie","MonatII";"31 - Psychosomatik","MonatII";"","LEER";0,"Leer"},2,0)</f>
        <v>LEER</v>
      </c>
      <c r="AB561" s="6" t="str">
        <f>VLOOKUP($C561,{"29 - Psychiatrie (Erwachsene)","BGI";"30 - Kinder- und Jugendpsychiatrie","BGII";"31 - Psychosomatik","BGI";"","LEER";0,"Leer"},2,0)</f>
        <v>LEER</v>
      </c>
    </row>
    <row r="562" spans="2:28" x14ac:dyDescent="0.25">
      <c r="B562" s="74" t="str">
        <f t="shared" si="81"/>
        <v>!!!</v>
      </c>
      <c r="C562" s="202" t="str">
        <f>IF(LEN($D562)&gt;0,VLOOKUP(TEXT($D562,0),'Angaben Stationen'!$C$15:$V$114,2,0),"")</f>
        <v/>
      </c>
      <c r="D562" s="203"/>
      <c r="E562" s="204" t="str">
        <f>IF(LEN(D562)&gt;0,VLOOKUP(TEXT($D562,0),'Angaben Stationen'!$C$15:$E$114,3,0),"")</f>
        <v/>
      </c>
      <c r="F562" s="210"/>
      <c r="G562" s="205"/>
      <c r="H562" s="206"/>
      <c r="I562" s="72"/>
      <c r="P562" s="6" t="str">
        <f t="shared" si="82"/>
        <v>Leer</v>
      </c>
      <c r="Q562" s="6" t="str">
        <f>IF('Angaben KH-Standort'!$D$13&gt;0,"VJ","KJA")</f>
        <v>KJA</v>
      </c>
      <c r="R562" s="6" t="str">
        <f t="shared" si="83"/>
        <v>Leer</v>
      </c>
      <c r="S562" s="6" t="str">
        <f t="shared" si="84"/>
        <v>Leer</v>
      </c>
      <c r="T562" s="6">
        <f t="shared" si="80"/>
        <v>0</v>
      </c>
      <c r="U562" s="6">
        <f>VLOOKUP($C562,{"29 - Psychiatrie (Erwachsene)",1;"30 - Kinder- und Jugendpsychiatrie",1;"31 - Psychosomatik",1;"",0;0,0},2,0)</f>
        <v>0</v>
      </c>
      <c r="V562" s="6">
        <f t="shared" si="85"/>
        <v>0</v>
      </c>
      <c r="W562" s="6">
        <f t="shared" si="89"/>
        <v>1</v>
      </c>
      <c r="X562" s="6">
        <f t="shared" si="86"/>
        <v>0</v>
      </c>
      <c r="Y562" s="6">
        <f t="shared" si="87"/>
        <v>0</v>
      </c>
      <c r="Z562" s="6">
        <f t="shared" si="88"/>
        <v>0</v>
      </c>
      <c r="AA562" s="6" t="str">
        <f>VLOOKUP($C562,{"29 - Psychiatrie (Erwachsene)","MonatII";"30 - Kinder- und Jugendpsychiatrie","MonatII";"31 - Psychosomatik","MonatII";"","LEER";0,"Leer"},2,0)</f>
        <v>LEER</v>
      </c>
      <c r="AB562" s="6" t="str">
        <f>VLOOKUP($C562,{"29 - Psychiatrie (Erwachsene)","BGI";"30 - Kinder- und Jugendpsychiatrie","BGII";"31 - Psychosomatik","BGI";"","LEER";0,"Leer"},2,0)</f>
        <v>LEER</v>
      </c>
    </row>
    <row r="563" spans="2:28" x14ac:dyDescent="0.25">
      <c r="B563" s="74" t="str">
        <f t="shared" si="81"/>
        <v>!!!</v>
      </c>
      <c r="C563" s="202" t="str">
        <f>IF(LEN($D563)&gt;0,VLOOKUP(TEXT($D563,0),'Angaben Stationen'!$C$15:$V$114,2,0),"")</f>
        <v/>
      </c>
      <c r="D563" s="203"/>
      <c r="E563" s="204" t="str">
        <f>IF(LEN(D563)&gt;0,VLOOKUP(TEXT($D563,0),'Angaben Stationen'!$C$15:$E$114,3,0),"")</f>
        <v/>
      </c>
      <c r="F563" s="210"/>
      <c r="G563" s="205"/>
      <c r="H563" s="206"/>
      <c r="I563" s="72"/>
      <c r="P563" s="6" t="str">
        <f t="shared" si="82"/>
        <v>Leer</v>
      </c>
      <c r="Q563" s="6" t="str">
        <f>IF('Angaben KH-Standort'!$D$13&gt;0,"VJ","KJA")</f>
        <v>KJA</v>
      </c>
      <c r="R563" s="6" t="str">
        <f t="shared" si="83"/>
        <v>Leer</v>
      </c>
      <c r="S563" s="6" t="str">
        <f t="shared" si="84"/>
        <v>Leer</v>
      </c>
      <c r="T563" s="6">
        <f t="shared" si="80"/>
        <v>0</v>
      </c>
      <c r="U563" s="6">
        <f>VLOOKUP($C563,{"29 - Psychiatrie (Erwachsene)",1;"30 - Kinder- und Jugendpsychiatrie",1;"31 - Psychosomatik",1;"",0;0,0},2,0)</f>
        <v>0</v>
      </c>
      <c r="V563" s="6">
        <f t="shared" si="85"/>
        <v>0</v>
      </c>
      <c r="W563" s="6">
        <f t="shared" si="89"/>
        <v>1</v>
      </c>
      <c r="X563" s="6">
        <f t="shared" si="86"/>
        <v>0</v>
      </c>
      <c r="Y563" s="6">
        <f t="shared" si="87"/>
        <v>0</v>
      </c>
      <c r="Z563" s="6">
        <f t="shared" si="88"/>
        <v>0</v>
      </c>
      <c r="AA563" s="6" t="str">
        <f>VLOOKUP($C563,{"29 - Psychiatrie (Erwachsene)","MonatII";"30 - Kinder- und Jugendpsychiatrie","MonatII";"31 - Psychosomatik","MonatII";"","LEER";0,"Leer"},2,0)</f>
        <v>LEER</v>
      </c>
      <c r="AB563" s="6" t="str">
        <f>VLOOKUP($C563,{"29 - Psychiatrie (Erwachsene)","BGI";"30 - Kinder- und Jugendpsychiatrie","BGII";"31 - Psychosomatik","BGI";"","LEER";0,"Leer"},2,0)</f>
        <v>LEER</v>
      </c>
    </row>
    <row r="564" spans="2:28" x14ac:dyDescent="0.25">
      <c r="B564" s="74" t="str">
        <f t="shared" si="81"/>
        <v>!!!</v>
      </c>
      <c r="C564" s="202" t="str">
        <f>IF(LEN($D564)&gt;0,VLOOKUP(TEXT($D564,0),'Angaben Stationen'!$C$15:$V$114,2,0),"")</f>
        <v/>
      </c>
      <c r="D564" s="203"/>
      <c r="E564" s="204" t="str">
        <f>IF(LEN(D564)&gt;0,VLOOKUP(TEXT($D564,0),'Angaben Stationen'!$C$15:$E$114,3,0),"")</f>
        <v/>
      </c>
      <c r="F564" s="210"/>
      <c r="G564" s="205"/>
      <c r="H564" s="206"/>
      <c r="I564" s="72"/>
      <c r="P564" s="6" t="str">
        <f t="shared" si="82"/>
        <v>Leer</v>
      </c>
      <c r="Q564" s="6" t="str">
        <f>IF('Angaben KH-Standort'!$D$13&gt;0,"VJ","KJA")</f>
        <v>KJA</v>
      </c>
      <c r="R564" s="6" t="str">
        <f t="shared" si="83"/>
        <v>Leer</v>
      </c>
      <c r="S564" s="6" t="str">
        <f t="shared" si="84"/>
        <v>Leer</v>
      </c>
      <c r="T564" s="6">
        <f t="shared" si="80"/>
        <v>0</v>
      </c>
      <c r="U564" s="6">
        <f>VLOOKUP($C564,{"29 - Psychiatrie (Erwachsene)",1;"30 - Kinder- und Jugendpsychiatrie",1;"31 - Psychosomatik",1;"",0;0,0},2,0)</f>
        <v>0</v>
      </c>
      <c r="V564" s="6">
        <f t="shared" si="85"/>
        <v>0</v>
      </c>
      <c r="W564" s="6">
        <f t="shared" si="89"/>
        <v>1</v>
      </c>
      <c r="X564" s="6">
        <f t="shared" si="86"/>
        <v>0</v>
      </c>
      <c r="Y564" s="6">
        <f t="shared" si="87"/>
        <v>0</v>
      </c>
      <c r="Z564" s="6">
        <f t="shared" si="88"/>
        <v>0</v>
      </c>
      <c r="AA564" s="6" t="str">
        <f>VLOOKUP($C564,{"29 - Psychiatrie (Erwachsene)","MonatII";"30 - Kinder- und Jugendpsychiatrie","MonatII";"31 - Psychosomatik","MonatII";"","LEER";0,"Leer"},2,0)</f>
        <v>LEER</v>
      </c>
      <c r="AB564" s="6" t="str">
        <f>VLOOKUP($C564,{"29 - Psychiatrie (Erwachsene)","BGI";"30 - Kinder- und Jugendpsychiatrie","BGII";"31 - Psychosomatik","BGI";"","LEER";0,"Leer"},2,0)</f>
        <v>LEER</v>
      </c>
    </row>
    <row r="565" spans="2:28" x14ac:dyDescent="0.25">
      <c r="B565" s="74" t="str">
        <f t="shared" si="81"/>
        <v>!!!</v>
      </c>
      <c r="C565" s="202" t="str">
        <f>IF(LEN($D565)&gt;0,VLOOKUP(TEXT($D565,0),'Angaben Stationen'!$C$15:$V$114,2,0),"")</f>
        <v/>
      </c>
      <c r="D565" s="203"/>
      <c r="E565" s="204" t="str">
        <f>IF(LEN(D565)&gt;0,VLOOKUP(TEXT($D565,0),'Angaben Stationen'!$C$15:$E$114,3,0),"")</f>
        <v/>
      </c>
      <c r="F565" s="210"/>
      <c r="G565" s="205"/>
      <c r="H565" s="206"/>
      <c r="I565" s="72"/>
      <c r="P565" s="6" t="str">
        <f t="shared" si="82"/>
        <v>Leer</v>
      </c>
      <c r="Q565" s="6" t="str">
        <f>IF('Angaben KH-Standort'!$D$13&gt;0,"VJ","KJA")</f>
        <v>KJA</v>
      </c>
      <c r="R565" s="6" t="str">
        <f t="shared" si="83"/>
        <v>Leer</v>
      </c>
      <c r="S565" s="6" t="str">
        <f t="shared" si="84"/>
        <v>Leer</v>
      </c>
      <c r="T565" s="6">
        <f t="shared" si="80"/>
        <v>0</v>
      </c>
      <c r="U565" s="6">
        <f>VLOOKUP($C565,{"29 - Psychiatrie (Erwachsene)",1;"30 - Kinder- und Jugendpsychiatrie",1;"31 - Psychosomatik",1;"",0;0,0},2,0)</f>
        <v>0</v>
      </c>
      <c r="V565" s="6">
        <f t="shared" si="85"/>
        <v>0</v>
      </c>
      <c r="W565" s="6">
        <f t="shared" si="89"/>
        <v>1</v>
      </c>
      <c r="X565" s="6">
        <f t="shared" si="86"/>
        <v>0</v>
      </c>
      <c r="Y565" s="6">
        <f t="shared" si="87"/>
        <v>0</v>
      </c>
      <c r="Z565" s="6">
        <f t="shared" si="88"/>
        <v>0</v>
      </c>
      <c r="AA565" s="6" t="str">
        <f>VLOOKUP($C565,{"29 - Psychiatrie (Erwachsene)","MonatII";"30 - Kinder- und Jugendpsychiatrie","MonatII";"31 - Psychosomatik","MonatII";"","LEER";0,"Leer"},2,0)</f>
        <v>LEER</v>
      </c>
      <c r="AB565" s="6" t="str">
        <f>VLOOKUP($C565,{"29 - Psychiatrie (Erwachsene)","BGI";"30 - Kinder- und Jugendpsychiatrie","BGII";"31 - Psychosomatik","BGI";"","LEER";0,"Leer"},2,0)</f>
        <v>LEER</v>
      </c>
    </row>
    <row r="566" spans="2:28" x14ac:dyDescent="0.25">
      <c r="B566" s="74" t="str">
        <f t="shared" si="81"/>
        <v>!!!</v>
      </c>
      <c r="C566" s="202" t="str">
        <f>IF(LEN($D566)&gt;0,VLOOKUP(TEXT($D566,0),'Angaben Stationen'!$C$15:$V$114,2,0),"")</f>
        <v/>
      </c>
      <c r="D566" s="203"/>
      <c r="E566" s="204" t="str">
        <f>IF(LEN(D566)&gt;0,VLOOKUP(TEXT($D566,0),'Angaben Stationen'!$C$15:$E$114,3,0),"")</f>
        <v/>
      </c>
      <c r="F566" s="210"/>
      <c r="G566" s="205"/>
      <c r="H566" s="206"/>
      <c r="I566" s="72"/>
      <c r="P566" s="6" t="str">
        <f t="shared" si="82"/>
        <v>Leer</v>
      </c>
      <c r="Q566" s="6" t="str">
        <f>IF('Angaben KH-Standort'!$D$13&gt;0,"VJ","KJA")</f>
        <v>KJA</v>
      </c>
      <c r="R566" s="6" t="str">
        <f t="shared" si="83"/>
        <v>Leer</v>
      </c>
      <c r="S566" s="6" t="str">
        <f t="shared" si="84"/>
        <v>Leer</v>
      </c>
      <c r="T566" s="6">
        <f t="shared" si="80"/>
        <v>0</v>
      </c>
      <c r="U566" s="6">
        <f>VLOOKUP($C566,{"29 - Psychiatrie (Erwachsene)",1;"30 - Kinder- und Jugendpsychiatrie",1;"31 - Psychosomatik",1;"",0;0,0},2,0)</f>
        <v>0</v>
      </c>
      <c r="V566" s="6">
        <f t="shared" si="85"/>
        <v>0</v>
      </c>
      <c r="W566" s="6">
        <f t="shared" si="89"/>
        <v>1</v>
      </c>
      <c r="X566" s="6">
        <f t="shared" si="86"/>
        <v>0</v>
      </c>
      <c r="Y566" s="6">
        <f t="shared" si="87"/>
        <v>0</v>
      </c>
      <c r="Z566" s="6">
        <f t="shared" si="88"/>
        <v>0</v>
      </c>
      <c r="AA566" s="6" t="str">
        <f>VLOOKUP($C566,{"29 - Psychiatrie (Erwachsene)","MonatII";"30 - Kinder- und Jugendpsychiatrie","MonatII";"31 - Psychosomatik","MonatII";"","LEER";0,"Leer"},2,0)</f>
        <v>LEER</v>
      </c>
      <c r="AB566" s="6" t="str">
        <f>VLOOKUP($C566,{"29 - Psychiatrie (Erwachsene)","BGI";"30 - Kinder- und Jugendpsychiatrie","BGII";"31 - Psychosomatik","BGI";"","LEER";0,"Leer"},2,0)</f>
        <v>LEER</v>
      </c>
    </row>
    <row r="567" spans="2:28" x14ac:dyDescent="0.25">
      <c r="B567" s="74" t="str">
        <f t="shared" si="81"/>
        <v>!!!</v>
      </c>
      <c r="C567" s="202" t="str">
        <f>IF(LEN($D567)&gt;0,VLOOKUP(TEXT($D567,0),'Angaben Stationen'!$C$15:$V$114,2,0),"")</f>
        <v/>
      </c>
      <c r="D567" s="203"/>
      <c r="E567" s="204" t="str">
        <f>IF(LEN(D567)&gt;0,VLOOKUP(TEXT($D567,0),'Angaben Stationen'!$C$15:$E$114,3,0),"")</f>
        <v/>
      </c>
      <c r="F567" s="210"/>
      <c r="G567" s="205"/>
      <c r="H567" s="206"/>
      <c r="I567" s="72"/>
      <c r="P567" s="6" t="str">
        <f t="shared" si="82"/>
        <v>Leer</v>
      </c>
      <c r="Q567" s="6" t="str">
        <f>IF('Angaben KH-Standort'!$D$13&gt;0,"VJ","KJA")</f>
        <v>KJA</v>
      </c>
      <c r="R567" s="6" t="str">
        <f t="shared" si="83"/>
        <v>Leer</v>
      </c>
      <c r="S567" s="6" t="str">
        <f t="shared" si="84"/>
        <v>Leer</v>
      </c>
      <c r="T567" s="6">
        <f t="shared" si="80"/>
        <v>0</v>
      </c>
      <c r="U567" s="6">
        <f>VLOOKUP($C567,{"29 - Psychiatrie (Erwachsene)",1;"30 - Kinder- und Jugendpsychiatrie",1;"31 - Psychosomatik",1;"",0;0,0},2,0)</f>
        <v>0</v>
      </c>
      <c r="V567" s="6">
        <f t="shared" si="85"/>
        <v>0</v>
      </c>
      <c r="W567" s="6">
        <f t="shared" si="89"/>
        <v>1</v>
      </c>
      <c r="X567" s="6">
        <f t="shared" si="86"/>
        <v>0</v>
      </c>
      <c r="Y567" s="6">
        <f t="shared" si="87"/>
        <v>0</v>
      </c>
      <c r="Z567" s="6">
        <f t="shared" si="88"/>
        <v>0</v>
      </c>
      <c r="AA567" s="6" t="str">
        <f>VLOOKUP($C567,{"29 - Psychiatrie (Erwachsene)","MonatII";"30 - Kinder- und Jugendpsychiatrie","MonatII";"31 - Psychosomatik","MonatII";"","LEER";0,"Leer"},2,0)</f>
        <v>LEER</v>
      </c>
      <c r="AB567" s="6" t="str">
        <f>VLOOKUP($C567,{"29 - Psychiatrie (Erwachsene)","BGI";"30 - Kinder- und Jugendpsychiatrie","BGII";"31 - Psychosomatik","BGI";"","LEER";0,"Leer"},2,0)</f>
        <v>LEER</v>
      </c>
    </row>
    <row r="568" spans="2:28" x14ac:dyDescent="0.25">
      <c r="B568" s="74" t="str">
        <f t="shared" si="81"/>
        <v>!!!</v>
      </c>
      <c r="C568" s="202" t="str">
        <f>IF(LEN($D568)&gt;0,VLOOKUP(TEXT($D568,0),'Angaben Stationen'!$C$15:$V$114,2,0),"")</f>
        <v/>
      </c>
      <c r="D568" s="203"/>
      <c r="E568" s="204" t="str">
        <f>IF(LEN(D568)&gt;0,VLOOKUP(TEXT($D568,0),'Angaben Stationen'!$C$15:$E$114,3,0),"")</f>
        <v/>
      </c>
      <c r="F568" s="210"/>
      <c r="G568" s="205"/>
      <c r="H568" s="206"/>
      <c r="I568" s="72"/>
      <c r="P568" s="6" t="str">
        <f t="shared" si="82"/>
        <v>Leer</v>
      </c>
      <c r="Q568" s="6" t="str">
        <f>IF('Angaben KH-Standort'!$D$13&gt;0,"VJ","KJA")</f>
        <v>KJA</v>
      </c>
      <c r="R568" s="6" t="str">
        <f t="shared" si="83"/>
        <v>Leer</v>
      </c>
      <c r="S568" s="6" t="str">
        <f t="shared" si="84"/>
        <v>Leer</v>
      </c>
      <c r="T568" s="6">
        <f t="shared" si="80"/>
        <v>0</v>
      </c>
      <c r="U568" s="6">
        <f>VLOOKUP($C568,{"29 - Psychiatrie (Erwachsene)",1;"30 - Kinder- und Jugendpsychiatrie",1;"31 - Psychosomatik",1;"",0;0,0},2,0)</f>
        <v>0</v>
      </c>
      <c r="V568" s="6">
        <f t="shared" si="85"/>
        <v>0</v>
      </c>
      <c r="W568" s="6">
        <f t="shared" si="89"/>
        <v>1</v>
      </c>
      <c r="X568" s="6">
        <f t="shared" si="86"/>
        <v>0</v>
      </c>
      <c r="Y568" s="6">
        <f t="shared" si="87"/>
        <v>0</v>
      </c>
      <c r="Z568" s="6">
        <f t="shared" si="88"/>
        <v>0</v>
      </c>
      <c r="AA568" s="6" t="str">
        <f>VLOOKUP($C568,{"29 - Psychiatrie (Erwachsene)","MonatII";"30 - Kinder- und Jugendpsychiatrie","MonatII";"31 - Psychosomatik","MonatII";"","LEER";0,"Leer"},2,0)</f>
        <v>LEER</v>
      </c>
      <c r="AB568" s="6" t="str">
        <f>VLOOKUP($C568,{"29 - Psychiatrie (Erwachsene)","BGI";"30 - Kinder- und Jugendpsychiatrie","BGII";"31 - Psychosomatik","BGI";"","LEER";0,"Leer"},2,0)</f>
        <v>LEER</v>
      </c>
    </row>
    <row r="569" spans="2:28" x14ac:dyDescent="0.25">
      <c r="B569" s="74" t="str">
        <f t="shared" si="81"/>
        <v>!!!</v>
      </c>
      <c r="C569" s="202" t="str">
        <f>IF(LEN($D569)&gt;0,VLOOKUP(TEXT($D569,0),'Angaben Stationen'!$C$15:$V$114,2,0),"")</f>
        <v/>
      </c>
      <c r="D569" s="203"/>
      <c r="E569" s="204" t="str">
        <f>IF(LEN(D569)&gt;0,VLOOKUP(TEXT($D569,0),'Angaben Stationen'!$C$15:$E$114,3,0),"")</f>
        <v/>
      </c>
      <c r="F569" s="210"/>
      <c r="G569" s="205"/>
      <c r="H569" s="206"/>
      <c r="I569" s="72"/>
      <c r="P569" s="6" t="str">
        <f t="shared" si="82"/>
        <v>Leer</v>
      </c>
      <c r="Q569" s="6" t="str">
        <f>IF('Angaben KH-Standort'!$D$13&gt;0,"VJ","KJA")</f>
        <v>KJA</v>
      </c>
      <c r="R569" s="6" t="str">
        <f t="shared" si="83"/>
        <v>Leer</v>
      </c>
      <c r="S569" s="6" t="str">
        <f t="shared" si="84"/>
        <v>Leer</v>
      </c>
      <c r="T569" s="6">
        <f t="shared" si="80"/>
        <v>0</v>
      </c>
      <c r="U569" s="6">
        <f>VLOOKUP($C569,{"29 - Psychiatrie (Erwachsene)",1;"30 - Kinder- und Jugendpsychiatrie",1;"31 - Psychosomatik",1;"",0;0,0},2,0)</f>
        <v>0</v>
      </c>
      <c r="V569" s="6">
        <f t="shared" si="85"/>
        <v>0</v>
      </c>
      <c r="W569" s="6">
        <f t="shared" si="89"/>
        <v>1</v>
      </c>
      <c r="X569" s="6">
        <f t="shared" si="86"/>
        <v>0</v>
      </c>
      <c r="Y569" s="6">
        <f t="shared" si="87"/>
        <v>0</v>
      </c>
      <c r="Z569" s="6">
        <f t="shared" si="88"/>
        <v>0</v>
      </c>
      <c r="AA569" s="6" t="str">
        <f>VLOOKUP($C569,{"29 - Psychiatrie (Erwachsene)","MonatII";"30 - Kinder- und Jugendpsychiatrie","MonatII";"31 - Psychosomatik","MonatII";"","LEER";0,"Leer"},2,0)</f>
        <v>LEER</v>
      </c>
      <c r="AB569" s="6" t="str">
        <f>VLOOKUP($C569,{"29 - Psychiatrie (Erwachsene)","BGI";"30 - Kinder- und Jugendpsychiatrie","BGII";"31 - Psychosomatik","BGI";"","LEER";0,"Leer"},2,0)</f>
        <v>LEER</v>
      </c>
    </row>
    <row r="570" spans="2:28" x14ac:dyDescent="0.25">
      <c r="B570" s="74" t="str">
        <f t="shared" si="81"/>
        <v>!!!</v>
      </c>
      <c r="C570" s="202" t="str">
        <f>IF(LEN($D570)&gt;0,VLOOKUP(TEXT($D570,0),'Angaben Stationen'!$C$15:$V$114,2,0),"")</f>
        <v/>
      </c>
      <c r="D570" s="203"/>
      <c r="E570" s="204" t="str">
        <f>IF(LEN(D570)&gt;0,VLOOKUP(TEXT($D570,0),'Angaben Stationen'!$C$15:$E$114,3,0),"")</f>
        <v/>
      </c>
      <c r="F570" s="210"/>
      <c r="G570" s="205"/>
      <c r="H570" s="206"/>
      <c r="I570" s="72"/>
      <c r="P570" s="6" t="str">
        <f t="shared" si="82"/>
        <v>Leer</v>
      </c>
      <c r="Q570" s="6" t="str">
        <f>IF('Angaben KH-Standort'!$D$13&gt;0,"VJ","KJA")</f>
        <v>KJA</v>
      </c>
      <c r="R570" s="6" t="str">
        <f t="shared" si="83"/>
        <v>Leer</v>
      </c>
      <c r="S570" s="6" t="str">
        <f t="shared" si="84"/>
        <v>Leer</v>
      </c>
      <c r="T570" s="6">
        <f t="shared" si="80"/>
        <v>0</v>
      </c>
      <c r="U570" s="6">
        <f>VLOOKUP($C570,{"29 - Psychiatrie (Erwachsene)",1;"30 - Kinder- und Jugendpsychiatrie",1;"31 - Psychosomatik",1;"",0;0,0},2,0)</f>
        <v>0</v>
      </c>
      <c r="V570" s="6">
        <f t="shared" si="85"/>
        <v>0</v>
      </c>
      <c r="W570" s="6">
        <f t="shared" si="89"/>
        <v>1</v>
      </c>
      <c r="X570" s="6">
        <f t="shared" si="86"/>
        <v>0</v>
      </c>
      <c r="Y570" s="6">
        <f t="shared" si="87"/>
        <v>0</v>
      </c>
      <c r="Z570" s="6">
        <f t="shared" si="88"/>
        <v>0</v>
      </c>
      <c r="AA570" s="6" t="str">
        <f>VLOOKUP($C570,{"29 - Psychiatrie (Erwachsene)","MonatII";"30 - Kinder- und Jugendpsychiatrie","MonatII";"31 - Psychosomatik","MonatII";"","LEER";0,"Leer"},2,0)</f>
        <v>LEER</v>
      </c>
      <c r="AB570" s="6" t="str">
        <f>VLOOKUP($C570,{"29 - Psychiatrie (Erwachsene)","BGI";"30 - Kinder- und Jugendpsychiatrie","BGII";"31 - Psychosomatik","BGI";"","LEER";0,"Leer"},2,0)</f>
        <v>LEER</v>
      </c>
    </row>
    <row r="571" spans="2:28" x14ac:dyDescent="0.25">
      <c r="B571" s="74" t="str">
        <f t="shared" si="81"/>
        <v>!!!</v>
      </c>
      <c r="C571" s="202" t="str">
        <f>IF(LEN($D571)&gt;0,VLOOKUP(TEXT($D571,0),'Angaben Stationen'!$C$15:$V$114,2,0),"")</f>
        <v/>
      </c>
      <c r="D571" s="203"/>
      <c r="E571" s="204" t="str">
        <f>IF(LEN(D571)&gt;0,VLOOKUP(TEXT($D571,0),'Angaben Stationen'!$C$15:$E$114,3,0),"")</f>
        <v/>
      </c>
      <c r="F571" s="210"/>
      <c r="G571" s="205"/>
      <c r="H571" s="206"/>
      <c r="I571" s="72"/>
      <c r="P571" s="6" t="str">
        <f t="shared" si="82"/>
        <v>Leer</v>
      </c>
      <c r="Q571" s="6" t="str">
        <f>IF('Angaben KH-Standort'!$D$13&gt;0,"VJ","KJA")</f>
        <v>KJA</v>
      </c>
      <c r="R571" s="6" t="str">
        <f t="shared" si="83"/>
        <v>Leer</v>
      </c>
      <c r="S571" s="6" t="str">
        <f t="shared" si="84"/>
        <v>Leer</v>
      </c>
      <c r="T571" s="6">
        <f t="shared" si="80"/>
        <v>0</v>
      </c>
      <c r="U571" s="6">
        <f>VLOOKUP($C571,{"29 - Psychiatrie (Erwachsene)",1;"30 - Kinder- und Jugendpsychiatrie",1;"31 - Psychosomatik",1;"",0;0,0},2,0)</f>
        <v>0</v>
      </c>
      <c r="V571" s="6">
        <f t="shared" si="85"/>
        <v>0</v>
      </c>
      <c r="W571" s="6">
        <f t="shared" si="89"/>
        <v>1</v>
      </c>
      <c r="X571" s="6">
        <f t="shared" si="86"/>
        <v>0</v>
      </c>
      <c r="Y571" s="6">
        <f t="shared" si="87"/>
        <v>0</v>
      </c>
      <c r="Z571" s="6">
        <f t="shared" si="88"/>
        <v>0</v>
      </c>
      <c r="AA571" s="6" t="str">
        <f>VLOOKUP($C571,{"29 - Psychiatrie (Erwachsene)","MonatII";"30 - Kinder- und Jugendpsychiatrie","MonatII";"31 - Psychosomatik","MonatII";"","LEER";0,"Leer"},2,0)</f>
        <v>LEER</v>
      </c>
      <c r="AB571" s="6" t="str">
        <f>VLOOKUP($C571,{"29 - Psychiatrie (Erwachsene)","BGI";"30 - Kinder- und Jugendpsychiatrie","BGII";"31 - Psychosomatik","BGI";"","LEER";0,"Leer"},2,0)</f>
        <v>LEER</v>
      </c>
    </row>
    <row r="572" spans="2:28" x14ac:dyDescent="0.25">
      <c r="B572" s="74" t="str">
        <f t="shared" si="81"/>
        <v>!!!</v>
      </c>
      <c r="C572" s="202" t="str">
        <f>IF(LEN($D572)&gt;0,VLOOKUP(TEXT($D572,0),'Angaben Stationen'!$C$15:$V$114,2,0),"")</f>
        <v/>
      </c>
      <c r="D572" s="203"/>
      <c r="E572" s="204" t="str">
        <f>IF(LEN(D572)&gt;0,VLOOKUP(TEXT($D572,0),'Angaben Stationen'!$C$15:$E$114,3,0),"")</f>
        <v/>
      </c>
      <c r="F572" s="210"/>
      <c r="G572" s="205"/>
      <c r="H572" s="206"/>
      <c r="I572" s="72"/>
      <c r="P572" s="6" t="str">
        <f t="shared" si="82"/>
        <v>Leer</v>
      </c>
      <c r="Q572" s="6" t="str">
        <f>IF('Angaben KH-Standort'!$D$13&gt;0,"VJ","KJA")</f>
        <v>KJA</v>
      </c>
      <c r="R572" s="6" t="str">
        <f t="shared" si="83"/>
        <v>Leer</v>
      </c>
      <c r="S572" s="6" t="str">
        <f t="shared" si="84"/>
        <v>Leer</v>
      </c>
      <c r="T572" s="6">
        <f t="shared" si="80"/>
        <v>0</v>
      </c>
      <c r="U572" s="6">
        <f>VLOOKUP($C572,{"29 - Psychiatrie (Erwachsene)",1;"30 - Kinder- und Jugendpsychiatrie",1;"31 - Psychosomatik",1;"",0;0,0},2,0)</f>
        <v>0</v>
      </c>
      <c r="V572" s="6">
        <f t="shared" si="85"/>
        <v>0</v>
      </c>
      <c r="W572" s="6">
        <f t="shared" si="89"/>
        <v>1</v>
      </c>
      <c r="X572" s="6">
        <f t="shared" si="86"/>
        <v>0</v>
      </c>
      <c r="Y572" s="6">
        <f t="shared" si="87"/>
        <v>0</v>
      </c>
      <c r="Z572" s="6">
        <f t="shared" si="88"/>
        <v>0</v>
      </c>
      <c r="AA572" s="6" t="str">
        <f>VLOOKUP($C572,{"29 - Psychiatrie (Erwachsene)","MonatII";"30 - Kinder- und Jugendpsychiatrie","MonatII";"31 - Psychosomatik","MonatII";"","LEER";0,"Leer"},2,0)</f>
        <v>LEER</v>
      </c>
      <c r="AB572" s="6" t="str">
        <f>VLOOKUP($C572,{"29 - Psychiatrie (Erwachsene)","BGI";"30 - Kinder- und Jugendpsychiatrie","BGII";"31 - Psychosomatik","BGI";"","LEER";0,"Leer"},2,0)</f>
        <v>LEER</v>
      </c>
    </row>
    <row r="573" spans="2:28" x14ac:dyDescent="0.25">
      <c r="B573" s="74" t="str">
        <f t="shared" si="81"/>
        <v>!!!</v>
      </c>
      <c r="C573" s="202" t="str">
        <f>IF(LEN($D573)&gt;0,VLOOKUP(TEXT($D573,0),'Angaben Stationen'!$C$15:$V$114,2,0),"")</f>
        <v/>
      </c>
      <c r="D573" s="203"/>
      <c r="E573" s="204" t="str">
        <f>IF(LEN(D573)&gt;0,VLOOKUP(TEXT($D573,0),'Angaben Stationen'!$C$15:$E$114,3,0),"")</f>
        <v/>
      </c>
      <c r="F573" s="210"/>
      <c r="G573" s="205"/>
      <c r="H573" s="206"/>
      <c r="I573" s="72"/>
      <c r="P573" s="6" t="str">
        <f t="shared" si="82"/>
        <v>Leer</v>
      </c>
      <c r="Q573" s="6" t="str">
        <f>IF('Angaben KH-Standort'!$D$13&gt;0,"VJ","KJA")</f>
        <v>KJA</v>
      </c>
      <c r="R573" s="6" t="str">
        <f t="shared" si="83"/>
        <v>Leer</v>
      </c>
      <c r="S573" s="6" t="str">
        <f t="shared" si="84"/>
        <v>Leer</v>
      </c>
      <c r="T573" s="6">
        <f t="shared" si="80"/>
        <v>0</v>
      </c>
      <c r="U573" s="6">
        <f>VLOOKUP($C573,{"29 - Psychiatrie (Erwachsene)",1;"30 - Kinder- und Jugendpsychiatrie",1;"31 - Psychosomatik",1;"",0;0,0},2,0)</f>
        <v>0</v>
      </c>
      <c r="V573" s="6">
        <f t="shared" si="85"/>
        <v>0</v>
      </c>
      <c r="W573" s="6">
        <f t="shared" si="89"/>
        <v>1</v>
      </c>
      <c r="X573" s="6">
        <f t="shared" si="86"/>
        <v>0</v>
      </c>
      <c r="Y573" s="6">
        <f t="shared" si="87"/>
        <v>0</v>
      </c>
      <c r="Z573" s="6">
        <f t="shared" si="88"/>
        <v>0</v>
      </c>
      <c r="AA573" s="6" t="str">
        <f>VLOOKUP($C573,{"29 - Psychiatrie (Erwachsene)","MonatII";"30 - Kinder- und Jugendpsychiatrie","MonatII";"31 - Psychosomatik","MonatII";"","LEER";0,"Leer"},2,0)</f>
        <v>LEER</v>
      </c>
      <c r="AB573" s="6" t="str">
        <f>VLOOKUP($C573,{"29 - Psychiatrie (Erwachsene)","BGI";"30 - Kinder- und Jugendpsychiatrie","BGII";"31 - Psychosomatik","BGI";"","LEER";0,"Leer"},2,0)</f>
        <v>LEER</v>
      </c>
    </row>
    <row r="574" spans="2:28" x14ac:dyDescent="0.25">
      <c r="B574" s="74" t="str">
        <f t="shared" si="81"/>
        <v>!!!</v>
      </c>
      <c r="C574" s="202" t="str">
        <f>IF(LEN($D574)&gt;0,VLOOKUP(TEXT($D574,0),'Angaben Stationen'!$C$15:$V$114,2,0),"")</f>
        <v/>
      </c>
      <c r="D574" s="203"/>
      <c r="E574" s="204" t="str">
        <f>IF(LEN(D574)&gt;0,VLOOKUP(TEXT($D574,0),'Angaben Stationen'!$C$15:$E$114,3,0),"")</f>
        <v/>
      </c>
      <c r="F574" s="210"/>
      <c r="G574" s="205"/>
      <c r="H574" s="206"/>
      <c r="I574" s="72"/>
      <c r="P574" s="6" t="str">
        <f t="shared" si="82"/>
        <v>Leer</v>
      </c>
      <c r="Q574" s="6" t="str">
        <f>IF('Angaben KH-Standort'!$D$13&gt;0,"VJ","KJA")</f>
        <v>KJA</v>
      </c>
      <c r="R574" s="6" t="str">
        <f t="shared" si="83"/>
        <v>Leer</v>
      </c>
      <c r="S574" s="6" t="str">
        <f t="shared" si="84"/>
        <v>Leer</v>
      </c>
      <c r="T574" s="6">
        <f t="shared" si="80"/>
        <v>0</v>
      </c>
      <c r="U574" s="6">
        <f>VLOOKUP($C574,{"29 - Psychiatrie (Erwachsene)",1;"30 - Kinder- und Jugendpsychiatrie",1;"31 - Psychosomatik",1;"",0;0,0},2,0)</f>
        <v>0</v>
      </c>
      <c r="V574" s="6">
        <f t="shared" si="85"/>
        <v>0</v>
      </c>
      <c r="W574" s="6">
        <f t="shared" si="89"/>
        <v>1</v>
      </c>
      <c r="X574" s="6">
        <f t="shared" si="86"/>
        <v>0</v>
      </c>
      <c r="Y574" s="6">
        <f t="shared" si="87"/>
        <v>0</v>
      </c>
      <c r="Z574" s="6">
        <f t="shared" si="88"/>
        <v>0</v>
      </c>
      <c r="AA574" s="6" t="str">
        <f>VLOOKUP($C574,{"29 - Psychiatrie (Erwachsene)","MonatII";"30 - Kinder- und Jugendpsychiatrie","MonatII";"31 - Psychosomatik","MonatII";"","LEER";0,"Leer"},2,0)</f>
        <v>LEER</v>
      </c>
      <c r="AB574" s="6" t="str">
        <f>VLOOKUP($C574,{"29 - Psychiatrie (Erwachsene)","BGI";"30 - Kinder- und Jugendpsychiatrie","BGII";"31 - Psychosomatik","BGI";"","LEER";0,"Leer"},2,0)</f>
        <v>LEER</v>
      </c>
    </row>
    <row r="575" spans="2:28" x14ac:dyDescent="0.25">
      <c r="B575" s="74" t="str">
        <f t="shared" si="81"/>
        <v>!!!</v>
      </c>
      <c r="C575" s="202" t="str">
        <f>IF(LEN($D575)&gt;0,VLOOKUP(TEXT($D575,0),'Angaben Stationen'!$C$15:$V$114,2,0),"")</f>
        <v/>
      </c>
      <c r="D575" s="203"/>
      <c r="E575" s="204" t="str">
        <f>IF(LEN(D575)&gt;0,VLOOKUP(TEXT($D575,0),'Angaben Stationen'!$C$15:$E$114,3,0),"")</f>
        <v/>
      </c>
      <c r="F575" s="210"/>
      <c r="G575" s="205"/>
      <c r="H575" s="206"/>
      <c r="I575" s="72"/>
      <c r="P575" s="6" t="str">
        <f t="shared" si="82"/>
        <v>Leer</v>
      </c>
      <c r="Q575" s="6" t="str">
        <f>IF('Angaben KH-Standort'!$D$13&gt;0,"VJ","KJA")</f>
        <v>KJA</v>
      </c>
      <c r="R575" s="6" t="str">
        <f t="shared" si="83"/>
        <v>Leer</v>
      </c>
      <c r="S575" s="6" t="str">
        <f t="shared" si="84"/>
        <v>Leer</v>
      </c>
      <c r="T575" s="6">
        <f t="shared" si="80"/>
        <v>0</v>
      </c>
      <c r="U575" s="6">
        <f>VLOOKUP($C575,{"29 - Psychiatrie (Erwachsene)",1;"30 - Kinder- und Jugendpsychiatrie",1;"31 - Psychosomatik",1;"",0;0,0},2,0)</f>
        <v>0</v>
      </c>
      <c r="V575" s="6">
        <f t="shared" si="85"/>
        <v>0</v>
      </c>
      <c r="W575" s="6">
        <f t="shared" si="89"/>
        <v>1</v>
      </c>
      <c r="X575" s="6">
        <f t="shared" si="86"/>
        <v>0</v>
      </c>
      <c r="Y575" s="6">
        <f t="shared" si="87"/>
        <v>0</v>
      </c>
      <c r="Z575" s="6">
        <f t="shared" si="88"/>
        <v>0</v>
      </c>
      <c r="AA575" s="6" t="str">
        <f>VLOOKUP($C575,{"29 - Psychiatrie (Erwachsene)","MonatII";"30 - Kinder- und Jugendpsychiatrie","MonatII";"31 - Psychosomatik","MonatII";"","LEER";0,"Leer"},2,0)</f>
        <v>LEER</v>
      </c>
      <c r="AB575" s="6" t="str">
        <f>VLOOKUP($C575,{"29 - Psychiatrie (Erwachsene)","BGI";"30 - Kinder- und Jugendpsychiatrie","BGII";"31 - Psychosomatik","BGI";"","LEER";0,"Leer"},2,0)</f>
        <v>LEER</v>
      </c>
    </row>
    <row r="576" spans="2:28" x14ac:dyDescent="0.25">
      <c r="B576" s="74" t="str">
        <f t="shared" si="81"/>
        <v>!!!</v>
      </c>
      <c r="C576" s="202" t="str">
        <f>IF(LEN($D576)&gt;0,VLOOKUP(TEXT($D576,0),'Angaben Stationen'!$C$15:$V$114,2,0),"")</f>
        <v/>
      </c>
      <c r="D576" s="203"/>
      <c r="E576" s="204" t="str">
        <f>IF(LEN(D576)&gt;0,VLOOKUP(TEXT($D576,0),'Angaben Stationen'!$C$15:$E$114,3,0),"")</f>
        <v/>
      </c>
      <c r="F576" s="210"/>
      <c r="G576" s="205"/>
      <c r="H576" s="206"/>
      <c r="I576" s="72"/>
      <c r="P576" s="6" t="str">
        <f t="shared" si="82"/>
        <v>Leer</v>
      </c>
      <c r="Q576" s="6" t="str">
        <f>IF('Angaben KH-Standort'!$D$13&gt;0,"VJ","KJA")</f>
        <v>KJA</v>
      </c>
      <c r="R576" s="6" t="str">
        <f t="shared" si="83"/>
        <v>Leer</v>
      </c>
      <c r="S576" s="6" t="str">
        <f t="shared" si="84"/>
        <v>Leer</v>
      </c>
      <c r="T576" s="6">
        <f t="shared" si="80"/>
        <v>0</v>
      </c>
      <c r="U576" s="6">
        <f>VLOOKUP($C576,{"29 - Psychiatrie (Erwachsene)",1;"30 - Kinder- und Jugendpsychiatrie",1;"31 - Psychosomatik",1;"",0;0,0},2,0)</f>
        <v>0</v>
      </c>
      <c r="V576" s="6">
        <f t="shared" si="85"/>
        <v>0</v>
      </c>
      <c r="W576" s="6">
        <f t="shared" si="89"/>
        <v>1</v>
      </c>
      <c r="X576" s="6">
        <f t="shared" si="86"/>
        <v>0</v>
      </c>
      <c r="Y576" s="6">
        <f t="shared" si="87"/>
        <v>0</v>
      </c>
      <c r="Z576" s="6">
        <f t="shared" si="88"/>
        <v>0</v>
      </c>
      <c r="AA576" s="6" t="str">
        <f>VLOOKUP($C576,{"29 - Psychiatrie (Erwachsene)","MonatII";"30 - Kinder- und Jugendpsychiatrie","MonatII";"31 - Psychosomatik","MonatII";"","LEER";0,"Leer"},2,0)</f>
        <v>LEER</v>
      </c>
      <c r="AB576" s="6" t="str">
        <f>VLOOKUP($C576,{"29 - Psychiatrie (Erwachsene)","BGI";"30 - Kinder- und Jugendpsychiatrie","BGII";"31 - Psychosomatik","BGI";"","LEER";0,"Leer"},2,0)</f>
        <v>LEER</v>
      </c>
    </row>
    <row r="577" spans="2:28" x14ac:dyDescent="0.25">
      <c r="B577" s="74" t="str">
        <f t="shared" si="81"/>
        <v>!!!</v>
      </c>
      <c r="C577" s="202" t="str">
        <f>IF(LEN($D577)&gt;0,VLOOKUP(TEXT($D577,0),'Angaben Stationen'!$C$15:$V$114,2,0),"")</f>
        <v/>
      </c>
      <c r="D577" s="203"/>
      <c r="E577" s="204" t="str">
        <f>IF(LEN(D577)&gt;0,VLOOKUP(TEXT($D577,0),'Angaben Stationen'!$C$15:$E$114,3,0),"")</f>
        <v/>
      </c>
      <c r="F577" s="210"/>
      <c r="G577" s="205"/>
      <c r="H577" s="206"/>
      <c r="I577" s="72"/>
      <c r="P577" s="6" t="str">
        <f t="shared" si="82"/>
        <v>Leer</v>
      </c>
      <c r="Q577" s="6" t="str">
        <f>IF('Angaben KH-Standort'!$D$13&gt;0,"VJ","KJA")</f>
        <v>KJA</v>
      </c>
      <c r="R577" s="6" t="str">
        <f t="shared" si="83"/>
        <v>Leer</v>
      </c>
      <c r="S577" s="6" t="str">
        <f t="shared" si="84"/>
        <v>Leer</v>
      </c>
      <c r="T577" s="6">
        <f t="shared" si="80"/>
        <v>0</v>
      </c>
      <c r="U577" s="6">
        <f>VLOOKUP($C577,{"29 - Psychiatrie (Erwachsene)",1;"30 - Kinder- und Jugendpsychiatrie",1;"31 - Psychosomatik",1;"",0;0,0},2,0)</f>
        <v>0</v>
      </c>
      <c r="V577" s="6">
        <f t="shared" si="85"/>
        <v>0</v>
      </c>
      <c r="W577" s="6">
        <f t="shared" si="89"/>
        <v>1</v>
      </c>
      <c r="X577" s="6">
        <f t="shared" si="86"/>
        <v>0</v>
      </c>
      <c r="Y577" s="6">
        <f t="shared" si="87"/>
        <v>0</v>
      </c>
      <c r="Z577" s="6">
        <f t="shared" si="88"/>
        <v>0</v>
      </c>
      <c r="AA577" s="6" t="str">
        <f>VLOOKUP($C577,{"29 - Psychiatrie (Erwachsene)","MonatII";"30 - Kinder- und Jugendpsychiatrie","MonatII";"31 - Psychosomatik","MonatII";"","LEER";0,"Leer"},2,0)</f>
        <v>LEER</v>
      </c>
      <c r="AB577" s="6" t="str">
        <f>VLOOKUP($C577,{"29 - Psychiatrie (Erwachsene)","BGI";"30 - Kinder- und Jugendpsychiatrie","BGII";"31 - Psychosomatik","BGI";"","LEER";0,"Leer"},2,0)</f>
        <v>LEER</v>
      </c>
    </row>
    <row r="578" spans="2:28" x14ac:dyDescent="0.25">
      <c r="B578" s="74" t="str">
        <f t="shared" si="81"/>
        <v>!!!</v>
      </c>
      <c r="C578" s="202" t="str">
        <f>IF(LEN($D578)&gt;0,VLOOKUP(TEXT($D578,0),'Angaben Stationen'!$C$15:$V$114,2,0),"")</f>
        <v/>
      </c>
      <c r="D578" s="203"/>
      <c r="E578" s="204" t="str">
        <f>IF(LEN(D578)&gt;0,VLOOKUP(TEXT($D578,0),'Angaben Stationen'!$C$15:$E$114,3,0),"")</f>
        <v/>
      </c>
      <c r="F578" s="210"/>
      <c r="G578" s="205"/>
      <c r="H578" s="206"/>
      <c r="I578" s="72"/>
      <c r="P578" s="6" t="str">
        <f t="shared" si="82"/>
        <v>Leer</v>
      </c>
      <c r="Q578" s="6" t="str">
        <f>IF('Angaben KH-Standort'!$D$13&gt;0,"VJ","KJA")</f>
        <v>KJA</v>
      </c>
      <c r="R578" s="6" t="str">
        <f t="shared" si="83"/>
        <v>Leer</v>
      </c>
      <c r="S578" s="6" t="str">
        <f t="shared" si="84"/>
        <v>Leer</v>
      </c>
      <c r="T578" s="6">
        <f t="shared" si="80"/>
        <v>0</v>
      </c>
      <c r="U578" s="6">
        <f>VLOOKUP($C578,{"29 - Psychiatrie (Erwachsene)",1;"30 - Kinder- und Jugendpsychiatrie",1;"31 - Psychosomatik",1;"",0;0,0},2,0)</f>
        <v>0</v>
      </c>
      <c r="V578" s="6">
        <f t="shared" si="85"/>
        <v>0</v>
      </c>
      <c r="W578" s="6">
        <f t="shared" si="89"/>
        <v>1</v>
      </c>
      <c r="X578" s="6">
        <f t="shared" si="86"/>
        <v>0</v>
      </c>
      <c r="Y578" s="6">
        <f t="shared" si="87"/>
        <v>0</v>
      </c>
      <c r="Z578" s="6">
        <f t="shared" si="88"/>
        <v>0</v>
      </c>
      <c r="AA578" s="6" t="str">
        <f>VLOOKUP($C578,{"29 - Psychiatrie (Erwachsene)","MonatII";"30 - Kinder- und Jugendpsychiatrie","MonatII";"31 - Psychosomatik","MonatII";"","LEER";0,"Leer"},2,0)</f>
        <v>LEER</v>
      </c>
      <c r="AB578" s="6" t="str">
        <f>VLOOKUP($C578,{"29 - Psychiatrie (Erwachsene)","BGI";"30 - Kinder- und Jugendpsychiatrie","BGII";"31 - Psychosomatik","BGI";"","LEER";0,"Leer"},2,0)</f>
        <v>LEER</v>
      </c>
    </row>
    <row r="579" spans="2:28" x14ac:dyDescent="0.25">
      <c r="B579" s="74" t="str">
        <f t="shared" si="81"/>
        <v>!!!</v>
      </c>
      <c r="C579" s="202" t="str">
        <f>IF(LEN($D579)&gt;0,VLOOKUP(TEXT($D579,0),'Angaben Stationen'!$C$15:$V$114,2,0),"")</f>
        <v/>
      </c>
      <c r="D579" s="203"/>
      <c r="E579" s="204" t="str">
        <f>IF(LEN(D579)&gt;0,VLOOKUP(TEXT($D579,0),'Angaben Stationen'!$C$15:$E$114,3,0),"")</f>
        <v/>
      </c>
      <c r="F579" s="210"/>
      <c r="G579" s="205"/>
      <c r="H579" s="206"/>
      <c r="I579" s="72"/>
      <c r="P579" s="6" t="str">
        <f t="shared" si="82"/>
        <v>Leer</v>
      </c>
      <c r="Q579" s="6" t="str">
        <f>IF('Angaben KH-Standort'!$D$13&gt;0,"VJ","KJA")</f>
        <v>KJA</v>
      </c>
      <c r="R579" s="6" t="str">
        <f t="shared" si="83"/>
        <v>Leer</v>
      </c>
      <c r="S579" s="6" t="str">
        <f t="shared" si="84"/>
        <v>Leer</v>
      </c>
      <c r="T579" s="6">
        <f t="shared" si="80"/>
        <v>0</v>
      </c>
      <c r="U579" s="6">
        <f>VLOOKUP($C579,{"29 - Psychiatrie (Erwachsene)",1;"30 - Kinder- und Jugendpsychiatrie",1;"31 - Psychosomatik",1;"",0;0,0},2,0)</f>
        <v>0</v>
      </c>
      <c r="V579" s="6">
        <f t="shared" si="85"/>
        <v>0</v>
      </c>
      <c r="W579" s="6">
        <f t="shared" si="89"/>
        <v>1</v>
      </c>
      <c r="X579" s="6">
        <f t="shared" si="86"/>
        <v>0</v>
      </c>
      <c r="Y579" s="6">
        <f t="shared" si="87"/>
        <v>0</v>
      </c>
      <c r="Z579" s="6">
        <f t="shared" si="88"/>
        <v>0</v>
      </c>
      <c r="AA579" s="6" t="str">
        <f>VLOOKUP($C579,{"29 - Psychiatrie (Erwachsene)","MonatII";"30 - Kinder- und Jugendpsychiatrie","MonatII";"31 - Psychosomatik","MonatII";"","LEER";0,"Leer"},2,0)</f>
        <v>LEER</v>
      </c>
      <c r="AB579" s="6" t="str">
        <f>VLOOKUP($C579,{"29 - Psychiatrie (Erwachsene)","BGI";"30 - Kinder- und Jugendpsychiatrie","BGII";"31 - Psychosomatik","BGI";"","LEER";0,"Leer"},2,0)</f>
        <v>LEER</v>
      </c>
    </row>
    <row r="580" spans="2:28" x14ac:dyDescent="0.25">
      <c r="B580" s="74" t="str">
        <f t="shared" si="81"/>
        <v>!!!</v>
      </c>
      <c r="C580" s="202" t="str">
        <f>IF(LEN($D580)&gt;0,VLOOKUP(TEXT($D580,0),'Angaben Stationen'!$C$15:$V$114,2,0),"")</f>
        <v/>
      </c>
      <c r="D580" s="203"/>
      <c r="E580" s="204" t="str">
        <f>IF(LEN(D580)&gt;0,VLOOKUP(TEXT($D580,0),'Angaben Stationen'!$C$15:$E$114,3,0),"")</f>
        <v/>
      </c>
      <c r="F580" s="210"/>
      <c r="G580" s="205"/>
      <c r="H580" s="206"/>
      <c r="I580" s="72"/>
      <c r="P580" s="6" t="str">
        <f t="shared" si="82"/>
        <v>Leer</v>
      </c>
      <c r="Q580" s="6" t="str">
        <f>IF('Angaben KH-Standort'!$D$13&gt;0,"VJ","KJA")</f>
        <v>KJA</v>
      </c>
      <c r="R580" s="6" t="str">
        <f t="shared" si="83"/>
        <v>Leer</v>
      </c>
      <c r="S580" s="6" t="str">
        <f t="shared" si="84"/>
        <v>Leer</v>
      </c>
      <c r="T580" s="6">
        <f t="shared" si="80"/>
        <v>0</v>
      </c>
      <c r="U580" s="6">
        <f>VLOOKUP($C580,{"29 - Psychiatrie (Erwachsene)",1;"30 - Kinder- und Jugendpsychiatrie",1;"31 - Psychosomatik",1;"",0;0,0},2,0)</f>
        <v>0</v>
      </c>
      <c r="V580" s="6">
        <f t="shared" si="85"/>
        <v>0</v>
      </c>
      <c r="W580" s="6">
        <f t="shared" si="89"/>
        <v>1</v>
      </c>
      <c r="X580" s="6">
        <f t="shared" si="86"/>
        <v>0</v>
      </c>
      <c r="Y580" s="6">
        <f t="shared" si="87"/>
        <v>0</v>
      </c>
      <c r="Z580" s="6">
        <f t="shared" si="88"/>
        <v>0</v>
      </c>
      <c r="AA580" s="6" t="str">
        <f>VLOOKUP($C580,{"29 - Psychiatrie (Erwachsene)","MonatII";"30 - Kinder- und Jugendpsychiatrie","MonatII";"31 - Psychosomatik","MonatII";"","LEER";0,"Leer"},2,0)</f>
        <v>LEER</v>
      </c>
      <c r="AB580" s="6" t="str">
        <f>VLOOKUP($C580,{"29 - Psychiatrie (Erwachsene)","BGI";"30 - Kinder- und Jugendpsychiatrie","BGII";"31 - Psychosomatik","BGI";"","LEER";0,"Leer"},2,0)</f>
        <v>LEER</v>
      </c>
    </row>
    <row r="581" spans="2:28" x14ac:dyDescent="0.25">
      <c r="B581" s="74" t="str">
        <f t="shared" si="81"/>
        <v>!!!</v>
      </c>
      <c r="C581" s="202" t="str">
        <f>IF(LEN($D581)&gt;0,VLOOKUP(TEXT($D581,0),'Angaben Stationen'!$C$15:$V$114,2,0),"")</f>
        <v/>
      </c>
      <c r="D581" s="203"/>
      <c r="E581" s="204" t="str">
        <f>IF(LEN(D581)&gt;0,VLOOKUP(TEXT($D581,0),'Angaben Stationen'!$C$15:$E$114,3,0),"")</f>
        <v/>
      </c>
      <c r="F581" s="210"/>
      <c r="G581" s="205"/>
      <c r="H581" s="206"/>
      <c r="I581" s="72"/>
      <c r="P581" s="6" t="str">
        <f t="shared" si="82"/>
        <v>Leer</v>
      </c>
      <c r="Q581" s="6" t="str">
        <f>IF('Angaben KH-Standort'!$D$13&gt;0,"VJ","KJA")</f>
        <v>KJA</v>
      </c>
      <c r="R581" s="6" t="str">
        <f t="shared" si="83"/>
        <v>Leer</v>
      </c>
      <c r="S581" s="6" t="str">
        <f t="shared" si="84"/>
        <v>Leer</v>
      </c>
      <c r="T581" s="6">
        <f t="shared" si="80"/>
        <v>0</v>
      </c>
      <c r="U581" s="6">
        <f>VLOOKUP($C581,{"29 - Psychiatrie (Erwachsene)",1;"30 - Kinder- und Jugendpsychiatrie",1;"31 - Psychosomatik",1;"",0;0,0},2,0)</f>
        <v>0</v>
      </c>
      <c r="V581" s="6">
        <f t="shared" si="85"/>
        <v>0</v>
      </c>
      <c r="W581" s="6">
        <f t="shared" si="89"/>
        <v>1</v>
      </c>
      <c r="X581" s="6">
        <f t="shared" si="86"/>
        <v>0</v>
      </c>
      <c r="Y581" s="6">
        <f t="shared" si="87"/>
        <v>0</v>
      </c>
      <c r="Z581" s="6">
        <f t="shared" si="88"/>
        <v>0</v>
      </c>
      <c r="AA581" s="6" t="str">
        <f>VLOOKUP($C581,{"29 - Psychiatrie (Erwachsene)","MonatII";"30 - Kinder- und Jugendpsychiatrie","MonatII";"31 - Psychosomatik","MonatII";"","LEER";0,"Leer"},2,0)</f>
        <v>LEER</v>
      </c>
      <c r="AB581" s="6" t="str">
        <f>VLOOKUP($C581,{"29 - Psychiatrie (Erwachsene)","BGI";"30 - Kinder- und Jugendpsychiatrie","BGII";"31 - Psychosomatik","BGI";"","LEER";0,"Leer"},2,0)</f>
        <v>LEER</v>
      </c>
    </row>
    <row r="582" spans="2:28" x14ac:dyDescent="0.25">
      <c r="B582" s="74" t="str">
        <f t="shared" si="81"/>
        <v>!!!</v>
      </c>
      <c r="C582" s="202" t="str">
        <f>IF(LEN($D582)&gt;0,VLOOKUP(TEXT($D582,0),'Angaben Stationen'!$C$15:$V$114,2,0),"")</f>
        <v/>
      </c>
      <c r="D582" s="203"/>
      <c r="E582" s="204" t="str">
        <f>IF(LEN(D582)&gt;0,VLOOKUP(TEXT($D582,0),'Angaben Stationen'!$C$15:$E$114,3,0),"")</f>
        <v/>
      </c>
      <c r="F582" s="210"/>
      <c r="G582" s="205"/>
      <c r="H582" s="206"/>
      <c r="I582" s="72"/>
      <c r="P582" s="6" t="str">
        <f t="shared" si="82"/>
        <v>Leer</v>
      </c>
      <c r="Q582" s="6" t="str">
        <f>IF('Angaben KH-Standort'!$D$13&gt;0,"VJ","KJA")</f>
        <v>KJA</v>
      </c>
      <c r="R582" s="6" t="str">
        <f t="shared" si="83"/>
        <v>Leer</v>
      </c>
      <c r="S582" s="6" t="str">
        <f t="shared" si="84"/>
        <v>Leer</v>
      </c>
      <c r="T582" s="6">
        <f t="shared" si="80"/>
        <v>0</v>
      </c>
      <c r="U582" s="6">
        <f>VLOOKUP($C582,{"29 - Psychiatrie (Erwachsene)",1;"30 - Kinder- und Jugendpsychiatrie",1;"31 - Psychosomatik",1;"",0;0,0},2,0)</f>
        <v>0</v>
      </c>
      <c r="V582" s="6">
        <f t="shared" si="85"/>
        <v>0</v>
      </c>
      <c r="W582" s="6">
        <f t="shared" si="89"/>
        <v>1</v>
      </c>
      <c r="X582" s="6">
        <f t="shared" si="86"/>
        <v>0</v>
      </c>
      <c r="Y582" s="6">
        <f t="shared" si="87"/>
        <v>0</v>
      </c>
      <c r="Z582" s="6">
        <f t="shared" si="88"/>
        <v>0</v>
      </c>
      <c r="AA582" s="6" t="str">
        <f>VLOOKUP($C582,{"29 - Psychiatrie (Erwachsene)","MonatII";"30 - Kinder- und Jugendpsychiatrie","MonatII";"31 - Psychosomatik","MonatII";"","LEER";0,"Leer"},2,0)</f>
        <v>LEER</v>
      </c>
      <c r="AB582" s="6" t="str">
        <f>VLOOKUP($C582,{"29 - Psychiatrie (Erwachsene)","BGI";"30 - Kinder- und Jugendpsychiatrie","BGII";"31 - Psychosomatik","BGI";"","LEER";0,"Leer"},2,0)</f>
        <v>LEER</v>
      </c>
    </row>
    <row r="583" spans="2:28" x14ac:dyDescent="0.25">
      <c r="B583" s="74" t="str">
        <f t="shared" si="81"/>
        <v>!!!</v>
      </c>
      <c r="C583" s="202" t="str">
        <f>IF(LEN($D583)&gt;0,VLOOKUP(TEXT($D583,0),'Angaben Stationen'!$C$15:$V$114,2,0),"")</f>
        <v/>
      </c>
      <c r="D583" s="203"/>
      <c r="E583" s="204" t="str">
        <f>IF(LEN(D583)&gt;0,VLOOKUP(TEXT($D583,0),'Angaben Stationen'!$C$15:$E$114,3,0),"")</f>
        <v/>
      </c>
      <c r="F583" s="210"/>
      <c r="G583" s="205"/>
      <c r="H583" s="206"/>
      <c r="I583" s="72"/>
      <c r="P583" s="6" t="str">
        <f t="shared" si="82"/>
        <v>Leer</v>
      </c>
      <c r="Q583" s="6" t="str">
        <f>IF('Angaben KH-Standort'!$D$13&gt;0,"VJ","KJA")</f>
        <v>KJA</v>
      </c>
      <c r="R583" s="6" t="str">
        <f t="shared" si="83"/>
        <v>Leer</v>
      </c>
      <c r="S583" s="6" t="str">
        <f t="shared" si="84"/>
        <v>Leer</v>
      </c>
      <c r="T583" s="6">
        <f t="shared" si="80"/>
        <v>0</v>
      </c>
      <c r="U583" s="6">
        <f>VLOOKUP($C583,{"29 - Psychiatrie (Erwachsene)",1;"30 - Kinder- und Jugendpsychiatrie",1;"31 - Psychosomatik",1;"",0;0,0},2,0)</f>
        <v>0</v>
      </c>
      <c r="V583" s="6">
        <f t="shared" si="85"/>
        <v>0</v>
      </c>
      <c r="W583" s="6">
        <f t="shared" si="89"/>
        <v>1</v>
      </c>
      <c r="X583" s="6">
        <f t="shared" si="86"/>
        <v>0</v>
      </c>
      <c r="Y583" s="6">
        <f t="shared" si="87"/>
        <v>0</v>
      </c>
      <c r="Z583" s="6">
        <f t="shared" si="88"/>
        <v>0</v>
      </c>
      <c r="AA583" s="6" t="str">
        <f>VLOOKUP($C583,{"29 - Psychiatrie (Erwachsene)","MonatII";"30 - Kinder- und Jugendpsychiatrie","MonatII";"31 - Psychosomatik","MonatII";"","LEER";0,"Leer"},2,0)</f>
        <v>LEER</v>
      </c>
      <c r="AB583" s="6" t="str">
        <f>VLOOKUP($C583,{"29 - Psychiatrie (Erwachsene)","BGI";"30 - Kinder- und Jugendpsychiatrie","BGII";"31 - Psychosomatik","BGI";"","LEER";0,"Leer"},2,0)</f>
        <v>LEER</v>
      </c>
    </row>
    <row r="584" spans="2:28" x14ac:dyDescent="0.25">
      <c r="B584" s="74" t="str">
        <f t="shared" si="81"/>
        <v>!!!</v>
      </c>
      <c r="C584" s="202" t="str">
        <f>IF(LEN($D584)&gt;0,VLOOKUP(TEXT($D584,0),'Angaben Stationen'!$C$15:$V$114,2,0),"")</f>
        <v/>
      </c>
      <c r="D584" s="203"/>
      <c r="E584" s="204" t="str">
        <f>IF(LEN(D584)&gt;0,VLOOKUP(TEXT($D584,0),'Angaben Stationen'!$C$15:$E$114,3,0),"")</f>
        <v/>
      </c>
      <c r="F584" s="210"/>
      <c r="G584" s="205"/>
      <c r="H584" s="206"/>
      <c r="I584" s="72"/>
      <c r="P584" s="6" t="str">
        <f t="shared" si="82"/>
        <v>Leer</v>
      </c>
      <c r="Q584" s="6" t="str">
        <f>IF('Angaben KH-Standort'!$D$13&gt;0,"VJ","KJA")</f>
        <v>KJA</v>
      </c>
      <c r="R584" s="6" t="str">
        <f t="shared" si="83"/>
        <v>Leer</v>
      </c>
      <c r="S584" s="6" t="str">
        <f t="shared" si="84"/>
        <v>Leer</v>
      </c>
      <c r="T584" s="6">
        <f t="shared" si="80"/>
        <v>0</v>
      </c>
      <c r="U584" s="6">
        <f>VLOOKUP($C584,{"29 - Psychiatrie (Erwachsene)",1;"30 - Kinder- und Jugendpsychiatrie",1;"31 - Psychosomatik",1;"",0;0,0},2,0)</f>
        <v>0</v>
      </c>
      <c r="V584" s="6">
        <f t="shared" si="85"/>
        <v>0</v>
      </c>
      <c r="W584" s="6">
        <f t="shared" si="89"/>
        <v>1</v>
      </c>
      <c r="X584" s="6">
        <f t="shared" si="86"/>
        <v>0</v>
      </c>
      <c r="Y584" s="6">
        <f t="shared" si="87"/>
        <v>0</v>
      </c>
      <c r="Z584" s="6">
        <f t="shared" si="88"/>
        <v>0</v>
      </c>
      <c r="AA584" s="6" t="str">
        <f>VLOOKUP($C584,{"29 - Psychiatrie (Erwachsene)","MonatII";"30 - Kinder- und Jugendpsychiatrie","MonatII";"31 - Psychosomatik","MonatII";"","LEER";0,"Leer"},2,0)</f>
        <v>LEER</v>
      </c>
      <c r="AB584" s="6" t="str">
        <f>VLOOKUP($C584,{"29 - Psychiatrie (Erwachsene)","BGI";"30 - Kinder- und Jugendpsychiatrie","BGII";"31 - Psychosomatik","BGI";"","LEER";0,"Leer"},2,0)</f>
        <v>LEER</v>
      </c>
    </row>
    <row r="585" spans="2:28" x14ac:dyDescent="0.25">
      <c r="B585" s="74" t="str">
        <f t="shared" si="81"/>
        <v>!!!</v>
      </c>
      <c r="C585" s="202" t="str">
        <f>IF(LEN($D585)&gt;0,VLOOKUP(TEXT($D585,0),'Angaben Stationen'!$C$15:$V$114,2,0),"")</f>
        <v/>
      </c>
      <c r="D585" s="203"/>
      <c r="E585" s="204" t="str">
        <f>IF(LEN(D585)&gt;0,VLOOKUP(TEXT($D585,0),'Angaben Stationen'!$C$15:$E$114,3,0),"")</f>
        <v/>
      </c>
      <c r="F585" s="210"/>
      <c r="G585" s="205"/>
      <c r="H585" s="206"/>
      <c r="I585" s="72"/>
      <c r="P585" s="6" t="str">
        <f t="shared" si="82"/>
        <v>Leer</v>
      </c>
      <c r="Q585" s="6" t="str">
        <f>IF('Angaben KH-Standort'!$D$13&gt;0,"VJ","KJA")</f>
        <v>KJA</v>
      </c>
      <c r="R585" s="6" t="str">
        <f t="shared" si="83"/>
        <v>Leer</v>
      </c>
      <c r="S585" s="6" t="str">
        <f t="shared" si="84"/>
        <v>Leer</v>
      </c>
      <c r="T585" s="6">
        <f t="shared" si="80"/>
        <v>0</v>
      </c>
      <c r="U585" s="6">
        <f>VLOOKUP($C585,{"29 - Psychiatrie (Erwachsene)",1;"30 - Kinder- und Jugendpsychiatrie",1;"31 - Psychosomatik",1;"",0;0,0},2,0)</f>
        <v>0</v>
      </c>
      <c r="V585" s="6">
        <f t="shared" si="85"/>
        <v>0</v>
      </c>
      <c r="W585" s="6">
        <f t="shared" si="89"/>
        <v>1</v>
      </c>
      <c r="X585" s="6">
        <f t="shared" si="86"/>
        <v>0</v>
      </c>
      <c r="Y585" s="6">
        <f t="shared" si="87"/>
        <v>0</v>
      </c>
      <c r="Z585" s="6">
        <f t="shared" si="88"/>
        <v>0</v>
      </c>
      <c r="AA585" s="6" t="str">
        <f>VLOOKUP($C585,{"29 - Psychiatrie (Erwachsene)","MonatII";"30 - Kinder- und Jugendpsychiatrie","MonatII";"31 - Psychosomatik","MonatII";"","LEER";0,"Leer"},2,0)</f>
        <v>LEER</v>
      </c>
      <c r="AB585" s="6" t="str">
        <f>VLOOKUP($C585,{"29 - Psychiatrie (Erwachsene)","BGI";"30 - Kinder- und Jugendpsychiatrie","BGII";"31 - Psychosomatik","BGI";"","LEER";0,"Leer"},2,0)</f>
        <v>LEER</v>
      </c>
    </row>
    <row r="586" spans="2:28" x14ac:dyDescent="0.25">
      <c r="B586" s="74" t="str">
        <f t="shared" si="81"/>
        <v>!!!</v>
      </c>
      <c r="C586" s="202" t="str">
        <f>IF(LEN($D586)&gt;0,VLOOKUP(TEXT($D586,0),'Angaben Stationen'!$C$15:$V$114,2,0),"")</f>
        <v/>
      </c>
      <c r="D586" s="203"/>
      <c r="E586" s="204" t="str">
        <f>IF(LEN(D586)&gt;0,VLOOKUP(TEXT($D586,0),'Angaben Stationen'!$C$15:$E$114,3,0),"")</f>
        <v/>
      </c>
      <c r="F586" s="210"/>
      <c r="G586" s="205"/>
      <c r="H586" s="206"/>
      <c r="I586" s="72"/>
      <c r="P586" s="6" t="str">
        <f t="shared" si="82"/>
        <v>Leer</v>
      </c>
      <c r="Q586" s="6" t="str">
        <f>IF('Angaben KH-Standort'!$D$13&gt;0,"VJ","KJA")</f>
        <v>KJA</v>
      </c>
      <c r="R586" s="6" t="str">
        <f t="shared" si="83"/>
        <v>Leer</v>
      </c>
      <c r="S586" s="6" t="str">
        <f t="shared" si="84"/>
        <v>Leer</v>
      </c>
      <c r="T586" s="6">
        <f t="shared" si="80"/>
        <v>0</v>
      </c>
      <c r="U586" s="6">
        <f>VLOOKUP($C586,{"29 - Psychiatrie (Erwachsene)",1;"30 - Kinder- und Jugendpsychiatrie",1;"31 - Psychosomatik",1;"",0;0,0},2,0)</f>
        <v>0</v>
      </c>
      <c r="V586" s="6">
        <f t="shared" si="85"/>
        <v>0</v>
      </c>
      <c r="W586" s="6">
        <f t="shared" si="89"/>
        <v>1</v>
      </c>
      <c r="X586" s="6">
        <f t="shared" si="86"/>
        <v>0</v>
      </c>
      <c r="Y586" s="6">
        <f t="shared" si="87"/>
        <v>0</v>
      </c>
      <c r="Z586" s="6">
        <f t="shared" si="88"/>
        <v>0</v>
      </c>
      <c r="AA586" s="6" t="str">
        <f>VLOOKUP($C586,{"29 - Psychiatrie (Erwachsene)","MonatII";"30 - Kinder- und Jugendpsychiatrie","MonatII";"31 - Psychosomatik","MonatII";"","LEER";0,"Leer"},2,0)</f>
        <v>LEER</v>
      </c>
      <c r="AB586" s="6" t="str">
        <f>VLOOKUP($C586,{"29 - Psychiatrie (Erwachsene)","BGI";"30 - Kinder- und Jugendpsychiatrie","BGII";"31 - Psychosomatik","BGI";"","LEER";0,"Leer"},2,0)</f>
        <v>LEER</v>
      </c>
    </row>
    <row r="587" spans="2:28" x14ac:dyDescent="0.25">
      <c r="B587" s="74" t="str">
        <f t="shared" si="81"/>
        <v>!!!</v>
      </c>
      <c r="C587" s="202" t="str">
        <f>IF(LEN($D587)&gt;0,VLOOKUP(TEXT($D587,0),'Angaben Stationen'!$C$15:$V$114,2,0),"")</f>
        <v/>
      </c>
      <c r="D587" s="203"/>
      <c r="E587" s="204" t="str">
        <f>IF(LEN(D587)&gt;0,VLOOKUP(TEXT($D587,0),'Angaben Stationen'!$C$15:$E$114,3,0),"")</f>
        <v/>
      </c>
      <c r="F587" s="210"/>
      <c r="G587" s="205"/>
      <c r="H587" s="206"/>
      <c r="I587" s="72"/>
      <c r="P587" s="6" t="str">
        <f t="shared" si="82"/>
        <v>Leer</v>
      </c>
      <c r="Q587" s="6" t="str">
        <f>IF('Angaben KH-Standort'!$D$13&gt;0,"VJ","KJA")</f>
        <v>KJA</v>
      </c>
      <c r="R587" s="6" t="str">
        <f t="shared" si="83"/>
        <v>Leer</v>
      </c>
      <c r="S587" s="6" t="str">
        <f t="shared" si="84"/>
        <v>Leer</v>
      </c>
      <c r="T587" s="6">
        <f t="shared" si="80"/>
        <v>0</v>
      </c>
      <c r="U587" s="6">
        <f>VLOOKUP($C587,{"29 - Psychiatrie (Erwachsene)",1;"30 - Kinder- und Jugendpsychiatrie",1;"31 - Psychosomatik",1;"",0;0,0},2,0)</f>
        <v>0</v>
      </c>
      <c r="V587" s="6">
        <f t="shared" si="85"/>
        <v>0</v>
      </c>
      <c r="W587" s="6">
        <f t="shared" si="89"/>
        <v>1</v>
      </c>
      <c r="X587" s="6">
        <f t="shared" si="86"/>
        <v>0</v>
      </c>
      <c r="Y587" s="6">
        <f t="shared" si="87"/>
        <v>0</v>
      </c>
      <c r="Z587" s="6">
        <f t="shared" si="88"/>
        <v>0</v>
      </c>
      <c r="AA587" s="6" t="str">
        <f>VLOOKUP($C587,{"29 - Psychiatrie (Erwachsene)","MonatII";"30 - Kinder- und Jugendpsychiatrie","MonatII";"31 - Psychosomatik","MonatII";"","LEER";0,"Leer"},2,0)</f>
        <v>LEER</v>
      </c>
      <c r="AB587" s="6" t="str">
        <f>VLOOKUP($C587,{"29 - Psychiatrie (Erwachsene)","BGI";"30 - Kinder- und Jugendpsychiatrie","BGII";"31 - Psychosomatik","BGI";"","LEER";0,"Leer"},2,0)</f>
        <v>LEER</v>
      </c>
    </row>
    <row r="588" spans="2:28" x14ac:dyDescent="0.25">
      <c r="B588" s="74" t="str">
        <f t="shared" si="81"/>
        <v>!!!</v>
      </c>
      <c r="C588" s="202" t="str">
        <f>IF(LEN($D588)&gt;0,VLOOKUP(TEXT($D588,0),'Angaben Stationen'!$C$15:$V$114,2,0),"")</f>
        <v/>
      </c>
      <c r="D588" s="203"/>
      <c r="E588" s="204" t="str">
        <f>IF(LEN(D588)&gt;0,VLOOKUP(TEXT($D588,0),'Angaben Stationen'!$C$15:$E$114,3,0),"")</f>
        <v/>
      </c>
      <c r="F588" s="210"/>
      <c r="G588" s="205"/>
      <c r="H588" s="206"/>
      <c r="I588" s="72"/>
      <c r="P588" s="6" t="str">
        <f t="shared" si="82"/>
        <v>Leer</v>
      </c>
      <c r="Q588" s="6" t="str">
        <f>IF('Angaben KH-Standort'!$D$13&gt;0,"VJ","KJA")</f>
        <v>KJA</v>
      </c>
      <c r="R588" s="6" t="str">
        <f t="shared" si="83"/>
        <v>Leer</v>
      </c>
      <c r="S588" s="6" t="str">
        <f t="shared" si="84"/>
        <v>Leer</v>
      </c>
      <c r="T588" s="6">
        <f t="shared" si="80"/>
        <v>0</v>
      </c>
      <c r="U588" s="6">
        <f>VLOOKUP($C588,{"29 - Psychiatrie (Erwachsene)",1;"30 - Kinder- und Jugendpsychiatrie",1;"31 - Psychosomatik",1;"",0;0,0},2,0)</f>
        <v>0</v>
      </c>
      <c r="V588" s="6">
        <f t="shared" si="85"/>
        <v>0</v>
      </c>
      <c r="W588" s="6">
        <f t="shared" si="89"/>
        <v>1</v>
      </c>
      <c r="X588" s="6">
        <f t="shared" si="86"/>
        <v>0</v>
      </c>
      <c r="Y588" s="6">
        <f t="shared" si="87"/>
        <v>0</v>
      </c>
      <c r="Z588" s="6">
        <f t="shared" si="88"/>
        <v>0</v>
      </c>
      <c r="AA588" s="6" t="str">
        <f>VLOOKUP($C588,{"29 - Psychiatrie (Erwachsene)","MonatII";"30 - Kinder- und Jugendpsychiatrie","MonatII";"31 - Psychosomatik","MonatII";"","LEER";0,"Leer"},2,0)</f>
        <v>LEER</v>
      </c>
      <c r="AB588" s="6" t="str">
        <f>VLOOKUP($C588,{"29 - Psychiatrie (Erwachsene)","BGI";"30 - Kinder- und Jugendpsychiatrie","BGII";"31 - Psychosomatik","BGI";"","LEER";0,"Leer"},2,0)</f>
        <v>LEER</v>
      </c>
    </row>
    <row r="589" spans="2:28" x14ac:dyDescent="0.25">
      <c r="B589" s="74" t="str">
        <f t="shared" si="81"/>
        <v>!!!</v>
      </c>
      <c r="C589" s="202" t="str">
        <f>IF(LEN($D589)&gt;0,VLOOKUP(TEXT($D589,0),'Angaben Stationen'!$C$15:$V$114,2,0),"")</f>
        <v/>
      </c>
      <c r="D589" s="203"/>
      <c r="E589" s="204" t="str">
        <f>IF(LEN(D589)&gt;0,VLOOKUP(TEXT($D589,0),'Angaben Stationen'!$C$15:$E$114,3,0),"")</f>
        <v/>
      </c>
      <c r="F589" s="210"/>
      <c r="G589" s="205"/>
      <c r="H589" s="206"/>
      <c r="I589" s="72"/>
      <c r="P589" s="6" t="str">
        <f t="shared" si="82"/>
        <v>Leer</v>
      </c>
      <c r="Q589" s="6" t="str">
        <f>IF('Angaben KH-Standort'!$D$13&gt;0,"VJ","KJA")</f>
        <v>KJA</v>
      </c>
      <c r="R589" s="6" t="str">
        <f t="shared" si="83"/>
        <v>Leer</v>
      </c>
      <c r="S589" s="6" t="str">
        <f t="shared" si="84"/>
        <v>Leer</v>
      </c>
      <c r="T589" s="6">
        <f t="shared" si="80"/>
        <v>0</v>
      </c>
      <c r="U589" s="6">
        <f>VLOOKUP($C589,{"29 - Psychiatrie (Erwachsene)",1;"30 - Kinder- und Jugendpsychiatrie",1;"31 - Psychosomatik",1;"",0;0,0},2,0)</f>
        <v>0</v>
      </c>
      <c r="V589" s="6">
        <f t="shared" si="85"/>
        <v>0</v>
      </c>
      <c r="W589" s="6">
        <f t="shared" si="89"/>
        <v>1</v>
      </c>
      <c r="X589" s="6">
        <f t="shared" si="86"/>
        <v>0</v>
      </c>
      <c r="Y589" s="6">
        <f t="shared" si="87"/>
        <v>0</v>
      </c>
      <c r="Z589" s="6">
        <f t="shared" si="88"/>
        <v>0</v>
      </c>
      <c r="AA589" s="6" t="str">
        <f>VLOOKUP($C589,{"29 - Psychiatrie (Erwachsene)","MonatII";"30 - Kinder- und Jugendpsychiatrie","MonatII";"31 - Psychosomatik","MonatII";"","LEER";0,"Leer"},2,0)</f>
        <v>LEER</v>
      </c>
      <c r="AB589" s="6" t="str">
        <f>VLOOKUP($C589,{"29 - Psychiatrie (Erwachsene)","BGI";"30 - Kinder- und Jugendpsychiatrie","BGII";"31 - Psychosomatik","BGI";"","LEER";0,"Leer"},2,0)</f>
        <v>LEER</v>
      </c>
    </row>
    <row r="590" spans="2:28" x14ac:dyDescent="0.25">
      <c r="B590" s="74" t="str">
        <f t="shared" si="81"/>
        <v>!!!</v>
      </c>
      <c r="C590" s="202" t="str">
        <f>IF(LEN($D590)&gt;0,VLOOKUP(TEXT($D590,0),'Angaben Stationen'!$C$15:$V$114,2,0),"")</f>
        <v/>
      </c>
      <c r="D590" s="203"/>
      <c r="E590" s="204" t="str">
        <f>IF(LEN(D590)&gt;0,VLOOKUP(TEXT($D590,0),'Angaben Stationen'!$C$15:$E$114,3,0),"")</f>
        <v/>
      </c>
      <c r="F590" s="210"/>
      <c r="G590" s="205"/>
      <c r="H590" s="206"/>
      <c r="I590" s="72"/>
      <c r="P590" s="6" t="str">
        <f t="shared" si="82"/>
        <v>Leer</v>
      </c>
      <c r="Q590" s="6" t="str">
        <f>IF('Angaben KH-Standort'!$D$13&gt;0,"VJ","KJA")</f>
        <v>KJA</v>
      </c>
      <c r="R590" s="6" t="str">
        <f t="shared" si="83"/>
        <v>Leer</v>
      </c>
      <c r="S590" s="6" t="str">
        <f t="shared" si="84"/>
        <v>Leer</v>
      </c>
      <c r="T590" s="6">
        <f t="shared" si="80"/>
        <v>0</v>
      </c>
      <c r="U590" s="6">
        <f>VLOOKUP($C590,{"29 - Psychiatrie (Erwachsene)",1;"30 - Kinder- und Jugendpsychiatrie",1;"31 - Psychosomatik",1;"",0;0,0},2,0)</f>
        <v>0</v>
      </c>
      <c r="V590" s="6">
        <f t="shared" si="85"/>
        <v>0</v>
      </c>
      <c r="W590" s="6">
        <f t="shared" si="89"/>
        <v>1</v>
      </c>
      <c r="X590" s="6">
        <f t="shared" si="86"/>
        <v>0</v>
      </c>
      <c r="Y590" s="6">
        <f t="shared" si="87"/>
        <v>0</v>
      </c>
      <c r="Z590" s="6">
        <f t="shared" si="88"/>
        <v>0</v>
      </c>
      <c r="AA590" s="6" t="str">
        <f>VLOOKUP($C590,{"29 - Psychiatrie (Erwachsene)","MonatII";"30 - Kinder- und Jugendpsychiatrie","MonatII";"31 - Psychosomatik","MonatII";"","LEER";0,"Leer"},2,0)</f>
        <v>LEER</v>
      </c>
      <c r="AB590" s="6" t="str">
        <f>VLOOKUP($C590,{"29 - Psychiatrie (Erwachsene)","BGI";"30 - Kinder- und Jugendpsychiatrie","BGII";"31 - Psychosomatik","BGI";"","LEER";0,"Leer"},2,0)</f>
        <v>LEER</v>
      </c>
    </row>
    <row r="591" spans="2:28" x14ac:dyDescent="0.25">
      <c r="B591" s="74" t="str">
        <f t="shared" si="81"/>
        <v>!!!</v>
      </c>
      <c r="C591" s="202" t="str">
        <f>IF(LEN($D591)&gt;0,VLOOKUP(TEXT($D591,0),'Angaben Stationen'!$C$15:$V$114,2,0),"")</f>
        <v/>
      </c>
      <c r="D591" s="203"/>
      <c r="E591" s="204" t="str">
        <f>IF(LEN(D591)&gt;0,VLOOKUP(TEXT($D591,0),'Angaben Stationen'!$C$15:$E$114,3,0),"")</f>
        <v/>
      </c>
      <c r="F591" s="210"/>
      <c r="G591" s="205"/>
      <c r="H591" s="206"/>
      <c r="I591" s="72"/>
      <c r="P591" s="6" t="str">
        <f t="shared" si="82"/>
        <v>Leer</v>
      </c>
      <c r="Q591" s="6" t="str">
        <f>IF('Angaben KH-Standort'!$D$13&gt;0,"VJ","KJA")</f>
        <v>KJA</v>
      </c>
      <c r="R591" s="6" t="str">
        <f t="shared" si="83"/>
        <v>Leer</v>
      </c>
      <c r="S591" s="6" t="str">
        <f t="shared" si="84"/>
        <v>Leer</v>
      </c>
      <c r="T591" s="6">
        <f t="shared" si="80"/>
        <v>0</v>
      </c>
      <c r="U591" s="6">
        <f>VLOOKUP($C591,{"29 - Psychiatrie (Erwachsene)",1;"30 - Kinder- und Jugendpsychiatrie",1;"31 - Psychosomatik",1;"",0;0,0},2,0)</f>
        <v>0</v>
      </c>
      <c r="V591" s="6">
        <f t="shared" si="85"/>
        <v>0</v>
      </c>
      <c r="W591" s="6">
        <f t="shared" si="89"/>
        <v>1</v>
      </c>
      <c r="X591" s="6">
        <f t="shared" si="86"/>
        <v>0</v>
      </c>
      <c r="Y591" s="6">
        <f t="shared" si="87"/>
        <v>0</v>
      </c>
      <c r="Z591" s="6">
        <f t="shared" si="88"/>
        <v>0</v>
      </c>
      <c r="AA591" s="6" t="str">
        <f>VLOOKUP($C591,{"29 - Psychiatrie (Erwachsene)","MonatII";"30 - Kinder- und Jugendpsychiatrie","MonatII";"31 - Psychosomatik","MonatII";"","LEER";0,"Leer"},2,0)</f>
        <v>LEER</v>
      </c>
      <c r="AB591" s="6" t="str">
        <f>VLOOKUP($C591,{"29 - Psychiatrie (Erwachsene)","BGI";"30 - Kinder- und Jugendpsychiatrie","BGII";"31 - Psychosomatik","BGI";"","LEER";0,"Leer"},2,0)</f>
        <v>LEER</v>
      </c>
    </row>
    <row r="592" spans="2:28" x14ac:dyDescent="0.25">
      <c r="B592" s="74" t="str">
        <f t="shared" si="81"/>
        <v>!!!</v>
      </c>
      <c r="C592" s="202" t="str">
        <f>IF(LEN($D592)&gt;0,VLOOKUP(TEXT($D592,0),'Angaben Stationen'!$C$15:$V$114,2,0),"")</f>
        <v/>
      </c>
      <c r="D592" s="203"/>
      <c r="E592" s="204" t="str">
        <f>IF(LEN(D592)&gt;0,VLOOKUP(TEXT($D592,0),'Angaben Stationen'!$C$15:$E$114,3,0),"")</f>
        <v/>
      </c>
      <c r="F592" s="210"/>
      <c r="G592" s="205"/>
      <c r="H592" s="206"/>
      <c r="I592" s="72"/>
      <c r="P592" s="6" t="str">
        <f t="shared" si="82"/>
        <v>Leer</v>
      </c>
      <c r="Q592" s="6" t="str">
        <f>IF('Angaben KH-Standort'!$D$13&gt;0,"VJ","KJA")</f>
        <v>KJA</v>
      </c>
      <c r="R592" s="6" t="str">
        <f t="shared" si="83"/>
        <v>Leer</v>
      </c>
      <c r="S592" s="6" t="str">
        <f t="shared" si="84"/>
        <v>Leer</v>
      </c>
      <c r="T592" s="6">
        <f t="shared" si="80"/>
        <v>0</v>
      </c>
      <c r="U592" s="6">
        <f>VLOOKUP($C592,{"29 - Psychiatrie (Erwachsene)",1;"30 - Kinder- und Jugendpsychiatrie",1;"31 - Psychosomatik",1;"",0;0,0},2,0)</f>
        <v>0</v>
      </c>
      <c r="V592" s="6">
        <f t="shared" si="85"/>
        <v>0</v>
      </c>
      <c r="W592" s="6">
        <f t="shared" si="89"/>
        <v>1</v>
      </c>
      <c r="X592" s="6">
        <f t="shared" si="86"/>
        <v>0</v>
      </c>
      <c r="Y592" s="6">
        <f t="shared" si="87"/>
        <v>0</v>
      </c>
      <c r="Z592" s="6">
        <f t="shared" si="88"/>
        <v>0</v>
      </c>
      <c r="AA592" s="6" t="str">
        <f>VLOOKUP($C592,{"29 - Psychiatrie (Erwachsene)","MonatII";"30 - Kinder- und Jugendpsychiatrie","MonatII";"31 - Psychosomatik","MonatII";"","LEER";0,"Leer"},2,0)</f>
        <v>LEER</v>
      </c>
      <c r="AB592" s="6" t="str">
        <f>VLOOKUP($C592,{"29 - Psychiatrie (Erwachsene)","BGI";"30 - Kinder- und Jugendpsychiatrie","BGII";"31 - Psychosomatik","BGI";"","LEER";0,"Leer"},2,0)</f>
        <v>LEER</v>
      </c>
    </row>
    <row r="593" spans="2:28" x14ac:dyDescent="0.25">
      <c r="B593" s="74" t="str">
        <f t="shared" si="81"/>
        <v>!!!</v>
      </c>
      <c r="C593" s="202" t="str">
        <f>IF(LEN($D593)&gt;0,VLOOKUP(TEXT($D593,0),'Angaben Stationen'!$C$15:$V$114,2,0),"")</f>
        <v/>
      </c>
      <c r="D593" s="203"/>
      <c r="E593" s="204" t="str">
        <f>IF(LEN(D593)&gt;0,VLOOKUP(TEXT($D593,0),'Angaben Stationen'!$C$15:$E$114,3,0),"")</f>
        <v/>
      </c>
      <c r="F593" s="210"/>
      <c r="G593" s="205"/>
      <c r="H593" s="206"/>
      <c r="I593" s="72"/>
      <c r="P593" s="6" t="str">
        <f t="shared" si="82"/>
        <v>Leer</v>
      </c>
      <c r="Q593" s="6" t="str">
        <f>IF('Angaben KH-Standort'!$D$13&gt;0,"VJ","KJA")</f>
        <v>KJA</v>
      </c>
      <c r="R593" s="6" t="str">
        <f t="shared" si="83"/>
        <v>Leer</v>
      </c>
      <c r="S593" s="6" t="str">
        <f t="shared" si="84"/>
        <v>Leer</v>
      </c>
      <c r="T593" s="6">
        <f t="shared" si="80"/>
        <v>0</v>
      </c>
      <c r="U593" s="6">
        <f>VLOOKUP($C593,{"29 - Psychiatrie (Erwachsene)",1;"30 - Kinder- und Jugendpsychiatrie",1;"31 - Psychosomatik",1;"",0;0,0},2,0)</f>
        <v>0</v>
      </c>
      <c r="V593" s="6">
        <f t="shared" si="85"/>
        <v>0</v>
      </c>
      <c r="W593" s="6">
        <f t="shared" si="89"/>
        <v>1</v>
      </c>
      <c r="X593" s="6">
        <f t="shared" si="86"/>
        <v>0</v>
      </c>
      <c r="Y593" s="6">
        <f t="shared" si="87"/>
        <v>0</v>
      </c>
      <c r="Z593" s="6">
        <f t="shared" si="88"/>
        <v>0</v>
      </c>
      <c r="AA593" s="6" t="str">
        <f>VLOOKUP($C593,{"29 - Psychiatrie (Erwachsene)","MonatII";"30 - Kinder- und Jugendpsychiatrie","MonatII";"31 - Psychosomatik","MonatII";"","LEER";0,"Leer"},2,0)</f>
        <v>LEER</v>
      </c>
      <c r="AB593" s="6" t="str">
        <f>VLOOKUP($C593,{"29 - Psychiatrie (Erwachsene)","BGI";"30 - Kinder- und Jugendpsychiatrie","BGII";"31 - Psychosomatik","BGI";"","LEER";0,"Leer"},2,0)</f>
        <v>LEER</v>
      </c>
    </row>
    <row r="594" spans="2:28" x14ac:dyDescent="0.25">
      <c r="B594" s="74" t="str">
        <f t="shared" si="81"/>
        <v>!!!</v>
      </c>
      <c r="C594" s="202" t="str">
        <f>IF(LEN($D594)&gt;0,VLOOKUP(TEXT($D594,0),'Angaben Stationen'!$C$15:$V$114,2,0),"")</f>
        <v/>
      </c>
      <c r="D594" s="203"/>
      <c r="E594" s="204" t="str">
        <f>IF(LEN(D594)&gt;0,VLOOKUP(TEXT($D594,0),'Angaben Stationen'!$C$15:$E$114,3,0),"")</f>
        <v/>
      </c>
      <c r="F594" s="210"/>
      <c r="G594" s="205"/>
      <c r="H594" s="206"/>
      <c r="I594" s="72"/>
      <c r="P594" s="6" t="str">
        <f t="shared" si="82"/>
        <v>Leer</v>
      </c>
      <c r="Q594" s="6" t="str">
        <f>IF('Angaben KH-Standort'!$D$13&gt;0,"VJ","KJA")</f>
        <v>KJA</v>
      </c>
      <c r="R594" s="6" t="str">
        <f t="shared" si="83"/>
        <v>Leer</v>
      </c>
      <c r="S594" s="6" t="str">
        <f t="shared" si="84"/>
        <v>Leer</v>
      </c>
      <c r="T594" s="6">
        <f t="shared" si="80"/>
        <v>0</v>
      </c>
      <c r="U594" s="6">
        <f>VLOOKUP($C594,{"29 - Psychiatrie (Erwachsene)",1;"30 - Kinder- und Jugendpsychiatrie",1;"31 - Psychosomatik",1;"",0;0,0},2,0)</f>
        <v>0</v>
      </c>
      <c r="V594" s="6">
        <f t="shared" si="85"/>
        <v>0</v>
      </c>
      <c r="W594" s="6">
        <f t="shared" si="89"/>
        <v>1</v>
      </c>
      <c r="X594" s="6">
        <f t="shared" si="86"/>
        <v>0</v>
      </c>
      <c r="Y594" s="6">
        <f t="shared" si="87"/>
        <v>0</v>
      </c>
      <c r="Z594" s="6">
        <f t="shared" si="88"/>
        <v>0</v>
      </c>
      <c r="AA594" s="6" t="str">
        <f>VLOOKUP($C594,{"29 - Psychiatrie (Erwachsene)","MonatII";"30 - Kinder- und Jugendpsychiatrie","MonatII";"31 - Psychosomatik","MonatII";"","LEER";0,"Leer"},2,0)</f>
        <v>LEER</v>
      </c>
      <c r="AB594" s="6" t="str">
        <f>VLOOKUP($C594,{"29 - Psychiatrie (Erwachsene)","BGI";"30 - Kinder- und Jugendpsychiatrie","BGII";"31 - Psychosomatik","BGI";"","LEER";0,"Leer"},2,0)</f>
        <v>LEER</v>
      </c>
    </row>
    <row r="595" spans="2:28" x14ac:dyDescent="0.25">
      <c r="B595" s="74" t="str">
        <f t="shared" ref="B595:B604" si="90">IF(SUM(U595:Z595)&lt;6,"!!!","")</f>
        <v>!!!</v>
      </c>
      <c r="C595" s="202" t="str">
        <f>IF(LEN($D595)&gt;0,VLOOKUP(TEXT($D595,0),'Angaben Stationen'!$C$15:$V$114,2,0),"")</f>
        <v/>
      </c>
      <c r="D595" s="203"/>
      <c r="E595" s="204" t="str">
        <f>IF(LEN(D595)&gt;0,VLOOKUP(TEXT($D595,0),'Angaben Stationen'!$C$15:$E$114,3,0),"")</f>
        <v/>
      </c>
      <c r="F595" s="210"/>
      <c r="G595" s="205"/>
      <c r="H595" s="206"/>
      <c r="I595" s="72"/>
      <c r="P595" s="6" t="str">
        <f t="shared" ref="P595:P604" si="91">IF($D594&lt;&gt;"","Stationen","Leer")</f>
        <v>Leer</v>
      </c>
      <c r="Q595" s="6" t="str">
        <f>IF('Angaben KH-Standort'!$D$13&gt;0,"VJ","KJA")</f>
        <v>KJA</v>
      </c>
      <c r="R595" s="6" t="str">
        <f t="shared" ref="R595:R604" si="92">IF($D595&lt;&gt;"",Q595,"Leer")</f>
        <v>Leer</v>
      </c>
      <c r="S595" s="6" t="str">
        <f t="shared" ref="S595:S604" si="93">IF($D595&lt;&gt;"","Monate","Leer")</f>
        <v>Leer</v>
      </c>
      <c r="T595" s="6">
        <f t="shared" ref="T595:T604" si="94">IF(LEN(B595)&gt;0,0,1)</f>
        <v>0</v>
      </c>
      <c r="U595" s="6">
        <f>VLOOKUP($C595,{"29 - Psychiatrie (Erwachsene)",1;"30 - Kinder- und Jugendpsychiatrie",1;"31 - Psychosomatik",1;"",0;0,0},2,0)</f>
        <v>0</v>
      </c>
      <c r="V595" s="6">
        <f t="shared" ref="V595:V604" si="95">IF(VALUE($D595)&gt;0,1,0)</f>
        <v>0</v>
      </c>
      <c r="W595" s="6">
        <f t="shared" si="89"/>
        <v>1</v>
      </c>
      <c r="X595" s="6">
        <f t="shared" ref="X595:X604" si="96">IF($F595&lt;&gt;0,1,0)</f>
        <v>0</v>
      </c>
      <c r="Y595" s="6">
        <f t="shared" ref="Y595:Y604" si="97">IF(VALUE($G595)&gt;0,1,0)</f>
        <v>0</v>
      </c>
      <c r="Z595" s="6">
        <f t="shared" ref="Z595:Z604" si="98">IF(LEN($H595)&gt;0,1,0)</f>
        <v>0</v>
      </c>
      <c r="AA595" s="6" t="str">
        <f>VLOOKUP($C595,{"29 - Psychiatrie (Erwachsene)","MonatII";"30 - Kinder- und Jugendpsychiatrie","MonatII";"31 - Psychosomatik","MonatII";"","LEER";0,"Leer"},2,0)</f>
        <v>LEER</v>
      </c>
      <c r="AB595" s="6" t="str">
        <f>VLOOKUP($C595,{"29 - Psychiatrie (Erwachsene)","BGI";"30 - Kinder- und Jugendpsychiatrie","BGII";"31 - Psychosomatik","BGI";"","LEER";0,"Leer"},2,0)</f>
        <v>LEER</v>
      </c>
    </row>
    <row r="596" spans="2:28" x14ac:dyDescent="0.25">
      <c r="B596" s="74" t="str">
        <f t="shared" si="90"/>
        <v>!!!</v>
      </c>
      <c r="C596" s="202" t="str">
        <f>IF(LEN($D596)&gt;0,VLOOKUP(TEXT($D596,0),'Angaben Stationen'!$C$15:$V$114,2,0),"")</f>
        <v/>
      </c>
      <c r="D596" s="203"/>
      <c r="E596" s="204" t="str">
        <f>IF(LEN(D596)&gt;0,VLOOKUP(TEXT($D596,0),'Angaben Stationen'!$C$15:$E$114,3,0),"")</f>
        <v/>
      </c>
      <c r="F596" s="210"/>
      <c r="G596" s="205"/>
      <c r="H596" s="206"/>
      <c r="I596" s="72"/>
      <c r="P596" s="6" t="str">
        <f t="shared" si="91"/>
        <v>Leer</v>
      </c>
      <c r="Q596" s="6" t="str">
        <f>IF('Angaben KH-Standort'!$D$13&gt;0,"VJ","KJA")</f>
        <v>KJA</v>
      </c>
      <c r="R596" s="6" t="str">
        <f t="shared" si="92"/>
        <v>Leer</v>
      </c>
      <c r="S596" s="6" t="str">
        <f t="shared" si="93"/>
        <v>Leer</v>
      </c>
      <c r="T596" s="6">
        <f t="shared" si="94"/>
        <v>0</v>
      </c>
      <c r="U596" s="6">
        <f>VLOOKUP($C596,{"29 - Psychiatrie (Erwachsene)",1;"30 - Kinder- und Jugendpsychiatrie",1;"31 - Psychosomatik",1;"",0;0,0},2,0)</f>
        <v>0</v>
      </c>
      <c r="V596" s="6">
        <f t="shared" si="95"/>
        <v>0</v>
      </c>
      <c r="W596" s="6">
        <f t="shared" ref="W596:W603" si="99">IF($E596&lt;&gt;0,1,0)</f>
        <v>1</v>
      </c>
      <c r="X596" s="6">
        <f t="shared" si="96"/>
        <v>0</v>
      </c>
      <c r="Y596" s="6">
        <f t="shared" si="97"/>
        <v>0</v>
      </c>
      <c r="Z596" s="6">
        <f t="shared" si="98"/>
        <v>0</v>
      </c>
      <c r="AA596" s="6" t="str">
        <f>VLOOKUP($C596,{"29 - Psychiatrie (Erwachsene)","MonatII";"30 - Kinder- und Jugendpsychiatrie","MonatII";"31 - Psychosomatik","MonatII";"","LEER";0,"Leer"},2,0)</f>
        <v>LEER</v>
      </c>
      <c r="AB596" s="6" t="str">
        <f>VLOOKUP($C596,{"29 - Psychiatrie (Erwachsene)","BGI";"30 - Kinder- und Jugendpsychiatrie","BGII";"31 - Psychosomatik","BGI";"","LEER";0,"Leer"},2,0)</f>
        <v>LEER</v>
      </c>
    </row>
    <row r="597" spans="2:28" x14ac:dyDescent="0.25">
      <c r="B597" s="74" t="str">
        <f t="shared" si="90"/>
        <v>!!!</v>
      </c>
      <c r="C597" s="202" t="str">
        <f>IF(LEN($D597)&gt;0,VLOOKUP(TEXT($D597,0),'Angaben Stationen'!$C$15:$V$114,2,0),"")</f>
        <v/>
      </c>
      <c r="D597" s="203"/>
      <c r="E597" s="204" t="str">
        <f>IF(LEN(D597)&gt;0,VLOOKUP(TEXT($D597,0),'Angaben Stationen'!$C$15:$E$114,3,0),"")</f>
        <v/>
      </c>
      <c r="F597" s="210"/>
      <c r="G597" s="205"/>
      <c r="H597" s="206"/>
      <c r="I597" s="72"/>
      <c r="P597" s="6" t="str">
        <f t="shared" si="91"/>
        <v>Leer</v>
      </c>
      <c r="Q597" s="6" t="str">
        <f>IF('Angaben KH-Standort'!$D$13&gt;0,"VJ","KJA")</f>
        <v>KJA</v>
      </c>
      <c r="R597" s="6" t="str">
        <f t="shared" si="92"/>
        <v>Leer</v>
      </c>
      <c r="S597" s="6" t="str">
        <f t="shared" si="93"/>
        <v>Leer</v>
      </c>
      <c r="T597" s="6">
        <f t="shared" si="94"/>
        <v>0</v>
      </c>
      <c r="U597" s="6">
        <f>VLOOKUP($C597,{"29 - Psychiatrie (Erwachsene)",1;"30 - Kinder- und Jugendpsychiatrie",1;"31 - Psychosomatik",1;"",0;0,0},2,0)</f>
        <v>0</v>
      </c>
      <c r="V597" s="6">
        <f t="shared" si="95"/>
        <v>0</v>
      </c>
      <c r="W597" s="6">
        <f t="shared" si="99"/>
        <v>1</v>
      </c>
      <c r="X597" s="6">
        <f t="shared" si="96"/>
        <v>0</v>
      </c>
      <c r="Y597" s="6">
        <f t="shared" si="97"/>
        <v>0</v>
      </c>
      <c r="Z597" s="6">
        <f t="shared" si="98"/>
        <v>0</v>
      </c>
      <c r="AA597" s="6" t="str">
        <f>VLOOKUP($C597,{"29 - Psychiatrie (Erwachsene)","MonatII";"30 - Kinder- und Jugendpsychiatrie","MonatII";"31 - Psychosomatik","MonatII";"","LEER";0,"Leer"},2,0)</f>
        <v>LEER</v>
      </c>
      <c r="AB597" s="6" t="str">
        <f>VLOOKUP($C597,{"29 - Psychiatrie (Erwachsene)","BGI";"30 - Kinder- und Jugendpsychiatrie","BGII";"31 - Psychosomatik","BGI";"","LEER";0,"Leer"},2,0)</f>
        <v>LEER</v>
      </c>
    </row>
    <row r="598" spans="2:28" x14ac:dyDescent="0.25">
      <c r="B598" s="74" t="str">
        <f t="shared" si="90"/>
        <v>!!!</v>
      </c>
      <c r="C598" s="202" t="str">
        <f>IF(LEN($D598)&gt;0,VLOOKUP(TEXT($D598,0),'Angaben Stationen'!$C$15:$V$114,2,0),"")</f>
        <v/>
      </c>
      <c r="D598" s="203"/>
      <c r="E598" s="204" t="str">
        <f>IF(LEN(D598)&gt;0,VLOOKUP(TEXT($D598,0),'Angaben Stationen'!$C$15:$E$114,3,0),"")</f>
        <v/>
      </c>
      <c r="F598" s="210"/>
      <c r="G598" s="205"/>
      <c r="H598" s="206"/>
      <c r="I598" s="72"/>
      <c r="P598" s="6" t="str">
        <f t="shared" si="91"/>
        <v>Leer</v>
      </c>
      <c r="Q598" s="6" t="str">
        <f>IF('Angaben KH-Standort'!$D$13&gt;0,"VJ","KJA")</f>
        <v>KJA</v>
      </c>
      <c r="R598" s="6" t="str">
        <f t="shared" si="92"/>
        <v>Leer</v>
      </c>
      <c r="S598" s="6" t="str">
        <f t="shared" si="93"/>
        <v>Leer</v>
      </c>
      <c r="T598" s="6">
        <f t="shared" si="94"/>
        <v>0</v>
      </c>
      <c r="U598" s="6">
        <f>VLOOKUP($C598,{"29 - Psychiatrie (Erwachsene)",1;"30 - Kinder- und Jugendpsychiatrie",1;"31 - Psychosomatik",1;"",0;0,0},2,0)</f>
        <v>0</v>
      </c>
      <c r="V598" s="6">
        <f t="shared" si="95"/>
        <v>0</v>
      </c>
      <c r="W598" s="6">
        <f t="shared" si="99"/>
        <v>1</v>
      </c>
      <c r="X598" s="6">
        <f t="shared" si="96"/>
        <v>0</v>
      </c>
      <c r="Y598" s="6">
        <f t="shared" si="97"/>
        <v>0</v>
      </c>
      <c r="Z598" s="6">
        <f t="shared" si="98"/>
        <v>0</v>
      </c>
      <c r="AA598" s="6" t="str">
        <f>VLOOKUP($C598,{"29 - Psychiatrie (Erwachsene)","MonatII";"30 - Kinder- und Jugendpsychiatrie","MonatII";"31 - Psychosomatik","MonatII";"","LEER";0,"Leer"},2,0)</f>
        <v>LEER</v>
      </c>
      <c r="AB598" s="6" t="str">
        <f>VLOOKUP($C598,{"29 - Psychiatrie (Erwachsene)","BGI";"30 - Kinder- und Jugendpsychiatrie","BGII";"31 - Psychosomatik","BGI";"","LEER";0,"Leer"},2,0)</f>
        <v>LEER</v>
      </c>
    </row>
    <row r="599" spans="2:28" x14ac:dyDescent="0.25">
      <c r="B599" s="74" t="str">
        <f t="shared" si="90"/>
        <v>!!!</v>
      </c>
      <c r="C599" s="202" t="str">
        <f>IF(LEN($D599)&gt;0,VLOOKUP(TEXT($D599,0),'Angaben Stationen'!$C$15:$V$114,2,0),"")</f>
        <v/>
      </c>
      <c r="D599" s="203"/>
      <c r="E599" s="204" t="str">
        <f>IF(LEN(D599)&gt;0,VLOOKUP(TEXT($D599,0),'Angaben Stationen'!$C$15:$E$114,3,0),"")</f>
        <v/>
      </c>
      <c r="F599" s="210"/>
      <c r="G599" s="205"/>
      <c r="H599" s="206"/>
      <c r="I599" s="72"/>
      <c r="P599" s="6" t="str">
        <f t="shared" si="91"/>
        <v>Leer</v>
      </c>
      <c r="Q599" s="6" t="str">
        <f>IF('Angaben KH-Standort'!$D$13&gt;0,"VJ","KJA")</f>
        <v>KJA</v>
      </c>
      <c r="R599" s="6" t="str">
        <f t="shared" si="92"/>
        <v>Leer</v>
      </c>
      <c r="S599" s="6" t="str">
        <f t="shared" si="93"/>
        <v>Leer</v>
      </c>
      <c r="T599" s="6">
        <f t="shared" si="94"/>
        <v>0</v>
      </c>
      <c r="U599" s="6">
        <f>VLOOKUP($C599,{"29 - Psychiatrie (Erwachsene)",1;"30 - Kinder- und Jugendpsychiatrie",1;"31 - Psychosomatik",1;"",0;0,0},2,0)</f>
        <v>0</v>
      </c>
      <c r="V599" s="6">
        <f t="shared" si="95"/>
        <v>0</v>
      </c>
      <c r="W599" s="6">
        <f t="shared" si="99"/>
        <v>1</v>
      </c>
      <c r="X599" s="6">
        <f t="shared" si="96"/>
        <v>0</v>
      </c>
      <c r="Y599" s="6">
        <f t="shared" si="97"/>
        <v>0</v>
      </c>
      <c r="Z599" s="6">
        <f t="shared" si="98"/>
        <v>0</v>
      </c>
      <c r="AA599" s="6" t="str">
        <f>VLOOKUP($C599,{"29 - Psychiatrie (Erwachsene)","MonatII";"30 - Kinder- und Jugendpsychiatrie","MonatII";"31 - Psychosomatik","MonatII";"","LEER";0,"Leer"},2,0)</f>
        <v>LEER</v>
      </c>
      <c r="AB599" s="6" t="str">
        <f>VLOOKUP($C599,{"29 - Psychiatrie (Erwachsene)","BGI";"30 - Kinder- und Jugendpsychiatrie","BGII";"31 - Psychosomatik","BGI";"","LEER";0,"Leer"},2,0)</f>
        <v>LEER</v>
      </c>
    </row>
    <row r="600" spans="2:28" x14ac:dyDescent="0.25">
      <c r="B600" s="74" t="str">
        <f t="shared" si="90"/>
        <v>!!!</v>
      </c>
      <c r="C600" s="202" t="str">
        <f>IF(LEN($D600)&gt;0,VLOOKUP(TEXT($D600,0),'Angaben Stationen'!$C$15:$V$114,2,0),"")</f>
        <v/>
      </c>
      <c r="D600" s="203"/>
      <c r="E600" s="204" t="str">
        <f>IF(LEN(D600)&gt;0,VLOOKUP(TEXT($D600,0),'Angaben Stationen'!$C$15:$E$114,3,0),"")</f>
        <v/>
      </c>
      <c r="F600" s="210"/>
      <c r="G600" s="205"/>
      <c r="H600" s="206"/>
      <c r="I600" s="72"/>
      <c r="P600" s="6" t="str">
        <f t="shared" si="91"/>
        <v>Leer</v>
      </c>
      <c r="Q600" s="6" t="str">
        <f>IF('Angaben KH-Standort'!$D$13&gt;0,"VJ","KJA")</f>
        <v>KJA</v>
      </c>
      <c r="R600" s="6" t="str">
        <f t="shared" si="92"/>
        <v>Leer</v>
      </c>
      <c r="S600" s="6" t="str">
        <f t="shared" si="93"/>
        <v>Leer</v>
      </c>
      <c r="T600" s="6">
        <f t="shared" si="94"/>
        <v>0</v>
      </c>
      <c r="U600" s="6">
        <f>VLOOKUP($C600,{"29 - Psychiatrie (Erwachsene)",1;"30 - Kinder- und Jugendpsychiatrie",1;"31 - Psychosomatik",1;"",0;0,0},2,0)</f>
        <v>0</v>
      </c>
      <c r="V600" s="6">
        <f t="shared" si="95"/>
        <v>0</v>
      </c>
      <c r="W600" s="6">
        <f t="shared" si="99"/>
        <v>1</v>
      </c>
      <c r="X600" s="6">
        <f t="shared" si="96"/>
        <v>0</v>
      </c>
      <c r="Y600" s="6">
        <f t="shared" si="97"/>
        <v>0</v>
      </c>
      <c r="Z600" s="6">
        <f t="shared" si="98"/>
        <v>0</v>
      </c>
      <c r="AA600" s="6" t="str">
        <f>VLOOKUP($C600,{"29 - Psychiatrie (Erwachsene)","MonatII";"30 - Kinder- und Jugendpsychiatrie","MonatII";"31 - Psychosomatik","MonatII";"","LEER";0,"Leer"},2,0)</f>
        <v>LEER</v>
      </c>
      <c r="AB600" s="6" t="str">
        <f>VLOOKUP($C600,{"29 - Psychiatrie (Erwachsene)","BGI";"30 - Kinder- und Jugendpsychiatrie","BGII";"31 - Psychosomatik","BGI";"","LEER";0,"Leer"},2,0)</f>
        <v>LEER</v>
      </c>
    </row>
    <row r="601" spans="2:28" x14ac:dyDescent="0.25">
      <c r="B601" s="74" t="str">
        <f t="shared" si="90"/>
        <v>!!!</v>
      </c>
      <c r="C601" s="202" t="str">
        <f>IF(LEN($D601)&gt;0,VLOOKUP(TEXT($D601,0),'Angaben Stationen'!$C$15:$V$114,2,0),"")</f>
        <v/>
      </c>
      <c r="D601" s="203"/>
      <c r="E601" s="204" t="str">
        <f>IF(LEN(D601)&gt;0,VLOOKUP(TEXT($D601,0),'Angaben Stationen'!$C$15:$E$114,3,0),"")</f>
        <v/>
      </c>
      <c r="F601" s="210"/>
      <c r="G601" s="205"/>
      <c r="H601" s="206"/>
      <c r="I601" s="72"/>
      <c r="P601" s="6" t="str">
        <f t="shared" si="91"/>
        <v>Leer</v>
      </c>
      <c r="Q601" s="6" t="str">
        <f>IF('Angaben KH-Standort'!$D$13&gt;0,"VJ","KJA")</f>
        <v>KJA</v>
      </c>
      <c r="R601" s="6" t="str">
        <f t="shared" si="92"/>
        <v>Leer</v>
      </c>
      <c r="S601" s="6" t="str">
        <f t="shared" si="93"/>
        <v>Leer</v>
      </c>
      <c r="T601" s="6">
        <f t="shared" si="94"/>
        <v>0</v>
      </c>
      <c r="U601" s="6">
        <f>VLOOKUP($C601,{"29 - Psychiatrie (Erwachsene)",1;"30 - Kinder- und Jugendpsychiatrie",1;"31 - Psychosomatik",1;"",0;0,0},2,0)</f>
        <v>0</v>
      </c>
      <c r="V601" s="6">
        <f t="shared" si="95"/>
        <v>0</v>
      </c>
      <c r="W601" s="6">
        <f t="shared" si="99"/>
        <v>1</v>
      </c>
      <c r="X601" s="6">
        <f t="shared" si="96"/>
        <v>0</v>
      </c>
      <c r="Y601" s="6">
        <f t="shared" si="97"/>
        <v>0</v>
      </c>
      <c r="Z601" s="6">
        <f t="shared" si="98"/>
        <v>0</v>
      </c>
      <c r="AA601" s="6" t="str">
        <f>VLOOKUP($C601,{"29 - Psychiatrie (Erwachsene)","MonatII";"30 - Kinder- und Jugendpsychiatrie","MonatII";"31 - Psychosomatik","MonatII";"","LEER";0,"Leer"},2,0)</f>
        <v>LEER</v>
      </c>
      <c r="AB601" s="6" t="str">
        <f>VLOOKUP($C601,{"29 - Psychiatrie (Erwachsene)","BGI";"30 - Kinder- und Jugendpsychiatrie","BGII";"31 - Psychosomatik","BGI";"","LEER";0,"Leer"},2,0)</f>
        <v>LEER</v>
      </c>
    </row>
    <row r="602" spans="2:28" x14ac:dyDescent="0.25">
      <c r="B602" s="74" t="str">
        <f t="shared" si="90"/>
        <v>!!!</v>
      </c>
      <c r="C602" s="202" t="str">
        <f>IF(LEN($D602)&gt;0,VLOOKUP(TEXT($D602,0),'Angaben Stationen'!$C$15:$V$114,2,0),"")</f>
        <v/>
      </c>
      <c r="D602" s="203"/>
      <c r="E602" s="204" t="str">
        <f>IF(LEN(D602)&gt;0,VLOOKUP(TEXT($D602,0),'Angaben Stationen'!$C$15:$E$114,3,0),"")</f>
        <v/>
      </c>
      <c r="F602" s="210"/>
      <c r="G602" s="205"/>
      <c r="H602" s="206"/>
      <c r="I602" s="72"/>
      <c r="P602" s="6" t="str">
        <f t="shared" si="91"/>
        <v>Leer</v>
      </c>
      <c r="Q602" s="6" t="str">
        <f>IF('Angaben KH-Standort'!$D$13&gt;0,"VJ","KJA")</f>
        <v>KJA</v>
      </c>
      <c r="R602" s="6" t="str">
        <f t="shared" si="92"/>
        <v>Leer</v>
      </c>
      <c r="S602" s="6" t="str">
        <f t="shared" si="93"/>
        <v>Leer</v>
      </c>
      <c r="T602" s="6">
        <f t="shared" si="94"/>
        <v>0</v>
      </c>
      <c r="U602" s="6">
        <f>VLOOKUP($C602,{"29 - Psychiatrie (Erwachsene)",1;"30 - Kinder- und Jugendpsychiatrie",1;"31 - Psychosomatik",1;"",0;0,0},2,0)</f>
        <v>0</v>
      </c>
      <c r="V602" s="6">
        <f t="shared" si="95"/>
        <v>0</v>
      </c>
      <c r="W602" s="6">
        <f t="shared" si="99"/>
        <v>1</v>
      </c>
      <c r="X602" s="6">
        <f t="shared" si="96"/>
        <v>0</v>
      </c>
      <c r="Y602" s="6">
        <f t="shared" si="97"/>
        <v>0</v>
      </c>
      <c r="Z602" s="6">
        <f t="shared" si="98"/>
        <v>0</v>
      </c>
      <c r="AA602" s="6" t="str">
        <f>VLOOKUP($C602,{"29 - Psychiatrie (Erwachsene)","MonatII";"30 - Kinder- und Jugendpsychiatrie","MonatII";"31 - Psychosomatik","MonatII";"","LEER";0,"Leer"},2,0)</f>
        <v>LEER</v>
      </c>
      <c r="AB602" s="6" t="str">
        <f>VLOOKUP($C602,{"29 - Psychiatrie (Erwachsene)","BGI";"30 - Kinder- und Jugendpsychiatrie","BGII";"31 - Psychosomatik","BGI";"","LEER";0,"Leer"},2,0)</f>
        <v>LEER</v>
      </c>
    </row>
    <row r="603" spans="2:28" x14ac:dyDescent="0.25">
      <c r="B603" s="74" t="str">
        <f t="shared" si="90"/>
        <v>!!!</v>
      </c>
      <c r="C603" s="202" t="str">
        <f>IF(LEN($D603)&gt;0,VLOOKUP(TEXT($D603,0),'Angaben Stationen'!$C$15:$V$114,2,0),"")</f>
        <v/>
      </c>
      <c r="D603" s="203"/>
      <c r="E603" s="204" t="str">
        <f>IF(LEN(D603)&gt;0,VLOOKUP(TEXT($D603,0),'Angaben Stationen'!$C$15:$E$114,3,0),"")</f>
        <v/>
      </c>
      <c r="F603" s="210"/>
      <c r="G603" s="205"/>
      <c r="H603" s="206"/>
      <c r="I603" s="72"/>
      <c r="P603" s="6" t="str">
        <f t="shared" si="91"/>
        <v>Leer</v>
      </c>
      <c r="Q603" s="6" t="str">
        <f>IF('Angaben KH-Standort'!$D$13&gt;0,"VJ","KJA")</f>
        <v>KJA</v>
      </c>
      <c r="R603" s="6" t="str">
        <f t="shared" si="92"/>
        <v>Leer</v>
      </c>
      <c r="S603" s="6" t="str">
        <f t="shared" si="93"/>
        <v>Leer</v>
      </c>
      <c r="T603" s="6">
        <f t="shared" si="94"/>
        <v>0</v>
      </c>
      <c r="U603" s="6">
        <f>VLOOKUP($C603,{"29 - Psychiatrie (Erwachsene)",1;"30 - Kinder- und Jugendpsychiatrie",1;"31 - Psychosomatik",1;"",0;0,0},2,0)</f>
        <v>0</v>
      </c>
      <c r="V603" s="6">
        <f t="shared" si="95"/>
        <v>0</v>
      </c>
      <c r="W603" s="6">
        <f t="shared" si="99"/>
        <v>1</v>
      </c>
      <c r="X603" s="6">
        <f t="shared" si="96"/>
        <v>0</v>
      </c>
      <c r="Y603" s="6">
        <f t="shared" si="97"/>
        <v>0</v>
      </c>
      <c r="Z603" s="6">
        <f t="shared" si="98"/>
        <v>0</v>
      </c>
      <c r="AA603" s="6" t="str">
        <f>VLOOKUP($C603,{"29 - Psychiatrie (Erwachsene)","MonatII";"30 - Kinder- und Jugendpsychiatrie","MonatII";"31 - Psychosomatik","MonatII";"","LEER";0,"Leer"},2,0)</f>
        <v>LEER</v>
      </c>
      <c r="AB603" s="6" t="str">
        <f>VLOOKUP($C603,{"29 - Psychiatrie (Erwachsene)","BGI";"30 - Kinder- und Jugendpsychiatrie","BGII";"31 - Psychosomatik","BGI";"","LEER";0,"Leer"},2,0)</f>
        <v>LEER</v>
      </c>
    </row>
    <row r="604" spans="2:28" x14ac:dyDescent="0.25">
      <c r="B604" s="74" t="str">
        <f t="shared" si="90"/>
        <v>!!!</v>
      </c>
      <c r="C604" s="202" t="str">
        <f>IF(LEN($D604)&gt;0,VLOOKUP(TEXT($D604,0),'Angaben Stationen'!$C$15:$V$114,2,0),"")</f>
        <v/>
      </c>
      <c r="D604" s="203"/>
      <c r="E604" s="204" t="str">
        <f>IF(LEN(D604)&gt;0,VLOOKUP(TEXT($D604,0),'Angaben Stationen'!$C$15:$E$114,3,0),"")</f>
        <v/>
      </c>
      <c r="F604" s="210"/>
      <c r="G604" s="205"/>
      <c r="H604" s="206"/>
      <c r="I604" s="72"/>
      <c r="P604" s="6" t="str">
        <f t="shared" si="91"/>
        <v>Leer</v>
      </c>
      <c r="Q604" s="6" t="str">
        <f>IF('Angaben KH-Standort'!$D$13&gt;0,"VJ","KJA")</f>
        <v>KJA</v>
      </c>
      <c r="R604" s="6" t="str">
        <f t="shared" si="92"/>
        <v>Leer</v>
      </c>
      <c r="S604" s="6" t="str">
        <f t="shared" si="93"/>
        <v>Leer</v>
      </c>
      <c r="T604" s="6">
        <f t="shared" si="94"/>
        <v>0</v>
      </c>
      <c r="U604" s="6">
        <f>VLOOKUP($C604,{"29 - Psychiatrie (Erwachsene)",1;"30 - Kinder- und Jugendpsychiatrie",1;"31 - Psychosomatik",1;"",0;0,0},2,0)</f>
        <v>0</v>
      </c>
      <c r="V604" s="6">
        <f t="shared" si="95"/>
        <v>0</v>
      </c>
      <c r="W604" s="6">
        <f>IF($E604&lt;&gt;0,1,0)</f>
        <v>1</v>
      </c>
      <c r="X604" s="6">
        <f t="shared" si="96"/>
        <v>0</v>
      </c>
      <c r="Y604" s="6">
        <f t="shared" si="97"/>
        <v>0</v>
      </c>
      <c r="Z604" s="6">
        <f t="shared" si="98"/>
        <v>0</v>
      </c>
      <c r="AA604" s="6" t="str">
        <f>VLOOKUP($C604,{"29 - Psychiatrie (Erwachsene)","MonatII";"30 - Kinder- und Jugendpsychiatrie","MonatII";"31 - Psychosomatik","MonatII";"","LEER";0,"Leer"},2,0)</f>
        <v>LEER</v>
      </c>
      <c r="AB604" s="6" t="str">
        <f>VLOOKUP($C604,{"29 - Psychiatrie (Erwachsene)","BGI";"30 - Kinder- und Jugendpsychiatrie","BGII";"31 - Psychosomatik","BGI";"","LEER";0,"Leer"},2,0)</f>
        <v>LEER</v>
      </c>
    </row>
    <row r="605" spans="2:28" x14ac:dyDescent="0.25">
      <c r="B605" s="106"/>
      <c r="C605" s="107"/>
      <c r="D605" s="107"/>
      <c r="E605" s="107"/>
      <c r="F605" s="107"/>
      <c r="G605" s="107"/>
      <c r="H605" s="107"/>
      <c r="I605" s="76"/>
    </row>
  </sheetData>
  <sheetProtection algorithmName="SHA-512" hashValue="Y8sFFHlvM36+WPjAEby7pk9LJmsz+8zjAlFFcRTZsMPmN7K8mF1R+oyZ1CdLpkARCFWPgnxbNSzDCmPmMgSeHw==" saltValue="Z7qJ269GA/JawqLZT5NNhg==" spinCount="100000" sheet="1" objects="1" scenarios="1" selectLockedCells="1" autoFilter="0"/>
  <autoFilter ref="C17:G17"/>
  <mergeCells count="2">
    <mergeCell ref="C16:H16"/>
    <mergeCell ref="C10:H15"/>
  </mergeCells>
  <conditionalFormatting sqref="G18:G604">
    <cfRule type="expression" dxfId="113" priority="19">
      <formula>C18=""</formula>
    </cfRule>
  </conditionalFormatting>
  <conditionalFormatting sqref="G18:G604">
    <cfRule type="expression" dxfId="112" priority="17">
      <formula>C18="00 - Bitte eine Einrichtung auswählen"</formula>
    </cfRule>
  </conditionalFormatting>
  <conditionalFormatting sqref="B18:B604">
    <cfRule type="expression" dxfId="111" priority="12">
      <formula>D18=""</formula>
    </cfRule>
  </conditionalFormatting>
  <conditionalFormatting sqref="E18:E604">
    <cfRule type="expression" dxfId="110" priority="11">
      <formula>D18=""</formula>
    </cfRule>
  </conditionalFormatting>
  <conditionalFormatting sqref="E18:E604">
    <cfRule type="expression" dxfId="109" priority="10">
      <formula>E18=0</formula>
    </cfRule>
  </conditionalFormatting>
  <conditionalFormatting sqref="C18:C604">
    <cfRule type="expression" dxfId="108" priority="9">
      <formula>D18=""</formula>
    </cfRule>
  </conditionalFormatting>
  <conditionalFormatting sqref="C18:C604">
    <cfRule type="expression" dxfId="107" priority="8">
      <formula>C18=0</formula>
    </cfRule>
  </conditionalFormatting>
  <conditionalFormatting sqref="H18:H604">
    <cfRule type="expression" dxfId="106" priority="6">
      <formula>C18=""</formula>
    </cfRule>
  </conditionalFormatting>
  <conditionalFormatting sqref="C16:H16">
    <cfRule type="expression" dxfId="105" priority="3">
      <formula>C16&lt;&gt;""</formula>
    </cfRule>
  </conditionalFormatting>
  <conditionalFormatting sqref="B16">
    <cfRule type="expression" dxfId="104" priority="2">
      <formula>B16&lt;&gt;""</formula>
    </cfRule>
  </conditionalFormatting>
  <conditionalFormatting sqref="F18:F604">
    <cfRule type="expression" dxfId="103" priority="1">
      <formula>D18=""</formula>
    </cfRule>
  </conditionalFormatting>
  <dataValidations count="3">
    <dataValidation type="whole" allowBlank="1" showErrorMessage="1" errorTitle="ACHTUNG" error="Zulässige Werte liegen im Bereich von 0 bis 999999" sqref="H18:H604">
      <formula1>0</formula1>
      <formula2>999999</formula2>
    </dataValidation>
    <dataValidation type="list" allowBlank="1" showInputMessage="1" showErrorMessage="1" errorTitle="ACHTUNG" error="Zulässig sind nur das Jahr und das Vorjahr" sqref="F18:F604">
      <formula1>INDIRECT(R18)</formula1>
    </dataValidation>
    <dataValidation type="list" allowBlank="1" showInputMessage="1" showErrorMessage="1" errorTitle="ACHTUNG" error="Zulässig sind nur die Zahlen der Monate des ausgewählten Quartals" promptTitle="Hinweis" prompt="Bitte wählen Sie einen Wert aus der Liste aus" sqref="G18:G604">
      <formula1>INDIRECT(S18)</formula1>
    </dataValidation>
  </dataValidations>
  <hyperlinks>
    <hyperlink ref="H3:M3" location="A3.3!A1" display="&lt;&lt; A3.3"/>
    <hyperlink ref="I3:R3" location="A5.1!A1" display="A5.1 &gt;&gt;"/>
    <hyperlink ref="H3" location="'Angaben Stationen'!C13" display="&lt;&lt; Stationen"/>
    <hyperlink ref="I3" location="B1.2!D16" display="B1.2 &gt;&gt;"/>
    <hyperlink ref="S3" location="A5.1!A1" display="A5.1 &gt;&gt;"/>
  </hyperlinks>
  <pageMargins left="0.25" right="0.25" top="0.75" bottom="0.75" header="0.3" footer="0.3"/>
  <pageSetup paperSize="9" scale="61" fitToHeight="0" orientation="portrait" r:id="rId1"/>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Title="ACHTUNG" error="Bitte geben Sie eine Stations-ID ein, für die eine Stationsbezeichnung und eine differenzierte Einrichtung angegebeen wurde">
          <x14:formula1>
            <xm:f>VALUE('Angaben Stationen'!$U$10)</xm:f>
          </x14:formula1>
          <x14:formula2>
            <xm:f>VALUE('Angaben Stationen'!$U$12)</xm:f>
          </x14:formula2>
          <xm:sqref>D18:D604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2:AG603"/>
  <sheetViews>
    <sheetView showGridLines="0" zoomScaleNormal="100" workbookViewId="0">
      <selection activeCell="D26" sqref="D26"/>
    </sheetView>
  </sheetViews>
  <sheetFormatPr baseColWidth="10" defaultColWidth="11.42578125" defaultRowHeight="15" customHeight="1" x14ac:dyDescent="0.25"/>
  <cols>
    <col min="1" max="1" width="4.28515625" style="19" customWidth="1"/>
    <col min="2" max="2" width="11.42578125" style="19"/>
    <col min="3" max="3" width="38.5703125" style="19" customWidth="1"/>
    <col min="4" max="4" width="11.42578125" style="19" customWidth="1"/>
    <col min="5" max="6" width="14.28515625" style="19" customWidth="1"/>
    <col min="7" max="8" width="17.140625" style="19" customWidth="1"/>
    <col min="9" max="11" width="22.85546875" style="19" customWidth="1"/>
    <col min="12" max="12" width="11.42578125" style="20"/>
    <col min="13" max="13" width="11.42578125" style="126"/>
    <col min="14" max="33" width="11.42578125" style="6"/>
    <col min="34" max="16384" width="11.42578125" style="19"/>
  </cols>
  <sheetData>
    <row r="2" spans="1:33" ht="15" customHeight="1" x14ac:dyDescent="0.25">
      <c r="A2" s="19" t="s">
        <v>0</v>
      </c>
    </row>
    <row r="3" spans="1:33" s="44" customFormat="1" ht="30" customHeight="1" x14ac:dyDescent="0.35">
      <c r="A3" s="37"/>
      <c r="B3" s="38" t="s">
        <v>206</v>
      </c>
      <c r="C3" s="39" t="s">
        <v>322</v>
      </c>
      <c r="D3" s="39"/>
      <c r="E3" s="39"/>
      <c r="F3" s="39"/>
      <c r="G3" s="79"/>
      <c r="H3" s="68"/>
      <c r="I3" s="80"/>
      <c r="J3" s="41" t="s">
        <v>94</v>
      </c>
      <c r="K3" s="69" t="s">
        <v>90</v>
      </c>
      <c r="N3" s="43"/>
      <c r="O3" s="43"/>
      <c r="P3" s="43"/>
      <c r="Q3" s="43"/>
      <c r="R3" s="43"/>
      <c r="S3" s="43"/>
      <c r="T3" s="43"/>
      <c r="U3" s="43"/>
      <c r="V3" s="43"/>
      <c r="W3" s="43"/>
      <c r="X3" s="43"/>
      <c r="Y3" s="43"/>
      <c r="Z3" s="43"/>
      <c r="AA3" s="43"/>
      <c r="AB3" s="43"/>
      <c r="AC3" s="43"/>
      <c r="AD3" s="43"/>
      <c r="AE3" s="43"/>
      <c r="AF3" s="43"/>
      <c r="AG3" s="43"/>
    </row>
    <row r="4" spans="1:33" ht="15" customHeight="1" x14ac:dyDescent="0.25">
      <c r="A4" s="21"/>
      <c r="B4" s="21"/>
      <c r="C4" s="21"/>
      <c r="D4" s="21"/>
      <c r="E4" s="21"/>
      <c r="F4" s="21"/>
      <c r="G4" s="21"/>
      <c r="H4" s="21"/>
      <c r="I4" s="21"/>
      <c r="J4" s="21"/>
      <c r="K4" s="21"/>
      <c r="M4" s="20"/>
    </row>
    <row r="5" spans="1:33" ht="15" customHeight="1" x14ac:dyDescent="0.25">
      <c r="A5" s="21"/>
      <c r="B5" s="160"/>
      <c r="C5" s="161" t="str">
        <f ca="1">"Haupt-IK: " &amp; CELL("inhalt",'Angaben KH-Standort'!D26)</f>
        <v xml:space="preserve">Haupt-IK: </v>
      </c>
      <c r="D5" s="162"/>
      <c r="E5" s="281" t="str">
        <f>IF('Angaben KH-Standort'!$D$13&lt;&gt;"","Jahr: " &amp; 'Angaben KH-Standort'!$D$13,"Kein Jahr angegeben")</f>
        <v>Kein Jahr angegeben</v>
      </c>
      <c r="F5" s="281"/>
      <c r="G5" s="163"/>
      <c r="H5" s="163"/>
      <c r="I5" s="163"/>
      <c r="J5" s="163"/>
      <c r="K5" s="125"/>
      <c r="M5" s="20"/>
    </row>
    <row r="6" spans="1:33" ht="15" customHeight="1" x14ac:dyDescent="0.25">
      <c r="A6" s="21"/>
      <c r="B6" s="164"/>
      <c r="C6" s="165" t="str">
        <f ca="1" xml:space="preserve"> "Standort-ID: " &amp; CELL("inhalt",'Angaben KH-Standort'!D27)</f>
        <v xml:space="preserve">Standort-ID: </v>
      </c>
      <c r="D6" s="166"/>
      <c r="E6" s="282" t="str">
        <f>IF('Angaben KH-Standort'!$D$14&lt;&gt;"",'Angaben KH-Standort'!$D$14 &amp;". Quartal","Kein Quartal angegeben")</f>
        <v>Kein Quartal angegeben</v>
      </c>
      <c r="F6" s="282"/>
      <c r="G6" s="166"/>
      <c r="H6" s="166"/>
      <c r="I6" s="166"/>
      <c r="J6" s="166"/>
      <c r="K6" s="168"/>
      <c r="M6" s="20"/>
    </row>
    <row r="7" spans="1:33" s="20" customFormat="1" ht="15" customHeight="1" x14ac:dyDescent="0.25">
      <c r="A7" s="21"/>
      <c r="B7" s="21"/>
      <c r="C7" s="21"/>
      <c r="D7" s="21"/>
      <c r="E7" s="21"/>
      <c r="F7" s="21"/>
      <c r="G7" s="21"/>
      <c r="H7" s="21"/>
      <c r="I7" s="21"/>
      <c r="J7" s="21"/>
      <c r="K7" s="21"/>
      <c r="N7" s="6"/>
      <c r="O7" s="6"/>
      <c r="P7" s="6"/>
      <c r="Q7" s="6"/>
      <c r="R7" s="6"/>
      <c r="S7" s="6"/>
      <c r="T7" s="6"/>
      <c r="U7" s="6"/>
      <c r="V7" s="6"/>
      <c r="W7" s="6"/>
      <c r="X7" s="6"/>
      <c r="Y7" s="6"/>
      <c r="Z7" s="6"/>
      <c r="AA7" s="6"/>
      <c r="AB7" s="6"/>
      <c r="AC7" s="6"/>
      <c r="AD7" s="6"/>
      <c r="AE7" s="6"/>
      <c r="AF7" s="6"/>
      <c r="AG7" s="6"/>
    </row>
    <row r="8" spans="1:33" s="20" customFormat="1" ht="15" customHeight="1" x14ac:dyDescent="0.25">
      <c r="A8" s="19"/>
      <c r="B8" s="60"/>
      <c r="C8" s="61"/>
      <c r="D8" s="61"/>
      <c r="E8" s="61"/>
      <c r="F8" s="61"/>
      <c r="G8" s="61"/>
      <c r="H8" s="61"/>
      <c r="I8" s="61"/>
      <c r="J8" s="61"/>
      <c r="K8" s="71"/>
      <c r="M8" s="126"/>
      <c r="N8" s="6"/>
      <c r="O8" s="6"/>
      <c r="P8" s="6"/>
      <c r="Q8" s="6"/>
      <c r="R8" s="6"/>
      <c r="S8" s="6"/>
      <c r="T8" s="6"/>
      <c r="U8" s="6"/>
      <c r="V8" s="6"/>
      <c r="W8" s="6"/>
      <c r="X8" s="6"/>
      <c r="Y8" s="6"/>
      <c r="Z8" s="6"/>
      <c r="AA8" s="6"/>
      <c r="AB8" s="6"/>
      <c r="AC8" s="6"/>
      <c r="AD8" s="6"/>
      <c r="AE8" s="6"/>
      <c r="AF8" s="6"/>
      <c r="AG8" s="6"/>
    </row>
    <row r="9" spans="1:33" s="20" customFormat="1" ht="15" customHeight="1" x14ac:dyDescent="0.35">
      <c r="A9" s="19"/>
      <c r="B9" s="64"/>
      <c r="C9" s="65" t="s">
        <v>149</v>
      </c>
      <c r="D9" s="65"/>
      <c r="E9" s="65"/>
      <c r="F9" s="65"/>
      <c r="G9" s="111"/>
      <c r="H9" s="111"/>
      <c r="I9" s="111"/>
      <c r="J9" s="66"/>
      <c r="K9" s="72"/>
      <c r="N9" s="6"/>
      <c r="O9" s="6"/>
      <c r="P9" s="6"/>
      <c r="Q9" s="6"/>
      <c r="R9" s="6"/>
      <c r="S9" s="6"/>
      <c r="T9" s="6"/>
      <c r="U9" s="6"/>
      <c r="V9" s="6"/>
      <c r="W9" s="6"/>
      <c r="X9" s="6"/>
      <c r="Y9" s="6"/>
      <c r="Z9" s="6"/>
      <c r="AA9" s="6"/>
      <c r="AB9" s="6"/>
      <c r="AC9" s="6"/>
      <c r="AD9" s="6"/>
      <c r="AE9" s="6"/>
      <c r="AF9" s="6"/>
      <c r="AG9" s="6"/>
    </row>
    <row r="10" spans="1:33" s="20" customFormat="1" ht="15" customHeight="1" x14ac:dyDescent="0.25">
      <c r="A10" s="19"/>
      <c r="B10" s="64"/>
      <c r="C10" s="279" t="s">
        <v>257</v>
      </c>
      <c r="D10" s="279"/>
      <c r="E10" s="279"/>
      <c r="F10" s="279"/>
      <c r="G10" s="279"/>
      <c r="H10" s="280"/>
      <c r="I10" s="280"/>
      <c r="J10" s="280"/>
      <c r="K10" s="171" t="s">
        <v>246</v>
      </c>
      <c r="N10" s="6"/>
      <c r="O10" s="6"/>
      <c r="P10" s="6"/>
      <c r="Q10" s="6"/>
      <c r="R10" s="6"/>
      <c r="S10" s="6"/>
      <c r="T10" s="6"/>
      <c r="U10" s="6"/>
      <c r="V10" s="6"/>
      <c r="W10" s="6"/>
      <c r="X10" s="6"/>
      <c r="Y10" s="6"/>
      <c r="Z10" s="6"/>
      <c r="AA10" s="6"/>
      <c r="AB10" s="6"/>
      <c r="AC10" s="6"/>
      <c r="AD10" s="6"/>
      <c r="AE10" s="6"/>
      <c r="AF10" s="6"/>
      <c r="AG10" s="6"/>
    </row>
    <row r="11" spans="1:33" s="20" customFormat="1" ht="15" customHeight="1" x14ac:dyDescent="0.25">
      <c r="A11" s="19"/>
      <c r="B11" s="64"/>
      <c r="C11" s="280"/>
      <c r="D11" s="280"/>
      <c r="E11" s="280"/>
      <c r="F11" s="280"/>
      <c r="G11" s="280"/>
      <c r="H11" s="280"/>
      <c r="I11" s="280"/>
      <c r="J11" s="280"/>
      <c r="K11" s="172" t="s">
        <v>256</v>
      </c>
      <c r="N11" s="6"/>
      <c r="O11" s="6"/>
      <c r="P11" s="6"/>
      <c r="Q11" s="6"/>
      <c r="R11" s="6"/>
      <c r="S11" s="6"/>
      <c r="T11" s="6"/>
      <c r="U11" s="6"/>
      <c r="V11" s="6"/>
      <c r="W11" s="6"/>
      <c r="X11" s="6"/>
      <c r="Y11" s="6"/>
      <c r="Z11" s="6"/>
      <c r="AA11" s="6"/>
      <c r="AB11" s="6"/>
      <c r="AC11" s="6"/>
      <c r="AD11" s="6"/>
      <c r="AE11" s="6"/>
      <c r="AF11" s="6"/>
      <c r="AG11" s="6"/>
    </row>
    <row r="12" spans="1:33" s="20" customFormat="1" ht="15" customHeight="1" x14ac:dyDescent="0.25">
      <c r="A12" s="19"/>
      <c r="B12" s="64"/>
      <c r="C12" s="280"/>
      <c r="D12" s="280"/>
      <c r="E12" s="280"/>
      <c r="F12" s="280"/>
      <c r="G12" s="280"/>
      <c r="H12" s="280"/>
      <c r="I12" s="280"/>
      <c r="J12" s="280"/>
      <c r="K12" s="173" t="s">
        <v>247</v>
      </c>
      <c r="N12" s="6"/>
      <c r="O12" s="6"/>
      <c r="P12" s="6"/>
      <c r="Q12" s="6"/>
      <c r="R12" s="6"/>
      <c r="S12" s="6"/>
      <c r="T12" s="6"/>
      <c r="U12" s="6"/>
      <c r="V12" s="6"/>
      <c r="W12" s="6"/>
      <c r="X12" s="6"/>
      <c r="Y12" s="6"/>
      <c r="Z12" s="6"/>
      <c r="AA12" s="6"/>
      <c r="AB12" s="6"/>
      <c r="AC12" s="6"/>
      <c r="AD12" s="6"/>
      <c r="AE12" s="6"/>
      <c r="AF12" s="6"/>
      <c r="AG12" s="6"/>
    </row>
    <row r="13" spans="1:33" s="20" customFormat="1" ht="15" customHeight="1" x14ac:dyDescent="0.25">
      <c r="A13" s="19"/>
      <c r="B13" s="64"/>
      <c r="C13" s="280"/>
      <c r="D13" s="280"/>
      <c r="E13" s="280"/>
      <c r="F13" s="280"/>
      <c r="G13" s="280"/>
      <c r="H13" s="280"/>
      <c r="I13" s="280"/>
      <c r="J13" s="280"/>
      <c r="K13" s="73"/>
      <c r="N13" s="6"/>
      <c r="O13" s="6"/>
      <c r="P13" s="6"/>
      <c r="Q13" s="6"/>
      <c r="R13" s="6"/>
      <c r="S13" s="6"/>
      <c r="T13" s="6"/>
      <c r="U13" s="6"/>
      <c r="V13" s="6"/>
      <c r="W13" s="6"/>
      <c r="X13" s="6"/>
      <c r="Y13" s="6"/>
      <c r="Z13" s="6"/>
      <c r="AA13" s="6"/>
      <c r="AB13" s="6"/>
      <c r="AC13" s="6"/>
      <c r="AD13" s="6"/>
      <c r="AE13" s="6"/>
      <c r="AF13" s="6"/>
      <c r="AG13" s="6"/>
    </row>
    <row r="14" spans="1:33" s="20" customFormat="1" ht="15" customHeight="1" x14ac:dyDescent="0.25">
      <c r="A14" s="19"/>
      <c r="B14" s="64"/>
      <c r="C14" s="280"/>
      <c r="D14" s="280"/>
      <c r="E14" s="280"/>
      <c r="F14" s="280"/>
      <c r="G14" s="280"/>
      <c r="H14" s="280"/>
      <c r="I14" s="280"/>
      <c r="J14" s="280"/>
      <c r="K14" s="73"/>
      <c r="N14" s="6"/>
      <c r="O14" s="6"/>
      <c r="P14" s="6"/>
      <c r="Q14" s="6"/>
      <c r="R14" s="6"/>
      <c r="S14" s="6"/>
      <c r="T14" s="6"/>
      <c r="U14" s="6"/>
      <c r="V14" s="6"/>
      <c r="W14" s="6"/>
      <c r="X14" s="6"/>
      <c r="Y14" s="6"/>
      <c r="Z14" s="6"/>
      <c r="AA14" s="6"/>
      <c r="AB14" s="6"/>
      <c r="AC14" s="6"/>
      <c r="AD14" s="6"/>
      <c r="AE14" s="6"/>
      <c r="AF14" s="6"/>
      <c r="AG14" s="6"/>
    </row>
    <row r="15" spans="1:33" s="20" customFormat="1" ht="15" customHeight="1" x14ac:dyDescent="0.25">
      <c r="A15" s="19"/>
      <c r="B15" s="64"/>
      <c r="C15" s="280"/>
      <c r="D15" s="280"/>
      <c r="E15" s="280"/>
      <c r="F15" s="280"/>
      <c r="G15" s="280"/>
      <c r="H15" s="280"/>
      <c r="I15" s="280"/>
      <c r="J15" s="280"/>
      <c r="K15" s="73"/>
      <c r="N15" s="6"/>
      <c r="O15" s="6"/>
      <c r="P15" s="6"/>
      <c r="Q15" s="6"/>
      <c r="R15" s="6"/>
      <c r="S15" s="6"/>
      <c r="T15" s="6"/>
      <c r="U15" s="6" t="str">
        <f>IF(T16-N16&gt;0,"Es fehlen noch MUSS-ANGABEN in den mit !!! gekennzeichneten Zeilen","")</f>
        <v/>
      </c>
      <c r="V15" s="6"/>
      <c r="W15" s="6"/>
      <c r="X15" s="6"/>
      <c r="Y15" s="6"/>
      <c r="Z15" s="6"/>
      <c r="AA15" s="6"/>
      <c r="AB15" s="6"/>
      <c r="AC15" s="6"/>
      <c r="AD15" s="6"/>
      <c r="AE15" s="6"/>
      <c r="AF15" s="6"/>
      <c r="AG15" s="6"/>
    </row>
    <row r="16" spans="1:33" s="20" customFormat="1" ht="15" customHeight="1" x14ac:dyDescent="0.25">
      <c r="A16" s="19"/>
      <c r="B16" s="187" t="str">
        <f>IF(C16&lt;&gt;"","!!!","")</f>
        <v>!!!</v>
      </c>
      <c r="C16" s="275" t="str">
        <f>IF(LEN(U16)&gt;0,U16,U15)</f>
        <v>Im Bereich ''Angaben KH-Standort'' fehlt die Jahresangabe, die für eine vollständige Erfassung erforderlich ist!</v>
      </c>
      <c r="D16" s="275"/>
      <c r="E16" s="275"/>
      <c r="F16" s="275"/>
      <c r="G16" s="275"/>
      <c r="H16" s="275"/>
      <c r="I16" s="275"/>
      <c r="J16" s="175"/>
      <c r="K16" s="73"/>
      <c r="N16" s="6">
        <f t="shared" ref="N16" si="0">SUM(N18:N602)</f>
        <v>0</v>
      </c>
      <c r="O16" s="6"/>
      <c r="P16" s="6"/>
      <c r="Q16" s="6"/>
      <c r="R16" s="6"/>
      <c r="S16" s="6"/>
      <c r="T16" s="6">
        <f>SUM(T18:T602)</f>
        <v>0</v>
      </c>
      <c r="U16" s="6" t="str">
        <f>IF(LEN('Angaben KH-Standort'!D13)=0,"Im Bereich ''Angaben KH-Standort'' fehlt die Jahresangabe, die für eine vollständige Erfassung erforderlich ist!","")</f>
        <v>Im Bereich ''Angaben KH-Standort'' fehlt die Jahresangabe, die für eine vollständige Erfassung erforderlich ist!</v>
      </c>
      <c r="V16" s="6"/>
      <c r="W16" s="6"/>
      <c r="X16" s="6"/>
      <c r="Y16" s="6"/>
      <c r="Z16" s="6"/>
      <c r="AA16" s="6"/>
      <c r="AB16" s="6"/>
      <c r="AC16" s="6"/>
      <c r="AD16" s="6"/>
      <c r="AE16" s="6"/>
      <c r="AF16" s="6"/>
      <c r="AG16" s="6"/>
    </row>
    <row r="17" spans="1:33" s="20" customFormat="1" ht="45" customHeight="1" x14ac:dyDescent="0.25">
      <c r="A17" s="19"/>
      <c r="B17" s="64"/>
      <c r="C17" s="190" t="s">
        <v>5</v>
      </c>
      <c r="D17" s="190" t="s">
        <v>207</v>
      </c>
      <c r="E17" s="190" t="s">
        <v>89</v>
      </c>
      <c r="F17" s="190" t="s">
        <v>13</v>
      </c>
      <c r="G17" s="207" t="s">
        <v>106</v>
      </c>
      <c r="H17" s="207" t="s">
        <v>245</v>
      </c>
      <c r="I17" s="208" t="s">
        <v>100</v>
      </c>
      <c r="J17" s="66"/>
      <c r="K17" s="73"/>
      <c r="M17" s="126"/>
      <c r="N17" s="6"/>
      <c r="O17" s="6"/>
      <c r="P17" s="6"/>
      <c r="Q17" s="6"/>
      <c r="R17" s="6"/>
      <c r="S17" s="6"/>
      <c r="T17" s="6"/>
      <c r="U17" s="6"/>
      <c r="V17" s="6"/>
      <c r="W17" s="6"/>
      <c r="X17" s="6"/>
      <c r="Y17" s="6"/>
      <c r="Z17" s="6"/>
      <c r="AA17" s="6"/>
      <c r="AB17" s="6"/>
      <c r="AC17" s="6"/>
      <c r="AD17" s="6"/>
      <c r="AE17" s="6"/>
      <c r="AF17" s="6"/>
      <c r="AG17" s="6"/>
    </row>
    <row r="18" spans="1:33" s="20" customFormat="1" ht="15" customHeight="1" x14ac:dyDescent="0.25">
      <c r="A18" s="19"/>
      <c r="B18" s="74" t="str">
        <f>IF(SUM(T18:Z18)&lt;7,"!!!","")</f>
        <v>!!!</v>
      </c>
      <c r="C18" s="209" t="str">
        <f>IF($D18&lt;&gt;"",VLOOKUP(TEXT($D18,0),'Angaben Stationen'!$C$15:$V$65,2,0),"")</f>
        <v/>
      </c>
      <c r="D18" s="203"/>
      <c r="E18" s="210"/>
      <c r="F18" s="210"/>
      <c r="G18" s="211"/>
      <c r="H18" s="212"/>
      <c r="I18" s="213"/>
      <c r="J18" s="112"/>
      <c r="K18" s="73"/>
      <c r="M18" s="126"/>
      <c r="N18" s="6">
        <f>IF(LEN(B18)&gt;0,0,1)</f>
        <v>0</v>
      </c>
      <c r="O18" s="6" t="str">
        <f>IF('Angaben KH-Standort'!$D$13&gt;0,"VJ","KJA")</f>
        <v>KJA</v>
      </c>
      <c r="P18" s="6"/>
      <c r="Q18" s="6" t="str">
        <f>IF($D18&lt;&gt;"",O18,"Leer")</f>
        <v>Leer</v>
      </c>
      <c r="R18" s="6" t="str">
        <f t="shared" ref="R18" si="1">IF($D18&lt;&gt;"","Monate","Leer")</f>
        <v>Leer</v>
      </c>
      <c r="S18" s="6" t="str">
        <f>VLOOKUP($C18,{"29 - Psychiatrie (Erwachsene)","Psychiatrie";"30 - Kinder- und Jugendpsychiatrie","KJPsychiatrie";"31 - Psychosomatik","Psychosomatik";"00 - Bitte eine Fachabteilung auswählen","Leer";"","Leer"},2,0)</f>
        <v>Leer</v>
      </c>
      <c r="T18" s="6">
        <f>VLOOKUP($C18,{"29 - Psychiatrie (Erwachsene)",1;"30 - Kinder- und Jugendpsychiatrie",1;"31 - Psychosomatik",1;"00 - Bitte eine Fachabteilung auswählen",0;"",0},2,0)</f>
        <v>0</v>
      </c>
      <c r="U18" s="6">
        <f>IF(LEN($D18)&gt;0,1,0)</f>
        <v>0</v>
      </c>
      <c r="V18" s="6">
        <f>IF(LEN($E18)&gt;0,1,0)</f>
        <v>0</v>
      </c>
      <c r="W18" s="6">
        <f>IF(LEN($F18)&gt;0,1,0)</f>
        <v>0</v>
      </c>
      <c r="X18" s="6">
        <f>IF(LEN($G18)&gt;0,1,0)</f>
        <v>0</v>
      </c>
      <c r="Y18" s="6">
        <f>IF(LEN($H18)&gt;0,1,0)</f>
        <v>0</v>
      </c>
      <c r="Z18" s="6">
        <f>IF(LEN($I18)&gt;0,1,0)</f>
        <v>0</v>
      </c>
      <c r="AA18" s="6"/>
      <c r="AB18" s="6"/>
      <c r="AC18" s="6"/>
      <c r="AD18" s="6"/>
      <c r="AE18" s="6"/>
      <c r="AF18" s="6"/>
      <c r="AG18" s="6"/>
    </row>
    <row r="19" spans="1:33" s="20" customFormat="1" ht="15" customHeight="1" x14ac:dyDescent="0.25">
      <c r="A19" s="19"/>
      <c r="B19" s="74" t="str">
        <f t="shared" ref="B19:B82" si="2">IF(SUM(T19:Z19)&lt;7,"!!!","")</f>
        <v>!!!</v>
      </c>
      <c r="C19" s="209" t="str">
        <f>IF($D19&lt;&gt;"",VLOOKUP(TEXT($D19,0),'Angaben Stationen'!$C$15:$V$65,2,0),"")</f>
        <v/>
      </c>
      <c r="D19" s="203"/>
      <c r="E19" s="210"/>
      <c r="F19" s="210"/>
      <c r="G19" s="211"/>
      <c r="H19" s="212"/>
      <c r="I19" s="213"/>
      <c r="J19" s="112"/>
      <c r="K19" s="73"/>
      <c r="M19" s="126"/>
      <c r="N19" s="6">
        <f t="shared" ref="N19:N82" si="3">IF(LEN(B19)&gt;0,0,1)</f>
        <v>0</v>
      </c>
      <c r="O19" s="6" t="str">
        <f>IF('Angaben KH-Standort'!$D$13&gt;0,"VJ","KJA")</f>
        <v>KJA</v>
      </c>
      <c r="P19" s="6" t="str">
        <f>IF($D18&lt;&gt;"","Stationen","Leer")</f>
        <v>Leer</v>
      </c>
      <c r="Q19" s="6" t="str">
        <f t="shared" ref="Q19:Q82" si="4">IF($D19&lt;&gt;"",O19,"Leer")</f>
        <v>Leer</v>
      </c>
      <c r="R19" s="6" t="str">
        <f t="shared" ref="R19" si="5">IF($D19&lt;&gt;"","Monate","Leer")</f>
        <v>Leer</v>
      </c>
      <c r="S19" s="6" t="str">
        <f>VLOOKUP($C19,{"29 - Psychiatrie (Erwachsene)","Psychiatrie";"30 - Kinder- und Jugendpsychiatrie","KJPsychiatrie";"31 - Psychosomatik","Psychosomatik";"00 - Bitte eine Fachabteilung auswählen","Leer";"","Leer"},2,0)</f>
        <v>Leer</v>
      </c>
      <c r="T19" s="6">
        <f>VLOOKUP($C19,{"29 - Psychiatrie (Erwachsene)",1;"30 - Kinder- und Jugendpsychiatrie",1;"31 - Psychosomatik",1;"00 - Bitte eine Fachabteilung auswählen",0;"",0},2,0)</f>
        <v>0</v>
      </c>
      <c r="U19" s="6">
        <f>IF(LEN($D19)&gt;0,1,0)</f>
        <v>0</v>
      </c>
      <c r="V19" s="6">
        <f>IF(LEN($E19)&gt;0,1,0)</f>
        <v>0</v>
      </c>
      <c r="W19" s="6">
        <f>IF(LEN($F19)&gt;0,1,0)</f>
        <v>0</v>
      </c>
      <c r="X19" s="6">
        <f>IF(LEN($G19)&gt;0,1,0)</f>
        <v>0</v>
      </c>
      <c r="Y19" s="6">
        <f>IF(LEN($H19)&gt;0,1,0)</f>
        <v>0</v>
      </c>
      <c r="Z19" s="6">
        <f t="shared" ref="Z19:Z82" si="6">IF(LEN($I19)&gt;0,1,0)</f>
        <v>0</v>
      </c>
      <c r="AA19" s="6"/>
      <c r="AB19" s="6"/>
      <c r="AC19" s="6"/>
      <c r="AD19" s="6"/>
      <c r="AE19" s="6"/>
      <c r="AF19" s="6"/>
      <c r="AG19" s="6"/>
    </row>
    <row r="20" spans="1:33" s="20" customFormat="1" ht="15" customHeight="1" x14ac:dyDescent="0.25">
      <c r="A20" s="19"/>
      <c r="B20" s="74" t="str">
        <f t="shared" si="2"/>
        <v>!!!</v>
      </c>
      <c r="C20" s="209" t="str">
        <f>IF($D20&lt;&gt;"",VLOOKUP(TEXT($D20,0),'Angaben Stationen'!$C$15:$V$65,2,0),"")</f>
        <v/>
      </c>
      <c r="D20" s="203"/>
      <c r="E20" s="210"/>
      <c r="F20" s="210"/>
      <c r="G20" s="211"/>
      <c r="H20" s="212"/>
      <c r="I20" s="213"/>
      <c r="J20" s="112"/>
      <c r="K20" s="72"/>
      <c r="M20" s="126"/>
      <c r="N20" s="6">
        <f t="shared" si="3"/>
        <v>0</v>
      </c>
      <c r="O20" s="6" t="str">
        <f>IF('Angaben KH-Standort'!$D$13&gt;0,"VJ","KJA")</f>
        <v>KJA</v>
      </c>
      <c r="P20" s="6" t="str">
        <f t="shared" ref="P20:P83" si="7">IF($D19&lt;&gt;"","Stationen","Leer")</f>
        <v>Leer</v>
      </c>
      <c r="Q20" s="6" t="str">
        <f t="shared" si="4"/>
        <v>Leer</v>
      </c>
      <c r="R20" s="6" t="str">
        <f t="shared" ref="R20:R83" si="8">IF($D20&lt;&gt;"","Monate","Leer")</f>
        <v>Leer</v>
      </c>
      <c r="S20" s="6" t="str">
        <f>VLOOKUP($C20,{"29 - Psychiatrie (Erwachsene)","Psychiatrie";"30 - Kinder- und Jugendpsychiatrie","KJPsychiatrie";"31 - Psychosomatik","Psychosomatik";"00 - Bitte eine Fachabteilung auswählen","Leer";"","Leer"},2,0)</f>
        <v>Leer</v>
      </c>
      <c r="T20" s="6">
        <f>VLOOKUP($C20,{"29 - Psychiatrie (Erwachsene)",1;"30 - Kinder- und Jugendpsychiatrie",1;"31 - Psychosomatik",1;"00 - Bitte eine Fachabteilung auswählen",0;"",0},2,0)</f>
        <v>0</v>
      </c>
      <c r="U20" s="6">
        <f t="shared" ref="U20:U83" si="9">IF(LEN($D20)&gt;0,1,0)</f>
        <v>0</v>
      </c>
      <c r="V20" s="6">
        <f t="shared" ref="V20:V83" si="10">IF(LEN($E20)&gt;0,1,0)</f>
        <v>0</v>
      </c>
      <c r="W20" s="6">
        <f t="shared" ref="W20:W83" si="11">IF(LEN($F20)&gt;0,1,0)</f>
        <v>0</v>
      </c>
      <c r="X20" s="6">
        <f t="shared" ref="X20:X83" si="12">IF(LEN($G20)&gt;0,1,0)</f>
        <v>0</v>
      </c>
      <c r="Y20" s="6">
        <f t="shared" ref="Y20:Y83" si="13">IF(LEN($H20)&gt;0,1,0)</f>
        <v>0</v>
      </c>
      <c r="Z20" s="6">
        <f t="shared" si="6"/>
        <v>0</v>
      </c>
      <c r="AA20" s="6"/>
      <c r="AB20" s="6"/>
      <c r="AC20" s="6"/>
      <c r="AD20" s="6"/>
      <c r="AE20" s="6"/>
      <c r="AF20" s="6"/>
      <c r="AG20" s="6"/>
    </row>
    <row r="21" spans="1:33" s="20" customFormat="1" ht="15" customHeight="1" x14ac:dyDescent="0.25">
      <c r="A21" s="19"/>
      <c r="B21" s="74" t="str">
        <f t="shared" si="2"/>
        <v>!!!</v>
      </c>
      <c r="C21" s="209" t="str">
        <f>IF($D21&lt;&gt;"",VLOOKUP(TEXT($D21,0),'Angaben Stationen'!$C$15:$V$65,2,0),"")</f>
        <v/>
      </c>
      <c r="D21" s="203"/>
      <c r="E21" s="210"/>
      <c r="F21" s="210"/>
      <c r="G21" s="211"/>
      <c r="H21" s="212"/>
      <c r="I21" s="213"/>
      <c r="J21" s="112"/>
      <c r="K21" s="72"/>
      <c r="M21" s="126"/>
      <c r="N21" s="6">
        <f t="shared" si="3"/>
        <v>0</v>
      </c>
      <c r="O21" s="6" t="str">
        <f>IF('Angaben KH-Standort'!$D$13&gt;0,"VJ","KJA")</f>
        <v>KJA</v>
      </c>
      <c r="P21" s="6" t="str">
        <f t="shared" si="7"/>
        <v>Leer</v>
      </c>
      <c r="Q21" s="6" t="str">
        <f t="shared" si="4"/>
        <v>Leer</v>
      </c>
      <c r="R21" s="6" t="str">
        <f t="shared" si="8"/>
        <v>Leer</v>
      </c>
      <c r="S21" s="6" t="str">
        <f>VLOOKUP($C21,{"29 - Psychiatrie (Erwachsene)","Psychiatrie";"30 - Kinder- und Jugendpsychiatrie","KJPsychiatrie";"31 - Psychosomatik","Psychosomatik";"00 - Bitte eine Fachabteilung auswählen","Leer";"","Leer"},2,0)</f>
        <v>Leer</v>
      </c>
      <c r="T21" s="6">
        <f>VLOOKUP($C21,{"29 - Psychiatrie (Erwachsene)",1;"30 - Kinder- und Jugendpsychiatrie",1;"31 - Psychosomatik",1;"00 - Bitte eine Fachabteilung auswählen",0;"",0},2,0)</f>
        <v>0</v>
      </c>
      <c r="U21" s="6">
        <f t="shared" si="9"/>
        <v>0</v>
      </c>
      <c r="V21" s="6">
        <f t="shared" si="10"/>
        <v>0</v>
      </c>
      <c r="W21" s="6">
        <f t="shared" si="11"/>
        <v>0</v>
      </c>
      <c r="X21" s="6">
        <f t="shared" si="12"/>
        <v>0</v>
      </c>
      <c r="Y21" s="6">
        <f t="shared" si="13"/>
        <v>0</v>
      </c>
      <c r="Z21" s="6">
        <f t="shared" si="6"/>
        <v>0</v>
      </c>
      <c r="AA21" s="6"/>
      <c r="AB21" s="6"/>
      <c r="AC21" s="6"/>
      <c r="AD21" s="6"/>
      <c r="AE21" s="6"/>
      <c r="AF21" s="6"/>
      <c r="AG21" s="6"/>
    </row>
    <row r="22" spans="1:33" s="20" customFormat="1" ht="15" customHeight="1" x14ac:dyDescent="0.25">
      <c r="A22" s="19"/>
      <c r="B22" s="74" t="str">
        <f t="shared" si="2"/>
        <v>!!!</v>
      </c>
      <c r="C22" s="209" t="str">
        <f>IF($D22&lt;&gt;"",VLOOKUP(TEXT($D22,0),'Angaben Stationen'!$C$15:$V$65,2,0),"")</f>
        <v/>
      </c>
      <c r="D22" s="203"/>
      <c r="E22" s="210"/>
      <c r="F22" s="210"/>
      <c r="G22" s="211"/>
      <c r="H22" s="212"/>
      <c r="I22" s="213"/>
      <c r="J22" s="112"/>
      <c r="K22" s="72"/>
      <c r="M22" s="126"/>
      <c r="N22" s="6">
        <f t="shared" si="3"/>
        <v>0</v>
      </c>
      <c r="O22" s="6" t="str">
        <f>IF('Angaben KH-Standort'!$D$13&gt;0,"VJ","KJA")</f>
        <v>KJA</v>
      </c>
      <c r="P22" s="6" t="str">
        <f t="shared" si="7"/>
        <v>Leer</v>
      </c>
      <c r="Q22" s="6" t="str">
        <f t="shared" si="4"/>
        <v>Leer</v>
      </c>
      <c r="R22" s="6" t="str">
        <f t="shared" si="8"/>
        <v>Leer</v>
      </c>
      <c r="S22" s="6" t="str">
        <f>VLOOKUP($C22,{"29 - Psychiatrie (Erwachsene)","Psychiatrie";"30 - Kinder- und Jugendpsychiatrie","KJPsychiatrie";"31 - Psychosomatik","Psychosomatik";"00 - Bitte eine Fachabteilung auswählen","Leer";"","Leer"},2,0)</f>
        <v>Leer</v>
      </c>
      <c r="T22" s="6">
        <f>VLOOKUP($C22,{"29 - Psychiatrie (Erwachsene)",1;"30 - Kinder- und Jugendpsychiatrie",1;"31 - Psychosomatik",1;"00 - Bitte eine Fachabteilung auswählen",0;"",0},2,0)</f>
        <v>0</v>
      </c>
      <c r="U22" s="6">
        <f t="shared" si="9"/>
        <v>0</v>
      </c>
      <c r="V22" s="6">
        <f t="shared" si="10"/>
        <v>0</v>
      </c>
      <c r="W22" s="6">
        <f t="shared" si="11"/>
        <v>0</v>
      </c>
      <c r="X22" s="6">
        <f t="shared" si="12"/>
        <v>0</v>
      </c>
      <c r="Y22" s="6">
        <f t="shared" si="13"/>
        <v>0</v>
      </c>
      <c r="Z22" s="6">
        <f t="shared" si="6"/>
        <v>0</v>
      </c>
      <c r="AA22" s="6"/>
      <c r="AB22" s="6"/>
      <c r="AC22" s="6"/>
      <c r="AD22" s="6"/>
      <c r="AE22" s="6"/>
      <c r="AF22" s="6"/>
      <c r="AG22" s="6"/>
    </row>
    <row r="23" spans="1:33" s="20" customFormat="1" ht="15" customHeight="1" x14ac:dyDescent="0.25">
      <c r="A23" s="19"/>
      <c r="B23" s="74" t="str">
        <f t="shared" si="2"/>
        <v>!!!</v>
      </c>
      <c r="C23" s="209" t="str">
        <f>IF($D23&lt;&gt;"",VLOOKUP(TEXT($D23,0),'Angaben Stationen'!$C$15:$V$65,2,0),"")</f>
        <v/>
      </c>
      <c r="D23" s="203"/>
      <c r="E23" s="210"/>
      <c r="F23" s="210"/>
      <c r="G23" s="211"/>
      <c r="H23" s="212"/>
      <c r="I23" s="213"/>
      <c r="J23" s="112"/>
      <c r="K23" s="72"/>
      <c r="M23" s="126"/>
      <c r="N23" s="6">
        <f t="shared" si="3"/>
        <v>0</v>
      </c>
      <c r="O23" s="6" t="str">
        <f>IF('Angaben KH-Standort'!$D$13&gt;0,"VJ","KJA")</f>
        <v>KJA</v>
      </c>
      <c r="P23" s="6" t="str">
        <f t="shared" si="7"/>
        <v>Leer</v>
      </c>
      <c r="Q23" s="6" t="str">
        <f t="shared" si="4"/>
        <v>Leer</v>
      </c>
      <c r="R23" s="6" t="str">
        <f t="shared" si="8"/>
        <v>Leer</v>
      </c>
      <c r="S23" s="6" t="str">
        <f>VLOOKUP($C23,{"29 - Psychiatrie (Erwachsene)","Psychiatrie";"30 - Kinder- und Jugendpsychiatrie","KJPsychiatrie";"31 - Psychosomatik","Psychosomatik";"00 - Bitte eine Fachabteilung auswählen","Leer";"","Leer"},2,0)</f>
        <v>Leer</v>
      </c>
      <c r="T23" s="6">
        <f>VLOOKUP($C23,{"29 - Psychiatrie (Erwachsene)",1;"30 - Kinder- und Jugendpsychiatrie",1;"31 - Psychosomatik",1;"00 - Bitte eine Fachabteilung auswählen",0;"",0},2,0)</f>
        <v>0</v>
      </c>
      <c r="U23" s="6">
        <f t="shared" si="9"/>
        <v>0</v>
      </c>
      <c r="V23" s="6">
        <f t="shared" si="10"/>
        <v>0</v>
      </c>
      <c r="W23" s="6">
        <f t="shared" si="11"/>
        <v>0</v>
      </c>
      <c r="X23" s="6">
        <f t="shared" si="12"/>
        <v>0</v>
      </c>
      <c r="Y23" s="6">
        <f t="shared" si="13"/>
        <v>0</v>
      </c>
      <c r="Z23" s="6">
        <f t="shared" si="6"/>
        <v>0</v>
      </c>
      <c r="AA23" s="6"/>
      <c r="AB23" s="6"/>
      <c r="AC23" s="6"/>
      <c r="AD23" s="6"/>
      <c r="AE23" s="6"/>
      <c r="AF23" s="6"/>
      <c r="AG23" s="6"/>
    </row>
    <row r="24" spans="1:33" s="20" customFormat="1" ht="15" customHeight="1" x14ac:dyDescent="0.25">
      <c r="A24" s="19"/>
      <c r="B24" s="74" t="str">
        <f t="shared" si="2"/>
        <v>!!!</v>
      </c>
      <c r="C24" s="209" t="str">
        <f>IF($D24&lt;&gt;"",VLOOKUP(TEXT($D24,0),'Angaben Stationen'!$C$15:$V$65,2,0),"")</f>
        <v/>
      </c>
      <c r="D24" s="203"/>
      <c r="E24" s="210"/>
      <c r="F24" s="210"/>
      <c r="G24" s="211"/>
      <c r="H24" s="212"/>
      <c r="I24" s="213"/>
      <c r="J24" s="112"/>
      <c r="K24" s="72"/>
      <c r="M24" s="126"/>
      <c r="N24" s="6">
        <f t="shared" si="3"/>
        <v>0</v>
      </c>
      <c r="O24" s="6" t="str">
        <f>IF('Angaben KH-Standort'!$D$13&gt;0,"VJ","KJA")</f>
        <v>KJA</v>
      </c>
      <c r="P24" s="6" t="str">
        <f t="shared" si="7"/>
        <v>Leer</v>
      </c>
      <c r="Q24" s="6" t="str">
        <f t="shared" si="4"/>
        <v>Leer</v>
      </c>
      <c r="R24" s="6" t="str">
        <f t="shared" si="8"/>
        <v>Leer</v>
      </c>
      <c r="S24" s="6" t="str">
        <f>VLOOKUP($C24,{"29 - Psychiatrie (Erwachsene)","Psychiatrie";"30 - Kinder- und Jugendpsychiatrie","KJPsychiatrie";"31 - Psychosomatik","Psychosomatik";"00 - Bitte eine Fachabteilung auswählen","Leer";"","Leer"},2,0)</f>
        <v>Leer</v>
      </c>
      <c r="T24" s="6">
        <f>VLOOKUP($C24,{"29 - Psychiatrie (Erwachsene)",1;"30 - Kinder- und Jugendpsychiatrie",1;"31 - Psychosomatik",1;"00 - Bitte eine Fachabteilung auswählen",0;"",0},2,0)</f>
        <v>0</v>
      </c>
      <c r="U24" s="6">
        <f t="shared" si="9"/>
        <v>0</v>
      </c>
      <c r="V24" s="6">
        <f t="shared" si="10"/>
        <v>0</v>
      </c>
      <c r="W24" s="6">
        <f t="shared" si="11"/>
        <v>0</v>
      </c>
      <c r="X24" s="6">
        <f t="shared" si="12"/>
        <v>0</v>
      </c>
      <c r="Y24" s="6">
        <f t="shared" si="13"/>
        <v>0</v>
      </c>
      <c r="Z24" s="6">
        <f t="shared" si="6"/>
        <v>0</v>
      </c>
      <c r="AA24" s="6"/>
      <c r="AB24" s="6"/>
      <c r="AC24" s="6"/>
      <c r="AD24" s="6"/>
      <c r="AE24" s="6"/>
      <c r="AF24" s="6"/>
      <c r="AG24" s="6"/>
    </row>
    <row r="25" spans="1:33" s="20" customFormat="1" ht="15" customHeight="1" x14ac:dyDescent="0.25">
      <c r="A25" s="19"/>
      <c r="B25" s="74" t="str">
        <f t="shared" si="2"/>
        <v>!!!</v>
      </c>
      <c r="C25" s="209" t="str">
        <f>IF($D25&lt;&gt;"",VLOOKUP(TEXT($D25,0),'Angaben Stationen'!$C$15:$V$65,2,0),"")</f>
        <v/>
      </c>
      <c r="D25" s="203"/>
      <c r="E25" s="210"/>
      <c r="F25" s="210"/>
      <c r="G25" s="211"/>
      <c r="H25" s="212"/>
      <c r="I25" s="213"/>
      <c r="J25" s="112"/>
      <c r="K25" s="72"/>
      <c r="M25" s="126"/>
      <c r="N25" s="6">
        <f t="shared" si="3"/>
        <v>0</v>
      </c>
      <c r="O25" s="6" t="str">
        <f>IF('Angaben KH-Standort'!$D$13&gt;0,"VJ","KJA")</f>
        <v>KJA</v>
      </c>
      <c r="P25" s="6" t="str">
        <f t="shared" si="7"/>
        <v>Leer</v>
      </c>
      <c r="Q25" s="6" t="str">
        <f t="shared" si="4"/>
        <v>Leer</v>
      </c>
      <c r="R25" s="6" t="str">
        <f t="shared" si="8"/>
        <v>Leer</v>
      </c>
      <c r="S25" s="6" t="str">
        <f>VLOOKUP($C25,{"29 - Psychiatrie (Erwachsene)","Psychiatrie";"30 - Kinder- und Jugendpsychiatrie","KJPsychiatrie";"31 - Psychosomatik","Psychosomatik";"00 - Bitte eine Fachabteilung auswählen","Leer";"","Leer"},2,0)</f>
        <v>Leer</v>
      </c>
      <c r="T25" s="6">
        <f>VLOOKUP($C25,{"29 - Psychiatrie (Erwachsene)",1;"30 - Kinder- und Jugendpsychiatrie",1;"31 - Psychosomatik",1;"00 - Bitte eine Fachabteilung auswählen",0;"",0},2,0)</f>
        <v>0</v>
      </c>
      <c r="U25" s="6">
        <f t="shared" si="9"/>
        <v>0</v>
      </c>
      <c r="V25" s="6">
        <f t="shared" si="10"/>
        <v>0</v>
      </c>
      <c r="W25" s="6">
        <f t="shared" si="11"/>
        <v>0</v>
      </c>
      <c r="X25" s="6">
        <f t="shared" si="12"/>
        <v>0</v>
      </c>
      <c r="Y25" s="6">
        <f t="shared" si="13"/>
        <v>0</v>
      </c>
      <c r="Z25" s="6">
        <f t="shared" si="6"/>
        <v>0</v>
      </c>
      <c r="AA25" s="6"/>
      <c r="AB25" s="6"/>
      <c r="AC25" s="6"/>
      <c r="AD25" s="6"/>
      <c r="AE25" s="6"/>
      <c r="AF25" s="6"/>
      <c r="AG25" s="6"/>
    </row>
    <row r="26" spans="1:33" s="20" customFormat="1" ht="15" customHeight="1" x14ac:dyDescent="0.25">
      <c r="A26" s="19"/>
      <c r="B26" s="74" t="str">
        <f t="shared" si="2"/>
        <v>!!!</v>
      </c>
      <c r="C26" s="209" t="str">
        <f>IF($D26&lt;&gt;"",VLOOKUP(TEXT($D26,0),'Angaben Stationen'!$C$15:$V$65,2,0),"")</f>
        <v/>
      </c>
      <c r="D26" s="203"/>
      <c r="E26" s="210"/>
      <c r="F26" s="210"/>
      <c r="G26" s="211"/>
      <c r="H26" s="212"/>
      <c r="I26" s="213"/>
      <c r="J26" s="112"/>
      <c r="K26" s="72"/>
      <c r="M26" s="126"/>
      <c r="N26" s="6">
        <f t="shared" si="3"/>
        <v>0</v>
      </c>
      <c r="O26" s="6" t="str">
        <f>IF('Angaben KH-Standort'!$D$13&gt;0,"VJ","KJA")</f>
        <v>KJA</v>
      </c>
      <c r="P26" s="6" t="str">
        <f t="shared" si="7"/>
        <v>Leer</v>
      </c>
      <c r="Q26" s="6" t="str">
        <f t="shared" si="4"/>
        <v>Leer</v>
      </c>
      <c r="R26" s="6" t="str">
        <f t="shared" si="8"/>
        <v>Leer</v>
      </c>
      <c r="S26" s="6" t="str">
        <f>VLOOKUP($C26,{"29 - Psychiatrie (Erwachsene)","Psychiatrie";"30 - Kinder- und Jugendpsychiatrie","KJPsychiatrie";"31 - Psychosomatik","Psychosomatik";"00 - Bitte eine Fachabteilung auswählen","Leer";"","Leer"},2,0)</f>
        <v>Leer</v>
      </c>
      <c r="T26" s="6">
        <f>VLOOKUP($C26,{"29 - Psychiatrie (Erwachsene)",1;"30 - Kinder- und Jugendpsychiatrie",1;"31 - Psychosomatik",1;"00 - Bitte eine Fachabteilung auswählen",0;"",0},2,0)</f>
        <v>0</v>
      </c>
      <c r="U26" s="6">
        <f t="shared" si="9"/>
        <v>0</v>
      </c>
      <c r="V26" s="6">
        <f t="shared" si="10"/>
        <v>0</v>
      </c>
      <c r="W26" s="6">
        <f t="shared" si="11"/>
        <v>0</v>
      </c>
      <c r="X26" s="6">
        <f t="shared" si="12"/>
        <v>0</v>
      </c>
      <c r="Y26" s="6">
        <f t="shared" si="13"/>
        <v>0</v>
      </c>
      <c r="Z26" s="6">
        <f t="shared" si="6"/>
        <v>0</v>
      </c>
      <c r="AA26" s="6"/>
      <c r="AB26" s="6"/>
      <c r="AC26" s="6"/>
      <c r="AD26" s="6"/>
      <c r="AE26" s="6"/>
      <c r="AF26" s="6"/>
      <c r="AG26" s="6"/>
    </row>
    <row r="27" spans="1:33" s="20" customFormat="1" ht="15" customHeight="1" x14ac:dyDescent="0.25">
      <c r="A27" s="19"/>
      <c r="B27" s="74" t="str">
        <f t="shared" si="2"/>
        <v>!!!</v>
      </c>
      <c r="C27" s="209" t="str">
        <f>IF($D27&lt;&gt;"",VLOOKUP(TEXT($D27,0),'Angaben Stationen'!$C$15:$V$65,2,0),"")</f>
        <v/>
      </c>
      <c r="D27" s="203"/>
      <c r="E27" s="210"/>
      <c r="F27" s="210"/>
      <c r="G27" s="211"/>
      <c r="H27" s="212"/>
      <c r="I27" s="213"/>
      <c r="J27" s="112"/>
      <c r="K27" s="72"/>
      <c r="M27" s="126"/>
      <c r="N27" s="6">
        <f t="shared" si="3"/>
        <v>0</v>
      </c>
      <c r="O27" s="6" t="str">
        <f>IF('Angaben KH-Standort'!$D$13&gt;0,"VJ","KJA")</f>
        <v>KJA</v>
      </c>
      <c r="P27" s="6" t="str">
        <f t="shared" si="7"/>
        <v>Leer</v>
      </c>
      <c r="Q27" s="6" t="str">
        <f t="shared" si="4"/>
        <v>Leer</v>
      </c>
      <c r="R27" s="6" t="str">
        <f t="shared" si="8"/>
        <v>Leer</v>
      </c>
      <c r="S27" s="6" t="str">
        <f>VLOOKUP($C27,{"29 - Psychiatrie (Erwachsene)","Psychiatrie";"30 - Kinder- und Jugendpsychiatrie","KJPsychiatrie";"31 - Psychosomatik","Psychosomatik";"00 - Bitte eine Fachabteilung auswählen","Leer";"","Leer"},2,0)</f>
        <v>Leer</v>
      </c>
      <c r="T27" s="6">
        <f>VLOOKUP($C27,{"29 - Psychiatrie (Erwachsene)",1;"30 - Kinder- und Jugendpsychiatrie",1;"31 - Psychosomatik",1;"00 - Bitte eine Fachabteilung auswählen",0;"",0},2,0)</f>
        <v>0</v>
      </c>
      <c r="U27" s="6">
        <f t="shared" si="9"/>
        <v>0</v>
      </c>
      <c r="V27" s="6">
        <f t="shared" si="10"/>
        <v>0</v>
      </c>
      <c r="W27" s="6">
        <f t="shared" si="11"/>
        <v>0</v>
      </c>
      <c r="X27" s="6">
        <f t="shared" si="12"/>
        <v>0</v>
      </c>
      <c r="Y27" s="6">
        <f t="shared" si="13"/>
        <v>0</v>
      </c>
      <c r="Z27" s="6">
        <f t="shared" si="6"/>
        <v>0</v>
      </c>
      <c r="AA27" s="6"/>
      <c r="AB27" s="6"/>
      <c r="AC27" s="6"/>
      <c r="AD27" s="6"/>
      <c r="AE27" s="6"/>
      <c r="AF27" s="6"/>
      <c r="AG27" s="6"/>
    </row>
    <row r="28" spans="1:33" s="20" customFormat="1" ht="15" customHeight="1" x14ac:dyDescent="0.25">
      <c r="A28" s="19"/>
      <c r="B28" s="74" t="str">
        <f t="shared" si="2"/>
        <v>!!!</v>
      </c>
      <c r="C28" s="209" t="str">
        <f>IF($D28&lt;&gt;"",VLOOKUP(TEXT($D28,0),'Angaben Stationen'!$C$15:$V$65,2,0),"")</f>
        <v/>
      </c>
      <c r="D28" s="203"/>
      <c r="E28" s="210"/>
      <c r="F28" s="210"/>
      <c r="G28" s="211"/>
      <c r="H28" s="212"/>
      <c r="I28" s="213"/>
      <c r="J28" s="112"/>
      <c r="K28" s="72"/>
      <c r="M28" s="126"/>
      <c r="N28" s="6">
        <f t="shared" si="3"/>
        <v>0</v>
      </c>
      <c r="O28" s="6" t="str">
        <f>IF('Angaben KH-Standort'!$D$13&gt;0,"VJ","KJA")</f>
        <v>KJA</v>
      </c>
      <c r="P28" s="6" t="str">
        <f t="shared" si="7"/>
        <v>Leer</v>
      </c>
      <c r="Q28" s="6" t="str">
        <f t="shared" si="4"/>
        <v>Leer</v>
      </c>
      <c r="R28" s="6" t="str">
        <f t="shared" si="8"/>
        <v>Leer</v>
      </c>
      <c r="S28" s="6" t="str">
        <f>VLOOKUP($C28,{"29 - Psychiatrie (Erwachsene)","Psychiatrie";"30 - Kinder- und Jugendpsychiatrie","KJPsychiatrie";"31 - Psychosomatik","Psychosomatik";"00 - Bitte eine Fachabteilung auswählen","Leer";"","Leer"},2,0)</f>
        <v>Leer</v>
      </c>
      <c r="T28" s="6">
        <f>VLOOKUP($C28,{"29 - Psychiatrie (Erwachsene)",1;"30 - Kinder- und Jugendpsychiatrie",1;"31 - Psychosomatik",1;"00 - Bitte eine Fachabteilung auswählen",0;"",0},2,0)</f>
        <v>0</v>
      </c>
      <c r="U28" s="6">
        <f t="shared" si="9"/>
        <v>0</v>
      </c>
      <c r="V28" s="6">
        <f t="shared" si="10"/>
        <v>0</v>
      </c>
      <c r="W28" s="6">
        <f t="shared" si="11"/>
        <v>0</v>
      </c>
      <c r="X28" s="6">
        <f t="shared" si="12"/>
        <v>0</v>
      </c>
      <c r="Y28" s="6">
        <f t="shared" si="13"/>
        <v>0</v>
      </c>
      <c r="Z28" s="6">
        <f t="shared" si="6"/>
        <v>0</v>
      </c>
      <c r="AA28" s="6"/>
      <c r="AB28" s="6"/>
      <c r="AC28" s="6"/>
      <c r="AD28" s="6"/>
      <c r="AE28" s="6"/>
      <c r="AF28" s="6"/>
      <c r="AG28" s="6"/>
    </row>
    <row r="29" spans="1:33" s="20" customFormat="1" ht="15" customHeight="1" x14ac:dyDescent="0.25">
      <c r="A29" s="19"/>
      <c r="B29" s="74" t="str">
        <f t="shared" si="2"/>
        <v>!!!</v>
      </c>
      <c r="C29" s="209" t="str">
        <f>IF($D29&lt;&gt;"",VLOOKUP(TEXT($D29,0),'Angaben Stationen'!$C$15:$V$65,2,0),"")</f>
        <v/>
      </c>
      <c r="D29" s="203"/>
      <c r="E29" s="210"/>
      <c r="F29" s="210"/>
      <c r="G29" s="211"/>
      <c r="H29" s="212"/>
      <c r="I29" s="213"/>
      <c r="J29" s="112"/>
      <c r="K29" s="72"/>
      <c r="M29" s="126"/>
      <c r="N29" s="6">
        <f t="shared" si="3"/>
        <v>0</v>
      </c>
      <c r="O29" s="6" t="str">
        <f>IF('Angaben KH-Standort'!$D$13&gt;0,"VJ","KJA")</f>
        <v>KJA</v>
      </c>
      <c r="P29" s="6" t="str">
        <f t="shared" si="7"/>
        <v>Leer</v>
      </c>
      <c r="Q29" s="6" t="str">
        <f t="shared" si="4"/>
        <v>Leer</v>
      </c>
      <c r="R29" s="6" t="str">
        <f t="shared" si="8"/>
        <v>Leer</v>
      </c>
      <c r="S29" s="6" t="str">
        <f>VLOOKUP($C29,{"29 - Psychiatrie (Erwachsene)","Psychiatrie";"30 - Kinder- und Jugendpsychiatrie","KJPsychiatrie";"31 - Psychosomatik","Psychosomatik";"00 - Bitte eine Fachabteilung auswählen","Leer";"","Leer"},2,0)</f>
        <v>Leer</v>
      </c>
      <c r="T29" s="6">
        <f>VLOOKUP($C29,{"29 - Psychiatrie (Erwachsene)",1;"30 - Kinder- und Jugendpsychiatrie",1;"31 - Psychosomatik",1;"00 - Bitte eine Fachabteilung auswählen",0;"",0},2,0)</f>
        <v>0</v>
      </c>
      <c r="U29" s="6">
        <f t="shared" si="9"/>
        <v>0</v>
      </c>
      <c r="V29" s="6">
        <f t="shared" si="10"/>
        <v>0</v>
      </c>
      <c r="W29" s="6">
        <f t="shared" si="11"/>
        <v>0</v>
      </c>
      <c r="X29" s="6">
        <f t="shared" si="12"/>
        <v>0</v>
      </c>
      <c r="Y29" s="6">
        <f t="shared" si="13"/>
        <v>0</v>
      </c>
      <c r="Z29" s="6">
        <f t="shared" si="6"/>
        <v>0</v>
      </c>
      <c r="AA29" s="6"/>
      <c r="AB29" s="6"/>
      <c r="AC29" s="6"/>
      <c r="AD29" s="6"/>
      <c r="AE29" s="6"/>
      <c r="AF29" s="6"/>
      <c r="AG29" s="6"/>
    </row>
    <row r="30" spans="1:33" s="20" customFormat="1" ht="15" customHeight="1" x14ac:dyDescent="0.25">
      <c r="A30" s="19"/>
      <c r="B30" s="74" t="str">
        <f t="shared" si="2"/>
        <v>!!!</v>
      </c>
      <c r="C30" s="209" t="str">
        <f>IF($D30&lt;&gt;"",VLOOKUP(TEXT($D30,0),'Angaben Stationen'!$C$15:$V$65,2,0),"")</f>
        <v/>
      </c>
      <c r="D30" s="203"/>
      <c r="E30" s="210"/>
      <c r="F30" s="210"/>
      <c r="G30" s="211"/>
      <c r="H30" s="212"/>
      <c r="I30" s="213"/>
      <c r="J30" s="112"/>
      <c r="K30" s="72"/>
      <c r="M30" s="126"/>
      <c r="N30" s="6">
        <f t="shared" si="3"/>
        <v>0</v>
      </c>
      <c r="O30" s="6" t="str">
        <f>IF('Angaben KH-Standort'!$D$13&gt;0,"VJ","KJA")</f>
        <v>KJA</v>
      </c>
      <c r="P30" s="6" t="str">
        <f t="shared" si="7"/>
        <v>Leer</v>
      </c>
      <c r="Q30" s="6" t="str">
        <f t="shared" si="4"/>
        <v>Leer</v>
      </c>
      <c r="R30" s="6" t="str">
        <f t="shared" si="8"/>
        <v>Leer</v>
      </c>
      <c r="S30" s="6" t="str">
        <f>VLOOKUP($C30,{"29 - Psychiatrie (Erwachsene)","Psychiatrie";"30 - Kinder- und Jugendpsychiatrie","KJPsychiatrie";"31 - Psychosomatik","Psychosomatik";"00 - Bitte eine Fachabteilung auswählen","Leer";"","Leer"},2,0)</f>
        <v>Leer</v>
      </c>
      <c r="T30" s="6">
        <f>VLOOKUP($C30,{"29 - Psychiatrie (Erwachsene)",1;"30 - Kinder- und Jugendpsychiatrie",1;"31 - Psychosomatik",1;"00 - Bitte eine Fachabteilung auswählen",0;"",0},2,0)</f>
        <v>0</v>
      </c>
      <c r="U30" s="6">
        <f t="shared" si="9"/>
        <v>0</v>
      </c>
      <c r="V30" s="6">
        <f t="shared" si="10"/>
        <v>0</v>
      </c>
      <c r="W30" s="6">
        <f t="shared" si="11"/>
        <v>0</v>
      </c>
      <c r="X30" s="6">
        <f t="shared" si="12"/>
        <v>0</v>
      </c>
      <c r="Y30" s="6">
        <f t="shared" si="13"/>
        <v>0</v>
      </c>
      <c r="Z30" s="6">
        <f t="shared" si="6"/>
        <v>0</v>
      </c>
      <c r="AA30" s="6"/>
      <c r="AB30" s="6"/>
      <c r="AC30" s="6"/>
      <c r="AD30" s="6"/>
      <c r="AE30" s="6"/>
      <c r="AF30" s="6"/>
      <c r="AG30" s="6"/>
    </row>
    <row r="31" spans="1:33" s="20" customFormat="1" ht="15" customHeight="1" x14ac:dyDescent="0.25">
      <c r="A31" s="19"/>
      <c r="B31" s="74" t="str">
        <f t="shared" si="2"/>
        <v>!!!</v>
      </c>
      <c r="C31" s="209" t="str">
        <f>IF($D31&lt;&gt;"",VLOOKUP(TEXT($D31,0),'Angaben Stationen'!$C$15:$V$65,2,0),"")</f>
        <v/>
      </c>
      <c r="D31" s="203"/>
      <c r="E31" s="210"/>
      <c r="F31" s="210"/>
      <c r="G31" s="211"/>
      <c r="H31" s="212"/>
      <c r="I31" s="213"/>
      <c r="J31" s="112"/>
      <c r="K31" s="72"/>
      <c r="M31" s="126"/>
      <c r="N31" s="6">
        <f t="shared" si="3"/>
        <v>0</v>
      </c>
      <c r="O31" s="6" t="str">
        <f>IF('Angaben KH-Standort'!$D$13&gt;0,"VJ","KJA")</f>
        <v>KJA</v>
      </c>
      <c r="P31" s="6" t="str">
        <f t="shared" si="7"/>
        <v>Leer</v>
      </c>
      <c r="Q31" s="6" t="str">
        <f t="shared" si="4"/>
        <v>Leer</v>
      </c>
      <c r="R31" s="6" t="str">
        <f t="shared" si="8"/>
        <v>Leer</v>
      </c>
      <c r="S31" s="6" t="str">
        <f>VLOOKUP($C31,{"29 - Psychiatrie (Erwachsene)","Psychiatrie";"30 - Kinder- und Jugendpsychiatrie","KJPsychiatrie";"31 - Psychosomatik","Psychosomatik";"00 - Bitte eine Fachabteilung auswählen","Leer";"","Leer"},2,0)</f>
        <v>Leer</v>
      </c>
      <c r="T31" s="6">
        <f>VLOOKUP($C31,{"29 - Psychiatrie (Erwachsene)",1;"30 - Kinder- und Jugendpsychiatrie",1;"31 - Psychosomatik",1;"00 - Bitte eine Fachabteilung auswählen",0;"",0},2,0)</f>
        <v>0</v>
      </c>
      <c r="U31" s="6">
        <f t="shared" si="9"/>
        <v>0</v>
      </c>
      <c r="V31" s="6">
        <f t="shared" si="10"/>
        <v>0</v>
      </c>
      <c r="W31" s="6">
        <f t="shared" si="11"/>
        <v>0</v>
      </c>
      <c r="X31" s="6">
        <f t="shared" si="12"/>
        <v>0</v>
      </c>
      <c r="Y31" s="6">
        <f t="shared" si="13"/>
        <v>0</v>
      </c>
      <c r="Z31" s="6">
        <f t="shared" si="6"/>
        <v>0</v>
      </c>
      <c r="AA31" s="6"/>
      <c r="AB31" s="6"/>
      <c r="AC31" s="6"/>
      <c r="AD31" s="6"/>
      <c r="AE31" s="6"/>
      <c r="AF31" s="6"/>
      <c r="AG31" s="6"/>
    </row>
    <row r="32" spans="1:33" s="20" customFormat="1" ht="15" customHeight="1" x14ac:dyDescent="0.25">
      <c r="A32" s="19"/>
      <c r="B32" s="74" t="str">
        <f t="shared" si="2"/>
        <v>!!!</v>
      </c>
      <c r="C32" s="209" t="str">
        <f>IF($D32&lt;&gt;"",VLOOKUP(TEXT($D32,0),'Angaben Stationen'!$C$15:$V$65,2,0),"")</f>
        <v/>
      </c>
      <c r="D32" s="203"/>
      <c r="E32" s="210"/>
      <c r="F32" s="210"/>
      <c r="G32" s="211"/>
      <c r="H32" s="212"/>
      <c r="I32" s="213"/>
      <c r="J32" s="112"/>
      <c r="K32" s="72"/>
      <c r="M32" s="126"/>
      <c r="N32" s="6">
        <f t="shared" si="3"/>
        <v>0</v>
      </c>
      <c r="O32" s="6" t="str">
        <f>IF('Angaben KH-Standort'!$D$13&gt;0,"VJ","KJA")</f>
        <v>KJA</v>
      </c>
      <c r="P32" s="6" t="str">
        <f t="shared" si="7"/>
        <v>Leer</v>
      </c>
      <c r="Q32" s="6" t="str">
        <f t="shared" si="4"/>
        <v>Leer</v>
      </c>
      <c r="R32" s="6" t="str">
        <f t="shared" si="8"/>
        <v>Leer</v>
      </c>
      <c r="S32" s="6" t="str">
        <f>VLOOKUP($C32,{"29 - Psychiatrie (Erwachsene)","Psychiatrie";"30 - Kinder- und Jugendpsychiatrie","KJPsychiatrie";"31 - Psychosomatik","Psychosomatik";"00 - Bitte eine Fachabteilung auswählen","Leer";"","Leer"},2,0)</f>
        <v>Leer</v>
      </c>
      <c r="T32" s="6">
        <f>VLOOKUP($C32,{"29 - Psychiatrie (Erwachsene)",1;"30 - Kinder- und Jugendpsychiatrie",1;"31 - Psychosomatik",1;"00 - Bitte eine Fachabteilung auswählen",0;"",0},2,0)</f>
        <v>0</v>
      </c>
      <c r="U32" s="6">
        <f t="shared" si="9"/>
        <v>0</v>
      </c>
      <c r="V32" s="6">
        <f t="shared" si="10"/>
        <v>0</v>
      </c>
      <c r="W32" s="6">
        <f t="shared" si="11"/>
        <v>0</v>
      </c>
      <c r="X32" s="6">
        <f t="shared" si="12"/>
        <v>0</v>
      </c>
      <c r="Y32" s="6">
        <f t="shared" si="13"/>
        <v>0</v>
      </c>
      <c r="Z32" s="6">
        <f t="shared" si="6"/>
        <v>0</v>
      </c>
      <c r="AA32" s="6"/>
      <c r="AB32" s="6"/>
      <c r="AC32" s="6"/>
      <c r="AD32" s="6"/>
      <c r="AE32" s="6"/>
      <c r="AF32" s="6"/>
      <c r="AG32" s="6"/>
    </row>
    <row r="33" spans="1:33" s="20" customFormat="1" ht="15" customHeight="1" x14ac:dyDescent="0.25">
      <c r="A33" s="19"/>
      <c r="B33" s="74" t="str">
        <f t="shared" si="2"/>
        <v>!!!</v>
      </c>
      <c r="C33" s="209" t="str">
        <f>IF($D33&lt;&gt;"",VLOOKUP(TEXT($D33,0),'Angaben Stationen'!$C$15:$V$65,2,0),"")</f>
        <v/>
      </c>
      <c r="D33" s="203"/>
      <c r="E33" s="210"/>
      <c r="F33" s="210"/>
      <c r="G33" s="211"/>
      <c r="H33" s="212"/>
      <c r="I33" s="213"/>
      <c r="J33" s="112"/>
      <c r="K33" s="72"/>
      <c r="M33" s="126"/>
      <c r="N33" s="6">
        <f t="shared" si="3"/>
        <v>0</v>
      </c>
      <c r="O33" s="6" t="str">
        <f>IF('Angaben KH-Standort'!$D$13&gt;0,"VJ","KJA")</f>
        <v>KJA</v>
      </c>
      <c r="P33" s="6" t="str">
        <f t="shared" si="7"/>
        <v>Leer</v>
      </c>
      <c r="Q33" s="6" t="str">
        <f t="shared" si="4"/>
        <v>Leer</v>
      </c>
      <c r="R33" s="6" t="str">
        <f t="shared" si="8"/>
        <v>Leer</v>
      </c>
      <c r="S33" s="6" t="str">
        <f>VLOOKUP($C33,{"29 - Psychiatrie (Erwachsene)","Psychiatrie";"30 - Kinder- und Jugendpsychiatrie","KJPsychiatrie";"31 - Psychosomatik","Psychosomatik";"00 - Bitte eine Fachabteilung auswählen","Leer";"","Leer"},2,0)</f>
        <v>Leer</v>
      </c>
      <c r="T33" s="6">
        <f>VLOOKUP($C33,{"29 - Psychiatrie (Erwachsene)",1;"30 - Kinder- und Jugendpsychiatrie",1;"31 - Psychosomatik",1;"00 - Bitte eine Fachabteilung auswählen",0;"",0},2,0)</f>
        <v>0</v>
      </c>
      <c r="U33" s="6">
        <f t="shared" si="9"/>
        <v>0</v>
      </c>
      <c r="V33" s="6">
        <f t="shared" si="10"/>
        <v>0</v>
      </c>
      <c r="W33" s="6">
        <f t="shared" si="11"/>
        <v>0</v>
      </c>
      <c r="X33" s="6">
        <f t="shared" si="12"/>
        <v>0</v>
      </c>
      <c r="Y33" s="6">
        <f t="shared" si="13"/>
        <v>0</v>
      </c>
      <c r="Z33" s="6">
        <f t="shared" si="6"/>
        <v>0</v>
      </c>
      <c r="AA33" s="6"/>
      <c r="AB33" s="6"/>
      <c r="AC33" s="6"/>
      <c r="AD33" s="6"/>
      <c r="AE33" s="6"/>
      <c r="AF33" s="6"/>
      <c r="AG33" s="6"/>
    </row>
    <row r="34" spans="1:33" s="20" customFormat="1" ht="15" customHeight="1" x14ac:dyDescent="0.25">
      <c r="A34" s="19"/>
      <c r="B34" s="74" t="str">
        <f t="shared" si="2"/>
        <v>!!!</v>
      </c>
      <c r="C34" s="209" t="str">
        <f>IF($D34&lt;&gt;"",VLOOKUP(TEXT($D34,0),'Angaben Stationen'!$C$15:$V$65,2,0),"")</f>
        <v/>
      </c>
      <c r="D34" s="203"/>
      <c r="E34" s="210"/>
      <c r="F34" s="210"/>
      <c r="G34" s="211"/>
      <c r="H34" s="212"/>
      <c r="I34" s="213"/>
      <c r="J34" s="112"/>
      <c r="K34" s="72"/>
      <c r="M34" s="126"/>
      <c r="N34" s="6">
        <f t="shared" si="3"/>
        <v>0</v>
      </c>
      <c r="O34" s="6" t="str">
        <f>IF('Angaben KH-Standort'!$D$13&gt;0,"VJ","KJA")</f>
        <v>KJA</v>
      </c>
      <c r="P34" s="6" t="str">
        <f t="shared" si="7"/>
        <v>Leer</v>
      </c>
      <c r="Q34" s="6" t="str">
        <f t="shared" si="4"/>
        <v>Leer</v>
      </c>
      <c r="R34" s="6" t="str">
        <f t="shared" si="8"/>
        <v>Leer</v>
      </c>
      <c r="S34" s="6" t="str">
        <f>VLOOKUP($C34,{"29 - Psychiatrie (Erwachsene)","Psychiatrie";"30 - Kinder- und Jugendpsychiatrie","KJPsychiatrie";"31 - Psychosomatik","Psychosomatik";"00 - Bitte eine Fachabteilung auswählen","Leer";"","Leer"},2,0)</f>
        <v>Leer</v>
      </c>
      <c r="T34" s="6">
        <f>VLOOKUP($C34,{"29 - Psychiatrie (Erwachsene)",1;"30 - Kinder- und Jugendpsychiatrie",1;"31 - Psychosomatik",1;"00 - Bitte eine Fachabteilung auswählen",0;"",0},2,0)</f>
        <v>0</v>
      </c>
      <c r="U34" s="6">
        <f t="shared" si="9"/>
        <v>0</v>
      </c>
      <c r="V34" s="6">
        <f t="shared" si="10"/>
        <v>0</v>
      </c>
      <c r="W34" s="6">
        <f t="shared" si="11"/>
        <v>0</v>
      </c>
      <c r="X34" s="6">
        <f t="shared" si="12"/>
        <v>0</v>
      </c>
      <c r="Y34" s="6">
        <f t="shared" si="13"/>
        <v>0</v>
      </c>
      <c r="Z34" s="6">
        <f t="shared" si="6"/>
        <v>0</v>
      </c>
      <c r="AA34" s="6"/>
      <c r="AB34" s="6"/>
      <c r="AC34" s="6"/>
      <c r="AD34" s="6"/>
      <c r="AE34" s="6"/>
      <c r="AF34" s="6"/>
      <c r="AG34" s="6"/>
    </row>
    <row r="35" spans="1:33" s="20" customFormat="1" ht="15" customHeight="1" x14ac:dyDescent="0.25">
      <c r="A35" s="19"/>
      <c r="B35" s="74" t="str">
        <f t="shared" si="2"/>
        <v>!!!</v>
      </c>
      <c r="C35" s="209" t="str">
        <f>IF($D35&lt;&gt;"",VLOOKUP(TEXT($D35,0),'Angaben Stationen'!$C$15:$V$65,2,0),"")</f>
        <v/>
      </c>
      <c r="D35" s="203"/>
      <c r="E35" s="210"/>
      <c r="F35" s="210"/>
      <c r="G35" s="211"/>
      <c r="H35" s="212"/>
      <c r="I35" s="213"/>
      <c r="J35" s="112"/>
      <c r="K35" s="72"/>
      <c r="M35" s="126"/>
      <c r="N35" s="6">
        <f t="shared" si="3"/>
        <v>0</v>
      </c>
      <c r="O35" s="6" t="str">
        <f>IF('Angaben KH-Standort'!$D$13&gt;0,"VJ","KJA")</f>
        <v>KJA</v>
      </c>
      <c r="P35" s="6" t="str">
        <f t="shared" si="7"/>
        <v>Leer</v>
      </c>
      <c r="Q35" s="6" t="str">
        <f t="shared" si="4"/>
        <v>Leer</v>
      </c>
      <c r="R35" s="6" t="str">
        <f t="shared" si="8"/>
        <v>Leer</v>
      </c>
      <c r="S35" s="6" t="str">
        <f>VLOOKUP($C35,{"29 - Psychiatrie (Erwachsene)","Psychiatrie";"30 - Kinder- und Jugendpsychiatrie","KJPsychiatrie";"31 - Psychosomatik","Psychosomatik";"00 - Bitte eine Fachabteilung auswählen","Leer";"","Leer"},2,0)</f>
        <v>Leer</v>
      </c>
      <c r="T35" s="6">
        <f>VLOOKUP($C35,{"29 - Psychiatrie (Erwachsene)",1;"30 - Kinder- und Jugendpsychiatrie",1;"31 - Psychosomatik",1;"00 - Bitte eine Fachabteilung auswählen",0;"",0},2,0)</f>
        <v>0</v>
      </c>
      <c r="U35" s="6">
        <f t="shared" si="9"/>
        <v>0</v>
      </c>
      <c r="V35" s="6">
        <f t="shared" si="10"/>
        <v>0</v>
      </c>
      <c r="W35" s="6">
        <f t="shared" si="11"/>
        <v>0</v>
      </c>
      <c r="X35" s="6">
        <f t="shared" si="12"/>
        <v>0</v>
      </c>
      <c r="Y35" s="6">
        <f t="shared" si="13"/>
        <v>0</v>
      </c>
      <c r="Z35" s="6">
        <f t="shared" si="6"/>
        <v>0</v>
      </c>
      <c r="AA35" s="6"/>
      <c r="AB35" s="6"/>
      <c r="AC35" s="6"/>
      <c r="AD35" s="6"/>
      <c r="AE35" s="6"/>
      <c r="AF35" s="6"/>
      <c r="AG35" s="6"/>
    </row>
    <row r="36" spans="1:33" s="20" customFormat="1" ht="15" customHeight="1" x14ac:dyDescent="0.25">
      <c r="A36" s="19"/>
      <c r="B36" s="74" t="str">
        <f t="shared" si="2"/>
        <v>!!!</v>
      </c>
      <c r="C36" s="209" t="str">
        <f>IF($D36&lt;&gt;"",VLOOKUP(TEXT($D36,0),'Angaben Stationen'!$C$15:$V$65,2,0),"")</f>
        <v/>
      </c>
      <c r="D36" s="203"/>
      <c r="E36" s="210"/>
      <c r="F36" s="210"/>
      <c r="G36" s="211"/>
      <c r="H36" s="212"/>
      <c r="I36" s="213"/>
      <c r="J36" s="112"/>
      <c r="K36" s="72"/>
      <c r="M36" s="126"/>
      <c r="N36" s="6">
        <f t="shared" si="3"/>
        <v>0</v>
      </c>
      <c r="O36" s="6" t="str">
        <f>IF('Angaben KH-Standort'!$D$13&gt;0,"VJ","KJA")</f>
        <v>KJA</v>
      </c>
      <c r="P36" s="6" t="str">
        <f t="shared" si="7"/>
        <v>Leer</v>
      </c>
      <c r="Q36" s="6" t="str">
        <f t="shared" si="4"/>
        <v>Leer</v>
      </c>
      <c r="R36" s="6" t="str">
        <f t="shared" si="8"/>
        <v>Leer</v>
      </c>
      <c r="S36" s="6" t="str">
        <f>VLOOKUP($C36,{"29 - Psychiatrie (Erwachsene)","Psychiatrie";"30 - Kinder- und Jugendpsychiatrie","KJPsychiatrie";"31 - Psychosomatik","Psychosomatik";"00 - Bitte eine Fachabteilung auswählen","Leer";"","Leer"},2,0)</f>
        <v>Leer</v>
      </c>
      <c r="T36" s="6">
        <f>VLOOKUP($C36,{"29 - Psychiatrie (Erwachsene)",1;"30 - Kinder- und Jugendpsychiatrie",1;"31 - Psychosomatik",1;"00 - Bitte eine Fachabteilung auswählen",0;"",0},2,0)</f>
        <v>0</v>
      </c>
      <c r="U36" s="6">
        <f t="shared" si="9"/>
        <v>0</v>
      </c>
      <c r="V36" s="6">
        <f t="shared" si="10"/>
        <v>0</v>
      </c>
      <c r="W36" s="6">
        <f t="shared" si="11"/>
        <v>0</v>
      </c>
      <c r="X36" s="6">
        <f t="shared" si="12"/>
        <v>0</v>
      </c>
      <c r="Y36" s="6">
        <f t="shared" si="13"/>
        <v>0</v>
      </c>
      <c r="Z36" s="6">
        <f t="shared" si="6"/>
        <v>0</v>
      </c>
      <c r="AA36" s="6"/>
      <c r="AB36" s="6"/>
      <c r="AC36" s="6"/>
      <c r="AD36" s="6"/>
      <c r="AE36" s="6"/>
      <c r="AF36" s="6"/>
      <c r="AG36" s="6"/>
    </row>
    <row r="37" spans="1:33" s="20" customFormat="1" ht="15" customHeight="1" x14ac:dyDescent="0.25">
      <c r="A37" s="19"/>
      <c r="B37" s="74" t="str">
        <f t="shared" si="2"/>
        <v>!!!</v>
      </c>
      <c r="C37" s="209" t="str">
        <f>IF($D37&lt;&gt;"",VLOOKUP(TEXT($D37,0),'Angaben Stationen'!$C$15:$V$65,2,0),"")</f>
        <v/>
      </c>
      <c r="D37" s="203"/>
      <c r="E37" s="210"/>
      <c r="F37" s="210"/>
      <c r="G37" s="211"/>
      <c r="H37" s="212"/>
      <c r="I37" s="213"/>
      <c r="J37" s="112"/>
      <c r="K37" s="72"/>
      <c r="M37" s="126"/>
      <c r="N37" s="6">
        <f t="shared" si="3"/>
        <v>0</v>
      </c>
      <c r="O37" s="6" t="str">
        <f>IF('Angaben KH-Standort'!$D$13&gt;0,"VJ","KJA")</f>
        <v>KJA</v>
      </c>
      <c r="P37" s="6" t="str">
        <f t="shared" si="7"/>
        <v>Leer</v>
      </c>
      <c r="Q37" s="6" t="str">
        <f t="shared" si="4"/>
        <v>Leer</v>
      </c>
      <c r="R37" s="6" t="str">
        <f t="shared" si="8"/>
        <v>Leer</v>
      </c>
      <c r="S37" s="6" t="str">
        <f>VLOOKUP($C37,{"29 - Psychiatrie (Erwachsene)","Psychiatrie";"30 - Kinder- und Jugendpsychiatrie","KJPsychiatrie";"31 - Psychosomatik","Psychosomatik";"00 - Bitte eine Fachabteilung auswählen","Leer";"","Leer"},2,0)</f>
        <v>Leer</v>
      </c>
      <c r="T37" s="6">
        <f>VLOOKUP($C37,{"29 - Psychiatrie (Erwachsene)",1;"30 - Kinder- und Jugendpsychiatrie",1;"31 - Psychosomatik",1;"00 - Bitte eine Fachabteilung auswählen",0;"",0},2,0)</f>
        <v>0</v>
      </c>
      <c r="U37" s="6">
        <f t="shared" si="9"/>
        <v>0</v>
      </c>
      <c r="V37" s="6">
        <f t="shared" si="10"/>
        <v>0</v>
      </c>
      <c r="W37" s="6">
        <f t="shared" si="11"/>
        <v>0</v>
      </c>
      <c r="X37" s="6">
        <f t="shared" si="12"/>
        <v>0</v>
      </c>
      <c r="Y37" s="6">
        <f t="shared" si="13"/>
        <v>0</v>
      </c>
      <c r="Z37" s="6">
        <f t="shared" si="6"/>
        <v>0</v>
      </c>
      <c r="AA37" s="6"/>
      <c r="AB37" s="6"/>
      <c r="AC37" s="6"/>
      <c r="AD37" s="6"/>
      <c r="AE37" s="6"/>
      <c r="AF37" s="6"/>
      <c r="AG37" s="6"/>
    </row>
    <row r="38" spans="1:33" s="20" customFormat="1" ht="15" customHeight="1" x14ac:dyDescent="0.25">
      <c r="A38" s="19"/>
      <c r="B38" s="74" t="str">
        <f t="shared" si="2"/>
        <v>!!!</v>
      </c>
      <c r="C38" s="209" t="str">
        <f>IF($D38&lt;&gt;"",VLOOKUP(TEXT($D38,0),'Angaben Stationen'!$C$15:$V$65,2,0),"")</f>
        <v/>
      </c>
      <c r="D38" s="203"/>
      <c r="E38" s="210"/>
      <c r="F38" s="210"/>
      <c r="G38" s="211"/>
      <c r="H38" s="212"/>
      <c r="I38" s="213"/>
      <c r="J38" s="112"/>
      <c r="K38" s="72"/>
      <c r="M38" s="126"/>
      <c r="N38" s="6">
        <f t="shared" si="3"/>
        <v>0</v>
      </c>
      <c r="O38" s="6" t="str">
        <f>IF('Angaben KH-Standort'!$D$13&gt;0,"VJ","KJA")</f>
        <v>KJA</v>
      </c>
      <c r="P38" s="6" t="str">
        <f t="shared" si="7"/>
        <v>Leer</v>
      </c>
      <c r="Q38" s="6" t="str">
        <f t="shared" si="4"/>
        <v>Leer</v>
      </c>
      <c r="R38" s="6" t="str">
        <f t="shared" si="8"/>
        <v>Leer</v>
      </c>
      <c r="S38" s="6" t="str">
        <f>VLOOKUP($C38,{"29 - Psychiatrie (Erwachsene)","Psychiatrie";"30 - Kinder- und Jugendpsychiatrie","KJPsychiatrie";"31 - Psychosomatik","Psychosomatik";"00 - Bitte eine Fachabteilung auswählen","Leer";"","Leer"},2,0)</f>
        <v>Leer</v>
      </c>
      <c r="T38" s="6">
        <f>VLOOKUP($C38,{"29 - Psychiatrie (Erwachsene)",1;"30 - Kinder- und Jugendpsychiatrie",1;"31 - Psychosomatik",1;"00 - Bitte eine Fachabteilung auswählen",0;"",0},2,0)</f>
        <v>0</v>
      </c>
      <c r="U38" s="6">
        <f t="shared" si="9"/>
        <v>0</v>
      </c>
      <c r="V38" s="6">
        <f t="shared" si="10"/>
        <v>0</v>
      </c>
      <c r="W38" s="6">
        <f t="shared" si="11"/>
        <v>0</v>
      </c>
      <c r="X38" s="6">
        <f t="shared" si="12"/>
        <v>0</v>
      </c>
      <c r="Y38" s="6">
        <f t="shared" si="13"/>
        <v>0</v>
      </c>
      <c r="Z38" s="6">
        <f t="shared" si="6"/>
        <v>0</v>
      </c>
      <c r="AA38" s="6"/>
      <c r="AB38" s="6"/>
      <c r="AC38" s="6"/>
      <c r="AD38" s="6"/>
      <c r="AE38" s="6"/>
      <c r="AF38" s="6"/>
      <c r="AG38" s="6"/>
    </row>
    <row r="39" spans="1:33" s="20" customFormat="1" ht="15" customHeight="1" x14ac:dyDescent="0.25">
      <c r="A39" s="19"/>
      <c r="B39" s="74" t="str">
        <f t="shared" si="2"/>
        <v>!!!</v>
      </c>
      <c r="C39" s="209" t="str">
        <f>IF($D39&lt;&gt;"",VLOOKUP(TEXT($D39,0),'Angaben Stationen'!$C$15:$V$65,2,0),"")</f>
        <v/>
      </c>
      <c r="D39" s="203"/>
      <c r="E39" s="210"/>
      <c r="F39" s="210"/>
      <c r="G39" s="211"/>
      <c r="H39" s="212"/>
      <c r="I39" s="213"/>
      <c r="J39" s="112"/>
      <c r="K39" s="72"/>
      <c r="M39" s="126"/>
      <c r="N39" s="6">
        <f t="shared" si="3"/>
        <v>0</v>
      </c>
      <c r="O39" s="6" t="str">
        <f>IF('Angaben KH-Standort'!$D$13&gt;0,"VJ","KJA")</f>
        <v>KJA</v>
      </c>
      <c r="P39" s="6" t="str">
        <f t="shared" si="7"/>
        <v>Leer</v>
      </c>
      <c r="Q39" s="6" t="str">
        <f t="shared" si="4"/>
        <v>Leer</v>
      </c>
      <c r="R39" s="6" t="str">
        <f t="shared" si="8"/>
        <v>Leer</v>
      </c>
      <c r="S39" s="6" t="str">
        <f>VLOOKUP($C39,{"29 - Psychiatrie (Erwachsene)","Psychiatrie";"30 - Kinder- und Jugendpsychiatrie","KJPsychiatrie";"31 - Psychosomatik","Psychosomatik";"00 - Bitte eine Fachabteilung auswählen","Leer";"","Leer"},2,0)</f>
        <v>Leer</v>
      </c>
      <c r="T39" s="6">
        <f>VLOOKUP($C39,{"29 - Psychiatrie (Erwachsene)",1;"30 - Kinder- und Jugendpsychiatrie",1;"31 - Psychosomatik",1;"00 - Bitte eine Fachabteilung auswählen",0;"",0},2,0)</f>
        <v>0</v>
      </c>
      <c r="U39" s="6">
        <f t="shared" si="9"/>
        <v>0</v>
      </c>
      <c r="V39" s="6">
        <f t="shared" si="10"/>
        <v>0</v>
      </c>
      <c r="W39" s="6">
        <f t="shared" si="11"/>
        <v>0</v>
      </c>
      <c r="X39" s="6">
        <f t="shared" si="12"/>
        <v>0</v>
      </c>
      <c r="Y39" s="6">
        <f t="shared" si="13"/>
        <v>0</v>
      </c>
      <c r="Z39" s="6">
        <f t="shared" si="6"/>
        <v>0</v>
      </c>
      <c r="AA39" s="6"/>
      <c r="AB39" s="6"/>
      <c r="AC39" s="6"/>
      <c r="AD39" s="6"/>
      <c r="AE39" s="6"/>
      <c r="AF39" s="6"/>
      <c r="AG39" s="6"/>
    </row>
    <row r="40" spans="1:33" s="20" customFormat="1" ht="15" customHeight="1" x14ac:dyDescent="0.25">
      <c r="A40" s="19"/>
      <c r="B40" s="74" t="str">
        <f t="shared" si="2"/>
        <v>!!!</v>
      </c>
      <c r="C40" s="209" t="str">
        <f>IF($D40&lt;&gt;"",VLOOKUP(TEXT($D40,0),'Angaben Stationen'!$C$15:$V$65,2,0),"")</f>
        <v/>
      </c>
      <c r="D40" s="203"/>
      <c r="E40" s="210"/>
      <c r="F40" s="210"/>
      <c r="G40" s="211"/>
      <c r="H40" s="212"/>
      <c r="I40" s="213"/>
      <c r="J40" s="112"/>
      <c r="K40" s="72"/>
      <c r="M40" s="126"/>
      <c r="N40" s="6">
        <f t="shared" si="3"/>
        <v>0</v>
      </c>
      <c r="O40" s="6" t="str">
        <f>IF('Angaben KH-Standort'!$D$13&gt;0,"VJ","KJA")</f>
        <v>KJA</v>
      </c>
      <c r="P40" s="6" t="str">
        <f t="shared" si="7"/>
        <v>Leer</v>
      </c>
      <c r="Q40" s="6" t="str">
        <f t="shared" si="4"/>
        <v>Leer</v>
      </c>
      <c r="R40" s="6" t="str">
        <f t="shared" si="8"/>
        <v>Leer</v>
      </c>
      <c r="S40" s="6" t="str">
        <f>VLOOKUP($C40,{"29 - Psychiatrie (Erwachsene)","Psychiatrie";"30 - Kinder- und Jugendpsychiatrie","KJPsychiatrie";"31 - Psychosomatik","Psychosomatik";"00 - Bitte eine Fachabteilung auswählen","Leer";"","Leer"},2,0)</f>
        <v>Leer</v>
      </c>
      <c r="T40" s="6">
        <f>VLOOKUP($C40,{"29 - Psychiatrie (Erwachsene)",1;"30 - Kinder- und Jugendpsychiatrie",1;"31 - Psychosomatik",1;"00 - Bitte eine Fachabteilung auswählen",0;"",0},2,0)</f>
        <v>0</v>
      </c>
      <c r="U40" s="6">
        <f t="shared" si="9"/>
        <v>0</v>
      </c>
      <c r="V40" s="6">
        <f t="shared" si="10"/>
        <v>0</v>
      </c>
      <c r="W40" s="6">
        <f t="shared" si="11"/>
        <v>0</v>
      </c>
      <c r="X40" s="6">
        <f t="shared" si="12"/>
        <v>0</v>
      </c>
      <c r="Y40" s="6">
        <f t="shared" si="13"/>
        <v>0</v>
      </c>
      <c r="Z40" s="6">
        <f t="shared" si="6"/>
        <v>0</v>
      </c>
      <c r="AA40" s="6"/>
      <c r="AB40" s="6"/>
      <c r="AC40" s="6"/>
      <c r="AD40" s="6"/>
      <c r="AE40" s="6"/>
      <c r="AF40" s="6"/>
      <c r="AG40" s="6"/>
    </row>
    <row r="41" spans="1:33" s="20" customFormat="1" ht="15" customHeight="1" x14ac:dyDescent="0.25">
      <c r="A41" s="19"/>
      <c r="B41" s="74" t="str">
        <f t="shared" si="2"/>
        <v>!!!</v>
      </c>
      <c r="C41" s="209" t="str">
        <f>IF($D41&lt;&gt;"",VLOOKUP(TEXT($D41,0),'Angaben Stationen'!$C$15:$V$65,2,0),"")</f>
        <v/>
      </c>
      <c r="D41" s="203"/>
      <c r="E41" s="210"/>
      <c r="F41" s="210"/>
      <c r="G41" s="211"/>
      <c r="H41" s="212"/>
      <c r="I41" s="213"/>
      <c r="J41" s="112"/>
      <c r="K41" s="72"/>
      <c r="M41" s="126"/>
      <c r="N41" s="6">
        <f t="shared" si="3"/>
        <v>0</v>
      </c>
      <c r="O41" s="6" t="str">
        <f>IF('Angaben KH-Standort'!$D$13&gt;0,"VJ","KJA")</f>
        <v>KJA</v>
      </c>
      <c r="P41" s="6" t="str">
        <f t="shared" si="7"/>
        <v>Leer</v>
      </c>
      <c r="Q41" s="6" t="str">
        <f t="shared" si="4"/>
        <v>Leer</v>
      </c>
      <c r="R41" s="6" t="str">
        <f t="shared" si="8"/>
        <v>Leer</v>
      </c>
      <c r="S41" s="6" t="str">
        <f>VLOOKUP($C41,{"29 - Psychiatrie (Erwachsene)","Psychiatrie";"30 - Kinder- und Jugendpsychiatrie","KJPsychiatrie";"31 - Psychosomatik","Psychosomatik";"00 - Bitte eine Fachabteilung auswählen","Leer";"","Leer"},2,0)</f>
        <v>Leer</v>
      </c>
      <c r="T41" s="6">
        <f>VLOOKUP($C41,{"29 - Psychiatrie (Erwachsene)",1;"30 - Kinder- und Jugendpsychiatrie",1;"31 - Psychosomatik",1;"00 - Bitte eine Fachabteilung auswählen",0;"",0},2,0)</f>
        <v>0</v>
      </c>
      <c r="U41" s="6">
        <f t="shared" si="9"/>
        <v>0</v>
      </c>
      <c r="V41" s="6">
        <f t="shared" si="10"/>
        <v>0</v>
      </c>
      <c r="W41" s="6">
        <f t="shared" si="11"/>
        <v>0</v>
      </c>
      <c r="X41" s="6">
        <f t="shared" si="12"/>
        <v>0</v>
      </c>
      <c r="Y41" s="6">
        <f t="shared" si="13"/>
        <v>0</v>
      </c>
      <c r="Z41" s="6">
        <f t="shared" si="6"/>
        <v>0</v>
      </c>
      <c r="AA41" s="6"/>
      <c r="AB41" s="6"/>
      <c r="AC41" s="6"/>
      <c r="AD41" s="6"/>
      <c r="AE41" s="6"/>
      <c r="AF41" s="6"/>
      <c r="AG41" s="6"/>
    </row>
    <row r="42" spans="1:33" s="20" customFormat="1" ht="15" customHeight="1" x14ac:dyDescent="0.25">
      <c r="A42" s="19"/>
      <c r="B42" s="74" t="str">
        <f t="shared" si="2"/>
        <v>!!!</v>
      </c>
      <c r="C42" s="209" t="str">
        <f>IF($D42&lt;&gt;"",VLOOKUP(TEXT($D42,0),'Angaben Stationen'!$C$15:$V$65,2,0),"")</f>
        <v/>
      </c>
      <c r="D42" s="203"/>
      <c r="E42" s="210"/>
      <c r="F42" s="210"/>
      <c r="G42" s="211"/>
      <c r="H42" s="212"/>
      <c r="I42" s="213"/>
      <c r="J42" s="112"/>
      <c r="K42" s="72"/>
      <c r="M42" s="126"/>
      <c r="N42" s="6">
        <f t="shared" si="3"/>
        <v>0</v>
      </c>
      <c r="O42" s="6" t="str">
        <f>IF('Angaben KH-Standort'!$D$13&gt;0,"VJ","KJA")</f>
        <v>KJA</v>
      </c>
      <c r="P42" s="6" t="str">
        <f t="shared" si="7"/>
        <v>Leer</v>
      </c>
      <c r="Q42" s="6" t="str">
        <f t="shared" si="4"/>
        <v>Leer</v>
      </c>
      <c r="R42" s="6" t="str">
        <f t="shared" si="8"/>
        <v>Leer</v>
      </c>
      <c r="S42" s="6" t="str">
        <f>VLOOKUP($C42,{"29 - Psychiatrie (Erwachsene)","Psychiatrie";"30 - Kinder- und Jugendpsychiatrie","KJPsychiatrie";"31 - Psychosomatik","Psychosomatik";"00 - Bitte eine Fachabteilung auswählen","Leer";"","Leer"},2,0)</f>
        <v>Leer</v>
      </c>
      <c r="T42" s="6">
        <f>VLOOKUP($C42,{"29 - Psychiatrie (Erwachsene)",1;"30 - Kinder- und Jugendpsychiatrie",1;"31 - Psychosomatik",1;"00 - Bitte eine Fachabteilung auswählen",0;"",0},2,0)</f>
        <v>0</v>
      </c>
      <c r="U42" s="6">
        <f t="shared" si="9"/>
        <v>0</v>
      </c>
      <c r="V42" s="6">
        <f t="shared" si="10"/>
        <v>0</v>
      </c>
      <c r="W42" s="6">
        <f t="shared" si="11"/>
        <v>0</v>
      </c>
      <c r="X42" s="6">
        <f t="shared" si="12"/>
        <v>0</v>
      </c>
      <c r="Y42" s="6">
        <f t="shared" si="13"/>
        <v>0</v>
      </c>
      <c r="Z42" s="6">
        <f t="shared" si="6"/>
        <v>0</v>
      </c>
      <c r="AA42" s="6"/>
      <c r="AB42" s="6"/>
      <c r="AC42" s="6"/>
      <c r="AD42" s="6"/>
      <c r="AE42" s="6"/>
      <c r="AF42" s="6"/>
      <c r="AG42" s="6"/>
    </row>
    <row r="43" spans="1:33" s="20" customFormat="1" ht="15" customHeight="1" x14ac:dyDescent="0.25">
      <c r="A43" s="19"/>
      <c r="B43" s="74" t="str">
        <f t="shared" si="2"/>
        <v>!!!</v>
      </c>
      <c r="C43" s="209" t="str">
        <f>IF($D43&lt;&gt;"",VLOOKUP(TEXT($D43,0),'Angaben Stationen'!$C$15:$V$65,2,0),"")</f>
        <v/>
      </c>
      <c r="D43" s="203"/>
      <c r="E43" s="210"/>
      <c r="F43" s="210"/>
      <c r="G43" s="211"/>
      <c r="H43" s="212"/>
      <c r="I43" s="213"/>
      <c r="J43" s="112"/>
      <c r="K43" s="72"/>
      <c r="M43" s="126"/>
      <c r="N43" s="6">
        <f t="shared" si="3"/>
        <v>0</v>
      </c>
      <c r="O43" s="6" t="str">
        <f>IF('Angaben KH-Standort'!$D$13&gt;0,"VJ","KJA")</f>
        <v>KJA</v>
      </c>
      <c r="P43" s="6" t="str">
        <f t="shared" si="7"/>
        <v>Leer</v>
      </c>
      <c r="Q43" s="6" t="str">
        <f t="shared" si="4"/>
        <v>Leer</v>
      </c>
      <c r="R43" s="6" t="str">
        <f t="shared" si="8"/>
        <v>Leer</v>
      </c>
      <c r="S43" s="6" t="str">
        <f>VLOOKUP($C43,{"29 - Psychiatrie (Erwachsene)","Psychiatrie";"30 - Kinder- und Jugendpsychiatrie","KJPsychiatrie";"31 - Psychosomatik","Psychosomatik";"00 - Bitte eine Fachabteilung auswählen","Leer";"","Leer"},2,0)</f>
        <v>Leer</v>
      </c>
      <c r="T43" s="6">
        <f>VLOOKUP($C43,{"29 - Psychiatrie (Erwachsene)",1;"30 - Kinder- und Jugendpsychiatrie",1;"31 - Psychosomatik",1;"00 - Bitte eine Fachabteilung auswählen",0;"",0},2,0)</f>
        <v>0</v>
      </c>
      <c r="U43" s="6">
        <f t="shared" si="9"/>
        <v>0</v>
      </c>
      <c r="V43" s="6">
        <f t="shared" si="10"/>
        <v>0</v>
      </c>
      <c r="W43" s="6">
        <f t="shared" si="11"/>
        <v>0</v>
      </c>
      <c r="X43" s="6">
        <f t="shared" si="12"/>
        <v>0</v>
      </c>
      <c r="Y43" s="6">
        <f t="shared" si="13"/>
        <v>0</v>
      </c>
      <c r="Z43" s="6">
        <f t="shared" si="6"/>
        <v>0</v>
      </c>
      <c r="AA43" s="6"/>
      <c r="AB43" s="6"/>
      <c r="AC43" s="6"/>
      <c r="AD43" s="6"/>
      <c r="AE43" s="6"/>
      <c r="AF43" s="6"/>
      <c r="AG43" s="6"/>
    </row>
    <row r="44" spans="1:33" s="20" customFormat="1" ht="15" customHeight="1" x14ac:dyDescent="0.25">
      <c r="A44" s="19"/>
      <c r="B44" s="74" t="str">
        <f t="shared" si="2"/>
        <v>!!!</v>
      </c>
      <c r="C44" s="209" t="str">
        <f>IF($D44&lt;&gt;"",VLOOKUP(TEXT($D44,0),'Angaben Stationen'!$C$15:$V$65,2,0),"")</f>
        <v/>
      </c>
      <c r="D44" s="203"/>
      <c r="E44" s="210"/>
      <c r="F44" s="210"/>
      <c r="G44" s="211"/>
      <c r="H44" s="212"/>
      <c r="I44" s="213"/>
      <c r="J44" s="112"/>
      <c r="K44" s="72"/>
      <c r="M44" s="126"/>
      <c r="N44" s="6">
        <f t="shared" si="3"/>
        <v>0</v>
      </c>
      <c r="O44" s="6" t="str">
        <f>IF('Angaben KH-Standort'!$D$13&gt;0,"VJ","KJA")</f>
        <v>KJA</v>
      </c>
      <c r="P44" s="6" t="str">
        <f t="shared" si="7"/>
        <v>Leer</v>
      </c>
      <c r="Q44" s="6" t="str">
        <f t="shared" si="4"/>
        <v>Leer</v>
      </c>
      <c r="R44" s="6" t="str">
        <f t="shared" si="8"/>
        <v>Leer</v>
      </c>
      <c r="S44" s="6" t="str">
        <f>VLOOKUP($C44,{"29 - Psychiatrie (Erwachsene)","Psychiatrie";"30 - Kinder- und Jugendpsychiatrie","KJPsychiatrie";"31 - Psychosomatik","Psychosomatik";"00 - Bitte eine Fachabteilung auswählen","Leer";"","Leer"},2,0)</f>
        <v>Leer</v>
      </c>
      <c r="T44" s="6">
        <f>VLOOKUP($C44,{"29 - Psychiatrie (Erwachsene)",1;"30 - Kinder- und Jugendpsychiatrie",1;"31 - Psychosomatik",1;"00 - Bitte eine Fachabteilung auswählen",0;"",0},2,0)</f>
        <v>0</v>
      </c>
      <c r="U44" s="6">
        <f t="shared" si="9"/>
        <v>0</v>
      </c>
      <c r="V44" s="6">
        <f t="shared" si="10"/>
        <v>0</v>
      </c>
      <c r="W44" s="6">
        <f t="shared" si="11"/>
        <v>0</v>
      </c>
      <c r="X44" s="6">
        <f t="shared" si="12"/>
        <v>0</v>
      </c>
      <c r="Y44" s="6">
        <f t="shared" si="13"/>
        <v>0</v>
      </c>
      <c r="Z44" s="6">
        <f t="shared" si="6"/>
        <v>0</v>
      </c>
      <c r="AA44" s="6"/>
      <c r="AB44" s="6"/>
      <c r="AC44" s="6"/>
      <c r="AD44" s="6"/>
      <c r="AE44" s="6"/>
      <c r="AF44" s="6"/>
      <c r="AG44" s="6"/>
    </row>
    <row r="45" spans="1:33" s="20" customFormat="1" ht="15" customHeight="1" x14ac:dyDescent="0.25">
      <c r="A45" s="19"/>
      <c r="B45" s="74" t="str">
        <f t="shared" si="2"/>
        <v>!!!</v>
      </c>
      <c r="C45" s="209" t="str">
        <f>IF($D45&lt;&gt;"",VLOOKUP(TEXT($D45,0),'Angaben Stationen'!$C$15:$V$65,2,0),"")</f>
        <v/>
      </c>
      <c r="D45" s="203"/>
      <c r="E45" s="210"/>
      <c r="F45" s="210"/>
      <c r="G45" s="211"/>
      <c r="H45" s="212"/>
      <c r="I45" s="213"/>
      <c r="J45" s="112"/>
      <c r="K45" s="72"/>
      <c r="M45" s="126"/>
      <c r="N45" s="6">
        <f t="shared" si="3"/>
        <v>0</v>
      </c>
      <c r="O45" s="6" t="str">
        <f>IF('Angaben KH-Standort'!$D$13&gt;0,"VJ","KJA")</f>
        <v>KJA</v>
      </c>
      <c r="P45" s="6" t="str">
        <f t="shared" si="7"/>
        <v>Leer</v>
      </c>
      <c r="Q45" s="6" t="str">
        <f t="shared" si="4"/>
        <v>Leer</v>
      </c>
      <c r="R45" s="6" t="str">
        <f t="shared" si="8"/>
        <v>Leer</v>
      </c>
      <c r="S45" s="6" t="str">
        <f>VLOOKUP($C45,{"29 - Psychiatrie (Erwachsene)","Psychiatrie";"30 - Kinder- und Jugendpsychiatrie","KJPsychiatrie";"31 - Psychosomatik","Psychosomatik";"00 - Bitte eine Fachabteilung auswählen","Leer";"","Leer"},2,0)</f>
        <v>Leer</v>
      </c>
      <c r="T45" s="6">
        <f>VLOOKUP($C45,{"29 - Psychiatrie (Erwachsene)",1;"30 - Kinder- und Jugendpsychiatrie",1;"31 - Psychosomatik",1;"00 - Bitte eine Fachabteilung auswählen",0;"",0},2,0)</f>
        <v>0</v>
      </c>
      <c r="U45" s="6">
        <f t="shared" si="9"/>
        <v>0</v>
      </c>
      <c r="V45" s="6">
        <f t="shared" si="10"/>
        <v>0</v>
      </c>
      <c r="W45" s="6">
        <f t="shared" si="11"/>
        <v>0</v>
      </c>
      <c r="X45" s="6">
        <f t="shared" si="12"/>
        <v>0</v>
      </c>
      <c r="Y45" s="6">
        <f t="shared" si="13"/>
        <v>0</v>
      </c>
      <c r="Z45" s="6">
        <f t="shared" si="6"/>
        <v>0</v>
      </c>
      <c r="AA45" s="6"/>
      <c r="AB45" s="6"/>
      <c r="AC45" s="6"/>
      <c r="AD45" s="6"/>
      <c r="AE45" s="6"/>
      <c r="AF45" s="6"/>
      <c r="AG45" s="6"/>
    </row>
    <row r="46" spans="1:33" s="20" customFormat="1" ht="15" customHeight="1" x14ac:dyDescent="0.25">
      <c r="A46" s="19"/>
      <c r="B46" s="74" t="str">
        <f t="shared" si="2"/>
        <v>!!!</v>
      </c>
      <c r="C46" s="209" t="str">
        <f>IF($D46&lt;&gt;"",VLOOKUP(TEXT($D46,0),'Angaben Stationen'!$C$15:$V$65,2,0),"")</f>
        <v/>
      </c>
      <c r="D46" s="203"/>
      <c r="E46" s="210"/>
      <c r="F46" s="210"/>
      <c r="G46" s="211"/>
      <c r="H46" s="212"/>
      <c r="I46" s="213"/>
      <c r="J46" s="112"/>
      <c r="K46" s="72"/>
      <c r="M46" s="126"/>
      <c r="N46" s="6">
        <f t="shared" si="3"/>
        <v>0</v>
      </c>
      <c r="O46" s="6" t="str">
        <f>IF('Angaben KH-Standort'!$D$13&gt;0,"VJ","KJA")</f>
        <v>KJA</v>
      </c>
      <c r="P46" s="6" t="str">
        <f t="shared" si="7"/>
        <v>Leer</v>
      </c>
      <c r="Q46" s="6" t="str">
        <f t="shared" si="4"/>
        <v>Leer</v>
      </c>
      <c r="R46" s="6" t="str">
        <f t="shared" si="8"/>
        <v>Leer</v>
      </c>
      <c r="S46" s="6" t="str">
        <f>VLOOKUP($C46,{"29 - Psychiatrie (Erwachsene)","Psychiatrie";"30 - Kinder- und Jugendpsychiatrie","KJPsychiatrie";"31 - Psychosomatik","Psychosomatik";"00 - Bitte eine Fachabteilung auswählen","Leer";"","Leer"},2,0)</f>
        <v>Leer</v>
      </c>
      <c r="T46" s="6">
        <f>VLOOKUP($C46,{"29 - Psychiatrie (Erwachsene)",1;"30 - Kinder- und Jugendpsychiatrie",1;"31 - Psychosomatik",1;"00 - Bitte eine Fachabteilung auswählen",0;"",0},2,0)</f>
        <v>0</v>
      </c>
      <c r="U46" s="6">
        <f t="shared" si="9"/>
        <v>0</v>
      </c>
      <c r="V46" s="6">
        <f t="shared" si="10"/>
        <v>0</v>
      </c>
      <c r="W46" s="6">
        <f t="shared" si="11"/>
        <v>0</v>
      </c>
      <c r="X46" s="6">
        <f t="shared" si="12"/>
        <v>0</v>
      </c>
      <c r="Y46" s="6">
        <f t="shared" si="13"/>
        <v>0</v>
      </c>
      <c r="Z46" s="6">
        <f t="shared" si="6"/>
        <v>0</v>
      </c>
      <c r="AA46" s="6"/>
      <c r="AB46" s="6"/>
      <c r="AC46" s="6"/>
      <c r="AD46" s="6"/>
      <c r="AE46" s="6"/>
      <c r="AF46" s="6"/>
      <c r="AG46" s="6"/>
    </row>
    <row r="47" spans="1:33" s="20" customFormat="1" ht="15" customHeight="1" x14ac:dyDescent="0.25">
      <c r="A47" s="19"/>
      <c r="B47" s="74" t="str">
        <f t="shared" si="2"/>
        <v>!!!</v>
      </c>
      <c r="C47" s="209" t="str">
        <f>IF($D47&lt;&gt;"",VLOOKUP(TEXT($D47,0),'Angaben Stationen'!$C$15:$V$65,2,0),"")</f>
        <v/>
      </c>
      <c r="D47" s="203"/>
      <c r="E47" s="210"/>
      <c r="F47" s="210"/>
      <c r="G47" s="211"/>
      <c r="H47" s="212"/>
      <c r="I47" s="213"/>
      <c r="J47" s="112"/>
      <c r="K47" s="72"/>
      <c r="M47" s="126"/>
      <c r="N47" s="6">
        <f t="shared" si="3"/>
        <v>0</v>
      </c>
      <c r="O47" s="6" t="str">
        <f>IF('Angaben KH-Standort'!$D$13&gt;0,"VJ","KJA")</f>
        <v>KJA</v>
      </c>
      <c r="P47" s="6" t="str">
        <f t="shared" si="7"/>
        <v>Leer</v>
      </c>
      <c r="Q47" s="6" t="str">
        <f t="shared" si="4"/>
        <v>Leer</v>
      </c>
      <c r="R47" s="6" t="str">
        <f t="shared" si="8"/>
        <v>Leer</v>
      </c>
      <c r="S47" s="6" t="str">
        <f>VLOOKUP($C47,{"29 - Psychiatrie (Erwachsene)","Psychiatrie";"30 - Kinder- und Jugendpsychiatrie","KJPsychiatrie";"31 - Psychosomatik","Psychosomatik";"00 - Bitte eine Fachabteilung auswählen","Leer";"","Leer"},2,0)</f>
        <v>Leer</v>
      </c>
      <c r="T47" s="6">
        <f>VLOOKUP($C47,{"29 - Psychiatrie (Erwachsene)",1;"30 - Kinder- und Jugendpsychiatrie",1;"31 - Psychosomatik",1;"00 - Bitte eine Fachabteilung auswählen",0;"",0},2,0)</f>
        <v>0</v>
      </c>
      <c r="U47" s="6">
        <f t="shared" si="9"/>
        <v>0</v>
      </c>
      <c r="V47" s="6">
        <f t="shared" si="10"/>
        <v>0</v>
      </c>
      <c r="W47" s="6">
        <f t="shared" si="11"/>
        <v>0</v>
      </c>
      <c r="X47" s="6">
        <f t="shared" si="12"/>
        <v>0</v>
      </c>
      <c r="Y47" s="6">
        <f t="shared" si="13"/>
        <v>0</v>
      </c>
      <c r="Z47" s="6">
        <f t="shared" si="6"/>
        <v>0</v>
      </c>
      <c r="AA47" s="6"/>
      <c r="AB47" s="6"/>
      <c r="AC47" s="6"/>
      <c r="AD47" s="6"/>
      <c r="AE47" s="6"/>
      <c r="AF47" s="6"/>
      <c r="AG47" s="6"/>
    </row>
    <row r="48" spans="1:33" s="20" customFormat="1" ht="15" customHeight="1" x14ac:dyDescent="0.25">
      <c r="A48" s="19"/>
      <c r="B48" s="74" t="str">
        <f t="shared" si="2"/>
        <v>!!!</v>
      </c>
      <c r="C48" s="209" t="str">
        <f>IF($D48&lt;&gt;"",VLOOKUP(TEXT($D48,0),'Angaben Stationen'!$C$15:$V$65,2,0),"")</f>
        <v/>
      </c>
      <c r="D48" s="203"/>
      <c r="E48" s="210"/>
      <c r="F48" s="210"/>
      <c r="G48" s="211"/>
      <c r="H48" s="212"/>
      <c r="I48" s="213"/>
      <c r="J48" s="112"/>
      <c r="K48" s="72"/>
      <c r="M48" s="126"/>
      <c r="N48" s="6">
        <f t="shared" si="3"/>
        <v>0</v>
      </c>
      <c r="O48" s="6" t="str">
        <f>IF('Angaben KH-Standort'!$D$13&gt;0,"VJ","KJA")</f>
        <v>KJA</v>
      </c>
      <c r="P48" s="6" t="str">
        <f t="shared" si="7"/>
        <v>Leer</v>
      </c>
      <c r="Q48" s="6" t="str">
        <f t="shared" si="4"/>
        <v>Leer</v>
      </c>
      <c r="R48" s="6" t="str">
        <f t="shared" si="8"/>
        <v>Leer</v>
      </c>
      <c r="S48" s="6" t="str">
        <f>VLOOKUP($C48,{"29 - Psychiatrie (Erwachsene)","Psychiatrie";"30 - Kinder- und Jugendpsychiatrie","KJPsychiatrie";"31 - Psychosomatik","Psychosomatik";"00 - Bitte eine Fachabteilung auswählen","Leer";"","Leer"},2,0)</f>
        <v>Leer</v>
      </c>
      <c r="T48" s="6">
        <f>VLOOKUP($C48,{"29 - Psychiatrie (Erwachsene)",1;"30 - Kinder- und Jugendpsychiatrie",1;"31 - Psychosomatik",1;"00 - Bitte eine Fachabteilung auswählen",0;"",0},2,0)</f>
        <v>0</v>
      </c>
      <c r="U48" s="6">
        <f t="shared" si="9"/>
        <v>0</v>
      </c>
      <c r="V48" s="6">
        <f t="shared" si="10"/>
        <v>0</v>
      </c>
      <c r="W48" s="6">
        <f t="shared" si="11"/>
        <v>0</v>
      </c>
      <c r="X48" s="6">
        <f t="shared" si="12"/>
        <v>0</v>
      </c>
      <c r="Y48" s="6">
        <f t="shared" si="13"/>
        <v>0</v>
      </c>
      <c r="Z48" s="6">
        <f t="shared" si="6"/>
        <v>0</v>
      </c>
      <c r="AA48" s="6"/>
      <c r="AB48" s="6"/>
      <c r="AC48" s="6"/>
      <c r="AD48" s="6"/>
      <c r="AE48" s="6"/>
      <c r="AF48" s="6"/>
      <c r="AG48" s="6"/>
    </row>
    <row r="49" spans="1:33" s="20" customFormat="1" ht="15" customHeight="1" x14ac:dyDescent="0.25">
      <c r="A49" s="19"/>
      <c r="B49" s="74" t="str">
        <f t="shared" si="2"/>
        <v>!!!</v>
      </c>
      <c r="C49" s="209" t="str">
        <f>IF($D49&lt;&gt;"",VLOOKUP(TEXT($D49,0),'Angaben Stationen'!$C$15:$V$65,2,0),"")</f>
        <v/>
      </c>
      <c r="D49" s="203"/>
      <c r="E49" s="210"/>
      <c r="F49" s="210"/>
      <c r="G49" s="211"/>
      <c r="H49" s="212"/>
      <c r="I49" s="213"/>
      <c r="J49" s="112"/>
      <c r="K49" s="72"/>
      <c r="M49" s="126"/>
      <c r="N49" s="6">
        <f t="shared" si="3"/>
        <v>0</v>
      </c>
      <c r="O49" s="6" t="str">
        <f>IF('Angaben KH-Standort'!$D$13&gt;0,"VJ","KJA")</f>
        <v>KJA</v>
      </c>
      <c r="P49" s="6" t="str">
        <f t="shared" si="7"/>
        <v>Leer</v>
      </c>
      <c r="Q49" s="6" t="str">
        <f t="shared" si="4"/>
        <v>Leer</v>
      </c>
      <c r="R49" s="6" t="str">
        <f t="shared" si="8"/>
        <v>Leer</v>
      </c>
      <c r="S49" s="6" t="str">
        <f>VLOOKUP($C49,{"29 - Psychiatrie (Erwachsene)","Psychiatrie";"30 - Kinder- und Jugendpsychiatrie","KJPsychiatrie";"31 - Psychosomatik","Psychosomatik";"00 - Bitte eine Fachabteilung auswählen","Leer";"","Leer"},2,0)</f>
        <v>Leer</v>
      </c>
      <c r="T49" s="6">
        <f>VLOOKUP($C49,{"29 - Psychiatrie (Erwachsene)",1;"30 - Kinder- und Jugendpsychiatrie",1;"31 - Psychosomatik",1;"00 - Bitte eine Fachabteilung auswählen",0;"",0},2,0)</f>
        <v>0</v>
      </c>
      <c r="U49" s="6">
        <f t="shared" si="9"/>
        <v>0</v>
      </c>
      <c r="V49" s="6">
        <f t="shared" si="10"/>
        <v>0</v>
      </c>
      <c r="W49" s="6">
        <f t="shared" si="11"/>
        <v>0</v>
      </c>
      <c r="X49" s="6">
        <f t="shared" si="12"/>
        <v>0</v>
      </c>
      <c r="Y49" s="6">
        <f t="shared" si="13"/>
        <v>0</v>
      </c>
      <c r="Z49" s="6">
        <f t="shared" si="6"/>
        <v>0</v>
      </c>
      <c r="AA49" s="6"/>
      <c r="AB49" s="6"/>
      <c r="AC49" s="6"/>
      <c r="AD49" s="6"/>
      <c r="AE49" s="6"/>
      <c r="AF49" s="6"/>
      <c r="AG49" s="6"/>
    </row>
    <row r="50" spans="1:33" s="20" customFormat="1" ht="15" customHeight="1" x14ac:dyDescent="0.25">
      <c r="A50" s="19"/>
      <c r="B50" s="74" t="str">
        <f t="shared" si="2"/>
        <v>!!!</v>
      </c>
      <c r="C50" s="209" t="str">
        <f>IF($D50&lt;&gt;"",VLOOKUP(TEXT($D50,0),'Angaben Stationen'!$C$15:$V$65,2,0),"")</f>
        <v/>
      </c>
      <c r="D50" s="203"/>
      <c r="E50" s="210"/>
      <c r="F50" s="210"/>
      <c r="G50" s="211"/>
      <c r="H50" s="212"/>
      <c r="I50" s="213"/>
      <c r="J50" s="112"/>
      <c r="K50" s="72"/>
      <c r="M50" s="126"/>
      <c r="N50" s="6">
        <f t="shared" si="3"/>
        <v>0</v>
      </c>
      <c r="O50" s="6" t="str">
        <f>IF('Angaben KH-Standort'!$D$13&gt;0,"VJ","KJA")</f>
        <v>KJA</v>
      </c>
      <c r="P50" s="6" t="str">
        <f t="shared" si="7"/>
        <v>Leer</v>
      </c>
      <c r="Q50" s="6" t="str">
        <f t="shared" si="4"/>
        <v>Leer</v>
      </c>
      <c r="R50" s="6" t="str">
        <f t="shared" si="8"/>
        <v>Leer</v>
      </c>
      <c r="S50" s="6" t="str">
        <f>VLOOKUP($C50,{"29 - Psychiatrie (Erwachsene)","Psychiatrie";"30 - Kinder- und Jugendpsychiatrie","KJPsychiatrie";"31 - Psychosomatik","Psychosomatik";"00 - Bitte eine Fachabteilung auswählen","Leer";"","Leer"},2,0)</f>
        <v>Leer</v>
      </c>
      <c r="T50" s="6">
        <f>VLOOKUP($C50,{"29 - Psychiatrie (Erwachsene)",1;"30 - Kinder- und Jugendpsychiatrie",1;"31 - Psychosomatik",1;"00 - Bitte eine Fachabteilung auswählen",0;"",0},2,0)</f>
        <v>0</v>
      </c>
      <c r="U50" s="6">
        <f t="shared" si="9"/>
        <v>0</v>
      </c>
      <c r="V50" s="6">
        <f t="shared" si="10"/>
        <v>0</v>
      </c>
      <c r="W50" s="6">
        <f t="shared" si="11"/>
        <v>0</v>
      </c>
      <c r="X50" s="6">
        <f t="shared" si="12"/>
        <v>0</v>
      </c>
      <c r="Y50" s="6">
        <f t="shared" si="13"/>
        <v>0</v>
      </c>
      <c r="Z50" s="6">
        <f t="shared" si="6"/>
        <v>0</v>
      </c>
      <c r="AA50" s="6"/>
      <c r="AB50" s="6"/>
      <c r="AC50" s="6"/>
      <c r="AD50" s="6"/>
      <c r="AE50" s="6"/>
      <c r="AF50" s="6"/>
      <c r="AG50" s="6"/>
    </row>
    <row r="51" spans="1:33" s="20" customFormat="1" ht="15" customHeight="1" x14ac:dyDescent="0.25">
      <c r="A51" s="19"/>
      <c r="B51" s="74" t="str">
        <f t="shared" si="2"/>
        <v>!!!</v>
      </c>
      <c r="C51" s="209" t="str">
        <f>IF($D51&lt;&gt;"",VLOOKUP(TEXT($D51,0),'Angaben Stationen'!$C$15:$V$65,2,0),"")</f>
        <v/>
      </c>
      <c r="D51" s="203"/>
      <c r="E51" s="210"/>
      <c r="F51" s="210"/>
      <c r="G51" s="211"/>
      <c r="H51" s="212"/>
      <c r="I51" s="213"/>
      <c r="J51" s="112"/>
      <c r="K51" s="72"/>
      <c r="M51" s="126"/>
      <c r="N51" s="6">
        <f t="shared" si="3"/>
        <v>0</v>
      </c>
      <c r="O51" s="6" t="str">
        <f>IF('Angaben KH-Standort'!$D$13&gt;0,"VJ","KJA")</f>
        <v>KJA</v>
      </c>
      <c r="P51" s="6" t="str">
        <f t="shared" si="7"/>
        <v>Leer</v>
      </c>
      <c r="Q51" s="6" t="str">
        <f t="shared" si="4"/>
        <v>Leer</v>
      </c>
      <c r="R51" s="6" t="str">
        <f t="shared" si="8"/>
        <v>Leer</v>
      </c>
      <c r="S51" s="6" t="str">
        <f>VLOOKUP($C51,{"29 - Psychiatrie (Erwachsene)","Psychiatrie";"30 - Kinder- und Jugendpsychiatrie","KJPsychiatrie";"31 - Psychosomatik","Psychosomatik";"00 - Bitte eine Fachabteilung auswählen","Leer";"","Leer"},2,0)</f>
        <v>Leer</v>
      </c>
      <c r="T51" s="6">
        <f>VLOOKUP($C51,{"29 - Psychiatrie (Erwachsene)",1;"30 - Kinder- und Jugendpsychiatrie",1;"31 - Psychosomatik",1;"00 - Bitte eine Fachabteilung auswählen",0;"",0},2,0)</f>
        <v>0</v>
      </c>
      <c r="U51" s="6">
        <f t="shared" si="9"/>
        <v>0</v>
      </c>
      <c r="V51" s="6">
        <f t="shared" si="10"/>
        <v>0</v>
      </c>
      <c r="W51" s="6">
        <f t="shared" si="11"/>
        <v>0</v>
      </c>
      <c r="X51" s="6">
        <f t="shared" si="12"/>
        <v>0</v>
      </c>
      <c r="Y51" s="6">
        <f t="shared" si="13"/>
        <v>0</v>
      </c>
      <c r="Z51" s="6">
        <f t="shared" si="6"/>
        <v>0</v>
      </c>
      <c r="AA51" s="6"/>
      <c r="AB51" s="6"/>
      <c r="AC51" s="6"/>
      <c r="AD51" s="6"/>
      <c r="AE51" s="6"/>
      <c r="AF51" s="6"/>
      <c r="AG51" s="6"/>
    </row>
    <row r="52" spans="1:33" s="20" customFormat="1" ht="15" customHeight="1" x14ac:dyDescent="0.25">
      <c r="A52" s="19"/>
      <c r="B52" s="74" t="str">
        <f t="shared" si="2"/>
        <v>!!!</v>
      </c>
      <c r="C52" s="209" t="str">
        <f>IF($D52&lt;&gt;"",VLOOKUP(TEXT($D52,0),'Angaben Stationen'!$C$15:$V$65,2,0),"")</f>
        <v/>
      </c>
      <c r="D52" s="203"/>
      <c r="E52" s="210"/>
      <c r="F52" s="210"/>
      <c r="G52" s="211"/>
      <c r="H52" s="212"/>
      <c r="I52" s="213"/>
      <c r="J52" s="112"/>
      <c r="K52" s="72"/>
      <c r="M52" s="126"/>
      <c r="N52" s="6">
        <f t="shared" si="3"/>
        <v>0</v>
      </c>
      <c r="O52" s="6" t="str">
        <f>IF('Angaben KH-Standort'!$D$13&gt;0,"VJ","KJA")</f>
        <v>KJA</v>
      </c>
      <c r="P52" s="6" t="str">
        <f t="shared" si="7"/>
        <v>Leer</v>
      </c>
      <c r="Q52" s="6" t="str">
        <f t="shared" si="4"/>
        <v>Leer</v>
      </c>
      <c r="R52" s="6" t="str">
        <f t="shared" si="8"/>
        <v>Leer</v>
      </c>
      <c r="S52" s="6" t="str">
        <f>VLOOKUP($C52,{"29 - Psychiatrie (Erwachsene)","Psychiatrie";"30 - Kinder- und Jugendpsychiatrie","KJPsychiatrie";"31 - Psychosomatik","Psychosomatik";"00 - Bitte eine Fachabteilung auswählen","Leer";"","Leer"},2,0)</f>
        <v>Leer</v>
      </c>
      <c r="T52" s="6">
        <f>VLOOKUP($C52,{"29 - Psychiatrie (Erwachsene)",1;"30 - Kinder- und Jugendpsychiatrie",1;"31 - Psychosomatik",1;"00 - Bitte eine Fachabteilung auswählen",0;"",0},2,0)</f>
        <v>0</v>
      </c>
      <c r="U52" s="6">
        <f t="shared" si="9"/>
        <v>0</v>
      </c>
      <c r="V52" s="6">
        <f t="shared" si="10"/>
        <v>0</v>
      </c>
      <c r="W52" s="6">
        <f t="shared" si="11"/>
        <v>0</v>
      </c>
      <c r="X52" s="6">
        <f t="shared" si="12"/>
        <v>0</v>
      </c>
      <c r="Y52" s="6">
        <f t="shared" si="13"/>
        <v>0</v>
      </c>
      <c r="Z52" s="6">
        <f t="shared" si="6"/>
        <v>0</v>
      </c>
      <c r="AA52" s="6"/>
      <c r="AB52" s="6"/>
      <c r="AC52" s="6"/>
      <c r="AD52" s="6"/>
      <c r="AE52" s="6"/>
      <c r="AF52" s="6"/>
      <c r="AG52" s="6"/>
    </row>
    <row r="53" spans="1:33" s="20" customFormat="1" ht="15" customHeight="1" x14ac:dyDescent="0.25">
      <c r="A53" s="19"/>
      <c r="B53" s="74" t="str">
        <f t="shared" si="2"/>
        <v>!!!</v>
      </c>
      <c r="C53" s="209" t="str">
        <f>IF($D53&lt;&gt;"",VLOOKUP(TEXT($D53,0),'Angaben Stationen'!$C$15:$V$65,2,0),"")</f>
        <v/>
      </c>
      <c r="D53" s="203"/>
      <c r="E53" s="210"/>
      <c r="F53" s="210"/>
      <c r="G53" s="211"/>
      <c r="H53" s="212"/>
      <c r="I53" s="213"/>
      <c r="J53" s="112"/>
      <c r="K53" s="72"/>
      <c r="M53" s="126"/>
      <c r="N53" s="6">
        <f t="shared" si="3"/>
        <v>0</v>
      </c>
      <c r="O53" s="6" t="str">
        <f>IF('Angaben KH-Standort'!$D$13&gt;0,"VJ","KJA")</f>
        <v>KJA</v>
      </c>
      <c r="P53" s="6" t="str">
        <f t="shared" si="7"/>
        <v>Leer</v>
      </c>
      <c r="Q53" s="6" t="str">
        <f t="shared" si="4"/>
        <v>Leer</v>
      </c>
      <c r="R53" s="6" t="str">
        <f t="shared" si="8"/>
        <v>Leer</v>
      </c>
      <c r="S53" s="6" t="str">
        <f>VLOOKUP($C53,{"29 - Psychiatrie (Erwachsene)","Psychiatrie";"30 - Kinder- und Jugendpsychiatrie","KJPsychiatrie";"31 - Psychosomatik","Psychosomatik";"00 - Bitte eine Fachabteilung auswählen","Leer";"","Leer"},2,0)</f>
        <v>Leer</v>
      </c>
      <c r="T53" s="6">
        <f>VLOOKUP($C53,{"29 - Psychiatrie (Erwachsene)",1;"30 - Kinder- und Jugendpsychiatrie",1;"31 - Psychosomatik",1;"00 - Bitte eine Fachabteilung auswählen",0;"",0},2,0)</f>
        <v>0</v>
      </c>
      <c r="U53" s="6">
        <f t="shared" si="9"/>
        <v>0</v>
      </c>
      <c r="V53" s="6">
        <f t="shared" si="10"/>
        <v>0</v>
      </c>
      <c r="W53" s="6">
        <f t="shared" si="11"/>
        <v>0</v>
      </c>
      <c r="X53" s="6">
        <f t="shared" si="12"/>
        <v>0</v>
      </c>
      <c r="Y53" s="6">
        <f t="shared" si="13"/>
        <v>0</v>
      </c>
      <c r="Z53" s="6">
        <f t="shared" si="6"/>
        <v>0</v>
      </c>
      <c r="AA53" s="6"/>
      <c r="AB53" s="6"/>
      <c r="AC53" s="6"/>
      <c r="AD53" s="6"/>
      <c r="AE53" s="6"/>
      <c r="AF53" s="6"/>
      <c r="AG53" s="6"/>
    </row>
    <row r="54" spans="1:33" s="20" customFormat="1" ht="15" customHeight="1" x14ac:dyDescent="0.25">
      <c r="A54" s="19"/>
      <c r="B54" s="74" t="str">
        <f t="shared" si="2"/>
        <v>!!!</v>
      </c>
      <c r="C54" s="209" t="str">
        <f>IF($D54&lt;&gt;"",VLOOKUP(TEXT($D54,0),'Angaben Stationen'!$C$15:$V$65,2,0),"")</f>
        <v/>
      </c>
      <c r="D54" s="203"/>
      <c r="E54" s="210"/>
      <c r="F54" s="210"/>
      <c r="G54" s="211"/>
      <c r="H54" s="212"/>
      <c r="I54" s="213"/>
      <c r="J54" s="112"/>
      <c r="K54" s="72"/>
      <c r="M54" s="126"/>
      <c r="N54" s="6">
        <f t="shared" si="3"/>
        <v>0</v>
      </c>
      <c r="O54" s="6" t="str">
        <f>IF('Angaben KH-Standort'!$D$13&gt;0,"VJ","KJA")</f>
        <v>KJA</v>
      </c>
      <c r="P54" s="6" t="str">
        <f t="shared" si="7"/>
        <v>Leer</v>
      </c>
      <c r="Q54" s="6" t="str">
        <f t="shared" si="4"/>
        <v>Leer</v>
      </c>
      <c r="R54" s="6" t="str">
        <f t="shared" si="8"/>
        <v>Leer</v>
      </c>
      <c r="S54" s="6" t="str">
        <f>VLOOKUP($C54,{"29 - Psychiatrie (Erwachsene)","Psychiatrie";"30 - Kinder- und Jugendpsychiatrie","KJPsychiatrie";"31 - Psychosomatik","Psychosomatik";"00 - Bitte eine Fachabteilung auswählen","Leer";"","Leer"},2,0)</f>
        <v>Leer</v>
      </c>
      <c r="T54" s="6">
        <f>VLOOKUP($C54,{"29 - Psychiatrie (Erwachsene)",1;"30 - Kinder- und Jugendpsychiatrie",1;"31 - Psychosomatik",1;"00 - Bitte eine Fachabteilung auswählen",0;"",0},2,0)</f>
        <v>0</v>
      </c>
      <c r="U54" s="6">
        <f t="shared" si="9"/>
        <v>0</v>
      </c>
      <c r="V54" s="6">
        <f t="shared" si="10"/>
        <v>0</v>
      </c>
      <c r="W54" s="6">
        <f t="shared" si="11"/>
        <v>0</v>
      </c>
      <c r="X54" s="6">
        <f t="shared" si="12"/>
        <v>0</v>
      </c>
      <c r="Y54" s="6">
        <f t="shared" si="13"/>
        <v>0</v>
      </c>
      <c r="Z54" s="6">
        <f t="shared" si="6"/>
        <v>0</v>
      </c>
      <c r="AA54" s="6"/>
      <c r="AB54" s="6"/>
      <c r="AC54" s="6"/>
      <c r="AD54" s="6"/>
      <c r="AE54" s="6"/>
      <c r="AF54" s="6"/>
      <c r="AG54" s="6"/>
    </row>
    <row r="55" spans="1:33" s="20" customFormat="1" ht="15" customHeight="1" x14ac:dyDescent="0.25">
      <c r="A55" s="19"/>
      <c r="B55" s="74" t="str">
        <f t="shared" si="2"/>
        <v>!!!</v>
      </c>
      <c r="C55" s="209" t="str">
        <f>IF($D55&lt;&gt;"",VLOOKUP(TEXT($D55,0),'Angaben Stationen'!$C$15:$V$65,2,0),"")</f>
        <v/>
      </c>
      <c r="D55" s="203"/>
      <c r="E55" s="210"/>
      <c r="F55" s="210"/>
      <c r="G55" s="211"/>
      <c r="H55" s="212"/>
      <c r="I55" s="213"/>
      <c r="J55" s="112"/>
      <c r="K55" s="72"/>
      <c r="M55" s="126"/>
      <c r="N55" s="6">
        <f t="shared" si="3"/>
        <v>0</v>
      </c>
      <c r="O55" s="6" t="str">
        <f>IF('Angaben KH-Standort'!$D$13&gt;0,"VJ","KJA")</f>
        <v>KJA</v>
      </c>
      <c r="P55" s="6" t="str">
        <f t="shared" si="7"/>
        <v>Leer</v>
      </c>
      <c r="Q55" s="6" t="str">
        <f t="shared" si="4"/>
        <v>Leer</v>
      </c>
      <c r="R55" s="6" t="str">
        <f t="shared" si="8"/>
        <v>Leer</v>
      </c>
      <c r="S55" s="6" t="str">
        <f>VLOOKUP($C55,{"29 - Psychiatrie (Erwachsene)","Psychiatrie";"30 - Kinder- und Jugendpsychiatrie","KJPsychiatrie";"31 - Psychosomatik","Psychosomatik";"00 - Bitte eine Fachabteilung auswählen","Leer";"","Leer"},2,0)</f>
        <v>Leer</v>
      </c>
      <c r="T55" s="6">
        <f>VLOOKUP($C55,{"29 - Psychiatrie (Erwachsene)",1;"30 - Kinder- und Jugendpsychiatrie",1;"31 - Psychosomatik",1;"00 - Bitte eine Fachabteilung auswählen",0;"",0},2,0)</f>
        <v>0</v>
      </c>
      <c r="U55" s="6">
        <f t="shared" si="9"/>
        <v>0</v>
      </c>
      <c r="V55" s="6">
        <f t="shared" si="10"/>
        <v>0</v>
      </c>
      <c r="W55" s="6">
        <f t="shared" si="11"/>
        <v>0</v>
      </c>
      <c r="X55" s="6">
        <f t="shared" si="12"/>
        <v>0</v>
      </c>
      <c r="Y55" s="6">
        <f t="shared" si="13"/>
        <v>0</v>
      </c>
      <c r="Z55" s="6">
        <f t="shared" si="6"/>
        <v>0</v>
      </c>
      <c r="AA55" s="6"/>
      <c r="AB55" s="6"/>
      <c r="AC55" s="6"/>
      <c r="AD55" s="6"/>
      <c r="AE55" s="6"/>
      <c r="AF55" s="6"/>
      <c r="AG55" s="6"/>
    </row>
    <row r="56" spans="1:33" s="20" customFormat="1" ht="15" customHeight="1" x14ac:dyDescent="0.25">
      <c r="A56" s="19"/>
      <c r="B56" s="74" t="str">
        <f t="shared" si="2"/>
        <v>!!!</v>
      </c>
      <c r="C56" s="209" t="str">
        <f>IF($D56&lt;&gt;"",VLOOKUP(TEXT($D56,0),'Angaben Stationen'!$C$15:$V$65,2,0),"")</f>
        <v/>
      </c>
      <c r="D56" s="203"/>
      <c r="E56" s="210"/>
      <c r="F56" s="210"/>
      <c r="G56" s="211"/>
      <c r="H56" s="212"/>
      <c r="I56" s="213"/>
      <c r="J56" s="112"/>
      <c r="K56" s="72"/>
      <c r="M56" s="126"/>
      <c r="N56" s="6">
        <f t="shared" si="3"/>
        <v>0</v>
      </c>
      <c r="O56" s="6" t="str">
        <f>IF('Angaben KH-Standort'!$D$13&gt;0,"VJ","KJA")</f>
        <v>KJA</v>
      </c>
      <c r="P56" s="6" t="str">
        <f t="shared" si="7"/>
        <v>Leer</v>
      </c>
      <c r="Q56" s="6" t="str">
        <f t="shared" si="4"/>
        <v>Leer</v>
      </c>
      <c r="R56" s="6" t="str">
        <f t="shared" si="8"/>
        <v>Leer</v>
      </c>
      <c r="S56" s="6" t="str">
        <f>VLOOKUP($C56,{"29 - Psychiatrie (Erwachsene)","Psychiatrie";"30 - Kinder- und Jugendpsychiatrie","KJPsychiatrie";"31 - Psychosomatik","Psychosomatik";"00 - Bitte eine Fachabteilung auswählen","Leer";"","Leer"},2,0)</f>
        <v>Leer</v>
      </c>
      <c r="T56" s="6">
        <f>VLOOKUP($C56,{"29 - Psychiatrie (Erwachsene)",1;"30 - Kinder- und Jugendpsychiatrie",1;"31 - Psychosomatik",1;"00 - Bitte eine Fachabteilung auswählen",0;"",0},2,0)</f>
        <v>0</v>
      </c>
      <c r="U56" s="6">
        <f t="shared" si="9"/>
        <v>0</v>
      </c>
      <c r="V56" s="6">
        <f t="shared" si="10"/>
        <v>0</v>
      </c>
      <c r="W56" s="6">
        <f t="shared" si="11"/>
        <v>0</v>
      </c>
      <c r="X56" s="6">
        <f t="shared" si="12"/>
        <v>0</v>
      </c>
      <c r="Y56" s="6">
        <f t="shared" si="13"/>
        <v>0</v>
      </c>
      <c r="Z56" s="6">
        <f t="shared" si="6"/>
        <v>0</v>
      </c>
      <c r="AA56" s="6"/>
      <c r="AB56" s="6"/>
      <c r="AC56" s="6"/>
      <c r="AD56" s="6"/>
      <c r="AE56" s="6"/>
      <c r="AF56" s="6"/>
      <c r="AG56" s="6"/>
    </row>
    <row r="57" spans="1:33" s="20" customFormat="1" ht="15" customHeight="1" x14ac:dyDescent="0.25">
      <c r="A57" s="19"/>
      <c r="B57" s="74" t="str">
        <f t="shared" si="2"/>
        <v>!!!</v>
      </c>
      <c r="C57" s="209" t="str">
        <f>IF($D57&lt;&gt;"",VLOOKUP(TEXT($D57,0),'Angaben Stationen'!$C$15:$V$65,2,0),"")</f>
        <v/>
      </c>
      <c r="D57" s="203"/>
      <c r="E57" s="210"/>
      <c r="F57" s="210"/>
      <c r="G57" s="211"/>
      <c r="H57" s="212"/>
      <c r="I57" s="213"/>
      <c r="J57" s="112"/>
      <c r="K57" s="72"/>
      <c r="M57" s="126"/>
      <c r="N57" s="6">
        <f t="shared" si="3"/>
        <v>0</v>
      </c>
      <c r="O57" s="6" t="str">
        <f>IF('Angaben KH-Standort'!$D$13&gt;0,"VJ","KJA")</f>
        <v>KJA</v>
      </c>
      <c r="P57" s="6" t="str">
        <f t="shared" si="7"/>
        <v>Leer</v>
      </c>
      <c r="Q57" s="6" t="str">
        <f t="shared" si="4"/>
        <v>Leer</v>
      </c>
      <c r="R57" s="6" t="str">
        <f t="shared" si="8"/>
        <v>Leer</v>
      </c>
      <c r="S57" s="6" t="str">
        <f>VLOOKUP($C57,{"29 - Psychiatrie (Erwachsene)","Psychiatrie";"30 - Kinder- und Jugendpsychiatrie","KJPsychiatrie";"31 - Psychosomatik","Psychosomatik";"00 - Bitte eine Fachabteilung auswählen","Leer";"","Leer"},2,0)</f>
        <v>Leer</v>
      </c>
      <c r="T57" s="6">
        <f>VLOOKUP($C57,{"29 - Psychiatrie (Erwachsene)",1;"30 - Kinder- und Jugendpsychiatrie",1;"31 - Psychosomatik",1;"00 - Bitte eine Fachabteilung auswählen",0;"",0},2,0)</f>
        <v>0</v>
      </c>
      <c r="U57" s="6">
        <f t="shared" si="9"/>
        <v>0</v>
      </c>
      <c r="V57" s="6">
        <f t="shared" si="10"/>
        <v>0</v>
      </c>
      <c r="W57" s="6">
        <f t="shared" si="11"/>
        <v>0</v>
      </c>
      <c r="X57" s="6">
        <f t="shared" si="12"/>
        <v>0</v>
      </c>
      <c r="Y57" s="6">
        <f t="shared" si="13"/>
        <v>0</v>
      </c>
      <c r="Z57" s="6">
        <f t="shared" si="6"/>
        <v>0</v>
      </c>
      <c r="AA57" s="6"/>
      <c r="AB57" s="6"/>
      <c r="AC57" s="6"/>
      <c r="AD57" s="6"/>
      <c r="AE57" s="6"/>
      <c r="AF57" s="6"/>
      <c r="AG57" s="6"/>
    </row>
    <row r="58" spans="1:33" s="20" customFormat="1" ht="15" customHeight="1" x14ac:dyDescent="0.25">
      <c r="A58" s="19"/>
      <c r="B58" s="74" t="str">
        <f t="shared" si="2"/>
        <v>!!!</v>
      </c>
      <c r="C58" s="209" t="str">
        <f>IF($D58&lt;&gt;"",VLOOKUP(TEXT($D58,0),'Angaben Stationen'!$C$15:$V$65,2,0),"")</f>
        <v/>
      </c>
      <c r="D58" s="203"/>
      <c r="E58" s="210"/>
      <c r="F58" s="210"/>
      <c r="G58" s="211"/>
      <c r="H58" s="212"/>
      <c r="I58" s="213"/>
      <c r="J58" s="112"/>
      <c r="K58" s="72"/>
      <c r="M58" s="126"/>
      <c r="N58" s="6">
        <f t="shared" si="3"/>
        <v>0</v>
      </c>
      <c r="O58" s="6" t="str">
        <f>IF('Angaben KH-Standort'!$D$13&gt;0,"VJ","KJA")</f>
        <v>KJA</v>
      </c>
      <c r="P58" s="6" t="str">
        <f t="shared" si="7"/>
        <v>Leer</v>
      </c>
      <c r="Q58" s="6" t="str">
        <f t="shared" si="4"/>
        <v>Leer</v>
      </c>
      <c r="R58" s="6" t="str">
        <f t="shared" si="8"/>
        <v>Leer</v>
      </c>
      <c r="S58" s="6" t="str">
        <f>VLOOKUP($C58,{"29 - Psychiatrie (Erwachsene)","Psychiatrie";"30 - Kinder- und Jugendpsychiatrie","KJPsychiatrie";"31 - Psychosomatik","Psychosomatik";"00 - Bitte eine Fachabteilung auswählen","Leer";"","Leer"},2,0)</f>
        <v>Leer</v>
      </c>
      <c r="T58" s="6">
        <f>VLOOKUP($C58,{"29 - Psychiatrie (Erwachsene)",1;"30 - Kinder- und Jugendpsychiatrie",1;"31 - Psychosomatik",1;"00 - Bitte eine Fachabteilung auswählen",0;"",0},2,0)</f>
        <v>0</v>
      </c>
      <c r="U58" s="6">
        <f t="shared" si="9"/>
        <v>0</v>
      </c>
      <c r="V58" s="6">
        <f t="shared" si="10"/>
        <v>0</v>
      </c>
      <c r="W58" s="6">
        <f t="shared" si="11"/>
        <v>0</v>
      </c>
      <c r="X58" s="6">
        <f t="shared" si="12"/>
        <v>0</v>
      </c>
      <c r="Y58" s="6">
        <f t="shared" si="13"/>
        <v>0</v>
      </c>
      <c r="Z58" s="6">
        <f t="shared" si="6"/>
        <v>0</v>
      </c>
      <c r="AA58" s="6"/>
      <c r="AB58" s="6"/>
      <c r="AC58" s="6"/>
      <c r="AD58" s="6"/>
      <c r="AE58" s="6"/>
      <c r="AF58" s="6"/>
      <c r="AG58" s="6"/>
    </row>
    <row r="59" spans="1:33" s="20" customFormat="1" ht="15" customHeight="1" x14ac:dyDescent="0.25">
      <c r="A59" s="19"/>
      <c r="B59" s="74" t="str">
        <f t="shared" si="2"/>
        <v>!!!</v>
      </c>
      <c r="C59" s="209" t="str">
        <f>IF($D59&lt;&gt;"",VLOOKUP(TEXT($D59,0),'Angaben Stationen'!$C$15:$V$65,2,0),"")</f>
        <v/>
      </c>
      <c r="D59" s="203"/>
      <c r="E59" s="210"/>
      <c r="F59" s="210"/>
      <c r="G59" s="211"/>
      <c r="H59" s="212"/>
      <c r="I59" s="213"/>
      <c r="J59" s="112"/>
      <c r="K59" s="72"/>
      <c r="M59" s="126"/>
      <c r="N59" s="6">
        <f t="shared" si="3"/>
        <v>0</v>
      </c>
      <c r="O59" s="6" t="str">
        <f>IF('Angaben KH-Standort'!$D$13&gt;0,"VJ","KJA")</f>
        <v>KJA</v>
      </c>
      <c r="P59" s="6" t="str">
        <f t="shared" si="7"/>
        <v>Leer</v>
      </c>
      <c r="Q59" s="6" t="str">
        <f t="shared" si="4"/>
        <v>Leer</v>
      </c>
      <c r="R59" s="6" t="str">
        <f t="shared" si="8"/>
        <v>Leer</v>
      </c>
      <c r="S59" s="6" t="str">
        <f>VLOOKUP($C59,{"29 - Psychiatrie (Erwachsene)","Psychiatrie";"30 - Kinder- und Jugendpsychiatrie","KJPsychiatrie";"31 - Psychosomatik","Psychosomatik";"00 - Bitte eine Fachabteilung auswählen","Leer";"","Leer"},2,0)</f>
        <v>Leer</v>
      </c>
      <c r="T59" s="6">
        <f>VLOOKUP($C59,{"29 - Psychiatrie (Erwachsene)",1;"30 - Kinder- und Jugendpsychiatrie",1;"31 - Psychosomatik",1;"00 - Bitte eine Fachabteilung auswählen",0;"",0},2,0)</f>
        <v>0</v>
      </c>
      <c r="U59" s="6">
        <f t="shared" si="9"/>
        <v>0</v>
      </c>
      <c r="V59" s="6">
        <f t="shared" si="10"/>
        <v>0</v>
      </c>
      <c r="W59" s="6">
        <f t="shared" si="11"/>
        <v>0</v>
      </c>
      <c r="X59" s="6">
        <f t="shared" si="12"/>
        <v>0</v>
      </c>
      <c r="Y59" s="6">
        <f t="shared" si="13"/>
        <v>0</v>
      </c>
      <c r="Z59" s="6">
        <f t="shared" si="6"/>
        <v>0</v>
      </c>
      <c r="AA59" s="6"/>
      <c r="AB59" s="6"/>
      <c r="AC59" s="6"/>
      <c r="AD59" s="6"/>
      <c r="AE59" s="6"/>
      <c r="AF59" s="6"/>
      <c r="AG59" s="6"/>
    </row>
    <row r="60" spans="1:33" s="20" customFormat="1" ht="15" customHeight="1" x14ac:dyDescent="0.25">
      <c r="A60" s="19"/>
      <c r="B60" s="74" t="str">
        <f t="shared" si="2"/>
        <v>!!!</v>
      </c>
      <c r="C60" s="209" t="str">
        <f>IF($D60&lt;&gt;"",VLOOKUP(TEXT($D60,0),'Angaben Stationen'!$C$15:$V$65,2,0),"")</f>
        <v/>
      </c>
      <c r="D60" s="203"/>
      <c r="E60" s="210"/>
      <c r="F60" s="210"/>
      <c r="G60" s="211"/>
      <c r="H60" s="212"/>
      <c r="I60" s="213"/>
      <c r="J60" s="112"/>
      <c r="K60" s="72"/>
      <c r="M60" s="126"/>
      <c r="N60" s="6">
        <f t="shared" si="3"/>
        <v>0</v>
      </c>
      <c r="O60" s="6" t="str">
        <f>IF('Angaben KH-Standort'!$D$13&gt;0,"VJ","KJA")</f>
        <v>KJA</v>
      </c>
      <c r="P60" s="6" t="str">
        <f t="shared" si="7"/>
        <v>Leer</v>
      </c>
      <c r="Q60" s="6" t="str">
        <f t="shared" si="4"/>
        <v>Leer</v>
      </c>
      <c r="R60" s="6" t="str">
        <f t="shared" si="8"/>
        <v>Leer</v>
      </c>
      <c r="S60" s="6" t="str">
        <f>VLOOKUP($C60,{"29 - Psychiatrie (Erwachsene)","Psychiatrie";"30 - Kinder- und Jugendpsychiatrie","KJPsychiatrie";"31 - Psychosomatik","Psychosomatik";"00 - Bitte eine Fachabteilung auswählen","Leer";"","Leer"},2,0)</f>
        <v>Leer</v>
      </c>
      <c r="T60" s="6">
        <f>VLOOKUP($C60,{"29 - Psychiatrie (Erwachsene)",1;"30 - Kinder- und Jugendpsychiatrie",1;"31 - Psychosomatik",1;"00 - Bitte eine Fachabteilung auswählen",0;"",0},2,0)</f>
        <v>0</v>
      </c>
      <c r="U60" s="6">
        <f t="shared" si="9"/>
        <v>0</v>
      </c>
      <c r="V60" s="6">
        <f t="shared" si="10"/>
        <v>0</v>
      </c>
      <c r="W60" s="6">
        <f t="shared" si="11"/>
        <v>0</v>
      </c>
      <c r="X60" s="6">
        <f t="shared" si="12"/>
        <v>0</v>
      </c>
      <c r="Y60" s="6">
        <f t="shared" si="13"/>
        <v>0</v>
      </c>
      <c r="Z60" s="6">
        <f t="shared" si="6"/>
        <v>0</v>
      </c>
      <c r="AA60" s="6"/>
      <c r="AB60" s="6"/>
      <c r="AC60" s="6"/>
      <c r="AD60" s="6"/>
      <c r="AE60" s="6"/>
      <c r="AF60" s="6"/>
      <c r="AG60" s="6"/>
    </row>
    <row r="61" spans="1:33" s="20" customFormat="1" ht="15" customHeight="1" x14ac:dyDescent="0.25">
      <c r="A61" s="19"/>
      <c r="B61" s="74" t="str">
        <f t="shared" si="2"/>
        <v>!!!</v>
      </c>
      <c r="C61" s="209" t="str">
        <f>IF($D61&lt;&gt;"",VLOOKUP(TEXT($D61,0),'Angaben Stationen'!$C$15:$V$65,2,0),"")</f>
        <v/>
      </c>
      <c r="D61" s="203"/>
      <c r="E61" s="210"/>
      <c r="F61" s="210"/>
      <c r="G61" s="211"/>
      <c r="H61" s="212"/>
      <c r="I61" s="213"/>
      <c r="J61" s="112"/>
      <c r="K61" s="72"/>
      <c r="M61" s="126"/>
      <c r="N61" s="6">
        <f t="shared" si="3"/>
        <v>0</v>
      </c>
      <c r="O61" s="6" t="str">
        <f>IF('Angaben KH-Standort'!$D$13&gt;0,"VJ","KJA")</f>
        <v>KJA</v>
      </c>
      <c r="P61" s="6" t="str">
        <f t="shared" si="7"/>
        <v>Leer</v>
      </c>
      <c r="Q61" s="6" t="str">
        <f t="shared" si="4"/>
        <v>Leer</v>
      </c>
      <c r="R61" s="6" t="str">
        <f t="shared" si="8"/>
        <v>Leer</v>
      </c>
      <c r="S61" s="6" t="str">
        <f>VLOOKUP($C61,{"29 - Psychiatrie (Erwachsene)","Psychiatrie";"30 - Kinder- und Jugendpsychiatrie","KJPsychiatrie";"31 - Psychosomatik","Psychosomatik";"00 - Bitte eine Fachabteilung auswählen","Leer";"","Leer"},2,0)</f>
        <v>Leer</v>
      </c>
      <c r="T61" s="6">
        <f>VLOOKUP($C61,{"29 - Psychiatrie (Erwachsene)",1;"30 - Kinder- und Jugendpsychiatrie",1;"31 - Psychosomatik",1;"00 - Bitte eine Fachabteilung auswählen",0;"",0},2,0)</f>
        <v>0</v>
      </c>
      <c r="U61" s="6">
        <f t="shared" si="9"/>
        <v>0</v>
      </c>
      <c r="V61" s="6">
        <f t="shared" si="10"/>
        <v>0</v>
      </c>
      <c r="W61" s="6">
        <f t="shared" si="11"/>
        <v>0</v>
      </c>
      <c r="X61" s="6">
        <f t="shared" si="12"/>
        <v>0</v>
      </c>
      <c r="Y61" s="6">
        <f t="shared" si="13"/>
        <v>0</v>
      </c>
      <c r="Z61" s="6">
        <f t="shared" si="6"/>
        <v>0</v>
      </c>
      <c r="AA61" s="6"/>
      <c r="AB61" s="6"/>
      <c r="AC61" s="6"/>
      <c r="AD61" s="6"/>
      <c r="AE61" s="6"/>
      <c r="AF61" s="6"/>
      <c r="AG61" s="6"/>
    </row>
    <row r="62" spans="1:33" s="20" customFormat="1" ht="15" customHeight="1" x14ac:dyDescent="0.25">
      <c r="A62" s="19"/>
      <c r="B62" s="74" t="str">
        <f t="shared" si="2"/>
        <v>!!!</v>
      </c>
      <c r="C62" s="209" t="str">
        <f>IF($D62&lt;&gt;"",VLOOKUP(TEXT($D62,0),'Angaben Stationen'!$C$15:$V$65,2,0),"")</f>
        <v/>
      </c>
      <c r="D62" s="203"/>
      <c r="E62" s="210"/>
      <c r="F62" s="210"/>
      <c r="G62" s="211"/>
      <c r="H62" s="212"/>
      <c r="I62" s="213"/>
      <c r="J62" s="112"/>
      <c r="K62" s="72"/>
      <c r="M62" s="126"/>
      <c r="N62" s="6">
        <f t="shared" si="3"/>
        <v>0</v>
      </c>
      <c r="O62" s="6" t="str">
        <f>IF('Angaben KH-Standort'!$D$13&gt;0,"VJ","KJA")</f>
        <v>KJA</v>
      </c>
      <c r="P62" s="6" t="str">
        <f t="shared" si="7"/>
        <v>Leer</v>
      </c>
      <c r="Q62" s="6" t="str">
        <f t="shared" si="4"/>
        <v>Leer</v>
      </c>
      <c r="R62" s="6" t="str">
        <f t="shared" si="8"/>
        <v>Leer</v>
      </c>
      <c r="S62" s="6" t="str">
        <f>VLOOKUP($C62,{"29 - Psychiatrie (Erwachsene)","Psychiatrie";"30 - Kinder- und Jugendpsychiatrie","KJPsychiatrie";"31 - Psychosomatik","Psychosomatik";"00 - Bitte eine Fachabteilung auswählen","Leer";"","Leer"},2,0)</f>
        <v>Leer</v>
      </c>
      <c r="T62" s="6">
        <f>VLOOKUP($C62,{"29 - Psychiatrie (Erwachsene)",1;"30 - Kinder- und Jugendpsychiatrie",1;"31 - Psychosomatik",1;"00 - Bitte eine Fachabteilung auswählen",0;"",0},2,0)</f>
        <v>0</v>
      </c>
      <c r="U62" s="6">
        <f t="shared" si="9"/>
        <v>0</v>
      </c>
      <c r="V62" s="6">
        <f t="shared" si="10"/>
        <v>0</v>
      </c>
      <c r="W62" s="6">
        <f t="shared" si="11"/>
        <v>0</v>
      </c>
      <c r="X62" s="6">
        <f t="shared" si="12"/>
        <v>0</v>
      </c>
      <c r="Y62" s="6">
        <f t="shared" si="13"/>
        <v>0</v>
      </c>
      <c r="Z62" s="6">
        <f t="shared" si="6"/>
        <v>0</v>
      </c>
      <c r="AA62" s="6"/>
      <c r="AB62" s="6"/>
      <c r="AC62" s="6"/>
      <c r="AD62" s="6"/>
      <c r="AE62" s="6"/>
      <c r="AF62" s="6"/>
      <c r="AG62" s="6"/>
    </row>
    <row r="63" spans="1:33" s="20" customFormat="1" ht="15" customHeight="1" x14ac:dyDescent="0.25">
      <c r="A63" s="19"/>
      <c r="B63" s="74" t="str">
        <f t="shared" si="2"/>
        <v>!!!</v>
      </c>
      <c r="C63" s="209" t="str">
        <f>IF($D63&lt;&gt;"",VLOOKUP(TEXT($D63,0),'Angaben Stationen'!$C$15:$V$65,2,0),"")</f>
        <v/>
      </c>
      <c r="D63" s="203"/>
      <c r="E63" s="210"/>
      <c r="F63" s="210"/>
      <c r="G63" s="211"/>
      <c r="H63" s="212"/>
      <c r="I63" s="213"/>
      <c r="J63" s="112"/>
      <c r="K63" s="72"/>
      <c r="M63" s="126"/>
      <c r="N63" s="6">
        <f t="shared" si="3"/>
        <v>0</v>
      </c>
      <c r="O63" s="6" t="str">
        <f>IF('Angaben KH-Standort'!$D$13&gt;0,"VJ","KJA")</f>
        <v>KJA</v>
      </c>
      <c r="P63" s="6" t="str">
        <f t="shared" si="7"/>
        <v>Leer</v>
      </c>
      <c r="Q63" s="6" t="str">
        <f t="shared" si="4"/>
        <v>Leer</v>
      </c>
      <c r="R63" s="6" t="str">
        <f t="shared" si="8"/>
        <v>Leer</v>
      </c>
      <c r="S63" s="6" t="str">
        <f>VLOOKUP($C63,{"29 - Psychiatrie (Erwachsene)","Psychiatrie";"30 - Kinder- und Jugendpsychiatrie","KJPsychiatrie";"31 - Psychosomatik","Psychosomatik";"00 - Bitte eine Fachabteilung auswählen","Leer";"","Leer"},2,0)</f>
        <v>Leer</v>
      </c>
      <c r="T63" s="6">
        <f>VLOOKUP($C63,{"29 - Psychiatrie (Erwachsene)",1;"30 - Kinder- und Jugendpsychiatrie",1;"31 - Psychosomatik",1;"00 - Bitte eine Fachabteilung auswählen",0;"",0},2,0)</f>
        <v>0</v>
      </c>
      <c r="U63" s="6">
        <f t="shared" si="9"/>
        <v>0</v>
      </c>
      <c r="V63" s="6">
        <f t="shared" si="10"/>
        <v>0</v>
      </c>
      <c r="W63" s="6">
        <f t="shared" si="11"/>
        <v>0</v>
      </c>
      <c r="X63" s="6">
        <f t="shared" si="12"/>
        <v>0</v>
      </c>
      <c r="Y63" s="6">
        <f t="shared" si="13"/>
        <v>0</v>
      </c>
      <c r="Z63" s="6">
        <f t="shared" si="6"/>
        <v>0</v>
      </c>
      <c r="AA63" s="6"/>
      <c r="AB63" s="6"/>
      <c r="AC63" s="6"/>
      <c r="AD63" s="6"/>
      <c r="AE63" s="6"/>
      <c r="AF63" s="6"/>
      <c r="AG63" s="6"/>
    </row>
    <row r="64" spans="1:33" s="20" customFormat="1" ht="15" customHeight="1" x14ac:dyDescent="0.25">
      <c r="A64" s="19"/>
      <c r="B64" s="74" t="str">
        <f t="shared" si="2"/>
        <v>!!!</v>
      </c>
      <c r="C64" s="209" t="str">
        <f>IF($D64&lt;&gt;"",VLOOKUP(TEXT($D64,0),'Angaben Stationen'!$C$15:$V$65,2,0),"")</f>
        <v/>
      </c>
      <c r="D64" s="203"/>
      <c r="E64" s="210"/>
      <c r="F64" s="210"/>
      <c r="G64" s="211"/>
      <c r="H64" s="212"/>
      <c r="I64" s="213"/>
      <c r="J64" s="112"/>
      <c r="K64" s="72"/>
      <c r="M64" s="126"/>
      <c r="N64" s="6">
        <f t="shared" si="3"/>
        <v>0</v>
      </c>
      <c r="O64" s="6" t="str">
        <f>IF('Angaben KH-Standort'!$D$13&gt;0,"VJ","KJA")</f>
        <v>KJA</v>
      </c>
      <c r="P64" s="6" t="str">
        <f t="shared" si="7"/>
        <v>Leer</v>
      </c>
      <c r="Q64" s="6" t="str">
        <f t="shared" si="4"/>
        <v>Leer</v>
      </c>
      <c r="R64" s="6" t="str">
        <f t="shared" si="8"/>
        <v>Leer</v>
      </c>
      <c r="S64" s="6" t="str">
        <f>VLOOKUP($C64,{"29 - Psychiatrie (Erwachsene)","Psychiatrie";"30 - Kinder- und Jugendpsychiatrie","KJPsychiatrie";"31 - Psychosomatik","Psychosomatik";"00 - Bitte eine Fachabteilung auswählen","Leer";"","Leer"},2,0)</f>
        <v>Leer</v>
      </c>
      <c r="T64" s="6">
        <f>VLOOKUP($C64,{"29 - Psychiatrie (Erwachsene)",1;"30 - Kinder- und Jugendpsychiatrie",1;"31 - Psychosomatik",1;"00 - Bitte eine Fachabteilung auswählen",0;"",0},2,0)</f>
        <v>0</v>
      </c>
      <c r="U64" s="6">
        <f t="shared" si="9"/>
        <v>0</v>
      </c>
      <c r="V64" s="6">
        <f t="shared" si="10"/>
        <v>0</v>
      </c>
      <c r="W64" s="6">
        <f t="shared" si="11"/>
        <v>0</v>
      </c>
      <c r="X64" s="6">
        <f t="shared" si="12"/>
        <v>0</v>
      </c>
      <c r="Y64" s="6">
        <f t="shared" si="13"/>
        <v>0</v>
      </c>
      <c r="Z64" s="6">
        <f t="shared" si="6"/>
        <v>0</v>
      </c>
      <c r="AA64" s="6"/>
      <c r="AB64" s="6"/>
      <c r="AC64" s="6"/>
      <c r="AD64" s="6"/>
      <c r="AE64" s="6"/>
      <c r="AF64" s="6"/>
      <c r="AG64" s="6"/>
    </row>
    <row r="65" spans="1:33" s="20" customFormat="1" ht="15" customHeight="1" x14ac:dyDescent="0.25">
      <c r="A65" s="19"/>
      <c r="B65" s="74" t="str">
        <f t="shared" si="2"/>
        <v>!!!</v>
      </c>
      <c r="C65" s="209" t="str">
        <f>IF($D65&lt;&gt;"",VLOOKUP(TEXT($D65,0),'Angaben Stationen'!$C$15:$V$65,2,0),"")</f>
        <v/>
      </c>
      <c r="D65" s="203"/>
      <c r="E65" s="210"/>
      <c r="F65" s="210"/>
      <c r="G65" s="211"/>
      <c r="H65" s="212"/>
      <c r="I65" s="213"/>
      <c r="J65" s="112"/>
      <c r="K65" s="72"/>
      <c r="M65" s="126"/>
      <c r="N65" s="6">
        <f t="shared" si="3"/>
        <v>0</v>
      </c>
      <c r="O65" s="6" t="str">
        <f>IF('Angaben KH-Standort'!$D$13&gt;0,"VJ","KJA")</f>
        <v>KJA</v>
      </c>
      <c r="P65" s="6" t="str">
        <f t="shared" si="7"/>
        <v>Leer</v>
      </c>
      <c r="Q65" s="6" t="str">
        <f t="shared" si="4"/>
        <v>Leer</v>
      </c>
      <c r="R65" s="6" t="str">
        <f t="shared" si="8"/>
        <v>Leer</v>
      </c>
      <c r="S65" s="6" t="str">
        <f>VLOOKUP($C65,{"29 - Psychiatrie (Erwachsene)","Psychiatrie";"30 - Kinder- und Jugendpsychiatrie","KJPsychiatrie";"31 - Psychosomatik","Psychosomatik";"00 - Bitte eine Fachabteilung auswählen","Leer";"","Leer"},2,0)</f>
        <v>Leer</v>
      </c>
      <c r="T65" s="6">
        <f>VLOOKUP($C65,{"29 - Psychiatrie (Erwachsene)",1;"30 - Kinder- und Jugendpsychiatrie",1;"31 - Psychosomatik",1;"00 - Bitte eine Fachabteilung auswählen",0;"",0},2,0)</f>
        <v>0</v>
      </c>
      <c r="U65" s="6">
        <f t="shared" si="9"/>
        <v>0</v>
      </c>
      <c r="V65" s="6">
        <f t="shared" si="10"/>
        <v>0</v>
      </c>
      <c r="W65" s="6">
        <f t="shared" si="11"/>
        <v>0</v>
      </c>
      <c r="X65" s="6">
        <f t="shared" si="12"/>
        <v>0</v>
      </c>
      <c r="Y65" s="6">
        <f t="shared" si="13"/>
        <v>0</v>
      </c>
      <c r="Z65" s="6">
        <f t="shared" si="6"/>
        <v>0</v>
      </c>
      <c r="AA65" s="6"/>
      <c r="AB65" s="6"/>
      <c r="AC65" s="6"/>
      <c r="AD65" s="6"/>
      <c r="AE65" s="6"/>
      <c r="AF65" s="6"/>
      <c r="AG65" s="6"/>
    </row>
    <row r="66" spans="1:33" s="20" customFormat="1" ht="15" customHeight="1" x14ac:dyDescent="0.25">
      <c r="A66" s="19"/>
      <c r="B66" s="74" t="str">
        <f t="shared" si="2"/>
        <v>!!!</v>
      </c>
      <c r="C66" s="209" t="str">
        <f>IF($D66&lt;&gt;"",VLOOKUP(TEXT($D66,0),'Angaben Stationen'!$C$15:$V$65,2,0),"")</f>
        <v/>
      </c>
      <c r="D66" s="203"/>
      <c r="E66" s="210"/>
      <c r="F66" s="210"/>
      <c r="G66" s="211"/>
      <c r="H66" s="212"/>
      <c r="I66" s="213"/>
      <c r="J66" s="112"/>
      <c r="K66" s="72"/>
      <c r="M66" s="126"/>
      <c r="N66" s="6">
        <f t="shared" si="3"/>
        <v>0</v>
      </c>
      <c r="O66" s="6" t="str">
        <f>IF('Angaben KH-Standort'!$D$13&gt;0,"VJ","KJA")</f>
        <v>KJA</v>
      </c>
      <c r="P66" s="6" t="str">
        <f t="shared" si="7"/>
        <v>Leer</v>
      </c>
      <c r="Q66" s="6" t="str">
        <f t="shared" si="4"/>
        <v>Leer</v>
      </c>
      <c r="R66" s="6" t="str">
        <f t="shared" si="8"/>
        <v>Leer</v>
      </c>
      <c r="S66" s="6" t="str">
        <f>VLOOKUP($C66,{"29 - Psychiatrie (Erwachsene)","Psychiatrie";"30 - Kinder- und Jugendpsychiatrie","KJPsychiatrie";"31 - Psychosomatik","Psychosomatik";"00 - Bitte eine Fachabteilung auswählen","Leer";"","Leer"},2,0)</f>
        <v>Leer</v>
      </c>
      <c r="T66" s="6">
        <f>VLOOKUP($C66,{"29 - Psychiatrie (Erwachsene)",1;"30 - Kinder- und Jugendpsychiatrie",1;"31 - Psychosomatik",1;"00 - Bitte eine Fachabteilung auswählen",0;"",0},2,0)</f>
        <v>0</v>
      </c>
      <c r="U66" s="6">
        <f t="shared" si="9"/>
        <v>0</v>
      </c>
      <c r="V66" s="6">
        <f t="shared" si="10"/>
        <v>0</v>
      </c>
      <c r="W66" s="6">
        <f t="shared" si="11"/>
        <v>0</v>
      </c>
      <c r="X66" s="6">
        <f t="shared" si="12"/>
        <v>0</v>
      </c>
      <c r="Y66" s="6">
        <f t="shared" si="13"/>
        <v>0</v>
      </c>
      <c r="Z66" s="6">
        <f t="shared" si="6"/>
        <v>0</v>
      </c>
      <c r="AA66" s="6"/>
      <c r="AB66" s="6"/>
      <c r="AC66" s="6"/>
      <c r="AD66" s="6"/>
      <c r="AE66" s="6"/>
      <c r="AF66" s="6"/>
      <c r="AG66" s="6"/>
    </row>
    <row r="67" spans="1:33" s="20" customFormat="1" ht="15" customHeight="1" x14ac:dyDescent="0.25">
      <c r="A67" s="19"/>
      <c r="B67" s="74" t="str">
        <f t="shared" si="2"/>
        <v>!!!</v>
      </c>
      <c r="C67" s="209" t="str">
        <f>IF($D67&lt;&gt;"",VLOOKUP(TEXT($D67,0),'Angaben Stationen'!$C$15:$V$65,2,0),"")</f>
        <v/>
      </c>
      <c r="D67" s="203"/>
      <c r="E67" s="210"/>
      <c r="F67" s="210"/>
      <c r="G67" s="211"/>
      <c r="H67" s="212"/>
      <c r="I67" s="213"/>
      <c r="J67" s="112"/>
      <c r="K67" s="72"/>
      <c r="M67" s="126"/>
      <c r="N67" s="6">
        <f t="shared" si="3"/>
        <v>0</v>
      </c>
      <c r="O67" s="6" t="str">
        <f>IF('Angaben KH-Standort'!$D$13&gt;0,"VJ","KJA")</f>
        <v>KJA</v>
      </c>
      <c r="P67" s="6" t="str">
        <f t="shared" si="7"/>
        <v>Leer</v>
      </c>
      <c r="Q67" s="6" t="str">
        <f t="shared" si="4"/>
        <v>Leer</v>
      </c>
      <c r="R67" s="6" t="str">
        <f t="shared" si="8"/>
        <v>Leer</v>
      </c>
      <c r="S67" s="6" t="str">
        <f>VLOOKUP($C67,{"29 - Psychiatrie (Erwachsene)","Psychiatrie";"30 - Kinder- und Jugendpsychiatrie","KJPsychiatrie";"31 - Psychosomatik","Psychosomatik";"00 - Bitte eine Fachabteilung auswählen","Leer";"","Leer"},2,0)</f>
        <v>Leer</v>
      </c>
      <c r="T67" s="6">
        <f>VLOOKUP($C67,{"29 - Psychiatrie (Erwachsene)",1;"30 - Kinder- und Jugendpsychiatrie",1;"31 - Psychosomatik",1;"00 - Bitte eine Fachabteilung auswählen",0;"",0},2,0)</f>
        <v>0</v>
      </c>
      <c r="U67" s="6">
        <f t="shared" si="9"/>
        <v>0</v>
      </c>
      <c r="V67" s="6">
        <f t="shared" si="10"/>
        <v>0</v>
      </c>
      <c r="W67" s="6">
        <f t="shared" si="11"/>
        <v>0</v>
      </c>
      <c r="X67" s="6">
        <f t="shared" si="12"/>
        <v>0</v>
      </c>
      <c r="Y67" s="6">
        <f t="shared" si="13"/>
        <v>0</v>
      </c>
      <c r="Z67" s="6">
        <f t="shared" si="6"/>
        <v>0</v>
      </c>
      <c r="AA67" s="6"/>
      <c r="AB67" s="6"/>
      <c r="AC67" s="6"/>
      <c r="AD67" s="6"/>
      <c r="AE67" s="6"/>
      <c r="AF67" s="6"/>
      <c r="AG67" s="6"/>
    </row>
    <row r="68" spans="1:33" s="20" customFormat="1" ht="15" customHeight="1" x14ac:dyDescent="0.25">
      <c r="A68" s="19"/>
      <c r="B68" s="74" t="str">
        <f t="shared" si="2"/>
        <v>!!!</v>
      </c>
      <c r="C68" s="209" t="str">
        <f>IF($D68&lt;&gt;"",VLOOKUP(TEXT($D68,0),'Angaben Stationen'!$C$15:$V$65,2,0),"")</f>
        <v/>
      </c>
      <c r="D68" s="203"/>
      <c r="E68" s="210"/>
      <c r="F68" s="210"/>
      <c r="G68" s="211"/>
      <c r="H68" s="212"/>
      <c r="I68" s="213"/>
      <c r="J68" s="112"/>
      <c r="K68" s="72"/>
      <c r="M68" s="126"/>
      <c r="N68" s="6">
        <f t="shared" si="3"/>
        <v>0</v>
      </c>
      <c r="O68" s="6" t="str">
        <f>IF('Angaben KH-Standort'!$D$13&gt;0,"VJ","KJA")</f>
        <v>KJA</v>
      </c>
      <c r="P68" s="6" t="str">
        <f t="shared" si="7"/>
        <v>Leer</v>
      </c>
      <c r="Q68" s="6" t="str">
        <f t="shared" si="4"/>
        <v>Leer</v>
      </c>
      <c r="R68" s="6" t="str">
        <f t="shared" si="8"/>
        <v>Leer</v>
      </c>
      <c r="S68" s="6" t="str">
        <f>VLOOKUP($C68,{"29 - Psychiatrie (Erwachsene)","Psychiatrie";"30 - Kinder- und Jugendpsychiatrie","KJPsychiatrie";"31 - Psychosomatik","Psychosomatik";"00 - Bitte eine Fachabteilung auswählen","Leer";"","Leer"},2,0)</f>
        <v>Leer</v>
      </c>
      <c r="T68" s="6">
        <f>VLOOKUP($C68,{"29 - Psychiatrie (Erwachsene)",1;"30 - Kinder- und Jugendpsychiatrie",1;"31 - Psychosomatik",1;"00 - Bitte eine Fachabteilung auswählen",0;"",0},2,0)</f>
        <v>0</v>
      </c>
      <c r="U68" s="6">
        <f t="shared" si="9"/>
        <v>0</v>
      </c>
      <c r="V68" s="6">
        <f t="shared" si="10"/>
        <v>0</v>
      </c>
      <c r="W68" s="6">
        <f t="shared" si="11"/>
        <v>0</v>
      </c>
      <c r="X68" s="6">
        <f t="shared" si="12"/>
        <v>0</v>
      </c>
      <c r="Y68" s="6">
        <f t="shared" si="13"/>
        <v>0</v>
      </c>
      <c r="Z68" s="6">
        <f t="shared" si="6"/>
        <v>0</v>
      </c>
      <c r="AA68" s="6"/>
      <c r="AB68" s="6"/>
      <c r="AC68" s="6"/>
      <c r="AD68" s="6"/>
      <c r="AE68" s="6"/>
      <c r="AF68" s="6"/>
      <c r="AG68" s="6"/>
    </row>
    <row r="69" spans="1:33" s="20" customFormat="1" ht="15" customHeight="1" x14ac:dyDescent="0.25">
      <c r="A69" s="19"/>
      <c r="B69" s="74" t="str">
        <f t="shared" si="2"/>
        <v>!!!</v>
      </c>
      <c r="C69" s="209" t="str">
        <f>IF($D69&lt;&gt;"",VLOOKUP(TEXT($D69,0),'Angaben Stationen'!$C$15:$V$65,2,0),"")</f>
        <v/>
      </c>
      <c r="D69" s="203"/>
      <c r="E69" s="210"/>
      <c r="F69" s="210"/>
      <c r="G69" s="211"/>
      <c r="H69" s="212"/>
      <c r="I69" s="213"/>
      <c r="J69" s="112"/>
      <c r="K69" s="72"/>
      <c r="M69" s="126"/>
      <c r="N69" s="6">
        <f t="shared" si="3"/>
        <v>0</v>
      </c>
      <c r="O69" s="6" t="str">
        <f>IF('Angaben KH-Standort'!$D$13&gt;0,"VJ","KJA")</f>
        <v>KJA</v>
      </c>
      <c r="P69" s="6" t="str">
        <f t="shared" si="7"/>
        <v>Leer</v>
      </c>
      <c r="Q69" s="6" t="str">
        <f t="shared" si="4"/>
        <v>Leer</v>
      </c>
      <c r="R69" s="6" t="str">
        <f t="shared" si="8"/>
        <v>Leer</v>
      </c>
      <c r="S69" s="6" t="str">
        <f>VLOOKUP($C69,{"29 - Psychiatrie (Erwachsene)","Psychiatrie";"30 - Kinder- und Jugendpsychiatrie","KJPsychiatrie";"31 - Psychosomatik","Psychosomatik";"00 - Bitte eine Fachabteilung auswählen","Leer";"","Leer"},2,0)</f>
        <v>Leer</v>
      </c>
      <c r="T69" s="6">
        <f>VLOOKUP($C69,{"29 - Psychiatrie (Erwachsene)",1;"30 - Kinder- und Jugendpsychiatrie",1;"31 - Psychosomatik",1;"00 - Bitte eine Fachabteilung auswählen",0;"",0},2,0)</f>
        <v>0</v>
      </c>
      <c r="U69" s="6">
        <f t="shared" si="9"/>
        <v>0</v>
      </c>
      <c r="V69" s="6">
        <f t="shared" si="10"/>
        <v>0</v>
      </c>
      <c r="W69" s="6">
        <f t="shared" si="11"/>
        <v>0</v>
      </c>
      <c r="X69" s="6">
        <f t="shared" si="12"/>
        <v>0</v>
      </c>
      <c r="Y69" s="6">
        <f t="shared" si="13"/>
        <v>0</v>
      </c>
      <c r="Z69" s="6">
        <f t="shared" si="6"/>
        <v>0</v>
      </c>
      <c r="AA69" s="6"/>
      <c r="AB69" s="6"/>
      <c r="AC69" s="6"/>
      <c r="AD69" s="6"/>
      <c r="AE69" s="6"/>
      <c r="AF69" s="6"/>
      <c r="AG69" s="6"/>
    </row>
    <row r="70" spans="1:33" s="20" customFormat="1" ht="15" customHeight="1" x14ac:dyDescent="0.25">
      <c r="A70" s="19"/>
      <c r="B70" s="74" t="str">
        <f t="shared" si="2"/>
        <v>!!!</v>
      </c>
      <c r="C70" s="209" t="str">
        <f>IF($D70&lt;&gt;"",VLOOKUP(TEXT($D70,0),'Angaben Stationen'!$C$15:$V$65,2,0),"")</f>
        <v/>
      </c>
      <c r="D70" s="203"/>
      <c r="E70" s="210"/>
      <c r="F70" s="210"/>
      <c r="G70" s="211"/>
      <c r="H70" s="212"/>
      <c r="I70" s="213"/>
      <c r="J70" s="112"/>
      <c r="K70" s="72"/>
      <c r="M70" s="126"/>
      <c r="N70" s="6">
        <f t="shared" si="3"/>
        <v>0</v>
      </c>
      <c r="O70" s="6" t="str">
        <f>IF('Angaben KH-Standort'!$D$13&gt;0,"VJ","KJA")</f>
        <v>KJA</v>
      </c>
      <c r="P70" s="6" t="str">
        <f t="shared" si="7"/>
        <v>Leer</v>
      </c>
      <c r="Q70" s="6" t="str">
        <f t="shared" si="4"/>
        <v>Leer</v>
      </c>
      <c r="R70" s="6" t="str">
        <f t="shared" si="8"/>
        <v>Leer</v>
      </c>
      <c r="S70" s="6" t="str">
        <f>VLOOKUP($C70,{"29 - Psychiatrie (Erwachsene)","Psychiatrie";"30 - Kinder- und Jugendpsychiatrie","KJPsychiatrie";"31 - Psychosomatik","Psychosomatik";"00 - Bitte eine Fachabteilung auswählen","Leer";"","Leer"},2,0)</f>
        <v>Leer</v>
      </c>
      <c r="T70" s="6">
        <f>VLOOKUP($C70,{"29 - Psychiatrie (Erwachsene)",1;"30 - Kinder- und Jugendpsychiatrie",1;"31 - Psychosomatik",1;"00 - Bitte eine Fachabteilung auswählen",0;"",0},2,0)</f>
        <v>0</v>
      </c>
      <c r="U70" s="6">
        <f t="shared" si="9"/>
        <v>0</v>
      </c>
      <c r="V70" s="6">
        <f t="shared" si="10"/>
        <v>0</v>
      </c>
      <c r="W70" s="6">
        <f t="shared" si="11"/>
        <v>0</v>
      </c>
      <c r="X70" s="6">
        <f t="shared" si="12"/>
        <v>0</v>
      </c>
      <c r="Y70" s="6">
        <f t="shared" si="13"/>
        <v>0</v>
      </c>
      <c r="Z70" s="6">
        <f t="shared" si="6"/>
        <v>0</v>
      </c>
      <c r="AA70" s="6"/>
      <c r="AB70" s="6"/>
      <c r="AC70" s="6"/>
      <c r="AD70" s="6"/>
      <c r="AE70" s="6"/>
      <c r="AF70" s="6"/>
      <c r="AG70" s="6"/>
    </row>
    <row r="71" spans="1:33" s="20" customFormat="1" ht="15" customHeight="1" x14ac:dyDescent="0.25">
      <c r="A71" s="19"/>
      <c r="B71" s="74" t="str">
        <f t="shared" si="2"/>
        <v>!!!</v>
      </c>
      <c r="C71" s="209" t="str">
        <f>IF($D71&lt;&gt;"",VLOOKUP(TEXT($D71,0),'Angaben Stationen'!$C$15:$V$65,2,0),"")</f>
        <v/>
      </c>
      <c r="D71" s="203"/>
      <c r="E71" s="210"/>
      <c r="F71" s="210"/>
      <c r="G71" s="211"/>
      <c r="H71" s="212"/>
      <c r="I71" s="213"/>
      <c r="J71" s="112"/>
      <c r="K71" s="72"/>
      <c r="M71" s="126"/>
      <c r="N71" s="6">
        <f t="shared" si="3"/>
        <v>0</v>
      </c>
      <c r="O71" s="6" t="str">
        <f>IF('Angaben KH-Standort'!$D$13&gt;0,"VJ","KJA")</f>
        <v>KJA</v>
      </c>
      <c r="P71" s="6" t="str">
        <f t="shared" si="7"/>
        <v>Leer</v>
      </c>
      <c r="Q71" s="6" t="str">
        <f t="shared" si="4"/>
        <v>Leer</v>
      </c>
      <c r="R71" s="6" t="str">
        <f t="shared" si="8"/>
        <v>Leer</v>
      </c>
      <c r="S71" s="6" t="str">
        <f>VLOOKUP($C71,{"29 - Psychiatrie (Erwachsene)","Psychiatrie";"30 - Kinder- und Jugendpsychiatrie","KJPsychiatrie";"31 - Psychosomatik","Psychosomatik";"00 - Bitte eine Fachabteilung auswählen","Leer";"","Leer"},2,0)</f>
        <v>Leer</v>
      </c>
      <c r="T71" s="6">
        <f>VLOOKUP($C71,{"29 - Psychiatrie (Erwachsene)",1;"30 - Kinder- und Jugendpsychiatrie",1;"31 - Psychosomatik",1;"00 - Bitte eine Fachabteilung auswählen",0;"",0},2,0)</f>
        <v>0</v>
      </c>
      <c r="U71" s="6">
        <f t="shared" si="9"/>
        <v>0</v>
      </c>
      <c r="V71" s="6">
        <f t="shared" si="10"/>
        <v>0</v>
      </c>
      <c r="W71" s="6">
        <f t="shared" si="11"/>
        <v>0</v>
      </c>
      <c r="X71" s="6">
        <f t="shared" si="12"/>
        <v>0</v>
      </c>
      <c r="Y71" s="6">
        <f t="shared" si="13"/>
        <v>0</v>
      </c>
      <c r="Z71" s="6">
        <f t="shared" si="6"/>
        <v>0</v>
      </c>
      <c r="AA71" s="6"/>
      <c r="AB71" s="6"/>
      <c r="AC71" s="6"/>
      <c r="AD71" s="6"/>
      <c r="AE71" s="6"/>
      <c r="AF71" s="6"/>
      <c r="AG71" s="6"/>
    </row>
    <row r="72" spans="1:33" s="20" customFormat="1" ht="15" customHeight="1" x14ac:dyDescent="0.25">
      <c r="A72" s="19"/>
      <c r="B72" s="74" t="str">
        <f t="shared" si="2"/>
        <v>!!!</v>
      </c>
      <c r="C72" s="209" t="str">
        <f>IF($D72&lt;&gt;"",VLOOKUP(TEXT($D72,0),'Angaben Stationen'!$C$15:$V$65,2,0),"")</f>
        <v/>
      </c>
      <c r="D72" s="203"/>
      <c r="E72" s="210"/>
      <c r="F72" s="210"/>
      <c r="G72" s="211"/>
      <c r="H72" s="212"/>
      <c r="I72" s="213"/>
      <c r="J72" s="112"/>
      <c r="K72" s="72"/>
      <c r="M72" s="126"/>
      <c r="N72" s="6">
        <f t="shared" si="3"/>
        <v>0</v>
      </c>
      <c r="O72" s="6" t="str">
        <f>IF('Angaben KH-Standort'!$D$13&gt;0,"VJ","KJA")</f>
        <v>KJA</v>
      </c>
      <c r="P72" s="6" t="str">
        <f t="shared" si="7"/>
        <v>Leer</v>
      </c>
      <c r="Q72" s="6" t="str">
        <f t="shared" si="4"/>
        <v>Leer</v>
      </c>
      <c r="R72" s="6" t="str">
        <f t="shared" si="8"/>
        <v>Leer</v>
      </c>
      <c r="S72" s="6" t="str">
        <f>VLOOKUP($C72,{"29 - Psychiatrie (Erwachsene)","Psychiatrie";"30 - Kinder- und Jugendpsychiatrie","KJPsychiatrie";"31 - Psychosomatik","Psychosomatik";"00 - Bitte eine Fachabteilung auswählen","Leer";"","Leer"},2,0)</f>
        <v>Leer</v>
      </c>
      <c r="T72" s="6">
        <f>VLOOKUP($C72,{"29 - Psychiatrie (Erwachsene)",1;"30 - Kinder- und Jugendpsychiatrie",1;"31 - Psychosomatik",1;"00 - Bitte eine Fachabteilung auswählen",0;"",0},2,0)</f>
        <v>0</v>
      </c>
      <c r="U72" s="6">
        <f t="shared" si="9"/>
        <v>0</v>
      </c>
      <c r="V72" s="6">
        <f t="shared" si="10"/>
        <v>0</v>
      </c>
      <c r="W72" s="6">
        <f t="shared" si="11"/>
        <v>0</v>
      </c>
      <c r="X72" s="6">
        <f t="shared" si="12"/>
        <v>0</v>
      </c>
      <c r="Y72" s="6">
        <f t="shared" si="13"/>
        <v>0</v>
      </c>
      <c r="Z72" s="6">
        <f t="shared" si="6"/>
        <v>0</v>
      </c>
      <c r="AA72" s="6"/>
      <c r="AB72" s="6"/>
      <c r="AC72" s="6"/>
      <c r="AD72" s="6"/>
      <c r="AE72" s="6"/>
      <c r="AF72" s="6"/>
      <c r="AG72" s="6"/>
    </row>
    <row r="73" spans="1:33" s="20" customFormat="1" ht="15" customHeight="1" x14ac:dyDescent="0.25">
      <c r="A73" s="19"/>
      <c r="B73" s="74" t="str">
        <f t="shared" si="2"/>
        <v>!!!</v>
      </c>
      <c r="C73" s="209" t="str">
        <f>IF($D73&lt;&gt;"",VLOOKUP(TEXT($D73,0),'Angaben Stationen'!$C$15:$V$65,2,0),"")</f>
        <v/>
      </c>
      <c r="D73" s="203"/>
      <c r="E73" s="210"/>
      <c r="F73" s="210"/>
      <c r="G73" s="211"/>
      <c r="H73" s="212"/>
      <c r="I73" s="213"/>
      <c r="J73" s="112"/>
      <c r="K73" s="72"/>
      <c r="M73" s="126"/>
      <c r="N73" s="6">
        <f t="shared" si="3"/>
        <v>0</v>
      </c>
      <c r="O73" s="6" t="str">
        <f>IF('Angaben KH-Standort'!$D$13&gt;0,"VJ","KJA")</f>
        <v>KJA</v>
      </c>
      <c r="P73" s="6" t="str">
        <f t="shared" si="7"/>
        <v>Leer</v>
      </c>
      <c r="Q73" s="6" t="str">
        <f t="shared" si="4"/>
        <v>Leer</v>
      </c>
      <c r="R73" s="6" t="str">
        <f t="shared" si="8"/>
        <v>Leer</v>
      </c>
      <c r="S73" s="6" t="str">
        <f>VLOOKUP($C73,{"29 - Psychiatrie (Erwachsene)","Psychiatrie";"30 - Kinder- und Jugendpsychiatrie","KJPsychiatrie";"31 - Psychosomatik","Psychosomatik";"00 - Bitte eine Fachabteilung auswählen","Leer";"","Leer"},2,0)</f>
        <v>Leer</v>
      </c>
      <c r="T73" s="6">
        <f>VLOOKUP($C73,{"29 - Psychiatrie (Erwachsene)",1;"30 - Kinder- und Jugendpsychiatrie",1;"31 - Psychosomatik",1;"00 - Bitte eine Fachabteilung auswählen",0;"",0},2,0)</f>
        <v>0</v>
      </c>
      <c r="U73" s="6">
        <f t="shared" si="9"/>
        <v>0</v>
      </c>
      <c r="V73" s="6">
        <f t="shared" si="10"/>
        <v>0</v>
      </c>
      <c r="W73" s="6">
        <f t="shared" si="11"/>
        <v>0</v>
      </c>
      <c r="X73" s="6">
        <f t="shared" si="12"/>
        <v>0</v>
      </c>
      <c r="Y73" s="6">
        <f t="shared" si="13"/>
        <v>0</v>
      </c>
      <c r="Z73" s="6">
        <f t="shared" si="6"/>
        <v>0</v>
      </c>
      <c r="AA73" s="6"/>
      <c r="AB73" s="6"/>
      <c r="AC73" s="6"/>
      <c r="AD73" s="6"/>
      <c r="AE73" s="6"/>
      <c r="AF73" s="6"/>
      <c r="AG73" s="6"/>
    </row>
    <row r="74" spans="1:33" s="20" customFormat="1" ht="15" customHeight="1" x14ac:dyDescent="0.25">
      <c r="A74" s="19"/>
      <c r="B74" s="74" t="str">
        <f t="shared" si="2"/>
        <v>!!!</v>
      </c>
      <c r="C74" s="209" t="str">
        <f>IF($D74&lt;&gt;"",VLOOKUP(TEXT($D74,0),'Angaben Stationen'!$C$15:$V$65,2,0),"")</f>
        <v/>
      </c>
      <c r="D74" s="203"/>
      <c r="E74" s="210"/>
      <c r="F74" s="210"/>
      <c r="G74" s="211"/>
      <c r="H74" s="212"/>
      <c r="I74" s="213"/>
      <c r="J74" s="112"/>
      <c r="K74" s="72"/>
      <c r="M74" s="126"/>
      <c r="N74" s="6">
        <f t="shared" si="3"/>
        <v>0</v>
      </c>
      <c r="O74" s="6" t="str">
        <f>IF('Angaben KH-Standort'!$D$13&gt;0,"VJ","KJA")</f>
        <v>KJA</v>
      </c>
      <c r="P74" s="6" t="str">
        <f t="shared" si="7"/>
        <v>Leer</v>
      </c>
      <c r="Q74" s="6" t="str">
        <f t="shared" si="4"/>
        <v>Leer</v>
      </c>
      <c r="R74" s="6" t="str">
        <f t="shared" si="8"/>
        <v>Leer</v>
      </c>
      <c r="S74" s="6" t="str">
        <f>VLOOKUP($C74,{"29 - Psychiatrie (Erwachsene)","Psychiatrie";"30 - Kinder- und Jugendpsychiatrie","KJPsychiatrie";"31 - Psychosomatik","Psychosomatik";"00 - Bitte eine Fachabteilung auswählen","Leer";"","Leer"},2,0)</f>
        <v>Leer</v>
      </c>
      <c r="T74" s="6">
        <f>VLOOKUP($C74,{"29 - Psychiatrie (Erwachsene)",1;"30 - Kinder- und Jugendpsychiatrie",1;"31 - Psychosomatik",1;"00 - Bitte eine Fachabteilung auswählen",0;"",0},2,0)</f>
        <v>0</v>
      </c>
      <c r="U74" s="6">
        <f t="shared" si="9"/>
        <v>0</v>
      </c>
      <c r="V74" s="6">
        <f t="shared" si="10"/>
        <v>0</v>
      </c>
      <c r="W74" s="6">
        <f t="shared" si="11"/>
        <v>0</v>
      </c>
      <c r="X74" s="6">
        <f t="shared" si="12"/>
        <v>0</v>
      </c>
      <c r="Y74" s="6">
        <f t="shared" si="13"/>
        <v>0</v>
      </c>
      <c r="Z74" s="6">
        <f t="shared" si="6"/>
        <v>0</v>
      </c>
      <c r="AA74" s="6"/>
      <c r="AB74" s="6"/>
      <c r="AC74" s="6"/>
      <c r="AD74" s="6"/>
      <c r="AE74" s="6"/>
      <c r="AF74" s="6"/>
      <c r="AG74" s="6"/>
    </row>
    <row r="75" spans="1:33" s="20" customFormat="1" ht="15" customHeight="1" x14ac:dyDescent="0.25">
      <c r="A75" s="19"/>
      <c r="B75" s="74" t="str">
        <f t="shared" si="2"/>
        <v>!!!</v>
      </c>
      <c r="C75" s="209" t="str">
        <f>IF($D75&lt;&gt;"",VLOOKUP(TEXT($D75,0),'Angaben Stationen'!$C$15:$V$65,2,0),"")</f>
        <v/>
      </c>
      <c r="D75" s="203"/>
      <c r="E75" s="210"/>
      <c r="F75" s="210"/>
      <c r="G75" s="211"/>
      <c r="H75" s="212"/>
      <c r="I75" s="213"/>
      <c r="J75" s="112"/>
      <c r="K75" s="72"/>
      <c r="M75" s="126"/>
      <c r="N75" s="6">
        <f t="shared" si="3"/>
        <v>0</v>
      </c>
      <c r="O75" s="6" t="str">
        <f>IF('Angaben KH-Standort'!$D$13&gt;0,"VJ","KJA")</f>
        <v>KJA</v>
      </c>
      <c r="P75" s="6" t="str">
        <f t="shared" si="7"/>
        <v>Leer</v>
      </c>
      <c r="Q75" s="6" t="str">
        <f t="shared" si="4"/>
        <v>Leer</v>
      </c>
      <c r="R75" s="6" t="str">
        <f t="shared" si="8"/>
        <v>Leer</v>
      </c>
      <c r="S75" s="6" t="str">
        <f>VLOOKUP($C75,{"29 - Psychiatrie (Erwachsene)","Psychiatrie";"30 - Kinder- und Jugendpsychiatrie","KJPsychiatrie";"31 - Psychosomatik","Psychosomatik";"00 - Bitte eine Fachabteilung auswählen","Leer";"","Leer"},2,0)</f>
        <v>Leer</v>
      </c>
      <c r="T75" s="6">
        <f>VLOOKUP($C75,{"29 - Psychiatrie (Erwachsene)",1;"30 - Kinder- und Jugendpsychiatrie",1;"31 - Psychosomatik",1;"00 - Bitte eine Fachabteilung auswählen",0;"",0},2,0)</f>
        <v>0</v>
      </c>
      <c r="U75" s="6">
        <f t="shared" si="9"/>
        <v>0</v>
      </c>
      <c r="V75" s="6">
        <f t="shared" si="10"/>
        <v>0</v>
      </c>
      <c r="W75" s="6">
        <f t="shared" si="11"/>
        <v>0</v>
      </c>
      <c r="X75" s="6">
        <f t="shared" si="12"/>
        <v>0</v>
      </c>
      <c r="Y75" s="6">
        <f t="shared" si="13"/>
        <v>0</v>
      </c>
      <c r="Z75" s="6">
        <f t="shared" si="6"/>
        <v>0</v>
      </c>
      <c r="AA75" s="6"/>
      <c r="AB75" s="6"/>
      <c r="AC75" s="6"/>
      <c r="AD75" s="6"/>
      <c r="AE75" s="6"/>
      <c r="AF75" s="6"/>
      <c r="AG75" s="6"/>
    </row>
    <row r="76" spans="1:33" s="20" customFormat="1" ht="15" customHeight="1" x14ac:dyDescent="0.25">
      <c r="A76" s="19"/>
      <c r="B76" s="74" t="str">
        <f t="shared" si="2"/>
        <v>!!!</v>
      </c>
      <c r="C76" s="209" t="str">
        <f>IF($D76&lt;&gt;"",VLOOKUP(TEXT($D76,0),'Angaben Stationen'!$C$15:$V$65,2,0),"")</f>
        <v/>
      </c>
      <c r="D76" s="203"/>
      <c r="E76" s="210"/>
      <c r="F76" s="210"/>
      <c r="G76" s="211"/>
      <c r="H76" s="212"/>
      <c r="I76" s="213"/>
      <c r="J76" s="112"/>
      <c r="K76" s="72"/>
      <c r="M76" s="126"/>
      <c r="N76" s="6">
        <f t="shared" si="3"/>
        <v>0</v>
      </c>
      <c r="O76" s="6" t="str">
        <f>IF('Angaben KH-Standort'!$D$13&gt;0,"VJ","KJA")</f>
        <v>KJA</v>
      </c>
      <c r="P76" s="6" t="str">
        <f t="shared" si="7"/>
        <v>Leer</v>
      </c>
      <c r="Q76" s="6" t="str">
        <f t="shared" si="4"/>
        <v>Leer</v>
      </c>
      <c r="R76" s="6" t="str">
        <f t="shared" si="8"/>
        <v>Leer</v>
      </c>
      <c r="S76" s="6" t="str">
        <f>VLOOKUP($C76,{"29 - Psychiatrie (Erwachsene)","Psychiatrie";"30 - Kinder- und Jugendpsychiatrie","KJPsychiatrie";"31 - Psychosomatik","Psychosomatik";"00 - Bitte eine Fachabteilung auswählen","Leer";"","Leer"},2,0)</f>
        <v>Leer</v>
      </c>
      <c r="T76" s="6">
        <f>VLOOKUP($C76,{"29 - Psychiatrie (Erwachsene)",1;"30 - Kinder- und Jugendpsychiatrie",1;"31 - Psychosomatik",1;"00 - Bitte eine Fachabteilung auswählen",0;"",0},2,0)</f>
        <v>0</v>
      </c>
      <c r="U76" s="6">
        <f t="shared" si="9"/>
        <v>0</v>
      </c>
      <c r="V76" s="6">
        <f t="shared" si="10"/>
        <v>0</v>
      </c>
      <c r="W76" s="6">
        <f t="shared" si="11"/>
        <v>0</v>
      </c>
      <c r="X76" s="6">
        <f t="shared" si="12"/>
        <v>0</v>
      </c>
      <c r="Y76" s="6">
        <f t="shared" si="13"/>
        <v>0</v>
      </c>
      <c r="Z76" s="6">
        <f t="shared" si="6"/>
        <v>0</v>
      </c>
      <c r="AA76" s="6"/>
      <c r="AB76" s="6"/>
      <c r="AC76" s="6"/>
      <c r="AD76" s="6"/>
      <c r="AE76" s="6"/>
      <c r="AF76" s="6"/>
      <c r="AG76" s="6"/>
    </row>
    <row r="77" spans="1:33" s="20" customFormat="1" ht="15" customHeight="1" x14ac:dyDescent="0.25">
      <c r="A77" s="19"/>
      <c r="B77" s="74" t="str">
        <f t="shared" si="2"/>
        <v>!!!</v>
      </c>
      <c r="C77" s="209" t="str">
        <f>IF($D77&lt;&gt;"",VLOOKUP(TEXT($D77,0),'Angaben Stationen'!$C$15:$V$65,2,0),"")</f>
        <v/>
      </c>
      <c r="D77" s="203"/>
      <c r="E77" s="210"/>
      <c r="F77" s="210"/>
      <c r="G77" s="211"/>
      <c r="H77" s="212"/>
      <c r="I77" s="213"/>
      <c r="J77" s="112"/>
      <c r="K77" s="72"/>
      <c r="M77" s="126"/>
      <c r="N77" s="6">
        <f t="shared" si="3"/>
        <v>0</v>
      </c>
      <c r="O77" s="6" t="str">
        <f>IF('Angaben KH-Standort'!$D$13&gt;0,"VJ","KJA")</f>
        <v>KJA</v>
      </c>
      <c r="P77" s="6" t="str">
        <f t="shared" si="7"/>
        <v>Leer</v>
      </c>
      <c r="Q77" s="6" t="str">
        <f t="shared" si="4"/>
        <v>Leer</v>
      </c>
      <c r="R77" s="6" t="str">
        <f t="shared" si="8"/>
        <v>Leer</v>
      </c>
      <c r="S77" s="6" t="str">
        <f>VLOOKUP($C77,{"29 - Psychiatrie (Erwachsene)","Psychiatrie";"30 - Kinder- und Jugendpsychiatrie","KJPsychiatrie";"31 - Psychosomatik","Psychosomatik";"00 - Bitte eine Fachabteilung auswählen","Leer";"","Leer"},2,0)</f>
        <v>Leer</v>
      </c>
      <c r="T77" s="6">
        <f>VLOOKUP($C77,{"29 - Psychiatrie (Erwachsene)",1;"30 - Kinder- und Jugendpsychiatrie",1;"31 - Psychosomatik",1;"00 - Bitte eine Fachabteilung auswählen",0;"",0},2,0)</f>
        <v>0</v>
      </c>
      <c r="U77" s="6">
        <f t="shared" si="9"/>
        <v>0</v>
      </c>
      <c r="V77" s="6">
        <f t="shared" si="10"/>
        <v>0</v>
      </c>
      <c r="W77" s="6">
        <f t="shared" si="11"/>
        <v>0</v>
      </c>
      <c r="X77" s="6">
        <f t="shared" si="12"/>
        <v>0</v>
      </c>
      <c r="Y77" s="6">
        <f t="shared" si="13"/>
        <v>0</v>
      </c>
      <c r="Z77" s="6">
        <f t="shared" si="6"/>
        <v>0</v>
      </c>
      <c r="AA77" s="6"/>
      <c r="AB77" s="6"/>
      <c r="AC77" s="6"/>
      <c r="AD77" s="6"/>
      <c r="AE77" s="6"/>
      <c r="AF77" s="6"/>
      <c r="AG77" s="6"/>
    </row>
    <row r="78" spans="1:33" s="20" customFormat="1" ht="15" customHeight="1" x14ac:dyDescent="0.25">
      <c r="A78" s="19"/>
      <c r="B78" s="74" t="str">
        <f t="shared" si="2"/>
        <v>!!!</v>
      </c>
      <c r="C78" s="209" t="str">
        <f>IF($D78&lt;&gt;"",VLOOKUP(TEXT($D78,0),'Angaben Stationen'!$C$15:$V$65,2,0),"")</f>
        <v/>
      </c>
      <c r="D78" s="203"/>
      <c r="E78" s="210"/>
      <c r="F78" s="210"/>
      <c r="G78" s="211"/>
      <c r="H78" s="212"/>
      <c r="I78" s="213"/>
      <c r="J78" s="112"/>
      <c r="K78" s="72"/>
      <c r="M78" s="126"/>
      <c r="N78" s="6">
        <f t="shared" si="3"/>
        <v>0</v>
      </c>
      <c r="O78" s="6" t="str">
        <f>IF('Angaben KH-Standort'!$D$13&gt;0,"VJ","KJA")</f>
        <v>KJA</v>
      </c>
      <c r="P78" s="6" t="str">
        <f t="shared" si="7"/>
        <v>Leer</v>
      </c>
      <c r="Q78" s="6" t="str">
        <f t="shared" si="4"/>
        <v>Leer</v>
      </c>
      <c r="R78" s="6" t="str">
        <f t="shared" si="8"/>
        <v>Leer</v>
      </c>
      <c r="S78" s="6" t="str">
        <f>VLOOKUP($C78,{"29 - Psychiatrie (Erwachsene)","Psychiatrie";"30 - Kinder- und Jugendpsychiatrie","KJPsychiatrie";"31 - Psychosomatik","Psychosomatik";"00 - Bitte eine Fachabteilung auswählen","Leer";"","Leer"},2,0)</f>
        <v>Leer</v>
      </c>
      <c r="T78" s="6">
        <f>VLOOKUP($C78,{"29 - Psychiatrie (Erwachsene)",1;"30 - Kinder- und Jugendpsychiatrie",1;"31 - Psychosomatik",1;"00 - Bitte eine Fachabteilung auswählen",0;"",0},2,0)</f>
        <v>0</v>
      </c>
      <c r="U78" s="6">
        <f t="shared" si="9"/>
        <v>0</v>
      </c>
      <c r="V78" s="6">
        <f t="shared" si="10"/>
        <v>0</v>
      </c>
      <c r="W78" s="6">
        <f t="shared" si="11"/>
        <v>0</v>
      </c>
      <c r="X78" s="6">
        <f t="shared" si="12"/>
        <v>0</v>
      </c>
      <c r="Y78" s="6">
        <f t="shared" si="13"/>
        <v>0</v>
      </c>
      <c r="Z78" s="6">
        <f t="shared" si="6"/>
        <v>0</v>
      </c>
      <c r="AA78" s="6"/>
      <c r="AB78" s="6"/>
      <c r="AC78" s="6"/>
      <c r="AD78" s="6"/>
      <c r="AE78" s="6"/>
      <c r="AF78" s="6"/>
      <c r="AG78" s="6"/>
    </row>
    <row r="79" spans="1:33" s="20" customFormat="1" ht="15" customHeight="1" x14ac:dyDescent="0.25">
      <c r="A79" s="19"/>
      <c r="B79" s="74" t="str">
        <f t="shared" si="2"/>
        <v>!!!</v>
      </c>
      <c r="C79" s="209" t="str">
        <f>IF($D79&lt;&gt;"",VLOOKUP(TEXT($D79,0),'Angaben Stationen'!$C$15:$V$65,2,0),"")</f>
        <v/>
      </c>
      <c r="D79" s="203"/>
      <c r="E79" s="210"/>
      <c r="F79" s="210"/>
      <c r="G79" s="211"/>
      <c r="H79" s="212"/>
      <c r="I79" s="213"/>
      <c r="J79" s="112"/>
      <c r="K79" s="72"/>
      <c r="M79" s="126"/>
      <c r="N79" s="6">
        <f t="shared" si="3"/>
        <v>0</v>
      </c>
      <c r="O79" s="6" t="str">
        <f>IF('Angaben KH-Standort'!$D$13&gt;0,"VJ","KJA")</f>
        <v>KJA</v>
      </c>
      <c r="P79" s="6" t="str">
        <f t="shared" si="7"/>
        <v>Leer</v>
      </c>
      <c r="Q79" s="6" t="str">
        <f t="shared" si="4"/>
        <v>Leer</v>
      </c>
      <c r="R79" s="6" t="str">
        <f t="shared" si="8"/>
        <v>Leer</v>
      </c>
      <c r="S79" s="6" t="str">
        <f>VLOOKUP($C79,{"29 - Psychiatrie (Erwachsene)","Psychiatrie";"30 - Kinder- und Jugendpsychiatrie","KJPsychiatrie";"31 - Psychosomatik","Psychosomatik";"00 - Bitte eine Fachabteilung auswählen","Leer";"","Leer"},2,0)</f>
        <v>Leer</v>
      </c>
      <c r="T79" s="6">
        <f>VLOOKUP($C79,{"29 - Psychiatrie (Erwachsene)",1;"30 - Kinder- und Jugendpsychiatrie",1;"31 - Psychosomatik",1;"00 - Bitte eine Fachabteilung auswählen",0;"",0},2,0)</f>
        <v>0</v>
      </c>
      <c r="U79" s="6">
        <f t="shared" si="9"/>
        <v>0</v>
      </c>
      <c r="V79" s="6">
        <f t="shared" si="10"/>
        <v>0</v>
      </c>
      <c r="W79" s="6">
        <f t="shared" si="11"/>
        <v>0</v>
      </c>
      <c r="X79" s="6">
        <f t="shared" si="12"/>
        <v>0</v>
      </c>
      <c r="Y79" s="6">
        <f t="shared" si="13"/>
        <v>0</v>
      </c>
      <c r="Z79" s="6">
        <f t="shared" si="6"/>
        <v>0</v>
      </c>
      <c r="AA79" s="6"/>
      <c r="AB79" s="6"/>
      <c r="AC79" s="6"/>
      <c r="AD79" s="6"/>
      <c r="AE79" s="6"/>
      <c r="AF79" s="6"/>
      <c r="AG79" s="6"/>
    </row>
    <row r="80" spans="1:33" s="20" customFormat="1" ht="15" customHeight="1" x14ac:dyDescent="0.25">
      <c r="A80" s="19"/>
      <c r="B80" s="74" t="str">
        <f t="shared" si="2"/>
        <v>!!!</v>
      </c>
      <c r="C80" s="209" t="str">
        <f>IF($D80&lt;&gt;"",VLOOKUP(TEXT($D80,0),'Angaben Stationen'!$C$15:$V$65,2,0),"")</f>
        <v/>
      </c>
      <c r="D80" s="203"/>
      <c r="E80" s="210"/>
      <c r="F80" s="210"/>
      <c r="G80" s="211"/>
      <c r="H80" s="212"/>
      <c r="I80" s="213"/>
      <c r="J80" s="112"/>
      <c r="K80" s="72"/>
      <c r="M80" s="126"/>
      <c r="N80" s="6">
        <f t="shared" si="3"/>
        <v>0</v>
      </c>
      <c r="O80" s="6" t="str">
        <f>IF('Angaben KH-Standort'!$D$13&gt;0,"VJ","KJA")</f>
        <v>KJA</v>
      </c>
      <c r="P80" s="6" t="str">
        <f t="shared" si="7"/>
        <v>Leer</v>
      </c>
      <c r="Q80" s="6" t="str">
        <f t="shared" si="4"/>
        <v>Leer</v>
      </c>
      <c r="R80" s="6" t="str">
        <f t="shared" si="8"/>
        <v>Leer</v>
      </c>
      <c r="S80" s="6" t="str">
        <f>VLOOKUP($C80,{"29 - Psychiatrie (Erwachsene)","Psychiatrie";"30 - Kinder- und Jugendpsychiatrie","KJPsychiatrie";"31 - Psychosomatik","Psychosomatik";"00 - Bitte eine Fachabteilung auswählen","Leer";"","Leer"},2,0)</f>
        <v>Leer</v>
      </c>
      <c r="T80" s="6">
        <f>VLOOKUP($C80,{"29 - Psychiatrie (Erwachsene)",1;"30 - Kinder- und Jugendpsychiatrie",1;"31 - Psychosomatik",1;"00 - Bitte eine Fachabteilung auswählen",0;"",0},2,0)</f>
        <v>0</v>
      </c>
      <c r="U80" s="6">
        <f t="shared" si="9"/>
        <v>0</v>
      </c>
      <c r="V80" s="6">
        <f t="shared" si="10"/>
        <v>0</v>
      </c>
      <c r="W80" s="6">
        <f t="shared" si="11"/>
        <v>0</v>
      </c>
      <c r="X80" s="6">
        <f t="shared" si="12"/>
        <v>0</v>
      </c>
      <c r="Y80" s="6">
        <f t="shared" si="13"/>
        <v>0</v>
      </c>
      <c r="Z80" s="6">
        <f t="shared" si="6"/>
        <v>0</v>
      </c>
      <c r="AA80" s="6"/>
      <c r="AB80" s="6"/>
      <c r="AC80" s="6"/>
      <c r="AD80" s="6"/>
      <c r="AE80" s="6"/>
      <c r="AF80" s="6"/>
      <c r="AG80" s="6"/>
    </row>
    <row r="81" spans="1:33" s="20" customFormat="1" ht="15" customHeight="1" x14ac:dyDescent="0.25">
      <c r="A81" s="19"/>
      <c r="B81" s="74" t="str">
        <f t="shared" si="2"/>
        <v>!!!</v>
      </c>
      <c r="C81" s="209" t="str">
        <f>IF($D81&lt;&gt;"",VLOOKUP(TEXT($D81,0),'Angaben Stationen'!$C$15:$V$65,2,0),"")</f>
        <v/>
      </c>
      <c r="D81" s="203"/>
      <c r="E81" s="210"/>
      <c r="F81" s="210"/>
      <c r="G81" s="211"/>
      <c r="H81" s="212"/>
      <c r="I81" s="213"/>
      <c r="J81" s="112"/>
      <c r="K81" s="72"/>
      <c r="M81" s="126"/>
      <c r="N81" s="6">
        <f t="shared" si="3"/>
        <v>0</v>
      </c>
      <c r="O81" s="6" t="str">
        <f>IF('Angaben KH-Standort'!$D$13&gt;0,"VJ","KJA")</f>
        <v>KJA</v>
      </c>
      <c r="P81" s="6" t="str">
        <f t="shared" si="7"/>
        <v>Leer</v>
      </c>
      <c r="Q81" s="6" t="str">
        <f t="shared" si="4"/>
        <v>Leer</v>
      </c>
      <c r="R81" s="6" t="str">
        <f t="shared" si="8"/>
        <v>Leer</v>
      </c>
      <c r="S81" s="6" t="str">
        <f>VLOOKUP($C81,{"29 - Psychiatrie (Erwachsene)","Psychiatrie";"30 - Kinder- und Jugendpsychiatrie","KJPsychiatrie";"31 - Psychosomatik","Psychosomatik";"00 - Bitte eine Fachabteilung auswählen","Leer";"","Leer"},2,0)</f>
        <v>Leer</v>
      </c>
      <c r="T81" s="6">
        <f>VLOOKUP($C81,{"29 - Psychiatrie (Erwachsene)",1;"30 - Kinder- und Jugendpsychiatrie",1;"31 - Psychosomatik",1;"00 - Bitte eine Fachabteilung auswählen",0;"",0},2,0)</f>
        <v>0</v>
      </c>
      <c r="U81" s="6">
        <f t="shared" si="9"/>
        <v>0</v>
      </c>
      <c r="V81" s="6">
        <f t="shared" si="10"/>
        <v>0</v>
      </c>
      <c r="W81" s="6">
        <f t="shared" si="11"/>
        <v>0</v>
      </c>
      <c r="X81" s="6">
        <f t="shared" si="12"/>
        <v>0</v>
      </c>
      <c r="Y81" s="6">
        <f t="shared" si="13"/>
        <v>0</v>
      </c>
      <c r="Z81" s="6">
        <f t="shared" si="6"/>
        <v>0</v>
      </c>
      <c r="AA81" s="6"/>
      <c r="AB81" s="6"/>
      <c r="AC81" s="6"/>
      <c r="AD81" s="6"/>
      <c r="AE81" s="6"/>
      <c r="AF81" s="6"/>
      <c r="AG81" s="6"/>
    </row>
    <row r="82" spans="1:33" s="20" customFormat="1" ht="15" customHeight="1" x14ac:dyDescent="0.25">
      <c r="A82" s="19"/>
      <c r="B82" s="74" t="str">
        <f t="shared" si="2"/>
        <v>!!!</v>
      </c>
      <c r="C82" s="209" t="str">
        <f>IF($D82&lt;&gt;"",VLOOKUP(TEXT($D82,0),'Angaben Stationen'!$C$15:$V$65,2,0),"")</f>
        <v/>
      </c>
      <c r="D82" s="203"/>
      <c r="E82" s="210"/>
      <c r="F82" s="210"/>
      <c r="G82" s="211"/>
      <c r="H82" s="212"/>
      <c r="I82" s="213"/>
      <c r="J82" s="112"/>
      <c r="K82" s="72"/>
      <c r="M82" s="126"/>
      <c r="N82" s="6">
        <f t="shared" si="3"/>
        <v>0</v>
      </c>
      <c r="O82" s="6" t="str">
        <f>IF('Angaben KH-Standort'!$D$13&gt;0,"VJ","KJA")</f>
        <v>KJA</v>
      </c>
      <c r="P82" s="6" t="str">
        <f t="shared" si="7"/>
        <v>Leer</v>
      </c>
      <c r="Q82" s="6" t="str">
        <f t="shared" si="4"/>
        <v>Leer</v>
      </c>
      <c r="R82" s="6" t="str">
        <f t="shared" si="8"/>
        <v>Leer</v>
      </c>
      <c r="S82" s="6" t="str">
        <f>VLOOKUP($C82,{"29 - Psychiatrie (Erwachsene)","Psychiatrie";"30 - Kinder- und Jugendpsychiatrie","KJPsychiatrie";"31 - Psychosomatik","Psychosomatik";"00 - Bitte eine Fachabteilung auswählen","Leer";"","Leer"},2,0)</f>
        <v>Leer</v>
      </c>
      <c r="T82" s="6">
        <f>VLOOKUP($C82,{"29 - Psychiatrie (Erwachsene)",1;"30 - Kinder- und Jugendpsychiatrie",1;"31 - Psychosomatik",1;"00 - Bitte eine Fachabteilung auswählen",0;"",0},2,0)</f>
        <v>0</v>
      </c>
      <c r="U82" s="6">
        <f t="shared" si="9"/>
        <v>0</v>
      </c>
      <c r="V82" s="6">
        <f t="shared" si="10"/>
        <v>0</v>
      </c>
      <c r="W82" s="6">
        <f t="shared" si="11"/>
        <v>0</v>
      </c>
      <c r="X82" s="6">
        <f t="shared" si="12"/>
        <v>0</v>
      </c>
      <c r="Y82" s="6">
        <f t="shared" si="13"/>
        <v>0</v>
      </c>
      <c r="Z82" s="6">
        <f t="shared" si="6"/>
        <v>0</v>
      </c>
      <c r="AA82" s="6"/>
      <c r="AB82" s="6"/>
      <c r="AC82" s="6"/>
      <c r="AD82" s="6"/>
      <c r="AE82" s="6"/>
      <c r="AF82" s="6"/>
      <c r="AG82" s="6"/>
    </row>
    <row r="83" spans="1:33" s="20" customFormat="1" ht="15" customHeight="1" x14ac:dyDescent="0.25">
      <c r="A83" s="19"/>
      <c r="B83" s="74" t="str">
        <f t="shared" ref="B83:B146" si="14">IF(SUM(T83:Z83)&lt;7,"!!!","")</f>
        <v>!!!</v>
      </c>
      <c r="C83" s="209" t="str">
        <f>IF($D83&lt;&gt;"",VLOOKUP(TEXT($D83,0),'Angaben Stationen'!$C$15:$V$65,2,0),"")</f>
        <v/>
      </c>
      <c r="D83" s="203"/>
      <c r="E83" s="210"/>
      <c r="F83" s="210"/>
      <c r="G83" s="211"/>
      <c r="H83" s="212"/>
      <c r="I83" s="213"/>
      <c r="J83" s="112"/>
      <c r="K83" s="72"/>
      <c r="M83" s="126"/>
      <c r="N83" s="6">
        <f t="shared" ref="N83:N146" si="15">IF(LEN(B83)&gt;0,0,1)</f>
        <v>0</v>
      </c>
      <c r="O83" s="6" t="str">
        <f>IF('Angaben KH-Standort'!$D$13&gt;0,"VJ","KJA")</f>
        <v>KJA</v>
      </c>
      <c r="P83" s="6" t="str">
        <f t="shared" si="7"/>
        <v>Leer</v>
      </c>
      <c r="Q83" s="6" t="str">
        <f t="shared" ref="Q83:Q146" si="16">IF($D83&lt;&gt;"",O83,"Leer")</f>
        <v>Leer</v>
      </c>
      <c r="R83" s="6" t="str">
        <f t="shared" si="8"/>
        <v>Leer</v>
      </c>
      <c r="S83" s="6" t="str">
        <f>VLOOKUP($C83,{"29 - Psychiatrie (Erwachsene)","Psychiatrie";"30 - Kinder- und Jugendpsychiatrie","KJPsychiatrie";"31 - Psychosomatik","Psychosomatik";"00 - Bitte eine Fachabteilung auswählen","Leer";"","Leer"},2,0)</f>
        <v>Leer</v>
      </c>
      <c r="T83" s="6">
        <f>VLOOKUP($C83,{"29 - Psychiatrie (Erwachsene)",1;"30 - Kinder- und Jugendpsychiatrie",1;"31 - Psychosomatik",1;"00 - Bitte eine Fachabteilung auswählen",0;"",0},2,0)</f>
        <v>0</v>
      </c>
      <c r="U83" s="6">
        <f t="shared" si="9"/>
        <v>0</v>
      </c>
      <c r="V83" s="6">
        <f t="shared" si="10"/>
        <v>0</v>
      </c>
      <c r="W83" s="6">
        <f t="shared" si="11"/>
        <v>0</v>
      </c>
      <c r="X83" s="6">
        <f t="shared" si="12"/>
        <v>0</v>
      </c>
      <c r="Y83" s="6">
        <f t="shared" si="13"/>
        <v>0</v>
      </c>
      <c r="Z83" s="6">
        <f t="shared" ref="Z83:Z146" si="17">IF(LEN($I83)&gt;0,1,0)</f>
        <v>0</v>
      </c>
      <c r="AA83" s="6"/>
      <c r="AB83" s="6"/>
      <c r="AC83" s="6"/>
      <c r="AD83" s="6"/>
      <c r="AE83" s="6"/>
      <c r="AF83" s="6"/>
      <c r="AG83" s="6"/>
    </row>
    <row r="84" spans="1:33" s="20" customFormat="1" ht="15" customHeight="1" x14ac:dyDescent="0.25">
      <c r="A84" s="19"/>
      <c r="B84" s="74" t="str">
        <f t="shared" si="14"/>
        <v>!!!</v>
      </c>
      <c r="C84" s="209" t="str">
        <f>IF($D84&lt;&gt;"",VLOOKUP(TEXT($D84,0),'Angaben Stationen'!$C$15:$V$65,2,0),"")</f>
        <v/>
      </c>
      <c r="D84" s="203"/>
      <c r="E84" s="210"/>
      <c r="F84" s="210"/>
      <c r="G84" s="211"/>
      <c r="H84" s="212"/>
      <c r="I84" s="213"/>
      <c r="J84" s="112"/>
      <c r="K84" s="72"/>
      <c r="M84" s="126"/>
      <c r="N84" s="6">
        <f t="shared" si="15"/>
        <v>0</v>
      </c>
      <c r="O84" s="6" t="str">
        <f>IF('Angaben KH-Standort'!$D$13&gt;0,"VJ","KJA")</f>
        <v>KJA</v>
      </c>
      <c r="P84" s="6" t="str">
        <f t="shared" ref="P84:P147" si="18">IF($D83&lt;&gt;"","Stationen","Leer")</f>
        <v>Leer</v>
      </c>
      <c r="Q84" s="6" t="str">
        <f t="shared" si="16"/>
        <v>Leer</v>
      </c>
      <c r="R84" s="6" t="str">
        <f t="shared" ref="R84:R147" si="19">IF($D84&lt;&gt;"","Monate","Leer")</f>
        <v>Leer</v>
      </c>
      <c r="S84" s="6" t="str">
        <f>VLOOKUP($C84,{"29 - Psychiatrie (Erwachsene)","Psychiatrie";"30 - Kinder- und Jugendpsychiatrie","KJPsychiatrie";"31 - Psychosomatik","Psychosomatik";"00 - Bitte eine Fachabteilung auswählen","Leer";"","Leer"},2,0)</f>
        <v>Leer</v>
      </c>
      <c r="T84" s="6">
        <f>VLOOKUP($C84,{"29 - Psychiatrie (Erwachsene)",1;"30 - Kinder- und Jugendpsychiatrie",1;"31 - Psychosomatik",1;"00 - Bitte eine Fachabteilung auswählen",0;"",0},2,0)</f>
        <v>0</v>
      </c>
      <c r="U84" s="6">
        <f t="shared" ref="U84:U147" si="20">IF(LEN($D84)&gt;0,1,0)</f>
        <v>0</v>
      </c>
      <c r="V84" s="6">
        <f t="shared" ref="V84:V147" si="21">IF(LEN($E84)&gt;0,1,0)</f>
        <v>0</v>
      </c>
      <c r="W84" s="6">
        <f t="shared" ref="W84:W147" si="22">IF(LEN($F84)&gt;0,1,0)</f>
        <v>0</v>
      </c>
      <c r="X84" s="6">
        <f t="shared" ref="X84:X147" si="23">IF(LEN($G84)&gt;0,1,0)</f>
        <v>0</v>
      </c>
      <c r="Y84" s="6">
        <f t="shared" ref="Y84:Y147" si="24">IF(LEN($H84)&gt;0,1,0)</f>
        <v>0</v>
      </c>
      <c r="Z84" s="6">
        <f t="shared" si="17"/>
        <v>0</v>
      </c>
      <c r="AA84" s="6"/>
      <c r="AB84" s="6"/>
      <c r="AC84" s="6"/>
      <c r="AD84" s="6"/>
      <c r="AE84" s="6"/>
      <c r="AF84" s="6"/>
      <c r="AG84" s="6"/>
    </row>
    <row r="85" spans="1:33" s="20" customFormat="1" ht="15" customHeight="1" x14ac:dyDescent="0.25">
      <c r="A85" s="19"/>
      <c r="B85" s="74" t="str">
        <f t="shared" si="14"/>
        <v>!!!</v>
      </c>
      <c r="C85" s="209" t="str">
        <f>IF($D85&lt;&gt;"",VLOOKUP(TEXT($D85,0),'Angaben Stationen'!$C$15:$V$65,2,0),"")</f>
        <v/>
      </c>
      <c r="D85" s="203"/>
      <c r="E85" s="210"/>
      <c r="F85" s="210"/>
      <c r="G85" s="211"/>
      <c r="H85" s="212"/>
      <c r="I85" s="213"/>
      <c r="J85" s="112"/>
      <c r="K85" s="72"/>
      <c r="M85" s="126"/>
      <c r="N85" s="6">
        <f t="shared" si="15"/>
        <v>0</v>
      </c>
      <c r="O85" s="6" t="str">
        <f>IF('Angaben KH-Standort'!$D$13&gt;0,"VJ","KJA")</f>
        <v>KJA</v>
      </c>
      <c r="P85" s="6" t="str">
        <f t="shared" si="18"/>
        <v>Leer</v>
      </c>
      <c r="Q85" s="6" t="str">
        <f t="shared" si="16"/>
        <v>Leer</v>
      </c>
      <c r="R85" s="6" t="str">
        <f t="shared" si="19"/>
        <v>Leer</v>
      </c>
      <c r="S85" s="6" t="str">
        <f>VLOOKUP($C85,{"29 - Psychiatrie (Erwachsene)","Psychiatrie";"30 - Kinder- und Jugendpsychiatrie","KJPsychiatrie";"31 - Psychosomatik","Psychosomatik";"00 - Bitte eine Fachabteilung auswählen","Leer";"","Leer"},2,0)</f>
        <v>Leer</v>
      </c>
      <c r="T85" s="6">
        <f>VLOOKUP($C85,{"29 - Psychiatrie (Erwachsene)",1;"30 - Kinder- und Jugendpsychiatrie",1;"31 - Psychosomatik",1;"00 - Bitte eine Fachabteilung auswählen",0;"",0},2,0)</f>
        <v>0</v>
      </c>
      <c r="U85" s="6">
        <f t="shared" si="20"/>
        <v>0</v>
      </c>
      <c r="V85" s="6">
        <f t="shared" si="21"/>
        <v>0</v>
      </c>
      <c r="W85" s="6">
        <f t="shared" si="22"/>
        <v>0</v>
      </c>
      <c r="X85" s="6">
        <f t="shared" si="23"/>
        <v>0</v>
      </c>
      <c r="Y85" s="6">
        <f t="shared" si="24"/>
        <v>0</v>
      </c>
      <c r="Z85" s="6">
        <f t="shared" si="17"/>
        <v>0</v>
      </c>
      <c r="AA85" s="6"/>
      <c r="AB85" s="6"/>
      <c r="AC85" s="6"/>
      <c r="AD85" s="6"/>
      <c r="AE85" s="6"/>
      <c r="AF85" s="6"/>
      <c r="AG85" s="6"/>
    </row>
    <row r="86" spans="1:33" s="20" customFormat="1" ht="15" customHeight="1" x14ac:dyDescent="0.25">
      <c r="A86" s="19"/>
      <c r="B86" s="74" t="str">
        <f t="shared" si="14"/>
        <v>!!!</v>
      </c>
      <c r="C86" s="209" t="str">
        <f>IF($D86&lt;&gt;"",VLOOKUP(TEXT($D86,0),'Angaben Stationen'!$C$15:$V$65,2,0),"")</f>
        <v/>
      </c>
      <c r="D86" s="203"/>
      <c r="E86" s="210"/>
      <c r="F86" s="210"/>
      <c r="G86" s="211"/>
      <c r="H86" s="212"/>
      <c r="I86" s="213"/>
      <c r="J86" s="112"/>
      <c r="K86" s="72"/>
      <c r="M86" s="126"/>
      <c r="N86" s="6">
        <f t="shared" si="15"/>
        <v>0</v>
      </c>
      <c r="O86" s="6" t="str">
        <f>IF('Angaben KH-Standort'!$D$13&gt;0,"VJ","KJA")</f>
        <v>KJA</v>
      </c>
      <c r="P86" s="6" t="str">
        <f t="shared" si="18"/>
        <v>Leer</v>
      </c>
      <c r="Q86" s="6" t="str">
        <f t="shared" si="16"/>
        <v>Leer</v>
      </c>
      <c r="R86" s="6" t="str">
        <f t="shared" si="19"/>
        <v>Leer</v>
      </c>
      <c r="S86" s="6" t="str">
        <f>VLOOKUP($C86,{"29 - Psychiatrie (Erwachsene)","Psychiatrie";"30 - Kinder- und Jugendpsychiatrie","KJPsychiatrie";"31 - Psychosomatik","Psychosomatik";"00 - Bitte eine Fachabteilung auswählen","Leer";"","Leer"},2,0)</f>
        <v>Leer</v>
      </c>
      <c r="T86" s="6">
        <f>VLOOKUP($C86,{"29 - Psychiatrie (Erwachsene)",1;"30 - Kinder- und Jugendpsychiatrie",1;"31 - Psychosomatik",1;"00 - Bitte eine Fachabteilung auswählen",0;"",0},2,0)</f>
        <v>0</v>
      </c>
      <c r="U86" s="6">
        <f t="shared" si="20"/>
        <v>0</v>
      </c>
      <c r="V86" s="6">
        <f t="shared" si="21"/>
        <v>0</v>
      </c>
      <c r="W86" s="6">
        <f t="shared" si="22"/>
        <v>0</v>
      </c>
      <c r="X86" s="6">
        <f t="shared" si="23"/>
        <v>0</v>
      </c>
      <c r="Y86" s="6">
        <f t="shared" si="24"/>
        <v>0</v>
      </c>
      <c r="Z86" s="6">
        <f t="shared" si="17"/>
        <v>0</v>
      </c>
      <c r="AA86" s="6"/>
      <c r="AB86" s="6"/>
      <c r="AC86" s="6"/>
      <c r="AD86" s="6"/>
      <c r="AE86" s="6"/>
      <c r="AF86" s="6"/>
      <c r="AG86" s="6"/>
    </row>
    <row r="87" spans="1:33" s="20" customFormat="1" ht="15" customHeight="1" x14ac:dyDescent="0.25">
      <c r="A87" s="19"/>
      <c r="B87" s="74" t="str">
        <f t="shared" si="14"/>
        <v>!!!</v>
      </c>
      <c r="C87" s="209" t="str">
        <f>IF($D87&lt;&gt;"",VLOOKUP(TEXT($D87,0),'Angaben Stationen'!$C$15:$V$65,2,0),"")</f>
        <v/>
      </c>
      <c r="D87" s="203"/>
      <c r="E87" s="210"/>
      <c r="F87" s="210"/>
      <c r="G87" s="211"/>
      <c r="H87" s="212"/>
      <c r="I87" s="213"/>
      <c r="J87" s="112"/>
      <c r="K87" s="72"/>
      <c r="M87" s="126"/>
      <c r="N87" s="6">
        <f t="shared" si="15"/>
        <v>0</v>
      </c>
      <c r="O87" s="6" t="str">
        <f>IF('Angaben KH-Standort'!$D$13&gt;0,"VJ","KJA")</f>
        <v>KJA</v>
      </c>
      <c r="P87" s="6" t="str">
        <f t="shared" si="18"/>
        <v>Leer</v>
      </c>
      <c r="Q87" s="6" t="str">
        <f t="shared" si="16"/>
        <v>Leer</v>
      </c>
      <c r="R87" s="6" t="str">
        <f t="shared" si="19"/>
        <v>Leer</v>
      </c>
      <c r="S87" s="6" t="str">
        <f>VLOOKUP($C87,{"29 - Psychiatrie (Erwachsene)","Psychiatrie";"30 - Kinder- und Jugendpsychiatrie","KJPsychiatrie";"31 - Psychosomatik","Psychosomatik";"00 - Bitte eine Fachabteilung auswählen","Leer";"","Leer"},2,0)</f>
        <v>Leer</v>
      </c>
      <c r="T87" s="6">
        <f>VLOOKUP($C87,{"29 - Psychiatrie (Erwachsene)",1;"30 - Kinder- und Jugendpsychiatrie",1;"31 - Psychosomatik",1;"00 - Bitte eine Fachabteilung auswählen",0;"",0},2,0)</f>
        <v>0</v>
      </c>
      <c r="U87" s="6">
        <f t="shared" si="20"/>
        <v>0</v>
      </c>
      <c r="V87" s="6">
        <f t="shared" si="21"/>
        <v>0</v>
      </c>
      <c r="W87" s="6">
        <f t="shared" si="22"/>
        <v>0</v>
      </c>
      <c r="X87" s="6">
        <f t="shared" si="23"/>
        <v>0</v>
      </c>
      <c r="Y87" s="6">
        <f t="shared" si="24"/>
        <v>0</v>
      </c>
      <c r="Z87" s="6">
        <f t="shared" si="17"/>
        <v>0</v>
      </c>
      <c r="AA87" s="6"/>
      <c r="AB87" s="6"/>
      <c r="AC87" s="6"/>
      <c r="AD87" s="6"/>
      <c r="AE87" s="6"/>
      <c r="AF87" s="6"/>
      <c r="AG87" s="6"/>
    </row>
    <row r="88" spans="1:33" s="20" customFormat="1" ht="15" customHeight="1" x14ac:dyDescent="0.25">
      <c r="A88" s="19"/>
      <c r="B88" s="74" t="str">
        <f t="shared" si="14"/>
        <v>!!!</v>
      </c>
      <c r="C88" s="209" t="str">
        <f>IF($D88&lt;&gt;"",VLOOKUP(TEXT($D88,0),'Angaben Stationen'!$C$15:$V$65,2,0),"")</f>
        <v/>
      </c>
      <c r="D88" s="203"/>
      <c r="E88" s="210"/>
      <c r="F88" s="210"/>
      <c r="G88" s="211"/>
      <c r="H88" s="212"/>
      <c r="I88" s="213"/>
      <c r="J88" s="112"/>
      <c r="K88" s="72"/>
      <c r="M88" s="126"/>
      <c r="N88" s="6">
        <f t="shared" si="15"/>
        <v>0</v>
      </c>
      <c r="O88" s="6" t="str">
        <f>IF('Angaben KH-Standort'!$D$13&gt;0,"VJ","KJA")</f>
        <v>KJA</v>
      </c>
      <c r="P88" s="6" t="str">
        <f t="shared" si="18"/>
        <v>Leer</v>
      </c>
      <c r="Q88" s="6" t="str">
        <f t="shared" si="16"/>
        <v>Leer</v>
      </c>
      <c r="R88" s="6" t="str">
        <f t="shared" si="19"/>
        <v>Leer</v>
      </c>
      <c r="S88" s="6" t="str">
        <f>VLOOKUP($C88,{"29 - Psychiatrie (Erwachsene)","Psychiatrie";"30 - Kinder- und Jugendpsychiatrie","KJPsychiatrie";"31 - Psychosomatik","Psychosomatik";"00 - Bitte eine Fachabteilung auswählen","Leer";"","Leer"},2,0)</f>
        <v>Leer</v>
      </c>
      <c r="T88" s="6">
        <f>VLOOKUP($C88,{"29 - Psychiatrie (Erwachsene)",1;"30 - Kinder- und Jugendpsychiatrie",1;"31 - Psychosomatik",1;"00 - Bitte eine Fachabteilung auswählen",0;"",0},2,0)</f>
        <v>0</v>
      </c>
      <c r="U88" s="6">
        <f t="shared" si="20"/>
        <v>0</v>
      </c>
      <c r="V88" s="6">
        <f t="shared" si="21"/>
        <v>0</v>
      </c>
      <c r="W88" s="6">
        <f t="shared" si="22"/>
        <v>0</v>
      </c>
      <c r="X88" s="6">
        <f t="shared" si="23"/>
        <v>0</v>
      </c>
      <c r="Y88" s="6">
        <f t="shared" si="24"/>
        <v>0</v>
      </c>
      <c r="Z88" s="6">
        <f t="shared" si="17"/>
        <v>0</v>
      </c>
      <c r="AA88" s="6"/>
      <c r="AB88" s="6"/>
      <c r="AC88" s="6"/>
      <c r="AD88" s="6"/>
      <c r="AE88" s="6"/>
      <c r="AF88" s="6"/>
      <c r="AG88" s="6"/>
    </row>
    <row r="89" spans="1:33" s="20" customFormat="1" ht="15" customHeight="1" x14ac:dyDescent="0.25">
      <c r="A89" s="19"/>
      <c r="B89" s="74" t="str">
        <f t="shared" si="14"/>
        <v>!!!</v>
      </c>
      <c r="C89" s="209" t="str">
        <f>IF($D89&lt;&gt;"",VLOOKUP(TEXT($D89,0),'Angaben Stationen'!$C$15:$V$65,2,0),"")</f>
        <v/>
      </c>
      <c r="D89" s="203"/>
      <c r="E89" s="210"/>
      <c r="F89" s="210"/>
      <c r="G89" s="211"/>
      <c r="H89" s="212"/>
      <c r="I89" s="213"/>
      <c r="J89" s="112"/>
      <c r="K89" s="72"/>
      <c r="M89" s="126"/>
      <c r="N89" s="6">
        <f t="shared" si="15"/>
        <v>0</v>
      </c>
      <c r="O89" s="6" t="str">
        <f>IF('Angaben KH-Standort'!$D$13&gt;0,"VJ","KJA")</f>
        <v>KJA</v>
      </c>
      <c r="P89" s="6" t="str">
        <f t="shared" si="18"/>
        <v>Leer</v>
      </c>
      <c r="Q89" s="6" t="str">
        <f t="shared" si="16"/>
        <v>Leer</v>
      </c>
      <c r="R89" s="6" t="str">
        <f t="shared" si="19"/>
        <v>Leer</v>
      </c>
      <c r="S89" s="6" t="str">
        <f>VLOOKUP($C89,{"29 - Psychiatrie (Erwachsene)","Psychiatrie";"30 - Kinder- und Jugendpsychiatrie","KJPsychiatrie";"31 - Psychosomatik","Psychosomatik";"00 - Bitte eine Fachabteilung auswählen","Leer";"","Leer"},2,0)</f>
        <v>Leer</v>
      </c>
      <c r="T89" s="6">
        <f>VLOOKUP($C89,{"29 - Psychiatrie (Erwachsene)",1;"30 - Kinder- und Jugendpsychiatrie",1;"31 - Psychosomatik",1;"00 - Bitte eine Fachabteilung auswählen",0;"",0},2,0)</f>
        <v>0</v>
      </c>
      <c r="U89" s="6">
        <f t="shared" si="20"/>
        <v>0</v>
      </c>
      <c r="V89" s="6">
        <f t="shared" si="21"/>
        <v>0</v>
      </c>
      <c r="W89" s="6">
        <f t="shared" si="22"/>
        <v>0</v>
      </c>
      <c r="X89" s="6">
        <f t="shared" si="23"/>
        <v>0</v>
      </c>
      <c r="Y89" s="6">
        <f t="shared" si="24"/>
        <v>0</v>
      </c>
      <c r="Z89" s="6">
        <f t="shared" si="17"/>
        <v>0</v>
      </c>
      <c r="AA89" s="6"/>
      <c r="AB89" s="6"/>
      <c r="AC89" s="6"/>
      <c r="AD89" s="6"/>
      <c r="AE89" s="6"/>
      <c r="AF89" s="6"/>
      <c r="AG89" s="6"/>
    </row>
    <row r="90" spans="1:33" s="20" customFormat="1" ht="15" customHeight="1" x14ac:dyDescent="0.25">
      <c r="A90" s="19"/>
      <c r="B90" s="74" t="str">
        <f t="shared" si="14"/>
        <v>!!!</v>
      </c>
      <c r="C90" s="209" t="str">
        <f>IF($D90&lt;&gt;"",VLOOKUP(TEXT($D90,0),'Angaben Stationen'!$C$15:$V$65,2,0),"")</f>
        <v/>
      </c>
      <c r="D90" s="203"/>
      <c r="E90" s="210"/>
      <c r="F90" s="210"/>
      <c r="G90" s="211"/>
      <c r="H90" s="212"/>
      <c r="I90" s="213"/>
      <c r="J90" s="112"/>
      <c r="K90" s="72"/>
      <c r="M90" s="126"/>
      <c r="N90" s="6">
        <f t="shared" si="15"/>
        <v>0</v>
      </c>
      <c r="O90" s="6" t="str">
        <f>IF('Angaben KH-Standort'!$D$13&gt;0,"VJ","KJA")</f>
        <v>KJA</v>
      </c>
      <c r="P90" s="6" t="str">
        <f t="shared" si="18"/>
        <v>Leer</v>
      </c>
      <c r="Q90" s="6" t="str">
        <f t="shared" si="16"/>
        <v>Leer</v>
      </c>
      <c r="R90" s="6" t="str">
        <f t="shared" si="19"/>
        <v>Leer</v>
      </c>
      <c r="S90" s="6" t="str">
        <f>VLOOKUP($C90,{"29 - Psychiatrie (Erwachsene)","Psychiatrie";"30 - Kinder- und Jugendpsychiatrie","KJPsychiatrie";"31 - Psychosomatik","Psychosomatik";"00 - Bitte eine Fachabteilung auswählen","Leer";"","Leer"},2,0)</f>
        <v>Leer</v>
      </c>
      <c r="T90" s="6">
        <f>VLOOKUP($C90,{"29 - Psychiatrie (Erwachsene)",1;"30 - Kinder- und Jugendpsychiatrie",1;"31 - Psychosomatik",1;"00 - Bitte eine Fachabteilung auswählen",0;"",0},2,0)</f>
        <v>0</v>
      </c>
      <c r="U90" s="6">
        <f t="shared" si="20"/>
        <v>0</v>
      </c>
      <c r="V90" s="6">
        <f t="shared" si="21"/>
        <v>0</v>
      </c>
      <c r="W90" s="6">
        <f t="shared" si="22"/>
        <v>0</v>
      </c>
      <c r="X90" s="6">
        <f t="shared" si="23"/>
        <v>0</v>
      </c>
      <c r="Y90" s="6">
        <f t="shared" si="24"/>
        <v>0</v>
      </c>
      <c r="Z90" s="6">
        <f t="shared" si="17"/>
        <v>0</v>
      </c>
      <c r="AA90" s="6"/>
      <c r="AB90" s="6"/>
      <c r="AC90" s="6"/>
      <c r="AD90" s="6"/>
      <c r="AE90" s="6"/>
      <c r="AF90" s="6"/>
      <c r="AG90" s="6"/>
    </row>
    <row r="91" spans="1:33" s="20" customFormat="1" ht="15" customHeight="1" x14ac:dyDescent="0.25">
      <c r="A91" s="19"/>
      <c r="B91" s="74" t="str">
        <f t="shared" si="14"/>
        <v>!!!</v>
      </c>
      <c r="C91" s="209" t="str">
        <f>IF($D91&lt;&gt;"",VLOOKUP(TEXT($D91,0),'Angaben Stationen'!$C$15:$V$65,2,0),"")</f>
        <v/>
      </c>
      <c r="D91" s="203"/>
      <c r="E91" s="210"/>
      <c r="F91" s="210"/>
      <c r="G91" s="211"/>
      <c r="H91" s="212"/>
      <c r="I91" s="213"/>
      <c r="J91" s="112"/>
      <c r="K91" s="72"/>
      <c r="M91" s="126"/>
      <c r="N91" s="6">
        <f t="shared" si="15"/>
        <v>0</v>
      </c>
      <c r="O91" s="6" t="str">
        <f>IF('Angaben KH-Standort'!$D$13&gt;0,"VJ","KJA")</f>
        <v>KJA</v>
      </c>
      <c r="P91" s="6" t="str">
        <f t="shared" si="18"/>
        <v>Leer</v>
      </c>
      <c r="Q91" s="6" t="str">
        <f t="shared" si="16"/>
        <v>Leer</v>
      </c>
      <c r="R91" s="6" t="str">
        <f t="shared" si="19"/>
        <v>Leer</v>
      </c>
      <c r="S91" s="6" t="str">
        <f>VLOOKUP($C91,{"29 - Psychiatrie (Erwachsene)","Psychiatrie";"30 - Kinder- und Jugendpsychiatrie","KJPsychiatrie";"31 - Psychosomatik","Psychosomatik";"00 - Bitte eine Fachabteilung auswählen","Leer";"","Leer"},2,0)</f>
        <v>Leer</v>
      </c>
      <c r="T91" s="6">
        <f>VLOOKUP($C91,{"29 - Psychiatrie (Erwachsene)",1;"30 - Kinder- und Jugendpsychiatrie",1;"31 - Psychosomatik",1;"00 - Bitte eine Fachabteilung auswählen",0;"",0},2,0)</f>
        <v>0</v>
      </c>
      <c r="U91" s="6">
        <f t="shared" si="20"/>
        <v>0</v>
      </c>
      <c r="V91" s="6">
        <f t="shared" si="21"/>
        <v>0</v>
      </c>
      <c r="W91" s="6">
        <f t="shared" si="22"/>
        <v>0</v>
      </c>
      <c r="X91" s="6">
        <f t="shared" si="23"/>
        <v>0</v>
      </c>
      <c r="Y91" s="6">
        <f t="shared" si="24"/>
        <v>0</v>
      </c>
      <c r="Z91" s="6">
        <f t="shared" si="17"/>
        <v>0</v>
      </c>
      <c r="AA91" s="6"/>
      <c r="AB91" s="6"/>
      <c r="AC91" s="6"/>
      <c r="AD91" s="6"/>
      <c r="AE91" s="6"/>
      <c r="AF91" s="6"/>
      <c r="AG91" s="6"/>
    </row>
    <row r="92" spans="1:33" s="20" customFormat="1" ht="15" customHeight="1" x14ac:dyDescent="0.25">
      <c r="A92" s="19"/>
      <c r="B92" s="74" t="str">
        <f t="shared" si="14"/>
        <v>!!!</v>
      </c>
      <c r="C92" s="209" t="str">
        <f>IF($D92&lt;&gt;"",VLOOKUP(TEXT($D92,0),'Angaben Stationen'!$C$15:$V$65,2,0),"")</f>
        <v/>
      </c>
      <c r="D92" s="203"/>
      <c r="E92" s="210"/>
      <c r="F92" s="210"/>
      <c r="G92" s="211"/>
      <c r="H92" s="212"/>
      <c r="I92" s="213"/>
      <c r="J92" s="112"/>
      <c r="K92" s="72"/>
      <c r="M92" s="126"/>
      <c r="N92" s="6">
        <f t="shared" si="15"/>
        <v>0</v>
      </c>
      <c r="O92" s="6" t="str">
        <f>IF('Angaben KH-Standort'!$D$13&gt;0,"VJ","KJA")</f>
        <v>KJA</v>
      </c>
      <c r="P92" s="6" t="str">
        <f t="shared" si="18"/>
        <v>Leer</v>
      </c>
      <c r="Q92" s="6" t="str">
        <f t="shared" si="16"/>
        <v>Leer</v>
      </c>
      <c r="R92" s="6" t="str">
        <f t="shared" si="19"/>
        <v>Leer</v>
      </c>
      <c r="S92" s="6" t="str">
        <f>VLOOKUP($C92,{"29 - Psychiatrie (Erwachsene)","Psychiatrie";"30 - Kinder- und Jugendpsychiatrie","KJPsychiatrie";"31 - Psychosomatik","Psychosomatik";"00 - Bitte eine Fachabteilung auswählen","Leer";"","Leer"},2,0)</f>
        <v>Leer</v>
      </c>
      <c r="T92" s="6">
        <f>VLOOKUP($C92,{"29 - Psychiatrie (Erwachsene)",1;"30 - Kinder- und Jugendpsychiatrie",1;"31 - Psychosomatik",1;"00 - Bitte eine Fachabteilung auswählen",0;"",0},2,0)</f>
        <v>0</v>
      </c>
      <c r="U92" s="6">
        <f t="shared" si="20"/>
        <v>0</v>
      </c>
      <c r="V92" s="6">
        <f t="shared" si="21"/>
        <v>0</v>
      </c>
      <c r="W92" s="6">
        <f t="shared" si="22"/>
        <v>0</v>
      </c>
      <c r="X92" s="6">
        <f t="shared" si="23"/>
        <v>0</v>
      </c>
      <c r="Y92" s="6">
        <f t="shared" si="24"/>
        <v>0</v>
      </c>
      <c r="Z92" s="6">
        <f t="shared" si="17"/>
        <v>0</v>
      </c>
      <c r="AA92" s="6"/>
      <c r="AB92" s="6"/>
      <c r="AC92" s="6"/>
      <c r="AD92" s="6"/>
      <c r="AE92" s="6"/>
      <c r="AF92" s="6"/>
      <c r="AG92" s="6"/>
    </row>
    <row r="93" spans="1:33" s="20" customFormat="1" ht="15" customHeight="1" x14ac:dyDescent="0.25">
      <c r="A93" s="19"/>
      <c r="B93" s="74" t="str">
        <f t="shared" si="14"/>
        <v>!!!</v>
      </c>
      <c r="C93" s="209" t="str">
        <f>IF($D93&lt;&gt;"",VLOOKUP(TEXT($D93,0),'Angaben Stationen'!$C$15:$V$65,2,0),"")</f>
        <v/>
      </c>
      <c r="D93" s="203"/>
      <c r="E93" s="210"/>
      <c r="F93" s="210"/>
      <c r="G93" s="211"/>
      <c r="H93" s="212"/>
      <c r="I93" s="213"/>
      <c r="J93" s="112"/>
      <c r="K93" s="72"/>
      <c r="M93" s="126"/>
      <c r="N93" s="6">
        <f t="shared" si="15"/>
        <v>0</v>
      </c>
      <c r="O93" s="6" t="str">
        <f>IF('Angaben KH-Standort'!$D$13&gt;0,"VJ","KJA")</f>
        <v>KJA</v>
      </c>
      <c r="P93" s="6" t="str">
        <f t="shared" si="18"/>
        <v>Leer</v>
      </c>
      <c r="Q93" s="6" t="str">
        <f t="shared" si="16"/>
        <v>Leer</v>
      </c>
      <c r="R93" s="6" t="str">
        <f t="shared" si="19"/>
        <v>Leer</v>
      </c>
      <c r="S93" s="6" t="str">
        <f>VLOOKUP($C93,{"29 - Psychiatrie (Erwachsene)","Psychiatrie";"30 - Kinder- und Jugendpsychiatrie","KJPsychiatrie";"31 - Psychosomatik","Psychosomatik";"00 - Bitte eine Fachabteilung auswählen","Leer";"","Leer"},2,0)</f>
        <v>Leer</v>
      </c>
      <c r="T93" s="6">
        <f>VLOOKUP($C93,{"29 - Psychiatrie (Erwachsene)",1;"30 - Kinder- und Jugendpsychiatrie",1;"31 - Psychosomatik",1;"00 - Bitte eine Fachabteilung auswählen",0;"",0},2,0)</f>
        <v>0</v>
      </c>
      <c r="U93" s="6">
        <f t="shared" si="20"/>
        <v>0</v>
      </c>
      <c r="V93" s="6">
        <f t="shared" si="21"/>
        <v>0</v>
      </c>
      <c r="W93" s="6">
        <f t="shared" si="22"/>
        <v>0</v>
      </c>
      <c r="X93" s="6">
        <f t="shared" si="23"/>
        <v>0</v>
      </c>
      <c r="Y93" s="6">
        <f t="shared" si="24"/>
        <v>0</v>
      </c>
      <c r="Z93" s="6">
        <f t="shared" si="17"/>
        <v>0</v>
      </c>
      <c r="AA93" s="6"/>
      <c r="AB93" s="6"/>
      <c r="AC93" s="6"/>
      <c r="AD93" s="6"/>
      <c r="AE93" s="6"/>
      <c r="AF93" s="6"/>
      <c r="AG93" s="6"/>
    </row>
    <row r="94" spans="1:33" s="20" customFormat="1" ht="15" customHeight="1" x14ac:dyDescent="0.25">
      <c r="A94" s="19"/>
      <c r="B94" s="74" t="str">
        <f t="shared" si="14"/>
        <v>!!!</v>
      </c>
      <c r="C94" s="209" t="str">
        <f>IF($D94&lt;&gt;"",VLOOKUP(TEXT($D94,0),'Angaben Stationen'!$C$15:$V$65,2,0),"")</f>
        <v/>
      </c>
      <c r="D94" s="203"/>
      <c r="E94" s="210"/>
      <c r="F94" s="210"/>
      <c r="G94" s="211"/>
      <c r="H94" s="212"/>
      <c r="I94" s="213"/>
      <c r="J94" s="112"/>
      <c r="K94" s="72"/>
      <c r="M94" s="126"/>
      <c r="N94" s="6">
        <f t="shared" si="15"/>
        <v>0</v>
      </c>
      <c r="O94" s="6" t="str">
        <f>IF('Angaben KH-Standort'!$D$13&gt;0,"VJ","KJA")</f>
        <v>KJA</v>
      </c>
      <c r="P94" s="6" t="str">
        <f t="shared" si="18"/>
        <v>Leer</v>
      </c>
      <c r="Q94" s="6" t="str">
        <f t="shared" si="16"/>
        <v>Leer</v>
      </c>
      <c r="R94" s="6" t="str">
        <f t="shared" si="19"/>
        <v>Leer</v>
      </c>
      <c r="S94" s="6" t="str">
        <f>VLOOKUP($C94,{"29 - Psychiatrie (Erwachsene)","Psychiatrie";"30 - Kinder- und Jugendpsychiatrie","KJPsychiatrie";"31 - Psychosomatik","Psychosomatik";"00 - Bitte eine Fachabteilung auswählen","Leer";"","Leer"},2,0)</f>
        <v>Leer</v>
      </c>
      <c r="T94" s="6">
        <f>VLOOKUP($C94,{"29 - Psychiatrie (Erwachsene)",1;"30 - Kinder- und Jugendpsychiatrie",1;"31 - Psychosomatik",1;"00 - Bitte eine Fachabteilung auswählen",0;"",0},2,0)</f>
        <v>0</v>
      </c>
      <c r="U94" s="6">
        <f t="shared" si="20"/>
        <v>0</v>
      </c>
      <c r="V94" s="6">
        <f t="shared" si="21"/>
        <v>0</v>
      </c>
      <c r="W94" s="6">
        <f t="shared" si="22"/>
        <v>0</v>
      </c>
      <c r="X94" s="6">
        <f t="shared" si="23"/>
        <v>0</v>
      </c>
      <c r="Y94" s="6">
        <f t="shared" si="24"/>
        <v>0</v>
      </c>
      <c r="Z94" s="6">
        <f t="shared" si="17"/>
        <v>0</v>
      </c>
      <c r="AA94" s="6"/>
      <c r="AB94" s="6"/>
      <c r="AC94" s="6"/>
      <c r="AD94" s="6"/>
      <c r="AE94" s="6"/>
      <c r="AF94" s="6"/>
      <c r="AG94" s="6"/>
    </row>
    <row r="95" spans="1:33" s="20" customFormat="1" ht="15" customHeight="1" x14ac:dyDescent="0.25">
      <c r="A95" s="19"/>
      <c r="B95" s="74" t="str">
        <f t="shared" si="14"/>
        <v>!!!</v>
      </c>
      <c r="C95" s="209" t="str">
        <f>IF($D95&lt;&gt;"",VLOOKUP(TEXT($D95,0),'Angaben Stationen'!$C$15:$V$65,2,0),"")</f>
        <v/>
      </c>
      <c r="D95" s="203"/>
      <c r="E95" s="210"/>
      <c r="F95" s="210"/>
      <c r="G95" s="211"/>
      <c r="H95" s="212"/>
      <c r="I95" s="213"/>
      <c r="J95" s="112"/>
      <c r="K95" s="72"/>
      <c r="M95" s="126"/>
      <c r="N95" s="6">
        <f t="shared" si="15"/>
        <v>0</v>
      </c>
      <c r="O95" s="6" t="str">
        <f>IF('Angaben KH-Standort'!$D$13&gt;0,"VJ","KJA")</f>
        <v>KJA</v>
      </c>
      <c r="P95" s="6" t="str">
        <f t="shared" si="18"/>
        <v>Leer</v>
      </c>
      <c r="Q95" s="6" t="str">
        <f t="shared" si="16"/>
        <v>Leer</v>
      </c>
      <c r="R95" s="6" t="str">
        <f t="shared" si="19"/>
        <v>Leer</v>
      </c>
      <c r="S95" s="6" t="str">
        <f>VLOOKUP($C95,{"29 - Psychiatrie (Erwachsene)","Psychiatrie";"30 - Kinder- und Jugendpsychiatrie","KJPsychiatrie";"31 - Psychosomatik","Psychosomatik";"00 - Bitte eine Fachabteilung auswählen","Leer";"","Leer"},2,0)</f>
        <v>Leer</v>
      </c>
      <c r="T95" s="6">
        <f>VLOOKUP($C95,{"29 - Psychiatrie (Erwachsene)",1;"30 - Kinder- und Jugendpsychiatrie",1;"31 - Psychosomatik",1;"00 - Bitte eine Fachabteilung auswählen",0;"",0},2,0)</f>
        <v>0</v>
      </c>
      <c r="U95" s="6">
        <f t="shared" si="20"/>
        <v>0</v>
      </c>
      <c r="V95" s="6">
        <f t="shared" si="21"/>
        <v>0</v>
      </c>
      <c r="W95" s="6">
        <f t="shared" si="22"/>
        <v>0</v>
      </c>
      <c r="X95" s="6">
        <f t="shared" si="23"/>
        <v>0</v>
      </c>
      <c r="Y95" s="6">
        <f t="shared" si="24"/>
        <v>0</v>
      </c>
      <c r="Z95" s="6">
        <f t="shared" si="17"/>
        <v>0</v>
      </c>
      <c r="AA95" s="6"/>
      <c r="AB95" s="6"/>
      <c r="AC95" s="6"/>
      <c r="AD95" s="6"/>
      <c r="AE95" s="6"/>
      <c r="AF95" s="6"/>
      <c r="AG95" s="6"/>
    </row>
    <row r="96" spans="1:33" s="20" customFormat="1" ht="15" customHeight="1" x14ac:dyDescent="0.25">
      <c r="A96" s="19"/>
      <c r="B96" s="74" t="str">
        <f t="shared" si="14"/>
        <v>!!!</v>
      </c>
      <c r="C96" s="209" t="str">
        <f>IF($D96&lt;&gt;"",VLOOKUP(TEXT($D96,0),'Angaben Stationen'!$C$15:$V$65,2,0),"")</f>
        <v/>
      </c>
      <c r="D96" s="203"/>
      <c r="E96" s="210"/>
      <c r="F96" s="210"/>
      <c r="G96" s="211"/>
      <c r="H96" s="212"/>
      <c r="I96" s="213"/>
      <c r="J96" s="112"/>
      <c r="K96" s="72"/>
      <c r="M96" s="126"/>
      <c r="N96" s="6">
        <f t="shared" si="15"/>
        <v>0</v>
      </c>
      <c r="O96" s="6" t="str">
        <f>IF('Angaben KH-Standort'!$D$13&gt;0,"VJ","KJA")</f>
        <v>KJA</v>
      </c>
      <c r="P96" s="6" t="str">
        <f t="shared" si="18"/>
        <v>Leer</v>
      </c>
      <c r="Q96" s="6" t="str">
        <f t="shared" si="16"/>
        <v>Leer</v>
      </c>
      <c r="R96" s="6" t="str">
        <f t="shared" si="19"/>
        <v>Leer</v>
      </c>
      <c r="S96" s="6" t="str">
        <f>VLOOKUP($C96,{"29 - Psychiatrie (Erwachsene)","Psychiatrie";"30 - Kinder- und Jugendpsychiatrie","KJPsychiatrie";"31 - Psychosomatik","Psychosomatik";"00 - Bitte eine Fachabteilung auswählen","Leer";"","Leer"},2,0)</f>
        <v>Leer</v>
      </c>
      <c r="T96" s="6">
        <f>VLOOKUP($C96,{"29 - Psychiatrie (Erwachsene)",1;"30 - Kinder- und Jugendpsychiatrie",1;"31 - Psychosomatik",1;"00 - Bitte eine Fachabteilung auswählen",0;"",0},2,0)</f>
        <v>0</v>
      </c>
      <c r="U96" s="6">
        <f t="shared" si="20"/>
        <v>0</v>
      </c>
      <c r="V96" s="6">
        <f t="shared" si="21"/>
        <v>0</v>
      </c>
      <c r="W96" s="6">
        <f t="shared" si="22"/>
        <v>0</v>
      </c>
      <c r="X96" s="6">
        <f t="shared" si="23"/>
        <v>0</v>
      </c>
      <c r="Y96" s="6">
        <f t="shared" si="24"/>
        <v>0</v>
      </c>
      <c r="Z96" s="6">
        <f t="shared" si="17"/>
        <v>0</v>
      </c>
      <c r="AA96" s="6"/>
      <c r="AB96" s="6"/>
      <c r="AC96" s="6"/>
      <c r="AD96" s="6"/>
      <c r="AE96" s="6"/>
      <c r="AF96" s="6"/>
      <c r="AG96" s="6"/>
    </row>
    <row r="97" spans="1:33" s="20" customFormat="1" ht="15" customHeight="1" x14ac:dyDescent="0.25">
      <c r="A97" s="19"/>
      <c r="B97" s="74" t="str">
        <f t="shared" si="14"/>
        <v>!!!</v>
      </c>
      <c r="C97" s="209" t="str">
        <f>IF($D97&lt;&gt;"",VLOOKUP(TEXT($D97,0),'Angaben Stationen'!$C$15:$V$65,2,0),"")</f>
        <v/>
      </c>
      <c r="D97" s="203"/>
      <c r="E97" s="210"/>
      <c r="F97" s="210"/>
      <c r="G97" s="211"/>
      <c r="H97" s="212"/>
      <c r="I97" s="213"/>
      <c r="J97" s="112"/>
      <c r="K97" s="72"/>
      <c r="M97" s="126"/>
      <c r="N97" s="6">
        <f t="shared" si="15"/>
        <v>0</v>
      </c>
      <c r="O97" s="6" t="str">
        <f>IF('Angaben KH-Standort'!$D$13&gt;0,"VJ","KJA")</f>
        <v>KJA</v>
      </c>
      <c r="P97" s="6" t="str">
        <f t="shared" si="18"/>
        <v>Leer</v>
      </c>
      <c r="Q97" s="6" t="str">
        <f t="shared" si="16"/>
        <v>Leer</v>
      </c>
      <c r="R97" s="6" t="str">
        <f t="shared" si="19"/>
        <v>Leer</v>
      </c>
      <c r="S97" s="6" t="str">
        <f>VLOOKUP($C97,{"29 - Psychiatrie (Erwachsene)","Psychiatrie";"30 - Kinder- und Jugendpsychiatrie","KJPsychiatrie";"31 - Psychosomatik","Psychosomatik";"00 - Bitte eine Fachabteilung auswählen","Leer";"","Leer"},2,0)</f>
        <v>Leer</v>
      </c>
      <c r="T97" s="6">
        <f>VLOOKUP($C97,{"29 - Psychiatrie (Erwachsene)",1;"30 - Kinder- und Jugendpsychiatrie",1;"31 - Psychosomatik",1;"00 - Bitte eine Fachabteilung auswählen",0;"",0},2,0)</f>
        <v>0</v>
      </c>
      <c r="U97" s="6">
        <f t="shared" si="20"/>
        <v>0</v>
      </c>
      <c r="V97" s="6">
        <f t="shared" si="21"/>
        <v>0</v>
      </c>
      <c r="W97" s="6">
        <f t="shared" si="22"/>
        <v>0</v>
      </c>
      <c r="X97" s="6">
        <f t="shared" si="23"/>
        <v>0</v>
      </c>
      <c r="Y97" s="6">
        <f t="shared" si="24"/>
        <v>0</v>
      </c>
      <c r="Z97" s="6">
        <f t="shared" si="17"/>
        <v>0</v>
      </c>
      <c r="AA97" s="6"/>
      <c r="AB97" s="6"/>
      <c r="AC97" s="6"/>
      <c r="AD97" s="6"/>
      <c r="AE97" s="6"/>
      <c r="AF97" s="6"/>
      <c r="AG97" s="6"/>
    </row>
    <row r="98" spans="1:33" s="20" customFormat="1" ht="15" customHeight="1" x14ac:dyDescent="0.25">
      <c r="A98" s="19"/>
      <c r="B98" s="74" t="str">
        <f t="shared" si="14"/>
        <v>!!!</v>
      </c>
      <c r="C98" s="209" t="str">
        <f>IF($D98&lt;&gt;"",VLOOKUP(TEXT($D98,0),'Angaben Stationen'!$C$15:$V$65,2,0),"")</f>
        <v/>
      </c>
      <c r="D98" s="203"/>
      <c r="E98" s="210"/>
      <c r="F98" s="210"/>
      <c r="G98" s="211"/>
      <c r="H98" s="212"/>
      <c r="I98" s="213"/>
      <c r="J98" s="112"/>
      <c r="K98" s="72"/>
      <c r="M98" s="126"/>
      <c r="N98" s="6">
        <f t="shared" si="15"/>
        <v>0</v>
      </c>
      <c r="O98" s="6" t="str">
        <f>IF('Angaben KH-Standort'!$D$13&gt;0,"VJ","KJA")</f>
        <v>KJA</v>
      </c>
      <c r="P98" s="6" t="str">
        <f t="shared" si="18"/>
        <v>Leer</v>
      </c>
      <c r="Q98" s="6" t="str">
        <f t="shared" si="16"/>
        <v>Leer</v>
      </c>
      <c r="R98" s="6" t="str">
        <f t="shared" si="19"/>
        <v>Leer</v>
      </c>
      <c r="S98" s="6" t="str">
        <f>VLOOKUP($C98,{"29 - Psychiatrie (Erwachsene)","Psychiatrie";"30 - Kinder- und Jugendpsychiatrie","KJPsychiatrie";"31 - Psychosomatik","Psychosomatik";"00 - Bitte eine Fachabteilung auswählen","Leer";"","Leer"},2,0)</f>
        <v>Leer</v>
      </c>
      <c r="T98" s="6">
        <f>VLOOKUP($C98,{"29 - Psychiatrie (Erwachsene)",1;"30 - Kinder- und Jugendpsychiatrie",1;"31 - Psychosomatik",1;"00 - Bitte eine Fachabteilung auswählen",0;"",0},2,0)</f>
        <v>0</v>
      </c>
      <c r="U98" s="6">
        <f t="shared" si="20"/>
        <v>0</v>
      </c>
      <c r="V98" s="6">
        <f t="shared" si="21"/>
        <v>0</v>
      </c>
      <c r="W98" s="6">
        <f t="shared" si="22"/>
        <v>0</v>
      </c>
      <c r="X98" s="6">
        <f t="shared" si="23"/>
        <v>0</v>
      </c>
      <c r="Y98" s="6">
        <f t="shared" si="24"/>
        <v>0</v>
      </c>
      <c r="Z98" s="6">
        <f t="shared" si="17"/>
        <v>0</v>
      </c>
      <c r="AA98" s="6"/>
      <c r="AB98" s="6"/>
      <c r="AC98" s="6"/>
      <c r="AD98" s="6"/>
      <c r="AE98" s="6"/>
      <c r="AF98" s="6"/>
      <c r="AG98" s="6"/>
    </row>
    <row r="99" spans="1:33" s="20" customFormat="1" ht="15" customHeight="1" x14ac:dyDescent="0.25">
      <c r="A99" s="19"/>
      <c r="B99" s="74" t="str">
        <f t="shared" si="14"/>
        <v>!!!</v>
      </c>
      <c r="C99" s="209" t="str">
        <f>IF($D99&lt;&gt;"",VLOOKUP(TEXT($D99,0),'Angaben Stationen'!$C$15:$V$65,2,0),"")</f>
        <v/>
      </c>
      <c r="D99" s="203"/>
      <c r="E99" s="210"/>
      <c r="F99" s="210"/>
      <c r="G99" s="211"/>
      <c r="H99" s="212"/>
      <c r="I99" s="213"/>
      <c r="J99" s="112"/>
      <c r="K99" s="72"/>
      <c r="M99" s="126"/>
      <c r="N99" s="6">
        <f t="shared" si="15"/>
        <v>0</v>
      </c>
      <c r="O99" s="6" t="str">
        <f>IF('Angaben KH-Standort'!$D$13&gt;0,"VJ","KJA")</f>
        <v>KJA</v>
      </c>
      <c r="P99" s="6" t="str">
        <f t="shared" si="18"/>
        <v>Leer</v>
      </c>
      <c r="Q99" s="6" t="str">
        <f t="shared" si="16"/>
        <v>Leer</v>
      </c>
      <c r="R99" s="6" t="str">
        <f t="shared" si="19"/>
        <v>Leer</v>
      </c>
      <c r="S99" s="6" t="str">
        <f>VLOOKUP($C99,{"29 - Psychiatrie (Erwachsene)","Psychiatrie";"30 - Kinder- und Jugendpsychiatrie","KJPsychiatrie";"31 - Psychosomatik","Psychosomatik";"00 - Bitte eine Fachabteilung auswählen","Leer";"","Leer"},2,0)</f>
        <v>Leer</v>
      </c>
      <c r="T99" s="6">
        <f>VLOOKUP($C99,{"29 - Psychiatrie (Erwachsene)",1;"30 - Kinder- und Jugendpsychiatrie",1;"31 - Psychosomatik",1;"00 - Bitte eine Fachabteilung auswählen",0;"",0},2,0)</f>
        <v>0</v>
      </c>
      <c r="U99" s="6">
        <f t="shared" si="20"/>
        <v>0</v>
      </c>
      <c r="V99" s="6">
        <f t="shared" si="21"/>
        <v>0</v>
      </c>
      <c r="W99" s="6">
        <f t="shared" si="22"/>
        <v>0</v>
      </c>
      <c r="X99" s="6">
        <f t="shared" si="23"/>
        <v>0</v>
      </c>
      <c r="Y99" s="6">
        <f t="shared" si="24"/>
        <v>0</v>
      </c>
      <c r="Z99" s="6">
        <f t="shared" si="17"/>
        <v>0</v>
      </c>
      <c r="AA99" s="6"/>
      <c r="AB99" s="6"/>
      <c r="AC99" s="6"/>
      <c r="AD99" s="6"/>
      <c r="AE99" s="6"/>
      <c r="AF99" s="6"/>
      <c r="AG99" s="6"/>
    </row>
    <row r="100" spans="1:33" s="20" customFormat="1" ht="15" customHeight="1" x14ac:dyDescent="0.25">
      <c r="A100" s="19"/>
      <c r="B100" s="74" t="str">
        <f t="shared" si="14"/>
        <v>!!!</v>
      </c>
      <c r="C100" s="209" t="str">
        <f>IF($D100&lt;&gt;"",VLOOKUP(TEXT($D100,0),'Angaben Stationen'!$C$15:$V$65,2,0),"")</f>
        <v/>
      </c>
      <c r="D100" s="203"/>
      <c r="E100" s="210"/>
      <c r="F100" s="210"/>
      <c r="G100" s="211"/>
      <c r="H100" s="212"/>
      <c r="I100" s="213"/>
      <c r="J100" s="112"/>
      <c r="K100" s="72"/>
      <c r="M100" s="126"/>
      <c r="N100" s="6">
        <f t="shared" si="15"/>
        <v>0</v>
      </c>
      <c r="O100" s="6" t="str">
        <f>IF('Angaben KH-Standort'!$D$13&gt;0,"VJ","KJA")</f>
        <v>KJA</v>
      </c>
      <c r="P100" s="6" t="str">
        <f t="shared" si="18"/>
        <v>Leer</v>
      </c>
      <c r="Q100" s="6" t="str">
        <f t="shared" si="16"/>
        <v>Leer</v>
      </c>
      <c r="R100" s="6" t="str">
        <f t="shared" si="19"/>
        <v>Leer</v>
      </c>
      <c r="S100" s="6" t="str">
        <f>VLOOKUP($C100,{"29 - Psychiatrie (Erwachsene)","Psychiatrie";"30 - Kinder- und Jugendpsychiatrie","KJPsychiatrie";"31 - Psychosomatik","Psychosomatik";"00 - Bitte eine Fachabteilung auswählen","Leer";"","Leer"},2,0)</f>
        <v>Leer</v>
      </c>
      <c r="T100" s="6">
        <f>VLOOKUP($C100,{"29 - Psychiatrie (Erwachsene)",1;"30 - Kinder- und Jugendpsychiatrie",1;"31 - Psychosomatik",1;"00 - Bitte eine Fachabteilung auswählen",0;"",0},2,0)</f>
        <v>0</v>
      </c>
      <c r="U100" s="6">
        <f t="shared" si="20"/>
        <v>0</v>
      </c>
      <c r="V100" s="6">
        <f t="shared" si="21"/>
        <v>0</v>
      </c>
      <c r="W100" s="6">
        <f t="shared" si="22"/>
        <v>0</v>
      </c>
      <c r="X100" s="6">
        <f t="shared" si="23"/>
        <v>0</v>
      </c>
      <c r="Y100" s="6">
        <f t="shared" si="24"/>
        <v>0</v>
      </c>
      <c r="Z100" s="6">
        <f t="shared" si="17"/>
        <v>0</v>
      </c>
      <c r="AA100" s="6"/>
      <c r="AB100" s="6"/>
      <c r="AC100" s="6"/>
      <c r="AD100" s="6"/>
      <c r="AE100" s="6"/>
      <c r="AF100" s="6"/>
      <c r="AG100" s="6"/>
    </row>
    <row r="101" spans="1:33" s="20" customFormat="1" ht="15" customHeight="1" x14ac:dyDescent="0.25">
      <c r="A101" s="19"/>
      <c r="B101" s="74" t="str">
        <f t="shared" si="14"/>
        <v>!!!</v>
      </c>
      <c r="C101" s="209" t="str">
        <f>IF($D101&lt;&gt;"",VLOOKUP(TEXT($D101,0),'Angaben Stationen'!$C$15:$V$65,2,0),"")</f>
        <v/>
      </c>
      <c r="D101" s="203"/>
      <c r="E101" s="210"/>
      <c r="F101" s="210"/>
      <c r="G101" s="211"/>
      <c r="H101" s="212"/>
      <c r="I101" s="213"/>
      <c r="J101" s="112"/>
      <c r="K101" s="72"/>
      <c r="M101" s="126"/>
      <c r="N101" s="6">
        <f t="shared" si="15"/>
        <v>0</v>
      </c>
      <c r="O101" s="6" t="str">
        <f>IF('Angaben KH-Standort'!$D$13&gt;0,"VJ","KJA")</f>
        <v>KJA</v>
      </c>
      <c r="P101" s="6" t="str">
        <f t="shared" si="18"/>
        <v>Leer</v>
      </c>
      <c r="Q101" s="6" t="str">
        <f t="shared" si="16"/>
        <v>Leer</v>
      </c>
      <c r="R101" s="6" t="str">
        <f t="shared" si="19"/>
        <v>Leer</v>
      </c>
      <c r="S101" s="6" t="str">
        <f>VLOOKUP($C101,{"29 - Psychiatrie (Erwachsene)","Psychiatrie";"30 - Kinder- und Jugendpsychiatrie","KJPsychiatrie";"31 - Psychosomatik","Psychosomatik";"00 - Bitte eine Fachabteilung auswählen","Leer";"","Leer"},2,0)</f>
        <v>Leer</v>
      </c>
      <c r="T101" s="6">
        <f>VLOOKUP($C101,{"29 - Psychiatrie (Erwachsene)",1;"30 - Kinder- und Jugendpsychiatrie",1;"31 - Psychosomatik",1;"00 - Bitte eine Fachabteilung auswählen",0;"",0},2,0)</f>
        <v>0</v>
      </c>
      <c r="U101" s="6">
        <f t="shared" si="20"/>
        <v>0</v>
      </c>
      <c r="V101" s="6">
        <f t="shared" si="21"/>
        <v>0</v>
      </c>
      <c r="W101" s="6">
        <f t="shared" si="22"/>
        <v>0</v>
      </c>
      <c r="X101" s="6">
        <f t="shared" si="23"/>
        <v>0</v>
      </c>
      <c r="Y101" s="6">
        <f t="shared" si="24"/>
        <v>0</v>
      </c>
      <c r="Z101" s="6">
        <f t="shared" si="17"/>
        <v>0</v>
      </c>
      <c r="AA101" s="6"/>
      <c r="AB101" s="6"/>
      <c r="AC101" s="6"/>
      <c r="AD101" s="6"/>
      <c r="AE101" s="6"/>
      <c r="AF101" s="6"/>
      <c r="AG101" s="6"/>
    </row>
    <row r="102" spans="1:33" s="20" customFormat="1" ht="15" customHeight="1" x14ac:dyDescent="0.25">
      <c r="A102" s="19"/>
      <c r="B102" s="74" t="str">
        <f t="shared" si="14"/>
        <v>!!!</v>
      </c>
      <c r="C102" s="209" t="str">
        <f>IF($D102&lt;&gt;"",VLOOKUP(TEXT($D102,0),'Angaben Stationen'!$C$15:$V$65,2,0),"")</f>
        <v/>
      </c>
      <c r="D102" s="203"/>
      <c r="E102" s="210"/>
      <c r="F102" s="210"/>
      <c r="G102" s="211"/>
      <c r="H102" s="212"/>
      <c r="I102" s="213"/>
      <c r="J102" s="112"/>
      <c r="K102" s="72"/>
      <c r="M102" s="126"/>
      <c r="N102" s="6">
        <f t="shared" si="15"/>
        <v>0</v>
      </c>
      <c r="O102" s="6" t="str">
        <f>IF('Angaben KH-Standort'!$D$13&gt;0,"VJ","KJA")</f>
        <v>KJA</v>
      </c>
      <c r="P102" s="6" t="str">
        <f t="shared" si="18"/>
        <v>Leer</v>
      </c>
      <c r="Q102" s="6" t="str">
        <f t="shared" si="16"/>
        <v>Leer</v>
      </c>
      <c r="R102" s="6" t="str">
        <f t="shared" si="19"/>
        <v>Leer</v>
      </c>
      <c r="S102" s="6" t="str">
        <f>VLOOKUP($C102,{"29 - Psychiatrie (Erwachsene)","Psychiatrie";"30 - Kinder- und Jugendpsychiatrie","KJPsychiatrie";"31 - Psychosomatik","Psychosomatik";"00 - Bitte eine Fachabteilung auswählen","Leer";"","Leer"},2,0)</f>
        <v>Leer</v>
      </c>
      <c r="T102" s="6">
        <f>VLOOKUP($C102,{"29 - Psychiatrie (Erwachsene)",1;"30 - Kinder- und Jugendpsychiatrie",1;"31 - Psychosomatik",1;"00 - Bitte eine Fachabteilung auswählen",0;"",0},2,0)</f>
        <v>0</v>
      </c>
      <c r="U102" s="6">
        <f t="shared" si="20"/>
        <v>0</v>
      </c>
      <c r="V102" s="6">
        <f t="shared" si="21"/>
        <v>0</v>
      </c>
      <c r="W102" s="6">
        <f t="shared" si="22"/>
        <v>0</v>
      </c>
      <c r="X102" s="6">
        <f t="shared" si="23"/>
        <v>0</v>
      </c>
      <c r="Y102" s="6">
        <f t="shared" si="24"/>
        <v>0</v>
      </c>
      <c r="Z102" s="6">
        <f t="shared" si="17"/>
        <v>0</v>
      </c>
      <c r="AA102" s="6"/>
      <c r="AB102" s="6"/>
      <c r="AC102" s="6"/>
      <c r="AD102" s="6"/>
      <c r="AE102" s="6"/>
      <c r="AF102" s="6"/>
      <c r="AG102" s="6"/>
    </row>
    <row r="103" spans="1:33" s="20" customFormat="1" ht="15" customHeight="1" x14ac:dyDescent="0.25">
      <c r="A103" s="19"/>
      <c r="B103" s="74" t="str">
        <f t="shared" si="14"/>
        <v>!!!</v>
      </c>
      <c r="C103" s="209" t="str">
        <f>IF($D103&lt;&gt;"",VLOOKUP(TEXT($D103,0),'Angaben Stationen'!$C$15:$V$65,2,0),"")</f>
        <v/>
      </c>
      <c r="D103" s="203"/>
      <c r="E103" s="210"/>
      <c r="F103" s="210"/>
      <c r="G103" s="211"/>
      <c r="H103" s="212"/>
      <c r="I103" s="213"/>
      <c r="J103" s="112"/>
      <c r="K103" s="72"/>
      <c r="M103" s="126"/>
      <c r="N103" s="6">
        <f t="shared" si="15"/>
        <v>0</v>
      </c>
      <c r="O103" s="6" t="str">
        <f>IF('Angaben KH-Standort'!$D$13&gt;0,"VJ","KJA")</f>
        <v>KJA</v>
      </c>
      <c r="P103" s="6" t="str">
        <f t="shared" si="18"/>
        <v>Leer</v>
      </c>
      <c r="Q103" s="6" t="str">
        <f t="shared" si="16"/>
        <v>Leer</v>
      </c>
      <c r="R103" s="6" t="str">
        <f t="shared" si="19"/>
        <v>Leer</v>
      </c>
      <c r="S103" s="6" t="str">
        <f>VLOOKUP($C103,{"29 - Psychiatrie (Erwachsene)","Psychiatrie";"30 - Kinder- und Jugendpsychiatrie","KJPsychiatrie";"31 - Psychosomatik","Psychosomatik";"00 - Bitte eine Fachabteilung auswählen","Leer";"","Leer"},2,0)</f>
        <v>Leer</v>
      </c>
      <c r="T103" s="6">
        <f>VLOOKUP($C103,{"29 - Psychiatrie (Erwachsene)",1;"30 - Kinder- und Jugendpsychiatrie",1;"31 - Psychosomatik",1;"00 - Bitte eine Fachabteilung auswählen",0;"",0},2,0)</f>
        <v>0</v>
      </c>
      <c r="U103" s="6">
        <f t="shared" si="20"/>
        <v>0</v>
      </c>
      <c r="V103" s="6">
        <f t="shared" si="21"/>
        <v>0</v>
      </c>
      <c r="W103" s="6">
        <f t="shared" si="22"/>
        <v>0</v>
      </c>
      <c r="X103" s="6">
        <f t="shared" si="23"/>
        <v>0</v>
      </c>
      <c r="Y103" s="6">
        <f t="shared" si="24"/>
        <v>0</v>
      </c>
      <c r="Z103" s="6">
        <f t="shared" si="17"/>
        <v>0</v>
      </c>
      <c r="AA103" s="6"/>
      <c r="AB103" s="6"/>
      <c r="AC103" s="6"/>
      <c r="AD103" s="6"/>
      <c r="AE103" s="6"/>
      <c r="AF103" s="6"/>
      <c r="AG103" s="6"/>
    </row>
    <row r="104" spans="1:33" s="20" customFormat="1" ht="15" customHeight="1" x14ac:dyDescent="0.25">
      <c r="A104" s="19"/>
      <c r="B104" s="74" t="str">
        <f t="shared" si="14"/>
        <v>!!!</v>
      </c>
      <c r="C104" s="209" t="str">
        <f>IF($D104&lt;&gt;"",VLOOKUP(TEXT($D104,0),'Angaben Stationen'!$C$15:$V$65,2,0),"")</f>
        <v/>
      </c>
      <c r="D104" s="203"/>
      <c r="E104" s="210"/>
      <c r="F104" s="210"/>
      <c r="G104" s="211"/>
      <c r="H104" s="212"/>
      <c r="I104" s="213"/>
      <c r="J104" s="112"/>
      <c r="K104" s="72"/>
      <c r="M104" s="126"/>
      <c r="N104" s="6">
        <f t="shared" si="15"/>
        <v>0</v>
      </c>
      <c r="O104" s="6" t="str">
        <f>IF('Angaben KH-Standort'!$D$13&gt;0,"VJ","KJA")</f>
        <v>KJA</v>
      </c>
      <c r="P104" s="6" t="str">
        <f t="shared" si="18"/>
        <v>Leer</v>
      </c>
      <c r="Q104" s="6" t="str">
        <f t="shared" si="16"/>
        <v>Leer</v>
      </c>
      <c r="R104" s="6" t="str">
        <f t="shared" si="19"/>
        <v>Leer</v>
      </c>
      <c r="S104" s="6" t="str">
        <f>VLOOKUP($C104,{"29 - Psychiatrie (Erwachsene)","Psychiatrie";"30 - Kinder- und Jugendpsychiatrie","KJPsychiatrie";"31 - Psychosomatik","Psychosomatik";"00 - Bitte eine Fachabteilung auswählen","Leer";"","Leer"},2,0)</f>
        <v>Leer</v>
      </c>
      <c r="T104" s="6">
        <f>VLOOKUP($C104,{"29 - Psychiatrie (Erwachsene)",1;"30 - Kinder- und Jugendpsychiatrie",1;"31 - Psychosomatik",1;"00 - Bitte eine Fachabteilung auswählen",0;"",0},2,0)</f>
        <v>0</v>
      </c>
      <c r="U104" s="6">
        <f t="shared" si="20"/>
        <v>0</v>
      </c>
      <c r="V104" s="6">
        <f t="shared" si="21"/>
        <v>0</v>
      </c>
      <c r="W104" s="6">
        <f t="shared" si="22"/>
        <v>0</v>
      </c>
      <c r="X104" s="6">
        <f t="shared" si="23"/>
        <v>0</v>
      </c>
      <c r="Y104" s="6">
        <f t="shared" si="24"/>
        <v>0</v>
      </c>
      <c r="Z104" s="6">
        <f t="shared" si="17"/>
        <v>0</v>
      </c>
      <c r="AA104" s="6"/>
      <c r="AB104" s="6"/>
      <c r="AC104" s="6"/>
      <c r="AD104" s="6"/>
      <c r="AE104" s="6"/>
      <c r="AF104" s="6"/>
      <c r="AG104" s="6"/>
    </row>
    <row r="105" spans="1:33" s="20" customFormat="1" ht="15" customHeight="1" x14ac:dyDescent="0.25">
      <c r="A105" s="19"/>
      <c r="B105" s="74" t="str">
        <f t="shared" si="14"/>
        <v>!!!</v>
      </c>
      <c r="C105" s="209" t="str">
        <f>IF($D105&lt;&gt;"",VLOOKUP(TEXT($D105,0),'Angaben Stationen'!$C$15:$V$65,2,0),"")</f>
        <v/>
      </c>
      <c r="D105" s="203"/>
      <c r="E105" s="210"/>
      <c r="F105" s="210"/>
      <c r="G105" s="211"/>
      <c r="H105" s="212"/>
      <c r="I105" s="213"/>
      <c r="J105" s="112"/>
      <c r="K105" s="72"/>
      <c r="M105" s="126"/>
      <c r="N105" s="6">
        <f t="shared" si="15"/>
        <v>0</v>
      </c>
      <c r="O105" s="6" t="str">
        <f>IF('Angaben KH-Standort'!$D$13&gt;0,"VJ","KJA")</f>
        <v>KJA</v>
      </c>
      <c r="P105" s="6" t="str">
        <f t="shared" si="18"/>
        <v>Leer</v>
      </c>
      <c r="Q105" s="6" t="str">
        <f t="shared" si="16"/>
        <v>Leer</v>
      </c>
      <c r="R105" s="6" t="str">
        <f t="shared" si="19"/>
        <v>Leer</v>
      </c>
      <c r="S105" s="6" t="str">
        <f>VLOOKUP($C105,{"29 - Psychiatrie (Erwachsene)","Psychiatrie";"30 - Kinder- und Jugendpsychiatrie","KJPsychiatrie";"31 - Psychosomatik","Psychosomatik";"00 - Bitte eine Fachabteilung auswählen","Leer";"","Leer"},2,0)</f>
        <v>Leer</v>
      </c>
      <c r="T105" s="6">
        <f>VLOOKUP($C105,{"29 - Psychiatrie (Erwachsene)",1;"30 - Kinder- und Jugendpsychiatrie",1;"31 - Psychosomatik",1;"00 - Bitte eine Fachabteilung auswählen",0;"",0},2,0)</f>
        <v>0</v>
      </c>
      <c r="U105" s="6">
        <f t="shared" si="20"/>
        <v>0</v>
      </c>
      <c r="V105" s="6">
        <f t="shared" si="21"/>
        <v>0</v>
      </c>
      <c r="W105" s="6">
        <f t="shared" si="22"/>
        <v>0</v>
      </c>
      <c r="X105" s="6">
        <f t="shared" si="23"/>
        <v>0</v>
      </c>
      <c r="Y105" s="6">
        <f t="shared" si="24"/>
        <v>0</v>
      </c>
      <c r="Z105" s="6">
        <f t="shared" si="17"/>
        <v>0</v>
      </c>
      <c r="AA105" s="6"/>
      <c r="AB105" s="6"/>
      <c r="AC105" s="6"/>
      <c r="AD105" s="6"/>
      <c r="AE105" s="6"/>
      <c r="AF105" s="6"/>
      <c r="AG105" s="6"/>
    </row>
    <row r="106" spans="1:33" s="20" customFormat="1" ht="15" customHeight="1" x14ac:dyDescent="0.25">
      <c r="A106" s="19"/>
      <c r="B106" s="74" t="str">
        <f t="shared" si="14"/>
        <v>!!!</v>
      </c>
      <c r="C106" s="209" t="str">
        <f>IF($D106&lt;&gt;"",VLOOKUP(TEXT($D106,0),'Angaben Stationen'!$C$15:$V$65,2,0),"")</f>
        <v/>
      </c>
      <c r="D106" s="203"/>
      <c r="E106" s="210"/>
      <c r="F106" s="210"/>
      <c r="G106" s="211"/>
      <c r="H106" s="212"/>
      <c r="I106" s="213"/>
      <c r="J106" s="112"/>
      <c r="K106" s="72"/>
      <c r="M106" s="126"/>
      <c r="N106" s="6">
        <f t="shared" si="15"/>
        <v>0</v>
      </c>
      <c r="O106" s="6" t="str">
        <f>IF('Angaben KH-Standort'!$D$13&gt;0,"VJ","KJA")</f>
        <v>KJA</v>
      </c>
      <c r="P106" s="6" t="str">
        <f t="shared" si="18"/>
        <v>Leer</v>
      </c>
      <c r="Q106" s="6" t="str">
        <f t="shared" si="16"/>
        <v>Leer</v>
      </c>
      <c r="R106" s="6" t="str">
        <f t="shared" si="19"/>
        <v>Leer</v>
      </c>
      <c r="S106" s="6" t="str">
        <f>VLOOKUP($C106,{"29 - Psychiatrie (Erwachsene)","Psychiatrie";"30 - Kinder- und Jugendpsychiatrie","KJPsychiatrie";"31 - Psychosomatik","Psychosomatik";"00 - Bitte eine Fachabteilung auswählen","Leer";"","Leer"},2,0)</f>
        <v>Leer</v>
      </c>
      <c r="T106" s="6">
        <f>VLOOKUP($C106,{"29 - Psychiatrie (Erwachsene)",1;"30 - Kinder- und Jugendpsychiatrie",1;"31 - Psychosomatik",1;"00 - Bitte eine Fachabteilung auswählen",0;"",0},2,0)</f>
        <v>0</v>
      </c>
      <c r="U106" s="6">
        <f t="shared" si="20"/>
        <v>0</v>
      </c>
      <c r="V106" s="6">
        <f t="shared" si="21"/>
        <v>0</v>
      </c>
      <c r="W106" s="6">
        <f t="shared" si="22"/>
        <v>0</v>
      </c>
      <c r="X106" s="6">
        <f t="shared" si="23"/>
        <v>0</v>
      </c>
      <c r="Y106" s="6">
        <f t="shared" si="24"/>
        <v>0</v>
      </c>
      <c r="Z106" s="6">
        <f t="shared" si="17"/>
        <v>0</v>
      </c>
      <c r="AA106" s="6"/>
      <c r="AB106" s="6"/>
      <c r="AC106" s="6"/>
      <c r="AD106" s="6"/>
      <c r="AE106" s="6"/>
      <c r="AF106" s="6"/>
      <c r="AG106" s="6"/>
    </row>
    <row r="107" spans="1:33" s="20" customFormat="1" ht="15" customHeight="1" x14ac:dyDescent="0.25">
      <c r="A107" s="19"/>
      <c r="B107" s="74" t="str">
        <f t="shared" si="14"/>
        <v>!!!</v>
      </c>
      <c r="C107" s="209" t="str">
        <f>IF($D107&lt;&gt;"",VLOOKUP(TEXT($D107,0),'Angaben Stationen'!$C$15:$V$65,2,0),"")</f>
        <v/>
      </c>
      <c r="D107" s="203"/>
      <c r="E107" s="210"/>
      <c r="F107" s="210"/>
      <c r="G107" s="211"/>
      <c r="H107" s="212"/>
      <c r="I107" s="213"/>
      <c r="J107" s="112"/>
      <c r="K107" s="72"/>
      <c r="M107" s="126"/>
      <c r="N107" s="6">
        <f t="shared" si="15"/>
        <v>0</v>
      </c>
      <c r="O107" s="6" t="str">
        <f>IF('Angaben KH-Standort'!$D$13&gt;0,"VJ","KJA")</f>
        <v>KJA</v>
      </c>
      <c r="P107" s="6" t="str">
        <f t="shared" si="18"/>
        <v>Leer</v>
      </c>
      <c r="Q107" s="6" t="str">
        <f t="shared" si="16"/>
        <v>Leer</v>
      </c>
      <c r="R107" s="6" t="str">
        <f t="shared" si="19"/>
        <v>Leer</v>
      </c>
      <c r="S107" s="6" t="str">
        <f>VLOOKUP($C107,{"29 - Psychiatrie (Erwachsene)","Psychiatrie";"30 - Kinder- und Jugendpsychiatrie","KJPsychiatrie";"31 - Psychosomatik","Psychosomatik";"00 - Bitte eine Fachabteilung auswählen","Leer";"","Leer"},2,0)</f>
        <v>Leer</v>
      </c>
      <c r="T107" s="6">
        <f>VLOOKUP($C107,{"29 - Psychiatrie (Erwachsene)",1;"30 - Kinder- und Jugendpsychiatrie",1;"31 - Psychosomatik",1;"00 - Bitte eine Fachabteilung auswählen",0;"",0},2,0)</f>
        <v>0</v>
      </c>
      <c r="U107" s="6">
        <f t="shared" si="20"/>
        <v>0</v>
      </c>
      <c r="V107" s="6">
        <f t="shared" si="21"/>
        <v>0</v>
      </c>
      <c r="W107" s="6">
        <f t="shared" si="22"/>
        <v>0</v>
      </c>
      <c r="X107" s="6">
        <f t="shared" si="23"/>
        <v>0</v>
      </c>
      <c r="Y107" s="6">
        <f t="shared" si="24"/>
        <v>0</v>
      </c>
      <c r="Z107" s="6">
        <f t="shared" si="17"/>
        <v>0</v>
      </c>
      <c r="AA107" s="6"/>
      <c r="AB107" s="6"/>
      <c r="AC107" s="6"/>
      <c r="AD107" s="6"/>
      <c r="AE107" s="6"/>
      <c r="AF107" s="6"/>
      <c r="AG107" s="6"/>
    </row>
    <row r="108" spans="1:33" s="20" customFormat="1" ht="15" customHeight="1" x14ac:dyDescent="0.25">
      <c r="A108" s="19"/>
      <c r="B108" s="74" t="str">
        <f t="shared" si="14"/>
        <v>!!!</v>
      </c>
      <c r="C108" s="209" t="str">
        <f>IF($D108&lt;&gt;"",VLOOKUP(TEXT($D108,0),'Angaben Stationen'!$C$15:$V$65,2,0),"")</f>
        <v/>
      </c>
      <c r="D108" s="203"/>
      <c r="E108" s="210"/>
      <c r="F108" s="210"/>
      <c r="G108" s="211"/>
      <c r="H108" s="212"/>
      <c r="I108" s="213"/>
      <c r="J108" s="112"/>
      <c r="K108" s="72"/>
      <c r="M108" s="126"/>
      <c r="N108" s="6">
        <f t="shared" si="15"/>
        <v>0</v>
      </c>
      <c r="O108" s="6" t="str">
        <f>IF('Angaben KH-Standort'!$D$13&gt;0,"VJ","KJA")</f>
        <v>KJA</v>
      </c>
      <c r="P108" s="6" t="str">
        <f t="shared" si="18"/>
        <v>Leer</v>
      </c>
      <c r="Q108" s="6" t="str">
        <f t="shared" si="16"/>
        <v>Leer</v>
      </c>
      <c r="R108" s="6" t="str">
        <f t="shared" si="19"/>
        <v>Leer</v>
      </c>
      <c r="S108" s="6" t="str">
        <f>VLOOKUP($C108,{"29 - Psychiatrie (Erwachsene)","Psychiatrie";"30 - Kinder- und Jugendpsychiatrie","KJPsychiatrie";"31 - Psychosomatik","Psychosomatik";"00 - Bitte eine Fachabteilung auswählen","Leer";"","Leer"},2,0)</f>
        <v>Leer</v>
      </c>
      <c r="T108" s="6">
        <f>VLOOKUP($C108,{"29 - Psychiatrie (Erwachsene)",1;"30 - Kinder- und Jugendpsychiatrie",1;"31 - Psychosomatik",1;"00 - Bitte eine Fachabteilung auswählen",0;"",0},2,0)</f>
        <v>0</v>
      </c>
      <c r="U108" s="6">
        <f t="shared" si="20"/>
        <v>0</v>
      </c>
      <c r="V108" s="6">
        <f t="shared" si="21"/>
        <v>0</v>
      </c>
      <c r="W108" s="6">
        <f t="shared" si="22"/>
        <v>0</v>
      </c>
      <c r="X108" s="6">
        <f t="shared" si="23"/>
        <v>0</v>
      </c>
      <c r="Y108" s="6">
        <f t="shared" si="24"/>
        <v>0</v>
      </c>
      <c r="Z108" s="6">
        <f t="shared" si="17"/>
        <v>0</v>
      </c>
      <c r="AA108" s="6"/>
      <c r="AB108" s="6"/>
      <c r="AC108" s="6"/>
      <c r="AD108" s="6"/>
      <c r="AE108" s="6"/>
      <c r="AF108" s="6"/>
      <c r="AG108" s="6"/>
    </row>
    <row r="109" spans="1:33" s="20" customFormat="1" ht="15" customHeight="1" x14ac:dyDescent="0.25">
      <c r="A109" s="19"/>
      <c r="B109" s="74" t="str">
        <f t="shared" si="14"/>
        <v>!!!</v>
      </c>
      <c r="C109" s="209" t="str">
        <f>IF($D109&lt;&gt;"",VLOOKUP(TEXT($D109,0),'Angaben Stationen'!$C$15:$V$65,2,0),"")</f>
        <v/>
      </c>
      <c r="D109" s="203"/>
      <c r="E109" s="210"/>
      <c r="F109" s="210"/>
      <c r="G109" s="211"/>
      <c r="H109" s="212"/>
      <c r="I109" s="213"/>
      <c r="J109" s="112"/>
      <c r="K109" s="72"/>
      <c r="M109" s="126"/>
      <c r="N109" s="6">
        <f t="shared" si="15"/>
        <v>0</v>
      </c>
      <c r="O109" s="6" t="str">
        <f>IF('Angaben KH-Standort'!$D$13&gt;0,"VJ","KJA")</f>
        <v>KJA</v>
      </c>
      <c r="P109" s="6" t="str">
        <f t="shared" si="18"/>
        <v>Leer</v>
      </c>
      <c r="Q109" s="6" t="str">
        <f t="shared" si="16"/>
        <v>Leer</v>
      </c>
      <c r="R109" s="6" t="str">
        <f t="shared" si="19"/>
        <v>Leer</v>
      </c>
      <c r="S109" s="6" t="str">
        <f>VLOOKUP($C109,{"29 - Psychiatrie (Erwachsene)","Psychiatrie";"30 - Kinder- und Jugendpsychiatrie","KJPsychiatrie";"31 - Psychosomatik","Psychosomatik";"00 - Bitte eine Fachabteilung auswählen","Leer";"","Leer"},2,0)</f>
        <v>Leer</v>
      </c>
      <c r="T109" s="6">
        <f>VLOOKUP($C109,{"29 - Psychiatrie (Erwachsene)",1;"30 - Kinder- und Jugendpsychiatrie",1;"31 - Psychosomatik",1;"00 - Bitte eine Fachabteilung auswählen",0;"",0},2,0)</f>
        <v>0</v>
      </c>
      <c r="U109" s="6">
        <f t="shared" si="20"/>
        <v>0</v>
      </c>
      <c r="V109" s="6">
        <f t="shared" si="21"/>
        <v>0</v>
      </c>
      <c r="W109" s="6">
        <f t="shared" si="22"/>
        <v>0</v>
      </c>
      <c r="X109" s="6">
        <f t="shared" si="23"/>
        <v>0</v>
      </c>
      <c r="Y109" s="6">
        <f t="shared" si="24"/>
        <v>0</v>
      </c>
      <c r="Z109" s="6">
        <f t="shared" si="17"/>
        <v>0</v>
      </c>
      <c r="AA109" s="6"/>
      <c r="AB109" s="6"/>
      <c r="AC109" s="6"/>
      <c r="AD109" s="6"/>
      <c r="AE109" s="6"/>
      <c r="AF109" s="6"/>
      <c r="AG109" s="6"/>
    </row>
    <row r="110" spans="1:33" s="20" customFormat="1" ht="15" customHeight="1" x14ac:dyDescent="0.25">
      <c r="A110" s="19"/>
      <c r="B110" s="74" t="str">
        <f t="shared" si="14"/>
        <v>!!!</v>
      </c>
      <c r="C110" s="209" t="str">
        <f>IF($D110&lt;&gt;"",VLOOKUP(TEXT($D110,0),'Angaben Stationen'!$C$15:$V$65,2,0),"")</f>
        <v/>
      </c>
      <c r="D110" s="203"/>
      <c r="E110" s="210"/>
      <c r="F110" s="210"/>
      <c r="G110" s="211"/>
      <c r="H110" s="212"/>
      <c r="I110" s="213"/>
      <c r="J110" s="112"/>
      <c r="K110" s="72"/>
      <c r="M110" s="126"/>
      <c r="N110" s="6">
        <f t="shared" si="15"/>
        <v>0</v>
      </c>
      <c r="O110" s="6" t="str">
        <f>IF('Angaben KH-Standort'!$D$13&gt;0,"VJ","KJA")</f>
        <v>KJA</v>
      </c>
      <c r="P110" s="6" t="str">
        <f t="shared" si="18"/>
        <v>Leer</v>
      </c>
      <c r="Q110" s="6" t="str">
        <f t="shared" si="16"/>
        <v>Leer</v>
      </c>
      <c r="R110" s="6" t="str">
        <f t="shared" si="19"/>
        <v>Leer</v>
      </c>
      <c r="S110" s="6" t="str">
        <f>VLOOKUP($C110,{"29 - Psychiatrie (Erwachsene)","Psychiatrie";"30 - Kinder- und Jugendpsychiatrie","KJPsychiatrie";"31 - Psychosomatik","Psychosomatik";"00 - Bitte eine Fachabteilung auswählen","Leer";"","Leer"},2,0)</f>
        <v>Leer</v>
      </c>
      <c r="T110" s="6">
        <f>VLOOKUP($C110,{"29 - Psychiatrie (Erwachsene)",1;"30 - Kinder- und Jugendpsychiatrie",1;"31 - Psychosomatik",1;"00 - Bitte eine Fachabteilung auswählen",0;"",0},2,0)</f>
        <v>0</v>
      </c>
      <c r="U110" s="6">
        <f t="shared" si="20"/>
        <v>0</v>
      </c>
      <c r="V110" s="6">
        <f t="shared" si="21"/>
        <v>0</v>
      </c>
      <c r="W110" s="6">
        <f t="shared" si="22"/>
        <v>0</v>
      </c>
      <c r="X110" s="6">
        <f t="shared" si="23"/>
        <v>0</v>
      </c>
      <c r="Y110" s="6">
        <f t="shared" si="24"/>
        <v>0</v>
      </c>
      <c r="Z110" s="6">
        <f t="shared" si="17"/>
        <v>0</v>
      </c>
      <c r="AA110" s="6"/>
      <c r="AB110" s="6"/>
      <c r="AC110" s="6"/>
      <c r="AD110" s="6"/>
      <c r="AE110" s="6"/>
      <c r="AF110" s="6"/>
      <c r="AG110" s="6"/>
    </row>
    <row r="111" spans="1:33" s="20" customFormat="1" ht="15" customHeight="1" x14ac:dyDescent="0.25">
      <c r="A111" s="19"/>
      <c r="B111" s="74" t="str">
        <f t="shared" si="14"/>
        <v>!!!</v>
      </c>
      <c r="C111" s="209" t="str">
        <f>IF($D111&lt;&gt;"",VLOOKUP(TEXT($D111,0),'Angaben Stationen'!$C$15:$V$65,2,0),"")</f>
        <v/>
      </c>
      <c r="D111" s="203"/>
      <c r="E111" s="210"/>
      <c r="F111" s="210"/>
      <c r="G111" s="211"/>
      <c r="H111" s="212"/>
      <c r="I111" s="213"/>
      <c r="J111" s="112"/>
      <c r="K111" s="72"/>
      <c r="M111" s="126"/>
      <c r="N111" s="6">
        <f t="shared" si="15"/>
        <v>0</v>
      </c>
      <c r="O111" s="6" t="str">
        <f>IF('Angaben KH-Standort'!$D$13&gt;0,"VJ","KJA")</f>
        <v>KJA</v>
      </c>
      <c r="P111" s="6" t="str">
        <f t="shared" si="18"/>
        <v>Leer</v>
      </c>
      <c r="Q111" s="6" t="str">
        <f t="shared" si="16"/>
        <v>Leer</v>
      </c>
      <c r="R111" s="6" t="str">
        <f t="shared" si="19"/>
        <v>Leer</v>
      </c>
      <c r="S111" s="6" t="str">
        <f>VLOOKUP($C111,{"29 - Psychiatrie (Erwachsene)","Psychiatrie";"30 - Kinder- und Jugendpsychiatrie","KJPsychiatrie";"31 - Psychosomatik","Psychosomatik";"00 - Bitte eine Fachabteilung auswählen","Leer";"","Leer"},2,0)</f>
        <v>Leer</v>
      </c>
      <c r="T111" s="6">
        <f>VLOOKUP($C111,{"29 - Psychiatrie (Erwachsene)",1;"30 - Kinder- und Jugendpsychiatrie",1;"31 - Psychosomatik",1;"00 - Bitte eine Fachabteilung auswählen",0;"",0},2,0)</f>
        <v>0</v>
      </c>
      <c r="U111" s="6">
        <f t="shared" si="20"/>
        <v>0</v>
      </c>
      <c r="V111" s="6">
        <f t="shared" si="21"/>
        <v>0</v>
      </c>
      <c r="W111" s="6">
        <f t="shared" si="22"/>
        <v>0</v>
      </c>
      <c r="X111" s="6">
        <f t="shared" si="23"/>
        <v>0</v>
      </c>
      <c r="Y111" s="6">
        <f t="shared" si="24"/>
        <v>0</v>
      </c>
      <c r="Z111" s="6">
        <f t="shared" si="17"/>
        <v>0</v>
      </c>
      <c r="AA111" s="6"/>
      <c r="AB111" s="6"/>
      <c r="AC111" s="6"/>
      <c r="AD111" s="6"/>
      <c r="AE111" s="6"/>
      <c r="AF111" s="6"/>
      <c r="AG111" s="6"/>
    </row>
    <row r="112" spans="1:33" s="20" customFormat="1" ht="15" customHeight="1" x14ac:dyDescent="0.25">
      <c r="A112" s="19"/>
      <c r="B112" s="74" t="str">
        <f t="shared" si="14"/>
        <v>!!!</v>
      </c>
      <c r="C112" s="209" t="str">
        <f>IF($D112&lt;&gt;"",VLOOKUP(TEXT($D112,0),'Angaben Stationen'!$C$15:$V$65,2,0),"")</f>
        <v/>
      </c>
      <c r="D112" s="203"/>
      <c r="E112" s="210"/>
      <c r="F112" s="210"/>
      <c r="G112" s="211"/>
      <c r="H112" s="212"/>
      <c r="I112" s="213"/>
      <c r="J112" s="112"/>
      <c r="K112" s="72"/>
      <c r="M112" s="126"/>
      <c r="N112" s="6">
        <f t="shared" si="15"/>
        <v>0</v>
      </c>
      <c r="O112" s="6" t="str">
        <f>IF('Angaben KH-Standort'!$D$13&gt;0,"VJ","KJA")</f>
        <v>KJA</v>
      </c>
      <c r="P112" s="6" t="str">
        <f t="shared" si="18"/>
        <v>Leer</v>
      </c>
      <c r="Q112" s="6" t="str">
        <f t="shared" si="16"/>
        <v>Leer</v>
      </c>
      <c r="R112" s="6" t="str">
        <f t="shared" si="19"/>
        <v>Leer</v>
      </c>
      <c r="S112" s="6" t="str">
        <f>VLOOKUP($C112,{"29 - Psychiatrie (Erwachsene)","Psychiatrie";"30 - Kinder- und Jugendpsychiatrie","KJPsychiatrie";"31 - Psychosomatik","Psychosomatik";"00 - Bitte eine Fachabteilung auswählen","Leer";"","Leer"},2,0)</f>
        <v>Leer</v>
      </c>
      <c r="T112" s="6">
        <f>VLOOKUP($C112,{"29 - Psychiatrie (Erwachsene)",1;"30 - Kinder- und Jugendpsychiatrie",1;"31 - Psychosomatik",1;"00 - Bitte eine Fachabteilung auswählen",0;"",0},2,0)</f>
        <v>0</v>
      </c>
      <c r="U112" s="6">
        <f t="shared" si="20"/>
        <v>0</v>
      </c>
      <c r="V112" s="6">
        <f t="shared" si="21"/>
        <v>0</v>
      </c>
      <c r="W112" s="6">
        <f t="shared" si="22"/>
        <v>0</v>
      </c>
      <c r="X112" s="6">
        <f t="shared" si="23"/>
        <v>0</v>
      </c>
      <c r="Y112" s="6">
        <f t="shared" si="24"/>
        <v>0</v>
      </c>
      <c r="Z112" s="6">
        <f t="shared" si="17"/>
        <v>0</v>
      </c>
      <c r="AA112" s="6"/>
      <c r="AB112" s="6"/>
      <c r="AC112" s="6"/>
      <c r="AD112" s="6"/>
      <c r="AE112" s="6"/>
      <c r="AF112" s="6"/>
      <c r="AG112" s="6"/>
    </row>
    <row r="113" spans="1:33" s="20" customFormat="1" ht="15" customHeight="1" x14ac:dyDescent="0.25">
      <c r="A113" s="19"/>
      <c r="B113" s="74" t="str">
        <f t="shared" si="14"/>
        <v>!!!</v>
      </c>
      <c r="C113" s="209" t="str">
        <f>IF($D113&lt;&gt;"",VLOOKUP(TEXT($D113,0),'Angaben Stationen'!$C$15:$V$65,2,0),"")</f>
        <v/>
      </c>
      <c r="D113" s="203"/>
      <c r="E113" s="210"/>
      <c r="F113" s="210"/>
      <c r="G113" s="211"/>
      <c r="H113" s="212"/>
      <c r="I113" s="213"/>
      <c r="J113" s="112"/>
      <c r="K113" s="72"/>
      <c r="M113" s="126"/>
      <c r="N113" s="6">
        <f t="shared" si="15"/>
        <v>0</v>
      </c>
      <c r="O113" s="6" t="str">
        <f>IF('Angaben KH-Standort'!$D$13&gt;0,"VJ","KJA")</f>
        <v>KJA</v>
      </c>
      <c r="P113" s="6" t="str">
        <f t="shared" si="18"/>
        <v>Leer</v>
      </c>
      <c r="Q113" s="6" t="str">
        <f t="shared" si="16"/>
        <v>Leer</v>
      </c>
      <c r="R113" s="6" t="str">
        <f t="shared" si="19"/>
        <v>Leer</v>
      </c>
      <c r="S113" s="6" t="str">
        <f>VLOOKUP($C113,{"29 - Psychiatrie (Erwachsene)","Psychiatrie";"30 - Kinder- und Jugendpsychiatrie","KJPsychiatrie";"31 - Psychosomatik","Psychosomatik";"00 - Bitte eine Fachabteilung auswählen","Leer";"","Leer"},2,0)</f>
        <v>Leer</v>
      </c>
      <c r="T113" s="6">
        <f>VLOOKUP($C113,{"29 - Psychiatrie (Erwachsene)",1;"30 - Kinder- und Jugendpsychiatrie",1;"31 - Psychosomatik",1;"00 - Bitte eine Fachabteilung auswählen",0;"",0},2,0)</f>
        <v>0</v>
      </c>
      <c r="U113" s="6">
        <f t="shared" si="20"/>
        <v>0</v>
      </c>
      <c r="V113" s="6">
        <f t="shared" si="21"/>
        <v>0</v>
      </c>
      <c r="W113" s="6">
        <f t="shared" si="22"/>
        <v>0</v>
      </c>
      <c r="X113" s="6">
        <f t="shared" si="23"/>
        <v>0</v>
      </c>
      <c r="Y113" s="6">
        <f t="shared" si="24"/>
        <v>0</v>
      </c>
      <c r="Z113" s="6">
        <f t="shared" si="17"/>
        <v>0</v>
      </c>
      <c r="AA113" s="6"/>
      <c r="AB113" s="6"/>
      <c r="AC113" s="6"/>
      <c r="AD113" s="6"/>
      <c r="AE113" s="6"/>
      <c r="AF113" s="6"/>
      <c r="AG113" s="6"/>
    </row>
    <row r="114" spans="1:33" s="20" customFormat="1" ht="15" customHeight="1" x14ac:dyDescent="0.25">
      <c r="A114" s="19"/>
      <c r="B114" s="74" t="str">
        <f t="shared" si="14"/>
        <v>!!!</v>
      </c>
      <c r="C114" s="209" t="str">
        <f>IF($D114&lt;&gt;"",VLOOKUP(TEXT($D114,0),'Angaben Stationen'!$C$15:$V$65,2,0),"")</f>
        <v/>
      </c>
      <c r="D114" s="203"/>
      <c r="E114" s="210"/>
      <c r="F114" s="210"/>
      <c r="G114" s="211"/>
      <c r="H114" s="212"/>
      <c r="I114" s="213"/>
      <c r="J114" s="112"/>
      <c r="K114" s="72"/>
      <c r="M114" s="126"/>
      <c r="N114" s="6">
        <f t="shared" si="15"/>
        <v>0</v>
      </c>
      <c r="O114" s="6" t="str">
        <f>IF('Angaben KH-Standort'!$D$13&gt;0,"VJ","KJA")</f>
        <v>KJA</v>
      </c>
      <c r="P114" s="6" t="str">
        <f t="shared" si="18"/>
        <v>Leer</v>
      </c>
      <c r="Q114" s="6" t="str">
        <f t="shared" si="16"/>
        <v>Leer</v>
      </c>
      <c r="R114" s="6" t="str">
        <f t="shared" si="19"/>
        <v>Leer</v>
      </c>
      <c r="S114" s="6" t="str">
        <f>VLOOKUP($C114,{"29 - Psychiatrie (Erwachsene)","Psychiatrie";"30 - Kinder- und Jugendpsychiatrie","KJPsychiatrie";"31 - Psychosomatik","Psychosomatik";"00 - Bitte eine Fachabteilung auswählen","Leer";"","Leer"},2,0)</f>
        <v>Leer</v>
      </c>
      <c r="T114" s="6">
        <f>VLOOKUP($C114,{"29 - Psychiatrie (Erwachsene)",1;"30 - Kinder- und Jugendpsychiatrie",1;"31 - Psychosomatik",1;"00 - Bitte eine Fachabteilung auswählen",0;"",0},2,0)</f>
        <v>0</v>
      </c>
      <c r="U114" s="6">
        <f t="shared" si="20"/>
        <v>0</v>
      </c>
      <c r="V114" s="6">
        <f t="shared" si="21"/>
        <v>0</v>
      </c>
      <c r="W114" s="6">
        <f t="shared" si="22"/>
        <v>0</v>
      </c>
      <c r="X114" s="6">
        <f t="shared" si="23"/>
        <v>0</v>
      </c>
      <c r="Y114" s="6">
        <f t="shared" si="24"/>
        <v>0</v>
      </c>
      <c r="Z114" s="6">
        <f t="shared" si="17"/>
        <v>0</v>
      </c>
      <c r="AA114" s="6"/>
      <c r="AB114" s="6"/>
      <c r="AC114" s="6"/>
      <c r="AD114" s="6"/>
      <c r="AE114" s="6"/>
      <c r="AF114" s="6"/>
      <c r="AG114" s="6"/>
    </row>
    <row r="115" spans="1:33" s="20" customFormat="1" ht="15" customHeight="1" x14ac:dyDescent="0.25">
      <c r="A115" s="19"/>
      <c r="B115" s="74" t="str">
        <f t="shared" si="14"/>
        <v>!!!</v>
      </c>
      <c r="C115" s="209" t="str">
        <f>IF($D115&lt;&gt;"",VLOOKUP(TEXT($D115,0),'Angaben Stationen'!$C$15:$V$65,2,0),"")</f>
        <v/>
      </c>
      <c r="D115" s="203"/>
      <c r="E115" s="210"/>
      <c r="F115" s="210"/>
      <c r="G115" s="211"/>
      <c r="H115" s="212"/>
      <c r="I115" s="213"/>
      <c r="J115" s="112"/>
      <c r="K115" s="72"/>
      <c r="M115" s="126"/>
      <c r="N115" s="6">
        <f t="shared" si="15"/>
        <v>0</v>
      </c>
      <c r="O115" s="6" t="str">
        <f>IF('Angaben KH-Standort'!$D$13&gt;0,"VJ","KJA")</f>
        <v>KJA</v>
      </c>
      <c r="P115" s="6" t="str">
        <f t="shared" si="18"/>
        <v>Leer</v>
      </c>
      <c r="Q115" s="6" t="str">
        <f t="shared" si="16"/>
        <v>Leer</v>
      </c>
      <c r="R115" s="6" t="str">
        <f t="shared" si="19"/>
        <v>Leer</v>
      </c>
      <c r="S115" s="6" t="str">
        <f>VLOOKUP($C115,{"29 - Psychiatrie (Erwachsene)","Psychiatrie";"30 - Kinder- und Jugendpsychiatrie","KJPsychiatrie";"31 - Psychosomatik","Psychosomatik";"00 - Bitte eine Fachabteilung auswählen","Leer";"","Leer"},2,0)</f>
        <v>Leer</v>
      </c>
      <c r="T115" s="6">
        <f>VLOOKUP($C115,{"29 - Psychiatrie (Erwachsene)",1;"30 - Kinder- und Jugendpsychiatrie",1;"31 - Psychosomatik",1;"00 - Bitte eine Fachabteilung auswählen",0;"",0},2,0)</f>
        <v>0</v>
      </c>
      <c r="U115" s="6">
        <f t="shared" si="20"/>
        <v>0</v>
      </c>
      <c r="V115" s="6">
        <f t="shared" si="21"/>
        <v>0</v>
      </c>
      <c r="W115" s="6">
        <f t="shared" si="22"/>
        <v>0</v>
      </c>
      <c r="X115" s="6">
        <f t="shared" si="23"/>
        <v>0</v>
      </c>
      <c r="Y115" s="6">
        <f t="shared" si="24"/>
        <v>0</v>
      </c>
      <c r="Z115" s="6">
        <f t="shared" si="17"/>
        <v>0</v>
      </c>
      <c r="AA115" s="6"/>
      <c r="AB115" s="6"/>
      <c r="AC115" s="6"/>
      <c r="AD115" s="6"/>
      <c r="AE115" s="6"/>
      <c r="AF115" s="6"/>
      <c r="AG115" s="6"/>
    </row>
    <row r="116" spans="1:33" s="20" customFormat="1" ht="15" customHeight="1" x14ac:dyDescent="0.25">
      <c r="A116" s="19"/>
      <c r="B116" s="74" t="str">
        <f t="shared" si="14"/>
        <v>!!!</v>
      </c>
      <c r="C116" s="209" t="str">
        <f>IF($D116&lt;&gt;"",VLOOKUP(TEXT($D116,0),'Angaben Stationen'!$C$15:$V$65,2,0),"")</f>
        <v/>
      </c>
      <c r="D116" s="203"/>
      <c r="E116" s="210"/>
      <c r="F116" s="210"/>
      <c r="G116" s="211"/>
      <c r="H116" s="212"/>
      <c r="I116" s="213"/>
      <c r="J116" s="112"/>
      <c r="K116" s="72"/>
      <c r="M116" s="126"/>
      <c r="N116" s="6">
        <f t="shared" si="15"/>
        <v>0</v>
      </c>
      <c r="O116" s="6" t="str">
        <f>IF('Angaben KH-Standort'!$D$13&gt;0,"VJ","KJA")</f>
        <v>KJA</v>
      </c>
      <c r="P116" s="6" t="str">
        <f t="shared" si="18"/>
        <v>Leer</v>
      </c>
      <c r="Q116" s="6" t="str">
        <f t="shared" si="16"/>
        <v>Leer</v>
      </c>
      <c r="R116" s="6" t="str">
        <f t="shared" si="19"/>
        <v>Leer</v>
      </c>
      <c r="S116" s="6" t="str">
        <f>VLOOKUP($C116,{"29 - Psychiatrie (Erwachsene)","Psychiatrie";"30 - Kinder- und Jugendpsychiatrie","KJPsychiatrie";"31 - Psychosomatik","Psychosomatik";"00 - Bitte eine Fachabteilung auswählen","Leer";"","Leer"},2,0)</f>
        <v>Leer</v>
      </c>
      <c r="T116" s="6">
        <f>VLOOKUP($C116,{"29 - Psychiatrie (Erwachsene)",1;"30 - Kinder- und Jugendpsychiatrie",1;"31 - Psychosomatik",1;"00 - Bitte eine Fachabteilung auswählen",0;"",0},2,0)</f>
        <v>0</v>
      </c>
      <c r="U116" s="6">
        <f t="shared" si="20"/>
        <v>0</v>
      </c>
      <c r="V116" s="6">
        <f t="shared" si="21"/>
        <v>0</v>
      </c>
      <c r="W116" s="6">
        <f t="shared" si="22"/>
        <v>0</v>
      </c>
      <c r="X116" s="6">
        <f t="shared" si="23"/>
        <v>0</v>
      </c>
      <c r="Y116" s="6">
        <f t="shared" si="24"/>
        <v>0</v>
      </c>
      <c r="Z116" s="6">
        <f t="shared" si="17"/>
        <v>0</v>
      </c>
      <c r="AA116" s="6"/>
      <c r="AB116" s="6"/>
      <c r="AC116" s="6"/>
      <c r="AD116" s="6"/>
      <c r="AE116" s="6"/>
      <c r="AF116" s="6"/>
      <c r="AG116" s="6"/>
    </row>
    <row r="117" spans="1:33" s="20" customFormat="1" ht="15" customHeight="1" x14ac:dyDescent="0.25">
      <c r="A117" s="19"/>
      <c r="B117" s="74" t="str">
        <f t="shared" si="14"/>
        <v>!!!</v>
      </c>
      <c r="C117" s="209" t="str">
        <f>IF($D117&lt;&gt;"",VLOOKUP(TEXT($D117,0),'Angaben Stationen'!$C$15:$V$65,2,0),"")</f>
        <v/>
      </c>
      <c r="D117" s="203"/>
      <c r="E117" s="210"/>
      <c r="F117" s="210"/>
      <c r="G117" s="211"/>
      <c r="H117" s="212"/>
      <c r="I117" s="213"/>
      <c r="J117" s="112"/>
      <c r="K117" s="72"/>
      <c r="M117" s="126"/>
      <c r="N117" s="6">
        <f t="shared" si="15"/>
        <v>0</v>
      </c>
      <c r="O117" s="6" t="str">
        <f>IF('Angaben KH-Standort'!$D$13&gt;0,"VJ","KJA")</f>
        <v>KJA</v>
      </c>
      <c r="P117" s="6" t="str">
        <f t="shared" si="18"/>
        <v>Leer</v>
      </c>
      <c r="Q117" s="6" t="str">
        <f t="shared" si="16"/>
        <v>Leer</v>
      </c>
      <c r="R117" s="6" t="str">
        <f t="shared" si="19"/>
        <v>Leer</v>
      </c>
      <c r="S117" s="6" t="str">
        <f>VLOOKUP($C117,{"29 - Psychiatrie (Erwachsene)","Psychiatrie";"30 - Kinder- und Jugendpsychiatrie","KJPsychiatrie";"31 - Psychosomatik","Psychosomatik";"00 - Bitte eine Fachabteilung auswählen","Leer";"","Leer"},2,0)</f>
        <v>Leer</v>
      </c>
      <c r="T117" s="6">
        <f>VLOOKUP($C117,{"29 - Psychiatrie (Erwachsene)",1;"30 - Kinder- und Jugendpsychiatrie",1;"31 - Psychosomatik",1;"00 - Bitte eine Fachabteilung auswählen",0;"",0},2,0)</f>
        <v>0</v>
      </c>
      <c r="U117" s="6">
        <f t="shared" si="20"/>
        <v>0</v>
      </c>
      <c r="V117" s="6">
        <f t="shared" si="21"/>
        <v>0</v>
      </c>
      <c r="W117" s="6">
        <f t="shared" si="22"/>
        <v>0</v>
      </c>
      <c r="X117" s="6">
        <f t="shared" si="23"/>
        <v>0</v>
      </c>
      <c r="Y117" s="6">
        <f t="shared" si="24"/>
        <v>0</v>
      </c>
      <c r="Z117" s="6">
        <f t="shared" si="17"/>
        <v>0</v>
      </c>
      <c r="AA117" s="6"/>
      <c r="AB117" s="6"/>
      <c r="AC117" s="6"/>
      <c r="AD117" s="6"/>
      <c r="AE117" s="6"/>
      <c r="AF117" s="6"/>
      <c r="AG117" s="6"/>
    </row>
    <row r="118" spans="1:33" s="20" customFormat="1" ht="15" customHeight="1" x14ac:dyDescent="0.25">
      <c r="A118" s="19"/>
      <c r="B118" s="74" t="str">
        <f t="shared" si="14"/>
        <v>!!!</v>
      </c>
      <c r="C118" s="209" t="str">
        <f>IF($D118&lt;&gt;"",VLOOKUP(TEXT($D118,0),'Angaben Stationen'!$C$15:$V$65,2,0),"")</f>
        <v/>
      </c>
      <c r="D118" s="203"/>
      <c r="E118" s="210"/>
      <c r="F118" s="210"/>
      <c r="G118" s="211"/>
      <c r="H118" s="212"/>
      <c r="I118" s="213"/>
      <c r="J118" s="112"/>
      <c r="K118" s="72"/>
      <c r="M118" s="126"/>
      <c r="N118" s="6">
        <f t="shared" si="15"/>
        <v>0</v>
      </c>
      <c r="O118" s="6" t="str">
        <f>IF('Angaben KH-Standort'!$D$13&gt;0,"VJ","KJA")</f>
        <v>KJA</v>
      </c>
      <c r="P118" s="6" t="str">
        <f t="shared" si="18"/>
        <v>Leer</v>
      </c>
      <c r="Q118" s="6" t="str">
        <f t="shared" si="16"/>
        <v>Leer</v>
      </c>
      <c r="R118" s="6" t="str">
        <f t="shared" si="19"/>
        <v>Leer</v>
      </c>
      <c r="S118" s="6" t="str">
        <f>VLOOKUP($C118,{"29 - Psychiatrie (Erwachsene)","Psychiatrie";"30 - Kinder- und Jugendpsychiatrie","KJPsychiatrie";"31 - Psychosomatik","Psychosomatik";"00 - Bitte eine Fachabteilung auswählen","Leer";"","Leer"},2,0)</f>
        <v>Leer</v>
      </c>
      <c r="T118" s="6">
        <f>VLOOKUP($C118,{"29 - Psychiatrie (Erwachsene)",1;"30 - Kinder- und Jugendpsychiatrie",1;"31 - Psychosomatik",1;"00 - Bitte eine Fachabteilung auswählen",0;"",0},2,0)</f>
        <v>0</v>
      </c>
      <c r="U118" s="6">
        <f t="shared" si="20"/>
        <v>0</v>
      </c>
      <c r="V118" s="6">
        <f t="shared" si="21"/>
        <v>0</v>
      </c>
      <c r="W118" s="6">
        <f t="shared" si="22"/>
        <v>0</v>
      </c>
      <c r="X118" s="6">
        <f t="shared" si="23"/>
        <v>0</v>
      </c>
      <c r="Y118" s="6">
        <f t="shared" si="24"/>
        <v>0</v>
      </c>
      <c r="Z118" s="6">
        <f t="shared" si="17"/>
        <v>0</v>
      </c>
      <c r="AA118" s="6"/>
      <c r="AB118" s="6"/>
      <c r="AC118" s="6"/>
      <c r="AD118" s="6"/>
      <c r="AE118" s="6"/>
      <c r="AF118" s="6"/>
      <c r="AG118" s="6"/>
    </row>
    <row r="119" spans="1:33" s="20" customFormat="1" ht="15" customHeight="1" x14ac:dyDescent="0.25">
      <c r="A119" s="19"/>
      <c r="B119" s="74" t="str">
        <f t="shared" si="14"/>
        <v>!!!</v>
      </c>
      <c r="C119" s="209" t="str">
        <f>IF($D119&lt;&gt;"",VLOOKUP(TEXT($D119,0),'Angaben Stationen'!$C$15:$V$65,2,0),"")</f>
        <v/>
      </c>
      <c r="D119" s="203"/>
      <c r="E119" s="210"/>
      <c r="F119" s="210"/>
      <c r="G119" s="211"/>
      <c r="H119" s="212"/>
      <c r="I119" s="213"/>
      <c r="J119" s="112"/>
      <c r="K119" s="72"/>
      <c r="M119" s="126"/>
      <c r="N119" s="6">
        <f t="shared" si="15"/>
        <v>0</v>
      </c>
      <c r="O119" s="6" t="str">
        <f>IF('Angaben KH-Standort'!$D$13&gt;0,"VJ","KJA")</f>
        <v>KJA</v>
      </c>
      <c r="P119" s="6" t="str">
        <f t="shared" si="18"/>
        <v>Leer</v>
      </c>
      <c r="Q119" s="6" t="str">
        <f t="shared" si="16"/>
        <v>Leer</v>
      </c>
      <c r="R119" s="6" t="str">
        <f t="shared" si="19"/>
        <v>Leer</v>
      </c>
      <c r="S119" s="6" t="str">
        <f>VLOOKUP($C119,{"29 - Psychiatrie (Erwachsene)","Psychiatrie";"30 - Kinder- und Jugendpsychiatrie","KJPsychiatrie";"31 - Psychosomatik","Psychosomatik";"00 - Bitte eine Fachabteilung auswählen","Leer";"","Leer"},2,0)</f>
        <v>Leer</v>
      </c>
      <c r="T119" s="6">
        <f>VLOOKUP($C119,{"29 - Psychiatrie (Erwachsene)",1;"30 - Kinder- und Jugendpsychiatrie",1;"31 - Psychosomatik",1;"00 - Bitte eine Fachabteilung auswählen",0;"",0},2,0)</f>
        <v>0</v>
      </c>
      <c r="U119" s="6">
        <f t="shared" si="20"/>
        <v>0</v>
      </c>
      <c r="V119" s="6">
        <f t="shared" si="21"/>
        <v>0</v>
      </c>
      <c r="W119" s="6">
        <f t="shared" si="22"/>
        <v>0</v>
      </c>
      <c r="X119" s="6">
        <f t="shared" si="23"/>
        <v>0</v>
      </c>
      <c r="Y119" s="6">
        <f t="shared" si="24"/>
        <v>0</v>
      </c>
      <c r="Z119" s="6">
        <f t="shared" si="17"/>
        <v>0</v>
      </c>
      <c r="AA119" s="6"/>
      <c r="AB119" s="6"/>
      <c r="AC119" s="6"/>
      <c r="AD119" s="6"/>
      <c r="AE119" s="6"/>
      <c r="AF119" s="6"/>
      <c r="AG119" s="6"/>
    </row>
    <row r="120" spans="1:33" s="20" customFormat="1" ht="15" customHeight="1" x14ac:dyDescent="0.25">
      <c r="A120" s="19"/>
      <c r="B120" s="74" t="str">
        <f t="shared" si="14"/>
        <v>!!!</v>
      </c>
      <c r="C120" s="209" t="str">
        <f>IF($D120&lt;&gt;"",VLOOKUP(TEXT($D120,0),'Angaben Stationen'!$C$15:$V$65,2,0),"")</f>
        <v/>
      </c>
      <c r="D120" s="203"/>
      <c r="E120" s="210"/>
      <c r="F120" s="210"/>
      <c r="G120" s="211"/>
      <c r="H120" s="212"/>
      <c r="I120" s="213"/>
      <c r="J120" s="112"/>
      <c r="K120" s="72"/>
      <c r="M120" s="126"/>
      <c r="N120" s="6">
        <f t="shared" si="15"/>
        <v>0</v>
      </c>
      <c r="O120" s="6" t="str">
        <f>IF('Angaben KH-Standort'!$D$13&gt;0,"VJ","KJA")</f>
        <v>KJA</v>
      </c>
      <c r="P120" s="6" t="str">
        <f t="shared" si="18"/>
        <v>Leer</v>
      </c>
      <c r="Q120" s="6" t="str">
        <f t="shared" si="16"/>
        <v>Leer</v>
      </c>
      <c r="R120" s="6" t="str">
        <f t="shared" si="19"/>
        <v>Leer</v>
      </c>
      <c r="S120" s="6" t="str">
        <f>VLOOKUP($C120,{"29 - Psychiatrie (Erwachsene)","Psychiatrie";"30 - Kinder- und Jugendpsychiatrie","KJPsychiatrie";"31 - Psychosomatik","Psychosomatik";"00 - Bitte eine Fachabteilung auswählen","Leer";"","Leer"},2,0)</f>
        <v>Leer</v>
      </c>
      <c r="T120" s="6">
        <f>VLOOKUP($C120,{"29 - Psychiatrie (Erwachsene)",1;"30 - Kinder- und Jugendpsychiatrie",1;"31 - Psychosomatik",1;"00 - Bitte eine Fachabteilung auswählen",0;"",0},2,0)</f>
        <v>0</v>
      </c>
      <c r="U120" s="6">
        <f t="shared" si="20"/>
        <v>0</v>
      </c>
      <c r="V120" s="6">
        <f t="shared" si="21"/>
        <v>0</v>
      </c>
      <c r="W120" s="6">
        <f t="shared" si="22"/>
        <v>0</v>
      </c>
      <c r="X120" s="6">
        <f t="shared" si="23"/>
        <v>0</v>
      </c>
      <c r="Y120" s="6">
        <f t="shared" si="24"/>
        <v>0</v>
      </c>
      <c r="Z120" s="6">
        <f t="shared" si="17"/>
        <v>0</v>
      </c>
      <c r="AA120" s="6"/>
      <c r="AB120" s="6"/>
      <c r="AC120" s="6"/>
      <c r="AD120" s="6"/>
      <c r="AE120" s="6"/>
      <c r="AF120" s="6"/>
      <c r="AG120" s="6"/>
    </row>
    <row r="121" spans="1:33" s="20" customFormat="1" ht="15" customHeight="1" x14ac:dyDescent="0.25">
      <c r="A121" s="19"/>
      <c r="B121" s="74" t="str">
        <f t="shared" si="14"/>
        <v>!!!</v>
      </c>
      <c r="C121" s="209" t="str">
        <f>IF($D121&lt;&gt;"",VLOOKUP(TEXT($D121,0),'Angaben Stationen'!$C$15:$V$65,2,0),"")</f>
        <v/>
      </c>
      <c r="D121" s="203"/>
      <c r="E121" s="210"/>
      <c r="F121" s="210"/>
      <c r="G121" s="211"/>
      <c r="H121" s="212"/>
      <c r="I121" s="213"/>
      <c r="J121" s="112"/>
      <c r="K121" s="72"/>
      <c r="M121" s="126"/>
      <c r="N121" s="6">
        <f t="shared" si="15"/>
        <v>0</v>
      </c>
      <c r="O121" s="6" t="str">
        <f>IF('Angaben KH-Standort'!$D$13&gt;0,"VJ","KJA")</f>
        <v>KJA</v>
      </c>
      <c r="P121" s="6" t="str">
        <f t="shared" si="18"/>
        <v>Leer</v>
      </c>
      <c r="Q121" s="6" t="str">
        <f t="shared" si="16"/>
        <v>Leer</v>
      </c>
      <c r="R121" s="6" t="str">
        <f t="shared" si="19"/>
        <v>Leer</v>
      </c>
      <c r="S121" s="6" t="str">
        <f>VLOOKUP($C121,{"29 - Psychiatrie (Erwachsene)","Psychiatrie";"30 - Kinder- und Jugendpsychiatrie","KJPsychiatrie";"31 - Psychosomatik","Psychosomatik";"00 - Bitte eine Fachabteilung auswählen","Leer";"","Leer"},2,0)</f>
        <v>Leer</v>
      </c>
      <c r="T121" s="6">
        <f>VLOOKUP($C121,{"29 - Psychiatrie (Erwachsene)",1;"30 - Kinder- und Jugendpsychiatrie",1;"31 - Psychosomatik",1;"00 - Bitte eine Fachabteilung auswählen",0;"",0},2,0)</f>
        <v>0</v>
      </c>
      <c r="U121" s="6">
        <f t="shared" si="20"/>
        <v>0</v>
      </c>
      <c r="V121" s="6">
        <f t="shared" si="21"/>
        <v>0</v>
      </c>
      <c r="W121" s="6">
        <f t="shared" si="22"/>
        <v>0</v>
      </c>
      <c r="X121" s="6">
        <f t="shared" si="23"/>
        <v>0</v>
      </c>
      <c r="Y121" s="6">
        <f t="shared" si="24"/>
        <v>0</v>
      </c>
      <c r="Z121" s="6">
        <f t="shared" si="17"/>
        <v>0</v>
      </c>
      <c r="AA121" s="6"/>
      <c r="AB121" s="6"/>
      <c r="AC121" s="6"/>
      <c r="AD121" s="6"/>
      <c r="AE121" s="6"/>
      <c r="AF121" s="6"/>
      <c r="AG121" s="6"/>
    </row>
    <row r="122" spans="1:33" s="20" customFormat="1" ht="15" customHeight="1" x14ac:dyDescent="0.25">
      <c r="A122" s="19"/>
      <c r="B122" s="74" t="str">
        <f t="shared" si="14"/>
        <v>!!!</v>
      </c>
      <c r="C122" s="209" t="str">
        <f>IF($D122&lt;&gt;"",VLOOKUP(TEXT($D122,0),'Angaben Stationen'!$C$15:$V$65,2,0),"")</f>
        <v/>
      </c>
      <c r="D122" s="203"/>
      <c r="E122" s="210"/>
      <c r="F122" s="210"/>
      <c r="G122" s="211"/>
      <c r="H122" s="212"/>
      <c r="I122" s="213"/>
      <c r="J122" s="112"/>
      <c r="K122" s="72"/>
      <c r="M122" s="126"/>
      <c r="N122" s="6">
        <f t="shared" si="15"/>
        <v>0</v>
      </c>
      <c r="O122" s="6" t="str">
        <f>IF('Angaben KH-Standort'!$D$13&gt;0,"VJ","KJA")</f>
        <v>KJA</v>
      </c>
      <c r="P122" s="6" t="str">
        <f t="shared" si="18"/>
        <v>Leer</v>
      </c>
      <c r="Q122" s="6" t="str">
        <f t="shared" si="16"/>
        <v>Leer</v>
      </c>
      <c r="R122" s="6" t="str">
        <f t="shared" si="19"/>
        <v>Leer</v>
      </c>
      <c r="S122" s="6" t="str">
        <f>VLOOKUP($C122,{"29 - Psychiatrie (Erwachsene)","Psychiatrie";"30 - Kinder- und Jugendpsychiatrie","KJPsychiatrie";"31 - Psychosomatik","Psychosomatik";"00 - Bitte eine Fachabteilung auswählen","Leer";"","Leer"},2,0)</f>
        <v>Leer</v>
      </c>
      <c r="T122" s="6">
        <f>VLOOKUP($C122,{"29 - Psychiatrie (Erwachsene)",1;"30 - Kinder- und Jugendpsychiatrie",1;"31 - Psychosomatik",1;"00 - Bitte eine Fachabteilung auswählen",0;"",0},2,0)</f>
        <v>0</v>
      </c>
      <c r="U122" s="6">
        <f t="shared" si="20"/>
        <v>0</v>
      </c>
      <c r="V122" s="6">
        <f t="shared" si="21"/>
        <v>0</v>
      </c>
      <c r="W122" s="6">
        <f t="shared" si="22"/>
        <v>0</v>
      </c>
      <c r="X122" s="6">
        <f t="shared" si="23"/>
        <v>0</v>
      </c>
      <c r="Y122" s="6">
        <f t="shared" si="24"/>
        <v>0</v>
      </c>
      <c r="Z122" s="6">
        <f t="shared" si="17"/>
        <v>0</v>
      </c>
      <c r="AA122" s="6"/>
      <c r="AB122" s="6"/>
      <c r="AC122" s="6"/>
      <c r="AD122" s="6"/>
      <c r="AE122" s="6"/>
      <c r="AF122" s="6"/>
      <c r="AG122" s="6"/>
    </row>
    <row r="123" spans="1:33" s="20" customFormat="1" ht="15" customHeight="1" x14ac:dyDescent="0.25">
      <c r="A123" s="19"/>
      <c r="B123" s="74" t="str">
        <f t="shared" si="14"/>
        <v>!!!</v>
      </c>
      <c r="C123" s="209" t="str">
        <f>IF($D123&lt;&gt;"",VLOOKUP(TEXT($D123,0),'Angaben Stationen'!$C$15:$V$65,2,0),"")</f>
        <v/>
      </c>
      <c r="D123" s="203"/>
      <c r="E123" s="210"/>
      <c r="F123" s="210"/>
      <c r="G123" s="211"/>
      <c r="H123" s="212"/>
      <c r="I123" s="213"/>
      <c r="J123" s="112"/>
      <c r="K123" s="72"/>
      <c r="M123" s="126"/>
      <c r="N123" s="6">
        <f t="shared" si="15"/>
        <v>0</v>
      </c>
      <c r="O123" s="6" t="str">
        <f>IF('Angaben KH-Standort'!$D$13&gt;0,"VJ","KJA")</f>
        <v>KJA</v>
      </c>
      <c r="P123" s="6" t="str">
        <f t="shared" si="18"/>
        <v>Leer</v>
      </c>
      <c r="Q123" s="6" t="str">
        <f t="shared" si="16"/>
        <v>Leer</v>
      </c>
      <c r="R123" s="6" t="str">
        <f t="shared" si="19"/>
        <v>Leer</v>
      </c>
      <c r="S123" s="6" t="str">
        <f>VLOOKUP($C123,{"29 - Psychiatrie (Erwachsene)","Psychiatrie";"30 - Kinder- und Jugendpsychiatrie","KJPsychiatrie";"31 - Psychosomatik","Psychosomatik";"00 - Bitte eine Fachabteilung auswählen","Leer";"","Leer"},2,0)</f>
        <v>Leer</v>
      </c>
      <c r="T123" s="6">
        <f>VLOOKUP($C123,{"29 - Psychiatrie (Erwachsene)",1;"30 - Kinder- und Jugendpsychiatrie",1;"31 - Psychosomatik",1;"00 - Bitte eine Fachabteilung auswählen",0;"",0},2,0)</f>
        <v>0</v>
      </c>
      <c r="U123" s="6">
        <f t="shared" si="20"/>
        <v>0</v>
      </c>
      <c r="V123" s="6">
        <f t="shared" si="21"/>
        <v>0</v>
      </c>
      <c r="W123" s="6">
        <f t="shared" si="22"/>
        <v>0</v>
      </c>
      <c r="X123" s="6">
        <f t="shared" si="23"/>
        <v>0</v>
      </c>
      <c r="Y123" s="6">
        <f t="shared" si="24"/>
        <v>0</v>
      </c>
      <c r="Z123" s="6">
        <f t="shared" si="17"/>
        <v>0</v>
      </c>
      <c r="AA123" s="6"/>
      <c r="AB123" s="6"/>
      <c r="AC123" s="6"/>
      <c r="AD123" s="6"/>
      <c r="AE123" s="6"/>
      <c r="AF123" s="6"/>
      <c r="AG123" s="6"/>
    </row>
    <row r="124" spans="1:33" s="20" customFormat="1" ht="15" customHeight="1" x14ac:dyDescent="0.25">
      <c r="A124" s="19"/>
      <c r="B124" s="74" t="str">
        <f t="shared" si="14"/>
        <v>!!!</v>
      </c>
      <c r="C124" s="209" t="str">
        <f>IF($D124&lt;&gt;"",VLOOKUP(TEXT($D124,0),'Angaben Stationen'!$C$15:$V$65,2,0),"")</f>
        <v/>
      </c>
      <c r="D124" s="203"/>
      <c r="E124" s="210"/>
      <c r="F124" s="210"/>
      <c r="G124" s="211"/>
      <c r="H124" s="212"/>
      <c r="I124" s="213"/>
      <c r="J124" s="112"/>
      <c r="K124" s="72"/>
      <c r="M124" s="126"/>
      <c r="N124" s="6">
        <f t="shared" si="15"/>
        <v>0</v>
      </c>
      <c r="O124" s="6" t="str">
        <f>IF('Angaben KH-Standort'!$D$13&gt;0,"VJ","KJA")</f>
        <v>KJA</v>
      </c>
      <c r="P124" s="6" t="str">
        <f t="shared" si="18"/>
        <v>Leer</v>
      </c>
      <c r="Q124" s="6" t="str">
        <f t="shared" si="16"/>
        <v>Leer</v>
      </c>
      <c r="R124" s="6" t="str">
        <f t="shared" si="19"/>
        <v>Leer</v>
      </c>
      <c r="S124" s="6" t="str">
        <f>VLOOKUP($C124,{"29 - Psychiatrie (Erwachsene)","Psychiatrie";"30 - Kinder- und Jugendpsychiatrie","KJPsychiatrie";"31 - Psychosomatik","Psychosomatik";"00 - Bitte eine Fachabteilung auswählen","Leer";"","Leer"},2,0)</f>
        <v>Leer</v>
      </c>
      <c r="T124" s="6">
        <f>VLOOKUP($C124,{"29 - Psychiatrie (Erwachsene)",1;"30 - Kinder- und Jugendpsychiatrie",1;"31 - Psychosomatik",1;"00 - Bitte eine Fachabteilung auswählen",0;"",0},2,0)</f>
        <v>0</v>
      </c>
      <c r="U124" s="6">
        <f t="shared" si="20"/>
        <v>0</v>
      </c>
      <c r="V124" s="6">
        <f t="shared" si="21"/>
        <v>0</v>
      </c>
      <c r="W124" s="6">
        <f t="shared" si="22"/>
        <v>0</v>
      </c>
      <c r="X124" s="6">
        <f t="shared" si="23"/>
        <v>0</v>
      </c>
      <c r="Y124" s="6">
        <f t="shared" si="24"/>
        <v>0</v>
      </c>
      <c r="Z124" s="6">
        <f t="shared" si="17"/>
        <v>0</v>
      </c>
      <c r="AA124" s="6"/>
      <c r="AB124" s="6"/>
      <c r="AC124" s="6"/>
      <c r="AD124" s="6"/>
      <c r="AE124" s="6"/>
      <c r="AF124" s="6"/>
      <c r="AG124" s="6"/>
    </row>
    <row r="125" spans="1:33" s="20" customFormat="1" ht="15" customHeight="1" x14ac:dyDescent="0.25">
      <c r="A125" s="19"/>
      <c r="B125" s="74" t="str">
        <f t="shared" si="14"/>
        <v>!!!</v>
      </c>
      <c r="C125" s="209" t="str">
        <f>IF($D125&lt;&gt;"",VLOOKUP(TEXT($D125,0),'Angaben Stationen'!$C$15:$V$65,2,0),"")</f>
        <v/>
      </c>
      <c r="D125" s="203"/>
      <c r="E125" s="210"/>
      <c r="F125" s="210"/>
      <c r="G125" s="211"/>
      <c r="H125" s="212"/>
      <c r="I125" s="213"/>
      <c r="J125" s="112"/>
      <c r="K125" s="72"/>
      <c r="M125" s="126"/>
      <c r="N125" s="6">
        <f t="shared" si="15"/>
        <v>0</v>
      </c>
      <c r="O125" s="6" t="str">
        <f>IF('Angaben KH-Standort'!$D$13&gt;0,"VJ","KJA")</f>
        <v>KJA</v>
      </c>
      <c r="P125" s="6" t="str">
        <f t="shared" si="18"/>
        <v>Leer</v>
      </c>
      <c r="Q125" s="6" t="str">
        <f t="shared" si="16"/>
        <v>Leer</v>
      </c>
      <c r="R125" s="6" t="str">
        <f t="shared" si="19"/>
        <v>Leer</v>
      </c>
      <c r="S125" s="6" t="str">
        <f>VLOOKUP($C125,{"29 - Psychiatrie (Erwachsene)","Psychiatrie";"30 - Kinder- und Jugendpsychiatrie","KJPsychiatrie";"31 - Psychosomatik","Psychosomatik";"00 - Bitte eine Fachabteilung auswählen","Leer";"","Leer"},2,0)</f>
        <v>Leer</v>
      </c>
      <c r="T125" s="6">
        <f>VLOOKUP($C125,{"29 - Psychiatrie (Erwachsene)",1;"30 - Kinder- und Jugendpsychiatrie",1;"31 - Psychosomatik",1;"00 - Bitte eine Fachabteilung auswählen",0;"",0},2,0)</f>
        <v>0</v>
      </c>
      <c r="U125" s="6">
        <f t="shared" si="20"/>
        <v>0</v>
      </c>
      <c r="V125" s="6">
        <f t="shared" si="21"/>
        <v>0</v>
      </c>
      <c r="W125" s="6">
        <f t="shared" si="22"/>
        <v>0</v>
      </c>
      <c r="X125" s="6">
        <f t="shared" si="23"/>
        <v>0</v>
      </c>
      <c r="Y125" s="6">
        <f t="shared" si="24"/>
        <v>0</v>
      </c>
      <c r="Z125" s="6">
        <f t="shared" si="17"/>
        <v>0</v>
      </c>
      <c r="AA125" s="6"/>
      <c r="AB125" s="6"/>
      <c r="AC125" s="6"/>
      <c r="AD125" s="6"/>
      <c r="AE125" s="6"/>
      <c r="AF125" s="6"/>
      <c r="AG125" s="6"/>
    </row>
    <row r="126" spans="1:33" s="20" customFormat="1" ht="15" customHeight="1" x14ac:dyDescent="0.25">
      <c r="A126" s="19"/>
      <c r="B126" s="74" t="str">
        <f t="shared" si="14"/>
        <v>!!!</v>
      </c>
      <c r="C126" s="209" t="str">
        <f>IF($D126&lt;&gt;"",VLOOKUP(TEXT($D126,0),'Angaben Stationen'!$C$15:$V$65,2,0),"")</f>
        <v/>
      </c>
      <c r="D126" s="203"/>
      <c r="E126" s="210"/>
      <c r="F126" s="210"/>
      <c r="G126" s="211"/>
      <c r="H126" s="212"/>
      <c r="I126" s="213"/>
      <c r="J126" s="112"/>
      <c r="K126" s="72"/>
      <c r="M126" s="126"/>
      <c r="N126" s="6">
        <f t="shared" si="15"/>
        <v>0</v>
      </c>
      <c r="O126" s="6" t="str">
        <f>IF('Angaben KH-Standort'!$D$13&gt;0,"VJ","KJA")</f>
        <v>KJA</v>
      </c>
      <c r="P126" s="6" t="str">
        <f t="shared" si="18"/>
        <v>Leer</v>
      </c>
      <c r="Q126" s="6" t="str">
        <f t="shared" si="16"/>
        <v>Leer</v>
      </c>
      <c r="R126" s="6" t="str">
        <f t="shared" si="19"/>
        <v>Leer</v>
      </c>
      <c r="S126" s="6" t="str">
        <f>VLOOKUP($C126,{"29 - Psychiatrie (Erwachsene)","Psychiatrie";"30 - Kinder- und Jugendpsychiatrie","KJPsychiatrie";"31 - Psychosomatik","Psychosomatik";"00 - Bitte eine Fachabteilung auswählen","Leer";"","Leer"},2,0)</f>
        <v>Leer</v>
      </c>
      <c r="T126" s="6">
        <f>VLOOKUP($C126,{"29 - Psychiatrie (Erwachsene)",1;"30 - Kinder- und Jugendpsychiatrie",1;"31 - Psychosomatik",1;"00 - Bitte eine Fachabteilung auswählen",0;"",0},2,0)</f>
        <v>0</v>
      </c>
      <c r="U126" s="6">
        <f t="shared" si="20"/>
        <v>0</v>
      </c>
      <c r="V126" s="6">
        <f t="shared" si="21"/>
        <v>0</v>
      </c>
      <c r="W126" s="6">
        <f t="shared" si="22"/>
        <v>0</v>
      </c>
      <c r="X126" s="6">
        <f t="shared" si="23"/>
        <v>0</v>
      </c>
      <c r="Y126" s="6">
        <f t="shared" si="24"/>
        <v>0</v>
      </c>
      <c r="Z126" s="6">
        <f t="shared" si="17"/>
        <v>0</v>
      </c>
      <c r="AA126" s="6"/>
      <c r="AB126" s="6"/>
      <c r="AC126" s="6"/>
      <c r="AD126" s="6"/>
      <c r="AE126" s="6"/>
      <c r="AF126" s="6"/>
      <c r="AG126" s="6"/>
    </row>
    <row r="127" spans="1:33" s="20" customFormat="1" ht="15" customHeight="1" x14ac:dyDescent="0.25">
      <c r="A127" s="19"/>
      <c r="B127" s="74" t="str">
        <f t="shared" si="14"/>
        <v>!!!</v>
      </c>
      <c r="C127" s="209" t="str">
        <f>IF($D127&lt;&gt;"",VLOOKUP(TEXT($D127,0),'Angaben Stationen'!$C$15:$V$65,2,0),"")</f>
        <v/>
      </c>
      <c r="D127" s="203"/>
      <c r="E127" s="210"/>
      <c r="F127" s="210"/>
      <c r="G127" s="211"/>
      <c r="H127" s="212"/>
      <c r="I127" s="213"/>
      <c r="J127" s="112"/>
      <c r="K127" s="72"/>
      <c r="M127" s="126"/>
      <c r="N127" s="6">
        <f t="shared" si="15"/>
        <v>0</v>
      </c>
      <c r="O127" s="6" t="str">
        <f>IF('Angaben KH-Standort'!$D$13&gt;0,"VJ","KJA")</f>
        <v>KJA</v>
      </c>
      <c r="P127" s="6" t="str">
        <f t="shared" si="18"/>
        <v>Leer</v>
      </c>
      <c r="Q127" s="6" t="str">
        <f t="shared" si="16"/>
        <v>Leer</v>
      </c>
      <c r="R127" s="6" t="str">
        <f t="shared" si="19"/>
        <v>Leer</v>
      </c>
      <c r="S127" s="6" t="str">
        <f>VLOOKUP($C127,{"29 - Psychiatrie (Erwachsene)","Psychiatrie";"30 - Kinder- und Jugendpsychiatrie","KJPsychiatrie";"31 - Psychosomatik","Psychosomatik";"00 - Bitte eine Fachabteilung auswählen","Leer";"","Leer"},2,0)</f>
        <v>Leer</v>
      </c>
      <c r="T127" s="6">
        <f>VLOOKUP($C127,{"29 - Psychiatrie (Erwachsene)",1;"30 - Kinder- und Jugendpsychiatrie",1;"31 - Psychosomatik",1;"00 - Bitte eine Fachabteilung auswählen",0;"",0},2,0)</f>
        <v>0</v>
      </c>
      <c r="U127" s="6">
        <f t="shared" si="20"/>
        <v>0</v>
      </c>
      <c r="V127" s="6">
        <f t="shared" si="21"/>
        <v>0</v>
      </c>
      <c r="W127" s="6">
        <f t="shared" si="22"/>
        <v>0</v>
      </c>
      <c r="X127" s="6">
        <f t="shared" si="23"/>
        <v>0</v>
      </c>
      <c r="Y127" s="6">
        <f t="shared" si="24"/>
        <v>0</v>
      </c>
      <c r="Z127" s="6">
        <f t="shared" si="17"/>
        <v>0</v>
      </c>
      <c r="AA127" s="6"/>
      <c r="AB127" s="6"/>
      <c r="AC127" s="6"/>
      <c r="AD127" s="6"/>
      <c r="AE127" s="6"/>
      <c r="AF127" s="6"/>
      <c r="AG127" s="6"/>
    </row>
    <row r="128" spans="1:33" s="20" customFormat="1" ht="15" customHeight="1" x14ac:dyDescent="0.25">
      <c r="A128" s="19"/>
      <c r="B128" s="74" t="str">
        <f t="shared" si="14"/>
        <v>!!!</v>
      </c>
      <c r="C128" s="209" t="str">
        <f>IF($D128&lt;&gt;"",VLOOKUP(TEXT($D128,0),'Angaben Stationen'!$C$15:$V$65,2,0),"")</f>
        <v/>
      </c>
      <c r="D128" s="203"/>
      <c r="E128" s="210"/>
      <c r="F128" s="210"/>
      <c r="G128" s="211"/>
      <c r="H128" s="212"/>
      <c r="I128" s="213"/>
      <c r="J128" s="112"/>
      <c r="K128" s="72"/>
      <c r="M128" s="126"/>
      <c r="N128" s="6">
        <f t="shared" si="15"/>
        <v>0</v>
      </c>
      <c r="O128" s="6" t="str">
        <f>IF('Angaben KH-Standort'!$D$13&gt;0,"VJ","KJA")</f>
        <v>KJA</v>
      </c>
      <c r="P128" s="6" t="str">
        <f t="shared" si="18"/>
        <v>Leer</v>
      </c>
      <c r="Q128" s="6" t="str">
        <f t="shared" si="16"/>
        <v>Leer</v>
      </c>
      <c r="R128" s="6" t="str">
        <f t="shared" si="19"/>
        <v>Leer</v>
      </c>
      <c r="S128" s="6" t="str">
        <f>VLOOKUP($C128,{"29 - Psychiatrie (Erwachsene)","Psychiatrie";"30 - Kinder- und Jugendpsychiatrie","KJPsychiatrie";"31 - Psychosomatik","Psychosomatik";"00 - Bitte eine Fachabteilung auswählen","Leer";"","Leer"},2,0)</f>
        <v>Leer</v>
      </c>
      <c r="T128" s="6">
        <f>VLOOKUP($C128,{"29 - Psychiatrie (Erwachsene)",1;"30 - Kinder- und Jugendpsychiatrie",1;"31 - Psychosomatik",1;"00 - Bitte eine Fachabteilung auswählen",0;"",0},2,0)</f>
        <v>0</v>
      </c>
      <c r="U128" s="6">
        <f t="shared" si="20"/>
        <v>0</v>
      </c>
      <c r="V128" s="6">
        <f t="shared" si="21"/>
        <v>0</v>
      </c>
      <c r="W128" s="6">
        <f t="shared" si="22"/>
        <v>0</v>
      </c>
      <c r="X128" s="6">
        <f t="shared" si="23"/>
        <v>0</v>
      </c>
      <c r="Y128" s="6">
        <f t="shared" si="24"/>
        <v>0</v>
      </c>
      <c r="Z128" s="6">
        <f t="shared" si="17"/>
        <v>0</v>
      </c>
      <c r="AA128" s="6"/>
      <c r="AB128" s="6"/>
      <c r="AC128" s="6"/>
      <c r="AD128" s="6"/>
      <c r="AE128" s="6"/>
      <c r="AF128" s="6"/>
      <c r="AG128" s="6"/>
    </row>
    <row r="129" spans="1:33" s="20" customFormat="1" ht="15" customHeight="1" x14ac:dyDescent="0.25">
      <c r="A129" s="19"/>
      <c r="B129" s="74" t="str">
        <f t="shared" si="14"/>
        <v>!!!</v>
      </c>
      <c r="C129" s="209" t="str">
        <f>IF($D129&lt;&gt;"",VLOOKUP(TEXT($D129,0),'Angaben Stationen'!$C$15:$V$65,2,0),"")</f>
        <v/>
      </c>
      <c r="D129" s="203"/>
      <c r="E129" s="210"/>
      <c r="F129" s="210"/>
      <c r="G129" s="211"/>
      <c r="H129" s="212"/>
      <c r="I129" s="213"/>
      <c r="J129" s="112"/>
      <c r="K129" s="72"/>
      <c r="M129" s="126"/>
      <c r="N129" s="6">
        <f t="shared" si="15"/>
        <v>0</v>
      </c>
      <c r="O129" s="6" t="str">
        <f>IF('Angaben KH-Standort'!$D$13&gt;0,"VJ","KJA")</f>
        <v>KJA</v>
      </c>
      <c r="P129" s="6" t="str">
        <f t="shared" si="18"/>
        <v>Leer</v>
      </c>
      <c r="Q129" s="6" t="str">
        <f t="shared" si="16"/>
        <v>Leer</v>
      </c>
      <c r="R129" s="6" t="str">
        <f t="shared" si="19"/>
        <v>Leer</v>
      </c>
      <c r="S129" s="6" t="str">
        <f>VLOOKUP($C129,{"29 - Psychiatrie (Erwachsene)","Psychiatrie";"30 - Kinder- und Jugendpsychiatrie","KJPsychiatrie";"31 - Psychosomatik","Psychosomatik";"00 - Bitte eine Fachabteilung auswählen","Leer";"","Leer"},2,0)</f>
        <v>Leer</v>
      </c>
      <c r="T129" s="6">
        <f>VLOOKUP($C129,{"29 - Psychiatrie (Erwachsene)",1;"30 - Kinder- und Jugendpsychiatrie",1;"31 - Psychosomatik",1;"00 - Bitte eine Fachabteilung auswählen",0;"",0},2,0)</f>
        <v>0</v>
      </c>
      <c r="U129" s="6">
        <f t="shared" si="20"/>
        <v>0</v>
      </c>
      <c r="V129" s="6">
        <f t="shared" si="21"/>
        <v>0</v>
      </c>
      <c r="W129" s="6">
        <f t="shared" si="22"/>
        <v>0</v>
      </c>
      <c r="X129" s="6">
        <f t="shared" si="23"/>
        <v>0</v>
      </c>
      <c r="Y129" s="6">
        <f t="shared" si="24"/>
        <v>0</v>
      </c>
      <c r="Z129" s="6">
        <f t="shared" si="17"/>
        <v>0</v>
      </c>
      <c r="AA129" s="6"/>
      <c r="AB129" s="6"/>
      <c r="AC129" s="6"/>
      <c r="AD129" s="6"/>
      <c r="AE129" s="6"/>
      <c r="AF129" s="6"/>
      <c r="AG129" s="6"/>
    </row>
    <row r="130" spans="1:33" s="20" customFormat="1" ht="15" customHeight="1" x14ac:dyDescent="0.25">
      <c r="A130" s="19"/>
      <c r="B130" s="74" t="str">
        <f t="shared" si="14"/>
        <v>!!!</v>
      </c>
      <c r="C130" s="209" t="str">
        <f>IF($D130&lt;&gt;"",VLOOKUP(TEXT($D130,0),'Angaben Stationen'!$C$15:$V$65,2,0),"")</f>
        <v/>
      </c>
      <c r="D130" s="203"/>
      <c r="E130" s="210"/>
      <c r="F130" s="210"/>
      <c r="G130" s="211"/>
      <c r="H130" s="212"/>
      <c r="I130" s="213"/>
      <c r="J130" s="112"/>
      <c r="K130" s="72"/>
      <c r="M130" s="126"/>
      <c r="N130" s="6">
        <f t="shared" si="15"/>
        <v>0</v>
      </c>
      <c r="O130" s="6" t="str">
        <f>IF('Angaben KH-Standort'!$D$13&gt;0,"VJ","KJA")</f>
        <v>KJA</v>
      </c>
      <c r="P130" s="6" t="str">
        <f t="shared" si="18"/>
        <v>Leer</v>
      </c>
      <c r="Q130" s="6" t="str">
        <f t="shared" si="16"/>
        <v>Leer</v>
      </c>
      <c r="R130" s="6" t="str">
        <f t="shared" si="19"/>
        <v>Leer</v>
      </c>
      <c r="S130" s="6" t="str">
        <f>VLOOKUP($C130,{"29 - Psychiatrie (Erwachsene)","Psychiatrie";"30 - Kinder- und Jugendpsychiatrie","KJPsychiatrie";"31 - Psychosomatik","Psychosomatik";"00 - Bitte eine Fachabteilung auswählen","Leer";"","Leer"},2,0)</f>
        <v>Leer</v>
      </c>
      <c r="T130" s="6">
        <f>VLOOKUP($C130,{"29 - Psychiatrie (Erwachsene)",1;"30 - Kinder- und Jugendpsychiatrie",1;"31 - Psychosomatik",1;"00 - Bitte eine Fachabteilung auswählen",0;"",0},2,0)</f>
        <v>0</v>
      </c>
      <c r="U130" s="6">
        <f t="shared" si="20"/>
        <v>0</v>
      </c>
      <c r="V130" s="6">
        <f t="shared" si="21"/>
        <v>0</v>
      </c>
      <c r="W130" s="6">
        <f t="shared" si="22"/>
        <v>0</v>
      </c>
      <c r="X130" s="6">
        <f t="shared" si="23"/>
        <v>0</v>
      </c>
      <c r="Y130" s="6">
        <f t="shared" si="24"/>
        <v>0</v>
      </c>
      <c r="Z130" s="6">
        <f t="shared" si="17"/>
        <v>0</v>
      </c>
      <c r="AA130" s="6"/>
      <c r="AB130" s="6"/>
      <c r="AC130" s="6"/>
      <c r="AD130" s="6"/>
      <c r="AE130" s="6"/>
      <c r="AF130" s="6"/>
      <c r="AG130" s="6"/>
    </row>
    <row r="131" spans="1:33" s="20" customFormat="1" ht="15" customHeight="1" x14ac:dyDescent="0.25">
      <c r="A131" s="19"/>
      <c r="B131" s="74" t="str">
        <f t="shared" si="14"/>
        <v>!!!</v>
      </c>
      <c r="C131" s="209" t="str">
        <f>IF($D131&lt;&gt;"",VLOOKUP(TEXT($D131,0),'Angaben Stationen'!$C$15:$V$65,2,0),"")</f>
        <v/>
      </c>
      <c r="D131" s="203"/>
      <c r="E131" s="210"/>
      <c r="F131" s="210"/>
      <c r="G131" s="211"/>
      <c r="H131" s="212"/>
      <c r="I131" s="213"/>
      <c r="J131" s="112"/>
      <c r="K131" s="72"/>
      <c r="M131" s="126"/>
      <c r="N131" s="6">
        <f t="shared" si="15"/>
        <v>0</v>
      </c>
      <c r="O131" s="6" t="str">
        <f>IF('Angaben KH-Standort'!$D$13&gt;0,"VJ","KJA")</f>
        <v>KJA</v>
      </c>
      <c r="P131" s="6" t="str">
        <f t="shared" si="18"/>
        <v>Leer</v>
      </c>
      <c r="Q131" s="6" t="str">
        <f t="shared" si="16"/>
        <v>Leer</v>
      </c>
      <c r="R131" s="6" t="str">
        <f t="shared" si="19"/>
        <v>Leer</v>
      </c>
      <c r="S131" s="6" t="str">
        <f>VLOOKUP($C131,{"29 - Psychiatrie (Erwachsene)","Psychiatrie";"30 - Kinder- und Jugendpsychiatrie","KJPsychiatrie";"31 - Psychosomatik","Psychosomatik";"00 - Bitte eine Fachabteilung auswählen","Leer";"","Leer"},2,0)</f>
        <v>Leer</v>
      </c>
      <c r="T131" s="6">
        <f>VLOOKUP($C131,{"29 - Psychiatrie (Erwachsene)",1;"30 - Kinder- und Jugendpsychiatrie",1;"31 - Psychosomatik",1;"00 - Bitte eine Fachabteilung auswählen",0;"",0},2,0)</f>
        <v>0</v>
      </c>
      <c r="U131" s="6">
        <f t="shared" si="20"/>
        <v>0</v>
      </c>
      <c r="V131" s="6">
        <f t="shared" si="21"/>
        <v>0</v>
      </c>
      <c r="W131" s="6">
        <f t="shared" si="22"/>
        <v>0</v>
      </c>
      <c r="X131" s="6">
        <f t="shared" si="23"/>
        <v>0</v>
      </c>
      <c r="Y131" s="6">
        <f t="shared" si="24"/>
        <v>0</v>
      </c>
      <c r="Z131" s="6">
        <f t="shared" si="17"/>
        <v>0</v>
      </c>
      <c r="AA131" s="6"/>
      <c r="AB131" s="6"/>
      <c r="AC131" s="6"/>
      <c r="AD131" s="6"/>
      <c r="AE131" s="6"/>
      <c r="AF131" s="6"/>
      <c r="AG131" s="6"/>
    </row>
    <row r="132" spans="1:33" s="20" customFormat="1" ht="15" customHeight="1" x14ac:dyDescent="0.25">
      <c r="A132" s="19"/>
      <c r="B132" s="74" t="str">
        <f t="shared" si="14"/>
        <v>!!!</v>
      </c>
      <c r="C132" s="209" t="str">
        <f>IF($D132&lt;&gt;"",VLOOKUP(TEXT($D132,0),'Angaben Stationen'!$C$15:$V$65,2,0),"")</f>
        <v/>
      </c>
      <c r="D132" s="203"/>
      <c r="E132" s="210"/>
      <c r="F132" s="210"/>
      <c r="G132" s="211"/>
      <c r="H132" s="212"/>
      <c r="I132" s="213"/>
      <c r="J132" s="112"/>
      <c r="K132" s="72"/>
      <c r="M132" s="126"/>
      <c r="N132" s="6">
        <f t="shared" si="15"/>
        <v>0</v>
      </c>
      <c r="O132" s="6" t="str">
        <f>IF('Angaben KH-Standort'!$D$13&gt;0,"VJ","KJA")</f>
        <v>KJA</v>
      </c>
      <c r="P132" s="6" t="str">
        <f t="shared" si="18"/>
        <v>Leer</v>
      </c>
      <c r="Q132" s="6" t="str">
        <f t="shared" si="16"/>
        <v>Leer</v>
      </c>
      <c r="R132" s="6" t="str">
        <f t="shared" si="19"/>
        <v>Leer</v>
      </c>
      <c r="S132" s="6" t="str">
        <f>VLOOKUP($C132,{"29 - Psychiatrie (Erwachsene)","Psychiatrie";"30 - Kinder- und Jugendpsychiatrie","KJPsychiatrie";"31 - Psychosomatik","Psychosomatik";"00 - Bitte eine Fachabteilung auswählen","Leer";"","Leer"},2,0)</f>
        <v>Leer</v>
      </c>
      <c r="T132" s="6">
        <f>VLOOKUP($C132,{"29 - Psychiatrie (Erwachsene)",1;"30 - Kinder- und Jugendpsychiatrie",1;"31 - Psychosomatik",1;"00 - Bitte eine Fachabteilung auswählen",0;"",0},2,0)</f>
        <v>0</v>
      </c>
      <c r="U132" s="6">
        <f t="shared" si="20"/>
        <v>0</v>
      </c>
      <c r="V132" s="6">
        <f t="shared" si="21"/>
        <v>0</v>
      </c>
      <c r="W132" s="6">
        <f t="shared" si="22"/>
        <v>0</v>
      </c>
      <c r="X132" s="6">
        <f t="shared" si="23"/>
        <v>0</v>
      </c>
      <c r="Y132" s="6">
        <f t="shared" si="24"/>
        <v>0</v>
      </c>
      <c r="Z132" s="6">
        <f t="shared" si="17"/>
        <v>0</v>
      </c>
      <c r="AA132" s="6"/>
      <c r="AB132" s="6"/>
      <c r="AC132" s="6"/>
      <c r="AD132" s="6"/>
      <c r="AE132" s="6"/>
      <c r="AF132" s="6"/>
      <c r="AG132" s="6"/>
    </row>
    <row r="133" spans="1:33" s="20" customFormat="1" ht="15" customHeight="1" x14ac:dyDescent="0.25">
      <c r="A133" s="19"/>
      <c r="B133" s="74" t="str">
        <f t="shared" si="14"/>
        <v>!!!</v>
      </c>
      <c r="C133" s="209" t="str">
        <f>IF($D133&lt;&gt;"",VLOOKUP(TEXT($D133,0),'Angaben Stationen'!$C$15:$V$65,2,0),"")</f>
        <v/>
      </c>
      <c r="D133" s="203"/>
      <c r="E133" s="210"/>
      <c r="F133" s="210"/>
      <c r="G133" s="211"/>
      <c r="H133" s="212"/>
      <c r="I133" s="213"/>
      <c r="J133" s="112"/>
      <c r="K133" s="72"/>
      <c r="M133" s="126"/>
      <c r="N133" s="6">
        <f t="shared" si="15"/>
        <v>0</v>
      </c>
      <c r="O133" s="6" t="str">
        <f>IF('Angaben KH-Standort'!$D$13&gt;0,"VJ","KJA")</f>
        <v>KJA</v>
      </c>
      <c r="P133" s="6" t="str">
        <f t="shared" si="18"/>
        <v>Leer</v>
      </c>
      <c r="Q133" s="6" t="str">
        <f t="shared" si="16"/>
        <v>Leer</v>
      </c>
      <c r="R133" s="6" t="str">
        <f t="shared" si="19"/>
        <v>Leer</v>
      </c>
      <c r="S133" s="6" t="str">
        <f>VLOOKUP($C133,{"29 - Psychiatrie (Erwachsene)","Psychiatrie";"30 - Kinder- und Jugendpsychiatrie","KJPsychiatrie";"31 - Psychosomatik","Psychosomatik";"00 - Bitte eine Fachabteilung auswählen","Leer";"","Leer"},2,0)</f>
        <v>Leer</v>
      </c>
      <c r="T133" s="6">
        <f>VLOOKUP($C133,{"29 - Psychiatrie (Erwachsene)",1;"30 - Kinder- und Jugendpsychiatrie",1;"31 - Psychosomatik",1;"00 - Bitte eine Fachabteilung auswählen",0;"",0},2,0)</f>
        <v>0</v>
      </c>
      <c r="U133" s="6">
        <f t="shared" si="20"/>
        <v>0</v>
      </c>
      <c r="V133" s="6">
        <f t="shared" si="21"/>
        <v>0</v>
      </c>
      <c r="W133" s="6">
        <f t="shared" si="22"/>
        <v>0</v>
      </c>
      <c r="X133" s="6">
        <f t="shared" si="23"/>
        <v>0</v>
      </c>
      <c r="Y133" s="6">
        <f t="shared" si="24"/>
        <v>0</v>
      </c>
      <c r="Z133" s="6">
        <f t="shared" si="17"/>
        <v>0</v>
      </c>
      <c r="AA133" s="6"/>
      <c r="AB133" s="6"/>
      <c r="AC133" s="6"/>
      <c r="AD133" s="6"/>
      <c r="AE133" s="6"/>
      <c r="AF133" s="6"/>
      <c r="AG133" s="6"/>
    </row>
    <row r="134" spans="1:33" s="20" customFormat="1" ht="15" customHeight="1" x14ac:dyDescent="0.25">
      <c r="A134" s="19"/>
      <c r="B134" s="74" t="str">
        <f t="shared" si="14"/>
        <v>!!!</v>
      </c>
      <c r="C134" s="209" t="str">
        <f>IF($D134&lt;&gt;"",VLOOKUP(TEXT($D134,0),'Angaben Stationen'!$C$15:$V$65,2,0),"")</f>
        <v/>
      </c>
      <c r="D134" s="203"/>
      <c r="E134" s="210"/>
      <c r="F134" s="210"/>
      <c r="G134" s="211"/>
      <c r="H134" s="212"/>
      <c r="I134" s="213"/>
      <c r="J134" s="112"/>
      <c r="K134" s="72"/>
      <c r="M134" s="126"/>
      <c r="N134" s="6">
        <f t="shared" si="15"/>
        <v>0</v>
      </c>
      <c r="O134" s="6" t="str">
        <f>IF('Angaben KH-Standort'!$D$13&gt;0,"VJ","KJA")</f>
        <v>KJA</v>
      </c>
      <c r="P134" s="6" t="str">
        <f t="shared" si="18"/>
        <v>Leer</v>
      </c>
      <c r="Q134" s="6" t="str">
        <f t="shared" si="16"/>
        <v>Leer</v>
      </c>
      <c r="R134" s="6" t="str">
        <f t="shared" si="19"/>
        <v>Leer</v>
      </c>
      <c r="S134" s="6" t="str">
        <f>VLOOKUP($C134,{"29 - Psychiatrie (Erwachsene)","Psychiatrie";"30 - Kinder- und Jugendpsychiatrie","KJPsychiatrie";"31 - Psychosomatik","Psychosomatik";"00 - Bitte eine Fachabteilung auswählen","Leer";"","Leer"},2,0)</f>
        <v>Leer</v>
      </c>
      <c r="T134" s="6">
        <f>VLOOKUP($C134,{"29 - Psychiatrie (Erwachsene)",1;"30 - Kinder- und Jugendpsychiatrie",1;"31 - Psychosomatik",1;"00 - Bitte eine Fachabteilung auswählen",0;"",0},2,0)</f>
        <v>0</v>
      </c>
      <c r="U134" s="6">
        <f t="shared" si="20"/>
        <v>0</v>
      </c>
      <c r="V134" s="6">
        <f t="shared" si="21"/>
        <v>0</v>
      </c>
      <c r="W134" s="6">
        <f t="shared" si="22"/>
        <v>0</v>
      </c>
      <c r="X134" s="6">
        <f t="shared" si="23"/>
        <v>0</v>
      </c>
      <c r="Y134" s="6">
        <f t="shared" si="24"/>
        <v>0</v>
      </c>
      <c r="Z134" s="6">
        <f t="shared" si="17"/>
        <v>0</v>
      </c>
      <c r="AA134" s="6"/>
      <c r="AB134" s="6"/>
      <c r="AC134" s="6"/>
      <c r="AD134" s="6"/>
      <c r="AE134" s="6"/>
      <c r="AF134" s="6"/>
      <c r="AG134" s="6"/>
    </row>
    <row r="135" spans="1:33" s="20" customFormat="1" ht="15" customHeight="1" x14ac:dyDescent="0.25">
      <c r="A135" s="19"/>
      <c r="B135" s="74" t="str">
        <f t="shared" si="14"/>
        <v>!!!</v>
      </c>
      <c r="C135" s="209" t="str">
        <f>IF($D135&lt;&gt;"",VLOOKUP(TEXT($D135,0),'Angaben Stationen'!$C$15:$V$65,2,0),"")</f>
        <v/>
      </c>
      <c r="D135" s="203"/>
      <c r="E135" s="210"/>
      <c r="F135" s="210"/>
      <c r="G135" s="211"/>
      <c r="H135" s="212"/>
      <c r="I135" s="213"/>
      <c r="J135" s="112"/>
      <c r="K135" s="72"/>
      <c r="M135" s="126"/>
      <c r="N135" s="6">
        <f t="shared" si="15"/>
        <v>0</v>
      </c>
      <c r="O135" s="6" t="str">
        <f>IF('Angaben KH-Standort'!$D$13&gt;0,"VJ","KJA")</f>
        <v>KJA</v>
      </c>
      <c r="P135" s="6" t="str">
        <f t="shared" si="18"/>
        <v>Leer</v>
      </c>
      <c r="Q135" s="6" t="str">
        <f t="shared" si="16"/>
        <v>Leer</v>
      </c>
      <c r="R135" s="6" t="str">
        <f t="shared" si="19"/>
        <v>Leer</v>
      </c>
      <c r="S135" s="6" t="str">
        <f>VLOOKUP($C135,{"29 - Psychiatrie (Erwachsene)","Psychiatrie";"30 - Kinder- und Jugendpsychiatrie","KJPsychiatrie";"31 - Psychosomatik","Psychosomatik";"00 - Bitte eine Fachabteilung auswählen","Leer";"","Leer"},2,0)</f>
        <v>Leer</v>
      </c>
      <c r="T135" s="6">
        <f>VLOOKUP($C135,{"29 - Psychiatrie (Erwachsene)",1;"30 - Kinder- und Jugendpsychiatrie",1;"31 - Psychosomatik",1;"00 - Bitte eine Fachabteilung auswählen",0;"",0},2,0)</f>
        <v>0</v>
      </c>
      <c r="U135" s="6">
        <f t="shared" si="20"/>
        <v>0</v>
      </c>
      <c r="V135" s="6">
        <f t="shared" si="21"/>
        <v>0</v>
      </c>
      <c r="W135" s="6">
        <f t="shared" si="22"/>
        <v>0</v>
      </c>
      <c r="X135" s="6">
        <f t="shared" si="23"/>
        <v>0</v>
      </c>
      <c r="Y135" s="6">
        <f t="shared" si="24"/>
        <v>0</v>
      </c>
      <c r="Z135" s="6">
        <f t="shared" si="17"/>
        <v>0</v>
      </c>
      <c r="AA135" s="6"/>
      <c r="AB135" s="6"/>
      <c r="AC135" s="6"/>
      <c r="AD135" s="6"/>
      <c r="AE135" s="6"/>
      <c r="AF135" s="6"/>
      <c r="AG135" s="6"/>
    </row>
    <row r="136" spans="1:33" s="20" customFormat="1" ht="15" customHeight="1" x14ac:dyDescent="0.25">
      <c r="A136" s="19"/>
      <c r="B136" s="74" t="str">
        <f t="shared" si="14"/>
        <v>!!!</v>
      </c>
      <c r="C136" s="209" t="str">
        <f>IF($D136&lt;&gt;"",VLOOKUP(TEXT($D136,0),'Angaben Stationen'!$C$15:$V$65,2,0),"")</f>
        <v/>
      </c>
      <c r="D136" s="203"/>
      <c r="E136" s="210"/>
      <c r="F136" s="210"/>
      <c r="G136" s="211"/>
      <c r="H136" s="212"/>
      <c r="I136" s="213"/>
      <c r="J136" s="112"/>
      <c r="K136" s="72"/>
      <c r="M136" s="126"/>
      <c r="N136" s="6">
        <f t="shared" si="15"/>
        <v>0</v>
      </c>
      <c r="O136" s="6" t="str">
        <f>IF('Angaben KH-Standort'!$D$13&gt;0,"VJ","KJA")</f>
        <v>KJA</v>
      </c>
      <c r="P136" s="6" t="str">
        <f t="shared" si="18"/>
        <v>Leer</v>
      </c>
      <c r="Q136" s="6" t="str">
        <f t="shared" si="16"/>
        <v>Leer</v>
      </c>
      <c r="R136" s="6" t="str">
        <f t="shared" si="19"/>
        <v>Leer</v>
      </c>
      <c r="S136" s="6" t="str">
        <f>VLOOKUP($C136,{"29 - Psychiatrie (Erwachsene)","Psychiatrie";"30 - Kinder- und Jugendpsychiatrie","KJPsychiatrie";"31 - Psychosomatik","Psychosomatik";"00 - Bitte eine Fachabteilung auswählen","Leer";"","Leer"},2,0)</f>
        <v>Leer</v>
      </c>
      <c r="T136" s="6">
        <f>VLOOKUP($C136,{"29 - Psychiatrie (Erwachsene)",1;"30 - Kinder- und Jugendpsychiatrie",1;"31 - Psychosomatik",1;"00 - Bitte eine Fachabteilung auswählen",0;"",0},2,0)</f>
        <v>0</v>
      </c>
      <c r="U136" s="6">
        <f t="shared" si="20"/>
        <v>0</v>
      </c>
      <c r="V136" s="6">
        <f t="shared" si="21"/>
        <v>0</v>
      </c>
      <c r="W136" s="6">
        <f t="shared" si="22"/>
        <v>0</v>
      </c>
      <c r="X136" s="6">
        <f t="shared" si="23"/>
        <v>0</v>
      </c>
      <c r="Y136" s="6">
        <f t="shared" si="24"/>
        <v>0</v>
      </c>
      <c r="Z136" s="6">
        <f t="shared" si="17"/>
        <v>0</v>
      </c>
      <c r="AA136" s="6"/>
      <c r="AB136" s="6"/>
      <c r="AC136" s="6"/>
      <c r="AD136" s="6"/>
      <c r="AE136" s="6"/>
      <c r="AF136" s="6"/>
      <c r="AG136" s="6"/>
    </row>
    <row r="137" spans="1:33" s="20" customFormat="1" ht="15" customHeight="1" x14ac:dyDescent="0.25">
      <c r="A137" s="19"/>
      <c r="B137" s="74" t="str">
        <f t="shared" si="14"/>
        <v>!!!</v>
      </c>
      <c r="C137" s="209" t="str">
        <f>IF($D137&lt;&gt;"",VLOOKUP(TEXT($D137,0),'Angaben Stationen'!$C$15:$V$65,2,0),"")</f>
        <v/>
      </c>
      <c r="D137" s="203"/>
      <c r="E137" s="210"/>
      <c r="F137" s="210"/>
      <c r="G137" s="211"/>
      <c r="H137" s="212"/>
      <c r="I137" s="213"/>
      <c r="J137" s="112"/>
      <c r="K137" s="72"/>
      <c r="M137" s="126"/>
      <c r="N137" s="6">
        <f t="shared" si="15"/>
        <v>0</v>
      </c>
      <c r="O137" s="6" t="str">
        <f>IF('Angaben KH-Standort'!$D$13&gt;0,"VJ","KJA")</f>
        <v>KJA</v>
      </c>
      <c r="P137" s="6" t="str">
        <f t="shared" si="18"/>
        <v>Leer</v>
      </c>
      <c r="Q137" s="6" t="str">
        <f t="shared" si="16"/>
        <v>Leer</v>
      </c>
      <c r="R137" s="6" t="str">
        <f t="shared" si="19"/>
        <v>Leer</v>
      </c>
      <c r="S137" s="6" t="str">
        <f>VLOOKUP($C137,{"29 - Psychiatrie (Erwachsene)","Psychiatrie";"30 - Kinder- und Jugendpsychiatrie","KJPsychiatrie";"31 - Psychosomatik","Psychosomatik";"00 - Bitte eine Fachabteilung auswählen","Leer";"","Leer"},2,0)</f>
        <v>Leer</v>
      </c>
      <c r="T137" s="6">
        <f>VLOOKUP($C137,{"29 - Psychiatrie (Erwachsene)",1;"30 - Kinder- und Jugendpsychiatrie",1;"31 - Psychosomatik",1;"00 - Bitte eine Fachabteilung auswählen",0;"",0},2,0)</f>
        <v>0</v>
      </c>
      <c r="U137" s="6">
        <f t="shared" si="20"/>
        <v>0</v>
      </c>
      <c r="V137" s="6">
        <f t="shared" si="21"/>
        <v>0</v>
      </c>
      <c r="W137" s="6">
        <f t="shared" si="22"/>
        <v>0</v>
      </c>
      <c r="X137" s="6">
        <f t="shared" si="23"/>
        <v>0</v>
      </c>
      <c r="Y137" s="6">
        <f t="shared" si="24"/>
        <v>0</v>
      </c>
      <c r="Z137" s="6">
        <f t="shared" si="17"/>
        <v>0</v>
      </c>
      <c r="AA137" s="6"/>
      <c r="AB137" s="6"/>
      <c r="AC137" s="6"/>
      <c r="AD137" s="6"/>
      <c r="AE137" s="6"/>
      <c r="AF137" s="6"/>
      <c r="AG137" s="6"/>
    </row>
    <row r="138" spans="1:33" s="20" customFormat="1" ht="15" customHeight="1" x14ac:dyDescent="0.25">
      <c r="A138" s="19"/>
      <c r="B138" s="74" t="str">
        <f t="shared" si="14"/>
        <v>!!!</v>
      </c>
      <c r="C138" s="209" t="str">
        <f>IF($D138&lt;&gt;"",VLOOKUP(TEXT($D138,0),'Angaben Stationen'!$C$15:$V$65,2,0),"")</f>
        <v/>
      </c>
      <c r="D138" s="203"/>
      <c r="E138" s="210"/>
      <c r="F138" s="210"/>
      <c r="G138" s="211"/>
      <c r="H138" s="212"/>
      <c r="I138" s="213"/>
      <c r="J138" s="112"/>
      <c r="K138" s="72"/>
      <c r="M138" s="126"/>
      <c r="N138" s="6">
        <f t="shared" si="15"/>
        <v>0</v>
      </c>
      <c r="O138" s="6" t="str">
        <f>IF('Angaben KH-Standort'!$D$13&gt;0,"VJ","KJA")</f>
        <v>KJA</v>
      </c>
      <c r="P138" s="6" t="str">
        <f t="shared" si="18"/>
        <v>Leer</v>
      </c>
      <c r="Q138" s="6" t="str">
        <f t="shared" si="16"/>
        <v>Leer</v>
      </c>
      <c r="R138" s="6" t="str">
        <f t="shared" si="19"/>
        <v>Leer</v>
      </c>
      <c r="S138" s="6" t="str">
        <f>VLOOKUP($C138,{"29 - Psychiatrie (Erwachsene)","Psychiatrie";"30 - Kinder- und Jugendpsychiatrie","KJPsychiatrie";"31 - Psychosomatik","Psychosomatik";"00 - Bitte eine Fachabteilung auswählen","Leer";"","Leer"},2,0)</f>
        <v>Leer</v>
      </c>
      <c r="T138" s="6">
        <f>VLOOKUP($C138,{"29 - Psychiatrie (Erwachsene)",1;"30 - Kinder- und Jugendpsychiatrie",1;"31 - Psychosomatik",1;"00 - Bitte eine Fachabteilung auswählen",0;"",0},2,0)</f>
        <v>0</v>
      </c>
      <c r="U138" s="6">
        <f t="shared" si="20"/>
        <v>0</v>
      </c>
      <c r="V138" s="6">
        <f t="shared" si="21"/>
        <v>0</v>
      </c>
      <c r="W138" s="6">
        <f t="shared" si="22"/>
        <v>0</v>
      </c>
      <c r="X138" s="6">
        <f t="shared" si="23"/>
        <v>0</v>
      </c>
      <c r="Y138" s="6">
        <f t="shared" si="24"/>
        <v>0</v>
      </c>
      <c r="Z138" s="6">
        <f t="shared" si="17"/>
        <v>0</v>
      </c>
      <c r="AA138" s="6"/>
      <c r="AB138" s="6"/>
      <c r="AC138" s="6"/>
      <c r="AD138" s="6"/>
      <c r="AE138" s="6"/>
      <c r="AF138" s="6"/>
      <c r="AG138" s="6"/>
    </row>
    <row r="139" spans="1:33" s="20" customFormat="1" ht="15" customHeight="1" x14ac:dyDescent="0.25">
      <c r="A139" s="19"/>
      <c r="B139" s="74" t="str">
        <f t="shared" si="14"/>
        <v>!!!</v>
      </c>
      <c r="C139" s="209" t="str">
        <f>IF($D139&lt;&gt;"",VLOOKUP(TEXT($D139,0),'Angaben Stationen'!$C$15:$V$65,2,0),"")</f>
        <v/>
      </c>
      <c r="D139" s="203"/>
      <c r="E139" s="210"/>
      <c r="F139" s="210"/>
      <c r="G139" s="211"/>
      <c r="H139" s="212"/>
      <c r="I139" s="213"/>
      <c r="J139" s="112"/>
      <c r="K139" s="72"/>
      <c r="M139" s="126"/>
      <c r="N139" s="6">
        <f t="shared" si="15"/>
        <v>0</v>
      </c>
      <c r="O139" s="6" t="str">
        <f>IF('Angaben KH-Standort'!$D$13&gt;0,"VJ","KJA")</f>
        <v>KJA</v>
      </c>
      <c r="P139" s="6" t="str">
        <f t="shared" si="18"/>
        <v>Leer</v>
      </c>
      <c r="Q139" s="6" t="str">
        <f t="shared" si="16"/>
        <v>Leer</v>
      </c>
      <c r="R139" s="6" t="str">
        <f t="shared" si="19"/>
        <v>Leer</v>
      </c>
      <c r="S139" s="6" t="str">
        <f>VLOOKUP($C139,{"29 - Psychiatrie (Erwachsene)","Psychiatrie";"30 - Kinder- und Jugendpsychiatrie","KJPsychiatrie";"31 - Psychosomatik","Psychosomatik";"00 - Bitte eine Fachabteilung auswählen","Leer";"","Leer"},2,0)</f>
        <v>Leer</v>
      </c>
      <c r="T139" s="6">
        <f>VLOOKUP($C139,{"29 - Psychiatrie (Erwachsene)",1;"30 - Kinder- und Jugendpsychiatrie",1;"31 - Psychosomatik",1;"00 - Bitte eine Fachabteilung auswählen",0;"",0},2,0)</f>
        <v>0</v>
      </c>
      <c r="U139" s="6">
        <f t="shared" si="20"/>
        <v>0</v>
      </c>
      <c r="V139" s="6">
        <f t="shared" si="21"/>
        <v>0</v>
      </c>
      <c r="W139" s="6">
        <f t="shared" si="22"/>
        <v>0</v>
      </c>
      <c r="X139" s="6">
        <f t="shared" si="23"/>
        <v>0</v>
      </c>
      <c r="Y139" s="6">
        <f t="shared" si="24"/>
        <v>0</v>
      </c>
      <c r="Z139" s="6">
        <f t="shared" si="17"/>
        <v>0</v>
      </c>
      <c r="AA139" s="6"/>
      <c r="AB139" s="6"/>
      <c r="AC139" s="6"/>
      <c r="AD139" s="6"/>
      <c r="AE139" s="6"/>
      <c r="AF139" s="6"/>
      <c r="AG139" s="6"/>
    </row>
    <row r="140" spans="1:33" s="20" customFormat="1" ht="15" customHeight="1" x14ac:dyDescent="0.25">
      <c r="A140" s="19"/>
      <c r="B140" s="74" t="str">
        <f t="shared" si="14"/>
        <v>!!!</v>
      </c>
      <c r="C140" s="209" t="str">
        <f>IF($D140&lt;&gt;"",VLOOKUP(TEXT($D140,0),'Angaben Stationen'!$C$15:$V$65,2,0),"")</f>
        <v/>
      </c>
      <c r="D140" s="203"/>
      <c r="E140" s="210"/>
      <c r="F140" s="210"/>
      <c r="G140" s="211"/>
      <c r="H140" s="212"/>
      <c r="I140" s="213"/>
      <c r="J140" s="112"/>
      <c r="K140" s="72"/>
      <c r="M140" s="126"/>
      <c r="N140" s="6">
        <f t="shared" si="15"/>
        <v>0</v>
      </c>
      <c r="O140" s="6" t="str">
        <f>IF('Angaben KH-Standort'!$D$13&gt;0,"VJ","KJA")</f>
        <v>KJA</v>
      </c>
      <c r="P140" s="6" t="str">
        <f t="shared" si="18"/>
        <v>Leer</v>
      </c>
      <c r="Q140" s="6" t="str">
        <f t="shared" si="16"/>
        <v>Leer</v>
      </c>
      <c r="R140" s="6" t="str">
        <f t="shared" si="19"/>
        <v>Leer</v>
      </c>
      <c r="S140" s="6" t="str">
        <f>VLOOKUP($C140,{"29 - Psychiatrie (Erwachsene)","Psychiatrie";"30 - Kinder- und Jugendpsychiatrie","KJPsychiatrie";"31 - Psychosomatik","Psychosomatik";"00 - Bitte eine Fachabteilung auswählen","Leer";"","Leer"},2,0)</f>
        <v>Leer</v>
      </c>
      <c r="T140" s="6">
        <f>VLOOKUP($C140,{"29 - Psychiatrie (Erwachsene)",1;"30 - Kinder- und Jugendpsychiatrie",1;"31 - Psychosomatik",1;"00 - Bitte eine Fachabteilung auswählen",0;"",0},2,0)</f>
        <v>0</v>
      </c>
      <c r="U140" s="6">
        <f t="shared" si="20"/>
        <v>0</v>
      </c>
      <c r="V140" s="6">
        <f t="shared" si="21"/>
        <v>0</v>
      </c>
      <c r="W140" s="6">
        <f t="shared" si="22"/>
        <v>0</v>
      </c>
      <c r="X140" s="6">
        <f t="shared" si="23"/>
        <v>0</v>
      </c>
      <c r="Y140" s="6">
        <f t="shared" si="24"/>
        <v>0</v>
      </c>
      <c r="Z140" s="6">
        <f t="shared" si="17"/>
        <v>0</v>
      </c>
      <c r="AA140" s="6"/>
      <c r="AB140" s="6"/>
      <c r="AC140" s="6"/>
      <c r="AD140" s="6"/>
      <c r="AE140" s="6"/>
      <c r="AF140" s="6"/>
      <c r="AG140" s="6"/>
    </row>
    <row r="141" spans="1:33" s="20" customFormat="1" ht="15" customHeight="1" x14ac:dyDescent="0.25">
      <c r="A141" s="19"/>
      <c r="B141" s="74" t="str">
        <f t="shared" si="14"/>
        <v>!!!</v>
      </c>
      <c r="C141" s="209" t="str">
        <f>IF($D141&lt;&gt;"",VLOOKUP(TEXT($D141,0),'Angaben Stationen'!$C$15:$V$65,2,0),"")</f>
        <v/>
      </c>
      <c r="D141" s="203"/>
      <c r="E141" s="210"/>
      <c r="F141" s="210"/>
      <c r="G141" s="211"/>
      <c r="H141" s="212"/>
      <c r="I141" s="213"/>
      <c r="J141" s="112"/>
      <c r="K141" s="72"/>
      <c r="M141" s="126"/>
      <c r="N141" s="6">
        <f t="shared" si="15"/>
        <v>0</v>
      </c>
      <c r="O141" s="6" t="str">
        <f>IF('Angaben KH-Standort'!$D$13&gt;0,"VJ","KJA")</f>
        <v>KJA</v>
      </c>
      <c r="P141" s="6" t="str">
        <f t="shared" si="18"/>
        <v>Leer</v>
      </c>
      <c r="Q141" s="6" t="str">
        <f t="shared" si="16"/>
        <v>Leer</v>
      </c>
      <c r="R141" s="6" t="str">
        <f t="shared" si="19"/>
        <v>Leer</v>
      </c>
      <c r="S141" s="6" t="str">
        <f>VLOOKUP($C141,{"29 - Psychiatrie (Erwachsene)","Psychiatrie";"30 - Kinder- und Jugendpsychiatrie","KJPsychiatrie";"31 - Psychosomatik","Psychosomatik";"00 - Bitte eine Fachabteilung auswählen","Leer";"","Leer"},2,0)</f>
        <v>Leer</v>
      </c>
      <c r="T141" s="6">
        <f>VLOOKUP($C141,{"29 - Psychiatrie (Erwachsene)",1;"30 - Kinder- und Jugendpsychiatrie",1;"31 - Psychosomatik",1;"00 - Bitte eine Fachabteilung auswählen",0;"",0},2,0)</f>
        <v>0</v>
      </c>
      <c r="U141" s="6">
        <f t="shared" si="20"/>
        <v>0</v>
      </c>
      <c r="V141" s="6">
        <f t="shared" si="21"/>
        <v>0</v>
      </c>
      <c r="W141" s="6">
        <f t="shared" si="22"/>
        <v>0</v>
      </c>
      <c r="X141" s="6">
        <f t="shared" si="23"/>
        <v>0</v>
      </c>
      <c r="Y141" s="6">
        <f t="shared" si="24"/>
        <v>0</v>
      </c>
      <c r="Z141" s="6">
        <f t="shared" si="17"/>
        <v>0</v>
      </c>
      <c r="AA141" s="6"/>
      <c r="AB141" s="6"/>
      <c r="AC141" s="6"/>
      <c r="AD141" s="6"/>
      <c r="AE141" s="6"/>
      <c r="AF141" s="6"/>
      <c r="AG141" s="6"/>
    </row>
    <row r="142" spans="1:33" s="20" customFormat="1" ht="15" customHeight="1" x14ac:dyDescent="0.25">
      <c r="A142" s="19"/>
      <c r="B142" s="74" t="str">
        <f t="shared" si="14"/>
        <v>!!!</v>
      </c>
      <c r="C142" s="209" t="str">
        <f>IF($D142&lt;&gt;"",VLOOKUP(TEXT($D142,0),'Angaben Stationen'!$C$15:$V$65,2,0),"")</f>
        <v/>
      </c>
      <c r="D142" s="203"/>
      <c r="E142" s="210"/>
      <c r="F142" s="210"/>
      <c r="G142" s="211"/>
      <c r="H142" s="212"/>
      <c r="I142" s="213"/>
      <c r="J142" s="112"/>
      <c r="K142" s="72"/>
      <c r="M142" s="126"/>
      <c r="N142" s="6">
        <f t="shared" si="15"/>
        <v>0</v>
      </c>
      <c r="O142" s="6" t="str">
        <f>IF('Angaben KH-Standort'!$D$13&gt;0,"VJ","KJA")</f>
        <v>KJA</v>
      </c>
      <c r="P142" s="6" t="str">
        <f t="shared" si="18"/>
        <v>Leer</v>
      </c>
      <c r="Q142" s="6" t="str">
        <f t="shared" si="16"/>
        <v>Leer</v>
      </c>
      <c r="R142" s="6" t="str">
        <f t="shared" si="19"/>
        <v>Leer</v>
      </c>
      <c r="S142" s="6" t="str">
        <f>VLOOKUP($C142,{"29 - Psychiatrie (Erwachsene)","Psychiatrie";"30 - Kinder- und Jugendpsychiatrie","KJPsychiatrie";"31 - Psychosomatik","Psychosomatik";"00 - Bitte eine Fachabteilung auswählen","Leer";"","Leer"},2,0)</f>
        <v>Leer</v>
      </c>
      <c r="T142" s="6">
        <f>VLOOKUP($C142,{"29 - Psychiatrie (Erwachsene)",1;"30 - Kinder- und Jugendpsychiatrie",1;"31 - Psychosomatik",1;"00 - Bitte eine Fachabteilung auswählen",0;"",0},2,0)</f>
        <v>0</v>
      </c>
      <c r="U142" s="6">
        <f t="shared" si="20"/>
        <v>0</v>
      </c>
      <c r="V142" s="6">
        <f t="shared" si="21"/>
        <v>0</v>
      </c>
      <c r="W142" s="6">
        <f t="shared" si="22"/>
        <v>0</v>
      </c>
      <c r="X142" s="6">
        <f t="shared" si="23"/>
        <v>0</v>
      </c>
      <c r="Y142" s="6">
        <f t="shared" si="24"/>
        <v>0</v>
      </c>
      <c r="Z142" s="6">
        <f t="shared" si="17"/>
        <v>0</v>
      </c>
      <c r="AA142" s="6"/>
      <c r="AB142" s="6"/>
      <c r="AC142" s="6"/>
      <c r="AD142" s="6"/>
      <c r="AE142" s="6"/>
      <c r="AF142" s="6"/>
      <c r="AG142" s="6"/>
    </row>
    <row r="143" spans="1:33" s="20" customFormat="1" ht="15" customHeight="1" x14ac:dyDescent="0.25">
      <c r="A143" s="19"/>
      <c r="B143" s="74" t="str">
        <f t="shared" si="14"/>
        <v>!!!</v>
      </c>
      <c r="C143" s="209" t="str">
        <f>IF($D143&lt;&gt;"",VLOOKUP(TEXT($D143,0),'Angaben Stationen'!$C$15:$V$65,2,0),"")</f>
        <v/>
      </c>
      <c r="D143" s="203"/>
      <c r="E143" s="210"/>
      <c r="F143" s="210"/>
      <c r="G143" s="211"/>
      <c r="H143" s="212"/>
      <c r="I143" s="213"/>
      <c r="J143" s="112"/>
      <c r="K143" s="72"/>
      <c r="M143" s="126"/>
      <c r="N143" s="6">
        <f t="shared" si="15"/>
        <v>0</v>
      </c>
      <c r="O143" s="6" t="str">
        <f>IF('Angaben KH-Standort'!$D$13&gt;0,"VJ","KJA")</f>
        <v>KJA</v>
      </c>
      <c r="P143" s="6" t="str">
        <f t="shared" si="18"/>
        <v>Leer</v>
      </c>
      <c r="Q143" s="6" t="str">
        <f t="shared" si="16"/>
        <v>Leer</v>
      </c>
      <c r="R143" s="6" t="str">
        <f t="shared" si="19"/>
        <v>Leer</v>
      </c>
      <c r="S143" s="6" t="str">
        <f>VLOOKUP($C143,{"29 - Psychiatrie (Erwachsene)","Psychiatrie";"30 - Kinder- und Jugendpsychiatrie","KJPsychiatrie";"31 - Psychosomatik","Psychosomatik";"00 - Bitte eine Fachabteilung auswählen","Leer";"","Leer"},2,0)</f>
        <v>Leer</v>
      </c>
      <c r="T143" s="6">
        <f>VLOOKUP($C143,{"29 - Psychiatrie (Erwachsene)",1;"30 - Kinder- und Jugendpsychiatrie",1;"31 - Psychosomatik",1;"00 - Bitte eine Fachabteilung auswählen",0;"",0},2,0)</f>
        <v>0</v>
      </c>
      <c r="U143" s="6">
        <f t="shared" si="20"/>
        <v>0</v>
      </c>
      <c r="V143" s="6">
        <f t="shared" si="21"/>
        <v>0</v>
      </c>
      <c r="W143" s="6">
        <f t="shared" si="22"/>
        <v>0</v>
      </c>
      <c r="X143" s="6">
        <f t="shared" si="23"/>
        <v>0</v>
      </c>
      <c r="Y143" s="6">
        <f t="shared" si="24"/>
        <v>0</v>
      </c>
      <c r="Z143" s="6">
        <f t="shared" si="17"/>
        <v>0</v>
      </c>
      <c r="AA143" s="6"/>
      <c r="AB143" s="6"/>
      <c r="AC143" s="6"/>
      <c r="AD143" s="6"/>
      <c r="AE143" s="6"/>
      <c r="AF143" s="6"/>
      <c r="AG143" s="6"/>
    </row>
    <row r="144" spans="1:33" s="20" customFormat="1" ht="15" customHeight="1" x14ac:dyDescent="0.25">
      <c r="A144" s="19"/>
      <c r="B144" s="74" t="str">
        <f t="shared" si="14"/>
        <v>!!!</v>
      </c>
      <c r="C144" s="209" t="str">
        <f>IF($D144&lt;&gt;"",VLOOKUP(TEXT($D144,0),'Angaben Stationen'!$C$15:$V$65,2,0),"")</f>
        <v/>
      </c>
      <c r="D144" s="203"/>
      <c r="E144" s="210"/>
      <c r="F144" s="210"/>
      <c r="G144" s="211"/>
      <c r="H144" s="212"/>
      <c r="I144" s="213"/>
      <c r="J144" s="112"/>
      <c r="K144" s="72"/>
      <c r="M144" s="126"/>
      <c r="N144" s="6">
        <f t="shared" si="15"/>
        <v>0</v>
      </c>
      <c r="O144" s="6" t="str">
        <f>IF('Angaben KH-Standort'!$D$13&gt;0,"VJ","KJA")</f>
        <v>KJA</v>
      </c>
      <c r="P144" s="6" t="str">
        <f t="shared" si="18"/>
        <v>Leer</v>
      </c>
      <c r="Q144" s="6" t="str">
        <f t="shared" si="16"/>
        <v>Leer</v>
      </c>
      <c r="R144" s="6" t="str">
        <f t="shared" si="19"/>
        <v>Leer</v>
      </c>
      <c r="S144" s="6" t="str">
        <f>VLOOKUP($C144,{"29 - Psychiatrie (Erwachsene)","Psychiatrie";"30 - Kinder- und Jugendpsychiatrie","KJPsychiatrie";"31 - Psychosomatik","Psychosomatik";"00 - Bitte eine Fachabteilung auswählen","Leer";"","Leer"},2,0)</f>
        <v>Leer</v>
      </c>
      <c r="T144" s="6">
        <f>VLOOKUP($C144,{"29 - Psychiatrie (Erwachsene)",1;"30 - Kinder- und Jugendpsychiatrie",1;"31 - Psychosomatik",1;"00 - Bitte eine Fachabteilung auswählen",0;"",0},2,0)</f>
        <v>0</v>
      </c>
      <c r="U144" s="6">
        <f t="shared" si="20"/>
        <v>0</v>
      </c>
      <c r="V144" s="6">
        <f t="shared" si="21"/>
        <v>0</v>
      </c>
      <c r="W144" s="6">
        <f t="shared" si="22"/>
        <v>0</v>
      </c>
      <c r="X144" s="6">
        <f t="shared" si="23"/>
        <v>0</v>
      </c>
      <c r="Y144" s="6">
        <f t="shared" si="24"/>
        <v>0</v>
      </c>
      <c r="Z144" s="6">
        <f t="shared" si="17"/>
        <v>0</v>
      </c>
      <c r="AA144" s="6"/>
      <c r="AB144" s="6"/>
      <c r="AC144" s="6"/>
      <c r="AD144" s="6"/>
      <c r="AE144" s="6"/>
      <c r="AF144" s="6"/>
      <c r="AG144" s="6"/>
    </row>
    <row r="145" spans="1:33" s="20" customFormat="1" ht="15" customHeight="1" x14ac:dyDescent="0.25">
      <c r="A145" s="19"/>
      <c r="B145" s="74" t="str">
        <f t="shared" si="14"/>
        <v>!!!</v>
      </c>
      <c r="C145" s="209" t="str">
        <f>IF($D145&lt;&gt;"",VLOOKUP(TEXT($D145,0),'Angaben Stationen'!$C$15:$V$65,2,0),"")</f>
        <v/>
      </c>
      <c r="D145" s="203"/>
      <c r="E145" s="210"/>
      <c r="F145" s="210"/>
      <c r="G145" s="211"/>
      <c r="H145" s="212"/>
      <c r="I145" s="213"/>
      <c r="J145" s="112"/>
      <c r="K145" s="72"/>
      <c r="M145" s="126"/>
      <c r="N145" s="6">
        <f t="shared" si="15"/>
        <v>0</v>
      </c>
      <c r="O145" s="6" t="str">
        <f>IF('Angaben KH-Standort'!$D$13&gt;0,"VJ","KJA")</f>
        <v>KJA</v>
      </c>
      <c r="P145" s="6" t="str">
        <f t="shared" si="18"/>
        <v>Leer</v>
      </c>
      <c r="Q145" s="6" t="str">
        <f t="shared" si="16"/>
        <v>Leer</v>
      </c>
      <c r="R145" s="6" t="str">
        <f t="shared" si="19"/>
        <v>Leer</v>
      </c>
      <c r="S145" s="6" t="str">
        <f>VLOOKUP($C145,{"29 - Psychiatrie (Erwachsene)","Psychiatrie";"30 - Kinder- und Jugendpsychiatrie","KJPsychiatrie";"31 - Psychosomatik","Psychosomatik";"00 - Bitte eine Fachabteilung auswählen","Leer";"","Leer"},2,0)</f>
        <v>Leer</v>
      </c>
      <c r="T145" s="6">
        <f>VLOOKUP($C145,{"29 - Psychiatrie (Erwachsene)",1;"30 - Kinder- und Jugendpsychiatrie",1;"31 - Psychosomatik",1;"00 - Bitte eine Fachabteilung auswählen",0;"",0},2,0)</f>
        <v>0</v>
      </c>
      <c r="U145" s="6">
        <f t="shared" si="20"/>
        <v>0</v>
      </c>
      <c r="V145" s="6">
        <f t="shared" si="21"/>
        <v>0</v>
      </c>
      <c r="W145" s="6">
        <f t="shared" si="22"/>
        <v>0</v>
      </c>
      <c r="X145" s="6">
        <f t="shared" si="23"/>
        <v>0</v>
      </c>
      <c r="Y145" s="6">
        <f t="shared" si="24"/>
        <v>0</v>
      </c>
      <c r="Z145" s="6">
        <f t="shared" si="17"/>
        <v>0</v>
      </c>
      <c r="AA145" s="6"/>
      <c r="AB145" s="6"/>
      <c r="AC145" s="6"/>
      <c r="AD145" s="6"/>
      <c r="AE145" s="6"/>
      <c r="AF145" s="6"/>
      <c r="AG145" s="6"/>
    </row>
    <row r="146" spans="1:33" s="20" customFormat="1" ht="15" customHeight="1" x14ac:dyDescent="0.25">
      <c r="A146" s="19"/>
      <c r="B146" s="74" t="str">
        <f t="shared" si="14"/>
        <v>!!!</v>
      </c>
      <c r="C146" s="209" t="str">
        <f>IF($D146&lt;&gt;"",VLOOKUP(TEXT($D146,0),'Angaben Stationen'!$C$15:$V$65,2,0),"")</f>
        <v/>
      </c>
      <c r="D146" s="203"/>
      <c r="E146" s="210"/>
      <c r="F146" s="210"/>
      <c r="G146" s="211"/>
      <c r="H146" s="212"/>
      <c r="I146" s="213"/>
      <c r="J146" s="112"/>
      <c r="K146" s="72"/>
      <c r="M146" s="126"/>
      <c r="N146" s="6">
        <f t="shared" si="15"/>
        <v>0</v>
      </c>
      <c r="O146" s="6" t="str">
        <f>IF('Angaben KH-Standort'!$D$13&gt;0,"VJ","KJA")</f>
        <v>KJA</v>
      </c>
      <c r="P146" s="6" t="str">
        <f t="shared" si="18"/>
        <v>Leer</v>
      </c>
      <c r="Q146" s="6" t="str">
        <f t="shared" si="16"/>
        <v>Leer</v>
      </c>
      <c r="R146" s="6" t="str">
        <f t="shared" si="19"/>
        <v>Leer</v>
      </c>
      <c r="S146" s="6" t="str">
        <f>VLOOKUP($C146,{"29 - Psychiatrie (Erwachsene)","Psychiatrie";"30 - Kinder- und Jugendpsychiatrie","KJPsychiatrie";"31 - Psychosomatik","Psychosomatik";"00 - Bitte eine Fachabteilung auswählen","Leer";"","Leer"},2,0)</f>
        <v>Leer</v>
      </c>
      <c r="T146" s="6">
        <f>VLOOKUP($C146,{"29 - Psychiatrie (Erwachsene)",1;"30 - Kinder- und Jugendpsychiatrie",1;"31 - Psychosomatik",1;"00 - Bitte eine Fachabteilung auswählen",0;"",0},2,0)</f>
        <v>0</v>
      </c>
      <c r="U146" s="6">
        <f t="shared" si="20"/>
        <v>0</v>
      </c>
      <c r="V146" s="6">
        <f t="shared" si="21"/>
        <v>0</v>
      </c>
      <c r="W146" s="6">
        <f t="shared" si="22"/>
        <v>0</v>
      </c>
      <c r="X146" s="6">
        <f t="shared" si="23"/>
        <v>0</v>
      </c>
      <c r="Y146" s="6">
        <f t="shared" si="24"/>
        <v>0</v>
      </c>
      <c r="Z146" s="6">
        <f t="shared" si="17"/>
        <v>0</v>
      </c>
      <c r="AA146" s="6"/>
      <c r="AB146" s="6"/>
      <c r="AC146" s="6"/>
      <c r="AD146" s="6"/>
      <c r="AE146" s="6"/>
      <c r="AF146" s="6"/>
      <c r="AG146" s="6"/>
    </row>
    <row r="147" spans="1:33" s="20" customFormat="1" ht="15" customHeight="1" x14ac:dyDescent="0.25">
      <c r="A147" s="19"/>
      <c r="B147" s="74" t="str">
        <f t="shared" ref="B147:B210" si="25">IF(SUM(T147:Z147)&lt;7,"!!!","")</f>
        <v>!!!</v>
      </c>
      <c r="C147" s="209" t="str">
        <f>IF($D147&lt;&gt;"",VLOOKUP(TEXT($D147,0),'Angaben Stationen'!$C$15:$V$65,2,0),"")</f>
        <v/>
      </c>
      <c r="D147" s="203"/>
      <c r="E147" s="210"/>
      <c r="F147" s="210"/>
      <c r="G147" s="211"/>
      <c r="H147" s="212"/>
      <c r="I147" s="213"/>
      <c r="J147" s="112"/>
      <c r="K147" s="72"/>
      <c r="M147" s="126"/>
      <c r="N147" s="6">
        <f t="shared" ref="N147:N210" si="26">IF(LEN(B147)&gt;0,0,1)</f>
        <v>0</v>
      </c>
      <c r="O147" s="6" t="str">
        <f>IF('Angaben KH-Standort'!$D$13&gt;0,"VJ","KJA")</f>
        <v>KJA</v>
      </c>
      <c r="P147" s="6" t="str">
        <f t="shared" si="18"/>
        <v>Leer</v>
      </c>
      <c r="Q147" s="6" t="str">
        <f t="shared" ref="Q147:Q210" si="27">IF($D147&lt;&gt;"",O147,"Leer")</f>
        <v>Leer</v>
      </c>
      <c r="R147" s="6" t="str">
        <f t="shared" si="19"/>
        <v>Leer</v>
      </c>
      <c r="S147" s="6" t="str">
        <f>VLOOKUP($C147,{"29 - Psychiatrie (Erwachsene)","Psychiatrie";"30 - Kinder- und Jugendpsychiatrie","KJPsychiatrie";"31 - Psychosomatik","Psychosomatik";"00 - Bitte eine Fachabteilung auswählen","Leer";"","Leer"},2,0)</f>
        <v>Leer</v>
      </c>
      <c r="T147" s="6">
        <f>VLOOKUP($C147,{"29 - Psychiatrie (Erwachsene)",1;"30 - Kinder- und Jugendpsychiatrie",1;"31 - Psychosomatik",1;"00 - Bitte eine Fachabteilung auswählen",0;"",0},2,0)</f>
        <v>0</v>
      </c>
      <c r="U147" s="6">
        <f t="shared" si="20"/>
        <v>0</v>
      </c>
      <c r="V147" s="6">
        <f t="shared" si="21"/>
        <v>0</v>
      </c>
      <c r="W147" s="6">
        <f t="shared" si="22"/>
        <v>0</v>
      </c>
      <c r="X147" s="6">
        <f t="shared" si="23"/>
        <v>0</v>
      </c>
      <c r="Y147" s="6">
        <f t="shared" si="24"/>
        <v>0</v>
      </c>
      <c r="Z147" s="6">
        <f t="shared" ref="Z147:Z210" si="28">IF(LEN($I147)&gt;0,1,0)</f>
        <v>0</v>
      </c>
      <c r="AA147" s="6"/>
      <c r="AB147" s="6"/>
      <c r="AC147" s="6"/>
      <c r="AD147" s="6"/>
      <c r="AE147" s="6"/>
      <c r="AF147" s="6"/>
      <c r="AG147" s="6"/>
    </row>
    <row r="148" spans="1:33" s="20" customFormat="1" ht="15" customHeight="1" x14ac:dyDescent="0.25">
      <c r="A148" s="19"/>
      <c r="B148" s="74" t="str">
        <f t="shared" si="25"/>
        <v>!!!</v>
      </c>
      <c r="C148" s="209" t="str">
        <f>IF($D148&lt;&gt;"",VLOOKUP(TEXT($D148,0),'Angaben Stationen'!$C$15:$V$65,2,0),"")</f>
        <v/>
      </c>
      <c r="D148" s="203"/>
      <c r="E148" s="210"/>
      <c r="F148" s="210"/>
      <c r="G148" s="211"/>
      <c r="H148" s="212"/>
      <c r="I148" s="213"/>
      <c r="J148" s="112"/>
      <c r="K148" s="72"/>
      <c r="M148" s="126"/>
      <c r="N148" s="6">
        <f t="shared" si="26"/>
        <v>0</v>
      </c>
      <c r="O148" s="6" t="str">
        <f>IF('Angaben KH-Standort'!$D$13&gt;0,"VJ","KJA")</f>
        <v>KJA</v>
      </c>
      <c r="P148" s="6" t="str">
        <f t="shared" ref="P148:P211" si="29">IF($D147&lt;&gt;"","Stationen","Leer")</f>
        <v>Leer</v>
      </c>
      <c r="Q148" s="6" t="str">
        <f t="shared" si="27"/>
        <v>Leer</v>
      </c>
      <c r="R148" s="6" t="str">
        <f t="shared" ref="R148:R211" si="30">IF($D148&lt;&gt;"","Monate","Leer")</f>
        <v>Leer</v>
      </c>
      <c r="S148" s="6" t="str">
        <f>VLOOKUP($C148,{"29 - Psychiatrie (Erwachsene)","Psychiatrie";"30 - Kinder- und Jugendpsychiatrie","KJPsychiatrie";"31 - Psychosomatik","Psychosomatik";"00 - Bitte eine Fachabteilung auswählen","Leer";"","Leer"},2,0)</f>
        <v>Leer</v>
      </c>
      <c r="T148" s="6">
        <f>VLOOKUP($C148,{"29 - Psychiatrie (Erwachsene)",1;"30 - Kinder- und Jugendpsychiatrie",1;"31 - Psychosomatik",1;"00 - Bitte eine Fachabteilung auswählen",0;"",0},2,0)</f>
        <v>0</v>
      </c>
      <c r="U148" s="6">
        <f t="shared" ref="U148:U211" si="31">IF(LEN($D148)&gt;0,1,0)</f>
        <v>0</v>
      </c>
      <c r="V148" s="6">
        <f t="shared" ref="V148:V211" si="32">IF(LEN($E148)&gt;0,1,0)</f>
        <v>0</v>
      </c>
      <c r="W148" s="6">
        <f t="shared" ref="W148:W211" si="33">IF(LEN($F148)&gt;0,1,0)</f>
        <v>0</v>
      </c>
      <c r="X148" s="6">
        <f t="shared" ref="X148:X211" si="34">IF(LEN($G148)&gt;0,1,0)</f>
        <v>0</v>
      </c>
      <c r="Y148" s="6">
        <f t="shared" ref="Y148:Y211" si="35">IF(LEN($H148)&gt;0,1,0)</f>
        <v>0</v>
      </c>
      <c r="Z148" s="6">
        <f t="shared" si="28"/>
        <v>0</v>
      </c>
      <c r="AA148" s="6"/>
      <c r="AB148" s="6"/>
      <c r="AC148" s="6"/>
      <c r="AD148" s="6"/>
      <c r="AE148" s="6"/>
      <c r="AF148" s="6"/>
      <c r="AG148" s="6"/>
    </row>
    <row r="149" spans="1:33" s="20" customFormat="1" ht="15" customHeight="1" x14ac:dyDescent="0.25">
      <c r="A149" s="19"/>
      <c r="B149" s="74" t="str">
        <f t="shared" si="25"/>
        <v>!!!</v>
      </c>
      <c r="C149" s="209" t="str">
        <f>IF($D149&lt;&gt;"",VLOOKUP(TEXT($D149,0),'Angaben Stationen'!$C$15:$V$65,2,0),"")</f>
        <v/>
      </c>
      <c r="D149" s="203"/>
      <c r="E149" s="210"/>
      <c r="F149" s="210"/>
      <c r="G149" s="211"/>
      <c r="H149" s="212"/>
      <c r="I149" s="213"/>
      <c r="J149" s="112"/>
      <c r="K149" s="72"/>
      <c r="M149" s="126"/>
      <c r="N149" s="6">
        <f t="shared" si="26"/>
        <v>0</v>
      </c>
      <c r="O149" s="6" t="str">
        <f>IF('Angaben KH-Standort'!$D$13&gt;0,"VJ","KJA")</f>
        <v>KJA</v>
      </c>
      <c r="P149" s="6" t="str">
        <f t="shared" si="29"/>
        <v>Leer</v>
      </c>
      <c r="Q149" s="6" t="str">
        <f t="shared" si="27"/>
        <v>Leer</v>
      </c>
      <c r="R149" s="6" t="str">
        <f t="shared" si="30"/>
        <v>Leer</v>
      </c>
      <c r="S149" s="6" t="str">
        <f>VLOOKUP($C149,{"29 - Psychiatrie (Erwachsene)","Psychiatrie";"30 - Kinder- und Jugendpsychiatrie","KJPsychiatrie";"31 - Psychosomatik","Psychosomatik";"00 - Bitte eine Fachabteilung auswählen","Leer";"","Leer"},2,0)</f>
        <v>Leer</v>
      </c>
      <c r="T149" s="6">
        <f>VLOOKUP($C149,{"29 - Psychiatrie (Erwachsene)",1;"30 - Kinder- und Jugendpsychiatrie",1;"31 - Psychosomatik",1;"00 - Bitte eine Fachabteilung auswählen",0;"",0},2,0)</f>
        <v>0</v>
      </c>
      <c r="U149" s="6">
        <f t="shared" si="31"/>
        <v>0</v>
      </c>
      <c r="V149" s="6">
        <f t="shared" si="32"/>
        <v>0</v>
      </c>
      <c r="W149" s="6">
        <f t="shared" si="33"/>
        <v>0</v>
      </c>
      <c r="X149" s="6">
        <f t="shared" si="34"/>
        <v>0</v>
      </c>
      <c r="Y149" s="6">
        <f t="shared" si="35"/>
        <v>0</v>
      </c>
      <c r="Z149" s="6">
        <f t="shared" si="28"/>
        <v>0</v>
      </c>
      <c r="AA149" s="6"/>
      <c r="AB149" s="6"/>
      <c r="AC149" s="6"/>
      <c r="AD149" s="6"/>
      <c r="AE149" s="6"/>
      <c r="AF149" s="6"/>
      <c r="AG149" s="6"/>
    </row>
    <row r="150" spans="1:33" s="20" customFormat="1" ht="15" customHeight="1" x14ac:dyDescent="0.25">
      <c r="A150" s="19"/>
      <c r="B150" s="74" t="str">
        <f t="shared" si="25"/>
        <v>!!!</v>
      </c>
      <c r="C150" s="209" t="str">
        <f>IF($D150&lt;&gt;"",VLOOKUP(TEXT($D150,0),'Angaben Stationen'!$C$15:$V$65,2,0),"")</f>
        <v/>
      </c>
      <c r="D150" s="203"/>
      <c r="E150" s="210"/>
      <c r="F150" s="210"/>
      <c r="G150" s="211"/>
      <c r="H150" s="212"/>
      <c r="I150" s="213"/>
      <c r="J150" s="112"/>
      <c r="K150" s="72"/>
      <c r="M150" s="126"/>
      <c r="N150" s="6">
        <f t="shared" si="26"/>
        <v>0</v>
      </c>
      <c r="O150" s="6" t="str">
        <f>IF('Angaben KH-Standort'!$D$13&gt;0,"VJ","KJA")</f>
        <v>KJA</v>
      </c>
      <c r="P150" s="6" t="str">
        <f t="shared" si="29"/>
        <v>Leer</v>
      </c>
      <c r="Q150" s="6" t="str">
        <f t="shared" si="27"/>
        <v>Leer</v>
      </c>
      <c r="R150" s="6" t="str">
        <f t="shared" si="30"/>
        <v>Leer</v>
      </c>
      <c r="S150" s="6" t="str">
        <f>VLOOKUP($C150,{"29 - Psychiatrie (Erwachsene)","Psychiatrie";"30 - Kinder- und Jugendpsychiatrie","KJPsychiatrie";"31 - Psychosomatik","Psychosomatik";"00 - Bitte eine Fachabteilung auswählen","Leer";"","Leer"},2,0)</f>
        <v>Leer</v>
      </c>
      <c r="T150" s="6">
        <f>VLOOKUP($C150,{"29 - Psychiatrie (Erwachsene)",1;"30 - Kinder- und Jugendpsychiatrie",1;"31 - Psychosomatik",1;"00 - Bitte eine Fachabteilung auswählen",0;"",0},2,0)</f>
        <v>0</v>
      </c>
      <c r="U150" s="6">
        <f t="shared" si="31"/>
        <v>0</v>
      </c>
      <c r="V150" s="6">
        <f t="shared" si="32"/>
        <v>0</v>
      </c>
      <c r="W150" s="6">
        <f t="shared" si="33"/>
        <v>0</v>
      </c>
      <c r="X150" s="6">
        <f t="shared" si="34"/>
        <v>0</v>
      </c>
      <c r="Y150" s="6">
        <f t="shared" si="35"/>
        <v>0</v>
      </c>
      <c r="Z150" s="6">
        <f t="shared" si="28"/>
        <v>0</v>
      </c>
      <c r="AA150" s="6"/>
      <c r="AB150" s="6"/>
      <c r="AC150" s="6"/>
      <c r="AD150" s="6"/>
      <c r="AE150" s="6"/>
      <c r="AF150" s="6"/>
      <c r="AG150" s="6"/>
    </row>
    <row r="151" spans="1:33" s="20" customFormat="1" ht="15" customHeight="1" x14ac:dyDescent="0.25">
      <c r="A151" s="19"/>
      <c r="B151" s="74" t="str">
        <f t="shared" si="25"/>
        <v>!!!</v>
      </c>
      <c r="C151" s="209" t="str">
        <f>IF($D151&lt;&gt;"",VLOOKUP(TEXT($D151,0),'Angaben Stationen'!$C$15:$V$65,2,0),"")</f>
        <v/>
      </c>
      <c r="D151" s="203"/>
      <c r="E151" s="210"/>
      <c r="F151" s="210"/>
      <c r="G151" s="211"/>
      <c r="H151" s="212"/>
      <c r="I151" s="213"/>
      <c r="J151" s="112"/>
      <c r="K151" s="72"/>
      <c r="M151" s="126"/>
      <c r="N151" s="6">
        <f t="shared" si="26"/>
        <v>0</v>
      </c>
      <c r="O151" s="6" t="str">
        <f>IF('Angaben KH-Standort'!$D$13&gt;0,"VJ","KJA")</f>
        <v>KJA</v>
      </c>
      <c r="P151" s="6" t="str">
        <f t="shared" si="29"/>
        <v>Leer</v>
      </c>
      <c r="Q151" s="6" t="str">
        <f t="shared" si="27"/>
        <v>Leer</v>
      </c>
      <c r="R151" s="6" t="str">
        <f t="shared" si="30"/>
        <v>Leer</v>
      </c>
      <c r="S151" s="6" t="str">
        <f>VLOOKUP($C151,{"29 - Psychiatrie (Erwachsene)","Psychiatrie";"30 - Kinder- und Jugendpsychiatrie","KJPsychiatrie";"31 - Psychosomatik","Psychosomatik";"00 - Bitte eine Fachabteilung auswählen","Leer";"","Leer"},2,0)</f>
        <v>Leer</v>
      </c>
      <c r="T151" s="6">
        <f>VLOOKUP($C151,{"29 - Psychiatrie (Erwachsene)",1;"30 - Kinder- und Jugendpsychiatrie",1;"31 - Psychosomatik",1;"00 - Bitte eine Fachabteilung auswählen",0;"",0},2,0)</f>
        <v>0</v>
      </c>
      <c r="U151" s="6">
        <f t="shared" si="31"/>
        <v>0</v>
      </c>
      <c r="V151" s="6">
        <f t="shared" si="32"/>
        <v>0</v>
      </c>
      <c r="W151" s="6">
        <f t="shared" si="33"/>
        <v>0</v>
      </c>
      <c r="X151" s="6">
        <f t="shared" si="34"/>
        <v>0</v>
      </c>
      <c r="Y151" s="6">
        <f t="shared" si="35"/>
        <v>0</v>
      </c>
      <c r="Z151" s="6">
        <f t="shared" si="28"/>
        <v>0</v>
      </c>
      <c r="AA151" s="6"/>
      <c r="AB151" s="6"/>
      <c r="AC151" s="6"/>
      <c r="AD151" s="6"/>
      <c r="AE151" s="6"/>
      <c r="AF151" s="6"/>
      <c r="AG151" s="6"/>
    </row>
    <row r="152" spans="1:33" s="20" customFormat="1" ht="15" customHeight="1" x14ac:dyDescent="0.25">
      <c r="A152" s="19"/>
      <c r="B152" s="74" t="str">
        <f t="shared" si="25"/>
        <v>!!!</v>
      </c>
      <c r="C152" s="209" t="str">
        <f>IF($D152&lt;&gt;"",VLOOKUP(TEXT($D152,0),'Angaben Stationen'!$C$15:$V$65,2,0),"")</f>
        <v/>
      </c>
      <c r="D152" s="203"/>
      <c r="E152" s="210"/>
      <c r="F152" s="210"/>
      <c r="G152" s="211"/>
      <c r="H152" s="212"/>
      <c r="I152" s="213"/>
      <c r="J152" s="112"/>
      <c r="K152" s="72"/>
      <c r="M152" s="126"/>
      <c r="N152" s="6">
        <f t="shared" si="26"/>
        <v>0</v>
      </c>
      <c r="O152" s="6" t="str">
        <f>IF('Angaben KH-Standort'!$D$13&gt;0,"VJ","KJA")</f>
        <v>KJA</v>
      </c>
      <c r="P152" s="6" t="str">
        <f t="shared" si="29"/>
        <v>Leer</v>
      </c>
      <c r="Q152" s="6" t="str">
        <f t="shared" si="27"/>
        <v>Leer</v>
      </c>
      <c r="R152" s="6" t="str">
        <f t="shared" si="30"/>
        <v>Leer</v>
      </c>
      <c r="S152" s="6" t="str">
        <f>VLOOKUP($C152,{"29 - Psychiatrie (Erwachsene)","Psychiatrie";"30 - Kinder- und Jugendpsychiatrie","KJPsychiatrie";"31 - Psychosomatik","Psychosomatik";"00 - Bitte eine Fachabteilung auswählen","Leer";"","Leer"},2,0)</f>
        <v>Leer</v>
      </c>
      <c r="T152" s="6">
        <f>VLOOKUP($C152,{"29 - Psychiatrie (Erwachsene)",1;"30 - Kinder- und Jugendpsychiatrie",1;"31 - Psychosomatik",1;"00 - Bitte eine Fachabteilung auswählen",0;"",0},2,0)</f>
        <v>0</v>
      </c>
      <c r="U152" s="6">
        <f t="shared" si="31"/>
        <v>0</v>
      </c>
      <c r="V152" s="6">
        <f t="shared" si="32"/>
        <v>0</v>
      </c>
      <c r="W152" s="6">
        <f t="shared" si="33"/>
        <v>0</v>
      </c>
      <c r="X152" s="6">
        <f t="shared" si="34"/>
        <v>0</v>
      </c>
      <c r="Y152" s="6">
        <f t="shared" si="35"/>
        <v>0</v>
      </c>
      <c r="Z152" s="6">
        <f t="shared" si="28"/>
        <v>0</v>
      </c>
      <c r="AA152" s="6"/>
      <c r="AB152" s="6"/>
      <c r="AC152" s="6"/>
      <c r="AD152" s="6"/>
      <c r="AE152" s="6"/>
      <c r="AF152" s="6"/>
      <c r="AG152" s="6"/>
    </row>
    <row r="153" spans="1:33" s="20" customFormat="1" ht="15" customHeight="1" x14ac:dyDescent="0.25">
      <c r="A153" s="19"/>
      <c r="B153" s="74" t="str">
        <f t="shared" si="25"/>
        <v>!!!</v>
      </c>
      <c r="C153" s="209" t="str">
        <f>IF($D153&lt;&gt;"",VLOOKUP(TEXT($D153,0),'Angaben Stationen'!$C$15:$V$65,2,0),"")</f>
        <v/>
      </c>
      <c r="D153" s="203"/>
      <c r="E153" s="210"/>
      <c r="F153" s="210"/>
      <c r="G153" s="211"/>
      <c r="H153" s="212"/>
      <c r="I153" s="213"/>
      <c r="J153" s="112"/>
      <c r="K153" s="72"/>
      <c r="M153" s="126"/>
      <c r="N153" s="6">
        <f t="shared" si="26"/>
        <v>0</v>
      </c>
      <c r="O153" s="6" t="str">
        <f>IF('Angaben KH-Standort'!$D$13&gt;0,"VJ","KJA")</f>
        <v>KJA</v>
      </c>
      <c r="P153" s="6" t="str">
        <f t="shared" si="29"/>
        <v>Leer</v>
      </c>
      <c r="Q153" s="6" t="str">
        <f t="shared" si="27"/>
        <v>Leer</v>
      </c>
      <c r="R153" s="6" t="str">
        <f t="shared" si="30"/>
        <v>Leer</v>
      </c>
      <c r="S153" s="6" t="str">
        <f>VLOOKUP($C153,{"29 - Psychiatrie (Erwachsene)","Psychiatrie";"30 - Kinder- und Jugendpsychiatrie","KJPsychiatrie";"31 - Psychosomatik","Psychosomatik";"00 - Bitte eine Fachabteilung auswählen","Leer";"","Leer"},2,0)</f>
        <v>Leer</v>
      </c>
      <c r="T153" s="6">
        <f>VLOOKUP($C153,{"29 - Psychiatrie (Erwachsene)",1;"30 - Kinder- und Jugendpsychiatrie",1;"31 - Psychosomatik",1;"00 - Bitte eine Fachabteilung auswählen",0;"",0},2,0)</f>
        <v>0</v>
      </c>
      <c r="U153" s="6">
        <f t="shared" si="31"/>
        <v>0</v>
      </c>
      <c r="V153" s="6">
        <f t="shared" si="32"/>
        <v>0</v>
      </c>
      <c r="W153" s="6">
        <f t="shared" si="33"/>
        <v>0</v>
      </c>
      <c r="X153" s="6">
        <f t="shared" si="34"/>
        <v>0</v>
      </c>
      <c r="Y153" s="6">
        <f t="shared" si="35"/>
        <v>0</v>
      </c>
      <c r="Z153" s="6">
        <f t="shared" si="28"/>
        <v>0</v>
      </c>
      <c r="AA153" s="6"/>
      <c r="AB153" s="6"/>
      <c r="AC153" s="6"/>
      <c r="AD153" s="6"/>
      <c r="AE153" s="6"/>
      <c r="AF153" s="6"/>
      <c r="AG153" s="6"/>
    </row>
    <row r="154" spans="1:33" s="20" customFormat="1" ht="15" customHeight="1" x14ac:dyDescent="0.25">
      <c r="A154" s="19"/>
      <c r="B154" s="74" t="str">
        <f t="shared" si="25"/>
        <v>!!!</v>
      </c>
      <c r="C154" s="209" t="str">
        <f>IF($D154&lt;&gt;"",VLOOKUP(TEXT($D154,0),'Angaben Stationen'!$C$15:$V$65,2,0),"")</f>
        <v/>
      </c>
      <c r="D154" s="203"/>
      <c r="E154" s="210"/>
      <c r="F154" s="210"/>
      <c r="G154" s="211"/>
      <c r="H154" s="212"/>
      <c r="I154" s="213"/>
      <c r="J154" s="112"/>
      <c r="K154" s="72"/>
      <c r="M154" s="126"/>
      <c r="N154" s="6">
        <f t="shared" si="26"/>
        <v>0</v>
      </c>
      <c r="O154" s="6" t="str">
        <f>IF('Angaben KH-Standort'!$D$13&gt;0,"VJ","KJA")</f>
        <v>KJA</v>
      </c>
      <c r="P154" s="6" t="str">
        <f t="shared" si="29"/>
        <v>Leer</v>
      </c>
      <c r="Q154" s="6" t="str">
        <f t="shared" si="27"/>
        <v>Leer</v>
      </c>
      <c r="R154" s="6" t="str">
        <f t="shared" si="30"/>
        <v>Leer</v>
      </c>
      <c r="S154" s="6" t="str">
        <f>VLOOKUP($C154,{"29 - Psychiatrie (Erwachsene)","Psychiatrie";"30 - Kinder- und Jugendpsychiatrie","KJPsychiatrie";"31 - Psychosomatik","Psychosomatik";"00 - Bitte eine Fachabteilung auswählen","Leer";"","Leer"},2,0)</f>
        <v>Leer</v>
      </c>
      <c r="T154" s="6">
        <f>VLOOKUP($C154,{"29 - Psychiatrie (Erwachsene)",1;"30 - Kinder- und Jugendpsychiatrie",1;"31 - Psychosomatik",1;"00 - Bitte eine Fachabteilung auswählen",0;"",0},2,0)</f>
        <v>0</v>
      </c>
      <c r="U154" s="6">
        <f t="shared" si="31"/>
        <v>0</v>
      </c>
      <c r="V154" s="6">
        <f t="shared" si="32"/>
        <v>0</v>
      </c>
      <c r="W154" s="6">
        <f t="shared" si="33"/>
        <v>0</v>
      </c>
      <c r="X154" s="6">
        <f t="shared" si="34"/>
        <v>0</v>
      </c>
      <c r="Y154" s="6">
        <f t="shared" si="35"/>
        <v>0</v>
      </c>
      <c r="Z154" s="6">
        <f t="shared" si="28"/>
        <v>0</v>
      </c>
      <c r="AA154" s="6"/>
      <c r="AB154" s="6"/>
      <c r="AC154" s="6"/>
      <c r="AD154" s="6"/>
      <c r="AE154" s="6"/>
      <c r="AF154" s="6"/>
      <c r="AG154" s="6"/>
    </row>
    <row r="155" spans="1:33" s="20" customFormat="1" ht="15" customHeight="1" x14ac:dyDescent="0.25">
      <c r="A155" s="19"/>
      <c r="B155" s="74" t="str">
        <f t="shared" si="25"/>
        <v>!!!</v>
      </c>
      <c r="C155" s="209" t="str">
        <f>IF($D155&lt;&gt;"",VLOOKUP(TEXT($D155,0),'Angaben Stationen'!$C$15:$V$65,2,0),"")</f>
        <v/>
      </c>
      <c r="D155" s="203"/>
      <c r="E155" s="210"/>
      <c r="F155" s="210"/>
      <c r="G155" s="211"/>
      <c r="H155" s="212"/>
      <c r="I155" s="213"/>
      <c r="J155" s="112"/>
      <c r="K155" s="72"/>
      <c r="M155" s="126"/>
      <c r="N155" s="6">
        <f t="shared" si="26"/>
        <v>0</v>
      </c>
      <c r="O155" s="6" t="str">
        <f>IF('Angaben KH-Standort'!$D$13&gt;0,"VJ","KJA")</f>
        <v>KJA</v>
      </c>
      <c r="P155" s="6" t="str">
        <f t="shared" si="29"/>
        <v>Leer</v>
      </c>
      <c r="Q155" s="6" t="str">
        <f t="shared" si="27"/>
        <v>Leer</v>
      </c>
      <c r="R155" s="6" t="str">
        <f t="shared" si="30"/>
        <v>Leer</v>
      </c>
      <c r="S155" s="6" t="str">
        <f>VLOOKUP($C155,{"29 - Psychiatrie (Erwachsene)","Psychiatrie";"30 - Kinder- und Jugendpsychiatrie","KJPsychiatrie";"31 - Psychosomatik","Psychosomatik";"00 - Bitte eine Fachabteilung auswählen","Leer";"","Leer"},2,0)</f>
        <v>Leer</v>
      </c>
      <c r="T155" s="6">
        <f>VLOOKUP($C155,{"29 - Psychiatrie (Erwachsene)",1;"30 - Kinder- und Jugendpsychiatrie",1;"31 - Psychosomatik",1;"00 - Bitte eine Fachabteilung auswählen",0;"",0},2,0)</f>
        <v>0</v>
      </c>
      <c r="U155" s="6">
        <f t="shared" si="31"/>
        <v>0</v>
      </c>
      <c r="V155" s="6">
        <f t="shared" si="32"/>
        <v>0</v>
      </c>
      <c r="W155" s="6">
        <f t="shared" si="33"/>
        <v>0</v>
      </c>
      <c r="X155" s="6">
        <f t="shared" si="34"/>
        <v>0</v>
      </c>
      <c r="Y155" s="6">
        <f t="shared" si="35"/>
        <v>0</v>
      </c>
      <c r="Z155" s="6">
        <f t="shared" si="28"/>
        <v>0</v>
      </c>
      <c r="AA155" s="6"/>
      <c r="AB155" s="6"/>
      <c r="AC155" s="6"/>
      <c r="AD155" s="6"/>
      <c r="AE155" s="6"/>
      <c r="AF155" s="6"/>
      <c r="AG155" s="6"/>
    </row>
    <row r="156" spans="1:33" s="20" customFormat="1" ht="15" customHeight="1" x14ac:dyDescent="0.25">
      <c r="A156" s="19"/>
      <c r="B156" s="74" t="str">
        <f t="shared" si="25"/>
        <v>!!!</v>
      </c>
      <c r="C156" s="209" t="str">
        <f>IF($D156&lt;&gt;"",VLOOKUP(TEXT($D156,0),'Angaben Stationen'!$C$15:$V$65,2,0),"")</f>
        <v/>
      </c>
      <c r="D156" s="203"/>
      <c r="E156" s="210"/>
      <c r="F156" s="210"/>
      <c r="G156" s="211"/>
      <c r="H156" s="212"/>
      <c r="I156" s="213"/>
      <c r="J156" s="112"/>
      <c r="K156" s="72"/>
      <c r="M156" s="126"/>
      <c r="N156" s="6">
        <f t="shared" si="26"/>
        <v>0</v>
      </c>
      <c r="O156" s="6" t="str">
        <f>IF('Angaben KH-Standort'!$D$13&gt;0,"VJ","KJA")</f>
        <v>KJA</v>
      </c>
      <c r="P156" s="6" t="str">
        <f t="shared" si="29"/>
        <v>Leer</v>
      </c>
      <c r="Q156" s="6" t="str">
        <f t="shared" si="27"/>
        <v>Leer</v>
      </c>
      <c r="R156" s="6" t="str">
        <f t="shared" si="30"/>
        <v>Leer</v>
      </c>
      <c r="S156" s="6" t="str">
        <f>VLOOKUP($C156,{"29 - Psychiatrie (Erwachsene)","Psychiatrie";"30 - Kinder- und Jugendpsychiatrie","KJPsychiatrie";"31 - Psychosomatik","Psychosomatik";"00 - Bitte eine Fachabteilung auswählen","Leer";"","Leer"},2,0)</f>
        <v>Leer</v>
      </c>
      <c r="T156" s="6">
        <f>VLOOKUP($C156,{"29 - Psychiatrie (Erwachsene)",1;"30 - Kinder- und Jugendpsychiatrie",1;"31 - Psychosomatik",1;"00 - Bitte eine Fachabteilung auswählen",0;"",0},2,0)</f>
        <v>0</v>
      </c>
      <c r="U156" s="6">
        <f t="shared" si="31"/>
        <v>0</v>
      </c>
      <c r="V156" s="6">
        <f t="shared" si="32"/>
        <v>0</v>
      </c>
      <c r="W156" s="6">
        <f t="shared" si="33"/>
        <v>0</v>
      </c>
      <c r="X156" s="6">
        <f t="shared" si="34"/>
        <v>0</v>
      </c>
      <c r="Y156" s="6">
        <f t="shared" si="35"/>
        <v>0</v>
      </c>
      <c r="Z156" s="6">
        <f t="shared" si="28"/>
        <v>0</v>
      </c>
      <c r="AA156" s="6"/>
      <c r="AB156" s="6"/>
      <c r="AC156" s="6"/>
      <c r="AD156" s="6"/>
      <c r="AE156" s="6"/>
      <c r="AF156" s="6"/>
      <c r="AG156" s="6"/>
    </row>
    <row r="157" spans="1:33" s="20" customFormat="1" ht="15" customHeight="1" x14ac:dyDescent="0.25">
      <c r="A157" s="19"/>
      <c r="B157" s="74" t="str">
        <f t="shared" si="25"/>
        <v>!!!</v>
      </c>
      <c r="C157" s="209" t="str">
        <f>IF($D157&lt;&gt;"",VLOOKUP(TEXT($D157,0),'Angaben Stationen'!$C$15:$V$65,2,0),"")</f>
        <v/>
      </c>
      <c r="D157" s="203"/>
      <c r="E157" s="210"/>
      <c r="F157" s="210"/>
      <c r="G157" s="211"/>
      <c r="H157" s="212"/>
      <c r="I157" s="213"/>
      <c r="J157" s="112"/>
      <c r="K157" s="72"/>
      <c r="M157" s="126"/>
      <c r="N157" s="6">
        <f t="shared" si="26"/>
        <v>0</v>
      </c>
      <c r="O157" s="6" t="str">
        <f>IF('Angaben KH-Standort'!$D$13&gt;0,"VJ","KJA")</f>
        <v>KJA</v>
      </c>
      <c r="P157" s="6" t="str">
        <f t="shared" si="29"/>
        <v>Leer</v>
      </c>
      <c r="Q157" s="6" t="str">
        <f t="shared" si="27"/>
        <v>Leer</v>
      </c>
      <c r="R157" s="6" t="str">
        <f t="shared" si="30"/>
        <v>Leer</v>
      </c>
      <c r="S157" s="6" t="str">
        <f>VLOOKUP($C157,{"29 - Psychiatrie (Erwachsene)","Psychiatrie";"30 - Kinder- und Jugendpsychiatrie","KJPsychiatrie";"31 - Psychosomatik","Psychosomatik";"00 - Bitte eine Fachabteilung auswählen","Leer";"","Leer"},2,0)</f>
        <v>Leer</v>
      </c>
      <c r="T157" s="6">
        <f>VLOOKUP($C157,{"29 - Psychiatrie (Erwachsene)",1;"30 - Kinder- und Jugendpsychiatrie",1;"31 - Psychosomatik",1;"00 - Bitte eine Fachabteilung auswählen",0;"",0},2,0)</f>
        <v>0</v>
      </c>
      <c r="U157" s="6">
        <f t="shared" si="31"/>
        <v>0</v>
      </c>
      <c r="V157" s="6">
        <f t="shared" si="32"/>
        <v>0</v>
      </c>
      <c r="W157" s="6">
        <f t="shared" si="33"/>
        <v>0</v>
      </c>
      <c r="X157" s="6">
        <f t="shared" si="34"/>
        <v>0</v>
      </c>
      <c r="Y157" s="6">
        <f t="shared" si="35"/>
        <v>0</v>
      </c>
      <c r="Z157" s="6">
        <f t="shared" si="28"/>
        <v>0</v>
      </c>
      <c r="AA157" s="6"/>
      <c r="AB157" s="6"/>
      <c r="AC157" s="6"/>
      <c r="AD157" s="6"/>
      <c r="AE157" s="6"/>
      <c r="AF157" s="6"/>
      <c r="AG157" s="6"/>
    </row>
    <row r="158" spans="1:33" s="20" customFormat="1" ht="15" customHeight="1" x14ac:dyDescent="0.25">
      <c r="A158" s="19"/>
      <c r="B158" s="74" t="str">
        <f t="shared" si="25"/>
        <v>!!!</v>
      </c>
      <c r="C158" s="209" t="str">
        <f>IF($D158&lt;&gt;"",VLOOKUP(TEXT($D158,0),'Angaben Stationen'!$C$15:$V$65,2,0),"")</f>
        <v/>
      </c>
      <c r="D158" s="203"/>
      <c r="E158" s="210"/>
      <c r="F158" s="210"/>
      <c r="G158" s="211"/>
      <c r="H158" s="212"/>
      <c r="I158" s="213"/>
      <c r="J158" s="112"/>
      <c r="K158" s="72"/>
      <c r="M158" s="126"/>
      <c r="N158" s="6">
        <f t="shared" si="26"/>
        <v>0</v>
      </c>
      <c r="O158" s="6" t="str">
        <f>IF('Angaben KH-Standort'!$D$13&gt;0,"VJ","KJA")</f>
        <v>KJA</v>
      </c>
      <c r="P158" s="6" t="str">
        <f t="shared" si="29"/>
        <v>Leer</v>
      </c>
      <c r="Q158" s="6" t="str">
        <f t="shared" si="27"/>
        <v>Leer</v>
      </c>
      <c r="R158" s="6" t="str">
        <f t="shared" si="30"/>
        <v>Leer</v>
      </c>
      <c r="S158" s="6" t="str">
        <f>VLOOKUP($C158,{"29 - Psychiatrie (Erwachsene)","Psychiatrie";"30 - Kinder- und Jugendpsychiatrie","KJPsychiatrie";"31 - Psychosomatik","Psychosomatik";"00 - Bitte eine Fachabteilung auswählen","Leer";"","Leer"},2,0)</f>
        <v>Leer</v>
      </c>
      <c r="T158" s="6">
        <f>VLOOKUP($C158,{"29 - Psychiatrie (Erwachsene)",1;"30 - Kinder- und Jugendpsychiatrie",1;"31 - Psychosomatik",1;"00 - Bitte eine Fachabteilung auswählen",0;"",0},2,0)</f>
        <v>0</v>
      </c>
      <c r="U158" s="6">
        <f t="shared" si="31"/>
        <v>0</v>
      </c>
      <c r="V158" s="6">
        <f t="shared" si="32"/>
        <v>0</v>
      </c>
      <c r="W158" s="6">
        <f t="shared" si="33"/>
        <v>0</v>
      </c>
      <c r="X158" s="6">
        <f t="shared" si="34"/>
        <v>0</v>
      </c>
      <c r="Y158" s="6">
        <f t="shared" si="35"/>
        <v>0</v>
      </c>
      <c r="Z158" s="6">
        <f t="shared" si="28"/>
        <v>0</v>
      </c>
      <c r="AA158" s="6"/>
      <c r="AB158" s="6"/>
      <c r="AC158" s="6"/>
      <c r="AD158" s="6"/>
      <c r="AE158" s="6"/>
      <c r="AF158" s="6"/>
      <c r="AG158" s="6"/>
    </row>
    <row r="159" spans="1:33" s="20" customFormat="1" ht="15" customHeight="1" x14ac:dyDescent="0.25">
      <c r="A159" s="19"/>
      <c r="B159" s="74" t="str">
        <f t="shared" si="25"/>
        <v>!!!</v>
      </c>
      <c r="C159" s="209" t="str">
        <f>IF($D159&lt;&gt;"",VLOOKUP(TEXT($D159,0),'Angaben Stationen'!$C$15:$V$65,2,0),"")</f>
        <v/>
      </c>
      <c r="D159" s="203"/>
      <c r="E159" s="210"/>
      <c r="F159" s="210"/>
      <c r="G159" s="211"/>
      <c r="H159" s="212"/>
      <c r="I159" s="213"/>
      <c r="J159" s="112"/>
      <c r="K159" s="72"/>
      <c r="M159" s="126"/>
      <c r="N159" s="6">
        <f t="shared" si="26"/>
        <v>0</v>
      </c>
      <c r="O159" s="6" t="str">
        <f>IF('Angaben KH-Standort'!$D$13&gt;0,"VJ","KJA")</f>
        <v>KJA</v>
      </c>
      <c r="P159" s="6" t="str">
        <f t="shared" si="29"/>
        <v>Leer</v>
      </c>
      <c r="Q159" s="6" t="str">
        <f t="shared" si="27"/>
        <v>Leer</v>
      </c>
      <c r="R159" s="6" t="str">
        <f t="shared" si="30"/>
        <v>Leer</v>
      </c>
      <c r="S159" s="6" t="str">
        <f>VLOOKUP($C159,{"29 - Psychiatrie (Erwachsene)","Psychiatrie";"30 - Kinder- und Jugendpsychiatrie","KJPsychiatrie";"31 - Psychosomatik","Psychosomatik";"00 - Bitte eine Fachabteilung auswählen","Leer";"","Leer"},2,0)</f>
        <v>Leer</v>
      </c>
      <c r="T159" s="6">
        <f>VLOOKUP($C159,{"29 - Psychiatrie (Erwachsene)",1;"30 - Kinder- und Jugendpsychiatrie",1;"31 - Psychosomatik",1;"00 - Bitte eine Fachabteilung auswählen",0;"",0},2,0)</f>
        <v>0</v>
      </c>
      <c r="U159" s="6">
        <f t="shared" si="31"/>
        <v>0</v>
      </c>
      <c r="V159" s="6">
        <f t="shared" si="32"/>
        <v>0</v>
      </c>
      <c r="W159" s="6">
        <f t="shared" si="33"/>
        <v>0</v>
      </c>
      <c r="X159" s="6">
        <f t="shared" si="34"/>
        <v>0</v>
      </c>
      <c r="Y159" s="6">
        <f t="shared" si="35"/>
        <v>0</v>
      </c>
      <c r="Z159" s="6">
        <f t="shared" si="28"/>
        <v>0</v>
      </c>
      <c r="AA159" s="6"/>
      <c r="AB159" s="6"/>
      <c r="AC159" s="6"/>
      <c r="AD159" s="6"/>
      <c r="AE159" s="6"/>
      <c r="AF159" s="6"/>
      <c r="AG159" s="6"/>
    </row>
    <row r="160" spans="1:33" s="20" customFormat="1" ht="15" customHeight="1" x14ac:dyDescent="0.25">
      <c r="A160" s="19"/>
      <c r="B160" s="74" t="str">
        <f t="shared" si="25"/>
        <v>!!!</v>
      </c>
      <c r="C160" s="209" t="str">
        <f>IF($D160&lt;&gt;"",VLOOKUP(TEXT($D160,0),'Angaben Stationen'!$C$15:$V$65,2,0),"")</f>
        <v/>
      </c>
      <c r="D160" s="203"/>
      <c r="E160" s="210"/>
      <c r="F160" s="210"/>
      <c r="G160" s="211"/>
      <c r="H160" s="212"/>
      <c r="I160" s="213"/>
      <c r="J160" s="112"/>
      <c r="K160" s="72"/>
      <c r="M160" s="126"/>
      <c r="N160" s="6">
        <f t="shared" si="26"/>
        <v>0</v>
      </c>
      <c r="O160" s="6" t="str">
        <f>IF('Angaben KH-Standort'!$D$13&gt;0,"VJ","KJA")</f>
        <v>KJA</v>
      </c>
      <c r="P160" s="6" t="str">
        <f t="shared" si="29"/>
        <v>Leer</v>
      </c>
      <c r="Q160" s="6" t="str">
        <f t="shared" si="27"/>
        <v>Leer</v>
      </c>
      <c r="R160" s="6" t="str">
        <f t="shared" si="30"/>
        <v>Leer</v>
      </c>
      <c r="S160" s="6" t="str">
        <f>VLOOKUP($C160,{"29 - Psychiatrie (Erwachsene)","Psychiatrie";"30 - Kinder- und Jugendpsychiatrie","KJPsychiatrie";"31 - Psychosomatik","Psychosomatik";"00 - Bitte eine Fachabteilung auswählen","Leer";"","Leer"},2,0)</f>
        <v>Leer</v>
      </c>
      <c r="T160" s="6">
        <f>VLOOKUP($C160,{"29 - Psychiatrie (Erwachsene)",1;"30 - Kinder- und Jugendpsychiatrie",1;"31 - Psychosomatik",1;"00 - Bitte eine Fachabteilung auswählen",0;"",0},2,0)</f>
        <v>0</v>
      </c>
      <c r="U160" s="6">
        <f t="shared" si="31"/>
        <v>0</v>
      </c>
      <c r="V160" s="6">
        <f t="shared" si="32"/>
        <v>0</v>
      </c>
      <c r="W160" s="6">
        <f t="shared" si="33"/>
        <v>0</v>
      </c>
      <c r="X160" s="6">
        <f t="shared" si="34"/>
        <v>0</v>
      </c>
      <c r="Y160" s="6">
        <f t="shared" si="35"/>
        <v>0</v>
      </c>
      <c r="Z160" s="6">
        <f t="shared" si="28"/>
        <v>0</v>
      </c>
      <c r="AA160" s="6"/>
      <c r="AB160" s="6"/>
      <c r="AC160" s="6"/>
      <c r="AD160" s="6"/>
      <c r="AE160" s="6"/>
      <c r="AF160" s="6"/>
      <c r="AG160" s="6"/>
    </row>
    <row r="161" spans="1:33" s="20" customFormat="1" ht="15" customHeight="1" x14ac:dyDescent="0.25">
      <c r="A161" s="19"/>
      <c r="B161" s="74" t="str">
        <f t="shared" si="25"/>
        <v>!!!</v>
      </c>
      <c r="C161" s="209" t="str">
        <f>IF($D161&lt;&gt;"",VLOOKUP(TEXT($D161,0),'Angaben Stationen'!$C$15:$V$65,2,0),"")</f>
        <v/>
      </c>
      <c r="D161" s="203"/>
      <c r="E161" s="210"/>
      <c r="F161" s="210"/>
      <c r="G161" s="211"/>
      <c r="H161" s="212"/>
      <c r="I161" s="213"/>
      <c r="J161" s="112"/>
      <c r="K161" s="72"/>
      <c r="M161" s="126"/>
      <c r="N161" s="6">
        <f t="shared" si="26"/>
        <v>0</v>
      </c>
      <c r="O161" s="6" t="str">
        <f>IF('Angaben KH-Standort'!$D$13&gt;0,"VJ","KJA")</f>
        <v>KJA</v>
      </c>
      <c r="P161" s="6" t="str">
        <f t="shared" si="29"/>
        <v>Leer</v>
      </c>
      <c r="Q161" s="6" t="str">
        <f t="shared" si="27"/>
        <v>Leer</v>
      </c>
      <c r="R161" s="6" t="str">
        <f t="shared" si="30"/>
        <v>Leer</v>
      </c>
      <c r="S161" s="6" t="str">
        <f>VLOOKUP($C161,{"29 - Psychiatrie (Erwachsene)","Psychiatrie";"30 - Kinder- und Jugendpsychiatrie","KJPsychiatrie";"31 - Psychosomatik","Psychosomatik";"00 - Bitte eine Fachabteilung auswählen","Leer";"","Leer"},2,0)</f>
        <v>Leer</v>
      </c>
      <c r="T161" s="6">
        <f>VLOOKUP($C161,{"29 - Psychiatrie (Erwachsene)",1;"30 - Kinder- und Jugendpsychiatrie",1;"31 - Psychosomatik",1;"00 - Bitte eine Fachabteilung auswählen",0;"",0},2,0)</f>
        <v>0</v>
      </c>
      <c r="U161" s="6">
        <f t="shared" si="31"/>
        <v>0</v>
      </c>
      <c r="V161" s="6">
        <f t="shared" si="32"/>
        <v>0</v>
      </c>
      <c r="W161" s="6">
        <f t="shared" si="33"/>
        <v>0</v>
      </c>
      <c r="X161" s="6">
        <f t="shared" si="34"/>
        <v>0</v>
      </c>
      <c r="Y161" s="6">
        <f t="shared" si="35"/>
        <v>0</v>
      </c>
      <c r="Z161" s="6">
        <f t="shared" si="28"/>
        <v>0</v>
      </c>
      <c r="AA161" s="6"/>
      <c r="AB161" s="6"/>
      <c r="AC161" s="6"/>
      <c r="AD161" s="6"/>
      <c r="AE161" s="6"/>
      <c r="AF161" s="6"/>
      <c r="AG161" s="6"/>
    </row>
    <row r="162" spans="1:33" s="20" customFormat="1" ht="15" customHeight="1" x14ac:dyDescent="0.25">
      <c r="A162" s="19"/>
      <c r="B162" s="74" t="str">
        <f t="shared" si="25"/>
        <v>!!!</v>
      </c>
      <c r="C162" s="209" t="str">
        <f>IF($D162&lt;&gt;"",VLOOKUP(TEXT($D162,0),'Angaben Stationen'!$C$15:$V$65,2,0),"")</f>
        <v/>
      </c>
      <c r="D162" s="203"/>
      <c r="E162" s="210"/>
      <c r="F162" s="210"/>
      <c r="G162" s="211"/>
      <c r="H162" s="212"/>
      <c r="I162" s="213"/>
      <c r="J162" s="112"/>
      <c r="K162" s="72"/>
      <c r="M162" s="126"/>
      <c r="N162" s="6">
        <f t="shared" si="26"/>
        <v>0</v>
      </c>
      <c r="O162" s="6" t="str">
        <f>IF('Angaben KH-Standort'!$D$13&gt;0,"VJ","KJA")</f>
        <v>KJA</v>
      </c>
      <c r="P162" s="6" t="str">
        <f t="shared" si="29"/>
        <v>Leer</v>
      </c>
      <c r="Q162" s="6" t="str">
        <f t="shared" si="27"/>
        <v>Leer</v>
      </c>
      <c r="R162" s="6" t="str">
        <f t="shared" si="30"/>
        <v>Leer</v>
      </c>
      <c r="S162" s="6" t="str">
        <f>VLOOKUP($C162,{"29 - Psychiatrie (Erwachsene)","Psychiatrie";"30 - Kinder- und Jugendpsychiatrie","KJPsychiatrie";"31 - Psychosomatik","Psychosomatik";"00 - Bitte eine Fachabteilung auswählen","Leer";"","Leer"},2,0)</f>
        <v>Leer</v>
      </c>
      <c r="T162" s="6">
        <f>VLOOKUP($C162,{"29 - Psychiatrie (Erwachsene)",1;"30 - Kinder- und Jugendpsychiatrie",1;"31 - Psychosomatik",1;"00 - Bitte eine Fachabteilung auswählen",0;"",0},2,0)</f>
        <v>0</v>
      </c>
      <c r="U162" s="6">
        <f t="shared" si="31"/>
        <v>0</v>
      </c>
      <c r="V162" s="6">
        <f t="shared" si="32"/>
        <v>0</v>
      </c>
      <c r="W162" s="6">
        <f t="shared" si="33"/>
        <v>0</v>
      </c>
      <c r="X162" s="6">
        <f t="shared" si="34"/>
        <v>0</v>
      </c>
      <c r="Y162" s="6">
        <f t="shared" si="35"/>
        <v>0</v>
      </c>
      <c r="Z162" s="6">
        <f t="shared" si="28"/>
        <v>0</v>
      </c>
      <c r="AA162" s="6"/>
      <c r="AB162" s="6"/>
      <c r="AC162" s="6"/>
      <c r="AD162" s="6"/>
      <c r="AE162" s="6"/>
      <c r="AF162" s="6"/>
      <c r="AG162" s="6"/>
    </row>
    <row r="163" spans="1:33" s="20" customFormat="1" ht="15" customHeight="1" x14ac:dyDescent="0.25">
      <c r="A163" s="19"/>
      <c r="B163" s="74" t="str">
        <f t="shared" si="25"/>
        <v>!!!</v>
      </c>
      <c r="C163" s="209" t="str">
        <f>IF($D163&lt;&gt;"",VLOOKUP(TEXT($D163,0),'Angaben Stationen'!$C$15:$V$65,2,0),"")</f>
        <v/>
      </c>
      <c r="D163" s="203"/>
      <c r="E163" s="210"/>
      <c r="F163" s="210"/>
      <c r="G163" s="211"/>
      <c r="H163" s="212"/>
      <c r="I163" s="213"/>
      <c r="J163" s="112"/>
      <c r="K163" s="72"/>
      <c r="M163" s="126"/>
      <c r="N163" s="6">
        <f t="shared" si="26"/>
        <v>0</v>
      </c>
      <c r="O163" s="6" t="str">
        <f>IF('Angaben KH-Standort'!$D$13&gt;0,"VJ","KJA")</f>
        <v>KJA</v>
      </c>
      <c r="P163" s="6" t="str">
        <f t="shared" si="29"/>
        <v>Leer</v>
      </c>
      <c r="Q163" s="6" t="str">
        <f t="shared" si="27"/>
        <v>Leer</v>
      </c>
      <c r="R163" s="6" t="str">
        <f t="shared" si="30"/>
        <v>Leer</v>
      </c>
      <c r="S163" s="6" t="str">
        <f>VLOOKUP($C163,{"29 - Psychiatrie (Erwachsene)","Psychiatrie";"30 - Kinder- und Jugendpsychiatrie","KJPsychiatrie";"31 - Psychosomatik","Psychosomatik";"00 - Bitte eine Fachabteilung auswählen","Leer";"","Leer"},2,0)</f>
        <v>Leer</v>
      </c>
      <c r="T163" s="6">
        <f>VLOOKUP($C163,{"29 - Psychiatrie (Erwachsene)",1;"30 - Kinder- und Jugendpsychiatrie",1;"31 - Psychosomatik",1;"00 - Bitte eine Fachabteilung auswählen",0;"",0},2,0)</f>
        <v>0</v>
      </c>
      <c r="U163" s="6">
        <f t="shared" si="31"/>
        <v>0</v>
      </c>
      <c r="V163" s="6">
        <f t="shared" si="32"/>
        <v>0</v>
      </c>
      <c r="W163" s="6">
        <f t="shared" si="33"/>
        <v>0</v>
      </c>
      <c r="X163" s="6">
        <f t="shared" si="34"/>
        <v>0</v>
      </c>
      <c r="Y163" s="6">
        <f t="shared" si="35"/>
        <v>0</v>
      </c>
      <c r="Z163" s="6">
        <f t="shared" si="28"/>
        <v>0</v>
      </c>
      <c r="AA163" s="6"/>
      <c r="AB163" s="6"/>
      <c r="AC163" s="6"/>
      <c r="AD163" s="6"/>
      <c r="AE163" s="6"/>
      <c r="AF163" s="6"/>
      <c r="AG163" s="6"/>
    </row>
    <row r="164" spans="1:33" s="20" customFormat="1" ht="15" customHeight="1" x14ac:dyDescent="0.25">
      <c r="A164" s="19"/>
      <c r="B164" s="74" t="str">
        <f t="shared" si="25"/>
        <v>!!!</v>
      </c>
      <c r="C164" s="209" t="str">
        <f>IF($D164&lt;&gt;"",VLOOKUP(TEXT($D164,0),'Angaben Stationen'!$C$15:$V$65,2,0),"")</f>
        <v/>
      </c>
      <c r="D164" s="203"/>
      <c r="E164" s="210"/>
      <c r="F164" s="210"/>
      <c r="G164" s="211"/>
      <c r="H164" s="212"/>
      <c r="I164" s="213"/>
      <c r="J164" s="112"/>
      <c r="K164" s="72"/>
      <c r="M164" s="126"/>
      <c r="N164" s="6">
        <f t="shared" si="26"/>
        <v>0</v>
      </c>
      <c r="O164" s="6" t="str">
        <f>IF('Angaben KH-Standort'!$D$13&gt;0,"VJ","KJA")</f>
        <v>KJA</v>
      </c>
      <c r="P164" s="6" t="str">
        <f t="shared" si="29"/>
        <v>Leer</v>
      </c>
      <c r="Q164" s="6" t="str">
        <f t="shared" si="27"/>
        <v>Leer</v>
      </c>
      <c r="R164" s="6" t="str">
        <f t="shared" si="30"/>
        <v>Leer</v>
      </c>
      <c r="S164" s="6" t="str">
        <f>VLOOKUP($C164,{"29 - Psychiatrie (Erwachsene)","Psychiatrie";"30 - Kinder- und Jugendpsychiatrie","KJPsychiatrie";"31 - Psychosomatik","Psychosomatik";"00 - Bitte eine Fachabteilung auswählen","Leer";"","Leer"},2,0)</f>
        <v>Leer</v>
      </c>
      <c r="T164" s="6">
        <f>VLOOKUP($C164,{"29 - Psychiatrie (Erwachsene)",1;"30 - Kinder- und Jugendpsychiatrie",1;"31 - Psychosomatik",1;"00 - Bitte eine Fachabteilung auswählen",0;"",0},2,0)</f>
        <v>0</v>
      </c>
      <c r="U164" s="6">
        <f t="shared" si="31"/>
        <v>0</v>
      </c>
      <c r="V164" s="6">
        <f t="shared" si="32"/>
        <v>0</v>
      </c>
      <c r="W164" s="6">
        <f t="shared" si="33"/>
        <v>0</v>
      </c>
      <c r="X164" s="6">
        <f t="shared" si="34"/>
        <v>0</v>
      </c>
      <c r="Y164" s="6">
        <f t="shared" si="35"/>
        <v>0</v>
      </c>
      <c r="Z164" s="6">
        <f t="shared" si="28"/>
        <v>0</v>
      </c>
      <c r="AA164" s="6"/>
      <c r="AB164" s="6"/>
      <c r="AC164" s="6"/>
      <c r="AD164" s="6"/>
      <c r="AE164" s="6"/>
      <c r="AF164" s="6"/>
      <c r="AG164" s="6"/>
    </row>
    <row r="165" spans="1:33" s="20" customFormat="1" ht="15" customHeight="1" x14ac:dyDescent="0.25">
      <c r="A165" s="19"/>
      <c r="B165" s="74" t="str">
        <f t="shared" si="25"/>
        <v>!!!</v>
      </c>
      <c r="C165" s="209" t="str">
        <f>IF($D165&lt;&gt;"",VLOOKUP(TEXT($D165,0),'Angaben Stationen'!$C$15:$V$65,2,0),"")</f>
        <v/>
      </c>
      <c r="D165" s="203"/>
      <c r="E165" s="210"/>
      <c r="F165" s="210"/>
      <c r="G165" s="211"/>
      <c r="H165" s="212"/>
      <c r="I165" s="213"/>
      <c r="J165" s="112"/>
      <c r="K165" s="72"/>
      <c r="M165" s="126"/>
      <c r="N165" s="6">
        <f t="shared" si="26"/>
        <v>0</v>
      </c>
      <c r="O165" s="6" t="str">
        <f>IF('Angaben KH-Standort'!$D$13&gt;0,"VJ","KJA")</f>
        <v>KJA</v>
      </c>
      <c r="P165" s="6" t="str">
        <f t="shared" si="29"/>
        <v>Leer</v>
      </c>
      <c r="Q165" s="6" t="str">
        <f t="shared" si="27"/>
        <v>Leer</v>
      </c>
      <c r="R165" s="6" t="str">
        <f t="shared" si="30"/>
        <v>Leer</v>
      </c>
      <c r="S165" s="6" t="str">
        <f>VLOOKUP($C165,{"29 - Psychiatrie (Erwachsene)","Psychiatrie";"30 - Kinder- und Jugendpsychiatrie","KJPsychiatrie";"31 - Psychosomatik","Psychosomatik";"00 - Bitte eine Fachabteilung auswählen","Leer";"","Leer"},2,0)</f>
        <v>Leer</v>
      </c>
      <c r="T165" s="6">
        <f>VLOOKUP($C165,{"29 - Psychiatrie (Erwachsene)",1;"30 - Kinder- und Jugendpsychiatrie",1;"31 - Psychosomatik",1;"00 - Bitte eine Fachabteilung auswählen",0;"",0},2,0)</f>
        <v>0</v>
      </c>
      <c r="U165" s="6">
        <f t="shared" si="31"/>
        <v>0</v>
      </c>
      <c r="V165" s="6">
        <f t="shared" si="32"/>
        <v>0</v>
      </c>
      <c r="W165" s="6">
        <f t="shared" si="33"/>
        <v>0</v>
      </c>
      <c r="X165" s="6">
        <f t="shared" si="34"/>
        <v>0</v>
      </c>
      <c r="Y165" s="6">
        <f t="shared" si="35"/>
        <v>0</v>
      </c>
      <c r="Z165" s="6">
        <f t="shared" si="28"/>
        <v>0</v>
      </c>
      <c r="AA165" s="6"/>
      <c r="AB165" s="6"/>
      <c r="AC165" s="6"/>
      <c r="AD165" s="6"/>
      <c r="AE165" s="6"/>
      <c r="AF165" s="6"/>
      <c r="AG165" s="6"/>
    </row>
    <row r="166" spans="1:33" s="20" customFormat="1" ht="15" customHeight="1" x14ac:dyDescent="0.25">
      <c r="A166" s="19"/>
      <c r="B166" s="74" t="str">
        <f t="shared" si="25"/>
        <v>!!!</v>
      </c>
      <c r="C166" s="209" t="str">
        <f>IF($D166&lt;&gt;"",VLOOKUP(TEXT($D166,0),'Angaben Stationen'!$C$15:$V$65,2,0),"")</f>
        <v/>
      </c>
      <c r="D166" s="203"/>
      <c r="E166" s="210"/>
      <c r="F166" s="210"/>
      <c r="G166" s="211"/>
      <c r="H166" s="212"/>
      <c r="I166" s="213"/>
      <c r="J166" s="112"/>
      <c r="K166" s="72"/>
      <c r="M166" s="126"/>
      <c r="N166" s="6">
        <f t="shared" si="26"/>
        <v>0</v>
      </c>
      <c r="O166" s="6" t="str">
        <f>IF('Angaben KH-Standort'!$D$13&gt;0,"VJ","KJA")</f>
        <v>KJA</v>
      </c>
      <c r="P166" s="6" t="str">
        <f t="shared" si="29"/>
        <v>Leer</v>
      </c>
      <c r="Q166" s="6" t="str">
        <f t="shared" si="27"/>
        <v>Leer</v>
      </c>
      <c r="R166" s="6" t="str">
        <f t="shared" si="30"/>
        <v>Leer</v>
      </c>
      <c r="S166" s="6" t="str">
        <f>VLOOKUP($C166,{"29 - Psychiatrie (Erwachsene)","Psychiatrie";"30 - Kinder- und Jugendpsychiatrie","KJPsychiatrie";"31 - Psychosomatik","Psychosomatik";"00 - Bitte eine Fachabteilung auswählen","Leer";"","Leer"},2,0)</f>
        <v>Leer</v>
      </c>
      <c r="T166" s="6">
        <f>VLOOKUP($C166,{"29 - Psychiatrie (Erwachsene)",1;"30 - Kinder- und Jugendpsychiatrie",1;"31 - Psychosomatik",1;"00 - Bitte eine Fachabteilung auswählen",0;"",0},2,0)</f>
        <v>0</v>
      </c>
      <c r="U166" s="6">
        <f t="shared" si="31"/>
        <v>0</v>
      </c>
      <c r="V166" s="6">
        <f t="shared" si="32"/>
        <v>0</v>
      </c>
      <c r="W166" s="6">
        <f t="shared" si="33"/>
        <v>0</v>
      </c>
      <c r="X166" s="6">
        <f t="shared" si="34"/>
        <v>0</v>
      </c>
      <c r="Y166" s="6">
        <f t="shared" si="35"/>
        <v>0</v>
      </c>
      <c r="Z166" s="6">
        <f t="shared" si="28"/>
        <v>0</v>
      </c>
      <c r="AA166" s="6"/>
      <c r="AB166" s="6"/>
      <c r="AC166" s="6"/>
      <c r="AD166" s="6"/>
      <c r="AE166" s="6"/>
      <c r="AF166" s="6"/>
      <c r="AG166" s="6"/>
    </row>
    <row r="167" spans="1:33" s="20" customFormat="1" ht="15" customHeight="1" x14ac:dyDescent="0.25">
      <c r="A167" s="19"/>
      <c r="B167" s="74" t="str">
        <f t="shared" si="25"/>
        <v>!!!</v>
      </c>
      <c r="C167" s="209" t="str">
        <f>IF($D167&lt;&gt;"",VLOOKUP(TEXT($D167,0),'Angaben Stationen'!$C$15:$V$65,2,0),"")</f>
        <v/>
      </c>
      <c r="D167" s="203"/>
      <c r="E167" s="210"/>
      <c r="F167" s="210"/>
      <c r="G167" s="211"/>
      <c r="H167" s="212"/>
      <c r="I167" s="213"/>
      <c r="J167" s="112"/>
      <c r="K167" s="72"/>
      <c r="M167" s="126"/>
      <c r="N167" s="6">
        <f t="shared" si="26"/>
        <v>0</v>
      </c>
      <c r="O167" s="6" t="str">
        <f>IF('Angaben KH-Standort'!$D$13&gt;0,"VJ","KJA")</f>
        <v>KJA</v>
      </c>
      <c r="P167" s="6" t="str">
        <f t="shared" si="29"/>
        <v>Leer</v>
      </c>
      <c r="Q167" s="6" t="str">
        <f t="shared" si="27"/>
        <v>Leer</v>
      </c>
      <c r="R167" s="6" t="str">
        <f t="shared" si="30"/>
        <v>Leer</v>
      </c>
      <c r="S167" s="6" t="str">
        <f>VLOOKUP($C167,{"29 - Psychiatrie (Erwachsene)","Psychiatrie";"30 - Kinder- und Jugendpsychiatrie","KJPsychiatrie";"31 - Psychosomatik","Psychosomatik";"00 - Bitte eine Fachabteilung auswählen","Leer";"","Leer"},2,0)</f>
        <v>Leer</v>
      </c>
      <c r="T167" s="6">
        <f>VLOOKUP($C167,{"29 - Psychiatrie (Erwachsene)",1;"30 - Kinder- und Jugendpsychiatrie",1;"31 - Psychosomatik",1;"00 - Bitte eine Fachabteilung auswählen",0;"",0},2,0)</f>
        <v>0</v>
      </c>
      <c r="U167" s="6">
        <f t="shared" si="31"/>
        <v>0</v>
      </c>
      <c r="V167" s="6">
        <f t="shared" si="32"/>
        <v>0</v>
      </c>
      <c r="W167" s="6">
        <f t="shared" si="33"/>
        <v>0</v>
      </c>
      <c r="X167" s="6">
        <f t="shared" si="34"/>
        <v>0</v>
      </c>
      <c r="Y167" s="6">
        <f t="shared" si="35"/>
        <v>0</v>
      </c>
      <c r="Z167" s="6">
        <f t="shared" si="28"/>
        <v>0</v>
      </c>
      <c r="AA167" s="6"/>
      <c r="AB167" s="6"/>
      <c r="AC167" s="6"/>
      <c r="AD167" s="6"/>
      <c r="AE167" s="6"/>
      <c r="AF167" s="6"/>
      <c r="AG167" s="6"/>
    </row>
    <row r="168" spans="1:33" s="20" customFormat="1" ht="15" customHeight="1" x14ac:dyDescent="0.25">
      <c r="A168" s="19"/>
      <c r="B168" s="74" t="str">
        <f t="shared" si="25"/>
        <v>!!!</v>
      </c>
      <c r="C168" s="209" t="str">
        <f>IF($D168&lt;&gt;"",VLOOKUP(TEXT($D168,0),'Angaben Stationen'!$C$15:$V$65,2,0),"")</f>
        <v/>
      </c>
      <c r="D168" s="203"/>
      <c r="E168" s="210"/>
      <c r="F168" s="210"/>
      <c r="G168" s="211"/>
      <c r="H168" s="212"/>
      <c r="I168" s="213"/>
      <c r="J168" s="112"/>
      <c r="K168" s="72"/>
      <c r="M168" s="126"/>
      <c r="N168" s="6">
        <f t="shared" si="26"/>
        <v>0</v>
      </c>
      <c r="O168" s="6" t="str">
        <f>IF('Angaben KH-Standort'!$D$13&gt;0,"VJ","KJA")</f>
        <v>KJA</v>
      </c>
      <c r="P168" s="6" t="str">
        <f t="shared" si="29"/>
        <v>Leer</v>
      </c>
      <c r="Q168" s="6" t="str">
        <f t="shared" si="27"/>
        <v>Leer</v>
      </c>
      <c r="R168" s="6" t="str">
        <f t="shared" si="30"/>
        <v>Leer</v>
      </c>
      <c r="S168" s="6" t="str">
        <f>VLOOKUP($C168,{"29 - Psychiatrie (Erwachsene)","Psychiatrie";"30 - Kinder- und Jugendpsychiatrie","KJPsychiatrie";"31 - Psychosomatik","Psychosomatik";"00 - Bitte eine Fachabteilung auswählen","Leer";"","Leer"},2,0)</f>
        <v>Leer</v>
      </c>
      <c r="T168" s="6">
        <f>VLOOKUP($C168,{"29 - Psychiatrie (Erwachsene)",1;"30 - Kinder- und Jugendpsychiatrie",1;"31 - Psychosomatik",1;"00 - Bitte eine Fachabteilung auswählen",0;"",0},2,0)</f>
        <v>0</v>
      </c>
      <c r="U168" s="6">
        <f t="shared" si="31"/>
        <v>0</v>
      </c>
      <c r="V168" s="6">
        <f t="shared" si="32"/>
        <v>0</v>
      </c>
      <c r="W168" s="6">
        <f t="shared" si="33"/>
        <v>0</v>
      </c>
      <c r="X168" s="6">
        <f t="shared" si="34"/>
        <v>0</v>
      </c>
      <c r="Y168" s="6">
        <f t="shared" si="35"/>
        <v>0</v>
      </c>
      <c r="Z168" s="6">
        <f t="shared" si="28"/>
        <v>0</v>
      </c>
      <c r="AA168" s="6"/>
      <c r="AB168" s="6"/>
      <c r="AC168" s="6"/>
      <c r="AD168" s="6"/>
      <c r="AE168" s="6"/>
      <c r="AF168" s="6"/>
      <c r="AG168" s="6"/>
    </row>
    <row r="169" spans="1:33" s="20" customFormat="1" ht="15" customHeight="1" x14ac:dyDescent="0.25">
      <c r="A169" s="19"/>
      <c r="B169" s="74" t="str">
        <f t="shared" si="25"/>
        <v>!!!</v>
      </c>
      <c r="C169" s="209" t="str">
        <f>IF($D169&lt;&gt;"",VLOOKUP(TEXT($D169,0),'Angaben Stationen'!$C$15:$V$65,2,0),"")</f>
        <v/>
      </c>
      <c r="D169" s="203"/>
      <c r="E169" s="210"/>
      <c r="F169" s="210"/>
      <c r="G169" s="211"/>
      <c r="H169" s="212"/>
      <c r="I169" s="213"/>
      <c r="J169" s="112"/>
      <c r="K169" s="72"/>
      <c r="M169" s="126"/>
      <c r="N169" s="6">
        <f t="shared" si="26"/>
        <v>0</v>
      </c>
      <c r="O169" s="6" t="str">
        <f>IF('Angaben KH-Standort'!$D$13&gt;0,"VJ","KJA")</f>
        <v>KJA</v>
      </c>
      <c r="P169" s="6" t="str">
        <f t="shared" si="29"/>
        <v>Leer</v>
      </c>
      <c r="Q169" s="6" t="str">
        <f t="shared" si="27"/>
        <v>Leer</v>
      </c>
      <c r="R169" s="6" t="str">
        <f t="shared" si="30"/>
        <v>Leer</v>
      </c>
      <c r="S169" s="6" t="str">
        <f>VLOOKUP($C169,{"29 - Psychiatrie (Erwachsene)","Psychiatrie";"30 - Kinder- und Jugendpsychiatrie","KJPsychiatrie";"31 - Psychosomatik","Psychosomatik";"00 - Bitte eine Fachabteilung auswählen","Leer";"","Leer"},2,0)</f>
        <v>Leer</v>
      </c>
      <c r="T169" s="6">
        <f>VLOOKUP($C169,{"29 - Psychiatrie (Erwachsene)",1;"30 - Kinder- und Jugendpsychiatrie",1;"31 - Psychosomatik",1;"00 - Bitte eine Fachabteilung auswählen",0;"",0},2,0)</f>
        <v>0</v>
      </c>
      <c r="U169" s="6">
        <f t="shared" si="31"/>
        <v>0</v>
      </c>
      <c r="V169" s="6">
        <f t="shared" si="32"/>
        <v>0</v>
      </c>
      <c r="W169" s="6">
        <f t="shared" si="33"/>
        <v>0</v>
      </c>
      <c r="X169" s="6">
        <f t="shared" si="34"/>
        <v>0</v>
      </c>
      <c r="Y169" s="6">
        <f t="shared" si="35"/>
        <v>0</v>
      </c>
      <c r="Z169" s="6">
        <f t="shared" si="28"/>
        <v>0</v>
      </c>
      <c r="AA169" s="6"/>
      <c r="AB169" s="6"/>
      <c r="AC169" s="6"/>
      <c r="AD169" s="6"/>
      <c r="AE169" s="6"/>
      <c r="AF169" s="6"/>
      <c r="AG169" s="6"/>
    </row>
    <row r="170" spans="1:33" s="20" customFormat="1" ht="15" customHeight="1" x14ac:dyDescent="0.25">
      <c r="A170" s="19"/>
      <c r="B170" s="74" t="str">
        <f t="shared" si="25"/>
        <v>!!!</v>
      </c>
      <c r="C170" s="209" t="str">
        <f>IF($D170&lt;&gt;"",VLOOKUP(TEXT($D170,0),'Angaben Stationen'!$C$15:$V$65,2,0),"")</f>
        <v/>
      </c>
      <c r="D170" s="203"/>
      <c r="E170" s="210"/>
      <c r="F170" s="210"/>
      <c r="G170" s="211"/>
      <c r="H170" s="212"/>
      <c r="I170" s="213"/>
      <c r="J170" s="112"/>
      <c r="K170" s="72"/>
      <c r="M170" s="126"/>
      <c r="N170" s="6">
        <f t="shared" si="26"/>
        <v>0</v>
      </c>
      <c r="O170" s="6" t="str">
        <f>IF('Angaben KH-Standort'!$D$13&gt;0,"VJ","KJA")</f>
        <v>KJA</v>
      </c>
      <c r="P170" s="6" t="str">
        <f t="shared" si="29"/>
        <v>Leer</v>
      </c>
      <c r="Q170" s="6" t="str">
        <f t="shared" si="27"/>
        <v>Leer</v>
      </c>
      <c r="R170" s="6" t="str">
        <f t="shared" si="30"/>
        <v>Leer</v>
      </c>
      <c r="S170" s="6" t="str">
        <f>VLOOKUP($C170,{"29 - Psychiatrie (Erwachsene)","Psychiatrie";"30 - Kinder- und Jugendpsychiatrie","KJPsychiatrie";"31 - Psychosomatik","Psychosomatik";"00 - Bitte eine Fachabteilung auswählen","Leer";"","Leer"},2,0)</f>
        <v>Leer</v>
      </c>
      <c r="T170" s="6">
        <f>VLOOKUP($C170,{"29 - Psychiatrie (Erwachsene)",1;"30 - Kinder- und Jugendpsychiatrie",1;"31 - Psychosomatik",1;"00 - Bitte eine Fachabteilung auswählen",0;"",0},2,0)</f>
        <v>0</v>
      </c>
      <c r="U170" s="6">
        <f t="shared" si="31"/>
        <v>0</v>
      </c>
      <c r="V170" s="6">
        <f t="shared" si="32"/>
        <v>0</v>
      </c>
      <c r="W170" s="6">
        <f t="shared" si="33"/>
        <v>0</v>
      </c>
      <c r="X170" s="6">
        <f t="shared" si="34"/>
        <v>0</v>
      </c>
      <c r="Y170" s="6">
        <f t="shared" si="35"/>
        <v>0</v>
      </c>
      <c r="Z170" s="6">
        <f t="shared" si="28"/>
        <v>0</v>
      </c>
      <c r="AA170" s="6"/>
      <c r="AB170" s="6"/>
      <c r="AC170" s="6"/>
      <c r="AD170" s="6"/>
      <c r="AE170" s="6"/>
      <c r="AF170" s="6"/>
      <c r="AG170" s="6"/>
    </row>
    <row r="171" spans="1:33" s="20" customFormat="1" ht="15" customHeight="1" x14ac:dyDescent="0.25">
      <c r="A171" s="19"/>
      <c r="B171" s="74" t="str">
        <f t="shared" si="25"/>
        <v>!!!</v>
      </c>
      <c r="C171" s="209" t="str">
        <f>IF($D171&lt;&gt;"",VLOOKUP(TEXT($D171,0),'Angaben Stationen'!$C$15:$V$65,2,0),"")</f>
        <v/>
      </c>
      <c r="D171" s="203"/>
      <c r="E171" s="210"/>
      <c r="F171" s="210"/>
      <c r="G171" s="211"/>
      <c r="H171" s="212"/>
      <c r="I171" s="213"/>
      <c r="J171" s="112"/>
      <c r="K171" s="72"/>
      <c r="M171" s="126"/>
      <c r="N171" s="6">
        <f t="shared" si="26"/>
        <v>0</v>
      </c>
      <c r="O171" s="6" t="str">
        <f>IF('Angaben KH-Standort'!$D$13&gt;0,"VJ","KJA")</f>
        <v>KJA</v>
      </c>
      <c r="P171" s="6" t="str">
        <f t="shared" si="29"/>
        <v>Leer</v>
      </c>
      <c r="Q171" s="6" t="str">
        <f t="shared" si="27"/>
        <v>Leer</v>
      </c>
      <c r="R171" s="6" t="str">
        <f t="shared" si="30"/>
        <v>Leer</v>
      </c>
      <c r="S171" s="6" t="str">
        <f>VLOOKUP($C171,{"29 - Psychiatrie (Erwachsene)","Psychiatrie";"30 - Kinder- und Jugendpsychiatrie","KJPsychiatrie";"31 - Psychosomatik","Psychosomatik";"00 - Bitte eine Fachabteilung auswählen","Leer";"","Leer"},2,0)</f>
        <v>Leer</v>
      </c>
      <c r="T171" s="6">
        <f>VLOOKUP($C171,{"29 - Psychiatrie (Erwachsene)",1;"30 - Kinder- und Jugendpsychiatrie",1;"31 - Psychosomatik",1;"00 - Bitte eine Fachabteilung auswählen",0;"",0},2,0)</f>
        <v>0</v>
      </c>
      <c r="U171" s="6">
        <f t="shared" si="31"/>
        <v>0</v>
      </c>
      <c r="V171" s="6">
        <f t="shared" si="32"/>
        <v>0</v>
      </c>
      <c r="W171" s="6">
        <f t="shared" si="33"/>
        <v>0</v>
      </c>
      <c r="X171" s="6">
        <f t="shared" si="34"/>
        <v>0</v>
      </c>
      <c r="Y171" s="6">
        <f t="shared" si="35"/>
        <v>0</v>
      </c>
      <c r="Z171" s="6">
        <f t="shared" si="28"/>
        <v>0</v>
      </c>
      <c r="AA171" s="6"/>
      <c r="AB171" s="6"/>
      <c r="AC171" s="6"/>
      <c r="AD171" s="6"/>
      <c r="AE171" s="6"/>
      <c r="AF171" s="6"/>
      <c r="AG171" s="6"/>
    </row>
    <row r="172" spans="1:33" s="20" customFormat="1" ht="15" customHeight="1" x14ac:dyDescent="0.25">
      <c r="A172" s="19"/>
      <c r="B172" s="74" t="str">
        <f t="shared" si="25"/>
        <v>!!!</v>
      </c>
      <c r="C172" s="209" t="str">
        <f>IF($D172&lt;&gt;"",VLOOKUP(TEXT($D172,0),'Angaben Stationen'!$C$15:$V$65,2,0),"")</f>
        <v/>
      </c>
      <c r="D172" s="203"/>
      <c r="E172" s="210"/>
      <c r="F172" s="210"/>
      <c r="G172" s="211"/>
      <c r="H172" s="212"/>
      <c r="I172" s="213"/>
      <c r="J172" s="112"/>
      <c r="K172" s="72"/>
      <c r="M172" s="126"/>
      <c r="N172" s="6">
        <f t="shared" si="26"/>
        <v>0</v>
      </c>
      <c r="O172" s="6" t="str">
        <f>IF('Angaben KH-Standort'!$D$13&gt;0,"VJ","KJA")</f>
        <v>KJA</v>
      </c>
      <c r="P172" s="6" t="str">
        <f t="shared" si="29"/>
        <v>Leer</v>
      </c>
      <c r="Q172" s="6" t="str">
        <f t="shared" si="27"/>
        <v>Leer</v>
      </c>
      <c r="R172" s="6" t="str">
        <f t="shared" si="30"/>
        <v>Leer</v>
      </c>
      <c r="S172" s="6" t="str">
        <f>VLOOKUP($C172,{"29 - Psychiatrie (Erwachsene)","Psychiatrie";"30 - Kinder- und Jugendpsychiatrie","KJPsychiatrie";"31 - Psychosomatik","Psychosomatik";"00 - Bitte eine Fachabteilung auswählen","Leer";"","Leer"},2,0)</f>
        <v>Leer</v>
      </c>
      <c r="T172" s="6">
        <f>VLOOKUP($C172,{"29 - Psychiatrie (Erwachsene)",1;"30 - Kinder- und Jugendpsychiatrie",1;"31 - Psychosomatik",1;"00 - Bitte eine Fachabteilung auswählen",0;"",0},2,0)</f>
        <v>0</v>
      </c>
      <c r="U172" s="6">
        <f t="shared" si="31"/>
        <v>0</v>
      </c>
      <c r="V172" s="6">
        <f t="shared" si="32"/>
        <v>0</v>
      </c>
      <c r="W172" s="6">
        <f t="shared" si="33"/>
        <v>0</v>
      </c>
      <c r="X172" s="6">
        <f t="shared" si="34"/>
        <v>0</v>
      </c>
      <c r="Y172" s="6">
        <f t="shared" si="35"/>
        <v>0</v>
      </c>
      <c r="Z172" s="6">
        <f t="shared" si="28"/>
        <v>0</v>
      </c>
      <c r="AA172" s="6"/>
      <c r="AB172" s="6"/>
      <c r="AC172" s="6"/>
      <c r="AD172" s="6"/>
      <c r="AE172" s="6"/>
      <c r="AF172" s="6"/>
      <c r="AG172" s="6"/>
    </row>
    <row r="173" spans="1:33" s="20" customFormat="1" ht="15" customHeight="1" x14ac:dyDescent="0.25">
      <c r="A173" s="19"/>
      <c r="B173" s="74" t="str">
        <f t="shared" si="25"/>
        <v>!!!</v>
      </c>
      <c r="C173" s="209" t="str">
        <f>IF($D173&lt;&gt;"",VLOOKUP(TEXT($D173,0),'Angaben Stationen'!$C$15:$V$65,2,0),"")</f>
        <v/>
      </c>
      <c r="D173" s="203"/>
      <c r="E173" s="210"/>
      <c r="F173" s="210"/>
      <c r="G173" s="211"/>
      <c r="H173" s="212"/>
      <c r="I173" s="213"/>
      <c r="J173" s="112"/>
      <c r="K173" s="72"/>
      <c r="M173" s="126"/>
      <c r="N173" s="6">
        <f t="shared" si="26"/>
        <v>0</v>
      </c>
      <c r="O173" s="6" t="str">
        <f>IF('Angaben KH-Standort'!$D$13&gt;0,"VJ","KJA")</f>
        <v>KJA</v>
      </c>
      <c r="P173" s="6" t="str">
        <f t="shared" si="29"/>
        <v>Leer</v>
      </c>
      <c r="Q173" s="6" t="str">
        <f t="shared" si="27"/>
        <v>Leer</v>
      </c>
      <c r="R173" s="6" t="str">
        <f t="shared" si="30"/>
        <v>Leer</v>
      </c>
      <c r="S173" s="6" t="str">
        <f>VLOOKUP($C173,{"29 - Psychiatrie (Erwachsene)","Psychiatrie";"30 - Kinder- und Jugendpsychiatrie","KJPsychiatrie";"31 - Psychosomatik","Psychosomatik";"00 - Bitte eine Fachabteilung auswählen","Leer";"","Leer"},2,0)</f>
        <v>Leer</v>
      </c>
      <c r="T173" s="6">
        <f>VLOOKUP($C173,{"29 - Psychiatrie (Erwachsene)",1;"30 - Kinder- und Jugendpsychiatrie",1;"31 - Psychosomatik",1;"00 - Bitte eine Fachabteilung auswählen",0;"",0},2,0)</f>
        <v>0</v>
      </c>
      <c r="U173" s="6">
        <f t="shared" si="31"/>
        <v>0</v>
      </c>
      <c r="V173" s="6">
        <f t="shared" si="32"/>
        <v>0</v>
      </c>
      <c r="W173" s="6">
        <f t="shared" si="33"/>
        <v>0</v>
      </c>
      <c r="X173" s="6">
        <f t="shared" si="34"/>
        <v>0</v>
      </c>
      <c r="Y173" s="6">
        <f t="shared" si="35"/>
        <v>0</v>
      </c>
      <c r="Z173" s="6">
        <f t="shared" si="28"/>
        <v>0</v>
      </c>
      <c r="AA173" s="6"/>
      <c r="AB173" s="6"/>
      <c r="AC173" s="6"/>
      <c r="AD173" s="6"/>
      <c r="AE173" s="6"/>
      <c r="AF173" s="6"/>
      <c r="AG173" s="6"/>
    </row>
    <row r="174" spans="1:33" s="20" customFormat="1" ht="15" customHeight="1" x14ac:dyDescent="0.25">
      <c r="A174" s="19"/>
      <c r="B174" s="74" t="str">
        <f t="shared" si="25"/>
        <v>!!!</v>
      </c>
      <c r="C174" s="209" t="str">
        <f>IF($D174&lt;&gt;"",VLOOKUP(TEXT($D174,0),'Angaben Stationen'!$C$15:$V$65,2,0),"")</f>
        <v/>
      </c>
      <c r="D174" s="203"/>
      <c r="E174" s="210"/>
      <c r="F174" s="210"/>
      <c r="G174" s="211"/>
      <c r="H174" s="212"/>
      <c r="I174" s="213"/>
      <c r="J174" s="112"/>
      <c r="K174" s="72"/>
      <c r="M174" s="126"/>
      <c r="N174" s="6">
        <f t="shared" si="26"/>
        <v>0</v>
      </c>
      <c r="O174" s="6" t="str">
        <f>IF('Angaben KH-Standort'!$D$13&gt;0,"VJ","KJA")</f>
        <v>KJA</v>
      </c>
      <c r="P174" s="6" t="str">
        <f t="shared" si="29"/>
        <v>Leer</v>
      </c>
      <c r="Q174" s="6" t="str">
        <f t="shared" si="27"/>
        <v>Leer</v>
      </c>
      <c r="R174" s="6" t="str">
        <f t="shared" si="30"/>
        <v>Leer</v>
      </c>
      <c r="S174" s="6" t="str">
        <f>VLOOKUP($C174,{"29 - Psychiatrie (Erwachsene)","Psychiatrie";"30 - Kinder- und Jugendpsychiatrie","KJPsychiatrie";"31 - Psychosomatik","Psychosomatik";"00 - Bitte eine Fachabteilung auswählen","Leer";"","Leer"},2,0)</f>
        <v>Leer</v>
      </c>
      <c r="T174" s="6">
        <f>VLOOKUP($C174,{"29 - Psychiatrie (Erwachsene)",1;"30 - Kinder- und Jugendpsychiatrie",1;"31 - Psychosomatik",1;"00 - Bitte eine Fachabteilung auswählen",0;"",0},2,0)</f>
        <v>0</v>
      </c>
      <c r="U174" s="6">
        <f t="shared" si="31"/>
        <v>0</v>
      </c>
      <c r="V174" s="6">
        <f t="shared" si="32"/>
        <v>0</v>
      </c>
      <c r="W174" s="6">
        <f t="shared" si="33"/>
        <v>0</v>
      </c>
      <c r="X174" s="6">
        <f t="shared" si="34"/>
        <v>0</v>
      </c>
      <c r="Y174" s="6">
        <f t="shared" si="35"/>
        <v>0</v>
      </c>
      <c r="Z174" s="6">
        <f t="shared" si="28"/>
        <v>0</v>
      </c>
      <c r="AA174" s="6"/>
      <c r="AB174" s="6"/>
      <c r="AC174" s="6"/>
      <c r="AD174" s="6"/>
      <c r="AE174" s="6"/>
      <c r="AF174" s="6"/>
      <c r="AG174" s="6"/>
    </row>
    <row r="175" spans="1:33" s="20" customFormat="1" ht="15" customHeight="1" x14ac:dyDescent="0.25">
      <c r="A175" s="19"/>
      <c r="B175" s="74" t="str">
        <f t="shared" si="25"/>
        <v>!!!</v>
      </c>
      <c r="C175" s="209" t="str">
        <f>IF($D175&lt;&gt;"",VLOOKUP(TEXT($D175,0),'Angaben Stationen'!$C$15:$V$65,2,0),"")</f>
        <v/>
      </c>
      <c r="D175" s="203"/>
      <c r="E175" s="210"/>
      <c r="F175" s="210"/>
      <c r="G175" s="211"/>
      <c r="H175" s="212"/>
      <c r="I175" s="213"/>
      <c r="J175" s="112"/>
      <c r="K175" s="72"/>
      <c r="M175" s="126"/>
      <c r="N175" s="6">
        <f t="shared" si="26"/>
        <v>0</v>
      </c>
      <c r="O175" s="6" t="str">
        <f>IF('Angaben KH-Standort'!$D$13&gt;0,"VJ","KJA")</f>
        <v>KJA</v>
      </c>
      <c r="P175" s="6" t="str">
        <f t="shared" si="29"/>
        <v>Leer</v>
      </c>
      <c r="Q175" s="6" t="str">
        <f t="shared" si="27"/>
        <v>Leer</v>
      </c>
      <c r="R175" s="6" t="str">
        <f t="shared" si="30"/>
        <v>Leer</v>
      </c>
      <c r="S175" s="6" t="str">
        <f>VLOOKUP($C175,{"29 - Psychiatrie (Erwachsene)","Psychiatrie";"30 - Kinder- und Jugendpsychiatrie","KJPsychiatrie";"31 - Psychosomatik","Psychosomatik";"00 - Bitte eine Fachabteilung auswählen","Leer";"","Leer"},2,0)</f>
        <v>Leer</v>
      </c>
      <c r="T175" s="6">
        <f>VLOOKUP($C175,{"29 - Psychiatrie (Erwachsene)",1;"30 - Kinder- und Jugendpsychiatrie",1;"31 - Psychosomatik",1;"00 - Bitte eine Fachabteilung auswählen",0;"",0},2,0)</f>
        <v>0</v>
      </c>
      <c r="U175" s="6">
        <f t="shared" si="31"/>
        <v>0</v>
      </c>
      <c r="V175" s="6">
        <f t="shared" si="32"/>
        <v>0</v>
      </c>
      <c r="W175" s="6">
        <f t="shared" si="33"/>
        <v>0</v>
      </c>
      <c r="X175" s="6">
        <f t="shared" si="34"/>
        <v>0</v>
      </c>
      <c r="Y175" s="6">
        <f t="shared" si="35"/>
        <v>0</v>
      </c>
      <c r="Z175" s="6">
        <f t="shared" si="28"/>
        <v>0</v>
      </c>
      <c r="AA175" s="6"/>
      <c r="AB175" s="6"/>
      <c r="AC175" s="6"/>
      <c r="AD175" s="6"/>
      <c r="AE175" s="6"/>
      <c r="AF175" s="6"/>
      <c r="AG175" s="6"/>
    </row>
    <row r="176" spans="1:33" s="20" customFormat="1" ht="15" customHeight="1" x14ac:dyDescent="0.25">
      <c r="A176" s="19"/>
      <c r="B176" s="74" t="str">
        <f t="shared" si="25"/>
        <v>!!!</v>
      </c>
      <c r="C176" s="209" t="str">
        <f>IF($D176&lt;&gt;"",VLOOKUP(TEXT($D176,0),'Angaben Stationen'!$C$15:$V$65,2,0),"")</f>
        <v/>
      </c>
      <c r="D176" s="203"/>
      <c r="E176" s="210"/>
      <c r="F176" s="210"/>
      <c r="G176" s="211"/>
      <c r="H176" s="212"/>
      <c r="I176" s="213"/>
      <c r="J176" s="112"/>
      <c r="K176" s="72"/>
      <c r="M176" s="126"/>
      <c r="N176" s="6">
        <f t="shared" si="26"/>
        <v>0</v>
      </c>
      <c r="O176" s="6" t="str">
        <f>IF('Angaben KH-Standort'!$D$13&gt;0,"VJ","KJA")</f>
        <v>KJA</v>
      </c>
      <c r="P176" s="6" t="str">
        <f t="shared" si="29"/>
        <v>Leer</v>
      </c>
      <c r="Q176" s="6" t="str">
        <f t="shared" si="27"/>
        <v>Leer</v>
      </c>
      <c r="R176" s="6" t="str">
        <f t="shared" si="30"/>
        <v>Leer</v>
      </c>
      <c r="S176" s="6" t="str">
        <f>VLOOKUP($C176,{"29 - Psychiatrie (Erwachsene)","Psychiatrie";"30 - Kinder- und Jugendpsychiatrie","KJPsychiatrie";"31 - Psychosomatik","Psychosomatik";"00 - Bitte eine Fachabteilung auswählen","Leer";"","Leer"},2,0)</f>
        <v>Leer</v>
      </c>
      <c r="T176" s="6">
        <f>VLOOKUP($C176,{"29 - Psychiatrie (Erwachsene)",1;"30 - Kinder- und Jugendpsychiatrie",1;"31 - Psychosomatik",1;"00 - Bitte eine Fachabteilung auswählen",0;"",0},2,0)</f>
        <v>0</v>
      </c>
      <c r="U176" s="6">
        <f t="shared" si="31"/>
        <v>0</v>
      </c>
      <c r="V176" s="6">
        <f t="shared" si="32"/>
        <v>0</v>
      </c>
      <c r="W176" s="6">
        <f t="shared" si="33"/>
        <v>0</v>
      </c>
      <c r="X176" s="6">
        <f t="shared" si="34"/>
        <v>0</v>
      </c>
      <c r="Y176" s="6">
        <f t="shared" si="35"/>
        <v>0</v>
      </c>
      <c r="Z176" s="6">
        <f t="shared" si="28"/>
        <v>0</v>
      </c>
      <c r="AA176" s="6"/>
      <c r="AB176" s="6"/>
      <c r="AC176" s="6"/>
      <c r="AD176" s="6"/>
      <c r="AE176" s="6"/>
      <c r="AF176" s="6"/>
      <c r="AG176" s="6"/>
    </row>
    <row r="177" spans="1:33" s="20" customFormat="1" ht="15" customHeight="1" x14ac:dyDescent="0.25">
      <c r="A177" s="19"/>
      <c r="B177" s="74" t="str">
        <f t="shared" si="25"/>
        <v>!!!</v>
      </c>
      <c r="C177" s="209" t="str">
        <f>IF($D177&lt;&gt;"",VLOOKUP(TEXT($D177,0),'Angaben Stationen'!$C$15:$V$65,2,0),"")</f>
        <v/>
      </c>
      <c r="D177" s="203"/>
      <c r="E177" s="210"/>
      <c r="F177" s="210"/>
      <c r="G177" s="211"/>
      <c r="H177" s="212"/>
      <c r="I177" s="213"/>
      <c r="J177" s="112"/>
      <c r="K177" s="72"/>
      <c r="M177" s="126"/>
      <c r="N177" s="6">
        <f t="shared" si="26"/>
        <v>0</v>
      </c>
      <c r="O177" s="6" t="str">
        <f>IF('Angaben KH-Standort'!$D$13&gt;0,"VJ","KJA")</f>
        <v>KJA</v>
      </c>
      <c r="P177" s="6" t="str">
        <f t="shared" si="29"/>
        <v>Leer</v>
      </c>
      <c r="Q177" s="6" t="str">
        <f t="shared" si="27"/>
        <v>Leer</v>
      </c>
      <c r="R177" s="6" t="str">
        <f t="shared" si="30"/>
        <v>Leer</v>
      </c>
      <c r="S177" s="6" t="str">
        <f>VLOOKUP($C177,{"29 - Psychiatrie (Erwachsene)","Psychiatrie";"30 - Kinder- und Jugendpsychiatrie","KJPsychiatrie";"31 - Psychosomatik","Psychosomatik";"00 - Bitte eine Fachabteilung auswählen","Leer";"","Leer"},2,0)</f>
        <v>Leer</v>
      </c>
      <c r="T177" s="6">
        <f>VLOOKUP($C177,{"29 - Psychiatrie (Erwachsene)",1;"30 - Kinder- und Jugendpsychiatrie",1;"31 - Psychosomatik",1;"00 - Bitte eine Fachabteilung auswählen",0;"",0},2,0)</f>
        <v>0</v>
      </c>
      <c r="U177" s="6">
        <f t="shared" si="31"/>
        <v>0</v>
      </c>
      <c r="V177" s="6">
        <f t="shared" si="32"/>
        <v>0</v>
      </c>
      <c r="W177" s="6">
        <f t="shared" si="33"/>
        <v>0</v>
      </c>
      <c r="X177" s="6">
        <f t="shared" si="34"/>
        <v>0</v>
      </c>
      <c r="Y177" s="6">
        <f t="shared" si="35"/>
        <v>0</v>
      </c>
      <c r="Z177" s="6">
        <f t="shared" si="28"/>
        <v>0</v>
      </c>
      <c r="AA177" s="6"/>
      <c r="AB177" s="6"/>
      <c r="AC177" s="6"/>
      <c r="AD177" s="6"/>
      <c r="AE177" s="6"/>
      <c r="AF177" s="6"/>
      <c r="AG177" s="6"/>
    </row>
    <row r="178" spans="1:33" s="20" customFormat="1" ht="15" customHeight="1" x14ac:dyDescent="0.25">
      <c r="A178" s="19"/>
      <c r="B178" s="74" t="str">
        <f t="shared" si="25"/>
        <v>!!!</v>
      </c>
      <c r="C178" s="209" t="str">
        <f>IF($D178&lt;&gt;"",VLOOKUP(TEXT($D178,0),'Angaben Stationen'!$C$15:$V$65,2,0),"")</f>
        <v/>
      </c>
      <c r="D178" s="203"/>
      <c r="E178" s="210"/>
      <c r="F178" s="210"/>
      <c r="G178" s="211"/>
      <c r="H178" s="212"/>
      <c r="I178" s="213"/>
      <c r="J178" s="112"/>
      <c r="K178" s="72"/>
      <c r="M178" s="126"/>
      <c r="N178" s="6">
        <f t="shared" si="26"/>
        <v>0</v>
      </c>
      <c r="O178" s="6" t="str">
        <f>IF('Angaben KH-Standort'!$D$13&gt;0,"VJ","KJA")</f>
        <v>KJA</v>
      </c>
      <c r="P178" s="6" t="str">
        <f t="shared" si="29"/>
        <v>Leer</v>
      </c>
      <c r="Q178" s="6" t="str">
        <f t="shared" si="27"/>
        <v>Leer</v>
      </c>
      <c r="R178" s="6" t="str">
        <f t="shared" si="30"/>
        <v>Leer</v>
      </c>
      <c r="S178" s="6" t="str">
        <f>VLOOKUP($C178,{"29 - Psychiatrie (Erwachsene)","Psychiatrie";"30 - Kinder- und Jugendpsychiatrie","KJPsychiatrie";"31 - Psychosomatik","Psychosomatik";"00 - Bitte eine Fachabteilung auswählen","Leer";"","Leer"},2,0)</f>
        <v>Leer</v>
      </c>
      <c r="T178" s="6">
        <f>VLOOKUP($C178,{"29 - Psychiatrie (Erwachsene)",1;"30 - Kinder- und Jugendpsychiatrie",1;"31 - Psychosomatik",1;"00 - Bitte eine Fachabteilung auswählen",0;"",0},2,0)</f>
        <v>0</v>
      </c>
      <c r="U178" s="6">
        <f t="shared" si="31"/>
        <v>0</v>
      </c>
      <c r="V178" s="6">
        <f t="shared" si="32"/>
        <v>0</v>
      </c>
      <c r="W178" s="6">
        <f t="shared" si="33"/>
        <v>0</v>
      </c>
      <c r="X178" s="6">
        <f t="shared" si="34"/>
        <v>0</v>
      </c>
      <c r="Y178" s="6">
        <f t="shared" si="35"/>
        <v>0</v>
      </c>
      <c r="Z178" s="6">
        <f t="shared" si="28"/>
        <v>0</v>
      </c>
      <c r="AA178" s="6"/>
      <c r="AB178" s="6"/>
      <c r="AC178" s="6"/>
      <c r="AD178" s="6"/>
      <c r="AE178" s="6"/>
      <c r="AF178" s="6"/>
      <c r="AG178" s="6"/>
    </row>
    <row r="179" spans="1:33" s="20" customFormat="1" ht="15" customHeight="1" x14ac:dyDescent="0.25">
      <c r="A179" s="19"/>
      <c r="B179" s="74" t="str">
        <f t="shared" si="25"/>
        <v>!!!</v>
      </c>
      <c r="C179" s="209" t="str">
        <f>IF($D179&lt;&gt;"",VLOOKUP(TEXT($D179,0),'Angaben Stationen'!$C$15:$V$65,2,0),"")</f>
        <v/>
      </c>
      <c r="D179" s="203"/>
      <c r="E179" s="210"/>
      <c r="F179" s="210"/>
      <c r="G179" s="211"/>
      <c r="H179" s="212"/>
      <c r="I179" s="213"/>
      <c r="J179" s="112"/>
      <c r="K179" s="72"/>
      <c r="M179" s="126"/>
      <c r="N179" s="6">
        <f t="shared" si="26"/>
        <v>0</v>
      </c>
      <c r="O179" s="6" t="str">
        <f>IF('Angaben KH-Standort'!$D$13&gt;0,"VJ","KJA")</f>
        <v>KJA</v>
      </c>
      <c r="P179" s="6" t="str">
        <f t="shared" si="29"/>
        <v>Leer</v>
      </c>
      <c r="Q179" s="6" t="str">
        <f t="shared" si="27"/>
        <v>Leer</v>
      </c>
      <c r="R179" s="6" t="str">
        <f t="shared" si="30"/>
        <v>Leer</v>
      </c>
      <c r="S179" s="6" t="str">
        <f>VLOOKUP($C179,{"29 - Psychiatrie (Erwachsene)","Psychiatrie";"30 - Kinder- und Jugendpsychiatrie","KJPsychiatrie";"31 - Psychosomatik","Psychosomatik";"00 - Bitte eine Fachabteilung auswählen","Leer";"","Leer"},2,0)</f>
        <v>Leer</v>
      </c>
      <c r="T179" s="6">
        <f>VLOOKUP($C179,{"29 - Psychiatrie (Erwachsene)",1;"30 - Kinder- und Jugendpsychiatrie",1;"31 - Psychosomatik",1;"00 - Bitte eine Fachabteilung auswählen",0;"",0},2,0)</f>
        <v>0</v>
      </c>
      <c r="U179" s="6">
        <f t="shared" si="31"/>
        <v>0</v>
      </c>
      <c r="V179" s="6">
        <f t="shared" si="32"/>
        <v>0</v>
      </c>
      <c r="W179" s="6">
        <f t="shared" si="33"/>
        <v>0</v>
      </c>
      <c r="X179" s="6">
        <f t="shared" si="34"/>
        <v>0</v>
      </c>
      <c r="Y179" s="6">
        <f t="shared" si="35"/>
        <v>0</v>
      </c>
      <c r="Z179" s="6">
        <f t="shared" si="28"/>
        <v>0</v>
      </c>
      <c r="AA179" s="6"/>
      <c r="AB179" s="6"/>
      <c r="AC179" s="6"/>
      <c r="AD179" s="6"/>
      <c r="AE179" s="6"/>
      <c r="AF179" s="6"/>
      <c r="AG179" s="6"/>
    </row>
    <row r="180" spans="1:33" s="20" customFormat="1" ht="15" customHeight="1" x14ac:dyDescent="0.25">
      <c r="A180" s="19"/>
      <c r="B180" s="74" t="str">
        <f t="shared" si="25"/>
        <v>!!!</v>
      </c>
      <c r="C180" s="209" t="str">
        <f>IF($D180&lt;&gt;"",VLOOKUP(TEXT($D180,0),'Angaben Stationen'!$C$15:$V$65,2,0),"")</f>
        <v/>
      </c>
      <c r="D180" s="203"/>
      <c r="E180" s="210"/>
      <c r="F180" s="210"/>
      <c r="G180" s="211"/>
      <c r="H180" s="212"/>
      <c r="I180" s="213"/>
      <c r="J180" s="112"/>
      <c r="K180" s="72"/>
      <c r="M180" s="126"/>
      <c r="N180" s="6">
        <f t="shared" si="26"/>
        <v>0</v>
      </c>
      <c r="O180" s="6" t="str">
        <f>IF('Angaben KH-Standort'!$D$13&gt;0,"VJ","KJA")</f>
        <v>KJA</v>
      </c>
      <c r="P180" s="6" t="str">
        <f t="shared" si="29"/>
        <v>Leer</v>
      </c>
      <c r="Q180" s="6" t="str">
        <f t="shared" si="27"/>
        <v>Leer</v>
      </c>
      <c r="R180" s="6" t="str">
        <f t="shared" si="30"/>
        <v>Leer</v>
      </c>
      <c r="S180" s="6" t="str">
        <f>VLOOKUP($C180,{"29 - Psychiatrie (Erwachsene)","Psychiatrie";"30 - Kinder- und Jugendpsychiatrie","KJPsychiatrie";"31 - Psychosomatik","Psychosomatik";"00 - Bitte eine Fachabteilung auswählen","Leer";"","Leer"},2,0)</f>
        <v>Leer</v>
      </c>
      <c r="T180" s="6">
        <f>VLOOKUP($C180,{"29 - Psychiatrie (Erwachsene)",1;"30 - Kinder- und Jugendpsychiatrie",1;"31 - Psychosomatik",1;"00 - Bitte eine Fachabteilung auswählen",0;"",0},2,0)</f>
        <v>0</v>
      </c>
      <c r="U180" s="6">
        <f t="shared" si="31"/>
        <v>0</v>
      </c>
      <c r="V180" s="6">
        <f t="shared" si="32"/>
        <v>0</v>
      </c>
      <c r="W180" s="6">
        <f t="shared" si="33"/>
        <v>0</v>
      </c>
      <c r="X180" s="6">
        <f t="shared" si="34"/>
        <v>0</v>
      </c>
      <c r="Y180" s="6">
        <f t="shared" si="35"/>
        <v>0</v>
      </c>
      <c r="Z180" s="6">
        <f t="shared" si="28"/>
        <v>0</v>
      </c>
      <c r="AA180" s="6"/>
      <c r="AB180" s="6"/>
      <c r="AC180" s="6"/>
      <c r="AD180" s="6"/>
      <c r="AE180" s="6"/>
      <c r="AF180" s="6"/>
      <c r="AG180" s="6"/>
    </row>
    <row r="181" spans="1:33" s="20" customFormat="1" ht="15" customHeight="1" x14ac:dyDescent="0.25">
      <c r="A181" s="19"/>
      <c r="B181" s="74" t="str">
        <f t="shared" si="25"/>
        <v>!!!</v>
      </c>
      <c r="C181" s="209" t="str">
        <f>IF($D181&lt;&gt;"",VLOOKUP(TEXT($D181,0),'Angaben Stationen'!$C$15:$V$65,2,0),"")</f>
        <v/>
      </c>
      <c r="D181" s="203"/>
      <c r="E181" s="210"/>
      <c r="F181" s="210"/>
      <c r="G181" s="211"/>
      <c r="H181" s="212"/>
      <c r="I181" s="213"/>
      <c r="J181" s="112"/>
      <c r="K181" s="72"/>
      <c r="M181" s="126"/>
      <c r="N181" s="6">
        <f t="shared" si="26"/>
        <v>0</v>
      </c>
      <c r="O181" s="6" t="str">
        <f>IF('Angaben KH-Standort'!$D$13&gt;0,"VJ","KJA")</f>
        <v>KJA</v>
      </c>
      <c r="P181" s="6" t="str">
        <f t="shared" si="29"/>
        <v>Leer</v>
      </c>
      <c r="Q181" s="6" t="str">
        <f t="shared" si="27"/>
        <v>Leer</v>
      </c>
      <c r="R181" s="6" t="str">
        <f t="shared" si="30"/>
        <v>Leer</v>
      </c>
      <c r="S181" s="6" t="str">
        <f>VLOOKUP($C181,{"29 - Psychiatrie (Erwachsene)","Psychiatrie";"30 - Kinder- und Jugendpsychiatrie","KJPsychiatrie";"31 - Psychosomatik","Psychosomatik";"00 - Bitte eine Fachabteilung auswählen","Leer";"","Leer"},2,0)</f>
        <v>Leer</v>
      </c>
      <c r="T181" s="6">
        <f>VLOOKUP($C181,{"29 - Psychiatrie (Erwachsene)",1;"30 - Kinder- und Jugendpsychiatrie",1;"31 - Psychosomatik",1;"00 - Bitte eine Fachabteilung auswählen",0;"",0},2,0)</f>
        <v>0</v>
      </c>
      <c r="U181" s="6">
        <f t="shared" si="31"/>
        <v>0</v>
      </c>
      <c r="V181" s="6">
        <f t="shared" si="32"/>
        <v>0</v>
      </c>
      <c r="W181" s="6">
        <f t="shared" si="33"/>
        <v>0</v>
      </c>
      <c r="X181" s="6">
        <f t="shared" si="34"/>
        <v>0</v>
      </c>
      <c r="Y181" s="6">
        <f t="shared" si="35"/>
        <v>0</v>
      </c>
      <c r="Z181" s="6">
        <f t="shared" si="28"/>
        <v>0</v>
      </c>
      <c r="AA181" s="6"/>
      <c r="AB181" s="6"/>
      <c r="AC181" s="6"/>
      <c r="AD181" s="6"/>
      <c r="AE181" s="6"/>
      <c r="AF181" s="6"/>
      <c r="AG181" s="6"/>
    </row>
    <row r="182" spans="1:33" s="20" customFormat="1" ht="15" customHeight="1" x14ac:dyDescent="0.25">
      <c r="A182" s="19"/>
      <c r="B182" s="74" t="str">
        <f t="shared" si="25"/>
        <v>!!!</v>
      </c>
      <c r="C182" s="209" t="str">
        <f>IF($D182&lt;&gt;"",VLOOKUP(TEXT($D182,0),'Angaben Stationen'!$C$15:$V$65,2,0),"")</f>
        <v/>
      </c>
      <c r="D182" s="203"/>
      <c r="E182" s="210"/>
      <c r="F182" s="210"/>
      <c r="G182" s="211"/>
      <c r="H182" s="212"/>
      <c r="I182" s="213"/>
      <c r="J182" s="112"/>
      <c r="K182" s="72"/>
      <c r="M182" s="126"/>
      <c r="N182" s="6">
        <f t="shared" si="26"/>
        <v>0</v>
      </c>
      <c r="O182" s="6" t="str">
        <f>IF('Angaben KH-Standort'!$D$13&gt;0,"VJ","KJA")</f>
        <v>KJA</v>
      </c>
      <c r="P182" s="6" t="str">
        <f t="shared" si="29"/>
        <v>Leer</v>
      </c>
      <c r="Q182" s="6" t="str">
        <f t="shared" si="27"/>
        <v>Leer</v>
      </c>
      <c r="R182" s="6" t="str">
        <f t="shared" si="30"/>
        <v>Leer</v>
      </c>
      <c r="S182" s="6" t="str">
        <f>VLOOKUP($C182,{"29 - Psychiatrie (Erwachsene)","Psychiatrie";"30 - Kinder- und Jugendpsychiatrie","KJPsychiatrie";"31 - Psychosomatik","Psychosomatik";"00 - Bitte eine Fachabteilung auswählen","Leer";"","Leer"},2,0)</f>
        <v>Leer</v>
      </c>
      <c r="T182" s="6">
        <f>VLOOKUP($C182,{"29 - Psychiatrie (Erwachsene)",1;"30 - Kinder- und Jugendpsychiatrie",1;"31 - Psychosomatik",1;"00 - Bitte eine Fachabteilung auswählen",0;"",0},2,0)</f>
        <v>0</v>
      </c>
      <c r="U182" s="6">
        <f t="shared" si="31"/>
        <v>0</v>
      </c>
      <c r="V182" s="6">
        <f t="shared" si="32"/>
        <v>0</v>
      </c>
      <c r="W182" s="6">
        <f t="shared" si="33"/>
        <v>0</v>
      </c>
      <c r="X182" s="6">
        <f t="shared" si="34"/>
        <v>0</v>
      </c>
      <c r="Y182" s="6">
        <f t="shared" si="35"/>
        <v>0</v>
      </c>
      <c r="Z182" s="6">
        <f t="shared" si="28"/>
        <v>0</v>
      </c>
      <c r="AA182" s="6"/>
      <c r="AB182" s="6"/>
      <c r="AC182" s="6"/>
      <c r="AD182" s="6"/>
      <c r="AE182" s="6"/>
      <c r="AF182" s="6"/>
      <c r="AG182" s="6"/>
    </row>
    <row r="183" spans="1:33" s="20" customFormat="1" ht="15" customHeight="1" x14ac:dyDescent="0.25">
      <c r="A183" s="19"/>
      <c r="B183" s="74" t="str">
        <f t="shared" si="25"/>
        <v>!!!</v>
      </c>
      <c r="C183" s="209" t="str">
        <f>IF($D183&lt;&gt;"",VLOOKUP(TEXT($D183,0),'Angaben Stationen'!$C$15:$V$65,2,0),"")</f>
        <v/>
      </c>
      <c r="D183" s="203"/>
      <c r="E183" s="210"/>
      <c r="F183" s="210"/>
      <c r="G183" s="211"/>
      <c r="H183" s="212"/>
      <c r="I183" s="213"/>
      <c r="J183" s="112"/>
      <c r="K183" s="72"/>
      <c r="M183" s="126"/>
      <c r="N183" s="6">
        <f t="shared" si="26"/>
        <v>0</v>
      </c>
      <c r="O183" s="6" t="str">
        <f>IF('Angaben KH-Standort'!$D$13&gt;0,"VJ","KJA")</f>
        <v>KJA</v>
      </c>
      <c r="P183" s="6" t="str">
        <f t="shared" si="29"/>
        <v>Leer</v>
      </c>
      <c r="Q183" s="6" t="str">
        <f t="shared" si="27"/>
        <v>Leer</v>
      </c>
      <c r="R183" s="6" t="str">
        <f t="shared" si="30"/>
        <v>Leer</v>
      </c>
      <c r="S183" s="6" t="str">
        <f>VLOOKUP($C183,{"29 - Psychiatrie (Erwachsene)","Psychiatrie";"30 - Kinder- und Jugendpsychiatrie","KJPsychiatrie";"31 - Psychosomatik","Psychosomatik";"00 - Bitte eine Fachabteilung auswählen","Leer";"","Leer"},2,0)</f>
        <v>Leer</v>
      </c>
      <c r="T183" s="6">
        <f>VLOOKUP($C183,{"29 - Psychiatrie (Erwachsene)",1;"30 - Kinder- und Jugendpsychiatrie",1;"31 - Psychosomatik",1;"00 - Bitte eine Fachabteilung auswählen",0;"",0},2,0)</f>
        <v>0</v>
      </c>
      <c r="U183" s="6">
        <f t="shared" si="31"/>
        <v>0</v>
      </c>
      <c r="V183" s="6">
        <f t="shared" si="32"/>
        <v>0</v>
      </c>
      <c r="W183" s="6">
        <f t="shared" si="33"/>
        <v>0</v>
      </c>
      <c r="X183" s="6">
        <f t="shared" si="34"/>
        <v>0</v>
      </c>
      <c r="Y183" s="6">
        <f t="shared" si="35"/>
        <v>0</v>
      </c>
      <c r="Z183" s="6">
        <f t="shared" si="28"/>
        <v>0</v>
      </c>
      <c r="AA183" s="6"/>
      <c r="AB183" s="6"/>
      <c r="AC183" s="6"/>
      <c r="AD183" s="6"/>
      <c r="AE183" s="6"/>
      <c r="AF183" s="6"/>
      <c r="AG183" s="6"/>
    </row>
    <row r="184" spans="1:33" s="20" customFormat="1" ht="15" customHeight="1" x14ac:dyDescent="0.25">
      <c r="A184" s="19"/>
      <c r="B184" s="74" t="str">
        <f t="shared" si="25"/>
        <v>!!!</v>
      </c>
      <c r="C184" s="209" t="str">
        <f>IF($D184&lt;&gt;"",VLOOKUP(TEXT($D184,0),'Angaben Stationen'!$C$15:$V$65,2,0),"")</f>
        <v/>
      </c>
      <c r="D184" s="203"/>
      <c r="E184" s="210"/>
      <c r="F184" s="210"/>
      <c r="G184" s="211"/>
      <c r="H184" s="212"/>
      <c r="I184" s="213"/>
      <c r="J184" s="112"/>
      <c r="K184" s="72"/>
      <c r="M184" s="126"/>
      <c r="N184" s="6">
        <f t="shared" si="26"/>
        <v>0</v>
      </c>
      <c r="O184" s="6" t="str">
        <f>IF('Angaben KH-Standort'!$D$13&gt;0,"VJ","KJA")</f>
        <v>KJA</v>
      </c>
      <c r="P184" s="6" t="str">
        <f t="shared" si="29"/>
        <v>Leer</v>
      </c>
      <c r="Q184" s="6" t="str">
        <f t="shared" si="27"/>
        <v>Leer</v>
      </c>
      <c r="R184" s="6" t="str">
        <f t="shared" si="30"/>
        <v>Leer</v>
      </c>
      <c r="S184" s="6" t="str">
        <f>VLOOKUP($C184,{"29 - Psychiatrie (Erwachsene)","Psychiatrie";"30 - Kinder- und Jugendpsychiatrie","KJPsychiatrie";"31 - Psychosomatik","Psychosomatik";"00 - Bitte eine Fachabteilung auswählen","Leer";"","Leer"},2,0)</f>
        <v>Leer</v>
      </c>
      <c r="T184" s="6">
        <f>VLOOKUP($C184,{"29 - Psychiatrie (Erwachsene)",1;"30 - Kinder- und Jugendpsychiatrie",1;"31 - Psychosomatik",1;"00 - Bitte eine Fachabteilung auswählen",0;"",0},2,0)</f>
        <v>0</v>
      </c>
      <c r="U184" s="6">
        <f t="shared" si="31"/>
        <v>0</v>
      </c>
      <c r="V184" s="6">
        <f t="shared" si="32"/>
        <v>0</v>
      </c>
      <c r="W184" s="6">
        <f t="shared" si="33"/>
        <v>0</v>
      </c>
      <c r="X184" s="6">
        <f t="shared" si="34"/>
        <v>0</v>
      </c>
      <c r="Y184" s="6">
        <f t="shared" si="35"/>
        <v>0</v>
      </c>
      <c r="Z184" s="6">
        <f t="shared" si="28"/>
        <v>0</v>
      </c>
      <c r="AA184" s="6"/>
      <c r="AB184" s="6"/>
      <c r="AC184" s="6"/>
      <c r="AD184" s="6"/>
      <c r="AE184" s="6"/>
      <c r="AF184" s="6"/>
      <c r="AG184" s="6"/>
    </row>
    <row r="185" spans="1:33" s="20" customFormat="1" ht="15" customHeight="1" x14ac:dyDescent="0.25">
      <c r="A185" s="19"/>
      <c r="B185" s="74" t="str">
        <f t="shared" si="25"/>
        <v>!!!</v>
      </c>
      <c r="C185" s="209" t="str">
        <f>IF($D185&lt;&gt;"",VLOOKUP(TEXT($D185,0),'Angaben Stationen'!$C$15:$V$65,2,0),"")</f>
        <v/>
      </c>
      <c r="D185" s="203"/>
      <c r="E185" s="210"/>
      <c r="F185" s="210"/>
      <c r="G185" s="211"/>
      <c r="H185" s="212"/>
      <c r="I185" s="213"/>
      <c r="J185" s="112"/>
      <c r="K185" s="72"/>
      <c r="M185" s="126"/>
      <c r="N185" s="6">
        <f t="shared" si="26"/>
        <v>0</v>
      </c>
      <c r="O185" s="6" t="str">
        <f>IF('Angaben KH-Standort'!$D$13&gt;0,"VJ","KJA")</f>
        <v>KJA</v>
      </c>
      <c r="P185" s="6" t="str">
        <f t="shared" si="29"/>
        <v>Leer</v>
      </c>
      <c r="Q185" s="6" t="str">
        <f t="shared" si="27"/>
        <v>Leer</v>
      </c>
      <c r="R185" s="6" t="str">
        <f t="shared" si="30"/>
        <v>Leer</v>
      </c>
      <c r="S185" s="6" t="str">
        <f>VLOOKUP($C185,{"29 - Psychiatrie (Erwachsene)","Psychiatrie";"30 - Kinder- und Jugendpsychiatrie","KJPsychiatrie";"31 - Psychosomatik","Psychosomatik";"00 - Bitte eine Fachabteilung auswählen","Leer";"","Leer"},2,0)</f>
        <v>Leer</v>
      </c>
      <c r="T185" s="6">
        <f>VLOOKUP($C185,{"29 - Psychiatrie (Erwachsene)",1;"30 - Kinder- und Jugendpsychiatrie",1;"31 - Psychosomatik",1;"00 - Bitte eine Fachabteilung auswählen",0;"",0},2,0)</f>
        <v>0</v>
      </c>
      <c r="U185" s="6">
        <f t="shared" si="31"/>
        <v>0</v>
      </c>
      <c r="V185" s="6">
        <f t="shared" si="32"/>
        <v>0</v>
      </c>
      <c r="W185" s="6">
        <f t="shared" si="33"/>
        <v>0</v>
      </c>
      <c r="X185" s="6">
        <f t="shared" si="34"/>
        <v>0</v>
      </c>
      <c r="Y185" s="6">
        <f t="shared" si="35"/>
        <v>0</v>
      </c>
      <c r="Z185" s="6">
        <f t="shared" si="28"/>
        <v>0</v>
      </c>
      <c r="AA185" s="6"/>
      <c r="AB185" s="6"/>
      <c r="AC185" s="6"/>
      <c r="AD185" s="6"/>
      <c r="AE185" s="6"/>
      <c r="AF185" s="6"/>
      <c r="AG185" s="6"/>
    </row>
    <row r="186" spans="1:33" s="20" customFormat="1" ht="15" customHeight="1" x14ac:dyDescent="0.25">
      <c r="A186" s="19"/>
      <c r="B186" s="74" t="str">
        <f t="shared" si="25"/>
        <v>!!!</v>
      </c>
      <c r="C186" s="209" t="str">
        <f>IF($D186&lt;&gt;"",VLOOKUP(TEXT($D186,0),'Angaben Stationen'!$C$15:$V$65,2,0),"")</f>
        <v/>
      </c>
      <c r="D186" s="203"/>
      <c r="E186" s="210"/>
      <c r="F186" s="210"/>
      <c r="G186" s="211"/>
      <c r="H186" s="212"/>
      <c r="I186" s="213"/>
      <c r="J186" s="112"/>
      <c r="K186" s="72"/>
      <c r="M186" s="126"/>
      <c r="N186" s="6">
        <f t="shared" si="26"/>
        <v>0</v>
      </c>
      <c r="O186" s="6" t="str">
        <f>IF('Angaben KH-Standort'!$D$13&gt;0,"VJ","KJA")</f>
        <v>KJA</v>
      </c>
      <c r="P186" s="6" t="str">
        <f t="shared" si="29"/>
        <v>Leer</v>
      </c>
      <c r="Q186" s="6" t="str">
        <f t="shared" si="27"/>
        <v>Leer</v>
      </c>
      <c r="R186" s="6" t="str">
        <f t="shared" si="30"/>
        <v>Leer</v>
      </c>
      <c r="S186" s="6" t="str">
        <f>VLOOKUP($C186,{"29 - Psychiatrie (Erwachsene)","Psychiatrie";"30 - Kinder- und Jugendpsychiatrie","KJPsychiatrie";"31 - Psychosomatik","Psychosomatik";"00 - Bitte eine Fachabteilung auswählen","Leer";"","Leer"},2,0)</f>
        <v>Leer</v>
      </c>
      <c r="T186" s="6">
        <f>VLOOKUP($C186,{"29 - Psychiatrie (Erwachsene)",1;"30 - Kinder- und Jugendpsychiatrie",1;"31 - Psychosomatik",1;"00 - Bitte eine Fachabteilung auswählen",0;"",0},2,0)</f>
        <v>0</v>
      </c>
      <c r="U186" s="6">
        <f t="shared" si="31"/>
        <v>0</v>
      </c>
      <c r="V186" s="6">
        <f t="shared" si="32"/>
        <v>0</v>
      </c>
      <c r="W186" s="6">
        <f t="shared" si="33"/>
        <v>0</v>
      </c>
      <c r="X186" s="6">
        <f t="shared" si="34"/>
        <v>0</v>
      </c>
      <c r="Y186" s="6">
        <f t="shared" si="35"/>
        <v>0</v>
      </c>
      <c r="Z186" s="6">
        <f t="shared" si="28"/>
        <v>0</v>
      </c>
      <c r="AA186" s="6"/>
      <c r="AB186" s="6"/>
      <c r="AC186" s="6"/>
      <c r="AD186" s="6"/>
      <c r="AE186" s="6"/>
      <c r="AF186" s="6"/>
      <c r="AG186" s="6"/>
    </row>
    <row r="187" spans="1:33" s="20" customFormat="1" ht="15" customHeight="1" x14ac:dyDescent="0.25">
      <c r="A187" s="19"/>
      <c r="B187" s="74" t="str">
        <f t="shared" si="25"/>
        <v>!!!</v>
      </c>
      <c r="C187" s="209" t="str">
        <f>IF($D187&lt;&gt;"",VLOOKUP(TEXT($D187,0),'Angaben Stationen'!$C$15:$V$65,2,0),"")</f>
        <v/>
      </c>
      <c r="D187" s="203"/>
      <c r="E187" s="210"/>
      <c r="F187" s="210"/>
      <c r="G187" s="211"/>
      <c r="H187" s="212"/>
      <c r="I187" s="213"/>
      <c r="J187" s="112"/>
      <c r="K187" s="72"/>
      <c r="M187" s="126"/>
      <c r="N187" s="6">
        <f t="shared" si="26"/>
        <v>0</v>
      </c>
      <c r="O187" s="6" t="str">
        <f>IF('Angaben KH-Standort'!$D$13&gt;0,"VJ","KJA")</f>
        <v>KJA</v>
      </c>
      <c r="P187" s="6" t="str">
        <f t="shared" si="29"/>
        <v>Leer</v>
      </c>
      <c r="Q187" s="6" t="str">
        <f t="shared" si="27"/>
        <v>Leer</v>
      </c>
      <c r="R187" s="6" t="str">
        <f t="shared" si="30"/>
        <v>Leer</v>
      </c>
      <c r="S187" s="6" t="str">
        <f>VLOOKUP($C187,{"29 - Psychiatrie (Erwachsene)","Psychiatrie";"30 - Kinder- und Jugendpsychiatrie","KJPsychiatrie";"31 - Psychosomatik","Psychosomatik";"00 - Bitte eine Fachabteilung auswählen","Leer";"","Leer"},2,0)</f>
        <v>Leer</v>
      </c>
      <c r="T187" s="6">
        <f>VLOOKUP($C187,{"29 - Psychiatrie (Erwachsene)",1;"30 - Kinder- und Jugendpsychiatrie",1;"31 - Psychosomatik",1;"00 - Bitte eine Fachabteilung auswählen",0;"",0},2,0)</f>
        <v>0</v>
      </c>
      <c r="U187" s="6">
        <f t="shared" si="31"/>
        <v>0</v>
      </c>
      <c r="V187" s="6">
        <f t="shared" si="32"/>
        <v>0</v>
      </c>
      <c r="W187" s="6">
        <f t="shared" si="33"/>
        <v>0</v>
      </c>
      <c r="X187" s="6">
        <f t="shared" si="34"/>
        <v>0</v>
      </c>
      <c r="Y187" s="6">
        <f t="shared" si="35"/>
        <v>0</v>
      </c>
      <c r="Z187" s="6">
        <f t="shared" si="28"/>
        <v>0</v>
      </c>
      <c r="AA187" s="6"/>
      <c r="AB187" s="6"/>
      <c r="AC187" s="6"/>
      <c r="AD187" s="6"/>
      <c r="AE187" s="6"/>
      <c r="AF187" s="6"/>
      <c r="AG187" s="6"/>
    </row>
    <row r="188" spans="1:33" s="20" customFormat="1" ht="15" customHeight="1" x14ac:dyDescent="0.25">
      <c r="A188" s="19"/>
      <c r="B188" s="74" t="str">
        <f t="shared" si="25"/>
        <v>!!!</v>
      </c>
      <c r="C188" s="209" t="str">
        <f>IF($D188&lt;&gt;"",VLOOKUP(TEXT($D188,0),'Angaben Stationen'!$C$15:$V$65,2,0),"")</f>
        <v/>
      </c>
      <c r="D188" s="203"/>
      <c r="E188" s="210"/>
      <c r="F188" s="210"/>
      <c r="G188" s="211"/>
      <c r="H188" s="212"/>
      <c r="I188" s="213"/>
      <c r="J188" s="112"/>
      <c r="K188" s="72"/>
      <c r="M188" s="126"/>
      <c r="N188" s="6">
        <f t="shared" si="26"/>
        <v>0</v>
      </c>
      <c r="O188" s="6" t="str">
        <f>IF('Angaben KH-Standort'!$D$13&gt;0,"VJ","KJA")</f>
        <v>KJA</v>
      </c>
      <c r="P188" s="6" t="str">
        <f t="shared" si="29"/>
        <v>Leer</v>
      </c>
      <c r="Q188" s="6" t="str">
        <f t="shared" si="27"/>
        <v>Leer</v>
      </c>
      <c r="R188" s="6" t="str">
        <f t="shared" si="30"/>
        <v>Leer</v>
      </c>
      <c r="S188" s="6" t="str">
        <f>VLOOKUP($C188,{"29 - Psychiatrie (Erwachsene)","Psychiatrie";"30 - Kinder- und Jugendpsychiatrie","KJPsychiatrie";"31 - Psychosomatik","Psychosomatik";"00 - Bitte eine Fachabteilung auswählen","Leer";"","Leer"},2,0)</f>
        <v>Leer</v>
      </c>
      <c r="T188" s="6">
        <f>VLOOKUP($C188,{"29 - Psychiatrie (Erwachsene)",1;"30 - Kinder- und Jugendpsychiatrie",1;"31 - Psychosomatik",1;"00 - Bitte eine Fachabteilung auswählen",0;"",0},2,0)</f>
        <v>0</v>
      </c>
      <c r="U188" s="6">
        <f t="shared" si="31"/>
        <v>0</v>
      </c>
      <c r="V188" s="6">
        <f t="shared" si="32"/>
        <v>0</v>
      </c>
      <c r="W188" s="6">
        <f t="shared" si="33"/>
        <v>0</v>
      </c>
      <c r="X188" s="6">
        <f t="shared" si="34"/>
        <v>0</v>
      </c>
      <c r="Y188" s="6">
        <f t="shared" si="35"/>
        <v>0</v>
      </c>
      <c r="Z188" s="6">
        <f t="shared" si="28"/>
        <v>0</v>
      </c>
      <c r="AA188" s="6"/>
      <c r="AB188" s="6"/>
      <c r="AC188" s="6"/>
      <c r="AD188" s="6"/>
      <c r="AE188" s="6"/>
      <c r="AF188" s="6"/>
      <c r="AG188" s="6"/>
    </row>
    <row r="189" spans="1:33" s="20" customFormat="1" ht="15" customHeight="1" x14ac:dyDescent="0.25">
      <c r="A189" s="19"/>
      <c r="B189" s="74" t="str">
        <f t="shared" si="25"/>
        <v>!!!</v>
      </c>
      <c r="C189" s="209" t="str">
        <f>IF($D189&lt;&gt;"",VLOOKUP(TEXT($D189,0),'Angaben Stationen'!$C$15:$V$65,2,0),"")</f>
        <v/>
      </c>
      <c r="D189" s="203"/>
      <c r="E189" s="210"/>
      <c r="F189" s="210"/>
      <c r="G189" s="211"/>
      <c r="H189" s="212"/>
      <c r="I189" s="213"/>
      <c r="J189" s="112"/>
      <c r="K189" s="72"/>
      <c r="M189" s="126"/>
      <c r="N189" s="6">
        <f t="shared" si="26"/>
        <v>0</v>
      </c>
      <c r="O189" s="6" t="str">
        <f>IF('Angaben KH-Standort'!$D$13&gt;0,"VJ","KJA")</f>
        <v>KJA</v>
      </c>
      <c r="P189" s="6" t="str">
        <f t="shared" si="29"/>
        <v>Leer</v>
      </c>
      <c r="Q189" s="6" t="str">
        <f t="shared" si="27"/>
        <v>Leer</v>
      </c>
      <c r="R189" s="6" t="str">
        <f t="shared" si="30"/>
        <v>Leer</v>
      </c>
      <c r="S189" s="6" t="str">
        <f>VLOOKUP($C189,{"29 - Psychiatrie (Erwachsene)","Psychiatrie";"30 - Kinder- und Jugendpsychiatrie","KJPsychiatrie";"31 - Psychosomatik","Psychosomatik";"00 - Bitte eine Fachabteilung auswählen","Leer";"","Leer"},2,0)</f>
        <v>Leer</v>
      </c>
      <c r="T189" s="6">
        <f>VLOOKUP($C189,{"29 - Psychiatrie (Erwachsene)",1;"30 - Kinder- und Jugendpsychiatrie",1;"31 - Psychosomatik",1;"00 - Bitte eine Fachabteilung auswählen",0;"",0},2,0)</f>
        <v>0</v>
      </c>
      <c r="U189" s="6">
        <f t="shared" si="31"/>
        <v>0</v>
      </c>
      <c r="V189" s="6">
        <f t="shared" si="32"/>
        <v>0</v>
      </c>
      <c r="W189" s="6">
        <f t="shared" si="33"/>
        <v>0</v>
      </c>
      <c r="X189" s="6">
        <f t="shared" si="34"/>
        <v>0</v>
      </c>
      <c r="Y189" s="6">
        <f t="shared" si="35"/>
        <v>0</v>
      </c>
      <c r="Z189" s="6">
        <f t="shared" si="28"/>
        <v>0</v>
      </c>
      <c r="AA189" s="6"/>
      <c r="AB189" s="6"/>
      <c r="AC189" s="6"/>
      <c r="AD189" s="6"/>
      <c r="AE189" s="6"/>
      <c r="AF189" s="6"/>
      <c r="AG189" s="6"/>
    </row>
    <row r="190" spans="1:33" s="20" customFormat="1" ht="15" customHeight="1" x14ac:dyDescent="0.25">
      <c r="A190" s="19"/>
      <c r="B190" s="74" t="str">
        <f t="shared" si="25"/>
        <v>!!!</v>
      </c>
      <c r="C190" s="209" t="str">
        <f>IF($D190&lt;&gt;"",VLOOKUP(TEXT($D190,0),'Angaben Stationen'!$C$15:$V$65,2,0),"")</f>
        <v/>
      </c>
      <c r="D190" s="203"/>
      <c r="E190" s="210"/>
      <c r="F190" s="210"/>
      <c r="G190" s="211"/>
      <c r="H190" s="212"/>
      <c r="I190" s="213"/>
      <c r="J190" s="112"/>
      <c r="K190" s="72"/>
      <c r="M190" s="126"/>
      <c r="N190" s="6">
        <f t="shared" si="26"/>
        <v>0</v>
      </c>
      <c r="O190" s="6" t="str">
        <f>IF('Angaben KH-Standort'!$D$13&gt;0,"VJ","KJA")</f>
        <v>KJA</v>
      </c>
      <c r="P190" s="6" t="str">
        <f t="shared" si="29"/>
        <v>Leer</v>
      </c>
      <c r="Q190" s="6" t="str">
        <f t="shared" si="27"/>
        <v>Leer</v>
      </c>
      <c r="R190" s="6" t="str">
        <f t="shared" si="30"/>
        <v>Leer</v>
      </c>
      <c r="S190" s="6" t="str">
        <f>VLOOKUP($C190,{"29 - Psychiatrie (Erwachsene)","Psychiatrie";"30 - Kinder- und Jugendpsychiatrie","KJPsychiatrie";"31 - Psychosomatik","Psychosomatik";"00 - Bitte eine Fachabteilung auswählen","Leer";"","Leer"},2,0)</f>
        <v>Leer</v>
      </c>
      <c r="T190" s="6">
        <f>VLOOKUP($C190,{"29 - Psychiatrie (Erwachsene)",1;"30 - Kinder- und Jugendpsychiatrie",1;"31 - Psychosomatik",1;"00 - Bitte eine Fachabteilung auswählen",0;"",0},2,0)</f>
        <v>0</v>
      </c>
      <c r="U190" s="6">
        <f t="shared" si="31"/>
        <v>0</v>
      </c>
      <c r="V190" s="6">
        <f t="shared" si="32"/>
        <v>0</v>
      </c>
      <c r="W190" s="6">
        <f t="shared" si="33"/>
        <v>0</v>
      </c>
      <c r="X190" s="6">
        <f t="shared" si="34"/>
        <v>0</v>
      </c>
      <c r="Y190" s="6">
        <f t="shared" si="35"/>
        <v>0</v>
      </c>
      <c r="Z190" s="6">
        <f t="shared" si="28"/>
        <v>0</v>
      </c>
      <c r="AA190" s="6"/>
      <c r="AB190" s="6"/>
      <c r="AC190" s="6"/>
      <c r="AD190" s="6"/>
      <c r="AE190" s="6"/>
      <c r="AF190" s="6"/>
      <c r="AG190" s="6"/>
    </row>
    <row r="191" spans="1:33" s="20" customFormat="1" ht="15" customHeight="1" x14ac:dyDescent="0.25">
      <c r="A191" s="19"/>
      <c r="B191" s="74" t="str">
        <f t="shared" si="25"/>
        <v>!!!</v>
      </c>
      <c r="C191" s="209" t="str">
        <f>IF($D191&lt;&gt;"",VLOOKUP(TEXT($D191,0),'Angaben Stationen'!$C$15:$V$65,2,0),"")</f>
        <v/>
      </c>
      <c r="D191" s="203"/>
      <c r="E191" s="210"/>
      <c r="F191" s="210"/>
      <c r="G191" s="211"/>
      <c r="H191" s="212"/>
      <c r="I191" s="213"/>
      <c r="J191" s="112"/>
      <c r="K191" s="72"/>
      <c r="M191" s="126"/>
      <c r="N191" s="6">
        <f t="shared" si="26"/>
        <v>0</v>
      </c>
      <c r="O191" s="6" t="str">
        <f>IF('Angaben KH-Standort'!$D$13&gt;0,"VJ","KJA")</f>
        <v>KJA</v>
      </c>
      <c r="P191" s="6" t="str">
        <f t="shared" si="29"/>
        <v>Leer</v>
      </c>
      <c r="Q191" s="6" t="str">
        <f t="shared" si="27"/>
        <v>Leer</v>
      </c>
      <c r="R191" s="6" t="str">
        <f t="shared" si="30"/>
        <v>Leer</v>
      </c>
      <c r="S191" s="6" t="str">
        <f>VLOOKUP($C191,{"29 - Psychiatrie (Erwachsene)","Psychiatrie";"30 - Kinder- und Jugendpsychiatrie","KJPsychiatrie";"31 - Psychosomatik","Psychosomatik";"00 - Bitte eine Fachabteilung auswählen","Leer";"","Leer"},2,0)</f>
        <v>Leer</v>
      </c>
      <c r="T191" s="6">
        <f>VLOOKUP($C191,{"29 - Psychiatrie (Erwachsene)",1;"30 - Kinder- und Jugendpsychiatrie",1;"31 - Psychosomatik",1;"00 - Bitte eine Fachabteilung auswählen",0;"",0},2,0)</f>
        <v>0</v>
      </c>
      <c r="U191" s="6">
        <f t="shared" si="31"/>
        <v>0</v>
      </c>
      <c r="V191" s="6">
        <f t="shared" si="32"/>
        <v>0</v>
      </c>
      <c r="W191" s="6">
        <f t="shared" si="33"/>
        <v>0</v>
      </c>
      <c r="X191" s="6">
        <f t="shared" si="34"/>
        <v>0</v>
      </c>
      <c r="Y191" s="6">
        <f t="shared" si="35"/>
        <v>0</v>
      </c>
      <c r="Z191" s="6">
        <f t="shared" si="28"/>
        <v>0</v>
      </c>
      <c r="AA191" s="6"/>
      <c r="AB191" s="6"/>
      <c r="AC191" s="6"/>
      <c r="AD191" s="6"/>
      <c r="AE191" s="6"/>
      <c r="AF191" s="6"/>
      <c r="AG191" s="6"/>
    </row>
    <row r="192" spans="1:33" s="20" customFormat="1" ht="15" customHeight="1" x14ac:dyDescent="0.25">
      <c r="A192" s="19"/>
      <c r="B192" s="74" t="str">
        <f t="shared" si="25"/>
        <v>!!!</v>
      </c>
      <c r="C192" s="209" t="str">
        <f>IF($D192&lt;&gt;"",VLOOKUP(TEXT($D192,0),'Angaben Stationen'!$C$15:$V$65,2,0),"")</f>
        <v/>
      </c>
      <c r="D192" s="203"/>
      <c r="E192" s="210"/>
      <c r="F192" s="210"/>
      <c r="G192" s="211"/>
      <c r="H192" s="212"/>
      <c r="I192" s="213"/>
      <c r="J192" s="112"/>
      <c r="K192" s="72"/>
      <c r="M192" s="126"/>
      <c r="N192" s="6">
        <f t="shared" si="26"/>
        <v>0</v>
      </c>
      <c r="O192" s="6" t="str">
        <f>IF('Angaben KH-Standort'!$D$13&gt;0,"VJ","KJA")</f>
        <v>KJA</v>
      </c>
      <c r="P192" s="6" t="str">
        <f t="shared" si="29"/>
        <v>Leer</v>
      </c>
      <c r="Q192" s="6" t="str">
        <f t="shared" si="27"/>
        <v>Leer</v>
      </c>
      <c r="R192" s="6" t="str">
        <f t="shared" si="30"/>
        <v>Leer</v>
      </c>
      <c r="S192" s="6" t="str">
        <f>VLOOKUP($C192,{"29 - Psychiatrie (Erwachsene)","Psychiatrie";"30 - Kinder- und Jugendpsychiatrie","KJPsychiatrie";"31 - Psychosomatik","Psychosomatik";"00 - Bitte eine Fachabteilung auswählen","Leer";"","Leer"},2,0)</f>
        <v>Leer</v>
      </c>
      <c r="T192" s="6">
        <f>VLOOKUP($C192,{"29 - Psychiatrie (Erwachsene)",1;"30 - Kinder- und Jugendpsychiatrie",1;"31 - Psychosomatik",1;"00 - Bitte eine Fachabteilung auswählen",0;"",0},2,0)</f>
        <v>0</v>
      </c>
      <c r="U192" s="6">
        <f t="shared" si="31"/>
        <v>0</v>
      </c>
      <c r="V192" s="6">
        <f t="shared" si="32"/>
        <v>0</v>
      </c>
      <c r="W192" s="6">
        <f t="shared" si="33"/>
        <v>0</v>
      </c>
      <c r="X192" s="6">
        <f t="shared" si="34"/>
        <v>0</v>
      </c>
      <c r="Y192" s="6">
        <f t="shared" si="35"/>
        <v>0</v>
      </c>
      <c r="Z192" s="6">
        <f t="shared" si="28"/>
        <v>0</v>
      </c>
      <c r="AA192" s="6"/>
      <c r="AB192" s="6"/>
      <c r="AC192" s="6"/>
      <c r="AD192" s="6"/>
      <c r="AE192" s="6"/>
      <c r="AF192" s="6"/>
      <c r="AG192" s="6"/>
    </row>
    <row r="193" spans="1:33" s="20" customFormat="1" ht="15" customHeight="1" x14ac:dyDescent="0.25">
      <c r="A193" s="19"/>
      <c r="B193" s="74" t="str">
        <f t="shared" si="25"/>
        <v>!!!</v>
      </c>
      <c r="C193" s="209" t="str">
        <f>IF($D193&lt;&gt;"",VLOOKUP(TEXT($D193,0),'Angaben Stationen'!$C$15:$V$65,2,0),"")</f>
        <v/>
      </c>
      <c r="D193" s="203"/>
      <c r="E193" s="210"/>
      <c r="F193" s="210"/>
      <c r="G193" s="211"/>
      <c r="H193" s="212"/>
      <c r="I193" s="213"/>
      <c r="J193" s="112"/>
      <c r="K193" s="72"/>
      <c r="M193" s="126"/>
      <c r="N193" s="6">
        <f t="shared" si="26"/>
        <v>0</v>
      </c>
      <c r="O193" s="6" t="str">
        <f>IF('Angaben KH-Standort'!$D$13&gt;0,"VJ","KJA")</f>
        <v>KJA</v>
      </c>
      <c r="P193" s="6" t="str">
        <f t="shared" si="29"/>
        <v>Leer</v>
      </c>
      <c r="Q193" s="6" t="str">
        <f t="shared" si="27"/>
        <v>Leer</v>
      </c>
      <c r="R193" s="6" t="str">
        <f t="shared" si="30"/>
        <v>Leer</v>
      </c>
      <c r="S193" s="6" t="str">
        <f>VLOOKUP($C193,{"29 - Psychiatrie (Erwachsene)","Psychiatrie";"30 - Kinder- und Jugendpsychiatrie","KJPsychiatrie";"31 - Psychosomatik","Psychosomatik";"00 - Bitte eine Fachabteilung auswählen","Leer";"","Leer"},2,0)</f>
        <v>Leer</v>
      </c>
      <c r="T193" s="6">
        <f>VLOOKUP($C193,{"29 - Psychiatrie (Erwachsene)",1;"30 - Kinder- und Jugendpsychiatrie",1;"31 - Psychosomatik",1;"00 - Bitte eine Fachabteilung auswählen",0;"",0},2,0)</f>
        <v>0</v>
      </c>
      <c r="U193" s="6">
        <f t="shared" si="31"/>
        <v>0</v>
      </c>
      <c r="V193" s="6">
        <f t="shared" si="32"/>
        <v>0</v>
      </c>
      <c r="W193" s="6">
        <f t="shared" si="33"/>
        <v>0</v>
      </c>
      <c r="X193" s="6">
        <f t="shared" si="34"/>
        <v>0</v>
      </c>
      <c r="Y193" s="6">
        <f t="shared" si="35"/>
        <v>0</v>
      </c>
      <c r="Z193" s="6">
        <f t="shared" si="28"/>
        <v>0</v>
      </c>
      <c r="AA193" s="6"/>
      <c r="AB193" s="6"/>
      <c r="AC193" s="6"/>
      <c r="AD193" s="6"/>
      <c r="AE193" s="6"/>
      <c r="AF193" s="6"/>
      <c r="AG193" s="6"/>
    </row>
    <row r="194" spans="1:33" s="20" customFormat="1" ht="15" customHeight="1" x14ac:dyDescent="0.25">
      <c r="A194" s="19"/>
      <c r="B194" s="74" t="str">
        <f t="shared" si="25"/>
        <v>!!!</v>
      </c>
      <c r="C194" s="209" t="str">
        <f>IF($D194&lt;&gt;"",VLOOKUP(TEXT($D194,0),'Angaben Stationen'!$C$15:$V$65,2,0),"")</f>
        <v/>
      </c>
      <c r="D194" s="203"/>
      <c r="E194" s="210"/>
      <c r="F194" s="210"/>
      <c r="G194" s="211"/>
      <c r="H194" s="212"/>
      <c r="I194" s="213"/>
      <c r="J194" s="112"/>
      <c r="K194" s="72"/>
      <c r="M194" s="126"/>
      <c r="N194" s="6">
        <f t="shared" si="26"/>
        <v>0</v>
      </c>
      <c r="O194" s="6" t="str">
        <f>IF('Angaben KH-Standort'!$D$13&gt;0,"VJ","KJA")</f>
        <v>KJA</v>
      </c>
      <c r="P194" s="6" t="str">
        <f t="shared" si="29"/>
        <v>Leer</v>
      </c>
      <c r="Q194" s="6" t="str">
        <f t="shared" si="27"/>
        <v>Leer</v>
      </c>
      <c r="R194" s="6" t="str">
        <f t="shared" si="30"/>
        <v>Leer</v>
      </c>
      <c r="S194" s="6" t="str">
        <f>VLOOKUP($C194,{"29 - Psychiatrie (Erwachsene)","Psychiatrie";"30 - Kinder- und Jugendpsychiatrie","KJPsychiatrie";"31 - Psychosomatik","Psychosomatik";"00 - Bitte eine Fachabteilung auswählen","Leer";"","Leer"},2,0)</f>
        <v>Leer</v>
      </c>
      <c r="T194" s="6">
        <f>VLOOKUP($C194,{"29 - Psychiatrie (Erwachsene)",1;"30 - Kinder- und Jugendpsychiatrie",1;"31 - Psychosomatik",1;"00 - Bitte eine Fachabteilung auswählen",0;"",0},2,0)</f>
        <v>0</v>
      </c>
      <c r="U194" s="6">
        <f t="shared" si="31"/>
        <v>0</v>
      </c>
      <c r="V194" s="6">
        <f t="shared" si="32"/>
        <v>0</v>
      </c>
      <c r="W194" s="6">
        <f t="shared" si="33"/>
        <v>0</v>
      </c>
      <c r="X194" s="6">
        <f t="shared" si="34"/>
        <v>0</v>
      </c>
      <c r="Y194" s="6">
        <f t="shared" si="35"/>
        <v>0</v>
      </c>
      <c r="Z194" s="6">
        <f t="shared" si="28"/>
        <v>0</v>
      </c>
      <c r="AA194" s="6"/>
      <c r="AB194" s="6"/>
      <c r="AC194" s="6"/>
      <c r="AD194" s="6"/>
      <c r="AE194" s="6"/>
      <c r="AF194" s="6"/>
      <c r="AG194" s="6"/>
    </row>
    <row r="195" spans="1:33" s="20" customFormat="1" ht="15" customHeight="1" x14ac:dyDescent="0.25">
      <c r="A195" s="19"/>
      <c r="B195" s="74" t="str">
        <f t="shared" si="25"/>
        <v>!!!</v>
      </c>
      <c r="C195" s="209" t="str">
        <f>IF($D195&lt;&gt;"",VLOOKUP(TEXT($D195,0),'Angaben Stationen'!$C$15:$V$65,2,0),"")</f>
        <v/>
      </c>
      <c r="D195" s="203"/>
      <c r="E195" s="210"/>
      <c r="F195" s="210"/>
      <c r="G195" s="211"/>
      <c r="H195" s="212"/>
      <c r="I195" s="213"/>
      <c r="J195" s="112"/>
      <c r="K195" s="72"/>
      <c r="M195" s="126"/>
      <c r="N195" s="6">
        <f t="shared" si="26"/>
        <v>0</v>
      </c>
      <c r="O195" s="6" t="str">
        <f>IF('Angaben KH-Standort'!$D$13&gt;0,"VJ","KJA")</f>
        <v>KJA</v>
      </c>
      <c r="P195" s="6" t="str">
        <f t="shared" si="29"/>
        <v>Leer</v>
      </c>
      <c r="Q195" s="6" t="str">
        <f t="shared" si="27"/>
        <v>Leer</v>
      </c>
      <c r="R195" s="6" t="str">
        <f t="shared" si="30"/>
        <v>Leer</v>
      </c>
      <c r="S195" s="6" t="str">
        <f>VLOOKUP($C195,{"29 - Psychiatrie (Erwachsene)","Psychiatrie";"30 - Kinder- und Jugendpsychiatrie","KJPsychiatrie";"31 - Psychosomatik","Psychosomatik";"00 - Bitte eine Fachabteilung auswählen","Leer";"","Leer"},2,0)</f>
        <v>Leer</v>
      </c>
      <c r="T195" s="6">
        <f>VLOOKUP($C195,{"29 - Psychiatrie (Erwachsene)",1;"30 - Kinder- und Jugendpsychiatrie",1;"31 - Psychosomatik",1;"00 - Bitte eine Fachabteilung auswählen",0;"",0},2,0)</f>
        <v>0</v>
      </c>
      <c r="U195" s="6">
        <f t="shared" si="31"/>
        <v>0</v>
      </c>
      <c r="V195" s="6">
        <f t="shared" si="32"/>
        <v>0</v>
      </c>
      <c r="W195" s="6">
        <f t="shared" si="33"/>
        <v>0</v>
      </c>
      <c r="X195" s="6">
        <f t="shared" si="34"/>
        <v>0</v>
      </c>
      <c r="Y195" s="6">
        <f t="shared" si="35"/>
        <v>0</v>
      </c>
      <c r="Z195" s="6">
        <f t="shared" si="28"/>
        <v>0</v>
      </c>
      <c r="AA195" s="6"/>
      <c r="AB195" s="6"/>
      <c r="AC195" s="6"/>
      <c r="AD195" s="6"/>
      <c r="AE195" s="6"/>
      <c r="AF195" s="6"/>
      <c r="AG195" s="6"/>
    </row>
    <row r="196" spans="1:33" s="20" customFormat="1" ht="15" customHeight="1" x14ac:dyDescent="0.25">
      <c r="A196" s="19"/>
      <c r="B196" s="74" t="str">
        <f t="shared" si="25"/>
        <v>!!!</v>
      </c>
      <c r="C196" s="209" t="str">
        <f>IF($D196&lt;&gt;"",VLOOKUP(TEXT($D196,0),'Angaben Stationen'!$C$15:$V$65,2,0),"")</f>
        <v/>
      </c>
      <c r="D196" s="203"/>
      <c r="E196" s="210"/>
      <c r="F196" s="210"/>
      <c r="G196" s="211"/>
      <c r="H196" s="212"/>
      <c r="I196" s="213"/>
      <c r="J196" s="112"/>
      <c r="K196" s="72"/>
      <c r="M196" s="126"/>
      <c r="N196" s="6">
        <f t="shared" si="26"/>
        <v>0</v>
      </c>
      <c r="O196" s="6" t="str">
        <f>IF('Angaben KH-Standort'!$D$13&gt;0,"VJ","KJA")</f>
        <v>KJA</v>
      </c>
      <c r="P196" s="6" t="str">
        <f t="shared" si="29"/>
        <v>Leer</v>
      </c>
      <c r="Q196" s="6" t="str">
        <f t="shared" si="27"/>
        <v>Leer</v>
      </c>
      <c r="R196" s="6" t="str">
        <f t="shared" si="30"/>
        <v>Leer</v>
      </c>
      <c r="S196" s="6" t="str">
        <f>VLOOKUP($C196,{"29 - Psychiatrie (Erwachsene)","Psychiatrie";"30 - Kinder- und Jugendpsychiatrie","KJPsychiatrie";"31 - Psychosomatik","Psychosomatik";"00 - Bitte eine Fachabteilung auswählen","Leer";"","Leer"},2,0)</f>
        <v>Leer</v>
      </c>
      <c r="T196" s="6">
        <f>VLOOKUP($C196,{"29 - Psychiatrie (Erwachsene)",1;"30 - Kinder- und Jugendpsychiatrie",1;"31 - Psychosomatik",1;"00 - Bitte eine Fachabteilung auswählen",0;"",0},2,0)</f>
        <v>0</v>
      </c>
      <c r="U196" s="6">
        <f t="shared" si="31"/>
        <v>0</v>
      </c>
      <c r="V196" s="6">
        <f t="shared" si="32"/>
        <v>0</v>
      </c>
      <c r="W196" s="6">
        <f t="shared" si="33"/>
        <v>0</v>
      </c>
      <c r="X196" s="6">
        <f t="shared" si="34"/>
        <v>0</v>
      </c>
      <c r="Y196" s="6">
        <f t="shared" si="35"/>
        <v>0</v>
      </c>
      <c r="Z196" s="6">
        <f t="shared" si="28"/>
        <v>0</v>
      </c>
      <c r="AA196" s="6"/>
      <c r="AB196" s="6"/>
      <c r="AC196" s="6"/>
      <c r="AD196" s="6"/>
      <c r="AE196" s="6"/>
      <c r="AF196" s="6"/>
      <c r="AG196" s="6"/>
    </row>
    <row r="197" spans="1:33" s="20" customFormat="1" ht="15" customHeight="1" x14ac:dyDescent="0.25">
      <c r="A197" s="19"/>
      <c r="B197" s="74" t="str">
        <f t="shared" si="25"/>
        <v>!!!</v>
      </c>
      <c r="C197" s="209" t="str">
        <f>IF($D197&lt;&gt;"",VLOOKUP(TEXT($D197,0),'Angaben Stationen'!$C$15:$V$65,2,0),"")</f>
        <v/>
      </c>
      <c r="D197" s="203"/>
      <c r="E197" s="210"/>
      <c r="F197" s="210"/>
      <c r="G197" s="211"/>
      <c r="H197" s="212"/>
      <c r="I197" s="213"/>
      <c r="J197" s="112"/>
      <c r="K197" s="72"/>
      <c r="M197" s="126"/>
      <c r="N197" s="6">
        <f t="shared" si="26"/>
        <v>0</v>
      </c>
      <c r="O197" s="6" t="str">
        <f>IF('Angaben KH-Standort'!$D$13&gt;0,"VJ","KJA")</f>
        <v>KJA</v>
      </c>
      <c r="P197" s="6" t="str">
        <f t="shared" si="29"/>
        <v>Leer</v>
      </c>
      <c r="Q197" s="6" t="str">
        <f t="shared" si="27"/>
        <v>Leer</v>
      </c>
      <c r="R197" s="6" t="str">
        <f t="shared" si="30"/>
        <v>Leer</v>
      </c>
      <c r="S197" s="6" t="str">
        <f>VLOOKUP($C197,{"29 - Psychiatrie (Erwachsene)","Psychiatrie";"30 - Kinder- und Jugendpsychiatrie","KJPsychiatrie";"31 - Psychosomatik","Psychosomatik";"00 - Bitte eine Fachabteilung auswählen","Leer";"","Leer"},2,0)</f>
        <v>Leer</v>
      </c>
      <c r="T197" s="6">
        <f>VLOOKUP($C197,{"29 - Psychiatrie (Erwachsene)",1;"30 - Kinder- und Jugendpsychiatrie",1;"31 - Psychosomatik",1;"00 - Bitte eine Fachabteilung auswählen",0;"",0},2,0)</f>
        <v>0</v>
      </c>
      <c r="U197" s="6">
        <f t="shared" si="31"/>
        <v>0</v>
      </c>
      <c r="V197" s="6">
        <f t="shared" si="32"/>
        <v>0</v>
      </c>
      <c r="W197" s="6">
        <f t="shared" si="33"/>
        <v>0</v>
      </c>
      <c r="X197" s="6">
        <f t="shared" si="34"/>
        <v>0</v>
      </c>
      <c r="Y197" s="6">
        <f t="shared" si="35"/>
        <v>0</v>
      </c>
      <c r="Z197" s="6">
        <f t="shared" si="28"/>
        <v>0</v>
      </c>
      <c r="AA197" s="6"/>
      <c r="AB197" s="6"/>
      <c r="AC197" s="6"/>
      <c r="AD197" s="6"/>
      <c r="AE197" s="6"/>
      <c r="AF197" s="6"/>
      <c r="AG197" s="6"/>
    </row>
    <row r="198" spans="1:33" s="20" customFormat="1" ht="15" customHeight="1" x14ac:dyDescent="0.25">
      <c r="A198" s="19"/>
      <c r="B198" s="74" t="str">
        <f t="shared" si="25"/>
        <v>!!!</v>
      </c>
      <c r="C198" s="209" t="str">
        <f>IF($D198&lt;&gt;"",VLOOKUP(TEXT($D198,0),'Angaben Stationen'!$C$15:$V$65,2,0),"")</f>
        <v/>
      </c>
      <c r="D198" s="203"/>
      <c r="E198" s="210"/>
      <c r="F198" s="210"/>
      <c r="G198" s="211"/>
      <c r="H198" s="212"/>
      <c r="I198" s="213"/>
      <c r="J198" s="112"/>
      <c r="K198" s="72"/>
      <c r="M198" s="126"/>
      <c r="N198" s="6">
        <f t="shared" si="26"/>
        <v>0</v>
      </c>
      <c r="O198" s="6" t="str">
        <f>IF('Angaben KH-Standort'!$D$13&gt;0,"VJ","KJA")</f>
        <v>KJA</v>
      </c>
      <c r="P198" s="6" t="str">
        <f t="shared" si="29"/>
        <v>Leer</v>
      </c>
      <c r="Q198" s="6" t="str">
        <f t="shared" si="27"/>
        <v>Leer</v>
      </c>
      <c r="R198" s="6" t="str">
        <f t="shared" si="30"/>
        <v>Leer</v>
      </c>
      <c r="S198" s="6" t="str">
        <f>VLOOKUP($C198,{"29 - Psychiatrie (Erwachsene)","Psychiatrie";"30 - Kinder- und Jugendpsychiatrie","KJPsychiatrie";"31 - Psychosomatik","Psychosomatik";"00 - Bitte eine Fachabteilung auswählen","Leer";"","Leer"},2,0)</f>
        <v>Leer</v>
      </c>
      <c r="T198" s="6">
        <f>VLOOKUP($C198,{"29 - Psychiatrie (Erwachsene)",1;"30 - Kinder- und Jugendpsychiatrie",1;"31 - Psychosomatik",1;"00 - Bitte eine Fachabteilung auswählen",0;"",0},2,0)</f>
        <v>0</v>
      </c>
      <c r="U198" s="6">
        <f t="shared" si="31"/>
        <v>0</v>
      </c>
      <c r="V198" s="6">
        <f t="shared" si="32"/>
        <v>0</v>
      </c>
      <c r="W198" s="6">
        <f t="shared" si="33"/>
        <v>0</v>
      </c>
      <c r="X198" s="6">
        <f t="shared" si="34"/>
        <v>0</v>
      </c>
      <c r="Y198" s="6">
        <f t="shared" si="35"/>
        <v>0</v>
      </c>
      <c r="Z198" s="6">
        <f t="shared" si="28"/>
        <v>0</v>
      </c>
      <c r="AA198" s="6"/>
      <c r="AB198" s="6"/>
      <c r="AC198" s="6"/>
      <c r="AD198" s="6"/>
      <c r="AE198" s="6"/>
      <c r="AF198" s="6"/>
      <c r="AG198" s="6"/>
    </row>
    <row r="199" spans="1:33" s="20" customFormat="1" ht="15" customHeight="1" x14ac:dyDescent="0.25">
      <c r="A199" s="19"/>
      <c r="B199" s="74" t="str">
        <f t="shared" si="25"/>
        <v>!!!</v>
      </c>
      <c r="C199" s="209" t="str">
        <f>IF($D199&lt;&gt;"",VLOOKUP(TEXT($D199,0),'Angaben Stationen'!$C$15:$V$65,2,0),"")</f>
        <v/>
      </c>
      <c r="D199" s="203"/>
      <c r="E199" s="210"/>
      <c r="F199" s="210"/>
      <c r="G199" s="211"/>
      <c r="H199" s="212"/>
      <c r="I199" s="213"/>
      <c r="J199" s="112"/>
      <c r="K199" s="72"/>
      <c r="M199" s="126"/>
      <c r="N199" s="6">
        <f t="shared" si="26"/>
        <v>0</v>
      </c>
      <c r="O199" s="6" t="str">
        <f>IF('Angaben KH-Standort'!$D$13&gt;0,"VJ","KJA")</f>
        <v>KJA</v>
      </c>
      <c r="P199" s="6" t="str">
        <f t="shared" si="29"/>
        <v>Leer</v>
      </c>
      <c r="Q199" s="6" t="str">
        <f t="shared" si="27"/>
        <v>Leer</v>
      </c>
      <c r="R199" s="6" t="str">
        <f t="shared" si="30"/>
        <v>Leer</v>
      </c>
      <c r="S199" s="6" t="str">
        <f>VLOOKUP($C199,{"29 - Psychiatrie (Erwachsene)","Psychiatrie";"30 - Kinder- und Jugendpsychiatrie","KJPsychiatrie";"31 - Psychosomatik","Psychosomatik";"00 - Bitte eine Fachabteilung auswählen","Leer";"","Leer"},2,0)</f>
        <v>Leer</v>
      </c>
      <c r="T199" s="6">
        <f>VLOOKUP($C199,{"29 - Psychiatrie (Erwachsene)",1;"30 - Kinder- und Jugendpsychiatrie",1;"31 - Psychosomatik",1;"00 - Bitte eine Fachabteilung auswählen",0;"",0},2,0)</f>
        <v>0</v>
      </c>
      <c r="U199" s="6">
        <f t="shared" si="31"/>
        <v>0</v>
      </c>
      <c r="V199" s="6">
        <f t="shared" si="32"/>
        <v>0</v>
      </c>
      <c r="W199" s="6">
        <f t="shared" si="33"/>
        <v>0</v>
      </c>
      <c r="X199" s="6">
        <f t="shared" si="34"/>
        <v>0</v>
      </c>
      <c r="Y199" s="6">
        <f t="shared" si="35"/>
        <v>0</v>
      </c>
      <c r="Z199" s="6">
        <f t="shared" si="28"/>
        <v>0</v>
      </c>
      <c r="AA199" s="6"/>
      <c r="AB199" s="6"/>
      <c r="AC199" s="6"/>
      <c r="AD199" s="6"/>
      <c r="AE199" s="6"/>
      <c r="AF199" s="6"/>
      <c r="AG199" s="6"/>
    </row>
    <row r="200" spans="1:33" s="20" customFormat="1" ht="15" customHeight="1" x14ac:dyDescent="0.25">
      <c r="A200" s="19"/>
      <c r="B200" s="74" t="str">
        <f t="shared" si="25"/>
        <v>!!!</v>
      </c>
      <c r="C200" s="209" t="str">
        <f>IF($D200&lt;&gt;"",VLOOKUP(TEXT($D200,0),'Angaben Stationen'!$C$15:$V$65,2,0),"")</f>
        <v/>
      </c>
      <c r="D200" s="203"/>
      <c r="E200" s="210"/>
      <c r="F200" s="210"/>
      <c r="G200" s="211"/>
      <c r="H200" s="212"/>
      <c r="I200" s="213"/>
      <c r="J200" s="112"/>
      <c r="K200" s="72"/>
      <c r="M200" s="126"/>
      <c r="N200" s="6">
        <f t="shared" si="26"/>
        <v>0</v>
      </c>
      <c r="O200" s="6" t="str">
        <f>IF('Angaben KH-Standort'!$D$13&gt;0,"VJ","KJA")</f>
        <v>KJA</v>
      </c>
      <c r="P200" s="6" t="str">
        <f t="shared" si="29"/>
        <v>Leer</v>
      </c>
      <c r="Q200" s="6" t="str">
        <f t="shared" si="27"/>
        <v>Leer</v>
      </c>
      <c r="R200" s="6" t="str">
        <f t="shared" si="30"/>
        <v>Leer</v>
      </c>
      <c r="S200" s="6" t="str">
        <f>VLOOKUP($C200,{"29 - Psychiatrie (Erwachsene)","Psychiatrie";"30 - Kinder- und Jugendpsychiatrie","KJPsychiatrie";"31 - Psychosomatik","Psychosomatik";"00 - Bitte eine Fachabteilung auswählen","Leer";"","Leer"},2,0)</f>
        <v>Leer</v>
      </c>
      <c r="T200" s="6">
        <f>VLOOKUP($C200,{"29 - Psychiatrie (Erwachsene)",1;"30 - Kinder- und Jugendpsychiatrie",1;"31 - Psychosomatik",1;"00 - Bitte eine Fachabteilung auswählen",0;"",0},2,0)</f>
        <v>0</v>
      </c>
      <c r="U200" s="6">
        <f t="shared" si="31"/>
        <v>0</v>
      </c>
      <c r="V200" s="6">
        <f t="shared" si="32"/>
        <v>0</v>
      </c>
      <c r="W200" s="6">
        <f t="shared" si="33"/>
        <v>0</v>
      </c>
      <c r="X200" s="6">
        <f t="shared" si="34"/>
        <v>0</v>
      </c>
      <c r="Y200" s="6">
        <f t="shared" si="35"/>
        <v>0</v>
      </c>
      <c r="Z200" s="6">
        <f t="shared" si="28"/>
        <v>0</v>
      </c>
      <c r="AA200" s="6"/>
      <c r="AB200" s="6"/>
      <c r="AC200" s="6"/>
      <c r="AD200" s="6"/>
      <c r="AE200" s="6"/>
      <c r="AF200" s="6"/>
      <c r="AG200" s="6"/>
    </row>
    <row r="201" spans="1:33" s="20" customFormat="1" ht="15" customHeight="1" x14ac:dyDescent="0.25">
      <c r="A201" s="19"/>
      <c r="B201" s="74" t="str">
        <f t="shared" si="25"/>
        <v>!!!</v>
      </c>
      <c r="C201" s="209" t="str">
        <f>IF($D201&lt;&gt;"",VLOOKUP(TEXT($D201,0),'Angaben Stationen'!$C$15:$V$65,2,0),"")</f>
        <v/>
      </c>
      <c r="D201" s="203"/>
      <c r="E201" s="210"/>
      <c r="F201" s="210"/>
      <c r="G201" s="211"/>
      <c r="H201" s="212"/>
      <c r="I201" s="213"/>
      <c r="J201" s="112"/>
      <c r="K201" s="72"/>
      <c r="M201" s="126"/>
      <c r="N201" s="6">
        <f t="shared" si="26"/>
        <v>0</v>
      </c>
      <c r="O201" s="6" t="str">
        <f>IF('Angaben KH-Standort'!$D$13&gt;0,"VJ","KJA")</f>
        <v>KJA</v>
      </c>
      <c r="P201" s="6" t="str">
        <f t="shared" si="29"/>
        <v>Leer</v>
      </c>
      <c r="Q201" s="6" t="str">
        <f t="shared" si="27"/>
        <v>Leer</v>
      </c>
      <c r="R201" s="6" t="str">
        <f t="shared" si="30"/>
        <v>Leer</v>
      </c>
      <c r="S201" s="6" t="str">
        <f>VLOOKUP($C201,{"29 - Psychiatrie (Erwachsene)","Psychiatrie";"30 - Kinder- und Jugendpsychiatrie","KJPsychiatrie";"31 - Psychosomatik","Psychosomatik";"00 - Bitte eine Fachabteilung auswählen","Leer";"","Leer"},2,0)</f>
        <v>Leer</v>
      </c>
      <c r="T201" s="6">
        <f>VLOOKUP($C201,{"29 - Psychiatrie (Erwachsene)",1;"30 - Kinder- und Jugendpsychiatrie",1;"31 - Psychosomatik",1;"00 - Bitte eine Fachabteilung auswählen",0;"",0},2,0)</f>
        <v>0</v>
      </c>
      <c r="U201" s="6">
        <f t="shared" si="31"/>
        <v>0</v>
      </c>
      <c r="V201" s="6">
        <f t="shared" si="32"/>
        <v>0</v>
      </c>
      <c r="W201" s="6">
        <f t="shared" si="33"/>
        <v>0</v>
      </c>
      <c r="X201" s="6">
        <f t="shared" si="34"/>
        <v>0</v>
      </c>
      <c r="Y201" s="6">
        <f t="shared" si="35"/>
        <v>0</v>
      </c>
      <c r="Z201" s="6">
        <f t="shared" si="28"/>
        <v>0</v>
      </c>
      <c r="AA201" s="6"/>
      <c r="AB201" s="6"/>
      <c r="AC201" s="6"/>
      <c r="AD201" s="6"/>
      <c r="AE201" s="6"/>
      <c r="AF201" s="6"/>
      <c r="AG201" s="6"/>
    </row>
    <row r="202" spans="1:33" s="20" customFormat="1" ht="15" customHeight="1" x14ac:dyDescent="0.25">
      <c r="A202" s="19"/>
      <c r="B202" s="74" t="str">
        <f t="shared" si="25"/>
        <v>!!!</v>
      </c>
      <c r="C202" s="209" t="str">
        <f>IF($D202&lt;&gt;"",VLOOKUP(TEXT($D202,0),'Angaben Stationen'!$C$15:$V$65,2,0),"")</f>
        <v/>
      </c>
      <c r="D202" s="203"/>
      <c r="E202" s="210"/>
      <c r="F202" s="210"/>
      <c r="G202" s="211"/>
      <c r="H202" s="212"/>
      <c r="I202" s="213"/>
      <c r="J202" s="112"/>
      <c r="K202" s="72"/>
      <c r="M202" s="126"/>
      <c r="N202" s="6">
        <f t="shared" si="26"/>
        <v>0</v>
      </c>
      <c r="O202" s="6" t="str">
        <f>IF('Angaben KH-Standort'!$D$13&gt;0,"VJ","KJA")</f>
        <v>KJA</v>
      </c>
      <c r="P202" s="6" t="str">
        <f t="shared" si="29"/>
        <v>Leer</v>
      </c>
      <c r="Q202" s="6" t="str">
        <f t="shared" si="27"/>
        <v>Leer</v>
      </c>
      <c r="R202" s="6" t="str">
        <f t="shared" si="30"/>
        <v>Leer</v>
      </c>
      <c r="S202" s="6" t="str">
        <f>VLOOKUP($C202,{"29 - Psychiatrie (Erwachsene)","Psychiatrie";"30 - Kinder- und Jugendpsychiatrie","KJPsychiatrie";"31 - Psychosomatik","Psychosomatik";"00 - Bitte eine Fachabteilung auswählen","Leer";"","Leer"},2,0)</f>
        <v>Leer</v>
      </c>
      <c r="T202" s="6">
        <f>VLOOKUP($C202,{"29 - Psychiatrie (Erwachsene)",1;"30 - Kinder- und Jugendpsychiatrie",1;"31 - Psychosomatik",1;"00 - Bitte eine Fachabteilung auswählen",0;"",0},2,0)</f>
        <v>0</v>
      </c>
      <c r="U202" s="6">
        <f t="shared" si="31"/>
        <v>0</v>
      </c>
      <c r="V202" s="6">
        <f t="shared" si="32"/>
        <v>0</v>
      </c>
      <c r="W202" s="6">
        <f t="shared" si="33"/>
        <v>0</v>
      </c>
      <c r="X202" s="6">
        <f t="shared" si="34"/>
        <v>0</v>
      </c>
      <c r="Y202" s="6">
        <f t="shared" si="35"/>
        <v>0</v>
      </c>
      <c r="Z202" s="6">
        <f t="shared" si="28"/>
        <v>0</v>
      </c>
      <c r="AA202" s="6"/>
      <c r="AB202" s="6"/>
      <c r="AC202" s="6"/>
      <c r="AD202" s="6"/>
      <c r="AE202" s="6"/>
      <c r="AF202" s="6"/>
      <c r="AG202" s="6"/>
    </row>
    <row r="203" spans="1:33" s="20" customFormat="1" ht="15" customHeight="1" x14ac:dyDescent="0.25">
      <c r="A203" s="19"/>
      <c r="B203" s="74" t="str">
        <f t="shared" si="25"/>
        <v>!!!</v>
      </c>
      <c r="C203" s="209" t="str">
        <f>IF($D203&lt;&gt;"",VLOOKUP(TEXT($D203,0),'Angaben Stationen'!$C$15:$V$65,2,0),"")</f>
        <v/>
      </c>
      <c r="D203" s="203"/>
      <c r="E203" s="210"/>
      <c r="F203" s="210"/>
      <c r="G203" s="211"/>
      <c r="H203" s="212"/>
      <c r="I203" s="213"/>
      <c r="J203" s="112"/>
      <c r="K203" s="72"/>
      <c r="M203" s="126"/>
      <c r="N203" s="6">
        <f t="shared" si="26"/>
        <v>0</v>
      </c>
      <c r="O203" s="6" t="str">
        <f>IF('Angaben KH-Standort'!$D$13&gt;0,"VJ","KJA")</f>
        <v>KJA</v>
      </c>
      <c r="P203" s="6" t="str">
        <f t="shared" si="29"/>
        <v>Leer</v>
      </c>
      <c r="Q203" s="6" t="str">
        <f t="shared" si="27"/>
        <v>Leer</v>
      </c>
      <c r="R203" s="6" t="str">
        <f t="shared" si="30"/>
        <v>Leer</v>
      </c>
      <c r="S203" s="6" t="str">
        <f>VLOOKUP($C203,{"29 - Psychiatrie (Erwachsene)","Psychiatrie";"30 - Kinder- und Jugendpsychiatrie","KJPsychiatrie";"31 - Psychosomatik","Psychosomatik";"00 - Bitte eine Fachabteilung auswählen","Leer";"","Leer"},2,0)</f>
        <v>Leer</v>
      </c>
      <c r="T203" s="6">
        <f>VLOOKUP($C203,{"29 - Psychiatrie (Erwachsene)",1;"30 - Kinder- und Jugendpsychiatrie",1;"31 - Psychosomatik",1;"00 - Bitte eine Fachabteilung auswählen",0;"",0},2,0)</f>
        <v>0</v>
      </c>
      <c r="U203" s="6">
        <f t="shared" si="31"/>
        <v>0</v>
      </c>
      <c r="V203" s="6">
        <f t="shared" si="32"/>
        <v>0</v>
      </c>
      <c r="W203" s="6">
        <f t="shared" si="33"/>
        <v>0</v>
      </c>
      <c r="X203" s="6">
        <f t="shared" si="34"/>
        <v>0</v>
      </c>
      <c r="Y203" s="6">
        <f t="shared" si="35"/>
        <v>0</v>
      </c>
      <c r="Z203" s="6">
        <f t="shared" si="28"/>
        <v>0</v>
      </c>
      <c r="AA203" s="6"/>
      <c r="AB203" s="6"/>
      <c r="AC203" s="6"/>
      <c r="AD203" s="6"/>
      <c r="AE203" s="6"/>
      <c r="AF203" s="6"/>
      <c r="AG203" s="6"/>
    </row>
    <row r="204" spans="1:33" s="20" customFormat="1" ht="15" customHeight="1" x14ac:dyDescent="0.25">
      <c r="A204" s="19"/>
      <c r="B204" s="74" t="str">
        <f t="shared" si="25"/>
        <v>!!!</v>
      </c>
      <c r="C204" s="209" t="str">
        <f>IF($D204&lt;&gt;"",VLOOKUP(TEXT($D204,0),'Angaben Stationen'!$C$15:$V$65,2,0),"")</f>
        <v/>
      </c>
      <c r="D204" s="203"/>
      <c r="E204" s="210"/>
      <c r="F204" s="210"/>
      <c r="G204" s="211"/>
      <c r="H204" s="212"/>
      <c r="I204" s="213"/>
      <c r="J204" s="112"/>
      <c r="K204" s="72"/>
      <c r="M204" s="126"/>
      <c r="N204" s="6">
        <f t="shared" si="26"/>
        <v>0</v>
      </c>
      <c r="O204" s="6" t="str">
        <f>IF('Angaben KH-Standort'!$D$13&gt;0,"VJ","KJA")</f>
        <v>KJA</v>
      </c>
      <c r="P204" s="6" t="str">
        <f t="shared" si="29"/>
        <v>Leer</v>
      </c>
      <c r="Q204" s="6" t="str">
        <f t="shared" si="27"/>
        <v>Leer</v>
      </c>
      <c r="R204" s="6" t="str">
        <f t="shared" si="30"/>
        <v>Leer</v>
      </c>
      <c r="S204" s="6" t="str">
        <f>VLOOKUP($C204,{"29 - Psychiatrie (Erwachsene)","Psychiatrie";"30 - Kinder- und Jugendpsychiatrie","KJPsychiatrie";"31 - Psychosomatik","Psychosomatik";"00 - Bitte eine Fachabteilung auswählen","Leer";"","Leer"},2,0)</f>
        <v>Leer</v>
      </c>
      <c r="T204" s="6">
        <f>VLOOKUP($C204,{"29 - Psychiatrie (Erwachsene)",1;"30 - Kinder- und Jugendpsychiatrie",1;"31 - Psychosomatik",1;"00 - Bitte eine Fachabteilung auswählen",0;"",0},2,0)</f>
        <v>0</v>
      </c>
      <c r="U204" s="6">
        <f t="shared" si="31"/>
        <v>0</v>
      </c>
      <c r="V204" s="6">
        <f t="shared" si="32"/>
        <v>0</v>
      </c>
      <c r="W204" s="6">
        <f t="shared" si="33"/>
        <v>0</v>
      </c>
      <c r="X204" s="6">
        <f t="shared" si="34"/>
        <v>0</v>
      </c>
      <c r="Y204" s="6">
        <f t="shared" si="35"/>
        <v>0</v>
      </c>
      <c r="Z204" s="6">
        <f t="shared" si="28"/>
        <v>0</v>
      </c>
      <c r="AA204" s="6"/>
      <c r="AB204" s="6"/>
      <c r="AC204" s="6"/>
      <c r="AD204" s="6"/>
      <c r="AE204" s="6"/>
      <c r="AF204" s="6"/>
      <c r="AG204" s="6"/>
    </row>
    <row r="205" spans="1:33" s="20" customFormat="1" ht="15" customHeight="1" x14ac:dyDescent="0.25">
      <c r="A205" s="19"/>
      <c r="B205" s="74" t="str">
        <f t="shared" si="25"/>
        <v>!!!</v>
      </c>
      <c r="C205" s="209" t="str">
        <f>IF($D205&lt;&gt;"",VLOOKUP(TEXT($D205,0),'Angaben Stationen'!$C$15:$V$65,2,0),"")</f>
        <v/>
      </c>
      <c r="D205" s="203"/>
      <c r="E205" s="210"/>
      <c r="F205" s="210"/>
      <c r="G205" s="211"/>
      <c r="H205" s="212"/>
      <c r="I205" s="213"/>
      <c r="J205" s="112"/>
      <c r="K205" s="72"/>
      <c r="M205" s="126"/>
      <c r="N205" s="6">
        <f t="shared" si="26"/>
        <v>0</v>
      </c>
      <c r="O205" s="6" t="str">
        <f>IF('Angaben KH-Standort'!$D$13&gt;0,"VJ","KJA")</f>
        <v>KJA</v>
      </c>
      <c r="P205" s="6" t="str">
        <f t="shared" si="29"/>
        <v>Leer</v>
      </c>
      <c r="Q205" s="6" t="str">
        <f t="shared" si="27"/>
        <v>Leer</v>
      </c>
      <c r="R205" s="6" t="str">
        <f t="shared" si="30"/>
        <v>Leer</v>
      </c>
      <c r="S205" s="6" t="str">
        <f>VLOOKUP($C205,{"29 - Psychiatrie (Erwachsene)","Psychiatrie";"30 - Kinder- und Jugendpsychiatrie","KJPsychiatrie";"31 - Psychosomatik","Psychosomatik";"00 - Bitte eine Fachabteilung auswählen","Leer";"","Leer"},2,0)</f>
        <v>Leer</v>
      </c>
      <c r="T205" s="6">
        <f>VLOOKUP($C205,{"29 - Psychiatrie (Erwachsene)",1;"30 - Kinder- und Jugendpsychiatrie",1;"31 - Psychosomatik",1;"00 - Bitte eine Fachabteilung auswählen",0;"",0},2,0)</f>
        <v>0</v>
      </c>
      <c r="U205" s="6">
        <f t="shared" si="31"/>
        <v>0</v>
      </c>
      <c r="V205" s="6">
        <f t="shared" si="32"/>
        <v>0</v>
      </c>
      <c r="W205" s="6">
        <f t="shared" si="33"/>
        <v>0</v>
      </c>
      <c r="X205" s="6">
        <f t="shared" si="34"/>
        <v>0</v>
      </c>
      <c r="Y205" s="6">
        <f t="shared" si="35"/>
        <v>0</v>
      </c>
      <c r="Z205" s="6">
        <f t="shared" si="28"/>
        <v>0</v>
      </c>
      <c r="AA205" s="6"/>
      <c r="AB205" s="6"/>
      <c r="AC205" s="6"/>
      <c r="AD205" s="6"/>
      <c r="AE205" s="6"/>
      <c r="AF205" s="6"/>
      <c r="AG205" s="6"/>
    </row>
    <row r="206" spans="1:33" s="20" customFormat="1" ht="15" customHeight="1" x14ac:dyDescent="0.25">
      <c r="A206" s="19"/>
      <c r="B206" s="74" t="str">
        <f t="shared" si="25"/>
        <v>!!!</v>
      </c>
      <c r="C206" s="209" t="str">
        <f>IF($D206&lt;&gt;"",VLOOKUP(TEXT($D206,0),'Angaben Stationen'!$C$15:$V$65,2,0),"")</f>
        <v/>
      </c>
      <c r="D206" s="203"/>
      <c r="E206" s="210"/>
      <c r="F206" s="210"/>
      <c r="G206" s="211"/>
      <c r="H206" s="212"/>
      <c r="I206" s="213"/>
      <c r="J206" s="112"/>
      <c r="K206" s="72"/>
      <c r="M206" s="126"/>
      <c r="N206" s="6">
        <f t="shared" si="26"/>
        <v>0</v>
      </c>
      <c r="O206" s="6" t="str">
        <f>IF('Angaben KH-Standort'!$D$13&gt;0,"VJ","KJA")</f>
        <v>KJA</v>
      </c>
      <c r="P206" s="6" t="str">
        <f t="shared" si="29"/>
        <v>Leer</v>
      </c>
      <c r="Q206" s="6" t="str">
        <f t="shared" si="27"/>
        <v>Leer</v>
      </c>
      <c r="R206" s="6" t="str">
        <f t="shared" si="30"/>
        <v>Leer</v>
      </c>
      <c r="S206" s="6" t="str">
        <f>VLOOKUP($C206,{"29 - Psychiatrie (Erwachsene)","Psychiatrie";"30 - Kinder- und Jugendpsychiatrie","KJPsychiatrie";"31 - Psychosomatik","Psychosomatik";"00 - Bitte eine Fachabteilung auswählen","Leer";"","Leer"},2,0)</f>
        <v>Leer</v>
      </c>
      <c r="T206" s="6">
        <f>VLOOKUP($C206,{"29 - Psychiatrie (Erwachsene)",1;"30 - Kinder- und Jugendpsychiatrie",1;"31 - Psychosomatik",1;"00 - Bitte eine Fachabteilung auswählen",0;"",0},2,0)</f>
        <v>0</v>
      </c>
      <c r="U206" s="6">
        <f t="shared" si="31"/>
        <v>0</v>
      </c>
      <c r="V206" s="6">
        <f t="shared" si="32"/>
        <v>0</v>
      </c>
      <c r="W206" s="6">
        <f t="shared" si="33"/>
        <v>0</v>
      </c>
      <c r="X206" s="6">
        <f t="shared" si="34"/>
        <v>0</v>
      </c>
      <c r="Y206" s="6">
        <f t="shared" si="35"/>
        <v>0</v>
      </c>
      <c r="Z206" s="6">
        <f t="shared" si="28"/>
        <v>0</v>
      </c>
      <c r="AA206" s="6"/>
      <c r="AB206" s="6"/>
      <c r="AC206" s="6"/>
      <c r="AD206" s="6"/>
      <c r="AE206" s="6"/>
      <c r="AF206" s="6"/>
      <c r="AG206" s="6"/>
    </row>
    <row r="207" spans="1:33" s="20" customFormat="1" ht="15" customHeight="1" x14ac:dyDescent="0.25">
      <c r="A207" s="19"/>
      <c r="B207" s="74" t="str">
        <f t="shared" si="25"/>
        <v>!!!</v>
      </c>
      <c r="C207" s="209" t="str">
        <f>IF($D207&lt;&gt;"",VLOOKUP(TEXT($D207,0),'Angaben Stationen'!$C$15:$V$65,2,0),"")</f>
        <v/>
      </c>
      <c r="D207" s="203"/>
      <c r="E207" s="210"/>
      <c r="F207" s="210"/>
      <c r="G207" s="211"/>
      <c r="H207" s="212"/>
      <c r="I207" s="213"/>
      <c r="J207" s="112"/>
      <c r="K207" s="72"/>
      <c r="M207" s="126"/>
      <c r="N207" s="6">
        <f t="shared" si="26"/>
        <v>0</v>
      </c>
      <c r="O207" s="6" t="str">
        <f>IF('Angaben KH-Standort'!$D$13&gt;0,"VJ","KJA")</f>
        <v>KJA</v>
      </c>
      <c r="P207" s="6" t="str">
        <f t="shared" si="29"/>
        <v>Leer</v>
      </c>
      <c r="Q207" s="6" t="str">
        <f t="shared" si="27"/>
        <v>Leer</v>
      </c>
      <c r="R207" s="6" t="str">
        <f t="shared" si="30"/>
        <v>Leer</v>
      </c>
      <c r="S207" s="6" t="str">
        <f>VLOOKUP($C207,{"29 - Psychiatrie (Erwachsene)","Psychiatrie";"30 - Kinder- und Jugendpsychiatrie","KJPsychiatrie";"31 - Psychosomatik","Psychosomatik";"00 - Bitte eine Fachabteilung auswählen","Leer";"","Leer"},2,0)</f>
        <v>Leer</v>
      </c>
      <c r="T207" s="6">
        <f>VLOOKUP($C207,{"29 - Psychiatrie (Erwachsene)",1;"30 - Kinder- und Jugendpsychiatrie",1;"31 - Psychosomatik",1;"00 - Bitte eine Fachabteilung auswählen",0;"",0},2,0)</f>
        <v>0</v>
      </c>
      <c r="U207" s="6">
        <f t="shared" si="31"/>
        <v>0</v>
      </c>
      <c r="V207" s="6">
        <f t="shared" si="32"/>
        <v>0</v>
      </c>
      <c r="W207" s="6">
        <f t="shared" si="33"/>
        <v>0</v>
      </c>
      <c r="X207" s="6">
        <f t="shared" si="34"/>
        <v>0</v>
      </c>
      <c r="Y207" s="6">
        <f t="shared" si="35"/>
        <v>0</v>
      </c>
      <c r="Z207" s="6">
        <f t="shared" si="28"/>
        <v>0</v>
      </c>
      <c r="AA207" s="6"/>
      <c r="AB207" s="6"/>
      <c r="AC207" s="6"/>
      <c r="AD207" s="6"/>
      <c r="AE207" s="6"/>
      <c r="AF207" s="6"/>
      <c r="AG207" s="6"/>
    </row>
    <row r="208" spans="1:33" s="20" customFormat="1" ht="15" customHeight="1" x14ac:dyDescent="0.25">
      <c r="A208" s="19"/>
      <c r="B208" s="74" t="str">
        <f t="shared" si="25"/>
        <v>!!!</v>
      </c>
      <c r="C208" s="209" t="str">
        <f>IF($D208&lt;&gt;"",VLOOKUP(TEXT($D208,0),'Angaben Stationen'!$C$15:$V$65,2,0),"")</f>
        <v/>
      </c>
      <c r="D208" s="203"/>
      <c r="E208" s="210"/>
      <c r="F208" s="210"/>
      <c r="G208" s="211"/>
      <c r="H208" s="212"/>
      <c r="I208" s="213"/>
      <c r="J208" s="112"/>
      <c r="K208" s="72"/>
      <c r="M208" s="126"/>
      <c r="N208" s="6">
        <f t="shared" si="26"/>
        <v>0</v>
      </c>
      <c r="O208" s="6" t="str">
        <f>IF('Angaben KH-Standort'!$D$13&gt;0,"VJ","KJA")</f>
        <v>KJA</v>
      </c>
      <c r="P208" s="6" t="str">
        <f t="shared" si="29"/>
        <v>Leer</v>
      </c>
      <c r="Q208" s="6" t="str">
        <f t="shared" si="27"/>
        <v>Leer</v>
      </c>
      <c r="R208" s="6" t="str">
        <f t="shared" si="30"/>
        <v>Leer</v>
      </c>
      <c r="S208" s="6" t="str">
        <f>VLOOKUP($C208,{"29 - Psychiatrie (Erwachsene)","Psychiatrie";"30 - Kinder- und Jugendpsychiatrie","KJPsychiatrie";"31 - Psychosomatik","Psychosomatik";"00 - Bitte eine Fachabteilung auswählen","Leer";"","Leer"},2,0)</f>
        <v>Leer</v>
      </c>
      <c r="T208" s="6">
        <f>VLOOKUP($C208,{"29 - Psychiatrie (Erwachsene)",1;"30 - Kinder- und Jugendpsychiatrie",1;"31 - Psychosomatik",1;"00 - Bitte eine Fachabteilung auswählen",0;"",0},2,0)</f>
        <v>0</v>
      </c>
      <c r="U208" s="6">
        <f t="shared" si="31"/>
        <v>0</v>
      </c>
      <c r="V208" s="6">
        <f t="shared" si="32"/>
        <v>0</v>
      </c>
      <c r="W208" s="6">
        <f t="shared" si="33"/>
        <v>0</v>
      </c>
      <c r="X208" s="6">
        <f t="shared" si="34"/>
        <v>0</v>
      </c>
      <c r="Y208" s="6">
        <f t="shared" si="35"/>
        <v>0</v>
      </c>
      <c r="Z208" s="6">
        <f t="shared" si="28"/>
        <v>0</v>
      </c>
      <c r="AA208" s="6"/>
      <c r="AB208" s="6"/>
      <c r="AC208" s="6"/>
      <c r="AD208" s="6"/>
      <c r="AE208" s="6"/>
      <c r="AF208" s="6"/>
      <c r="AG208" s="6"/>
    </row>
    <row r="209" spans="1:33" s="20" customFormat="1" ht="15" customHeight="1" x14ac:dyDescent="0.25">
      <c r="A209" s="19"/>
      <c r="B209" s="74" t="str">
        <f t="shared" si="25"/>
        <v>!!!</v>
      </c>
      <c r="C209" s="209" t="str">
        <f>IF($D209&lt;&gt;"",VLOOKUP(TEXT($D209,0),'Angaben Stationen'!$C$15:$V$65,2,0),"")</f>
        <v/>
      </c>
      <c r="D209" s="203"/>
      <c r="E209" s="210"/>
      <c r="F209" s="210"/>
      <c r="G209" s="211"/>
      <c r="H209" s="212"/>
      <c r="I209" s="213"/>
      <c r="J209" s="112"/>
      <c r="K209" s="72"/>
      <c r="M209" s="126"/>
      <c r="N209" s="6">
        <f t="shared" si="26"/>
        <v>0</v>
      </c>
      <c r="O209" s="6" t="str">
        <f>IF('Angaben KH-Standort'!$D$13&gt;0,"VJ","KJA")</f>
        <v>KJA</v>
      </c>
      <c r="P209" s="6" t="str">
        <f t="shared" si="29"/>
        <v>Leer</v>
      </c>
      <c r="Q209" s="6" t="str">
        <f t="shared" si="27"/>
        <v>Leer</v>
      </c>
      <c r="R209" s="6" t="str">
        <f t="shared" si="30"/>
        <v>Leer</v>
      </c>
      <c r="S209" s="6" t="str">
        <f>VLOOKUP($C209,{"29 - Psychiatrie (Erwachsene)","Psychiatrie";"30 - Kinder- und Jugendpsychiatrie","KJPsychiatrie";"31 - Psychosomatik","Psychosomatik";"00 - Bitte eine Fachabteilung auswählen","Leer";"","Leer"},2,0)</f>
        <v>Leer</v>
      </c>
      <c r="T209" s="6">
        <f>VLOOKUP($C209,{"29 - Psychiatrie (Erwachsene)",1;"30 - Kinder- und Jugendpsychiatrie",1;"31 - Psychosomatik",1;"00 - Bitte eine Fachabteilung auswählen",0;"",0},2,0)</f>
        <v>0</v>
      </c>
      <c r="U209" s="6">
        <f t="shared" si="31"/>
        <v>0</v>
      </c>
      <c r="V209" s="6">
        <f t="shared" si="32"/>
        <v>0</v>
      </c>
      <c r="W209" s="6">
        <f t="shared" si="33"/>
        <v>0</v>
      </c>
      <c r="X209" s="6">
        <f t="shared" si="34"/>
        <v>0</v>
      </c>
      <c r="Y209" s="6">
        <f t="shared" si="35"/>
        <v>0</v>
      </c>
      <c r="Z209" s="6">
        <f t="shared" si="28"/>
        <v>0</v>
      </c>
      <c r="AA209" s="6"/>
      <c r="AB209" s="6"/>
      <c r="AC209" s="6"/>
      <c r="AD209" s="6"/>
      <c r="AE209" s="6"/>
      <c r="AF209" s="6"/>
      <c r="AG209" s="6"/>
    </row>
    <row r="210" spans="1:33" s="20" customFormat="1" ht="15" customHeight="1" x14ac:dyDescent="0.25">
      <c r="A210" s="19"/>
      <c r="B210" s="74" t="str">
        <f t="shared" si="25"/>
        <v>!!!</v>
      </c>
      <c r="C210" s="209" t="str">
        <f>IF($D210&lt;&gt;"",VLOOKUP(TEXT($D210,0),'Angaben Stationen'!$C$15:$V$65,2,0),"")</f>
        <v/>
      </c>
      <c r="D210" s="203"/>
      <c r="E210" s="210"/>
      <c r="F210" s="210"/>
      <c r="G210" s="211"/>
      <c r="H210" s="212"/>
      <c r="I210" s="213"/>
      <c r="J210" s="112"/>
      <c r="K210" s="72"/>
      <c r="M210" s="126"/>
      <c r="N210" s="6">
        <f t="shared" si="26"/>
        <v>0</v>
      </c>
      <c r="O210" s="6" t="str">
        <f>IF('Angaben KH-Standort'!$D$13&gt;0,"VJ","KJA")</f>
        <v>KJA</v>
      </c>
      <c r="P210" s="6" t="str">
        <f t="shared" si="29"/>
        <v>Leer</v>
      </c>
      <c r="Q210" s="6" t="str">
        <f t="shared" si="27"/>
        <v>Leer</v>
      </c>
      <c r="R210" s="6" t="str">
        <f t="shared" si="30"/>
        <v>Leer</v>
      </c>
      <c r="S210" s="6" t="str">
        <f>VLOOKUP($C210,{"29 - Psychiatrie (Erwachsene)","Psychiatrie";"30 - Kinder- und Jugendpsychiatrie","KJPsychiatrie";"31 - Psychosomatik","Psychosomatik";"00 - Bitte eine Fachabteilung auswählen","Leer";"","Leer"},2,0)</f>
        <v>Leer</v>
      </c>
      <c r="T210" s="6">
        <f>VLOOKUP($C210,{"29 - Psychiatrie (Erwachsene)",1;"30 - Kinder- und Jugendpsychiatrie",1;"31 - Psychosomatik",1;"00 - Bitte eine Fachabteilung auswählen",0;"",0},2,0)</f>
        <v>0</v>
      </c>
      <c r="U210" s="6">
        <f t="shared" si="31"/>
        <v>0</v>
      </c>
      <c r="V210" s="6">
        <f t="shared" si="32"/>
        <v>0</v>
      </c>
      <c r="W210" s="6">
        <f t="shared" si="33"/>
        <v>0</v>
      </c>
      <c r="X210" s="6">
        <f t="shared" si="34"/>
        <v>0</v>
      </c>
      <c r="Y210" s="6">
        <f t="shared" si="35"/>
        <v>0</v>
      </c>
      <c r="Z210" s="6">
        <f t="shared" si="28"/>
        <v>0</v>
      </c>
      <c r="AA210" s="6"/>
      <c r="AB210" s="6"/>
      <c r="AC210" s="6"/>
      <c r="AD210" s="6"/>
      <c r="AE210" s="6"/>
      <c r="AF210" s="6"/>
      <c r="AG210" s="6"/>
    </row>
    <row r="211" spans="1:33" s="20" customFormat="1" ht="15" customHeight="1" x14ac:dyDescent="0.25">
      <c r="A211" s="19"/>
      <c r="B211" s="74" t="str">
        <f t="shared" ref="B211:B274" si="36">IF(SUM(T211:Z211)&lt;7,"!!!","")</f>
        <v>!!!</v>
      </c>
      <c r="C211" s="209" t="str">
        <f>IF($D211&lt;&gt;"",VLOOKUP(TEXT($D211,0),'Angaben Stationen'!$C$15:$V$65,2,0),"")</f>
        <v/>
      </c>
      <c r="D211" s="203"/>
      <c r="E211" s="210"/>
      <c r="F211" s="210"/>
      <c r="G211" s="211"/>
      <c r="H211" s="212"/>
      <c r="I211" s="213"/>
      <c r="J211" s="112"/>
      <c r="K211" s="72"/>
      <c r="M211" s="126"/>
      <c r="N211" s="6">
        <f t="shared" ref="N211:N274" si="37">IF(LEN(B211)&gt;0,0,1)</f>
        <v>0</v>
      </c>
      <c r="O211" s="6" t="str">
        <f>IF('Angaben KH-Standort'!$D$13&gt;0,"VJ","KJA")</f>
        <v>KJA</v>
      </c>
      <c r="P211" s="6" t="str">
        <f t="shared" si="29"/>
        <v>Leer</v>
      </c>
      <c r="Q211" s="6" t="str">
        <f t="shared" ref="Q211:Q274" si="38">IF($D211&lt;&gt;"",O211,"Leer")</f>
        <v>Leer</v>
      </c>
      <c r="R211" s="6" t="str">
        <f t="shared" si="30"/>
        <v>Leer</v>
      </c>
      <c r="S211" s="6" t="str">
        <f>VLOOKUP($C211,{"29 - Psychiatrie (Erwachsene)","Psychiatrie";"30 - Kinder- und Jugendpsychiatrie","KJPsychiatrie";"31 - Psychosomatik","Psychosomatik";"00 - Bitte eine Fachabteilung auswählen","Leer";"","Leer"},2,0)</f>
        <v>Leer</v>
      </c>
      <c r="T211" s="6">
        <f>VLOOKUP($C211,{"29 - Psychiatrie (Erwachsene)",1;"30 - Kinder- und Jugendpsychiatrie",1;"31 - Psychosomatik",1;"00 - Bitte eine Fachabteilung auswählen",0;"",0},2,0)</f>
        <v>0</v>
      </c>
      <c r="U211" s="6">
        <f t="shared" si="31"/>
        <v>0</v>
      </c>
      <c r="V211" s="6">
        <f t="shared" si="32"/>
        <v>0</v>
      </c>
      <c r="W211" s="6">
        <f t="shared" si="33"/>
        <v>0</v>
      </c>
      <c r="X211" s="6">
        <f t="shared" si="34"/>
        <v>0</v>
      </c>
      <c r="Y211" s="6">
        <f t="shared" si="35"/>
        <v>0</v>
      </c>
      <c r="Z211" s="6">
        <f t="shared" ref="Z211:Z274" si="39">IF(LEN($I211)&gt;0,1,0)</f>
        <v>0</v>
      </c>
      <c r="AA211" s="6"/>
      <c r="AB211" s="6"/>
      <c r="AC211" s="6"/>
      <c r="AD211" s="6"/>
      <c r="AE211" s="6"/>
      <c r="AF211" s="6"/>
      <c r="AG211" s="6"/>
    </row>
    <row r="212" spans="1:33" s="20" customFormat="1" ht="15" customHeight="1" x14ac:dyDescent="0.25">
      <c r="A212" s="19"/>
      <c r="B212" s="74" t="str">
        <f t="shared" si="36"/>
        <v>!!!</v>
      </c>
      <c r="C212" s="209" t="str">
        <f>IF($D212&lt;&gt;"",VLOOKUP(TEXT($D212,0),'Angaben Stationen'!$C$15:$V$65,2,0),"")</f>
        <v/>
      </c>
      <c r="D212" s="203"/>
      <c r="E212" s="210"/>
      <c r="F212" s="210"/>
      <c r="G212" s="211"/>
      <c r="H212" s="212"/>
      <c r="I212" s="213"/>
      <c r="J212" s="112"/>
      <c r="K212" s="72"/>
      <c r="M212" s="126"/>
      <c r="N212" s="6">
        <f t="shared" si="37"/>
        <v>0</v>
      </c>
      <c r="O212" s="6" t="str">
        <f>IF('Angaben KH-Standort'!$D$13&gt;0,"VJ","KJA")</f>
        <v>KJA</v>
      </c>
      <c r="P212" s="6" t="str">
        <f t="shared" ref="P212:P275" si="40">IF($D211&lt;&gt;"","Stationen","Leer")</f>
        <v>Leer</v>
      </c>
      <c r="Q212" s="6" t="str">
        <f t="shared" si="38"/>
        <v>Leer</v>
      </c>
      <c r="R212" s="6" t="str">
        <f t="shared" ref="R212:R275" si="41">IF($D212&lt;&gt;"","Monate","Leer")</f>
        <v>Leer</v>
      </c>
      <c r="S212" s="6" t="str">
        <f>VLOOKUP($C212,{"29 - Psychiatrie (Erwachsene)","Psychiatrie";"30 - Kinder- und Jugendpsychiatrie","KJPsychiatrie";"31 - Psychosomatik","Psychosomatik";"00 - Bitte eine Fachabteilung auswählen","Leer";"","Leer"},2,0)</f>
        <v>Leer</v>
      </c>
      <c r="T212" s="6">
        <f>VLOOKUP($C212,{"29 - Psychiatrie (Erwachsene)",1;"30 - Kinder- und Jugendpsychiatrie",1;"31 - Psychosomatik",1;"00 - Bitte eine Fachabteilung auswählen",0;"",0},2,0)</f>
        <v>0</v>
      </c>
      <c r="U212" s="6">
        <f t="shared" ref="U212:U275" si="42">IF(LEN($D212)&gt;0,1,0)</f>
        <v>0</v>
      </c>
      <c r="V212" s="6">
        <f t="shared" ref="V212:V275" si="43">IF(LEN($E212)&gt;0,1,0)</f>
        <v>0</v>
      </c>
      <c r="W212" s="6">
        <f t="shared" ref="W212:W275" si="44">IF(LEN($F212)&gt;0,1,0)</f>
        <v>0</v>
      </c>
      <c r="X212" s="6">
        <f t="shared" ref="X212:X275" si="45">IF(LEN($G212)&gt;0,1,0)</f>
        <v>0</v>
      </c>
      <c r="Y212" s="6">
        <f t="shared" ref="Y212:Y275" si="46">IF(LEN($H212)&gt;0,1,0)</f>
        <v>0</v>
      </c>
      <c r="Z212" s="6">
        <f t="shared" si="39"/>
        <v>0</v>
      </c>
      <c r="AA212" s="6"/>
      <c r="AB212" s="6"/>
      <c r="AC212" s="6"/>
      <c r="AD212" s="6"/>
      <c r="AE212" s="6"/>
      <c r="AF212" s="6"/>
      <c r="AG212" s="6"/>
    </row>
    <row r="213" spans="1:33" s="20" customFormat="1" ht="15" customHeight="1" x14ac:dyDescent="0.25">
      <c r="A213" s="19"/>
      <c r="B213" s="74" t="str">
        <f t="shared" si="36"/>
        <v>!!!</v>
      </c>
      <c r="C213" s="209" t="str">
        <f>IF($D213&lt;&gt;"",VLOOKUP(TEXT($D213,0),'Angaben Stationen'!$C$15:$V$65,2,0),"")</f>
        <v/>
      </c>
      <c r="D213" s="203"/>
      <c r="E213" s="210"/>
      <c r="F213" s="210"/>
      <c r="G213" s="211"/>
      <c r="H213" s="212"/>
      <c r="I213" s="213"/>
      <c r="J213" s="112"/>
      <c r="K213" s="72"/>
      <c r="M213" s="126"/>
      <c r="N213" s="6">
        <f t="shared" si="37"/>
        <v>0</v>
      </c>
      <c r="O213" s="6" t="str">
        <f>IF('Angaben KH-Standort'!$D$13&gt;0,"VJ","KJA")</f>
        <v>KJA</v>
      </c>
      <c r="P213" s="6" t="str">
        <f t="shared" si="40"/>
        <v>Leer</v>
      </c>
      <c r="Q213" s="6" t="str">
        <f t="shared" si="38"/>
        <v>Leer</v>
      </c>
      <c r="R213" s="6" t="str">
        <f t="shared" si="41"/>
        <v>Leer</v>
      </c>
      <c r="S213" s="6" t="str">
        <f>VLOOKUP($C213,{"29 - Psychiatrie (Erwachsene)","Psychiatrie";"30 - Kinder- und Jugendpsychiatrie","KJPsychiatrie";"31 - Psychosomatik","Psychosomatik";"00 - Bitte eine Fachabteilung auswählen","Leer";"","Leer"},2,0)</f>
        <v>Leer</v>
      </c>
      <c r="T213" s="6">
        <f>VLOOKUP($C213,{"29 - Psychiatrie (Erwachsene)",1;"30 - Kinder- und Jugendpsychiatrie",1;"31 - Psychosomatik",1;"00 - Bitte eine Fachabteilung auswählen",0;"",0},2,0)</f>
        <v>0</v>
      </c>
      <c r="U213" s="6">
        <f t="shared" si="42"/>
        <v>0</v>
      </c>
      <c r="V213" s="6">
        <f t="shared" si="43"/>
        <v>0</v>
      </c>
      <c r="W213" s="6">
        <f t="shared" si="44"/>
        <v>0</v>
      </c>
      <c r="X213" s="6">
        <f t="shared" si="45"/>
        <v>0</v>
      </c>
      <c r="Y213" s="6">
        <f t="shared" si="46"/>
        <v>0</v>
      </c>
      <c r="Z213" s="6">
        <f t="shared" si="39"/>
        <v>0</v>
      </c>
      <c r="AA213" s="6"/>
      <c r="AB213" s="6"/>
      <c r="AC213" s="6"/>
      <c r="AD213" s="6"/>
      <c r="AE213" s="6"/>
      <c r="AF213" s="6"/>
      <c r="AG213" s="6"/>
    </row>
    <row r="214" spans="1:33" s="20" customFormat="1" ht="15" customHeight="1" x14ac:dyDescent="0.25">
      <c r="A214" s="19"/>
      <c r="B214" s="74" t="str">
        <f t="shared" si="36"/>
        <v>!!!</v>
      </c>
      <c r="C214" s="209" t="str">
        <f>IF($D214&lt;&gt;"",VLOOKUP(TEXT($D214,0),'Angaben Stationen'!$C$15:$V$65,2,0),"")</f>
        <v/>
      </c>
      <c r="D214" s="203"/>
      <c r="E214" s="210"/>
      <c r="F214" s="210"/>
      <c r="G214" s="211"/>
      <c r="H214" s="212"/>
      <c r="I214" s="213"/>
      <c r="J214" s="112"/>
      <c r="K214" s="72"/>
      <c r="M214" s="126"/>
      <c r="N214" s="6">
        <f t="shared" si="37"/>
        <v>0</v>
      </c>
      <c r="O214" s="6" t="str">
        <f>IF('Angaben KH-Standort'!$D$13&gt;0,"VJ","KJA")</f>
        <v>KJA</v>
      </c>
      <c r="P214" s="6" t="str">
        <f t="shared" si="40"/>
        <v>Leer</v>
      </c>
      <c r="Q214" s="6" t="str">
        <f t="shared" si="38"/>
        <v>Leer</v>
      </c>
      <c r="R214" s="6" t="str">
        <f t="shared" si="41"/>
        <v>Leer</v>
      </c>
      <c r="S214" s="6" t="str">
        <f>VLOOKUP($C214,{"29 - Psychiatrie (Erwachsene)","Psychiatrie";"30 - Kinder- und Jugendpsychiatrie","KJPsychiatrie";"31 - Psychosomatik","Psychosomatik";"00 - Bitte eine Fachabteilung auswählen","Leer";"","Leer"},2,0)</f>
        <v>Leer</v>
      </c>
      <c r="T214" s="6">
        <f>VLOOKUP($C214,{"29 - Psychiatrie (Erwachsene)",1;"30 - Kinder- und Jugendpsychiatrie",1;"31 - Psychosomatik",1;"00 - Bitte eine Fachabteilung auswählen",0;"",0},2,0)</f>
        <v>0</v>
      </c>
      <c r="U214" s="6">
        <f t="shared" si="42"/>
        <v>0</v>
      </c>
      <c r="V214" s="6">
        <f t="shared" si="43"/>
        <v>0</v>
      </c>
      <c r="W214" s="6">
        <f t="shared" si="44"/>
        <v>0</v>
      </c>
      <c r="X214" s="6">
        <f t="shared" si="45"/>
        <v>0</v>
      </c>
      <c r="Y214" s="6">
        <f t="shared" si="46"/>
        <v>0</v>
      </c>
      <c r="Z214" s="6">
        <f t="shared" si="39"/>
        <v>0</v>
      </c>
      <c r="AA214" s="6"/>
      <c r="AB214" s="6"/>
      <c r="AC214" s="6"/>
      <c r="AD214" s="6"/>
      <c r="AE214" s="6"/>
      <c r="AF214" s="6"/>
      <c r="AG214" s="6"/>
    </row>
    <row r="215" spans="1:33" s="20" customFormat="1" ht="15" customHeight="1" x14ac:dyDescent="0.25">
      <c r="A215" s="19"/>
      <c r="B215" s="74" t="str">
        <f t="shared" si="36"/>
        <v>!!!</v>
      </c>
      <c r="C215" s="209" t="str">
        <f>IF($D215&lt;&gt;"",VLOOKUP(TEXT($D215,0),'Angaben Stationen'!$C$15:$V$65,2,0),"")</f>
        <v/>
      </c>
      <c r="D215" s="203"/>
      <c r="E215" s="210"/>
      <c r="F215" s="210"/>
      <c r="G215" s="211"/>
      <c r="H215" s="212"/>
      <c r="I215" s="213"/>
      <c r="J215" s="112"/>
      <c r="K215" s="72"/>
      <c r="M215" s="126"/>
      <c r="N215" s="6">
        <f t="shared" si="37"/>
        <v>0</v>
      </c>
      <c r="O215" s="6" t="str">
        <f>IF('Angaben KH-Standort'!$D$13&gt;0,"VJ","KJA")</f>
        <v>KJA</v>
      </c>
      <c r="P215" s="6" t="str">
        <f t="shared" si="40"/>
        <v>Leer</v>
      </c>
      <c r="Q215" s="6" t="str">
        <f t="shared" si="38"/>
        <v>Leer</v>
      </c>
      <c r="R215" s="6" t="str">
        <f t="shared" si="41"/>
        <v>Leer</v>
      </c>
      <c r="S215" s="6" t="str">
        <f>VLOOKUP($C215,{"29 - Psychiatrie (Erwachsene)","Psychiatrie";"30 - Kinder- und Jugendpsychiatrie","KJPsychiatrie";"31 - Psychosomatik","Psychosomatik";"00 - Bitte eine Fachabteilung auswählen","Leer";"","Leer"},2,0)</f>
        <v>Leer</v>
      </c>
      <c r="T215" s="6">
        <f>VLOOKUP($C215,{"29 - Psychiatrie (Erwachsene)",1;"30 - Kinder- und Jugendpsychiatrie",1;"31 - Psychosomatik",1;"00 - Bitte eine Fachabteilung auswählen",0;"",0},2,0)</f>
        <v>0</v>
      </c>
      <c r="U215" s="6">
        <f t="shared" si="42"/>
        <v>0</v>
      </c>
      <c r="V215" s="6">
        <f t="shared" si="43"/>
        <v>0</v>
      </c>
      <c r="W215" s="6">
        <f t="shared" si="44"/>
        <v>0</v>
      </c>
      <c r="X215" s="6">
        <f t="shared" si="45"/>
        <v>0</v>
      </c>
      <c r="Y215" s="6">
        <f t="shared" si="46"/>
        <v>0</v>
      </c>
      <c r="Z215" s="6">
        <f t="shared" si="39"/>
        <v>0</v>
      </c>
      <c r="AA215" s="6"/>
      <c r="AB215" s="6"/>
      <c r="AC215" s="6"/>
      <c r="AD215" s="6"/>
      <c r="AE215" s="6"/>
      <c r="AF215" s="6"/>
      <c r="AG215" s="6"/>
    </row>
    <row r="216" spans="1:33" s="20" customFormat="1" ht="15" customHeight="1" x14ac:dyDescent="0.25">
      <c r="A216" s="19"/>
      <c r="B216" s="74" t="str">
        <f t="shared" si="36"/>
        <v>!!!</v>
      </c>
      <c r="C216" s="209" t="str">
        <f>IF($D216&lt;&gt;"",VLOOKUP(TEXT($D216,0),'Angaben Stationen'!$C$15:$V$65,2,0),"")</f>
        <v/>
      </c>
      <c r="D216" s="203"/>
      <c r="E216" s="210"/>
      <c r="F216" s="210"/>
      <c r="G216" s="211"/>
      <c r="H216" s="212"/>
      <c r="I216" s="213"/>
      <c r="J216" s="112"/>
      <c r="K216" s="72"/>
      <c r="M216" s="126"/>
      <c r="N216" s="6">
        <f t="shared" si="37"/>
        <v>0</v>
      </c>
      <c r="O216" s="6" t="str">
        <f>IF('Angaben KH-Standort'!$D$13&gt;0,"VJ","KJA")</f>
        <v>KJA</v>
      </c>
      <c r="P216" s="6" t="str">
        <f t="shared" si="40"/>
        <v>Leer</v>
      </c>
      <c r="Q216" s="6" t="str">
        <f t="shared" si="38"/>
        <v>Leer</v>
      </c>
      <c r="R216" s="6" t="str">
        <f t="shared" si="41"/>
        <v>Leer</v>
      </c>
      <c r="S216" s="6" t="str">
        <f>VLOOKUP($C216,{"29 - Psychiatrie (Erwachsene)","Psychiatrie";"30 - Kinder- und Jugendpsychiatrie","KJPsychiatrie";"31 - Psychosomatik","Psychosomatik";"00 - Bitte eine Fachabteilung auswählen","Leer";"","Leer"},2,0)</f>
        <v>Leer</v>
      </c>
      <c r="T216" s="6">
        <f>VLOOKUP($C216,{"29 - Psychiatrie (Erwachsene)",1;"30 - Kinder- und Jugendpsychiatrie",1;"31 - Psychosomatik",1;"00 - Bitte eine Fachabteilung auswählen",0;"",0},2,0)</f>
        <v>0</v>
      </c>
      <c r="U216" s="6">
        <f t="shared" si="42"/>
        <v>0</v>
      </c>
      <c r="V216" s="6">
        <f t="shared" si="43"/>
        <v>0</v>
      </c>
      <c r="W216" s="6">
        <f t="shared" si="44"/>
        <v>0</v>
      </c>
      <c r="X216" s="6">
        <f t="shared" si="45"/>
        <v>0</v>
      </c>
      <c r="Y216" s="6">
        <f t="shared" si="46"/>
        <v>0</v>
      </c>
      <c r="Z216" s="6">
        <f t="shared" si="39"/>
        <v>0</v>
      </c>
      <c r="AA216" s="6"/>
      <c r="AB216" s="6"/>
      <c r="AC216" s="6"/>
      <c r="AD216" s="6"/>
      <c r="AE216" s="6"/>
      <c r="AF216" s="6"/>
      <c r="AG216" s="6"/>
    </row>
    <row r="217" spans="1:33" s="20" customFormat="1" ht="15" customHeight="1" x14ac:dyDescent="0.25">
      <c r="A217" s="19"/>
      <c r="B217" s="74" t="str">
        <f t="shared" si="36"/>
        <v>!!!</v>
      </c>
      <c r="C217" s="209" t="str">
        <f>IF($D217&lt;&gt;"",VLOOKUP(TEXT($D217,0),'Angaben Stationen'!$C$15:$V$65,2,0),"")</f>
        <v/>
      </c>
      <c r="D217" s="203"/>
      <c r="E217" s="210"/>
      <c r="F217" s="210"/>
      <c r="G217" s="211"/>
      <c r="H217" s="212"/>
      <c r="I217" s="213"/>
      <c r="J217" s="112"/>
      <c r="K217" s="72"/>
      <c r="M217" s="126"/>
      <c r="N217" s="6">
        <f t="shared" si="37"/>
        <v>0</v>
      </c>
      <c r="O217" s="6" t="str">
        <f>IF('Angaben KH-Standort'!$D$13&gt;0,"VJ","KJA")</f>
        <v>KJA</v>
      </c>
      <c r="P217" s="6" t="str">
        <f t="shared" si="40"/>
        <v>Leer</v>
      </c>
      <c r="Q217" s="6" t="str">
        <f t="shared" si="38"/>
        <v>Leer</v>
      </c>
      <c r="R217" s="6" t="str">
        <f t="shared" si="41"/>
        <v>Leer</v>
      </c>
      <c r="S217" s="6" t="str">
        <f>VLOOKUP($C217,{"29 - Psychiatrie (Erwachsene)","Psychiatrie";"30 - Kinder- und Jugendpsychiatrie","KJPsychiatrie";"31 - Psychosomatik","Psychosomatik";"00 - Bitte eine Fachabteilung auswählen","Leer";"","Leer"},2,0)</f>
        <v>Leer</v>
      </c>
      <c r="T217" s="6">
        <f>VLOOKUP($C217,{"29 - Psychiatrie (Erwachsene)",1;"30 - Kinder- und Jugendpsychiatrie",1;"31 - Psychosomatik",1;"00 - Bitte eine Fachabteilung auswählen",0;"",0},2,0)</f>
        <v>0</v>
      </c>
      <c r="U217" s="6">
        <f t="shared" si="42"/>
        <v>0</v>
      </c>
      <c r="V217" s="6">
        <f t="shared" si="43"/>
        <v>0</v>
      </c>
      <c r="W217" s="6">
        <f t="shared" si="44"/>
        <v>0</v>
      </c>
      <c r="X217" s="6">
        <f t="shared" si="45"/>
        <v>0</v>
      </c>
      <c r="Y217" s="6">
        <f t="shared" si="46"/>
        <v>0</v>
      </c>
      <c r="Z217" s="6">
        <f t="shared" si="39"/>
        <v>0</v>
      </c>
      <c r="AA217" s="6"/>
      <c r="AB217" s="6"/>
      <c r="AC217" s="6"/>
      <c r="AD217" s="6"/>
      <c r="AE217" s="6"/>
      <c r="AF217" s="6"/>
      <c r="AG217" s="6"/>
    </row>
    <row r="218" spans="1:33" s="20" customFormat="1" ht="15" customHeight="1" x14ac:dyDescent="0.25">
      <c r="A218" s="19"/>
      <c r="B218" s="74" t="str">
        <f t="shared" si="36"/>
        <v>!!!</v>
      </c>
      <c r="C218" s="209" t="str">
        <f>IF($D218&lt;&gt;"",VLOOKUP(TEXT($D218,0),'Angaben Stationen'!$C$15:$V$65,2,0),"")</f>
        <v/>
      </c>
      <c r="D218" s="203"/>
      <c r="E218" s="210"/>
      <c r="F218" s="210"/>
      <c r="G218" s="211"/>
      <c r="H218" s="212"/>
      <c r="I218" s="213"/>
      <c r="J218" s="112"/>
      <c r="K218" s="72"/>
      <c r="M218" s="126"/>
      <c r="N218" s="6">
        <f t="shared" si="37"/>
        <v>0</v>
      </c>
      <c r="O218" s="6" t="str">
        <f>IF('Angaben KH-Standort'!$D$13&gt;0,"VJ","KJA")</f>
        <v>KJA</v>
      </c>
      <c r="P218" s="6" t="str">
        <f t="shared" si="40"/>
        <v>Leer</v>
      </c>
      <c r="Q218" s="6" t="str">
        <f t="shared" si="38"/>
        <v>Leer</v>
      </c>
      <c r="R218" s="6" t="str">
        <f t="shared" si="41"/>
        <v>Leer</v>
      </c>
      <c r="S218" s="6" t="str">
        <f>VLOOKUP($C218,{"29 - Psychiatrie (Erwachsene)","Psychiatrie";"30 - Kinder- und Jugendpsychiatrie","KJPsychiatrie";"31 - Psychosomatik","Psychosomatik";"00 - Bitte eine Fachabteilung auswählen","Leer";"","Leer"},2,0)</f>
        <v>Leer</v>
      </c>
      <c r="T218" s="6">
        <f>VLOOKUP($C218,{"29 - Psychiatrie (Erwachsene)",1;"30 - Kinder- und Jugendpsychiatrie",1;"31 - Psychosomatik",1;"00 - Bitte eine Fachabteilung auswählen",0;"",0},2,0)</f>
        <v>0</v>
      </c>
      <c r="U218" s="6">
        <f t="shared" si="42"/>
        <v>0</v>
      </c>
      <c r="V218" s="6">
        <f t="shared" si="43"/>
        <v>0</v>
      </c>
      <c r="W218" s="6">
        <f t="shared" si="44"/>
        <v>0</v>
      </c>
      <c r="X218" s="6">
        <f t="shared" si="45"/>
        <v>0</v>
      </c>
      <c r="Y218" s="6">
        <f t="shared" si="46"/>
        <v>0</v>
      </c>
      <c r="Z218" s="6">
        <f t="shared" si="39"/>
        <v>0</v>
      </c>
      <c r="AA218" s="6"/>
      <c r="AB218" s="6"/>
      <c r="AC218" s="6"/>
      <c r="AD218" s="6"/>
      <c r="AE218" s="6"/>
      <c r="AF218" s="6"/>
      <c r="AG218" s="6"/>
    </row>
    <row r="219" spans="1:33" s="20" customFormat="1" ht="15" customHeight="1" x14ac:dyDescent="0.25">
      <c r="A219" s="19"/>
      <c r="B219" s="74" t="str">
        <f t="shared" si="36"/>
        <v>!!!</v>
      </c>
      <c r="C219" s="209" t="str">
        <f>IF($D219&lt;&gt;"",VLOOKUP(TEXT($D219,0),'Angaben Stationen'!$C$15:$V$65,2,0),"")</f>
        <v/>
      </c>
      <c r="D219" s="203"/>
      <c r="E219" s="210"/>
      <c r="F219" s="210"/>
      <c r="G219" s="211"/>
      <c r="H219" s="212"/>
      <c r="I219" s="213"/>
      <c r="J219" s="112"/>
      <c r="K219" s="72"/>
      <c r="M219" s="126"/>
      <c r="N219" s="6">
        <f t="shared" si="37"/>
        <v>0</v>
      </c>
      <c r="O219" s="6" t="str">
        <f>IF('Angaben KH-Standort'!$D$13&gt;0,"VJ","KJA")</f>
        <v>KJA</v>
      </c>
      <c r="P219" s="6" t="str">
        <f t="shared" si="40"/>
        <v>Leer</v>
      </c>
      <c r="Q219" s="6" t="str">
        <f t="shared" si="38"/>
        <v>Leer</v>
      </c>
      <c r="R219" s="6" t="str">
        <f t="shared" si="41"/>
        <v>Leer</v>
      </c>
      <c r="S219" s="6" t="str">
        <f>VLOOKUP($C219,{"29 - Psychiatrie (Erwachsene)","Psychiatrie";"30 - Kinder- und Jugendpsychiatrie","KJPsychiatrie";"31 - Psychosomatik","Psychosomatik";"00 - Bitte eine Fachabteilung auswählen","Leer";"","Leer"},2,0)</f>
        <v>Leer</v>
      </c>
      <c r="T219" s="6">
        <f>VLOOKUP($C219,{"29 - Psychiatrie (Erwachsene)",1;"30 - Kinder- und Jugendpsychiatrie",1;"31 - Psychosomatik",1;"00 - Bitte eine Fachabteilung auswählen",0;"",0},2,0)</f>
        <v>0</v>
      </c>
      <c r="U219" s="6">
        <f t="shared" si="42"/>
        <v>0</v>
      </c>
      <c r="V219" s="6">
        <f t="shared" si="43"/>
        <v>0</v>
      </c>
      <c r="W219" s="6">
        <f t="shared" si="44"/>
        <v>0</v>
      </c>
      <c r="X219" s="6">
        <f t="shared" si="45"/>
        <v>0</v>
      </c>
      <c r="Y219" s="6">
        <f t="shared" si="46"/>
        <v>0</v>
      </c>
      <c r="Z219" s="6">
        <f t="shared" si="39"/>
        <v>0</v>
      </c>
      <c r="AA219" s="6"/>
      <c r="AB219" s="6"/>
      <c r="AC219" s="6"/>
      <c r="AD219" s="6"/>
      <c r="AE219" s="6"/>
      <c r="AF219" s="6"/>
      <c r="AG219" s="6"/>
    </row>
    <row r="220" spans="1:33" s="20" customFormat="1" ht="15" customHeight="1" x14ac:dyDescent="0.25">
      <c r="A220" s="19"/>
      <c r="B220" s="74" t="str">
        <f t="shared" si="36"/>
        <v>!!!</v>
      </c>
      <c r="C220" s="209" t="str">
        <f>IF($D220&lt;&gt;"",VLOOKUP(TEXT($D220,0),'Angaben Stationen'!$C$15:$V$65,2,0),"")</f>
        <v/>
      </c>
      <c r="D220" s="203"/>
      <c r="E220" s="210"/>
      <c r="F220" s="210"/>
      <c r="G220" s="211"/>
      <c r="H220" s="212"/>
      <c r="I220" s="213"/>
      <c r="J220" s="112"/>
      <c r="K220" s="72"/>
      <c r="M220" s="126"/>
      <c r="N220" s="6">
        <f t="shared" si="37"/>
        <v>0</v>
      </c>
      <c r="O220" s="6" t="str">
        <f>IF('Angaben KH-Standort'!$D$13&gt;0,"VJ","KJA")</f>
        <v>KJA</v>
      </c>
      <c r="P220" s="6" t="str">
        <f t="shared" si="40"/>
        <v>Leer</v>
      </c>
      <c r="Q220" s="6" t="str">
        <f t="shared" si="38"/>
        <v>Leer</v>
      </c>
      <c r="R220" s="6" t="str">
        <f t="shared" si="41"/>
        <v>Leer</v>
      </c>
      <c r="S220" s="6" t="str">
        <f>VLOOKUP($C220,{"29 - Psychiatrie (Erwachsene)","Psychiatrie";"30 - Kinder- und Jugendpsychiatrie","KJPsychiatrie";"31 - Psychosomatik","Psychosomatik";"00 - Bitte eine Fachabteilung auswählen","Leer";"","Leer"},2,0)</f>
        <v>Leer</v>
      </c>
      <c r="T220" s="6">
        <f>VLOOKUP($C220,{"29 - Psychiatrie (Erwachsene)",1;"30 - Kinder- und Jugendpsychiatrie",1;"31 - Psychosomatik",1;"00 - Bitte eine Fachabteilung auswählen",0;"",0},2,0)</f>
        <v>0</v>
      </c>
      <c r="U220" s="6">
        <f t="shared" si="42"/>
        <v>0</v>
      </c>
      <c r="V220" s="6">
        <f t="shared" si="43"/>
        <v>0</v>
      </c>
      <c r="W220" s="6">
        <f t="shared" si="44"/>
        <v>0</v>
      </c>
      <c r="X220" s="6">
        <f t="shared" si="45"/>
        <v>0</v>
      </c>
      <c r="Y220" s="6">
        <f t="shared" si="46"/>
        <v>0</v>
      </c>
      <c r="Z220" s="6">
        <f t="shared" si="39"/>
        <v>0</v>
      </c>
      <c r="AA220" s="6"/>
      <c r="AB220" s="6"/>
      <c r="AC220" s="6"/>
      <c r="AD220" s="6"/>
      <c r="AE220" s="6"/>
      <c r="AF220" s="6"/>
      <c r="AG220" s="6"/>
    </row>
    <row r="221" spans="1:33" s="20" customFormat="1" ht="15" customHeight="1" x14ac:dyDescent="0.25">
      <c r="A221" s="19"/>
      <c r="B221" s="74" t="str">
        <f t="shared" si="36"/>
        <v>!!!</v>
      </c>
      <c r="C221" s="209" t="str">
        <f>IF($D221&lt;&gt;"",VLOOKUP(TEXT($D221,0),'Angaben Stationen'!$C$15:$V$65,2,0),"")</f>
        <v/>
      </c>
      <c r="D221" s="203"/>
      <c r="E221" s="210"/>
      <c r="F221" s="210"/>
      <c r="G221" s="211"/>
      <c r="H221" s="212"/>
      <c r="I221" s="213"/>
      <c r="J221" s="112"/>
      <c r="K221" s="72"/>
      <c r="M221" s="126"/>
      <c r="N221" s="6">
        <f t="shared" si="37"/>
        <v>0</v>
      </c>
      <c r="O221" s="6" t="str">
        <f>IF('Angaben KH-Standort'!$D$13&gt;0,"VJ","KJA")</f>
        <v>KJA</v>
      </c>
      <c r="P221" s="6" t="str">
        <f t="shared" si="40"/>
        <v>Leer</v>
      </c>
      <c r="Q221" s="6" t="str">
        <f t="shared" si="38"/>
        <v>Leer</v>
      </c>
      <c r="R221" s="6" t="str">
        <f t="shared" si="41"/>
        <v>Leer</v>
      </c>
      <c r="S221" s="6" t="str">
        <f>VLOOKUP($C221,{"29 - Psychiatrie (Erwachsene)","Psychiatrie";"30 - Kinder- und Jugendpsychiatrie","KJPsychiatrie";"31 - Psychosomatik","Psychosomatik";"00 - Bitte eine Fachabteilung auswählen","Leer";"","Leer"},2,0)</f>
        <v>Leer</v>
      </c>
      <c r="T221" s="6">
        <f>VLOOKUP($C221,{"29 - Psychiatrie (Erwachsene)",1;"30 - Kinder- und Jugendpsychiatrie",1;"31 - Psychosomatik",1;"00 - Bitte eine Fachabteilung auswählen",0;"",0},2,0)</f>
        <v>0</v>
      </c>
      <c r="U221" s="6">
        <f t="shared" si="42"/>
        <v>0</v>
      </c>
      <c r="V221" s="6">
        <f t="shared" si="43"/>
        <v>0</v>
      </c>
      <c r="W221" s="6">
        <f t="shared" si="44"/>
        <v>0</v>
      </c>
      <c r="X221" s="6">
        <f t="shared" si="45"/>
        <v>0</v>
      </c>
      <c r="Y221" s="6">
        <f t="shared" si="46"/>
        <v>0</v>
      </c>
      <c r="Z221" s="6">
        <f t="shared" si="39"/>
        <v>0</v>
      </c>
      <c r="AA221" s="6"/>
      <c r="AB221" s="6"/>
      <c r="AC221" s="6"/>
      <c r="AD221" s="6"/>
      <c r="AE221" s="6"/>
      <c r="AF221" s="6"/>
      <c r="AG221" s="6"/>
    </row>
    <row r="222" spans="1:33" s="20" customFormat="1" ht="15" customHeight="1" x14ac:dyDescent="0.25">
      <c r="A222" s="19"/>
      <c r="B222" s="74" t="str">
        <f t="shared" si="36"/>
        <v>!!!</v>
      </c>
      <c r="C222" s="209" t="str">
        <f>IF($D222&lt;&gt;"",VLOOKUP(TEXT($D222,0),'Angaben Stationen'!$C$15:$V$65,2,0),"")</f>
        <v/>
      </c>
      <c r="D222" s="203"/>
      <c r="E222" s="210"/>
      <c r="F222" s="210"/>
      <c r="G222" s="211"/>
      <c r="H222" s="212"/>
      <c r="I222" s="213"/>
      <c r="J222" s="112"/>
      <c r="K222" s="72"/>
      <c r="M222" s="126"/>
      <c r="N222" s="6">
        <f t="shared" si="37"/>
        <v>0</v>
      </c>
      <c r="O222" s="6" t="str">
        <f>IF('Angaben KH-Standort'!$D$13&gt;0,"VJ","KJA")</f>
        <v>KJA</v>
      </c>
      <c r="P222" s="6" t="str">
        <f t="shared" si="40"/>
        <v>Leer</v>
      </c>
      <c r="Q222" s="6" t="str">
        <f t="shared" si="38"/>
        <v>Leer</v>
      </c>
      <c r="R222" s="6" t="str">
        <f t="shared" si="41"/>
        <v>Leer</v>
      </c>
      <c r="S222" s="6" t="str">
        <f>VLOOKUP($C222,{"29 - Psychiatrie (Erwachsene)","Psychiatrie";"30 - Kinder- und Jugendpsychiatrie","KJPsychiatrie";"31 - Psychosomatik","Psychosomatik";"00 - Bitte eine Fachabteilung auswählen","Leer";"","Leer"},2,0)</f>
        <v>Leer</v>
      </c>
      <c r="T222" s="6">
        <f>VLOOKUP($C222,{"29 - Psychiatrie (Erwachsene)",1;"30 - Kinder- und Jugendpsychiatrie",1;"31 - Psychosomatik",1;"00 - Bitte eine Fachabteilung auswählen",0;"",0},2,0)</f>
        <v>0</v>
      </c>
      <c r="U222" s="6">
        <f t="shared" si="42"/>
        <v>0</v>
      </c>
      <c r="V222" s="6">
        <f t="shared" si="43"/>
        <v>0</v>
      </c>
      <c r="W222" s="6">
        <f t="shared" si="44"/>
        <v>0</v>
      </c>
      <c r="X222" s="6">
        <f t="shared" si="45"/>
        <v>0</v>
      </c>
      <c r="Y222" s="6">
        <f t="shared" si="46"/>
        <v>0</v>
      </c>
      <c r="Z222" s="6">
        <f t="shared" si="39"/>
        <v>0</v>
      </c>
      <c r="AA222" s="6"/>
      <c r="AB222" s="6"/>
      <c r="AC222" s="6"/>
      <c r="AD222" s="6"/>
      <c r="AE222" s="6"/>
      <c r="AF222" s="6"/>
      <c r="AG222" s="6"/>
    </row>
    <row r="223" spans="1:33" s="20" customFormat="1" ht="15" customHeight="1" x14ac:dyDescent="0.25">
      <c r="A223" s="19"/>
      <c r="B223" s="74" t="str">
        <f t="shared" si="36"/>
        <v>!!!</v>
      </c>
      <c r="C223" s="209" t="str">
        <f>IF($D223&lt;&gt;"",VLOOKUP(TEXT($D223,0),'Angaben Stationen'!$C$15:$V$65,2,0),"")</f>
        <v/>
      </c>
      <c r="D223" s="203"/>
      <c r="E223" s="210"/>
      <c r="F223" s="210"/>
      <c r="G223" s="211"/>
      <c r="H223" s="212"/>
      <c r="I223" s="213"/>
      <c r="J223" s="112"/>
      <c r="K223" s="72"/>
      <c r="M223" s="126"/>
      <c r="N223" s="6">
        <f t="shared" si="37"/>
        <v>0</v>
      </c>
      <c r="O223" s="6" t="str">
        <f>IF('Angaben KH-Standort'!$D$13&gt;0,"VJ","KJA")</f>
        <v>KJA</v>
      </c>
      <c r="P223" s="6" t="str">
        <f t="shared" si="40"/>
        <v>Leer</v>
      </c>
      <c r="Q223" s="6" t="str">
        <f t="shared" si="38"/>
        <v>Leer</v>
      </c>
      <c r="R223" s="6" t="str">
        <f t="shared" si="41"/>
        <v>Leer</v>
      </c>
      <c r="S223" s="6" t="str">
        <f>VLOOKUP($C223,{"29 - Psychiatrie (Erwachsene)","Psychiatrie";"30 - Kinder- und Jugendpsychiatrie","KJPsychiatrie";"31 - Psychosomatik","Psychosomatik";"00 - Bitte eine Fachabteilung auswählen","Leer";"","Leer"},2,0)</f>
        <v>Leer</v>
      </c>
      <c r="T223" s="6">
        <f>VLOOKUP($C223,{"29 - Psychiatrie (Erwachsene)",1;"30 - Kinder- und Jugendpsychiatrie",1;"31 - Psychosomatik",1;"00 - Bitte eine Fachabteilung auswählen",0;"",0},2,0)</f>
        <v>0</v>
      </c>
      <c r="U223" s="6">
        <f t="shared" si="42"/>
        <v>0</v>
      </c>
      <c r="V223" s="6">
        <f t="shared" si="43"/>
        <v>0</v>
      </c>
      <c r="W223" s="6">
        <f t="shared" si="44"/>
        <v>0</v>
      </c>
      <c r="X223" s="6">
        <f t="shared" si="45"/>
        <v>0</v>
      </c>
      <c r="Y223" s="6">
        <f t="shared" si="46"/>
        <v>0</v>
      </c>
      <c r="Z223" s="6">
        <f t="shared" si="39"/>
        <v>0</v>
      </c>
      <c r="AA223" s="6"/>
      <c r="AB223" s="6"/>
      <c r="AC223" s="6"/>
      <c r="AD223" s="6"/>
      <c r="AE223" s="6"/>
      <c r="AF223" s="6"/>
      <c r="AG223" s="6"/>
    </row>
    <row r="224" spans="1:33" s="20" customFormat="1" ht="15" customHeight="1" x14ac:dyDescent="0.25">
      <c r="A224" s="19"/>
      <c r="B224" s="74" t="str">
        <f t="shared" si="36"/>
        <v>!!!</v>
      </c>
      <c r="C224" s="209" t="str">
        <f>IF($D224&lt;&gt;"",VLOOKUP(TEXT($D224,0),'Angaben Stationen'!$C$15:$V$65,2,0),"")</f>
        <v/>
      </c>
      <c r="D224" s="203"/>
      <c r="E224" s="210"/>
      <c r="F224" s="210"/>
      <c r="G224" s="211"/>
      <c r="H224" s="212"/>
      <c r="I224" s="213"/>
      <c r="J224" s="112"/>
      <c r="K224" s="72"/>
      <c r="M224" s="126"/>
      <c r="N224" s="6">
        <f t="shared" si="37"/>
        <v>0</v>
      </c>
      <c r="O224" s="6" t="str">
        <f>IF('Angaben KH-Standort'!$D$13&gt;0,"VJ","KJA")</f>
        <v>KJA</v>
      </c>
      <c r="P224" s="6" t="str">
        <f t="shared" si="40"/>
        <v>Leer</v>
      </c>
      <c r="Q224" s="6" t="str">
        <f t="shared" si="38"/>
        <v>Leer</v>
      </c>
      <c r="R224" s="6" t="str">
        <f t="shared" si="41"/>
        <v>Leer</v>
      </c>
      <c r="S224" s="6" t="str">
        <f>VLOOKUP($C224,{"29 - Psychiatrie (Erwachsene)","Psychiatrie";"30 - Kinder- und Jugendpsychiatrie","KJPsychiatrie";"31 - Psychosomatik","Psychosomatik";"00 - Bitte eine Fachabteilung auswählen","Leer";"","Leer"},2,0)</f>
        <v>Leer</v>
      </c>
      <c r="T224" s="6">
        <f>VLOOKUP($C224,{"29 - Psychiatrie (Erwachsene)",1;"30 - Kinder- und Jugendpsychiatrie",1;"31 - Psychosomatik",1;"00 - Bitte eine Fachabteilung auswählen",0;"",0},2,0)</f>
        <v>0</v>
      </c>
      <c r="U224" s="6">
        <f t="shared" si="42"/>
        <v>0</v>
      </c>
      <c r="V224" s="6">
        <f t="shared" si="43"/>
        <v>0</v>
      </c>
      <c r="W224" s="6">
        <f t="shared" si="44"/>
        <v>0</v>
      </c>
      <c r="X224" s="6">
        <f t="shared" si="45"/>
        <v>0</v>
      </c>
      <c r="Y224" s="6">
        <f t="shared" si="46"/>
        <v>0</v>
      </c>
      <c r="Z224" s="6">
        <f t="shared" si="39"/>
        <v>0</v>
      </c>
      <c r="AA224" s="6"/>
      <c r="AB224" s="6"/>
      <c r="AC224" s="6"/>
      <c r="AD224" s="6"/>
      <c r="AE224" s="6"/>
      <c r="AF224" s="6"/>
      <c r="AG224" s="6"/>
    </row>
    <row r="225" spans="1:33" s="20" customFormat="1" ht="15" customHeight="1" x14ac:dyDescent="0.25">
      <c r="A225" s="19"/>
      <c r="B225" s="74" t="str">
        <f t="shared" si="36"/>
        <v>!!!</v>
      </c>
      <c r="C225" s="209" t="str">
        <f>IF($D225&lt;&gt;"",VLOOKUP(TEXT($D225,0),'Angaben Stationen'!$C$15:$V$65,2,0),"")</f>
        <v/>
      </c>
      <c r="D225" s="203"/>
      <c r="E225" s="210"/>
      <c r="F225" s="210"/>
      <c r="G225" s="211"/>
      <c r="H225" s="212"/>
      <c r="I225" s="213"/>
      <c r="J225" s="112"/>
      <c r="K225" s="72"/>
      <c r="M225" s="126"/>
      <c r="N225" s="6">
        <f t="shared" si="37"/>
        <v>0</v>
      </c>
      <c r="O225" s="6" t="str">
        <f>IF('Angaben KH-Standort'!$D$13&gt;0,"VJ","KJA")</f>
        <v>KJA</v>
      </c>
      <c r="P225" s="6" t="str">
        <f t="shared" si="40"/>
        <v>Leer</v>
      </c>
      <c r="Q225" s="6" t="str">
        <f t="shared" si="38"/>
        <v>Leer</v>
      </c>
      <c r="R225" s="6" t="str">
        <f t="shared" si="41"/>
        <v>Leer</v>
      </c>
      <c r="S225" s="6" t="str">
        <f>VLOOKUP($C225,{"29 - Psychiatrie (Erwachsene)","Psychiatrie";"30 - Kinder- und Jugendpsychiatrie","KJPsychiatrie";"31 - Psychosomatik","Psychosomatik";"00 - Bitte eine Fachabteilung auswählen","Leer";"","Leer"},2,0)</f>
        <v>Leer</v>
      </c>
      <c r="T225" s="6">
        <f>VLOOKUP($C225,{"29 - Psychiatrie (Erwachsene)",1;"30 - Kinder- und Jugendpsychiatrie",1;"31 - Psychosomatik",1;"00 - Bitte eine Fachabteilung auswählen",0;"",0},2,0)</f>
        <v>0</v>
      </c>
      <c r="U225" s="6">
        <f t="shared" si="42"/>
        <v>0</v>
      </c>
      <c r="V225" s="6">
        <f t="shared" si="43"/>
        <v>0</v>
      </c>
      <c r="W225" s="6">
        <f t="shared" si="44"/>
        <v>0</v>
      </c>
      <c r="X225" s="6">
        <f t="shared" si="45"/>
        <v>0</v>
      </c>
      <c r="Y225" s="6">
        <f t="shared" si="46"/>
        <v>0</v>
      </c>
      <c r="Z225" s="6">
        <f t="shared" si="39"/>
        <v>0</v>
      </c>
      <c r="AA225" s="6"/>
      <c r="AB225" s="6"/>
      <c r="AC225" s="6"/>
      <c r="AD225" s="6"/>
      <c r="AE225" s="6"/>
      <c r="AF225" s="6"/>
      <c r="AG225" s="6"/>
    </row>
    <row r="226" spans="1:33" s="20" customFormat="1" ht="15" customHeight="1" x14ac:dyDescent="0.25">
      <c r="A226" s="19"/>
      <c r="B226" s="74" t="str">
        <f t="shared" si="36"/>
        <v>!!!</v>
      </c>
      <c r="C226" s="209" t="str">
        <f>IF($D226&lt;&gt;"",VLOOKUP(TEXT($D226,0),'Angaben Stationen'!$C$15:$V$65,2,0),"")</f>
        <v/>
      </c>
      <c r="D226" s="203"/>
      <c r="E226" s="210"/>
      <c r="F226" s="210"/>
      <c r="G226" s="211"/>
      <c r="H226" s="212"/>
      <c r="I226" s="213"/>
      <c r="J226" s="112"/>
      <c r="K226" s="72"/>
      <c r="M226" s="126"/>
      <c r="N226" s="6">
        <f t="shared" si="37"/>
        <v>0</v>
      </c>
      <c r="O226" s="6" t="str">
        <f>IF('Angaben KH-Standort'!$D$13&gt;0,"VJ","KJA")</f>
        <v>KJA</v>
      </c>
      <c r="P226" s="6" t="str">
        <f t="shared" si="40"/>
        <v>Leer</v>
      </c>
      <c r="Q226" s="6" t="str">
        <f t="shared" si="38"/>
        <v>Leer</v>
      </c>
      <c r="R226" s="6" t="str">
        <f t="shared" si="41"/>
        <v>Leer</v>
      </c>
      <c r="S226" s="6" t="str">
        <f>VLOOKUP($C226,{"29 - Psychiatrie (Erwachsene)","Psychiatrie";"30 - Kinder- und Jugendpsychiatrie","KJPsychiatrie";"31 - Psychosomatik","Psychosomatik";"00 - Bitte eine Fachabteilung auswählen","Leer";"","Leer"},2,0)</f>
        <v>Leer</v>
      </c>
      <c r="T226" s="6">
        <f>VLOOKUP($C226,{"29 - Psychiatrie (Erwachsene)",1;"30 - Kinder- und Jugendpsychiatrie",1;"31 - Psychosomatik",1;"00 - Bitte eine Fachabteilung auswählen",0;"",0},2,0)</f>
        <v>0</v>
      </c>
      <c r="U226" s="6">
        <f t="shared" si="42"/>
        <v>0</v>
      </c>
      <c r="V226" s="6">
        <f t="shared" si="43"/>
        <v>0</v>
      </c>
      <c r="W226" s="6">
        <f t="shared" si="44"/>
        <v>0</v>
      </c>
      <c r="X226" s="6">
        <f t="shared" si="45"/>
        <v>0</v>
      </c>
      <c r="Y226" s="6">
        <f t="shared" si="46"/>
        <v>0</v>
      </c>
      <c r="Z226" s="6">
        <f t="shared" si="39"/>
        <v>0</v>
      </c>
      <c r="AA226" s="6"/>
      <c r="AB226" s="6"/>
      <c r="AC226" s="6"/>
      <c r="AD226" s="6"/>
      <c r="AE226" s="6"/>
      <c r="AF226" s="6"/>
      <c r="AG226" s="6"/>
    </row>
    <row r="227" spans="1:33" s="20" customFormat="1" ht="15" customHeight="1" x14ac:dyDescent="0.25">
      <c r="A227" s="19"/>
      <c r="B227" s="74" t="str">
        <f t="shared" si="36"/>
        <v>!!!</v>
      </c>
      <c r="C227" s="209" t="str">
        <f>IF($D227&lt;&gt;"",VLOOKUP(TEXT($D227,0),'Angaben Stationen'!$C$15:$V$65,2,0),"")</f>
        <v/>
      </c>
      <c r="D227" s="203"/>
      <c r="E227" s="210"/>
      <c r="F227" s="210"/>
      <c r="G227" s="211"/>
      <c r="H227" s="212"/>
      <c r="I227" s="213"/>
      <c r="J227" s="112"/>
      <c r="K227" s="72"/>
      <c r="M227" s="126"/>
      <c r="N227" s="6">
        <f t="shared" si="37"/>
        <v>0</v>
      </c>
      <c r="O227" s="6" t="str">
        <f>IF('Angaben KH-Standort'!$D$13&gt;0,"VJ","KJA")</f>
        <v>KJA</v>
      </c>
      <c r="P227" s="6" t="str">
        <f t="shared" si="40"/>
        <v>Leer</v>
      </c>
      <c r="Q227" s="6" t="str">
        <f t="shared" si="38"/>
        <v>Leer</v>
      </c>
      <c r="R227" s="6" t="str">
        <f t="shared" si="41"/>
        <v>Leer</v>
      </c>
      <c r="S227" s="6" t="str">
        <f>VLOOKUP($C227,{"29 - Psychiatrie (Erwachsene)","Psychiatrie";"30 - Kinder- und Jugendpsychiatrie","KJPsychiatrie";"31 - Psychosomatik","Psychosomatik";"00 - Bitte eine Fachabteilung auswählen","Leer";"","Leer"},2,0)</f>
        <v>Leer</v>
      </c>
      <c r="T227" s="6">
        <f>VLOOKUP($C227,{"29 - Psychiatrie (Erwachsene)",1;"30 - Kinder- und Jugendpsychiatrie",1;"31 - Psychosomatik",1;"00 - Bitte eine Fachabteilung auswählen",0;"",0},2,0)</f>
        <v>0</v>
      </c>
      <c r="U227" s="6">
        <f t="shared" si="42"/>
        <v>0</v>
      </c>
      <c r="V227" s="6">
        <f t="shared" si="43"/>
        <v>0</v>
      </c>
      <c r="W227" s="6">
        <f t="shared" si="44"/>
        <v>0</v>
      </c>
      <c r="X227" s="6">
        <f t="shared" si="45"/>
        <v>0</v>
      </c>
      <c r="Y227" s="6">
        <f t="shared" si="46"/>
        <v>0</v>
      </c>
      <c r="Z227" s="6">
        <f t="shared" si="39"/>
        <v>0</v>
      </c>
      <c r="AA227" s="6"/>
      <c r="AB227" s="6"/>
      <c r="AC227" s="6"/>
      <c r="AD227" s="6"/>
      <c r="AE227" s="6"/>
      <c r="AF227" s="6"/>
      <c r="AG227" s="6"/>
    </row>
    <row r="228" spans="1:33" s="20" customFormat="1" ht="15" customHeight="1" x14ac:dyDescent="0.25">
      <c r="A228" s="19"/>
      <c r="B228" s="74" t="str">
        <f t="shared" si="36"/>
        <v>!!!</v>
      </c>
      <c r="C228" s="209" t="str">
        <f>IF($D228&lt;&gt;"",VLOOKUP(TEXT($D228,0),'Angaben Stationen'!$C$15:$V$65,2,0),"")</f>
        <v/>
      </c>
      <c r="D228" s="203"/>
      <c r="E228" s="210"/>
      <c r="F228" s="210"/>
      <c r="G228" s="211"/>
      <c r="H228" s="212"/>
      <c r="I228" s="213"/>
      <c r="J228" s="112"/>
      <c r="K228" s="72"/>
      <c r="M228" s="126"/>
      <c r="N228" s="6">
        <f t="shared" si="37"/>
        <v>0</v>
      </c>
      <c r="O228" s="6" t="str">
        <f>IF('Angaben KH-Standort'!$D$13&gt;0,"VJ","KJA")</f>
        <v>KJA</v>
      </c>
      <c r="P228" s="6" t="str">
        <f t="shared" si="40"/>
        <v>Leer</v>
      </c>
      <c r="Q228" s="6" t="str">
        <f t="shared" si="38"/>
        <v>Leer</v>
      </c>
      <c r="R228" s="6" t="str">
        <f t="shared" si="41"/>
        <v>Leer</v>
      </c>
      <c r="S228" s="6" t="str">
        <f>VLOOKUP($C228,{"29 - Psychiatrie (Erwachsene)","Psychiatrie";"30 - Kinder- und Jugendpsychiatrie","KJPsychiatrie";"31 - Psychosomatik","Psychosomatik";"00 - Bitte eine Fachabteilung auswählen","Leer";"","Leer"},2,0)</f>
        <v>Leer</v>
      </c>
      <c r="T228" s="6">
        <f>VLOOKUP($C228,{"29 - Psychiatrie (Erwachsene)",1;"30 - Kinder- und Jugendpsychiatrie",1;"31 - Psychosomatik",1;"00 - Bitte eine Fachabteilung auswählen",0;"",0},2,0)</f>
        <v>0</v>
      </c>
      <c r="U228" s="6">
        <f t="shared" si="42"/>
        <v>0</v>
      </c>
      <c r="V228" s="6">
        <f t="shared" si="43"/>
        <v>0</v>
      </c>
      <c r="W228" s="6">
        <f t="shared" si="44"/>
        <v>0</v>
      </c>
      <c r="X228" s="6">
        <f t="shared" si="45"/>
        <v>0</v>
      </c>
      <c r="Y228" s="6">
        <f t="shared" si="46"/>
        <v>0</v>
      </c>
      <c r="Z228" s="6">
        <f t="shared" si="39"/>
        <v>0</v>
      </c>
      <c r="AA228" s="6"/>
      <c r="AB228" s="6"/>
      <c r="AC228" s="6"/>
      <c r="AD228" s="6"/>
      <c r="AE228" s="6"/>
      <c r="AF228" s="6"/>
      <c r="AG228" s="6"/>
    </row>
    <row r="229" spans="1:33" s="20" customFormat="1" ht="15" customHeight="1" x14ac:dyDescent="0.25">
      <c r="A229" s="19"/>
      <c r="B229" s="74" t="str">
        <f t="shared" si="36"/>
        <v>!!!</v>
      </c>
      <c r="C229" s="209" t="str">
        <f>IF($D229&lt;&gt;"",VLOOKUP(TEXT($D229,0),'Angaben Stationen'!$C$15:$V$65,2,0),"")</f>
        <v/>
      </c>
      <c r="D229" s="203"/>
      <c r="E229" s="210"/>
      <c r="F229" s="210"/>
      <c r="G229" s="211"/>
      <c r="H229" s="212"/>
      <c r="I229" s="213"/>
      <c r="J229" s="112"/>
      <c r="K229" s="72"/>
      <c r="M229" s="126"/>
      <c r="N229" s="6">
        <f t="shared" si="37"/>
        <v>0</v>
      </c>
      <c r="O229" s="6" t="str">
        <f>IF('Angaben KH-Standort'!$D$13&gt;0,"VJ","KJA")</f>
        <v>KJA</v>
      </c>
      <c r="P229" s="6" t="str">
        <f t="shared" si="40"/>
        <v>Leer</v>
      </c>
      <c r="Q229" s="6" t="str">
        <f t="shared" si="38"/>
        <v>Leer</v>
      </c>
      <c r="R229" s="6" t="str">
        <f t="shared" si="41"/>
        <v>Leer</v>
      </c>
      <c r="S229" s="6" t="str">
        <f>VLOOKUP($C229,{"29 - Psychiatrie (Erwachsene)","Psychiatrie";"30 - Kinder- und Jugendpsychiatrie","KJPsychiatrie";"31 - Psychosomatik","Psychosomatik";"00 - Bitte eine Fachabteilung auswählen","Leer";"","Leer"},2,0)</f>
        <v>Leer</v>
      </c>
      <c r="T229" s="6">
        <f>VLOOKUP($C229,{"29 - Psychiatrie (Erwachsene)",1;"30 - Kinder- und Jugendpsychiatrie",1;"31 - Psychosomatik",1;"00 - Bitte eine Fachabteilung auswählen",0;"",0},2,0)</f>
        <v>0</v>
      </c>
      <c r="U229" s="6">
        <f t="shared" si="42"/>
        <v>0</v>
      </c>
      <c r="V229" s="6">
        <f t="shared" si="43"/>
        <v>0</v>
      </c>
      <c r="W229" s="6">
        <f t="shared" si="44"/>
        <v>0</v>
      </c>
      <c r="X229" s="6">
        <f t="shared" si="45"/>
        <v>0</v>
      </c>
      <c r="Y229" s="6">
        <f t="shared" si="46"/>
        <v>0</v>
      </c>
      <c r="Z229" s="6">
        <f t="shared" si="39"/>
        <v>0</v>
      </c>
      <c r="AA229" s="6"/>
      <c r="AB229" s="6"/>
      <c r="AC229" s="6"/>
      <c r="AD229" s="6"/>
      <c r="AE229" s="6"/>
      <c r="AF229" s="6"/>
      <c r="AG229" s="6"/>
    </row>
    <row r="230" spans="1:33" s="20" customFormat="1" ht="15" customHeight="1" x14ac:dyDescent="0.25">
      <c r="A230" s="19"/>
      <c r="B230" s="74" t="str">
        <f t="shared" si="36"/>
        <v>!!!</v>
      </c>
      <c r="C230" s="209" t="str">
        <f>IF($D230&lt;&gt;"",VLOOKUP(TEXT($D230,0),'Angaben Stationen'!$C$15:$V$65,2,0),"")</f>
        <v/>
      </c>
      <c r="D230" s="203"/>
      <c r="E230" s="210"/>
      <c r="F230" s="210"/>
      <c r="G230" s="211"/>
      <c r="H230" s="212"/>
      <c r="I230" s="213"/>
      <c r="J230" s="112"/>
      <c r="K230" s="72"/>
      <c r="M230" s="126"/>
      <c r="N230" s="6">
        <f t="shared" si="37"/>
        <v>0</v>
      </c>
      <c r="O230" s="6" t="str">
        <f>IF('Angaben KH-Standort'!$D$13&gt;0,"VJ","KJA")</f>
        <v>KJA</v>
      </c>
      <c r="P230" s="6" t="str">
        <f t="shared" si="40"/>
        <v>Leer</v>
      </c>
      <c r="Q230" s="6" t="str">
        <f t="shared" si="38"/>
        <v>Leer</v>
      </c>
      <c r="R230" s="6" t="str">
        <f t="shared" si="41"/>
        <v>Leer</v>
      </c>
      <c r="S230" s="6" t="str">
        <f>VLOOKUP($C230,{"29 - Psychiatrie (Erwachsene)","Psychiatrie";"30 - Kinder- und Jugendpsychiatrie","KJPsychiatrie";"31 - Psychosomatik","Psychosomatik";"00 - Bitte eine Fachabteilung auswählen","Leer";"","Leer"},2,0)</f>
        <v>Leer</v>
      </c>
      <c r="T230" s="6">
        <f>VLOOKUP($C230,{"29 - Psychiatrie (Erwachsene)",1;"30 - Kinder- und Jugendpsychiatrie",1;"31 - Psychosomatik",1;"00 - Bitte eine Fachabteilung auswählen",0;"",0},2,0)</f>
        <v>0</v>
      </c>
      <c r="U230" s="6">
        <f t="shared" si="42"/>
        <v>0</v>
      </c>
      <c r="V230" s="6">
        <f t="shared" si="43"/>
        <v>0</v>
      </c>
      <c r="W230" s="6">
        <f t="shared" si="44"/>
        <v>0</v>
      </c>
      <c r="X230" s="6">
        <f t="shared" si="45"/>
        <v>0</v>
      </c>
      <c r="Y230" s="6">
        <f t="shared" si="46"/>
        <v>0</v>
      </c>
      <c r="Z230" s="6">
        <f t="shared" si="39"/>
        <v>0</v>
      </c>
      <c r="AA230" s="6"/>
      <c r="AB230" s="6"/>
      <c r="AC230" s="6"/>
      <c r="AD230" s="6"/>
      <c r="AE230" s="6"/>
      <c r="AF230" s="6"/>
      <c r="AG230" s="6"/>
    </row>
    <row r="231" spans="1:33" s="20" customFormat="1" ht="15" customHeight="1" x14ac:dyDescent="0.25">
      <c r="A231" s="19"/>
      <c r="B231" s="74" t="str">
        <f t="shared" si="36"/>
        <v>!!!</v>
      </c>
      <c r="C231" s="209" t="str">
        <f>IF($D231&lt;&gt;"",VLOOKUP(TEXT($D231,0),'Angaben Stationen'!$C$15:$V$65,2,0),"")</f>
        <v/>
      </c>
      <c r="D231" s="203"/>
      <c r="E231" s="210"/>
      <c r="F231" s="210"/>
      <c r="G231" s="211"/>
      <c r="H231" s="212"/>
      <c r="I231" s="213"/>
      <c r="J231" s="112"/>
      <c r="K231" s="72"/>
      <c r="M231" s="126"/>
      <c r="N231" s="6">
        <f t="shared" si="37"/>
        <v>0</v>
      </c>
      <c r="O231" s="6" t="str">
        <f>IF('Angaben KH-Standort'!$D$13&gt;0,"VJ","KJA")</f>
        <v>KJA</v>
      </c>
      <c r="P231" s="6" t="str">
        <f t="shared" si="40"/>
        <v>Leer</v>
      </c>
      <c r="Q231" s="6" t="str">
        <f t="shared" si="38"/>
        <v>Leer</v>
      </c>
      <c r="R231" s="6" t="str">
        <f t="shared" si="41"/>
        <v>Leer</v>
      </c>
      <c r="S231" s="6" t="str">
        <f>VLOOKUP($C231,{"29 - Psychiatrie (Erwachsene)","Psychiatrie";"30 - Kinder- und Jugendpsychiatrie","KJPsychiatrie";"31 - Psychosomatik","Psychosomatik";"00 - Bitte eine Fachabteilung auswählen","Leer";"","Leer"},2,0)</f>
        <v>Leer</v>
      </c>
      <c r="T231" s="6">
        <f>VLOOKUP($C231,{"29 - Psychiatrie (Erwachsene)",1;"30 - Kinder- und Jugendpsychiatrie",1;"31 - Psychosomatik",1;"00 - Bitte eine Fachabteilung auswählen",0;"",0},2,0)</f>
        <v>0</v>
      </c>
      <c r="U231" s="6">
        <f t="shared" si="42"/>
        <v>0</v>
      </c>
      <c r="V231" s="6">
        <f t="shared" si="43"/>
        <v>0</v>
      </c>
      <c r="W231" s="6">
        <f t="shared" si="44"/>
        <v>0</v>
      </c>
      <c r="X231" s="6">
        <f t="shared" si="45"/>
        <v>0</v>
      </c>
      <c r="Y231" s="6">
        <f t="shared" si="46"/>
        <v>0</v>
      </c>
      <c r="Z231" s="6">
        <f t="shared" si="39"/>
        <v>0</v>
      </c>
      <c r="AA231" s="6"/>
      <c r="AB231" s="6"/>
      <c r="AC231" s="6"/>
      <c r="AD231" s="6"/>
      <c r="AE231" s="6"/>
      <c r="AF231" s="6"/>
      <c r="AG231" s="6"/>
    </row>
    <row r="232" spans="1:33" s="20" customFormat="1" ht="15" customHeight="1" x14ac:dyDescent="0.25">
      <c r="A232" s="19"/>
      <c r="B232" s="74" t="str">
        <f t="shared" si="36"/>
        <v>!!!</v>
      </c>
      <c r="C232" s="209" t="str">
        <f>IF($D232&lt;&gt;"",VLOOKUP(TEXT($D232,0),'Angaben Stationen'!$C$15:$V$65,2,0),"")</f>
        <v/>
      </c>
      <c r="D232" s="203"/>
      <c r="E232" s="210"/>
      <c r="F232" s="210"/>
      <c r="G232" s="211"/>
      <c r="H232" s="212"/>
      <c r="I232" s="213"/>
      <c r="J232" s="112"/>
      <c r="K232" s="72"/>
      <c r="M232" s="126"/>
      <c r="N232" s="6">
        <f t="shared" si="37"/>
        <v>0</v>
      </c>
      <c r="O232" s="6" t="str">
        <f>IF('Angaben KH-Standort'!$D$13&gt;0,"VJ","KJA")</f>
        <v>KJA</v>
      </c>
      <c r="P232" s="6" t="str">
        <f t="shared" si="40"/>
        <v>Leer</v>
      </c>
      <c r="Q232" s="6" t="str">
        <f t="shared" si="38"/>
        <v>Leer</v>
      </c>
      <c r="R232" s="6" t="str">
        <f t="shared" si="41"/>
        <v>Leer</v>
      </c>
      <c r="S232" s="6" t="str">
        <f>VLOOKUP($C232,{"29 - Psychiatrie (Erwachsene)","Psychiatrie";"30 - Kinder- und Jugendpsychiatrie","KJPsychiatrie";"31 - Psychosomatik","Psychosomatik";"00 - Bitte eine Fachabteilung auswählen","Leer";"","Leer"},2,0)</f>
        <v>Leer</v>
      </c>
      <c r="T232" s="6">
        <f>VLOOKUP($C232,{"29 - Psychiatrie (Erwachsene)",1;"30 - Kinder- und Jugendpsychiatrie",1;"31 - Psychosomatik",1;"00 - Bitte eine Fachabteilung auswählen",0;"",0},2,0)</f>
        <v>0</v>
      </c>
      <c r="U232" s="6">
        <f t="shared" si="42"/>
        <v>0</v>
      </c>
      <c r="V232" s="6">
        <f t="shared" si="43"/>
        <v>0</v>
      </c>
      <c r="W232" s="6">
        <f t="shared" si="44"/>
        <v>0</v>
      </c>
      <c r="X232" s="6">
        <f t="shared" si="45"/>
        <v>0</v>
      </c>
      <c r="Y232" s="6">
        <f t="shared" si="46"/>
        <v>0</v>
      </c>
      <c r="Z232" s="6">
        <f t="shared" si="39"/>
        <v>0</v>
      </c>
      <c r="AA232" s="6"/>
      <c r="AB232" s="6"/>
      <c r="AC232" s="6"/>
      <c r="AD232" s="6"/>
      <c r="AE232" s="6"/>
      <c r="AF232" s="6"/>
      <c r="AG232" s="6"/>
    </row>
    <row r="233" spans="1:33" s="20" customFormat="1" ht="15" customHeight="1" x14ac:dyDescent="0.25">
      <c r="A233" s="19"/>
      <c r="B233" s="74" t="str">
        <f t="shared" si="36"/>
        <v>!!!</v>
      </c>
      <c r="C233" s="209" t="str">
        <f>IF($D233&lt;&gt;"",VLOOKUP(TEXT($D233,0),'Angaben Stationen'!$C$15:$V$65,2,0),"")</f>
        <v/>
      </c>
      <c r="D233" s="203"/>
      <c r="E233" s="210"/>
      <c r="F233" s="210"/>
      <c r="G233" s="211"/>
      <c r="H233" s="212"/>
      <c r="I233" s="213"/>
      <c r="J233" s="112"/>
      <c r="K233" s="72"/>
      <c r="M233" s="126"/>
      <c r="N233" s="6">
        <f t="shared" si="37"/>
        <v>0</v>
      </c>
      <c r="O233" s="6" t="str">
        <f>IF('Angaben KH-Standort'!$D$13&gt;0,"VJ","KJA")</f>
        <v>KJA</v>
      </c>
      <c r="P233" s="6" t="str">
        <f t="shared" si="40"/>
        <v>Leer</v>
      </c>
      <c r="Q233" s="6" t="str">
        <f t="shared" si="38"/>
        <v>Leer</v>
      </c>
      <c r="R233" s="6" t="str">
        <f t="shared" si="41"/>
        <v>Leer</v>
      </c>
      <c r="S233" s="6" t="str">
        <f>VLOOKUP($C233,{"29 - Psychiatrie (Erwachsene)","Psychiatrie";"30 - Kinder- und Jugendpsychiatrie","KJPsychiatrie";"31 - Psychosomatik","Psychosomatik";"00 - Bitte eine Fachabteilung auswählen","Leer";"","Leer"},2,0)</f>
        <v>Leer</v>
      </c>
      <c r="T233" s="6">
        <f>VLOOKUP($C233,{"29 - Psychiatrie (Erwachsene)",1;"30 - Kinder- und Jugendpsychiatrie",1;"31 - Psychosomatik",1;"00 - Bitte eine Fachabteilung auswählen",0;"",0},2,0)</f>
        <v>0</v>
      </c>
      <c r="U233" s="6">
        <f t="shared" si="42"/>
        <v>0</v>
      </c>
      <c r="V233" s="6">
        <f t="shared" si="43"/>
        <v>0</v>
      </c>
      <c r="W233" s="6">
        <f t="shared" si="44"/>
        <v>0</v>
      </c>
      <c r="X233" s="6">
        <f t="shared" si="45"/>
        <v>0</v>
      </c>
      <c r="Y233" s="6">
        <f t="shared" si="46"/>
        <v>0</v>
      </c>
      <c r="Z233" s="6">
        <f t="shared" si="39"/>
        <v>0</v>
      </c>
      <c r="AA233" s="6"/>
      <c r="AB233" s="6"/>
      <c r="AC233" s="6"/>
      <c r="AD233" s="6"/>
      <c r="AE233" s="6"/>
      <c r="AF233" s="6"/>
      <c r="AG233" s="6"/>
    </row>
    <row r="234" spans="1:33" s="20" customFormat="1" ht="15" customHeight="1" x14ac:dyDescent="0.25">
      <c r="A234" s="19"/>
      <c r="B234" s="74" t="str">
        <f t="shared" si="36"/>
        <v>!!!</v>
      </c>
      <c r="C234" s="209" t="str">
        <f>IF($D234&lt;&gt;"",VLOOKUP(TEXT($D234,0),'Angaben Stationen'!$C$15:$V$65,2,0),"")</f>
        <v/>
      </c>
      <c r="D234" s="203"/>
      <c r="E234" s="210"/>
      <c r="F234" s="210"/>
      <c r="G234" s="211"/>
      <c r="H234" s="212"/>
      <c r="I234" s="213"/>
      <c r="J234" s="112"/>
      <c r="K234" s="72"/>
      <c r="M234" s="126"/>
      <c r="N234" s="6">
        <f t="shared" si="37"/>
        <v>0</v>
      </c>
      <c r="O234" s="6" t="str">
        <f>IF('Angaben KH-Standort'!$D$13&gt;0,"VJ","KJA")</f>
        <v>KJA</v>
      </c>
      <c r="P234" s="6" t="str">
        <f t="shared" si="40"/>
        <v>Leer</v>
      </c>
      <c r="Q234" s="6" t="str">
        <f t="shared" si="38"/>
        <v>Leer</v>
      </c>
      <c r="R234" s="6" t="str">
        <f t="shared" si="41"/>
        <v>Leer</v>
      </c>
      <c r="S234" s="6" t="str">
        <f>VLOOKUP($C234,{"29 - Psychiatrie (Erwachsene)","Psychiatrie";"30 - Kinder- und Jugendpsychiatrie","KJPsychiatrie";"31 - Psychosomatik","Psychosomatik";"00 - Bitte eine Fachabteilung auswählen","Leer";"","Leer"},2,0)</f>
        <v>Leer</v>
      </c>
      <c r="T234" s="6">
        <f>VLOOKUP($C234,{"29 - Psychiatrie (Erwachsene)",1;"30 - Kinder- und Jugendpsychiatrie",1;"31 - Psychosomatik",1;"00 - Bitte eine Fachabteilung auswählen",0;"",0},2,0)</f>
        <v>0</v>
      </c>
      <c r="U234" s="6">
        <f t="shared" si="42"/>
        <v>0</v>
      </c>
      <c r="V234" s="6">
        <f t="shared" si="43"/>
        <v>0</v>
      </c>
      <c r="W234" s="6">
        <f t="shared" si="44"/>
        <v>0</v>
      </c>
      <c r="X234" s="6">
        <f t="shared" si="45"/>
        <v>0</v>
      </c>
      <c r="Y234" s="6">
        <f t="shared" si="46"/>
        <v>0</v>
      </c>
      <c r="Z234" s="6">
        <f t="shared" si="39"/>
        <v>0</v>
      </c>
      <c r="AA234" s="6"/>
      <c r="AB234" s="6"/>
      <c r="AC234" s="6"/>
      <c r="AD234" s="6"/>
      <c r="AE234" s="6"/>
      <c r="AF234" s="6"/>
      <c r="AG234" s="6"/>
    </row>
    <row r="235" spans="1:33" s="20" customFormat="1" ht="15" customHeight="1" x14ac:dyDescent="0.25">
      <c r="A235" s="19"/>
      <c r="B235" s="74" t="str">
        <f t="shared" si="36"/>
        <v>!!!</v>
      </c>
      <c r="C235" s="209" t="str">
        <f>IF($D235&lt;&gt;"",VLOOKUP(TEXT($D235,0),'Angaben Stationen'!$C$15:$V$65,2,0),"")</f>
        <v/>
      </c>
      <c r="D235" s="203"/>
      <c r="E235" s="210"/>
      <c r="F235" s="210"/>
      <c r="G235" s="211"/>
      <c r="H235" s="212"/>
      <c r="I235" s="213"/>
      <c r="J235" s="112"/>
      <c r="K235" s="72"/>
      <c r="M235" s="126"/>
      <c r="N235" s="6">
        <f t="shared" si="37"/>
        <v>0</v>
      </c>
      <c r="O235" s="6" t="str">
        <f>IF('Angaben KH-Standort'!$D$13&gt;0,"VJ","KJA")</f>
        <v>KJA</v>
      </c>
      <c r="P235" s="6" t="str">
        <f t="shared" si="40"/>
        <v>Leer</v>
      </c>
      <c r="Q235" s="6" t="str">
        <f t="shared" si="38"/>
        <v>Leer</v>
      </c>
      <c r="R235" s="6" t="str">
        <f t="shared" si="41"/>
        <v>Leer</v>
      </c>
      <c r="S235" s="6" t="str">
        <f>VLOOKUP($C235,{"29 - Psychiatrie (Erwachsene)","Psychiatrie";"30 - Kinder- und Jugendpsychiatrie","KJPsychiatrie";"31 - Psychosomatik","Psychosomatik";"00 - Bitte eine Fachabteilung auswählen","Leer";"","Leer"},2,0)</f>
        <v>Leer</v>
      </c>
      <c r="T235" s="6">
        <f>VLOOKUP($C235,{"29 - Psychiatrie (Erwachsene)",1;"30 - Kinder- und Jugendpsychiatrie",1;"31 - Psychosomatik",1;"00 - Bitte eine Fachabteilung auswählen",0;"",0},2,0)</f>
        <v>0</v>
      </c>
      <c r="U235" s="6">
        <f t="shared" si="42"/>
        <v>0</v>
      </c>
      <c r="V235" s="6">
        <f t="shared" si="43"/>
        <v>0</v>
      </c>
      <c r="W235" s="6">
        <f t="shared" si="44"/>
        <v>0</v>
      </c>
      <c r="X235" s="6">
        <f t="shared" si="45"/>
        <v>0</v>
      </c>
      <c r="Y235" s="6">
        <f t="shared" si="46"/>
        <v>0</v>
      </c>
      <c r="Z235" s="6">
        <f t="shared" si="39"/>
        <v>0</v>
      </c>
      <c r="AA235" s="6"/>
      <c r="AB235" s="6"/>
      <c r="AC235" s="6"/>
      <c r="AD235" s="6"/>
      <c r="AE235" s="6"/>
      <c r="AF235" s="6"/>
      <c r="AG235" s="6"/>
    </row>
    <row r="236" spans="1:33" s="20" customFormat="1" ht="15" customHeight="1" x14ac:dyDescent="0.25">
      <c r="A236" s="19"/>
      <c r="B236" s="74" t="str">
        <f t="shared" si="36"/>
        <v>!!!</v>
      </c>
      <c r="C236" s="209" t="str">
        <f>IF($D236&lt;&gt;"",VLOOKUP(TEXT($D236,0),'Angaben Stationen'!$C$15:$V$65,2,0),"")</f>
        <v/>
      </c>
      <c r="D236" s="203"/>
      <c r="E236" s="210"/>
      <c r="F236" s="210"/>
      <c r="G236" s="211"/>
      <c r="H236" s="212"/>
      <c r="I236" s="213"/>
      <c r="J236" s="112"/>
      <c r="K236" s="72"/>
      <c r="M236" s="126"/>
      <c r="N236" s="6">
        <f t="shared" si="37"/>
        <v>0</v>
      </c>
      <c r="O236" s="6" t="str">
        <f>IF('Angaben KH-Standort'!$D$13&gt;0,"VJ","KJA")</f>
        <v>KJA</v>
      </c>
      <c r="P236" s="6" t="str">
        <f t="shared" si="40"/>
        <v>Leer</v>
      </c>
      <c r="Q236" s="6" t="str">
        <f t="shared" si="38"/>
        <v>Leer</v>
      </c>
      <c r="R236" s="6" t="str">
        <f t="shared" si="41"/>
        <v>Leer</v>
      </c>
      <c r="S236" s="6" t="str">
        <f>VLOOKUP($C236,{"29 - Psychiatrie (Erwachsene)","Psychiatrie";"30 - Kinder- und Jugendpsychiatrie","KJPsychiatrie";"31 - Psychosomatik","Psychosomatik";"00 - Bitte eine Fachabteilung auswählen","Leer";"","Leer"},2,0)</f>
        <v>Leer</v>
      </c>
      <c r="T236" s="6">
        <f>VLOOKUP($C236,{"29 - Psychiatrie (Erwachsene)",1;"30 - Kinder- und Jugendpsychiatrie",1;"31 - Psychosomatik",1;"00 - Bitte eine Fachabteilung auswählen",0;"",0},2,0)</f>
        <v>0</v>
      </c>
      <c r="U236" s="6">
        <f t="shared" si="42"/>
        <v>0</v>
      </c>
      <c r="V236" s="6">
        <f t="shared" si="43"/>
        <v>0</v>
      </c>
      <c r="W236" s="6">
        <f t="shared" si="44"/>
        <v>0</v>
      </c>
      <c r="X236" s="6">
        <f t="shared" si="45"/>
        <v>0</v>
      </c>
      <c r="Y236" s="6">
        <f t="shared" si="46"/>
        <v>0</v>
      </c>
      <c r="Z236" s="6">
        <f t="shared" si="39"/>
        <v>0</v>
      </c>
      <c r="AA236" s="6"/>
      <c r="AB236" s="6"/>
      <c r="AC236" s="6"/>
      <c r="AD236" s="6"/>
      <c r="AE236" s="6"/>
      <c r="AF236" s="6"/>
      <c r="AG236" s="6"/>
    </row>
    <row r="237" spans="1:33" s="20" customFormat="1" ht="15" customHeight="1" x14ac:dyDescent="0.25">
      <c r="A237" s="19"/>
      <c r="B237" s="74" t="str">
        <f t="shared" si="36"/>
        <v>!!!</v>
      </c>
      <c r="C237" s="209" t="str">
        <f>IF($D237&lt;&gt;"",VLOOKUP(TEXT($D237,0),'Angaben Stationen'!$C$15:$V$65,2,0),"")</f>
        <v/>
      </c>
      <c r="D237" s="203"/>
      <c r="E237" s="210"/>
      <c r="F237" s="210"/>
      <c r="G237" s="211"/>
      <c r="H237" s="212"/>
      <c r="I237" s="213"/>
      <c r="J237" s="112"/>
      <c r="K237" s="72"/>
      <c r="M237" s="126"/>
      <c r="N237" s="6">
        <f t="shared" si="37"/>
        <v>0</v>
      </c>
      <c r="O237" s="6" t="str">
        <f>IF('Angaben KH-Standort'!$D$13&gt;0,"VJ","KJA")</f>
        <v>KJA</v>
      </c>
      <c r="P237" s="6" t="str">
        <f t="shared" si="40"/>
        <v>Leer</v>
      </c>
      <c r="Q237" s="6" t="str">
        <f t="shared" si="38"/>
        <v>Leer</v>
      </c>
      <c r="R237" s="6" t="str">
        <f t="shared" si="41"/>
        <v>Leer</v>
      </c>
      <c r="S237" s="6" t="str">
        <f>VLOOKUP($C237,{"29 - Psychiatrie (Erwachsene)","Psychiatrie";"30 - Kinder- und Jugendpsychiatrie","KJPsychiatrie";"31 - Psychosomatik","Psychosomatik";"00 - Bitte eine Fachabteilung auswählen","Leer";"","Leer"},2,0)</f>
        <v>Leer</v>
      </c>
      <c r="T237" s="6">
        <f>VLOOKUP($C237,{"29 - Psychiatrie (Erwachsene)",1;"30 - Kinder- und Jugendpsychiatrie",1;"31 - Psychosomatik",1;"00 - Bitte eine Fachabteilung auswählen",0;"",0},2,0)</f>
        <v>0</v>
      </c>
      <c r="U237" s="6">
        <f t="shared" si="42"/>
        <v>0</v>
      </c>
      <c r="V237" s="6">
        <f t="shared" si="43"/>
        <v>0</v>
      </c>
      <c r="W237" s="6">
        <f t="shared" si="44"/>
        <v>0</v>
      </c>
      <c r="X237" s="6">
        <f t="shared" si="45"/>
        <v>0</v>
      </c>
      <c r="Y237" s="6">
        <f t="shared" si="46"/>
        <v>0</v>
      </c>
      <c r="Z237" s="6">
        <f t="shared" si="39"/>
        <v>0</v>
      </c>
      <c r="AA237" s="6"/>
      <c r="AB237" s="6"/>
      <c r="AC237" s="6"/>
      <c r="AD237" s="6"/>
      <c r="AE237" s="6"/>
      <c r="AF237" s="6"/>
      <c r="AG237" s="6"/>
    </row>
    <row r="238" spans="1:33" s="20" customFormat="1" ht="15" customHeight="1" x14ac:dyDescent="0.25">
      <c r="A238" s="19"/>
      <c r="B238" s="74" t="str">
        <f t="shared" si="36"/>
        <v>!!!</v>
      </c>
      <c r="C238" s="209" t="str">
        <f>IF($D238&lt;&gt;"",VLOOKUP(TEXT($D238,0),'Angaben Stationen'!$C$15:$V$65,2,0),"")</f>
        <v/>
      </c>
      <c r="D238" s="203"/>
      <c r="E238" s="210"/>
      <c r="F238" s="210"/>
      <c r="G238" s="211"/>
      <c r="H238" s="212"/>
      <c r="I238" s="213"/>
      <c r="J238" s="112"/>
      <c r="K238" s="72"/>
      <c r="M238" s="126"/>
      <c r="N238" s="6">
        <f t="shared" si="37"/>
        <v>0</v>
      </c>
      <c r="O238" s="6" t="str">
        <f>IF('Angaben KH-Standort'!$D$13&gt;0,"VJ","KJA")</f>
        <v>KJA</v>
      </c>
      <c r="P238" s="6" t="str">
        <f t="shared" si="40"/>
        <v>Leer</v>
      </c>
      <c r="Q238" s="6" t="str">
        <f t="shared" si="38"/>
        <v>Leer</v>
      </c>
      <c r="R238" s="6" t="str">
        <f t="shared" si="41"/>
        <v>Leer</v>
      </c>
      <c r="S238" s="6" t="str">
        <f>VLOOKUP($C238,{"29 - Psychiatrie (Erwachsene)","Psychiatrie";"30 - Kinder- und Jugendpsychiatrie","KJPsychiatrie";"31 - Psychosomatik","Psychosomatik";"00 - Bitte eine Fachabteilung auswählen","Leer";"","Leer"},2,0)</f>
        <v>Leer</v>
      </c>
      <c r="T238" s="6">
        <f>VLOOKUP($C238,{"29 - Psychiatrie (Erwachsene)",1;"30 - Kinder- und Jugendpsychiatrie",1;"31 - Psychosomatik",1;"00 - Bitte eine Fachabteilung auswählen",0;"",0},2,0)</f>
        <v>0</v>
      </c>
      <c r="U238" s="6">
        <f t="shared" si="42"/>
        <v>0</v>
      </c>
      <c r="V238" s="6">
        <f t="shared" si="43"/>
        <v>0</v>
      </c>
      <c r="W238" s="6">
        <f t="shared" si="44"/>
        <v>0</v>
      </c>
      <c r="X238" s="6">
        <f t="shared" si="45"/>
        <v>0</v>
      </c>
      <c r="Y238" s="6">
        <f t="shared" si="46"/>
        <v>0</v>
      </c>
      <c r="Z238" s="6">
        <f t="shared" si="39"/>
        <v>0</v>
      </c>
      <c r="AA238" s="6"/>
      <c r="AB238" s="6"/>
      <c r="AC238" s="6"/>
      <c r="AD238" s="6"/>
      <c r="AE238" s="6"/>
      <c r="AF238" s="6"/>
      <c r="AG238" s="6"/>
    </row>
    <row r="239" spans="1:33" s="20" customFormat="1" ht="15" customHeight="1" x14ac:dyDescent="0.25">
      <c r="A239" s="19"/>
      <c r="B239" s="74" t="str">
        <f t="shared" si="36"/>
        <v>!!!</v>
      </c>
      <c r="C239" s="209" t="str">
        <f>IF($D239&lt;&gt;"",VLOOKUP(TEXT($D239,0),'Angaben Stationen'!$C$15:$V$65,2,0),"")</f>
        <v/>
      </c>
      <c r="D239" s="203"/>
      <c r="E239" s="210"/>
      <c r="F239" s="210"/>
      <c r="G239" s="211"/>
      <c r="H239" s="212"/>
      <c r="I239" s="213"/>
      <c r="J239" s="112"/>
      <c r="K239" s="72"/>
      <c r="M239" s="126"/>
      <c r="N239" s="6">
        <f t="shared" si="37"/>
        <v>0</v>
      </c>
      <c r="O239" s="6" t="str">
        <f>IF('Angaben KH-Standort'!$D$13&gt;0,"VJ","KJA")</f>
        <v>KJA</v>
      </c>
      <c r="P239" s="6" t="str">
        <f t="shared" si="40"/>
        <v>Leer</v>
      </c>
      <c r="Q239" s="6" t="str">
        <f t="shared" si="38"/>
        <v>Leer</v>
      </c>
      <c r="R239" s="6" t="str">
        <f t="shared" si="41"/>
        <v>Leer</v>
      </c>
      <c r="S239" s="6" t="str">
        <f>VLOOKUP($C239,{"29 - Psychiatrie (Erwachsene)","Psychiatrie";"30 - Kinder- und Jugendpsychiatrie","KJPsychiatrie";"31 - Psychosomatik","Psychosomatik";"00 - Bitte eine Fachabteilung auswählen","Leer";"","Leer"},2,0)</f>
        <v>Leer</v>
      </c>
      <c r="T239" s="6">
        <f>VLOOKUP($C239,{"29 - Psychiatrie (Erwachsene)",1;"30 - Kinder- und Jugendpsychiatrie",1;"31 - Psychosomatik",1;"00 - Bitte eine Fachabteilung auswählen",0;"",0},2,0)</f>
        <v>0</v>
      </c>
      <c r="U239" s="6">
        <f t="shared" si="42"/>
        <v>0</v>
      </c>
      <c r="V239" s="6">
        <f t="shared" si="43"/>
        <v>0</v>
      </c>
      <c r="W239" s="6">
        <f t="shared" si="44"/>
        <v>0</v>
      </c>
      <c r="X239" s="6">
        <f t="shared" si="45"/>
        <v>0</v>
      </c>
      <c r="Y239" s="6">
        <f t="shared" si="46"/>
        <v>0</v>
      </c>
      <c r="Z239" s="6">
        <f t="shared" si="39"/>
        <v>0</v>
      </c>
      <c r="AA239" s="6"/>
      <c r="AB239" s="6"/>
      <c r="AC239" s="6"/>
      <c r="AD239" s="6"/>
      <c r="AE239" s="6"/>
      <c r="AF239" s="6"/>
      <c r="AG239" s="6"/>
    </row>
    <row r="240" spans="1:33" s="20" customFormat="1" ht="15" customHeight="1" x14ac:dyDescent="0.25">
      <c r="A240" s="19"/>
      <c r="B240" s="74" t="str">
        <f t="shared" si="36"/>
        <v>!!!</v>
      </c>
      <c r="C240" s="209" t="str">
        <f>IF($D240&lt;&gt;"",VLOOKUP(TEXT($D240,0),'Angaben Stationen'!$C$15:$V$65,2,0),"")</f>
        <v/>
      </c>
      <c r="D240" s="203"/>
      <c r="E240" s="210"/>
      <c r="F240" s="210"/>
      <c r="G240" s="211"/>
      <c r="H240" s="212"/>
      <c r="I240" s="213"/>
      <c r="J240" s="112"/>
      <c r="K240" s="72"/>
      <c r="M240" s="126"/>
      <c r="N240" s="6">
        <f t="shared" si="37"/>
        <v>0</v>
      </c>
      <c r="O240" s="6" t="str">
        <f>IF('Angaben KH-Standort'!$D$13&gt;0,"VJ","KJA")</f>
        <v>KJA</v>
      </c>
      <c r="P240" s="6" t="str">
        <f t="shared" si="40"/>
        <v>Leer</v>
      </c>
      <c r="Q240" s="6" t="str">
        <f t="shared" si="38"/>
        <v>Leer</v>
      </c>
      <c r="R240" s="6" t="str">
        <f t="shared" si="41"/>
        <v>Leer</v>
      </c>
      <c r="S240" s="6" t="str">
        <f>VLOOKUP($C240,{"29 - Psychiatrie (Erwachsene)","Psychiatrie";"30 - Kinder- und Jugendpsychiatrie","KJPsychiatrie";"31 - Psychosomatik","Psychosomatik";"00 - Bitte eine Fachabteilung auswählen","Leer";"","Leer"},2,0)</f>
        <v>Leer</v>
      </c>
      <c r="T240" s="6">
        <f>VLOOKUP($C240,{"29 - Psychiatrie (Erwachsene)",1;"30 - Kinder- und Jugendpsychiatrie",1;"31 - Psychosomatik",1;"00 - Bitte eine Fachabteilung auswählen",0;"",0},2,0)</f>
        <v>0</v>
      </c>
      <c r="U240" s="6">
        <f t="shared" si="42"/>
        <v>0</v>
      </c>
      <c r="V240" s="6">
        <f t="shared" si="43"/>
        <v>0</v>
      </c>
      <c r="W240" s="6">
        <f t="shared" si="44"/>
        <v>0</v>
      </c>
      <c r="X240" s="6">
        <f t="shared" si="45"/>
        <v>0</v>
      </c>
      <c r="Y240" s="6">
        <f t="shared" si="46"/>
        <v>0</v>
      </c>
      <c r="Z240" s="6">
        <f t="shared" si="39"/>
        <v>0</v>
      </c>
      <c r="AA240" s="6"/>
      <c r="AB240" s="6"/>
      <c r="AC240" s="6"/>
      <c r="AD240" s="6"/>
      <c r="AE240" s="6"/>
      <c r="AF240" s="6"/>
      <c r="AG240" s="6"/>
    </row>
    <row r="241" spans="1:33" s="20" customFormat="1" ht="15" customHeight="1" x14ac:dyDescent="0.25">
      <c r="A241" s="19"/>
      <c r="B241" s="74" t="str">
        <f t="shared" si="36"/>
        <v>!!!</v>
      </c>
      <c r="C241" s="209" t="str">
        <f>IF($D241&lt;&gt;"",VLOOKUP(TEXT($D241,0),'Angaben Stationen'!$C$15:$V$65,2,0),"")</f>
        <v/>
      </c>
      <c r="D241" s="203"/>
      <c r="E241" s="210"/>
      <c r="F241" s="210"/>
      <c r="G241" s="211"/>
      <c r="H241" s="212"/>
      <c r="I241" s="213"/>
      <c r="J241" s="112"/>
      <c r="K241" s="72"/>
      <c r="M241" s="126"/>
      <c r="N241" s="6">
        <f t="shared" si="37"/>
        <v>0</v>
      </c>
      <c r="O241" s="6" t="str">
        <f>IF('Angaben KH-Standort'!$D$13&gt;0,"VJ","KJA")</f>
        <v>KJA</v>
      </c>
      <c r="P241" s="6" t="str">
        <f t="shared" si="40"/>
        <v>Leer</v>
      </c>
      <c r="Q241" s="6" t="str">
        <f t="shared" si="38"/>
        <v>Leer</v>
      </c>
      <c r="R241" s="6" t="str">
        <f t="shared" si="41"/>
        <v>Leer</v>
      </c>
      <c r="S241" s="6" t="str">
        <f>VLOOKUP($C241,{"29 - Psychiatrie (Erwachsene)","Psychiatrie";"30 - Kinder- und Jugendpsychiatrie","KJPsychiatrie";"31 - Psychosomatik","Psychosomatik";"00 - Bitte eine Fachabteilung auswählen","Leer";"","Leer"},2,0)</f>
        <v>Leer</v>
      </c>
      <c r="T241" s="6">
        <f>VLOOKUP($C241,{"29 - Psychiatrie (Erwachsene)",1;"30 - Kinder- und Jugendpsychiatrie",1;"31 - Psychosomatik",1;"00 - Bitte eine Fachabteilung auswählen",0;"",0},2,0)</f>
        <v>0</v>
      </c>
      <c r="U241" s="6">
        <f t="shared" si="42"/>
        <v>0</v>
      </c>
      <c r="V241" s="6">
        <f t="shared" si="43"/>
        <v>0</v>
      </c>
      <c r="W241" s="6">
        <f t="shared" si="44"/>
        <v>0</v>
      </c>
      <c r="X241" s="6">
        <f t="shared" si="45"/>
        <v>0</v>
      </c>
      <c r="Y241" s="6">
        <f t="shared" si="46"/>
        <v>0</v>
      </c>
      <c r="Z241" s="6">
        <f t="shared" si="39"/>
        <v>0</v>
      </c>
      <c r="AA241" s="6"/>
      <c r="AB241" s="6"/>
      <c r="AC241" s="6"/>
      <c r="AD241" s="6"/>
      <c r="AE241" s="6"/>
      <c r="AF241" s="6"/>
      <c r="AG241" s="6"/>
    </row>
    <row r="242" spans="1:33" s="20" customFormat="1" ht="15" customHeight="1" x14ac:dyDescent="0.25">
      <c r="A242" s="19"/>
      <c r="B242" s="74" t="str">
        <f t="shared" si="36"/>
        <v>!!!</v>
      </c>
      <c r="C242" s="209" t="str">
        <f>IF($D242&lt;&gt;"",VLOOKUP(TEXT($D242,0),'Angaben Stationen'!$C$15:$V$65,2,0),"")</f>
        <v/>
      </c>
      <c r="D242" s="203"/>
      <c r="E242" s="210"/>
      <c r="F242" s="210"/>
      <c r="G242" s="211"/>
      <c r="H242" s="212"/>
      <c r="I242" s="213"/>
      <c r="J242" s="112"/>
      <c r="K242" s="72"/>
      <c r="M242" s="126"/>
      <c r="N242" s="6">
        <f t="shared" si="37"/>
        <v>0</v>
      </c>
      <c r="O242" s="6" t="str">
        <f>IF('Angaben KH-Standort'!$D$13&gt;0,"VJ","KJA")</f>
        <v>KJA</v>
      </c>
      <c r="P242" s="6" t="str">
        <f t="shared" si="40"/>
        <v>Leer</v>
      </c>
      <c r="Q242" s="6" t="str">
        <f t="shared" si="38"/>
        <v>Leer</v>
      </c>
      <c r="R242" s="6" t="str">
        <f t="shared" si="41"/>
        <v>Leer</v>
      </c>
      <c r="S242" s="6" t="str">
        <f>VLOOKUP($C242,{"29 - Psychiatrie (Erwachsene)","Psychiatrie";"30 - Kinder- und Jugendpsychiatrie","KJPsychiatrie";"31 - Psychosomatik","Psychosomatik";"00 - Bitte eine Fachabteilung auswählen","Leer";"","Leer"},2,0)</f>
        <v>Leer</v>
      </c>
      <c r="T242" s="6">
        <f>VLOOKUP($C242,{"29 - Psychiatrie (Erwachsene)",1;"30 - Kinder- und Jugendpsychiatrie",1;"31 - Psychosomatik",1;"00 - Bitte eine Fachabteilung auswählen",0;"",0},2,0)</f>
        <v>0</v>
      </c>
      <c r="U242" s="6">
        <f t="shared" si="42"/>
        <v>0</v>
      </c>
      <c r="V242" s="6">
        <f t="shared" si="43"/>
        <v>0</v>
      </c>
      <c r="W242" s="6">
        <f t="shared" si="44"/>
        <v>0</v>
      </c>
      <c r="X242" s="6">
        <f t="shared" si="45"/>
        <v>0</v>
      </c>
      <c r="Y242" s="6">
        <f t="shared" si="46"/>
        <v>0</v>
      </c>
      <c r="Z242" s="6">
        <f t="shared" si="39"/>
        <v>0</v>
      </c>
      <c r="AA242" s="6"/>
      <c r="AB242" s="6"/>
      <c r="AC242" s="6"/>
      <c r="AD242" s="6"/>
      <c r="AE242" s="6"/>
      <c r="AF242" s="6"/>
      <c r="AG242" s="6"/>
    </row>
    <row r="243" spans="1:33" s="20" customFormat="1" ht="15" customHeight="1" x14ac:dyDescent="0.25">
      <c r="A243" s="19"/>
      <c r="B243" s="74" t="str">
        <f t="shared" si="36"/>
        <v>!!!</v>
      </c>
      <c r="C243" s="209" t="str">
        <f>IF($D243&lt;&gt;"",VLOOKUP(TEXT($D243,0),'Angaben Stationen'!$C$15:$V$65,2,0),"")</f>
        <v/>
      </c>
      <c r="D243" s="203"/>
      <c r="E243" s="210"/>
      <c r="F243" s="210"/>
      <c r="G243" s="211"/>
      <c r="H243" s="212"/>
      <c r="I243" s="213"/>
      <c r="J243" s="112"/>
      <c r="K243" s="72"/>
      <c r="M243" s="126"/>
      <c r="N243" s="6">
        <f t="shared" si="37"/>
        <v>0</v>
      </c>
      <c r="O243" s="6" t="str">
        <f>IF('Angaben KH-Standort'!$D$13&gt;0,"VJ","KJA")</f>
        <v>KJA</v>
      </c>
      <c r="P243" s="6" t="str">
        <f t="shared" si="40"/>
        <v>Leer</v>
      </c>
      <c r="Q243" s="6" t="str">
        <f t="shared" si="38"/>
        <v>Leer</v>
      </c>
      <c r="R243" s="6" t="str">
        <f t="shared" si="41"/>
        <v>Leer</v>
      </c>
      <c r="S243" s="6" t="str">
        <f>VLOOKUP($C243,{"29 - Psychiatrie (Erwachsene)","Psychiatrie";"30 - Kinder- und Jugendpsychiatrie","KJPsychiatrie";"31 - Psychosomatik","Psychosomatik";"00 - Bitte eine Fachabteilung auswählen","Leer";"","Leer"},2,0)</f>
        <v>Leer</v>
      </c>
      <c r="T243" s="6">
        <f>VLOOKUP($C243,{"29 - Psychiatrie (Erwachsene)",1;"30 - Kinder- und Jugendpsychiatrie",1;"31 - Psychosomatik",1;"00 - Bitte eine Fachabteilung auswählen",0;"",0},2,0)</f>
        <v>0</v>
      </c>
      <c r="U243" s="6">
        <f t="shared" si="42"/>
        <v>0</v>
      </c>
      <c r="V243" s="6">
        <f t="shared" si="43"/>
        <v>0</v>
      </c>
      <c r="W243" s="6">
        <f t="shared" si="44"/>
        <v>0</v>
      </c>
      <c r="X243" s="6">
        <f t="shared" si="45"/>
        <v>0</v>
      </c>
      <c r="Y243" s="6">
        <f t="shared" si="46"/>
        <v>0</v>
      </c>
      <c r="Z243" s="6">
        <f t="shared" si="39"/>
        <v>0</v>
      </c>
      <c r="AA243" s="6"/>
      <c r="AB243" s="6"/>
      <c r="AC243" s="6"/>
      <c r="AD243" s="6"/>
      <c r="AE243" s="6"/>
      <c r="AF243" s="6"/>
      <c r="AG243" s="6"/>
    </row>
    <row r="244" spans="1:33" s="20" customFormat="1" ht="15" customHeight="1" x14ac:dyDescent="0.25">
      <c r="A244" s="19"/>
      <c r="B244" s="74" t="str">
        <f t="shared" si="36"/>
        <v>!!!</v>
      </c>
      <c r="C244" s="209" t="str">
        <f>IF($D244&lt;&gt;"",VLOOKUP(TEXT($D244,0),'Angaben Stationen'!$C$15:$V$65,2,0),"")</f>
        <v/>
      </c>
      <c r="D244" s="203"/>
      <c r="E244" s="210"/>
      <c r="F244" s="210"/>
      <c r="G244" s="211"/>
      <c r="H244" s="212"/>
      <c r="I244" s="213"/>
      <c r="J244" s="112"/>
      <c r="K244" s="72"/>
      <c r="M244" s="126"/>
      <c r="N244" s="6">
        <f t="shared" si="37"/>
        <v>0</v>
      </c>
      <c r="O244" s="6" t="str">
        <f>IF('Angaben KH-Standort'!$D$13&gt;0,"VJ","KJA")</f>
        <v>KJA</v>
      </c>
      <c r="P244" s="6" t="str">
        <f t="shared" si="40"/>
        <v>Leer</v>
      </c>
      <c r="Q244" s="6" t="str">
        <f t="shared" si="38"/>
        <v>Leer</v>
      </c>
      <c r="R244" s="6" t="str">
        <f t="shared" si="41"/>
        <v>Leer</v>
      </c>
      <c r="S244" s="6" t="str">
        <f>VLOOKUP($C244,{"29 - Psychiatrie (Erwachsene)","Psychiatrie";"30 - Kinder- und Jugendpsychiatrie","KJPsychiatrie";"31 - Psychosomatik","Psychosomatik";"00 - Bitte eine Fachabteilung auswählen","Leer";"","Leer"},2,0)</f>
        <v>Leer</v>
      </c>
      <c r="T244" s="6">
        <f>VLOOKUP($C244,{"29 - Psychiatrie (Erwachsene)",1;"30 - Kinder- und Jugendpsychiatrie",1;"31 - Psychosomatik",1;"00 - Bitte eine Fachabteilung auswählen",0;"",0},2,0)</f>
        <v>0</v>
      </c>
      <c r="U244" s="6">
        <f t="shared" si="42"/>
        <v>0</v>
      </c>
      <c r="V244" s="6">
        <f t="shared" si="43"/>
        <v>0</v>
      </c>
      <c r="W244" s="6">
        <f t="shared" si="44"/>
        <v>0</v>
      </c>
      <c r="X244" s="6">
        <f t="shared" si="45"/>
        <v>0</v>
      </c>
      <c r="Y244" s="6">
        <f t="shared" si="46"/>
        <v>0</v>
      </c>
      <c r="Z244" s="6">
        <f t="shared" si="39"/>
        <v>0</v>
      </c>
      <c r="AA244" s="6"/>
      <c r="AB244" s="6"/>
      <c r="AC244" s="6"/>
      <c r="AD244" s="6"/>
      <c r="AE244" s="6"/>
      <c r="AF244" s="6"/>
      <c r="AG244" s="6"/>
    </row>
    <row r="245" spans="1:33" s="20" customFormat="1" ht="15" customHeight="1" x14ac:dyDescent="0.25">
      <c r="A245" s="19"/>
      <c r="B245" s="74" t="str">
        <f t="shared" si="36"/>
        <v>!!!</v>
      </c>
      <c r="C245" s="209" t="str">
        <f>IF($D245&lt;&gt;"",VLOOKUP(TEXT($D245,0),'Angaben Stationen'!$C$15:$V$65,2,0),"")</f>
        <v/>
      </c>
      <c r="D245" s="203"/>
      <c r="E245" s="210"/>
      <c r="F245" s="210"/>
      <c r="G245" s="211"/>
      <c r="H245" s="212"/>
      <c r="I245" s="213"/>
      <c r="J245" s="112"/>
      <c r="K245" s="72"/>
      <c r="M245" s="126"/>
      <c r="N245" s="6">
        <f t="shared" si="37"/>
        <v>0</v>
      </c>
      <c r="O245" s="6" t="str">
        <f>IF('Angaben KH-Standort'!$D$13&gt;0,"VJ","KJA")</f>
        <v>KJA</v>
      </c>
      <c r="P245" s="6" t="str">
        <f t="shared" si="40"/>
        <v>Leer</v>
      </c>
      <c r="Q245" s="6" t="str">
        <f t="shared" si="38"/>
        <v>Leer</v>
      </c>
      <c r="R245" s="6" t="str">
        <f t="shared" si="41"/>
        <v>Leer</v>
      </c>
      <c r="S245" s="6" t="str">
        <f>VLOOKUP($C245,{"29 - Psychiatrie (Erwachsene)","Psychiatrie";"30 - Kinder- und Jugendpsychiatrie","KJPsychiatrie";"31 - Psychosomatik","Psychosomatik";"00 - Bitte eine Fachabteilung auswählen","Leer";"","Leer"},2,0)</f>
        <v>Leer</v>
      </c>
      <c r="T245" s="6">
        <f>VLOOKUP($C245,{"29 - Psychiatrie (Erwachsene)",1;"30 - Kinder- und Jugendpsychiatrie",1;"31 - Psychosomatik",1;"00 - Bitte eine Fachabteilung auswählen",0;"",0},2,0)</f>
        <v>0</v>
      </c>
      <c r="U245" s="6">
        <f t="shared" si="42"/>
        <v>0</v>
      </c>
      <c r="V245" s="6">
        <f t="shared" si="43"/>
        <v>0</v>
      </c>
      <c r="W245" s="6">
        <f t="shared" si="44"/>
        <v>0</v>
      </c>
      <c r="X245" s="6">
        <f t="shared" si="45"/>
        <v>0</v>
      </c>
      <c r="Y245" s="6">
        <f t="shared" si="46"/>
        <v>0</v>
      </c>
      <c r="Z245" s="6">
        <f t="shared" si="39"/>
        <v>0</v>
      </c>
      <c r="AA245" s="6"/>
      <c r="AB245" s="6"/>
      <c r="AC245" s="6"/>
      <c r="AD245" s="6"/>
      <c r="AE245" s="6"/>
      <c r="AF245" s="6"/>
      <c r="AG245" s="6"/>
    </row>
    <row r="246" spans="1:33" s="20" customFormat="1" ht="15" customHeight="1" x14ac:dyDescent="0.25">
      <c r="A246" s="19"/>
      <c r="B246" s="74" t="str">
        <f t="shared" si="36"/>
        <v>!!!</v>
      </c>
      <c r="C246" s="209" t="str">
        <f>IF($D246&lt;&gt;"",VLOOKUP(TEXT($D246,0),'Angaben Stationen'!$C$15:$V$65,2,0),"")</f>
        <v/>
      </c>
      <c r="D246" s="203"/>
      <c r="E246" s="210"/>
      <c r="F246" s="210"/>
      <c r="G246" s="211"/>
      <c r="H246" s="212"/>
      <c r="I246" s="213"/>
      <c r="J246" s="112"/>
      <c r="K246" s="72"/>
      <c r="M246" s="126"/>
      <c r="N246" s="6">
        <f t="shared" si="37"/>
        <v>0</v>
      </c>
      <c r="O246" s="6" t="str">
        <f>IF('Angaben KH-Standort'!$D$13&gt;0,"VJ","KJA")</f>
        <v>KJA</v>
      </c>
      <c r="P246" s="6" t="str">
        <f t="shared" si="40"/>
        <v>Leer</v>
      </c>
      <c r="Q246" s="6" t="str">
        <f t="shared" si="38"/>
        <v>Leer</v>
      </c>
      <c r="R246" s="6" t="str">
        <f t="shared" si="41"/>
        <v>Leer</v>
      </c>
      <c r="S246" s="6" t="str">
        <f>VLOOKUP($C246,{"29 - Psychiatrie (Erwachsene)","Psychiatrie";"30 - Kinder- und Jugendpsychiatrie","KJPsychiatrie";"31 - Psychosomatik","Psychosomatik";"00 - Bitte eine Fachabteilung auswählen","Leer";"","Leer"},2,0)</f>
        <v>Leer</v>
      </c>
      <c r="T246" s="6">
        <f>VLOOKUP($C246,{"29 - Psychiatrie (Erwachsene)",1;"30 - Kinder- und Jugendpsychiatrie",1;"31 - Psychosomatik",1;"00 - Bitte eine Fachabteilung auswählen",0;"",0},2,0)</f>
        <v>0</v>
      </c>
      <c r="U246" s="6">
        <f t="shared" si="42"/>
        <v>0</v>
      </c>
      <c r="V246" s="6">
        <f t="shared" si="43"/>
        <v>0</v>
      </c>
      <c r="W246" s="6">
        <f t="shared" si="44"/>
        <v>0</v>
      </c>
      <c r="X246" s="6">
        <f t="shared" si="45"/>
        <v>0</v>
      </c>
      <c r="Y246" s="6">
        <f t="shared" si="46"/>
        <v>0</v>
      </c>
      <c r="Z246" s="6">
        <f t="shared" si="39"/>
        <v>0</v>
      </c>
      <c r="AA246" s="6"/>
      <c r="AB246" s="6"/>
      <c r="AC246" s="6"/>
      <c r="AD246" s="6"/>
      <c r="AE246" s="6"/>
      <c r="AF246" s="6"/>
      <c r="AG246" s="6"/>
    </row>
    <row r="247" spans="1:33" s="20" customFormat="1" ht="15" customHeight="1" x14ac:dyDescent="0.25">
      <c r="A247" s="19"/>
      <c r="B247" s="74" t="str">
        <f t="shared" si="36"/>
        <v>!!!</v>
      </c>
      <c r="C247" s="209" t="str">
        <f>IF($D247&lt;&gt;"",VLOOKUP(TEXT($D247,0),'Angaben Stationen'!$C$15:$V$65,2,0),"")</f>
        <v/>
      </c>
      <c r="D247" s="203"/>
      <c r="E247" s="210"/>
      <c r="F247" s="210"/>
      <c r="G247" s="211"/>
      <c r="H247" s="212"/>
      <c r="I247" s="213"/>
      <c r="J247" s="112"/>
      <c r="K247" s="72"/>
      <c r="M247" s="126"/>
      <c r="N247" s="6">
        <f t="shared" si="37"/>
        <v>0</v>
      </c>
      <c r="O247" s="6" t="str">
        <f>IF('Angaben KH-Standort'!$D$13&gt;0,"VJ","KJA")</f>
        <v>KJA</v>
      </c>
      <c r="P247" s="6" t="str">
        <f t="shared" si="40"/>
        <v>Leer</v>
      </c>
      <c r="Q247" s="6" t="str">
        <f t="shared" si="38"/>
        <v>Leer</v>
      </c>
      <c r="R247" s="6" t="str">
        <f t="shared" si="41"/>
        <v>Leer</v>
      </c>
      <c r="S247" s="6" t="str">
        <f>VLOOKUP($C247,{"29 - Psychiatrie (Erwachsene)","Psychiatrie";"30 - Kinder- und Jugendpsychiatrie","KJPsychiatrie";"31 - Psychosomatik","Psychosomatik";"00 - Bitte eine Fachabteilung auswählen","Leer";"","Leer"},2,0)</f>
        <v>Leer</v>
      </c>
      <c r="T247" s="6">
        <f>VLOOKUP($C247,{"29 - Psychiatrie (Erwachsene)",1;"30 - Kinder- und Jugendpsychiatrie",1;"31 - Psychosomatik",1;"00 - Bitte eine Fachabteilung auswählen",0;"",0},2,0)</f>
        <v>0</v>
      </c>
      <c r="U247" s="6">
        <f t="shared" si="42"/>
        <v>0</v>
      </c>
      <c r="V247" s="6">
        <f t="shared" si="43"/>
        <v>0</v>
      </c>
      <c r="W247" s="6">
        <f t="shared" si="44"/>
        <v>0</v>
      </c>
      <c r="X247" s="6">
        <f t="shared" si="45"/>
        <v>0</v>
      </c>
      <c r="Y247" s="6">
        <f t="shared" si="46"/>
        <v>0</v>
      </c>
      <c r="Z247" s="6">
        <f t="shared" si="39"/>
        <v>0</v>
      </c>
      <c r="AA247" s="6"/>
      <c r="AB247" s="6"/>
      <c r="AC247" s="6"/>
      <c r="AD247" s="6"/>
      <c r="AE247" s="6"/>
      <c r="AF247" s="6"/>
      <c r="AG247" s="6"/>
    </row>
    <row r="248" spans="1:33" s="20" customFormat="1" ht="15" customHeight="1" x14ac:dyDescent="0.25">
      <c r="A248" s="19"/>
      <c r="B248" s="74" t="str">
        <f t="shared" si="36"/>
        <v>!!!</v>
      </c>
      <c r="C248" s="209" t="str">
        <f>IF($D248&lt;&gt;"",VLOOKUP(TEXT($D248,0),'Angaben Stationen'!$C$15:$V$65,2,0),"")</f>
        <v/>
      </c>
      <c r="D248" s="203"/>
      <c r="E248" s="210"/>
      <c r="F248" s="210"/>
      <c r="G248" s="211"/>
      <c r="H248" s="212"/>
      <c r="I248" s="213"/>
      <c r="J248" s="112"/>
      <c r="K248" s="72"/>
      <c r="M248" s="126"/>
      <c r="N248" s="6">
        <f t="shared" si="37"/>
        <v>0</v>
      </c>
      <c r="O248" s="6" t="str">
        <f>IF('Angaben KH-Standort'!$D$13&gt;0,"VJ","KJA")</f>
        <v>KJA</v>
      </c>
      <c r="P248" s="6" t="str">
        <f t="shared" si="40"/>
        <v>Leer</v>
      </c>
      <c r="Q248" s="6" t="str">
        <f t="shared" si="38"/>
        <v>Leer</v>
      </c>
      <c r="R248" s="6" t="str">
        <f t="shared" si="41"/>
        <v>Leer</v>
      </c>
      <c r="S248" s="6" t="str">
        <f>VLOOKUP($C248,{"29 - Psychiatrie (Erwachsene)","Psychiatrie";"30 - Kinder- und Jugendpsychiatrie","KJPsychiatrie";"31 - Psychosomatik","Psychosomatik";"00 - Bitte eine Fachabteilung auswählen","Leer";"","Leer"},2,0)</f>
        <v>Leer</v>
      </c>
      <c r="T248" s="6">
        <f>VLOOKUP($C248,{"29 - Psychiatrie (Erwachsene)",1;"30 - Kinder- und Jugendpsychiatrie",1;"31 - Psychosomatik",1;"00 - Bitte eine Fachabteilung auswählen",0;"",0},2,0)</f>
        <v>0</v>
      </c>
      <c r="U248" s="6">
        <f t="shared" si="42"/>
        <v>0</v>
      </c>
      <c r="V248" s="6">
        <f t="shared" si="43"/>
        <v>0</v>
      </c>
      <c r="W248" s="6">
        <f t="shared" si="44"/>
        <v>0</v>
      </c>
      <c r="X248" s="6">
        <f t="shared" si="45"/>
        <v>0</v>
      </c>
      <c r="Y248" s="6">
        <f t="shared" si="46"/>
        <v>0</v>
      </c>
      <c r="Z248" s="6">
        <f t="shared" si="39"/>
        <v>0</v>
      </c>
      <c r="AA248" s="6"/>
      <c r="AB248" s="6"/>
      <c r="AC248" s="6"/>
      <c r="AD248" s="6"/>
      <c r="AE248" s="6"/>
      <c r="AF248" s="6"/>
      <c r="AG248" s="6"/>
    </row>
    <row r="249" spans="1:33" s="20" customFormat="1" ht="15" customHeight="1" x14ac:dyDescent="0.25">
      <c r="A249" s="19"/>
      <c r="B249" s="74" t="str">
        <f t="shared" si="36"/>
        <v>!!!</v>
      </c>
      <c r="C249" s="209" t="str">
        <f>IF($D249&lt;&gt;"",VLOOKUP(TEXT($D249,0),'Angaben Stationen'!$C$15:$V$65,2,0),"")</f>
        <v/>
      </c>
      <c r="D249" s="203"/>
      <c r="E249" s="210"/>
      <c r="F249" s="210"/>
      <c r="G249" s="211"/>
      <c r="H249" s="212"/>
      <c r="I249" s="213"/>
      <c r="J249" s="112"/>
      <c r="K249" s="72"/>
      <c r="M249" s="126"/>
      <c r="N249" s="6">
        <f t="shared" si="37"/>
        <v>0</v>
      </c>
      <c r="O249" s="6" t="str">
        <f>IF('Angaben KH-Standort'!$D$13&gt;0,"VJ","KJA")</f>
        <v>KJA</v>
      </c>
      <c r="P249" s="6" t="str">
        <f t="shared" si="40"/>
        <v>Leer</v>
      </c>
      <c r="Q249" s="6" t="str">
        <f t="shared" si="38"/>
        <v>Leer</v>
      </c>
      <c r="R249" s="6" t="str">
        <f t="shared" si="41"/>
        <v>Leer</v>
      </c>
      <c r="S249" s="6" t="str">
        <f>VLOOKUP($C249,{"29 - Psychiatrie (Erwachsene)","Psychiatrie";"30 - Kinder- und Jugendpsychiatrie","KJPsychiatrie";"31 - Psychosomatik","Psychosomatik";"00 - Bitte eine Fachabteilung auswählen","Leer";"","Leer"},2,0)</f>
        <v>Leer</v>
      </c>
      <c r="T249" s="6">
        <f>VLOOKUP($C249,{"29 - Psychiatrie (Erwachsene)",1;"30 - Kinder- und Jugendpsychiatrie",1;"31 - Psychosomatik",1;"00 - Bitte eine Fachabteilung auswählen",0;"",0},2,0)</f>
        <v>0</v>
      </c>
      <c r="U249" s="6">
        <f t="shared" si="42"/>
        <v>0</v>
      </c>
      <c r="V249" s="6">
        <f t="shared" si="43"/>
        <v>0</v>
      </c>
      <c r="W249" s="6">
        <f t="shared" si="44"/>
        <v>0</v>
      </c>
      <c r="X249" s="6">
        <f t="shared" si="45"/>
        <v>0</v>
      </c>
      <c r="Y249" s="6">
        <f t="shared" si="46"/>
        <v>0</v>
      </c>
      <c r="Z249" s="6">
        <f t="shared" si="39"/>
        <v>0</v>
      </c>
      <c r="AA249" s="6"/>
      <c r="AB249" s="6"/>
      <c r="AC249" s="6"/>
      <c r="AD249" s="6"/>
      <c r="AE249" s="6"/>
      <c r="AF249" s="6"/>
      <c r="AG249" s="6"/>
    </row>
    <row r="250" spans="1:33" s="20" customFormat="1" ht="15" customHeight="1" x14ac:dyDescent="0.25">
      <c r="A250" s="19"/>
      <c r="B250" s="74" t="str">
        <f t="shared" si="36"/>
        <v>!!!</v>
      </c>
      <c r="C250" s="209" t="str">
        <f>IF($D250&lt;&gt;"",VLOOKUP(TEXT($D250,0),'Angaben Stationen'!$C$15:$V$65,2,0),"")</f>
        <v/>
      </c>
      <c r="D250" s="203"/>
      <c r="E250" s="210"/>
      <c r="F250" s="210"/>
      <c r="G250" s="211"/>
      <c r="H250" s="212"/>
      <c r="I250" s="213"/>
      <c r="J250" s="112"/>
      <c r="K250" s="72"/>
      <c r="M250" s="126"/>
      <c r="N250" s="6">
        <f t="shared" si="37"/>
        <v>0</v>
      </c>
      <c r="O250" s="6" t="str">
        <f>IF('Angaben KH-Standort'!$D$13&gt;0,"VJ","KJA")</f>
        <v>KJA</v>
      </c>
      <c r="P250" s="6" t="str">
        <f t="shared" si="40"/>
        <v>Leer</v>
      </c>
      <c r="Q250" s="6" t="str">
        <f t="shared" si="38"/>
        <v>Leer</v>
      </c>
      <c r="R250" s="6" t="str">
        <f t="shared" si="41"/>
        <v>Leer</v>
      </c>
      <c r="S250" s="6" t="str">
        <f>VLOOKUP($C250,{"29 - Psychiatrie (Erwachsene)","Psychiatrie";"30 - Kinder- und Jugendpsychiatrie","KJPsychiatrie";"31 - Psychosomatik","Psychosomatik";"00 - Bitte eine Fachabteilung auswählen","Leer";"","Leer"},2,0)</f>
        <v>Leer</v>
      </c>
      <c r="T250" s="6">
        <f>VLOOKUP($C250,{"29 - Psychiatrie (Erwachsene)",1;"30 - Kinder- und Jugendpsychiatrie",1;"31 - Psychosomatik",1;"00 - Bitte eine Fachabteilung auswählen",0;"",0},2,0)</f>
        <v>0</v>
      </c>
      <c r="U250" s="6">
        <f t="shared" si="42"/>
        <v>0</v>
      </c>
      <c r="V250" s="6">
        <f t="shared" si="43"/>
        <v>0</v>
      </c>
      <c r="W250" s="6">
        <f t="shared" si="44"/>
        <v>0</v>
      </c>
      <c r="X250" s="6">
        <f t="shared" si="45"/>
        <v>0</v>
      </c>
      <c r="Y250" s="6">
        <f t="shared" si="46"/>
        <v>0</v>
      </c>
      <c r="Z250" s="6">
        <f t="shared" si="39"/>
        <v>0</v>
      </c>
      <c r="AA250" s="6"/>
      <c r="AB250" s="6"/>
      <c r="AC250" s="6"/>
      <c r="AD250" s="6"/>
      <c r="AE250" s="6"/>
      <c r="AF250" s="6"/>
      <c r="AG250" s="6"/>
    </row>
    <row r="251" spans="1:33" s="20" customFormat="1" ht="15" customHeight="1" x14ac:dyDescent="0.25">
      <c r="A251" s="19"/>
      <c r="B251" s="74" t="str">
        <f t="shared" si="36"/>
        <v>!!!</v>
      </c>
      <c r="C251" s="209" t="str">
        <f>IF($D251&lt;&gt;"",VLOOKUP(TEXT($D251,0),'Angaben Stationen'!$C$15:$V$65,2,0),"")</f>
        <v/>
      </c>
      <c r="D251" s="203"/>
      <c r="E251" s="210"/>
      <c r="F251" s="210"/>
      <c r="G251" s="211"/>
      <c r="H251" s="212"/>
      <c r="I251" s="213"/>
      <c r="J251" s="112"/>
      <c r="K251" s="72"/>
      <c r="M251" s="126"/>
      <c r="N251" s="6">
        <f t="shared" si="37"/>
        <v>0</v>
      </c>
      <c r="O251" s="6" t="str">
        <f>IF('Angaben KH-Standort'!$D$13&gt;0,"VJ","KJA")</f>
        <v>KJA</v>
      </c>
      <c r="P251" s="6" t="str">
        <f t="shared" si="40"/>
        <v>Leer</v>
      </c>
      <c r="Q251" s="6" t="str">
        <f t="shared" si="38"/>
        <v>Leer</v>
      </c>
      <c r="R251" s="6" t="str">
        <f t="shared" si="41"/>
        <v>Leer</v>
      </c>
      <c r="S251" s="6" t="str">
        <f>VLOOKUP($C251,{"29 - Psychiatrie (Erwachsene)","Psychiatrie";"30 - Kinder- und Jugendpsychiatrie","KJPsychiatrie";"31 - Psychosomatik","Psychosomatik";"00 - Bitte eine Fachabteilung auswählen","Leer";"","Leer"},2,0)</f>
        <v>Leer</v>
      </c>
      <c r="T251" s="6">
        <f>VLOOKUP($C251,{"29 - Psychiatrie (Erwachsene)",1;"30 - Kinder- und Jugendpsychiatrie",1;"31 - Psychosomatik",1;"00 - Bitte eine Fachabteilung auswählen",0;"",0},2,0)</f>
        <v>0</v>
      </c>
      <c r="U251" s="6">
        <f t="shared" si="42"/>
        <v>0</v>
      </c>
      <c r="V251" s="6">
        <f t="shared" si="43"/>
        <v>0</v>
      </c>
      <c r="W251" s="6">
        <f t="shared" si="44"/>
        <v>0</v>
      </c>
      <c r="X251" s="6">
        <f t="shared" si="45"/>
        <v>0</v>
      </c>
      <c r="Y251" s="6">
        <f t="shared" si="46"/>
        <v>0</v>
      </c>
      <c r="Z251" s="6">
        <f t="shared" si="39"/>
        <v>0</v>
      </c>
      <c r="AA251" s="6"/>
      <c r="AB251" s="6"/>
      <c r="AC251" s="6"/>
      <c r="AD251" s="6"/>
      <c r="AE251" s="6"/>
      <c r="AF251" s="6"/>
      <c r="AG251" s="6"/>
    </row>
    <row r="252" spans="1:33" s="20" customFormat="1" ht="15" customHeight="1" x14ac:dyDescent="0.25">
      <c r="A252" s="19"/>
      <c r="B252" s="74" t="str">
        <f t="shared" si="36"/>
        <v>!!!</v>
      </c>
      <c r="C252" s="209" t="str">
        <f>IF($D252&lt;&gt;"",VLOOKUP(TEXT($D252,0),'Angaben Stationen'!$C$15:$V$65,2,0),"")</f>
        <v/>
      </c>
      <c r="D252" s="203"/>
      <c r="E252" s="210"/>
      <c r="F252" s="210"/>
      <c r="G252" s="211"/>
      <c r="H252" s="212"/>
      <c r="I252" s="213"/>
      <c r="J252" s="112"/>
      <c r="K252" s="72"/>
      <c r="M252" s="126"/>
      <c r="N252" s="6">
        <f t="shared" si="37"/>
        <v>0</v>
      </c>
      <c r="O252" s="6" t="str">
        <f>IF('Angaben KH-Standort'!$D$13&gt;0,"VJ","KJA")</f>
        <v>KJA</v>
      </c>
      <c r="P252" s="6" t="str">
        <f t="shared" si="40"/>
        <v>Leer</v>
      </c>
      <c r="Q252" s="6" t="str">
        <f t="shared" si="38"/>
        <v>Leer</v>
      </c>
      <c r="R252" s="6" t="str">
        <f t="shared" si="41"/>
        <v>Leer</v>
      </c>
      <c r="S252" s="6" t="str">
        <f>VLOOKUP($C252,{"29 - Psychiatrie (Erwachsene)","Psychiatrie";"30 - Kinder- und Jugendpsychiatrie","KJPsychiatrie";"31 - Psychosomatik","Psychosomatik";"00 - Bitte eine Fachabteilung auswählen","Leer";"","Leer"},2,0)</f>
        <v>Leer</v>
      </c>
      <c r="T252" s="6">
        <f>VLOOKUP($C252,{"29 - Psychiatrie (Erwachsene)",1;"30 - Kinder- und Jugendpsychiatrie",1;"31 - Psychosomatik",1;"00 - Bitte eine Fachabteilung auswählen",0;"",0},2,0)</f>
        <v>0</v>
      </c>
      <c r="U252" s="6">
        <f t="shared" si="42"/>
        <v>0</v>
      </c>
      <c r="V252" s="6">
        <f t="shared" si="43"/>
        <v>0</v>
      </c>
      <c r="W252" s="6">
        <f t="shared" si="44"/>
        <v>0</v>
      </c>
      <c r="X252" s="6">
        <f t="shared" si="45"/>
        <v>0</v>
      </c>
      <c r="Y252" s="6">
        <f t="shared" si="46"/>
        <v>0</v>
      </c>
      <c r="Z252" s="6">
        <f t="shared" si="39"/>
        <v>0</v>
      </c>
      <c r="AA252" s="6"/>
      <c r="AB252" s="6"/>
      <c r="AC252" s="6"/>
      <c r="AD252" s="6"/>
      <c r="AE252" s="6"/>
      <c r="AF252" s="6"/>
      <c r="AG252" s="6"/>
    </row>
    <row r="253" spans="1:33" s="20" customFormat="1" ht="15" customHeight="1" x14ac:dyDescent="0.25">
      <c r="A253" s="19"/>
      <c r="B253" s="74" t="str">
        <f t="shared" si="36"/>
        <v>!!!</v>
      </c>
      <c r="C253" s="209" t="str">
        <f>IF($D253&lt;&gt;"",VLOOKUP(TEXT($D253,0),'Angaben Stationen'!$C$15:$V$65,2,0),"")</f>
        <v/>
      </c>
      <c r="D253" s="203"/>
      <c r="E253" s="210"/>
      <c r="F253" s="210"/>
      <c r="G253" s="211"/>
      <c r="H253" s="212"/>
      <c r="I253" s="213"/>
      <c r="J253" s="112"/>
      <c r="K253" s="72"/>
      <c r="M253" s="126"/>
      <c r="N253" s="6">
        <f t="shared" si="37"/>
        <v>0</v>
      </c>
      <c r="O253" s="6" t="str">
        <f>IF('Angaben KH-Standort'!$D$13&gt;0,"VJ","KJA")</f>
        <v>KJA</v>
      </c>
      <c r="P253" s="6" t="str">
        <f t="shared" si="40"/>
        <v>Leer</v>
      </c>
      <c r="Q253" s="6" t="str">
        <f t="shared" si="38"/>
        <v>Leer</v>
      </c>
      <c r="R253" s="6" t="str">
        <f t="shared" si="41"/>
        <v>Leer</v>
      </c>
      <c r="S253" s="6" t="str">
        <f>VLOOKUP($C253,{"29 - Psychiatrie (Erwachsene)","Psychiatrie";"30 - Kinder- und Jugendpsychiatrie","KJPsychiatrie";"31 - Psychosomatik","Psychosomatik";"00 - Bitte eine Fachabteilung auswählen","Leer";"","Leer"},2,0)</f>
        <v>Leer</v>
      </c>
      <c r="T253" s="6">
        <f>VLOOKUP($C253,{"29 - Psychiatrie (Erwachsene)",1;"30 - Kinder- und Jugendpsychiatrie",1;"31 - Psychosomatik",1;"00 - Bitte eine Fachabteilung auswählen",0;"",0},2,0)</f>
        <v>0</v>
      </c>
      <c r="U253" s="6">
        <f t="shared" si="42"/>
        <v>0</v>
      </c>
      <c r="V253" s="6">
        <f t="shared" si="43"/>
        <v>0</v>
      </c>
      <c r="W253" s="6">
        <f t="shared" si="44"/>
        <v>0</v>
      </c>
      <c r="X253" s="6">
        <f t="shared" si="45"/>
        <v>0</v>
      </c>
      <c r="Y253" s="6">
        <f t="shared" si="46"/>
        <v>0</v>
      </c>
      <c r="Z253" s="6">
        <f t="shared" si="39"/>
        <v>0</v>
      </c>
      <c r="AA253" s="6"/>
      <c r="AB253" s="6"/>
      <c r="AC253" s="6"/>
      <c r="AD253" s="6"/>
      <c r="AE253" s="6"/>
      <c r="AF253" s="6"/>
      <c r="AG253" s="6"/>
    </row>
    <row r="254" spans="1:33" s="20" customFormat="1" ht="15" customHeight="1" x14ac:dyDescent="0.25">
      <c r="A254" s="19"/>
      <c r="B254" s="74" t="str">
        <f t="shared" si="36"/>
        <v>!!!</v>
      </c>
      <c r="C254" s="209" t="str">
        <f>IF($D254&lt;&gt;"",VLOOKUP(TEXT($D254,0),'Angaben Stationen'!$C$15:$V$65,2,0),"")</f>
        <v/>
      </c>
      <c r="D254" s="203"/>
      <c r="E254" s="210"/>
      <c r="F254" s="210"/>
      <c r="G254" s="211"/>
      <c r="H254" s="212"/>
      <c r="I254" s="213"/>
      <c r="J254" s="112"/>
      <c r="K254" s="72"/>
      <c r="M254" s="126"/>
      <c r="N254" s="6">
        <f t="shared" si="37"/>
        <v>0</v>
      </c>
      <c r="O254" s="6" t="str">
        <f>IF('Angaben KH-Standort'!$D$13&gt;0,"VJ","KJA")</f>
        <v>KJA</v>
      </c>
      <c r="P254" s="6" t="str">
        <f t="shared" si="40"/>
        <v>Leer</v>
      </c>
      <c r="Q254" s="6" t="str">
        <f t="shared" si="38"/>
        <v>Leer</v>
      </c>
      <c r="R254" s="6" t="str">
        <f t="shared" si="41"/>
        <v>Leer</v>
      </c>
      <c r="S254" s="6" t="str">
        <f>VLOOKUP($C254,{"29 - Psychiatrie (Erwachsene)","Psychiatrie";"30 - Kinder- und Jugendpsychiatrie","KJPsychiatrie";"31 - Psychosomatik","Psychosomatik";"00 - Bitte eine Fachabteilung auswählen","Leer";"","Leer"},2,0)</f>
        <v>Leer</v>
      </c>
      <c r="T254" s="6">
        <f>VLOOKUP($C254,{"29 - Psychiatrie (Erwachsene)",1;"30 - Kinder- und Jugendpsychiatrie",1;"31 - Psychosomatik",1;"00 - Bitte eine Fachabteilung auswählen",0;"",0},2,0)</f>
        <v>0</v>
      </c>
      <c r="U254" s="6">
        <f t="shared" si="42"/>
        <v>0</v>
      </c>
      <c r="V254" s="6">
        <f t="shared" si="43"/>
        <v>0</v>
      </c>
      <c r="W254" s="6">
        <f t="shared" si="44"/>
        <v>0</v>
      </c>
      <c r="X254" s="6">
        <f t="shared" si="45"/>
        <v>0</v>
      </c>
      <c r="Y254" s="6">
        <f t="shared" si="46"/>
        <v>0</v>
      </c>
      <c r="Z254" s="6">
        <f t="shared" si="39"/>
        <v>0</v>
      </c>
      <c r="AA254" s="6"/>
      <c r="AB254" s="6"/>
      <c r="AC254" s="6"/>
      <c r="AD254" s="6"/>
      <c r="AE254" s="6"/>
      <c r="AF254" s="6"/>
      <c r="AG254" s="6"/>
    </row>
    <row r="255" spans="1:33" s="20" customFormat="1" ht="15" customHeight="1" x14ac:dyDescent="0.25">
      <c r="A255" s="19"/>
      <c r="B255" s="74" t="str">
        <f t="shared" si="36"/>
        <v>!!!</v>
      </c>
      <c r="C255" s="209" t="str">
        <f>IF($D255&lt;&gt;"",VLOOKUP(TEXT($D255,0),'Angaben Stationen'!$C$15:$V$65,2,0),"")</f>
        <v/>
      </c>
      <c r="D255" s="203"/>
      <c r="E255" s="210"/>
      <c r="F255" s="210"/>
      <c r="G255" s="211"/>
      <c r="H255" s="212"/>
      <c r="I255" s="213"/>
      <c r="J255" s="112"/>
      <c r="K255" s="72"/>
      <c r="M255" s="126"/>
      <c r="N255" s="6">
        <f t="shared" si="37"/>
        <v>0</v>
      </c>
      <c r="O255" s="6" t="str">
        <f>IF('Angaben KH-Standort'!$D$13&gt;0,"VJ","KJA")</f>
        <v>KJA</v>
      </c>
      <c r="P255" s="6" t="str">
        <f t="shared" si="40"/>
        <v>Leer</v>
      </c>
      <c r="Q255" s="6" t="str">
        <f t="shared" si="38"/>
        <v>Leer</v>
      </c>
      <c r="R255" s="6" t="str">
        <f t="shared" si="41"/>
        <v>Leer</v>
      </c>
      <c r="S255" s="6" t="str">
        <f>VLOOKUP($C255,{"29 - Psychiatrie (Erwachsene)","Psychiatrie";"30 - Kinder- und Jugendpsychiatrie","KJPsychiatrie";"31 - Psychosomatik","Psychosomatik";"00 - Bitte eine Fachabteilung auswählen","Leer";"","Leer"},2,0)</f>
        <v>Leer</v>
      </c>
      <c r="T255" s="6">
        <f>VLOOKUP($C255,{"29 - Psychiatrie (Erwachsene)",1;"30 - Kinder- und Jugendpsychiatrie",1;"31 - Psychosomatik",1;"00 - Bitte eine Fachabteilung auswählen",0;"",0},2,0)</f>
        <v>0</v>
      </c>
      <c r="U255" s="6">
        <f t="shared" si="42"/>
        <v>0</v>
      </c>
      <c r="V255" s="6">
        <f t="shared" si="43"/>
        <v>0</v>
      </c>
      <c r="W255" s="6">
        <f t="shared" si="44"/>
        <v>0</v>
      </c>
      <c r="X255" s="6">
        <f t="shared" si="45"/>
        <v>0</v>
      </c>
      <c r="Y255" s="6">
        <f t="shared" si="46"/>
        <v>0</v>
      </c>
      <c r="Z255" s="6">
        <f t="shared" si="39"/>
        <v>0</v>
      </c>
      <c r="AA255" s="6"/>
      <c r="AB255" s="6"/>
      <c r="AC255" s="6"/>
      <c r="AD255" s="6"/>
      <c r="AE255" s="6"/>
      <c r="AF255" s="6"/>
      <c r="AG255" s="6"/>
    </row>
    <row r="256" spans="1:33" s="20" customFormat="1" ht="15" customHeight="1" x14ac:dyDescent="0.25">
      <c r="A256" s="19"/>
      <c r="B256" s="74" t="str">
        <f t="shared" si="36"/>
        <v>!!!</v>
      </c>
      <c r="C256" s="209" t="str">
        <f>IF($D256&lt;&gt;"",VLOOKUP(TEXT($D256,0),'Angaben Stationen'!$C$15:$V$65,2,0),"")</f>
        <v/>
      </c>
      <c r="D256" s="203"/>
      <c r="E256" s="210"/>
      <c r="F256" s="210"/>
      <c r="G256" s="211"/>
      <c r="H256" s="212"/>
      <c r="I256" s="213"/>
      <c r="J256" s="112"/>
      <c r="K256" s="72"/>
      <c r="M256" s="126"/>
      <c r="N256" s="6">
        <f t="shared" si="37"/>
        <v>0</v>
      </c>
      <c r="O256" s="6" t="str">
        <f>IF('Angaben KH-Standort'!$D$13&gt;0,"VJ","KJA")</f>
        <v>KJA</v>
      </c>
      <c r="P256" s="6" t="str">
        <f t="shared" si="40"/>
        <v>Leer</v>
      </c>
      <c r="Q256" s="6" t="str">
        <f t="shared" si="38"/>
        <v>Leer</v>
      </c>
      <c r="R256" s="6" t="str">
        <f t="shared" si="41"/>
        <v>Leer</v>
      </c>
      <c r="S256" s="6" t="str">
        <f>VLOOKUP($C256,{"29 - Psychiatrie (Erwachsene)","Psychiatrie";"30 - Kinder- und Jugendpsychiatrie","KJPsychiatrie";"31 - Psychosomatik","Psychosomatik";"00 - Bitte eine Fachabteilung auswählen","Leer";"","Leer"},2,0)</f>
        <v>Leer</v>
      </c>
      <c r="T256" s="6">
        <f>VLOOKUP($C256,{"29 - Psychiatrie (Erwachsene)",1;"30 - Kinder- und Jugendpsychiatrie",1;"31 - Psychosomatik",1;"00 - Bitte eine Fachabteilung auswählen",0;"",0},2,0)</f>
        <v>0</v>
      </c>
      <c r="U256" s="6">
        <f t="shared" si="42"/>
        <v>0</v>
      </c>
      <c r="V256" s="6">
        <f t="shared" si="43"/>
        <v>0</v>
      </c>
      <c r="W256" s="6">
        <f t="shared" si="44"/>
        <v>0</v>
      </c>
      <c r="X256" s="6">
        <f t="shared" si="45"/>
        <v>0</v>
      </c>
      <c r="Y256" s="6">
        <f t="shared" si="46"/>
        <v>0</v>
      </c>
      <c r="Z256" s="6">
        <f t="shared" si="39"/>
        <v>0</v>
      </c>
      <c r="AA256" s="6"/>
      <c r="AB256" s="6"/>
      <c r="AC256" s="6"/>
      <c r="AD256" s="6"/>
      <c r="AE256" s="6"/>
      <c r="AF256" s="6"/>
      <c r="AG256" s="6"/>
    </row>
    <row r="257" spans="1:33" s="20" customFormat="1" ht="15" customHeight="1" x14ac:dyDescent="0.25">
      <c r="A257" s="19"/>
      <c r="B257" s="74" t="str">
        <f t="shared" si="36"/>
        <v>!!!</v>
      </c>
      <c r="C257" s="209" t="str">
        <f>IF($D257&lt;&gt;"",VLOOKUP(TEXT($D257,0),'Angaben Stationen'!$C$15:$V$65,2,0),"")</f>
        <v/>
      </c>
      <c r="D257" s="203"/>
      <c r="E257" s="210"/>
      <c r="F257" s="210"/>
      <c r="G257" s="211"/>
      <c r="H257" s="212"/>
      <c r="I257" s="213"/>
      <c r="J257" s="112"/>
      <c r="K257" s="72"/>
      <c r="M257" s="126"/>
      <c r="N257" s="6">
        <f t="shared" si="37"/>
        <v>0</v>
      </c>
      <c r="O257" s="6" t="str">
        <f>IF('Angaben KH-Standort'!$D$13&gt;0,"VJ","KJA")</f>
        <v>KJA</v>
      </c>
      <c r="P257" s="6" t="str">
        <f t="shared" si="40"/>
        <v>Leer</v>
      </c>
      <c r="Q257" s="6" t="str">
        <f t="shared" si="38"/>
        <v>Leer</v>
      </c>
      <c r="R257" s="6" t="str">
        <f t="shared" si="41"/>
        <v>Leer</v>
      </c>
      <c r="S257" s="6" t="str">
        <f>VLOOKUP($C257,{"29 - Psychiatrie (Erwachsene)","Psychiatrie";"30 - Kinder- und Jugendpsychiatrie","KJPsychiatrie";"31 - Psychosomatik","Psychosomatik";"00 - Bitte eine Fachabteilung auswählen","Leer";"","Leer"},2,0)</f>
        <v>Leer</v>
      </c>
      <c r="T257" s="6">
        <f>VLOOKUP($C257,{"29 - Psychiatrie (Erwachsene)",1;"30 - Kinder- und Jugendpsychiatrie",1;"31 - Psychosomatik",1;"00 - Bitte eine Fachabteilung auswählen",0;"",0},2,0)</f>
        <v>0</v>
      </c>
      <c r="U257" s="6">
        <f t="shared" si="42"/>
        <v>0</v>
      </c>
      <c r="V257" s="6">
        <f t="shared" si="43"/>
        <v>0</v>
      </c>
      <c r="W257" s="6">
        <f t="shared" si="44"/>
        <v>0</v>
      </c>
      <c r="X257" s="6">
        <f t="shared" si="45"/>
        <v>0</v>
      </c>
      <c r="Y257" s="6">
        <f t="shared" si="46"/>
        <v>0</v>
      </c>
      <c r="Z257" s="6">
        <f t="shared" si="39"/>
        <v>0</v>
      </c>
      <c r="AA257" s="6"/>
      <c r="AB257" s="6"/>
      <c r="AC257" s="6"/>
      <c r="AD257" s="6"/>
      <c r="AE257" s="6"/>
      <c r="AF257" s="6"/>
      <c r="AG257" s="6"/>
    </row>
    <row r="258" spans="1:33" s="20" customFormat="1" ht="15" customHeight="1" x14ac:dyDescent="0.25">
      <c r="A258" s="19"/>
      <c r="B258" s="74" t="str">
        <f t="shared" si="36"/>
        <v>!!!</v>
      </c>
      <c r="C258" s="209" t="str">
        <f>IF($D258&lt;&gt;"",VLOOKUP(TEXT($D258,0),'Angaben Stationen'!$C$15:$V$65,2,0),"")</f>
        <v/>
      </c>
      <c r="D258" s="203"/>
      <c r="E258" s="210"/>
      <c r="F258" s="210"/>
      <c r="G258" s="211"/>
      <c r="H258" s="212"/>
      <c r="I258" s="213"/>
      <c r="J258" s="112"/>
      <c r="K258" s="72"/>
      <c r="M258" s="126"/>
      <c r="N258" s="6">
        <f t="shared" si="37"/>
        <v>0</v>
      </c>
      <c r="O258" s="6" t="str">
        <f>IF('Angaben KH-Standort'!$D$13&gt;0,"VJ","KJA")</f>
        <v>KJA</v>
      </c>
      <c r="P258" s="6" t="str">
        <f t="shared" si="40"/>
        <v>Leer</v>
      </c>
      <c r="Q258" s="6" t="str">
        <f t="shared" si="38"/>
        <v>Leer</v>
      </c>
      <c r="R258" s="6" t="str">
        <f t="shared" si="41"/>
        <v>Leer</v>
      </c>
      <c r="S258" s="6" t="str">
        <f>VLOOKUP($C258,{"29 - Psychiatrie (Erwachsene)","Psychiatrie";"30 - Kinder- und Jugendpsychiatrie","KJPsychiatrie";"31 - Psychosomatik","Psychosomatik";"00 - Bitte eine Fachabteilung auswählen","Leer";"","Leer"},2,0)</f>
        <v>Leer</v>
      </c>
      <c r="T258" s="6">
        <f>VLOOKUP($C258,{"29 - Psychiatrie (Erwachsene)",1;"30 - Kinder- und Jugendpsychiatrie",1;"31 - Psychosomatik",1;"00 - Bitte eine Fachabteilung auswählen",0;"",0},2,0)</f>
        <v>0</v>
      </c>
      <c r="U258" s="6">
        <f t="shared" si="42"/>
        <v>0</v>
      </c>
      <c r="V258" s="6">
        <f t="shared" si="43"/>
        <v>0</v>
      </c>
      <c r="W258" s="6">
        <f t="shared" si="44"/>
        <v>0</v>
      </c>
      <c r="X258" s="6">
        <f t="shared" si="45"/>
        <v>0</v>
      </c>
      <c r="Y258" s="6">
        <f t="shared" si="46"/>
        <v>0</v>
      </c>
      <c r="Z258" s="6">
        <f t="shared" si="39"/>
        <v>0</v>
      </c>
      <c r="AA258" s="6"/>
      <c r="AB258" s="6"/>
      <c r="AC258" s="6"/>
      <c r="AD258" s="6"/>
      <c r="AE258" s="6"/>
      <c r="AF258" s="6"/>
      <c r="AG258" s="6"/>
    </row>
    <row r="259" spans="1:33" s="20" customFormat="1" ht="15" customHeight="1" x14ac:dyDescent="0.25">
      <c r="A259" s="19"/>
      <c r="B259" s="74" t="str">
        <f t="shared" si="36"/>
        <v>!!!</v>
      </c>
      <c r="C259" s="209" t="str">
        <f>IF($D259&lt;&gt;"",VLOOKUP(TEXT($D259,0),'Angaben Stationen'!$C$15:$V$65,2,0),"")</f>
        <v/>
      </c>
      <c r="D259" s="203"/>
      <c r="E259" s="210"/>
      <c r="F259" s="210"/>
      <c r="G259" s="211"/>
      <c r="H259" s="212"/>
      <c r="I259" s="213"/>
      <c r="J259" s="112"/>
      <c r="K259" s="72"/>
      <c r="M259" s="126"/>
      <c r="N259" s="6">
        <f t="shared" si="37"/>
        <v>0</v>
      </c>
      <c r="O259" s="6" t="str">
        <f>IF('Angaben KH-Standort'!$D$13&gt;0,"VJ","KJA")</f>
        <v>KJA</v>
      </c>
      <c r="P259" s="6" t="str">
        <f t="shared" si="40"/>
        <v>Leer</v>
      </c>
      <c r="Q259" s="6" t="str">
        <f t="shared" si="38"/>
        <v>Leer</v>
      </c>
      <c r="R259" s="6" t="str">
        <f t="shared" si="41"/>
        <v>Leer</v>
      </c>
      <c r="S259" s="6" t="str">
        <f>VLOOKUP($C259,{"29 - Psychiatrie (Erwachsene)","Psychiatrie";"30 - Kinder- und Jugendpsychiatrie","KJPsychiatrie";"31 - Psychosomatik","Psychosomatik";"00 - Bitte eine Fachabteilung auswählen","Leer";"","Leer"},2,0)</f>
        <v>Leer</v>
      </c>
      <c r="T259" s="6">
        <f>VLOOKUP($C259,{"29 - Psychiatrie (Erwachsene)",1;"30 - Kinder- und Jugendpsychiatrie",1;"31 - Psychosomatik",1;"00 - Bitte eine Fachabteilung auswählen",0;"",0},2,0)</f>
        <v>0</v>
      </c>
      <c r="U259" s="6">
        <f t="shared" si="42"/>
        <v>0</v>
      </c>
      <c r="V259" s="6">
        <f t="shared" si="43"/>
        <v>0</v>
      </c>
      <c r="W259" s="6">
        <f t="shared" si="44"/>
        <v>0</v>
      </c>
      <c r="X259" s="6">
        <f t="shared" si="45"/>
        <v>0</v>
      </c>
      <c r="Y259" s="6">
        <f t="shared" si="46"/>
        <v>0</v>
      </c>
      <c r="Z259" s="6">
        <f t="shared" si="39"/>
        <v>0</v>
      </c>
      <c r="AA259" s="6"/>
      <c r="AB259" s="6"/>
      <c r="AC259" s="6"/>
      <c r="AD259" s="6"/>
      <c r="AE259" s="6"/>
      <c r="AF259" s="6"/>
      <c r="AG259" s="6"/>
    </row>
    <row r="260" spans="1:33" s="20" customFormat="1" ht="15" customHeight="1" x14ac:dyDescent="0.25">
      <c r="A260" s="19"/>
      <c r="B260" s="74" t="str">
        <f t="shared" si="36"/>
        <v>!!!</v>
      </c>
      <c r="C260" s="209" t="str">
        <f>IF($D260&lt;&gt;"",VLOOKUP(TEXT($D260,0),'Angaben Stationen'!$C$15:$V$65,2,0),"")</f>
        <v/>
      </c>
      <c r="D260" s="203"/>
      <c r="E260" s="210"/>
      <c r="F260" s="210"/>
      <c r="G260" s="211"/>
      <c r="H260" s="212"/>
      <c r="I260" s="213"/>
      <c r="J260" s="112"/>
      <c r="K260" s="72"/>
      <c r="M260" s="126"/>
      <c r="N260" s="6">
        <f t="shared" si="37"/>
        <v>0</v>
      </c>
      <c r="O260" s="6" t="str">
        <f>IF('Angaben KH-Standort'!$D$13&gt;0,"VJ","KJA")</f>
        <v>KJA</v>
      </c>
      <c r="P260" s="6" t="str">
        <f t="shared" si="40"/>
        <v>Leer</v>
      </c>
      <c r="Q260" s="6" t="str">
        <f t="shared" si="38"/>
        <v>Leer</v>
      </c>
      <c r="R260" s="6" t="str">
        <f t="shared" si="41"/>
        <v>Leer</v>
      </c>
      <c r="S260" s="6" t="str">
        <f>VLOOKUP($C260,{"29 - Psychiatrie (Erwachsene)","Psychiatrie";"30 - Kinder- und Jugendpsychiatrie","KJPsychiatrie";"31 - Psychosomatik","Psychosomatik";"00 - Bitte eine Fachabteilung auswählen","Leer";"","Leer"},2,0)</f>
        <v>Leer</v>
      </c>
      <c r="T260" s="6">
        <f>VLOOKUP($C260,{"29 - Psychiatrie (Erwachsene)",1;"30 - Kinder- und Jugendpsychiatrie",1;"31 - Psychosomatik",1;"00 - Bitte eine Fachabteilung auswählen",0;"",0},2,0)</f>
        <v>0</v>
      </c>
      <c r="U260" s="6">
        <f t="shared" si="42"/>
        <v>0</v>
      </c>
      <c r="V260" s="6">
        <f t="shared" si="43"/>
        <v>0</v>
      </c>
      <c r="W260" s="6">
        <f t="shared" si="44"/>
        <v>0</v>
      </c>
      <c r="X260" s="6">
        <f t="shared" si="45"/>
        <v>0</v>
      </c>
      <c r="Y260" s="6">
        <f t="shared" si="46"/>
        <v>0</v>
      </c>
      <c r="Z260" s="6">
        <f t="shared" si="39"/>
        <v>0</v>
      </c>
      <c r="AA260" s="6"/>
      <c r="AB260" s="6"/>
      <c r="AC260" s="6"/>
      <c r="AD260" s="6"/>
      <c r="AE260" s="6"/>
      <c r="AF260" s="6"/>
      <c r="AG260" s="6"/>
    </row>
    <row r="261" spans="1:33" s="20" customFormat="1" ht="15" customHeight="1" x14ac:dyDescent="0.25">
      <c r="A261" s="19"/>
      <c r="B261" s="74" t="str">
        <f t="shared" si="36"/>
        <v>!!!</v>
      </c>
      <c r="C261" s="209" t="str">
        <f>IF($D261&lt;&gt;"",VLOOKUP(TEXT($D261,0),'Angaben Stationen'!$C$15:$V$65,2,0),"")</f>
        <v/>
      </c>
      <c r="D261" s="203"/>
      <c r="E261" s="210"/>
      <c r="F261" s="210"/>
      <c r="G261" s="211"/>
      <c r="H261" s="212"/>
      <c r="I261" s="213"/>
      <c r="J261" s="112"/>
      <c r="K261" s="72"/>
      <c r="M261" s="126"/>
      <c r="N261" s="6">
        <f t="shared" si="37"/>
        <v>0</v>
      </c>
      <c r="O261" s="6" t="str">
        <f>IF('Angaben KH-Standort'!$D$13&gt;0,"VJ","KJA")</f>
        <v>KJA</v>
      </c>
      <c r="P261" s="6" t="str">
        <f t="shared" si="40"/>
        <v>Leer</v>
      </c>
      <c r="Q261" s="6" t="str">
        <f t="shared" si="38"/>
        <v>Leer</v>
      </c>
      <c r="R261" s="6" t="str">
        <f t="shared" si="41"/>
        <v>Leer</v>
      </c>
      <c r="S261" s="6" t="str">
        <f>VLOOKUP($C261,{"29 - Psychiatrie (Erwachsene)","Psychiatrie";"30 - Kinder- und Jugendpsychiatrie","KJPsychiatrie";"31 - Psychosomatik","Psychosomatik";"00 - Bitte eine Fachabteilung auswählen","Leer";"","Leer"},2,0)</f>
        <v>Leer</v>
      </c>
      <c r="T261" s="6">
        <f>VLOOKUP($C261,{"29 - Psychiatrie (Erwachsene)",1;"30 - Kinder- und Jugendpsychiatrie",1;"31 - Psychosomatik",1;"00 - Bitte eine Fachabteilung auswählen",0;"",0},2,0)</f>
        <v>0</v>
      </c>
      <c r="U261" s="6">
        <f t="shared" si="42"/>
        <v>0</v>
      </c>
      <c r="V261" s="6">
        <f t="shared" si="43"/>
        <v>0</v>
      </c>
      <c r="W261" s="6">
        <f t="shared" si="44"/>
        <v>0</v>
      </c>
      <c r="X261" s="6">
        <f t="shared" si="45"/>
        <v>0</v>
      </c>
      <c r="Y261" s="6">
        <f t="shared" si="46"/>
        <v>0</v>
      </c>
      <c r="Z261" s="6">
        <f t="shared" si="39"/>
        <v>0</v>
      </c>
      <c r="AA261" s="6"/>
      <c r="AB261" s="6"/>
      <c r="AC261" s="6"/>
      <c r="AD261" s="6"/>
      <c r="AE261" s="6"/>
      <c r="AF261" s="6"/>
      <c r="AG261" s="6"/>
    </row>
    <row r="262" spans="1:33" s="20" customFormat="1" ht="15" customHeight="1" x14ac:dyDescent="0.25">
      <c r="A262" s="19"/>
      <c r="B262" s="74" t="str">
        <f t="shared" si="36"/>
        <v>!!!</v>
      </c>
      <c r="C262" s="209" t="str">
        <f>IF($D262&lt;&gt;"",VLOOKUP(TEXT($D262,0),'Angaben Stationen'!$C$15:$V$65,2,0),"")</f>
        <v/>
      </c>
      <c r="D262" s="203"/>
      <c r="E262" s="210"/>
      <c r="F262" s="210"/>
      <c r="G262" s="211"/>
      <c r="H262" s="212"/>
      <c r="I262" s="213"/>
      <c r="J262" s="112"/>
      <c r="K262" s="72"/>
      <c r="M262" s="126"/>
      <c r="N262" s="6">
        <f t="shared" si="37"/>
        <v>0</v>
      </c>
      <c r="O262" s="6" t="str">
        <f>IF('Angaben KH-Standort'!$D$13&gt;0,"VJ","KJA")</f>
        <v>KJA</v>
      </c>
      <c r="P262" s="6" t="str">
        <f t="shared" si="40"/>
        <v>Leer</v>
      </c>
      <c r="Q262" s="6" t="str">
        <f t="shared" si="38"/>
        <v>Leer</v>
      </c>
      <c r="R262" s="6" t="str">
        <f t="shared" si="41"/>
        <v>Leer</v>
      </c>
      <c r="S262" s="6" t="str">
        <f>VLOOKUP($C262,{"29 - Psychiatrie (Erwachsene)","Psychiatrie";"30 - Kinder- und Jugendpsychiatrie","KJPsychiatrie";"31 - Psychosomatik","Psychosomatik";"00 - Bitte eine Fachabteilung auswählen","Leer";"","Leer"},2,0)</f>
        <v>Leer</v>
      </c>
      <c r="T262" s="6">
        <f>VLOOKUP($C262,{"29 - Psychiatrie (Erwachsene)",1;"30 - Kinder- und Jugendpsychiatrie",1;"31 - Psychosomatik",1;"00 - Bitte eine Fachabteilung auswählen",0;"",0},2,0)</f>
        <v>0</v>
      </c>
      <c r="U262" s="6">
        <f t="shared" si="42"/>
        <v>0</v>
      </c>
      <c r="V262" s="6">
        <f t="shared" si="43"/>
        <v>0</v>
      </c>
      <c r="W262" s="6">
        <f t="shared" si="44"/>
        <v>0</v>
      </c>
      <c r="X262" s="6">
        <f t="shared" si="45"/>
        <v>0</v>
      </c>
      <c r="Y262" s="6">
        <f t="shared" si="46"/>
        <v>0</v>
      </c>
      <c r="Z262" s="6">
        <f t="shared" si="39"/>
        <v>0</v>
      </c>
      <c r="AA262" s="6"/>
      <c r="AB262" s="6"/>
      <c r="AC262" s="6"/>
      <c r="AD262" s="6"/>
      <c r="AE262" s="6"/>
      <c r="AF262" s="6"/>
      <c r="AG262" s="6"/>
    </row>
    <row r="263" spans="1:33" s="20" customFormat="1" ht="15" customHeight="1" x14ac:dyDescent="0.25">
      <c r="A263" s="19"/>
      <c r="B263" s="74" t="str">
        <f t="shared" si="36"/>
        <v>!!!</v>
      </c>
      <c r="C263" s="209" t="str">
        <f>IF($D263&lt;&gt;"",VLOOKUP(TEXT($D263,0),'Angaben Stationen'!$C$15:$V$65,2,0),"")</f>
        <v/>
      </c>
      <c r="D263" s="203"/>
      <c r="E263" s="210"/>
      <c r="F263" s="210"/>
      <c r="G263" s="211"/>
      <c r="H263" s="212"/>
      <c r="I263" s="213"/>
      <c r="J263" s="112"/>
      <c r="K263" s="72"/>
      <c r="M263" s="126"/>
      <c r="N263" s="6">
        <f t="shared" si="37"/>
        <v>0</v>
      </c>
      <c r="O263" s="6" t="str">
        <f>IF('Angaben KH-Standort'!$D$13&gt;0,"VJ","KJA")</f>
        <v>KJA</v>
      </c>
      <c r="P263" s="6" t="str">
        <f t="shared" si="40"/>
        <v>Leer</v>
      </c>
      <c r="Q263" s="6" t="str">
        <f t="shared" si="38"/>
        <v>Leer</v>
      </c>
      <c r="R263" s="6" t="str">
        <f t="shared" si="41"/>
        <v>Leer</v>
      </c>
      <c r="S263" s="6" t="str">
        <f>VLOOKUP($C263,{"29 - Psychiatrie (Erwachsene)","Psychiatrie";"30 - Kinder- und Jugendpsychiatrie","KJPsychiatrie";"31 - Psychosomatik","Psychosomatik";"00 - Bitte eine Fachabteilung auswählen","Leer";"","Leer"},2,0)</f>
        <v>Leer</v>
      </c>
      <c r="T263" s="6">
        <f>VLOOKUP($C263,{"29 - Psychiatrie (Erwachsene)",1;"30 - Kinder- und Jugendpsychiatrie",1;"31 - Psychosomatik",1;"00 - Bitte eine Fachabteilung auswählen",0;"",0},2,0)</f>
        <v>0</v>
      </c>
      <c r="U263" s="6">
        <f t="shared" si="42"/>
        <v>0</v>
      </c>
      <c r="V263" s="6">
        <f t="shared" si="43"/>
        <v>0</v>
      </c>
      <c r="W263" s="6">
        <f t="shared" si="44"/>
        <v>0</v>
      </c>
      <c r="X263" s="6">
        <f t="shared" si="45"/>
        <v>0</v>
      </c>
      <c r="Y263" s="6">
        <f t="shared" si="46"/>
        <v>0</v>
      </c>
      <c r="Z263" s="6">
        <f t="shared" si="39"/>
        <v>0</v>
      </c>
      <c r="AA263" s="6"/>
      <c r="AB263" s="6"/>
      <c r="AC263" s="6"/>
      <c r="AD263" s="6"/>
      <c r="AE263" s="6"/>
      <c r="AF263" s="6"/>
      <c r="AG263" s="6"/>
    </row>
    <row r="264" spans="1:33" s="20" customFormat="1" ht="15" customHeight="1" x14ac:dyDescent="0.25">
      <c r="A264" s="19"/>
      <c r="B264" s="74" t="str">
        <f t="shared" si="36"/>
        <v>!!!</v>
      </c>
      <c r="C264" s="209" t="str">
        <f>IF($D264&lt;&gt;"",VLOOKUP(TEXT($D264,0),'Angaben Stationen'!$C$15:$V$65,2,0),"")</f>
        <v/>
      </c>
      <c r="D264" s="203"/>
      <c r="E264" s="210"/>
      <c r="F264" s="210"/>
      <c r="G264" s="211"/>
      <c r="H264" s="212"/>
      <c r="I264" s="213"/>
      <c r="J264" s="112"/>
      <c r="K264" s="72"/>
      <c r="M264" s="126"/>
      <c r="N264" s="6">
        <f t="shared" si="37"/>
        <v>0</v>
      </c>
      <c r="O264" s="6" t="str">
        <f>IF('Angaben KH-Standort'!$D$13&gt;0,"VJ","KJA")</f>
        <v>KJA</v>
      </c>
      <c r="P264" s="6" t="str">
        <f t="shared" si="40"/>
        <v>Leer</v>
      </c>
      <c r="Q264" s="6" t="str">
        <f t="shared" si="38"/>
        <v>Leer</v>
      </c>
      <c r="R264" s="6" t="str">
        <f t="shared" si="41"/>
        <v>Leer</v>
      </c>
      <c r="S264" s="6" t="str">
        <f>VLOOKUP($C264,{"29 - Psychiatrie (Erwachsene)","Psychiatrie";"30 - Kinder- und Jugendpsychiatrie","KJPsychiatrie";"31 - Psychosomatik","Psychosomatik";"00 - Bitte eine Fachabteilung auswählen","Leer";"","Leer"},2,0)</f>
        <v>Leer</v>
      </c>
      <c r="T264" s="6">
        <f>VLOOKUP($C264,{"29 - Psychiatrie (Erwachsene)",1;"30 - Kinder- und Jugendpsychiatrie",1;"31 - Psychosomatik",1;"00 - Bitte eine Fachabteilung auswählen",0;"",0},2,0)</f>
        <v>0</v>
      </c>
      <c r="U264" s="6">
        <f t="shared" si="42"/>
        <v>0</v>
      </c>
      <c r="V264" s="6">
        <f t="shared" si="43"/>
        <v>0</v>
      </c>
      <c r="W264" s="6">
        <f t="shared" si="44"/>
        <v>0</v>
      </c>
      <c r="X264" s="6">
        <f t="shared" si="45"/>
        <v>0</v>
      </c>
      <c r="Y264" s="6">
        <f t="shared" si="46"/>
        <v>0</v>
      </c>
      <c r="Z264" s="6">
        <f t="shared" si="39"/>
        <v>0</v>
      </c>
      <c r="AA264" s="6"/>
      <c r="AB264" s="6"/>
      <c r="AC264" s="6"/>
      <c r="AD264" s="6"/>
      <c r="AE264" s="6"/>
      <c r="AF264" s="6"/>
      <c r="AG264" s="6"/>
    </row>
    <row r="265" spans="1:33" s="20" customFormat="1" ht="15" customHeight="1" x14ac:dyDescent="0.25">
      <c r="A265" s="19"/>
      <c r="B265" s="74" t="str">
        <f t="shared" si="36"/>
        <v>!!!</v>
      </c>
      <c r="C265" s="209" t="str">
        <f>IF($D265&lt;&gt;"",VLOOKUP(TEXT($D265,0),'Angaben Stationen'!$C$15:$V$65,2,0),"")</f>
        <v/>
      </c>
      <c r="D265" s="203"/>
      <c r="E265" s="210"/>
      <c r="F265" s="210"/>
      <c r="G265" s="211"/>
      <c r="H265" s="212"/>
      <c r="I265" s="213"/>
      <c r="J265" s="112"/>
      <c r="K265" s="72"/>
      <c r="M265" s="126"/>
      <c r="N265" s="6">
        <f t="shared" si="37"/>
        <v>0</v>
      </c>
      <c r="O265" s="6" t="str">
        <f>IF('Angaben KH-Standort'!$D$13&gt;0,"VJ","KJA")</f>
        <v>KJA</v>
      </c>
      <c r="P265" s="6" t="str">
        <f t="shared" si="40"/>
        <v>Leer</v>
      </c>
      <c r="Q265" s="6" t="str">
        <f t="shared" si="38"/>
        <v>Leer</v>
      </c>
      <c r="R265" s="6" t="str">
        <f t="shared" si="41"/>
        <v>Leer</v>
      </c>
      <c r="S265" s="6" t="str">
        <f>VLOOKUP($C265,{"29 - Psychiatrie (Erwachsene)","Psychiatrie";"30 - Kinder- und Jugendpsychiatrie","KJPsychiatrie";"31 - Psychosomatik","Psychosomatik";"00 - Bitte eine Fachabteilung auswählen","Leer";"","Leer"},2,0)</f>
        <v>Leer</v>
      </c>
      <c r="T265" s="6">
        <f>VLOOKUP($C265,{"29 - Psychiatrie (Erwachsene)",1;"30 - Kinder- und Jugendpsychiatrie",1;"31 - Psychosomatik",1;"00 - Bitte eine Fachabteilung auswählen",0;"",0},2,0)</f>
        <v>0</v>
      </c>
      <c r="U265" s="6">
        <f t="shared" si="42"/>
        <v>0</v>
      </c>
      <c r="V265" s="6">
        <f t="shared" si="43"/>
        <v>0</v>
      </c>
      <c r="W265" s="6">
        <f t="shared" si="44"/>
        <v>0</v>
      </c>
      <c r="X265" s="6">
        <f t="shared" si="45"/>
        <v>0</v>
      </c>
      <c r="Y265" s="6">
        <f t="shared" si="46"/>
        <v>0</v>
      </c>
      <c r="Z265" s="6">
        <f t="shared" si="39"/>
        <v>0</v>
      </c>
      <c r="AA265" s="6"/>
      <c r="AB265" s="6"/>
      <c r="AC265" s="6"/>
      <c r="AD265" s="6"/>
      <c r="AE265" s="6"/>
      <c r="AF265" s="6"/>
      <c r="AG265" s="6"/>
    </row>
    <row r="266" spans="1:33" s="20" customFormat="1" ht="15" customHeight="1" x14ac:dyDescent="0.25">
      <c r="A266" s="19"/>
      <c r="B266" s="74" t="str">
        <f t="shared" si="36"/>
        <v>!!!</v>
      </c>
      <c r="C266" s="209" t="str">
        <f>IF($D266&lt;&gt;"",VLOOKUP(TEXT($D266,0),'Angaben Stationen'!$C$15:$V$65,2,0),"")</f>
        <v/>
      </c>
      <c r="D266" s="203"/>
      <c r="E266" s="210"/>
      <c r="F266" s="210"/>
      <c r="G266" s="211"/>
      <c r="H266" s="212"/>
      <c r="I266" s="213"/>
      <c r="J266" s="112"/>
      <c r="K266" s="72"/>
      <c r="M266" s="126"/>
      <c r="N266" s="6">
        <f t="shared" si="37"/>
        <v>0</v>
      </c>
      <c r="O266" s="6" t="str">
        <f>IF('Angaben KH-Standort'!$D$13&gt;0,"VJ","KJA")</f>
        <v>KJA</v>
      </c>
      <c r="P266" s="6" t="str">
        <f t="shared" si="40"/>
        <v>Leer</v>
      </c>
      <c r="Q266" s="6" t="str">
        <f t="shared" si="38"/>
        <v>Leer</v>
      </c>
      <c r="R266" s="6" t="str">
        <f t="shared" si="41"/>
        <v>Leer</v>
      </c>
      <c r="S266" s="6" t="str">
        <f>VLOOKUP($C266,{"29 - Psychiatrie (Erwachsene)","Psychiatrie";"30 - Kinder- und Jugendpsychiatrie","KJPsychiatrie";"31 - Psychosomatik","Psychosomatik";"00 - Bitte eine Fachabteilung auswählen","Leer";"","Leer"},2,0)</f>
        <v>Leer</v>
      </c>
      <c r="T266" s="6">
        <f>VLOOKUP($C266,{"29 - Psychiatrie (Erwachsene)",1;"30 - Kinder- und Jugendpsychiatrie",1;"31 - Psychosomatik",1;"00 - Bitte eine Fachabteilung auswählen",0;"",0},2,0)</f>
        <v>0</v>
      </c>
      <c r="U266" s="6">
        <f t="shared" si="42"/>
        <v>0</v>
      </c>
      <c r="V266" s="6">
        <f t="shared" si="43"/>
        <v>0</v>
      </c>
      <c r="W266" s="6">
        <f t="shared" si="44"/>
        <v>0</v>
      </c>
      <c r="X266" s="6">
        <f t="shared" si="45"/>
        <v>0</v>
      </c>
      <c r="Y266" s="6">
        <f t="shared" si="46"/>
        <v>0</v>
      </c>
      <c r="Z266" s="6">
        <f t="shared" si="39"/>
        <v>0</v>
      </c>
      <c r="AA266" s="6"/>
      <c r="AB266" s="6"/>
      <c r="AC266" s="6"/>
      <c r="AD266" s="6"/>
      <c r="AE266" s="6"/>
      <c r="AF266" s="6"/>
      <c r="AG266" s="6"/>
    </row>
    <row r="267" spans="1:33" s="20" customFormat="1" ht="15" customHeight="1" x14ac:dyDescent="0.25">
      <c r="A267" s="19"/>
      <c r="B267" s="74" t="str">
        <f t="shared" si="36"/>
        <v>!!!</v>
      </c>
      <c r="C267" s="209" t="str">
        <f>IF($D267&lt;&gt;"",VLOOKUP(TEXT($D267,0),'Angaben Stationen'!$C$15:$V$65,2,0),"")</f>
        <v/>
      </c>
      <c r="D267" s="203"/>
      <c r="E267" s="210"/>
      <c r="F267" s="210"/>
      <c r="G267" s="211"/>
      <c r="H267" s="212"/>
      <c r="I267" s="213"/>
      <c r="J267" s="112"/>
      <c r="K267" s="72"/>
      <c r="M267" s="126"/>
      <c r="N267" s="6">
        <f t="shared" si="37"/>
        <v>0</v>
      </c>
      <c r="O267" s="6" t="str">
        <f>IF('Angaben KH-Standort'!$D$13&gt;0,"VJ","KJA")</f>
        <v>KJA</v>
      </c>
      <c r="P267" s="6" t="str">
        <f t="shared" si="40"/>
        <v>Leer</v>
      </c>
      <c r="Q267" s="6" t="str">
        <f t="shared" si="38"/>
        <v>Leer</v>
      </c>
      <c r="R267" s="6" t="str">
        <f t="shared" si="41"/>
        <v>Leer</v>
      </c>
      <c r="S267" s="6" t="str">
        <f>VLOOKUP($C267,{"29 - Psychiatrie (Erwachsene)","Psychiatrie";"30 - Kinder- und Jugendpsychiatrie","KJPsychiatrie";"31 - Psychosomatik","Psychosomatik";"00 - Bitte eine Fachabteilung auswählen","Leer";"","Leer"},2,0)</f>
        <v>Leer</v>
      </c>
      <c r="T267" s="6">
        <f>VLOOKUP($C267,{"29 - Psychiatrie (Erwachsene)",1;"30 - Kinder- und Jugendpsychiatrie",1;"31 - Psychosomatik",1;"00 - Bitte eine Fachabteilung auswählen",0;"",0},2,0)</f>
        <v>0</v>
      </c>
      <c r="U267" s="6">
        <f t="shared" si="42"/>
        <v>0</v>
      </c>
      <c r="V267" s="6">
        <f t="shared" si="43"/>
        <v>0</v>
      </c>
      <c r="W267" s="6">
        <f t="shared" si="44"/>
        <v>0</v>
      </c>
      <c r="X267" s="6">
        <f t="shared" si="45"/>
        <v>0</v>
      </c>
      <c r="Y267" s="6">
        <f t="shared" si="46"/>
        <v>0</v>
      </c>
      <c r="Z267" s="6">
        <f t="shared" si="39"/>
        <v>0</v>
      </c>
      <c r="AA267" s="6"/>
      <c r="AB267" s="6"/>
      <c r="AC267" s="6"/>
      <c r="AD267" s="6"/>
      <c r="AE267" s="6"/>
      <c r="AF267" s="6"/>
      <c r="AG267" s="6"/>
    </row>
    <row r="268" spans="1:33" s="20" customFormat="1" ht="15" customHeight="1" x14ac:dyDescent="0.25">
      <c r="A268" s="19"/>
      <c r="B268" s="74" t="str">
        <f t="shared" si="36"/>
        <v>!!!</v>
      </c>
      <c r="C268" s="209" t="str">
        <f>IF($D268&lt;&gt;"",VLOOKUP(TEXT($D268,0),'Angaben Stationen'!$C$15:$V$65,2,0),"")</f>
        <v/>
      </c>
      <c r="D268" s="203"/>
      <c r="E268" s="210"/>
      <c r="F268" s="210"/>
      <c r="G268" s="211"/>
      <c r="H268" s="212"/>
      <c r="I268" s="213"/>
      <c r="J268" s="112"/>
      <c r="K268" s="72"/>
      <c r="M268" s="126"/>
      <c r="N268" s="6">
        <f t="shared" si="37"/>
        <v>0</v>
      </c>
      <c r="O268" s="6" t="str">
        <f>IF('Angaben KH-Standort'!$D$13&gt;0,"VJ","KJA")</f>
        <v>KJA</v>
      </c>
      <c r="P268" s="6" t="str">
        <f t="shared" si="40"/>
        <v>Leer</v>
      </c>
      <c r="Q268" s="6" t="str">
        <f t="shared" si="38"/>
        <v>Leer</v>
      </c>
      <c r="R268" s="6" t="str">
        <f t="shared" si="41"/>
        <v>Leer</v>
      </c>
      <c r="S268" s="6" t="str">
        <f>VLOOKUP($C268,{"29 - Psychiatrie (Erwachsene)","Psychiatrie";"30 - Kinder- und Jugendpsychiatrie","KJPsychiatrie";"31 - Psychosomatik","Psychosomatik";"00 - Bitte eine Fachabteilung auswählen","Leer";"","Leer"},2,0)</f>
        <v>Leer</v>
      </c>
      <c r="T268" s="6">
        <f>VLOOKUP($C268,{"29 - Psychiatrie (Erwachsene)",1;"30 - Kinder- und Jugendpsychiatrie",1;"31 - Psychosomatik",1;"00 - Bitte eine Fachabteilung auswählen",0;"",0},2,0)</f>
        <v>0</v>
      </c>
      <c r="U268" s="6">
        <f t="shared" si="42"/>
        <v>0</v>
      </c>
      <c r="V268" s="6">
        <f t="shared" si="43"/>
        <v>0</v>
      </c>
      <c r="W268" s="6">
        <f t="shared" si="44"/>
        <v>0</v>
      </c>
      <c r="X268" s="6">
        <f t="shared" si="45"/>
        <v>0</v>
      </c>
      <c r="Y268" s="6">
        <f t="shared" si="46"/>
        <v>0</v>
      </c>
      <c r="Z268" s="6">
        <f t="shared" si="39"/>
        <v>0</v>
      </c>
      <c r="AA268" s="6"/>
      <c r="AB268" s="6"/>
      <c r="AC268" s="6"/>
      <c r="AD268" s="6"/>
      <c r="AE268" s="6"/>
      <c r="AF268" s="6"/>
      <c r="AG268" s="6"/>
    </row>
    <row r="269" spans="1:33" s="20" customFormat="1" ht="15" customHeight="1" x14ac:dyDescent="0.25">
      <c r="A269" s="19"/>
      <c r="B269" s="74" t="str">
        <f t="shared" si="36"/>
        <v>!!!</v>
      </c>
      <c r="C269" s="209" t="str">
        <f>IF($D269&lt;&gt;"",VLOOKUP(TEXT($D269,0),'Angaben Stationen'!$C$15:$V$65,2,0),"")</f>
        <v/>
      </c>
      <c r="D269" s="203"/>
      <c r="E269" s="210"/>
      <c r="F269" s="210"/>
      <c r="G269" s="211"/>
      <c r="H269" s="212"/>
      <c r="I269" s="213"/>
      <c r="J269" s="112"/>
      <c r="K269" s="72"/>
      <c r="M269" s="126"/>
      <c r="N269" s="6">
        <f t="shared" si="37"/>
        <v>0</v>
      </c>
      <c r="O269" s="6" t="str">
        <f>IF('Angaben KH-Standort'!$D$13&gt;0,"VJ","KJA")</f>
        <v>KJA</v>
      </c>
      <c r="P269" s="6" t="str">
        <f t="shared" si="40"/>
        <v>Leer</v>
      </c>
      <c r="Q269" s="6" t="str">
        <f t="shared" si="38"/>
        <v>Leer</v>
      </c>
      <c r="R269" s="6" t="str">
        <f t="shared" si="41"/>
        <v>Leer</v>
      </c>
      <c r="S269" s="6" t="str">
        <f>VLOOKUP($C269,{"29 - Psychiatrie (Erwachsene)","Psychiatrie";"30 - Kinder- und Jugendpsychiatrie","KJPsychiatrie";"31 - Psychosomatik","Psychosomatik";"00 - Bitte eine Fachabteilung auswählen","Leer";"","Leer"},2,0)</f>
        <v>Leer</v>
      </c>
      <c r="T269" s="6">
        <f>VLOOKUP($C269,{"29 - Psychiatrie (Erwachsene)",1;"30 - Kinder- und Jugendpsychiatrie",1;"31 - Psychosomatik",1;"00 - Bitte eine Fachabteilung auswählen",0;"",0},2,0)</f>
        <v>0</v>
      </c>
      <c r="U269" s="6">
        <f t="shared" si="42"/>
        <v>0</v>
      </c>
      <c r="V269" s="6">
        <f t="shared" si="43"/>
        <v>0</v>
      </c>
      <c r="W269" s="6">
        <f t="shared" si="44"/>
        <v>0</v>
      </c>
      <c r="X269" s="6">
        <f t="shared" si="45"/>
        <v>0</v>
      </c>
      <c r="Y269" s="6">
        <f t="shared" si="46"/>
        <v>0</v>
      </c>
      <c r="Z269" s="6">
        <f t="shared" si="39"/>
        <v>0</v>
      </c>
      <c r="AA269" s="6"/>
      <c r="AB269" s="6"/>
      <c r="AC269" s="6"/>
      <c r="AD269" s="6"/>
      <c r="AE269" s="6"/>
      <c r="AF269" s="6"/>
      <c r="AG269" s="6"/>
    </row>
    <row r="270" spans="1:33" s="20" customFormat="1" ht="15" customHeight="1" x14ac:dyDescent="0.25">
      <c r="A270" s="19"/>
      <c r="B270" s="74" t="str">
        <f t="shared" si="36"/>
        <v>!!!</v>
      </c>
      <c r="C270" s="209" t="str">
        <f>IF($D270&lt;&gt;"",VLOOKUP(TEXT($D270,0),'Angaben Stationen'!$C$15:$V$65,2,0),"")</f>
        <v/>
      </c>
      <c r="D270" s="203"/>
      <c r="E270" s="210"/>
      <c r="F270" s="210"/>
      <c r="G270" s="211"/>
      <c r="H270" s="212"/>
      <c r="I270" s="213"/>
      <c r="J270" s="112"/>
      <c r="K270" s="72"/>
      <c r="M270" s="126"/>
      <c r="N270" s="6">
        <f t="shared" si="37"/>
        <v>0</v>
      </c>
      <c r="O270" s="6" t="str">
        <f>IF('Angaben KH-Standort'!$D$13&gt;0,"VJ","KJA")</f>
        <v>KJA</v>
      </c>
      <c r="P270" s="6" t="str">
        <f t="shared" si="40"/>
        <v>Leer</v>
      </c>
      <c r="Q270" s="6" t="str">
        <f t="shared" si="38"/>
        <v>Leer</v>
      </c>
      <c r="R270" s="6" t="str">
        <f t="shared" si="41"/>
        <v>Leer</v>
      </c>
      <c r="S270" s="6" t="str">
        <f>VLOOKUP($C270,{"29 - Psychiatrie (Erwachsene)","Psychiatrie";"30 - Kinder- und Jugendpsychiatrie","KJPsychiatrie";"31 - Psychosomatik","Psychosomatik";"00 - Bitte eine Fachabteilung auswählen","Leer";"","Leer"},2,0)</f>
        <v>Leer</v>
      </c>
      <c r="T270" s="6">
        <f>VLOOKUP($C270,{"29 - Psychiatrie (Erwachsene)",1;"30 - Kinder- und Jugendpsychiatrie",1;"31 - Psychosomatik",1;"00 - Bitte eine Fachabteilung auswählen",0;"",0},2,0)</f>
        <v>0</v>
      </c>
      <c r="U270" s="6">
        <f t="shared" si="42"/>
        <v>0</v>
      </c>
      <c r="V270" s="6">
        <f t="shared" si="43"/>
        <v>0</v>
      </c>
      <c r="W270" s="6">
        <f t="shared" si="44"/>
        <v>0</v>
      </c>
      <c r="X270" s="6">
        <f t="shared" si="45"/>
        <v>0</v>
      </c>
      <c r="Y270" s="6">
        <f t="shared" si="46"/>
        <v>0</v>
      </c>
      <c r="Z270" s="6">
        <f t="shared" si="39"/>
        <v>0</v>
      </c>
      <c r="AA270" s="6"/>
      <c r="AB270" s="6"/>
      <c r="AC270" s="6"/>
      <c r="AD270" s="6"/>
      <c r="AE270" s="6"/>
      <c r="AF270" s="6"/>
      <c r="AG270" s="6"/>
    </row>
    <row r="271" spans="1:33" s="20" customFormat="1" ht="15" customHeight="1" x14ac:dyDescent="0.25">
      <c r="A271" s="19"/>
      <c r="B271" s="74" t="str">
        <f t="shared" si="36"/>
        <v>!!!</v>
      </c>
      <c r="C271" s="209" t="str">
        <f>IF($D271&lt;&gt;"",VLOOKUP(TEXT($D271,0),'Angaben Stationen'!$C$15:$V$65,2,0),"")</f>
        <v/>
      </c>
      <c r="D271" s="203"/>
      <c r="E271" s="210"/>
      <c r="F271" s="210"/>
      <c r="G271" s="211"/>
      <c r="H271" s="212"/>
      <c r="I271" s="213"/>
      <c r="J271" s="112"/>
      <c r="K271" s="72"/>
      <c r="M271" s="126"/>
      <c r="N271" s="6">
        <f t="shared" si="37"/>
        <v>0</v>
      </c>
      <c r="O271" s="6" t="str">
        <f>IF('Angaben KH-Standort'!$D$13&gt;0,"VJ","KJA")</f>
        <v>KJA</v>
      </c>
      <c r="P271" s="6" t="str">
        <f t="shared" si="40"/>
        <v>Leer</v>
      </c>
      <c r="Q271" s="6" t="str">
        <f t="shared" si="38"/>
        <v>Leer</v>
      </c>
      <c r="R271" s="6" t="str">
        <f t="shared" si="41"/>
        <v>Leer</v>
      </c>
      <c r="S271" s="6" t="str">
        <f>VLOOKUP($C271,{"29 - Psychiatrie (Erwachsene)","Psychiatrie";"30 - Kinder- und Jugendpsychiatrie","KJPsychiatrie";"31 - Psychosomatik","Psychosomatik";"00 - Bitte eine Fachabteilung auswählen","Leer";"","Leer"},2,0)</f>
        <v>Leer</v>
      </c>
      <c r="T271" s="6">
        <f>VLOOKUP($C271,{"29 - Psychiatrie (Erwachsene)",1;"30 - Kinder- und Jugendpsychiatrie",1;"31 - Psychosomatik",1;"00 - Bitte eine Fachabteilung auswählen",0;"",0},2,0)</f>
        <v>0</v>
      </c>
      <c r="U271" s="6">
        <f t="shared" si="42"/>
        <v>0</v>
      </c>
      <c r="V271" s="6">
        <f t="shared" si="43"/>
        <v>0</v>
      </c>
      <c r="W271" s="6">
        <f t="shared" si="44"/>
        <v>0</v>
      </c>
      <c r="X271" s="6">
        <f t="shared" si="45"/>
        <v>0</v>
      </c>
      <c r="Y271" s="6">
        <f t="shared" si="46"/>
        <v>0</v>
      </c>
      <c r="Z271" s="6">
        <f t="shared" si="39"/>
        <v>0</v>
      </c>
      <c r="AA271" s="6"/>
      <c r="AB271" s="6"/>
      <c r="AC271" s="6"/>
      <c r="AD271" s="6"/>
      <c r="AE271" s="6"/>
      <c r="AF271" s="6"/>
      <c r="AG271" s="6"/>
    </row>
    <row r="272" spans="1:33" s="20" customFormat="1" ht="15" customHeight="1" x14ac:dyDescent="0.25">
      <c r="A272" s="19"/>
      <c r="B272" s="74" t="str">
        <f t="shared" si="36"/>
        <v>!!!</v>
      </c>
      <c r="C272" s="209" t="str">
        <f>IF($D272&lt;&gt;"",VLOOKUP(TEXT($D272,0),'Angaben Stationen'!$C$15:$V$65,2,0),"")</f>
        <v/>
      </c>
      <c r="D272" s="203"/>
      <c r="E272" s="210"/>
      <c r="F272" s="210"/>
      <c r="G272" s="211"/>
      <c r="H272" s="212"/>
      <c r="I272" s="213"/>
      <c r="J272" s="112"/>
      <c r="K272" s="72"/>
      <c r="M272" s="126"/>
      <c r="N272" s="6">
        <f t="shared" si="37"/>
        <v>0</v>
      </c>
      <c r="O272" s="6" t="str">
        <f>IF('Angaben KH-Standort'!$D$13&gt;0,"VJ","KJA")</f>
        <v>KJA</v>
      </c>
      <c r="P272" s="6" t="str">
        <f t="shared" si="40"/>
        <v>Leer</v>
      </c>
      <c r="Q272" s="6" t="str">
        <f t="shared" si="38"/>
        <v>Leer</v>
      </c>
      <c r="R272" s="6" t="str">
        <f t="shared" si="41"/>
        <v>Leer</v>
      </c>
      <c r="S272" s="6" t="str">
        <f>VLOOKUP($C272,{"29 - Psychiatrie (Erwachsene)","Psychiatrie";"30 - Kinder- und Jugendpsychiatrie","KJPsychiatrie";"31 - Psychosomatik","Psychosomatik";"00 - Bitte eine Fachabteilung auswählen","Leer";"","Leer"},2,0)</f>
        <v>Leer</v>
      </c>
      <c r="T272" s="6">
        <f>VLOOKUP($C272,{"29 - Psychiatrie (Erwachsene)",1;"30 - Kinder- und Jugendpsychiatrie",1;"31 - Psychosomatik",1;"00 - Bitte eine Fachabteilung auswählen",0;"",0},2,0)</f>
        <v>0</v>
      </c>
      <c r="U272" s="6">
        <f t="shared" si="42"/>
        <v>0</v>
      </c>
      <c r="V272" s="6">
        <f t="shared" si="43"/>
        <v>0</v>
      </c>
      <c r="W272" s="6">
        <f t="shared" si="44"/>
        <v>0</v>
      </c>
      <c r="X272" s="6">
        <f t="shared" si="45"/>
        <v>0</v>
      </c>
      <c r="Y272" s="6">
        <f t="shared" si="46"/>
        <v>0</v>
      </c>
      <c r="Z272" s="6">
        <f t="shared" si="39"/>
        <v>0</v>
      </c>
      <c r="AA272" s="6"/>
      <c r="AB272" s="6"/>
      <c r="AC272" s="6"/>
      <c r="AD272" s="6"/>
      <c r="AE272" s="6"/>
      <c r="AF272" s="6"/>
      <c r="AG272" s="6"/>
    </row>
    <row r="273" spans="1:33" s="20" customFormat="1" ht="15" customHeight="1" x14ac:dyDescent="0.25">
      <c r="A273" s="19"/>
      <c r="B273" s="74" t="str">
        <f t="shared" si="36"/>
        <v>!!!</v>
      </c>
      <c r="C273" s="209" t="str">
        <f>IF($D273&lt;&gt;"",VLOOKUP(TEXT($D273,0),'Angaben Stationen'!$C$15:$V$65,2,0),"")</f>
        <v/>
      </c>
      <c r="D273" s="203"/>
      <c r="E273" s="210"/>
      <c r="F273" s="210"/>
      <c r="G273" s="211"/>
      <c r="H273" s="212"/>
      <c r="I273" s="213"/>
      <c r="J273" s="112"/>
      <c r="K273" s="72"/>
      <c r="M273" s="126"/>
      <c r="N273" s="6">
        <f t="shared" si="37"/>
        <v>0</v>
      </c>
      <c r="O273" s="6" t="str">
        <f>IF('Angaben KH-Standort'!$D$13&gt;0,"VJ","KJA")</f>
        <v>KJA</v>
      </c>
      <c r="P273" s="6" t="str">
        <f t="shared" si="40"/>
        <v>Leer</v>
      </c>
      <c r="Q273" s="6" t="str">
        <f t="shared" si="38"/>
        <v>Leer</v>
      </c>
      <c r="R273" s="6" t="str">
        <f t="shared" si="41"/>
        <v>Leer</v>
      </c>
      <c r="S273" s="6" t="str">
        <f>VLOOKUP($C273,{"29 - Psychiatrie (Erwachsene)","Psychiatrie";"30 - Kinder- und Jugendpsychiatrie","KJPsychiatrie";"31 - Psychosomatik","Psychosomatik";"00 - Bitte eine Fachabteilung auswählen","Leer";"","Leer"},2,0)</f>
        <v>Leer</v>
      </c>
      <c r="T273" s="6">
        <f>VLOOKUP($C273,{"29 - Psychiatrie (Erwachsene)",1;"30 - Kinder- und Jugendpsychiatrie",1;"31 - Psychosomatik",1;"00 - Bitte eine Fachabteilung auswählen",0;"",0},2,0)</f>
        <v>0</v>
      </c>
      <c r="U273" s="6">
        <f t="shared" si="42"/>
        <v>0</v>
      </c>
      <c r="V273" s="6">
        <f t="shared" si="43"/>
        <v>0</v>
      </c>
      <c r="W273" s="6">
        <f t="shared" si="44"/>
        <v>0</v>
      </c>
      <c r="X273" s="6">
        <f t="shared" si="45"/>
        <v>0</v>
      </c>
      <c r="Y273" s="6">
        <f t="shared" si="46"/>
        <v>0</v>
      </c>
      <c r="Z273" s="6">
        <f t="shared" si="39"/>
        <v>0</v>
      </c>
      <c r="AA273" s="6"/>
      <c r="AB273" s="6"/>
      <c r="AC273" s="6"/>
      <c r="AD273" s="6"/>
      <c r="AE273" s="6"/>
      <c r="AF273" s="6"/>
      <c r="AG273" s="6"/>
    </row>
    <row r="274" spans="1:33" s="20" customFormat="1" ht="15" customHeight="1" x14ac:dyDescent="0.25">
      <c r="A274" s="19"/>
      <c r="B274" s="74" t="str">
        <f t="shared" si="36"/>
        <v>!!!</v>
      </c>
      <c r="C274" s="209" t="str">
        <f>IF($D274&lt;&gt;"",VLOOKUP(TEXT($D274,0),'Angaben Stationen'!$C$15:$V$65,2,0),"")</f>
        <v/>
      </c>
      <c r="D274" s="203"/>
      <c r="E274" s="210"/>
      <c r="F274" s="210"/>
      <c r="G274" s="211"/>
      <c r="H274" s="212"/>
      <c r="I274" s="213"/>
      <c r="J274" s="112"/>
      <c r="K274" s="72"/>
      <c r="M274" s="126"/>
      <c r="N274" s="6">
        <f t="shared" si="37"/>
        <v>0</v>
      </c>
      <c r="O274" s="6" t="str">
        <f>IF('Angaben KH-Standort'!$D$13&gt;0,"VJ","KJA")</f>
        <v>KJA</v>
      </c>
      <c r="P274" s="6" t="str">
        <f t="shared" si="40"/>
        <v>Leer</v>
      </c>
      <c r="Q274" s="6" t="str">
        <f t="shared" si="38"/>
        <v>Leer</v>
      </c>
      <c r="R274" s="6" t="str">
        <f t="shared" si="41"/>
        <v>Leer</v>
      </c>
      <c r="S274" s="6" t="str">
        <f>VLOOKUP($C274,{"29 - Psychiatrie (Erwachsene)","Psychiatrie";"30 - Kinder- und Jugendpsychiatrie","KJPsychiatrie";"31 - Psychosomatik","Psychosomatik";"00 - Bitte eine Fachabteilung auswählen","Leer";"","Leer"},2,0)</f>
        <v>Leer</v>
      </c>
      <c r="T274" s="6">
        <f>VLOOKUP($C274,{"29 - Psychiatrie (Erwachsene)",1;"30 - Kinder- und Jugendpsychiatrie",1;"31 - Psychosomatik",1;"00 - Bitte eine Fachabteilung auswählen",0;"",0},2,0)</f>
        <v>0</v>
      </c>
      <c r="U274" s="6">
        <f t="shared" si="42"/>
        <v>0</v>
      </c>
      <c r="V274" s="6">
        <f t="shared" si="43"/>
        <v>0</v>
      </c>
      <c r="W274" s="6">
        <f t="shared" si="44"/>
        <v>0</v>
      </c>
      <c r="X274" s="6">
        <f t="shared" si="45"/>
        <v>0</v>
      </c>
      <c r="Y274" s="6">
        <f t="shared" si="46"/>
        <v>0</v>
      </c>
      <c r="Z274" s="6">
        <f t="shared" si="39"/>
        <v>0</v>
      </c>
      <c r="AA274" s="6"/>
      <c r="AB274" s="6"/>
      <c r="AC274" s="6"/>
      <c r="AD274" s="6"/>
      <c r="AE274" s="6"/>
      <c r="AF274" s="6"/>
      <c r="AG274" s="6"/>
    </row>
    <row r="275" spans="1:33" s="20" customFormat="1" ht="15" customHeight="1" x14ac:dyDescent="0.25">
      <c r="A275" s="19"/>
      <c r="B275" s="74" t="str">
        <f t="shared" ref="B275:B338" si="47">IF(SUM(T275:Z275)&lt;7,"!!!","")</f>
        <v>!!!</v>
      </c>
      <c r="C275" s="209" t="str">
        <f>IF($D275&lt;&gt;"",VLOOKUP(TEXT($D275,0),'Angaben Stationen'!$C$15:$V$65,2,0),"")</f>
        <v/>
      </c>
      <c r="D275" s="203"/>
      <c r="E275" s="210"/>
      <c r="F275" s="210"/>
      <c r="G275" s="211"/>
      <c r="H275" s="212"/>
      <c r="I275" s="213"/>
      <c r="J275" s="112"/>
      <c r="K275" s="72"/>
      <c r="M275" s="126"/>
      <c r="N275" s="6">
        <f t="shared" ref="N275:N338" si="48">IF(LEN(B275)&gt;0,0,1)</f>
        <v>0</v>
      </c>
      <c r="O275" s="6" t="str">
        <f>IF('Angaben KH-Standort'!$D$13&gt;0,"VJ","KJA")</f>
        <v>KJA</v>
      </c>
      <c r="P275" s="6" t="str">
        <f t="shared" si="40"/>
        <v>Leer</v>
      </c>
      <c r="Q275" s="6" t="str">
        <f t="shared" ref="Q275:Q338" si="49">IF($D275&lt;&gt;"",O275,"Leer")</f>
        <v>Leer</v>
      </c>
      <c r="R275" s="6" t="str">
        <f t="shared" si="41"/>
        <v>Leer</v>
      </c>
      <c r="S275" s="6" t="str">
        <f>VLOOKUP($C275,{"29 - Psychiatrie (Erwachsene)","Psychiatrie";"30 - Kinder- und Jugendpsychiatrie","KJPsychiatrie";"31 - Psychosomatik","Psychosomatik";"00 - Bitte eine Fachabteilung auswählen","Leer";"","Leer"},2,0)</f>
        <v>Leer</v>
      </c>
      <c r="T275" s="6">
        <f>VLOOKUP($C275,{"29 - Psychiatrie (Erwachsene)",1;"30 - Kinder- und Jugendpsychiatrie",1;"31 - Psychosomatik",1;"00 - Bitte eine Fachabteilung auswählen",0;"",0},2,0)</f>
        <v>0</v>
      </c>
      <c r="U275" s="6">
        <f t="shared" si="42"/>
        <v>0</v>
      </c>
      <c r="V275" s="6">
        <f t="shared" si="43"/>
        <v>0</v>
      </c>
      <c r="W275" s="6">
        <f t="shared" si="44"/>
        <v>0</v>
      </c>
      <c r="X275" s="6">
        <f t="shared" si="45"/>
        <v>0</v>
      </c>
      <c r="Y275" s="6">
        <f t="shared" si="46"/>
        <v>0</v>
      </c>
      <c r="Z275" s="6">
        <f t="shared" ref="Z275:Z338" si="50">IF(LEN($I275)&gt;0,1,0)</f>
        <v>0</v>
      </c>
      <c r="AA275" s="6"/>
      <c r="AB275" s="6"/>
      <c r="AC275" s="6"/>
      <c r="AD275" s="6"/>
      <c r="AE275" s="6"/>
      <c r="AF275" s="6"/>
      <c r="AG275" s="6"/>
    </row>
    <row r="276" spans="1:33" s="20" customFormat="1" ht="15" customHeight="1" x14ac:dyDescent="0.25">
      <c r="A276" s="19"/>
      <c r="B276" s="74" t="str">
        <f t="shared" si="47"/>
        <v>!!!</v>
      </c>
      <c r="C276" s="209" t="str">
        <f>IF($D276&lt;&gt;"",VLOOKUP(TEXT($D276,0),'Angaben Stationen'!$C$15:$V$65,2,0),"")</f>
        <v/>
      </c>
      <c r="D276" s="203"/>
      <c r="E276" s="210"/>
      <c r="F276" s="210"/>
      <c r="G276" s="211"/>
      <c r="H276" s="212"/>
      <c r="I276" s="213"/>
      <c r="J276" s="112"/>
      <c r="K276" s="72"/>
      <c r="M276" s="126"/>
      <c r="N276" s="6">
        <f t="shared" si="48"/>
        <v>0</v>
      </c>
      <c r="O276" s="6" t="str">
        <f>IF('Angaben KH-Standort'!$D$13&gt;0,"VJ","KJA")</f>
        <v>KJA</v>
      </c>
      <c r="P276" s="6" t="str">
        <f t="shared" ref="P276:P339" si="51">IF($D275&lt;&gt;"","Stationen","Leer")</f>
        <v>Leer</v>
      </c>
      <c r="Q276" s="6" t="str">
        <f t="shared" si="49"/>
        <v>Leer</v>
      </c>
      <c r="R276" s="6" t="str">
        <f t="shared" ref="R276:R339" si="52">IF($D276&lt;&gt;"","Monate","Leer")</f>
        <v>Leer</v>
      </c>
      <c r="S276" s="6" t="str">
        <f>VLOOKUP($C276,{"29 - Psychiatrie (Erwachsene)","Psychiatrie";"30 - Kinder- und Jugendpsychiatrie","KJPsychiatrie";"31 - Psychosomatik","Psychosomatik";"00 - Bitte eine Fachabteilung auswählen","Leer";"","Leer"},2,0)</f>
        <v>Leer</v>
      </c>
      <c r="T276" s="6">
        <f>VLOOKUP($C276,{"29 - Psychiatrie (Erwachsene)",1;"30 - Kinder- und Jugendpsychiatrie",1;"31 - Psychosomatik",1;"00 - Bitte eine Fachabteilung auswählen",0;"",0},2,0)</f>
        <v>0</v>
      </c>
      <c r="U276" s="6">
        <f t="shared" ref="U276:U339" si="53">IF(LEN($D276)&gt;0,1,0)</f>
        <v>0</v>
      </c>
      <c r="V276" s="6">
        <f t="shared" ref="V276:V339" si="54">IF(LEN($E276)&gt;0,1,0)</f>
        <v>0</v>
      </c>
      <c r="W276" s="6">
        <f t="shared" ref="W276:W339" si="55">IF(LEN($F276)&gt;0,1,0)</f>
        <v>0</v>
      </c>
      <c r="X276" s="6">
        <f t="shared" ref="X276:X339" si="56">IF(LEN($G276)&gt;0,1,0)</f>
        <v>0</v>
      </c>
      <c r="Y276" s="6">
        <f t="shared" ref="Y276:Y339" si="57">IF(LEN($H276)&gt;0,1,0)</f>
        <v>0</v>
      </c>
      <c r="Z276" s="6">
        <f t="shared" si="50"/>
        <v>0</v>
      </c>
      <c r="AA276" s="6"/>
      <c r="AB276" s="6"/>
      <c r="AC276" s="6"/>
      <c r="AD276" s="6"/>
      <c r="AE276" s="6"/>
      <c r="AF276" s="6"/>
      <c r="AG276" s="6"/>
    </row>
    <row r="277" spans="1:33" s="20" customFormat="1" ht="15" customHeight="1" x14ac:dyDescent="0.25">
      <c r="A277" s="19"/>
      <c r="B277" s="74" t="str">
        <f t="shared" si="47"/>
        <v>!!!</v>
      </c>
      <c r="C277" s="209" t="str">
        <f>IF($D277&lt;&gt;"",VLOOKUP(TEXT($D277,0),'Angaben Stationen'!$C$15:$V$65,2,0),"")</f>
        <v/>
      </c>
      <c r="D277" s="203"/>
      <c r="E277" s="210"/>
      <c r="F277" s="210"/>
      <c r="G277" s="211"/>
      <c r="H277" s="212"/>
      <c r="I277" s="213"/>
      <c r="J277" s="112"/>
      <c r="K277" s="72"/>
      <c r="M277" s="126"/>
      <c r="N277" s="6">
        <f t="shared" si="48"/>
        <v>0</v>
      </c>
      <c r="O277" s="6" t="str">
        <f>IF('Angaben KH-Standort'!$D$13&gt;0,"VJ","KJA")</f>
        <v>KJA</v>
      </c>
      <c r="P277" s="6" t="str">
        <f t="shared" si="51"/>
        <v>Leer</v>
      </c>
      <c r="Q277" s="6" t="str">
        <f t="shared" si="49"/>
        <v>Leer</v>
      </c>
      <c r="R277" s="6" t="str">
        <f t="shared" si="52"/>
        <v>Leer</v>
      </c>
      <c r="S277" s="6" t="str">
        <f>VLOOKUP($C277,{"29 - Psychiatrie (Erwachsene)","Psychiatrie";"30 - Kinder- und Jugendpsychiatrie","KJPsychiatrie";"31 - Psychosomatik","Psychosomatik";"00 - Bitte eine Fachabteilung auswählen","Leer";"","Leer"},2,0)</f>
        <v>Leer</v>
      </c>
      <c r="T277" s="6">
        <f>VLOOKUP($C277,{"29 - Psychiatrie (Erwachsene)",1;"30 - Kinder- und Jugendpsychiatrie",1;"31 - Psychosomatik",1;"00 - Bitte eine Fachabteilung auswählen",0;"",0},2,0)</f>
        <v>0</v>
      </c>
      <c r="U277" s="6">
        <f t="shared" si="53"/>
        <v>0</v>
      </c>
      <c r="V277" s="6">
        <f t="shared" si="54"/>
        <v>0</v>
      </c>
      <c r="W277" s="6">
        <f t="shared" si="55"/>
        <v>0</v>
      </c>
      <c r="X277" s="6">
        <f t="shared" si="56"/>
        <v>0</v>
      </c>
      <c r="Y277" s="6">
        <f t="shared" si="57"/>
        <v>0</v>
      </c>
      <c r="Z277" s="6">
        <f t="shared" si="50"/>
        <v>0</v>
      </c>
      <c r="AA277" s="6"/>
      <c r="AB277" s="6"/>
      <c r="AC277" s="6"/>
      <c r="AD277" s="6"/>
      <c r="AE277" s="6"/>
      <c r="AF277" s="6"/>
      <c r="AG277" s="6"/>
    </row>
    <row r="278" spans="1:33" s="20" customFormat="1" ht="15" customHeight="1" x14ac:dyDescent="0.25">
      <c r="A278" s="19"/>
      <c r="B278" s="74" t="str">
        <f t="shared" si="47"/>
        <v>!!!</v>
      </c>
      <c r="C278" s="209" t="str">
        <f>IF($D278&lt;&gt;"",VLOOKUP(TEXT($D278,0),'Angaben Stationen'!$C$15:$V$65,2,0),"")</f>
        <v/>
      </c>
      <c r="D278" s="203"/>
      <c r="E278" s="210"/>
      <c r="F278" s="210"/>
      <c r="G278" s="211"/>
      <c r="H278" s="212"/>
      <c r="I278" s="213"/>
      <c r="J278" s="112"/>
      <c r="K278" s="72"/>
      <c r="M278" s="126"/>
      <c r="N278" s="6">
        <f t="shared" si="48"/>
        <v>0</v>
      </c>
      <c r="O278" s="6" t="str">
        <f>IF('Angaben KH-Standort'!$D$13&gt;0,"VJ","KJA")</f>
        <v>KJA</v>
      </c>
      <c r="P278" s="6" t="str">
        <f t="shared" si="51"/>
        <v>Leer</v>
      </c>
      <c r="Q278" s="6" t="str">
        <f t="shared" si="49"/>
        <v>Leer</v>
      </c>
      <c r="R278" s="6" t="str">
        <f t="shared" si="52"/>
        <v>Leer</v>
      </c>
      <c r="S278" s="6" t="str">
        <f>VLOOKUP($C278,{"29 - Psychiatrie (Erwachsene)","Psychiatrie";"30 - Kinder- und Jugendpsychiatrie","KJPsychiatrie";"31 - Psychosomatik","Psychosomatik";"00 - Bitte eine Fachabteilung auswählen","Leer";"","Leer"},2,0)</f>
        <v>Leer</v>
      </c>
      <c r="T278" s="6">
        <f>VLOOKUP($C278,{"29 - Psychiatrie (Erwachsene)",1;"30 - Kinder- und Jugendpsychiatrie",1;"31 - Psychosomatik",1;"00 - Bitte eine Fachabteilung auswählen",0;"",0},2,0)</f>
        <v>0</v>
      </c>
      <c r="U278" s="6">
        <f t="shared" si="53"/>
        <v>0</v>
      </c>
      <c r="V278" s="6">
        <f t="shared" si="54"/>
        <v>0</v>
      </c>
      <c r="W278" s="6">
        <f t="shared" si="55"/>
        <v>0</v>
      </c>
      <c r="X278" s="6">
        <f t="shared" si="56"/>
        <v>0</v>
      </c>
      <c r="Y278" s="6">
        <f t="shared" si="57"/>
        <v>0</v>
      </c>
      <c r="Z278" s="6">
        <f t="shared" si="50"/>
        <v>0</v>
      </c>
      <c r="AA278" s="6"/>
      <c r="AB278" s="6"/>
      <c r="AC278" s="6"/>
      <c r="AD278" s="6"/>
      <c r="AE278" s="6"/>
      <c r="AF278" s="6"/>
      <c r="AG278" s="6"/>
    </row>
    <row r="279" spans="1:33" s="20" customFormat="1" ht="15" customHeight="1" x14ac:dyDescent="0.25">
      <c r="A279" s="19"/>
      <c r="B279" s="74" t="str">
        <f t="shared" si="47"/>
        <v>!!!</v>
      </c>
      <c r="C279" s="209" t="str">
        <f>IF($D279&lt;&gt;"",VLOOKUP(TEXT($D279,0),'Angaben Stationen'!$C$15:$V$65,2,0),"")</f>
        <v/>
      </c>
      <c r="D279" s="203"/>
      <c r="E279" s="210"/>
      <c r="F279" s="210"/>
      <c r="G279" s="211"/>
      <c r="H279" s="212"/>
      <c r="I279" s="213"/>
      <c r="J279" s="112"/>
      <c r="K279" s="72"/>
      <c r="M279" s="126"/>
      <c r="N279" s="6">
        <f t="shared" si="48"/>
        <v>0</v>
      </c>
      <c r="O279" s="6" t="str">
        <f>IF('Angaben KH-Standort'!$D$13&gt;0,"VJ","KJA")</f>
        <v>KJA</v>
      </c>
      <c r="P279" s="6" t="str">
        <f t="shared" si="51"/>
        <v>Leer</v>
      </c>
      <c r="Q279" s="6" t="str">
        <f t="shared" si="49"/>
        <v>Leer</v>
      </c>
      <c r="R279" s="6" t="str">
        <f t="shared" si="52"/>
        <v>Leer</v>
      </c>
      <c r="S279" s="6" t="str">
        <f>VLOOKUP($C279,{"29 - Psychiatrie (Erwachsene)","Psychiatrie";"30 - Kinder- und Jugendpsychiatrie","KJPsychiatrie";"31 - Psychosomatik","Psychosomatik";"00 - Bitte eine Fachabteilung auswählen","Leer";"","Leer"},2,0)</f>
        <v>Leer</v>
      </c>
      <c r="T279" s="6">
        <f>VLOOKUP($C279,{"29 - Psychiatrie (Erwachsene)",1;"30 - Kinder- und Jugendpsychiatrie",1;"31 - Psychosomatik",1;"00 - Bitte eine Fachabteilung auswählen",0;"",0},2,0)</f>
        <v>0</v>
      </c>
      <c r="U279" s="6">
        <f t="shared" si="53"/>
        <v>0</v>
      </c>
      <c r="V279" s="6">
        <f t="shared" si="54"/>
        <v>0</v>
      </c>
      <c r="W279" s="6">
        <f t="shared" si="55"/>
        <v>0</v>
      </c>
      <c r="X279" s="6">
        <f t="shared" si="56"/>
        <v>0</v>
      </c>
      <c r="Y279" s="6">
        <f t="shared" si="57"/>
        <v>0</v>
      </c>
      <c r="Z279" s="6">
        <f t="shared" si="50"/>
        <v>0</v>
      </c>
      <c r="AA279" s="6"/>
      <c r="AB279" s="6"/>
      <c r="AC279" s="6"/>
      <c r="AD279" s="6"/>
      <c r="AE279" s="6"/>
      <c r="AF279" s="6"/>
      <c r="AG279" s="6"/>
    </row>
    <row r="280" spans="1:33" s="20" customFormat="1" ht="15" customHeight="1" x14ac:dyDescent="0.25">
      <c r="A280" s="19"/>
      <c r="B280" s="74" t="str">
        <f t="shared" si="47"/>
        <v>!!!</v>
      </c>
      <c r="C280" s="209" t="str">
        <f>IF($D280&lt;&gt;"",VLOOKUP(TEXT($D280,0),'Angaben Stationen'!$C$15:$V$65,2,0),"")</f>
        <v/>
      </c>
      <c r="D280" s="203"/>
      <c r="E280" s="210"/>
      <c r="F280" s="210"/>
      <c r="G280" s="211"/>
      <c r="H280" s="212"/>
      <c r="I280" s="213"/>
      <c r="J280" s="112"/>
      <c r="K280" s="72"/>
      <c r="M280" s="126"/>
      <c r="N280" s="6">
        <f t="shared" si="48"/>
        <v>0</v>
      </c>
      <c r="O280" s="6" t="str">
        <f>IF('Angaben KH-Standort'!$D$13&gt;0,"VJ","KJA")</f>
        <v>KJA</v>
      </c>
      <c r="P280" s="6" t="str">
        <f t="shared" si="51"/>
        <v>Leer</v>
      </c>
      <c r="Q280" s="6" t="str">
        <f t="shared" si="49"/>
        <v>Leer</v>
      </c>
      <c r="R280" s="6" t="str">
        <f t="shared" si="52"/>
        <v>Leer</v>
      </c>
      <c r="S280" s="6" t="str">
        <f>VLOOKUP($C280,{"29 - Psychiatrie (Erwachsene)","Psychiatrie";"30 - Kinder- und Jugendpsychiatrie","KJPsychiatrie";"31 - Psychosomatik","Psychosomatik";"00 - Bitte eine Fachabteilung auswählen","Leer";"","Leer"},2,0)</f>
        <v>Leer</v>
      </c>
      <c r="T280" s="6">
        <f>VLOOKUP($C280,{"29 - Psychiatrie (Erwachsene)",1;"30 - Kinder- und Jugendpsychiatrie",1;"31 - Psychosomatik",1;"00 - Bitte eine Fachabteilung auswählen",0;"",0},2,0)</f>
        <v>0</v>
      </c>
      <c r="U280" s="6">
        <f t="shared" si="53"/>
        <v>0</v>
      </c>
      <c r="V280" s="6">
        <f t="shared" si="54"/>
        <v>0</v>
      </c>
      <c r="W280" s="6">
        <f t="shared" si="55"/>
        <v>0</v>
      </c>
      <c r="X280" s="6">
        <f t="shared" si="56"/>
        <v>0</v>
      </c>
      <c r="Y280" s="6">
        <f t="shared" si="57"/>
        <v>0</v>
      </c>
      <c r="Z280" s="6">
        <f t="shared" si="50"/>
        <v>0</v>
      </c>
      <c r="AA280" s="6"/>
      <c r="AB280" s="6"/>
      <c r="AC280" s="6"/>
      <c r="AD280" s="6"/>
      <c r="AE280" s="6"/>
      <c r="AF280" s="6"/>
      <c r="AG280" s="6"/>
    </row>
    <row r="281" spans="1:33" s="20" customFormat="1" ht="15" customHeight="1" x14ac:dyDescent="0.25">
      <c r="A281" s="19"/>
      <c r="B281" s="74" t="str">
        <f t="shared" si="47"/>
        <v>!!!</v>
      </c>
      <c r="C281" s="209" t="str">
        <f>IF($D281&lt;&gt;"",VLOOKUP(TEXT($D281,0),'Angaben Stationen'!$C$15:$V$65,2,0),"")</f>
        <v/>
      </c>
      <c r="D281" s="203"/>
      <c r="E281" s="210"/>
      <c r="F281" s="210"/>
      <c r="G281" s="211"/>
      <c r="H281" s="212"/>
      <c r="I281" s="213"/>
      <c r="J281" s="112"/>
      <c r="K281" s="72"/>
      <c r="M281" s="126"/>
      <c r="N281" s="6">
        <f t="shared" si="48"/>
        <v>0</v>
      </c>
      <c r="O281" s="6" t="str">
        <f>IF('Angaben KH-Standort'!$D$13&gt;0,"VJ","KJA")</f>
        <v>KJA</v>
      </c>
      <c r="P281" s="6" t="str">
        <f t="shared" si="51"/>
        <v>Leer</v>
      </c>
      <c r="Q281" s="6" t="str">
        <f t="shared" si="49"/>
        <v>Leer</v>
      </c>
      <c r="R281" s="6" t="str">
        <f t="shared" si="52"/>
        <v>Leer</v>
      </c>
      <c r="S281" s="6" t="str">
        <f>VLOOKUP($C281,{"29 - Psychiatrie (Erwachsene)","Psychiatrie";"30 - Kinder- und Jugendpsychiatrie","KJPsychiatrie";"31 - Psychosomatik","Psychosomatik";"00 - Bitte eine Fachabteilung auswählen","Leer";"","Leer"},2,0)</f>
        <v>Leer</v>
      </c>
      <c r="T281" s="6">
        <f>VLOOKUP($C281,{"29 - Psychiatrie (Erwachsene)",1;"30 - Kinder- und Jugendpsychiatrie",1;"31 - Psychosomatik",1;"00 - Bitte eine Fachabteilung auswählen",0;"",0},2,0)</f>
        <v>0</v>
      </c>
      <c r="U281" s="6">
        <f t="shared" si="53"/>
        <v>0</v>
      </c>
      <c r="V281" s="6">
        <f t="shared" si="54"/>
        <v>0</v>
      </c>
      <c r="W281" s="6">
        <f t="shared" si="55"/>
        <v>0</v>
      </c>
      <c r="X281" s="6">
        <f t="shared" si="56"/>
        <v>0</v>
      </c>
      <c r="Y281" s="6">
        <f t="shared" si="57"/>
        <v>0</v>
      </c>
      <c r="Z281" s="6">
        <f t="shared" si="50"/>
        <v>0</v>
      </c>
      <c r="AA281" s="6"/>
      <c r="AB281" s="6"/>
      <c r="AC281" s="6"/>
      <c r="AD281" s="6"/>
      <c r="AE281" s="6"/>
      <c r="AF281" s="6"/>
      <c r="AG281" s="6"/>
    </row>
    <row r="282" spans="1:33" s="20" customFormat="1" ht="15" customHeight="1" x14ac:dyDescent="0.25">
      <c r="A282" s="19"/>
      <c r="B282" s="74" t="str">
        <f t="shared" si="47"/>
        <v>!!!</v>
      </c>
      <c r="C282" s="209" t="str">
        <f>IF($D282&lt;&gt;"",VLOOKUP(TEXT($D282,0),'Angaben Stationen'!$C$15:$V$65,2,0),"")</f>
        <v/>
      </c>
      <c r="D282" s="203"/>
      <c r="E282" s="210"/>
      <c r="F282" s="210"/>
      <c r="G282" s="211"/>
      <c r="H282" s="212"/>
      <c r="I282" s="213"/>
      <c r="J282" s="112"/>
      <c r="K282" s="72"/>
      <c r="M282" s="126"/>
      <c r="N282" s="6">
        <f t="shared" si="48"/>
        <v>0</v>
      </c>
      <c r="O282" s="6" t="str">
        <f>IF('Angaben KH-Standort'!$D$13&gt;0,"VJ","KJA")</f>
        <v>KJA</v>
      </c>
      <c r="P282" s="6" t="str">
        <f t="shared" si="51"/>
        <v>Leer</v>
      </c>
      <c r="Q282" s="6" t="str">
        <f t="shared" si="49"/>
        <v>Leer</v>
      </c>
      <c r="R282" s="6" t="str">
        <f t="shared" si="52"/>
        <v>Leer</v>
      </c>
      <c r="S282" s="6" t="str">
        <f>VLOOKUP($C282,{"29 - Psychiatrie (Erwachsene)","Psychiatrie";"30 - Kinder- und Jugendpsychiatrie","KJPsychiatrie";"31 - Psychosomatik","Psychosomatik";"00 - Bitte eine Fachabteilung auswählen","Leer";"","Leer"},2,0)</f>
        <v>Leer</v>
      </c>
      <c r="T282" s="6">
        <f>VLOOKUP($C282,{"29 - Psychiatrie (Erwachsene)",1;"30 - Kinder- und Jugendpsychiatrie",1;"31 - Psychosomatik",1;"00 - Bitte eine Fachabteilung auswählen",0;"",0},2,0)</f>
        <v>0</v>
      </c>
      <c r="U282" s="6">
        <f t="shared" si="53"/>
        <v>0</v>
      </c>
      <c r="V282" s="6">
        <f t="shared" si="54"/>
        <v>0</v>
      </c>
      <c r="W282" s="6">
        <f t="shared" si="55"/>
        <v>0</v>
      </c>
      <c r="X282" s="6">
        <f t="shared" si="56"/>
        <v>0</v>
      </c>
      <c r="Y282" s="6">
        <f t="shared" si="57"/>
        <v>0</v>
      </c>
      <c r="Z282" s="6">
        <f t="shared" si="50"/>
        <v>0</v>
      </c>
      <c r="AA282" s="6"/>
      <c r="AB282" s="6"/>
      <c r="AC282" s="6"/>
      <c r="AD282" s="6"/>
      <c r="AE282" s="6"/>
      <c r="AF282" s="6"/>
      <c r="AG282" s="6"/>
    </row>
    <row r="283" spans="1:33" s="20" customFormat="1" ht="15" customHeight="1" x14ac:dyDescent="0.25">
      <c r="A283" s="19"/>
      <c r="B283" s="74" t="str">
        <f t="shared" si="47"/>
        <v>!!!</v>
      </c>
      <c r="C283" s="209" t="str">
        <f>IF($D283&lt;&gt;"",VLOOKUP(TEXT($D283,0),'Angaben Stationen'!$C$15:$V$65,2,0),"")</f>
        <v/>
      </c>
      <c r="D283" s="203"/>
      <c r="E283" s="210"/>
      <c r="F283" s="210"/>
      <c r="G283" s="211"/>
      <c r="H283" s="212"/>
      <c r="I283" s="213"/>
      <c r="J283" s="112"/>
      <c r="K283" s="72"/>
      <c r="M283" s="126"/>
      <c r="N283" s="6">
        <f t="shared" si="48"/>
        <v>0</v>
      </c>
      <c r="O283" s="6" t="str">
        <f>IF('Angaben KH-Standort'!$D$13&gt;0,"VJ","KJA")</f>
        <v>KJA</v>
      </c>
      <c r="P283" s="6" t="str">
        <f t="shared" si="51"/>
        <v>Leer</v>
      </c>
      <c r="Q283" s="6" t="str">
        <f t="shared" si="49"/>
        <v>Leer</v>
      </c>
      <c r="R283" s="6" t="str">
        <f t="shared" si="52"/>
        <v>Leer</v>
      </c>
      <c r="S283" s="6" t="str">
        <f>VLOOKUP($C283,{"29 - Psychiatrie (Erwachsene)","Psychiatrie";"30 - Kinder- und Jugendpsychiatrie","KJPsychiatrie";"31 - Psychosomatik","Psychosomatik";"00 - Bitte eine Fachabteilung auswählen","Leer";"","Leer"},2,0)</f>
        <v>Leer</v>
      </c>
      <c r="T283" s="6">
        <f>VLOOKUP($C283,{"29 - Psychiatrie (Erwachsene)",1;"30 - Kinder- und Jugendpsychiatrie",1;"31 - Psychosomatik",1;"00 - Bitte eine Fachabteilung auswählen",0;"",0},2,0)</f>
        <v>0</v>
      </c>
      <c r="U283" s="6">
        <f t="shared" si="53"/>
        <v>0</v>
      </c>
      <c r="V283" s="6">
        <f t="shared" si="54"/>
        <v>0</v>
      </c>
      <c r="W283" s="6">
        <f t="shared" si="55"/>
        <v>0</v>
      </c>
      <c r="X283" s="6">
        <f t="shared" si="56"/>
        <v>0</v>
      </c>
      <c r="Y283" s="6">
        <f t="shared" si="57"/>
        <v>0</v>
      </c>
      <c r="Z283" s="6">
        <f t="shared" si="50"/>
        <v>0</v>
      </c>
      <c r="AA283" s="6"/>
      <c r="AB283" s="6"/>
      <c r="AC283" s="6"/>
      <c r="AD283" s="6"/>
      <c r="AE283" s="6"/>
      <c r="AF283" s="6"/>
      <c r="AG283" s="6"/>
    </row>
    <row r="284" spans="1:33" s="20" customFormat="1" ht="15" customHeight="1" x14ac:dyDescent="0.25">
      <c r="A284" s="19"/>
      <c r="B284" s="74" t="str">
        <f t="shared" si="47"/>
        <v>!!!</v>
      </c>
      <c r="C284" s="209" t="str">
        <f>IF($D284&lt;&gt;"",VLOOKUP(TEXT($D284,0),'Angaben Stationen'!$C$15:$V$65,2,0),"")</f>
        <v/>
      </c>
      <c r="D284" s="203"/>
      <c r="E284" s="210"/>
      <c r="F284" s="210"/>
      <c r="G284" s="211"/>
      <c r="H284" s="212"/>
      <c r="I284" s="213"/>
      <c r="J284" s="112"/>
      <c r="K284" s="72"/>
      <c r="M284" s="126"/>
      <c r="N284" s="6">
        <f t="shared" si="48"/>
        <v>0</v>
      </c>
      <c r="O284" s="6" t="str">
        <f>IF('Angaben KH-Standort'!$D$13&gt;0,"VJ","KJA")</f>
        <v>KJA</v>
      </c>
      <c r="P284" s="6" t="str">
        <f t="shared" si="51"/>
        <v>Leer</v>
      </c>
      <c r="Q284" s="6" t="str">
        <f t="shared" si="49"/>
        <v>Leer</v>
      </c>
      <c r="R284" s="6" t="str">
        <f t="shared" si="52"/>
        <v>Leer</v>
      </c>
      <c r="S284" s="6" t="str">
        <f>VLOOKUP($C284,{"29 - Psychiatrie (Erwachsene)","Psychiatrie";"30 - Kinder- und Jugendpsychiatrie","KJPsychiatrie";"31 - Psychosomatik","Psychosomatik";"00 - Bitte eine Fachabteilung auswählen","Leer";"","Leer"},2,0)</f>
        <v>Leer</v>
      </c>
      <c r="T284" s="6">
        <f>VLOOKUP($C284,{"29 - Psychiatrie (Erwachsene)",1;"30 - Kinder- und Jugendpsychiatrie",1;"31 - Psychosomatik",1;"00 - Bitte eine Fachabteilung auswählen",0;"",0},2,0)</f>
        <v>0</v>
      </c>
      <c r="U284" s="6">
        <f t="shared" si="53"/>
        <v>0</v>
      </c>
      <c r="V284" s="6">
        <f t="shared" si="54"/>
        <v>0</v>
      </c>
      <c r="W284" s="6">
        <f t="shared" si="55"/>
        <v>0</v>
      </c>
      <c r="X284" s="6">
        <f t="shared" si="56"/>
        <v>0</v>
      </c>
      <c r="Y284" s="6">
        <f t="shared" si="57"/>
        <v>0</v>
      </c>
      <c r="Z284" s="6">
        <f t="shared" si="50"/>
        <v>0</v>
      </c>
      <c r="AA284" s="6"/>
      <c r="AB284" s="6"/>
      <c r="AC284" s="6"/>
      <c r="AD284" s="6"/>
      <c r="AE284" s="6"/>
      <c r="AF284" s="6"/>
      <c r="AG284" s="6"/>
    </row>
    <row r="285" spans="1:33" s="20" customFormat="1" ht="15" customHeight="1" x14ac:dyDescent="0.25">
      <c r="A285" s="19"/>
      <c r="B285" s="74" t="str">
        <f t="shared" si="47"/>
        <v>!!!</v>
      </c>
      <c r="C285" s="209" t="str">
        <f>IF($D285&lt;&gt;"",VLOOKUP(TEXT($D285,0),'Angaben Stationen'!$C$15:$V$65,2,0),"")</f>
        <v/>
      </c>
      <c r="D285" s="203"/>
      <c r="E285" s="210"/>
      <c r="F285" s="210"/>
      <c r="G285" s="211"/>
      <c r="H285" s="212"/>
      <c r="I285" s="213"/>
      <c r="J285" s="112"/>
      <c r="K285" s="72"/>
      <c r="M285" s="126"/>
      <c r="N285" s="6">
        <f t="shared" si="48"/>
        <v>0</v>
      </c>
      <c r="O285" s="6" t="str">
        <f>IF('Angaben KH-Standort'!$D$13&gt;0,"VJ","KJA")</f>
        <v>KJA</v>
      </c>
      <c r="P285" s="6" t="str">
        <f t="shared" si="51"/>
        <v>Leer</v>
      </c>
      <c r="Q285" s="6" t="str">
        <f t="shared" si="49"/>
        <v>Leer</v>
      </c>
      <c r="R285" s="6" t="str">
        <f t="shared" si="52"/>
        <v>Leer</v>
      </c>
      <c r="S285" s="6" t="str">
        <f>VLOOKUP($C285,{"29 - Psychiatrie (Erwachsene)","Psychiatrie";"30 - Kinder- und Jugendpsychiatrie","KJPsychiatrie";"31 - Psychosomatik","Psychosomatik";"00 - Bitte eine Fachabteilung auswählen","Leer";"","Leer"},2,0)</f>
        <v>Leer</v>
      </c>
      <c r="T285" s="6">
        <f>VLOOKUP($C285,{"29 - Psychiatrie (Erwachsene)",1;"30 - Kinder- und Jugendpsychiatrie",1;"31 - Psychosomatik",1;"00 - Bitte eine Fachabteilung auswählen",0;"",0},2,0)</f>
        <v>0</v>
      </c>
      <c r="U285" s="6">
        <f t="shared" si="53"/>
        <v>0</v>
      </c>
      <c r="V285" s="6">
        <f t="shared" si="54"/>
        <v>0</v>
      </c>
      <c r="W285" s="6">
        <f t="shared" si="55"/>
        <v>0</v>
      </c>
      <c r="X285" s="6">
        <f t="shared" si="56"/>
        <v>0</v>
      </c>
      <c r="Y285" s="6">
        <f t="shared" si="57"/>
        <v>0</v>
      </c>
      <c r="Z285" s="6">
        <f t="shared" si="50"/>
        <v>0</v>
      </c>
      <c r="AA285" s="6"/>
      <c r="AB285" s="6"/>
      <c r="AC285" s="6"/>
      <c r="AD285" s="6"/>
      <c r="AE285" s="6"/>
      <c r="AF285" s="6"/>
      <c r="AG285" s="6"/>
    </row>
    <row r="286" spans="1:33" s="20" customFormat="1" ht="15" customHeight="1" x14ac:dyDescent="0.25">
      <c r="A286" s="19"/>
      <c r="B286" s="74" t="str">
        <f t="shared" si="47"/>
        <v>!!!</v>
      </c>
      <c r="C286" s="209" t="str">
        <f>IF($D286&lt;&gt;"",VLOOKUP(TEXT($D286,0),'Angaben Stationen'!$C$15:$V$65,2,0),"")</f>
        <v/>
      </c>
      <c r="D286" s="203"/>
      <c r="E286" s="210"/>
      <c r="F286" s="210"/>
      <c r="G286" s="211"/>
      <c r="H286" s="212"/>
      <c r="I286" s="213"/>
      <c r="J286" s="112"/>
      <c r="K286" s="72"/>
      <c r="M286" s="126"/>
      <c r="N286" s="6">
        <f t="shared" si="48"/>
        <v>0</v>
      </c>
      <c r="O286" s="6" t="str">
        <f>IF('Angaben KH-Standort'!$D$13&gt;0,"VJ","KJA")</f>
        <v>KJA</v>
      </c>
      <c r="P286" s="6" t="str">
        <f t="shared" si="51"/>
        <v>Leer</v>
      </c>
      <c r="Q286" s="6" t="str">
        <f t="shared" si="49"/>
        <v>Leer</v>
      </c>
      <c r="R286" s="6" t="str">
        <f t="shared" si="52"/>
        <v>Leer</v>
      </c>
      <c r="S286" s="6" t="str">
        <f>VLOOKUP($C286,{"29 - Psychiatrie (Erwachsene)","Psychiatrie";"30 - Kinder- und Jugendpsychiatrie","KJPsychiatrie";"31 - Psychosomatik","Psychosomatik";"00 - Bitte eine Fachabteilung auswählen","Leer";"","Leer"},2,0)</f>
        <v>Leer</v>
      </c>
      <c r="T286" s="6">
        <f>VLOOKUP($C286,{"29 - Psychiatrie (Erwachsene)",1;"30 - Kinder- und Jugendpsychiatrie",1;"31 - Psychosomatik",1;"00 - Bitte eine Fachabteilung auswählen",0;"",0},2,0)</f>
        <v>0</v>
      </c>
      <c r="U286" s="6">
        <f t="shared" si="53"/>
        <v>0</v>
      </c>
      <c r="V286" s="6">
        <f t="shared" si="54"/>
        <v>0</v>
      </c>
      <c r="W286" s="6">
        <f t="shared" si="55"/>
        <v>0</v>
      </c>
      <c r="X286" s="6">
        <f t="shared" si="56"/>
        <v>0</v>
      </c>
      <c r="Y286" s="6">
        <f t="shared" si="57"/>
        <v>0</v>
      </c>
      <c r="Z286" s="6">
        <f t="shared" si="50"/>
        <v>0</v>
      </c>
      <c r="AA286" s="6"/>
      <c r="AB286" s="6"/>
      <c r="AC286" s="6"/>
      <c r="AD286" s="6"/>
      <c r="AE286" s="6"/>
      <c r="AF286" s="6"/>
      <c r="AG286" s="6"/>
    </row>
    <row r="287" spans="1:33" s="20" customFormat="1" ht="15" customHeight="1" x14ac:dyDescent="0.25">
      <c r="A287" s="19"/>
      <c r="B287" s="74" t="str">
        <f t="shared" si="47"/>
        <v>!!!</v>
      </c>
      <c r="C287" s="209" t="str">
        <f>IF($D287&lt;&gt;"",VLOOKUP(TEXT($D287,0),'Angaben Stationen'!$C$15:$V$65,2,0),"")</f>
        <v/>
      </c>
      <c r="D287" s="203"/>
      <c r="E287" s="210"/>
      <c r="F287" s="210"/>
      <c r="G287" s="211"/>
      <c r="H287" s="212"/>
      <c r="I287" s="213"/>
      <c r="J287" s="112"/>
      <c r="K287" s="72"/>
      <c r="M287" s="126"/>
      <c r="N287" s="6">
        <f t="shared" si="48"/>
        <v>0</v>
      </c>
      <c r="O287" s="6" t="str">
        <f>IF('Angaben KH-Standort'!$D$13&gt;0,"VJ","KJA")</f>
        <v>KJA</v>
      </c>
      <c r="P287" s="6" t="str">
        <f t="shared" si="51"/>
        <v>Leer</v>
      </c>
      <c r="Q287" s="6" t="str">
        <f t="shared" si="49"/>
        <v>Leer</v>
      </c>
      <c r="R287" s="6" t="str">
        <f t="shared" si="52"/>
        <v>Leer</v>
      </c>
      <c r="S287" s="6" t="str">
        <f>VLOOKUP($C287,{"29 - Psychiatrie (Erwachsene)","Psychiatrie";"30 - Kinder- und Jugendpsychiatrie","KJPsychiatrie";"31 - Psychosomatik","Psychosomatik";"00 - Bitte eine Fachabteilung auswählen","Leer";"","Leer"},2,0)</f>
        <v>Leer</v>
      </c>
      <c r="T287" s="6">
        <f>VLOOKUP($C287,{"29 - Psychiatrie (Erwachsene)",1;"30 - Kinder- und Jugendpsychiatrie",1;"31 - Psychosomatik",1;"00 - Bitte eine Fachabteilung auswählen",0;"",0},2,0)</f>
        <v>0</v>
      </c>
      <c r="U287" s="6">
        <f t="shared" si="53"/>
        <v>0</v>
      </c>
      <c r="V287" s="6">
        <f t="shared" si="54"/>
        <v>0</v>
      </c>
      <c r="W287" s="6">
        <f t="shared" si="55"/>
        <v>0</v>
      </c>
      <c r="X287" s="6">
        <f t="shared" si="56"/>
        <v>0</v>
      </c>
      <c r="Y287" s="6">
        <f t="shared" si="57"/>
        <v>0</v>
      </c>
      <c r="Z287" s="6">
        <f t="shared" si="50"/>
        <v>0</v>
      </c>
      <c r="AA287" s="6"/>
      <c r="AB287" s="6"/>
      <c r="AC287" s="6"/>
      <c r="AD287" s="6"/>
      <c r="AE287" s="6"/>
      <c r="AF287" s="6"/>
      <c r="AG287" s="6"/>
    </row>
    <row r="288" spans="1:33" s="20" customFormat="1" ht="15" customHeight="1" x14ac:dyDescent="0.25">
      <c r="A288" s="19"/>
      <c r="B288" s="74" t="str">
        <f t="shared" si="47"/>
        <v>!!!</v>
      </c>
      <c r="C288" s="209" t="str">
        <f>IF($D288&lt;&gt;"",VLOOKUP(TEXT($D288,0),'Angaben Stationen'!$C$15:$V$65,2,0),"")</f>
        <v/>
      </c>
      <c r="D288" s="203"/>
      <c r="E288" s="210"/>
      <c r="F288" s="210"/>
      <c r="G288" s="211"/>
      <c r="H288" s="212"/>
      <c r="I288" s="213"/>
      <c r="J288" s="112"/>
      <c r="K288" s="72"/>
      <c r="M288" s="126"/>
      <c r="N288" s="6">
        <f t="shared" si="48"/>
        <v>0</v>
      </c>
      <c r="O288" s="6" t="str">
        <f>IF('Angaben KH-Standort'!$D$13&gt;0,"VJ","KJA")</f>
        <v>KJA</v>
      </c>
      <c r="P288" s="6" t="str">
        <f t="shared" si="51"/>
        <v>Leer</v>
      </c>
      <c r="Q288" s="6" t="str">
        <f t="shared" si="49"/>
        <v>Leer</v>
      </c>
      <c r="R288" s="6" t="str">
        <f t="shared" si="52"/>
        <v>Leer</v>
      </c>
      <c r="S288" s="6" t="str">
        <f>VLOOKUP($C288,{"29 - Psychiatrie (Erwachsene)","Psychiatrie";"30 - Kinder- und Jugendpsychiatrie","KJPsychiatrie";"31 - Psychosomatik","Psychosomatik";"00 - Bitte eine Fachabteilung auswählen","Leer";"","Leer"},2,0)</f>
        <v>Leer</v>
      </c>
      <c r="T288" s="6">
        <f>VLOOKUP($C288,{"29 - Psychiatrie (Erwachsene)",1;"30 - Kinder- und Jugendpsychiatrie",1;"31 - Psychosomatik",1;"00 - Bitte eine Fachabteilung auswählen",0;"",0},2,0)</f>
        <v>0</v>
      </c>
      <c r="U288" s="6">
        <f t="shared" si="53"/>
        <v>0</v>
      </c>
      <c r="V288" s="6">
        <f t="shared" si="54"/>
        <v>0</v>
      </c>
      <c r="W288" s="6">
        <f t="shared" si="55"/>
        <v>0</v>
      </c>
      <c r="X288" s="6">
        <f t="shared" si="56"/>
        <v>0</v>
      </c>
      <c r="Y288" s="6">
        <f t="shared" si="57"/>
        <v>0</v>
      </c>
      <c r="Z288" s="6">
        <f t="shared" si="50"/>
        <v>0</v>
      </c>
      <c r="AA288" s="6"/>
      <c r="AB288" s="6"/>
      <c r="AC288" s="6"/>
      <c r="AD288" s="6"/>
      <c r="AE288" s="6"/>
      <c r="AF288" s="6"/>
      <c r="AG288" s="6"/>
    </row>
    <row r="289" spans="1:33" s="20" customFormat="1" ht="15" customHeight="1" x14ac:dyDescent="0.25">
      <c r="A289" s="19"/>
      <c r="B289" s="74" t="str">
        <f t="shared" si="47"/>
        <v>!!!</v>
      </c>
      <c r="C289" s="209" t="str">
        <f>IF($D289&lt;&gt;"",VLOOKUP(TEXT($D289,0),'Angaben Stationen'!$C$15:$V$65,2,0),"")</f>
        <v/>
      </c>
      <c r="D289" s="203"/>
      <c r="E289" s="210"/>
      <c r="F289" s="210"/>
      <c r="G289" s="211"/>
      <c r="H289" s="212"/>
      <c r="I289" s="213"/>
      <c r="J289" s="112"/>
      <c r="K289" s="72"/>
      <c r="M289" s="126"/>
      <c r="N289" s="6">
        <f t="shared" si="48"/>
        <v>0</v>
      </c>
      <c r="O289" s="6" t="str">
        <f>IF('Angaben KH-Standort'!$D$13&gt;0,"VJ","KJA")</f>
        <v>KJA</v>
      </c>
      <c r="P289" s="6" t="str">
        <f t="shared" si="51"/>
        <v>Leer</v>
      </c>
      <c r="Q289" s="6" t="str">
        <f t="shared" si="49"/>
        <v>Leer</v>
      </c>
      <c r="R289" s="6" t="str">
        <f t="shared" si="52"/>
        <v>Leer</v>
      </c>
      <c r="S289" s="6" t="str">
        <f>VLOOKUP($C289,{"29 - Psychiatrie (Erwachsene)","Psychiatrie";"30 - Kinder- und Jugendpsychiatrie","KJPsychiatrie";"31 - Psychosomatik","Psychosomatik";"00 - Bitte eine Fachabteilung auswählen","Leer";"","Leer"},2,0)</f>
        <v>Leer</v>
      </c>
      <c r="T289" s="6">
        <f>VLOOKUP($C289,{"29 - Psychiatrie (Erwachsene)",1;"30 - Kinder- und Jugendpsychiatrie",1;"31 - Psychosomatik",1;"00 - Bitte eine Fachabteilung auswählen",0;"",0},2,0)</f>
        <v>0</v>
      </c>
      <c r="U289" s="6">
        <f t="shared" si="53"/>
        <v>0</v>
      </c>
      <c r="V289" s="6">
        <f t="shared" si="54"/>
        <v>0</v>
      </c>
      <c r="W289" s="6">
        <f t="shared" si="55"/>
        <v>0</v>
      </c>
      <c r="X289" s="6">
        <f t="shared" si="56"/>
        <v>0</v>
      </c>
      <c r="Y289" s="6">
        <f t="shared" si="57"/>
        <v>0</v>
      </c>
      <c r="Z289" s="6">
        <f t="shared" si="50"/>
        <v>0</v>
      </c>
      <c r="AA289" s="6"/>
      <c r="AB289" s="6"/>
      <c r="AC289" s="6"/>
      <c r="AD289" s="6"/>
      <c r="AE289" s="6"/>
      <c r="AF289" s="6"/>
      <c r="AG289" s="6"/>
    </row>
    <row r="290" spans="1:33" s="20" customFormat="1" ht="15" customHeight="1" x14ac:dyDescent="0.25">
      <c r="A290" s="19"/>
      <c r="B290" s="74" t="str">
        <f t="shared" si="47"/>
        <v>!!!</v>
      </c>
      <c r="C290" s="209" t="str">
        <f>IF($D290&lt;&gt;"",VLOOKUP(TEXT($D290,0),'Angaben Stationen'!$C$15:$V$65,2,0),"")</f>
        <v/>
      </c>
      <c r="D290" s="203"/>
      <c r="E290" s="210"/>
      <c r="F290" s="210"/>
      <c r="G290" s="211"/>
      <c r="H290" s="212"/>
      <c r="I290" s="213"/>
      <c r="J290" s="112"/>
      <c r="K290" s="72"/>
      <c r="M290" s="126"/>
      <c r="N290" s="6">
        <f t="shared" si="48"/>
        <v>0</v>
      </c>
      <c r="O290" s="6" t="str">
        <f>IF('Angaben KH-Standort'!$D$13&gt;0,"VJ","KJA")</f>
        <v>KJA</v>
      </c>
      <c r="P290" s="6" t="str">
        <f t="shared" si="51"/>
        <v>Leer</v>
      </c>
      <c r="Q290" s="6" t="str">
        <f t="shared" si="49"/>
        <v>Leer</v>
      </c>
      <c r="R290" s="6" t="str">
        <f t="shared" si="52"/>
        <v>Leer</v>
      </c>
      <c r="S290" s="6" t="str">
        <f>VLOOKUP($C290,{"29 - Psychiatrie (Erwachsene)","Psychiatrie";"30 - Kinder- und Jugendpsychiatrie","KJPsychiatrie";"31 - Psychosomatik","Psychosomatik";"00 - Bitte eine Fachabteilung auswählen","Leer";"","Leer"},2,0)</f>
        <v>Leer</v>
      </c>
      <c r="T290" s="6">
        <f>VLOOKUP($C290,{"29 - Psychiatrie (Erwachsene)",1;"30 - Kinder- und Jugendpsychiatrie",1;"31 - Psychosomatik",1;"00 - Bitte eine Fachabteilung auswählen",0;"",0},2,0)</f>
        <v>0</v>
      </c>
      <c r="U290" s="6">
        <f t="shared" si="53"/>
        <v>0</v>
      </c>
      <c r="V290" s="6">
        <f t="shared" si="54"/>
        <v>0</v>
      </c>
      <c r="W290" s="6">
        <f t="shared" si="55"/>
        <v>0</v>
      </c>
      <c r="X290" s="6">
        <f t="shared" si="56"/>
        <v>0</v>
      </c>
      <c r="Y290" s="6">
        <f t="shared" si="57"/>
        <v>0</v>
      </c>
      <c r="Z290" s="6">
        <f t="shared" si="50"/>
        <v>0</v>
      </c>
      <c r="AA290" s="6"/>
      <c r="AB290" s="6"/>
      <c r="AC290" s="6"/>
      <c r="AD290" s="6"/>
      <c r="AE290" s="6"/>
      <c r="AF290" s="6"/>
      <c r="AG290" s="6"/>
    </row>
    <row r="291" spans="1:33" s="20" customFormat="1" ht="15" customHeight="1" x14ac:dyDescent="0.25">
      <c r="A291" s="19"/>
      <c r="B291" s="74" t="str">
        <f t="shared" si="47"/>
        <v>!!!</v>
      </c>
      <c r="C291" s="209" t="str">
        <f>IF($D291&lt;&gt;"",VLOOKUP(TEXT($D291,0),'Angaben Stationen'!$C$15:$V$65,2,0),"")</f>
        <v/>
      </c>
      <c r="D291" s="203"/>
      <c r="E291" s="210"/>
      <c r="F291" s="210"/>
      <c r="G291" s="211"/>
      <c r="H291" s="212"/>
      <c r="I291" s="213"/>
      <c r="J291" s="112"/>
      <c r="K291" s="72"/>
      <c r="M291" s="126"/>
      <c r="N291" s="6">
        <f t="shared" si="48"/>
        <v>0</v>
      </c>
      <c r="O291" s="6" t="str">
        <f>IF('Angaben KH-Standort'!$D$13&gt;0,"VJ","KJA")</f>
        <v>KJA</v>
      </c>
      <c r="P291" s="6" t="str">
        <f t="shared" si="51"/>
        <v>Leer</v>
      </c>
      <c r="Q291" s="6" t="str">
        <f t="shared" si="49"/>
        <v>Leer</v>
      </c>
      <c r="R291" s="6" t="str">
        <f t="shared" si="52"/>
        <v>Leer</v>
      </c>
      <c r="S291" s="6" t="str">
        <f>VLOOKUP($C291,{"29 - Psychiatrie (Erwachsene)","Psychiatrie";"30 - Kinder- und Jugendpsychiatrie","KJPsychiatrie";"31 - Psychosomatik","Psychosomatik";"00 - Bitte eine Fachabteilung auswählen","Leer";"","Leer"},2,0)</f>
        <v>Leer</v>
      </c>
      <c r="T291" s="6">
        <f>VLOOKUP($C291,{"29 - Psychiatrie (Erwachsene)",1;"30 - Kinder- und Jugendpsychiatrie",1;"31 - Psychosomatik",1;"00 - Bitte eine Fachabteilung auswählen",0;"",0},2,0)</f>
        <v>0</v>
      </c>
      <c r="U291" s="6">
        <f t="shared" si="53"/>
        <v>0</v>
      </c>
      <c r="V291" s="6">
        <f t="shared" si="54"/>
        <v>0</v>
      </c>
      <c r="W291" s="6">
        <f t="shared" si="55"/>
        <v>0</v>
      </c>
      <c r="X291" s="6">
        <f t="shared" si="56"/>
        <v>0</v>
      </c>
      <c r="Y291" s="6">
        <f t="shared" si="57"/>
        <v>0</v>
      </c>
      <c r="Z291" s="6">
        <f t="shared" si="50"/>
        <v>0</v>
      </c>
      <c r="AA291" s="6"/>
      <c r="AB291" s="6"/>
      <c r="AC291" s="6"/>
      <c r="AD291" s="6"/>
      <c r="AE291" s="6"/>
      <c r="AF291" s="6"/>
      <c r="AG291" s="6"/>
    </row>
    <row r="292" spans="1:33" s="20" customFormat="1" ht="15" customHeight="1" x14ac:dyDescent="0.25">
      <c r="A292" s="19"/>
      <c r="B292" s="74" t="str">
        <f t="shared" si="47"/>
        <v>!!!</v>
      </c>
      <c r="C292" s="209" t="str">
        <f>IF($D292&lt;&gt;"",VLOOKUP(TEXT($D292,0),'Angaben Stationen'!$C$15:$V$65,2,0),"")</f>
        <v/>
      </c>
      <c r="D292" s="203"/>
      <c r="E292" s="210"/>
      <c r="F292" s="210"/>
      <c r="G292" s="211"/>
      <c r="H292" s="212"/>
      <c r="I292" s="213"/>
      <c r="J292" s="112"/>
      <c r="K292" s="72"/>
      <c r="M292" s="126"/>
      <c r="N292" s="6">
        <f t="shared" si="48"/>
        <v>0</v>
      </c>
      <c r="O292" s="6" t="str">
        <f>IF('Angaben KH-Standort'!$D$13&gt;0,"VJ","KJA")</f>
        <v>KJA</v>
      </c>
      <c r="P292" s="6" t="str">
        <f t="shared" si="51"/>
        <v>Leer</v>
      </c>
      <c r="Q292" s="6" t="str">
        <f t="shared" si="49"/>
        <v>Leer</v>
      </c>
      <c r="R292" s="6" t="str">
        <f t="shared" si="52"/>
        <v>Leer</v>
      </c>
      <c r="S292" s="6" t="str">
        <f>VLOOKUP($C292,{"29 - Psychiatrie (Erwachsene)","Psychiatrie";"30 - Kinder- und Jugendpsychiatrie","KJPsychiatrie";"31 - Psychosomatik","Psychosomatik";"00 - Bitte eine Fachabteilung auswählen","Leer";"","Leer"},2,0)</f>
        <v>Leer</v>
      </c>
      <c r="T292" s="6">
        <f>VLOOKUP($C292,{"29 - Psychiatrie (Erwachsene)",1;"30 - Kinder- und Jugendpsychiatrie",1;"31 - Psychosomatik",1;"00 - Bitte eine Fachabteilung auswählen",0;"",0},2,0)</f>
        <v>0</v>
      </c>
      <c r="U292" s="6">
        <f t="shared" si="53"/>
        <v>0</v>
      </c>
      <c r="V292" s="6">
        <f t="shared" si="54"/>
        <v>0</v>
      </c>
      <c r="W292" s="6">
        <f t="shared" si="55"/>
        <v>0</v>
      </c>
      <c r="X292" s="6">
        <f t="shared" si="56"/>
        <v>0</v>
      </c>
      <c r="Y292" s="6">
        <f t="shared" si="57"/>
        <v>0</v>
      </c>
      <c r="Z292" s="6">
        <f t="shared" si="50"/>
        <v>0</v>
      </c>
      <c r="AA292" s="6"/>
      <c r="AB292" s="6"/>
      <c r="AC292" s="6"/>
      <c r="AD292" s="6"/>
      <c r="AE292" s="6"/>
      <c r="AF292" s="6"/>
      <c r="AG292" s="6"/>
    </row>
    <row r="293" spans="1:33" s="20" customFormat="1" ht="15" customHeight="1" x14ac:dyDescent="0.25">
      <c r="A293" s="19"/>
      <c r="B293" s="74" t="str">
        <f t="shared" si="47"/>
        <v>!!!</v>
      </c>
      <c r="C293" s="209" t="str">
        <f>IF($D293&lt;&gt;"",VLOOKUP(TEXT($D293,0),'Angaben Stationen'!$C$15:$V$65,2,0),"")</f>
        <v/>
      </c>
      <c r="D293" s="203"/>
      <c r="E293" s="210"/>
      <c r="F293" s="210"/>
      <c r="G293" s="211"/>
      <c r="H293" s="212"/>
      <c r="I293" s="213"/>
      <c r="J293" s="112"/>
      <c r="K293" s="72"/>
      <c r="M293" s="126"/>
      <c r="N293" s="6">
        <f t="shared" si="48"/>
        <v>0</v>
      </c>
      <c r="O293" s="6" t="str">
        <f>IF('Angaben KH-Standort'!$D$13&gt;0,"VJ","KJA")</f>
        <v>KJA</v>
      </c>
      <c r="P293" s="6" t="str">
        <f t="shared" si="51"/>
        <v>Leer</v>
      </c>
      <c r="Q293" s="6" t="str">
        <f t="shared" si="49"/>
        <v>Leer</v>
      </c>
      <c r="R293" s="6" t="str">
        <f t="shared" si="52"/>
        <v>Leer</v>
      </c>
      <c r="S293" s="6" t="str">
        <f>VLOOKUP($C293,{"29 - Psychiatrie (Erwachsene)","Psychiatrie";"30 - Kinder- und Jugendpsychiatrie","KJPsychiatrie";"31 - Psychosomatik","Psychosomatik";"00 - Bitte eine Fachabteilung auswählen","Leer";"","Leer"},2,0)</f>
        <v>Leer</v>
      </c>
      <c r="T293" s="6">
        <f>VLOOKUP($C293,{"29 - Psychiatrie (Erwachsene)",1;"30 - Kinder- und Jugendpsychiatrie",1;"31 - Psychosomatik",1;"00 - Bitte eine Fachabteilung auswählen",0;"",0},2,0)</f>
        <v>0</v>
      </c>
      <c r="U293" s="6">
        <f t="shared" si="53"/>
        <v>0</v>
      </c>
      <c r="V293" s="6">
        <f t="shared" si="54"/>
        <v>0</v>
      </c>
      <c r="W293" s="6">
        <f t="shared" si="55"/>
        <v>0</v>
      </c>
      <c r="X293" s="6">
        <f t="shared" si="56"/>
        <v>0</v>
      </c>
      <c r="Y293" s="6">
        <f t="shared" si="57"/>
        <v>0</v>
      </c>
      <c r="Z293" s="6">
        <f t="shared" si="50"/>
        <v>0</v>
      </c>
      <c r="AA293" s="6"/>
      <c r="AB293" s="6"/>
      <c r="AC293" s="6"/>
      <c r="AD293" s="6"/>
      <c r="AE293" s="6"/>
      <c r="AF293" s="6"/>
      <c r="AG293" s="6"/>
    </row>
    <row r="294" spans="1:33" s="20" customFormat="1" ht="15" customHeight="1" x14ac:dyDescent="0.25">
      <c r="A294" s="19"/>
      <c r="B294" s="74" t="str">
        <f t="shared" si="47"/>
        <v>!!!</v>
      </c>
      <c r="C294" s="209" t="str">
        <f>IF($D294&lt;&gt;"",VLOOKUP(TEXT($D294,0),'Angaben Stationen'!$C$15:$V$65,2,0),"")</f>
        <v/>
      </c>
      <c r="D294" s="203"/>
      <c r="E294" s="210"/>
      <c r="F294" s="210"/>
      <c r="G294" s="211"/>
      <c r="H294" s="212"/>
      <c r="I294" s="213"/>
      <c r="J294" s="112"/>
      <c r="K294" s="72"/>
      <c r="M294" s="126"/>
      <c r="N294" s="6">
        <f t="shared" si="48"/>
        <v>0</v>
      </c>
      <c r="O294" s="6" t="str">
        <f>IF('Angaben KH-Standort'!$D$13&gt;0,"VJ","KJA")</f>
        <v>KJA</v>
      </c>
      <c r="P294" s="6" t="str">
        <f t="shared" si="51"/>
        <v>Leer</v>
      </c>
      <c r="Q294" s="6" t="str">
        <f t="shared" si="49"/>
        <v>Leer</v>
      </c>
      <c r="R294" s="6" t="str">
        <f t="shared" si="52"/>
        <v>Leer</v>
      </c>
      <c r="S294" s="6" t="str">
        <f>VLOOKUP($C294,{"29 - Psychiatrie (Erwachsene)","Psychiatrie";"30 - Kinder- und Jugendpsychiatrie","KJPsychiatrie";"31 - Psychosomatik","Psychosomatik";"00 - Bitte eine Fachabteilung auswählen","Leer";"","Leer"},2,0)</f>
        <v>Leer</v>
      </c>
      <c r="T294" s="6">
        <f>VLOOKUP($C294,{"29 - Psychiatrie (Erwachsene)",1;"30 - Kinder- und Jugendpsychiatrie",1;"31 - Psychosomatik",1;"00 - Bitte eine Fachabteilung auswählen",0;"",0},2,0)</f>
        <v>0</v>
      </c>
      <c r="U294" s="6">
        <f t="shared" si="53"/>
        <v>0</v>
      </c>
      <c r="V294" s="6">
        <f t="shared" si="54"/>
        <v>0</v>
      </c>
      <c r="W294" s="6">
        <f t="shared" si="55"/>
        <v>0</v>
      </c>
      <c r="X294" s="6">
        <f t="shared" si="56"/>
        <v>0</v>
      </c>
      <c r="Y294" s="6">
        <f t="shared" si="57"/>
        <v>0</v>
      </c>
      <c r="Z294" s="6">
        <f t="shared" si="50"/>
        <v>0</v>
      </c>
      <c r="AA294" s="6"/>
      <c r="AB294" s="6"/>
      <c r="AC294" s="6"/>
      <c r="AD294" s="6"/>
      <c r="AE294" s="6"/>
      <c r="AF294" s="6"/>
      <c r="AG294" s="6"/>
    </row>
    <row r="295" spans="1:33" s="20" customFormat="1" ht="15" customHeight="1" x14ac:dyDescent="0.25">
      <c r="A295" s="19"/>
      <c r="B295" s="74" t="str">
        <f t="shared" si="47"/>
        <v>!!!</v>
      </c>
      <c r="C295" s="209" t="str">
        <f>IF($D295&lt;&gt;"",VLOOKUP(TEXT($D295,0),'Angaben Stationen'!$C$15:$V$65,2,0),"")</f>
        <v/>
      </c>
      <c r="D295" s="203"/>
      <c r="E295" s="210"/>
      <c r="F295" s="210"/>
      <c r="G295" s="211"/>
      <c r="H295" s="212"/>
      <c r="I295" s="213"/>
      <c r="J295" s="112"/>
      <c r="K295" s="72"/>
      <c r="M295" s="126"/>
      <c r="N295" s="6">
        <f t="shared" si="48"/>
        <v>0</v>
      </c>
      <c r="O295" s="6" t="str">
        <f>IF('Angaben KH-Standort'!$D$13&gt;0,"VJ","KJA")</f>
        <v>KJA</v>
      </c>
      <c r="P295" s="6" t="str">
        <f t="shared" si="51"/>
        <v>Leer</v>
      </c>
      <c r="Q295" s="6" t="str">
        <f t="shared" si="49"/>
        <v>Leer</v>
      </c>
      <c r="R295" s="6" t="str">
        <f t="shared" si="52"/>
        <v>Leer</v>
      </c>
      <c r="S295" s="6" t="str">
        <f>VLOOKUP($C295,{"29 - Psychiatrie (Erwachsene)","Psychiatrie";"30 - Kinder- und Jugendpsychiatrie","KJPsychiatrie";"31 - Psychosomatik","Psychosomatik";"00 - Bitte eine Fachabteilung auswählen","Leer";"","Leer"},2,0)</f>
        <v>Leer</v>
      </c>
      <c r="T295" s="6">
        <f>VLOOKUP($C295,{"29 - Psychiatrie (Erwachsene)",1;"30 - Kinder- und Jugendpsychiatrie",1;"31 - Psychosomatik",1;"00 - Bitte eine Fachabteilung auswählen",0;"",0},2,0)</f>
        <v>0</v>
      </c>
      <c r="U295" s="6">
        <f t="shared" si="53"/>
        <v>0</v>
      </c>
      <c r="V295" s="6">
        <f t="shared" si="54"/>
        <v>0</v>
      </c>
      <c r="W295" s="6">
        <f t="shared" si="55"/>
        <v>0</v>
      </c>
      <c r="X295" s="6">
        <f t="shared" si="56"/>
        <v>0</v>
      </c>
      <c r="Y295" s="6">
        <f t="shared" si="57"/>
        <v>0</v>
      </c>
      <c r="Z295" s="6">
        <f t="shared" si="50"/>
        <v>0</v>
      </c>
      <c r="AA295" s="6"/>
      <c r="AB295" s="6"/>
      <c r="AC295" s="6"/>
      <c r="AD295" s="6"/>
      <c r="AE295" s="6"/>
      <c r="AF295" s="6"/>
      <c r="AG295" s="6"/>
    </row>
    <row r="296" spans="1:33" s="20" customFormat="1" ht="15" customHeight="1" x14ac:dyDescent="0.25">
      <c r="A296" s="19"/>
      <c r="B296" s="74" t="str">
        <f t="shared" si="47"/>
        <v>!!!</v>
      </c>
      <c r="C296" s="209" t="str">
        <f>IF($D296&lt;&gt;"",VLOOKUP(TEXT($D296,0),'Angaben Stationen'!$C$15:$V$65,2,0),"")</f>
        <v/>
      </c>
      <c r="D296" s="203"/>
      <c r="E296" s="210"/>
      <c r="F296" s="210"/>
      <c r="G296" s="211"/>
      <c r="H296" s="212"/>
      <c r="I296" s="213"/>
      <c r="J296" s="112"/>
      <c r="K296" s="72"/>
      <c r="M296" s="126"/>
      <c r="N296" s="6">
        <f t="shared" si="48"/>
        <v>0</v>
      </c>
      <c r="O296" s="6" t="str">
        <f>IF('Angaben KH-Standort'!$D$13&gt;0,"VJ","KJA")</f>
        <v>KJA</v>
      </c>
      <c r="P296" s="6" t="str">
        <f t="shared" si="51"/>
        <v>Leer</v>
      </c>
      <c r="Q296" s="6" t="str">
        <f t="shared" si="49"/>
        <v>Leer</v>
      </c>
      <c r="R296" s="6" t="str">
        <f t="shared" si="52"/>
        <v>Leer</v>
      </c>
      <c r="S296" s="6" t="str">
        <f>VLOOKUP($C296,{"29 - Psychiatrie (Erwachsene)","Psychiatrie";"30 - Kinder- und Jugendpsychiatrie","KJPsychiatrie";"31 - Psychosomatik","Psychosomatik";"00 - Bitte eine Fachabteilung auswählen","Leer";"","Leer"},2,0)</f>
        <v>Leer</v>
      </c>
      <c r="T296" s="6">
        <f>VLOOKUP($C296,{"29 - Psychiatrie (Erwachsene)",1;"30 - Kinder- und Jugendpsychiatrie",1;"31 - Psychosomatik",1;"00 - Bitte eine Fachabteilung auswählen",0;"",0},2,0)</f>
        <v>0</v>
      </c>
      <c r="U296" s="6">
        <f t="shared" si="53"/>
        <v>0</v>
      </c>
      <c r="V296" s="6">
        <f t="shared" si="54"/>
        <v>0</v>
      </c>
      <c r="W296" s="6">
        <f t="shared" si="55"/>
        <v>0</v>
      </c>
      <c r="X296" s="6">
        <f t="shared" si="56"/>
        <v>0</v>
      </c>
      <c r="Y296" s="6">
        <f t="shared" si="57"/>
        <v>0</v>
      </c>
      <c r="Z296" s="6">
        <f t="shared" si="50"/>
        <v>0</v>
      </c>
      <c r="AA296" s="6"/>
      <c r="AB296" s="6"/>
      <c r="AC296" s="6"/>
      <c r="AD296" s="6"/>
      <c r="AE296" s="6"/>
      <c r="AF296" s="6"/>
      <c r="AG296" s="6"/>
    </row>
    <row r="297" spans="1:33" s="20" customFormat="1" ht="15" customHeight="1" x14ac:dyDescent="0.25">
      <c r="A297" s="19"/>
      <c r="B297" s="74" t="str">
        <f t="shared" si="47"/>
        <v>!!!</v>
      </c>
      <c r="C297" s="209" t="str">
        <f>IF($D297&lt;&gt;"",VLOOKUP(TEXT($D297,0),'Angaben Stationen'!$C$15:$V$65,2,0),"")</f>
        <v/>
      </c>
      <c r="D297" s="203"/>
      <c r="E297" s="210"/>
      <c r="F297" s="210"/>
      <c r="G297" s="211"/>
      <c r="H297" s="212"/>
      <c r="I297" s="213"/>
      <c r="J297" s="112"/>
      <c r="K297" s="72"/>
      <c r="M297" s="126"/>
      <c r="N297" s="6">
        <f t="shared" si="48"/>
        <v>0</v>
      </c>
      <c r="O297" s="6" t="str">
        <f>IF('Angaben KH-Standort'!$D$13&gt;0,"VJ","KJA")</f>
        <v>KJA</v>
      </c>
      <c r="P297" s="6" t="str">
        <f t="shared" si="51"/>
        <v>Leer</v>
      </c>
      <c r="Q297" s="6" t="str">
        <f t="shared" si="49"/>
        <v>Leer</v>
      </c>
      <c r="R297" s="6" t="str">
        <f t="shared" si="52"/>
        <v>Leer</v>
      </c>
      <c r="S297" s="6" t="str">
        <f>VLOOKUP($C297,{"29 - Psychiatrie (Erwachsene)","Psychiatrie";"30 - Kinder- und Jugendpsychiatrie","KJPsychiatrie";"31 - Psychosomatik","Psychosomatik";"00 - Bitte eine Fachabteilung auswählen","Leer";"","Leer"},2,0)</f>
        <v>Leer</v>
      </c>
      <c r="T297" s="6">
        <f>VLOOKUP($C297,{"29 - Psychiatrie (Erwachsene)",1;"30 - Kinder- und Jugendpsychiatrie",1;"31 - Psychosomatik",1;"00 - Bitte eine Fachabteilung auswählen",0;"",0},2,0)</f>
        <v>0</v>
      </c>
      <c r="U297" s="6">
        <f t="shared" si="53"/>
        <v>0</v>
      </c>
      <c r="V297" s="6">
        <f t="shared" si="54"/>
        <v>0</v>
      </c>
      <c r="W297" s="6">
        <f t="shared" si="55"/>
        <v>0</v>
      </c>
      <c r="X297" s="6">
        <f t="shared" si="56"/>
        <v>0</v>
      </c>
      <c r="Y297" s="6">
        <f t="shared" si="57"/>
        <v>0</v>
      </c>
      <c r="Z297" s="6">
        <f t="shared" si="50"/>
        <v>0</v>
      </c>
      <c r="AA297" s="6"/>
      <c r="AB297" s="6"/>
      <c r="AC297" s="6"/>
      <c r="AD297" s="6"/>
      <c r="AE297" s="6"/>
      <c r="AF297" s="6"/>
      <c r="AG297" s="6"/>
    </row>
    <row r="298" spans="1:33" s="20" customFormat="1" ht="15" customHeight="1" x14ac:dyDescent="0.25">
      <c r="A298" s="19"/>
      <c r="B298" s="74" t="str">
        <f t="shared" si="47"/>
        <v>!!!</v>
      </c>
      <c r="C298" s="209" t="str">
        <f>IF($D298&lt;&gt;"",VLOOKUP(TEXT($D298,0),'Angaben Stationen'!$C$15:$V$65,2,0),"")</f>
        <v/>
      </c>
      <c r="D298" s="203"/>
      <c r="E298" s="210"/>
      <c r="F298" s="210"/>
      <c r="G298" s="211"/>
      <c r="H298" s="212"/>
      <c r="I298" s="213"/>
      <c r="J298" s="112"/>
      <c r="K298" s="72"/>
      <c r="M298" s="126"/>
      <c r="N298" s="6">
        <f t="shared" si="48"/>
        <v>0</v>
      </c>
      <c r="O298" s="6" t="str">
        <f>IF('Angaben KH-Standort'!$D$13&gt;0,"VJ","KJA")</f>
        <v>KJA</v>
      </c>
      <c r="P298" s="6" t="str">
        <f t="shared" si="51"/>
        <v>Leer</v>
      </c>
      <c r="Q298" s="6" t="str">
        <f t="shared" si="49"/>
        <v>Leer</v>
      </c>
      <c r="R298" s="6" t="str">
        <f t="shared" si="52"/>
        <v>Leer</v>
      </c>
      <c r="S298" s="6" t="str">
        <f>VLOOKUP($C298,{"29 - Psychiatrie (Erwachsene)","Psychiatrie";"30 - Kinder- und Jugendpsychiatrie","KJPsychiatrie";"31 - Psychosomatik","Psychosomatik";"00 - Bitte eine Fachabteilung auswählen","Leer";"","Leer"},2,0)</f>
        <v>Leer</v>
      </c>
      <c r="T298" s="6">
        <f>VLOOKUP($C298,{"29 - Psychiatrie (Erwachsene)",1;"30 - Kinder- und Jugendpsychiatrie",1;"31 - Psychosomatik",1;"00 - Bitte eine Fachabteilung auswählen",0;"",0},2,0)</f>
        <v>0</v>
      </c>
      <c r="U298" s="6">
        <f t="shared" si="53"/>
        <v>0</v>
      </c>
      <c r="V298" s="6">
        <f t="shared" si="54"/>
        <v>0</v>
      </c>
      <c r="W298" s="6">
        <f t="shared" si="55"/>
        <v>0</v>
      </c>
      <c r="X298" s="6">
        <f t="shared" si="56"/>
        <v>0</v>
      </c>
      <c r="Y298" s="6">
        <f t="shared" si="57"/>
        <v>0</v>
      </c>
      <c r="Z298" s="6">
        <f t="shared" si="50"/>
        <v>0</v>
      </c>
      <c r="AA298" s="6"/>
      <c r="AB298" s="6"/>
      <c r="AC298" s="6"/>
      <c r="AD298" s="6"/>
      <c r="AE298" s="6"/>
      <c r="AF298" s="6"/>
      <c r="AG298" s="6"/>
    </row>
    <row r="299" spans="1:33" s="20" customFormat="1" ht="15" customHeight="1" x14ac:dyDescent="0.25">
      <c r="A299" s="19"/>
      <c r="B299" s="74" t="str">
        <f t="shared" si="47"/>
        <v>!!!</v>
      </c>
      <c r="C299" s="209" t="str">
        <f>IF($D299&lt;&gt;"",VLOOKUP(TEXT($D299,0),'Angaben Stationen'!$C$15:$V$65,2,0),"")</f>
        <v/>
      </c>
      <c r="D299" s="203"/>
      <c r="E299" s="210"/>
      <c r="F299" s="210"/>
      <c r="G299" s="211"/>
      <c r="H299" s="212"/>
      <c r="I299" s="213"/>
      <c r="J299" s="112"/>
      <c r="K299" s="72"/>
      <c r="M299" s="126"/>
      <c r="N299" s="6">
        <f t="shared" si="48"/>
        <v>0</v>
      </c>
      <c r="O299" s="6" t="str">
        <f>IF('Angaben KH-Standort'!$D$13&gt;0,"VJ","KJA")</f>
        <v>KJA</v>
      </c>
      <c r="P299" s="6" t="str">
        <f t="shared" si="51"/>
        <v>Leer</v>
      </c>
      <c r="Q299" s="6" t="str">
        <f t="shared" si="49"/>
        <v>Leer</v>
      </c>
      <c r="R299" s="6" t="str">
        <f t="shared" si="52"/>
        <v>Leer</v>
      </c>
      <c r="S299" s="6" t="str">
        <f>VLOOKUP($C299,{"29 - Psychiatrie (Erwachsene)","Psychiatrie";"30 - Kinder- und Jugendpsychiatrie","KJPsychiatrie";"31 - Psychosomatik","Psychosomatik";"00 - Bitte eine Fachabteilung auswählen","Leer";"","Leer"},2,0)</f>
        <v>Leer</v>
      </c>
      <c r="T299" s="6">
        <f>VLOOKUP($C299,{"29 - Psychiatrie (Erwachsene)",1;"30 - Kinder- und Jugendpsychiatrie",1;"31 - Psychosomatik",1;"00 - Bitte eine Fachabteilung auswählen",0;"",0},2,0)</f>
        <v>0</v>
      </c>
      <c r="U299" s="6">
        <f t="shared" si="53"/>
        <v>0</v>
      </c>
      <c r="V299" s="6">
        <f t="shared" si="54"/>
        <v>0</v>
      </c>
      <c r="W299" s="6">
        <f t="shared" si="55"/>
        <v>0</v>
      </c>
      <c r="X299" s="6">
        <f t="shared" si="56"/>
        <v>0</v>
      </c>
      <c r="Y299" s="6">
        <f t="shared" si="57"/>
        <v>0</v>
      </c>
      <c r="Z299" s="6">
        <f t="shared" si="50"/>
        <v>0</v>
      </c>
      <c r="AA299" s="6"/>
      <c r="AB299" s="6"/>
      <c r="AC299" s="6"/>
      <c r="AD299" s="6"/>
      <c r="AE299" s="6"/>
      <c r="AF299" s="6"/>
      <c r="AG299" s="6"/>
    </row>
    <row r="300" spans="1:33" s="20" customFormat="1" ht="15" customHeight="1" x14ac:dyDescent="0.25">
      <c r="A300" s="19"/>
      <c r="B300" s="74" t="str">
        <f t="shared" si="47"/>
        <v>!!!</v>
      </c>
      <c r="C300" s="209" t="str">
        <f>IF($D300&lt;&gt;"",VLOOKUP(TEXT($D300,0),'Angaben Stationen'!$C$15:$V$65,2,0),"")</f>
        <v/>
      </c>
      <c r="D300" s="203"/>
      <c r="E300" s="210"/>
      <c r="F300" s="210"/>
      <c r="G300" s="211"/>
      <c r="H300" s="212"/>
      <c r="I300" s="213"/>
      <c r="J300" s="112"/>
      <c r="K300" s="72"/>
      <c r="M300" s="126"/>
      <c r="N300" s="6">
        <f t="shared" si="48"/>
        <v>0</v>
      </c>
      <c r="O300" s="6" t="str">
        <f>IF('Angaben KH-Standort'!$D$13&gt;0,"VJ","KJA")</f>
        <v>KJA</v>
      </c>
      <c r="P300" s="6" t="str">
        <f t="shared" si="51"/>
        <v>Leer</v>
      </c>
      <c r="Q300" s="6" t="str">
        <f t="shared" si="49"/>
        <v>Leer</v>
      </c>
      <c r="R300" s="6" t="str">
        <f t="shared" si="52"/>
        <v>Leer</v>
      </c>
      <c r="S300" s="6" t="str">
        <f>VLOOKUP($C300,{"29 - Psychiatrie (Erwachsene)","Psychiatrie";"30 - Kinder- und Jugendpsychiatrie","KJPsychiatrie";"31 - Psychosomatik","Psychosomatik";"00 - Bitte eine Fachabteilung auswählen","Leer";"","Leer"},2,0)</f>
        <v>Leer</v>
      </c>
      <c r="T300" s="6">
        <f>VLOOKUP($C300,{"29 - Psychiatrie (Erwachsene)",1;"30 - Kinder- und Jugendpsychiatrie",1;"31 - Psychosomatik",1;"00 - Bitte eine Fachabteilung auswählen",0;"",0},2,0)</f>
        <v>0</v>
      </c>
      <c r="U300" s="6">
        <f t="shared" si="53"/>
        <v>0</v>
      </c>
      <c r="V300" s="6">
        <f t="shared" si="54"/>
        <v>0</v>
      </c>
      <c r="W300" s="6">
        <f t="shared" si="55"/>
        <v>0</v>
      </c>
      <c r="X300" s="6">
        <f t="shared" si="56"/>
        <v>0</v>
      </c>
      <c r="Y300" s="6">
        <f t="shared" si="57"/>
        <v>0</v>
      </c>
      <c r="Z300" s="6">
        <f t="shared" si="50"/>
        <v>0</v>
      </c>
      <c r="AA300" s="6"/>
      <c r="AB300" s="6"/>
      <c r="AC300" s="6"/>
      <c r="AD300" s="6"/>
      <c r="AE300" s="6"/>
      <c r="AF300" s="6"/>
      <c r="AG300" s="6"/>
    </row>
    <row r="301" spans="1:33" s="20" customFormat="1" ht="15" customHeight="1" x14ac:dyDescent="0.25">
      <c r="A301" s="19"/>
      <c r="B301" s="74" t="str">
        <f t="shared" si="47"/>
        <v>!!!</v>
      </c>
      <c r="C301" s="209" t="str">
        <f>IF($D301&lt;&gt;"",VLOOKUP(TEXT($D301,0),'Angaben Stationen'!$C$15:$V$65,2,0),"")</f>
        <v/>
      </c>
      <c r="D301" s="203"/>
      <c r="E301" s="210"/>
      <c r="F301" s="210"/>
      <c r="G301" s="211"/>
      <c r="H301" s="212"/>
      <c r="I301" s="213"/>
      <c r="J301" s="112"/>
      <c r="K301" s="72"/>
      <c r="M301" s="126"/>
      <c r="N301" s="6">
        <f t="shared" si="48"/>
        <v>0</v>
      </c>
      <c r="O301" s="6" t="str">
        <f>IF('Angaben KH-Standort'!$D$13&gt;0,"VJ","KJA")</f>
        <v>KJA</v>
      </c>
      <c r="P301" s="6" t="str">
        <f t="shared" si="51"/>
        <v>Leer</v>
      </c>
      <c r="Q301" s="6" t="str">
        <f t="shared" si="49"/>
        <v>Leer</v>
      </c>
      <c r="R301" s="6" t="str">
        <f t="shared" si="52"/>
        <v>Leer</v>
      </c>
      <c r="S301" s="6" t="str">
        <f>VLOOKUP($C301,{"29 - Psychiatrie (Erwachsene)","Psychiatrie";"30 - Kinder- und Jugendpsychiatrie","KJPsychiatrie";"31 - Psychosomatik","Psychosomatik";"00 - Bitte eine Fachabteilung auswählen","Leer";"","Leer"},2,0)</f>
        <v>Leer</v>
      </c>
      <c r="T301" s="6">
        <f>VLOOKUP($C301,{"29 - Psychiatrie (Erwachsene)",1;"30 - Kinder- und Jugendpsychiatrie",1;"31 - Psychosomatik",1;"00 - Bitte eine Fachabteilung auswählen",0;"",0},2,0)</f>
        <v>0</v>
      </c>
      <c r="U301" s="6">
        <f t="shared" si="53"/>
        <v>0</v>
      </c>
      <c r="V301" s="6">
        <f t="shared" si="54"/>
        <v>0</v>
      </c>
      <c r="W301" s="6">
        <f t="shared" si="55"/>
        <v>0</v>
      </c>
      <c r="X301" s="6">
        <f t="shared" si="56"/>
        <v>0</v>
      </c>
      <c r="Y301" s="6">
        <f t="shared" si="57"/>
        <v>0</v>
      </c>
      <c r="Z301" s="6">
        <f t="shared" si="50"/>
        <v>0</v>
      </c>
      <c r="AA301" s="6"/>
      <c r="AB301" s="6"/>
      <c r="AC301" s="6"/>
      <c r="AD301" s="6"/>
      <c r="AE301" s="6"/>
      <c r="AF301" s="6"/>
      <c r="AG301" s="6"/>
    </row>
    <row r="302" spans="1:33" s="20" customFormat="1" ht="15" customHeight="1" x14ac:dyDescent="0.25">
      <c r="A302" s="19"/>
      <c r="B302" s="74" t="str">
        <f t="shared" si="47"/>
        <v>!!!</v>
      </c>
      <c r="C302" s="209" t="str">
        <f>IF($D302&lt;&gt;"",VLOOKUP(TEXT($D302,0),'Angaben Stationen'!$C$15:$V$65,2,0),"")</f>
        <v/>
      </c>
      <c r="D302" s="203"/>
      <c r="E302" s="210"/>
      <c r="F302" s="210"/>
      <c r="G302" s="211"/>
      <c r="H302" s="212"/>
      <c r="I302" s="213"/>
      <c r="J302" s="112"/>
      <c r="K302" s="72"/>
      <c r="M302" s="126"/>
      <c r="N302" s="6">
        <f t="shared" si="48"/>
        <v>0</v>
      </c>
      <c r="O302" s="6" t="str">
        <f>IF('Angaben KH-Standort'!$D$13&gt;0,"VJ","KJA")</f>
        <v>KJA</v>
      </c>
      <c r="P302" s="6" t="str">
        <f t="shared" si="51"/>
        <v>Leer</v>
      </c>
      <c r="Q302" s="6" t="str">
        <f t="shared" si="49"/>
        <v>Leer</v>
      </c>
      <c r="R302" s="6" t="str">
        <f t="shared" si="52"/>
        <v>Leer</v>
      </c>
      <c r="S302" s="6" t="str">
        <f>VLOOKUP($C302,{"29 - Psychiatrie (Erwachsene)","Psychiatrie";"30 - Kinder- und Jugendpsychiatrie","KJPsychiatrie";"31 - Psychosomatik","Psychosomatik";"00 - Bitte eine Fachabteilung auswählen","Leer";"","Leer"},2,0)</f>
        <v>Leer</v>
      </c>
      <c r="T302" s="6">
        <f>VLOOKUP($C302,{"29 - Psychiatrie (Erwachsene)",1;"30 - Kinder- und Jugendpsychiatrie",1;"31 - Psychosomatik",1;"00 - Bitte eine Fachabteilung auswählen",0;"",0},2,0)</f>
        <v>0</v>
      </c>
      <c r="U302" s="6">
        <f t="shared" si="53"/>
        <v>0</v>
      </c>
      <c r="V302" s="6">
        <f t="shared" si="54"/>
        <v>0</v>
      </c>
      <c r="W302" s="6">
        <f t="shared" si="55"/>
        <v>0</v>
      </c>
      <c r="X302" s="6">
        <f t="shared" si="56"/>
        <v>0</v>
      </c>
      <c r="Y302" s="6">
        <f t="shared" si="57"/>
        <v>0</v>
      </c>
      <c r="Z302" s="6">
        <f t="shared" si="50"/>
        <v>0</v>
      </c>
      <c r="AA302" s="6"/>
      <c r="AB302" s="6"/>
      <c r="AC302" s="6"/>
      <c r="AD302" s="6"/>
      <c r="AE302" s="6"/>
      <c r="AF302" s="6"/>
      <c r="AG302" s="6"/>
    </row>
    <row r="303" spans="1:33" s="20" customFormat="1" ht="15" customHeight="1" x14ac:dyDescent="0.25">
      <c r="A303" s="19"/>
      <c r="B303" s="74" t="str">
        <f t="shared" si="47"/>
        <v>!!!</v>
      </c>
      <c r="C303" s="209" t="str">
        <f>IF($D303&lt;&gt;"",VLOOKUP(TEXT($D303,0),'Angaben Stationen'!$C$15:$V$65,2,0),"")</f>
        <v/>
      </c>
      <c r="D303" s="203"/>
      <c r="E303" s="210"/>
      <c r="F303" s="210"/>
      <c r="G303" s="211"/>
      <c r="H303" s="212"/>
      <c r="I303" s="213"/>
      <c r="J303" s="112"/>
      <c r="K303" s="72"/>
      <c r="M303" s="126"/>
      <c r="N303" s="6">
        <f t="shared" si="48"/>
        <v>0</v>
      </c>
      <c r="O303" s="6" t="str">
        <f>IF('Angaben KH-Standort'!$D$13&gt;0,"VJ","KJA")</f>
        <v>KJA</v>
      </c>
      <c r="P303" s="6" t="str">
        <f t="shared" si="51"/>
        <v>Leer</v>
      </c>
      <c r="Q303" s="6" t="str">
        <f t="shared" si="49"/>
        <v>Leer</v>
      </c>
      <c r="R303" s="6" t="str">
        <f t="shared" si="52"/>
        <v>Leer</v>
      </c>
      <c r="S303" s="6" t="str">
        <f>VLOOKUP($C303,{"29 - Psychiatrie (Erwachsene)","Psychiatrie";"30 - Kinder- und Jugendpsychiatrie","KJPsychiatrie";"31 - Psychosomatik","Psychosomatik";"00 - Bitte eine Fachabteilung auswählen","Leer";"","Leer"},2,0)</f>
        <v>Leer</v>
      </c>
      <c r="T303" s="6">
        <f>VLOOKUP($C303,{"29 - Psychiatrie (Erwachsene)",1;"30 - Kinder- und Jugendpsychiatrie",1;"31 - Psychosomatik",1;"00 - Bitte eine Fachabteilung auswählen",0;"",0},2,0)</f>
        <v>0</v>
      </c>
      <c r="U303" s="6">
        <f t="shared" si="53"/>
        <v>0</v>
      </c>
      <c r="V303" s="6">
        <f t="shared" si="54"/>
        <v>0</v>
      </c>
      <c r="W303" s="6">
        <f t="shared" si="55"/>
        <v>0</v>
      </c>
      <c r="X303" s="6">
        <f t="shared" si="56"/>
        <v>0</v>
      </c>
      <c r="Y303" s="6">
        <f t="shared" si="57"/>
        <v>0</v>
      </c>
      <c r="Z303" s="6">
        <f t="shared" si="50"/>
        <v>0</v>
      </c>
      <c r="AA303" s="6"/>
      <c r="AB303" s="6"/>
      <c r="AC303" s="6"/>
      <c r="AD303" s="6"/>
      <c r="AE303" s="6"/>
      <c r="AF303" s="6"/>
      <c r="AG303" s="6"/>
    </row>
    <row r="304" spans="1:33" s="20" customFormat="1" ht="15" customHeight="1" x14ac:dyDescent="0.25">
      <c r="A304" s="19"/>
      <c r="B304" s="74" t="str">
        <f t="shared" si="47"/>
        <v>!!!</v>
      </c>
      <c r="C304" s="209" t="str">
        <f>IF($D304&lt;&gt;"",VLOOKUP(TEXT($D304,0),'Angaben Stationen'!$C$15:$V$65,2,0),"")</f>
        <v/>
      </c>
      <c r="D304" s="203"/>
      <c r="E304" s="210"/>
      <c r="F304" s="210"/>
      <c r="G304" s="211"/>
      <c r="H304" s="212"/>
      <c r="I304" s="213"/>
      <c r="J304" s="112"/>
      <c r="K304" s="72"/>
      <c r="M304" s="126"/>
      <c r="N304" s="6">
        <f t="shared" si="48"/>
        <v>0</v>
      </c>
      <c r="O304" s="6" t="str">
        <f>IF('Angaben KH-Standort'!$D$13&gt;0,"VJ","KJA")</f>
        <v>KJA</v>
      </c>
      <c r="P304" s="6" t="str">
        <f t="shared" si="51"/>
        <v>Leer</v>
      </c>
      <c r="Q304" s="6" t="str">
        <f t="shared" si="49"/>
        <v>Leer</v>
      </c>
      <c r="R304" s="6" t="str">
        <f t="shared" si="52"/>
        <v>Leer</v>
      </c>
      <c r="S304" s="6" t="str">
        <f>VLOOKUP($C304,{"29 - Psychiatrie (Erwachsene)","Psychiatrie";"30 - Kinder- und Jugendpsychiatrie","KJPsychiatrie";"31 - Psychosomatik","Psychosomatik";"00 - Bitte eine Fachabteilung auswählen","Leer";"","Leer"},2,0)</f>
        <v>Leer</v>
      </c>
      <c r="T304" s="6">
        <f>VLOOKUP($C304,{"29 - Psychiatrie (Erwachsene)",1;"30 - Kinder- und Jugendpsychiatrie",1;"31 - Psychosomatik",1;"00 - Bitte eine Fachabteilung auswählen",0;"",0},2,0)</f>
        <v>0</v>
      </c>
      <c r="U304" s="6">
        <f t="shared" si="53"/>
        <v>0</v>
      </c>
      <c r="V304" s="6">
        <f t="shared" si="54"/>
        <v>0</v>
      </c>
      <c r="W304" s="6">
        <f t="shared" si="55"/>
        <v>0</v>
      </c>
      <c r="X304" s="6">
        <f t="shared" si="56"/>
        <v>0</v>
      </c>
      <c r="Y304" s="6">
        <f t="shared" si="57"/>
        <v>0</v>
      </c>
      <c r="Z304" s="6">
        <f t="shared" si="50"/>
        <v>0</v>
      </c>
      <c r="AA304" s="6"/>
      <c r="AB304" s="6"/>
      <c r="AC304" s="6"/>
      <c r="AD304" s="6"/>
      <c r="AE304" s="6"/>
      <c r="AF304" s="6"/>
      <c r="AG304" s="6"/>
    </row>
    <row r="305" spans="1:33" s="20" customFormat="1" ht="15" customHeight="1" x14ac:dyDescent="0.25">
      <c r="A305" s="19"/>
      <c r="B305" s="74" t="str">
        <f t="shared" si="47"/>
        <v>!!!</v>
      </c>
      <c r="C305" s="209" t="str">
        <f>IF($D305&lt;&gt;"",VLOOKUP(TEXT($D305,0),'Angaben Stationen'!$C$15:$V$65,2,0),"")</f>
        <v/>
      </c>
      <c r="D305" s="203"/>
      <c r="E305" s="210"/>
      <c r="F305" s="210"/>
      <c r="G305" s="211"/>
      <c r="H305" s="212"/>
      <c r="I305" s="213"/>
      <c r="J305" s="112"/>
      <c r="K305" s="72"/>
      <c r="M305" s="126"/>
      <c r="N305" s="6">
        <f t="shared" si="48"/>
        <v>0</v>
      </c>
      <c r="O305" s="6" t="str">
        <f>IF('Angaben KH-Standort'!$D$13&gt;0,"VJ","KJA")</f>
        <v>KJA</v>
      </c>
      <c r="P305" s="6" t="str">
        <f t="shared" si="51"/>
        <v>Leer</v>
      </c>
      <c r="Q305" s="6" t="str">
        <f t="shared" si="49"/>
        <v>Leer</v>
      </c>
      <c r="R305" s="6" t="str">
        <f t="shared" si="52"/>
        <v>Leer</v>
      </c>
      <c r="S305" s="6" t="str">
        <f>VLOOKUP($C305,{"29 - Psychiatrie (Erwachsene)","Psychiatrie";"30 - Kinder- und Jugendpsychiatrie","KJPsychiatrie";"31 - Psychosomatik","Psychosomatik";"00 - Bitte eine Fachabteilung auswählen","Leer";"","Leer"},2,0)</f>
        <v>Leer</v>
      </c>
      <c r="T305" s="6">
        <f>VLOOKUP($C305,{"29 - Psychiatrie (Erwachsene)",1;"30 - Kinder- und Jugendpsychiatrie",1;"31 - Psychosomatik",1;"00 - Bitte eine Fachabteilung auswählen",0;"",0},2,0)</f>
        <v>0</v>
      </c>
      <c r="U305" s="6">
        <f t="shared" si="53"/>
        <v>0</v>
      </c>
      <c r="V305" s="6">
        <f t="shared" si="54"/>
        <v>0</v>
      </c>
      <c r="W305" s="6">
        <f t="shared" si="55"/>
        <v>0</v>
      </c>
      <c r="X305" s="6">
        <f t="shared" si="56"/>
        <v>0</v>
      </c>
      <c r="Y305" s="6">
        <f t="shared" si="57"/>
        <v>0</v>
      </c>
      <c r="Z305" s="6">
        <f t="shared" si="50"/>
        <v>0</v>
      </c>
      <c r="AA305" s="6"/>
      <c r="AB305" s="6"/>
      <c r="AC305" s="6"/>
      <c r="AD305" s="6"/>
      <c r="AE305" s="6"/>
      <c r="AF305" s="6"/>
      <c r="AG305" s="6"/>
    </row>
    <row r="306" spans="1:33" s="20" customFormat="1" ht="15" customHeight="1" x14ac:dyDescent="0.25">
      <c r="A306" s="19"/>
      <c r="B306" s="74" t="str">
        <f t="shared" si="47"/>
        <v>!!!</v>
      </c>
      <c r="C306" s="209" t="str">
        <f>IF($D306&lt;&gt;"",VLOOKUP(TEXT($D306,0),'Angaben Stationen'!$C$15:$V$65,2,0),"")</f>
        <v/>
      </c>
      <c r="D306" s="203"/>
      <c r="E306" s="210"/>
      <c r="F306" s="210"/>
      <c r="G306" s="211"/>
      <c r="H306" s="212"/>
      <c r="I306" s="213"/>
      <c r="J306" s="112"/>
      <c r="K306" s="72"/>
      <c r="M306" s="126"/>
      <c r="N306" s="6">
        <f t="shared" si="48"/>
        <v>0</v>
      </c>
      <c r="O306" s="6" t="str">
        <f>IF('Angaben KH-Standort'!$D$13&gt;0,"VJ","KJA")</f>
        <v>KJA</v>
      </c>
      <c r="P306" s="6" t="str">
        <f t="shared" si="51"/>
        <v>Leer</v>
      </c>
      <c r="Q306" s="6" t="str">
        <f t="shared" si="49"/>
        <v>Leer</v>
      </c>
      <c r="R306" s="6" t="str">
        <f t="shared" si="52"/>
        <v>Leer</v>
      </c>
      <c r="S306" s="6" t="str">
        <f>VLOOKUP($C306,{"29 - Psychiatrie (Erwachsene)","Psychiatrie";"30 - Kinder- und Jugendpsychiatrie","KJPsychiatrie";"31 - Psychosomatik","Psychosomatik";"00 - Bitte eine Fachabteilung auswählen","Leer";"","Leer"},2,0)</f>
        <v>Leer</v>
      </c>
      <c r="T306" s="6">
        <f>VLOOKUP($C306,{"29 - Psychiatrie (Erwachsene)",1;"30 - Kinder- und Jugendpsychiatrie",1;"31 - Psychosomatik",1;"00 - Bitte eine Fachabteilung auswählen",0;"",0},2,0)</f>
        <v>0</v>
      </c>
      <c r="U306" s="6">
        <f t="shared" si="53"/>
        <v>0</v>
      </c>
      <c r="V306" s="6">
        <f t="shared" si="54"/>
        <v>0</v>
      </c>
      <c r="W306" s="6">
        <f t="shared" si="55"/>
        <v>0</v>
      </c>
      <c r="X306" s="6">
        <f t="shared" si="56"/>
        <v>0</v>
      </c>
      <c r="Y306" s="6">
        <f t="shared" si="57"/>
        <v>0</v>
      </c>
      <c r="Z306" s="6">
        <f t="shared" si="50"/>
        <v>0</v>
      </c>
      <c r="AA306" s="6"/>
      <c r="AB306" s="6"/>
      <c r="AC306" s="6"/>
      <c r="AD306" s="6"/>
      <c r="AE306" s="6"/>
      <c r="AF306" s="6"/>
      <c r="AG306" s="6"/>
    </row>
    <row r="307" spans="1:33" s="20" customFormat="1" ht="15" customHeight="1" x14ac:dyDescent="0.25">
      <c r="A307" s="19"/>
      <c r="B307" s="74" t="str">
        <f t="shared" si="47"/>
        <v>!!!</v>
      </c>
      <c r="C307" s="209" t="str">
        <f>IF($D307&lt;&gt;"",VLOOKUP(TEXT($D307,0),'Angaben Stationen'!$C$15:$V$65,2,0),"")</f>
        <v/>
      </c>
      <c r="D307" s="203"/>
      <c r="E307" s="210"/>
      <c r="F307" s="210"/>
      <c r="G307" s="211"/>
      <c r="H307" s="212"/>
      <c r="I307" s="213"/>
      <c r="J307" s="112"/>
      <c r="K307" s="72"/>
      <c r="M307" s="126"/>
      <c r="N307" s="6">
        <f t="shared" si="48"/>
        <v>0</v>
      </c>
      <c r="O307" s="6" t="str">
        <f>IF('Angaben KH-Standort'!$D$13&gt;0,"VJ","KJA")</f>
        <v>KJA</v>
      </c>
      <c r="P307" s="6" t="str">
        <f t="shared" si="51"/>
        <v>Leer</v>
      </c>
      <c r="Q307" s="6" t="str">
        <f t="shared" si="49"/>
        <v>Leer</v>
      </c>
      <c r="R307" s="6" t="str">
        <f t="shared" si="52"/>
        <v>Leer</v>
      </c>
      <c r="S307" s="6" t="str">
        <f>VLOOKUP($C307,{"29 - Psychiatrie (Erwachsene)","Psychiatrie";"30 - Kinder- und Jugendpsychiatrie","KJPsychiatrie";"31 - Psychosomatik","Psychosomatik";"00 - Bitte eine Fachabteilung auswählen","Leer";"","Leer"},2,0)</f>
        <v>Leer</v>
      </c>
      <c r="T307" s="6">
        <f>VLOOKUP($C307,{"29 - Psychiatrie (Erwachsene)",1;"30 - Kinder- und Jugendpsychiatrie",1;"31 - Psychosomatik",1;"00 - Bitte eine Fachabteilung auswählen",0;"",0},2,0)</f>
        <v>0</v>
      </c>
      <c r="U307" s="6">
        <f t="shared" si="53"/>
        <v>0</v>
      </c>
      <c r="V307" s="6">
        <f t="shared" si="54"/>
        <v>0</v>
      </c>
      <c r="W307" s="6">
        <f t="shared" si="55"/>
        <v>0</v>
      </c>
      <c r="X307" s="6">
        <f t="shared" si="56"/>
        <v>0</v>
      </c>
      <c r="Y307" s="6">
        <f t="shared" si="57"/>
        <v>0</v>
      </c>
      <c r="Z307" s="6">
        <f t="shared" si="50"/>
        <v>0</v>
      </c>
      <c r="AA307" s="6"/>
      <c r="AB307" s="6"/>
      <c r="AC307" s="6"/>
      <c r="AD307" s="6"/>
      <c r="AE307" s="6"/>
      <c r="AF307" s="6"/>
      <c r="AG307" s="6"/>
    </row>
    <row r="308" spans="1:33" s="20" customFormat="1" ht="15" customHeight="1" x14ac:dyDescent="0.25">
      <c r="A308" s="19"/>
      <c r="B308" s="74" t="str">
        <f t="shared" si="47"/>
        <v>!!!</v>
      </c>
      <c r="C308" s="209" t="str">
        <f>IF($D308&lt;&gt;"",VLOOKUP(TEXT($D308,0),'Angaben Stationen'!$C$15:$V$65,2,0),"")</f>
        <v/>
      </c>
      <c r="D308" s="203"/>
      <c r="E308" s="210"/>
      <c r="F308" s="210"/>
      <c r="G308" s="211"/>
      <c r="H308" s="212"/>
      <c r="I308" s="213"/>
      <c r="J308" s="112"/>
      <c r="K308" s="72"/>
      <c r="M308" s="126"/>
      <c r="N308" s="6">
        <f t="shared" si="48"/>
        <v>0</v>
      </c>
      <c r="O308" s="6" t="str">
        <f>IF('Angaben KH-Standort'!$D$13&gt;0,"VJ","KJA")</f>
        <v>KJA</v>
      </c>
      <c r="P308" s="6" t="str">
        <f t="shared" si="51"/>
        <v>Leer</v>
      </c>
      <c r="Q308" s="6" t="str">
        <f t="shared" si="49"/>
        <v>Leer</v>
      </c>
      <c r="R308" s="6" t="str">
        <f t="shared" si="52"/>
        <v>Leer</v>
      </c>
      <c r="S308" s="6" t="str">
        <f>VLOOKUP($C308,{"29 - Psychiatrie (Erwachsene)","Psychiatrie";"30 - Kinder- und Jugendpsychiatrie","KJPsychiatrie";"31 - Psychosomatik","Psychosomatik";"00 - Bitte eine Fachabteilung auswählen","Leer";"","Leer"},2,0)</f>
        <v>Leer</v>
      </c>
      <c r="T308" s="6">
        <f>VLOOKUP($C308,{"29 - Psychiatrie (Erwachsene)",1;"30 - Kinder- und Jugendpsychiatrie",1;"31 - Psychosomatik",1;"00 - Bitte eine Fachabteilung auswählen",0;"",0},2,0)</f>
        <v>0</v>
      </c>
      <c r="U308" s="6">
        <f t="shared" si="53"/>
        <v>0</v>
      </c>
      <c r="V308" s="6">
        <f t="shared" si="54"/>
        <v>0</v>
      </c>
      <c r="W308" s="6">
        <f t="shared" si="55"/>
        <v>0</v>
      </c>
      <c r="X308" s="6">
        <f t="shared" si="56"/>
        <v>0</v>
      </c>
      <c r="Y308" s="6">
        <f t="shared" si="57"/>
        <v>0</v>
      </c>
      <c r="Z308" s="6">
        <f t="shared" si="50"/>
        <v>0</v>
      </c>
      <c r="AA308" s="6"/>
      <c r="AB308" s="6"/>
      <c r="AC308" s="6"/>
      <c r="AD308" s="6"/>
      <c r="AE308" s="6"/>
      <c r="AF308" s="6"/>
      <c r="AG308" s="6"/>
    </row>
    <row r="309" spans="1:33" s="20" customFormat="1" ht="15" customHeight="1" x14ac:dyDescent="0.25">
      <c r="A309" s="19"/>
      <c r="B309" s="74" t="str">
        <f t="shared" si="47"/>
        <v>!!!</v>
      </c>
      <c r="C309" s="209" t="str">
        <f>IF($D309&lt;&gt;"",VLOOKUP(TEXT($D309,0),'Angaben Stationen'!$C$15:$V$65,2,0),"")</f>
        <v/>
      </c>
      <c r="D309" s="203"/>
      <c r="E309" s="210"/>
      <c r="F309" s="210"/>
      <c r="G309" s="211"/>
      <c r="H309" s="212"/>
      <c r="I309" s="213"/>
      <c r="J309" s="112"/>
      <c r="K309" s="72"/>
      <c r="M309" s="126"/>
      <c r="N309" s="6">
        <f t="shared" si="48"/>
        <v>0</v>
      </c>
      <c r="O309" s="6" t="str">
        <f>IF('Angaben KH-Standort'!$D$13&gt;0,"VJ","KJA")</f>
        <v>KJA</v>
      </c>
      <c r="P309" s="6" t="str">
        <f t="shared" si="51"/>
        <v>Leer</v>
      </c>
      <c r="Q309" s="6" t="str">
        <f t="shared" si="49"/>
        <v>Leer</v>
      </c>
      <c r="R309" s="6" t="str">
        <f t="shared" si="52"/>
        <v>Leer</v>
      </c>
      <c r="S309" s="6" t="str">
        <f>VLOOKUP($C309,{"29 - Psychiatrie (Erwachsene)","Psychiatrie";"30 - Kinder- und Jugendpsychiatrie","KJPsychiatrie";"31 - Psychosomatik","Psychosomatik";"00 - Bitte eine Fachabteilung auswählen","Leer";"","Leer"},2,0)</f>
        <v>Leer</v>
      </c>
      <c r="T309" s="6">
        <f>VLOOKUP($C309,{"29 - Psychiatrie (Erwachsene)",1;"30 - Kinder- und Jugendpsychiatrie",1;"31 - Psychosomatik",1;"00 - Bitte eine Fachabteilung auswählen",0;"",0},2,0)</f>
        <v>0</v>
      </c>
      <c r="U309" s="6">
        <f t="shared" si="53"/>
        <v>0</v>
      </c>
      <c r="V309" s="6">
        <f t="shared" si="54"/>
        <v>0</v>
      </c>
      <c r="W309" s="6">
        <f t="shared" si="55"/>
        <v>0</v>
      </c>
      <c r="X309" s="6">
        <f t="shared" si="56"/>
        <v>0</v>
      </c>
      <c r="Y309" s="6">
        <f t="shared" si="57"/>
        <v>0</v>
      </c>
      <c r="Z309" s="6">
        <f t="shared" si="50"/>
        <v>0</v>
      </c>
      <c r="AA309" s="6"/>
      <c r="AB309" s="6"/>
      <c r="AC309" s="6"/>
      <c r="AD309" s="6"/>
      <c r="AE309" s="6"/>
      <c r="AF309" s="6"/>
      <c r="AG309" s="6"/>
    </row>
    <row r="310" spans="1:33" s="20" customFormat="1" ht="15" customHeight="1" x14ac:dyDescent="0.25">
      <c r="A310" s="19"/>
      <c r="B310" s="74" t="str">
        <f t="shared" si="47"/>
        <v>!!!</v>
      </c>
      <c r="C310" s="209" t="str">
        <f>IF($D310&lt;&gt;"",VLOOKUP(TEXT($D310,0),'Angaben Stationen'!$C$15:$V$65,2,0),"")</f>
        <v/>
      </c>
      <c r="D310" s="203"/>
      <c r="E310" s="210"/>
      <c r="F310" s="210"/>
      <c r="G310" s="211"/>
      <c r="H310" s="212"/>
      <c r="I310" s="213"/>
      <c r="J310" s="112"/>
      <c r="K310" s="72"/>
      <c r="M310" s="126"/>
      <c r="N310" s="6">
        <f t="shared" si="48"/>
        <v>0</v>
      </c>
      <c r="O310" s="6" t="str">
        <f>IF('Angaben KH-Standort'!$D$13&gt;0,"VJ","KJA")</f>
        <v>KJA</v>
      </c>
      <c r="P310" s="6" t="str">
        <f t="shared" si="51"/>
        <v>Leer</v>
      </c>
      <c r="Q310" s="6" t="str">
        <f t="shared" si="49"/>
        <v>Leer</v>
      </c>
      <c r="R310" s="6" t="str">
        <f t="shared" si="52"/>
        <v>Leer</v>
      </c>
      <c r="S310" s="6" t="str">
        <f>VLOOKUP($C310,{"29 - Psychiatrie (Erwachsene)","Psychiatrie";"30 - Kinder- und Jugendpsychiatrie","KJPsychiatrie";"31 - Psychosomatik","Psychosomatik";"00 - Bitte eine Fachabteilung auswählen","Leer";"","Leer"},2,0)</f>
        <v>Leer</v>
      </c>
      <c r="T310" s="6">
        <f>VLOOKUP($C310,{"29 - Psychiatrie (Erwachsene)",1;"30 - Kinder- und Jugendpsychiatrie",1;"31 - Psychosomatik",1;"00 - Bitte eine Fachabteilung auswählen",0;"",0},2,0)</f>
        <v>0</v>
      </c>
      <c r="U310" s="6">
        <f t="shared" si="53"/>
        <v>0</v>
      </c>
      <c r="V310" s="6">
        <f t="shared" si="54"/>
        <v>0</v>
      </c>
      <c r="W310" s="6">
        <f t="shared" si="55"/>
        <v>0</v>
      </c>
      <c r="X310" s="6">
        <f t="shared" si="56"/>
        <v>0</v>
      </c>
      <c r="Y310" s="6">
        <f t="shared" si="57"/>
        <v>0</v>
      </c>
      <c r="Z310" s="6">
        <f t="shared" si="50"/>
        <v>0</v>
      </c>
      <c r="AA310" s="6"/>
      <c r="AB310" s="6"/>
      <c r="AC310" s="6"/>
      <c r="AD310" s="6"/>
      <c r="AE310" s="6"/>
      <c r="AF310" s="6"/>
      <c r="AG310" s="6"/>
    </row>
    <row r="311" spans="1:33" s="20" customFormat="1" ht="15" customHeight="1" x14ac:dyDescent="0.25">
      <c r="A311" s="19"/>
      <c r="B311" s="74" t="str">
        <f t="shared" si="47"/>
        <v>!!!</v>
      </c>
      <c r="C311" s="209" t="str">
        <f>IF($D311&lt;&gt;"",VLOOKUP(TEXT($D311,0),'Angaben Stationen'!$C$15:$V$65,2,0),"")</f>
        <v/>
      </c>
      <c r="D311" s="203"/>
      <c r="E311" s="210"/>
      <c r="F311" s="210"/>
      <c r="G311" s="211"/>
      <c r="H311" s="212"/>
      <c r="I311" s="213"/>
      <c r="J311" s="112"/>
      <c r="K311" s="72"/>
      <c r="M311" s="126"/>
      <c r="N311" s="6">
        <f t="shared" si="48"/>
        <v>0</v>
      </c>
      <c r="O311" s="6" t="str">
        <f>IF('Angaben KH-Standort'!$D$13&gt;0,"VJ","KJA")</f>
        <v>KJA</v>
      </c>
      <c r="P311" s="6" t="str">
        <f t="shared" si="51"/>
        <v>Leer</v>
      </c>
      <c r="Q311" s="6" t="str">
        <f t="shared" si="49"/>
        <v>Leer</v>
      </c>
      <c r="R311" s="6" t="str">
        <f t="shared" si="52"/>
        <v>Leer</v>
      </c>
      <c r="S311" s="6" t="str">
        <f>VLOOKUP($C311,{"29 - Psychiatrie (Erwachsene)","Psychiatrie";"30 - Kinder- und Jugendpsychiatrie","KJPsychiatrie";"31 - Psychosomatik","Psychosomatik";"00 - Bitte eine Fachabteilung auswählen","Leer";"","Leer"},2,0)</f>
        <v>Leer</v>
      </c>
      <c r="T311" s="6">
        <f>VLOOKUP($C311,{"29 - Psychiatrie (Erwachsene)",1;"30 - Kinder- und Jugendpsychiatrie",1;"31 - Psychosomatik",1;"00 - Bitte eine Fachabteilung auswählen",0;"",0},2,0)</f>
        <v>0</v>
      </c>
      <c r="U311" s="6">
        <f t="shared" si="53"/>
        <v>0</v>
      </c>
      <c r="V311" s="6">
        <f t="shared" si="54"/>
        <v>0</v>
      </c>
      <c r="W311" s="6">
        <f t="shared" si="55"/>
        <v>0</v>
      </c>
      <c r="X311" s="6">
        <f t="shared" si="56"/>
        <v>0</v>
      </c>
      <c r="Y311" s="6">
        <f t="shared" si="57"/>
        <v>0</v>
      </c>
      <c r="Z311" s="6">
        <f t="shared" si="50"/>
        <v>0</v>
      </c>
      <c r="AA311" s="6"/>
      <c r="AB311" s="6"/>
      <c r="AC311" s="6"/>
      <c r="AD311" s="6"/>
      <c r="AE311" s="6"/>
      <c r="AF311" s="6"/>
      <c r="AG311" s="6"/>
    </row>
    <row r="312" spans="1:33" s="20" customFormat="1" ht="15" customHeight="1" x14ac:dyDescent="0.25">
      <c r="A312" s="19"/>
      <c r="B312" s="74" t="str">
        <f t="shared" si="47"/>
        <v>!!!</v>
      </c>
      <c r="C312" s="209" t="str">
        <f>IF($D312&lt;&gt;"",VLOOKUP(TEXT($D312,0),'Angaben Stationen'!$C$15:$V$65,2,0),"")</f>
        <v/>
      </c>
      <c r="D312" s="203"/>
      <c r="E312" s="210"/>
      <c r="F312" s="210"/>
      <c r="G312" s="211"/>
      <c r="H312" s="212"/>
      <c r="I312" s="213"/>
      <c r="J312" s="112"/>
      <c r="K312" s="72"/>
      <c r="M312" s="126"/>
      <c r="N312" s="6">
        <f t="shared" si="48"/>
        <v>0</v>
      </c>
      <c r="O312" s="6" t="str">
        <f>IF('Angaben KH-Standort'!$D$13&gt;0,"VJ","KJA")</f>
        <v>KJA</v>
      </c>
      <c r="P312" s="6" t="str">
        <f t="shared" si="51"/>
        <v>Leer</v>
      </c>
      <c r="Q312" s="6" t="str">
        <f t="shared" si="49"/>
        <v>Leer</v>
      </c>
      <c r="R312" s="6" t="str">
        <f t="shared" si="52"/>
        <v>Leer</v>
      </c>
      <c r="S312" s="6" t="str">
        <f>VLOOKUP($C312,{"29 - Psychiatrie (Erwachsene)","Psychiatrie";"30 - Kinder- und Jugendpsychiatrie","KJPsychiatrie";"31 - Psychosomatik","Psychosomatik";"00 - Bitte eine Fachabteilung auswählen","Leer";"","Leer"},2,0)</f>
        <v>Leer</v>
      </c>
      <c r="T312" s="6">
        <f>VLOOKUP($C312,{"29 - Psychiatrie (Erwachsene)",1;"30 - Kinder- und Jugendpsychiatrie",1;"31 - Psychosomatik",1;"00 - Bitte eine Fachabteilung auswählen",0;"",0},2,0)</f>
        <v>0</v>
      </c>
      <c r="U312" s="6">
        <f t="shared" si="53"/>
        <v>0</v>
      </c>
      <c r="V312" s="6">
        <f t="shared" si="54"/>
        <v>0</v>
      </c>
      <c r="W312" s="6">
        <f t="shared" si="55"/>
        <v>0</v>
      </c>
      <c r="X312" s="6">
        <f t="shared" si="56"/>
        <v>0</v>
      </c>
      <c r="Y312" s="6">
        <f t="shared" si="57"/>
        <v>0</v>
      </c>
      <c r="Z312" s="6">
        <f t="shared" si="50"/>
        <v>0</v>
      </c>
      <c r="AA312" s="6"/>
      <c r="AB312" s="6"/>
      <c r="AC312" s="6"/>
      <c r="AD312" s="6"/>
      <c r="AE312" s="6"/>
      <c r="AF312" s="6"/>
      <c r="AG312" s="6"/>
    </row>
    <row r="313" spans="1:33" s="20" customFormat="1" ht="15" customHeight="1" x14ac:dyDescent="0.25">
      <c r="A313" s="19"/>
      <c r="B313" s="74" t="str">
        <f t="shared" si="47"/>
        <v>!!!</v>
      </c>
      <c r="C313" s="209" t="str">
        <f>IF($D313&lt;&gt;"",VLOOKUP(TEXT($D313,0),'Angaben Stationen'!$C$15:$V$65,2,0),"")</f>
        <v/>
      </c>
      <c r="D313" s="203"/>
      <c r="E313" s="210"/>
      <c r="F313" s="210"/>
      <c r="G313" s="211"/>
      <c r="H313" s="212"/>
      <c r="I313" s="213"/>
      <c r="J313" s="112"/>
      <c r="K313" s="72"/>
      <c r="M313" s="126"/>
      <c r="N313" s="6">
        <f t="shared" si="48"/>
        <v>0</v>
      </c>
      <c r="O313" s="6" t="str">
        <f>IF('Angaben KH-Standort'!$D$13&gt;0,"VJ","KJA")</f>
        <v>KJA</v>
      </c>
      <c r="P313" s="6" t="str">
        <f t="shared" si="51"/>
        <v>Leer</v>
      </c>
      <c r="Q313" s="6" t="str">
        <f t="shared" si="49"/>
        <v>Leer</v>
      </c>
      <c r="R313" s="6" t="str">
        <f t="shared" si="52"/>
        <v>Leer</v>
      </c>
      <c r="S313" s="6" t="str">
        <f>VLOOKUP($C313,{"29 - Psychiatrie (Erwachsene)","Psychiatrie";"30 - Kinder- und Jugendpsychiatrie","KJPsychiatrie";"31 - Psychosomatik","Psychosomatik";"00 - Bitte eine Fachabteilung auswählen","Leer";"","Leer"},2,0)</f>
        <v>Leer</v>
      </c>
      <c r="T313" s="6">
        <f>VLOOKUP($C313,{"29 - Psychiatrie (Erwachsene)",1;"30 - Kinder- und Jugendpsychiatrie",1;"31 - Psychosomatik",1;"00 - Bitte eine Fachabteilung auswählen",0;"",0},2,0)</f>
        <v>0</v>
      </c>
      <c r="U313" s="6">
        <f t="shared" si="53"/>
        <v>0</v>
      </c>
      <c r="V313" s="6">
        <f t="shared" si="54"/>
        <v>0</v>
      </c>
      <c r="W313" s="6">
        <f t="shared" si="55"/>
        <v>0</v>
      </c>
      <c r="X313" s="6">
        <f t="shared" si="56"/>
        <v>0</v>
      </c>
      <c r="Y313" s="6">
        <f t="shared" si="57"/>
        <v>0</v>
      </c>
      <c r="Z313" s="6">
        <f t="shared" si="50"/>
        <v>0</v>
      </c>
      <c r="AA313" s="6"/>
      <c r="AB313" s="6"/>
      <c r="AC313" s="6"/>
      <c r="AD313" s="6"/>
      <c r="AE313" s="6"/>
      <c r="AF313" s="6"/>
      <c r="AG313" s="6"/>
    </row>
    <row r="314" spans="1:33" s="20" customFormat="1" ht="15" customHeight="1" x14ac:dyDescent="0.25">
      <c r="A314" s="19"/>
      <c r="B314" s="74" t="str">
        <f t="shared" si="47"/>
        <v>!!!</v>
      </c>
      <c r="C314" s="209" t="str">
        <f>IF($D314&lt;&gt;"",VLOOKUP(TEXT($D314,0),'Angaben Stationen'!$C$15:$V$65,2,0),"")</f>
        <v/>
      </c>
      <c r="D314" s="203"/>
      <c r="E314" s="210"/>
      <c r="F314" s="210"/>
      <c r="G314" s="211"/>
      <c r="H314" s="212"/>
      <c r="I314" s="213"/>
      <c r="J314" s="112"/>
      <c r="K314" s="72"/>
      <c r="M314" s="126"/>
      <c r="N314" s="6">
        <f t="shared" si="48"/>
        <v>0</v>
      </c>
      <c r="O314" s="6" t="str">
        <f>IF('Angaben KH-Standort'!$D$13&gt;0,"VJ","KJA")</f>
        <v>KJA</v>
      </c>
      <c r="P314" s="6" t="str">
        <f t="shared" si="51"/>
        <v>Leer</v>
      </c>
      <c r="Q314" s="6" t="str">
        <f t="shared" si="49"/>
        <v>Leer</v>
      </c>
      <c r="R314" s="6" t="str">
        <f t="shared" si="52"/>
        <v>Leer</v>
      </c>
      <c r="S314" s="6" t="str">
        <f>VLOOKUP($C314,{"29 - Psychiatrie (Erwachsene)","Psychiatrie";"30 - Kinder- und Jugendpsychiatrie","KJPsychiatrie";"31 - Psychosomatik","Psychosomatik";"00 - Bitte eine Fachabteilung auswählen","Leer";"","Leer"},2,0)</f>
        <v>Leer</v>
      </c>
      <c r="T314" s="6">
        <f>VLOOKUP($C314,{"29 - Psychiatrie (Erwachsene)",1;"30 - Kinder- und Jugendpsychiatrie",1;"31 - Psychosomatik",1;"00 - Bitte eine Fachabteilung auswählen",0;"",0},2,0)</f>
        <v>0</v>
      </c>
      <c r="U314" s="6">
        <f t="shared" si="53"/>
        <v>0</v>
      </c>
      <c r="V314" s="6">
        <f t="shared" si="54"/>
        <v>0</v>
      </c>
      <c r="W314" s="6">
        <f t="shared" si="55"/>
        <v>0</v>
      </c>
      <c r="X314" s="6">
        <f t="shared" si="56"/>
        <v>0</v>
      </c>
      <c r="Y314" s="6">
        <f t="shared" si="57"/>
        <v>0</v>
      </c>
      <c r="Z314" s="6">
        <f t="shared" si="50"/>
        <v>0</v>
      </c>
      <c r="AA314" s="6"/>
      <c r="AB314" s="6"/>
      <c r="AC314" s="6"/>
      <c r="AD314" s="6"/>
      <c r="AE314" s="6"/>
      <c r="AF314" s="6"/>
      <c r="AG314" s="6"/>
    </row>
    <row r="315" spans="1:33" s="20" customFormat="1" ht="15" customHeight="1" x14ac:dyDescent="0.25">
      <c r="A315" s="19"/>
      <c r="B315" s="74" t="str">
        <f t="shared" si="47"/>
        <v>!!!</v>
      </c>
      <c r="C315" s="209" t="str">
        <f>IF($D315&lt;&gt;"",VLOOKUP(TEXT($D315,0),'Angaben Stationen'!$C$15:$V$65,2,0),"")</f>
        <v/>
      </c>
      <c r="D315" s="203"/>
      <c r="E315" s="210"/>
      <c r="F315" s="210"/>
      <c r="G315" s="211"/>
      <c r="H315" s="212"/>
      <c r="I315" s="213"/>
      <c r="J315" s="112"/>
      <c r="K315" s="72"/>
      <c r="M315" s="126"/>
      <c r="N315" s="6">
        <f t="shared" si="48"/>
        <v>0</v>
      </c>
      <c r="O315" s="6" t="str">
        <f>IF('Angaben KH-Standort'!$D$13&gt;0,"VJ","KJA")</f>
        <v>KJA</v>
      </c>
      <c r="P315" s="6" t="str">
        <f t="shared" si="51"/>
        <v>Leer</v>
      </c>
      <c r="Q315" s="6" t="str">
        <f t="shared" si="49"/>
        <v>Leer</v>
      </c>
      <c r="R315" s="6" t="str">
        <f t="shared" si="52"/>
        <v>Leer</v>
      </c>
      <c r="S315" s="6" t="str">
        <f>VLOOKUP($C315,{"29 - Psychiatrie (Erwachsene)","Psychiatrie";"30 - Kinder- und Jugendpsychiatrie","KJPsychiatrie";"31 - Psychosomatik","Psychosomatik";"00 - Bitte eine Fachabteilung auswählen","Leer";"","Leer"},2,0)</f>
        <v>Leer</v>
      </c>
      <c r="T315" s="6">
        <f>VLOOKUP($C315,{"29 - Psychiatrie (Erwachsene)",1;"30 - Kinder- und Jugendpsychiatrie",1;"31 - Psychosomatik",1;"00 - Bitte eine Fachabteilung auswählen",0;"",0},2,0)</f>
        <v>0</v>
      </c>
      <c r="U315" s="6">
        <f t="shared" si="53"/>
        <v>0</v>
      </c>
      <c r="V315" s="6">
        <f t="shared" si="54"/>
        <v>0</v>
      </c>
      <c r="W315" s="6">
        <f t="shared" si="55"/>
        <v>0</v>
      </c>
      <c r="X315" s="6">
        <f t="shared" si="56"/>
        <v>0</v>
      </c>
      <c r="Y315" s="6">
        <f t="shared" si="57"/>
        <v>0</v>
      </c>
      <c r="Z315" s="6">
        <f t="shared" si="50"/>
        <v>0</v>
      </c>
      <c r="AA315" s="6"/>
      <c r="AB315" s="6"/>
      <c r="AC315" s="6"/>
      <c r="AD315" s="6"/>
      <c r="AE315" s="6"/>
      <c r="AF315" s="6"/>
      <c r="AG315" s="6"/>
    </row>
    <row r="316" spans="1:33" s="20" customFormat="1" ht="15" customHeight="1" x14ac:dyDescent="0.25">
      <c r="A316" s="19"/>
      <c r="B316" s="74" t="str">
        <f t="shared" si="47"/>
        <v>!!!</v>
      </c>
      <c r="C316" s="209" t="str">
        <f>IF($D316&lt;&gt;"",VLOOKUP(TEXT($D316,0),'Angaben Stationen'!$C$15:$V$65,2,0),"")</f>
        <v/>
      </c>
      <c r="D316" s="203"/>
      <c r="E316" s="210"/>
      <c r="F316" s="210"/>
      <c r="G316" s="211"/>
      <c r="H316" s="212"/>
      <c r="I316" s="213"/>
      <c r="J316" s="112"/>
      <c r="K316" s="72"/>
      <c r="M316" s="126"/>
      <c r="N316" s="6">
        <f t="shared" si="48"/>
        <v>0</v>
      </c>
      <c r="O316" s="6" t="str">
        <f>IF('Angaben KH-Standort'!$D$13&gt;0,"VJ","KJA")</f>
        <v>KJA</v>
      </c>
      <c r="P316" s="6" t="str">
        <f t="shared" si="51"/>
        <v>Leer</v>
      </c>
      <c r="Q316" s="6" t="str">
        <f t="shared" si="49"/>
        <v>Leer</v>
      </c>
      <c r="R316" s="6" t="str">
        <f t="shared" si="52"/>
        <v>Leer</v>
      </c>
      <c r="S316" s="6" t="str">
        <f>VLOOKUP($C316,{"29 - Psychiatrie (Erwachsene)","Psychiatrie";"30 - Kinder- und Jugendpsychiatrie","KJPsychiatrie";"31 - Psychosomatik","Psychosomatik";"00 - Bitte eine Fachabteilung auswählen","Leer";"","Leer"},2,0)</f>
        <v>Leer</v>
      </c>
      <c r="T316" s="6">
        <f>VLOOKUP($C316,{"29 - Psychiatrie (Erwachsene)",1;"30 - Kinder- und Jugendpsychiatrie",1;"31 - Psychosomatik",1;"00 - Bitte eine Fachabteilung auswählen",0;"",0},2,0)</f>
        <v>0</v>
      </c>
      <c r="U316" s="6">
        <f t="shared" si="53"/>
        <v>0</v>
      </c>
      <c r="V316" s="6">
        <f t="shared" si="54"/>
        <v>0</v>
      </c>
      <c r="W316" s="6">
        <f t="shared" si="55"/>
        <v>0</v>
      </c>
      <c r="X316" s="6">
        <f t="shared" si="56"/>
        <v>0</v>
      </c>
      <c r="Y316" s="6">
        <f t="shared" si="57"/>
        <v>0</v>
      </c>
      <c r="Z316" s="6">
        <f t="shared" si="50"/>
        <v>0</v>
      </c>
      <c r="AA316" s="6"/>
      <c r="AB316" s="6"/>
      <c r="AC316" s="6"/>
      <c r="AD316" s="6"/>
      <c r="AE316" s="6"/>
      <c r="AF316" s="6"/>
      <c r="AG316" s="6"/>
    </row>
    <row r="317" spans="1:33" s="20" customFormat="1" ht="15" customHeight="1" x14ac:dyDescent="0.25">
      <c r="A317" s="19"/>
      <c r="B317" s="74" t="str">
        <f t="shared" si="47"/>
        <v>!!!</v>
      </c>
      <c r="C317" s="209" t="str">
        <f>IF($D317&lt;&gt;"",VLOOKUP(TEXT($D317,0),'Angaben Stationen'!$C$15:$V$65,2,0),"")</f>
        <v/>
      </c>
      <c r="D317" s="203"/>
      <c r="E317" s="210"/>
      <c r="F317" s="210"/>
      <c r="G317" s="211"/>
      <c r="H317" s="212"/>
      <c r="I317" s="213"/>
      <c r="J317" s="112"/>
      <c r="K317" s="72"/>
      <c r="M317" s="126"/>
      <c r="N317" s="6">
        <f t="shared" si="48"/>
        <v>0</v>
      </c>
      <c r="O317" s="6" t="str">
        <f>IF('Angaben KH-Standort'!$D$13&gt;0,"VJ","KJA")</f>
        <v>KJA</v>
      </c>
      <c r="P317" s="6" t="str">
        <f t="shared" si="51"/>
        <v>Leer</v>
      </c>
      <c r="Q317" s="6" t="str">
        <f t="shared" si="49"/>
        <v>Leer</v>
      </c>
      <c r="R317" s="6" t="str">
        <f t="shared" si="52"/>
        <v>Leer</v>
      </c>
      <c r="S317" s="6" t="str">
        <f>VLOOKUP($C317,{"29 - Psychiatrie (Erwachsene)","Psychiatrie";"30 - Kinder- und Jugendpsychiatrie","KJPsychiatrie";"31 - Psychosomatik","Psychosomatik";"00 - Bitte eine Fachabteilung auswählen","Leer";"","Leer"},2,0)</f>
        <v>Leer</v>
      </c>
      <c r="T317" s="6">
        <f>VLOOKUP($C317,{"29 - Psychiatrie (Erwachsene)",1;"30 - Kinder- und Jugendpsychiatrie",1;"31 - Psychosomatik",1;"00 - Bitte eine Fachabteilung auswählen",0;"",0},2,0)</f>
        <v>0</v>
      </c>
      <c r="U317" s="6">
        <f t="shared" si="53"/>
        <v>0</v>
      </c>
      <c r="V317" s="6">
        <f t="shared" si="54"/>
        <v>0</v>
      </c>
      <c r="W317" s="6">
        <f t="shared" si="55"/>
        <v>0</v>
      </c>
      <c r="X317" s="6">
        <f t="shared" si="56"/>
        <v>0</v>
      </c>
      <c r="Y317" s="6">
        <f t="shared" si="57"/>
        <v>0</v>
      </c>
      <c r="Z317" s="6">
        <f t="shared" si="50"/>
        <v>0</v>
      </c>
      <c r="AA317" s="6"/>
      <c r="AB317" s="6"/>
      <c r="AC317" s="6"/>
      <c r="AD317" s="6"/>
      <c r="AE317" s="6"/>
      <c r="AF317" s="6"/>
      <c r="AG317" s="6"/>
    </row>
    <row r="318" spans="1:33" s="20" customFormat="1" ht="15" customHeight="1" x14ac:dyDescent="0.25">
      <c r="A318" s="19"/>
      <c r="B318" s="74" t="str">
        <f t="shared" si="47"/>
        <v>!!!</v>
      </c>
      <c r="C318" s="209" t="str">
        <f>IF($D318&lt;&gt;"",VLOOKUP(TEXT($D318,0),'Angaben Stationen'!$C$15:$V$65,2,0),"")</f>
        <v/>
      </c>
      <c r="D318" s="203"/>
      <c r="E318" s="210"/>
      <c r="F318" s="210"/>
      <c r="G318" s="211"/>
      <c r="H318" s="212"/>
      <c r="I318" s="213"/>
      <c r="J318" s="112"/>
      <c r="K318" s="72"/>
      <c r="M318" s="126"/>
      <c r="N318" s="6">
        <f t="shared" si="48"/>
        <v>0</v>
      </c>
      <c r="O318" s="6" t="str">
        <f>IF('Angaben KH-Standort'!$D$13&gt;0,"VJ","KJA")</f>
        <v>KJA</v>
      </c>
      <c r="P318" s="6" t="str">
        <f t="shared" si="51"/>
        <v>Leer</v>
      </c>
      <c r="Q318" s="6" t="str">
        <f t="shared" si="49"/>
        <v>Leer</v>
      </c>
      <c r="R318" s="6" t="str">
        <f t="shared" si="52"/>
        <v>Leer</v>
      </c>
      <c r="S318" s="6" t="str">
        <f>VLOOKUP($C318,{"29 - Psychiatrie (Erwachsene)","Psychiatrie";"30 - Kinder- und Jugendpsychiatrie","KJPsychiatrie";"31 - Psychosomatik","Psychosomatik";"00 - Bitte eine Fachabteilung auswählen","Leer";"","Leer"},2,0)</f>
        <v>Leer</v>
      </c>
      <c r="T318" s="6">
        <f>VLOOKUP($C318,{"29 - Psychiatrie (Erwachsene)",1;"30 - Kinder- und Jugendpsychiatrie",1;"31 - Psychosomatik",1;"00 - Bitte eine Fachabteilung auswählen",0;"",0},2,0)</f>
        <v>0</v>
      </c>
      <c r="U318" s="6">
        <f t="shared" si="53"/>
        <v>0</v>
      </c>
      <c r="V318" s="6">
        <f t="shared" si="54"/>
        <v>0</v>
      </c>
      <c r="W318" s="6">
        <f t="shared" si="55"/>
        <v>0</v>
      </c>
      <c r="X318" s="6">
        <f t="shared" si="56"/>
        <v>0</v>
      </c>
      <c r="Y318" s="6">
        <f t="shared" si="57"/>
        <v>0</v>
      </c>
      <c r="Z318" s="6">
        <f t="shared" si="50"/>
        <v>0</v>
      </c>
      <c r="AA318" s="6"/>
      <c r="AB318" s="6"/>
      <c r="AC318" s="6"/>
      <c r="AD318" s="6"/>
      <c r="AE318" s="6"/>
      <c r="AF318" s="6"/>
      <c r="AG318" s="6"/>
    </row>
    <row r="319" spans="1:33" s="20" customFormat="1" ht="15" customHeight="1" x14ac:dyDescent="0.25">
      <c r="A319" s="19"/>
      <c r="B319" s="74" t="str">
        <f t="shared" si="47"/>
        <v>!!!</v>
      </c>
      <c r="C319" s="209" t="str">
        <f>IF($D319&lt;&gt;"",VLOOKUP(TEXT($D319,0),'Angaben Stationen'!$C$15:$V$65,2,0),"")</f>
        <v/>
      </c>
      <c r="D319" s="203"/>
      <c r="E319" s="210"/>
      <c r="F319" s="210"/>
      <c r="G319" s="211"/>
      <c r="H319" s="212"/>
      <c r="I319" s="213"/>
      <c r="J319" s="112"/>
      <c r="K319" s="72"/>
      <c r="M319" s="126"/>
      <c r="N319" s="6">
        <f t="shared" si="48"/>
        <v>0</v>
      </c>
      <c r="O319" s="6" t="str">
        <f>IF('Angaben KH-Standort'!$D$13&gt;0,"VJ","KJA")</f>
        <v>KJA</v>
      </c>
      <c r="P319" s="6" t="str">
        <f t="shared" si="51"/>
        <v>Leer</v>
      </c>
      <c r="Q319" s="6" t="str">
        <f t="shared" si="49"/>
        <v>Leer</v>
      </c>
      <c r="R319" s="6" t="str">
        <f t="shared" si="52"/>
        <v>Leer</v>
      </c>
      <c r="S319" s="6" t="str">
        <f>VLOOKUP($C319,{"29 - Psychiatrie (Erwachsene)","Psychiatrie";"30 - Kinder- und Jugendpsychiatrie","KJPsychiatrie";"31 - Psychosomatik","Psychosomatik";"00 - Bitte eine Fachabteilung auswählen","Leer";"","Leer"},2,0)</f>
        <v>Leer</v>
      </c>
      <c r="T319" s="6">
        <f>VLOOKUP($C319,{"29 - Psychiatrie (Erwachsene)",1;"30 - Kinder- und Jugendpsychiatrie",1;"31 - Psychosomatik",1;"00 - Bitte eine Fachabteilung auswählen",0;"",0},2,0)</f>
        <v>0</v>
      </c>
      <c r="U319" s="6">
        <f t="shared" si="53"/>
        <v>0</v>
      </c>
      <c r="V319" s="6">
        <f t="shared" si="54"/>
        <v>0</v>
      </c>
      <c r="W319" s="6">
        <f t="shared" si="55"/>
        <v>0</v>
      </c>
      <c r="X319" s="6">
        <f t="shared" si="56"/>
        <v>0</v>
      </c>
      <c r="Y319" s="6">
        <f t="shared" si="57"/>
        <v>0</v>
      </c>
      <c r="Z319" s="6">
        <f t="shared" si="50"/>
        <v>0</v>
      </c>
      <c r="AA319" s="6"/>
      <c r="AB319" s="6"/>
      <c r="AC319" s="6"/>
      <c r="AD319" s="6"/>
      <c r="AE319" s="6"/>
      <c r="AF319" s="6"/>
      <c r="AG319" s="6"/>
    </row>
    <row r="320" spans="1:33" s="20" customFormat="1" ht="15" customHeight="1" x14ac:dyDescent="0.25">
      <c r="A320" s="19"/>
      <c r="B320" s="74" t="str">
        <f t="shared" si="47"/>
        <v>!!!</v>
      </c>
      <c r="C320" s="209" t="str">
        <f>IF($D320&lt;&gt;"",VLOOKUP(TEXT($D320,0),'Angaben Stationen'!$C$15:$V$65,2,0),"")</f>
        <v/>
      </c>
      <c r="D320" s="203"/>
      <c r="E320" s="210"/>
      <c r="F320" s="210"/>
      <c r="G320" s="211"/>
      <c r="H320" s="212"/>
      <c r="I320" s="213"/>
      <c r="J320" s="112"/>
      <c r="K320" s="72"/>
      <c r="M320" s="126"/>
      <c r="N320" s="6">
        <f t="shared" si="48"/>
        <v>0</v>
      </c>
      <c r="O320" s="6" t="str">
        <f>IF('Angaben KH-Standort'!$D$13&gt;0,"VJ","KJA")</f>
        <v>KJA</v>
      </c>
      <c r="P320" s="6" t="str">
        <f t="shared" si="51"/>
        <v>Leer</v>
      </c>
      <c r="Q320" s="6" t="str">
        <f t="shared" si="49"/>
        <v>Leer</v>
      </c>
      <c r="R320" s="6" t="str">
        <f t="shared" si="52"/>
        <v>Leer</v>
      </c>
      <c r="S320" s="6" t="str">
        <f>VLOOKUP($C320,{"29 - Psychiatrie (Erwachsene)","Psychiatrie";"30 - Kinder- und Jugendpsychiatrie","KJPsychiatrie";"31 - Psychosomatik","Psychosomatik";"00 - Bitte eine Fachabteilung auswählen","Leer";"","Leer"},2,0)</f>
        <v>Leer</v>
      </c>
      <c r="T320" s="6">
        <f>VLOOKUP($C320,{"29 - Psychiatrie (Erwachsene)",1;"30 - Kinder- und Jugendpsychiatrie",1;"31 - Psychosomatik",1;"00 - Bitte eine Fachabteilung auswählen",0;"",0},2,0)</f>
        <v>0</v>
      </c>
      <c r="U320" s="6">
        <f t="shared" si="53"/>
        <v>0</v>
      </c>
      <c r="V320" s="6">
        <f t="shared" si="54"/>
        <v>0</v>
      </c>
      <c r="W320" s="6">
        <f t="shared" si="55"/>
        <v>0</v>
      </c>
      <c r="X320" s="6">
        <f t="shared" si="56"/>
        <v>0</v>
      </c>
      <c r="Y320" s="6">
        <f t="shared" si="57"/>
        <v>0</v>
      </c>
      <c r="Z320" s="6">
        <f t="shared" si="50"/>
        <v>0</v>
      </c>
      <c r="AA320" s="6"/>
      <c r="AB320" s="6"/>
      <c r="AC320" s="6"/>
      <c r="AD320" s="6"/>
      <c r="AE320" s="6"/>
      <c r="AF320" s="6"/>
      <c r="AG320" s="6"/>
    </row>
    <row r="321" spans="1:33" s="20" customFormat="1" ht="15" customHeight="1" x14ac:dyDescent="0.25">
      <c r="A321" s="19"/>
      <c r="B321" s="74" t="str">
        <f t="shared" si="47"/>
        <v>!!!</v>
      </c>
      <c r="C321" s="209" t="str">
        <f>IF($D321&lt;&gt;"",VLOOKUP(TEXT($D321,0),'Angaben Stationen'!$C$15:$V$65,2,0),"")</f>
        <v/>
      </c>
      <c r="D321" s="203"/>
      <c r="E321" s="210"/>
      <c r="F321" s="210"/>
      <c r="G321" s="211"/>
      <c r="H321" s="212"/>
      <c r="I321" s="213"/>
      <c r="J321" s="112"/>
      <c r="K321" s="72"/>
      <c r="M321" s="126"/>
      <c r="N321" s="6">
        <f t="shared" si="48"/>
        <v>0</v>
      </c>
      <c r="O321" s="6" t="str">
        <f>IF('Angaben KH-Standort'!$D$13&gt;0,"VJ","KJA")</f>
        <v>KJA</v>
      </c>
      <c r="P321" s="6" t="str">
        <f t="shared" si="51"/>
        <v>Leer</v>
      </c>
      <c r="Q321" s="6" t="str">
        <f t="shared" si="49"/>
        <v>Leer</v>
      </c>
      <c r="R321" s="6" t="str">
        <f t="shared" si="52"/>
        <v>Leer</v>
      </c>
      <c r="S321" s="6" t="str">
        <f>VLOOKUP($C321,{"29 - Psychiatrie (Erwachsene)","Psychiatrie";"30 - Kinder- und Jugendpsychiatrie","KJPsychiatrie";"31 - Psychosomatik","Psychosomatik";"00 - Bitte eine Fachabteilung auswählen","Leer";"","Leer"},2,0)</f>
        <v>Leer</v>
      </c>
      <c r="T321" s="6">
        <f>VLOOKUP($C321,{"29 - Psychiatrie (Erwachsene)",1;"30 - Kinder- und Jugendpsychiatrie",1;"31 - Psychosomatik",1;"00 - Bitte eine Fachabteilung auswählen",0;"",0},2,0)</f>
        <v>0</v>
      </c>
      <c r="U321" s="6">
        <f t="shared" si="53"/>
        <v>0</v>
      </c>
      <c r="V321" s="6">
        <f t="shared" si="54"/>
        <v>0</v>
      </c>
      <c r="W321" s="6">
        <f t="shared" si="55"/>
        <v>0</v>
      </c>
      <c r="X321" s="6">
        <f t="shared" si="56"/>
        <v>0</v>
      </c>
      <c r="Y321" s="6">
        <f t="shared" si="57"/>
        <v>0</v>
      </c>
      <c r="Z321" s="6">
        <f t="shared" si="50"/>
        <v>0</v>
      </c>
      <c r="AA321" s="6"/>
      <c r="AB321" s="6"/>
      <c r="AC321" s="6"/>
      <c r="AD321" s="6"/>
      <c r="AE321" s="6"/>
      <c r="AF321" s="6"/>
      <c r="AG321" s="6"/>
    </row>
    <row r="322" spans="1:33" s="20" customFormat="1" ht="15" customHeight="1" x14ac:dyDescent="0.25">
      <c r="A322" s="19"/>
      <c r="B322" s="74" t="str">
        <f t="shared" si="47"/>
        <v>!!!</v>
      </c>
      <c r="C322" s="209" t="str">
        <f>IF($D322&lt;&gt;"",VLOOKUP(TEXT($D322,0),'Angaben Stationen'!$C$15:$V$65,2,0),"")</f>
        <v/>
      </c>
      <c r="D322" s="203"/>
      <c r="E322" s="210"/>
      <c r="F322" s="210"/>
      <c r="G322" s="211"/>
      <c r="H322" s="212"/>
      <c r="I322" s="213"/>
      <c r="J322" s="112"/>
      <c r="K322" s="72"/>
      <c r="M322" s="126"/>
      <c r="N322" s="6">
        <f t="shared" si="48"/>
        <v>0</v>
      </c>
      <c r="O322" s="6" t="str">
        <f>IF('Angaben KH-Standort'!$D$13&gt;0,"VJ","KJA")</f>
        <v>KJA</v>
      </c>
      <c r="P322" s="6" t="str">
        <f t="shared" si="51"/>
        <v>Leer</v>
      </c>
      <c r="Q322" s="6" t="str">
        <f t="shared" si="49"/>
        <v>Leer</v>
      </c>
      <c r="R322" s="6" t="str">
        <f t="shared" si="52"/>
        <v>Leer</v>
      </c>
      <c r="S322" s="6" t="str">
        <f>VLOOKUP($C322,{"29 - Psychiatrie (Erwachsene)","Psychiatrie";"30 - Kinder- und Jugendpsychiatrie","KJPsychiatrie";"31 - Psychosomatik","Psychosomatik";"00 - Bitte eine Fachabteilung auswählen","Leer";"","Leer"},2,0)</f>
        <v>Leer</v>
      </c>
      <c r="T322" s="6">
        <f>VLOOKUP($C322,{"29 - Psychiatrie (Erwachsene)",1;"30 - Kinder- und Jugendpsychiatrie",1;"31 - Psychosomatik",1;"00 - Bitte eine Fachabteilung auswählen",0;"",0},2,0)</f>
        <v>0</v>
      </c>
      <c r="U322" s="6">
        <f t="shared" si="53"/>
        <v>0</v>
      </c>
      <c r="V322" s="6">
        <f t="shared" si="54"/>
        <v>0</v>
      </c>
      <c r="W322" s="6">
        <f t="shared" si="55"/>
        <v>0</v>
      </c>
      <c r="X322" s="6">
        <f t="shared" si="56"/>
        <v>0</v>
      </c>
      <c r="Y322" s="6">
        <f t="shared" si="57"/>
        <v>0</v>
      </c>
      <c r="Z322" s="6">
        <f t="shared" si="50"/>
        <v>0</v>
      </c>
      <c r="AA322" s="6"/>
      <c r="AB322" s="6"/>
      <c r="AC322" s="6"/>
      <c r="AD322" s="6"/>
      <c r="AE322" s="6"/>
      <c r="AF322" s="6"/>
      <c r="AG322" s="6"/>
    </row>
    <row r="323" spans="1:33" s="20" customFormat="1" ht="15" customHeight="1" x14ac:dyDescent="0.25">
      <c r="A323" s="19"/>
      <c r="B323" s="74" t="str">
        <f t="shared" si="47"/>
        <v>!!!</v>
      </c>
      <c r="C323" s="209" t="str">
        <f>IF($D323&lt;&gt;"",VLOOKUP(TEXT($D323,0),'Angaben Stationen'!$C$15:$V$65,2,0),"")</f>
        <v/>
      </c>
      <c r="D323" s="203"/>
      <c r="E323" s="210"/>
      <c r="F323" s="210"/>
      <c r="G323" s="211"/>
      <c r="H323" s="212"/>
      <c r="I323" s="213"/>
      <c r="J323" s="112"/>
      <c r="K323" s="72"/>
      <c r="M323" s="126"/>
      <c r="N323" s="6">
        <f t="shared" si="48"/>
        <v>0</v>
      </c>
      <c r="O323" s="6" t="str">
        <f>IF('Angaben KH-Standort'!$D$13&gt;0,"VJ","KJA")</f>
        <v>KJA</v>
      </c>
      <c r="P323" s="6" t="str">
        <f t="shared" si="51"/>
        <v>Leer</v>
      </c>
      <c r="Q323" s="6" t="str">
        <f t="shared" si="49"/>
        <v>Leer</v>
      </c>
      <c r="R323" s="6" t="str">
        <f t="shared" si="52"/>
        <v>Leer</v>
      </c>
      <c r="S323" s="6" t="str">
        <f>VLOOKUP($C323,{"29 - Psychiatrie (Erwachsene)","Psychiatrie";"30 - Kinder- und Jugendpsychiatrie","KJPsychiatrie";"31 - Psychosomatik","Psychosomatik";"00 - Bitte eine Fachabteilung auswählen","Leer";"","Leer"},2,0)</f>
        <v>Leer</v>
      </c>
      <c r="T323" s="6">
        <f>VLOOKUP($C323,{"29 - Psychiatrie (Erwachsene)",1;"30 - Kinder- und Jugendpsychiatrie",1;"31 - Psychosomatik",1;"00 - Bitte eine Fachabteilung auswählen",0;"",0},2,0)</f>
        <v>0</v>
      </c>
      <c r="U323" s="6">
        <f t="shared" si="53"/>
        <v>0</v>
      </c>
      <c r="V323" s="6">
        <f t="shared" si="54"/>
        <v>0</v>
      </c>
      <c r="W323" s="6">
        <f t="shared" si="55"/>
        <v>0</v>
      </c>
      <c r="X323" s="6">
        <f t="shared" si="56"/>
        <v>0</v>
      </c>
      <c r="Y323" s="6">
        <f t="shared" si="57"/>
        <v>0</v>
      </c>
      <c r="Z323" s="6">
        <f t="shared" si="50"/>
        <v>0</v>
      </c>
      <c r="AA323" s="6"/>
      <c r="AB323" s="6"/>
      <c r="AC323" s="6"/>
      <c r="AD323" s="6"/>
      <c r="AE323" s="6"/>
      <c r="AF323" s="6"/>
      <c r="AG323" s="6"/>
    </row>
    <row r="324" spans="1:33" s="20" customFormat="1" ht="15" customHeight="1" x14ac:dyDescent="0.25">
      <c r="A324" s="19"/>
      <c r="B324" s="74" t="str">
        <f t="shared" si="47"/>
        <v>!!!</v>
      </c>
      <c r="C324" s="209" t="str">
        <f>IF($D324&lt;&gt;"",VLOOKUP(TEXT($D324,0),'Angaben Stationen'!$C$15:$V$65,2,0),"")</f>
        <v/>
      </c>
      <c r="D324" s="203"/>
      <c r="E324" s="210"/>
      <c r="F324" s="210"/>
      <c r="G324" s="211"/>
      <c r="H324" s="212"/>
      <c r="I324" s="213"/>
      <c r="J324" s="112"/>
      <c r="K324" s="72"/>
      <c r="M324" s="126"/>
      <c r="N324" s="6">
        <f t="shared" si="48"/>
        <v>0</v>
      </c>
      <c r="O324" s="6" t="str">
        <f>IF('Angaben KH-Standort'!$D$13&gt;0,"VJ","KJA")</f>
        <v>KJA</v>
      </c>
      <c r="P324" s="6" t="str">
        <f t="shared" si="51"/>
        <v>Leer</v>
      </c>
      <c r="Q324" s="6" t="str">
        <f t="shared" si="49"/>
        <v>Leer</v>
      </c>
      <c r="R324" s="6" t="str">
        <f t="shared" si="52"/>
        <v>Leer</v>
      </c>
      <c r="S324" s="6" t="str">
        <f>VLOOKUP($C324,{"29 - Psychiatrie (Erwachsene)","Psychiatrie";"30 - Kinder- und Jugendpsychiatrie","KJPsychiatrie";"31 - Psychosomatik","Psychosomatik";"00 - Bitte eine Fachabteilung auswählen","Leer";"","Leer"},2,0)</f>
        <v>Leer</v>
      </c>
      <c r="T324" s="6">
        <f>VLOOKUP($C324,{"29 - Psychiatrie (Erwachsene)",1;"30 - Kinder- und Jugendpsychiatrie",1;"31 - Psychosomatik",1;"00 - Bitte eine Fachabteilung auswählen",0;"",0},2,0)</f>
        <v>0</v>
      </c>
      <c r="U324" s="6">
        <f t="shared" si="53"/>
        <v>0</v>
      </c>
      <c r="V324" s="6">
        <f t="shared" si="54"/>
        <v>0</v>
      </c>
      <c r="W324" s="6">
        <f t="shared" si="55"/>
        <v>0</v>
      </c>
      <c r="X324" s="6">
        <f t="shared" si="56"/>
        <v>0</v>
      </c>
      <c r="Y324" s="6">
        <f t="shared" si="57"/>
        <v>0</v>
      </c>
      <c r="Z324" s="6">
        <f t="shared" si="50"/>
        <v>0</v>
      </c>
      <c r="AA324" s="6"/>
      <c r="AB324" s="6"/>
      <c r="AC324" s="6"/>
      <c r="AD324" s="6"/>
      <c r="AE324" s="6"/>
      <c r="AF324" s="6"/>
      <c r="AG324" s="6"/>
    </row>
    <row r="325" spans="1:33" s="20" customFormat="1" ht="15" customHeight="1" x14ac:dyDescent="0.25">
      <c r="A325" s="19"/>
      <c r="B325" s="74" t="str">
        <f t="shared" si="47"/>
        <v>!!!</v>
      </c>
      <c r="C325" s="209" t="str">
        <f>IF($D325&lt;&gt;"",VLOOKUP(TEXT($D325,0),'Angaben Stationen'!$C$15:$V$65,2,0),"")</f>
        <v/>
      </c>
      <c r="D325" s="203"/>
      <c r="E325" s="210"/>
      <c r="F325" s="210"/>
      <c r="G325" s="211"/>
      <c r="H325" s="212"/>
      <c r="I325" s="213"/>
      <c r="J325" s="112"/>
      <c r="K325" s="72"/>
      <c r="M325" s="126"/>
      <c r="N325" s="6">
        <f t="shared" si="48"/>
        <v>0</v>
      </c>
      <c r="O325" s="6" t="str">
        <f>IF('Angaben KH-Standort'!$D$13&gt;0,"VJ","KJA")</f>
        <v>KJA</v>
      </c>
      <c r="P325" s="6" t="str">
        <f t="shared" si="51"/>
        <v>Leer</v>
      </c>
      <c r="Q325" s="6" t="str">
        <f t="shared" si="49"/>
        <v>Leer</v>
      </c>
      <c r="R325" s="6" t="str">
        <f t="shared" si="52"/>
        <v>Leer</v>
      </c>
      <c r="S325" s="6" t="str">
        <f>VLOOKUP($C325,{"29 - Psychiatrie (Erwachsene)","Psychiatrie";"30 - Kinder- und Jugendpsychiatrie","KJPsychiatrie";"31 - Psychosomatik","Psychosomatik";"00 - Bitte eine Fachabteilung auswählen","Leer";"","Leer"},2,0)</f>
        <v>Leer</v>
      </c>
      <c r="T325" s="6">
        <f>VLOOKUP($C325,{"29 - Psychiatrie (Erwachsene)",1;"30 - Kinder- und Jugendpsychiatrie",1;"31 - Psychosomatik",1;"00 - Bitte eine Fachabteilung auswählen",0;"",0},2,0)</f>
        <v>0</v>
      </c>
      <c r="U325" s="6">
        <f t="shared" si="53"/>
        <v>0</v>
      </c>
      <c r="V325" s="6">
        <f t="shared" si="54"/>
        <v>0</v>
      </c>
      <c r="W325" s="6">
        <f t="shared" si="55"/>
        <v>0</v>
      </c>
      <c r="X325" s="6">
        <f t="shared" si="56"/>
        <v>0</v>
      </c>
      <c r="Y325" s="6">
        <f t="shared" si="57"/>
        <v>0</v>
      </c>
      <c r="Z325" s="6">
        <f t="shared" si="50"/>
        <v>0</v>
      </c>
      <c r="AA325" s="6"/>
      <c r="AB325" s="6"/>
      <c r="AC325" s="6"/>
      <c r="AD325" s="6"/>
      <c r="AE325" s="6"/>
      <c r="AF325" s="6"/>
      <c r="AG325" s="6"/>
    </row>
    <row r="326" spans="1:33" s="20" customFormat="1" ht="15" customHeight="1" x14ac:dyDescent="0.25">
      <c r="A326" s="19"/>
      <c r="B326" s="74" t="str">
        <f t="shared" si="47"/>
        <v>!!!</v>
      </c>
      <c r="C326" s="209" t="str">
        <f>IF($D326&lt;&gt;"",VLOOKUP(TEXT($D326,0),'Angaben Stationen'!$C$15:$V$65,2,0),"")</f>
        <v/>
      </c>
      <c r="D326" s="203"/>
      <c r="E326" s="210"/>
      <c r="F326" s="210"/>
      <c r="G326" s="211"/>
      <c r="H326" s="212"/>
      <c r="I326" s="213"/>
      <c r="J326" s="112"/>
      <c r="K326" s="72"/>
      <c r="M326" s="126"/>
      <c r="N326" s="6">
        <f t="shared" si="48"/>
        <v>0</v>
      </c>
      <c r="O326" s="6" t="str">
        <f>IF('Angaben KH-Standort'!$D$13&gt;0,"VJ","KJA")</f>
        <v>KJA</v>
      </c>
      <c r="P326" s="6" t="str">
        <f t="shared" si="51"/>
        <v>Leer</v>
      </c>
      <c r="Q326" s="6" t="str">
        <f t="shared" si="49"/>
        <v>Leer</v>
      </c>
      <c r="R326" s="6" t="str">
        <f t="shared" si="52"/>
        <v>Leer</v>
      </c>
      <c r="S326" s="6" t="str">
        <f>VLOOKUP($C326,{"29 - Psychiatrie (Erwachsene)","Psychiatrie";"30 - Kinder- und Jugendpsychiatrie","KJPsychiatrie";"31 - Psychosomatik","Psychosomatik";"00 - Bitte eine Fachabteilung auswählen","Leer";"","Leer"},2,0)</f>
        <v>Leer</v>
      </c>
      <c r="T326" s="6">
        <f>VLOOKUP($C326,{"29 - Psychiatrie (Erwachsene)",1;"30 - Kinder- und Jugendpsychiatrie",1;"31 - Psychosomatik",1;"00 - Bitte eine Fachabteilung auswählen",0;"",0},2,0)</f>
        <v>0</v>
      </c>
      <c r="U326" s="6">
        <f t="shared" si="53"/>
        <v>0</v>
      </c>
      <c r="V326" s="6">
        <f t="shared" si="54"/>
        <v>0</v>
      </c>
      <c r="W326" s="6">
        <f t="shared" si="55"/>
        <v>0</v>
      </c>
      <c r="X326" s="6">
        <f t="shared" si="56"/>
        <v>0</v>
      </c>
      <c r="Y326" s="6">
        <f t="shared" si="57"/>
        <v>0</v>
      </c>
      <c r="Z326" s="6">
        <f t="shared" si="50"/>
        <v>0</v>
      </c>
      <c r="AA326" s="6"/>
      <c r="AB326" s="6"/>
      <c r="AC326" s="6"/>
      <c r="AD326" s="6"/>
      <c r="AE326" s="6"/>
      <c r="AF326" s="6"/>
      <c r="AG326" s="6"/>
    </row>
    <row r="327" spans="1:33" s="20" customFormat="1" ht="15" customHeight="1" x14ac:dyDescent="0.25">
      <c r="A327" s="19"/>
      <c r="B327" s="74" t="str">
        <f t="shared" si="47"/>
        <v>!!!</v>
      </c>
      <c r="C327" s="209" t="str">
        <f>IF($D327&lt;&gt;"",VLOOKUP(TEXT($D327,0),'Angaben Stationen'!$C$15:$V$65,2,0),"")</f>
        <v/>
      </c>
      <c r="D327" s="203"/>
      <c r="E327" s="210"/>
      <c r="F327" s="210"/>
      <c r="G327" s="211"/>
      <c r="H327" s="212"/>
      <c r="I327" s="213"/>
      <c r="J327" s="112"/>
      <c r="K327" s="72"/>
      <c r="M327" s="126"/>
      <c r="N327" s="6">
        <f t="shared" si="48"/>
        <v>0</v>
      </c>
      <c r="O327" s="6" t="str">
        <f>IF('Angaben KH-Standort'!$D$13&gt;0,"VJ","KJA")</f>
        <v>KJA</v>
      </c>
      <c r="P327" s="6" t="str">
        <f t="shared" si="51"/>
        <v>Leer</v>
      </c>
      <c r="Q327" s="6" t="str">
        <f t="shared" si="49"/>
        <v>Leer</v>
      </c>
      <c r="R327" s="6" t="str">
        <f t="shared" si="52"/>
        <v>Leer</v>
      </c>
      <c r="S327" s="6" t="str">
        <f>VLOOKUP($C327,{"29 - Psychiatrie (Erwachsene)","Psychiatrie";"30 - Kinder- und Jugendpsychiatrie","KJPsychiatrie";"31 - Psychosomatik","Psychosomatik";"00 - Bitte eine Fachabteilung auswählen","Leer";"","Leer"},2,0)</f>
        <v>Leer</v>
      </c>
      <c r="T327" s="6">
        <f>VLOOKUP($C327,{"29 - Psychiatrie (Erwachsene)",1;"30 - Kinder- und Jugendpsychiatrie",1;"31 - Psychosomatik",1;"00 - Bitte eine Fachabteilung auswählen",0;"",0},2,0)</f>
        <v>0</v>
      </c>
      <c r="U327" s="6">
        <f t="shared" si="53"/>
        <v>0</v>
      </c>
      <c r="V327" s="6">
        <f t="shared" si="54"/>
        <v>0</v>
      </c>
      <c r="W327" s="6">
        <f t="shared" si="55"/>
        <v>0</v>
      </c>
      <c r="X327" s="6">
        <f t="shared" si="56"/>
        <v>0</v>
      </c>
      <c r="Y327" s="6">
        <f t="shared" si="57"/>
        <v>0</v>
      </c>
      <c r="Z327" s="6">
        <f t="shared" si="50"/>
        <v>0</v>
      </c>
      <c r="AA327" s="6"/>
      <c r="AB327" s="6"/>
      <c r="AC327" s="6"/>
      <c r="AD327" s="6"/>
      <c r="AE327" s="6"/>
      <c r="AF327" s="6"/>
      <c r="AG327" s="6"/>
    </row>
    <row r="328" spans="1:33" s="20" customFormat="1" ht="15" customHeight="1" x14ac:dyDescent="0.25">
      <c r="A328" s="19"/>
      <c r="B328" s="74" t="str">
        <f t="shared" si="47"/>
        <v>!!!</v>
      </c>
      <c r="C328" s="209" t="str">
        <f>IF($D328&lt;&gt;"",VLOOKUP(TEXT($D328,0),'Angaben Stationen'!$C$15:$V$65,2,0),"")</f>
        <v/>
      </c>
      <c r="D328" s="203"/>
      <c r="E328" s="210"/>
      <c r="F328" s="210"/>
      <c r="G328" s="211"/>
      <c r="H328" s="212"/>
      <c r="I328" s="213"/>
      <c r="J328" s="112"/>
      <c r="K328" s="72"/>
      <c r="M328" s="126"/>
      <c r="N328" s="6">
        <f t="shared" si="48"/>
        <v>0</v>
      </c>
      <c r="O328" s="6" t="str">
        <f>IF('Angaben KH-Standort'!$D$13&gt;0,"VJ","KJA")</f>
        <v>KJA</v>
      </c>
      <c r="P328" s="6" t="str">
        <f t="shared" si="51"/>
        <v>Leer</v>
      </c>
      <c r="Q328" s="6" t="str">
        <f t="shared" si="49"/>
        <v>Leer</v>
      </c>
      <c r="R328" s="6" t="str">
        <f t="shared" si="52"/>
        <v>Leer</v>
      </c>
      <c r="S328" s="6" t="str">
        <f>VLOOKUP($C328,{"29 - Psychiatrie (Erwachsene)","Psychiatrie";"30 - Kinder- und Jugendpsychiatrie","KJPsychiatrie";"31 - Psychosomatik","Psychosomatik";"00 - Bitte eine Fachabteilung auswählen","Leer";"","Leer"},2,0)</f>
        <v>Leer</v>
      </c>
      <c r="T328" s="6">
        <f>VLOOKUP($C328,{"29 - Psychiatrie (Erwachsene)",1;"30 - Kinder- und Jugendpsychiatrie",1;"31 - Psychosomatik",1;"00 - Bitte eine Fachabteilung auswählen",0;"",0},2,0)</f>
        <v>0</v>
      </c>
      <c r="U328" s="6">
        <f t="shared" si="53"/>
        <v>0</v>
      </c>
      <c r="V328" s="6">
        <f t="shared" si="54"/>
        <v>0</v>
      </c>
      <c r="W328" s="6">
        <f t="shared" si="55"/>
        <v>0</v>
      </c>
      <c r="X328" s="6">
        <f t="shared" si="56"/>
        <v>0</v>
      </c>
      <c r="Y328" s="6">
        <f t="shared" si="57"/>
        <v>0</v>
      </c>
      <c r="Z328" s="6">
        <f t="shared" si="50"/>
        <v>0</v>
      </c>
      <c r="AA328" s="6"/>
      <c r="AB328" s="6"/>
      <c r="AC328" s="6"/>
      <c r="AD328" s="6"/>
      <c r="AE328" s="6"/>
      <c r="AF328" s="6"/>
      <c r="AG328" s="6"/>
    </row>
    <row r="329" spans="1:33" s="20" customFormat="1" ht="15" customHeight="1" x14ac:dyDescent="0.25">
      <c r="A329" s="19"/>
      <c r="B329" s="74" t="str">
        <f t="shared" si="47"/>
        <v>!!!</v>
      </c>
      <c r="C329" s="209" t="str">
        <f>IF($D329&lt;&gt;"",VLOOKUP(TEXT($D329,0),'Angaben Stationen'!$C$15:$V$65,2,0),"")</f>
        <v/>
      </c>
      <c r="D329" s="203"/>
      <c r="E329" s="210"/>
      <c r="F329" s="210"/>
      <c r="G329" s="211"/>
      <c r="H329" s="212"/>
      <c r="I329" s="213"/>
      <c r="J329" s="112"/>
      <c r="K329" s="72"/>
      <c r="M329" s="126"/>
      <c r="N329" s="6">
        <f t="shared" si="48"/>
        <v>0</v>
      </c>
      <c r="O329" s="6" t="str">
        <f>IF('Angaben KH-Standort'!$D$13&gt;0,"VJ","KJA")</f>
        <v>KJA</v>
      </c>
      <c r="P329" s="6" t="str">
        <f t="shared" si="51"/>
        <v>Leer</v>
      </c>
      <c r="Q329" s="6" t="str">
        <f t="shared" si="49"/>
        <v>Leer</v>
      </c>
      <c r="R329" s="6" t="str">
        <f t="shared" si="52"/>
        <v>Leer</v>
      </c>
      <c r="S329" s="6" t="str">
        <f>VLOOKUP($C329,{"29 - Psychiatrie (Erwachsene)","Psychiatrie";"30 - Kinder- und Jugendpsychiatrie","KJPsychiatrie";"31 - Psychosomatik","Psychosomatik";"00 - Bitte eine Fachabteilung auswählen","Leer";"","Leer"},2,0)</f>
        <v>Leer</v>
      </c>
      <c r="T329" s="6">
        <f>VLOOKUP($C329,{"29 - Psychiatrie (Erwachsene)",1;"30 - Kinder- und Jugendpsychiatrie",1;"31 - Psychosomatik",1;"00 - Bitte eine Fachabteilung auswählen",0;"",0},2,0)</f>
        <v>0</v>
      </c>
      <c r="U329" s="6">
        <f t="shared" si="53"/>
        <v>0</v>
      </c>
      <c r="V329" s="6">
        <f t="shared" si="54"/>
        <v>0</v>
      </c>
      <c r="W329" s="6">
        <f t="shared" si="55"/>
        <v>0</v>
      </c>
      <c r="X329" s="6">
        <f t="shared" si="56"/>
        <v>0</v>
      </c>
      <c r="Y329" s="6">
        <f t="shared" si="57"/>
        <v>0</v>
      </c>
      <c r="Z329" s="6">
        <f t="shared" si="50"/>
        <v>0</v>
      </c>
      <c r="AA329" s="6"/>
      <c r="AB329" s="6"/>
      <c r="AC329" s="6"/>
      <c r="AD329" s="6"/>
      <c r="AE329" s="6"/>
      <c r="AF329" s="6"/>
      <c r="AG329" s="6"/>
    </row>
    <row r="330" spans="1:33" s="20" customFormat="1" ht="15" customHeight="1" x14ac:dyDescent="0.25">
      <c r="A330" s="19"/>
      <c r="B330" s="74" t="str">
        <f t="shared" si="47"/>
        <v>!!!</v>
      </c>
      <c r="C330" s="209" t="str">
        <f>IF($D330&lt;&gt;"",VLOOKUP(TEXT($D330,0),'Angaben Stationen'!$C$15:$V$65,2,0),"")</f>
        <v/>
      </c>
      <c r="D330" s="203"/>
      <c r="E330" s="210"/>
      <c r="F330" s="210"/>
      <c r="G330" s="211"/>
      <c r="H330" s="212"/>
      <c r="I330" s="213"/>
      <c r="J330" s="112"/>
      <c r="K330" s="72"/>
      <c r="M330" s="126"/>
      <c r="N330" s="6">
        <f t="shared" si="48"/>
        <v>0</v>
      </c>
      <c r="O330" s="6" t="str">
        <f>IF('Angaben KH-Standort'!$D$13&gt;0,"VJ","KJA")</f>
        <v>KJA</v>
      </c>
      <c r="P330" s="6" t="str">
        <f t="shared" si="51"/>
        <v>Leer</v>
      </c>
      <c r="Q330" s="6" t="str">
        <f t="shared" si="49"/>
        <v>Leer</v>
      </c>
      <c r="R330" s="6" t="str">
        <f t="shared" si="52"/>
        <v>Leer</v>
      </c>
      <c r="S330" s="6" t="str">
        <f>VLOOKUP($C330,{"29 - Psychiatrie (Erwachsene)","Psychiatrie";"30 - Kinder- und Jugendpsychiatrie","KJPsychiatrie";"31 - Psychosomatik","Psychosomatik";"00 - Bitte eine Fachabteilung auswählen","Leer";"","Leer"},2,0)</f>
        <v>Leer</v>
      </c>
      <c r="T330" s="6">
        <f>VLOOKUP($C330,{"29 - Psychiatrie (Erwachsene)",1;"30 - Kinder- und Jugendpsychiatrie",1;"31 - Psychosomatik",1;"00 - Bitte eine Fachabteilung auswählen",0;"",0},2,0)</f>
        <v>0</v>
      </c>
      <c r="U330" s="6">
        <f t="shared" si="53"/>
        <v>0</v>
      </c>
      <c r="V330" s="6">
        <f t="shared" si="54"/>
        <v>0</v>
      </c>
      <c r="W330" s="6">
        <f t="shared" si="55"/>
        <v>0</v>
      </c>
      <c r="X330" s="6">
        <f t="shared" si="56"/>
        <v>0</v>
      </c>
      <c r="Y330" s="6">
        <f t="shared" si="57"/>
        <v>0</v>
      </c>
      <c r="Z330" s="6">
        <f t="shared" si="50"/>
        <v>0</v>
      </c>
      <c r="AA330" s="6"/>
      <c r="AB330" s="6"/>
      <c r="AC330" s="6"/>
      <c r="AD330" s="6"/>
      <c r="AE330" s="6"/>
      <c r="AF330" s="6"/>
      <c r="AG330" s="6"/>
    </row>
    <row r="331" spans="1:33" s="20" customFormat="1" ht="15" customHeight="1" x14ac:dyDescent="0.25">
      <c r="A331" s="19"/>
      <c r="B331" s="74" t="str">
        <f t="shared" si="47"/>
        <v>!!!</v>
      </c>
      <c r="C331" s="209" t="str">
        <f>IF($D331&lt;&gt;"",VLOOKUP(TEXT($D331,0),'Angaben Stationen'!$C$15:$V$65,2,0),"")</f>
        <v/>
      </c>
      <c r="D331" s="203"/>
      <c r="E331" s="210"/>
      <c r="F331" s="210"/>
      <c r="G331" s="211"/>
      <c r="H331" s="212"/>
      <c r="I331" s="213"/>
      <c r="J331" s="112"/>
      <c r="K331" s="72"/>
      <c r="M331" s="126"/>
      <c r="N331" s="6">
        <f t="shared" si="48"/>
        <v>0</v>
      </c>
      <c r="O331" s="6" t="str">
        <f>IF('Angaben KH-Standort'!$D$13&gt;0,"VJ","KJA")</f>
        <v>KJA</v>
      </c>
      <c r="P331" s="6" t="str">
        <f t="shared" si="51"/>
        <v>Leer</v>
      </c>
      <c r="Q331" s="6" t="str">
        <f t="shared" si="49"/>
        <v>Leer</v>
      </c>
      <c r="R331" s="6" t="str">
        <f t="shared" si="52"/>
        <v>Leer</v>
      </c>
      <c r="S331" s="6" t="str">
        <f>VLOOKUP($C331,{"29 - Psychiatrie (Erwachsene)","Psychiatrie";"30 - Kinder- und Jugendpsychiatrie","KJPsychiatrie";"31 - Psychosomatik","Psychosomatik";"00 - Bitte eine Fachabteilung auswählen","Leer";"","Leer"},2,0)</f>
        <v>Leer</v>
      </c>
      <c r="T331" s="6">
        <f>VLOOKUP($C331,{"29 - Psychiatrie (Erwachsene)",1;"30 - Kinder- und Jugendpsychiatrie",1;"31 - Psychosomatik",1;"00 - Bitte eine Fachabteilung auswählen",0;"",0},2,0)</f>
        <v>0</v>
      </c>
      <c r="U331" s="6">
        <f t="shared" si="53"/>
        <v>0</v>
      </c>
      <c r="V331" s="6">
        <f t="shared" si="54"/>
        <v>0</v>
      </c>
      <c r="W331" s="6">
        <f t="shared" si="55"/>
        <v>0</v>
      </c>
      <c r="X331" s="6">
        <f t="shared" si="56"/>
        <v>0</v>
      </c>
      <c r="Y331" s="6">
        <f t="shared" si="57"/>
        <v>0</v>
      </c>
      <c r="Z331" s="6">
        <f t="shared" si="50"/>
        <v>0</v>
      </c>
      <c r="AA331" s="6"/>
      <c r="AB331" s="6"/>
      <c r="AC331" s="6"/>
      <c r="AD331" s="6"/>
      <c r="AE331" s="6"/>
      <c r="AF331" s="6"/>
      <c r="AG331" s="6"/>
    </row>
    <row r="332" spans="1:33" s="20" customFormat="1" ht="15" customHeight="1" x14ac:dyDescent="0.25">
      <c r="A332" s="19"/>
      <c r="B332" s="74" t="str">
        <f t="shared" si="47"/>
        <v>!!!</v>
      </c>
      <c r="C332" s="209" t="str">
        <f>IF($D332&lt;&gt;"",VLOOKUP(TEXT($D332,0),'Angaben Stationen'!$C$15:$V$65,2,0),"")</f>
        <v/>
      </c>
      <c r="D332" s="203"/>
      <c r="E332" s="210"/>
      <c r="F332" s="210"/>
      <c r="G332" s="211"/>
      <c r="H332" s="212"/>
      <c r="I332" s="213"/>
      <c r="J332" s="112"/>
      <c r="K332" s="72"/>
      <c r="M332" s="126"/>
      <c r="N332" s="6">
        <f t="shared" si="48"/>
        <v>0</v>
      </c>
      <c r="O332" s="6" t="str">
        <f>IF('Angaben KH-Standort'!$D$13&gt;0,"VJ","KJA")</f>
        <v>KJA</v>
      </c>
      <c r="P332" s="6" t="str">
        <f t="shared" si="51"/>
        <v>Leer</v>
      </c>
      <c r="Q332" s="6" t="str">
        <f t="shared" si="49"/>
        <v>Leer</v>
      </c>
      <c r="R332" s="6" t="str">
        <f t="shared" si="52"/>
        <v>Leer</v>
      </c>
      <c r="S332" s="6" t="str">
        <f>VLOOKUP($C332,{"29 - Psychiatrie (Erwachsene)","Psychiatrie";"30 - Kinder- und Jugendpsychiatrie","KJPsychiatrie";"31 - Psychosomatik","Psychosomatik";"00 - Bitte eine Fachabteilung auswählen","Leer";"","Leer"},2,0)</f>
        <v>Leer</v>
      </c>
      <c r="T332" s="6">
        <f>VLOOKUP($C332,{"29 - Psychiatrie (Erwachsene)",1;"30 - Kinder- und Jugendpsychiatrie",1;"31 - Psychosomatik",1;"00 - Bitte eine Fachabteilung auswählen",0;"",0},2,0)</f>
        <v>0</v>
      </c>
      <c r="U332" s="6">
        <f t="shared" si="53"/>
        <v>0</v>
      </c>
      <c r="V332" s="6">
        <f t="shared" si="54"/>
        <v>0</v>
      </c>
      <c r="W332" s="6">
        <f t="shared" si="55"/>
        <v>0</v>
      </c>
      <c r="X332" s="6">
        <f t="shared" si="56"/>
        <v>0</v>
      </c>
      <c r="Y332" s="6">
        <f t="shared" si="57"/>
        <v>0</v>
      </c>
      <c r="Z332" s="6">
        <f t="shared" si="50"/>
        <v>0</v>
      </c>
      <c r="AA332" s="6"/>
      <c r="AB332" s="6"/>
      <c r="AC332" s="6"/>
      <c r="AD332" s="6"/>
      <c r="AE332" s="6"/>
      <c r="AF332" s="6"/>
      <c r="AG332" s="6"/>
    </row>
    <row r="333" spans="1:33" s="20" customFormat="1" ht="15" customHeight="1" x14ac:dyDescent="0.25">
      <c r="A333" s="19"/>
      <c r="B333" s="74" t="str">
        <f t="shared" si="47"/>
        <v>!!!</v>
      </c>
      <c r="C333" s="209" t="str">
        <f>IF($D333&lt;&gt;"",VLOOKUP(TEXT($D333,0),'Angaben Stationen'!$C$15:$V$65,2,0),"")</f>
        <v/>
      </c>
      <c r="D333" s="203"/>
      <c r="E333" s="210"/>
      <c r="F333" s="210"/>
      <c r="G333" s="211"/>
      <c r="H333" s="212"/>
      <c r="I333" s="213"/>
      <c r="J333" s="112"/>
      <c r="K333" s="72"/>
      <c r="M333" s="126"/>
      <c r="N333" s="6">
        <f t="shared" si="48"/>
        <v>0</v>
      </c>
      <c r="O333" s="6" t="str">
        <f>IF('Angaben KH-Standort'!$D$13&gt;0,"VJ","KJA")</f>
        <v>KJA</v>
      </c>
      <c r="P333" s="6" t="str">
        <f t="shared" si="51"/>
        <v>Leer</v>
      </c>
      <c r="Q333" s="6" t="str">
        <f t="shared" si="49"/>
        <v>Leer</v>
      </c>
      <c r="R333" s="6" t="str">
        <f t="shared" si="52"/>
        <v>Leer</v>
      </c>
      <c r="S333" s="6" t="str">
        <f>VLOOKUP($C333,{"29 - Psychiatrie (Erwachsene)","Psychiatrie";"30 - Kinder- und Jugendpsychiatrie","KJPsychiatrie";"31 - Psychosomatik","Psychosomatik";"00 - Bitte eine Fachabteilung auswählen","Leer";"","Leer"},2,0)</f>
        <v>Leer</v>
      </c>
      <c r="T333" s="6">
        <f>VLOOKUP($C333,{"29 - Psychiatrie (Erwachsene)",1;"30 - Kinder- und Jugendpsychiatrie",1;"31 - Psychosomatik",1;"00 - Bitte eine Fachabteilung auswählen",0;"",0},2,0)</f>
        <v>0</v>
      </c>
      <c r="U333" s="6">
        <f t="shared" si="53"/>
        <v>0</v>
      </c>
      <c r="V333" s="6">
        <f t="shared" si="54"/>
        <v>0</v>
      </c>
      <c r="W333" s="6">
        <f t="shared" si="55"/>
        <v>0</v>
      </c>
      <c r="X333" s="6">
        <f t="shared" si="56"/>
        <v>0</v>
      </c>
      <c r="Y333" s="6">
        <f t="shared" si="57"/>
        <v>0</v>
      </c>
      <c r="Z333" s="6">
        <f t="shared" si="50"/>
        <v>0</v>
      </c>
      <c r="AA333" s="6"/>
      <c r="AB333" s="6"/>
      <c r="AC333" s="6"/>
      <c r="AD333" s="6"/>
      <c r="AE333" s="6"/>
      <c r="AF333" s="6"/>
      <c r="AG333" s="6"/>
    </row>
    <row r="334" spans="1:33" s="20" customFormat="1" ht="15" customHeight="1" x14ac:dyDescent="0.25">
      <c r="A334" s="19"/>
      <c r="B334" s="74" t="str">
        <f t="shared" si="47"/>
        <v>!!!</v>
      </c>
      <c r="C334" s="209" t="str">
        <f>IF($D334&lt;&gt;"",VLOOKUP(TEXT($D334,0),'Angaben Stationen'!$C$15:$V$65,2,0),"")</f>
        <v/>
      </c>
      <c r="D334" s="203"/>
      <c r="E334" s="210"/>
      <c r="F334" s="210"/>
      <c r="G334" s="211"/>
      <c r="H334" s="212"/>
      <c r="I334" s="213"/>
      <c r="J334" s="112"/>
      <c r="K334" s="72"/>
      <c r="M334" s="126"/>
      <c r="N334" s="6">
        <f t="shared" si="48"/>
        <v>0</v>
      </c>
      <c r="O334" s="6" t="str">
        <f>IF('Angaben KH-Standort'!$D$13&gt;0,"VJ","KJA")</f>
        <v>KJA</v>
      </c>
      <c r="P334" s="6" t="str">
        <f t="shared" si="51"/>
        <v>Leer</v>
      </c>
      <c r="Q334" s="6" t="str">
        <f t="shared" si="49"/>
        <v>Leer</v>
      </c>
      <c r="R334" s="6" t="str">
        <f t="shared" si="52"/>
        <v>Leer</v>
      </c>
      <c r="S334" s="6" t="str">
        <f>VLOOKUP($C334,{"29 - Psychiatrie (Erwachsene)","Psychiatrie";"30 - Kinder- und Jugendpsychiatrie","KJPsychiatrie";"31 - Psychosomatik","Psychosomatik";"00 - Bitte eine Fachabteilung auswählen","Leer";"","Leer"},2,0)</f>
        <v>Leer</v>
      </c>
      <c r="T334" s="6">
        <f>VLOOKUP($C334,{"29 - Psychiatrie (Erwachsene)",1;"30 - Kinder- und Jugendpsychiatrie",1;"31 - Psychosomatik",1;"00 - Bitte eine Fachabteilung auswählen",0;"",0},2,0)</f>
        <v>0</v>
      </c>
      <c r="U334" s="6">
        <f t="shared" si="53"/>
        <v>0</v>
      </c>
      <c r="V334" s="6">
        <f t="shared" si="54"/>
        <v>0</v>
      </c>
      <c r="W334" s="6">
        <f t="shared" si="55"/>
        <v>0</v>
      </c>
      <c r="X334" s="6">
        <f t="shared" si="56"/>
        <v>0</v>
      </c>
      <c r="Y334" s="6">
        <f t="shared" si="57"/>
        <v>0</v>
      </c>
      <c r="Z334" s="6">
        <f t="shared" si="50"/>
        <v>0</v>
      </c>
      <c r="AA334" s="6"/>
      <c r="AB334" s="6"/>
      <c r="AC334" s="6"/>
      <c r="AD334" s="6"/>
      <c r="AE334" s="6"/>
      <c r="AF334" s="6"/>
      <c r="AG334" s="6"/>
    </row>
    <row r="335" spans="1:33" s="20" customFormat="1" ht="15" customHeight="1" x14ac:dyDescent="0.25">
      <c r="A335" s="19"/>
      <c r="B335" s="74" t="str">
        <f t="shared" si="47"/>
        <v>!!!</v>
      </c>
      <c r="C335" s="209" t="str">
        <f>IF($D335&lt;&gt;"",VLOOKUP(TEXT($D335,0),'Angaben Stationen'!$C$15:$V$65,2,0),"")</f>
        <v/>
      </c>
      <c r="D335" s="203"/>
      <c r="E335" s="210"/>
      <c r="F335" s="210"/>
      <c r="G335" s="211"/>
      <c r="H335" s="212"/>
      <c r="I335" s="213"/>
      <c r="J335" s="112"/>
      <c r="K335" s="72"/>
      <c r="M335" s="126"/>
      <c r="N335" s="6">
        <f t="shared" si="48"/>
        <v>0</v>
      </c>
      <c r="O335" s="6" t="str">
        <f>IF('Angaben KH-Standort'!$D$13&gt;0,"VJ","KJA")</f>
        <v>KJA</v>
      </c>
      <c r="P335" s="6" t="str">
        <f t="shared" si="51"/>
        <v>Leer</v>
      </c>
      <c r="Q335" s="6" t="str">
        <f t="shared" si="49"/>
        <v>Leer</v>
      </c>
      <c r="R335" s="6" t="str">
        <f t="shared" si="52"/>
        <v>Leer</v>
      </c>
      <c r="S335" s="6" t="str">
        <f>VLOOKUP($C335,{"29 - Psychiatrie (Erwachsene)","Psychiatrie";"30 - Kinder- und Jugendpsychiatrie","KJPsychiatrie";"31 - Psychosomatik","Psychosomatik";"00 - Bitte eine Fachabteilung auswählen","Leer";"","Leer"},2,0)</f>
        <v>Leer</v>
      </c>
      <c r="T335" s="6">
        <f>VLOOKUP($C335,{"29 - Psychiatrie (Erwachsene)",1;"30 - Kinder- und Jugendpsychiatrie",1;"31 - Psychosomatik",1;"00 - Bitte eine Fachabteilung auswählen",0;"",0},2,0)</f>
        <v>0</v>
      </c>
      <c r="U335" s="6">
        <f t="shared" si="53"/>
        <v>0</v>
      </c>
      <c r="V335" s="6">
        <f t="shared" si="54"/>
        <v>0</v>
      </c>
      <c r="W335" s="6">
        <f t="shared" si="55"/>
        <v>0</v>
      </c>
      <c r="X335" s="6">
        <f t="shared" si="56"/>
        <v>0</v>
      </c>
      <c r="Y335" s="6">
        <f t="shared" si="57"/>
        <v>0</v>
      </c>
      <c r="Z335" s="6">
        <f t="shared" si="50"/>
        <v>0</v>
      </c>
      <c r="AA335" s="6"/>
      <c r="AB335" s="6"/>
      <c r="AC335" s="6"/>
      <c r="AD335" s="6"/>
      <c r="AE335" s="6"/>
      <c r="AF335" s="6"/>
      <c r="AG335" s="6"/>
    </row>
    <row r="336" spans="1:33" s="20" customFormat="1" ht="15" customHeight="1" x14ac:dyDescent="0.25">
      <c r="A336" s="19"/>
      <c r="B336" s="74" t="str">
        <f t="shared" si="47"/>
        <v>!!!</v>
      </c>
      <c r="C336" s="209" t="str">
        <f>IF($D336&lt;&gt;"",VLOOKUP(TEXT($D336,0),'Angaben Stationen'!$C$15:$V$65,2,0),"")</f>
        <v/>
      </c>
      <c r="D336" s="203"/>
      <c r="E336" s="210"/>
      <c r="F336" s="210"/>
      <c r="G336" s="211"/>
      <c r="H336" s="212"/>
      <c r="I336" s="213"/>
      <c r="J336" s="112"/>
      <c r="K336" s="72"/>
      <c r="M336" s="126"/>
      <c r="N336" s="6">
        <f t="shared" si="48"/>
        <v>0</v>
      </c>
      <c r="O336" s="6" t="str">
        <f>IF('Angaben KH-Standort'!$D$13&gt;0,"VJ","KJA")</f>
        <v>KJA</v>
      </c>
      <c r="P336" s="6" t="str">
        <f t="shared" si="51"/>
        <v>Leer</v>
      </c>
      <c r="Q336" s="6" t="str">
        <f t="shared" si="49"/>
        <v>Leer</v>
      </c>
      <c r="R336" s="6" t="str">
        <f t="shared" si="52"/>
        <v>Leer</v>
      </c>
      <c r="S336" s="6" t="str">
        <f>VLOOKUP($C336,{"29 - Psychiatrie (Erwachsene)","Psychiatrie";"30 - Kinder- und Jugendpsychiatrie","KJPsychiatrie";"31 - Psychosomatik","Psychosomatik";"00 - Bitte eine Fachabteilung auswählen","Leer";"","Leer"},2,0)</f>
        <v>Leer</v>
      </c>
      <c r="T336" s="6">
        <f>VLOOKUP($C336,{"29 - Psychiatrie (Erwachsene)",1;"30 - Kinder- und Jugendpsychiatrie",1;"31 - Psychosomatik",1;"00 - Bitte eine Fachabteilung auswählen",0;"",0},2,0)</f>
        <v>0</v>
      </c>
      <c r="U336" s="6">
        <f t="shared" si="53"/>
        <v>0</v>
      </c>
      <c r="V336" s="6">
        <f t="shared" si="54"/>
        <v>0</v>
      </c>
      <c r="W336" s="6">
        <f t="shared" si="55"/>
        <v>0</v>
      </c>
      <c r="X336" s="6">
        <f t="shared" si="56"/>
        <v>0</v>
      </c>
      <c r="Y336" s="6">
        <f t="shared" si="57"/>
        <v>0</v>
      </c>
      <c r="Z336" s="6">
        <f t="shared" si="50"/>
        <v>0</v>
      </c>
      <c r="AA336" s="6"/>
      <c r="AB336" s="6"/>
      <c r="AC336" s="6"/>
      <c r="AD336" s="6"/>
      <c r="AE336" s="6"/>
      <c r="AF336" s="6"/>
      <c r="AG336" s="6"/>
    </row>
    <row r="337" spans="1:33" s="20" customFormat="1" ht="15" customHeight="1" x14ac:dyDescent="0.25">
      <c r="A337" s="19"/>
      <c r="B337" s="74" t="str">
        <f t="shared" si="47"/>
        <v>!!!</v>
      </c>
      <c r="C337" s="209" t="str">
        <f>IF($D337&lt;&gt;"",VLOOKUP(TEXT($D337,0),'Angaben Stationen'!$C$15:$V$65,2,0),"")</f>
        <v/>
      </c>
      <c r="D337" s="203"/>
      <c r="E337" s="210"/>
      <c r="F337" s="210"/>
      <c r="G337" s="211"/>
      <c r="H337" s="212"/>
      <c r="I337" s="213"/>
      <c r="J337" s="112"/>
      <c r="K337" s="72"/>
      <c r="M337" s="126"/>
      <c r="N337" s="6">
        <f t="shared" si="48"/>
        <v>0</v>
      </c>
      <c r="O337" s="6" t="str">
        <f>IF('Angaben KH-Standort'!$D$13&gt;0,"VJ","KJA")</f>
        <v>KJA</v>
      </c>
      <c r="P337" s="6" t="str">
        <f t="shared" si="51"/>
        <v>Leer</v>
      </c>
      <c r="Q337" s="6" t="str">
        <f t="shared" si="49"/>
        <v>Leer</v>
      </c>
      <c r="R337" s="6" t="str">
        <f t="shared" si="52"/>
        <v>Leer</v>
      </c>
      <c r="S337" s="6" t="str">
        <f>VLOOKUP($C337,{"29 - Psychiatrie (Erwachsene)","Psychiatrie";"30 - Kinder- und Jugendpsychiatrie","KJPsychiatrie";"31 - Psychosomatik","Psychosomatik";"00 - Bitte eine Fachabteilung auswählen","Leer";"","Leer"},2,0)</f>
        <v>Leer</v>
      </c>
      <c r="T337" s="6">
        <f>VLOOKUP($C337,{"29 - Psychiatrie (Erwachsene)",1;"30 - Kinder- und Jugendpsychiatrie",1;"31 - Psychosomatik",1;"00 - Bitte eine Fachabteilung auswählen",0;"",0},2,0)</f>
        <v>0</v>
      </c>
      <c r="U337" s="6">
        <f t="shared" si="53"/>
        <v>0</v>
      </c>
      <c r="V337" s="6">
        <f t="shared" si="54"/>
        <v>0</v>
      </c>
      <c r="W337" s="6">
        <f t="shared" si="55"/>
        <v>0</v>
      </c>
      <c r="X337" s="6">
        <f t="shared" si="56"/>
        <v>0</v>
      </c>
      <c r="Y337" s="6">
        <f t="shared" si="57"/>
        <v>0</v>
      </c>
      <c r="Z337" s="6">
        <f t="shared" si="50"/>
        <v>0</v>
      </c>
      <c r="AA337" s="6"/>
      <c r="AB337" s="6"/>
      <c r="AC337" s="6"/>
      <c r="AD337" s="6"/>
      <c r="AE337" s="6"/>
      <c r="AF337" s="6"/>
      <c r="AG337" s="6"/>
    </row>
    <row r="338" spans="1:33" s="20" customFormat="1" ht="15" customHeight="1" x14ac:dyDescent="0.25">
      <c r="A338" s="19"/>
      <c r="B338" s="74" t="str">
        <f t="shared" si="47"/>
        <v>!!!</v>
      </c>
      <c r="C338" s="209" t="str">
        <f>IF($D338&lt;&gt;"",VLOOKUP(TEXT($D338,0),'Angaben Stationen'!$C$15:$V$65,2,0),"")</f>
        <v/>
      </c>
      <c r="D338" s="203"/>
      <c r="E338" s="210"/>
      <c r="F338" s="210"/>
      <c r="G338" s="211"/>
      <c r="H338" s="212"/>
      <c r="I338" s="213"/>
      <c r="J338" s="112"/>
      <c r="K338" s="72"/>
      <c r="M338" s="126"/>
      <c r="N338" s="6">
        <f t="shared" si="48"/>
        <v>0</v>
      </c>
      <c r="O338" s="6" t="str">
        <f>IF('Angaben KH-Standort'!$D$13&gt;0,"VJ","KJA")</f>
        <v>KJA</v>
      </c>
      <c r="P338" s="6" t="str">
        <f t="shared" si="51"/>
        <v>Leer</v>
      </c>
      <c r="Q338" s="6" t="str">
        <f t="shared" si="49"/>
        <v>Leer</v>
      </c>
      <c r="R338" s="6" t="str">
        <f t="shared" si="52"/>
        <v>Leer</v>
      </c>
      <c r="S338" s="6" t="str">
        <f>VLOOKUP($C338,{"29 - Psychiatrie (Erwachsene)","Psychiatrie";"30 - Kinder- und Jugendpsychiatrie","KJPsychiatrie";"31 - Psychosomatik","Psychosomatik";"00 - Bitte eine Fachabteilung auswählen","Leer";"","Leer"},2,0)</f>
        <v>Leer</v>
      </c>
      <c r="T338" s="6">
        <f>VLOOKUP($C338,{"29 - Psychiatrie (Erwachsene)",1;"30 - Kinder- und Jugendpsychiatrie",1;"31 - Psychosomatik",1;"00 - Bitte eine Fachabteilung auswählen",0;"",0},2,0)</f>
        <v>0</v>
      </c>
      <c r="U338" s="6">
        <f t="shared" si="53"/>
        <v>0</v>
      </c>
      <c r="V338" s="6">
        <f t="shared" si="54"/>
        <v>0</v>
      </c>
      <c r="W338" s="6">
        <f t="shared" si="55"/>
        <v>0</v>
      </c>
      <c r="X338" s="6">
        <f t="shared" si="56"/>
        <v>0</v>
      </c>
      <c r="Y338" s="6">
        <f t="shared" si="57"/>
        <v>0</v>
      </c>
      <c r="Z338" s="6">
        <f t="shared" si="50"/>
        <v>0</v>
      </c>
      <c r="AA338" s="6"/>
      <c r="AB338" s="6"/>
      <c r="AC338" s="6"/>
      <c r="AD338" s="6"/>
      <c r="AE338" s="6"/>
      <c r="AF338" s="6"/>
      <c r="AG338" s="6"/>
    </row>
    <row r="339" spans="1:33" s="20" customFormat="1" ht="15" customHeight="1" x14ac:dyDescent="0.25">
      <c r="A339" s="19"/>
      <c r="B339" s="74" t="str">
        <f t="shared" ref="B339:B402" si="58">IF(SUM(T339:Z339)&lt;7,"!!!","")</f>
        <v>!!!</v>
      </c>
      <c r="C339" s="209" t="str">
        <f>IF($D339&lt;&gt;"",VLOOKUP(TEXT($D339,0),'Angaben Stationen'!$C$15:$V$65,2,0),"")</f>
        <v/>
      </c>
      <c r="D339" s="203"/>
      <c r="E339" s="210"/>
      <c r="F339" s="210"/>
      <c r="G339" s="211"/>
      <c r="H339" s="212"/>
      <c r="I339" s="213"/>
      <c r="J339" s="112"/>
      <c r="K339" s="72"/>
      <c r="M339" s="126"/>
      <c r="N339" s="6">
        <f t="shared" ref="N339:N402" si="59">IF(LEN(B339)&gt;0,0,1)</f>
        <v>0</v>
      </c>
      <c r="O339" s="6" t="str">
        <f>IF('Angaben KH-Standort'!$D$13&gt;0,"VJ","KJA")</f>
        <v>KJA</v>
      </c>
      <c r="P339" s="6" t="str">
        <f t="shared" si="51"/>
        <v>Leer</v>
      </c>
      <c r="Q339" s="6" t="str">
        <f t="shared" ref="Q339:Q402" si="60">IF($D339&lt;&gt;"",O339,"Leer")</f>
        <v>Leer</v>
      </c>
      <c r="R339" s="6" t="str">
        <f t="shared" si="52"/>
        <v>Leer</v>
      </c>
      <c r="S339" s="6" t="str">
        <f>VLOOKUP($C339,{"29 - Psychiatrie (Erwachsene)","Psychiatrie";"30 - Kinder- und Jugendpsychiatrie","KJPsychiatrie";"31 - Psychosomatik","Psychosomatik";"00 - Bitte eine Fachabteilung auswählen","Leer";"","Leer"},2,0)</f>
        <v>Leer</v>
      </c>
      <c r="T339" s="6">
        <f>VLOOKUP($C339,{"29 - Psychiatrie (Erwachsene)",1;"30 - Kinder- und Jugendpsychiatrie",1;"31 - Psychosomatik",1;"00 - Bitte eine Fachabteilung auswählen",0;"",0},2,0)</f>
        <v>0</v>
      </c>
      <c r="U339" s="6">
        <f t="shared" si="53"/>
        <v>0</v>
      </c>
      <c r="V339" s="6">
        <f t="shared" si="54"/>
        <v>0</v>
      </c>
      <c r="W339" s="6">
        <f t="shared" si="55"/>
        <v>0</v>
      </c>
      <c r="X339" s="6">
        <f t="shared" si="56"/>
        <v>0</v>
      </c>
      <c r="Y339" s="6">
        <f t="shared" si="57"/>
        <v>0</v>
      </c>
      <c r="Z339" s="6">
        <f t="shared" ref="Z339:Z402" si="61">IF(LEN($I339)&gt;0,1,0)</f>
        <v>0</v>
      </c>
      <c r="AA339" s="6"/>
      <c r="AB339" s="6"/>
      <c r="AC339" s="6"/>
      <c r="AD339" s="6"/>
      <c r="AE339" s="6"/>
      <c r="AF339" s="6"/>
      <c r="AG339" s="6"/>
    </row>
    <row r="340" spans="1:33" s="20" customFormat="1" ht="15" customHeight="1" x14ac:dyDescent="0.25">
      <c r="A340" s="19"/>
      <c r="B340" s="74" t="str">
        <f t="shared" si="58"/>
        <v>!!!</v>
      </c>
      <c r="C340" s="209" t="str">
        <f>IF($D340&lt;&gt;"",VLOOKUP(TEXT($D340,0),'Angaben Stationen'!$C$15:$V$65,2,0),"")</f>
        <v/>
      </c>
      <c r="D340" s="203"/>
      <c r="E340" s="210"/>
      <c r="F340" s="210"/>
      <c r="G340" s="211"/>
      <c r="H340" s="212"/>
      <c r="I340" s="213"/>
      <c r="J340" s="112"/>
      <c r="K340" s="72"/>
      <c r="M340" s="126"/>
      <c r="N340" s="6">
        <f t="shared" si="59"/>
        <v>0</v>
      </c>
      <c r="O340" s="6" t="str">
        <f>IF('Angaben KH-Standort'!$D$13&gt;0,"VJ","KJA")</f>
        <v>KJA</v>
      </c>
      <c r="P340" s="6" t="str">
        <f t="shared" ref="P340:P403" si="62">IF($D339&lt;&gt;"","Stationen","Leer")</f>
        <v>Leer</v>
      </c>
      <c r="Q340" s="6" t="str">
        <f t="shared" si="60"/>
        <v>Leer</v>
      </c>
      <c r="R340" s="6" t="str">
        <f t="shared" ref="R340:R403" si="63">IF($D340&lt;&gt;"","Monate","Leer")</f>
        <v>Leer</v>
      </c>
      <c r="S340" s="6" t="str">
        <f>VLOOKUP($C340,{"29 - Psychiatrie (Erwachsene)","Psychiatrie";"30 - Kinder- und Jugendpsychiatrie","KJPsychiatrie";"31 - Psychosomatik","Psychosomatik";"00 - Bitte eine Fachabteilung auswählen","Leer";"","Leer"},2,0)</f>
        <v>Leer</v>
      </c>
      <c r="T340" s="6">
        <f>VLOOKUP($C340,{"29 - Psychiatrie (Erwachsene)",1;"30 - Kinder- und Jugendpsychiatrie",1;"31 - Psychosomatik",1;"00 - Bitte eine Fachabteilung auswählen",0;"",0},2,0)</f>
        <v>0</v>
      </c>
      <c r="U340" s="6">
        <f t="shared" ref="U340:U403" si="64">IF(LEN($D340)&gt;0,1,0)</f>
        <v>0</v>
      </c>
      <c r="V340" s="6">
        <f t="shared" ref="V340:V403" si="65">IF(LEN($E340)&gt;0,1,0)</f>
        <v>0</v>
      </c>
      <c r="W340" s="6">
        <f t="shared" ref="W340:W403" si="66">IF(LEN($F340)&gt;0,1,0)</f>
        <v>0</v>
      </c>
      <c r="X340" s="6">
        <f t="shared" ref="X340:X403" si="67">IF(LEN($G340)&gt;0,1,0)</f>
        <v>0</v>
      </c>
      <c r="Y340" s="6">
        <f t="shared" ref="Y340:Y403" si="68">IF(LEN($H340)&gt;0,1,0)</f>
        <v>0</v>
      </c>
      <c r="Z340" s="6">
        <f t="shared" si="61"/>
        <v>0</v>
      </c>
      <c r="AA340" s="6"/>
      <c r="AB340" s="6"/>
      <c r="AC340" s="6"/>
      <c r="AD340" s="6"/>
      <c r="AE340" s="6"/>
      <c r="AF340" s="6"/>
      <c r="AG340" s="6"/>
    </row>
    <row r="341" spans="1:33" s="20" customFormat="1" ht="15" customHeight="1" x14ac:dyDescent="0.25">
      <c r="A341" s="19"/>
      <c r="B341" s="74" t="str">
        <f t="shared" si="58"/>
        <v>!!!</v>
      </c>
      <c r="C341" s="209" t="str">
        <f>IF($D341&lt;&gt;"",VLOOKUP(TEXT($D341,0),'Angaben Stationen'!$C$15:$V$65,2,0),"")</f>
        <v/>
      </c>
      <c r="D341" s="203"/>
      <c r="E341" s="210"/>
      <c r="F341" s="210"/>
      <c r="G341" s="211"/>
      <c r="H341" s="212"/>
      <c r="I341" s="213"/>
      <c r="J341" s="112"/>
      <c r="K341" s="72"/>
      <c r="M341" s="126"/>
      <c r="N341" s="6">
        <f t="shared" si="59"/>
        <v>0</v>
      </c>
      <c r="O341" s="6" t="str">
        <f>IF('Angaben KH-Standort'!$D$13&gt;0,"VJ","KJA")</f>
        <v>KJA</v>
      </c>
      <c r="P341" s="6" t="str">
        <f t="shared" si="62"/>
        <v>Leer</v>
      </c>
      <c r="Q341" s="6" t="str">
        <f t="shared" si="60"/>
        <v>Leer</v>
      </c>
      <c r="R341" s="6" t="str">
        <f t="shared" si="63"/>
        <v>Leer</v>
      </c>
      <c r="S341" s="6" t="str">
        <f>VLOOKUP($C341,{"29 - Psychiatrie (Erwachsene)","Psychiatrie";"30 - Kinder- und Jugendpsychiatrie","KJPsychiatrie";"31 - Psychosomatik","Psychosomatik";"00 - Bitte eine Fachabteilung auswählen","Leer";"","Leer"},2,0)</f>
        <v>Leer</v>
      </c>
      <c r="T341" s="6">
        <f>VLOOKUP($C341,{"29 - Psychiatrie (Erwachsene)",1;"30 - Kinder- und Jugendpsychiatrie",1;"31 - Psychosomatik",1;"00 - Bitte eine Fachabteilung auswählen",0;"",0},2,0)</f>
        <v>0</v>
      </c>
      <c r="U341" s="6">
        <f t="shared" si="64"/>
        <v>0</v>
      </c>
      <c r="V341" s="6">
        <f t="shared" si="65"/>
        <v>0</v>
      </c>
      <c r="W341" s="6">
        <f t="shared" si="66"/>
        <v>0</v>
      </c>
      <c r="X341" s="6">
        <f t="shared" si="67"/>
        <v>0</v>
      </c>
      <c r="Y341" s="6">
        <f t="shared" si="68"/>
        <v>0</v>
      </c>
      <c r="Z341" s="6">
        <f t="shared" si="61"/>
        <v>0</v>
      </c>
      <c r="AA341" s="6"/>
      <c r="AB341" s="6"/>
      <c r="AC341" s="6"/>
      <c r="AD341" s="6"/>
      <c r="AE341" s="6"/>
      <c r="AF341" s="6"/>
      <c r="AG341" s="6"/>
    </row>
    <row r="342" spans="1:33" s="20" customFormat="1" ht="15" customHeight="1" x14ac:dyDescent="0.25">
      <c r="A342" s="19"/>
      <c r="B342" s="74" t="str">
        <f t="shared" si="58"/>
        <v>!!!</v>
      </c>
      <c r="C342" s="209" t="str">
        <f>IF($D342&lt;&gt;"",VLOOKUP(TEXT($D342,0),'Angaben Stationen'!$C$15:$V$65,2,0),"")</f>
        <v/>
      </c>
      <c r="D342" s="203"/>
      <c r="E342" s="210"/>
      <c r="F342" s="210"/>
      <c r="G342" s="211"/>
      <c r="H342" s="212"/>
      <c r="I342" s="213"/>
      <c r="J342" s="112"/>
      <c r="K342" s="72"/>
      <c r="M342" s="126"/>
      <c r="N342" s="6">
        <f t="shared" si="59"/>
        <v>0</v>
      </c>
      <c r="O342" s="6" t="str">
        <f>IF('Angaben KH-Standort'!$D$13&gt;0,"VJ","KJA")</f>
        <v>KJA</v>
      </c>
      <c r="P342" s="6" t="str">
        <f t="shared" si="62"/>
        <v>Leer</v>
      </c>
      <c r="Q342" s="6" t="str">
        <f t="shared" si="60"/>
        <v>Leer</v>
      </c>
      <c r="R342" s="6" t="str">
        <f t="shared" si="63"/>
        <v>Leer</v>
      </c>
      <c r="S342" s="6" t="str">
        <f>VLOOKUP($C342,{"29 - Psychiatrie (Erwachsene)","Psychiatrie";"30 - Kinder- und Jugendpsychiatrie","KJPsychiatrie";"31 - Psychosomatik","Psychosomatik";"00 - Bitte eine Fachabteilung auswählen","Leer";"","Leer"},2,0)</f>
        <v>Leer</v>
      </c>
      <c r="T342" s="6">
        <f>VLOOKUP($C342,{"29 - Psychiatrie (Erwachsene)",1;"30 - Kinder- und Jugendpsychiatrie",1;"31 - Psychosomatik",1;"00 - Bitte eine Fachabteilung auswählen",0;"",0},2,0)</f>
        <v>0</v>
      </c>
      <c r="U342" s="6">
        <f t="shared" si="64"/>
        <v>0</v>
      </c>
      <c r="V342" s="6">
        <f t="shared" si="65"/>
        <v>0</v>
      </c>
      <c r="W342" s="6">
        <f t="shared" si="66"/>
        <v>0</v>
      </c>
      <c r="X342" s="6">
        <f t="shared" si="67"/>
        <v>0</v>
      </c>
      <c r="Y342" s="6">
        <f t="shared" si="68"/>
        <v>0</v>
      </c>
      <c r="Z342" s="6">
        <f t="shared" si="61"/>
        <v>0</v>
      </c>
      <c r="AA342" s="6"/>
      <c r="AB342" s="6"/>
      <c r="AC342" s="6"/>
      <c r="AD342" s="6"/>
      <c r="AE342" s="6"/>
      <c r="AF342" s="6"/>
      <c r="AG342" s="6"/>
    </row>
    <row r="343" spans="1:33" s="20" customFormat="1" ht="15" customHeight="1" x14ac:dyDescent="0.25">
      <c r="A343" s="19"/>
      <c r="B343" s="74" t="str">
        <f t="shared" si="58"/>
        <v>!!!</v>
      </c>
      <c r="C343" s="209" t="str">
        <f>IF($D343&lt;&gt;"",VLOOKUP(TEXT($D343,0),'Angaben Stationen'!$C$15:$V$65,2,0),"")</f>
        <v/>
      </c>
      <c r="D343" s="203"/>
      <c r="E343" s="210"/>
      <c r="F343" s="210"/>
      <c r="G343" s="211"/>
      <c r="H343" s="212"/>
      <c r="I343" s="213"/>
      <c r="J343" s="112"/>
      <c r="K343" s="72"/>
      <c r="M343" s="126"/>
      <c r="N343" s="6">
        <f t="shared" si="59"/>
        <v>0</v>
      </c>
      <c r="O343" s="6" t="str">
        <f>IF('Angaben KH-Standort'!$D$13&gt;0,"VJ","KJA")</f>
        <v>KJA</v>
      </c>
      <c r="P343" s="6" t="str">
        <f t="shared" si="62"/>
        <v>Leer</v>
      </c>
      <c r="Q343" s="6" t="str">
        <f t="shared" si="60"/>
        <v>Leer</v>
      </c>
      <c r="R343" s="6" t="str">
        <f t="shared" si="63"/>
        <v>Leer</v>
      </c>
      <c r="S343" s="6" t="str">
        <f>VLOOKUP($C343,{"29 - Psychiatrie (Erwachsene)","Psychiatrie";"30 - Kinder- und Jugendpsychiatrie","KJPsychiatrie";"31 - Psychosomatik","Psychosomatik";"00 - Bitte eine Fachabteilung auswählen","Leer";"","Leer"},2,0)</f>
        <v>Leer</v>
      </c>
      <c r="T343" s="6">
        <f>VLOOKUP($C343,{"29 - Psychiatrie (Erwachsene)",1;"30 - Kinder- und Jugendpsychiatrie",1;"31 - Psychosomatik",1;"00 - Bitte eine Fachabteilung auswählen",0;"",0},2,0)</f>
        <v>0</v>
      </c>
      <c r="U343" s="6">
        <f t="shared" si="64"/>
        <v>0</v>
      </c>
      <c r="V343" s="6">
        <f t="shared" si="65"/>
        <v>0</v>
      </c>
      <c r="W343" s="6">
        <f t="shared" si="66"/>
        <v>0</v>
      </c>
      <c r="X343" s="6">
        <f t="shared" si="67"/>
        <v>0</v>
      </c>
      <c r="Y343" s="6">
        <f t="shared" si="68"/>
        <v>0</v>
      </c>
      <c r="Z343" s="6">
        <f t="shared" si="61"/>
        <v>0</v>
      </c>
      <c r="AA343" s="6"/>
      <c r="AB343" s="6"/>
      <c r="AC343" s="6"/>
      <c r="AD343" s="6"/>
      <c r="AE343" s="6"/>
      <c r="AF343" s="6"/>
      <c r="AG343" s="6"/>
    </row>
    <row r="344" spans="1:33" s="20" customFormat="1" ht="15" customHeight="1" x14ac:dyDescent="0.25">
      <c r="A344" s="19"/>
      <c r="B344" s="74" t="str">
        <f t="shared" si="58"/>
        <v>!!!</v>
      </c>
      <c r="C344" s="209" t="str">
        <f>IF($D344&lt;&gt;"",VLOOKUP(TEXT($D344,0),'Angaben Stationen'!$C$15:$V$65,2,0),"")</f>
        <v/>
      </c>
      <c r="D344" s="203"/>
      <c r="E344" s="210"/>
      <c r="F344" s="210"/>
      <c r="G344" s="211"/>
      <c r="H344" s="212"/>
      <c r="I344" s="213"/>
      <c r="J344" s="112"/>
      <c r="K344" s="72"/>
      <c r="M344" s="126"/>
      <c r="N344" s="6">
        <f t="shared" si="59"/>
        <v>0</v>
      </c>
      <c r="O344" s="6" t="str">
        <f>IF('Angaben KH-Standort'!$D$13&gt;0,"VJ","KJA")</f>
        <v>KJA</v>
      </c>
      <c r="P344" s="6" t="str">
        <f t="shared" si="62"/>
        <v>Leer</v>
      </c>
      <c r="Q344" s="6" t="str">
        <f t="shared" si="60"/>
        <v>Leer</v>
      </c>
      <c r="R344" s="6" t="str">
        <f t="shared" si="63"/>
        <v>Leer</v>
      </c>
      <c r="S344" s="6" t="str">
        <f>VLOOKUP($C344,{"29 - Psychiatrie (Erwachsene)","Psychiatrie";"30 - Kinder- und Jugendpsychiatrie","KJPsychiatrie";"31 - Psychosomatik","Psychosomatik";"00 - Bitte eine Fachabteilung auswählen","Leer";"","Leer"},2,0)</f>
        <v>Leer</v>
      </c>
      <c r="T344" s="6">
        <f>VLOOKUP($C344,{"29 - Psychiatrie (Erwachsene)",1;"30 - Kinder- und Jugendpsychiatrie",1;"31 - Psychosomatik",1;"00 - Bitte eine Fachabteilung auswählen",0;"",0},2,0)</f>
        <v>0</v>
      </c>
      <c r="U344" s="6">
        <f t="shared" si="64"/>
        <v>0</v>
      </c>
      <c r="V344" s="6">
        <f t="shared" si="65"/>
        <v>0</v>
      </c>
      <c r="W344" s="6">
        <f t="shared" si="66"/>
        <v>0</v>
      </c>
      <c r="X344" s="6">
        <f t="shared" si="67"/>
        <v>0</v>
      </c>
      <c r="Y344" s="6">
        <f t="shared" si="68"/>
        <v>0</v>
      </c>
      <c r="Z344" s="6">
        <f t="shared" si="61"/>
        <v>0</v>
      </c>
      <c r="AA344" s="6"/>
      <c r="AB344" s="6"/>
      <c r="AC344" s="6"/>
      <c r="AD344" s="6"/>
      <c r="AE344" s="6"/>
      <c r="AF344" s="6"/>
      <c r="AG344" s="6"/>
    </row>
    <row r="345" spans="1:33" s="20" customFormat="1" ht="15" customHeight="1" x14ac:dyDescent="0.25">
      <c r="A345" s="19"/>
      <c r="B345" s="74" t="str">
        <f t="shared" si="58"/>
        <v>!!!</v>
      </c>
      <c r="C345" s="209" t="str">
        <f>IF($D345&lt;&gt;"",VLOOKUP(TEXT($D345,0),'Angaben Stationen'!$C$15:$V$65,2,0),"")</f>
        <v/>
      </c>
      <c r="D345" s="203"/>
      <c r="E345" s="210"/>
      <c r="F345" s="210"/>
      <c r="G345" s="211"/>
      <c r="H345" s="212"/>
      <c r="I345" s="213"/>
      <c r="J345" s="112"/>
      <c r="K345" s="72"/>
      <c r="M345" s="126"/>
      <c r="N345" s="6">
        <f t="shared" si="59"/>
        <v>0</v>
      </c>
      <c r="O345" s="6" t="str">
        <f>IF('Angaben KH-Standort'!$D$13&gt;0,"VJ","KJA")</f>
        <v>KJA</v>
      </c>
      <c r="P345" s="6" t="str">
        <f t="shared" si="62"/>
        <v>Leer</v>
      </c>
      <c r="Q345" s="6" t="str">
        <f t="shared" si="60"/>
        <v>Leer</v>
      </c>
      <c r="R345" s="6" t="str">
        <f t="shared" si="63"/>
        <v>Leer</v>
      </c>
      <c r="S345" s="6" t="str">
        <f>VLOOKUP($C345,{"29 - Psychiatrie (Erwachsene)","Psychiatrie";"30 - Kinder- und Jugendpsychiatrie","KJPsychiatrie";"31 - Psychosomatik","Psychosomatik";"00 - Bitte eine Fachabteilung auswählen","Leer";"","Leer"},2,0)</f>
        <v>Leer</v>
      </c>
      <c r="T345" s="6">
        <f>VLOOKUP($C345,{"29 - Psychiatrie (Erwachsene)",1;"30 - Kinder- und Jugendpsychiatrie",1;"31 - Psychosomatik",1;"00 - Bitte eine Fachabteilung auswählen",0;"",0},2,0)</f>
        <v>0</v>
      </c>
      <c r="U345" s="6">
        <f t="shared" si="64"/>
        <v>0</v>
      </c>
      <c r="V345" s="6">
        <f t="shared" si="65"/>
        <v>0</v>
      </c>
      <c r="W345" s="6">
        <f t="shared" si="66"/>
        <v>0</v>
      </c>
      <c r="X345" s="6">
        <f t="shared" si="67"/>
        <v>0</v>
      </c>
      <c r="Y345" s="6">
        <f t="shared" si="68"/>
        <v>0</v>
      </c>
      <c r="Z345" s="6">
        <f t="shared" si="61"/>
        <v>0</v>
      </c>
      <c r="AA345" s="6"/>
      <c r="AB345" s="6"/>
      <c r="AC345" s="6"/>
      <c r="AD345" s="6"/>
      <c r="AE345" s="6"/>
      <c r="AF345" s="6"/>
      <c r="AG345" s="6"/>
    </row>
    <row r="346" spans="1:33" s="20" customFormat="1" ht="15" customHeight="1" x14ac:dyDescent="0.25">
      <c r="A346" s="19"/>
      <c r="B346" s="74" t="str">
        <f t="shared" si="58"/>
        <v>!!!</v>
      </c>
      <c r="C346" s="209" t="str">
        <f>IF($D346&lt;&gt;"",VLOOKUP(TEXT($D346,0),'Angaben Stationen'!$C$15:$V$65,2,0),"")</f>
        <v/>
      </c>
      <c r="D346" s="203"/>
      <c r="E346" s="210"/>
      <c r="F346" s="210"/>
      <c r="G346" s="211"/>
      <c r="H346" s="212"/>
      <c r="I346" s="213"/>
      <c r="J346" s="112"/>
      <c r="K346" s="72"/>
      <c r="M346" s="126"/>
      <c r="N346" s="6">
        <f t="shared" si="59"/>
        <v>0</v>
      </c>
      <c r="O346" s="6" t="str">
        <f>IF('Angaben KH-Standort'!$D$13&gt;0,"VJ","KJA")</f>
        <v>KJA</v>
      </c>
      <c r="P346" s="6" t="str">
        <f t="shared" si="62"/>
        <v>Leer</v>
      </c>
      <c r="Q346" s="6" t="str">
        <f t="shared" si="60"/>
        <v>Leer</v>
      </c>
      <c r="R346" s="6" t="str">
        <f t="shared" si="63"/>
        <v>Leer</v>
      </c>
      <c r="S346" s="6" t="str">
        <f>VLOOKUP($C346,{"29 - Psychiatrie (Erwachsene)","Psychiatrie";"30 - Kinder- und Jugendpsychiatrie","KJPsychiatrie";"31 - Psychosomatik","Psychosomatik";"00 - Bitte eine Fachabteilung auswählen","Leer";"","Leer"},2,0)</f>
        <v>Leer</v>
      </c>
      <c r="T346" s="6">
        <f>VLOOKUP($C346,{"29 - Psychiatrie (Erwachsene)",1;"30 - Kinder- und Jugendpsychiatrie",1;"31 - Psychosomatik",1;"00 - Bitte eine Fachabteilung auswählen",0;"",0},2,0)</f>
        <v>0</v>
      </c>
      <c r="U346" s="6">
        <f t="shared" si="64"/>
        <v>0</v>
      </c>
      <c r="V346" s="6">
        <f t="shared" si="65"/>
        <v>0</v>
      </c>
      <c r="W346" s="6">
        <f t="shared" si="66"/>
        <v>0</v>
      </c>
      <c r="X346" s="6">
        <f t="shared" si="67"/>
        <v>0</v>
      </c>
      <c r="Y346" s="6">
        <f t="shared" si="68"/>
        <v>0</v>
      </c>
      <c r="Z346" s="6">
        <f t="shared" si="61"/>
        <v>0</v>
      </c>
      <c r="AA346" s="6"/>
      <c r="AB346" s="6"/>
      <c r="AC346" s="6"/>
      <c r="AD346" s="6"/>
      <c r="AE346" s="6"/>
      <c r="AF346" s="6"/>
      <c r="AG346" s="6"/>
    </row>
    <row r="347" spans="1:33" s="20" customFormat="1" ht="15" customHeight="1" x14ac:dyDescent="0.25">
      <c r="A347" s="19"/>
      <c r="B347" s="74" t="str">
        <f t="shared" si="58"/>
        <v>!!!</v>
      </c>
      <c r="C347" s="209" t="str">
        <f>IF($D347&lt;&gt;"",VLOOKUP(TEXT($D347,0),'Angaben Stationen'!$C$15:$V$65,2,0),"")</f>
        <v/>
      </c>
      <c r="D347" s="203"/>
      <c r="E347" s="210"/>
      <c r="F347" s="210"/>
      <c r="G347" s="211"/>
      <c r="H347" s="212"/>
      <c r="I347" s="213"/>
      <c r="J347" s="112"/>
      <c r="K347" s="72"/>
      <c r="M347" s="126"/>
      <c r="N347" s="6">
        <f t="shared" si="59"/>
        <v>0</v>
      </c>
      <c r="O347" s="6" t="str">
        <f>IF('Angaben KH-Standort'!$D$13&gt;0,"VJ","KJA")</f>
        <v>KJA</v>
      </c>
      <c r="P347" s="6" t="str">
        <f t="shared" si="62"/>
        <v>Leer</v>
      </c>
      <c r="Q347" s="6" t="str">
        <f t="shared" si="60"/>
        <v>Leer</v>
      </c>
      <c r="R347" s="6" t="str">
        <f t="shared" si="63"/>
        <v>Leer</v>
      </c>
      <c r="S347" s="6" t="str">
        <f>VLOOKUP($C347,{"29 - Psychiatrie (Erwachsene)","Psychiatrie";"30 - Kinder- und Jugendpsychiatrie","KJPsychiatrie";"31 - Psychosomatik","Psychosomatik";"00 - Bitte eine Fachabteilung auswählen","Leer";"","Leer"},2,0)</f>
        <v>Leer</v>
      </c>
      <c r="T347" s="6">
        <f>VLOOKUP($C347,{"29 - Psychiatrie (Erwachsene)",1;"30 - Kinder- und Jugendpsychiatrie",1;"31 - Psychosomatik",1;"00 - Bitte eine Fachabteilung auswählen",0;"",0},2,0)</f>
        <v>0</v>
      </c>
      <c r="U347" s="6">
        <f t="shared" si="64"/>
        <v>0</v>
      </c>
      <c r="V347" s="6">
        <f t="shared" si="65"/>
        <v>0</v>
      </c>
      <c r="W347" s="6">
        <f t="shared" si="66"/>
        <v>0</v>
      </c>
      <c r="X347" s="6">
        <f t="shared" si="67"/>
        <v>0</v>
      </c>
      <c r="Y347" s="6">
        <f t="shared" si="68"/>
        <v>0</v>
      </c>
      <c r="Z347" s="6">
        <f t="shared" si="61"/>
        <v>0</v>
      </c>
      <c r="AA347" s="6"/>
      <c r="AB347" s="6"/>
      <c r="AC347" s="6"/>
      <c r="AD347" s="6"/>
      <c r="AE347" s="6"/>
      <c r="AF347" s="6"/>
      <c r="AG347" s="6"/>
    </row>
    <row r="348" spans="1:33" s="20" customFormat="1" ht="15" customHeight="1" x14ac:dyDescent="0.25">
      <c r="A348" s="19"/>
      <c r="B348" s="74" t="str">
        <f t="shared" si="58"/>
        <v>!!!</v>
      </c>
      <c r="C348" s="209" t="str">
        <f>IF($D348&lt;&gt;"",VLOOKUP(TEXT($D348,0),'Angaben Stationen'!$C$15:$V$65,2,0),"")</f>
        <v/>
      </c>
      <c r="D348" s="203"/>
      <c r="E348" s="210"/>
      <c r="F348" s="210"/>
      <c r="G348" s="211"/>
      <c r="H348" s="212"/>
      <c r="I348" s="213"/>
      <c r="J348" s="112"/>
      <c r="K348" s="72"/>
      <c r="M348" s="126"/>
      <c r="N348" s="6">
        <f t="shared" si="59"/>
        <v>0</v>
      </c>
      <c r="O348" s="6" t="str">
        <f>IF('Angaben KH-Standort'!$D$13&gt;0,"VJ","KJA")</f>
        <v>KJA</v>
      </c>
      <c r="P348" s="6" t="str">
        <f t="shared" si="62"/>
        <v>Leer</v>
      </c>
      <c r="Q348" s="6" t="str">
        <f t="shared" si="60"/>
        <v>Leer</v>
      </c>
      <c r="R348" s="6" t="str">
        <f t="shared" si="63"/>
        <v>Leer</v>
      </c>
      <c r="S348" s="6" t="str">
        <f>VLOOKUP($C348,{"29 - Psychiatrie (Erwachsene)","Psychiatrie";"30 - Kinder- und Jugendpsychiatrie","KJPsychiatrie";"31 - Psychosomatik","Psychosomatik";"00 - Bitte eine Fachabteilung auswählen","Leer";"","Leer"},2,0)</f>
        <v>Leer</v>
      </c>
      <c r="T348" s="6">
        <f>VLOOKUP($C348,{"29 - Psychiatrie (Erwachsene)",1;"30 - Kinder- und Jugendpsychiatrie",1;"31 - Psychosomatik",1;"00 - Bitte eine Fachabteilung auswählen",0;"",0},2,0)</f>
        <v>0</v>
      </c>
      <c r="U348" s="6">
        <f t="shared" si="64"/>
        <v>0</v>
      </c>
      <c r="V348" s="6">
        <f t="shared" si="65"/>
        <v>0</v>
      </c>
      <c r="W348" s="6">
        <f t="shared" si="66"/>
        <v>0</v>
      </c>
      <c r="X348" s="6">
        <f t="shared" si="67"/>
        <v>0</v>
      </c>
      <c r="Y348" s="6">
        <f t="shared" si="68"/>
        <v>0</v>
      </c>
      <c r="Z348" s="6">
        <f t="shared" si="61"/>
        <v>0</v>
      </c>
      <c r="AA348" s="6"/>
      <c r="AB348" s="6"/>
      <c r="AC348" s="6"/>
      <c r="AD348" s="6"/>
      <c r="AE348" s="6"/>
      <c r="AF348" s="6"/>
      <c r="AG348" s="6"/>
    </row>
    <row r="349" spans="1:33" s="20" customFormat="1" ht="15" customHeight="1" x14ac:dyDescent="0.25">
      <c r="A349" s="19"/>
      <c r="B349" s="74" t="str">
        <f t="shared" si="58"/>
        <v>!!!</v>
      </c>
      <c r="C349" s="209" t="str">
        <f>IF($D349&lt;&gt;"",VLOOKUP(TEXT($D349,0),'Angaben Stationen'!$C$15:$V$65,2,0),"")</f>
        <v/>
      </c>
      <c r="D349" s="203"/>
      <c r="E349" s="210"/>
      <c r="F349" s="210"/>
      <c r="G349" s="211"/>
      <c r="H349" s="212"/>
      <c r="I349" s="213"/>
      <c r="J349" s="112"/>
      <c r="K349" s="72"/>
      <c r="M349" s="126"/>
      <c r="N349" s="6">
        <f t="shared" si="59"/>
        <v>0</v>
      </c>
      <c r="O349" s="6" t="str">
        <f>IF('Angaben KH-Standort'!$D$13&gt;0,"VJ","KJA")</f>
        <v>KJA</v>
      </c>
      <c r="P349" s="6" t="str">
        <f t="shared" si="62"/>
        <v>Leer</v>
      </c>
      <c r="Q349" s="6" t="str">
        <f t="shared" si="60"/>
        <v>Leer</v>
      </c>
      <c r="R349" s="6" t="str">
        <f t="shared" si="63"/>
        <v>Leer</v>
      </c>
      <c r="S349" s="6" t="str">
        <f>VLOOKUP($C349,{"29 - Psychiatrie (Erwachsene)","Psychiatrie";"30 - Kinder- und Jugendpsychiatrie","KJPsychiatrie";"31 - Psychosomatik","Psychosomatik";"00 - Bitte eine Fachabteilung auswählen","Leer";"","Leer"},2,0)</f>
        <v>Leer</v>
      </c>
      <c r="T349" s="6">
        <f>VLOOKUP($C349,{"29 - Psychiatrie (Erwachsene)",1;"30 - Kinder- und Jugendpsychiatrie",1;"31 - Psychosomatik",1;"00 - Bitte eine Fachabteilung auswählen",0;"",0},2,0)</f>
        <v>0</v>
      </c>
      <c r="U349" s="6">
        <f t="shared" si="64"/>
        <v>0</v>
      </c>
      <c r="V349" s="6">
        <f t="shared" si="65"/>
        <v>0</v>
      </c>
      <c r="W349" s="6">
        <f t="shared" si="66"/>
        <v>0</v>
      </c>
      <c r="X349" s="6">
        <f t="shared" si="67"/>
        <v>0</v>
      </c>
      <c r="Y349" s="6">
        <f t="shared" si="68"/>
        <v>0</v>
      </c>
      <c r="Z349" s="6">
        <f t="shared" si="61"/>
        <v>0</v>
      </c>
      <c r="AA349" s="6"/>
      <c r="AB349" s="6"/>
      <c r="AC349" s="6"/>
      <c r="AD349" s="6"/>
      <c r="AE349" s="6"/>
      <c r="AF349" s="6"/>
      <c r="AG349" s="6"/>
    </row>
    <row r="350" spans="1:33" s="20" customFormat="1" ht="15" customHeight="1" x14ac:dyDescent="0.25">
      <c r="A350" s="19"/>
      <c r="B350" s="74" t="str">
        <f t="shared" si="58"/>
        <v>!!!</v>
      </c>
      <c r="C350" s="209" t="str">
        <f>IF($D350&lt;&gt;"",VLOOKUP(TEXT($D350,0),'Angaben Stationen'!$C$15:$V$65,2,0),"")</f>
        <v/>
      </c>
      <c r="D350" s="203"/>
      <c r="E350" s="210"/>
      <c r="F350" s="210"/>
      <c r="G350" s="211"/>
      <c r="H350" s="212"/>
      <c r="I350" s="213"/>
      <c r="J350" s="112"/>
      <c r="K350" s="72"/>
      <c r="M350" s="126"/>
      <c r="N350" s="6">
        <f t="shared" si="59"/>
        <v>0</v>
      </c>
      <c r="O350" s="6" t="str">
        <f>IF('Angaben KH-Standort'!$D$13&gt;0,"VJ","KJA")</f>
        <v>KJA</v>
      </c>
      <c r="P350" s="6" t="str">
        <f t="shared" si="62"/>
        <v>Leer</v>
      </c>
      <c r="Q350" s="6" t="str">
        <f t="shared" si="60"/>
        <v>Leer</v>
      </c>
      <c r="R350" s="6" t="str">
        <f t="shared" si="63"/>
        <v>Leer</v>
      </c>
      <c r="S350" s="6" t="str">
        <f>VLOOKUP($C350,{"29 - Psychiatrie (Erwachsene)","Psychiatrie";"30 - Kinder- und Jugendpsychiatrie","KJPsychiatrie";"31 - Psychosomatik","Psychosomatik";"00 - Bitte eine Fachabteilung auswählen","Leer";"","Leer"},2,0)</f>
        <v>Leer</v>
      </c>
      <c r="T350" s="6">
        <f>VLOOKUP($C350,{"29 - Psychiatrie (Erwachsene)",1;"30 - Kinder- und Jugendpsychiatrie",1;"31 - Psychosomatik",1;"00 - Bitte eine Fachabteilung auswählen",0;"",0},2,0)</f>
        <v>0</v>
      </c>
      <c r="U350" s="6">
        <f t="shared" si="64"/>
        <v>0</v>
      </c>
      <c r="V350" s="6">
        <f t="shared" si="65"/>
        <v>0</v>
      </c>
      <c r="W350" s="6">
        <f t="shared" si="66"/>
        <v>0</v>
      </c>
      <c r="X350" s="6">
        <f t="shared" si="67"/>
        <v>0</v>
      </c>
      <c r="Y350" s="6">
        <f t="shared" si="68"/>
        <v>0</v>
      </c>
      <c r="Z350" s="6">
        <f t="shared" si="61"/>
        <v>0</v>
      </c>
      <c r="AA350" s="6"/>
      <c r="AB350" s="6"/>
      <c r="AC350" s="6"/>
      <c r="AD350" s="6"/>
      <c r="AE350" s="6"/>
      <c r="AF350" s="6"/>
      <c r="AG350" s="6"/>
    </row>
    <row r="351" spans="1:33" s="20" customFormat="1" ht="15" customHeight="1" x14ac:dyDescent="0.25">
      <c r="A351" s="19"/>
      <c r="B351" s="74" t="str">
        <f t="shared" si="58"/>
        <v>!!!</v>
      </c>
      <c r="C351" s="209" t="str">
        <f>IF($D351&lt;&gt;"",VLOOKUP(TEXT($D351,0),'Angaben Stationen'!$C$15:$V$65,2,0),"")</f>
        <v/>
      </c>
      <c r="D351" s="203"/>
      <c r="E351" s="210"/>
      <c r="F351" s="210"/>
      <c r="G351" s="211"/>
      <c r="H351" s="212"/>
      <c r="I351" s="213"/>
      <c r="J351" s="112"/>
      <c r="K351" s="72"/>
      <c r="M351" s="126"/>
      <c r="N351" s="6">
        <f t="shared" si="59"/>
        <v>0</v>
      </c>
      <c r="O351" s="6" t="str">
        <f>IF('Angaben KH-Standort'!$D$13&gt;0,"VJ","KJA")</f>
        <v>KJA</v>
      </c>
      <c r="P351" s="6" t="str">
        <f t="shared" si="62"/>
        <v>Leer</v>
      </c>
      <c r="Q351" s="6" t="str">
        <f t="shared" si="60"/>
        <v>Leer</v>
      </c>
      <c r="R351" s="6" t="str">
        <f t="shared" si="63"/>
        <v>Leer</v>
      </c>
      <c r="S351" s="6" t="str">
        <f>VLOOKUP($C351,{"29 - Psychiatrie (Erwachsene)","Psychiatrie";"30 - Kinder- und Jugendpsychiatrie","KJPsychiatrie";"31 - Psychosomatik","Psychosomatik";"00 - Bitte eine Fachabteilung auswählen","Leer";"","Leer"},2,0)</f>
        <v>Leer</v>
      </c>
      <c r="T351" s="6">
        <f>VLOOKUP($C351,{"29 - Psychiatrie (Erwachsene)",1;"30 - Kinder- und Jugendpsychiatrie",1;"31 - Psychosomatik",1;"00 - Bitte eine Fachabteilung auswählen",0;"",0},2,0)</f>
        <v>0</v>
      </c>
      <c r="U351" s="6">
        <f t="shared" si="64"/>
        <v>0</v>
      </c>
      <c r="V351" s="6">
        <f t="shared" si="65"/>
        <v>0</v>
      </c>
      <c r="W351" s="6">
        <f t="shared" si="66"/>
        <v>0</v>
      </c>
      <c r="X351" s="6">
        <f t="shared" si="67"/>
        <v>0</v>
      </c>
      <c r="Y351" s="6">
        <f t="shared" si="68"/>
        <v>0</v>
      </c>
      <c r="Z351" s="6">
        <f t="shared" si="61"/>
        <v>0</v>
      </c>
      <c r="AA351" s="6"/>
      <c r="AB351" s="6"/>
      <c r="AC351" s="6"/>
      <c r="AD351" s="6"/>
      <c r="AE351" s="6"/>
      <c r="AF351" s="6"/>
      <c r="AG351" s="6"/>
    </row>
    <row r="352" spans="1:33" s="20" customFormat="1" ht="15" customHeight="1" x14ac:dyDescent="0.25">
      <c r="A352" s="19"/>
      <c r="B352" s="74" t="str">
        <f t="shared" si="58"/>
        <v>!!!</v>
      </c>
      <c r="C352" s="209" t="str">
        <f>IF($D352&lt;&gt;"",VLOOKUP(TEXT($D352,0),'Angaben Stationen'!$C$15:$V$65,2,0),"")</f>
        <v/>
      </c>
      <c r="D352" s="203"/>
      <c r="E352" s="210"/>
      <c r="F352" s="210"/>
      <c r="G352" s="211"/>
      <c r="H352" s="212"/>
      <c r="I352" s="213"/>
      <c r="J352" s="112"/>
      <c r="K352" s="72"/>
      <c r="M352" s="126"/>
      <c r="N352" s="6">
        <f t="shared" si="59"/>
        <v>0</v>
      </c>
      <c r="O352" s="6" t="str">
        <f>IF('Angaben KH-Standort'!$D$13&gt;0,"VJ","KJA")</f>
        <v>KJA</v>
      </c>
      <c r="P352" s="6" t="str">
        <f t="shared" si="62"/>
        <v>Leer</v>
      </c>
      <c r="Q352" s="6" t="str">
        <f t="shared" si="60"/>
        <v>Leer</v>
      </c>
      <c r="R352" s="6" t="str">
        <f t="shared" si="63"/>
        <v>Leer</v>
      </c>
      <c r="S352" s="6" t="str">
        <f>VLOOKUP($C352,{"29 - Psychiatrie (Erwachsene)","Psychiatrie";"30 - Kinder- und Jugendpsychiatrie","KJPsychiatrie";"31 - Psychosomatik","Psychosomatik";"00 - Bitte eine Fachabteilung auswählen","Leer";"","Leer"},2,0)</f>
        <v>Leer</v>
      </c>
      <c r="T352" s="6">
        <f>VLOOKUP($C352,{"29 - Psychiatrie (Erwachsene)",1;"30 - Kinder- und Jugendpsychiatrie",1;"31 - Psychosomatik",1;"00 - Bitte eine Fachabteilung auswählen",0;"",0},2,0)</f>
        <v>0</v>
      </c>
      <c r="U352" s="6">
        <f t="shared" si="64"/>
        <v>0</v>
      </c>
      <c r="V352" s="6">
        <f t="shared" si="65"/>
        <v>0</v>
      </c>
      <c r="W352" s="6">
        <f t="shared" si="66"/>
        <v>0</v>
      </c>
      <c r="X352" s="6">
        <f t="shared" si="67"/>
        <v>0</v>
      </c>
      <c r="Y352" s="6">
        <f t="shared" si="68"/>
        <v>0</v>
      </c>
      <c r="Z352" s="6">
        <f t="shared" si="61"/>
        <v>0</v>
      </c>
      <c r="AA352" s="6"/>
      <c r="AB352" s="6"/>
      <c r="AC352" s="6"/>
      <c r="AD352" s="6"/>
      <c r="AE352" s="6"/>
      <c r="AF352" s="6"/>
      <c r="AG352" s="6"/>
    </row>
    <row r="353" spans="1:33" s="20" customFormat="1" ht="15" customHeight="1" x14ac:dyDescent="0.25">
      <c r="A353" s="19"/>
      <c r="B353" s="74" t="str">
        <f t="shared" si="58"/>
        <v>!!!</v>
      </c>
      <c r="C353" s="209" t="str">
        <f>IF($D353&lt;&gt;"",VLOOKUP(TEXT($D353,0),'Angaben Stationen'!$C$15:$V$65,2,0),"")</f>
        <v/>
      </c>
      <c r="D353" s="203"/>
      <c r="E353" s="210"/>
      <c r="F353" s="210"/>
      <c r="G353" s="211"/>
      <c r="H353" s="212"/>
      <c r="I353" s="213"/>
      <c r="J353" s="112"/>
      <c r="K353" s="72"/>
      <c r="M353" s="126"/>
      <c r="N353" s="6">
        <f t="shared" si="59"/>
        <v>0</v>
      </c>
      <c r="O353" s="6" t="str">
        <f>IF('Angaben KH-Standort'!$D$13&gt;0,"VJ","KJA")</f>
        <v>KJA</v>
      </c>
      <c r="P353" s="6" t="str">
        <f t="shared" si="62"/>
        <v>Leer</v>
      </c>
      <c r="Q353" s="6" t="str">
        <f t="shared" si="60"/>
        <v>Leer</v>
      </c>
      <c r="R353" s="6" t="str">
        <f t="shared" si="63"/>
        <v>Leer</v>
      </c>
      <c r="S353" s="6" t="str">
        <f>VLOOKUP($C353,{"29 - Psychiatrie (Erwachsene)","Psychiatrie";"30 - Kinder- und Jugendpsychiatrie","KJPsychiatrie";"31 - Psychosomatik","Psychosomatik";"00 - Bitte eine Fachabteilung auswählen","Leer";"","Leer"},2,0)</f>
        <v>Leer</v>
      </c>
      <c r="T353" s="6">
        <f>VLOOKUP($C353,{"29 - Psychiatrie (Erwachsene)",1;"30 - Kinder- und Jugendpsychiatrie",1;"31 - Psychosomatik",1;"00 - Bitte eine Fachabteilung auswählen",0;"",0},2,0)</f>
        <v>0</v>
      </c>
      <c r="U353" s="6">
        <f t="shared" si="64"/>
        <v>0</v>
      </c>
      <c r="V353" s="6">
        <f t="shared" si="65"/>
        <v>0</v>
      </c>
      <c r="W353" s="6">
        <f t="shared" si="66"/>
        <v>0</v>
      </c>
      <c r="X353" s="6">
        <f t="shared" si="67"/>
        <v>0</v>
      </c>
      <c r="Y353" s="6">
        <f t="shared" si="68"/>
        <v>0</v>
      </c>
      <c r="Z353" s="6">
        <f t="shared" si="61"/>
        <v>0</v>
      </c>
      <c r="AA353" s="6"/>
      <c r="AB353" s="6"/>
      <c r="AC353" s="6"/>
      <c r="AD353" s="6"/>
      <c r="AE353" s="6"/>
      <c r="AF353" s="6"/>
      <c r="AG353" s="6"/>
    </row>
    <row r="354" spans="1:33" s="20" customFormat="1" ht="15" customHeight="1" x14ac:dyDescent="0.25">
      <c r="A354" s="19"/>
      <c r="B354" s="74" t="str">
        <f t="shared" si="58"/>
        <v>!!!</v>
      </c>
      <c r="C354" s="209" t="str">
        <f>IF($D354&lt;&gt;"",VLOOKUP(TEXT($D354,0),'Angaben Stationen'!$C$15:$V$65,2,0),"")</f>
        <v/>
      </c>
      <c r="D354" s="203"/>
      <c r="E354" s="210"/>
      <c r="F354" s="210"/>
      <c r="G354" s="211"/>
      <c r="H354" s="212"/>
      <c r="I354" s="213"/>
      <c r="J354" s="112"/>
      <c r="K354" s="72"/>
      <c r="M354" s="126"/>
      <c r="N354" s="6">
        <f t="shared" si="59"/>
        <v>0</v>
      </c>
      <c r="O354" s="6" t="str">
        <f>IF('Angaben KH-Standort'!$D$13&gt;0,"VJ","KJA")</f>
        <v>KJA</v>
      </c>
      <c r="P354" s="6" t="str">
        <f t="shared" si="62"/>
        <v>Leer</v>
      </c>
      <c r="Q354" s="6" t="str">
        <f t="shared" si="60"/>
        <v>Leer</v>
      </c>
      <c r="R354" s="6" t="str">
        <f t="shared" si="63"/>
        <v>Leer</v>
      </c>
      <c r="S354" s="6" t="str">
        <f>VLOOKUP($C354,{"29 - Psychiatrie (Erwachsene)","Psychiatrie";"30 - Kinder- und Jugendpsychiatrie","KJPsychiatrie";"31 - Psychosomatik","Psychosomatik";"00 - Bitte eine Fachabteilung auswählen","Leer";"","Leer"},2,0)</f>
        <v>Leer</v>
      </c>
      <c r="T354" s="6">
        <f>VLOOKUP($C354,{"29 - Psychiatrie (Erwachsene)",1;"30 - Kinder- und Jugendpsychiatrie",1;"31 - Psychosomatik",1;"00 - Bitte eine Fachabteilung auswählen",0;"",0},2,0)</f>
        <v>0</v>
      </c>
      <c r="U354" s="6">
        <f t="shared" si="64"/>
        <v>0</v>
      </c>
      <c r="V354" s="6">
        <f t="shared" si="65"/>
        <v>0</v>
      </c>
      <c r="W354" s="6">
        <f t="shared" si="66"/>
        <v>0</v>
      </c>
      <c r="X354" s="6">
        <f t="shared" si="67"/>
        <v>0</v>
      </c>
      <c r="Y354" s="6">
        <f t="shared" si="68"/>
        <v>0</v>
      </c>
      <c r="Z354" s="6">
        <f t="shared" si="61"/>
        <v>0</v>
      </c>
      <c r="AA354" s="6"/>
      <c r="AB354" s="6"/>
      <c r="AC354" s="6"/>
      <c r="AD354" s="6"/>
      <c r="AE354" s="6"/>
      <c r="AF354" s="6"/>
      <c r="AG354" s="6"/>
    </row>
    <row r="355" spans="1:33" s="20" customFormat="1" ht="15" customHeight="1" x14ac:dyDescent="0.25">
      <c r="A355" s="19"/>
      <c r="B355" s="74" t="str">
        <f t="shared" si="58"/>
        <v>!!!</v>
      </c>
      <c r="C355" s="209" t="str">
        <f>IF($D355&lt;&gt;"",VLOOKUP(TEXT($D355,0),'Angaben Stationen'!$C$15:$V$65,2,0),"")</f>
        <v/>
      </c>
      <c r="D355" s="203"/>
      <c r="E355" s="210"/>
      <c r="F355" s="210"/>
      <c r="G355" s="211"/>
      <c r="H355" s="212"/>
      <c r="I355" s="213"/>
      <c r="J355" s="112"/>
      <c r="K355" s="72"/>
      <c r="M355" s="126"/>
      <c r="N355" s="6">
        <f t="shared" si="59"/>
        <v>0</v>
      </c>
      <c r="O355" s="6" t="str">
        <f>IF('Angaben KH-Standort'!$D$13&gt;0,"VJ","KJA")</f>
        <v>KJA</v>
      </c>
      <c r="P355" s="6" t="str">
        <f t="shared" si="62"/>
        <v>Leer</v>
      </c>
      <c r="Q355" s="6" t="str">
        <f t="shared" si="60"/>
        <v>Leer</v>
      </c>
      <c r="R355" s="6" t="str">
        <f t="shared" si="63"/>
        <v>Leer</v>
      </c>
      <c r="S355" s="6" t="str">
        <f>VLOOKUP($C355,{"29 - Psychiatrie (Erwachsene)","Psychiatrie";"30 - Kinder- und Jugendpsychiatrie","KJPsychiatrie";"31 - Psychosomatik","Psychosomatik";"00 - Bitte eine Fachabteilung auswählen","Leer";"","Leer"},2,0)</f>
        <v>Leer</v>
      </c>
      <c r="T355" s="6">
        <f>VLOOKUP($C355,{"29 - Psychiatrie (Erwachsene)",1;"30 - Kinder- und Jugendpsychiatrie",1;"31 - Psychosomatik",1;"00 - Bitte eine Fachabteilung auswählen",0;"",0},2,0)</f>
        <v>0</v>
      </c>
      <c r="U355" s="6">
        <f t="shared" si="64"/>
        <v>0</v>
      </c>
      <c r="V355" s="6">
        <f t="shared" si="65"/>
        <v>0</v>
      </c>
      <c r="W355" s="6">
        <f t="shared" si="66"/>
        <v>0</v>
      </c>
      <c r="X355" s="6">
        <f t="shared" si="67"/>
        <v>0</v>
      </c>
      <c r="Y355" s="6">
        <f t="shared" si="68"/>
        <v>0</v>
      </c>
      <c r="Z355" s="6">
        <f t="shared" si="61"/>
        <v>0</v>
      </c>
      <c r="AA355" s="6"/>
      <c r="AB355" s="6"/>
      <c r="AC355" s="6"/>
      <c r="AD355" s="6"/>
      <c r="AE355" s="6"/>
      <c r="AF355" s="6"/>
      <c r="AG355" s="6"/>
    </row>
    <row r="356" spans="1:33" s="20" customFormat="1" ht="15" customHeight="1" x14ac:dyDescent="0.25">
      <c r="A356" s="19"/>
      <c r="B356" s="74" t="str">
        <f t="shared" si="58"/>
        <v>!!!</v>
      </c>
      <c r="C356" s="209" t="str">
        <f>IF($D356&lt;&gt;"",VLOOKUP(TEXT($D356,0),'Angaben Stationen'!$C$15:$V$65,2,0),"")</f>
        <v/>
      </c>
      <c r="D356" s="203"/>
      <c r="E356" s="210"/>
      <c r="F356" s="210"/>
      <c r="G356" s="211"/>
      <c r="H356" s="212"/>
      <c r="I356" s="213"/>
      <c r="J356" s="112"/>
      <c r="K356" s="72"/>
      <c r="M356" s="126"/>
      <c r="N356" s="6">
        <f t="shared" si="59"/>
        <v>0</v>
      </c>
      <c r="O356" s="6" t="str">
        <f>IF('Angaben KH-Standort'!$D$13&gt;0,"VJ","KJA")</f>
        <v>KJA</v>
      </c>
      <c r="P356" s="6" t="str">
        <f t="shared" si="62"/>
        <v>Leer</v>
      </c>
      <c r="Q356" s="6" t="str">
        <f t="shared" si="60"/>
        <v>Leer</v>
      </c>
      <c r="R356" s="6" t="str">
        <f t="shared" si="63"/>
        <v>Leer</v>
      </c>
      <c r="S356" s="6" t="str">
        <f>VLOOKUP($C356,{"29 - Psychiatrie (Erwachsene)","Psychiatrie";"30 - Kinder- und Jugendpsychiatrie","KJPsychiatrie";"31 - Psychosomatik","Psychosomatik";"00 - Bitte eine Fachabteilung auswählen","Leer";"","Leer"},2,0)</f>
        <v>Leer</v>
      </c>
      <c r="T356" s="6">
        <f>VLOOKUP($C356,{"29 - Psychiatrie (Erwachsene)",1;"30 - Kinder- und Jugendpsychiatrie",1;"31 - Psychosomatik",1;"00 - Bitte eine Fachabteilung auswählen",0;"",0},2,0)</f>
        <v>0</v>
      </c>
      <c r="U356" s="6">
        <f t="shared" si="64"/>
        <v>0</v>
      </c>
      <c r="V356" s="6">
        <f t="shared" si="65"/>
        <v>0</v>
      </c>
      <c r="W356" s="6">
        <f t="shared" si="66"/>
        <v>0</v>
      </c>
      <c r="X356" s="6">
        <f t="shared" si="67"/>
        <v>0</v>
      </c>
      <c r="Y356" s="6">
        <f t="shared" si="68"/>
        <v>0</v>
      </c>
      <c r="Z356" s="6">
        <f t="shared" si="61"/>
        <v>0</v>
      </c>
      <c r="AA356" s="6"/>
      <c r="AB356" s="6"/>
      <c r="AC356" s="6"/>
      <c r="AD356" s="6"/>
      <c r="AE356" s="6"/>
      <c r="AF356" s="6"/>
      <c r="AG356" s="6"/>
    </row>
    <row r="357" spans="1:33" s="20" customFormat="1" ht="15" customHeight="1" x14ac:dyDescent="0.25">
      <c r="A357" s="19"/>
      <c r="B357" s="74" t="str">
        <f t="shared" si="58"/>
        <v>!!!</v>
      </c>
      <c r="C357" s="209" t="str">
        <f>IF($D357&lt;&gt;"",VLOOKUP(TEXT($D357,0),'Angaben Stationen'!$C$15:$V$65,2,0),"")</f>
        <v/>
      </c>
      <c r="D357" s="203"/>
      <c r="E357" s="210"/>
      <c r="F357" s="210"/>
      <c r="G357" s="211"/>
      <c r="H357" s="212"/>
      <c r="I357" s="213"/>
      <c r="J357" s="112"/>
      <c r="K357" s="72"/>
      <c r="M357" s="126"/>
      <c r="N357" s="6">
        <f t="shared" si="59"/>
        <v>0</v>
      </c>
      <c r="O357" s="6" t="str">
        <f>IF('Angaben KH-Standort'!$D$13&gt;0,"VJ","KJA")</f>
        <v>KJA</v>
      </c>
      <c r="P357" s="6" t="str">
        <f t="shared" si="62"/>
        <v>Leer</v>
      </c>
      <c r="Q357" s="6" t="str">
        <f t="shared" si="60"/>
        <v>Leer</v>
      </c>
      <c r="R357" s="6" t="str">
        <f t="shared" si="63"/>
        <v>Leer</v>
      </c>
      <c r="S357" s="6" t="str">
        <f>VLOOKUP($C357,{"29 - Psychiatrie (Erwachsene)","Psychiatrie";"30 - Kinder- und Jugendpsychiatrie","KJPsychiatrie";"31 - Psychosomatik","Psychosomatik";"00 - Bitte eine Fachabteilung auswählen","Leer";"","Leer"},2,0)</f>
        <v>Leer</v>
      </c>
      <c r="T357" s="6">
        <f>VLOOKUP($C357,{"29 - Psychiatrie (Erwachsene)",1;"30 - Kinder- und Jugendpsychiatrie",1;"31 - Psychosomatik",1;"00 - Bitte eine Fachabteilung auswählen",0;"",0},2,0)</f>
        <v>0</v>
      </c>
      <c r="U357" s="6">
        <f t="shared" si="64"/>
        <v>0</v>
      </c>
      <c r="V357" s="6">
        <f t="shared" si="65"/>
        <v>0</v>
      </c>
      <c r="W357" s="6">
        <f t="shared" si="66"/>
        <v>0</v>
      </c>
      <c r="X357" s="6">
        <f t="shared" si="67"/>
        <v>0</v>
      </c>
      <c r="Y357" s="6">
        <f t="shared" si="68"/>
        <v>0</v>
      </c>
      <c r="Z357" s="6">
        <f t="shared" si="61"/>
        <v>0</v>
      </c>
      <c r="AA357" s="6"/>
      <c r="AB357" s="6"/>
      <c r="AC357" s="6"/>
      <c r="AD357" s="6"/>
      <c r="AE357" s="6"/>
      <c r="AF357" s="6"/>
      <c r="AG357" s="6"/>
    </row>
    <row r="358" spans="1:33" s="20" customFormat="1" ht="15" customHeight="1" x14ac:dyDescent="0.25">
      <c r="A358" s="19"/>
      <c r="B358" s="74" t="str">
        <f t="shared" si="58"/>
        <v>!!!</v>
      </c>
      <c r="C358" s="209" t="str">
        <f>IF($D358&lt;&gt;"",VLOOKUP(TEXT($D358,0),'Angaben Stationen'!$C$15:$V$65,2,0),"")</f>
        <v/>
      </c>
      <c r="D358" s="203"/>
      <c r="E358" s="210"/>
      <c r="F358" s="210"/>
      <c r="G358" s="211"/>
      <c r="H358" s="212"/>
      <c r="I358" s="213"/>
      <c r="J358" s="112"/>
      <c r="K358" s="72"/>
      <c r="M358" s="126"/>
      <c r="N358" s="6">
        <f t="shared" si="59"/>
        <v>0</v>
      </c>
      <c r="O358" s="6" t="str">
        <f>IF('Angaben KH-Standort'!$D$13&gt;0,"VJ","KJA")</f>
        <v>KJA</v>
      </c>
      <c r="P358" s="6" t="str">
        <f t="shared" si="62"/>
        <v>Leer</v>
      </c>
      <c r="Q358" s="6" t="str">
        <f t="shared" si="60"/>
        <v>Leer</v>
      </c>
      <c r="R358" s="6" t="str">
        <f t="shared" si="63"/>
        <v>Leer</v>
      </c>
      <c r="S358" s="6" t="str">
        <f>VLOOKUP($C358,{"29 - Psychiatrie (Erwachsene)","Psychiatrie";"30 - Kinder- und Jugendpsychiatrie","KJPsychiatrie";"31 - Psychosomatik","Psychosomatik";"00 - Bitte eine Fachabteilung auswählen","Leer";"","Leer"},2,0)</f>
        <v>Leer</v>
      </c>
      <c r="T358" s="6">
        <f>VLOOKUP($C358,{"29 - Psychiatrie (Erwachsene)",1;"30 - Kinder- und Jugendpsychiatrie",1;"31 - Psychosomatik",1;"00 - Bitte eine Fachabteilung auswählen",0;"",0},2,0)</f>
        <v>0</v>
      </c>
      <c r="U358" s="6">
        <f t="shared" si="64"/>
        <v>0</v>
      </c>
      <c r="V358" s="6">
        <f t="shared" si="65"/>
        <v>0</v>
      </c>
      <c r="W358" s="6">
        <f t="shared" si="66"/>
        <v>0</v>
      </c>
      <c r="X358" s="6">
        <f t="shared" si="67"/>
        <v>0</v>
      </c>
      <c r="Y358" s="6">
        <f t="shared" si="68"/>
        <v>0</v>
      </c>
      <c r="Z358" s="6">
        <f t="shared" si="61"/>
        <v>0</v>
      </c>
      <c r="AA358" s="6"/>
      <c r="AB358" s="6"/>
      <c r="AC358" s="6"/>
      <c r="AD358" s="6"/>
      <c r="AE358" s="6"/>
      <c r="AF358" s="6"/>
      <c r="AG358" s="6"/>
    </row>
    <row r="359" spans="1:33" s="20" customFormat="1" ht="15" customHeight="1" x14ac:dyDescent="0.25">
      <c r="A359" s="19"/>
      <c r="B359" s="74" t="str">
        <f t="shared" si="58"/>
        <v>!!!</v>
      </c>
      <c r="C359" s="209" t="str">
        <f>IF($D359&lt;&gt;"",VLOOKUP(TEXT($D359,0),'Angaben Stationen'!$C$15:$V$65,2,0),"")</f>
        <v/>
      </c>
      <c r="D359" s="203"/>
      <c r="E359" s="210"/>
      <c r="F359" s="210"/>
      <c r="G359" s="211"/>
      <c r="H359" s="212"/>
      <c r="I359" s="213"/>
      <c r="J359" s="112"/>
      <c r="K359" s="72"/>
      <c r="M359" s="126"/>
      <c r="N359" s="6">
        <f t="shared" si="59"/>
        <v>0</v>
      </c>
      <c r="O359" s="6" t="str">
        <f>IF('Angaben KH-Standort'!$D$13&gt;0,"VJ","KJA")</f>
        <v>KJA</v>
      </c>
      <c r="P359" s="6" t="str">
        <f t="shared" si="62"/>
        <v>Leer</v>
      </c>
      <c r="Q359" s="6" t="str">
        <f t="shared" si="60"/>
        <v>Leer</v>
      </c>
      <c r="R359" s="6" t="str">
        <f t="shared" si="63"/>
        <v>Leer</v>
      </c>
      <c r="S359" s="6" t="str">
        <f>VLOOKUP($C359,{"29 - Psychiatrie (Erwachsene)","Psychiatrie";"30 - Kinder- und Jugendpsychiatrie","KJPsychiatrie";"31 - Psychosomatik","Psychosomatik";"00 - Bitte eine Fachabteilung auswählen","Leer";"","Leer"},2,0)</f>
        <v>Leer</v>
      </c>
      <c r="T359" s="6">
        <f>VLOOKUP($C359,{"29 - Psychiatrie (Erwachsene)",1;"30 - Kinder- und Jugendpsychiatrie",1;"31 - Psychosomatik",1;"00 - Bitte eine Fachabteilung auswählen",0;"",0},2,0)</f>
        <v>0</v>
      </c>
      <c r="U359" s="6">
        <f t="shared" si="64"/>
        <v>0</v>
      </c>
      <c r="V359" s="6">
        <f t="shared" si="65"/>
        <v>0</v>
      </c>
      <c r="W359" s="6">
        <f t="shared" si="66"/>
        <v>0</v>
      </c>
      <c r="X359" s="6">
        <f t="shared" si="67"/>
        <v>0</v>
      </c>
      <c r="Y359" s="6">
        <f t="shared" si="68"/>
        <v>0</v>
      </c>
      <c r="Z359" s="6">
        <f t="shared" si="61"/>
        <v>0</v>
      </c>
      <c r="AA359" s="6"/>
      <c r="AB359" s="6"/>
      <c r="AC359" s="6"/>
      <c r="AD359" s="6"/>
      <c r="AE359" s="6"/>
      <c r="AF359" s="6"/>
      <c r="AG359" s="6"/>
    </row>
    <row r="360" spans="1:33" s="20" customFormat="1" ht="15" customHeight="1" x14ac:dyDescent="0.25">
      <c r="A360" s="19"/>
      <c r="B360" s="74" t="str">
        <f t="shared" si="58"/>
        <v>!!!</v>
      </c>
      <c r="C360" s="209" t="str">
        <f>IF($D360&lt;&gt;"",VLOOKUP(TEXT($D360,0),'Angaben Stationen'!$C$15:$V$65,2,0),"")</f>
        <v/>
      </c>
      <c r="D360" s="203"/>
      <c r="E360" s="210"/>
      <c r="F360" s="210"/>
      <c r="G360" s="211"/>
      <c r="H360" s="212"/>
      <c r="I360" s="213"/>
      <c r="J360" s="112"/>
      <c r="K360" s="72"/>
      <c r="M360" s="126"/>
      <c r="N360" s="6">
        <f t="shared" si="59"/>
        <v>0</v>
      </c>
      <c r="O360" s="6" t="str">
        <f>IF('Angaben KH-Standort'!$D$13&gt;0,"VJ","KJA")</f>
        <v>KJA</v>
      </c>
      <c r="P360" s="6" t="str">
        <f t="shared" si="62"/>
        <v>Leer</v>
      </c>
      <c r="Q360" s="6" t="str">
        <f t="shared" si="60"/>
        <v>Leer</v>
      </c>
      <c r="R360" s="6" t="str">
        <f t="shared" si="63"/>
        <v>Leer</v>
      </c>
      <c r="S360" s="6" t="str">
        <f>VLOOKUP($C360,{"29 - Psychiatrie (Erwachsene)","Psychiatrie";"30 - Kinder- und Jugendpsychiatrie","KJPsychiatrie";"31 - Psychosomatik","Psychosomatik";"00 - Bitte eine Fachabteilung auswählen","Leer";"","Leer"},2,0)</f>
        <v>Leer</v>
      </c>
      <c r="T360" s="6">
        <f>VLOOKUP($C360,{"29 - Psychiatrie (Erwachsene)",1;"30 - Kinder- und Jugendpsychiatrie",1;"31 - Psychosomatik",1;"00 - Bitte eine Fachabteilung auswählen",0;"",0},2,0)</f>
        <v>0</v>
      </c>
      <c r="U360" s="6">
        <f t="shared" si="64"/>
        <v>0</v>
      </c>
      <c r="V360" s="6">
        <f t="shared" si="65"/>
        <v>0</v>
      </c>
      <c r="W360" s="6">
        <f t="shared" si="66"/>
        <v>0</v>
      </c>
      <c r="X360" s="6">
        <f t="shared" si="67"/>
        <v>0</v>
      </c>
      <c r="Y360" s="6">
        <f t="shared" si="68"/>
        <v>0</v>
      </c>
      <c r="Z360" s="6">
        <f t="shared" si="61"/>
        <v>0</v>
      </c>
      <c r="AA360" s="6"/>
      <c r="AB360" s="6"/>
      <c r="AC360" s="6"/>
      <c r="AD360" s="6"/>
      <c r="AE360" s="6"/>
      <c r="AF360" s="6"/>
      <c r="AG360" s="6"/>
    </row>
    <row r="361" spans="1:33" s="20" customFormat="1" ht="15" customHeight="1" x14ac:dyDescent="0.25">
      <c r="A361" s="19"/>
      <c r="B361" s="74" t="str">
        <f t="shared" si="58"/>
        <v>!!!</v>
      </c>
      <c r="C361" s="209" t="str">
        <f>IF($D361&lt;&gt;"",VLOOKUP(TEXT($D361,0),'Angaben Stationen'!$C$15:$V$65,2,0),"")</f>
        <v/>
      </c>
      <c r="D361" s="203"/>
      <c r="E361" s="210"/>
      <c r="F361" s="210"/>
      <c r="G361" s="211"/>
      <c r="H361" s="212"/>
      <c r="I361" s="213"/>
      <c r="J361" s="112"/>
      <c r="K361" s="72"/>
      <c r="M361" s="126"/>
      <c r="N361" s="6">
        <f t="shared" si="59"/>
        <v>0</v>
      </c>
      <c r="O361" s="6" t="str">
        <f>IF('Angaben KH-Standort'!$D$13&gt;0,"VJ","KJA")</f>
        <v>KJA</v>
      </c>
      <c r="P361" s="6" t="str">
        <f t="shared" si="62"/>
        <v>Leer</v>
      </c>
      <c r="Q361" s="6" t="str">
        <f t="shared" si="60"/>
        <v>Leer</v>
      </c>
      <c r="R361" s="6" t="str">
        <f t="shared" si="63"/>
        <v>Leer</v>
      </c>
      <c r="S361" s="6" t="str">
        <f>VLOOKUP($C361,{"29 - Psychiatrie (Erwachsene)","Psychiatrie";"30 - Kinder- und Jugendpsychiatrie","KJPsychiatrie";"31 - Psychosomatik","Psychosomatik";"00 - Bitte eine Fachabteilung auswählen","Leer";"","Leer"},2,0)</f>
        <v>Leer</v>
      </c>
      <c r="T361" s="6">
        <f>VLOOKUP($C361,{"29 - Psychiatrie (Erwachsene)",1;"30 - Kinder- und Jugendpsychiatrie",1;"31 - Psychosomatik",1;"00 - Bitte eine Fachabteilung auswählen",0;"",0},2,0)</f>
        <v>0</v>
      </c>
      <c r="U361" s="6">
        <f t="shared" si="64"/>
        <v>0</v>
      </c>
      <c r="V361" s="6">
        <f t="shared" si="65"/>
        <v>0</v>
      </c>
      <c r="W361" s="6">
        <f t="shared" si="66"/>
        <v>0</v>
      </c>
      <c r="X361" s="6">
        <f t="shared" si="67"/>
        <v>0</v>
      </c>
      <c r="Y361" s="6">
        <f t="shared" si="68"/>
        <v>0</v>
      </c>
      <c r="Z361" s="6">
        <f t="shared" si="61"/>
        <v>0</v>
      </c>
      <c r="AA361" s="6"/>
      <c r="AB361" s="6"/>
      <c r="AC361" s="6"/>
      <c r="AD361" s="6"/>
      <c r="AE361" s="6"/>
      <c r="AF361" s="6"/>
      <c r="AG361" s="6"/>
    </row>
    <row r="362" spans="1:33" s="20" customFormat="1" ht="15" customHeight="1" x14ac:dyDescent="0.25">
      <c r="A362" s="19"/>
      <c r="B362" s="74" t="str">
        <f t="shared" si="58"/>
        <v>!!!</v>
      </c>
      <c r="C362" s="209" t="str">
        <f>IF($D362&lt;&gt;"",VLOOKUP(TEXT($D362,0),'Angaben Stationen'!$C$15:$V$65,2,0),"")</f>
        <v/>
      </c>
      <c r="D362" s="203"/>
      <c r="E362" s="210"/>
      <c r="F362" s="210"/>
      <c r="G362" s="211"/>
      <c r="H362" s="212"/>
      <c r="I362" s="213"/>
      <c r="J362" s="112"/>
      <c r="K362" s="72"/>
      <c r="M362" s="126"/>
      <c r="N362" s="6">
        <f t="shared" si="59"/>
        <v>0</v>
      </c>
      <c r="O362" s="6" t="str">
        <f>IF('Angaben KH-Standort'!$D$13&gt;0,"VJ","KJA")</f>
        <v>KJA</v>
      </c>
      <c r="P362" s="6" t="str">
        <f t="shared" si="62"/>
        <v>Leer</v>
      </c>
      <c r="Q362" s="6" t="str">
        <f t="shared" si="60"/>
        <v>Leer</v>
      </c>
      <c r="R362" s="6" t="str">
        <f t="shared" si="63"/>
        <v>Leer</v>
      </c>
      <c r="S362" s="6" t="str">
        <f>VLOOKUP($C362,{"29 - Psychiatrie (Erwachsene)","Psychiatrie";"30 - Kinder- und Jugendpsychiatrie","KJPsychiatrie";"31 - Psychosomatik","Psychosomatik";"00 - Bitte eine Fachabteilung auswählen","Leer";"","Leer"},2,0)</f>
        <v>Leer</v>
      </c>
      <c r="T362" s="6">
        <f>VLOOKUP($C362,{"29 - Psychiatrie (Erwachsene)",1;"30 - Kinder- und Jugendpsychiatrie",1;"31 - Psychosomatik",1;"00 - Bitte eine Fachabteilung auswählen",0;"",0},2,0)</f>
        <v>0</v>
      </c>
      <c r="U362" s="6">
        <f t="shared" si="64"/>
        <v>0</v>
      </c>
      <c r="V362" s="6">
        <f t="shared" si="65"/>
        <v>0</v>
      </c>
      <c r="W362" s="6">
        <f t="shared" si="66"/>
        <v>0</v>
      </c>
      <c r="X362" s="6">
        <f t="shared" si="67"/>
        <v>0</v>
      </c>
      <c r="Y362" s="6">
        <f t="shared" si="68"/>
        <v>0</v>
      </c>
      <c r="Z362" s="6">
        <f t="shared" si="61"/>
        <v>0</v>
      </c>
      <c r="AA362" s="6"/>
      <c r="AB362" s="6"/>
      <c r="AC362" s="6"/>
      <c r="AD362" s="6"/>
      <c r="AE362" s="6"/>
      <c r="AF362" s="6"/>
      <c r="AG362" s="6"/>
    </row>
    <row r="363" spans="1:33" s="20" customFormat="1" ht="15" customHeight="1" x14ac:dyDescent="0.25">
      <c r="A363" s="19"/>
      <c r="B363" s="74" t="str">
        <f t="shared" si="58"/>
        <v>!!!</v>
      </c>
      <c r="C363" s="209" t="str">
        <f>IF($D363&lt;&gt;"",VLOOKUP(TEXT($D363,0),'Angaben Stationen'!$C$15:$V$65,2,0),"")</f>
        <v/>
      </c>
      <c r="D363" s="203"/>
      <c r="E363" s="210"/>
      <c r="F363" s="210"/>
      <c r="G363" s="211"/>
      <c r="H363" s="212"/>
      <c r="I363" s="213"/>
      <c r="J363" s="112"/>
      <c r="K363" s="72"/>
      <c r="M363" s="126"/>
      <c r="N363" s="6">
        <f t="shared" si="59"/>
        <v>0</v>
      </c>
      <c r="O363" s="6" t="str">
        <f>IF('Angaben KH-Standort'!$D$13&gt;0,"VJ","KJA")</f>
        <v>KJA</v>
      </c>
      <c r="P363" s="6" t="str">
        <f t="shared" si="62"/>
        <v>Leer</v>
      </c>
      <c r="Q363" s="6" t="str">
        <f t="shared" si="60"/>
        <v>Leer</v>
      </c>
      <c r="R363" s="6" t="str">
        <f t="shared" si="63"/>
        <v>Leer</v>
      </c>
      <c r="S363" s="6" t="str">
        <f>VLOOKUP($C363,{"29 - Psychiatrie (Erwachsene)","Psychiatrie";"30 - Kinder- und Jugendpsychiatrie","KJPsychiatrie";"31 - Psychosomatik","Psychosomatik";"00 - Bitte eine Fachabteilung auswählen","Leer";"","Leer"},2,0)</f>
        <v>Leer</v>
      </c>
      <c r="T363" s="6">
        <f>VLOOKUP($C363,{"29 - Psychiatrie (Erwachsene)",1;"30 - Kinder- und Jugendpsychiatrie",1;"31 - Psychosomatik",1;"00 - Bitte eine Fachabteilung auswählen",0;"",0},2,0)</f>
        <v>0</v>
      </c>
      <c r="U363" s="6">
        <f t="shared" si="64"/>
        <v>0</v>
      </c>
      <c r="V363" s="6">
        <f t="shared" si="65"/>
        <v>0</v>
      </c>
      <c r="W363" s="6">
        <f t="shared" si="66"/>
        <v>0</v>
      </c>
      <c r="X363" s="6">
        <f t="shared" si="67"/>
        <v>0</v>
      </c>
      <c r="Y363" s="6">
        <f t="shared" si="68"/>
        <v>0</v>
      </c>
      <c r="Z363" s="6">
        <f t="shared" si="61"/>
        <v>0</v>
      </c>
      <c r="AA363" s="6"/>
      <c r="AB363" s="6"/>
      <c r="AC363" s="6"/>
      <c r="AD363" s="6"/>
      <c r="AE363" s="6"/>
      <c r="AF363" s="6"/>
      <c r="AG363" s="6"/>
    </row>
    <row r="364" spans="1:33" s="20" customFormat="1" ht="15" customHeight="1" x14ac:dyDescent="0.25">
      <c r="A364" s="19"/>
      <c r="B364" s="74" t="str">
        <f t="shared" si="58"/>
        <v>!!!</v>
      </c>
      <c r="C364" s="209" t="str">
        <f>IF($D364&lt;&gt;"",VLOOKUP(TEXT($D364,0),'Angaben Stationen'!$C$15:$V$65,2,0),"")</f>
        <v/>
      </c>
      <c r="D364" s="203"/>
      <c r="E364" s="210"/>
      <c r="F364" s="210"/>
      <c r="G364" s="211"/>
      <c r="H364" s="212"/>
      <c r="I364" s="213"/>
      <c r="J364" s="112"/>
      <c r="K364" s="72"/>
      <c r="M364" s="126"/>
      <c r="N364" s="6">
        <f t="shared" si="59"/>
        <v>0</v>
      </c>
      <c r="O364" s="6" t="str">
        <f>IF('Angaben KH-Standort'!$D$13&gt;0,"VJ","KJA")</f>
        <v>KJA</v>
      </c>
      <c r="P364" s="6" t="str">
        <f t="shared" si="62"/>
        <v>Leer</v>
      </c>
      <c r="Q364" s="6" t="str">
        <f t="shared" si="60"/>
        <v>Leer</v>
      </c>
      <c r="R364" s="6" t="str">
        <f t="shared" si="63"/>
        <v>Leer</v>
      </c>
      <c r="S364" s="6" t="str">
        <f>VLOOKUP($C364,{"29 - Psychiatrie (Erwachsene)","Psychiatrie";"30 - Kinder- und Jugendpsychiatrie","KJPsychiatrie";"31 - Psychosomatik","Psychosomatik";"00 - Bitte eine Fachabteilung auswählen","Leer";"","Leer"},2,0)</f>
        <v>Leer</v>
      </c>
      <c r="T364" s="6">
        <f>VLOOKUP($C364,{"29 - Psychiatrie (Erwachsene)",1;"30 - Kinder- und Jugendpsychiatrie",1;"31 - Psychosomatik",1;"00 - Bitte eine Fachabteilung auswählen",0;"",0},2,0)</f>
        <v>0</v>
      </c>
      <c r="U364" s="6">
        <f t="shared" si="64"/>
        <v>0</v>
      </c>
      <c r="V364" s="6">
        <f t="shared" si="65"/>
        <v>0</v>
      </c>
      <c r="W364" s="6">
        <f t="shared" si="66"/>
        <v>0</v>
      </c>
      <c r="X364" s="6">
        <f t="shared" si="67"/>
        <v>0</v>
      </c>
      <c r="Y364" s="6">
        <f t="shared" si="68"/>
        <v>0</v>
      </c>
      <c r="Z364" s="6">
        <f t="shared" si="61"/>
        <v>0</v>
      </c>
      <c r="AA364" s="6"/>
      <c r="AB364" s="6"/>
      <c r="AC364" s="6"/>
      <c r="AD364" s="6"/>
      <c r="AE364" s="6"/>
      <c r="AF364" s="6"/>
      <c r="AG364" s="6"/>
    </row>
    <row r="365" spans="1:33" s="20" customFormat="1" ht="15" customHeight="1" x14ac:dyDescent="0.25">
      <c r="A365" s="19"/>
      <c r="B365" s="74" t="str">
        <f t="shared" si="58"/>
        <v>!!!</v>
      </c>
      <c r="C365" s="209" t="str">
        <f>IF($D365&lt;&gt;"",VLOOKUP(TEXT($D365,0),'Angaben Stationen'!$C$15:$V$65,2,0),"")</f>
        <v/>
      </c>
      <c r="D365" s="203"/>
      <c r="E365" s="210"/>
      <c r="F365" s="210"/>
      <c r="G365" s="211"/>
      <c r="H365" s="212"/>
      <c r="I365" s="213"/>
      <c r="J365" s="112"/>
      <c r="K365" s="72"/>
      <c r="M365" s="126"/>
      <c r="N365" s="6">
        <f t="shared" si="59"/>
        <v>0</v>
      </c>
      <c r="O365" s="6" t="str">
        <f>IF('Angaben KH-Standort'!$D$13&gt;0,"VJ","KJA")</f>
        <v>KJA</v>
      </c>
      <c r="P365" s="6" t="str">
        <f t="shared" si="62"/>
        <v>Leer</v>
      </c>
      <c r="Q365" s="6" t="str">
        <f t="shared" si="60"/>
        <v>Leer</v>
      </c>
      <c r="R365" s="6" t="str">
        <f t="shared" si="63"/>
        <v>Leer</v>
      </c>
      <c r="S365" s="6" t="str">
        <f>VLOOKUP($C365,{"29 - Psychiatrie (Erwachsene)","Psychiatrie";"30 - Kinder- und Jugendpsychiatrie","KJPsychiatrie";"31 - Psychosomatik","Psychosomatik";"00 - Bitte eine Fachabteilung auswählen","Leer";"","Leer"},2,0)</f>
        <v>Leer</v>
      </c>
      <c r="T365" s="6">
        <f>VLOOKUP($C365,{"29 - Psychiatrie (Erwachsene)",1;"30 - Kinder- und Jugendpsychiatrie",1;"31 - Psychosomatik",1;"00 - Bitte eine Fachabteilung auswählen",0;"",0},2,0)</f>
        <v>0</v>
      </c>
      <c r="U365" s="6">
        <f t="shared" si="64"/>
        <v>0</v>
      </c>
      <c r="V365" s="6">
        <f t="shared" si="65"/>
        <v>0</v>
      </c>
      <c r="W365" s="6">
        <f t="shared" si="66"/>
        <v>0</v>
      </c>
      <c r="X365" s="6">
        <f t="shared" si="67"/>
        <v>0</v>
      </c>
      <c r="Y365" s="6">
        <f t="shared" si="68"/>
        <v>0</v>
      </c>
      <c r="Z365" s="6">
        <f t="shared" si="61"/>
        <v>0</v>
      </c>
      <c r="AA365" s="6"/>
      <c r="AB365" s="6"/>
      <c r="AC365" s="6"/>
      <c r="AD365" s="6"/>
      <c r="AE365" s="6"/>
      <c r="AF365" s="6"/>
      <c r="AG365" s="6"/>
    </row>
    <row r="366" spans="1:33" s="20" customFormat="1" ht="15" customHeight="1" x14ac:dyDescent="0.25">
      <c r="A366" s="19"/>
      <c r="B366" s="74" t="str">
        <f t="shared" si="58"/>
        <v>!!!</v>
      </c>
      <c r="C366" s="209" t="str">
        <f>IF($D366&lt;&gt;"",VLOOKUP(TEXT($D366,0),'Angaben Stationen'!$C$15:$V$65,2,0),"")</f>
        <v/>
      </c>
      <c r="D366" s="203"/>
      <c r="E366" s="210"/>
      <c r="F366" s="210"/>
      <c r="G366" s="211"/>
      <c r="H366" s="212"/>
      <c r="I366" s="213"/>
      <c r="J366" s="112"/>
      <c r="K366" s="72"/>
      <c r="M366" s="126"/>
      <c r="N366" s="6">
        <f t="shared" si="59"/>
        <v>0</v>
      </c>
      <c r="O366" s="6" t="str">
        <f>IF('Angaben KH-Standort'!$D$13&gt;0,"VJ","KJA")</f>
        <v>KJA</v>
      </c>
      <c r="P366" s="6" t="str">
        <f t="shared" si="62"/>
        <v>Leer</v>
      </c>
      <c r="Q366" s="6" t="str">
        <f t="shared" si="60"/>
        <v>Leer</v>
      </c>
      <c r="R366" s="6" t="str">
        <f t="shared" si="63"/>
        <v>Leer</v>
      </c>
      <c r="S366" s="6" t="str">
        <f>VLOOKUP($C366,{"29 - Psychiatrie (Erwachsene)","Psychiatrie";"30 - Kinder- und Jugendpsychiatrie","KJPsychiatrie";"31 - Psychosomatik","Psychosomatik";"00 - Bitte eine Fachabteilung auswählen","Leer";"","Leer"},2,0)</f>
        <v>Leer</v>
      </c>
      <c r="T366" s="6">
        <f>VLOOKUP($C366,{"29 - Psychiatrie (Erwachsene)",1;"30 - Kinder- und Jugendpsychiatrie",1;"31 - Psychosomatik",1;"00 - Bitte eine Fachabteilung auswählen",0;"",0},2,0)</f>
        <v>0</v>
      </c>
      <c r="U366" s="6">
        <f t="shared" si="64"/>
        <v>0</v>
      </c>
      <c r="V366" s="6">
        <f t="shared" si="65"/>
        <v>0</v>
      </c>
      <c r="W366" s="6">
        <f t="shared" si="66"/>
        <v>0</v>
      </c>
      <c r="X366" s="6">
        <f t="shared" si="67"/>
        <v>0</v>
      </c>
      <c r="Y366" s="6">
        <f t="shared" si="68"/>
        <v>0</v>
      </c>
      <c r="Z366" s="6">
        <f t="shared" si="61"/>
        <v>0</v>
      </c>
      <c r="AA366" s="6"/>
      <c r="AB366" s="6"/>
      <c r="AC366" s="6"/>
      <c r="AD366" s="6"/>
      <c r="AE366" s="6"/>
      <c r="AF366" s="6"/>
      <c r="AG366" s="6"/>
    </row>
    <row r="367" spans="1:33" s="20" customFormat="1" ht="15" customHeight="1" x14ac:dyDescent="0.25">
      <c r="A367" s="19"/>
      <c r="B367" s="74" t="str">
        <f t="shared" si="58"/>
        <v>!!!</v>
      </c>
      <c r="C367" s="209" t="str">
        <f>IF($D367&lt;&gt;"",VLOOKUP(TEXT($D367,0),'Angaben Stationen'!$C$15:$V$65,2,0),"")</f>
        <v/>
      </c>
      <c r="D367" s="203"/>
      <c r="E367" s="210"/>
      <c r="F367" s="210"/>
      <c r="G367" s="211"/>
      <c r="H367" s="212"/>
      <c r="I367" s="213"/>
      <c r="J367" s="112"/>
      <c r="K367" s="72"/>
      <c r="M367" s="126"/>
      <c r="N367" s="6">
        <f t="shared" si="59"/>
        <v>0</v>
      </c>
      <c r="O367" s="6" t="str">
        <f>IF('Angaben KH-Standort'!$D$13&gt;0,"VJ","KJA")</f>
        <v>KJA</v>
      </c>
      <c r="P367" s="6" t="str">
        <f t="shared" si="62"/>
        <v>Leer</v>
      </c>
      <c r="Q367" s="6" t="str">
        <f t="shared" si="60"/>
        <v>Leer</v>
      </c>
      <c r="R367" s="6" t="str">
        <f t="shared" si="63"/>
        <v>Leer</v>
      </c>
      <c r="S367" s="6" t="str">
        <f>VLOOKUP($C367,{"29 - Psychiatrie (Erwachsene)","Psychiatrie";"30 - Kinder- und Jugendpsychiatrie","KJPsychiatrie";"31 - Psychosomatik","Psychosomatik";"00 - Bitte eine Fachabteilung auswählen","Leer";"","Leer"},2,0)</f>
        <v>Leer</v>
      </c>
      <c r="T367" s="6">
        <f>VLOOKUP($C367,{"29 - Psychiatrie (Erwachsene)",1;"30 - Kinder- und Jugendpsychiatrie",1;"31 - Psychosomatik",1;"00 - Bitte eine Fachabteilung auswählen",0;"",0},2,0)</f>
        <v>0</v>
      </c>
      <c r="U367" s="6">
        <f t="shared" si="64"/>
        <v>0</v>
      </c>
      <c r="V367" s="6">
        <f t="shared" si="65"/>
        <v>0</v>
      </c>
      <c r="W367" s="6">
        <f t="shared" si="66"/>
        <v>0</v>
      </c>
      <c r="X367" s="6">
        <f t="shared" si="67"/>
        <v>0</v>
      </c>
      <c r="Y367" s="6">
        <f t="shared" si="68"/>
        <v>0</v>
      </c>
      <c r="Z367" s="6">
        <f t="shared" si="61"/>
        <v>0</v>
      </c>
      <c r="AA367" s="6"/>
      <c r="AB367" s="6"/>
      <c r="AC367" s="6"/>
      <c r="AD367" s="6"/>
      <c r="AE367" s="6"/>
      <c r="AF367" s="6"/>
      <c r="AG367" s="6"/>
    </row>
    <row r="368" spans="1:33" s="20" customFormat="1" ht="15" customHeight="1" x14ac:dyDescent="0.25">
      <c r="A368" s="19"/>
      <c r="B368" s="74" t="str">
        <f t="shared" si="58"/>
        <v>!!!</v>
      </c>
      <c r="C368" s="209" t="str">
        <f>IF($D368&lt;&gt;"",VLOOKUP(TEXT($D368,0),'Angaben Stationen'!$C$15:$V$65,2,0),"")</f>
        <v/>
      </c>
      <c r="D368" s="203"/>
      <c r="E368" s="210"/>
      <c r="F368" s="210"/>
      <c r="G368" s="211"/>
      <c r="H368" s="212"/>
      <c r="I368" s="213"/>
      <c r="J368" s="112"/>
      <c r="K368" s="72"/>
      <c r="M368" s="126"/>
      <c r="N368" s="6">
        <f t="shared" si="59"/>
        <v>0</v>
      </c>
      <c r="O368" s="6" t="str">
        <f>IF('Angaben KH-Standort'!$D$13&gt;0,"VJ","KJA")</f>
        <v>KJA</v>
      </c>
      <c r="P368" s="6" t="str">
        <f t="shared" si="62"/>
        <v>Leer</v>
      </c>
      <c r="Q368" s="6" t="str">
        <f t="shared" si="60"/>
        <v>Leer</v>
      </c>
      <c r="R368" s="6" t="str">
        <f t="shared" si="63"/>
        <v>Leer</v>
      </c>
      <c r="S368" s="6" t="str">
        <f>VLOOKUP($C368,{"29 - Psychiatrie (Erwachsene)","Psychiatrie";"30 - Kinder- und Jugendpsychiatrie","KJPsychiatrie";"31 - Psychosomatik","Psychosomatik";"00 - Bitte eine Fachabteilung auswählen","Leer";"","Leer"},2,0)</f>
        <v>Leer</v>
      </c>
      <c r="T368" s="6">
        <f>VLOOKUP($C368,{"29 - Psychiatrie (Erwachsene)",1;"30 - Kinder- und Jugendpsychiatrie",1;"31 - Psychosomatik",1;"00 - Bitte eine Fachabteilung auswählen",0;"",0},2,0)</f>
        <v>0</v>
      </c>
      <c r="U368" s="6">
        <f t="shared" si="64"/>
        <v>0</v>
      </c>
      <c r="V368" s="6">
        <f t="shared" si="65"/>
        <v>0</v>
      </c>
      <c r="W368" s="6">
        <f t="shared" si="66"/>
        <v>0</v>
      </c>
      <c r="X368" s="6">
        <f t="shared" si="67"/>
        <v>0</v>
      </c>
      <c r="Y368" s="6">
        <f t="shared" si="68"/>
        <v>0</v>
      </c>
      <c r="Z368" s="6">
        <f t="shared" si="61"/>
        <v>0</v>
      </c>
      <c r="AA368" s="6"/>
      <c r="AB368" s="6"/>
      <c r="AC368" s="6"/>
      <c r="AD368" s="6"/>
      <c r="AE368" s="6"/>
      <c r="AF368" s="6"/>
      <c r="AG368" s="6"/>
    </row>
    <row r="369" spans="1:33" s="20" customFormat="1" ht="15" customHeight="1" x14ac:dyDescent="0.25">
      <c r="A369" s="19"/>
      <c r="B369" s="74" t="str">
        <f t="shared" si="58"/>
        <v>!!!</v>
      </c>
      <c r="C369" s="209" t="str">
        <f>IF($D369&lt;&gt;"",VLOOKUP(TEXT($D369,0),'Angaben Stationen'!$C$15:$V$65,2,0),"")</f>
        <v/>
      </c>
      <c r="D369" s="203"/>
      <c r="E369" s="210"/>
      <c r="F369" s="210"/>
      <c r="G369" s="211"/>
      <c r="H369" s="212"/>
      <c r="I369" s="213"/>
      <c r="J369" s="112"/>
      <c r="K369" s="72"/>
      <c r="M369" s="126"/>
      <c r="N369" s="6">
        <f t="shared" si="59"/>
        <v>0</v>
      </c>
      <c r="O369" s="6" t="str">
        <f>IF('Angaben KH-Standort'!$D$13&gt;0,"VJ","KJA")</f>
        <v>KJA</v>
      </c>
      <c r="P369" s="6" t="str">
        <f t="shared" si="62"/>
        <v>Leer</v>
      </c>
      <c r="Q369" s="6" t="str">
        <f t="shared" si="60"/>
        <v>Leer</v>
      </c>
      <c r="R369" s="6" t="str">
        <f t="shared" si="63"/>
        <v>Leer</v>
      </c>
      <c r="S369" s="6" t="str">
        <f>VLOOKUP($C369,{"29 - Psychiatrie (Erwachsene)","Psychiatrie";"30 - Kinder- und Jugendpsychiatrie","KJPsychiatrie";"31 - Psychosomatik","Psychosomatik";"00 - Bitte eine Fachabteilung auswählen","Leer";"","Leer"},2,0)</f>
        <v>Leer</v>
      </c>
      <c r="T369" s="6">
        <f>VLOOKUP($C369,{"29 - Psychiatrie (Erwachsene)",1;"30 - Kinder- und Jugendpsychiatrie",1;"31 - Psychosomatik",1;"00 - Bitte eine Fachabteilung auswählen",0;"",0},2,0)</f>
        <v>0</v>
      </c>
      <c r="U369" s="6">
        <f t="shared" si="64"/>
        <v>0</v>
      </c>
      <c r="V369" s="6">
        <f t="shared" si="65"/>
        <v>0</v>
      </c>
      <c r="W369" s="6">
        <f t="shared" si="66"/>
        <v>0</v>
      </c>
      <c r="X369" s="6">
        <f t="shared" si="67"/>
        <v>0</v>
      </c>
      <c r="Y369" s="6">
        <f t="shared" si="68"/>
        <v>0</v>
      </c>
      <c r="Z369" s="6">
        <f t="shared" si="61"/>
        <v>0</v>
      </c>
      <c r="AA369" s="6"/>
      <c r="AB369" s="6"/>
      <c r="AC369" s="6"/>
      <c r="AD369" s="6"/>
      <c r="AE369" s="6"/>
      <c r="AF369" s="6"/>
      <c r="AG369" s="6"/>
    </row>
    <row r="370" spans="1:33" s="20" customFormat="1" ht="15" customHeight="1" x14ac:dyDescent="0.25">
      <c r="A370" s="19"/>
      <c r="B370" s="74" t="str">
        <f t="shared" si="58"/>
        <v>!!!</v>
      </c>
      <c r="C370" s="209" t="str">
        <f>IF($D370&lt;&gt;"",VLOOKUP(TEXT($D370,0),'Angaben Stationen'!$C$15:$V$65,2,0),"")</f>
        <v/>
      </c>
      <c r="D370" s="203"/>
      <c r="E370" s="210"/>
      <c r="F370" s="210"/>
      <c r="G370" s="211"/>
      <c r="H370" s="212"/>
      <c r="I370" s="213"/>
      <c r="J370" s="112"/>
      <c r="K370" s="72"/>
      <c r="M370" s="126"/>
      <c r="N370" s="6">
        <f t="shared" si="59"/>
        <v>0</v>
      </c>
      <c r="O370" s="6" t="str">
        <f>IF('Angaben KH-Standort'!$D$13&gt;0,"VJ","KJA")</f>
        <v>KJA</v>
      </c>
      <c r="P370" s="6" t="str">
        <f t="shared" si="62"/>
        <v>Leer</v>
      </c>
      <c r="Q370" s="6" t="str">
        <f t="shared" si="60"/>
        <v>Leer</v>
      </c>
      <c r="R370" s="6" t="str">
        <f t="shared" si="63"/>
        <v>Leer</v>
      </c>
      <c r="S370" s="6" t="str">
        <f>VLOOKUP($C370,{"29 - Psychiatrie (Erwachsene)","Psychiatrie";"30 - Kinder- und Jugendpsychiatrie","KJPsychiatrie";"31 - Psychosomatik","Psychosomatik";"00 - Bitte eine Fachabteilung auswählen","Leer";"","Leer"},2,0)</f>
        <v>Leer</v>
      </c>
      <c r="T370" s="6">
        <f>VLOOKUP($C370,{"29 - Psychiatrie (Erwachsene)",1;"30 - Kinder- und Jugendpsychiatrie",1;"31 - Psychosomatik",1;"00 - Bitte eine Fachabteilung auswählen",0;"",0},2,0)</f>
        <v>0</v>
      </c>
      <c r="U370" s="6">
        <f t="shared" si="64"/>
        <v>0</v>
      </c>
      <c r="V370" s="6">
        <f t="shared" si="65"/>
        <v>0</v>
      </c>
      <c r="W370" s="6">
        <f t="shared" si="66"/>
        <v>0</v>
      </c>
      <c r="X370" s="6">
        <f t="shared" si="67"/>
        <v>0</v>
      </c>
      <c r="Y370" s="6">
        <f t="shared" si="68"/>
        <v>0</v>
      </c>
      <c r="Z370" s="6">
        <f t="shared" si="61"/>
        <v>0</v>
      </c>
      <c r="AA370" s="6"/>
      <c r="AB370" s="6"/>
      <c r="AC370" s="6"/>
      <c r="AD370" s="6"/>
      <c r="AE370" s="6"/>
      <c r="AF370" s="6"/>
      <c r="AG370" s="6"/>
    </row>
    <row r="371" spans="1:33" s="20" customFormat="1" ht="15" customHeight="1" x14ac:dyDescent="0.25">
      <c r="A371" s="19"/>
      <c r="B371" s="74" t="str">
        <f t="shared" si="58"/>
        <v>!!!</v>
      </c>
      <c r="C371" s="209" t="str">
        <f>IF($D371&lt;&gt;"",VLOOKUP(TEXT($D371,0),'Angaben Stationen'!$C$15:$V$65,2,0),"")</f>
        <v/>
      </c>
      <c r="D371" s="203"/>
      <c r="E371" s="210"/>
      <c r="F371" s="210"/>
      <c r="G371" s="211"/>
      <c r="H371" s="212"/>
      <c r="I371" s="213"/>
      <c r="J371" s="112"/>
      <c r="K371" s="72"/>
      <c r="M371" s="126"/>
      <c r="N371" s="6">
        <f t="shared" si="59"/>
        <v>0</v>
      </c>
      <c r="O371" s="6" t="str">
        <f>IF('Angaben KH-Standort'!$D$13&gt;0,"VJ","KJA")</f>
        <v>KJA</v>
      </c>
      <c r="P371" s="6" t="str">
        <f t="shared" si="62"/>
        <v>Leer</v>
      </c>
      <c r="Q371" s="6" t="str">
        <f t="shared" si="60"/>
        <v>Leer</v>
      </c>
      <c r="R371" s="6" t="str">
        <f t="shared" si="63"/>
        <v>Leer</v>
      </c>
      <c r="S371" s="6" t="str">
        <f>VLOOKUP($C371,{"29 - Psychiatrie (Erwachsene)","Psychiatrie";"30 - Kinder- und Jugendpsychiatrie","KJPsychiatrie";"31 - Psychosomatik","Psychosomatik";"00 - Bitte eine Fachabteilung auswählen","Leer";"","Leer"},2,0)</f>
        <v>Leer</v>
      </c>
      <c r="T371" s="6">
        <f>VLOOKUP($C371,{"29 - Psychiatrie (Erwachsene)",1;"30 - Kinder- und Jugendpsychiatrie",1;"31 - Psychosomatik",1;"00 - Bitte eine Fachabteilung auswählen",0;"",0},2,0)</f>
        <v>0</v>
      </c>
      <c r="U371" s="6">
        <f t="shared" si="64"/>
        <v>0</v>
      </c>
      <c r="V371" s="6">
        <f t="shared" si="65"/>
        <v>0</v>
      </c>
      <c r="W371" s="6">
        <f t="shared" si="66"/>
        <v>0</v>
      </c>
      <c r="X371" s="6">
        <f t="shared" si="67"/>
        <v>0</v>
      </c>
      <c r="Y371" s="6">
        <f t="shared" si="68"/>
        <v>0</v>
      </c>
      <c r="Z371" s="6">
        <f t="shared" si="61"/>
        <v>0</v>
      </c>
      <c r="AA371" s="6"/>
      <c r="AB371" s="6"/>
      <c r="AC371" s="6"/>
      <c r="AD371" s="6"/>
      <c r="AE371" s="6"/>
      <c r="AF371" s="6"/>
      <c r="AG371" s="6"/>
    </row>
    <row r="372" spans="1:33" s="20" customFormat="1" ht="15" customHeight="1" x14ac:dyDescent="0.25">
      <c r="A372" s="19"/>
      <c r="B372" s="74" t="str">
        <f t="shared" si="58"/>
        <v>!!!</v>
      </c>
      <c r="C372" s="209" t="str">
        <f>IF($D372&lt;&gt;"",VLOOKUP(TEXT($D372,0),'Angaben Stationen'!$C$15:$V$65,2,0),"")</f>
        <v/>
      </c>
      <c r="D372" s="203"/>
      <c r="E372" s="210"/>
      <c r="F372" s="210"/>
      <c r="G372" s="211"/>
      <c r="H372" s="212"/>
      <c r="I372" s="213"/>
      <c r="J372" s="112"/>
      <c r="K372" s="72"/>
      <c r="M372" s="126"/>
      <c r="N372" s="6">
        <f t="shared" si="59"/>
        <v>0</v>
      </c>
      <c r="O372" s="6" t="str">
        <f>IF('Angaben KH-Standort'!$D$13&gt;0,"VJ","KJA")</f>
        <v>KJA</v>
      </c>
      <c r="P372" s="6" t="str">
        <f t="shared" si="62"/>
        <v>Leer</v>
      </c>
      <c r="Q372" s="6" t="str">
        <f t="shared" si="60"/>
        <v>Leer</v>
      </c>
      <c r="R372" s="6" t="str">
        <f t="shared" si="63"/>
        <v>Leer</v>
      </c>
      <c r="S372" s="6" t="str">
        <f>VLOOKUP($C372,{"29 - Psychiatrie (Erwachsene)","Psychiatrie";"30 - Kinder- und Jugendpsychiatrie","KJPsychiatrie";"31 - Psychosomatik","Psychosomatik";"00 - Bitte eine Fachabteilung auswählen","Leer";"","Leer"},2,0)</f>
        <v>Leer</v>
      </c>
      <c r="T372" s="6">
        <f>VLOOKUP($C372,{"29 - Psychiatrie (Erwachsene)",1;"30 - Kinder- und Jugendpsychiatrie",1;"31 - Psychosomatik",1;"00 - Bitte eine Fachabteilung auswählen",0;"",0},2,0)</f>
        <v>0</v>
      </c>
      <c r="U372" s="6">
        <f t="shared" si="64"/>
        <v>0</v>
      </c>
      <c r="V372" s="6">
        <f t="shared" si="65"/>
        <v>0</v>
      </c>
      <c r="W372" s="6">
        <f t="shared" si="66"/>
        <v>0</v>
      </c>
      <c r="X372" s="6">
        <f t="shared" si="67"/>
        <v>0</v>
      </c>
      <c r="Y372" s="6">
        <f t="shared" si="68"/>
        <v>0</v>
      </c>
      <c r="Z372" s="6">
        <f t="shared" si="61"/>
        <v>0</v>
      </c>
      <c r="AA372" s="6"/>
      <c r="AB372" s="6"/>
      <c r="AC372" s="6"/>
      <c r="AD372" s="6"/>
      <c r="AE372" s="6"/>
      <c r="AF372" s="6"/>
      <c r="AG372" s="6"/>
    </row>
    <row r="373" spans="1:33" s="20" customFormat="1" ht="15" customHeight="1" x14ac:dyDescent="0.25">
      <c r="A373" s="19"/>
      <c r="B373" s="74" t="str">
        <f t="shared" si="58"/>
        <v>!!!</v>
      </c>
      <c r="C373" s="209" t="str">
        <f>IF($D373&lt;&gt;"",VLOOKUP(TEXT($D373,0),'Angaben Stationen'!$C$15:$V$65,2,0),"")</f>
        <v/>
      </c>
      <c r="D373" s="203"/>
      <c r="E373" s="210"/>
      <c r="F373" s="210"/>
      <c r="G373" s="211"/>
      <c r="H373" s="212"/>
      <c r="I373" s="213"/>
      <c r="J373" s="112"/>
      <c r="K373" s="72"/>
      <c r="M373" s="126"/>
      <c r="N373" s="6">
        <f t="shared" si="59"/>
        <v>0</v>
      </c>
      <c r="O373" s="6" t="str">
        <f>IF('Angaben KH-Standort'!$D$13&gt;0,"VJ","KJA")</f>
        <v>KJA</v>
      </c>
      <c r="P373" s="6" t="str">
        <f t="shared" si="62"/>
        <v>Leer</v>
      </c>
      <c r="Q373" s="6" t="str">
        <f t="shared" si="60"/>
        <v>Leer</v>
      </c>
      <c r="R373" s="6" t="str">
        <f t="shared" si="63"/>
        <v>Leer</v>
      </c>
      <c r="S373" s="6" t="str">
        <f>VLOOKUP($C373,{"29 - Psychiatrie (Erwachsene)","Psychiatrie";"30 - Kinder- und Jugendpsychiatrie","KJPsychiatrie";"31 - Psychosomatik","Psychosomatik";"00 - Bitte eine Fachabteilung auswählen","Leer";"","Leer"},2,0)</f>
        <v>Leer</v>
      </c>
      <c r="T373" s="6">
        <f>VLOOKUP($C373,{"29 - Psychiatrie (Erwachsene)",1;"30 - Kinder- und Jugendpsychiatrie",1;"31 - Psychosomatik",1;"00 - Bitte eine Fachabteilung auswählen",0;"",0},2,0)</f>
        <v>0</v>
      </c>
      <c r="U373" s="6">
        <f t="shared" si="64"/>
        <v>0</v>
      </c>
      <c r="V373" s="6">
        <f t="shared" si="65"/>
        <v>0</v>
      </c>
      <c r="W373" s="6">
        <f t="shared" si="66"/>
        <v>0</v>
      </c>
      <c r="X373" s="6">
        <f t="shared" si="67"/>
        <v>0</v>
      </c>
      <c r="Y373" s="6">
        <f t="shared" si="68"/>
        <v>0</v>
      </c>
      <c r="Z373" s="6">
        <f t="shared" si="61"/>
        <v>0</v>
      </c>
      <c r="AA373" s="6"/>
      <c r="AB373" s="6"/>
      <c r="AC373" s="6"/>
      <c r="AD373" s="6"/>
      <c r="AE373" s="6"/>
      <c r="AF373" s="6"/>
      <c r="AG373" s="6"/>
    </row>
    <row r="374" spans="1:33" s="20" customFormat="1" ht="15" customHeight="1" x14ac:dyDescent="0.25">
      <c r="A374" s="19"/>
      <c r="B374" s="74" t="str">
        <f t="shared" si="58"/>
        <v>!!!</v>
      </c>
      <c r="C374" s="209" t="str">
        <f>IF($D374&lt;&gt;"",VLOOKUP(TEXT($D374,0),'Angaben Stationen'!$C$15:$V$65,2,0),"")</f>
        <v/>
      </c>
      <c r="D374" s="203"/>
      <c r="E374" s="210"/>
      <c r="F374" s="210"/>
      <c r="G374" s="211"/>
      <c r="H374" s="212"/>
      <c r="I374" s="213"/>
      <c r="J374" s="112"/>
      <c r="K374" s="72"/>
      <c r="M374" s="126"/>
      <c r="N374" s="6">
        <f t="shared" si="59"/>
        <v>0</v>
      </c>
      <c r="O374" s="6" t="str">
        <f>IF('Angaben KH-Standort'!$D$13&gt;0,"VJ","KJA")</f>
        <v>KJA</v>
      </c>
      <c r="P374" s="6" t="str">
        <f t="shared" si="62"/>
        <v>Leer</v>
      </c>
      <c r="Q374" s="6" t="str">
        <f t="shared" si="60"/>
        <v>Leer</v>
      </c>
      <c r="R374" s="6" t="str">
        <f t="shared" si="63"/>
        <v>Leer</v>
      </c>
      <c r="S374" s="6" t="str">
        <f>VLOOKUP($C374,{"29 - Psychiatrie (Erwachsene)","Psychiatrie";"30 - Kinder- und Jugendpsychiatrie","KJPsychiatrie";"31 - Psychosomatik","Psychosomatik";"00 - Bitte eine Fachabteilung auswählen","Leer";"","Leer"},2,0)</f>
        <v>Leer</v>
      </c>
      <c r="T374" s="6">
        <f>VLOOKUP($C374,{"29 - Psychiatrie (Erwachsene)",1;"30 - Kinder- und Jugendpsychiatrie",1;"31 - Psychosomatik",1;"00 - Bitte eine Fachabteilung auswählen",0;"",0},2,0)</f>
        <v>0</v>
      </c>
      <c r="U374" s="6">
        <f t="shared" si="64"/>
        <v>0</v>
      </c>
      <c r="V374" s="6">
        <f t="shared" si="65"/>
        <v>0</v>
      </c>
      <c r="W374" s="6">
        <f t="shared" si="66"/>
        <v>0</v>
      </c>
      <c r="X374" s="6">
        <f t="shared" si="67"/>
        <v>0</v>
      </c>
      <c r="Y374" s="6">
        <f t="shared" si="68"/>
        <v>0</v>
      </c>
      <c r="Z374" s="6">
        <f t="shared" si="61"/>
        <v>0</v>
      </c>
      <c r="AA374" s="6"/>
      <c r="AB374" s="6"/>
      <c r="AC374" s="6"/>
      <c r="AD374" s="6"/>
      <c r="AE374" s="6"/>
      <c r="AF374" s="6"/>
      <c r="AG374" s="6"/>
    </row>
    <row r="375" spans="1:33" s="20" customFormat="1" ht="15" customHeight="1" x14ac:dyDescent="0.25">
      <c r="A375" s="19"/>
      <c r="B375" s="74" t="str">
        <f t="shared" si="58"/>
        <v>!!!</v>
      </c>
      <c r="C375" s="209" t="str">
        <f>IF($D375&lt;&gt;"",VLOOKUP(TEXT($D375,0),'Angaben Stationen'!$C$15:$V$65,2,0),"")</f>
        <v/>
      </c>
      <c r="D375" s="203"/>
      <c r="E375" s="210"/>
      <c r="F375" s="210"/>
      <c r="G375" s="211"/>
      <c r="H375" s="212"/>
      <c r="I375" s="213"/>
      <c r="J375" s="112"/>
      <c r="K375" s="72"/>
      <c r="M375" s="126"/>
      <c r="N375" s="6">
        <f t="shared" si="59"/>
        <v>0</v>
      </c>
      <c r="O375" s="6" t="str">
        <f>IF('Angaben KH-Standort'!$D$13&gt;0,"VJ","KJA")</f>
        <v>KJA</v>
      </c>
      <c r="P375" s="6" t="str">
        <f t="shared" si="62"/>
        <v>Leer</v>
      </c>
      <c r="Q375" s="6" t="str">
        <f t="shared" si="60"/>
        <v>Leer</v>
      </c>
      <c r="R375" s="6" t="str">
        <f t="shared" si="63"/>
        <v>Leer</v>
      </c>
      <c r="S375" s="6" t="str">
        <f>VLOOKUP($C375,{"29 - Psychiatrie (Erwachsene)","Psychiatrie";"30 - Kinder- und Jugendpsychiatrie","KJPsychiatrie";"31 - Psychosomatik","Psychosomatik";"00 - Bitte eine Fachabteilung auswählen","Leer";"","Leer"},2,0)</f>
        <v>Leer</v>
      </c>
      <c r="T375" s="6">
        <f>VLOOKUP($C375,{"29 - Psychiatrie (Erwachsene)",1;"30 - Kinder- und Jugendpsychiatrie",1;"31 - Psychosomatik",1;"00 - Bitte eine Fachabteilung auswählen",0;"",0},2,0)</f>
        <v>0</v>
      </c>
      <c r="U375" s="6">
        <f t="shared" si="64"/>
        <v>0</v>
      </c>
      <c r="V375" s="6">
        <f t="shared" si="65"/>
        <v>0</v>
      </c>
      <c r="W375" s="6">
        <f t="shared" si="66"/>
        <v>0</v>
      </c>
      <c r="X375" s="6">
        <f t="shared" si="67"/>
        <v>0</v>
      </c>
      <c r="Y375" s="6">
        <f t="shared" si="68"/>
        <v>0</v>
      </c>
      <c r="Z375" s="6">
        <f t="shared" si="61"/>
        <v>0</v>
      </c>
      <c r="AA375" s="6"/>
      <c r="AB375" s="6"/>
      <c r="AC375" s="6"/>
      <c r="AD375" s="6"/>
      <c r="AE375" s="6"/>
      <c r="AF375" s="6"/>
      <c r="AG375" s="6"/>
    </row>
    <row r="376" spans="1:33" s="20" customFormat="1" ht="15" customHeight="1" x14ac:dyDescent="0.25">
      <c r="A376" s="19"/>
      <c r="B376" s="74" t="str">
        <f t="shared" si="58"/>
        <v>!!!</v>
      </c>
      <c r="C376" s="209" t="str">
        <f>IF($D376&lt;&gt;"",VLOOKUP(TEXT($D376,0),'Angaben Stationen'!$C$15:$V$65,2,0),"")</f>
        <v/>
      </c>
      <c r="D376" s="203"/>
      <c r="E376" s="210"/>
      <c r="F376" s="210"/>
      <c r="G376" s="211"/>
      <c r="H376" s="212"/>
      <c r="I376" s="213"/>
      <c r="J376" s="112"/>
      <c r="K376" s="72"/>
      <c r="M376" s="126"/>
      <c r="N376" s="6">
        <f t="shared" si="59"/>
        <v>0</v>
      </c>
      <c r="O376" s="6" t="str">
        <f>IF('Angaben KH-Standort'!$D$13&gt;0,"VJ","KJA")</f>
        <v>KJA</v>
      </c>
      <c r="P376" s="6" t="str">
        <f t="shared" si="62"/>
        <v>Leer</v>
      </c>
      <c r="Q376" s="6" t="str">
        <f t="shared" si="60"/>
        <v>Leer</v>
      </c>
      <c r="R376" s="6" t="str">
        <f t="shared" si="63"/>
        <v>Leer</v>
      </c>
      <c r="S376" s="6" t="str">
        <f>VLOOKUP($C376,{"29 - Psychiatrie (Erwachsene)","Psychiatrie";"30 - Kinder- und Jugendpsychiatrie","KJPsychiatrie";"31 - Psychosomatik","Psychosomatik";"00 - Bitte eine Fachabteilung auswählen","Leer";"","Leer"},2,0)</f>
        <v>Leer</v>
      </c>
      <c r="T376" s="6">
        <f>VLOOKUP($C376,{"29 - Psychiatrie (Erwachsene)",1;"30 - Kinder- und Jugendpsychiatrie",1;"31 - Psychosomatik",1;"00 - Bitte eine Fachabteilung auswählen",0;"",0},2,0)</f>
        <v>0</v>
      </c>
      <c r="U376" s="6">
        <f t="shared" si="64"/>
        <v>0</v>
      </c>
      <c r="V376" s="6">
        <f t="shared" si="65"/>
        <v>0</v>
      </c>
      <c r="W376" s="6">
        <f t="shared" si="66"/>
        <v>0</v>
      </c>
      <c r="X376" s="6">
        <f t="shared" si="67"/>
        <v>0</v>
      </c>
      <c r="Y376" s="6">
        <f t="shared" si="68"/>
        <v>0</v>
      </c>
      <c r="Z376" s="6">
        <f t="shared" si="61"/>
        <v>0</v>
      </c>
      <c r="AA376" s="6"/>
      <c r="AB376" s="6"/>
      <c r="AC376" s="6"/>
      <c r="AD376" s="6"/>
      <c r="AE376" s="6"/>
      <c r="AF376" s="6"/>
      <c r="AG376" s="6"/>
    </row>
    <row r="377" spans="1:33" s="20" customFormat="1" ht="15" customHeight="1" x14ac:dyDescent="0.25">
      <c r="A377" s="19"/>
      <c r="B377" s="74" t="str">
        <f t="shared" si="58"/>
        <v>!!!</v>
      </c>
      <c r="C377" s="209" t="str">
        <f>IF($D377&lt;&gt;"",VLOOKUP(TEXT($D377,0),'Angaben Stationen'!$C$15:$V$65,2,0),"")</f>
        <v/>
      </c>
      <c r="D377" s="203"/>
      <c r="E377" s="210"/>
      <c r="F377" s="210"/>
      <c r="G377" s="211"/>
      <c r="H377" s="212"/>
      <c r="I377" s="213"/>
      <c r="J377" s="112"/>
      <c r="K377" s="72"/>
      <c r="M377" s="126"/>
      <c r="N377" s="6">
        <f t="shared" si="59"/>
        <v>0</v>
      </c>
      <c r="O377" s="6" t="str">
        <f>IF('Angaben KH-Standort'!$D$13&gt;0,"VJ","KJA")</f>
        <v>KJA</v>
      </c>
      <c r="P377" s="6" t="str">
        <f t="shared" si="62"/>
        <v>Leer</v>
      </c>
      <c r="Q377" s="6" t="str">
        <f t="shared" si="60"/>
        <v>Leer</v>
      </c>
      <c r="R377" s="6" t="str">
        <f t="shared" si="63"/>
        <v>Leer</v>
      </c>
      <c r="S377" s="6" t="str">
        <f>VLOOKUP($C377,{"29 - Psychiatrie (Erwachsene)","Psychiatrie";"30 - Kinder- und Jugendpsychiatrie","KJPsychiatrie";"31 - Psychosomatik","Psychosomatik";"00 - Bitte eine Fachabteilung auswählen","Leer";"","Leer"},2,0)</f>
        <v>Leer</v>
      </c>
      <c r="T377" s="6">
        <f>VLOOKUP($C377,{"29 - Psychiatrie (Erwachsene)",1;"30 - Kinder- und Jugendpsychiatrie",1;"31 - Psychosomatik",1;"00 - Bitte eine Fachabteilung auswählen",0;"",0},2,0)</f>
        <v>0</v>
      </c>
      <c r="U377" s="6">
        <f t="shared" si="64"/>
        <v>0</v>
      </c>
      <c r="V377" s="6">
        <f t="shared" si="65"/>
        <v>0</v>
      </c>
      <c r="W377" s="6">
        <f t="shared" si="66"/>
        <v>0</v>
      </c>
      <c r="X377" s="6">
        <f t="shared" si="67"/>
        <v>0</v>
      </c>
      <c r="Y377" s="6">
        <f t="shared" si="68"/>
        <v>0</v>
      </c>
      <c r="Z377" s="6">
        <f t="shared" si="61"/>
        <v>0</v>
      </c>
      <c r="AA377" s="6"/>
      <c r="AB377" s="6"/>
      <c r="AC377" s="6"/>
      <c r="AD377" s="6"/>
      <c r="AE377" s="6"/>
      <c r="AF377" s="6"/>
      <c r="AG377" s="6"/>
    </row>
    <row r="378" spans="1:33" s="20" customFormat="1" ht="15" customHeight="1" x14ac:dyDescent="0.25">
      <c r="A378" s="19"/>
      <c r="B378" s="74" t="str">
        <f t="shared" si="58"/>
        <v>!!!</v>
      </c>
      <c r="C378" s="209" t="str">
        <f>IF($D378&lt;&gt;"",VLOOKUP(TEXT($D378,0),'Angaben Stationen'!$C$15:$V$65,2,0),"")</f>
        <v/>
      </c>
      <c r="D378" s="203"/>
      <c r="E378" s="210"/>
      <c r="F378" s="210"/>
      <c r="G378" s="211"/>
      <c r="H378" s="212"/>
      <c r="I378" s="213"/>
      <c r="J378" s="112"/>
      <c r="K378" s="72"/>
      <c r="M378" s="126"/>
      <c r="N378" s="6">
        <f t="shared" si="59"/>
        <v>0</v>
      </c>
      <c r="O378" s="6" t="str">
        <f>IF('Angaben KH-Standort'!$D$13&gt;0,"VJ","KJA")</f>
        <v>KJA</v>
      </c>
      <c r="P378" s="6" t="str">
        <f t="shared" si="62"/>
        <v>Leer</v>
      </c>
      <c r="Q378" s="6" t="str">
        <f t="shared" si="60"/>
        <v>Leer</v>
      </c>
      <c r="R378" s="6" t="str">
        <f t="shared" si="63"/>
        <v>Leer</v>
      </c>
      <c r="S378" s="6" t="str">
        <f>VLOOKUP($C378,{"29 - Psychiatrie (Erwachsene)","Psychiatrie";"30 - Kinder- und Jugendpsychiatrie","KJPsychiatrie";"31 - Psychosomatik","Psychosomatik";"00 - Bitte eine Fachabteilung auswählen","Leer";"","Leer"},2,0)</f>
        <v>Leer</v>
      </c>
      <c r="T378" s="6">
        <f>VLOOKUP($C378,{"29 - Psychiatrie (Erwachsene)",1;"30 - Kinder- und Jugendpsychiatrie",1;"31 - Psychosomatik",1;"00 - Bitte eine Fachabteilung auswählen",0;"",0},2,0)</f>
        <v>0</v>
      </c>
      <c r="U378" s="6">
        <f t="shared" si="64"/>
        <v>0</v>
      </c>
      <c r="V378" s="6">
        <f t="shared" si="65"/>
        <v>0</v>
      </c>
      <c r="W378" s="6">
        <f t="shared" si="66"/>
        <v>0</v>
      </c>
      <c r="X378" s="6">
        <f t="shared" si="67"/>
        <v>0</v>
      </c>
      <c r="Y378" s="6">
        <f t="shared" si="68"/>
        <v>0</v>
      </c>
      <c r="Z378" s="6">
        <f t="shared" si="61"/>
        <v>0</v>
      </c>
      <c r="AA378" s="6"/>
      <c r="AB378" s="6"/>
      <c r="AC378" s="6"/>
      <c r="AD378" s="6"/>
      <c r="AE378" s="6"/>
      <c r="AF378" s="6"/>
      <c r="AG378" s="6"/>
    </row>
    <row r="379" spans="1:33" s="20" customFormat="1" ht="15" customHeight="1" x14ac:dyDescent="0.25">
      <c r="A379" s="19"/>
      <c r="B379" s="74" t="str">
        <f t="shared" si="58"/>
        <v>!!!</v>
      </c>
      <c r="C379" s="209" t="str">
        <f>IF($D379&lt;&gt;"",VLOOKUP(TEXT($D379,0),'Angaben Stationen'!$C$15:$V$65,2,0),"")</f>
        <v/>
      </c>
      <c r="D379" s="203"/>
      <c r="E379" s="210"/>
      <c r="F379" s="210"/>
      <c r="G379" s="211"/>
      <c r="H379" s="212"/>
      <c r="I379" s="213"/>
      <c r="J379" s="112"/>
      <c r="K379" s="72"/>
      <c r="M379" s="126"/>
      <c r="N379" s="6">
        <f t="shared" si="59"/>
        <v>0</v>
      </c>
      <c r="O379" s="6" t="str">
        <f>IF('Angaben KH-Standort'!$D$13&gt;0,"VJ","KJA")</f>
        <v>KJA</v>
      </c>
      <c r="P379" s="6" t="str">
        <f t="shared" si="62"/>
        <v>Leer</v>
      </c>
      <c r="Q379" s="6" t="str">
        <f t="shared" si="60"/>
        <v>Leer</v>
      </c>
      <c r="R379" s="6" t="str">
        <f t="shared" si="63"/>
        <v>Leer</v>
      </c>
      <c r="S379" s="6" t="str">
        <f>VLOOKUP($C379,{"29 - Psychiatrie (Erwachsene)","Psychiatrie";"30 - Kinder- und Jugendpsychiatrie","KJPsychiatrie";"31 - Psychosomatik","Psychosomatik";"00 - Bitte eine Fachabteilung auswählen","Leer";"","Leer"},2,0)</f>
        <v>Leer</v>
      </c>
      <c r="T379" s="6">
        <f>VLOOKUP($C379,{"29 - Psychiatrie (Erwachsene)",1;"30 - Kinder- und Jugendpsychiatrie",1;"31 - Psychosomatik",1;"00 - Bitte eine Fachabteilung auswählen",0;"",0},2,0)</f>
        <v>0</v>
      </c>
      <c r="U379" s="6">
        <f t="shared" si="64"/>
        <v>0</v>
      </c>
      <c r="V379" s="6">
        <f t="shared" si="65"/>
        <v>0</v>
      </c>
      <c r="W379" s="6">
        <f t="shared" si="66"/>
        <v>0</v>
      </c>
      <c r="X379" s="6">
        <f t="shared" si="67"/>
        <v>0</v>
      </c>
      <c r="Y379" s="6">
        <f t="shared" si="68"/>
        <v>0</v>
      </c>
      <c r="Z379" s="6">
        <f t="shared" si="61"/>
        <v>0</v>
      </c>
      <c r="AA379" s="6"/>
      <c r="AB379" s="6"/>
      <c r="AC379" s="6"/>
      <c r="AD379" s="6"/>
      <c r="AE379" s="6"/>
      <c r="AF379" s="6"/>
      <c r="AG379" s="6"/>
    </row>
    <row r="380" spans="1:33" s="20" customFormat="1" ht="15" customHeight="1" x14ac:dyDescent="0.25">
      <c r="A380" s="19"/>
      <c r="B380" s="74" t="str">
        <f t="shared" si="58"/>
        <v>!!!</v>
      </c>
      <c r="C380" s="209" t="str">
        <f>IF($D380&lt;&gt;"",VLOOKUP(TEXT($D380,0),'Angaben Stationen'!$C$15:$V$65,2,0),"")</f>
        <v/>
      </c>
      <c r="D380" s="203"/>
      <c r="E380" s="210"/>
      <c r="F380" s="210"/>
      <c r="G380" s="211"/>
      <c r="H380" s="212"/>
      <c r="I380" s="213"/>
      <c r="J380" s="112"/>
      <c r="K380" s="72"/>
      <c r="M380" s="126"/>
      <c r="N380" s="6">
        <f t="shared" si="59"/>
        <v>0</v>
      </c>
      <c r="O380" s="6" t="str">
        <f>IF('Angaben KH-Standort'!$D$13&gt;0,"VJ","KJA")</f>
        <v>KJA</v>
      </c>
      <c r="P380" s="6" t="str">
        <f t="shared" si="62"/>
        <v>Leer</v>
      </c>
      <c r="Q380" s="6" t="str">
        <f t="shared" si="60"/>
        <v>Leer</v>
      </c>
      <c r="R380" s="6" t="str">
        <f t="shared" si="63"/>
        <v>Leer</v>
      </c>
      <c r="S380" s="6" t="str">
        <f>VLOOKUP($C380,{"29 - Psychiatrie (Erwachsene)","Psychiatrie";"30 - Kinder- und Jugendpsychiatrie","KJPsychiatrie";"31 - Psychosomatik","Psychosomatik";"00 - Bitte eine Fachabteilung auswählen","Leer";"","Leer"},2,0)</f>
        <v>Leer</v>
      </c>
      <c r="T380" s="6">
        <f>VLOOKUP($C380,{"29 - Psychiatrie (Erwachsene)",1;"30 - Kinder- und Jugendpsychiatrie",1;"31 - Psychosomatik",1;"00 - Bitte eine Fachabteilung auswählen",0;"",0},2,0)</f>
        <v>0</v>
      </c>
      <c r="U380" s="6">
        <f t="shared" si="64"/>
        <v>0</v>
      </c>
      <c r="V380" s="6">
        <f t="shared" si="65"/>
        <v>0</v>
      </c>
      <c r="W380" s="6">
        <f t="shared" si="66"/>
        <v>0</v>
      </c>
      <c r="X380" s="6">
        <f t="shared" si="67"/>
        <v>0</v>
      </c>
      <c r="Y380" s="6">
        <f t="shared" si="68"/>
        <v>0</v>
      </c>
      <c r="Z380" s="6">
        <f t="shared" si="61"/>
        <v>0</v>
      </c>
      <c r="AA380" s="6"/>
      <c r="AB380" s="6"/>
      <c r="AC380" s="6"/>
      <c r="AD380" s="6"/>
      <c r="AE380" s="6"/>
      <c r="AF380" s="6"/>
      <c r="AG380" s="6"/>
    </row>
    <row r="381" spans="1:33" s="20" customFormat="1" ht="15" customHeight="1" x14ac:dyDescent="0.25">
      <c r="A381" s="19"/>
      <c r="B381" s="74" t="str">
        <f t="shared" si="58"/>
        <v>!!!</v>
      </c>
      <c r="C381" s="209" t="str">
        <f>IF($D381&lt;&gt;"",VLOOKUP(TEXT($D381,0),'Angaben Stationen'!$C$15:$V$65,2,0),"")</f>
        <v/>
      </c>
      <c r="D381" s="203"/>
      <c r="E381" s="210"/>
      <c r="F381" s="210"/>
      <c r="G381" s="211"/>
      <c r="H381" s="212"/>
      <c r="I381" s="213"/>
      <c r="J381" s="112"/>
      <c r="K381" s="72"/>
      <c r="M381" s="126"/>
      <c r="N381" s="6">
        <f t="shared" si="59"/>
        <v>0</v>
      </c>
      <c r="O381" s="6" t="str">
        <f>IF('Angaben KH-Standort'!$D$13&gt;0,"VJ","KJA")</f>
        <v>KJA</v>
      </c>
      <c r="P381" s="6" t="str">
        <f t="shared" si="62"/>
        <v>Leer</v>
      </c>
      <c r="Q381" s="6" t="str">
        <f t="shared" si="60"/>
        <v>Leer</v>
      </c>
      <c r="R381" s="6" t="str">
        <f t="shared" si="63"/>
        <v>Leer</v>
      </c>
      <c r="S381" s="6" t="str">
        <f>VLOOKUP($C381,{"29 - Psychiatrie (Erwachsene)","Psychiatrie";"30 - Kinder- und Jugendpsychiatrie","KJPsychiatrie";"31 - Psychosomatik","Psychosomatik";"00 - Bitte eine Fachabteilung auswählen","Leer";"","Leer"},2,0)</f>
        <v>Leer</v>
      </c>
      <c r="T381" s="6">
        <f>VLOOKUP($C381,{"29 - Psychiatrie (Erwachsene)",1;"30 - Kinder- und Jugendpsychiatrie",1;"31 - Psychosomatik",1;"00 - Bitte eine Fachabteilung auswählen",0;"",0},2,0)</f>
        <v>0</v>
      </c>
      <c r="U381" s="6">
        <f t="shared" si="64"/>
        <v>0</v>
      </c>
      <c r="V381" s="6">
        <f t="shared" si="65"/>
        <v>0</v>
      </c>
      <c r="W381" s="6">
        <f t="shared" si="66"/>
        <v>0</v>
      </c>
      <c r="X381" s="6">
        <f t="shared" si="67"/>
        <v>0</v>
      </c>
      <c r="Y381" s="6">
        <f t="shared" si="68"/>
        <v>0</v>
      </c>
      <c r="Z381" s="6">
        <f t="shared" si="61"/>
        <v>0</v>
      </c>
      <c r="AA381" s="6"/>
      <c r="AB381" s="6"/>
      <c r="AC381" s="6"/>
      <c r="AD381" s="6"/>
      <c r="AE381" s="6"/>
      <c r="AF381" s="6"/>
      <c r="AG381" s="6"/>
    </row>
    <row r="382" spans="1:33" s="20" customFormat="1" ht="15" customHeight="1" x14ac:dyDescent="0.25">
      <c r="A382" s="19"/>
      <c r="B382" s="74" t="str">
        <f t="shared" si="58"/>
        <v>!!!</v>
      </c>
      <c r="C382" s="209" t="str">
        <f>IF($D382&lt;&gt;"",VLOOKUP(TEXT($D382,0),'Angaben Stationen'!$C$15:$V$65,2,0),"")</f>
        <v/>
      </c>
      <c r="D382" s="203"/>
      <c r="E382" s="210"/>
      <c r="F382" s="210"/>
      <c r="G382" s="211"/>
      <c r="H382" s="212"/>
      <c r="I382" s="213"/>
      <c r="J382" s="112"/>
      <c r="K382" s="72"/>
      <c r="M382" s="126"/>
      <c r="N382" s="6">
        <f t="shared" si="59"/>
        <v>0</v>
      </c>
      <c r="O382" s="6" t="str">
        <f>IF('Angaben KH-Standort'!$D$13&gt;0,"VJ","KJA")</f>
        <v>KJA</v>
      </c>
      <c r="P382" s="6" t="str">
        <f t="shared" si="62"/>
        <v>Leer</v>
      </c>
      <c r="Q382" s="6" t="str">
        <f t="shared" si="60"/>
        <v>Leer</v>
      </c>
      <c r="R382" s="6" t="str">
        <f t="shared" si="63"/>
        <v>Leer</v>
      </c>
      <c r="S382" s="6" t="str">
        <f>VLOOKUP($C382,{"29 - Psychiatrie (Erwachsene)","Psychiatrie";"30 - Kinder- und Jugendpsychiatrie","KJPsychiatrie";"31 - Psychosomatik","Psychosomatik";"00 - Bitte eine Fachabteilung auswählen","Leer";"","Leer"},2,0)</f>
        <v>Leer</v>
      </c>
      <c r="T382" s="6">
        <f>VLOOKUP($C382,{"29 - Psychiatrie (Erwachsene)",1;"30 - Kinder- und Jugendpsychiatrie",1;"31 - Psychosomatik",1;"00 - Bitte eine Fachabteilung auswählen",0;"",0},2,0)</f>
        <v>0</v>
      </c>
      <c r="U382" s="6">
        <f t="shared" si="64"/>
        <v>0</v>
      </c>
      <c r="V382" s="6">
        <f t="shared" si="65"/>
        <v>0</v>
      </c>
      <c r="W382" s="6">
        <f t="shared" si="66"/>
        <v>0</v>
      </c>
      <c r="X382" s="6">
        <f t="shared" si="67"/>
        <v>0</v>
      </c>
      <c r="Y382" s="6">
        <f t="shared" si="68"/>
        <v>0</v>
      </c>
      <c r="Z382" s="6">
        <f t="shared" si="61"/>
        <v>0</v>
      </c>
      <c r="AA382" s="6"/>
      <c r="AB382" s="6"/>
      <c r="AC382" s="6"/>
      <c r="AD382" s="6"/>
      <c r="AE382" s="6"/>
      <c r="AF382" s="6"/>
      <c r="AG382" s="6"/>
    </row>
    <row r="383" spans="1:33" s="20" customFormat="1" ht="15" customHeight="1" x14ac:dyDescent="0.25">
      <c r="A383" s="19"/>
      <c r="B383" s="74" t="str">
        <f t="shared" si="58"/>
        <v>!!!</v>
      </c>
      <c r="C383" s="209" t="str">
        <f>IF($D383&lt;&gt;"",VLOOKUP(TEXT($D383,0),'Angaben Stationen'!$C$15:$V$65,2,0),"")</f>
        <v/>
      </c>
      <c r="D383" s="203"/>
      <c r="E383" s="210"/>
      <c r="F383" s="210"/>
      <c r="G383" s="211"/>
      <c r="H383" s="212"/>
      <c r="I383" s="213"/>
      <c r="J383" s="112"/>
      <c r="K383" s="72"/>
      <c r="M383" s="126"/>
      <c r="N383" s="6">
        <f t="shared" si="59"/>
        <v>0</v>
      </c>
      <c r="O383" s="6" t="str">
        <f>IF('Angaben KH-Standort'!$D$13&gt;0,"VJ","KJA")</f>
        <v>KJA</v>
      </c>
      <c r="P383" s="6" t="str">
        <f t="shared" si="62"/>
        <v>Leer</v>
      </c>
      <c r="Q383" s="6" t="str">
        <f t="shared" si="60"/>
        <v>Leer</v>
      </c>
      <c r="R383" s="6" t="str">
        <f t="shared" si="63"/>
        <v>Leer</v>
      </c>
      <c r="S383" s="6" t="str">
        <f>VLOOKUP($C383,{"29 - Psychiatrie (Erwachsene)","Psychiatrie";"30 - Kinder- und Jugendpsychiatrie","KJPsychiatrie";"31 - Psychosomatik","Psychosomatik";"00 - Bitte eine Fachabteilung auswählen","Leer";"","Leer"},2,0)</f>
        <v>Leer</v>
      </c>
      <c r="T383" s="6">
        <f>VLOOKUP($C383,{"29 - Psychiatrie (Erwachsene)",1;"30 - Kinder- und Jugendpsychiatrie",1;"31 - Psychosomatik",1;"00 - Bitte eine Fachabteilung auswählen",0;"",0},2,0)</f>
        <v>0</v>
      </c>
      <c r="U383" s="6">
        <f t="shared" si="64"/>
        <v>0</v>
      </c>
      <c r="V383" s="6">
        <f t="shared" si="65"/>
        <v>0</v>
      </c>
      <c r="W383" s="6">
        <f t="shared" si="66"/>
        <v>0</v>
      </c>
      <c r="X383" s="6">
        <f t="shared" si="67"/>
        <v>0</v>
      </c>
      <c r="Y383" s="6">
        <f t="shared" si="68"/>
        <v>0</v>
      </c>
      <c r="Z383" s="6">
        <f t="shared" si="61"/>
        <v>0</v>
      </c>
      <c r="AA383" s="6"/>
      <c r="AB383" s="6"/>
      <c r="AC383" s="6"/>
      <c r="AD383" s="6"/>
      <c r="AE383" s="6"/>
      <c r="AF383" s="6"/>
      <c r="AG383" s="6"/>
    </row>
    <row r="384" spans="1:33" s="20" customFormat="1" ht="15" customHeight="1" x14ac:dyDescent="0.25">
      <c r="A384" s="19"/>
      <c r="B384" s="74" t="str">
        <f t="shared" si="58"/>
        <v>!!!</v>
      </c>
      <c r="C384" s="209" t="str">
        <f>IF($D384&lt;&gt;"",VLOOKUP(TEXT($D384,0),'Angaben Stationen'!$C$15:$V$65,2,0),"")</f>
        <v/>
      </c>
      <c r="D384" s="203"/>
      <c r="E384" s="210"/>
      <c r="F384" s="210"/>
      <c r="G384" s="211"/>
      <c r="H384" s="212"/>
      <c r="I384" s="213"/>
      <c r="J384" s="112"/>
      <c r="K384" s="72"/>
      <c r="M384" s="126"/>
      <c r="N384" s="6">
        <f t="shared" si="59"/>
        <v>0</v>
      </c>
      <c r="O384" s="6" t="str">
        <f>IF('Angaben KH-Standort'!$D$13&gt;0,"VJ","KJA")</f>
        <v>KJA</v>
      </c>
      <c r="P384" s="6" t="str">
        <f t="shared" si="62"/>
        <v>Leer</v>
      </c>
      <c r="Q384" s="6" t="str">
        <f t="shared" si="60"/>
        <v>Leer</v>
      </c>
      <c r="R384" s="6" t="str">
        <f t="shared" si="63"/>
        <v>Leer</v>
      </c>
      <c r="S384" s="6" t="str">
        <f>VLOOKUP($C384,{"29 - Psychiatrie (Erwachsene)","Psychiatrie";"30 - Kinder- und Jugendpsychiatrie","KJPsychiatrie";"31 - Psychosomatik","Psychosomatik";"00 - Bitte eine Fachabteilung auswählen","Leer";"","Leer"},2,0)</f>
        <v>Leer</v>
      </c>
      <c r="T384" s="6">
        <f>VLOOKUP($C384,{"29 - Psychiatrie (Erwachsene)",1;"30 - Kinder- und Jugendpsychiatrie",1;"31 - Psychosomatik",1;"00 - Bitte eine Fachabteilung auswählen",0;"",0},2,0)</f>
        <v>0</v>
      </c>
      <c r="U384" s="6">
        <f t="shared" si="64"/>
        <v>0</v>
      </c>
      <c r="V384" s="6">
        <f t="shared" si="65"/>
        <v>0</v>
      </c>
      <c r="W384" s="6">
        <f t="shared" si="66"/>
        <v>0</v>
      </c>
      <c r="X384" s="6">
        <f t="shared" si="67"/>
        <v>0</v>
      </c>
      <c r="Y384" s="6">
        <f t="shared" si="68"/>
        <v>0</v>
      </c>
      <c r="Z384" s="6">
        <f t="shared" si="61"/>
        <v>0</v>
      </c>
      <c r="AA384" s="6"/>
      <c r="AB384" s="6"/>
      <c r="AC384" s="6"/>
      <c r="AD384" s="6"/>
      <c r="AE384" s="6"/>
      <c r="AF384" s="6"/>
      <c r="AG384" s="6"/>
    </row>
    <row r="385" spans="1:33" s="20" customFormat="1" ht="15" customHeight="1" x14ac:dyDescent="0.25">
      <c r="A385" s="19"/>
      <c r="B385" s="74" t="str">
        <f t="shared" si="58"/>
        <v>!!!</v>
      </c>
      <c r="C385" s="209" t="str">
        <f>IF($D385&lt;&gt;"",VLOOKUP(TEXT($D385,0),'Angaben Stationen'!$C$15:$V$65,2,0),"")</f>
        <v/>
      </c>
      <c r="D385" s="203"/>
      <c r="E385" s="210"/>
      <c r="F385" s="210"/>
      <c r="G385" s="211"/>
      <c r="H385" s="212"/>
      <c r="I385" s="213"/>
      <c r="J385" s="112"/>
      <c r="K385" s="72"/>
      <c r="M385" s="126"/>
      <c r="N385" s="6">
        <f t="shared" si="59"/>
        <v>0</v>
      </c>
      <c r="O385" s="6" t="str">
        <f>IF('Angaben KH-Standort'!$D$13&gt;0,"VJ","KJA")</f>
        <v>KJA</v>
      </c>
      <c r="P385" s="6" t="str">
        <f t="shared" si="62"/>
        <v>Leer</v>
      </c>
      <c r="Q385" s="6" t="str">
        <f t="shared" si="60"/>
        <v>Leer</v>
      </c>
      <c r="R385" s="6" t="str">
        <f t="shared" si="63"/>
        <v>Leer</v>
      </c>
      <c r="S385" s="6" t="str">
        <f>VLOOKUP($C385,{"29 - Psychiatrie (Erwachsene)","Psychiatrie";"30 - Kinder- und Jugendpsychiatrie","KJPsychiatrie";"31 - Psychosomatik","Psychosomatik";"00 - Bitte eine Fachabteilung auswählen","Leer";"","Leer"},2,0)</f>
        <v>Leer</v>
      </c>
      <c r="T385" s="6">
        <f>VLOOKUP($C385,{"29 - Psychiatrie (Erwachsene)",1;"30 - Kinder- und Jugendpsychiatrie",1;"31 - Psychosomatik",1;"00 - Bitte eine Fachabteilung auswählen",0;"",0},2,0)</f>
        <v>0</v>
      </c>
      <c r="U385" s="6">
        <f t="shared" si="64"/>
        <v>0</v>
      </c>
      <c r="V385" s="6">
        <f t="shared" si="65"/>
        <v>0</v>
      </c>
      <c r="W385" s="6">
        <f t="shared" si="66"/>
        <v>0</v>
      </c>
      <c r="X385" s="6">
        <f t="shared" si="67"/>
        <v>0</v>
      </c>
      <c r="Y385" s="6">
        <f t="shared" si="68"/>
        <v>0</v>
      </c>
      <c r="Z385" s="6">
        <f t="shared" si="61"/>
        <v>0</v>
      </c>
      <c r="AA385" s="6"/>
      <c r="AB385" s="6"/>
      <c r="AC385" s="6"/>
      <c r="AD385" s="6"/>
      <c r="AE385" s="6"/>
      <c r="AF385" s="6"/>
      <c r="AG385" s="6"/>
    </row>
    <row r="386" spans="1:33" s="20" customFormat="1" ht="15" customHeight="1" x14ac:dyDescent="0.25">
      <c r="A386" s="19"/>
      <c r="B386" s="74" t="str">
        <f t="shared" si="58"/>
        <v>!!!</v>
      </c>
      <c r="C386" s="209" t="str">
        <f>IF($D386&lt;&gt;"",VLOOKUP(TEXT($D386,0),'Angaben Stationen'!$C$15:$V$65,2,0),"")</f>
        <v/>
      </c>
      <c r="D386" s="203"/>
      <c r="E386" s="210"/>
      <c r="F386" s="210"/>
      <c r="G386" s="211"/>
      <c r="H386" s="212"/>
      <c r="I386" s="213"/>
      <c r="J386" s="112"/>
      <c r="K386" s="72"/>
      <c r="M386" s="126"/>
      <c r="N386" s="6">
        <f t="shared" si="59"/>
        <v>0</v>
      </c>
      <c r="O386" s="6" t="str">
        <f>IF('Angaben KH-Standort'!$D$13&gt;0,"VJ","KJA")</f>
        <v>KJA</v>
      </c>
      <c r="P386" s="6" t="str">
        <f t="shared" si="62"/>
        <v>Leer</v>
      </c>
      <c r="Q386" s="6" t="str">
        <f t="shared" si="60"/>
        <v>Leer</v>
      </c>
      <c r="R386" s="6" t="str">
        <f t="shared" si="63"/>
        <v>Leer</v>
      </c>
      <c r="S386" s="6" t="str">
        <f>VLOOKUP($C386,{"29 - Psychiatrie (Erwachsene)","Psychiatrie";"30 - Kinder- und Jugendpsychiatrie","KJPsychiatrie";"31 - Psychosomatik","Psychosomatik";"00 - Bitte eine Fachabteilung auswählen","Leer";"","Leer"},2,0)</f>
        <v>Leer</v>
      </c>
      <c r="T386" s="6">
        <f>VLOOKUP($C386,{"29 - Psychiatrie (Erwachsene)",1;"30 - Kinder- und Jugendpsychiatrie",1;"31 - Psychosomatik",1;"00 - Bitte eine Fachabteilung auswählen",0;"",0},2,0)</f>
        <v>0</v>
      </c>
      <c r="U386" s="6">
        <f t="shared" si="64"/>
        <v>0</v>
      </c>
      <c r="V386" s="6">
        <f t="shared" si="65"/>
        <v>0</v>
      </c>
      <c r="W386" s="6">
        <f t="shared" si="66"/>
        <v>0</v>
      </c>
      <c r="X386" s="6">
        <f t="shared" si="67"/>
        <v>0</v>
      </c>
      <c r="Y386" s="6">
        <f t="shared" si="68"/>
        <v>0</v>
      </c>
      <c r="Z386" s="6">
        <f t="shared" si="61"/>
        <v>0</v>
      </c>
      <c r="AA386" s="6"/>
      <c r="AB386" s="6"/>
      <c r="AC386" s="6"/>
      <c r="AD386" s="6"/>
      <c r="AE386" s="6"/>
      <c r="AF386" s="6"/>
      <c r="AG386" s="6"/>
    </row>
    <row r="387" spans="1:33" s="20" customFormat="1" ht="15" customHeight="1" x14ac:dyDescent="0.25">
      <c r="A387" s="19"/>
      <c r="B387" s="74" t="str">
        <f t="shared" si="58"/>
        <v>!!!</v>
      </c>
      <c r="C387" s="209" t="str">
        <f>IF($D387&lt;&gt;"",VLOOKUP(TEXT($D387,0),'Angaben Stationen'!$C$15:$V$65,2,0),"")</f>
        <v/>
      </c>
      <c r="D387" s="203"/>
      <c r="E387" s="210"/>
      <c r="F387" s="210"/>
      <c r="G387" s="211"/>
      <c r="H387" s="212"/>
      <c r="I387" s="213"/>
      <c r="J387" s="112"/>
      <c r="K387" s="72"/>
      <c r="M387" s="126"/>
      <c r="N387" s="6">
        <f t="shared" si="59"/>
        <v>0</v>
      </c>
      <c r="O387" s="6" t="str">
        <f>IF('Angaben KH-Standort'!$D$13&gt;0,"VJ","KJA")</f>
        <v>KJA</v>
      </c>
      <c r="P387" s="6" t="str">
        <f t="shared" si="62"/>
        <v>Leer</v>
      </c>
      <c r="Q387" s="6" t="str">
        <f t="shared" si="60"/>
        <v>Leer</v>
      </c>
      <c r="R387" s="6" t="str">
        <f t="shared" si="63"/>
        <v>Leer</v>
      </c>
      <c r="S387" s="6" t="str">
        <f>VLOOKUP($C387,{"29 - Psychiatrie (Erwachsene)","Psychiatrie";"30 - Kinder- und Jugendpsychiatrie","KJPsychiatrie";"31 - Psychosomatik","Psychosomatik";"00 - Bitte eine Fachabteilung auswählen","Leer";"","Leer"},2,0)</f>
        <v>Leer</v>
      </c>
      <c r="T387" s="6">
        <f>VLOOKUP($C387,{"29 - Psychiatrie (Erwachsene)",1;"30 - Kinder- und Jugendpsychiatrie",1;"31 - Psychosomatik",1;"00 - Bitte eine Fachabteilung auswählen",0;"",0},2,0)</f>
        <v>0</v>
      </c>
      <c r="U387" s="6">
        <f t="shared" si="64"/>
        <v>0</v>
      </c>
      <c r="V387" s="6">
        <f t="shared" si="65"/>
        <v>0</v>
      </c>
      <c r="W387" s="6">
        <f t="shared" si="66"/>
        <v>0</v>
      </c>
      <c r="X387" s="6">
        <f t="shared" si="67"/>
        <v>0</v>
      </c>
      <c r="Y387" s="6">
        <f t="shared" si="68"/>
        <v>0</v>
      </c>
      <c r="Z387" s="6">
        <f t="shared" si="61"/>
        <v>0</v>
      </c>
      <c r="AA387" s="6"/>
      <c r="AB387" s="6"/>
      <c r="AC387" s="6"/>
      <c r="AD387" s="6"/>
      <c r="AE387" s="6"/>
      <c r="AF387" s="6"/>
      <c r="AG387" s="6"/>
    </row>
    <row r="388" spans="1:33" s="20" customFormat="1" ht="15" customHeight="1" x14ac:dyDescent="0.25">
      <c r="A388" s="19"/>
      <c r="B388" s="74" t="str">
        <f t="shared" si="58"/>
        <v>!!!</v>
      </c>
      <c r="C388" s="209" t="str">
        <f>IF($D388&lt;&gt;"",VLOOKUP(TEXT($D388,0),'Angaben Stationen'!$C$15:$V$65,2,0),"")</f>
        <v/>
      </c>
      <c r="D388" s="203"/>
      <c r="E388" s="210"/>
      <c r="F388" s="210"/>
      <c r="G388" s="211"/>
      <c r="H388" s="212"/>
      <c r="I388" s="213"/>
      <c r="J388" s="112"/>
      <c r="K388" s="72"/>
      <c r="M388" s="126"/>
      <c r="N388" s="6">
        <f t="shared" si="59"/>
        <v>0</v>
      </c>
      <c r="O388" s="6" t="str">
        <f>IF('Angaben KH-Standort'!$D$13&gt;0,"VJ","KJA")</f>
        <v>KJA</v>
      </c>
      <c r="P388" s="6" t="str">
        <f t="shared" si="62"/>
        <v>Leer</v>
      </c>
      <c r="Q388" s="6" t="str">
        <f t="shared" si="60"/>
        <v>Leer</v>
      </c>
      <c r="R388" s="6" t="str">
        <f t="shared" si="63"/>
        <v>Leer</v>
      </c>
      <c r="S388" s="6" t="str">
        <f>VLOOKUP($C388,{"29 - Psychiatrie (Erwachsene)","Psychiatrie";"30 - Kinder- und Jugendpsychiatrie","KJPsychiatrie";"31 - Psychosomatik","Psychosomatik";"00 - Bitte eine Fachabteilung auswählen","Leer";"","Leer"},2,0)</f>
        <v>Leer</v>
      </c>
      <c r="T388" s="6">
        <f>VLOOKUP($C388,{"29 - Psychiatrie (Erwachsene)",1;"30 - Kinder- und Jugendpsychiatrie",1;"31 - Psychosomatik",1;"00 - Bitte eine Fachabteilung auswählen",0;"",0},2,0)</f>
        <v>0</v>
      </c>
      <c r="U388" s="6">
        <f t="shared" si="64"/>
        <v>0</v>
      </c>
      <c r="V388" s="6">
        <f t="shared" si="65"/>
        <v>0</v>
      </c>
      <c r="W388" s="6">
        <f t="shared" si="66"/>
        <v>0</v>
      </c>
      <c r="X388" s="6">
        <f t="shared" si="67"/>
        <v>0</v>
      </c>
      <c r="Y388" s="6">
        <f t="shared" si="68"/>
        <v>0</v>
      </c>
      <c r="Z388" s="6">
        <f t="shared" si="61"/>
        <v>0</v>
      </c>
      <c r="AA388" s="6"/>
      <c r="AB388" s="6"/>
      <c r="AC388" s="6"/>
      <c r="AD388" s="6"/>
      <c r="AE388" s="6"/>
      <c r="AF388" s="6"/>
      <c r="AG388" s="6"/>
    </row>
    <row r="389" spans="1:33" s="20" customFormat="1" ht="15" customHeight="1" x14ac:dyDescent="0.25">
      <c r="A389" s="19"/>
      <c r="B389" s="74" t="str">
        <f t="shared" si="58"/>
        <v>!!!</v>
      </c>
      <c r="C389" s="209" t="str">
        <f>IF($D389&lt;&gt;"",VLOOKUP(TEXT($D389,0),'Angaben Stationen'!$C$15:$V$65,2,0),"")</f>
        <v/>
      </c>
      <c r="D389" s="203"/>
      <c r="E389" s="210"/>
      <c r="F389" s="210"/>
      <c r="G389" s="211"/>
      <c r="H389" s="212"/>
      <c r="I389" s="213"/>
      <c r="J389" s="112"/>
      <c r="K389" s="72"/>
      <c r="M389" s="126"/>
      <c r="N389" s="6">
        <f t="shared" si="59"/>
        <v>0</v>
      </c>
      <c r="O389" s="6" t="str">
        <f>IF('Angaben KH-Standort'!$D$13&gt;0,"VJ","KJA")</f>
        <v>KJA</v>
      </c>
      <c r="P389" s="6" t="str">
        <f t="shared" si="62"/>
        <v>Leer</v>
      </c>
      <c r="Q389" s="6" t="str">
        <f t="shared" si="60"/>
        <v>Leer</v>
      </c>
      <c r="R389" s="6" t="str">
        <f t="shared" si="63"/>
        <v>Leer</v>
      </c>
      <c r="S389" s="6" t="str">
        <f>VLOOKUP($C389,{"29 - Psychiatrie (Erwachsene)","Psychiatrie";"30 - Kinder- und Jugendpsychiatrie","KJPsychiatrie";"31 - Psychosomatik","Psychosomatik";"00 - Bitte eine Fachabteilung auswählen","Leer";"","Leer"},2,0)</f>
        <v>Leer</v>
      </c>
      <c r="T389" s="6">
        <f>VLOOKUP($C389,{"29 - Psychiatrie (Erwachsene)",1;"30 - Kinder- und Jugendpsychiatrie",1;"31 - Psychosomatik",1;"00 - Bitte eine Fachabteilung auswählen",0;"",0},2,0)</f>
        <v>0</v>
      </c>
      <c r="U389" s="6">
        <f t="shared" si="64"/>
        <v>0</v>
      </c>
      <c r="V389" s="6">
        <f t="shared" si="65"/>
        <v>0</v>
      </c>
      <c r="W389" s="6">
        <f t="shared" si="66"/>
        <v>0</v>
      </c>
      <c r="X389" s="6">
        <f t="shared" si="67"/>
        <v>0</v>
      </c>
      <c r="Y389" s="6">
        <f t="shared" si="68"/>
        <v>0</v>
      </c>
      <c r="Z389" s="6">
        <f t="shared" si="61"/>
        <v>0</v>
      </c>
      <c r="AA389" s="6"/>
      <c r="AB389" s="6"/>
      <c r="AC389" s="6"/>
      <c r="AD389" s="6"/>
      <c r="AE389" s="6"/>
      <c r="AF389" s="6"/>
      <c r="AG389" s="6"/>
    </row>
    <row r="390" spans="1:33" s="20" customFormat="1" ht="15" customHeight="1" x14ac:dyDescent="0.25">
      <c r="A390" s="19"/>
      <c r="B390" s="74" t="str">
        <f t="shared" si="58"/>
        <v>!!!</v>
      </c>
      <c r="C390" s="209" t="str">
        <f>IF($D390&lt;&gt;"",VLOOKUP(TEXT($D390,0),'Angaben Stationen'!$C$15:$V$65,2,0),"")</f>
        <v/>
      </c>
      <c r="D390" s="203"/>
      <c r="E390" s="210"/>
      <c r="F390" s="210"/>
      <c r="G390" s="211"/>
      <c r="H390" s="212"/>
      <c r="I390" s="213"/>
      <c r="J390" s="112"/>
      <c r="K390" s="72"/>
      <c r="M390" s="126"/>
      <c r="N390" s="6">
        <f t="shared" si="59"/>
        <v>0</v>
      </c>
      <c r="O390" s="6" t="str">
        <f>IF('Angaben KH-Standort'!$D$13&gt;0,"VJ","KJA")</f>
        <v>KJA</v>
      </c>
      <c r="P390" s="6" t="str">
        <f t="shared" si="62"/>
        <v>Leer</v>
      </c>
      <c r="Q390" s="6" t="str">
        <f t="shared" si="60"/>
        <v>Leer</v>
      </c>
      <c r="R390" s="6" t="str">
        <f t="shared" si="63"/>
        <v>Leer</v>
      </c>
      <c r="S390" s="6" t="str">
        <f>VLOOKUP($C390,{"29 - Psychiatrie (Erwachsene)","Psychiatrie";"30 - Kinder- und Jugendpsychiatrie","KJPsychiatrie";"31 - Psychosomatik","Psychosomatik";"00 - Bitte eine Fachabteilung auswählen","Leer";"","Leer"},2,0)</f>
        <v>Leer</v>
      </c>
      <c r="T390" s="6">
        <f>VLOOKUP($C390,{"29 - Psychiatrie (Erwachsene)",1;"30 - Kinder- und Jugendpsychiatrie",1;"31 - Psychosomatik",1;"00 - Bitte eine Fachabteilung auswählen",0;"",0},2,0)</f>
        <v>0</v>
      </c>
      <c r="U390" s="6">
        <f t="shared" si="64"/>
        <v>0</v>
      </c>
      <c r="V390" s="6">
        <f t="shared" si="65"/>
        <v>0</v>
      </c>
      <c r="W390" s="6">
        <f t="shared" si="66"/>
        <v>0</v>
      </c>
      <c r="X390" s="6">
        <f t="shared" si="67"/>
        <v>0</v>
      </c>
      <c r="Y390" s="6">
        <f t="shared" si="68"/>
        <v>0</v>
      </c>
      <c r="Z390" s="6">
        <f t="shared" si="61"/>
        <v>0</v>
      </c>
      <c r="AA390" s="6"/>
      <c r="AB390" s="6"/>
      <c r="AC390" s="6"/>
      <c r="AD390" s="6"/>
      <c r="AE390" s="6"/>
      <c r="AF390" s="6"/>
      <c r="AG390" s="6"/>
    </row>
    <row r="391" spans="1:33" s="20" customFormat="1" ht="15" customHeight="1" x14ac:dyDescent="0.25">
      <c r="A391" s="19"/>
      <c r="B391" s="74" t="str">
        <f t="shared" si="58"/>
        <v>!!!</v>
      </c>
      <c r="C391" s="209" t="str">
        <f>IF($D391&lt;&gt;"",VLOOKUP(TEXT($D391,0),'Angaben Stationen'!$C$15:$V$65,2,0),"")</f>
        <v/>
      </c>
      <c r="D391" s="203"/>
      <c r="E391" s="210"/>
      <c r="F391" s="210"/>
      <c r="G391" s="211"/>
      <c r="H391" s="212"/>
      <c r="I391" s="213"/>
      <c r="J391" s="112"/>
      <c r="K391" s="72"/>
      <c r="M391" s="126"/>
      <c r="N391" s="6">
        <f t="shared" si="59"/>
        <v>0</v>
      </c>
      <c r="O391" s="6" t="str">
        <f>IF('Angaben KH-Standort'!$D$13&gt;0,"VJ","KJA")</f>
        <v>KJA</v>
      </c>
      <c r="P391" s="6" t="str">
        <f t="shared" si="62"/>
        <v>Leer</v>
      </c>
      <c r="Q391" s="6" t="str">
        <f t="shared" si="60"/>
        <v>Leer</v>
      </c>
      <c r="R391" s="6" t="str">
        <f t="shared" si="63"/>
        <v>Leer</v>
      </c>
      <c r="S391" s="6" t="str">
        <f>VLOOKUP($C391,{"29 - Psychiatrie (Erwachsene)","Psychiatrie";"30 - Kinder- und Jugendpsychiatrie","KJPsychiatrie";"31 - Psychosomatik","Psychosomatik";"00 - Bitte eine Fachabteilung auswählen","Leer";"","Leer"},2,0)</f>
        <v>Leer</v>
      </c>
      <c r="T391" s="6">
        <f>VLOOKUP($C391,{"29 - Psychiatrie (Erwachsene)",1;"30 - Kinder- und Jugendpsychiatrie",1;"31 - Psychosomatik",1;"00 - Bitte eine Fachabteilung auswählen",0;"",0},2,0)</f>
        <v>0</v>
      </c>
      <c r="U391" s="6">
        <f t="shared" si="64"/>
        <v>0</v>
      </c>
      <c r="V391" s="6">
        <f t="shared" si="65"/>
        <v>0</v>
      </c>
      <c r="W391" s="6">
        <f t="shared" si="66"/>
        <v>0</v>
      </c>
      <c r="X391" s="6">
        <f t="shared" si="67"/>
        <v>0</v>
      </c>
      <c r="Y391" s="6">
        <f t="shared" si="68"/>
        <v>0</v>
      </c>
      <c r="Z391" s="6">
        <f t="shared" si="61"/>
        <v>0</v>
      </c>
      <c r="AA391" s="6"/>
      <c r="AB391" s="6"/>
      <c r="AC391" s="6"/>
      <c r="AD391" s="6"/>
      <c r="AE391" s="6"/>
      <c r="AF391" s="6"/>
      <c r="AG391" s="6"/>
    </row>
    <row r="392" spans="1:33" s="20" customFormat="1" ht="15" customHeight="1" x14ac:dyDescent="0.25">
      <c r="A392" s="19"/>
      <c r="B392" s="74" t="str">
        <f t="shared" si="58"/>
        <v>!!!</v>
      </c>
      <c r="C392" s="209" t="str">
        <f>IF($D392&lt;&gt;"",VLOOKUP(TEXT($D392,0),'Angaben Stationen'!$C$15:$V$65,2,0),"")</f>
        <v/>
      </c>
      <c r="D392" s="203"/>
      <c r="E392" s="210"/>
      <c r="F392" s="210"/>
      <c r="G392" s="211"/>
      <c r="H392" s="212"/>
      <c r="I392" s="213"/>
      <c r="J392" s="112"/>
      <c r="K392" s="72"/>
      <c r="M392" s="126"/>
      <c r="N392" s="6">
        <f t="shared" si="59"/>
        <v>0</v>
      </c>
      <c r="O392" s="6" t="str">
        <f>IF('Angaben KH-Standort'!$D$13&gt;0,"VJ","KJA")</f>
        <v>KJA</v>
      </c>
      <c r="P392" s="6" t="str">
        <f t="shared" si="62"/>
        <v>Leer</v>
      </c>
      <c r="Q392" s="6" t="str">
        <f t="shared" si="60"/>
        <v>Leer</v>
      </c>
      <c r="R392" s="6" t="str">
        <f t="shared" si="63"/>
        <v>Leer</v>
      </c>
      <c r="S392" s="6" t="str">
        <f>VLOOKUP($C392,{"29 - Psychiatrie (Erwachsene)","Psychiatrie";"30 - Kinder- und Jugendpsychiatrie","KJPsychiatrie";"31 - Psychosomatik","Psychosomatik";"00 - Bitte eine Fachabteilung auswählen","Leer";"","Leer"},2,0)</f>
        <v>Leer</v>
      </c>
      <c r="T392" s="6">
        <f>VLOOKUP($C392,{"29 - Psychiatrie (Erwachsene)",1;"30 - Kinder- und Jugendpsychiatrie",1;"31 - Psychosomatik",1;"00 - Bitte eine Fachabteilung auswählen",0;"",0},2,0)</f>
        <v>0</v>
      </c>
      <c r="U392" s="6">
        <f t="shared" si="64"/>
        <v>0</v>
      </c>
      <c r="V392" s="6">
        <f t="shared" si="65"/>
        <v>0</v>
      </c>
      <c r="W392" s="6">
        <f t="shared" si="66"/>
        <v>0</v>
      </c>
      <c r="X392" s="6">
        <f t="shared" si="67"/>
        <v>0</v>
      </c>
      <c r="Y392" s="6">
        <f t="shared" si="68"/>
        <v>0</v>
      </c>
      <c r="Z392" s="6">
        <f t="shared" si="61"/>
        <v>0</v>
      </c>
      <c r="AA392" s="6"/>
      <c r="AB392" s="6"/>
      <c r="AC392" s="6"/>
      <c r="AD392" s="6"/>
      <c r="AE392" s="6"/>
      <c r="AF392" s="6"/>
      <c r="AG392" s="6"/>
    </row>
    <row r="393" spans="1:33" s="20" customFormat="1" ht="15" customHeight="1" x14ac:dyDescent="0.25">
      <c r="A393" s="19"/>
      <c r="B393" s="74" t="str">
        <f t="shared" si="58"/>
        <v>!!!</v>
      </c>
      <c r="C393" s="209" t="str">
        <f>IF($D393&lt;&gt;"",VLOOKUP(TEXT($D393,0),'Angaben Stationen'!$C$15:$V$65,2,0),"")</f>
        <v/>
      </c>
      <c r="D393" s="203"/>
      <c r="E393" s="210"/>
      <c r="F393" s="210"/>
      <c r="G393" s="211"/>
      <c r="H393" s="212"/>
      <c r="I393" s="213"/>
      <c r="J393" s="112"/>
      <c r="K393" s="72"/>
      <c r="M393" s="126"/>
      <c r="N393" s="6">
        <f t="shared" si="59"/>
        <v>0</v>
      </c>
      <c r="O393" s="6" t="str">
        <f>IF('Angaben KH-Standort'!$D$13&gt;0,"VJ","KJA")</f>
        <v>KJA</v>
      </c>
      <c r="P393" s="6" t="str">
        <f t="shared" si="62"/>
        <v>Leer</v>
      </c>
      <c r="Q393" s="6" t="str">
        <f t="shared" si="60"/>
        <v>Leer</v>
      </c>
      <c r="R393" s="6" t="str">
        <f t="shared" si="63"/>
        <v>Leer</v>
      </c>
      <c r="S393" s="6" t="str">
        <f>VLOOKUP($C393,{"29 - Psychiatrie (Erwachsene)","Psychiatrie";"30 - Kinder- und Jugendpsychiatrie","KJPsychiatrie";"31 - Psychosomatik","Psychosomatik";"00 - Bitte eine Fachabteilung auswählen","Leer";"","Leer"},2,0)</f>
        <v>Leer</v>
      </c>
      <c r="T393" s="6">
        <f>VLOOKUP($C393,{"29 - Psychiatrie (Erwachsene)",1;"30 - Kinder- und Jugendpsychiatrie",1;"31 - Psychosomatik",1;"00 - Bitte eine Fachabteilung auswählen",0;"",0},2,0)</f>
        <v>0</v>
      </c>
      <c r="U393" s="6">
        <f t="shared" si="64"/>
        <v>0</v>
      </c>
      <c r="V393" s="6">
        <f t="shared" si="65"/>
        <v>0</v>
      </c>
      <c r="W393" s="6">
        <f t="shared" si="66"/>
        <v>0</v>
      </c>
      <c r="X393" s="6">
        <f t="shared" si="67"/>
        <v>0</v>
      </c>
      <c r="Y393" s="6">
        <f t="shared" si="68"/>
        <v>0</v>
      </c>
      <c r="Z393" s="6">
        <f t="shared" si="61"/>
        <v>0</v>
      </c>
      <c r="AA393" s="6"/>
      <c r="AB393" s="6"/>
      <c r="AC393" s="6"/>
      <c r="AD393" s="6"/>
      <c r="AE393" s="6"/>
      <c r="AF393" s="6"/>
      <c r="AG393" s="6"/>
    </row>
    <row r="394" spans="1:33" s="20" customFormat="1" ht="15" customHeight="1" x14ac:dyDescent="0.25">
      <c r="A394" s="19"/>
      <c r="B394" s="74" t="str">
        <f t="shared" si="58"/>
        <v>!!!</v>
      </c>
      <c r="C394" s="209" t="str">
        <f>IF($D394&lt;&gt;"",VLOOKUP(TEXT($D394,0),'Angaben Stationen'!$C$15:$V$65,2,0),"")</f>
        <v/>
      </c>
      <c r="D394" s="203"/>
      <c r="E394" s="210"/>
      <c r="F394" s="210"/>
      <c r="G394" s="211"/>
      <c r="H394" s="212"/>
      <c r="I394" s="213"/>
      <c r="J394" s="112"/>
      <c r="K394" s="72"/>
      <c r="M394" s="126"/>
      <c r="N394" s="6">
        <f t="shared" si="59"/>
        <v>0</v>
      </c>
      <c r="O394" s="6" t="str">
        <f>IF('Angaben KH-Standort'!$D$13&gt;0,"VJ","KJA")</f>
        <v>KJA</v>
      </c>
      <c r="P394" s="6" t="str">
        <f t="shared" si="62"/>
        <v>Leer</v>
      </c>
      <c r="Q394" s="6" t="str">
        <f t="shared" si="60"/>
        <v>Leer</v>
      </c>
      <c r="R394" s="6" t="str">
        <f t="shared" si="63"/>
        <v>Leer</v>
      </c>
      <c r="S394" s="6" t="str">
        <f>VLOOKUP($C394,{"29 - Psychiatrie (Erwachsene)","Psychiatrie";"30 - Kinder- und Jugendpsychiatrie","KJPsychiatrie";"31 - Psychosomatik","Psychosomatik";"00 - Bitte eine Fachabteilung auswählen","Leer";"","Leer"},2,0)</f>
        <v>Leer</v>
      </c>
      <c r="T394" s="6">
        <f>VLOOKUP($C394,{"29 - Psychiatrie (Erwachsene)",1;"30 - Kinder- und Jugendpsychiatrie",1;"31 - Psychosomatik",1;"00 - Bitte eine Fachabteilung auswählen",0;"",0},2,0)</f>
        <v>0</v>
      </c>
      <c r="U394" s="6">
        <f t="shared" si="64"/>
        <v>0</v>
      </c>
      <c r="V394" s="6">
        <f t="shared" si="65"/>
        <v>0</v>
      </c>
      <c r="W394" s="6">
        <f t="shared" si="66"/>
        <v>0</v>
      </c>
      <c r="X394" s="6">
        <f t="shared" si="67"/>
        <v>0</v>
      </c>
      <c r="Y394" s="6">
        <f t="shared" si="68"/>
        <v>0</v>
      </c>
      <c r="Z394" s="6">
        <f t="shared" si="61"/>
        <v>0</v>
      </c>
      <c r="AA394" s="6"/>
      <c r="AB394" s="6"/>
      <c r="AC394" s="6"/>
      <c r="AD394" s="6"/>
      <c r="AE394" s="6"/>
      <c r="AF394" s="6"/>
      <c r="AG394" s="6"/>
    </row>
    <row r="395" spans="1:33" s="20" customFormat="1" ht="15" customHeight="1" x14ac:dyDescent="0.25">
      <c r="A395" s="19"/>
      <c r="B395" s="74" t="str">
        <f t="shared" si="58"/>
        <v>!!!</v>
      </c>
      <c r="C395" s="209" t="str">
        <f>IF($D395&lt;&gt;"",VLOOKUP(TEXT($D395,0),'Angaben Stationen'!$C$15:$V$65,2,0),"")</f>
        <v/>
      </c>
      <c r="D395" s="203"/>
      <c r="E395" s="210"/>
      <c r="F395" s="210"/>
      <c r="G395" s="211"/>
      <c r="H395" s="212"/>
      <c r="I395" s="213"/>
      <c r="J395" s="112"/>
      <c r="K395" s="72"/>
      <c r="M395" s="126"/>
      <c r="N395" s="6">
        <f t="shared" si="59"/>
        <v>0</v>
      </c>
      <c r="O395" s="6" t="str">
        <f>IF('Angaben KH-Standort'!$D$13&gt;0,"VJ","KJA")</f>
        <v>KJA</v>
      </c>
      <c r="P395" s="6" t="str">
        <f t="shared" si="62"/>
        <v>Leer</v>
      </c>
      <c r="Q395" s="6" t="str">
        <f t="shared" si="60"/>
        <v>Leer</v>
      </c>
      <c r="R395" s="6" t="str">
        <f t="shared" si="63"/>
        <v>Leer</v>
      </c>
      <c r="S395" s="6" t="str">
        <f>VLOOKUP($C395,{"29 - Psychiatrie (Erwachsene)","Psychiatrie";"30 - Kinder- und Jugendpsychiatrie","KJPsychiatrie";"31 - Psychosomatik","Psychosomatik";"00 - Bitte eine Fachabteilung auswählen","Leer";"","Leer"},2,0)</f>
        <v>Leer</v>
      </c>
      <c r="T395" s="6">
        <f>VLOOKUP($C395,{"29 - Psychiatrie (Erwachsene)",1;"30 - Kinder- und Jugendpsychiatrie",1;"31 - Psychosomatik",1;"00 - Bitte eine Fachabteilung auswählen",0;"",0},2,0)</f>
        <v>0</v>
      </c>
      <c r="U395" s="6">
        <f t="shared" si="64"/>
        <v>0</v>
      </c>
      <c r="V395" s="6">
        <f t="shared" si="65"/>
        <v>0</v>
      </c>
      <c r="W395" s="6">
        <f t="shared" si="66"/>
        <v>0</v>
      </c>
      <c r="X395" s="6">
        <f t="shared" si="67"/>
        <v>0</v>
      </c>
      <c r="Y395" s="6">
        <f t="shared" si="68"/>
        <v>0</v>
      </c>
      <c r="Z395" s="6">
        <f t="shared" si="61"/>
        <v>0</v>
      </c>
      <c r="AA395" s="6"/>
      <c r="AB395" s="6"/>
      <c r="AC395" s="6"/>
      <c r="AD395" s="6"/>
      <c r="AE395" s="6"/>
      <c r="AF395" s="6"/>
      <c r="AG395" s="6"/>
    </row>
    <row r="396" spans="1:33" s="20" customFormat="1" ht="15" customHeight="1" x14ac:dyDescent="0.25">
      <c r="A396" s="19"/>
      <c r="B396" s="74" t="str">
        <f t="shared" si="58"/>
        <v>!!!</v>
      </c>
      <c r="C396" s="209" t="str">
        <f>IF($D396&lt;&gt;"",VLOOKUP(TEXT($D396,0),'Angaben Stationen'!$C$15:$V$65,2,0),"")</f>
        <v/>
      </c>
      <c r="D396" s="203"/>
      <c r="E396" s="210"/>
      <c r="F396" s="210"/>
      <c r="G396" s="211"/>
      <c r="H396" s="212"/>
      <c r="I396" s="213"/>
      <c r="J396" s="112"/>
      <c r="K396" s="72"/>
      <c r="M396" s="126"/>
      <c r="N396" s="6">
        <f t="shared" si="59"/>
        <v>0</v>
      </c>
      <c r="O396" s="6" t="str">
        <f>IF('Angaben KH-Standort'!$D$13&gt;0,"VJ","KJA")</f>
        <v>KJA</v>
      </c>
      <c r="P396" s="6" t="str">
        <f t="shared" si="62"/>
        <v>Leer</v>
      </c>
      <c r="Q396" s="6" t="str">
        <f t="shared" si="60"/>
        <v>Leer</v>
      </c>
      <c r="R396" s="6" t="str">
        <f t="shared" si="63"/>
        <v>Leer</v>
      </c>
      <c r="S396" s="6" t="str">
        <f>VLOOKUP($C396,{"29 - Psychiatrie (Erwachsene)","Psychiatrie";"30 - Kinder- und Jugendpsychiatrie","KJPsychiatrie";"31 - Psychosomatik","Psychosomatik";"00 - Bitte eine Fachabteilung auswählen","Leer";"","Leer"},2,0)</f>
        <v>Leer</v>
      </c>
      <c r="T396" s="6">
        <f>VLOOKUP($C396,{"29 - Psychiatrie (Erwachsene)",1;"30 - Kinder- und Jugendpsychiatrie",1;"31 - Psychosomatik",1;"00 - Bitte eine Fachabteilung auswählen",0;"",0},2,0)</f>
        <v>0</v>
      </c>
      <c r="U396" s="6">
        <f t="shared" si="64"/>
        <v>0</v>
      </c>
      <c r="V396" s="6">
        <f t="shared" si="65"/>
        <v>0</v>
      </c>
      <c r="W396" s="6">
        <f t="shared" si="66"/>
        <v>0</v>
      </c>
      <c r="X396" s="6">
        <f t="shared" si="67"/>
        <v>0</v>
      </c>
      <c r="Y396" s="6">
        <f t="shared" si="68"/>
        <v>0</v>
      </c>
      <c r="Z396" s="6">
        <f t="shared" si="61"/>
        <v>0</v>
      </c>
      <c r="AA396" s="6"/>
      <c r="AB396" s="6"/>
      <c r="AC396" s="6"/>
      <c r="AD396" s="6"/>
      <c r="AE396" s="6"/>
      <c r="AF396" s="6"/>
      <c r="AG396" s="6"/>
    </row>
    <row r="397" spans="1:33" s="20" customFormat="1" ht="15" customHeight="1" x14ac:dyDescent="0.25">
      <c r="A397" s="19"/>
      <c r="B397" s="74" t="str">
        <f t="shared" si="58"/>
        <v>!!!</v>
      </c>
      <c r="C397" s="209" t="str">
        <f>IF($D397&lt;&gt;"",VLOOKUP(TEXT($D397,0),'Angaben Stationen'!$C$15:$V$65,2,0),"")</f>
        <v/>
      </c>
      <c r="D397" s="203"/>
      <c r="E397" s="210"/>
      <c r="F397" s="210"/>
      <c r="G397" s="211"/>
      <c r="H397" s="212"/>
      <c r="I397" s="213"/>
      <c r="J397" s="112"/>
      <c r="K397" s="72"/>
      <c r="M397" s="126"/>
      <c r="N397" s="6">
        <f t="shared" si="59"/>
        <v>0</v>
      </c>
      <c r="O397" s="6" t="str">
        <f>IF('Angaben KH-Standort'!$D$13&gt;0,"VJ","KJA")</f>
        <v>KJA</v>
      </c>
      <c r="P397" s="6" t="str">
        <f t="shared" si="62"/>
        <v>Leer</v>
      </c>
      <c r="Q397" s="6" t="str">
        <f t="shared" si="60"/>
        <v>Leer</v>
      </c>
      <c r="R397" s="6" t="str">
        <f t="shared" si="63"/>
        <v>Leer</v>
      </c>
      <c r="S397" s="6" t="str">
        <f>VLOOKUP($C397,{"29 - Psychiatrie (Erwachsene)","Psychiatrie";"30 - Kinder- und Jugendpsychiatrie","KJPsychiatrie";"31 - Psychosomatik","Psychosomatik";"00 - Bitte eine Fachabteilung auswählen","Leer";"","Leer"},2,0)</f>
        <v>Leer</v>
      </c>
      <c r="T397" s="6">
        <f>VLOOKUP($C397,{"29 - Psychiatrie (Erwachsene)",1;"30 - Kinder- und Jugendpsychiatrie",1;"31 - Psychosomatik",1;"00 - Bitte eine Fachabteilung auswählen",0;"",0},2,0)</f>
        <v>0</v>
      </c>
      <c r="U397" s="6">
        <f t="shared" si="64"/>
        <v>0</v>
      </c>
      <c r="V397" s="6">
        <f t="shared" si="65"/>
        <v>0</v>
      </c>
      <c r="W397" s="6">
        <f t="shared" si="66"/>
        <v>0</v>
      </c>
      <c r="X397" s="6">
        <f t="shared" si="67"/>
        <v>0</v>
      </c>
      <c r="Y397" s="6">
        <f t="shared" si="68"/>
        <v>0</v>
      </c>
      <c r="Z397" s="6">
        <f t="shared" si="61"/>
        <v>0</v>
      </c>
      <c r="AA397" s="6"/>
      <c r="AB397" s="6"/>
      <c r="AC397" s="6"/>
      <c r="AD397" s="6"/>
      <c r="AE397" s="6"/>
      <c r="AF397" s="6"/>
      <c r="AG397" s="6"/>
    </row>
    <row r="398" spans="1:33" s="20" customFormat="1" ht="15" customHeight="1" x14ac:dyDescent="0.25">
      <c r="A398" s="19"/>
      <c r="B398" s="74" t="str">
        <f t="shared" si="58"/>
        <v>!!!</v>
      </c>
      <c r="C398" s="209" t="str">
        <f>IF($D398&lt;&gt;"",VLOOKUP(TEXT($D398,0),'Angaben Stationen'!$C$15:$V$65,2,0),"")</f>
        <v/>
      </c>
      <c r="D398" s="203"/>
      <c r="E398" s="210"/>
      <c r="F398" s="210"/>
      <c r="G398" s="211"/>
      <c r="H398" s="212"/>
      <c r="I398" s="213"/>
      <c r="J398" s="112"/>
      <c r="K398" s="72"/>
      <c r="M398" s="126"/>
      <c r="N398" s="6">
        <f t="shared" si="59"/>
        <v>0</v>
      </c>
      <c r="O398" s="6" t="str">
        <f>IF('Angaben KH-Standort'!$D$13&gt;0,"VJ","KJA")</f>
        <v>KJA</v>
      </c>
      <c r="P398" s="6" t="str">
        <f t="shared" si="62"/>
        <v>Leer</v>
      </c>
      <c r="Q398" s="6" t="str">
        <f t="shared" si="60"/>
        <v>Leer</v>
      </c>
      <c r="R398" s="6" t="str">
        <f t="shared" si="63"/>
        <v>Leer</v>
      </c>
      <c r="S398" s="6" t="str">
        <f>VLOOKUP($C398,{"29 - Psychiatrie (Erwachsene)","Psychiatrie";"30 - Kinder- und Jugendpsychiatrie","KJPsychiatrie";"31 - Psychosomatik","Psychosomatik";"00 - Bitte eine Fachabteilung auswählen","Leer";"","Leer"},2,0)</f>
        <v>Leer</v>
      </c>
      <c r="T398" s="6">
        <f>VLOOKUP($C398,{"29 - Psychiatrie (Erwachsene)",1;"30 - Kinder- und Jugendpsychiatrie",1;"31 - Psychosomatik",1;"00 - Bitte eine Fachabteilung auswählen",0;"",0},2,0)</f>
        <v>0</v>
      </c>
      <c r="U398" s="6">
        <f t="shared" si="64"/>
        <v>0</v>
      </c>
      <c r="V398" s="6">
        <f t="shared" si="65"/>
        <v>0</v>
      </c>
      <c r="W398" s="6">
        <f t="shared" si="66"/>
        <v>0</v>
      </c>
      <c r="X398" s="6">
        <f t="shared" si="67"/>
        <v>0</v>
      </c>
      <c r="Y398" s="6">
        <f t="shared" si="68"/>
        <v>0</v>
      </c>
      <c r="Z398" s="6">
        <f t="shared" si="61"/>
        <v>0</v>
      </c>
      <c r="AA398" s="6"/>
      <c r="AB398" s="6"/>
      <c r="AC398" s="6"/>
      <c r="AD398" s="6"/>
      <c r="AE398" s="6"/>
      <c r="AF398" s="6"/>
      <c r="AG398" s="6"/>
    </row>
    <row r="399" spans="1:33" s="20" customFormat="1" ht="15" customHeight="1" x14ac:dyDescent="0.25">
      <c r="A399" s="19"/>
      <c r="B399" s="74" t="str">
        <f t="shared" si="58"/>
        <v>!!!</v>
      </c>
      <c r="C399" s="209" t="str">
        <f>IF($D399&lt;&gt;"",VLOOKUP(TEXT($D399,0),'Angaben Stationen'!$C$15:$V$65,2,0),"")</f>
        <v/>
      </c>
      <c r="D399" s="203"/>
      <c r="E399" s="210"/>
      <c r="F399" s="210"/>
      <c r="G399" s="211"/>
      <c r="H399" s="212"/>
      <c r="I399" s="213"/>
      <c r="J399" s="112"/>
      <c r="K399" s="72"/>
      <c r="M399" s="126"/>
      <c r="N399" s="6">
        <f t="shared" si="59"/>
        <v>0</v>
      </c>
      <c r="O399" s="6" t="str">
        <f>IF('Angaben KH-Standort'!$D$13&gt;0,"VJ","KJA")</f>
        <v>KJA</v>
      </c>
      <c r="P399" s="6" t="str">
        <f t="shared" si="62"/>
        <v>Leer</v>
      </c>
      <c r="Q399" s="6" t="str">
        <f t="shared" si="60"/>
        <v>Leer</v>
      </c>
      <c r="R399" s="6" t="str">
        <f t="shared" si="63"/>
        <v>Leer</v>
      </c>
      <c r="S399" s="6" t="str">
        <f>VLOOKUP($C399,{"29 - Psychiatrie (Erwachsene)","Psychiatrie";"30 - Kinder- und Jugendpsychiatrie","KJPsychiatrie";"31 - Psychosomatik","Psychosomatik";"00 - Bitte eine Fachabteilung auswählen","Leer";"","Leer"},2,0)</f>
        <v>Leer</v>
      </c>
      <c r="T399" s="6">
        <f>VLOOKUP($C399,{"29 - Psychiatrie (Erwachsene)",1;"30 - Kinder- und Jugendpsychiatrie",1;"31 - Psychosomatik",1;"00 - Bitte eine Fachabteilung auswählen",0;"",0},2,0)</f>
        <v>0</v>
      </c>
      <c r="U399" s="6">
        <f t="shared" si="64"/>
        <v>0</v>
      </c>
      <c r="V399" s="6">
        <f t="shared" si="65"/>
        <v>0</v>
      </c>
      <c r="W399" s="6">
        <f t="shared" si="66"/>
        <v>0</v>
      </c>
      <c r="X399" s="6">
        <f t="shared" si="67"/>
        <v>0</v>
      </c>
      <c r="Y399" s="6">
        <f t="shared" si="68"/>
        <v>0</v>
      </c>
      <c r="Z399" s="6">
        <f t="shared" si="61"/>
        <v>0</v>
      </c>
      <c r="AA399" s="6"/>
      <c r="AB399" s="6"/>
      <c r="AC399" s="6"/>
      <c r="AD399" s="6"/>
      <c r="AE399" s="6"/>
      <c r="AF399" s="6"/>
      <c r="AG399" s="6"/>
    </row>
    <row r="400" spans="1:33" s="20" customFormat="1" ht="15" customHeight="1" x14ac:dyDescent="0.25">
      <c r="A400" s="19"/>
      <c r="B400" s="74" t="str">
        <f t="shared" si="58"/>
        <v>!!!</v>
      </c>
      <c r="C400" s="209" t="str">
        <f>IF($D400&lt;&gt;"",VLOOKUP(TEXT($D400,0),'Angaben Stationen'!$C$15:$V$65,2,0),"")</f>
        <v/>
      </c>
      <c r="D400" s="203"/>
      <c r="E400" s="210"/>
      <c r="F400" s="210"/>
      <c r="G400" s="211"/>
      <c r="H400" s="212"/>
      <c r="I400" s="213"/>
      <c r="J400" s="112"/>
      <c r="K400" s="72"/>
      <c r="M400" s="126"/>
      <c r="N400" s="6">
        <f t="shared" si="59"/>
        <v>0</v>
      </c>
      <c r="O400" s="6" t="str">
        <f>IF('Angaben KH-Standort'!$D$13&gt;0,"VJ","KJA")</f>
        <v>KJA</v>
      </c>
      <c r="P400" s="6" t="str">
        <f t="shared" si="62"/>
        <v>Leer</v>
      </c>
      <c r="Q400" s="6" t="str">
        <f t="shared" si="60"/>
        <v>Leer</v>
      </c>
      <c r="R400" s="6" t="str">
        <f t="shared" si="63"/>
        <v>Leer</v>
      </c>
      <c r="S400" s="6" t="str">
        <f>VLOOKUP($C400,{"29 - Psychiatrie (Erwachsene)","Psychiatrie";"30 - Kinder- und Jugendpsychiatrie","KJPsychiatrie";"31 - Psychosomatik","Psychosomatik";"00 - Bitte eine Fachabteilung auswählen","Leer";"","Leer"},2,0)</f>
        <v>Leer</v>
      </c>
      <c r="T400" s="6">
        <f>VLOOKUP($C400,{"29 - Psychiatrie (Erwachsene)",1;"30 - Kinder- und Jugendpsychiatrie",1;"31 - Psychosomatik",1;"00 - Bitte eine Fachabteilung auswählen",0;"",0},2,0)</f>
        <v>0</v>
      </c>
      <c r="U400" s="6">
        <f t="shared" si="64"/>
        <v>0</v>
      </c>
      <c r="V400" s="6">
        <f t="shared" si="65"/>
        <v>0</v>
      </c>
      <c r="W400" s="6">
        <f t="shared" si="66"/>
        <v>0</v>
      </c>
      <c r="X400" s="6">
        <f t="shared" si="67"/>
        <v>0</v>
      </c>
      <c r="Y400" s="6">
        <f t="shared" si="68"/>
        <v>0</v>
      </c>
      <c r="Z400" s="6">
        <f t="shared" si="61"/>
        <v>0</v>
      </c>
      <c r="AA400" s="6"/>
      <c r="AB400" s="6"/>
      <c r="AC400" s="6"/>
      <c r="AD400" s="6"/>
      <c r="AE400" s="6"/>
      <c r="AF400" s="6"/>
      <c r="AG400" s="6"/>
    </row>
    <row r="401" spans="1:33" s="20" customFormat="1" ht="15" customHeight="1" x14ac:dyDescent="0.25">
      <c r="A401" s="19"/>
      <c r="B401" s="74" t="str">
        <f t="shared" si="58"/>
        <v>!!!</v>
      </c>
      <c r="C401" s="209" t="str">
        <f>IF($D401&lt;&gt;"",VLOOKUP(TEXT($D401,0),'Angaben Stationen'!$C$15:$V$65,2,0),"")</f>
        <v/>
      </c>
      <c r="D401" s="203"/>
      <c r="E401" s="210"/>
      <c r="F401" s="210"/>
      <c r="G401" s="211"/>
      <c r="H401" s="212"/>
      <c r="I401" s="213"/>
      <c r="J401" s="112"/>
      <c r="K401" s="72"/>
      <c r="M401" s="126"/>
      <c r="N401" s="6">
        <f t="shared" si="59"/>
        <v>0</v>
      </c>
      <c r="O401" s="6" t="str">
        <f>IF('Angaben KH-Standort'!$D$13&gt;0,"VJ","KJA")</f>
        <v>KJA</v>
      </c>
      <c r="P401" s="6" t="str">
        <f t="shared" si="62"/>
        <v>Leer</v>
      </c>
      <c r="Q401" s="6" t="str">
        <f t="shared" si="60"/>
        <v>Leer</v>
      </c>
      <c r="R401" s="6" t="str">
        <f t="shared" si="63"/>
        <v>Leer</v>
      </c>
      <c r="S401" s="6" t="str">
        <f>VLOOKUP($C401,{"29 - Psychiatrie (Erwachsene)","Psychiatrie";"30 - Kinder- und Jugendpsychiatrie","KJPsychiatrie";"31 - Psychosomatik","Psychosomatik";"00 - Bitte eine Fachabteilung auswählen","Leer";"","Leer"},2,0)</f>
        <v>Leer</v>
      </c>
      <c r="T401" s="6">
        <f>VLOOKUP($C401,{"29 - Psychiatrie (Erwachsene)",1;"30 - Kinder- und Jugendpsychiatrie",1;"31 - Psychosomatik",1;"00 - Bitte eine Fachabteilung auswählen",0;"",0},2,0)</f>
        <v>0</v>
      </c>
      <c r="U401" s="6">
        <f t="shared" si="64"/>
        <v>0</v>
      </c>
      <c r="V401" s="6">
        <f t="shared" si="65"/>
        <v>0</v>
      </c>
      <c r="W401" s="6">
        <f t="shared" si="66"/>
        <v>0</v>
      </c>
      <c r="X401" s="6">
        <f t="shared" si="67"/>
        <v>0</v>
      </c>
      <c r="Y401" s="6">
        <f t="shared" si="68"/>
        <v>0</v>
      </c>
      <c r="Z401" s="6">
        <f t="shared" si="61"/>
        <v>0</v>
      </c>
      <c r="AA401" s="6"/>
      <c r="AB401" s="6"/>
      <c r="AC401" s="6"/>
      <c r="AD401" s="6"/>
      <c r="AE401" s="6"/>
      <c r="AF401" s="6"/>
      <c r="AG401" s="6"/>
    </row>
    <row r="402" spans="1:33" s="20" customFormat="1" ht="15" customHeight="1" x14ac:dyDescent="0.25">
      <c r="A402" s="19"/>
      <c r="B402" s="74" t="str">
        <f t="shared" si="58"/>
        <v>!!!</v>
      </c>
      <c r="C402" s="209" t="str">
        <f>IF($D402&lt;&gt;"",VLOOKUP(TEXT($D402,0),'Angaben Stationen'!$C$15:$V$65,2,0),"")</f>
        <v/>
      </c>
      <c r="D402" s="203"/>
      <c r="E402" s="210"/>
      <c r="F402" s="210"/>
      <c r="G402" s="211"/>
      <c r="H402" s="212"/>
      <c r="I402" s="213"/>
      <c r="J402" s="112"/>
      <c r="K402" s="72"/>
      <c r="M402" s="126"/>
      <c r="N402" s="6">
        <f t="shared" si="59"/>
        <v>0</v>
      </c>
      <c r="O402" s="6" t="str">
        <f>IF('Angaben KH-Standort'!$D$13&gt;0,"VJ","KJA")</f>
        <v>KJA</v>
      </c>
      <c r="P402" s="6" t="str">
        <f t="shared" si="62"/>
        <v>Leer</v>
      </c>
      <c r="Q402" s="6" t="str">
        <f t="shared" si="60"/>
        <v>Leer</v>
      </c>
      <c r="R402" s="6" t="str">
        <f t="shared" si="63"/>
        <v>Leer</v>
      </c>
      <c r="S402" s="6" t="str">
        <f>VLOOKUP($C402,{"29 - Psychiatrie (Erwachsene)","Psychiatrie";"30 - Kinder- und Jugendpsychiatrie","KJPsychiatrie";"31 - Psychosomatik","Psychosomatik";"00 - Bitte eine Fachabteilung auswählen","Leer";"","Leer"},2,0)</f>
        <v>Leer</v>
      </c>
      <c r="T402" s="6">
        <f>VLOOKUP($C402,{"29 - Psychiatrie (Erwachsene)",1;"30 - Kinder- und Jugendpsychiatrie",1;"31 - Psychosomatik",1;"00 - Bitte eine Fachabteilung auswählen",0;"",0},2,0)</f>
        <v>0</v>
      </c>
      <c r="U402" s="6">
        <f t="shared" si="64"/>
        <v>0</v>
      </c>
      <c r="V402" s="6">
        <f t="shared" si="65"/>
        <v>0</v>
      </c>
      <c r="W402" s="6">
        <f t="shared" si="66"/>
        <v>0</v>
      </c>
      <c r="X402" s="6">
        <f t="shared" si="67"/>
        <v>0</v>
      </c>
      <c r="Y402" s="6">
        <f t="shared" si="68"/>
        <v>0</v>
      </c>
      <c r="Z402" s="6">
        <f t="shared" si="61"/>
        <v>0</v>
      </c>
      <c r="AA402" s="6"/>
      <c r="AB402" s="6"/>
      <c r="AC402" s="6"/>
      <c r="AD402" s="6"/>
      <c r="AE402" s="6"/>
      <c r="AF402" s="6"/>
      <c r="AG402" s="6"/>
    </row>
    <row r="403" spans="1:33" s="20" customFormat="1" ht="15" customHeight="1" x14ac:dyDescent="0.25">
      <c r="A403" s="19"/>
      <c r="B403" s="74" t="str">
        <f t="shared" ref="B403:B466" si="69">IF(SUM(T403:Z403)&lt;7,"!!!","")</f>
        <v>!!!</v>
      </c>
      <c r="C403" s="209" t="str">
        <f>IF($D403&lt;&gt;"",VLOOKUP(TEXT($D403,0),'Angaben Stationen'!$C$15:$V$65,2,0),"")</f>
        <v/>
      </c>
      <c r="D403" s="203"/>
      <c r="E403" s="210"/>
      <c r="F403" s="210"/>
      <c r="G403" s="211"/>
      <c r="H403" s="212"/>
      <c r="I403" s="213"/>
      <c r="J403" s="112"/>
      <c r="K403" s="72"/>
      <c r="M403" s="126"/>
      <c r="N403" s="6">
        <f t="shared" ref="N403:N466" si="70">IF(LEN(B403)&gt;0,0,1)</f>
        <v>0</v>
      </c>
      <c r="O403" s="6" t="str">
        <f>IF('Angaben KH-Standort'!$D$13&gt;0,"VJ","KJA")</f>
        <v>KJA</v>
      </c>
      <c r="P403" s="6" t="str">
        <f t="shared" si="62"/>
        <v>Leer</v>
      </c>
      <c r="Q403" s="6" t="str">
        <f t="shared" ref="Q403:Q466" si="71">IF($D403&lt;&gt;"",O403,"Leer")</f>
        <v>Leer</v>
      </c>
      <c r="R403" s="6" t="str">
        <f t="shared" si="63"/>
        <v>Leer</v>
      </c>
      <c r="S403" s="6" t="str">
        <f>VLOOKUP($C403,{"29 - Psychiatrie (Erwachsene)","Psychiatrie";"30 - Kinder- und Jugendpsychiatrie","KJPsychiatrie";"31 - Psychosomatik","Psychosomatik";"00 - Bitte eine Fachabteilung auswählen","Leer";"","Leer"},2,0)</f>
        <v>Leer</v>
      </c>
      <c r="T403" s="6">
        <f>VLOOKUP($C403,{"29 - Psychiatrie (Erwachsene)",1;"30 - Kinder- und Jugendpsychiatrie",1;"31 - Psychosomatik",1;"00 - Bitte eine Fachabteilung auswählen",0;"",0},2,0)</f>
        <v>0</v>
      </c>
      <c r="U403" s="6">
        <f t="shared" si="64"/>
        <v>0</v>
      </c>
      <c r="V403" s="6">
        <f t="shared" si="65"/>
        <v>0</v>
      </c>
      <c r="W403" s="6">
        <f t="shared" si="66"/>
        <v>0</v>
      </c>
      <c r="X403" s="6">
        <f t="shared" si="67"/>
        <v>0</v>
      </c>
      <c r="Y403" s="6">
        <f t="shared" si="68"/>
        <v>0</v>
      </c>
      <c r="Z403" s="6">
        <f t="shared" ref="Z403:Z466" si="72">IF(LEN($I403)&gt;0,1,0)</f>
        <v>0</v>
      </c>
      <c r="AA403" s="6"/>
      <c r="AB403" s="6"/>
      <c r="AC403" s="6"/>
      <c r="AD403" s="6"/>
      <c r="AE403" s="6"/>
      <c r="AF403" s="6"/>
      <c r="AG403" s="6"/>
    </row>
    <row r="404" spans="1:33" s="20" customFormat="1" ht="15" customHeight="1" x14ac:dyDescent="0.25">
      <c r="A404" s="19"/>
      <c r="B404" s="74" t="str">
        <f t="shared" si="69"/>
        <v>!!!</v>
      </c>
      <c r="C404" s="209" t="str">
        <f>IF($D404&lt;&gt;"",VLOOKUP(TEXT($D404,0),'Angaben Stationen'!$C$15:$V$65,2,0),"")</f>
        <v/>
      </c>
      <c r="D404" s="203"/>
      <c r="E404" s="210"/>
      <c r="F404" s="210"/>
      <c r="G404" s="211"/>
      <c r="H404" s="212"/>
      <c r="I404" s="213"/>
      <c r="J404" s="112"/>
      <c r="K404" s="72"/>
      <c r="M404" s="126"/>
      <c r="N404" s="6">
        <f t="shared" si="70"/>
        <v>0</v>
      </c>
      <c r="O404" s="6" t="str">
        <f>IF('Angaben KH-Standort'!$D$13&gt;0,"VJ","KJA")</f>
        <v>KJA</v>
      </c>
      <c r="P404" s="6" t="str">
        <f t="shared" ref="P404:P467" si="73">IF($D403&lt;&gt;"","Stationen","Leer")</f>
        <v>Leer</v>
      </c>
      <c r="Q404" s="6" t="str">
        <f t="shared" si="71"/>
        <v>Leer</v>
      </c>
      <c r="R404" s="6" t="str">
        <f t="shared" ref="R404:R467" si="74">IF($D404&lt;&gt;"","Monate","Leer")</f>
        <v>Leer</v>
      </c>
      <c r="S404" s="6" t="str">
        <f>VLOOKUP($C404,{"29 - Psychiatrie (Erwachsene)","Psychiatrie";"30 - Kinder- und Jugendpsychiatrie","KJPsychiatrie";"31 - Psychosomatik","Psychosomatik";"00 - Bitte eine Fachabteilung auswählen","Leer";"","Leer"},2,0)</f>
        <v>Leer</v>
      </c>
      <c r="T404" s="6">
        <f>VLOOKUP($C404,{"29 - Psychiatrie (Erwachsene)",1;"30 - Kinder- und Jugendpsychiatrie",1;"31 - Psychosomatik",1;"00 - Bitte eine Fachabteilung auswählen",0;"",0},2,0)</f>
        <v>0</v>
      </c>
      <c r="U404" s="6">
        <f t="shared" ref="U404:U467" si="75">IF(LEN($D404)&gt;0,1,0)</f>
        <v>0</v>
      </c>
      <c r="V404" s="6">
        <f t="shared" ref="V404:V467" si="76">IF(LEN($E404)&gt;0,1,0)</f>
        <v>0</v>
      </c>
      <c r="W404" s="6">
        <f t="shared" ref="W404:W467" si="77">IF(LEN($F404)&gt;0,1,0)</f>
        <v>0</v>
      </c>
      <c r="X404" s="6">
        <f t="shared" ref="X404:X467" si="78">IF(LEN($G404)&gt;0,1,0)</f>
        <v>0</v>
      </c>
      <c r="Y404" s="6">
        <f t="shared" ref="Y404:Y467" si="79">IF(LEN($H404)&gt;0,1,0)</f>
        <v>0</v>
      </c>
      <c r="Z404" s="6">
        <f t="shared" si="72"/>
        <v>0</v>
      </c>
      <c r="AA404" s="6"/>
      <c r="AB404" s="6"/>
      <c r="AC404" s="6"/>
      <c r="AD404" s="6"/>
      <c r="AE404" s="6"/>
      <c r="AF404" s="6"/>
      <c r="AG404" s="6"/>
    </row>
    <row r="405" spans="1:33" s="20" customFormat="1" ht="15" customHeight="1" x14ac:dyDescent="0.25">
      <c r="A405" s="19"/>
      <c r="B405" s="74" t="str">
        <f t="shared" si="69"/>
        <v>!!!</v>
      </c>
      <c r="C405" s="209" t="str">
        <f>IF($D405&lt;&gt;"",VLOOKUP(TEXT($D405,0),'Angaben Stationen'!$C$15:$V$65,2,0),"")</f>
        <v/>
      </c>
      <c r="D405" s="203"/>
      <c r="E405" s="210"/>
      <c r="F405" s="210"/>
      <c r="G405" s="211"/>
      <c r="H405" s="212"/>
      <c r="I405" s="213"/>
      <c r="J405" s="112"/>
      <c r="K405" s="72"/>
      <c r="M405" s="126"/>
      <c r="N405" s="6">
        <f t="shared" si="70"/>
        <v>0</v>
      </c>
      <c r="O405" s="6" t="str">
        <f>IF('Angaben KH-Standort'!$D$13&gt;0,"VJ","KJA")</f>
        <v>KJA</v>
      </c>
      <c r="P405" s="6" t="str">
        <f t="shared" si="73"/>
        <v>Leer</v>
      </c>
      <c r="Q405" s="6" t="str">
        <f t="shared" si="71"/>
        <v>Leer</v>
      </c>
      <c r="R405" s="6" t="str">
        <f t="shared" si="74"/>
        <v>Leer</v>
      </c>
      <c r="S405" s="6" t="str">
        <f>VLOOKUP($C405,{"29 - Psychiatrie (Erwachsene)","Psychiatrie";"30 - Kinder- und Jugendpsychiatrie","KJPsychiatrie";"31 - Psychosomatik","Psychosomatik";"00 - Bitte eine Fachabteilung auswählen","Leer";"","Leer"},2,0)</f>
        <v>Leer</v>
      </c>
      <c r="T405" s="6">
        <f>VLOOKUP($C405,{"29 - Psychiatrie (Erwachsene)",1;"30 - Kinder- und Jugendpsychiatrie",1;"31 - Psychosomatik",1;"00 - Bitte eine Fachabteilung auswählen",0;"",0},2,0)</f>
        <v>0</v>
      </c>
      <c r="U405" s="6">
        <f t="shared" si="75"/>
        <v>0</v>
      </c>
      <c r="V405" s="6">
        <f t="shared" si="76"/>
        <v>0</v>
      </c>
      <c r="W405" s="6">
        <f t="shared" si="77"/>
        <v>0</v>
      </c>
      <c r="X405" s="6">
        <f t="shared" si="78"/>
        <v>0</v>
      </c>
      <c r="Y405" s="6">
        <f t="shared" si="79"/>
        <v>0</v>
      </c>
      <c r="Z405" s="6">
        <f t="shared" si="72"/>
        <v>0</v>
      </c>
      <c r="AA405" s="6"/>
      <c r="AB405" s="6"/>
      <c r="AC405" s="6"/>
      <c r="AD405" s="6"/>
      <c r="AE405" s="6"/>
      <c r="AF405" s="6"/>
      <c r="AG405" s="6"/>
    </row>
    <row r="406" spans="1:33" s="20" customFormat="1" ht="15" customHeight="1" x14ac:dyDescent="0.25">
      <c r="A406" s="19"/>
      <c r="B406" s="74" t="str">
        <f t="shared" si="69"/>
        <v>!!!</v>
      </c>
      <c r="C406" s="209" t="str">
        <f>IF($D406&lt;&gt;"",VLOOKUP(TEXT($D406,0),'Angaben Stationen'!$C$15:$V$65,2,0),"")</f>
        <v/>
      </c>
      <c r="D406" s="203"/>
      <c r="E406" s="210"/>
      <c r="F406" s="210"/>
      <c r="G406" s="211"/>
      <c r="H406" s="212"/>
      <c r="I406" s="213"/>
      <c r="J406" s="112"/>
      <c r="K406" s="72"/>
      <c r="M406" s="126"/>
      <c r="N406" s="6">
        <f t="shared" si="70"/>
        <v>0</v>
      </c>
      <c r="O406" s="6" t="str">
        <f>IF('Angaben KH-Standort'!$D$13&gt;0,"VJ","KJA")</f>
        <v>KJA</v>
      </c>
      <c r="P406" s="6" t="str">
        <f t="shared" si="73"/>
        <v>Leer</v>
      </c>
      <c r="Q406" s="6" t="str">
        <f t="shared" si="71"/>
        <v>Leer</v>
      </c>
      <c r="R406" s="6" t="str">
        <f t="shared" si="74"/>
        <v>Leer</v>
      </c>
      <c r="S406" s="6" t="str">
        <f>VLOOKUP($C406,{"29 - Psychiatrie (Erwachsene)","Psychiatrie";"30 - Kinder- und Jugendpsychiatrie","KJPsychiatrie";"31 - Psychosomatik","Psychosomatik";"00 - Bitte eine Fachabteilung auswählen","Leer";"","Leer"},2,0)</f>
        <v>Leer</v>
      </c>
      <c r="T406" s="6">
        <f>VLOOKUP($C406,{"29 - Psychiatrie (Erwachsene)",1;"30 - Kinder- und Jugendpsychiatrie",1;"31 - Psychosomatik",1;"00 - Bitte eine Fachabteilung auswählen",0;"",0},2,0)</f>
        <v>0</v>
      </c>
      <c r="U406" s="6">
        <f t="shared" si="75"/>
        <v>0</v>
      </c>
      <c r="V406" s="6">
        <f t="shared" si="76"/>
        <v>0</v>
      </c>
      <c r="W406" s="6">
        <f t="shared" si="77"/>
        <v>0</v>
      </c>
      <c r="X406" s="6">
        <f t="shared" si="78"/>
        <v>0</v>
      </c>
      <c r="Y406" s="6">
        <f t="shared" si="79"/>
        <v>0</v>
      </c>
      <c r="Z406" s="6">
        <f t="shared" si="72"/>
        <v>0</v>
      </c>
      <c r="AA406" s="6"/>
      <c r="AB406" s="6"/>
      <c r="AC406" s="6"/>
      <c r="AD406" s="6"/>
      <c r="AE406" s="6"/>
      <c r="AF406" s="6"/>
      <c r="AG406" s="6"/>
    </row>
    <row r="407" spans="1:33" s="20" customFormat="1" ht="15" customHeight="1" x14ac:dyDescent="0.25">
      <c r="A407" s="19"/>
      <c r="B407" s="74" t="str">
        <f t="shared" si="69"/>
        <v>!!!</v>
      </c>
      <c r="C407" s="209" t="str">
        <f>IF($D407&lt;&gt;"",VLOOKUP(TEXT($D407,0),'Angaben Stationen'!$C$15:$V$65,2,0),"")</f>
        <v/>
      </c>
      <c r="D407" s="203"/>
      <c r="E407" s="210"/>
      <c r="F407" s="210"/>
      <c r="G407" s="211"/>
      <c r="H407" s="212"/>
      <c r="I407" s="213"/>
      <c r="J407" s="112"/>
      <c r="K407" s="72"/>
      <c r="M407" s="126"/>
      <c r="N407" s="6">
        <f t="shared" si="70"/>
        <v>0</v>
      </c>
      <c r="O407" s="6" t="str">
        <f>IF('Angaben KH-Standort'!$D$13&gt;0,"VJ","KJA")</f>
        <v>KJA</v>
      </c>
      <c r="P407" s="6" t="str">
        <f t="shared" si="73"/>
        <v>Leer</v>
      </c>
      <c r="Q407" s="6" t="str">
        <f t="shared" si="71"/>
        <v>Leer</v>
      </c>
      <c r="R407" s="6" t="str">
        <f t="shared" si="74"/>
        <v>Leer</v>
      </c>
      <c r="S407" s="6" t="str">
        <f>VLOOKUP($C407,{"29 - Psychiatrie (Erwachsene)","Psychiatrie";"30 - Kinder- und Jugendpsychiatrie","KJPsychiatrie";"31 - Psychosomatik","Psychosomatik";"00 - Bitte eine Fachabteilung auswählen","Leer";"","Leer"},2,0)</f>
        <v>Leer</v>
      </c>
      <c r="T407" s="6">
        <f>VLOOKUP($C407,{"29 - Psychiatrie (Erwachsene)",1;"30 - Kinder- und Jugendpsychiatrie",1;"31 - Psychosomatik",1;"00 - Bitte eine Fachabteilung auswählen",0;"",0},2,0)</f>
        <v>0</v>
      </c>
      <c r="U407" s="6">
        <f t="shared" si="75"/>
        <v>0</v>
      </c>
      <c r="V407" s="6">
        <f t="shared" si="76"/>
        <v>0</v>
      </c>
      <c r="W407" s="6">
        <f t="shared" si="77"/>
        <v>0</v>
      </c>
      <c r="X407" s="6">
        <f t="shared" si="78"/>
        <v>0</v>
      </c>
      <c r="Y407" s="6">
        <f t="shared" si="79"/>
        <v>0</v>
      </c>
      <c r="Z407" s="6">
        <f t="shared" si="72"/>
        <v>0</v>
      </c>
      <c r="AA407" s="6"/>
      <c r="AB407" s="6"/>
      <c r="AC407" s="6"/>
      <c r="AD407" s="6"/>
      <c r="AE407" s="6"/>
      <c r="AF407" s="6"/>
      <c r="AG407" s="6"/>
    </row>
    <row r="408" spans="1:33" s="20" customFormat="1" ht="15" customHeight="1" x14ac:dyDescent="0.25">
      <c r="A408" s="19"/>
      <c r="B408" s="74" t="str">
        <f t="shared" si="69"/>
        <v>!!!</v>
      </c>
      <c r="C408" s="209" t="str">
        <f>IF($D408&lt;&gt;"",VLOOKUP(TEXT($D408,0),'Angaben Stationen'!$C$15:$V$65,2,0),"")</f>
        <v/>
      </c>
      <c r="D408" s="203"/>
      <c r="E408" s="210"/>
      <c r="F408" s="210"/>
      <c r="G408" s="211"/>
      <c r="H408" s="212"/>
      <c r="I408" s="213"/>
      <c r="J408" s="112"/>
      <c r="K408" s="72"/>
      <c r="M408" s="126"/>
      <c r="N408" s="6">
        <f t="shared" si="70"/>
        <v>0</v>
      </c>
      <c r="O408" s="6" t="str">
        <f>IF('Angaben KH-Standort'!$D$13&gt;0,"VJ","KJA")</f>
        <v>KJA</v>
      </c>
      <c r="P408" s="6" t="str">
        <f t="shared" si="73"/>
        <v>Leer</v>
      </c>
      <c r="Q408" s="6" t="str">
        <f t="shared" si="71"/>
        <v>Leer</v>
      </c>
      <c r="R408" s="6" t="str">
        <f t="shared" si="74"/>
        <v>Leer</v>
      </c>
      <c r="S408" s="6" t="str">
        <f>VLOOKUP($C408,{"29 - Psychiatrie (Erwachsene)","Psychiatrie";"30 - Kinder- und Jugendpsychiatrie","KJPsychiatrie";"31 - Psychosomatik","Psychosomatik";"00 - Bitte eine Fachabteilung auswählen","Leer";"","Leer"},2,0)</f>
        <v>Leer</v>
      </c>
      <c r="T408" s="6">
        <f>VLOOKUP($C408,{"29 - Psychiatrie (Erwachsene)",1;"30 - Kinder- und Jugendpsychiatrie",1;"31 - Psychosomatik",1;"00 - Bitte eine Fachabteilung auswählen",0;"",0},2,0)</f>
        <v>0</v>
      </c>
      <c r="U408" s="6">
        <f t="shared" si="75"/>
        <v>0</v>
      </c>
      <c r="V408" s="6">
        <f t="shared" si="76"/>
        <v>0</v>
      </c>
      <c r="W408" s="6">
        <f t="shared" si="77"/>
        <v>0</v>
      </c>
      <c r="X408" s="6">
        <f t="shared" si="78"/>
        <v>0</v>
      </c>
      <c r="Y408" s="6">
        <f t="shared" si="79"/>
        <v>0</v>
      </c>
      <c r="Z408" s="6">
        <f t="shared" si="72"/>
        <v>0</v>
      </c>
      <c r="AA408" s="6"/>
      <c r="AB408" s="6"/>
      <c r="AC408" s="6"/>
      <c r="AD408" s="6"/>
      <c r="AE408" s="6"/>
      <c r="AF408" s="6"/>
      <c r="AG408" s="6"/>
    </row>
    <row r="409" spans="1:33" s="20" customFormat="1" ht="15" customHeight="1" x14ac:dyDescent="0.25">
      <c r="A409" s="19"/>
      <c r="B409" s="74" t="str">
        <f t="shared" si="69"/>
        <v>!!!</v>
      </c>
      <c r="C409" s="209" t="str">
        <f>IF($D409&lt;&gt;"",VLOOKUP(TEXT($D409,0),'Angaben Stationen'!$C$15:$V$65,2,0),"")</f>
        <v/>
      </c>
      <c r="D409" s="203"/>
      <c r="E409" s="210"/>
      <c r="F409" s="210"/>
      <c r="G409" s="211"/>
      <c r="H409" s="212"/>
      <c r="I409" s="213"/>
      <c r="J409" s="112"/>
      <c r="K409" s="72"/>
      <c r="M409" s="126"/>
      <c r="N409" s="6">
        <f t="shared" si="70"/>
        <v>0</v>
      </c>
      <c r="O409" s="6" t="str">
        <f>IF('Angaben KH-Standort'!$D$13&gt;0,"VJ","KJA")</f>
        <v>KJA</v>
      </c>
      <c r="P409" s="6" t="str">
        <f t="shared" si="73"/>
        <v>Leer</v>
      </c>
      <c r="Q409" s="6" t="str">
        <f t="shared" si="71"/>
        <v>Leer</v>
      </c>
      <c r="R409" s="6" t="str">
        <f t="shared" si="74"/>
        <v>Leer</v>
      </c>
      <c r="S409" s="6" t="str">
        <f>VLOOKUP($C409,{"29 - Psychiatrie (Erwachsene)","Psychiatrie";"30 - Kinder- und Jugendpsychiatrie","KJPsychiatrie";"31 - Psychosomatik","Psychosomatik";"00 - Bitte eine Fachabteilung auswählen","Leer";"","Leer"},2,0)</f>
        <v>Leer</v>
      </c>
      <c r="T409" s="6">
        <f>VLOOKUP($C409,{"29 - Psychiatrie (Erwachsene)",1;"30 - Kinder- und Jugendpsychiatrie",1;"31 - Psychosomatik",1;"00 - Bitte eine Fachabteilung auswählen",0;"",0},2,0)</f>
        <v>0</v>
      </c>
      <c r="U409" s="6">
        <f t="shared" si="75"/>
        <v>0</v>
      </c>
      <c r="V409" s="6">
        <f t="shared" si="76"/>
        <v>0</v>
      </c>
      <c r="W409" s="6">
        <f t="shared" si="77"/>
        <v>0</v>
      </c>
      <c r="X409" s="6">
        <f t="shared" si="78"/>
        <v>0</v>
      </c>
      <c r="Y409" s="6">
        <f t="shared" si="79"/>
        <v>0</v>
      </c>
      <c r="Z409" s="6">
        <f t="shared" si="72"/>
        <v>0</v>
      </c>
      <c r="AA409" s="6"/>
      <c r="AB409" s="6"/>
      <c r="AC409" s="6"/>
      <c r="AD409" s="6"/>
      <c r="AE409" s="6"/>
      <c r="AF409" s="6"/>
      <c r="AG409" s="6"/>
    </row>
    <row r="410" spans="1:33" s="20" customFormat="1" ht="15" customHeight="1" x14ac:dyDescent="0.25">
      <c r="A410" s="19"/>
      <c r="B410" s="74" t="str">
        <f t="shared" si="69"/>
        <v>!!!</v>
      </c>
      <c r="C410" s="209" t="str">
        <f>IF($D410&lt;&gt;"",VLOOKUP(TEXT($D410,0),'Angaben Stationen'!$C$15:$V$65,2,0),"")</f>
        <v/>
      </c>
      <c r="D410" s="203"/>
      <c r="E410" s="210"/>
      <c r="F410" s="210"/>
      <c r="G410" s="211"/>
      <c r="H410" s="212"/>
      <c r="I410" s="213"/>
      <c r="J410" s="112"/>
      <c r="K410" s="72"/>
      <c r="M410" s="126"/>
      <c r="N410" s="6">
        <f t="shared" si="70"/>
        <v>0</v>
      </c>
      <c r="O410" s="6" t="str">
        <f>IF('Angaben KH-Standort'!$D$13&gt;0,"VJ","KJA")</f>
        <v>KJA</v>
      </c>
      <c r="P410" s="6" t="str">
        <f t="shared" si="73"/>
        <v>Leer</v>
      </c>
      <c r="Q410" s="6" t="str">
        <f t="shared" si="71"/>
        <v>Leer</v>
      </c>
      <c r="R410" s="6" t="str">
        <f t="shared" si="74"/>
        <v>Leer</v>
      </c>
      <c r="S410" s="6" t="str">
        <f>VLOOKUP($C410,{"29 - Psychiatrie (Erwachsene)","Psychiatrie";"30 - Kinder- und Jugendpsychiatrie","KJPsychiatrie";"31 - Psychosomatik","Psychosomatik";"00 - Bitte eine Fachabteilung auswählen","Leer";"","Leer"},2,0)</f>
        <v>Leer</v>
      </c>
      <c r="T410" s="6">
        <f>VLOOKUP($C410,{"29 - Psychiatrie (Erwachsene)",1;"30 - Kinder- und Jugendpsychiatrie",1;"31 - Psychosomatik",1;"00 - Bitte eine Fachabteilung auswählen",0;"",0},2,0)</f>
        <v>0</v>
      </c>
      <c r="U410" s="6">
        <f t="shared" si="75"/>
        <v>0</v>
      </c>
      <c r="V410" s="6">
        <f t="shared" si="76"/>
        <v>0</v>
      </c>
      <c r="W410" s="6">
        <f t="shared" si="77"/>
        <v>0</v>
      </c>
      <c r="X410" s="6">
        <f t="shared" si="78"/>
        <v>0</v>
      </c>
      <c r="Y410" s="6">
        <f t="shared" si="79"/>
        <v>0</v>
      </c>
      <c r="Z410" s="6">
        <f t="shared" si="72"/>
        <v>0</v>
      </c>
      <c r="AA410" s="6"/>
      <c r="AB410" s="6"/>
      <c r="AC410" s="6"/>
      <c r="AD410" s="6"/>
      <c r="AE410" s="6"/>
      <c r="AF410" s="6"/>
      <c r="AG410" s="6"/>
    </row>
    <row r="411" spans="1:33" s="20" customFormat="1" ht="15" customHeight="1" x14ac:dyDescent="0.25">
      <c r="A411" s="19"/>
      <c r="B411" s="74" t="str">
        <f t="shared" si="69"/>
        <v>!!!</v>
      </c>
      <c r="C411" s="209" t="str">
        <f>IF($D411&lt;&gt;"",VLOOKUP(TEXT($D411,0),'Angaben Stationen'!$C$15:$V$65,2,0),"")</f>
        <v/>
      </c>
      <c r="D411" s="203"/>
      <c r="E411" s="210"/>
      <c r="F411" s="210"/>
      <c r="G411" s="211"/>
      <c r="H411" s="212"/>
      <c r="I411" s="213"/>
      <c r="J411" s="112"/>
      <c r="K411" s="72"/>
      <c r="M411" s="126"/>
      <c r="N411" s="6">
        <f t="shared" si="70"/>
        <v>0</v>
      </c>
      <c r="O411" s="6" t="str">
        <f>IF('Angaben KH-Standort'!$D$13&gt;0,"VJ","KJA")</f>
        <v>KJA</v>
      </c>
      <c r="P411" s="6" t="str">
        <f t="shared" si="73"/>
        <v>Leer</v>
      </c>
      <c r="Q411" s="6" t="str">
        <f t="shared" si="71"/>
        <v>Leer</v>
      </c>
      <c r="R411" s="6" t="str">
        <f t="shared" si="74"/>
        <v>Leer</v>
      </c>
      <c r="S411" s="6" t="str">
        <f>VLOOKUP($C411,{"29 - Psychiatrie (Erwachsene)","Psychiatrie";"30 - Kinder- und Jugendpsychiatrie","KJPsychiatrie";"31 - Psychosomatik","Psychosomatik";"00 - Bitte eine Fachabteilung auswählen","Leer";"","Leer"},2,0)</f>
        <v>Leer</v>
      </c>
      <c r="T411" s="6">
        <f>VLOOKUP($C411,{"29 - Psychiatrie (Erwachsene)",1;"30 - Kinder- und Jugendpsychiatrie",1;"31 - Psychosomatik",1;"00 - Bitte eine Fachabteilung auswählen",0;"",0},2,0)</f>
        <v>0</v>
      </c>
      <c r="U411" s="6">
        <f t="shared" si="75"/>
        <v>0</v>
      </c>
      <c r="V411" s="6">
        <f t="shared" si="76"/>
        <v>0</v>
      </c>
      <c r="W411" s="6">
        <f t="shared" si="77"/>
        <v>0</v>
      </c>
      <c r="X411" s="6">
        <f t="shared" si="78"/>
        <v>0</v>
      </c>
      <c r="Y411" s="6">
        <f t="shared" si="79"/>
        <v>0</v>
      </c>
      <c r="Z411" s="6">
        <f t="shared" si="72"/>
        <v>0</v>
      </c>
      <c r="AA411" s="6"/>
      <c r="AB411" s="6"/>
      <c r="AC411" s="6"/>
      <c r="AD411" s="6"/>
      <c r="AE411" s="6"/>
      <c r="AF411" s="6"/>
      <c r="AG411" s="6"/>
    </row>
    <row r="412" spans="1:33" s="20" customFormat="1" ht="15" customHeight="1" x14ac:dyDescent="0.25">
      <c r="A412" s="19"/>
      <c r="B412" s="74" t="str">
        <f t="shared" si="69"/>
        <v>!!!</v>
      </c>
      <c r="C412" s="209" t="str">
        <f>IF($D412&lt;&gt;"",VLOOKUP(TEXT($D412,0),'Angaben Stationen'!$C$15:$V$65,2,0),"")</f>
        <v/>
      </c>
      <c r="D412" s="203"/>
      <c r="E412" s="210"/>
      <c r="F412" s="210"/>
      <c r="G412" s="211"/>
      <c r="H412" s="212"/>
      <c r="I412" s="213"/>
      <c r="J412" s="112"/>
      <c r="K412" s="72"/>
      <c r="M412" s="126"/>
      <c r="N412" s="6">
        <f t="shared" si="70"/>
        <v>0</v>
      </c>
      <c r="O412" s="6" t="str">
        <f>IF('Angaben KH-Standort'!$D$13&gt;0,"VJ","KJA")</f>
        <v>KJA</v>
      </c>
      <c r="P412" s="6" t="str">
        <f t="shared" si="73"/>
        <v>Leer</v>
      </c>
      <c r="Q412" s="6" t="str">
        <f t="shared" si="71"/>
        <v>Leer</v>
      </c>
      <c r="R412" s="6" t="str">
        <f t="shared" si="74"/>
        <v>Leer</v>
      </c>
      <c r="S412" s="6" t="str">
        <f>VLOOKUP($C412,{"29 - Psychiatrie (Erwachsene)","Psychiatrie";"30 - Kinder- und Jugendpsychiatrie","KJPsychiatrie";"31 - Psychosomatik","Psychosomatik";"00 - Bitte eine Fachabteilung auswählen","Leer";"","Leer"},2,0)</f>
        <v>Leer</v>
      </c>
      <c r="T412" s="6">
        <f>VLOOKUP($C412,{"29 - Psychiatrie (Erwachsene)",1;"30 - Kinder- und Jugendpsychiatrie",1;"31 - Psychosomatik",1;"00 - Bitte eine Fachabteilung auswählen",0;"",0},2,0)</f>
        <v>0</v>
      </c>
      <c r="U412" s="6">
        <f t="shared" si="75"/>
        <v>0</v>
      </c>
      <c r="V412" s="6">
        <f t="shared" si="76"/>
        <v>0</v>
      </c>
      <c r="W412" s="6">
        <f t="shared" si="77"/>
        <v>0</v>
      </c>
      <c r="X412" s="6">
        <f t="shared" si="78"/>
        <v>0</v>
      </c>
      <c r="Y412" s="6">
        <f t="shared" si="79"/>
        <v>0</v>
      </c>
      <c r="Z412" s="6">
        <f t="shared" si="72"/>
        <v>0</v>
      </c>
      <c r="AA412" s="6"/>
      <c r="AB412" s="6"/>
      <c r="AC412" s="6"/>
      <c r="AD412" s="6"/>
      <c r="AE412" s="6"/>
      <c r="AF412" s="6"/>
      <c r="AG412" s="6"/>
    </row>
    <row r="413" spans="1:33" s="20" customFormat="1" ht="15" customHeight="1" x14ac:dyDescent="0.25">
      <c r="A413" s="19"/>
      <c r="B413" s="74" t="str">
        <f t="shared" si="69"/>
        <v>!!!</v>
      </c>
      <c r="C413" s="209" t="str">
        <f>IF($D413&lt;&gt;"",VLOOKUP(TEXT($D413,0),'Angaben Stationen'!$C$15:$V$65,2,0),"")</f>
        <v/>
      </c>
      <c r="D413" s="203"/>
      <c r="E413" s="210"/>
      <c r="F413" s="210"/>
      <c r="G413" s="211"/>
      <c r="H413" s="212"/>
      <c r="I413" s="213"/>
      <c r="J413" s="112"/>
      <c r="K413" s="72"/>
      <c r="M413" s="126"/>
      <c r="N413" s="6">
        <f t="shared" si="70"/>
        <v>0</v>
      </c>
      <c r="O413" s="6" t="str">
        <f>IF('Angaben KH-Standort'!$D$13&gt;0,"VJ","KJA")</f>
        <v>KJA</v>
      </c>
      <c r="P413" s="6" t="str">
        <f t="shared" si="73"/>
        <v>Leer</v>
      </c>
      <c r="Q413" s="6" t="str">
        <f t="shared" si="71"/>
        <v>Leer</v>
      </c>
      <c r="R413" s="6" t="str">
        <f t="shared" si="74"/>
        <v>Leer</v>
      </c>
      <c r="S413" s="6" t="str">
        <f>VLOOKUP($C413,{"29 - Psychiatrie (Erwachsene)","Psychiatrie";"30 - Kinder- und Jugendpsychiatrie","KJPsychiatrie";"31 - Psychosomatik","Psychosomatik";"00 - Bitte eine Fachabteilung auswählen","Leer";"","Leer"},2,0)</f>
        <v>Leer</v>
      </c>
      <c r="T413" s="6">
        <f>VLOOKUP($C413,{"29 - Psychiatrie (Erwachsene)",1;"30 - Kinder- und Jugendpsychiatrie",1;"31 - Psychosomatik",1;"00 - Bitte eine Fachabteilung auswählen",0;"",0},2,0)</f>
        <v>0</v>
      </c>
      <c r="U413" s="6">
        <f t="shared" si="75"/>
        <v>0</v>
      </c>
      <c r="V413" s="6">
        <f t="shared" si="76"/>
        <v>0</v>
      </c>
      <c r="W413" s="6">
        <f t="shared" si="77"/>
        <v>0</v>
      </c>
      <c r="X413" s="6">
        <f t="shared" si="78"/>
        <v>0</v>
      </c>
      <c r="Y413" s="6">
        <f t="shared" si="79"/>
        <v>0</v>
      </c>
      <c r="Z413" s="6">
        <f t="shared" si="72"/>
        <v>0</v>
      </c>
      <c r="AA413" s="6"/>
      <c r="AB413" s="6"/>
      <c r="AC413" s="6"/>
      <c r="AD413" s="6"/>
      <c r="AE413" s="6"/>
      <c r="AF413" s="6"/>
      <c r="AG413" s="6"/>
    </row>
    <row r="414" spans="1:33" s="20" customFormat="1" ht="15" customHeight="1" x14ac:dyDescent="0.25">
      <c r="A414" s="19"/>
      <c r="B414" s="74" t="str">
        <f t="shared" si="69"/>
        <v>!!!</v>
      </c>
      <c r="C414" s="209" t="str">
        <f>IF($D414&lt;&gt;"",VLOOKUP(TEXT($D414,0),'Angaben Stationen'!$C$15:$V$65,2,0),"")</f>
        <v/>
      </c>
      <c r="D414" s="203"/>
      <c r="E414" s="210"/>
      <c r="F414" s="210"/>
      <c r="G414" s="211"/>
      <c r="H414" s="212"/>
      <c r="I414" s="213"/>
      <c r="J414" s="112"/>
      <c r="K414" s="72"/>
      <c r="M414" s="126"/>
      <c r="N414" s="6">
        <f t="shared" si="70"/>
        <v>0</v>
      </c>
      <c r="O414" s="6" t="str">
        <f>IF('Angaben KH-Standort'!$D$13&gt;0,"VJ","KJA")</f>
        <v>KJA</v>
      </c>
      <c r="P414" s="6" t="str">
        <f t="shared" si="73"/>
        <v>Leer</v>
      </c>
      <c r="Q414" s="6" t="str">
        <f t="shared" si="71"/>
        <v>Leer</v>
      </c>
      <c r="R414" s="6" t="str">
        <f t="shared" si="74"/>
        <v>Leer</v>
      </c>
      <c r="S414" s="6" t="str">
        <f>VLOOKUP($C414,{"29 - Psychiatrie (Erwachsene)","Psychiatrie";"30 - Kinder- und Jugendpsychiatrie","KJPsychiatrie";"31 - Psychosomatik","Psychosomatik";"00 - Bitte eine Fachabteilung auswählen","Leer";"","Leer"},2,0)</f>
        <v>Leer</v>
      </c>
      <c r="T414" s="6">
        <f>VLOOKUP($C414,{"29 - Psychiatrie (Erwachsene)",1;"30 - Kinder- und Jugendpsychiatrie",1;"31 - Psychosomatik",1;"00 - Bitte eine Fachabteilung auswählen",0;"",0},2,0)</f>
        <v>0</v>
      </c>
      <c r="U414" s="6">
        <f t="shared" si="75"/>
        <v>0</v>
      </c>
      <c r="V414" s="6">
        <f t="shared" si="76"/>
        <v>0</v>
      </c>
      <c r="W414" s="6">
        <f t="shared" si="77"/>
        <v>0</v>
      </c>
      <c r="X414" s="6">
        <f t="shared" si="78"/>
        <v>0</v>
      </c>
      <c r="Y414" s="6">
        <f t="shared" si="79"/>
        <v>0</v>
      </c>
      <c r="Z414" s="6">
        <f t="shared" si="72"/>
        <v>0</v>
      </c>
      <c r="AA414" s="6"/>
      <c r="AB414" s="6"/>
      <c r="AC414" s="6"/>
      <c r="AD414" s="6"/>
      <c r="AE414" s="6"/>
      <c r="AF414" s="6"/>
      <c r="AG414" s="6"/>
    </row>
    <row r="415" spans="1:33" s="20" customFormat="1" ht="15" customHeight="1" x14ac:dyDescent="0.25">
      <c r="A415" s="19"/>
      <c r="B415" s="74" t="str">
        <f t="shared" si="69"/>
        <v>!!!</v>
      </c>
      <c r="C415" s="209" t="str">
        <f>IF($D415&lt;&gt;"",VLOOKUP(TEXT($D415,0),'Angaben Stationen'!$C$15:$V$65,2,0),"")</f>
        <v/>
      </c>
      <c r="D415" s="203"/>
      <c r="E415" s="210"/>
      <c r="F415" s="210"/>
      <c r="G415" s="211"/>
      <c r="H415" s="212"/>
      <c r="I415" s="213"/>
      <c r="J415" s="112"/>
      <c r="K415" s="72"/>
      <c r="M415" s="126"/>
      <c r="N415" s="6">
        <f t="shared" si="70"/>
        <v>0</v>
      </c>
      <c r="O415" s="6" t="str">
        <f>IF('Angaben KH-Standort'!$D$13&gt;0,"VJ","KJA")</f>
        <v>KJA</v>
      </c>
      <c r="P415" s="6" t="str">
        <f t="shared" si="73"/>
        <v>Leer</v>
      </c>
      <c r="Q415" s="6" t="str">
        <f t="shared" si="71"/>
        <v>Leer</v>
      </c>
      <c r="R415" s="6" t="str">
        <f t="shared" si="74"/>
        <v>Leer</v>
      </c>
      <c r="S415" s="6" t="str">
        <f>VLOOKUP($C415,{"29 - Psychiatrie (Erwachsene)","Psychiatrie";"30 - Kinder- und Jugendpsychiatrie","KJPsychiatrie";"31 - Psychosomatik","Psychosomatik";"00 - Bitte eine Fachabteilung auswählen","Leer";"","Leer"},2,0)</f>
        <v>Leer</v>
      </c>
      <c r="T415" s="6">
        <f>VLOOKUP($C415,{"29 - Psychiatrie (Erwachsene)",1;"30 - Kinder- und Jugendpsychiatrie",1;"31 - Psychosomatik",1;"00 - Bitte eine Fachabteilung auswählen",0;"",0},2,0)</f>
        <v>0</v>
      </c>
      <c r="U415" s="6">
        <f t="shared" si="75"/>
        <v>0</v>
      </c>
      <c r="V415" s="6">
        <f t="shared" si="76"/>
        <v>0</v>
      </c>
      <c r="W415" s="6">
        <f t="shared" si="77"/>
        <v>0</v>
      </c>
      <c r="X415" s="6">
        <f t="shared" si="78"/>
        <v>0</v>
      </c>
      <c r="Y415" s="6">
        <f t="shared" si="79"/>
        <v>0</v>
      </c>
      <c r="Z415" s="6">
        <f t="shared" si="72"/>
        <v>0</v>
      </c>
      <c r="AA415" s="6"/>
      <c r="AB415" s="6"/>
      <c r="AC415" s="6"/>
      <c r="AD415" s="6"/>
      <c r="AE415" s="6"/>
      <c r="AF415" s="6"/>
      <c r="AG415" s="6"/>
    </row>
    <row r="416" spans="1:33" s="20" customFormat="1" ht="15" customHeight="1" x14ac:dyDescent="0.25">
      <c r="A416" s="19"/>
      <c r="B416" s="74" t="str">
        <f t="shared" si="69"/>
        <v>!!!</v>
      </c>
      <c r="C416" s="209" t="str">
        <f>IF($D416&lt;&gt;"",VLOOKUP(TEXT($D416,0),'Angaben Stationen'!$C$15:$V$65,2,0),"")</f>
        <v/>
      </c>
      <c r="D416" s="203"/>
      <c r="E416" s="210"/>
      <c r="F416" s="210"/>
      <c r="G416" s="211"/>
      <c r="H416" s="212"/>
      <c r="I416" s="213"/>
      <c r="J416" s="112"/>
      <c r="K416" s="72"/>
      <c r="M416" s="126"/>
      <c r="N416" s="6">
        <f t="shared" si="70"/>
        <v>0</v>
      </c>
      <c r="O416" s="6" t="str">
        <f>IF('Angaben KH-Standort'!$D$13&gt;0,"VJ","KJA")</f>
        <v>KJA</v>
      </c>
      <c r="P416" s="6" t="str">
        <f t="shared" si="73"/>
        <v>Leer</v>
      </c>
      <c r="Q416" s="6" t="str">
        <f t="shared" si="71"/>
        <v>Leer</v>
      </c>
      <c r="R416" s="6" t="str">
        <f t="shared" si="74"/>
        <v>Leer</v>
      </c>
      <c r="S416" s="6" t="str">
        <f>VLOOKUP($C416,{"29 - Psychiatrie (Erwachsene)","Psychiatrie";"30 - Kinder- und Jugendpsychiatrie","KJPsychiatrie";"31 - Psychosomatik","Psychosomatik";"00 - Bitte eine Fachabteilung auswählen","Leer";"","Leer"},2,0)</f>
        <v>Leer</v>
      </c>
      <c r="T416" s="6">
        <f>VLOOKUP($C416,{"29 - Psychiatrie (Erwachsene)",1;"30 - Kinder- und Jugendpsychiatrie",1;"31 - Psychosomatik",1;"00 - Bitte eine Fachabteilung auswählen",0;"",0},2,0)</f>
        <v>0</v>
      </c>
      <c r="U416" s="6">
        <f t="shared" si="75"/>
        <v>0</v>
      </c>
      <c r="V416" s="6">
        <f t="shared" si="76"/>
        <v>0</v>
      </c>
      <c r="W416" s="6">
        <f t="shared" si="77"/>
        <v>0</v>
      </c>
      <c r="X416" s="6">
        <f t="shared" si="78"/>
        <v>0</v>
      </c>
      <c r="Y416" s="6">
        <f t="shared" si="79"/>
        <v>0</v>
      </c>
      <c r="Z416" s="6">
        <f t="shared" si="72"/>
        <v>0</v>
      </c>
      <c r="AA416" s="6"/>
      <c r="AB416" s="6"/>
      <c r="AC416" s="6"/>
      <c r="AD416" s="6"/>
      <c r="AE416" s="6"/>
      <c r="AF416" s="6"/>
      <c r="AG416" s="6"/>
    </row>
    <row r="417" spans="1:33" s="20" customFormat="1" ht="15" customHeight="1" x14ac:dyDescent="0.25">
      <c r="A417" s="19"/>
      <c r="B417" s="74" t="str">
        <f t="shared" si="69"/>
        <v>!!!</v>
      </c>
      <c r="C417" s="209" t="str">
        <f>IF($D417&lt;&gt;"",VLOOKUP(TEXT($D417,0),'Angaben Stationen'!$C$15:$V$65,2,0),"")</f>
        <v/>
      </c>
      <c r="D417" s="203"/>
      <c r="E417" s="210"/>
      <c r="F417" s="210"/>
      <c r="G417" s="211"/>
      <c r="H417" s="212"/>
      <c r="I417" s="213"/>
      <c r="J417" s="112"/>
      <c r="K417" s="72"/>
      <c r="M417" s="126"/>
      <c r="N417" s="6">
        <f t="shared" si="70"/>
        <v>0</v>
      </c>
      <c r="O417" s="6" t="str">
        <f>IF('Angaben KH-Standort'!$D$13&gt;0,"VJ","KJA")</f>
        <v>KJA</v>
      </c>
      <c r="P417" s="6" t="str">
        <f t="shared" si="73"/>
        <v>Leer</v>
      </c>
      <c r="Q417" s="6" t="str">
        <f t="shared" si="71"/>
        <v>Leer</v>
      </c>
      <c r="R417" s="6" t="str">
        <f t="shared" si="74"/>
        <v>Leer</v>
      </c>
      <c r="S417" s="6" t="str">
        <f>VLOOKUP($C417,{"29 - Psychiatrie (Erwachsene)","Psychiatrie";"30 - Kinder- und Jugendpsychiatrie","KJPsychiatrie";"31 - Psychosomatik","Psychosomatik";"00 - Bitte eine Fachabteilung auswählen","Leer";"","Leer"},2,0)</f>
        <v>Leer</v>
      </c>
      <c r="T417" s="6">
        <f>VLOOKUP($C417,{"29 - Psychiatrie (Erwachsene)",1;"30 - Kinder- und Jugendpsychiatrie",1;"31 - Psychosomatik",1;"00 - Bitte eine Fachabteilung auswählen",0;"",0},2,0)</f>
        <v>0</v>
      </c>
      <c r="U417" s="6">
        <f t="shared" si="75"/>
        <v>0</v>
      </c>
      <c r="V417" s="6">
        <f t="shared" si="76"/>
        <v>0</v>
      </c>
      <c r="W417" s="6">
        <f t="shared" si="77"/>
        <v>0</v>
      </c>
      <c r="X417" s="6">
        <f t="shared" si="78"/>
        <v>0</v>
      </c>
      <c r="Y417" s="6">
        <f t="shared" si="79"/>
        <v>0</v>
      </c>
      <c r="Z417" s="6">
        <f t="shared" si="72"/>
        <v>0</v>
      </c>
      <c r="AA417" s="6"/>
      <c r="AB417" s="6"/>
      <c r="AC417" s="6"/>
      <c r="AD417" s="6"/>
      <c r="AE417" s="6"/>
      <c r="AF417" s="6"/>
      <c r="AG417" s="6"/>
    </row>
    <row r="418" spans="1:33" s="20" customFormat="1" ht="15" customHeight="1" x14ac:dyDescent="0.25">
      <c r="A418" s="19"/>
      <c r="B418" s="74" t="str">
        <f t="shared" si="69"/>
        <v>!!!</v>
      </c>
      <c r="C418" s="209" t="str">
        <f>IF($D418&lt;&gt;"",VLOOKUP(TEXT($D418,0),'Angaben Stationen'!$C$15:$V$65,2,0),"")</f>
        <v/>
      </c>
      <c r="D418" s="203"/>
      <c r="E418" s="210"/>
      <c r="F418" s="210"/>
      <c r="G418" s="211"/>
      <c r="H418" s="212"/>
      <c r="I418" s="213"/>
      <c r="J418" s="112"/>
      <c r="K418" s="72"/>
      <c r="M418" s="126"/>
      <c r="N418" s="6">
        <f t="shared" si="70"/>
        <v>0</v>
      </c>
      <c r="O418" s="6" t="str">
        <f>IF('Angaben KH-Standort'!$D$13&gt;0,"VJ","KJA")</f>
        <v>KJA</v>
      </c>
      <c r="P418" s="6" t="str">
        <f t="shared" si="73"/>
        <v>Leer</v>
      </c>
      <c r="Q418" s="6" t="str">
        <f t="shared" si="71"/>
        <v>Leer</v>
      </c>
      <c r="R418" s="6" t="str">
        <f t="shared" si="74"/>
        <v>Leer</v>
      </c>
      <c r="S418" s="6" t="str">
        <f>VLOOKUP($C418,{"29 - Psychiatrie (Erwachsene)","Psychiatrie";"30 - Kinder- und Jugendpsychiatrie","KJPsychiatrie";"31 - Psychosomatik","Psychosomatik";"00 - Bitte eine Fachabteilung auswählen","Leer";"","Leer"},2,0)</f>
        <v>Leer</v>
      </c>
      <c r="T418" s="6">
        <f>VLOOKUP($C418,{"29 - Psychiatrie (Erwachsene)",1;"30 - Kinder- und Jugendpsychiatrie",1;"31 - Psychosomatik",1;"00 - Bitte eine Fachabteilung auswählen",0;"",0},2,0)</f>
        <v>0</v>
      </c>
      <c r="U418" s="6">
        <f t="shared" si="75"/>
        <v>0</v>
      </c>
      <c r="V418" s="6">
        <f t="shared" si="76"/>
        <v>0</v>
      </c>
      <c r="W418" s="6">
        <f t="shared" si="77"/>
        <v>0</v>
      </c>
      <c r="X418" s="6">
        <f t="shared" si="78"/>
        <v>0</v>
      </c>
      <c r="Y418" s="6">
        <f t="shared" si="79"/>
        <v>0</v>
      </c>
      <c r="Z418" s="6">
        <f t="shared" si="72"/>
        <v>0</v>
      </c>
      <c r="AA418" s="6"/>
      <c r="AB418" s="6"/>
      <c r="AC418" s="6"/>
      <c r="AD418" s="6"/>
      <c r="AE418" s="6"/>
      <c r="AF418" s="6"/>
      <c r="AG418" s="6"/>
    </row>
    <row r="419" spans="1:33" s="20" customFormat="1" ht="15" customHeight="1" x14ac:dyDescent="0.25">
      <c r="A419" s="19"/>
      <c r="B419" s="74" t="str">
        <f t="shared" si="69"/>
        <v>!!!</v>
      </c>
      <c r="C419" s="209" t="str">
        <f>IF($D419&lt;&gt;"",VLOOKUP(TEXT($D419,0),'Angaben Stationen'!$C$15:$V$65,2,0),"")</f>
        <v/>
      </c>
      <c r="D419" s="203"/>
      <c r="E419" s="210"/>
      <c r="F419" s="210"/>
      <c r="G419" s="211"/>
      <c r="H419" s="212"/>
      <c r="I419" s="213"/>
      <c r="J419" s="112"/>
      <c r="K419" s="72"/>
      <c r="M419" s="126"/>
      <c r="N419" s="6">
        <f t="shared" si="70"/>
        <v>0</v>
      </c>
      <c r="O419" s="6" t="str">
        <f>IF('Angaben KH-Standort'!$D$13&gt;0,"VJ","KJA")</f>
        <v>KJA</v>
      </c>
      <c r="P419" s="6" t="str">
        <f t="shared" si="73"/>
        <v>Leer</v>
      </c>
      <c r="Q419" s="6" t="str">
        <f t="shared" si="71"/>
        <v>Leer</v>
      </c>
      <c r="R419" s="6" t="str">
        <f t="shared" si="74"/>
        <v>Leer</v>
      </c>
      <c r="S419" s="6" t="str">
        <f>VLOOKUP($C419,{"29 - Psychiatrie (Erwachsene)","Psychiatrie";"30 - Kinder- und Jugendpsychiatrie","KJPsychiatrie";"31 - Psychosomatik","Psychosomatik";"00 - Bitte eine Fachabteilung auswählen","Leer";"","Leer"},2,0)</f>
        <v>Leer</v>
      </c>
      <c r="T419" s="6">
        <f>VLOOKUP($C419,{"29 - Psychiatrie (Erwachsene)",1;"30 - Kinder- und Jugendpsychiatrie",1;"31 - Psychosomatik",1;"00 - Bitte eine Fachabteilung auswählen",0;"",0},2,0)</f>
        <v>0</v>
      </c>
      <c r="U419" s="6">
        <f t="shared" si="75"/>
        <v>0</v>
      </c>
      <c r="V419" s="6">
        <f t="shared" si="76"/>
        <v>0</v>
      </c>
      <c r="W419" s="6">
        <f t="shared" si="77"/>
        <v>0</v>
      </c>
      <c r="X419" s="6">
        <f t="shared" si="78"/>
        <v>0</v>
      </c>
      <c r="Y419" s="6">
        <f t="shared" si="79"/>
        <v>0</v>
      </c>
      <c r="Z419" s="6">
        <f t="shared" si="72"/>
        <v>0</v>
      </c>
      <c r="AA419" s="6"/>
      <c r="AB419" s="6"/>
      <c r="AC419" s="6"/>
      <c r="AD419" s="6"/>
      <c r="AE419" s="6"/>
      <c r="AF419" s="6"/>
      <c r="AG419" s="6"/>
    </row>
    <row r="420" spans="1:33" s="20" customFormat="1" ht="15" customHeight="1" x14ac:dyDescent="0.25">
      <c r="A420" s="19"/>
      <c r="B420" s="74" t="str">
        <f t="shared" si="69"/>
        <v>!!!</v>
      </c>
      <c r="C420" s="209" t="str">
        <f>IF($D420&lt;&gt;"",VLOOKUP(TEXT($D420,0),'Angaben Stationen'!$C$15:$V$65,2,0),"")</f>
        <v/>
      </c>
      <c r="D420" s="203"/>
      <c r="E420" s="210"/>
      <c r="F420" s="210"/>
      <c r="G420" s="211"/>
      <c r="H420" s="212"/>
      <c r="I420" s="213"/>
      <c r="J420" s="112"/>
      <c r="K420" s="72"/>
      <c r="M420" s="126"/>
      <c r="N420" s="6">
        <f t="shared" si="70"/>
        <v>0</v>
      </c>
      <c r="O420" s="6" t="str">
        <f>IF('Angaben KH-Standort'!$D$13&gt;0,"VJ","KJA")</f>
        <v>KJA</v>
      </c>
      <c r="P420" s="6" t="str">
        <f t="shared" si="73"/>
        <v>Leer</v>
      </c>
      <c r="Q420" s="6" t="str">
        <f t="shared" si="71"/>
        <v>Leer</v>
      </c>
      <c r="R420" s="6" t="str">
        <f t="shared" si="74"/>
        <v>Leer</v>
      </c>
      <c r="S420" s="6" t="str">
        <f>VLOOKUP($C420,{"29 - Psychiatrie (Erwachsene)","Psychiatrie";"30 - Kinder- und Jugendpsychiatrie","KJPsychiatrie";"31 - Psychosomatik","Psychosomatik";"00 - Bitte eine Fachabteilung auswählen","Leer";"","Leer"},2,0)</f>
        <v>Leer</v>
      </c>
      <c r="T420" s="6">
        <f>VLOOKUP($C420,{"29 - Psychiatrie (Erwachsene)",1;"30 - Kinder- und Jugendpsychiatrie",1;"31 - Psychosomatik",1;"00 - Bitte eine Fachabteilung auswählen",0;"",0},2,0)</f>
        <v>0</v>
      </c>
      <c r="U420" s="6">
        <f t="shared" si="75"/>
        <v>0</v>
      </c>
      <c r="V420" s="6">
        <f t="shared" si="76"/>
        <v>0</v>
      </c>
      <c r="W420" s="6">
        <f t="shared" si="77"/>
        <v>0</v>
      </c>
      <c r="X420" s="6">
        <f t="shared" si="78"/>
        <v>0</v>
      </c>
      <c r="Y420" s="6">
        <f t="shared" si="79"/>
        <v>0</v>
      </c>
      <c r="Z420" s="6">
        <f t="shared" si="72"/>
        <v>0</v>
      </c>
      <c r="AA420" s="6"/>
      <c r="AB420" s="6"/>
      <c r="AC420" s="6"/>
      <c r="AD420" s="6"/>
      <c r="AE420" s="6"/>
      <c r="AF420" s="6"/>
      <c r="AG420" s="6"/>
    </row>
    <row r="421" spans="1:33" s="20" customFormat="1" ht="15" customHeight="1" x14ac:dyDescent="0.25">
      <c r="A421" s="19"/>
      <c r="B421" s="74" t="str">
        <f t="shared" si="69"/>
        <v>!!!</v>
      </c>
      <c r="C421" s="209" t="str">
        <f>IF($D421&lt;&gt;"",VLOOKUP(TEXT($D421,0),'Angaben Stationen'!$C$15:$V$65,2,0),"")</f>
        <v/>
      </c>
      <c r="D421" s="203"/>
      <c r="E421" s="210"/>
      <c r="F421" s="210"/>
      <c r="G421" s="211"/>
      <c r="H421" s="212"/>
      <c r="I421" s="213"/>
      <c r="J421" s="112"/>
      <c r="K421" s="72"/>
      <c r="M421" s="126"/>
      <c r="N421" s="6">
        <f t="shared" si="70"/>
        <v>0</v>
      </c>
      <c r="O421" s="6" t="str">
        <f>IF('Angaben KH-Standort'!$D$13&gt;0,"VJ","KJA")</f>
        <v>KJA</v>
      </c>
      <c r="P421" s="6" t="str">
        <f t="shared" si="73"/>
        <v>Leer</v>
      </c>
      <c r="Q421" s="6" t="str">
        <f t="shared" si="71"/>
        <v>Leer</v>
      </c>
      <c r="R421" s="6" t="str">
        <f t="shared" si="74"/>
        <v>Leer</v>
      </c>
      <c r="S421" s="6" t="str">
        <f>VLOOKUP($C421,{"29 - Psychiatrie (Erwachsene)","Psychiatrie";"30 - Kinder- und Jugendpsychiatrie","KJPsychiatrie";"31 - Psychosomatik","Psychosomatik";"00 - Bitte eine Fachabteilung auswählen","Leer";"","Leer"},2,0)</f>
        <v>Leer</v>
      </c>
      <c r="T421" s="6">
        <f>VLOOKUP($C421,{"29 - Psychiatrie (Erwachsene)",1;"30 - Kinder- und Jugendpsychiatrie",1;"31 - Psychosomatik",1;"00 - Bitte eine Fachabteilung auswählen",0;"",0},2,0)</f>
        <v>0</v>
      </c>
      <c r="U421" s="6">
        <f t="shared" si="75"/>
        <v>0</v>
      </c>
      <c r="V421" s="6">
        <f t="shared" si="76"/>
        <v>0</v>
      </c>
      <c r="W421" s="6">
        <f t="shared" si="77"/>
        <v>0</v>
      </c>
      <c r="X421" s="6">
        <f t="shared" si="78"/>
        <v>0</v>
      </c>
      <c r="Y421" s="6">
        <f t="shared" si="79"/>
        <v>0</v>
      </c>
      <c r="Z421" s="6">
        <f t="shared" si="72"/>
        <v>0</v>
      </c>
      <c r="AA421" s="6"/>
      <c r="AB421" s="6"/>
      <c r="AC421" s="6"/>
      <c r="AD421" s="6"/>
      <c r="AE421" s="6"/>
      <c r="AF421" s="6"/>
      <c r="AG421" s="6"/>
    </row>
    <row r="422" spans="1:33" s="20" customFormat="1" ht="15" customHeight="1" x14ac:dyDescent="0.25">
      <c r="A422" s="19"/>
      <c r="B422" s="74" t="str">
        <f t="shared" si="69"/>
        <v>!!!</v>
      </c>
      <c r="C422" s="209" t="str">
        <f>IF($D422&lt;&gt;"",VLOOKUP(TEXT($D422,0),'Angaben Stationen'!$C$15:$V$65,2,0),"")</f>
        <v/>
      </c>
      <c r="D422" s="203"/>
      <c r="E422" s="210"/>
      <c r="F422" s="210"/>
      <c r="G422" s="211"/>
      <c r="H422" s="212"/>
      <c r="I422" s="213"/>
      <c r="J422" s="112"/>
      <c r="K422" s="72"/>
      <c r="M422" s="126"/>
      <c r="N422" s="6">
        <f t="shared" si="70"/>
        <v>0</v>
      </c>
      <c r="O422" s="6" t="str">
        <f>IF('Angaben KH-Standort'!$D$13&gt;0,"VJ","KJA")</f>
        <v>KJA</v>
      </c>
      <c r="P422" s="6" t="str">
        <f t="shared" si="73"/>
        <v>Leer</v>
      </c>
      <c r="Q422" s="6" t="str">
        <f t="shared" si="71"/>
        <v>Leer</v>
      </c>
      <c r="R422" s="6" t="str">
        <f t="shared" si="74"/>
        <v>Leer</v>
      </c>
      <c r="S422" s="6" t="str">
        <f>VLOOKUP($C422,{"29 - Psychiatrie (Erwachsene)","Psychiatrie";"30 - Kinder- und Jugendpsychiatrie","KJPsychiatrie";"31 - Psychosomatik","Psychosomatik";"00 - Bitte eine Fachabteilung auswählen","Leer";"","Leer"},2,0)</f>
        <v>Leer</v>
      </c>
      <c r="T422" s="6">
        <f>VLOOKUP($C422,{"29 - Psychiatrie (Erwachsene)",1;"30 - Kinder- und Jugendpsychiatrie",1;"31 - Psychosomatik",1;"00 - Bitte eine Fachabteilung auswählen",0;"",0},2,0)</f>
        <v>0</v>
      </c>
      <c r="U422" s="6">
        <f t="shared" si="75"/>
        <v>0</v>
      </c>
      <c r="V422" s="6">
        <f t="shared" si="76"/>
        <v>0</v>
      </c>
      <c r="W422" s="6">
        <f t="shared" si="77"/>
        <v>0</v>
      </c>
      <c r="X422" s="6">
        <f t="shared" si="78"/>
        <v>0</v>
      </c>
      <c r="Y422" s="6">
        <f t="shared" si="79"/>
        <v>0</v>
      </c>
      <c r="Z422" s="6">
        <f t="shared" si="72"/>
        <v>0</v>
      </c>
      <c r="AA422" s="6"/>
      <c r="AB422" s="6"/>
      <c r="AC422" s="6"/>
      <c r="AD422" s="6"/>
      <c r="AE422" s="6"/>
      <c r="AF422" s="6"/>
      <c r="AG422" s="6"/>
    </row>
    <row r="423" spans="1:33" s="20" customFormat="1" ht="15" customHeight="1" x14ac:dyDescent="0.25">
      <c r="A423" s="19"/>
      <c r="B423" s="74" t="str">
        <f t="shared" si="69"/>
        <v>!!!</v>
      </c>
      <c r="C423" s="209" t="str">
        <f>IF($D423&lt;&gt;"",VLOOKUP(TEXT($D423,0),'Angaben Stationen'!$C$15:$V$65,2,0),"")</f>
        <v/>
      </c>
      <c r="D423" s="203"/>
      <c r="E423" s="210"/>
      <c r="F423" s="210"/>
      <c r="G423" s="211"/>
      <c r="H423" s="212"/>
      <c r="I423" s="213"/>
      <c r="J423" s="112"/>
      <c r="K423" s="72"/>
      <c r="M423" s="126"/>
      <c r="N423" s="6">
        <f t="shared" si="70"/>
        <v>0</v>
      </c>
      <c r="O423" s="6" t="str">
        <f>IF('Angaben KH-Standort'!$D$13&gt;0,"VJ","KJA")</f>
        <v>KJA</v>
      </c>
      <c r="P423" s="6" t="str">
        <f t="shared" si="73"/>
        <v>Leer</v>
      </c>
      <c r="Q423" s="6" t="str">
        <f t="shared" si="71"/>
        <v>Leer</v>
      </c>
      <c r="R423" s="6" t="str">
        <f t="shared" si="74"/>
        <v>Leer</v>
      </c>
      <c r="S423" s="6" t="str">
        <f>VLOOKUP($C423,{"29 - Psychiatrie (Erwachsene)","Psychiatrie";"30 - Kinder- und Jugendpsychiatrie","KJPsychiatrie";"31 - Psychosomatik","Psychosomatik";"00 - Bitte eine Fachabteilung auswählen","Leer";"","Leer"},2,0)</f>
        <v>Leer</v>
      </c>
      <c r="T423" s="6">
        <f>VLOOKUP($C423,{"29 - Psychiatrie (Erwachsene)",1;"30 - Kinder- und Jugendpsychiatrie",1;"31 - Psychosomatik",1;"00 - Bitte eine Fachabteilung auswählen",0;"",0},2,0)</f>
        <v>0</v>
      </c>
      <c r="U423" s="6">
        <f t="shared" si="75"/>
        <v>0</v>
      </c>
      <c r="V423" s="6">
        <f t="shared" si="76"/>
        <v>0</v>
      </c>
      <c r="W423" s="6">
        <f t="shared" si="77"/>
        <v>0</v>
      </c>
      <c r="X423" s="6">
        <f t="shared" si="78"/>
        <v>0</v>
      </c>
      <c r="Y423" s="6">
        <f t="shared" si="79"/>
        <v>0</v>
      </c>
      <c r="Z423" s="6">
        <f t="shared" si="72"/>
        <v>0</v>
      </c>
      <c r="AA423" s="6"/>
      <c r="AB423" s="6"/>
      <c r="AC423" s="6"/>
      <c r="AD423" s="6"/>
      <c r="AE423" s="6"/>
      <c r="AF423" s="6"/>
      <c r="AG423" s="6"/>
    </row>
    <row r="424" spans="1:33" s="20" customFormat="1" ht="15" customHeight="1" x14ac:dyDescent="0.25">
      <c r="A424" s="19"/>
      <c r="B424" s="74" t="str">
        <f t="shared" si="69"/>
        <v>!!!</v>
      </c>
      <c r="C424" s="209" t="str">
        <f>IF($D424&lt;&gt;"",VLOOKUP(TEXT($D424,0),'Angaben Stationen'!$C$15:$V$65,2,0),"")</f>
        <v/>
      </c>
      <c r="D424" s="203"/>
      <c r="E424" s="210"/>
      <c r="F424" s="210"/>
      <c r="G424" s="211"/>
      <c r="H424" s="212"/>
      <c r="I424" s="213"/>
      <c r="J424" s="112"/>
      <c r="K424" s="72"/>
      <c r="M424" s="126"/>
      <c r="N424" s="6">
        <f t="shared" si="70"/>
        <v>0</v>
      </c>
      <c r="O424" s="6" t="str">
        <f>IF('Angaben KH-Standort'!$D$13&gt;0,"VJ","KJA")</f>
        <v>KJA</v>
      </c>
      <c r="P424" s="6" t="str">
        <f t="shared" si="73"/>
        <v>Leer</v>
      </c>
      <c r="Q424" s="6" t="str">
        <f t="shared" si="71"/>
        <v>Leer</v>
      </c>
      <c r="R424" s="6" t="str">
        <f t="shared" si="74"/>
        <v>Leer</v>
      </c>
      <c r="S424" s="6" t="str">
        <f>VLOOKUP($C424,{"29 - Psychiatrie (Erwachsene)","Psychiatrie";"30 - Kinder- und Jugendpsychiatrie","KJPsychiatrie";"31 - Psychosomatik","Psychosomatik";"00 - Bitte eine Fachabteilung auswählen","Leer";"","Leer"},2,0)</f>
        <v>Leer</v>
      </c>
      <c r="T424" s="6">
        <f>VLOOKUP($C424,{"29 - Psychiatrie (Erwachsene)",1;"30 - Kinder- und Jugendpsychiatrie",1;"31 - Psychosomatik",1;"00 - Bitte eine Fachabteilung auswählen",0;"",0},2,0)</f>
        <v>0</v>
      </c>
      <c r="U424" s="6">
        <f t="shared" si="75"/>
        <v>0</v>
      </c>
      <c r="V424" s="6">
        <f t="shared" si="76"/>
        <v>0</v>
      </c>
      <c r="W424" s="6">
        <f t="shared" si="77"/>
        <v>0</v>
      </c>
      <c r="X424" s="6">
        <f t="shared" si="78"/>
        <v>0</v>
      </c>
      <c r="Y424" s="6">
        <f t="shared" si="79"/>
        <v>0</v>
      </c>
      <c r="Z424" s="6">
        <f t="shared" si="72"/>
        <v>0</v>
      </c>
      <c r="AA424" s="6"/>
      <c r="AB424" s="6"/>
      <c r="AC424" s="6"/>
      <c r="AD424" s="6"/>
      <c r="AE424" s="6"/>
      <c r="AF424" s="6"/>
      <c r="AG424" s="6"/>
    </row>
    <row r="425" spans="1:33" s="20" customFormat="1" ht="15" customHeight="1" x14ac:dyDescent="0.25">
      <c r="A425" s="19"/>
      <c r="B425" s="74" t="str">
        <f t="shared" si="69"/>
        <v>!!!</v>
      </c>
      <c r="C425" s="209" t="str">
        <f>IF($D425&lt;&gt;"",VLOOKUP(TEXT($D425,0),'Angaben Stationen'!$C$15:$V$65,2,0),"")</f>
        <v/>
      </c>
      <c r="D425" s="203"/>
      <c r="E425" s="210"/>
      <c r="F425" s="210"/>
      <c r="G425" s="211"/>
      <c r="H425" s="212"/>
      <c r="I425" s="213"/>
      <c r="J425" s="112"/>
      <c r="K425" s="72"/>
      <c r="M425" s="126"/>
      <c r="N425" s="6">
        <f t="shared" si="70"/>
        <v>0</v>
      </c>
      <c r="O425" s="6" t="str">
        <f>IF('Angaben KH-Standort'!$D$13&gt;0,"VJ","KJA")</f>
        <v>KJA</v>
      </c>
      <c r="P425" s="6" t="str">
        <f t="shared" si="73"/>
        <v>Leer</v>
      </c>
      <c r="Q425" s="6" t="str">
        <f t="shared" si="71"/>
        <v>Leer</v>
      </c>
      <c r="R425" s="6" t="str">
        <f t="shared" si="74"/>
        <v>Leer</v>
      </c>
      <c r="S425" s="6" t="str">
        <f>VLOOKUP($C425,{"29 - Psychiatrie (Erwachsene)","Psychiatrie";"30 - Kinder- und Jugendpsychiatrie","KJPsychiatrie";"31 - Psychosomatik","Psychosomatik";"00 - Bitte eine Fachabteilung auswählen","Leer";"","Leer"},2,0)</f>
        <v>Leer</v>
      </c>
      <c r="T425" s="6">
        <f>VLOOKUP($C425,{"29 - Psychiatrie (Erwachsene)",1;"30 - Kinder- und Jugendpsychiatrie",1;"31 - Psychosomatik",1;"00 - Bitte eine Fachabteilung auswählen",0;"",0},2,0)</f>
        <v>0</v>
      </c>
      <c r="U425" s="6">
        <f t="shared" si="75"/>
        <v>0</v>
      </c>
      <c r="V425" s="6">
        <f t="shared" si="76"/>
        <v>0</v>
      </c>
      <c r="W425" s="6">
        <f t="shared" si="77"/>
        <v>0</v>
      </c>
      <c r="X425" s="6">
        <f t="shared" si="78"/>
        <v>0</v>
      </c>
      <c r="Y425" s="6">
        <f t="shared" si="79"/>
        <v>0</v>
      </c>
      <c r="Z425" s="6">
        <f t="shared" si="72"/>
        <v>0</v>
      </c>
      <c r="AA425" s="6"/>
      <c r="AB425" s="6"/>
      <c r="AC425" s="6"/>
      <c r="AD425" s="6"/>
      <c r="AE425" s="6"/>
      <c r="AF425" s="6"/>
      <c r="AG425" s="6"/>
    </row>
    <row r="426" spans="1:33" s="20" customFormat="1" ht="15" customHeight="1" x14ac:dyDescent="0.25">
      <c r="A426" s="19"/>
      <c r="B426" s="74" t="str">
        <f t="shared" si="69"/>
        <v>!!!</v>
      </c>
      <c r="C426" s="209" t="str">
        <f>IF($D426&lt;&gt;"",VLOOKUP(TEXT($D426,0),'Angaben Stationen'!$C$15:$V$65,2,0),"")</f>
        <v/>
      </c>
      <c r="D426" s="203"/>
      <c r="E426" s="210"/>
      <c r="F426" s="210"/>
      <c r="G426" s="211"/>
      <c r="H426" s="212"/>
      <c r="I426" s="213"/>
      <c r="J426" s="112"/>
      <c r="K426" s="72"/>
      <c r="M426" s="126"/>
      <c r="N426" s="6">
        <f t="shared" si="70"/>
        <v>0</v>
      </c>
      <c r="O426" s="6" t="str">
        <f>IF('Angaben KH-Standort'!$D$13&gt;0,"VJ","KJA")</f>
        <v>KJA</v>
      </c>
      <c r="P426" s="6" t="str">
        <f t="shared" si="73"/>
        <v>Leer</v>
      </c>
      <c r="Q426" s="6" t="str">
        <f t="shared" si="71"/>
        <v>Leer</v>
      </c>
      <c r="R426" s="6" t="str">
        <f t="shared" si="74"/>
        <v>Leer</v>
      </c>
      <c r="S426" s="6" t="str">
        <f>VLOOKUP($C426,{"29 - Psychiatrie (Erwachsene)","Psychiatrie";"30 - Kinder- und Jugendpsychiatrie","KJPsychiatrie";"31 - Psychosomatik","Psychosomatik";"00 - Bitte eine Fachabteilung auswählen","Leer";"","Leer"},2,0)</f>
        <v>Leer</v>
      </c>
      <c r="T426" s="6">
        <f>VLOOKUP($C426,{"29 - Psychiatrie (Erwachsene)",1;"30 - Kinder- und Jugendpsychiatrie",1;"31 - Psychosomatik",1;"00 - Bitte eine Fachabteilung auswählen",0;"",0},2,0)</f>
        <v>0</v>
      </c>
      <c r="U426" s="6">
        <f t="shared" si="75"/>
        <v>0</v>
      </c>
      <c r="V426" s="6">
        <f t="shared" si="76"/>
        <v>0</v>
      </c>
      <c r="W426" s="6">
        <f t="shared" si="77"/>
        <v>0</v>
      </c>
      <c r="X426" s="6">
        <f t="shared" si="78"/>
        <v>0</v>
      </c>
      <c r="Y426" s="6">
        <f t="shared" si="79"/>
        <v>0</v>
      </c>
      <c r="Z426" s="6">
        <f t="shared" si="72"/>
        <v>0</v>
      </c>
      <c r="AA426" s="6"/>
      <c r="AB426" s="6"/>
      <c r="AC426" s="6"/>
      <c r="AD426" s="6"/>
      <c r="AE426" s="6"/>
      <c r="AF426" s="6"/>
      <c r="AG426" s="6"/>
    </row>
    <row r="427" spans="1:33" s="20" customFormat="1" ht="15" customHeight="1" x14ac:dyDescent="0.25">
      <c r="A427" s="19"/>
      <c r="B427" s="74" t="str">
        <f t="shared" si="69"/>
        <v>!!!</v>
      </c>
      <c r="C427" s="209" t="str">
        <f>IF($D427&lt;&gt;"",VLOOKUP(TEXT($D427,0),'Angaben Stationen'!$C$15:$V$65,2,0),"")</f>
        <v/>
      </c>
      <c r="D427" s="203"/>
      <c r="E427" s="210"/>
      <c r="F427" s="210"/>
      <c r="G427" s="211"/>
      <c r="H427" s="212"/>
      <c r="I427" s="213"/>
      <c r="J427" s="112"/>
      <c r="K427" s="72"/>
      <c r="M427" s="126"/>
      <c r="N427" s="6">
        <f t="shared" si="70"/>
        <v>0</v>
      </c>
      <c r="O427" s="6" t="str">
        <f>IF('Angaben KH-Standort'!$D$13&gt;0,"VJ","KJA")</f>
        <v>KJA</v>
      </c>
      <c r="P427" s="6" t="str">
        <f t="shared" si="73"/>
        <v>Leer</v>
      </c>
      <c r="Q427" s="6" t="str">
        <f t="shared" si="71"/>
        <v>Leer</v>
      </c>
      <c r="R427" s="6" t="str">
        <f t="shared" si="74"/>
        <v>Leer</v>
      </c>
      <c r="S427" s="6" t="str">
        <f>VLOOKUP($C427,{"29 - Psychiatrie (Erwachsene)","Psychiatrie";"30 - Kinder- und Jugendpsychiatrie","KJPsychiatrie";"31 - Psychosomatik","Psychosomatik";"00 - Bitte eine Fachabteilung auswählen","Leer";"","Leer"},2,0)</f>
        <v>Leer</v>
      </c>
      <c r="T427" s="6">
        <f>VLOOKUP($C427,{"29 - Psychiatrie (Erwachsene)",1;"30 - Kinder- und Jugendpsychiatrie",1;"31 - Psychosomatik",1;"00 - Bitte eine Fachabteilung auswählen",0;"",0},2,0)</f>
        <v>0</v>
      </c>
      <c r="U427" s="6">
        <f t="shared" si="75"/>
        <v>0</v>
      </c>
      <c r="V427" s="6">
        <f t="shared" si="76"/>
        <v>0</v>
      </c>
      <c r="W427" s="6">
        <f t="shared" si="77"/>
        <v>0</v>
      </c>
      <c r="X427" s="6">
        <f t="shared" si="78"/>
        <v>0</v>
      </c>
      <c r="Y427" s="6">
        <f t="shared" si="79"/>
        <v>0</v>
      </c>
      <c r="Z427" s="6">
        <f t="shared" si="72"/>
        <v>0</v>
      </c>
      <c r="AA427" s="6"/>
      <c r="AB427" s="6"/>
      <c r="AC427" s="6"/>
      <c r="AD427" s="6"/>
      <c r="AE427" s="6"/>
      <c r="AF427" s="6"/>
      <c r="AG427" s="6"/>
    </row>
    <row r="428" spans="1:33" s="20" customFormat="1" ht="15" customHeight="1" x14ac:dyDescent="0.25">
      <c r="A428" s="19"/>
      <c r="B428" s="74" t="str">
        <f t="shared" si="69"/>
        <v>!!!</v>
      </c>
      <c r="C428" s="209" t="str">
        <f>IF($D428&lt;&gt;"",VLOOKUP(TEXT($D428,0),'Angaben Stationen'!$C$15:$V$65,2,0),"")</f>
        <v/>
      </c>
      <c r="D428" s="203"/>
      <c r="E428" s="210"/>
      <c r="F428" s="210"/>
      <c r="G428" s="211"/>
      <c r="H428" s="212"/>
      <c r="I428" s="213"/>
      <c r="J428" s="112"/>
      <c r="K428" s="72"/>
      <c r="M428" s="126"/>
      <c r="N428" s="6">
        <f t="shared" si="70"/>
        <v>0</v>
      </c>
      <c r="O428" s="6" t="str">
        <f>IF('Angaben KH-Standort'!$D$13&gt;0,"VJ","KJA")</f>
        <v>KJA</v>
      </c>
      <c r="P428" s="6" t="str">
        <f t="shared" si="73"/>
        <v>Leer</v>
      </c>
      <c r="Q428" s="6" t="str">
        <f t="shared" si="71"/>
        <v>Leer</v>
      </c>
      <c r="R428" s="6" t="str">
        <f t="shared" si="74"/>
        <v>Leer</v>
      </c>
      <c r="S428" s="6" t="str">
        <f>VLOOKUP($C428,{"29 - Psychiatrie (Erwachsene)","Psychiatrie";"30 - Kinder- und Jugendpsychiatrie","KJPsychiatrie";"31 - Psychosomatik","Psychosomatik";"00 - Bitte eine Fachabteilung auswählen","Leer";"","Leer"},2,0)</f>
        <v>Leer</v>
      </c>
      <c r="T428" s="6">
        <f>VLOOKUP($C428,{"29 - Psychiatrie (Erwachsene)",1;"30 - Kinder- und Jugendpsychiatrie",1;"31 - Psychosomatik",1;"00 - Bitte eine Fachabteilung auswählen",0;"",0},2,0)</f>
        <v>0</v>
      </c>
      <c r="U428" s="6">
        <f t="shared" si="75"/>
        <v>0</v>
      </c>
      <c r="V428" s="6">
        <f t="shared" si="76"/>
        <v>0</v>
      </c>
      <c r="W428" s="6">
        <f t="shared" si="77"/>
        <v>0</v>
      </c>
      <c r="X428" s="6">
        <f t="shared" si="78"/>
        <v>0</v>
      </c>
      <c r="Y428" s="6">
        <f t="shared" si="79"/>
        <v>0</v>
      </c>
      <c r="Z428" s="6">
        <f t="shared" si="72"/>
        <v>0</v>
      </c>
      <c r="AA428" s="6"/>
      <c r="AB428" s="6"/>
      <c r="AC428" s="6"/>
      <c r="AD428" s="6"/>
      <c r="AE428" s="6"/>
      <c r="AF428" s="6"/>
      <c r="AG428" s="6"/>
    </row>
    <row r="429" spans="1:33" s="20" customFormat="1" ht="15" customHeight="1" x14ac:dyDescent="0.25">
      <c r="A429" s="19"/>
      <c r="B429" s="74" t="str">
        <f t="shared" si="69"/>
        <v>!!!</v>
      </c>
      <c r="C429" s="209" t="str">
        <f>IF($D429&lt;&gt;"",VLOOKUP(TEXT($D429,0),'Angaben Stationen'!$C$15:$V$65,2,0),"")</f>
        <v/>
      </c>
      <c r="D429" s="203"/>
      <c r="E429" s="210"/>
      <c r="F429" s="210"/>
      <c r="G429" s="211"/>
      <c r="H429" s="212"/>
      <c r="I429" s="213"/>
      <c r="J429" s="112"/>
      <c r="K429" s="72"/>
      <c r="M429" s="126"/>
      <c r="N429" s="6">
        <f t="shared" si="70"/>
        <v>0</v>
      </c>
      <c r="O429" s="6" t="str">
        <f>IF('Angaben KH-Standort'!$D$13&gt;0,"VJ","KJA")</f>
        <v>KJA</v>
      </c>
      <c r="P429" s="6" t="str">
        <f t="shared" si="73"/>
        <v>Leer</v>
      </c>
      <c r="Q429" s="6" t="str">
        <f t="shared" si="71"/>
        <v>Leer</v>
      </c>
      <c r="R429" s="6" t="str">
        <f t="shared" si="74"/>
        <v>Leer</v>
      </c>
      <c r="S429" s="6" t="str">
        <f>VLOOKUP($C429,{"29 - Psychiatrie (Erwachsene)","Psychiatrie";"30 - Kinder- und Jugendpsychiatrie","KJPsychiatrie";"31 - Psychosomatik","Psychosomatik";"00 - Bitte eine Fachabteilung auswählen","Leer";"","Leer"},2,0)</f>
        <v>Leer</v>
      </c>
      <c r="T429" s="6">
        <f>VLOOKUP($C429,{"29 - Psychiatrie (Erwachsene)",1;"30 - Kinder- und Jugendpsychiatrie",1;"31 - Psychosomatik",1;"00 - Bitte eine Fachabteilung auswählen",0;"",0},2,0)</f>
        <v>0</v>
      </c>
      <c r="U429" s="6">
        <f t="shared" si="75"/>
        <v>0</v>
      </c>
      <c r="V429" s="6">
        <f t="shared" si="76"/>
        <v>0</v>
      </c>
      <c r="W429" s="6">
        <f t="shared" si="77"/>
        <v>0</v>
      </c>
      <c r="X429" s="6">
        <f t="shared" si="78"/>
        <v>0</v>
      </c>
      <c r="Y429" s="6">
        <f t="shared" si="79"/>
        <v>0</v>
      </c>
      <c r="Z429" s="6">
        <f t="shared" si="72"/>
        <v>0</v>
      </c>
      <c r="AA429" s="6"/>
      <c r="AB429" s="6"/>
      <c r="AC429" s="6"/>
      <c r="AD429" s="6"/>
      <c r="AE429" s="6"/>
      <c r="AF429" s="6"/>
      <c r="AG429" s="6"/>
    </row>
    <row r="430" spans="1:33" s="20" customFormat="1" ht="15" customHeight="1" x14ac:dyDescent="0.25">
      <c r="A430" s="19"/>
      <c r="B430" s="74" t="str">
        <f t="shared" si="69"/>
        <v>!!!</v>
      </c>
      <c r="C430" s="209" t="str">
        <f>IF($D430&lt;&gt;"",VLOOKUP(TEXT($D430,0),'Angaben Stationen'!$C$15:$V$65,2,0),"")</f>
        <v/>
      </c>
      <c r="D430" s="203"/>
      <c r="E430" s="210"/>
      <c r="F430" s="210"/>
      <c r="G430" s="211"/>
      <c r="H430" s="212"/>
      <c r="I430" s="213"/>
      <c r="J430" s="112"/>
      <c r="K430" s="72"/>
      <c r="M430" s="126"/>
      <c r="N430" s="6">
        <f t="shared" si="70"/>
        <v>0</v>
      </c>
      <c r="O430" s="6" t="str">
        <f>IF('Angaben KH-Standort'!$D$13&gt;0,"VJ","KJA")</f>
        <v>KJA</v>
      </c>
      <c r="P430" s="6" t="str">
        <f t="shared" si="73"/>
        <v>Leer</v>
      </c>
      <c r="Q430" s="6" t="str">
        <f t="shared" si="71"/>
        <v>Leer</v>
      </c>
      <c r="R430" s="6" t="str">
        <f t="shared" si="74"/>
        <v>Leer</v>
      </c>
      <c r="S430" s="6" t="str">
        <f>VLOOKUP($C430,{"29 - Psychiatrie (Erwachsene)","Psychiatrie";"30 - Kinder- und Jugendpsychiatrie","KJPsychiatrie";"31 - Psychosomatik","Psychosomatik";"00 - Bitte eine Fachabteilung auswählen","Leer";"","Leer"},2,0)</f>
        <v>Leer</v>
      </c>
      <c r="T430" s="6">
        <f>VLOOKUP($C430,{"29 - Psychiatrie (Erwachsene)",1;"30 - Kinder- und Jugendpsychiatrie",1;"31 - Psychosomatik",1;"00 - Bitte eine Fachabteilung auswählen",0;"",0},2,0)</f>
        <v>0</v>
      </c>
      <c r="U430" s="6">
        <f t="shared" si="75"/>
        <v>0</v>
      </c>
      <c r="V430" s="6">
        <f t="shared" si="76"/>
        <v>0</v>
      </c>
      <c r="W430" s="6">
        <f t="shared" si="77"/>
        <v>0</v>
      </c>
      <c r="X430" s="6">
        <f t="shared" si="78"/>
        <v>0</v>
      </c>
      <c r="Y430" s="6">
        <f t="shared" si="79"/>
        <v>0</v>
      </c>
      <c r="Z430" s="6">
        <f t="shared" si="72"/>
        <v>0</v>
      </c>
      <c r="AA430" s="6"/>
      <c r="AB430" s="6"/>
      <c r="AC430" s="6"/>
      <c r="AD430" s="6"/>
      <c r="AE430" s="6"/>
      <c r="AF430" s="6"/>
      <c r="AG430" s="6"/>
    </row>
    <row r="431" spans="1:33" s="20" customFormat="1" ht="15" customHeight="1" x14ac:dyDescent="0.25">
      <c r="A431" s="19"/>
      <c r="B431" s="74" t="str">
        <f t="shared" si="69"/>
        <v>!!!</v>
      </c>
      <c r="C431" s="209" t="str">
        <f>IF($D431&lt;&gt;"",VLOOKUP(TEXT($D431,0),'Angaben Stationen'!$C$15:$V$65,2,0),"")</f>
        <v/>
      </c>
      <c r="D431" s="203"/>
      <c r="E431" s="210"/>
      <c r="F431" s="210"/>
      <c r="G431" s="211"/>
      <c r="H431" s="212"/>
      <c r="I431" s="213"/>
      <c r="J431" s="112"/>
      <c r="K431" s="72"/>
      <c r="M431" s="126"/>
      <c r="N431" s="6">
        <f t="shared" si="70"/>
        <v>0</v>
      </c>
      <c r="O431" s="6" t="str">
        <f>IF('Angaben KH-Standort'!$D$13&gt;0,"VJ","KJA")</f>
        <v>KJA</v>
      </c>
      <c r="P431" s="6" t="str">
        <f t="shared" si="73"/>
        <v>Leer</v>
      </c>
      <c r="Q431" s="6" t="str">
        <f t="shared" si="71"/>
        <v>Leer</v>
      </c>
      <c r="R431" s="6" t="str">
        <f t="shared" si="74"/>
        <v>Leer</v>
      </c>
      <c r="S431" s="6" t="str">
        <f>VLOOKUP($C431,{"29 - Psychiatrie (Erwachsene)","Psychiatrie";"30 - Kinder- und Jugendpsychiatrie","KJPsychiatrie";"31 - Psychosomatik","Psychosomatik";"00 - Bitte eine Fachabteilung auswählen","Leer";"","Leer"},2,0)</f>
        <v>Leer</v>
      </c>
      <c r="T431" s="6">
        <f>VLOOKUP($C431,{"29 - Psychiatrie (Erwachsene)",1;"30 - Kinder- und Jugendpsychiatrie",1;"31 - Psychosomatik",1;"00 - Bitte eine Fachabteilung auswählen",0;"",0},2,0)</f>
        <v>0</v>
      </c>
      <c r="U431" s="6">
        <f t="shared" si="75"/>
        <v>0</v>
      </c>
      <c r="V431" s="6">
        <f t="shared" si="76"/>
        <v>0</v>
      </c>
      <c r="W431" s="6">
        <f t="shared" si="77"/>
        <v>0</v>
      </c>
      <c r="X431" s="6">
        <f t="shared" si="78"/>
        <v>0</v>
      </c>
      <c r="Y431" s="6">
        <f t="shared" si="79"/>
        <v>0</v>
      </c>
      <c r="Z431" s="6">
        <f t="shared" si="72"/>
        <v>0</v>
      </c>
      <c r="AA431" s="6"/>
      <c r="AB431" s="6"/>
      <c r="AC431" s="6"/>
      <c r="AD431" s="6"/>
      <c r="AE431" s="6"/>
      <c r="AF431" s="6"/>
      <c r="AG431" s="6"/>
    </row>
    <row r="432" spans="1:33" s="20" customFormat="1" ht="15" customHeight="1" x14ac:dyDescent="0.25">
      <c r="A432" s="19"/>
      <c r="B432" s="74" t="str">
        <f t="shared" si="69"/>
        <v>!!!</v>
      </c>
      <c r="C432" s="209" t="str">
        <f>IF($D432&lt;&gt;"",VLOOKUP(TEXT($D432,0),'Angaben Stationen'!$C$15:$V$65,2,0),"")</f>
        <v/>
      </c>
      <c r="D432" s="203"/>
      <c r="E432" s="210"/>
      <c r="F432" s="210"/>
      <c r="G432" s="211"/>
      <c r="H432" s="212"/>
      <c r="I432" s="213"/>
      <c r="J432" s="112"/>
      <c r="K432" s="72"/>
      <c r="M432" s="126"/>
      <c r="N432" s="6">
        <f t="shared" si="70"/>
        <v>0</v>
      </c>
      <c r="O432" s="6" t="str">
        <f>IF('Angaben KH-Standort'!$D$13&gt;0,"VJ","KJA")</f>
        <v>KJA</v>
      </c>
      <c r="P432" s="6" t="str">
        <f t="shared" si="73"/>
        <v>Leer</v>
      </c>
      <c r="Q432" s="6" t="str">
        <f t="shared" si="71"/>
        <v>Leer</v>
      </c>
      <c r="R432" s="6" t="str">
        <f t="shared" si="74"/>
        <v>Leer</v>
      </c>
      <c r="S432" s="6" t="str">
        <f>VLOOKUP($C432,{"29 - Psychiatrie (Erwachsene)","Psychiatrie";"30 - Kinder- und Jugendpsychiatrie","KJPsychiatrie";"31 - Psychosomatik","Psychosomatik";"00 - Bitte eine Fachabteilung auswählen","Leer";"","Leer"},2,0)</f>
        <v>Leer</v>
      </c>
      <c r="T432" s="6">
        <f>VLOOKUP($C432,{"29 - Psychiatrie (Erwachsene)",1;"30 - Kinder- und Jugendpsychiatrie",1;"31 - Psychosomatik",1;"00 - Bitte eine Fachabteilung auswählen",0;"",0},2,0)</f>
        <v>0</v>
      </c>
      <c r="U432" s="6">
        <f t="shared" si="75"/>
        <v>0</v>
      </c>
      <c r="V432" s="6">
        <f t="shared" si="76"/>
        <v>0</v>
      </c>
      <c r="W432" s="6">
        <f t="shared" si="77"/>
        <v>0</v>
      </c>
      <c r="X432" s="6">
        <f t="shared" si="78"/>
        <v>0</v>
      </c>
      <c r="Y432" s="6">
        <f t="shared" si="79"/>
        <v>0</v>
      </c>
      <c r="Z432" s="6">
        <f t="shared" si="72"/>
        <v>0</v>
      </c>
      <c r="AA432" s="6"/>
      <c r="AB432" s="6"/>
      <c r="AC432" s="6"/>
      <c r="AD432" s="6"/>
      <c r="AE432" s="6"/>
      <c r="AF432" s="6"/>
      <c r="AG432" s="6"/>
    </row>
    <row r="433" spans="1:33" s="20" customFormat="1" ht="15" customHeight="1" x14ac:dyDescent="0.25">
      <c r="A433" s="19"/>
      <c r="B433" s="74" t="str">
        <f t="shared" si="69"/>
        <v>!!!</v>
      </c>
      <c r="C433" s="209" t="str">
        <f>IF($D433&lt;&gt;"",VLOOKUP(TEXT($D433,0),'Angaben Stationen'!$C$15:$V$65,2,0),"")</f>
        <v/>
      </c>
      <c r="D433" s="203"/>
      <c r="E433" s="210"/>
      <c r="F433" s="210"/>
      <c r="G433" s="211"/>
      <c r="H433" s="212"/>
      <c r="I433" s="213"/>
      <c r="J433" s="112"/>
      <c r="K433" s="72"/>
      <c r="M433" s="126"/>
      <c r="N433" s="6">
        <f t="shared" si="70"/>
        <v>0</v>
      </c>
      <c r="O433" s="6" t="str">
        <f>IF('Angaben KH-Standort'!$D$13&gt;0,"VJ","KJA")</f>
        <v>KJA</v>
      </c>
      <c r="P433" s="6" t="str">
        <f t="shared" si="73"/>
        <v>Leer</v>
      </c>
      <c r="Q433" s="6" t="str">
        <f t="shared" si="71"/>
        <v>Leer</v>
      </c>
      <c r="R433" s="6" t="str">
        <f t="shared" si="74"/>
        <v>Leer</v>
      </c>
      <c r="S433" s="6" t="str">
        <f>VLOOKUP($C433,{"29 - Psychiatrie (Erwachsene)","Psychiatrie";"30 - Kinder- und Jugendpsychiatrie","KJPsychiatrie";"31 - Psychosomatik","Psychosomatik";"00 - Bitte eine Fachabteilung auswählen","Leer";"","Leer"},2,0)</f>
        <v>Leer</v>
      </c>
      <c r="T433" s="6">
        <f>VLOOKUP($C433,{"29 - Psychiatrie (Erwachsene)",1;"30 - Kinder- und Jugendpsychiatrie",1;"31 - Psychosomatik",1;"00 - Bitte eine Fachabteilung auswählen",0;"",0},2,0)</f>
        <v>0</v>
      </c>
      <c r="U433" s="6">
        <f t="shared" si="75"/>
        <v>0</v>
      </c>
      <c r="V433" s="6">
        <f t="shared" si="76"/>
        <v>0</v>
      </c>
      <c r="W433" s="6">
        <f t="shared" si="77"/>
        <v>0</v>
      </c>
      <c r="X433" s="6">
        <f t="shared" si="78"/>
        <v>0</v>
      </c>
      <c r="Y433" s="6">
        <f t="shared" si="79"/>
        <v>0</v>
      </c>
      <c r="Z433" s="6">
        <f t="shared" si="72"/>
        <v>0</v>
      </c>
      <c r="AA433" s="6"/>
      <c r="AB433" s="6"/>
      <c r="AC433" s="6"/>
      <c r="AD433" s="6"/>
      <c r="AE433" s="6"/>
      <c r="AF433" s="6"/>
      <c r="AG433" s="6"/>
    </row>
    <row r="434" spans="1:33" s="20" customFormat="1" ht="15" customHeight="1" x14ac:dyDescent="0.25">
      <c r="A434" s="19"/>
      <c r="B434" s="74" t="str">
        <f t="shared" si="69"/>
        <v>!!!</v>
      </c>
      <c r="C434" s="209" t="str">
        <f>IF($D434&lt;&gt;"",VLOOKUP(TEXT($D434,0),'Angaben Stationen'!$C$15:$V$65,2,0),"")</f>
        <v/>
      </c>
      <c r="D434" s="203"/>
      <c r="E434" s="210"/>
      <c r="F434" s="210"/>
      <c r="G434" s="211"/>
      <c r="H434" s="212"/>
      <c r="I434" s="213"/>
      <c r="J434" s="112"/>
      <c r="K434" s="72"/>
      <c r="M434" s="126"/>
      <c r="N434" s="6">
        <f t="shared" si="70"/>
        <v>0</v>
      </c>
      <c r="O434" s="6" t="str">
        <f>IF('Angaben KH-Standort'!$D$13&gt;0,"VJ","KJA")</f>
        <v>KJA</v>
      </c>
      <c r="P434" s="6" t="str">
        <f t="shared" si="73"/>
        <v>Leer</v>
      </c>
      <c r="Q434" s="6" t="str">
        <f t="shared" si="71"/>
        <v>Leer</v>
      </c>
      <c r="R434" s="6" t="str">
        <f t="shared" si="74"/>
        <v>Leer</v>
      </c>
      <c r="S434" s="6" t="str">
        <f>VLOOKUP($C434,{"29 - Psychiatrie (Erwachsene)","Psychiatrie";"30 - Kinder- und Jugendpsychiatrie","KJPsychiatrie";"31 - Psychosomatik","Psychosomatik";"00 - Bitte eine Fachabteilung auswählen","Leer";"","Leer"},2,0)</f>
        <v>Leer</v>
      </c>
      <c r="T434" s="6">
        <f>VLOOKUP($C434,{"29 - Psychiatrie (Erwachsene)",1;"30 - Kinder- und Jugendpsychiatrie",1;"31 - Psychosomatik",1;"00 - Bitte eine Fachabteilung auswählen",0;"",0},2,0)</f>
        <v>0</v>
      </c>
      <c r="U434" s="6">
        <f t="shared" si="75"/>
        <v>0</v>
      </c>
      <c r="V434" s="6">
        <f t="shared" si="76"/>
        <v>0</v>
      </c>
      <c r="W434" s="6">
        <f t="shared" si="77"/>
        <v>0</v>
      </c>
      <c r="X434" s="6">
        <f t="shared" si="78"/>
        <v>0</v>
      </c>
      <c r="Y434" s="6">
        <f t="shared" si="79"/>
        <v>0</v>
      </c>
      <c r="Z434" s="6">
        <f t="shared" si="72"/>
        <v>0</v>
      </c>
      <c r="AA434" s="6"/>
      <c r="AB434" s="6"/>
      <c r="AC434" s="6"/>
      <c r="AD434" s="6"/>
      <c r="AE434" s="6"/>
      <c r="AF434" s="6"/>
      <c r="AG434" s="6"/>
    </row>
    <row r="435" spans="1:33" s="20" customFormat="1" ht="15" customHeight="1" x14ac:dyDescent="0.25">
      <c r="A435" s="19"/>
      <c r="B435" s="74" t="str">
        <f t="shared" si="69"/>
        <v>!!!</v>
      </c>
      <c r="C435" s="209" t="str">
        <f>IF($D435&lt;&gt;"",VLOOKUP(TEXT($D435,0),'Angaben Stationen'!$C$15:$V$65,2,0),"")</f>
        <v/>
      </c>
      <c r="D435" s="203"/>
      <c r="E435" s="210"/>
      <c r="F435" s="210"/>
      <c r="G435" s="211"/>
      <c r="H435" s="212"/>
      <c r="I435" s="213"/>
      <c r="J435" s="112"/>
      <c r="K435" s="72"/>
      <c r="M435" s="126"/>
      <c r="N435" s="6">
        <f t="shared" si="70"/>
        <v>0</v>
      </c>
      <c r="O435" s="6" t="str">
        <f>IF('Angaben KH-Standort'!$D$13&gt;0,"VJ","KJA")</f>
        <v>KJA</v>
      </c>
      <c r="P435" s="6" t="str">
        <f t="shared" si="73"/>
        <v>Leer</v>
      </c>
      <c r="Q435" s="6" t="str">
        <f t="shared" si="71"/>
        <v>Leer</v>
      </c>
      <c r="R435" s="6" t="str">
        <f t="shared" si="74"/>
        <v>Leer</v>
      </c>
      <c r="S435" s="6" t="str">
        <f>VLOOKUP($C435,{"29 - Psychiatrie (Erwachsene)","Psychiatrie";"30 - Kinder- und Jugendpsychiatrie","KJPsychiatrie";"31 - Psychosomatik","Psychosomatik";"00 - Bitte eine Fachabteilung auswählen","Leer";"","Leer"},2,0)</f>
        <v>Leer</v>
      </c>
      <c r="T435" s="6">
        <f>VLOOKUP($C435,{"29 - Psychiatrie (Erwachsene)",1;"30 - Kinder- und Jugendpsychiatrie",1;"31 - Psychosomatik",1;"00 - Bitte eine Fachabteilung auswählen",0;"",0},2,0)</f>
        <v>0</v>
      </c>
      <c r="U435" s="6">
        <f t="shared" si="75"/>
        <v>0</v>
      </c>
      <c r="V435" s="6">
        <f t="shared" si="76"/>
        <v>0</v>
      </c>
      <c r="W435" s="6">
        <f t="shared" si="77"/>
        <v>0</v>
      </c>
      <c r="X435" s="6">
        <f t="shared" si="78"/>
        <v>0</v>
      </c>
      <c r="Y435" s="6">
        <f t="shared" si="79"/>
        <v>0</v>
      </c>
      <c r="Z435" s="6">
        <f t="shared" si="72"/>
        <v>0</v>
      </c>
      <c r="AA435" s="6"/>
      <c r="AB435" s="6"/>
      <c r="AC435" s="6"/>
      <c r="AD435" s="6"/>
      <c r="AE435" s="6"/>
      <c r="AF435" s="6"/>
      <c r="AG435" s="6"/>
    </row>
    <row r="436" spans="1:33" s="20" customFormat="1" ht="15" customHeight="1" x14ac:dyDescent="0.25">
      <c r="A436" s="19"/>
      <c r="B436" s="74" t="str">
        <f t="shared" si="69"/>
        <v>!!!</v>
      </c>
      <c r="C436" s="209" t="str">
        <f>IF($D436&lt;&gt;"",VLOOKUP(TEXT($D436,0),'Angaben Stationen'!$C$15:$V$65,2,0),"")</f>
        <v/>
      </c>
      <c r="D436" s="203"/>
      <c r="E436" s="210"/>
      <c r="F436" s="210"/>
      <c r="G436" s="211"/>
      <c r="H436" s="212"/>
      <c r="I436" s="213"/>
      <c r="J436" s="112"/>
      <c r="K436" s="72"/>
      <c r="M436" s="126"/>
      <c r="N436" s="6">
        <f t="shared" si="70"/>
        <v>0</v>
      </c>
      <c r="O436" s="6" t="str">
        <f>IF('Angaben KH-Standort'!$D$13&gt;0,"VJ","KJA")</f>
        <v>KJA</v>
      </c>
      <c r="P436" s="6" t="str">
        <f t="shared" si="73"/>
        <v>Leer</v>
      </c>
      <c r="Q436" s="6" t="str">
        <f t="shared" si="71"/>
        <v>Leer</v>
      </c>
      <c r="R436" s="6" t="str">
        <f t="shared" si="74"/>
        <v>Leer</v>
      </c>
      <c r="S436" s="6" t="str">
        <f>VLOOKUP($C436,{"29 - Psychiatrie (Erwachsene)","Psychiatrie";"30 - Kinder- und Jugendpsychiatrie","KJPsychiatrie";"31 - Psychosomatik","Psychosomatik";"00 - Bitte eine Fachabteilung auswählen","Leer";"","Leer"},2,0)</f>
        <v>Leer</v>
      </c>
      <c r="T436" s="6">
        <f>VLOOKUP($C436,{"29 - Psychiatrie (Erwachsene)",1;"30 - Kinder- und Jugendpsychiatrie",1;"31 - Psychosomatik",1;"00 - Bitte eine Fachabteilung auswählen",0;"",0},2,0)</f>
        <v>0</v>
      </c>
      <c r="U436" s="6">
        <f t="shared" si="75"/>
        <v>0</v>
      </c>
      <c r="V436" s="6">
        <f t="shared" si="76"/>
        <v>0</v>
      </c>
      <c r="W436" s="6">
        <f t="shared" si="77"/>
        <v>0</v>
      </c>
      <c r="X436" s="6">
        <f t="shared" si="78"/>
        <v>0</v>
      </c>
      <c r="Y436" s="6">
        <f t="shared" si="79"/>
        <v>0</v>
      </c>
      <c r="Z436" s="6">
        <f t="shared" si="72"/>
        <v>0</v>
      </c>
      <c r="AA436" s="6"/>
      <c r="AB436" s="6"/>
      <c r="AC436" s="6"/>
      <c r="AD436" s="6"/>
      <c r="AE436" s="6"/>
      <c r="AF436" s="6"/>
      <c r="AG436" s="6"/>
    </row>
    <row r="437" spans="1:33" s="20" customFormat="1" ht="15" customHeight="1" x14ac:dyDescent="0.25">
      <c r="A437" s="19"/>
      <c r="B437" s="74" t="str">
        <f t="shared" si="69"/>
        <v>!!!</v>
      </c>
      <c r="C437" s="209" t="str">
        <f>IF($D437&lt;&gt;"",VLOOKUP(TEXT($D437,0),'Angaben Stationen'!$C$15:$V$65,2,0),"")</f>
        <v/>
      </c>
      <c r="D437" s="203"/>
      <c r="E437" s="210"/>
      <c r="F437" s="210"/>
      <c r="G437" s="211"/>
      <c r="H437" s="212"/>
      <c r="I437" s="213"/>
      <c r="J437" s="112"/>
      <c r="K437" s="72"/>
      <c r="M437" s="126"/>
      <c r="N437" s="6">
        <f t="shared" si="70"/>
        <v>0</v>
      </c>
      <c r="O437" s="6" t="str">
        <f>IF('Angaben KH-Standort'!$D$13&gt;0,"VJ","KJA")</f>
        <v>KJA</v>
      </c>
      <c r="P437" s="6" t="str">
        <f t="shared" si="73"/>
        <v>Leer</v>
      </c>
      <c r="Q437" s="6" t="str">
        <f t="shared" si="71"/>
        <v>Leer</v>
      </c>
      <c r="R437" s="6" t="str">
        <f t="shared" si="74"/>
        <v>Leer</v>
      </c>
      <c r="S437" s="6" t="str">
        <f>VLOOKUP($C437,{"29 - Psychiatrie (Erwachsene)","Psychiatrie";"30 - Kinder- und Jugendpsychiatrie","KJPsychiatrie";"31 - Psychosomatik","Psychosomatik";"00 - Bitte eine Fachabteilung auswählen","Leer";"","Leer"},2,0)</f>
        <v>Leer</v>
      </c>
      <c r="T437" s="6">
        <f>VLOOKUP($C437,{"29 - Psychiatrie (Erwachsene)",1;"30 - Kinder- und Jugendpsychiatrie",1;"31 - Psychosomatik",1;"00 - Bitte eine Fachabteilung auswählen",0;"",0},2,0)</f>
        <v>0</v>
      </c>
      <c r="U437" s="6">
        <f t="shared" si="75"/>
        <v>0</v>
      </c>
      <c r="V437" s="6">
        <f t="shared" si="76"/>
        <v>0</v>
      </c>
      <c r="W437" s="6">
        <f t="shared" si="77"/>
        <v>0</v>
      </c>
      <c r="X437" s="6">
        <f t="shared" si="78"/>
        <v>0</v>
      </c>
      <c r="Y437" s="6">
        <f t="shared" si="79"/>
        <v>0</v>
      </c>
      <c r="Z437" s="6">
        <f t="shared" si="72"/>
        <v>0</v>
      </c>
      <c r="AA437" s="6"/>
      <c r="AB437" s="6"/>
      <c r="AC437" s="6"/>
      <c r="AD437" s="6"/>
      <c r="AE437" s="6"/>
      <c r="AF437" s="6"/>
      <c r="AG437" s="6"/>
    </row>
    <row r="438" spans="1:33" s="20" customFormat="1" ht="15" customHeight="1" x14ac:dyDescent="0.25">
      <c r="A438" s="19"/>
      <c r="B438" s="74" t="str">
        <f t="shared" si="69"/>
        <v>!!!</v>
      </c>
      <c r="C438" s="209" t="str">
        <f>IF($D438&lt;&gt;"",VLOOKUP(TEXT($D438,0),'Angaben Stationen'!$C$15:$V$65,2,0),"")</f>
        <v/>
      </c>
      <c r="D438" s="203"/>
      <c r="E438" s="210"/>
      <c r="F438" s="210"/>
      <c r="G438" s="211"/>
      <c r="H438" s="212"/>
      <c r="I438" s="213"/>
      <c r="J438" s="112"/>
      <c r="K438" s="72"/>
      <c r="M438" s="126"/>
      <c r="N438" s="6">
        <f t="shared" si="70"/>
        <v>0</v>
      </c>
      <c r="O438" s="6" t="str">
        <f>IF('Angaben KH-Standort'!$D$13&gt;0,"VJ","KJA")</f>
        <v>KJA</v>
      </c>
      <c r="P438" s="6" t="str">
        <f t="shared" si="73"/>
        <v>Leer</v>
      </c>
      <c r="Q438" s="6" t="str">
        <f t="shared" si="71"/>
        <v>Leer</v>
      </c>
      <c r="R438" s="6" t="str">
        <f t="shared" si="74"/>
        <v>Leer</v>
      </c>
      <c r="S438" s="6" t="str">
        <f>VLOOKUP($C438,{"29 - Psychiatrie (Erwachsene)","Psychiatrie";"30 - Kinder- und Jugendpsychiatrie","KJPsychiatrie";"31 - Psychosomatik","Psychosomatik";"00 - Bitte eine Fachabteilung auswählen","Leer";"","Leer"},2,0)</f>
        <v>Leer</v>
      </c>
      <c r="T438" s="6">
        <f>VLOOKUP($C438,{"29 - Psychiatrie (Erwachsene)",1;"30 - Kinder- und Jugendpsychiatrie",1;"31 - Psychosomatik",1;"00 - Bitte eine Fachabteilung auswählen",0;"",0},2,0)</f>
        <v>0</v>
      </c>
      <c r="U438" s="6">
        <f t="shared" si="75"/>
        <v>0</v>
      </c>
      <c r="V438" s="6">
        <f t="shared" si="76"/>
        <v>0</v>
      </c>
      <c r="W438" s="6">
        <f t="shared" si="77"/>
        <v>0</v>
      </c>
      <c r="X438" s="6">
        <f t="shared" si="78"/>
        <v>0</v>
      </c>
      <c r="Y438" s="6">
        <f t="shared" si="79"/>
        <v>0</v>
      </c>
      <c r="Z438" s="6">
        <f t="shared" si="72"/>
        <v>0</v>
      </c>
      <c r="AA438" s="6"/>
      <c r="AB438" s="6"/>
      <c r="AC438" s="6"/>
      <c r="AD438" s="6"/>
      <c r="AE438" s="6"/>
      <c r="AF438" s="6"/>
      <c r="AG438" s="6"/>
    </row>
    <row r="439" spans="1:33" s="20" customFormat="1" ht="15" customHeight="1" x14ac:dyDescent="0.25">
      <c r="A439" s="19"/>
      <c r="B439" s="74" t="str">
        <f t="shared" si="69"/>
        <v>!!!</v>
      </c>
      <c r="C439" s="209" t="str">
        <f>IF($D439&lt;&gt;"",VLOOKUP(TEXT($D439,0),'Angaben Stationen'!$C$15:$V$65,2,0),"")</f>
        <v/>
      </c>
      <c r="D439" s="203"/>
      <c r="E439" s="210"/>
      <c r="F439" s="210"/>
      <c r="G439" s="211"/>
      <c r="H439" s="212"/>
      <c r="I439" s="213"/>
      <c r="J439" s="112"/>
      <c r="K439" s="72"/>
      <c r="M439" s="126"/>
      <c r="N439" s="6">
        <f t="shared" si="70"/>
        <v>0</v>
      </c>
      <c r="O439" s="6" t="str">
        <f>IF('Angaben KH-Standort'!$D$13&gt;0,"VJ","KJA")</f>
        <v>KJA</v>
      </c>
      <c r="P439" s="6" t="str">
        <f t="shared" si="73"/>
        <v>Leer</v>
      </c>
      <c r="Q439" s="6" t="str">
        <f t="shared" si="71"/>
        <v>Leer</v>
      </c>
      <c r="R439" s="6" t="str">
        <f t="shared" si="74"/>
        <v>Leer</v>
      </c>
      <c r="S439" s="6" t="str">
        <f>VLOOKUP($C439,{"29 - Psychiatrie (Erwachsene)","Psychiatrie";"30 - Kinder- und Jugendpsychiatrie","KJPsychiatrie";"31 - Psychosomatik","Psychosomatik";"00 - Bitte eine Fachabteilung auswählen","Leer";"","Leer"},2,0)</f>
        <v>Leer</v>
      </c>
      <c r="T439" s="6">
        <f>VLOOKUP($C439,{"29 - Psychiatrie (Erwachsene)",1;"30 - Kinder- und Jugendpsychiatrie",1;"31 - Psychosomatik",1;"00 - Bitte eine Fachabteilung auswählen",0;"",0},2,0)</f>
        <v>0</v>
      </c>
      <c r="U439" s="6">
        <f t="shared" si="75"/>
        <v>0</v>
      </c>
      <c r="V439" s="6">
        <f t="shared" si="76"/>
        <v>0</v>
      </c>
      <c r="W439" s="6">
        <f t="shared" si="77"/>
        <v>0</v>
      </c>
      <c r="X439" s="6">
        <f t="shared" si="78"/>
        <v>0</v>
      </c>
      <c r="Y439" s="6">
        <f t="shared" si="79"/>
        <v>0</v>
      </c>
      <c r="Z439" s="6">
        <f t="shared" si="72"/>
        <v>0</v>
      </c>
      <c r="AA439" s="6"/>
      <c r="AB439" s="6"/>
      <c r="AC439" s="6"/>
      <c r="AD439" s="6"/>
      <c r="AE439" s="6"/>
      <c r="AF439" s="6"/>
      <c r="AG439" s="6"/>
    </row>
    <row r="440" spans="1:33" s="20" customFormat="1" ht="15" customHeight="1" x14ac:dyDescent="0.25">
      <c r="A440" s="19"/>
      <c r="B440" s="74" t="str">
        <f t="shared" si="69"/>
        <v>!!!</v>
      </c>
      <c r="C440" s="209" t="str">
        <f>IF($D440&lt;&gt;"",VLOOKUP(TEXT($D440,0),'Angaben Stationen'!$C$15:$V$65,2,0),"")</f>
        <v/>
      </c>
      <c r="D440" s="203"/>
      <c r="E440" s="210"/>
      <c r="F440" s="210"/>
      <c r="G440" s="211"/>
      <c r="H440" s="212"/>
      <c r="I440" s="213"/>
      <c r="J440" s="112"/>
      <c r="K440" s="72"/>
      <c r="M440" s="126"/>
      <c r="N440" s="6">
        <f t="shared" si="70"/>
        <v>0</v>
      </c>
      <c r="O440" s="6" t="str">
        <f>IF('Angaben KH-Standort'!$D$13&gt;0,"VJ","KJA")</f>
        <v>KJA</v>
      </c>
      <c r="P440" s="6" t="str">
        <f t="shared" si="73"/>
        <v>Leer</v>
      </c>
      <c r="Q440" s="6" t="str">
        <f t="shared" si="71"/>
        <v>Leer</v>
      </c>
      <c r="R440" s="6" t="str">
        <f t="shared" si="74"/>
        <v>Leer</v>
      </c>
      <c r="S440" s="6" t="str">
        <f>VLOOKUP($C440,{"29 - Psychiatrie (Erwachsene)","Psychiatrie";"30 - Kinder- und Jugendpsychiatrie","KJPsychiatrie";"31 - Psychosomatik","Psychosomatik";"00 - Bitte eine Fachabteilung auswählen","Leer";"","Leer"},2,0)</f>
        <v>Leer</v>
      </c>
      <c r="T440" s="6">
        <f>VLOOKUP($C440,{"29 - Psychiatrie (Erwachsene)",1;"30 - Kinder- und Jugendpsychiatrie",1;"31 - Psychosomatik",1;"00 - Bitte eine Fachabteilung auswählen",0;"",0},2,0)</f>
        <v>0</v>
      </c>
      <c r="U440" s="6">
        <f t="shared" si="75"/>
        <v>0</v>
      </c>
      <c r="V440" s="6">
        <f t="shared" si="76"/>
        <v>0</v>
      </c>
      <c r="W440" s="6">
        <f t="shared" si="77"/>
        <v>0</v>
      </c>
      <c r="X440" s="6">
        <f t="shared" si="78"/>
        <v>0</v>
      </c>
      <c r="Y440" s="6">
        <f t="shared" si="79"/>
        <v>0</v>
      </c>
      <c r="Z440" s="6">
        <f t="shared" si="72"/>
        <v>0</v>
      </c>
      <c r="AA440" s="6"/>
      <c r="AB440" s="6"/>
      <c r="AC440" s="6"/>
      <c r="AD440" s="6"/>
      <c r="AE440" s="6"/>
      <c r="AF440" s="6"/>
      <c r="AG440" s="6"/>
    </row>
    <row r="441" spans="1:33" s="20" customFormat="1" ht="15" customHeight="1" x14ac:dyDescent="0.25">
      <c r="A441" s="19"/>
      <c r="B441" s="74" t="str">
        <f t="shared" si="69"/>
        <v>!!!</v>
      </c>
      <c r="C441" s="209" t="str">
        <f>IF($D441&lt;&gt;"",VLOOKUP(TEXT($D441,0),'Angaben Stationen'!$C$15:$V$65,2,0),"")</f>
        <v/>
      </c>
      <c r="D441" s="203"/>
      <c r="E441" s="210"/>
      <c r="F441" s="210"/>
      <c r="G441" s="211"/>
      <c r="H441" s="212"/>
      <c r="I441" s="213"/>
      <c r="J441" s="112"/>
      <c r="K441" s="72"/>
      <c r="M441" s="126"/>
      <c r="N441" s="6">
        <f t="shared" si="70"/>
        <v>0</v>
      </c>
      <c r="O441" s="6" t="str">
        <f>IF('Angaben KH-Standort'!$D$13&gt;0,"VJ","KJA")</f>
        <v>KJA</v>
      </c>
      <c r="P441" s="6" t="str">
        <f t="shared" si="73"/>
        <v>Leer</v>
      </c>
      <c r="Q441" s="6" t="str">
        <f t="shared" si="71"/>
        <v>Leer</v>
      </c>
      <c r="R441" s="6" t="str">
        <f t="shared" si="74"/>
        <v>Leer</v>
      </c>
      <c r="S441" s="6" t="str">
        <f>VLOOKUP($C441,{"29 - Psychiatrie (Erwachsene)","Psychiatrie";"30 - Kinder- und Jugendpsychiatrie","KJPsychiatrie";"31 - Psychosomatik","Psychosomatik";"00 - Bitte eine Fachabteilung auswählen","Leer";"","Leer"},2,0)</f>
        <v>Leer</v>
      </c>
      <c r="T441" s="6">
        <f>VLOOKUP($C441,{"29 - Psychiatrie (Erwachsene)",1;"30 - Kinder- und Jugendpsychiatrie",1;"31 - Psychosomatik",1;"00 - Bitte eine Fachabteilung auswählen",0;"",0},2,0)</f>
        <v>0</v>
      </c>
      <c r="U441" s="6">
        <f t="shared" si="75"/>
        <v>0</v>
      </c>
      <c r="V441" s="6">
        <f t="shared" si="76"/>
        <v>0</v>
      </c>
      <c r="W441" s="6">
        <f t="shared" si="77"/>
        <v>0</v>
      </c>
      <c r="X441" s="6">
        <f t="shared" si="78"/>
        <v>0</v>
      </c>
      <c r="Y441" s="6">
        <f t="shared" si="79"/>
        <v>0</v>
      </c>
      <c r="Z441" s="6">
        <f t="shared" si="72"/>
        <v>0</v>
      </c>
      <c r="AA441" s="6"/>
      <c r="AB441" s="6"/>
      <c r="AC441" s="6"/>
      <c r="AD441" s="6"/>
      <c r="AE441" s="6"/>
      <c r="AF441" s="6"/>
      <c r="AG441" s="6"/>
    </row>
    <row r="442" spans="1:33" s="20" customFormat="1" ht="15" customHeight="1" x14ac:dyDescent="0.25">
      <c r="A442" s="19"/>
      <c r="B442" s="74" t="str">
        <f t="shared" si="69"/>
        <v>!!!</v>
      </c>
      <c r="C442" s="209" t="str">
        <f>IF($D442&lt;&gt;"",VLOOKUP(TEXT($D442,0),'Angaben Stationen'!$C$15:$V$65,2,0),"")</f>
        <v/>
      </c>
      <c r="D442" s="203"/>
      <c r="E442" s="210"/>
      <c r="F442" s="210"/>
      <c r="G442" s="211"/>
      <c r="H442" s="212"/>
      <c r="I442" s="213"/>
      <c r="J442" s="112"/>
      <c r="K442" s="72"/>
      <c r="M442" s="126"/>
      <c r="N442" s="6">
        <f t="shared" si="70"/>
        <v>0</v>
      </c>
      <c r="O442" s="6" t="str">
        <f>IF('Angaben KH-Standort'!$D$13&gt;0,"VJ","KJA")</f>
        <v>KJA</v>
      </c>
      <c r="P442" s="6" t="str">
        <f t="shared" si="73"/>
        <v>Leer</v>
      </c>
      <c r="Q442" s="6" t="str">
        <f t="shared" si="71"/>
        <v>Leer</v>
      </c>
      <c r="R442" s="6" t="str">
        <f t="shared" si="74"/>
        <v>Leer</v>
      </c>
      <c r="S442" s="6" t="str">
        <f>VLOOKUP($C442,{"29 - Psychiatrie (Erwachsene)","Psychiatrie";"30 - Kinder- und Jugendpsychiatrie","KJPsychiatrie";"31 - Psychosomatik","Psychosomatik";"00 - Bitte eine Fachabteilung auswählen","Leer";"","Leer"},2,0)</f>
        <v>Leer</v>
      </c>
      <c r="T442" s="6">
        <f>VLOOKUP($C442,{"29 - Psychiatrie (Erwachsene)",1;"30 - Kinder- und Jugendpsychiatrie",1;"31 - Psychosomatik",1;"00 - Bitte eine Fachabteilung auswählen",0;"",0},2,0)</f>
        <v>0</v>
      </c>
      <c r="U442" s="6">
        <f t="shared" si="75"/>
        <v>0</v>
      </c>
      <c r="V442" s="6">
        <f t="shared" si="76"/>
        <v>0</v>
      </c>
      <c r="W442" s="6">
        <f t="shared" si="77"/>
        <v>0</v>
      </c>
      <c r="X442" s="6">
        <f t="shared" si="78"/>
        <v>0</v>
      </c>
      <c r="Y442" s="6">
        <f t="shared" si="79"/>
        <v>0</v>
      </c>
      <c r="Z442" s="6">
        <f t="shared" si="72"/>
        <v>0</v>
      </c>
      <c r="AA442" s="6"/>
      <c r="AB442" s="6"/>
      <c r="AC442" s="6"/>
      <c r="AD442" s="6"/>
      <c r="AE442" s="6"/>
      <c r="AF442" s="6"/>
      <c r="AG442" s="6"/>
    </row>
    <row r="443" spans="1:33" s="20" customFormat="1" ht="15" customHeight="1" x14ac:dyDescent="0.25">
      <c r="A443" s="19"/>
      <c r="B443" s="74" t="str">
        <f t="shared" si="69"/>
        <v>!!!</v>
      </c>
      <c r="C443" s="209" t="str">
        <f>IF($D443&lt;&gt;"",VLOOKUP(TEXT($D443,0),'Angaben Stationen'!$C$15:$V$65,2,0),"")</f>
        <v/>
      </c>
      <c r="D443" s="203"/>
      <c r="E443" s="210"/>
      <c r="F443" s="210"/>
      <c r="G443" s="211"/>
      <c r="H443" s="212"/>
      <c r="I443" s="213"/>
      <c r="J443" s="112"/>
      <c r="K443" s="72"/>
      <c r="M443" s="126"/>
      <c r="N443" s="6">
        <f t="shared" si="70"/>
        <v>0</v>
      </c>
      <c r="O443" s="6" t="str">
        <f>IF('Angaben KH-Standort'!$D$13&gt;0,"VJ","KJA")</f>
        <v>KJA</v>
      </c>
      <c r="P443" s="6" t="str">
        <f t="shared" si="73"/>
        <v>Leer</v>
      </c>
      <c r="Q443" s="6" t="str">
        <f t="shared" si="71"/>
        <v>Leer</v>
      </c>
      <c r="R443" s="6" t="str">
        <f t="shared" si="74"/>
        <v>Leer</v>
      </c>
      <c r="S443" s="6" t="str">
        <f>VLOOKUP($C443,{"29 - Psychiatrie (Erwachsene)","Psychiatrie";"30 - Kinder- und Jugendpsychiatrie","KJPsychiatrie";"31 - Psychosomatik","Psychosomatik";"00 - Bitte eine Fachabteilung auswählen","Leer";"","Leer"},2,0)</f>
        <v>Leer</v>
      </c>
      <c r="T443" s="6">
        <f>VLOOKUP($C443,{"29 - Psychiatrie (Erwachsene)",1;"30 - Kinder- und Jugendpsychiatrie",1;"31 - Psychosomatik",1;"00 - Bitte eine Fachabteilung auswählen",0;"",0},2,0)</f>
        <v>0</v>
      </c>
      <c r="U443" s="6">
        <f t="shared" si="75"/>
        <v>0</v>
      </c>
      <c r="V443" s="6">
        <f t="shared" si="76"/>
        <v>0</v>
      </c>
      <c r="W443" s="6">
        <f t="shared" si="77"/>
        <v>0</v>
      </c>
      <c r="X443" s="6">
        <f t="shared" si="78"/>
        <v>0</v>
      </c>
      <c r="Y443" s="6">
        <f t="shared" si="79"/>
        <v>0</v>
      </c>
      <c r="Z443" s="6">
        <f t="shared" si="72"/>
        <v>0</v>
      </c>
      <c r="AA443" s="6"/>
      <c r="AB443" s="6"/>
      <c r="AC443" s="6"/>
      <c r="AD443" s="6"/>
      <c r="AE443" s="6"/>
      <c r="AF443" s="6"/>
      <c r="AG443" s="6"/>
    </row>
    <row r="444" spans="1:33" s="20" customFormat="1" ht="15" customHeight="1" x14ac:dyDescent="0.25">
      <c r="A444" s="19"/>
      <c r="B444" s="74" t="str">
        <f t="shared" si="69"/>
        <v>!!!</v>
      </c>
      <c r="C444" s="209" t="str">
        <f>IF($D444&lt;&gt;"",VLOOKUP(TEXT($D444,0),'Angaben Stationen'!$C$15:$V$65,2,0),"")</f>
        <v/>
      </c>
      <c r="D444" s="203"/>
      <c r="E444" s="210"/>
      <c r="F444" s="210"/>
      <c r="G444" s="211"/>
      <c r="H444" s="212"/>
      <c r="I444" s="213"/>
      <c r="J444" s="112"/>
      <c r="K444" s="72"/>
      <c r="M444" s="126"/>
      <c r="N444" s="6">
        <f t="shared" si="70"/>
        <v>0</v>
      </c>
      <c r="O444" s="6" t="str">
        <f>IF('Angaben KH-Standort'!$D$13&gt;0,"VJ","KJA")</f>
        <v>KJA</v>
      </c>
      <c r="P444" s="6" t="str">
        <f t="shared" si="73"/>
        <v>Leer</v>
      </c>
      <c r="Q444" s="6" t="str">
        <f t="shared" si="71"/>
        <v>Leer</v>
      </c>
      <c r="R444" s="6" t="str">
        <f t="shared" si="74"/>
        <v>Leer</v>
      </c>
      <c r="S444" s="6" t="str">
        <f>VLOOKUP($C444,{"29 - Psychiatrie (Erwachsene)","Psychiatrie";"30 - Kinder- und Jugendpsychiatrie","KJPsychiatrie";"31 - Psychosomatik","Psychosomatik";"00 - Bitte eine Fachabteilung auswählen","Leer";"","Leer"},2,0)</f>
        <v>Leer</v>
      </c>
      <c r="T444" s="6">
        <f>VLOOKUP($C444,{"29 - Psychiatrie (Erwachsene)",1;"30 - Kinder- und Jugendpsychiatrie",1;"31 - Psychosomatik",1;"00 - Bitte eine Fachabteilung auswählen",0;"",0},2,0)</f>
        <v>0</v>
      </c>
      <c r="U444" s="6">
        <f t="shared" si="75"/>
        <v>0</v>
      </c>
      <c r="V444" s="6">
        <f t="shared" si="76"/>
        <v>0</v>
      </c>
      <c r="W444" s="6">
        <f t="shared" si="77"/>
        <v>0</v>
      </c>
      <c r="X444" s="6">
        <f t="shared" si="78"/>
        <v>0</v>
      </c>
      <c r="Y444" s="6">
        <f t="shared" si="79"/>
        <v>0</v>
      </c>
      <c r="Z444" s="6">
        <f t="shared" si="72"/>
        <v>0</v>
      </c>
      <c r="AA444" s="6"/>
      <c r="AB444" s="6"/>
      <c r="AC444" s="6"/>
      <c r="AD444" s="6"/>
      <c r="AE444" s="6"/>
      <c r="AF444" s="6"/>
      <c r="AG444" s="6"/>
    </row>
    <row r="445" spans="1:33" s="20" customFormat="1" ht="15" customHeight="1" x14ac:dyDescent="0.25">
      <c r="A445" s="19"/>
      <c r="B445" s="74" t="str">
        <f t="shared" si="69"/>
        <v>!!!</v>
      </c>
      <c r="C445" s="209" t="str">
        <f>IF($D445&lt;&gt;"",VLOOKUP(TEXT($D445,0),'Angaben Stationen'!$C$15:$V$65,2,0),"")</f>
        <v/>
      </c>
      <c r="D445" s="203"/>
      <c r="E445" s="210"/>
      <c r="F445" s="210"/>
      <c r="G445" s="211"/>
      <c r="H445" s="212"/>
      <c r="I445" s="213"/>
      <c r="J445" s="112"/>
      <c r="K445" s="72"/>
      <c r="M445" s="126"/>
      <c r="N445" s="6">
        <f t="shared" si="70"/>
        <v>0</v>
      </c>
      <c r="O445" s="6" t="str">
        <f>IF('Angaben KH-Standort'!$D$13&gt;0,"VJ","KJA")</f>
        <v>KJA</v>
      </c>
      <c r="P445" s="6" t="str">
        <f t="shared" si="73"/>
        <v>Leer</v>
      </c>
      <c r="Q445" s="6" t="str">
        <f t="shared" si="71"/>
        <v>Leer</v>
      </c>
      <c r="R445" s="6" t="str">
        <f t="shared" si="74"/>
        <v>Leer</v>
      </c>
      <c r="S445" s="6" t="str">
        <f>VLOOKUP($C445,{"29 - Psychiatrie (Erwachsene)","Psychiatrie";"30 - Kinder- und Jugendpsychiatrie","KJPsychiatrie";"31 - Psychosomatik","Psychosomatik";"00 - Bitte eine Fachabteilung auswählen","Leer";"","Leer"},2,0)</f>
        <v>Leer</v>
      </c>
      <c r="T445" s="6">
        <f>VLOOKUP($C445,{"29 - Psychiatrie (Erwachsene)",1;"30 - Kinder- und Jugendpsychiatrie",1;"31 - Psychosomatik",1;"00 - Bitte eine Fachabteilung auswählen",0;"",0},2,0)</f>
        <v>0</v>
      </c>
      <c r="U445" s="6">
        <f t="shared" si="75"/>
        <v>0</v>
      </c>
      <c r="V445" s="6">
        <f t="shared" si="76"/>
        <v>0</v>
      </c>
      <c r="W445" s="6">
        <f t="shared" si="77"/>
        <v>0</v>
      </c>
      <c r="X445" s="6">
        <f t="shared" si="78"/>
        <v>0</v>
      </c>
      <c r="Y445" s="6">
        <f t="shared" si="79"/>
        <v>0</v>
      </c>
      <c r="Z445" s="6">
        <f t="shared" si="72"/>
        <v>0</v>
      </c>
      <c r="AA445" s="6"/>
      <c r="AB445" s="6"/>
      <c r="AC445" s="6"/>
      <c r="AD445" s="6"/>
      <c r="AE445" s="6"/>
      <c r="AF445" s="6"/>
      <c r="AG445" s="6"/>
    </row>
    <row r="446" spans="1:33" s="20" customFormat="1" ht="15" customHeight="1" x14ac:dyDescent="0.25">
      <c r="A446" s="19"/>
      <c r="B446" s="74" t="str">
        <f t="shared" si="69"/>
        <v>!!!</v>
      </c>
      <c r="C446" s="209" t="str">
        <f>IF($D446&lt;&gt;"",VLOOKUP(TEXT($D446,0),'Angaben Stationen'!$C$15:$V$65,2,0),"")</f>
        <v/>
      </c>
      <c r="D446" s="203"/>
      <c r="E446" s="210"/>
      <c r="F446" s="210"/>
      <c r="G446" s="211"/>
      <c r="H446" s="212"/>
      <c r="I446" s="213"/>
      <c r="J446" s="112"/>
      <c r="K446" s="72"/>
      <c r="M446" s="126"/>
      <c r="N446" s="6">
        <f t="shared" si="70"/>
        <v>0</v>
      </c>
      <c r="O446" s="6" t="str">
        <f>IF('Angaben KH-Standort'!$D$13&gt;0,"VJ","KJA")</f>
        <v>KJA</v>
      </c>
      <c r="P446" s="6" t="str">
        <f t="shared" si="73"/>
        <v>Leer</v>
      </c>
      <c r="Q446" s="6" t="str">
        <f t="shared" si="71"/>
        <v>Leer</v>
      </c>
      <c r="R446" s="6" t="str">
        <f t="shared" si="74"/>
        <v>Leer</v>
      </c>
      <c r="S446" s="6" t="str">
        <f>VLOOKUP($C446,{"29 - Psychiatrie (Erwachsene)","Psychiatrie";"30 - Kinder- und Jugendpsychiatrie","KJPsychiatrie";"31 - Psychosomatik","Psychosomatik";"00 - Bitte eine Fachabteilung auswählen","Leer";"","Leer"},2,0)</f>
        <v>Leer</v>
      </c>
      <c r="T446" s="6">
        <f>VLOOKUP($C446,{"29 - Psychiatrie (Erwachsene)",1;"30 - Kinder- und Jugendpsychiatrie",1;"31 - Psychosomatik",1;"00 - Bitte eine Fachabteilung auswählen",0;"",0},2,0)</f>
        <v>0</v>
      </c>
      <c r="U446" s="6">
        <f t="shared" si="75"/>
        <v>0</v>
      </c>
      <c r="V446" s="6">
        <f t="shared" si="76"/>
        <v>0</v>
      </c>
      <c r="W446" s="6">
        <f t="shared" si="77"/>
        <v>0</v>
      </c>
      <c r="X446" s="6">
        <f t="shared" si="78"/>
        <v>0</v>
      </c>
      <c r="Y446" s="6">
        <f t="shared" si="79"/>
        <v>0</v>
      </c>
      <c r="Z446" s="6">
        <f t="shared" si="72"/>
        <v>0</v>
      </c>
      <c r="AA446" s="6"/>
      <c r="AB446" s="6"/>
      <c r="AC446" s="6"/>
      <c r="AD446" s="6"/>
      <c r="AE446" s="6"/>
      <c r="AF446" s="6"/>
      <c r="AG446" s="6"/>
    </row>
    <row r="447" spans="1:33" s="20" customFormat="1" ht="15" customHeight="1" x14ac:dyDescent="0.25">
      <c r="A447" s="19"/>
      <c r="B447" s="74" t="str">
        <f t="shared" si="69"/>
        <v>!!!</v>
      </c>
      <c r="C447" s="209" t="str">
        <f>IF($D447&lt;&gt;"",VLOOKUP(TEXT($D447,0),'Angaben Stationen'!$C$15:$V$65,2,0),"")</f>
        <v/>
      </c>
      <c r="D447" s="203"/>
      <c r="E447" s="210"/>
      <c r="F447" s="210"/>
      <c r="G447" s="211"/>
      <c r="H447" s="212"/>
      <c r="I447" s="213"/>
      <c r="J447" s="112"/>
      <c r="K447" s="72"/>
      <c r="M447" s="126"/>
      <c r="N447" s="6">
        <f t="shared" si="70"/>
        <v>0</v>
      </c>
      <c r="O447" s="6" t="str">
        <f>IF('Angaben KH-Standort'!$D$13&gt;0,"VJ","KJA")</f>
        <v>KJA</v>
      </c>
      <c r="P447" s="6" t="str">
        <f t="shared" si="73"/>
        <v>Leer</v>
      </c>
      <c r="Q447" s="6" t="str">
        <f t="shared" si="71"/>
        <v>Leer</v>
      </c>
      <c r="R447" s="6" t="str">
        <f t="shared" si="74"/>
        <v>Leer</v>
      </c>
      <c r="S447" s="6" t="str">
        <f>VLOOKUP($C447,{"29 - Psychiatrie (Erwachsene)","Psychiatrie";"30 - Kinder- und Jugendpsychiatrie","KJPsychiatrie";"31 - Psychosomatik","Psychosomatik";"00 - Bitte eine Fachabteilung auswählen","Leer";"","Leer"},2,0)</f>
        <v>Leer</v>
      </c>
      <c r="T447" s="6">
        <f>VLOOKUP($C447,{"29 - Psychiatrie (Erwachsene)",1;"30 - Kinder- und Jugendpsychiatrie",1;"31 - Psychosomatik",1;"00 - Bitte eine Fachabteilung auswählen",0;"",0},2,0)</f>
        <v>0</v>
      </c>
      <c r="U447" s="6">
        <f t="shared" si="75"/>
        <v>0</v>
      </c>
      <c r="V447" s="6">
        <f t="shared" si="76"/>
        <v>0</v>
      </c>
      <c r="W447" s="6">
        <f t="shared" si="77"/>
        <v>0</v>
      </c>
      <c r="X447" s="6">
        <f t="shared" si="78"/>
        <v>0</v>
      </c>
      <c r="Y447" s="6">
        <f t="shared" si="79"/>
        <v>0</v>
      </c>
      <c r="Z447" s="6">
        <f t="shared" si="72"/>
        <v>0</v>
      </c>
      <c r="AA447" s="6"/>
      <c r="AB447" s="6"/>
      <c r="AC447" s="6"/>
      <c r="AD447" s="6"/>
      <c r="AE447" s="6"/>
      <c r="AF447" s="6"/>
      <c r="AG447" s="6"/>
    </row>
    <row r="448" spans="1:33" s="20" customFormat="1" ht="15" customHeight="1" x14ac:dyDescent="0.25">
      <c r="A448" s="19"/>
      <c r="B448" s="74" t="str">
        <f t="shared" si="69"/>
        <v>!!!</v>
      </c>
      <c r="C448" s="209" t="str">
        <f>IF($D448&lt;&gt;"",VLOOKUP(TEXT($D448,0),'Angaben Stationen'!$C$15:$V$65,2,0),"")</f>
        <v/>
      </c>
      <c r="D448" s="203"/>
      <c r="E448" s="210"/>
      <c r="F448" s="210"/>
      <c r="G448" s="211"/>
      <c r="H448" s="212"/>
      <c r="I448" s="213"/>
      <c r="J448" s="112"/>
      <c r="K448" s="72"/>
      <c r="M448" s="126"/>
      <c r="N448" s="6">
        <f t="shared" si="70"/>
        <v>0</v>
      </c>
      <c r="O448" s="6" t="str">
        <f>IF('Angaben KH-Standort'!$D$13&gt;0,"VJ","KJA")</f>
        <v>KJA</v>
      </c>
      <c r="P448" s="6" t="str">
        <f t="shared" si="73"/>
        <v>Leer</v>
      </c>
      <c r="Q448" s="6" t="str">
        <f t="shared" si="71"/>
        <v>Leer</v>
      </c>
      <c r="R448" s="6" t="str">
        <f t="shared" si="74"/>
        <v>Leer</v>
      </c>
      <c r="S448" s="6" t="str">
        <f>VLOOKUP($C448,{"29 - Psychiatrie (Erwachsene)","Psychiatrie";"30 - Kinder- und Jugendpsychiatrie","KJPsychiatrie";"31 - Psychosomatik","Psychosomatik";"00 - Bitte eine Fachabteilung auswählen","Leer";"","Leer"},2,0)</f>
        <v>Leer</v>
      </c>
      <c r="T448" s="6">
        <f>VLOOKUP($C448,{"29 - Psychiatrie (Erwachsene)",1;"30 - Kinder- und Jugendpsychiatrie",1;"31 - Psychosomatik",1;"00 - Bitte eine Fachabteilung auswählen",0;"",0},2,0)</f>
        <v>0</v>
      </c>
      <c r="U448" s="6">
        <f t="shared" si="75"/>
        <v>0</v>
      </c>
      <c r="V448" s="6">
        <f t="shared" si="76"/>
        <v>0</v>
      </c>
      <c r="W448" s="6">
        <f t="shared" si="77"/>
        <v>0</v>
      </c>
      <c r="X448" s="6">
        <f t="shared" si="78"/>
        <v>0</v>
      </c>
      <c r="Y448" s="6">
        <f t="shared" si="79"/>
        <v>0</v>
      </c>
      <c r="Z448" s="6">
        <f t="shared" si="72"/>
        <v>0</v>
      </c>
      <c r="AA448" s="6"/>
      <c r="AB448" s="6"/>
      <c r="AC448" s="6"/>
      <c r="AD448" s="6"/>
      <c r="AE448" s="6"/>
      <c r="AF448" s="6"/>
      <c r="AG448" s="6"/>
    </row>
    <row r="449" spans="1:33" s="20" customFormat="1" ht="15" customHeight="1" x14ac:dyDescent="0.25">
      <c r="A449" s="19"/>
      <c r="B449" s="74" t="str">
        <f t="shared" si="69"/>
        <v>!!!</v>
      </c>
      <c r="C449" s="209" t="str">
        <f>IF($D449&lt;&gt;"",VLOOKUP(TEXT($D449,0),'Angaben Stationen'!$C$15:$V$65,2,0),"")</f>
        <v/>
      </c>
      <c r="D449" s="203"/>
      <c r="E449" s="210"/>
      <c r="F449" s="210"/>
      <c r="G449" s="211"/>
      <c r="H449" s="212"/>
      <c r="I449" s="213"/>
      <c r="J449" s="112"/>
      <c r="K449" s="72"/>
      <c r="M449" s="126"/>
      <c r="N449" s="6">
        <f t="shared" si="70"/>
        <v>0</v>
      </c>
      <c r="O449" s="6" t="str">
        <f>IF('Angaben KH-Standort'!$D$13&gt;0,"VJ","KJA")</f>
        <v>KJA</v>
      </c>
      <c r="P449" s="6" t="str">
        <f t="shared" si="73"/>
        <v>Leer</v>
      </c>
      <c r="Q449" s="6" t="str">
        <f t="shared" si="71"/>
        <v>Leer</v>
      </c>
      <c r="R449" s="6" t="str">
        <f t="shared" si="74"/>
        <v>Leer</v>
      </c>
      <c r="S449" s="6" t="str">
        <f>VLOOKUP($C449,{"29 - Psychiatrie (Erwachsene)","Psychiatrie";"30 - Kinder- und Jugendpsychiatrie","KJPsychiatrie";"31 - Psychosomatik","Psychosomatik";"00 - Bitte eine Fachabteilung auswählen","Leer";"","Leer"},2,0)</f>
        <v>Leer</v>
      </c>
      <c r="T449" s="6">
        <f>VLOOKUP($C449,{"29 - Psychiatrie (Erwachsene)",1;"30 - Kinder- und Jugendpsychiatrie",1;"31 - Psychosomatik",1;"00 - Bitte eine Fachabteilung auswählen",0;"",0},2,0)</f>
        <v>0</v>
      </c>
      <c r="U449" s="6">
        <f t="shared" si="75"/>
        <v>0</v>
      </c>
      <c r="V449" s="6">
        <f t="shared" si="76"/>
        <v>0</v>
      </c>
      <c r="W449" s="6">
        <f t="shared" si="77"/>
        <v>0</v>
      </c>
      <c r="X449" s="6">
        <f t="shared" si="78"/>
        <v>0</v>
      </c>
      <c r="Y449" s="6">
        <f t="shared" si="79"/>
        <v>0</v>
      </c>
      <c r="Z449" s="6">
        <f t="shared" si="72"/>
        <v>0</v>
      </c>
      <c r="AA449" s="6"/>
      <c r="AB449" s="6"/>
      <c r="AC449" s="6"/>
      <c r="AD449" s="6"/>
      <c r="AE449" s="6"/>
      <c r="AF449" s="6"/>
      <c r="AG449" s="6"/>
    </row>
    <row r="450" spans="1:33" s="20" customFormat="1" ht="15" customHeight="1" x14ac:dyDescent="0.25">
      <c r="A450" s="19"/>
      <c r="B450" s="74" t="str">
        <f t="shared" si="69"/>
        <v>!!!</v>
      </c>
      <c r="C450" s="209" t="str">
        <f>IF($D450&lt;&gt;"",VLOOKUP(TEXT($D450,0),'Angaben Stationen'!$C$15:$V$65,2,0),"")</f>
        <v/>
      </c>
      <c r="D450" s="203"/>
      <c r="E450" s="210"/>
      <c r="F450" s="210"/>
      <c r="G450" s="211"/>
      <c r="H450" s="212"/>
      <c r="I450" s="213"/>
      <c r="J450" s="112"/>
      <c r="K450" s="72"/>
      <c r="M450" s="126"/>
      <c r="N450" s="6">
        <f t="shared" si="70"/>
        <v>0</v>
      </c>
      <c r="O450" s="6" t="str">
        <f>IF('Angaben KH-Standort'!$D$13&gt;0,"VJ","KJA")</f>
        <v>KJA</v>
      </c>
      <c r="P450" s="6" t="str">
        <f t="shared" si="73"/>
        <v>Leer</v>
      </c>
      <c r="Q450" s="6" t="str">
        <f t="shared" si="71"/>
        <v>Leer</v>
      </c>
      <c r="R450" s="6" t="str">
        <f t="shared" si="74"/>
        <v>Leer</v>
      </c>
      <c r="S450" s="6" t="str">
        <f>VLOOKUP($C450,{"29 - Psychiatrie (Erwachsene)","Psychiatrie";"30 - Kinder- und Jugendpsychiatrie","KJPsychiatrie";"31 - Psychosomatik","Psychosomatik";"00 - Bitte eine Fachabteilung auswählen","Leer";"","Leer"},2,0)</f>
        <v>Leer</v>
      </c>
      <c r="T450" s="6">
        <f>VLOOKUP($C450,{"29 - Psychiatrie (Erwachsene)",1;"30 - Kinder- und Jugendpsychiatrie",1;"31 - Psychosomatik",1;"00 - Bitte eine Fachabteilung auswählen",0;"",0},2,0)</f>
        <v>0</v>
      </c>
      <c r="U450" s="6">
        <f t="shared" si="75"/>
        <v>0</v>
      </c>
      <c r="V450" s="6">
        <f t="shared" si="76"/>
        <v>0</v>
      </c>
      <c r="W450" s="6">
        <f t="shared" si="77"/>
        <v>0</v>
      </c>
      <c r="X450" s="6">
        <f t="shared" si="78"/>
        <v>0</v>
      </c>
      <c r="Y450" s="6">
        <f t="shared" si="79"/>
        <v>0</v>
      </c>
      <c r="Z450" s="6">
        <f t="shared" si="72"/>
        <v>0</v>
      </c>
      <c r="AA450" s="6"/>
      <c r="AB450" s="6"/>
      <c r="AC450" s="6"/>
      <c r="AD450" s="6"/>
      <c r="AE450" s="6"/>
      <c r="AF450" s="6"/>
      <c r="AG450" s="6"/>
    </row>
    <row r="451" spans="1:33" s="20" customFormat="1" ht="15" customHeight="1" x14ac:dyDescent="0.25">
      <c r="A451" s="19"/>
      <c r="B451" s="74" t="str">
        <f t="shared" si="69"/>
        <v>!!!</v>
      </c>
      <c r="C451" s="209" t="str">
        <f>IF($D451&lt;&gt;"",VLOOKUP(TEXT($D451,0),'Angaben Stationen'!$C$15:$V$65,2,0),"")</f>
        <v/>
      </c>
      <c r="D451" s="203"/>
      <c r="E451" s="210"/>
      <c r="F451" s="210"/>
      <c r="G451" s="211"/>
      <c r="H451" s="212"/>
      <c r="I451" s="213"/>
      <c r="J451" s="112"/>
      <c r="K451" s="72"/>
      <c r="M451" s="126"/>
      <c r="N451" s="6">
        <f t="shared" si="70"/>
        <v>0</v>
      </c>
      <c r="O451" s="6" t="str">
        <f>IF('Angaben KH-Standort'!$D$13&gt;0,"VJ","KJA")</f>
        <v>KJA</v>
      </c>
      <c r="P451" s="6" t="str">
        <f t="shared" si="73"/>
        <v>Leer</v>
      </c>
      <c r="Q451" s="6" t="str">
        <f t="shared" si="71"/>
        <v>Leer</v>
      </c>
      <c r="R451" s="6" t="str">
        <f t="shared" si="74"/>
        <v>Leer</v>
      </c>
      <c r="S451" s="6" t="str">
        <f>VLOOKUP($C451,{"29 - Psychiatrie (Erwachsene)","Psychiatrie";"30 - Kinder- und Jugendpsychiatrie","KJPsychiatrie";"31 - Psychosomatik","Psychosomatik";"00 - Bitte eine Fachabteilung auswählen","Leer";"","Leer"},2,0)</f>
        <v>Leer</v>
      </c>
      <c r="T451" s="6">
        <f>VLOOKUP($C451,{"29 - Psychiatrie (Erwachsene)",1;"30 - Kinder- und Jugendpsychiatrie",1;"31 - Psychosomatik",1;"00 - Bitte eine Fachabteilung auswählen",0;"",0},2,0)</f>
        <v>0</v>
      </c>
      <c r="U451" s="6">
        <f t="shared" si="75"/>
        <v>0</v>
      </c>
      <c r="V451" s="6">
        <f t="shared" si="76"/>
        <v>0</v>
      </c>
      <c r="W451" s="6">
        <f t="shared" si="77"/>
        <v>0</v>
      </c>
      <c r="X451" s="6">
        <f t="shared" si="78"/>
        <v>0</v>
      </c>
      <c r="Y451" s="6">
        <f t="shared" si="79"/>
        <v>0</v>
      </c>
      <c r="Z451" s="6">
        <f t="shared" si="72"/>
        <v>0</v>
      </c>
      <c r="AA451" s="6"/>
      <c r="AB451" s="6"/>
      <c r="AC451" s="6"/>
      <c r="AD451" s="6"/>
      <c r="AE451" s="6"/>
      <c r="AF451" s="6"/>
      <c r="AG451" s="6"/>
    </row>
    <row r="452" spans="1:33" s="20" customFormat="1" ht="15" customHeight="1" x14ac:dyDescent="0.25">
      <c r="A452" s="19"/>
      <c r="B452" s="74" t="str">
        <f t="shared" si="69"/>
        <v>!!!</v>
      </c>
      <c r="C452" s="209" t="str">
        <f>IF($D452&lt;&gt;"",VLOOKUP(TEXT($D452,0),'Angaben Stationen'!$C$15:$V$65,2,0),"")</f>
        <v/>
      </c>
      <c r="D452" s="203"/>
      <c r="E452" s="210"/>
      <c r="F452" s="210"/>
      <c r="G452" s="211"/>
      <c r="H452" s="212"/>
      <c r="I452" s="213"/>
      <c r="J452" s="112"/>
      <c r="K452" s="72"/>
      <c r="M452" s="126"/>
      <c r="N452" s="6">
        <f t="shared" si="70"/>
        <v>0</v>
      </c>
      <c r="O452" s="6" t="str">
        <f>IF('Angaben KH-Standort'!$D$13&gt;0,"VJ","KJA")</f>
        <v>KJA</v>
      </c>
      <c r="P452" s="6" t="str">
        <f t="shared" si="73"/>
        <v>Leer</v>
      </c>
      <c r="Q452" s="6" t="str">
        <f t="shared" si="71"/>
        <v>Leer</v>
      </c>
      <c r="R452" s="6" t="str">
        <f t="shared" si="74"/>
        <v>Leer</v>
      </c>
      <c r="S452" s="6" t="str">
        <f>VLOOKUP($C452,{"29 - Psychiatrie (Erwachsene)","Psychiatrie";"30 - Kinder- und Jugendpsychiatrie","KJPsychiatrie";"31 - Psychosomatik","Psychosomatik";"00 - Bitte eine Fachabteilung auswählen","Leer";"","Leer"},2,0)</f>
        <v>Leer</v>
      </c>
      <c r="T452" s="6">
        <f>VLOOKUP($C452,{"29 - Psychiatrie (Erwachsene)",1;"30 - Kinder- und Jugendpsychiatrie",1;"31 - Psychosomatik",1;"00 - Bitte eine Fachabteilung auswählen",0;"",0},2,0)</f>
        <v>0</v>
      </c>
      <c r="U452" s="6">
        <f t="shared" si="75"/>
        <v>0</v>
      </c>
      <c r="V452" s="6">
        <f t="shared" si="76"/>
        <v>0</v>
      </c>
      <c r="W452" s="6">
        <f t="shared" si="77"/>
        <v>0</v>
      </c>
      <c r="X452" s="6">
        <f t="shared" si="78"/>
        <v>0</v>
      </c>
      <c r="Y452" s="6">
        <f t="shared" si="79"/>
        <v>0</v>
      </c>
      <c r="Z452" s="6">
        <f t="shared" si="72"/>
        <v>0</v>
      </c>
      <c r="AA452" s="6"/>
      <c r="AB452" s="6"/>
      <c r="AC452" s="6"/>
      <c r="AD452" s="6"/>
      <c r="AE452" s="6"/>
      <c r="AF452" s="6"/>
      <c r="AG452" s="6"/>
    </row>
    <row r="453" spans="1:33" s="20" customFormat="1" ht="15" customHeight="1" x14ac:dyDescent="0.25">
      <c r="A453" s="19"/>
      <c r="B453" s="74" t="str">
        <f t="shared" si="69"/>
        <v>!!!</v>
      </c>
      <c r="C453" s="209" t="str">
        <f>IF($D453&lt;&gt;"",VLOOKUP(TEXT($D453,0),'Angaben Stationen'!$C$15:$V$65,2,0),"")</f>
        <v/>
      </c>
      <c r="D453" s="203"/>
      <c r="E453" s="210"/>
      <c r="F453" s="210"/>
      <c r="G453" s="211"/>
      <c r="H453" s="212"/>
      <c r="I453" s="213"/>
      <c r="J453" s="112"/>
      <c r="K453" s="72"/>
      <c r="M453" s="126"/>
      <c r="N453" s="6">
        <f t="shared" si="70"/>
        <v>0</v>
      </c>
      <c r="O453" s="6" t="str">
        <f>IF('Angaben KH-Standort'!$D$13&gt;0,"VJ","KJA")</f>
        <v>KJA</v>
      </c>
      <c r="P453" s="6" t="str">
        <f t="shared" si="73"/>
        <v>Leer</v>
      </c>
      <c r="Q453" s="6" t="str">
        <f t="shared" si="71"/>
        <v>Leer</v>
      </c>
      <c r="R453" s="6" t="str">
        <f t="shared" si="74"/>
        <v>Leer</v>
      </c>
      <c r="S453" s="6" t="str">
        <f>VLOOKUP($C453,{"29 - Psychiatrie (Erwachsene)","Psychiatrie";"30 - Kinder- und Jugendpsychiatrie","KJPsychiatrie";"31 - Psychosomatik","Psychosomatik";"00 - Bitte eine Fachabteilung auswählen","Leer";"","Leer"},2,0)</f>
        <v>Leer</v>
      </c>
      <c r="T453" s="6">
        <f>VLOOKUP($C453,{"29 - Psychiatrie (Erwachsene)",1;"30 - Kinder- und Jugendpsychiatrie",1;"31 - Psychosomatik",1;"00 - Bitte eine Fachabteilung auswählen",0;"",0},2,0)</f>
        <v>0</v>
      </c>
      <c r="U453" s="6">
        <f t="shared" si="75"/>
        <v>0</v>
      </c>
      <c r="V453" s="6">
        <f t="shared" si="76"/>
        <v>0</v>
      </c>
      <c r="W453" s="6">
        <f t="shared" si="77"/>
        <v>0</v>
      </c>
      <c r="X453" s="6">
        <f t="shared" si="78"/>
        <v>0</v>
      </c>
      <c r="Y453" s="6">
        <f t="shared" si="79"/>
        <v>0</v>
      </c>
      <c r="Z453" s="6">
        <f t="shared" si="72"/>
        <v>0</v>
      </c>
      <c r="AA453" s="6"/>
      <c r="AB453" s="6"/>
      <c r="AC453" s="6"/>
      <c r="AD453" s="6"/>
      <c r="AE453" s="6"/>
      <c r="AF453" s="6"/>
      <c r="AG453" s="6"/>
    </row>
    <row r="454" spans="1:33" s="20" customFormat="1" ht="15" customHeight="1" x14ac:dyDescent="0.25">
      <c r="A454" s="19"/>
      <c r="B454" s="74" t="str">
        <f t="shared" si="69"/>
        <v>!!!</v>
      </c>
      <c r="C454" s="209" t="str">
        <f>IF($D454&lt;&gt;"",VLOOKUP(TEXT($D454,0),'Angaben Stationen'!$C$15:$V$65,2,0),"")</f>
        <v/>
      </c>
      <c r="D454" s="203"/>
      <c r="E454" s="210"/>
      <c r="F454" s="210"/>
      <c r="G454" s="211"/>
      <c r="H454" s="212"/>
      <c r="I454" s="213"/>
      <c r="J454" s="112"/>
      <c r="K454" s="72"/>
      <c r="M454" s="126"/>
      <c r="N454" s="6">
        <f t="shared" si="70"/>
        <v>0</v>
      </c>
      <c r="O454" s="6" t="str">
        <f>IF('Angaben KH-Standort'!$D$13&gt;0,"VJ","KJA")</f>
        <v>KJA</v>
      </c>
      <c r="P454" s="6" t="str">
        <f t="shared" si="73"/>
        <v>Leer</v>
      </c>
      <c r="Q454" s="6" t="str">
        <f t="shared" si="71"/>
        <v>Leer</v>
      </c>
      <c r="R454" s="6" t="str">
        <f t="shared" si="74"/>
        <v>Leer</v>
      </c>
      <c r="S454" s="6" t="str">
        <f>VLOOKUP($C454,{"29 - Psychiatrie (Erwachsene)","Psychiatrie";"30 - Kinder- und Jugendpsychiatrie","KJPsychiatrie";"31 - Psychosomatik","Psychosomatik";"00 - Bitte eine Fachabteilung auswählen","Leer";"","Leer"},2,0)</f>
        <v>Leer</v>
      </c>
      <c r="T454" s="6">
        <f>VLOOKUP($C454,{"29 - Psychiatrie (Erwachsene)",1;"30 - Kinder- und Jugendpsychiatrie",1;"31 - Psychosomatik",1;"00 - Bitte eine Fachabteilung auswählen",0;"",0},2,0)</f>
        <v>0</v>
      </c>
      <c r="U454" s="6">
        <f t="shared" si="75"/>
        <v>0</v>
      </c>
      <c r="V454" s="6">
        <f t="shared" si="76"/>
        <v>0</v>
      </c>
      <c r="W454" s="6">
        <f t="shared" si="77"/>
        <v>0</v>
      </c>
      <c r="X454" s="6">
        <f t="shared" si="78"/>
        <v>0</v>
      </c>
      <c r="Y454" s="6">
        <f t="shared" si="79"/>
        <v>0</v>
      </c>
      <c r="Z454" s="6">
        <f t="shared" si="72"/>
        <v>0</v>
      </c>
      <c r="AA454" s="6"/>
      <c r="AB454" s="6"/>
      <c r="AC454" s="6"/>
      <c r="AD454" s="6"/>
      <c r="AE454" s="6"/>
      <c r="AF454" s="6"/>
      <c r="AG454" s="6"/>
    </row>
    <row r="455" spans="1:33" s="20" customFormat="1" ht="15" customHeight="1" x14ac:dyDescent="0.25">
      <c r="A455" s="19"/>
      <c r="B455" s="74" t="str">
        <f t="shared" si="69"/>
        <v>!!!</v>
      </c>
      <c r="C455" s="209" t="str">
        <f>IF($D455&lt;&gt;"",VLOOKUP(TEXT($D455,0),'Angaben Stationen'!$C$15:$V$65,2,0),"")</f>
        <v/>
      </c>
      <c r="D455" s="203"/>
      <c r="E455" s="210"/>
      <c r="F455" s="210"/>
      <c r="G455" s="211"/>
      <c r="H455" s="212"/>
      <c r="I455" s="213"/>
      <c r="J455" s="112"/>
      <c r="K455" s="72"/>
      <c r="M455" s="126"/>
      <c r="N455" s="6">
        <f t="shared" si="70"/>
        <v>0</v>
      </c>
      <c r="O455" s="6" t="str">
        <f>IF('Angaben KH-Standort'!$D$13&gt;0,"VJ","KJA")</f>
        <v>KJA</v>
      </c>
      <c r="P455" s="6" t="str">
        <f t="shared" si="73"/>
        <v>Leer</v>
      </c>
      <c r="Q455" s="6" t="str">
        <f t="shared" si="71"/>
        <v>Leer</v>
      </c>
      <c r="R455" s="6" t="str">
        <f t="shared" si="74"/>
        <v>Leer</v>
      </c>
      <c r="S455" s="6" t="str">
        <f>VLOOKUP($C455,{"29 - Psychiatrie (Erwachsene)","Psychiatrie";"30 - Kinder- und Jugendpsychiatrie","KJPsychiatrie";"31 - Psychosomatik","Psychosomatik";"00 - Bitte eine Fachabteilung auswählen","Leer";"","Leer"},2,0)</f>
        <v>Leer</v>
      </c>
      <c r="T455" s="6">
        <f>VLOOKUP($C455,{"29 - Psychiatrie (Erwachsene)",1;"30 - Kinder- und Jugendpsychiatrie",1;"31 - Psychosomatik",1;"00 - Bitte eine Fachabteilung auswählen",0;"",0},2,0)</f>
        <v>0</v>
      </c>
      <c r="U455" s="6">
        <f t="shared" si="75"/>
        <v>0</v>
      </c>
      <c r="V455" s="6">
        <f t="shared" si="76"/>
        <v>0</v>
      </c>
      <c r="W455" s="6">
        <f t="shared" si="77"/>
        <v>0</v>
      </c>
      <c r="X455" s="6">
        <f t="shared" si="78"/>
        <v>0</v>
      </c>
      <c r="Y455" s="6">
        <f t="shared" si="79"/>
        <v>0</v>
      </c>
      <c r="Z455" s="6">
        <f t="shared" si="72"/>
        <v>0</v>
      </c>
      <c r="AA455" s="6"/>
      <c r="AB455" s="6"/>
      <c r="AC455" s="6"/>
      <c r="AD455" s="6"/>
      <c r="AE455" s="6"/>
      <c r="AF455" s="6"/>
      <c r="AG455" s="6"/>
    </row>
    <row r="456" spans="1:33" s="20" customFormat="1" ht="15" customHeight="1" x14ac:dyDescent="0.25">
      <c r="A456" s="19"/>
      <c r="B456" s="74" t="str">
        <f t="shared" si="69"/>
        <v>!!!</v>
      </c>
      <c r="C456" s="209" t="str">
        <f>IF($D456&lt;&gt;"",VLOOKUP(TEXT($D456,0),'Angaben Stationen'!$C$15:$V$65,2,0),"")</f>
        <v/>
      </c>
      <c r="D456" s="203"/>
      <c r="E456" s="210"/>
      <c r="F456" s="210"/>
      <c r="G456" s="211"/>
      <c r="H456" s="212"/>
      <c r="I456" s="213"/>
      <c r="J456" s="112"/>
      <c r="K456" s="72"/>
      <c r="M456" s="126"/>
      <c r="N456" s="6">
        <f t="shared" si="70"/>
        <v>0</v>
      </c>
      <c r="O456" s="6" t="str">
        <f>IF('Angaben KH-Standort'!$D$13&gt;0,"VJ","KJA")</f>
        <v>KJA</v>
      </c>
      <c r="P456" s="6" t="str">
        <f t="shared" si="73"/>
        <v>Leer</v>
      </c>
      <c r="Q456" s="6" t="str">
        <f t="shared" si="71"/>
        <v>Leer</v>
      </c>
      <c r="R456" s="6" t="str">
        <f t="shared" si="74"/>
        <v>Leer</v>
      </c>
      <c r="S456" s="6" t="str">
        <f>VLOOKUP($C456,{"29 - Psychiatrie (Erwachsene)","Psychiatrie";"30 - Kinder- und Jugendpsychiatrie","KJPsychiatrie";"31 - Psychosomatik","Psychosomatik";"00 - Bitte eine Fachabteilung auswählen","Leer";"","Leer"},2,0)</f>
        <v>Leer</v>
      </c>
      <c r="T456" s="6">
        <f>VLOOKUP($C456,{"29 - Psychiatrie (Erwachsene)",1;"30 - Kinder- und Jugendpsychiatrie",1;"31 - Psychosomatik",1;"00 - Bitte eine Fachabteilung auswählen",0;"",0},2,0)</f>
        <v>0</v>
      </c>
      <c r="U456" s="6">
        <f t="shared" si="75"/>
        <v>0</v>
      </c>
      <c r="V456" s="6">
        <f t="shared" si="76"/>
        <v>0</v>
      </c>
      <c r="W456" s="6">
        <f t="shared" si="77"/>
        <v>0</v>
      </c>
      <c r="X456" s="6">
        <f t="shared" si="78"/>
        <v>0</v>
      </c>
      <c r="Y456" s="6">
        <f t="shared" si="79"/>
        <v>0</v>
      </c>
      <c r="Z456" s="6">
        <f t="shared" si="72"/>
        <v>0</v>
      </c>
      <c r="AA456" s="6"/>
      <c r="AB456" s="6"/>
      <c r="AC456" s="6"/>
      <c r="AD456" s="6"/>
      <c r="AE456" s="6"/>
      <c r="AF456" s="6"/>
      <c r="AG456" s="6"/>
    </row>
    <row r="457" spans="1:33" s="20" customFormat="1" ht="15" customHeight="1" x14ac:dyDescent="0.25">
      <c r="A457" s="19"/>
      <c r="B457" s="74" t="str">
        <f t="shared" si="69"/>
        <v>!!!</v>
      </c>
      <c r="C457" s="209" t="str">
        <f>IF($D457&lt;&gt;"",VLOOKUP(TEXT($D457,0),'Angaben Stationen'!$C$15:$V$65,2,0),"")</f>
        <v/>
      </c>
      <c r="D457" s="203"/>
      <c r="E457" s="210"/>
      <c r="F457" s="210"/>
      <c r="G457" s="211"/>
      <c r="H457" s="212"/>
      <c r="I457" s="213"/>
      <c r="J457" s="112"/>
      <c r="K457" s="72"/>
      <c r="M457" s="126"/>
      <c r="N457" s="6">
        <f t="shared" si="70"/>
        <v>0</v>
      </c>
      <c r="O457" s="6" t="str">
        <f>IF('Angaben KH-Standort'!$D$13&gt;0,"VJ","KJA")</f>
        <v>KJA</v>
      </c>
      <c r="P457" s="6" t="str">
        <f t="shared" si="73"/>
        <v>Leer</v>
      </c>
      <c r="Q457" s="6" t="str">
        <f t="shared" si="71"/>
        <v>Leer</v>
      </c>
      <c r="R457" s="6" t="str">
        <f t="shared" si="74"/>
        <v>Leer</v>
      </c>
      <c r="S457" s="6" t="str">
        <f>VLOOKUP($C457,{"29 - Psychiatrie (Erwachsene)","Psychiatrie";"30 - Kinder- und Jugendpsychiatrie","KJPsychiatrie";"31 - Psychosomatik","Psychosomatik";"00 - Bitte eine Fachabteilung auswählen","Leer";"","Leer"},2,0)</f>
        <v>Leer</v>
      </c>
      <c r="T457" s="6">
        <f>VLOOKUP($C457,{"29 - Psychiatrie (Erwachsene)",1;"30 - Kinder- und Jugendpsychiatrie",1;"31 - Psychosomatik",1;"00 - Bitte eine Fachabteilung auswählen",0;"",0},2,0)</f>
        <v>0</v>
      </c>
      <c r="U457" s="6">
        <f t="shared" si="75"/>
        <v>0</v>
      </c>
      <c r="V457" s="6">
        <f t="shared" si="76"/>
        <v>0</v>
      </c>
      <c r="W457" s="6">
        <f t="shared" si="77"/>
        <v>0</v>
      </c>
      <c r="X457" s="6">
        <f t="shared" si="78"/>
        <v>0</v>
      </c>
      <c r="Y457" s="6">
        <f t="shared" si="79"/>
        <v>0</v>
      </c>
      <c r="Z457" s="6">
        <f t="shared" si="72"/>
        <v>0</v>
      </c>
      <c r="AA457" s="6"/>
      <c r="AB457" s="6"/>
      <c r="AC457" s="6"/>
      <c r="AD457" s="6"/>
      <c r="AE457" s="6"/>
      <c r="AF457" s="6"/>
      <c r="AG457" s="6"/>
    </row>
    <row r="458" spans="1:33" s="20" customFormat="1" ht="15" customHeight="1" x14ac:dyDescent="0.25">
      <c r="A458" s="19"/>
      <c r="B458" s="74" t="str">
        <f t="shared" si="69"/>
        <v>!!!</v>
      </c>
      <c r="C458" s="209" t="str">
        <f>IF($D458&lt;&gt;"",VLOOKUP(TEXT($D458,0),'Angaben Stationen'!$C$15:$V$65,2,0),"")</f>
        <v/>
      </c>
      <c r="D458" s="203"/>
      <c r="E458" s="210"/>
      <c r="F458" s="210"/>
      <c r="G458" s="211"/>
      <c r="H458" s="212"/>
      <c r="I458" s="213"/>
      <c r="J458" s="112"/>
      <c r="K458" s="72"/>
      <c r="M458" s="126"/>
      <c r="N458" s="6">
        <f t="shared" si="70"/>
        <v>0</v>
      </c>
      <c r="O458" s="6" t="str">
        <f>IF('Angaben KH-Standort'!$D$13&gt;0,"VJ","KJA")</f>
        <v>KJA</v>
      </c>
      <c r="P458" s="6" t="str">
        <f t="shared" si="73"/>
        <v>Leer</v>
      </c>
      <c r="Q458" s="6" t="str">
        <f t="shared" si="71"/>
        <v>Leer</v>
      </c>
      <c r="R458" s="6" t="str">
        <f t="shared" si="74"/>
        <v>Leer</v>
      </c>
      <c r="S458" s="6" t="str">
        <f>VLOOKUP($C458,{"29 - Psychiatrie (Erwachsene)","Psychiatrie";"30 - Kinder- und Jugendpsychiatrie","KJPsychiatrie";"31 - Psychosomatik","Psychosomatik";"00 - Bitte eine Fachabteilung auswählen","Leer";"","Leer"},2,0)</f>
        <v>Leer</v>
      </c>
      <c r="T458" s="6">
        <f>VLOOKUP($C458,{"29 - Psychiatrie (Erwachsene)",1;"30 - Kinder- und Jugendpsychiatrie",1;"31 - Psychosomatik",1;"00 - Bitte eine Fachabteilung auswählen",0;"",0},2,0)</f>
        <v>0</v>
      </c>
      <c r="U458" s="6">
        <f t="shared" si="75"/>
        <v>0</v>
      </c>
      <c r="V458" s="6">
        <f t="shared" si="76"/>
        <v>0</v>
      </c>
      <c r="W458" s="6">
        <f t="shared" si="77"/>
        <v>0</v>
      </c>
      <c r="X458" s="6">
        <f t="shared" si="78"/>
        <v>0</v>
      </c>
      <c r="Y458" s="6">
        <f t="shared" si="79"/>
        <v>0</v>
      </c>
      <c r="Z458" s="6">
        <f t="shared" si="72"/>
        <v>0</v>
      </c>
      <c r="AA458" s="6"/>
      <c r="AB458" s="6"/>
      <c r="AC458" s="6"/>
      <c r="AD458" s="6"/>
      <c r="AE458" s="6"/>
      <c r="AF458" s="6"/>
      <c r="AG458" s="6"/>
    </row>
    <row r="459" spans="1:33" s="20" customFormat="1" ht="15" customHeight="1" x14ac:dyDescent="0.25">
      <c r="A459" s="19"/>
      <c r="B459" s="74" t="str">
        <f t="shared" si="69"/>
        <v>!!!</v>
      </c>
      <c r="C459" s="209" t="str">
        <f>IF($D459&lt;&gt;"",VLOOKUP(TEXT($D459,0),'Angaben Stationen'!$C$15:$V$65,2,0),"")</f>
        <v/>
      </c>
      <c r="D459" s="203"/>
      <c r="E459" s="210"/>
      <c r="F459" s="210"/>
      <c r="G459" s="211"/>
      <c r="H459" s="212"/>
      <c r="I459" s="213"/>
      <c r="J459" s="112"/>
      <c r="K459" s="72"/>
      <c r="M459" s="126"/>
      <c r="N459" s="6">
        <f t="shared" si="70"/>
        <v>0</v>
      </c>
      <c r="O459" s="6" t="str">
        <f>IF('Angaben KH-Standort'!$D$13&gt;0,"VJ","KJA")</f>
        <v>KJA</v>
      </c>
      <c r="P459" s="6" t="str">
        <f t="shared" si="73"/>
        <v>Leer</v>
      </c>
      <c r="Q459" s="6" t="str">
        <f t="shared" si="71"/>
        <v>Leer</v>
      </c>
      <c r="R459" s="6" t="str">
        <f t="shared" si="74"/>
        <v>Leer</v>
      </c>
      <c r="S459" s="6" t="str">
        <f>VLOOKUP($C459,{"29 - Psychiatrie (Erwachsene)","Psychiatrie";"30 - Kinder- und Jugendpsychiatrie","KJPsychiatrie";"31 - Psychosomatik","Psychosomatik";"00 - Bitte eine Fachabteilung auswählen","Leer";"","Leer"},2,0)</f>
        <v>Leer</v>
      </c>
      <c r="T459" s="6">
        <f>VLOOKUP($C459,{"29 - Psychiatrie (Erwachsene)",1;"30 - Kinder- und Jugendpsychiatrie",1;"31 - Psychosomatik",1;"00 - Bitte eine Fachabteilung auswählen",0;"",0},2,0)</f>
        <v>0</v>
      </c>
      <c r="U459" s="6">
        <f t="shared" si="75"/>
        <v>0</v>
      </c>
      <c r="V459" s="6">
        <f t="shared" si="76"/>
        <v>0</v>
      </c>
      <c r="W459" s="6">
        <f t="shared" si="77"/>
        <v>0</v>
      </c>
      <c r="X459" s="6">
        <f t="shared" si="78"/>
        <v>0</v>
      </c>
      <c r="Y459" s="6">
        <f t="shared" si="79"/>
        <v>0</v>
      </c>
      <c r="Z459" s="6">
        <f t="shared" si="72"/>
        <v>0</v>
      </c>
      <c r="AA459" s="6"/>
      <c r="AB459" s="6"/>
      <c r="AC459" s="6"/>
      <c r="AD459" s="6"/>
      <c r="AE459" s="6"/>
      <c r="AF459" s="6"/>
      <c r="AG459" s="6"/>
    </row>
    <row r="460" spans="1:33" s="20" customFormat="1" ht="15" customHeight="1" x14ac:dyDescent="0.25">
      <c r="A460" s="19"/>
      <c r="B460" s="74" t="str">
        <f t="shared" si="69"/>
        <v>!!!</v>
      </c>
      <c r="C460" s="209" t="str">
        <f>IF($D460&lt;&gt;"",VLOOKUP(TEXT($D460,0),'Angaben Stationen'!$C$15:$V$65,2,0),"")</f>
        <v/>
      </c>
      <c r="D460" s="203"/>
      <c r="E460" s="210"/>
      <c r="F460" s="210"/>
      <c r="G460" s="211"/>
      <c r="H460" s="212"/>
      <c r="I460" s="213"/>
      <c r="J460" s="112"/>
      <c r="K460" s="72"/>
      <c r="M460" s="126"/>
      <c r="N460" s="6">
        <f t="shared" si="70"/>
        <v>0</v>
      </c>
      <c r="O460" s="6" t="str">
        <f>IF('Angaben KH-Standort'!$D$13&gt;0,"VJ","KJA")</f>
        <v>KJA</v>
      </c>
      <c r="P460" s="6" t="str">
        <f t="shared" si="73"/>
        <v>Leer</v>
      </c>
      <c r="Q460" s="6" t="str">
        <f t="shared" si="71"/>
        <v>Leer</v>
      </c>
      <c r="R460" s="6" t="str">
        <f t="shared" si="74"/>
        <v>Leer</v>
      </c>
      <c r="S460" s="6" t="str">
        <f>VLOOKUP($C460,{"29 - Psychiatrie (Erwachsene)","Psychiatrie";"30 - Kinder- und Jugendpsychiatrie","KJPsychiatrie";"31 - Psychosomatik","Psychosomatik";"00 - Bitte eine Fachabteilung auswählen","Leer";"","Leer"},2,0)</f>
        <v>Leer</v>
      </c>
      <c r="T460" s="6">
        <f>VLOOKUP($C460,{"29 - Psychiatrie (Erwachsene)",1;"30 - Kinder- und Jugendpsychiatrie",1;"31 - Psychosomatik",1;"00 - Bitte eine Fachabteilung auswählen",0;"",0},2,0)</f>
        <v>0</v>
      </c>
      <c r="U460" s="6">
        <f t="shared" si="75"/>
        <v>0</v>
      </c>
      <c r="V460" s="6">
        <f t="shared" si="76"/>
        <v>0</v>
      </c>
      <c r="W460" s="6">
        <f t="shared" si="77"/>
        <v>0</v>
      </c>
      <c r="X460" s="6">
        <f t="shared" si="78"/>
        <v>0</v>
      </c>
      <c r="Y460" s="6">
        <f t="shared" si="79"/>
        <v>0</v>
      </c>
      <c r="Z460" s="6">
        <f t="shared" si="72"/>
        <v>0</v>
      </c>
      <c r="AA460" s="6"/>
      <c r="AB460" s="6"/>
      <c r="AC460" s="6"/>
      <c r="AD460" s="6"/>
      <c r="AE460" s="6"/>
      <c r="AF460" s="6"/>
      <c r="AG460" s="6"/>
    </row>
    <row r="461" spans="1:33" s="20" customFormat="1" ht="15" customHeight="1" x14ac:dyDescent="0.25">
      <c r="A461" s="19"/>
      <c r="B461" s="74" t="str">
        <f t="shared" si="69"/>
        <v>!!!</v>
      </c>
      <c r="C461" s="209" t="str">
        <f>IF($D461&lt;&gt;"",VLOOKUP(TEXT($D461,0),'Angaben Stationen'!$C$15:$V$65,2,0),"")</f>
        <v/>
      </c>
      <c r="D461" s="203"/>
      <c r="E461" s="210"/>
      <c r="F461" s="210"/>
      <c r="G461" s="211"/>
      <c r="H461" s="212"/>
      <c r="I461" s="213"/>
      <c r="J461" s="112"/>
      <c r="K461" s="72"/>
      <c r="M461" s="126"/>
      <c r="N461" s="6">
        <f t="shared" si="70"/>
        <v>0</v>
      </c>
      <c r="O461" s="6" t="str">
        <f>IF('Angaben KH-Standort'!$D$13&gt;0,"VJ","KJA")</f>
        <v>KJA</v>
      </c>
      <c r="P461" s="6" t="str">
        <f t="shared" si="73"/>
        <v>Leer</v>
      </c>
      <c r="Q461" s="6" t="str">
        <f t="shared" si="71"/>
        <v>Leer</v>
      </c>
      <c r="R461" s="6" t="str">
        <f t="shared" si="74"/>
        <v>Leer</v>
      </c>
      <c r="S461" s="6" t="str">
        <f>VLOOKUP($C461,{"29 - Psychiatrie (Erwachsene)","Psychiatrie";"30 - Kinder- und Jugendpsychiatrie","KJPsychiatrie";"31 - Psychosomatik","Psychosomatik";"00 - Bitte eine Fachabteilung auswählen","Leer";"","Leer"},2,0)</f>
        <v>Leer</v>
      </c>
      <c r="T461" s="6">
        <f>VLOOKUP($C461,{"29 - Psychiatrie (Erwachsene)",1;"30 - Kinder- und Jugendpsychiatrie",1;"31 - Psychosomatik",1;"00 - Bitte eine Fachabteilung auswählen",0;"",0},2,0)</f>
        <v>0</v>
      </c>
      <c r="U461" s="6">
        <f t="shared" si="75"/>
        <v>0</v>
      </c>
      <c r="V461" s="6">
        <f t="shared" si="76"/>
        <v>0</v>
      </c>
      <c r="W461" s="6">
        <f t="shared" si="77"/>
        <v>0</v>
      </c>
      <c r="X461" s="6">
        <f t="shared" si="78"/>
        <v>0</v>
      </c>
      <c r="Y461" s="6">
        <f t="shared" si="79"/>
        <v>0</v>
      </c>
      <c r="Z461" s="6">
        <f t="shared" si="72"/>
        <v>0</v>
      </c>
      <c r="AA461" s="6"/>
      <c r="AB461" s="6"/>
      <c r="AC461" s="6"/>
      <c r="AD461" s="6"/>
      <c r="AE461" s="6"/>
      <c r="AF461" s="6"/>
      <c r="AG461" s="6"/>
    </row>
    <row r="462" spans="1:33" s="20" customFormat="1" ht="15" customHeight="1" x14ac:dyDescent="0.25">
      <c r="A462" s="19"/>
      <c r="B462" s="74" t="str">
        <f t="shared" si="69"/>
        <v>!!!</v>
      </c>
      <c r="C462" s="209" t="str">
        <f>IF($D462&lt;&gt;"",VLOOKUP(TEXT($D462,0),'Angaben Stationen'!$C$15:$V$65,2,0),"")</f>
        <v/>
      </c>
      <c r="D462" s="203"/>
      <c r="E462" s="210"/>
      <c r="F462" s="210"/>
      <c r="G462" s="211"/>
      <c r="H462" s="212"/>
      <c r="I462" s="213"/>
      <c r="J462" s="112"/>
      <c r="K462" s="72"/>
      <c r="M462" s="126"/>
      <c r="N462" s="6">
        <f t="shared" si="70"/>
        <v>0</v>
      </c>
      <c r="O462" s="6" t="str">
        <f>IF('Angaben KH-Standort'!$D$13&gt;0,"VJ","KJA")</f>
        <v>KJA</v>
      </c>
      <c r="P462" s="6" t="str">
        <f t="shared" si="73"/>
        <v>Leer</v>
      </c>
      <c r="Q462" s="6" t="str">
        <f t="shared" si="71"/>
        <v>Leer</v>
      </c>
      <c r="R462" s="6" t="str">
        <f t="shared" si="74"/>
        <v>Leer</v>
      </c>
      <c r="S462" s="6" t="str">
        <f>VLOOKUP($C462,{"29 - Psychiatrie (Erwachsene)","Psychiatrie";"30 - Kinder- und Jugendpsychiatrie","KJPsychiatrie";"31 - Psychosomatik","Psychosomatik";"00 - Bitte eine Fachabteilung auswählen","Leer";"","Leer"},2,0)</f>
        <v>Leer</v>
      </c>
      <c r="T462" s="6">
        <f>VLOOKUP($C462,{"29 - Psychiatrie (Erwachsene)",1;"30 - Kinder- und Jugendpsychiatrie",1;"31 - Psychosomatik",1;"00 - Bitte eine Fachabteilung auswählen",0;"",0},2,0)</f>
        <v>0</v>
      </c>
      <c r="U462" s="6">
        <f t="shared" si="75"/>
        <v>0</v>
      </c>
      <c r="V462" s="6">
        <f t="shared" si="76"/>
        <v>0</v>
      </c>
      <c r="W462" s="6">
        <f t="shared" si="77"/>
        <v>0</v>
      </c>
      <c r="X462" s="6">
        <f t="shared" si="78"/>
        <v>0</v>
      </c>
      <c r="Y462" s="6">
        <f t="shared" si="79"/>
        <v>0</v>
      </c>
      <c r="Z462" s="6">
        <f t="shared" si="72"/>
        <v>0</v>
      </c>
      <c r="AA462" s="6"/>
      <c r="AB462" s="6"/>
      <c r="AC462" s="6"/>
      <c r="AD462" s="6"/>
      <c r="AE462" s="6"/>
      <c r="AF462" s="6"/>
      <c r="AG462" s="6"/>
    </row>
    <row r="463" spans="1:33" s="20" customFormat="1" ht="15" customHeight="1" x14ac:dyDescent="0.25">
      <c r="A463" s="19"/>
      <c r="B463" s="74" t="str">
        <f t="shared" si="69"/>
        <v>!!!</v>
      </c>
      <c r="C463" s="209" t="str">
        <f>IF($D463&lt;&gt;"",VLOOKUP(TEXT($D463,0),'Angaben Stationen'!$C$15:$V$65,2,0),"")</f>
        <v/>
      </c>
      <c r="D463" s="203"/>
      <c r="E463" s="210"/>
      <c r="F463" s="210"/>
      <c r="G463" s="211"/>
      <c r="H463" s="212"/>
      <c r="I463" s="213"/>
      <c r="J463" s="112"/>
      <c r="K463" s="72"/>
      <c r="M463" s="126"/>
      <c r="N463" s="6">
        <f t="shared" si="70"/>
        <v>0</v>
      </c>
      <c r="O463" s="6" t="str">
        <f>IF('Angaben KH-Standort'!$D$13&gt;0,"VJ","KJA")</f>
        <v>KJA</v>
      </c>
      <c r="P463" s="6" t="str">
        <f t="shared" si="73"/>
        <v>Leer</v>
      </c>
      <c r="Q463" s="6" t="str">
        <f t="shared" si="71"/>
        <v>Leer</v>
      </c>
      <c r="R463" s="6" t="str">
        <f t="shared" si="74"/>
        <v>Leer</v>
      </c>
      <c r="S463" s="6" t="str">
        <f>VLOOKUP($C463,{"29 - Psychiatrie (Erwachsene)","Psychiatrie";"30 - Kinder- und Jugendpsychiatrie","KJPsychiatrie";"31 - Psychosomatik","Psychosomatik";"00 - Bitte eine Fachabteilung auswählen","Leer";"","Leer"},2,0)</f>
        <v>Leer</v>
      </c>
      <c r="T463" s="6">
        <f>VLOOKUP($C463,{"29 - Psychiatrie (Erwachsene)",1;"30 - Kinder- und Jugendpsychiatrie",1;"31 - Psychosomatik",1;"00 - Bitte eine Fachabteilung auswählen",0;"",0},2,0)</f>
        <v>0</v>
      </c>
      <c r="U463" s="6">
        <f t="shared" si="75"/>
        <v>0</v>
      </c>
      <c r="V463" s="6">
        <f t="shared" si="76"/>
        <v>0</v>
      </c>
      <c r="W463" s="6">
        <f t="shared" si="77"/>
        <v>0</v>
      </c>
      <c r="X463" s="6">
        <f t="shared" si="78"/>
        <v>0</v>
      </c>
      <c r="Y463" s="6">
        <f t="shared" si="79"/>
        <v>0</v>
      </c>
      <c r="Z463" s="6">
        <f t="shared" si="72"/>
        <v>0</v>
      </c>
      <c r="AA463" s="6"/>
      <c r="AB463" s="6"/>
      <c r="AC463" s="6"/>
      <c r="AD463" s="6"/>
      <c r="AE463" s="6"/>
      <c r="AF463" s="6"/>
      <c r="AG463" s="6"/>
    </row>
    <row r="464" spans="1:33" s="20" customFormat="1" ht="15" customHeight="1" x14ac:dyDescent="0.25">
      <c r="A464" s="19"/>
      <c r="B464" s="74" t="str">
        <f t="shared" si="69"/>
        <v>!!!</v>
      </c>
      <c r="C464" s="209" t="str">
        <f>IF($D464&lt;&gt;"",VLOOKUP(TEXT($D464,0),'Angaben Stationen'!$C$15:$V$65,2,0),"")</f>
        <v/>
      </c>
      <c r="D464" s="203"/>
      <c r="E464" s="210"/>
      <c r="F464" s="210"/>
      <c r="G464" s="211"/>
      <c r="H464" s="212"/>
      <c r="I464" s="213"/>
      <c r="J464" s="112"/>
      <c r="K464" s="72"/>
      <c r="M464" s="126"/>
      <c r="N464" s="6">
        <f t="shared" si="70"/>
        <v>0</v>
      </c>
      <c r="O464" s="6" t="str">
        <f>IF('Angaben KH-Standort'!$D$13&gt;0,"VJ","KJA")</f>
        <v>KJA</v>
      </c>
      <c r="P464" s="6" t="str">
        <f t="shared" si="73"/>
        <v>Leer</v>
      </c>
      <c r="Q464" s="6" t="str">
        <f t="shared" si="71"/>
        <v>Leer</v>
      </c>
      <c r="R464" s="6" t="str">
        <f t="shared" si="74"/>
        <v>Leer</v>
      </c>
      <c r="S464" s="6" t="str">
        <f>VLOOKUP($C464,{"29 - Psychiatrie (Erwachsene)","Psychiatrie";"30 - Kinder- und Jugendpsychiatrie","KJPsychiatrie";"31 - Psychosomatik","Psychosomatik";"00 - Bitte eine Fachabteilung auswählen","Leer";"","Leer"},2,0)</f>
        <v>Leer</v>
      </c>
      <c r="T464" s="6">
        <f>VLOOKUP($C464,{"29 - Psychiatrie (Erwachsene)",1;"30 - Kinder- und Jugendpsychiatrie",1;"31 - Psychosomatik",1;"00 - Bitte eine Fachabteilung auswählen",0;"",0},2,0)</f>
        <v>0</v>
      </c>
      <c r="U464" s="6">
        <f t="shared" si="75"/>
        <v>0</v>
      </c>
      <c r="V464" s="6">
        <f t="shared" si="76"/>
        <v>0</v>
      </c>
      <c r="W464" s="6">
        <f t="shared" si="77"/>
        <v>0</v>
      </c>
      <c r="X464" s="6">
        <f t="shared" si="78"/>
        <v>0</v>
      </c>
      <c r="Y464" s="6">
        <f t="shared" si="79"/>
        <v>0</v>
      </c>
      <c r="Z464" s="6">
        <f t="shared" si="72"/>
        <v>0</v>
      </c>
      <c r="AA464" s="6"/>
      <c r="AB464" s="6"/>
      <c r="AC464" s="6"/>
      <c r="AD464" s="6"/>
      <c r="AE464" s="6"/>
      <c r="AF464" s="6"/>
      <c r="AG464" s="6"/>
    </row>
    <row r="465" spans="1:33" s="20" customFormat="1" ht="15" customHeight="1" x14ac:dyDescent="0.25">
      <c r="A465" s="19"/>
      <c r="B465" s="74" t="str">
        <f t="shared" si="69"/>
        <v>!!!</v>
      </c>
      <c r="C465" s="209" t="str">
        <f>IF($D465&lt;&gt;"",VLOOKUP(TEXT($D465,0),'Angaben Stationen'!$C$15:$V$65,2,0),"")</f>
        <v/>
      </c>
      <c r="D465" s="203"/>
      <c r="E465" s="210"/>
      <c r="F465" s="210"/>
      <c r="G465" s="211"/>
      <c r="H465" s="212"/>
      <c r="I465" s="213"/>
      <c r="J465" s="112"/>
      <c r="K465" s="72"/>
      <c r="M465" s="126"/>
      <c r="N465" s="6">
        <f t="shared" si="70"/>
        <v>0</v>
      </c>
      <c r="O465" s="6" t="str">
        <f>IF('Angaben KH-Standort'!$D$13&gt;0,"VJ","KJA")</f>
        <v>KJA</v>
      </c>
      <c r="P465" s="6" t="str">
        <f t="shared" si="73"/>
        <v>Leer</v>
      </c>
      <c r="Q465" s="6" t="str">
        <f t="shared" si="71"/>
        <v>Leer</v>
      </c>
      <c r="R465" s="6" t="str">
        <f t="shared" si="74"/>
        <v>Leer</v>
      </c>
      <c r="S465" s="6" t="str">
        <f>VLOOKUP($C465,{"29 - Psychiatrie (Erwachsene)","Psychiatrie";"30 - Kinder- und Jugendpsychiatrie","KJPsychiatrie";"31 - Psychosomatik","Psychosomatik";"00 - Bitte eine Fachabteilung auswählen","Leer";"","Leer"},2,0)</f>
        <v>Leer</v>
      </c>
      <c r="T465" s="6">
        <f>VLOOKUP($C465,{"29 - Psychiatrie (Erwachsene)",1;"30 - Kinder- und Jugendpsychiatrie",1;"31 - Psychosomatik",1;"00 - Bitte eine Fachabteilung auswählen",0;"",0},2,0)</f>
        <v>0</v>
      </c>
      <c r="U465" s="6">
        <f t="shared" si="75"/>
        <v>0</v>
      </c>
      <c r="V465" s="6">
        <f t="shared" si="76"/>
        <v>0</v>
      </c>
      <c r="W465" s="6">
        <f t="shared" si="77"/>
        <v>0</v>
      </c>
      <c r="X465" s="6">
        <f t="shared" si="78"/>
        <v>0</v>
      </c>
      <c r="Y465" s="6">
        <f t="shared" si="79"/>
        <v>0</v>
      </c>
      <c r="Z465" s="6">
        <f t="shared" si="72"/>
        <v>0</v>
      </c>
      <c r="AA465" s="6"/>
      <c r="AB465" s="6"/>
      <c r="AC465" s="6"/>
      <c r="AD465" s="6"/>
      <c r="AE465" s="6"/>
      <c r="AF465" s="6"/>
      <c r="AG465" s="6"/>
    </row>
    <row r="466" spans="1:33" s="20" customFormat="1" ht="15" customHeight="1" x14ac:dyDescent="0.25">
      <c r="A466" s="19"/>
      <c r="B466" s="74" t="str">
        <f t="shared" si="69"/>
        <v>!!!</v>
      </c>
      <c r="C466" s="209" t="str">
        <f>IF($D466&lt;&gt;"",VLOOKUP(TEXT($D466,0),'Angaben Stationen'!$C$15:$V$65,2,0),"")</f>
        <v/>
      </c>
      <c r="D466" s="203"/>
      <c r="E466" s="210"/>
      <c r="F466" s="210"/>
      <c r="G466" s="211"/>
      <c r="H466" s="212"/>
      <c r="I466" s="213"/>
      <c r="J466" s="112"/>
      <c r="K466" s="72"/>
      <c r="M466" s="126"/>
      <c r="N466" s="6">
        <f t="shared" si="70"/>
        <v>0</v>
      </c>
      <c r="O466" s="6" t="str">
        <f>IF('Angaben KH-Standort'!$D$13&gt;0,"VJ","KJA")</f>
        <v>KJA</v>
      </c>
      <c r="P466" s="6" t="str">
        <f t="shared" si="73"/>
        <v>Leer</v>
      </c>
      <c r="Q466" s="6" t="str">
        <f t="shared" si="71"/>
        <v>Leer</v>
      </c>
      <c r="R466" s="6" t="str">
        <f t="shared" si="74"/>
        <v>Leer</v>
      </c>
      <c r="S466" s="6" t="str">
        <f>VLOOKUP($C466,{"29 - Psychiatrie (Erwachsene)","Psychiatrie";"30 - Kinder- und Jugendpsychiatrie","KJPsychiatrie";"31 - Psychosomatik","Psychosomatik";"00 - Bitte eine Fachabteilung auswählen","Leer";"","Leer"},2,0)</f>
        <v>Leer</v>
      </c>
      <c r="T466" s="6">
        <f>VLOOKUP($C466,{"29 - Psychiatrie (Erwachsene)",1;"30 - Kinder- und Jugendpsychiatrie",1;"31 - Psychosomatik",1;"00 - Bitte eine Fachabteilung auswählen",0;"",0},2,0)</f>
        <v>0</v>
      </c>
      <c r="U466" s="6">
        <f t="shared" si="75"/>
        <v>0</v>
      </c>
      <c r="V466" s="6">
        <f t="shared" si="76"/>
        <v>0</v>
      </c>
      <c r="W466" s="6">
        <f t="shared" si="77"/>
        <v>0</v>
      </c>
      <c r="X466" s="6">
        <f t="shared" si="78"/>
        <v>0</v>
      </c>
      <c r="Y466" s="6">
        <f t="shared" si="79"/>
        <v>0</v>
      </c>
      <c r="Z466" s="6">
        <f t="shared" si="72"/>
        <v>0</v>
      </c>
      <c r="AA466" s="6"/>
      <c r="AB466" s="6"/>
      <c r="AC466" s="6"/>
      <c r="AD466" s="6"/>
      <c r="AE466" s="6"/>
      <c r="AF466" s="6"/>
      <c r="AG466" s="6"/>
    </row>
    <row r="467" spans="1:33" s="20" customFormat="1" ht="15" customHeight="1" x14ac:dyDescent="0.25">
      <c r="A467" s="19"/>
      <c r="B467" s="74" t="str">
        <f t="shared" ref="B467:B530" si="80">IF(SUM(T467:Z467)&lt;7,"!!!","")</f>
        <v>!!!</v>
      </c>
      <c r="C467" s="209" t="str">
        <f>IF($D467&lt;&gt;"",VLOOKUP(TEXT($D467,0),'Angaben Stationen'!$C$15:$V$65,2,0),"")</f>
        <v/>
      </c>
      <c r="D467" s="203"/>
      <c r="E467" s="210"/>
      <c r="F467" s="210"/>
      <c r="G467" s="211"/>
      <c r="H467" s="212"/>
      <c r="I467" s="213"/>
      <c r="J467" s="112"/>
      <c r="K467" s="72"/>
      <c r="M467" s="126"/>
      <c r="N467" s="6">
        <f t="shared" ref="N467:N530" si="81">IF(LEN(B467)&gt;0,0,1)</f>
        <v>0</v>
      </c>
      <c r="O467" s="6" t="str">
        <f>IF('Angaben KH-Standort'!$D$13&gt;0,"VJ","KJA")</f>
        <v>KJA</v>
      </c>
      <c r="P467" s="6" t="str">
        <f t="shared" si="73"/>
        <v>Leer</v>
      </c>
      <c r="Q467" s="6" t="str">
        <f t="shared" ref="Q467:Q530" si="82">IF($D467&lt;&gt;"",O467,"Leer")</f>
        <v>Leer</v>
      </c>
      <c r="R467" s="6" t="str">
        <f t="shared" si="74"/>
        <v>Leer</v>
      </c>
      <c r="S467" s="6" t="str">
        <f>VLOOKUP($C467,{"29 - Psychiatrie (Erwachsene)","Psychiatrie";"30 - Kinder- und Jugendpsychiatrie","KJPsychiatrie";"31 - Psychosomatik","Psychosomatik";"00 - Bitte eine Fachabteilung auswählen","Leer";"","Leer"},2,0)</f>
        <v>Leer</v>
      </c>
      <c r="T467" s="6">
        <f>VLOOKUP($C467,{"29 - Psychiatrie (Erwachsene)",1;"30 - Kinder- und Jugendpsychiatrie",1;"31 - Psychosomatik",1;"00 - Bitte eine Fachabteilung auswählen",0;"",0},2,0)</f>
        <v>0</v>
      </c>
      <c r="U467" s="6">
        <f t="shared" si="75"/>
        <v>0</v>
      </c>
      <c r="V467" s="6">
        <f t="shared" si="76"/>
        <v>0</v>
      </c>
      <c r="W467" s="6">
        <f t="shared" si="77"/>
        <v>0</v>
      </c>
      <c r="X467" s="6">
        <f t="shared" si="78"/>
        <v>0</v>
      </c>
      <c r="Y467" s="6">
        <f t="shared" si="79"/>
        <v>0</v>
      </c>
      <c r="Z467" s="6">
        <f t="shared" ref="Z467:Z530" si="83">IF(LEN($I467)&gt;0,1,0)</f>
        <v>0</v>
      </c>
      <c r="AA467" s="6"/>
      <c r="AB467" s="6"/>
      <c r="AC467" s="6"/>
      <c r="AD467" s="6"/>
      <c r="AE467" s="6"/>
      <c r="AF467" s="6"/>
      <c r="AG467" s="6"/>
    </row>
    <row r="468" spans="1:33" s="20" customFormat="1" ht="15" customHeight="1" x14ac:dyDescent="0.25">
      <c r="A468" s="19"/>
      <c r="B468" s="74" t="str">
        <f t="shared" si="80"/>
        <v>!!!</v>
      </c>
      <c r="C468" s="209" t="str">
        <f>IF($D468&lt;&gt;"",VLOOKUP(TEXT($D468,0),'Angaben Stationen'!$C$15:$V$65,2,0),"")</f>
        <v/>
      </c>
      <c r="D468" s="203"/>
      <c r="E468" s="210"/>
      <c r="F468" s="210"/>
      <c r="G468" s="211"/>
      <c r="H468" s="212"/>
      <c r="I468" s="213"/>
      <c r="J468" s="112"/>
      <c r="K468" s="72"/>
      <c r="M468" s="126"/>
      <c r="N468" s="6">
        <f t="shared" si="81"/>
        <v>0</v>
      </c>
      <c r="O468" s="6" t="str">
        <f>IF('Angaben KH-Standort'!$D$13&gt;0,"VJ","KJA")</f>
        <v>KJA</v>
      </c>
      <c r="P468" s="6" t="str">
        <f t="shared" ref="P468:P531" si="84">IF($D467&lt;&gt;"","Stationen","Leer")</f>
        <v>Leer</v>
      </c>
      <c r="Q468" s="6" t="str">
        <f t="shared" si="82"/>
        <v>Leer</v>
      </c>
      <c r="R468" s="6" t="str">
        <f t="shared" ref="R468:R531" si="85">IF($D468&lt;&gt;"","Monate","Leer")</f>
        <v>Leer</v>
      </c>
      <c r="S468" s="6" t="str">
        <f>VLOOKUP($C468,{"29 - Psychiatrie (Erwachsene)","Psychiatrie";"30 - Kinder- und Jugendpsychiatrie","KJPsychiatrie";"31 - Psychosomatik","Psychosomatik";"00 - Bitte eine Fachabteilung auswählen","Leer";"","Leer"},2,0)</f>
        <v>Leer</v>
      </c>
      <c r="T468" s="6">
        <f>VLOOKUP($C468,{"29 - Psychiatrie (Erwachsene)",1;"30 - Kinder- und Jugendpsychiatrie",1;"31 - Psychosomatik",1;"00 - Bitte eine Fachabteilung auswählen",0;"",0},2,0)</f>
        <v>0</v>
      </c>
      <c r="U468" s="6">
        <f t="shared" ref="U468:U531" si="86">IF(LEN($D468)&gt;0,1,0)</f>
        <v>0</v>
      </c>
      <c r="V468" s="6">
        <f t="shared" ref="V468:V531" si="87">IF(LEN($E468)&gt;0,1,0)</f>
        <v>0</v>
      </c>
      <c r="W468" s="6">
        <f t="shared" ref="W468:W531" si="88">IF(LEN($F468)&gt;0,1,0)</f>
        <v>0</v>
      </c>
      <c r="X468" s="6">
        <f t="shared" ref="X468:X531" si="89">IF(LEN($G468)&gt;0,1,0)</f>
        <v>0</v>
      </c>
      <c r="Y468" s="6">
        <f t="shared" ref="Y468:Y531" si="90">IF(LEN($H468)&gt;0,1,0)</f>
        <v>0</v>
      </c>
      <c r="Z468" s="6">
        <f t="shared" si="83"/>
        <v>0</v>
      </c>
      <c r="AA468" s="6"/>
      <c r="AB468" s="6"/>
      <c r="AC468" s="6"/>
      <c r="AD468" s="6"/>
      <c r="AE468" s="6"/>
      <c r="AF468" s="6"/>
      <c r="AG468" s="6"/>
    </row>
    <row r="469" spans="1:33" s="20" customFormat="1" ht="15" customHeight="1" x14ac:dyDescent="0.25">
      <c r="A469" s="19"/>
      <c r="B469" s="74" t="str">
        <f t="shared" si="80"/>
        <v>!!!</v>
      </c>
      <c r="C469" s="209" t="str">
        <f>IF($D469&lt;&gt;"",VLOOKUP(TEXT($D469,0),'Angaben Stationen'!$C$15:$V$65,2,0),"")</f>
        <v/>
      </c>
      <c r="D469" s="203"/>
      <c r="E469" s="210"/>
      <c r="F469" s="210"/>
      <c r="G469" s="211"/>
      <c r="H469" s="212"/>
      <c r="I469" s="213"/>
      <c r="J469" s="112"/>
      <c r="K469" s="72"/>
      <c r="M469" s="126"/>
      <c r="N469" s="6">
        <f t="shared" si="81"/>
        <v>0</v>
      </c>
      <c r="O469" s="6" t="str">
        <f>IF('Angaben KH-Standort'!$D$13&gt;0,"VJ","KJA")</f>
        <v>KJA</v>
      </c>
      <c r="P469" s="6" t="str">
        <f t="shared" si="84"/>
        <v>Leer</v>
      </c>
      <c r="Q469" s="6" t="str">
        <f t="shared" si="82"/>
        <v>Leer</v>
      </c>
      <c r="R469" s="6" t="str">
        <f t="shared" si="85"/>
        <v>Leer</v>
      </c>
      <c r="S469" s="6" t="str">
        <f>VLOOKUP($C469,{"29 - Psychiatrie (Erwachsene)","Psychiatrie";"30 - Kinder- und Jugendpsychiatrie","KJPsychiatrie";"31 - Psychosomatik","Psychosomatik";"00 - Bitte eine Fachabteilung auswählen","Leer";"","Leer"},2,0)</f>
        <v>Leer</v>
      </c>
      <c r="T469" s="6">
        <f>VLOOKUP($C469,{"29 - Psychiatrie (Erwachsene)",1;"30 - Kinder- und Jugendpsychiatrie",1;"31 - Psychosomatik",1;"00 - Bitte eine Fachabteilung auswählen",0;"",0},2,0)</f>
        <v>0</v>
      </c>
      <c r="U469" s="6">
        <f t="shared" si="86"/>
        <v>0</v>
      </c>
      <c r="V469" s="6">
        <f t="shared" si="87"/>
        <v>0</v>
      </c>
      <c r="W469" s="6">
        <f t="shared" si="88"/>
        <v>0</v>
      </c>
      <c r="X469" s="6">
        <f t="shared" si="89"/>
        <v>0</v>
      </c>
      <c r="Y469" s="6">
        <f t="shared" si="90"/>
        <v>0</v>
      </c>
      <c r="Z469" s="6">
        <f t="shared" si="83"/>
        <v>0</v>
      </c>
      <c r="AA469" s="6"/>
      <c r="AB469" s="6"/>
      <c r="AC469" s="6"/>
      <c r="AD469" s="6"/>
      <c r="AE469" s="6"/>
      <c r="AF469" s="6"/>
      <c r="AG469" s="6"/>
    </row>
    <row r="470" spans="1:33" s="20" customFormat="1" ht="15" customHeight="1" x14ac:dyDescent="0.25">
      <c r="A470" s="19"/>
      <c r="B470" s="74" t="str">
        <f t="shared" si="80"/>
        <v>!!!</v>
      </c>
      <c r="C470" s="209" t="str">
        <f>IF($D470&lt;&gt;"",VLOOKUP(TEXT($D470,0),'Angaben Stationen'!$C$15:$V$65,2,0),"")</f>
        <v/>
      </c>
      <c r="D470" s="203"/>
      <c r="E470" s="210"/>
      <c r="F470" s="210"/>
      <c r="G470" s="211"/>
      <c r="H470" s="212"/>
      <c r="I470" s="213"/>
      <c r="J470" s="112"/>
      <c r="K470" s="72"/>
      <c r="M470" s="126"/>
      <c r="N470" s="6">
        <f t="shared" si="81"/>
        <v>0</v>
      </c>
      <c r="O470" s="6" t="str">
        <f>IF('Angaben KH-Standort'!$D$13&gt;0,"VJ","KJA")</f>
        <v>KJA</v>
      </c>
      <c r="P470" s="6" t="str">
        <f t="shared" si="84"/>
        <v>Leer</v>
      </c>
      <c r="Q470" s="6" t="str">
        <f t="shared" si="82"/>
        <v>Leer</v>
      </c>
      <c r="R470" s="6" t="str">
        <f t="shared" si="85"/>
        <v>Leer</v>
      </c>
      <c r="S470" s="6" t="str">
        <f>VLOOKUP($C470,{"29 - Psychiatrie (Erwachsene)","Psychiatrie";"30 - Kinder- und Jugendpsychiatrie","KJPsychiatrie";"31 - Psychosomatik","Psychosomatik";"00 - Bitte eine Fachabteilung auswählen","Leer";"","Leer"},2,0)</f>
        <v>Leer</v>
      </c>
      <c r="T470" s="6">
        <f>VLOOKUP($C470,{"29 - Psychiatrie (Erwachsene)",1;"30 - Kinder- und Jugendpsychiatrie",1;"31 - Psychosomatik",1;"00 - Bitte eine Fachabteilung auswählen",0;"",0},2,0)</f>
        <v>0</v>
      </c>
      <c r="U470" s="6">
        <f t="shared" si="86"/>
        <v>0</v>
      </c>
      <c r="V470" s="6">
        <f t="shared" si="87"/>
        <v>0</v>
      </c>
      <c r="W470" s="6">
        <f t="shared" si="88"/>
        <v>0</v>
      </c>
      <c r="X470" s="6">
        <f t="shared" si="89"/>
        <v>0</v>
      </c>
      <c r="Y470" s="6">
        <f t="shared" si="90"/>
        <v>0</v>
      </c>
      <c r="Z470" s="6">
        <f t="shared" si="83"/>
        <v>0</v>
      </c>
      <c r="AA470" s="6"/>
      <c r="AB470" s="6"/>
      <c r="AC470" s="6"/>
      <c r="AD470" s="6"/>
      <c r="AE470" s="6"/>
      <c r="AF470" s="6"/>
      <c r="AG470" s="6"/>
    </row>
    <row r="471" spans="1:33" s="20" customFormat="1" ht="15" customHeight="1" x14ac:dyDescent="0.25">
      <c r="A471" s="19"/>
      <c r="B471" s="74" t="str">
        <f t="shared" si="80"/>
        <v>!!!</v>
      </c>
      <c r="C471" s="209" t="str">
        <f>IF($D471&lt;&gt;"",VLOOKUP(TEXT($D471,0),'Angaben Stationen'!$C$15:$V$65,2,0),"")</f>
        <v/>
      </c>
      <c r="D471" s="203"/>
      <c r="E471" s="210"/>
      <c r="F471" s="210"/>
      <c r="G471" s="211"/>
      <c r="H471" s="212"/>
      <c r="I471" s="213"/>
      <c r="J471" s="112"/>
      <c r="K471" s="72"/>
      <c r="M471" s="126"/>
      <c r="N471" s="6">
        <f t="shared" si="81"/>
        <v>0</v>
      </c>
      <c r="O471" s="6" t="str">
        <f>IF('Angaben KH-Standort'!$D$13&gt;0,"VJ","KJA")</f>
        <v>KJA</v>
      </c>
      <c r="P471" s="6" t="str">
        <f t="shared" si="84"/>
        <v>Leer</v>
      </c>
      <c r="Q471" s="6" t="str">
        <f t="shared" si="82"/>
        <v>Leer</v>
      </c>
      <c r="R471" s="6" t="str">
        <f t="shared" si="85"/>
        <v>Leer</v>
      </c>
      <c r="S471" s="6" t="str">
        <f>VLOOKUP($C471,{"29 - Psychiatrie (Erwachsene)","Psychiatrie";"30 - Kinder- und Jugendpsychiatrie","KJPsychiatrie";"31 - Psychosomatik","Psychosomatik";"00 - Bitte eine Fachabteilung auswählen","Leer";"","Leer"},2,0)</f>
        <v>Leer</v>
      </c>
      <c r="T471" s="6">
        <f>VLOOKUP($C471,{"29 - Psychiatrie (Erwachsene)",1;"30 - Kinder- und Jugendpsychiatrie",1;"31 - Psychosomatik",1;"00 - Bitte eine Fachabteilung auswählen",0;"",0},2,0)</f>
        <v>0</v>
      </c>
      <c r="U471" s="6">
        <f t="shared" si="86"/>
        <v>0</v>
      </c>
      <c r="V471" s="6">
        <f t="shared" si="87"/>
        <v>0</v>
      </c>
      <c r="W471" s="6">
        <f t="shared" si="88"/>
        <v>0</v>
      </c>
      <c r="X471" s="6">
        <f t="shared" si="89"/>
        <v>0</v>
      </c>
      <c r="Y471" s="6">
        <f t="shared" si="90"/>
        <v>0</v>
      </c>
      <c r="Z471" s="6">
        <f t="shared" si="83"/>
        <v>0</v>
      </c>
      <c r="AA471" s="6"/>
      <c r="AB471" s="6"/>
      <c r="AC471" s="6"/>
      <c r="AD471" s="6"/>
      <c r="AE471" s="6"/>
      <c r="AF471" s="6"/>
      <c r="AG471" s="6"/>
    </row>
    <row r="472" spans="1:33" s="20" customFormat="1" ht="15" customHeight="1" x14ac:dyDescent="0.25">
      <c r="A472" s="19"/>
      <c r="B472" s="74" t="str">
        <f t="shared" si="80"/>
        <v>!!!</v>
      </c>
      <c r="C472" s="209" t="str">
        <f>IF($D472&lt;&gt;"",VLOOKUP(TEXT($D472,0),'Angaben Stationen'!$C$15:$V$65,2,0),"")</f>
        <v/>
      </c>
      <c r="D472" s="203"/>
      <c r="E472" s="210"/>
      <c r="F472" s="210"/>
      <c r="G472" s="211"/>
      <c r="H472" s="212"/>
      <c r="I472" s="213"/>
      <c r="J472" s="112"/>
      <c r="K472" s="72"/>
      <c r="M472" s="126"/>
      <c r="N472" s="6">
        <f t="shared" si="81"/>
        <v>0</v>
      </c>
      <c r="O472" s="6" t="str">
        <f>IF('Angaben KH-Standort'!$D$13&gt;0,"VJ","KJA")</f>
        <v>KJA</v>
      </c>
      <c r="P472" s="6" t="str">
        <f t="shared" si="84"/>
        <v>Leer</v>
      </c>
      <c r="Q472" s="6" t="str">
        <f t="shared" si="82"/>
        <v>Leer</v>
      </c>
      <c r="R472" s="6" t="str">
        <f t="shared" si="85"/>
        <v>Leer</v>
      </c>
      <c r="S472" s="6" t="str">
        <f>VLOOKUP($C472,{"29 - Psychiatrie (Erwachsene)","Psychiatrie";"30 - Kinder- und Jugendpsychiatrie","KJPsychiatrie";"31 - Psychosomatik","Psychosomatik";"00 - Bitte eine Fachabteilung auswählen","Leer";"","Leer"},2,0)</f>
        <v>Leer</v>
      </c>
      <c r="T472" s="6">
        <f>VLOOKUP($C472,{"29 - Psychiatrie (Erwachsene)",1;"30 - Kinder- und Jugendpsychiatrie",1;"31 - Psychosomatik",1;"00 - Bitte eine Fachabteilung auswählen",0;"",0},2,0)</f>
        <v>0</v>
      </c>
      <c r="U472" s="6">
        <f t="shared" si="86"/>
        <v>0</v>
      </c>
      <c r="V472" s="6">
        <f t="shared" si="87"/>
        <v>0</v>
      </c>
      <c r="W472" s="6">
        <f t="shared" si="88"/>
        <v>0</v>
      </c>
      <c r="X472" s="6">
        <f t="shared" si="89"/>
        <v>0</v>
      </c>
      <c r="Y472" s="6">
        <f t="shared" si="90"/>
        <v>0</v>
      </c>
      <c r="Z472" s="6">
        <f t="shared" si="83"/>
        <v>0</v>
      </c>
      <c r="AA472" s="6"/>
      <c r="AB472" s="6"/>
      <c r="AC472" s="6"/>
      <c r="AD472" s="6"/>
      <c r="AE472" s="6"/>
      <c r="AF472" s="6"/>
      <c r="AG472" s="6"/>
    </row>
    <row r="473" spans="1:33" s="20" customFormat="1" ht="15" customHeight="1" x14ac:dyDescent="0.25">
      <c r="A473" s="19"/>
      <c r="B473" s="74" t="str">
        <f t="shared" si="80"/>
        <v>!!!</v>
      </c>
      <c r="C473" s="209" t="str">
        <f>IF($D473&lt;&gt;"",VLOOKUP(TEXT($D473,0),'Angaben Stationen'!$C$15:$V$65,2,0),"")</f>
        <v/>
      </c>
      <c r="D473" s="203"/>
      <c r="E473" s="210"/>
      <c r="F473" s="210"/>
      <c r="G473" s="211"/>
      <c r="H473" s="212"/>
      <c r="I473" s="213"/>
      <c r="J473" s="112"/>
      <c r="K473" s="72"/>
      <c r="M473" s="126"/>
      <c r="N473" s="6">
        <f t="shared" si="81"/>
        <v>0</v>
      </c>
      <c r="O473" s="6" t="str">
        <f>IF('Angaben KH-Standort'!$D$13&gt;0,"VJ","KJA")</f>
        <v>KJA</v>
      </c>
      <c r="P473" s="6" t="str">
        <f t="shared" si="84"/>
        <v>Leer</v>
      </c>
      <c r="Q473" s="6" t="str">
        <f t="shared" si="82"/>
        <v>Leer</v>
      </c>
      <c r="R473" s="6" t="str">
        <f t="shared" si="85"/>
        <v>Leer</v>
      </c>
      <c r="S473" s="6" t="str">
        <f>VLOOKUP($C473,{"29 - Psychiatrie (Erwachsene)","Psychiatrie";"30 - Kinder- und Jugendpsychiatrie","KJPsychiatrie";"31 - Psychosomatik","Psychosomatik";"00 - Bitte eine Fachabteilung auswählen","Leer";"","Leer"},2,0)</f>
        <v>Leer</v>
      </c>
      <c r="T473" s="6">
        <f>VLOOKUP($C473,{"29 - Psychiatrie (Erwachsene)",1;"30 - Kinder- und Jugendpsychiatrie",1;"31 - Psychosomatik",1;"00 - Bitte eine Fachabteilung auswählen",0;"",0},2,0)</f>
        <v>0</v>
      </c>
      <c r="U473" s="6">
        <f t="shared" si="86"/>
        <v>0</v>
      </c>
      <c r="V473" s="6">
        <f t="shared" si="87"/>
        <v>0</v>
      </c>
      <c r="W473" s="6">
        <f t="shared" si="88"/>
        <v>0</v>
      </c>
      <c r="X473" s="6">
        <f t="shared" si="89"/>
        <v>0</v>
      </c>
      <c r="Y473" s="6">
        <f t="shared" si="90"/>
        <v>0</v>
      </c>
      <c r="Z473" s="6">
        <f t="shared" si="83"/>
        <v>0</v>
      </c>
      <c r="AA473" s="6"/>
      <c r="AB473" s="6"/>
      <c r="AC473" s="6"/>
      <c r="AD473" s="6"/>
      <c r="AE473" s="6"/>
      <c r="AF473" s="6"/>
      <c r="AG473" s="6"/>
    </row>
    <row r="474" spans="1:33" s="20" customFormat="1" ht="15" customHeight="1" x14ac:dyDescent="0.25">
      <c r="A474" s="19"/>
      <c r="B474" s="74" t="str">
        <f t="shared" si="80"/>
        <v>!!!</v>
      </c>
      <c r="C474" s="209" t="str">
        <f>IF($D474&lt;&gt;"",VLOOKUP(TEXT($D474,0),'Angaben Stationen'!$C$15:$V$65,2,0),"")</f>
        <v/>
      </c>
      <c r="D474" s="203"/>
      <c r="E474" s="210"/>
      <c r="F474" s="210"/>
      <c r="G474" s="211"/>
      <c r="H474" s="212"/>
      <c r="I474" s="213"/>
      <c r="J474" s="112"/>
      <c r="K474" s="72"/>
      <c r="M474" s="126"/>
      <c r="N474" s="6">
        <f t="shared" si="81"/>
        <v>0</v>
      </c>
      <c r="O474" s="6" t="str">
        <f>IF('Angaben KH-Standort'!$D$13&gt;0,"VJ","KJA")</f>
        <v>KJA</v>
      </c>
      <c r="P474" s="6" t="str">
        <f t="shared" si="84"/>
        <v>Leer</v>
      </c>
      <c r="Q474" s="6" t="str">
        <f t="shared" si="82"/>
        <v>Leer</v>
      </c>
      <c r="R474" s="6" t="str">
        <f t="shared" si="85"/>
        <v>Leer</v>
      </c>
      <c r="S474" s="6" t="str">
        <f>VLOOKUP($C474,{"29 - Psychiatrie (Erwachsene)","Psychiatrie";"30 - Kinder- und Jugendpsychiatrie","KJPsychiatrie";"31 - Psychosomatik","Psychosomatik";"00 - Bitte eine Fachabteilung auswählen","Leer";"","Leer"},2,0)</f>
        <v>Leer</v>
      </c>
      <c r="T474" s="6">
        <f>VLOOKUP($C474,{"29 - Psychiatrie (Erwachsene)",1;"30 - Kinder- und Jugendpsychiatrie",1;"31 - Psychosomatik",1;"00 - Bitte eine Fachabteilung auswählen",0;"",0},2,0)</f>
        <v>0</v>
      </c>
      <c r="U474" s="6">
        <f t="shared" si="86"/>
        <v>0</v>
      </c>
      <c r="V474" s="6">
        <f t="shared" si="87"/>
        <v>0</v>
      </c>
      <c r="W474" s="6">
        <f t="shared" si="88"/>
        <v>0</v>
      </c>
      <c r="X474" s="6">
        <f t="shared" si="89"/>
        <v>0</v>
      </c>
      <c r="Y474" s="6">
        <f t="shared" si="90"/>
        <v>0</v>
      </c>
      <c r="Z474" s="6">
        <f t="shared" si="83"/>
        <v>0</v>
      </c>
      <c r="AA474" s="6"/>
      <c r="AB474" s="6"/>
      <c r="AC474" s="6"/>
      <c r="AD474" s="6"/>
      <c r="AE474" s="6"/>
      <c r="AF474" s="6"/>
      <c r="AG474" s="6"/>
    </row>
    <row r="475" spans="1:33" s="20" customFormat="1" ht="15" customHeight="1" x14ac:dyDescent="0.25">
      <c r="A475" s="19"/>
      <c r="B475" s="74" t="str">
        <f t="shared" si="80"/>
        <v>!!!</v>
      </c>
      <c r="C475" s="209" t="str">
        <f>IF($D475&lt;&gt;"",VLOOKUP(TEXT($D475,0),'Angaben Stationen'!$C$15:$V$65,2,0),"")</f>
        <v/>
      </c>
      <c r="D475" s="203"/>
      <c r="E475" s="210"/>
      <c r="F475" s="210"/>
      <c r="G475" s="211"/>
      <c r="H475" s="212"/>
      <c r="I475" s="213"/>
      <c r="J475" s="112"/>
      <c r="K475" s="72"/>
      <c r="M475" s="126"/>
      <c r="N475" s="6">
        <f t="shared" si="81"/>
        <v>0</v>
      </c>
      <c r="O475" s="6" t="str">
        <f>IF('Angaben KH-Standort'!$D$13&gt;0,"VJ","KJA")</f>
        <v>KJA</v>
      </c>
      <c r="P475" s="6" t="str">
        <f t="shared" si="84"/>
        <v>Leer</v>
      </c>
      <c r="Q475" s="6" t="str">
        <f t="shared" si="82"/>
        <v>Leer</v>
      </c>
      <c r="R475" s="6" t="str">
        <f t="shared" si="85"/>
        <v>Leer</v>
      </c>
      <c r="S475" s="6" t="str">
        <f>VLOOKUP($C475,{"29 - Psychiatrie (Erwachsene)","Psychiatrie";"30 - Kinder- und Jugendpsychiatrie","KJPsychiatrie";"31 - Psychosomatik","Psychosomatik";"00 - Bitte eine Fachabteilung auswählen","Leer";"","Leer"},2,0)</f>
        <v>Leer</v>
      </c>
      <c r="T475" s="6">
        <f>VLOOKUP($C475,{"29 - Psychiatrie (Erwachsene)",1;"30 - Kinder- und Jugendpsychiatrie",1;"31 - Psychosomatik",1;"00 - Bitte eine Fachabteilung auswählen",0;"",0},2,0)</f>
        <v>0</v>
      </c>
      <c r="U475" s="6">
        <f t="shared" si="86"/>
        <v>0</v>
      </c>
      <c r="V475" s="6">
        <f t="shared" si="87"/>
        <v>0</v>
      </c>
      <c r="W475" s="6">
        <f t="shared" si="88"/>
        <v>0</v>
      </c>
      <c r="X475" s="6">
        <f t="shared" si="89"/>
        <v>0</v>
      </c>
      <c r="Y475" s="6">
        <f t="shared" si="90"/>
        <v>0</v>
      </c>
      <c r="Z475" s="6">
        <f t="shared" si="83"/>
        <v>0</v>
      </c>
      <c r="AA475" s="6"/>
      <c r="AB475" s="6"/>
      <c r="AC475" s="6"/>
      <c r="AD475" s="6"/>
      <c r="AE475" s="6"/>
      <c r="AF475" s="6"/>
      <c r="AG475" s="6"/>
    </row>
    <row r="476" spans="1:33" s="20" customFormat="1" ht="15" customHeight="1" x14ac:dyDescent="0.25">
      <c r="A476" s="19"/>
      <c r="B476" s="74" t="str">
        <f t="shared" si="80"/>
        <v>!!!</v>
      </c>
      <c r="C476" s="209" t="str">
        <f>IF($D476&lt;&gt;"",VLOOKUP(TEXT($D476,0),'Angaben Stationen'!$C$15:$V$65,2,0),"")</f>
        <v/>
      </c>
      <c r="D476" s="203"/>
      <c r="E476" s="210"/>
      <c r="F476" s="210"/>
      <c r="G476" s="211"/>
      <c r="H476" s="212"/>
      <c r="I476" s="213"/>
      <c r="J476" s="112"/>
      <c r="K476" s="72"/>
      <c r="M476" s="126"/>
      <c r="N476" s="6">
        <f t="shared" si="81"/>
        <v>0</v>
      </c>
      <c r="O476" s="6" t="str">
        <f>IF('Angaben KH-Standort'!$D$13&gt;0,"VJ","KJA")</f>
        <v>KJA</v>
      </c>
      <c r="P476" s="6" t="str">
        <f t="shared" si="84"/>
        <v>Leer</v>
      </c>
      <c r="Q476" s="6" t="str">
        <f t="shared" si="82"/>
        <v>Leer</v>
      </c>
      <c r="R476" s="6" t="str">
        <f t="shared" si="85"/>
        <v>Leer</v>
      </c>
      <c r="S476" s="6" t="str">
        <f>VLOOKUP($C476,{"29 - Psychiatrie (Erwachsene)","Psychiatrie";"30 - Kinder- und Jugendpsychiatrie","KJPsychiatrie";"31 - Psychosomatik","Psychosomatik";"00 - Bitte eine Fachabteilung auswählen","Leer";"","Leer"},2,0)</f>
        <v>Leer</v>
      </c>
      <c r="T476" s="6">
        <f>VLOOKUP($C476,{"29 - Psychiatrie (Erwachsene)",1;"30 - Kinder- und Jugendpsychiatrie",1;"31 - Psychosomatik",1;"00 - Bitte eine Fachabteilung auswählen",0;"",0},2,0)</f>
        <v>0</v>
      </c>
      <c r="U476" s="6">
        <f t="shared" si="86"/>
        <v>0</v>
      </c>
      <c r="V476" s="6">
        <f t="shared" si="87"/>
        <v>0</v>
      </c>
      <c r="W476" s="6">
        <f t="shared" si="88"/>
        <v>0</v>
      </c>
      <c r="X476" s="6">
        <f t="shared" si="89"/>
        <v>0</v>
      </c>
      <c r="Y476" s="6">
        <f t="shared" si="90"/>
        <v>0</v>
      </c>
      <c r="Z476" s="6">
        <f t="shared" si="83"/>
        <v>0</v>
      </c>
      <c r="AA476" s="6"/>
      <c r="AB476" s="6"/>
      <c r="AC476" s="6"/>
      <c r="AD476" s="6"/>
      <c r="AE476" s="6"/>
      <c r="AF476" s="6"/>
      <c r="AG476" s="6"/>
    </row>
    <row r="477" spans="1:33" s="20" customFormat="1" ht="15" customHeight="1" x14ac:dyDescent="0.25">
      <c r="A477" s="19"/>
      <c r="B477" s="74" t="str">
        <f t="shared" si="80"/>
        <v>!!!</v>
      </c>
      <c r="C477" s="209" t="str">
        <f>IF($D477&lt;&gt;"",VLOOKUP(TEXT($D477,0),'Angaben Stationen'!$C$15:$V$65,2,0),"")</f>
        <v/>
      </c>
      <c r="D477" s="203"/>
      <c r="E477" s="210"/>
      <c r="F477" s="210"/>
      <c r="G477" s="211"/>
      <c r="H477" s="212"/>
      <c r="I477" s="213"/>
      <c r="J477" s="112"/>
      <c r="K477" s="72"/>
      <c r="M477" s="126"/>
      <c r="N477" s="6">
        <f t="shared" si="81"/>
        <v>0</v>
      </c>
      <c r="O477" s="6" t="str">
        <f>IF('Angaben KH-Standort'!$D$13&gt;0,"VJ","KJA")</f>
        <v>KJA</v>
      </c>
      <c r="P477" s="6" t="str">
        <f t="shared" si="84"/>
        <v>Leer</v>
      </c>
      <c r="Q477" s="6" t="str">
        <f t="shared" si="82"/>
        <v>Leer</v>
      </c>
      <c r="R477" s="6" t="str">
        <f t="shared" si="85"/>
        <v>Leer</v>
      </c>
      <c r="S477" s="6" t="str">
        <f>VLOOKUP($C477,{"29 - Psychiatrie (Erwachsene)","Psychiatrie";"30 - Kinder- und Jugendpsychiatrie","KJPsychiatrie";"31 - Psychosomatik","Psychosomatik";"00 - Bitte eine Fachabteilung auswählen","Leer";"","Leer"},2,0)</f>
        <v>Leer</v>
      </c>
      <c r="T477" s="6">
        <f>VLOOKUP($C477,{"29 - Psychiatrie (Erwachsene)",1;"30 - Kinder- und Jugendpsychiatrie",1;"31 - Psychosomatik",1;"00 - Bitte eine Fachabteilung auswählen",0;"",0},2,0)</f>
        <v>0</v>
      </c>
      <c r="U477" s="6">
        <f t="shared" si="86"/>
        <v>0</v>
      </c>
      <c r="V477" s="6">
        <f t="shared" si="87"/>
        <v>0</v>
      </c>
      <c r="W477" s="6">
        <f t="shared" si="88"/>
        <v>0</v>
      </c>
      <c r="X477" s="6">
        <f t="shared" si="89"/>
        <v>0</v>
      </c>
      <c r="Y477" s="6">
        <f t="shared" si="90"/>
        <v>0</v>
      </c>
      <c r="Z477" s="6">
        <f t="shared" si="83"/>
        <v>0</v>
      </c>
      <c r="AA477" s="6"/>
      <c r="AB477" s="6"/>
      <c r="AC477" s="6"/>
      <c r="AD477" s="6"/>
      <c r="AE477" s="6"/>
      <c r="AF477" s="6"/>
      <c r="AG477" s="6"/>
    </row>
    <row r="478" spans="1:33" s="20" customFormat="1" ht="15" customHeight="1" x14ac:dyDescent="0.25">
      <c r="A478" s="19"/>
      <c r="B478" s="74" t="str">
        <f t="shared" si="80"/>
        <v>!!!</v>
      </c>
      <c r="C478" s="209" t="str">
        <f>IF($D478&lt;&gt;"",VLOOKUP(TEXT($D478,0),'Angaben Stationen'!$C$15:$V$65,2,0),"")</f>
        <v/>
      </c>
      <c r="D478" s="203"/>
      <c r="E478" s="210"/>
      <c r="F478" s="210"/>
      <c r="G478" s="211"/>
      <c r="H478" s="212"/>
      <c r="I478" s="213"/>
      <c r="J478" s="112"/>
      <c r="K478" s="72"/>
      <c r="M478" s="126"/>
      <c r="N478" s="6">
        <f t="shared" si="81"/>
        <v>0</v>
      </c>
      <c r="O478" s="6" t="str">
        <f>IF('Angaben KH-Standort'!$D$13&gt;0,"VJ","KJA")</f>
        <v>KJA</v>
      </c>
      <c r="P478" s="6" t="str">
        <f t="shared" si="84"/>
        <v>Leer</v>
      </c>
      <c r="Q478" s="6" t="str">
        <f t="shared" si="82"/>
        <v>Leer</v>
      </c>
      <c r="R478" s="6" t="str">
        <f t="shared" si="85"/>
        <v>Leer</v>
      </c>
      <c r="S478" s="6" t="str">
        <f>VLOOKUP($C478,{"29 - Psychiatrie (Erwachsene)","Psychiatrie";"30 - Kinder- und Jugendpsychiatrie","KJPsychiatrie";"31 - Psychosomatik","Psychosomatik";"00 - Bitte eine Fachabteilung auswählen","Leer";"","Leer"},2,0)</f>
        <v>Leer</v>
      </c>
      <c r="T478" s="6">
        <f>VLOOKUP($C478,{"29 - Psychiatrie (Erwachsene)",1;"30 - Kinder- und Jugendpsychiatrie",1;"31 - Psychosomatik",1;"00 - Bitte eine Fachabteilung auswählen",0;"",0},2,0)</f>
        <v>0</v>
      </c>
      <c r="U478" s="6">
        <f t="shared" si="86"/>
        <v>0</v>
      </c>
      <c r="V478" s="6">
        <f t="shared" si="87"/>
        <v>0</v>
      </c>
      <c r="W478" s="6">
        <f t="shared" si="88"/>
        <v>0</v>
      </c>
      <c r="X478" s="6">
        <f t="shared" si="89"/>
        <v>0</v>
      </c>
      <c r="Y478" s="6">
        <f t="shared" si="90"/>
        <v>0</v>
      </c>
      <c r="Z478" s="6">
        <f t="shared" si="83"/>
        <v>0</v>
      </c>
      <c r="AA478" s="6"/>
      <c r="AB478" s="6"/>
      <c r="AC478" s="6"/>
      <c r="AD478" s="6"/>
      <c r="AE478" s="6"/>
      <c r="AF478" s="6"/>
      <c r="AG478" s="6"/>
    </row>
    <row r="479" spans="1:33" s="20" customFormat="1" ht="15" customHeight="1" x14ac:dyDescent="0.25">
      <c r="A479" s="19"/>
      <c r="B479" s="74" t="str">
        <f t="shared" si="80"/>
        <v>!!!</v>
      </c>
      <c r="C479" s="209" t="str">
        <f>IF($D479&lt;&gt;"",VLOOKUP(TEXT($D479,0),'Angaben Stationen'!$C$15:$V$65,2,0),"")</f>
        <v/>
      </c>
      <c r="D479" s="203"/>
      <c r="E479" s="210"/>
      <c r="F479" s="210"/>
      <c r="G479" s="211"/>
      <c r="H479" s="212"/>
      <c r="I479" s="213"/>
      <c r="J479" s="112"/>
      <c r="K479" s="72"/>
      <c r="M479" s="126"/>
      <c r="N479" s="6">
        <f t="shared" si="81"/>
        <v>0</v>
      </c>
      <c r="O479" s="6" t="str">
        <f>IF('Angaben KH-Standort'!$D$13&gt;0,"VJ","KJA")</f>
        <v>KJA</v>
      </c>
      <c r="P479" s="6" t="str">
        <f t="shared" si="84"/>
        <v>Leer</v>
      </c>
      <c r="Q479" s="6" t="str">
        <f t="shared" si="82"/>
        <v>Leer</v>
      </c>
      <c r="R479" s="6" t="str">
        <f t="shared" si="85"/>
        <v>Leer</v>
      </c>
      <c r="S479" s="6" t="str">
        <f>VLOOKUP($C479,{"29 - Psychiatrie (Erwachsene)","Psychiatrie";"30 - Kinder- und Jugendpsychiatrie","KJPsychiatrie";"31 - Psychosomatik","Psychosomatik";"00 - Bitte eine Fachabteilung auswählen","Leer";"","Leer"},2,0)</f>
        <v>Leer</v>
      </c>
      <c r="T479" s="6">
        <f>VLOOKUP($C479,{"29 - Psychiatrie (Erwachsene)",1;"30 - Kinder- und Jugendpsychiatrie",1;"31 - Psychosomatik",1;"00 - Bitte eine Fachabteilung auswählen",0;"",0},2,0)</f>
        <v>0</v>
      </c>
      <c r="U479" s="6">
        <f t="shared" si="86"/>
        <v>0</v>
      </c>
      <c r="V479" s="6">
        <f t="shared" si="87"/>
        <v>0</v>
      </c>
      <c r="W479" s="6">
        <f t="shared" si="88"/>
        <v>0</v>
      </c>
      <c r="X479" s="6">
        <f t="shared" si="89"/>
        <v>0</v>
      </c>
      <c r="Y479" s="6">
        <f t="shared" si="90"/>
        <v>0</v>
      </c>
      <c r="Z479" s="6">
        <f t="shared" si="83"/>
        <v>0</v>
      </c>
      <c r="AA479" s="6"/>
      <c r="AB479" s="6"/>
      <c r="AC479" s="6"/>
      <c r="AD479" s="6"/>
      <c r="AE479" s="6"/>
      <c r="AF479" s="6"/>
      <c r="AG479" s="6"/>
    </row>
    <row r="480" spans="1:33" s="20" customFormat="1" ht="15" customHeight="1" x14ac:dyDescent="0.25">
      <c r="A480" s="19"/>
      <c r="B480" s="74" t="str">
        <f t="shared" si="80"/>
        <v>!!!</v>
      </c>
      <c r="C480" s="209" t="str">
        <f>IF($D480&lt;&gt;"",VLOOKUP(TEXT($D480,0),'Angaben Stationen'!$C$15:$V$65,2,0),"")</f>
        <v/>
      </c>
      <c r="D480" s="203"/>
      <c r="E480" s="210"/>
      <c r="F480" s="210"/>
      <c r="G480" s="211"/>
      <c r="H480" s="212"/>
      <c r="I480" s="213"/>
      <c r="J480" s="112"/>
      <c r="K480" s="72"/>
      <c r="M480" s="126"/>
      <c r="N480" s="6">
        <f t="shared" si="81"/>
        <v>0</v>
      </c>
      <c r="O480" s="6" t="str">
        <f>IF('Angaben KH-Standort'!$D$13&gt;0,"VJ","KJA")</f>
        <v>KJA</v>
      </c>
      <c r="P480" s="6" t="str">
        <f t="shared" si="84"/>
        <v>Leer</v>
      </c>
      <c r="Q480" s="6" t="str">
        <f t="shared" si="82"/>
        <v>Leer</v>
      </c>
      <c r="R480" s="6" t="str">
        <f t="shared" si="85"/>
        <v>Leer</v>
      </c>
      <c r="S480" s="6" t="str">
        <f>VLOOKUP($C480,{"29 - Psychiatrie (Erwachsene)","Psychiatrie";"30 - Kinder- und Jugendpsychiatrie","KJPsychiatrie";"31 - Psychosomatik","Psychosomatik";"00 - Bitte eine Fachabteilung auswählen","Leer";"","Leer"},2,0)</f>
        <v>Leer</v>
      </c>
      <c r="T480" s="6">
        <f>VLOOKUP($C480,{"29 - Psychiatrie (Erwachsene)",1;"30 - Kinder- und Jugendpsychiatrie",1;"31 - Psychosomatik",1;"00 - Bitte eine Fachabteilung auswählen",0;"",0},2,0)</f>
        <v>0</v>
      </c>
      <c r="U480" s="6">
        <f t="shared" si="86"/>
        <v>0</v>
      </c>
      <c r="V480" s="6">
        <f t="shared" si="87"/>
        <v>0</v>
      </c>
      <c r="W480" s="6">
        <f t="shared" si="88"/>
        <v>0</v>
      </c>
      <c r="X480" s="6">
        <f t="shared" si="89"/>
        <v>0</v>
      </c>
      <c r="Y480" s="6">
        <f t="shared" si="90"/>
        <v>0</v>
      </c>
      <c r="Z480" s="6">
        <f t="shared" si="83"/>
        <v>0</v>
      </c>
      <c r="AA480" s="6"/>
      <c r="AB480" s="6"/>
      <c r="AC480" s="6"/>
      <c r="AD480" s="6"/>
      <c r="AE480" s="6"/>
      <c r="AF480" s="6"/>
      <c r="AG480" s="6"/>
    </row>
    <row r="481" spans="1:33" s="20" customFormat="1" ht="15" customHeight="1" x14ac:dyDescent="0.25">
      <c r="A481" s="19"/>
      <c r="B481" s="74" t="str">
        <f t="shared" si="80"/>
        <v>!!!</v>
      </c>
      <c r="C481" s="209" t="str">
        <f>IF($D481&lt;&gt;"",VLOOKUP(TEXT($D481,0),'Angaben Stationen'!$C$15:$V$65,2,0),"")</f>
        <v/>
      </c>
      <c r="D481" s="203"/>
      <c r="E481" s="210"/>
      <c r="F481" s="210"/>
      <c r="G481" s="211"/>
      <c r="H481" s="212"/>
      <c r="I481" s="213"/>
      <c r="J481" s="112"/>
      <c r="K481" s="72"/>
      <c r="M481" s="126"/>
      <c r="N481" s="6">
        <f t="shared" si="81"/>
        <v>0</v>
      </c>
      <c r="O481" s="6" t="str">
        <f>IF('Angaben KH-Standort'!$D$13&gt;0,"VJ","KJA")</f>
        <v>KJA</v>
      </c>
      <c r="P481" s="6" t="str">
        <f t="shared" si="84"/>
        <v>Leer</v>
      </c>
      <c r="Q481" s="6" t="str">
        <f t="shared" si="82"/>
        <v>Leer</v>
      </c>
      <c r="R481" s="6" t="str">
        <f t="shared" si="85"/>
        <v>Leer</v>
      </c>
      <c r="S481" s="6" t="str">
        <f>VLOOKUP($C481,{"29 - Psychiatrie (Erwachsene)","Psychiatrie";"30 - Kinder- und Jugendpsychiatrie","KJPsychiatrie";"31 - Psychosomatik","Psychosomatik";"00 - Bitte eine Fachabteilung auswählen","Leer";"","Leer"},2,0)</f>
        <v>Leer</v>
      </c>
      <c r="T481" s="6">
        <f>VLOOKUP($C481,{"29 - Psychiatrie (Erwachsene)",1;"30 - Kinder- und Jugendpsychiatrie",1;"31 - Psychosomatik",1;"00 - Bitte eine Fachabteilung auswählen",0;"",0},2,0)</f>
        <v>0</v>
      </c>
      <c r="U481" s="6">
        <f t="shared" si="86"/>
        <v>0</v>
      </c>
      <c r="V481" s="6">
        <f t="shared" si="87"/>
        <v>0</v>
      </c>
      <c r="W481" s="6">
        <f t="shared" si="88"/>
        <v>0</v>
      </c>
      <c r="X481" s="6">
        <f t="shared" si="89"/>
        <v>0</v>
      </c>
      <c r="Y481" s="6">
        <f t="shared" si="90"/>
        <v>0</v>
      </c>
      <c r="Z481" s="6">
        <f t="shared" si="83"/>
        <v>0</v>
      </c>
      <c r="AA481" s="6"/>
      <c r="AB481" s="6"/>
      <c r="AC481" s="6"/>
      <c r="AD481" s="6"/>
      <c r="AE481" s="6"/>
      <c r="AF481" s="6"/>
      <c r="AG481" s="6"/>
    </row>
    <row r="482" spans="1:33" s="20" customFormat="1" ht="15" customHeight="1" x14ac:dyDescent="0.25">
      <c r="A482" s="19"/>
      <c r="B482" s="74" t="str">
        <f t="shared" si="80"/>
        <v>!!!</v>
      </c>
      <c r="C482" s="209" t="str">
        <f>IF($D482&lt;&gt;"",VLOOKUP(TEXT($D482,0),'Angaben Stationen'!$C$15:$V$65,2,0),"")</f>
        <v/>
      </c>
      <c r="D482" s="203"/>
      <c r="E482" s="210"/>
      <c r="F482" s="210"/>
      <c r="G482" s="211"/>
      <c r="H482" s="212"/>
      <c r="I482" s="213"/>
      <c r="J482" s="112"/>
      <c r="K482" s="72"/>
      <c r="M482" s="126"/>
      <c r="N482" s="6">
        <f t="shared" si="81"/>
        <v>0</v>
      </c>
      <c r="O482" s="6" t="str">
        <f>IF('Angaben KH-Standort'!$D$13&gt;0,"VJ","KJA")</f>
        <v>KJA</v>
      </c>
      <c r="P482" s="6" t="str">
        <f t="shared" si="84"/>
        <v>Leer</v>
      </c>
      <c r="Q482" s="6" t="str">
        <f t="shared" si="82"/>
        <v>Leer</v>
      </c>
      <c r="R482" s="6" t="str">
        <f t="shared" si="85"/>
        <v>Leer</v>
      </c>
      <c r="S482" s="6" t="str">
        <f>VLOOKUP($C482,{"29 - Psychiatrie (Erwachsene)","Psychiatrie";"30 - Kinder- und Jugendpsychiatrie","KJPsychiatrie";"31 - Psychosomatik","Psychosomatik";"00 - Bitte eine Fachabteilung auswählen","Leer";"","Leer"},2,0)</f>
        <v>Leer</v>
      </c>
      <c r="T482" s="6">
        <f>VLOOKUP($C482,{"29 - Psychiatrie (Erwachsene)",1;"30 - Kinder- und Jugendpsychiatrie",1;"31 - Psychosomatik",1;"00 - Bitte eine Fachabteilung auswählen",0;"",0},2,0)</f>
        <v>0</v>
      </c>
      <c r="U482" s="6">
        <f t="shared" si="86"/>
        <v>0</v>
      </c>
      <c r="V482" s="6">
        <f t="shared" si="87"/>
        <v>0</v>
      </c>
      <c r="W482" s="6">
        <f t="shared" si="88"/>
        <v>0</v>
      </c>
      <c r="X482" s="6">
        <f t="shared" si="89"/>
        <v>0</v>
      </c>
      <c r="Y482" s="6">
        <f t="shared" si="90"/>
        <v>0</v>
      </c>
      <c r="Z482" s="6">
        <f t="shared" si="83"/>
        <v>0</v>
      </c>
      <c r="AA482" s="6"/>
      <c r="AB482" s="6"/>
      <c r="AC482" s="6"/>
      <c r="AD482" s="6"/>
      <c r="AE482" s="6"/>
      <c r="AF482" s="6"/>
      <c r="AG482" s="6"/>
    </row>
    <row r="483" spans="1:33" s="20" customFormat="1" ht="15" customHeight="1" x14ac:dyDescent="0.25">
      <c r="A483" s="19"/>
      <c r="B483" s="74" t="str">
        <f t="shared" si="80"/>
        <v>!!!</v>
      </c>
      <c r="C483" s="209" t="str">
        <f>IF($D483&lt;&gt;"",VLOOKUP(TEXT($D483,0),'Angaben Stationen'!$C$15:$V$65,2,0),"")</f>
        <v/>
      </c>
      <c r="D483" s="203"/>
      <c r="E483" s="210"/>
      <c r="F483" s="210"/>
      <c r="G483" s="211"/>
      <c r="H483" s="212"/>
      <c r="I483" s="213"/>
      <c r="J483" s="112"/>
      <c r="K483" s="72"/>
      <c r="M483" s="126"/>
      <c r="N483" s="6">
        <f t="shared" si="81"/>
        <v>0</v>
      </c>
      <c r="O483" s="6" t="str">
        <f>IF('Angaben KH-Standort'!$D$13&gt;0,"VJ","KJA")</f>
        <v>KJA</v>
      </c>
      <c r="P483" s="6" t="str">
        <f t="shared" si="84"/>
        <v>Leer</v>
      </c>
      <c r="Q483" s="6" t="str">
        <f t="shared" si="82"/>
        <v>Leer</v>
      </c>
      <c r="R483" s="6" t="str">
        <f t="shared" si="85"/>
        <v>Leer</v>
      </c>
      <c r="S483" s="6" t="str">
        <f>VLOOKUP($C483,{"29 - Psychiatrie (Erwachsene)","Psychiatrie";"30 - Kinder- und Jugendpsychiatrie","KJPsychiatrie";"31 - Psychosomatik","Psychosomatik";"00 - Bitte eine Fachabteilung auswählen","Leer";"","Leer"},2,0)</f>
        <v>Leer</v>
      </c>
      <c r="T483" s="6">
        <f>VLOOKUP($C483,{"29 - Psychiatrie (Erwachsene)",1;"30 - Kinder- und Jugendpsychiatrie",1;"31 - Psychosomatik",1;"00 - Bitte eine Fachabteilung auswählen",0;"",0},2,0)</f>
        <v>0</v>
      </c>
      <c r="U483" s="6">
        <f t="shared" si="86"/>
        <v>0</v>
      </c>
      <c r="V483" s="6">
        <f t="shared" si="87"/>
        <v>0</v>
      </c>
      <c r="W483" s="6">
        <f t="shared" si="88"/>
        <v>0</v>
      </c>
      <c r="X483" s="6">
        <f t="shared" si="89"/>
        <v>0</v>
      </c>
      <c r="Y483" s="6">
        <f t="shared" si="90"/>
        <v>0</v>
      </c>
      <c r="Z483" s="6">
        <f t="shared" si="83"/>
        <v>0</v>
      </c>
      <c r="AA483" s="6"/>
      <c r="AB483" s="6"/>
      <c r="AC483" s="6"/>
      <c r="AD483" s="6"/>
      <c r="AE483" s="6"/>
      <c r="AF483" s="6"/>
      <c r="AG483" s="6"/>
    </row>
    <row r="484" spans="1:33" s="20" customFormat="1" ht="15" customHeight="1" x14ac:dyDescent="0.25">
      <c r="A484" s="19"/>
      <c r="B484" s="74" t="str">
        <f t="shared" si="80"/>
        <v>!!!</v>
      </c>
      <c r="C484" s="209" t="str">
        <f>IF($D484&lt;&gt;"",VLOOKUP(TEXT($D484,0),'Angaben Stationen'!$C$15:$V$65,2,0),"")</f>
        <v/>
      </c>
      <c r="D484" s="203"/>
      <c r="E484" s="210"/>
      <c r="F484" s="210"/>
      <c r="G484" s="211"/>
      <c r="H484" s="212"/>
      <c r="I484" s="213"/>
      <c r="J484" s="112"/>
      <c r="K484" s="72"/>
      <c r="M484" s="126"/>
      <c r="N484" s="6">
        <f t="shared" si="81"/>
        <v>0</v>
      </c>
      <c r="O484" s="6" t="str">
        <f>IF('Angaben KH-Standort'!$D$13&gt;0,"VJ","KJA")</f>
        <v>KJA</v>
      </c>
      <c r="P484" s="6" t="str">
        <f t="shared" si="84"/>
        <v>Leer</v>
      </c>
      <c r="Q484" s="6" t="str">
        <f t="shared" si="82"/>
        <v>Leer</v>
      </c>
      <c r="R484" s="6" t="str">
        <f t="shared" si="85"/>
        <v>Leer</v>
      </c>
      <c r="S484" s="6" t="str">
        <f>VLOOKUP($C484,{"29 - Psychiatrie (Erwachsene)","Psychiatrie";"30 - Kinder- und Jugendpsychiatrie","KJPsychiatrie";"31 - Psychosomatik","Psychosomatik";"00 - Bitte eine Fachabteilung auswählen","Leer";"","Leer"},2,0)</f>
        <v>Leer</v>
      </c>
      <c r="T484" s="6">
        <f>VLOOKUP($C484,{"29 - Psychiatrie (Erwachsene)",1;"30 - Kinder- und Jugendpsychiatrie",1;"31 - Psychosomatik",1;"00 - Bitte eine Fachabteilung auswählen",0;"",0},2,0)</f>
        <v>0</v>
      </c>
      <c r="U484" s="6">
        <f t="shared" si="86"/>
        <v>0</v>
      </c>
      <c r="V484" s="6">
        <f t="shared" si="87"/>
        <v>0</v>
      </c>
      <c r="W484" s="6">
        <f t="shared" si="88"/>
        <v>0</v>
      </c>
      <c r="X484" s="6">
        <f t="shared" si="89"/>
        <v>0</v>
      </c>
      <c r="Y484" s="6">
        <f t="shared" si="90"/>
        <v>0</v>
      </c>
      <c r="Z484" s="6">
        <f t="shared" si="83"/>
        <v>0</v>
      </c>
      <c r="AA484" s="6"/>
      <c r="AB484" s="6"/>
      <c r="AC484" s="6"/>
      <c r="AD484" s="6"/>
      <c r="AE484" s="6"/>
      <c r="AF484" s="6"/>
      <c r="AG484" s="6"/>
    </row>
    <row r="485" spans="1:33" s="20" customFormat="1" ht="15" customHeight="1" x14ac:dyDescent="0.25">
      <c r="A485" s="19"/>
      <c r="B485" s="74" t="str">
        <f t="shared" si="80"/>
        <v>!!!</v>
      </c>
      <c r="C485" s="209" t="str">
        <f>IF($D485&lt;&gt;"",VLOOKUP(TEXT($D485,0),'Angaben Stationen'!$C$15:$V$65,2,0),"")</f>
        <v/>
      </c>
      <c r="D485" s="203"/>
      <c r="E485" s="210"/>
      <c r="F485" s="210"/>
      <c r="G485" s="211"/>
      <c r="H485" s="212"/>
      <c r="I485" s="213"/>
      <c r="J485" s="112"/>
      <c r="K485" s="72"/>
      <c r="M485" s="126"/>
      <c r="N485" s="6">
        <f t="shared" si="81"/>
        <v>0</v>
      </c>
      <c r="O485" s="6" t="str">
        <f>IF('Angaben KH-Standort'!$D$13&gt;0,"VJ","KJA")</f>
        <v>KJA</v>
      </c>
      <c r="P485" s="6" t="str">
        <f t="shared" si="84"/>
        <v>Leer</v>
      </c>
      <c r="Q485" s="6" t="str">
        <f t="shared" si="82"/>
        <v>Leer</v>
      </c>
      <c r="R485" s="6" t="str">
        <f t="shared" si="85"/>
        <v>Leer</v>
      </c>
      <c r="S485" s="6" t="str">
        <f>VLOOKUP($C485,{"29 - Psychiatrie (Erwachsene)","Psychiatrie";"30 - Kinder- und Jugendpsychiatrie","KJPsychiatrie";"31 - Psychosomatik","Psychosomatik";"00 - Bitte eine Fachabteilung auswählen","Leer";"","Leer"},2,0)</f>
        <v>Leer</v>
      </c>
      <c r="T485" s="6">
        <f>VLOOKUP($C485,{"29 - Psychiatrie (Erwachsene)",1;"30 - Kinder- und Jugendpsychiatrie",1;"31 - Psychosomatik",1;"00 - Bitte eine Fachabteilung auswählen",0;"",0},2,0)</f>
        <v>0</v>
      </c>
      <c r="U485" s="6">
        <f t="shared" si="86"/>
        <v>0</v>
      </c>
      <c r="V485" s="6">
        <f t="shared" si="87"/>
        <v>0</v>
      </c>
      <c r="W485" s="6">
        <f t="shared" si="88"/>
        <v>0</v>
      </c>
      <c r="X485" s="6">
        <f t="shared" si="89"/>
        <v>0</v>
      </c>
      <c r="Y485" s="6">
        <f t="shared" si="90"/>
        <v>0</v>
      </c>
      <c r="Z485" s="6">
        <f t="shared" si="83"/>
        <v>0</v>
      </c>
      <c r="AA485" s="6"/>
      <c r="AB485" s="6"/>
      <c r="AC485" s="6"/>
      <c r="AD485" s="6"/>
      <c r="AE485" s="6"/>
      <c r="AF485" s="6"/>
      <c r="AG485" s="6"/>
    </row>
    <row r="486" spans="1:33" s="20" customFormat="1" ht="15" customHeight="1" x14ac:dyDescent="0.25">
      <c r="A486" s="19"/>
      <c r="B486" s="74" t="str">
        <f t="shared" si="80"/>
        <v>!!!</v>
      </c>
      <c r="C486" s="209" t="str">
        <f>IF($D486&lt;&gt;"",VLOOKUP(TEXT($D486,0),'Angaben Stationen'!$C$15:$V$65,2,0),"")</f>
        <v/>
      </c>
      <c r="D486" s="203"/>
      <c r="E486" s="210"/>
      <c r="F486" s="210"/>
      <c r="G486" s="211"/>
      <c r="H486" s="212"/>
      <c r="I486" s="213"/>
      <c r="J486" s="112"/>
      <c r="K486" s="72"/>
      <c r="M486" s="126"/>
      <c r="N486" s="6">
        <f t="shared" si="81"/>
        <v>0</v>
      </c>
      <c r="O486" s="6" t="str">
        <f>IF('Angaben KH-Standort'!$D$13&gt;0,"VJ","KJA")</f>
        <v>KJA</v>
      </c>
      <c r="P486" s="6" t="str">
        <f t="shared" si="84"/>
        <v>Leer</v>
      </c>
      <c r="Q486" s="6" t="str">
        <f t="shared" si="82"/>
        <v>Leer</v>
      </c>
      <c r="R486" s="6" t="str">
        <f t="shared" si="85"/>
        <v>Leer</v>
      </c>
      <c r="S486" s="6" t="str">
        <f>VLOOKUP($C486,{"29 - Psychiatrie (Erwachsene)","Psychiatrie";"30 - Kinder- und Jugendpsychiatrie","KJPsychiatrie";"31 - Psychosomatik","Psychosomatik";"00 - Bitte eine Fachabteilung auswählen","Leer";"","Leer"},2,0)</f>
        <v>Leer</v>
      </c>
      <c r="T486" s="6">
        <f>VLOOKUP($C486,{"29 - Psychiatrie (Erwachsene)",1;"30 - Kinder- und Jugendpsychiatrie",1;"31 - Psychosomatik",1;"00 - Bitte eine Fachabteilung auswählen",0;"",0},2,0)</f>
        <v>0</v>
      </c>
      <c r="U486" s="6">
        <f t="shared" si="86"/>
        <v>0</v>
      </c>
      <c r="V486" s="6">
        <f t="shared" si="87"/>
        <v>0</v>
      </c>
      <c r="W486" s="6">
        <f t="shared" si="88"/>
        <v>0</v>
      </c>
      <c r="X486" s="6">
        <f t="shared" si="89"/>
        <v>0</v>
      </c>
      <c r="Y486" s="6">
        <f t="shared" si="90"/>
        <v>0</v>
      </c>
      <c r="Z486" s="6">
        <f t="shared" si="83"/>
        <v>0</v>
      </c>
      <c r="AA486" s="6"/>
      <c r="AB486" s="6"/>
      <c r="AC486" s="6"/>
      <c r="AD486" s="6"/>
      <c r="AE486" s="6"/>
      <c r="AF486" s="6"/>
      <c r="AG486" s="6"/>
    </row>
    <row r="487" spans="1:33" s="20" customFormat="1" ht="15" customHeight="1" x14ac:dyDescent="0.25">
      <c r="A487" s="19"/>
      <c r="B487" s="74" t="str">
        <f t="shared" si="80"/>
        <v>!!!</v>
      </c>
      <c r="C487" s="209" t="str">
        <f>IF($D487&lt;&gt;"",VLOOKUP(TEXT($D487,0),'Angaben Stationen'!$C$15:$V$65,2,0),"")</f>
        <v/>
      </c>
      <c r="D487" s="203"/>
      <c r="E487" s="210"/>
      <c r="F487" s="210"/>
      <c r="G487" s="211"/>
      <c r="H487" s="212"/>
      <c r="I487" s="213"/>
      <c r="J487" s="112"/>
      <c r="K487" s="72"/>
      <c r="M487" s="126"/>
      <c r="N487" s="6">
        <f t="shared" si="81"/>
        <v>0</v>
      </c>
      <c r="O487" s="6" t="str">
        <f>IF('Angaben KH-Standort'!$D$13&gt;0,"VJ","KJA")</f>
        <v>KJA</v>
      </c>
      <c r="P487" s="6" t="str">
        <f t="shared" si="84"/>
        <v>Leer</v>
      </c>
      <c r="Q487" s="6" t="str">
        <f t="shared" si="82"/>
        <v>Leer</v>
      </c>
      <c r="R487" s="6" t="str">
        <f t="shared" si="85"/>
        <v>Leer</v>
      </c>
      <c r="S487" s="6" t="str">
        <f>VLOOKUP($C487,{"29 - Psychiatrie (Erwachsene)","Psychiatrie";"30 - Kinder- und Jugendpsychiatrie","KJPsychiatrie";"31 - Psychosomatik","Psychosomatik";"00 - Bitte eine Fachabteilung auswählen","Leer";"","Leer"},2,0)</f>
        <v>Leer</v>
      </c>
      <c r="T487" s="6">
        <f>VLOOKUP($C487,{"29 - Psychiatrie (Erwachsene)",1;"30 - Kinder- und Jugendpsychiatrie",1;"31 - Psychosomatik",1;"00 - Bitte eine Fachabteilung auswählen",0;"",0},2,0)</f>
        <v>0</v>
      </c>
      <c r="U487" s="6">
        <f t="shared" si="86"/>
        <v>0</v>
      </c>
      <c r="V487" s="6">
        <f t="shared" si="87"/>
        <v>0</v>
      </c>
      <c r="W487" s="6">
        <f t="shared" si="88"/>
        <v>0</v>
      </c>
      <c r="X487" s="6">
        <f t="shared" si="89"/>
        <v>0</v>
      </c>
      <c r="Y487" s="6">
        <f t="shared" si="90"/>
        <v>0</v>
      </c>
      <c r="Z487" s="6">
        <f t="shared" si="83"/>
        <v>0</v>
      </c>
      <c r="AA487" s="6"/>
      <c r="AB487" s="6"/>
      <c r="AC487" s="6"/>
      <c r="AD487" s="6"/>
      <c r="AE487" s="6"/>
      <c r="AF487" s="6"/>
      <c r="AG487" s="6"/>
    </row>
    <row r="488" spans="1:33" s="20" customFormat="1" ht="15" customHeight="1" x14ac:dyDescent="0.25">
      <c r="A488" s="19"/>
      <c r="B488" s="74" t="str">
        <f t="shared" si="80"/>
        <v>!!!</v>
      </c>
      <c r="C488" s="209" t="str">
        <f>IF($D488&lt;&gt;"",VLOOKUP(TEXT($D488,0),'Angaben Stationen'!$C$15:$V$65,2,0),"")</f>
        <v/>
      </c>
      <c r="D488" s="203"/>
      <c r="E488" s="210"/>
      <c r="F488" s="210"/>
      <c r="G488" s="211"/>
      <c r="H488" s="212"/>
      <c r="I488" s="213"/>
      <c r="J488" s="112"/>
      <c r="K488" s="72"/>
      <c r="M488" s="126"/>
      <c r="N488" s="6">
        <f t="shared" si="81"/>
        <v>0</v>
      </c>
      <c r="O488" s="6" t="str">
        <f>IF('Angaben KH-Standort'!$D$13&gt;0,"VJ","KJA")</f>
        <v>KJA</v>
      </c>
      <c r="P488" s="6" t="str">
        <f t="shared" si="84"/>
        <v>Leer</v>
      </c>
      <c r="Q488" s="6" t="str">
        <f t="shared" si="82"/>
        <v>Leer</v>
      </c>
      <c r="R488" s="6" t="str">
        <f t="shared" si="85"/>
        <v>Leer</v>
      </c>
      <c r="S488" s="6" t="str">
        <f>VLOOKUP($C488,{"29 - Psychiatrie (Erwachsene)","Psychiatrie";"30 - Kinder- und Jugendpsychiatrie","KJPsychiatrie";"31 - Psychosomatik","Psychosomatik";"00 - Bitte eine Fachabteilung auswählen","Leer";"","Leer"},2,0)</f>
        <v>Leer</v>
      </c>
      <c r="T488" s="6">
        <f>VLOOKUP($C488,{"29 - Psychiatrie (Erwachsene)",1;"30 - Kinder- und Jugendpsychiatrie",1;"31 - Psychosomatik",1;"00 - Bitte eine Fachabteilung auswählen",0;"",0},2,0)</f>
        <v>0</v>
      </c>
      <c r="U488" s="6">
        <f t="shared" si="86"/>
        <v>0</v>
      </c>
      <c r="V488" s="6">
        <f t="shared" si="87"/>
        <v>0</v>
      </c>
      <c r="W488" s="6">
        <f t="shared" si="88"/>
        <v>0</v>
      </c>
      <c r="X488" s="6">
        <f t="shared" si="89"/>
        <v>0</v>
      </c>
      <c r="Y488" s="6">
        <f t="shared" si="90"/>
        <v>0</v>
      </c>
      <c r="Z488" s="6">
        <f t="shared" si="83"/>
        <v>0</v>
      </c>
      <c r="AA488" s="6"/>
      <c r="AB488" s="6"/>
      <c r="AC488" s="6"/>
      <c r="AD488" s="6"/>
      <c r="AE488" s="6"/>
      <c r="AF488" s="6"/>
      <c r="AG488" s="6"/>
    </row>
    <row r="489" spans="1:33" s="20" customFormat="1" ht="15" customHeight="1" x14ac:dyDescent="0.25">
      <c r="A489" s="19"/>
      <c r="B489" s="74" t="str">
        <f t="shared" si="80"/>
        <v>!!!</v>
      </c>
      <c r="C489" s="209" t="str">
        <f>IF($D489&lt;&gt;"",VLOOKUP(TEXT($D489,0),'Angaben Stationen'!$C$15:$V$65,2,0),"")</f>
        <v/>
      </c>
      <c r="D489" s="203"/>
      <c r="E489" s="210"/>
      <c r="F489" s="210"/>
      <c r="G489" s="211"/>
      <c r="H489" s="212"/>
      <c r="I489" s="213"/>
      <c r="J489" s="112"/>
      <c r="K489" s="72"/>
      <c r="M489" s="126"/>
      <c r="N489" s="6">
        <f t="shared" si="81"/>
        <v>0</v>
      </c>
      <c r="O489" s="6" t="str">
        <f>IF('Angaben KH-Standort'!$D$13&gt;0,"VJ","KJA")</f>
        <v>KJA</v>
      </c>
      <c r="P489" s="6" t="str">
        <f t="shared" si="84"/>
        <v>Leer</v>
      </c>
      <c r="Q489" s="6" t="str">
        <f t="shared" si="82"/>
        <v>Leer</v>
      </c>
      <c r="R489" s="6" t="str">
        <f t="shared" si="85"/>
        <v>Leer</v>
      </c>
      <c r="S489" s="6" t="str">
        <f>VLOOKUP($C489,{"29 - Psychiatrie (Erwachsene)","Psychiatrie";"30 - Kinder- und Jugendpsychiatrie","KJPsychiatrie";"31 - Psychosomatik","Psychosomatik";"00 - Bitte eine Fachabteilung auswählen","Leer";"","Leer"},2,0)</f>
        <v>Leer</v>
      </c>
      <c r="T489" s="6">
        <f>VLOOKUP($C489,{"29 - Psychiatrie (Erwachsene)",1;"30 - Kinder- und Jugendpsychiatrie",1;"31 - Psychosomatik",1;"00 - Bitte eine Fachabteilung auswählen",0;"",0},2,0)</f>
        <v>0</v>
      </c>
      <c r="U489" s="6">
        <f t="shared" si="86"/>
        <v>0</v>
      </c>
      <c r="V489" s="6">
        <f t="shared" si="87"/>
        <v>0</v>
      </c>
      <c r="W489" s="6">
        <f t="shared" si="88"/>
        <v>0</v>
      </c>
      <c r="X489" s="6">
        <f t="shared" si="89"/>
        <v>0</v>
      </c>
      <c r="Y489" s="6">
        <f t="shared" si="90"/>
        <v>0</v>
      </c>
      <c r="Z489" s="6">
        <f t="shared" si="83"/>
        <v>0</v>
      </c>
      <c r="AA489" s="6"/>
      <c r="AB489" s="6"/>
      <c r="AC489" s="6"/>
      <c r="AD489" s="6"/>
      <c r="AE489" s="6"/>
      <c r="AF489" s="6"/>
      <c r="AG489" s="6"/>
    </row>
    <row r="490" spans="1:33" s="20" customFormat="1" ht="15" customHeight="1" x14ac:dyDescent="0.25">
      <c r="A490" s="19"/>
      <c r="B490" s="74" t="str">
        <f t="shared" si="80"/>
        <v>!!!</v>
      </c>
      <c r="C490" s="209" t="str">
        <f>IF($D490&lt;&gt;"",VLOOKUP(TEXT($D490,0),'Angaben Stationen'!$C$15:$V$65,2,0),"")</f>
        <v/>
      </c>
      <c r="D490" s="203"/>
      <c r="E490" s="210"/>
      <c r="F490" s="210"/>
      <c r="G490" s="211"/>
      <c r="H490" s="212"/>
      <c r="I490" s="213"/>
      <c r="J490" s="112"/>
      <c r="K490" s="72"/>
      <c r="M490" s="126"/>
      <c r="N490" s="6">
        <f t="shared" si="81"/>
        <v>0</v>
      </c>
      <c r="O490" s="6" t="str">
        <f>IF('Angaben KH-Standort'!$D$13&gt;0,"VJ","KJA")</f>
        <v>KJA</v>
      </c>
      <c r="P490" s="6" t="str">
        <f t="shared" si="84"/>
        <v>Leer</v>
      </c>
      <c r="Q490" s="6" t="str">
        <f t="shared" si="82"/>
        <v>Leer</v>
      </c>
      <c r="R490" s="6" t="str">
        <f t="shared" si="85"/>
        <v>Leer</v>
      </c>
      <c r="S490" s="6" t="str">
        <f>VLOOKUP($C490,{"29 - Psychiatrie (Erwachsene)","Psychiatrie";"30 - Kinder- und Jugendpsychiatrie","KJPsychiatrie";"31 - Psychosomatik","Psychosomatik";"00 - Bitte eine Fachabteilung auswählen","Leer";"","Leer"},2,0)</f>
        <v>Leer</v>
      </c>
      <c r="T490" s="6">
        <f>VLOOKUP($C490,{"29 - Psychiatrie (Erwachsene)",1;"30 - Kinder- und Jugendpsychiatrie",1;"31 - Psychosomatik",1;"00 - Bitte eine Fachabteilung auswählen",0;"",0},2,0)</f>
        <v>0</v>
      </c>
      <c r="U490" s="6">
        <f t="shared" si="86"/>
        <v>0</v>
      </c>
      <c r="V490" s="6">
        <f t="shared" si="87"/>
        <v>0</v>
      </c>
      <c r="W490" s="6">
        <f t="shared" si="88"/>
        <v>0</v>
      </c>
      <c r="X490" s="6">
        <f t="shared" si="89"/>
        <v>0</v>
      </c>
      <c r="Y490" s="6">
        <f t="shared" si="90"/>
        <v>0</v>
      </c>
      <c r="Z490" s="6">
        <f t="shared" si="83"/>
        <v>0</v>
      </c>
      <c r="AA490" s="6"/>
      <c r="AB490" s="6"/>
      <c r="AC490" s="6"/>
      <c r="AD490" s="6"/>
      <c r="AE490" s="6"/>
      <c r="AF490" s="6"/>
      <c r="AG490" s="6"/>
    </row>
    <row r="491" spans="1:33" s="20" customFormat="1" ht="15" customHeight="1" x14ac:dyDescent="0.25">
      <c r="A491" s="19"/>
      <c r="B491" s="74" t="str">
        <f t="shared" si="80"/>
        <v>!!!</v>
      </c>
      <c r="C491" s="209" t="str">
        <f>IF($D491&lt;&gt;"",VLOOKUP(TEXT($D491,0),'Angaben Stationen'!$C$15:$V$65,2,0),"")</f>
        <v/>
      </c>
      <c r="D491" s="203"/>
      <c r="E491" s="210"/>
      <c r="F491" s="210"/>
      <c r="G491" s="211"/>
      <c r="H491" s="212"/>
      <c r="I491" s="213"/>
      <c r="J491" s="112"/>
      <c r="K491" s="72"/>
      <c r="M491" s="126"/>
      <c r="N491" s="6">
        <f t="shared" si="81"/>
        <v>0</v>
      </c>
      <c r="O491" s="6" t="str">
        <f>IF('Angaben KH-Standort'!$D$13&gt;0,"VJ","KJA")</f>
        <v>KJA</v>
      </c>
      <c r="P491" s="6" t="str">
        <f t="shared" si="84"/>
        <v>Leer</v>
      </c>
      <c r="Q491" s="6" t="str">
        <f t="shared" si="82"/>
        <v>Leer</v>
      </c>
      <c r="R491" s="6" t="str">
        <f t="shared" si="85"/>
        <v>Leer</v>
      </c>
      <c r="S491" s="6" t="str">
        <f>VLOOKUP($C491,{"29 - Psychiatrie (Erwachsene)","Psychiatrie";"30 - Kinder- und Jugendpsychiatrie","KJPsychiatrie";"31 - Psychosomatik","Psychosomatik";"00 - Bitte eine Fachabteilung auswählen","Leer";"","Leer"},2,0)</f>
        <v>Leer</v>
      </c>
      <c r="T491" s="6">
        <f>VLOOKUP($C491,{"29 - Psychiatrie (Erwachsene)",1;"30 - Kinder- und Jugendpsychiatrie",1;"31 - Psychosomatik",1;"00 - Bitte eine Fachabteilung auswählen",0;"",0},2,0)</f>
        <v>0</v>
      </c>
      <c r="U491" s="6">
        <f t="shared" si="86"/>
        <v>0</v>
      </c>
      <c r="V491" s="6">
        <f t="shared" si="87"/>
        <v>0</v>
      </c>
      <c r="W491" s="6">
        <f t="shared" si="88"/>
        <v>0</v>
      </c>
      <c r="X491" s="6">
        <f t="shared" si="89"/>
        <v>0</v>
      </c>
      <c r="Y491" s="6">
        <f t="shared" si="90"/>
        <v>0</v>
      </c>
      <c r="Z491" s="6">
        <f t="shared" si="83"/>
        <v>0</v>
      </c>
      <c r="AA491" s="6"/>
      <c r="AB491" s="6"/>
      <c r="AC491" s="6"/>
      <c r="AD491" s="6"/>
      <c r="AE491" s="6"/>
      <c r="AF491" s="6"/>
      <c r="AG491" s="6"/>
    </row>
    <row r="492" spans="1:33" s="20" customFormat="1" ht="15" customHeight="1" x14ac:dyDescent="0.25">
      <c r="A492" s="19"/>
      <c r="B492" s="74" t="str">
        <f t="shared" si="80"/>
        <v>!!!</v>
      </c>
      <c r="C492" s="209" t="str">
        <f>IF($D492&lt;&gt;"",VLOOKUP(TEXT($D492,0),'Angaben Stationen'!$C$15:$V$65,2,0),"")</f>
        <v/>
      </c>
      <c r="D492" s="203"/>
      <c r="E492" s="210"/>
      <c r="F492" s="210"/>
      <c r="G492" s="211"/>
      <c r="H492" s="212"/>
      <c r="I492" s="213"/>
      <c r="J492" s="112"/>
      <c r="K492" s="72"/>
      <c r="M492" s="126"/>
      <c r="N492" s="6">
        <f t="shared" si="81"/>
        <v>0</v>
      </c>
      <c r="O492" s="6" t="str">
        <f>IF('Angaben KH-Standort'!$D$13&gt;0,"VJ","KJA")</f>
        <v>KJA</v>
      </c>
      <c r="P492" s="6" t="str">
        <f t="shared" si="84"/>
        <v>Leer</v>
      </c>
      <c r="Q492" s="6" t="str">
        <f t="shared" si="82"/>
        <v>Leer</v>
      </c>
      <c r="R492" s="6" t="str">
        <f t="shared" si="85"/>
        <v>Leer</v>
      </c>
      <c r="S492" s="6" t="str">
        <f>VLOOKUP($C492,{"29 - Psychiatrie (Erwachsene)","Psychiatrie";"30 - Kinder- und Jugendpsychiatrie","KJPsychiatrie";"31 - Psychosomatik","Psychosomatik";"00 - Bitte eine Fachabteilung auswählen","Leer";"","Leer"},2,0)</f>
        <v>Leer</v>
      </c>
      <c r="T492" s="6">
        <f>VLOOKUP($C492,{"29 - Psychiatrie (Erwachsene)",1;"30 - Kinder- und Jugendpsychiatrie",1;"31 - Psychosomatik",1;"00 - Bitte eine Fachabteilung auswählen",0;"",0},2,0)</f>
        <v>0</v>
      </c>
      <c r="U492" s="6">
        <f t="shared" si="86"/>
        <v>0</v>
      </c>
      <c r="V492" s="6">
        <f t="shared" si="87"/>
        <v>0</v>
      </c>
      <c r="W492" s="6">
        <f t="shared" si="88"/>
        <v>0</v>
      </c>
      <c r="X492" s="6">
        <f t="shared" si="89"/>
        <v>0</v>
      </c>
      <c r="Y492" s="6">
        <f t="shared" si="90"/>
        <v>0</v>
      </c>
      <c r="Z492" s="6">
        <f t="shared" si="83"/>
        <v>0</v>
      </c>
      <c r="AA492" s="6"/>
      <c r="AB492" s="6"/>
      <c r="AC492" s="6"/>
      <c r="AD492" s="6"/>
      <c r="AE492" s="6"/>
      <c r="AF492" s="6"/>
      <c r="AG492" s="6"/>
    </row>
    <row r="493" spans="1:33" s="20" customFormat="1" ht="15" customHeight="1" x14ac:dyDescent="0.25">
      <c r="A493" s="19"/>
      <c r="B493" s="74" t="str">
        <f t="shared" si="80"/>
        <v>!!!</v>
      </c>
      <c r="C493" s="209" t="str">
        <f>IF($D493&lt;&gt;"",VLOOKUP(TEXT($D493,0),'Angaben Stationen'!$C$15:$V$65,2,0),"")</f>
        <v/>
      </c>
      <c r="D493" s="203"/>
      <c r="E493" s="210"/>
      <c r="F493" s="210"/>
      <c r="G493" s="211"/>
      <c r="H493" s="212"/>
      <c r="I493" s="213"/>
      <c r="J493" s="112"/>
      <c r="K493" s="72"/>
      <c r="M493" s="126"/>
      <c r="N493" s="6">
        <f t="shared" si="81"/>
        <v>0</v>
      </c>
      <c r="O493" s="6" t="str">
        <f>IF('Angaben KH-Standort'!$D$13&gt;0,"VJ","KJA")</f>
        <v>KJA</v>
      </c>
      <c r="P493" s="6" t="str">
        <f t="shared" si="84"/>
        <v>Leer</v>
      </c>
      <c r="Q493" s="6" t="str">
        <f t="shared" si="82"/>
        <v>Leer</v>
      </c>
      <c r="R493" s="6" t="str">
        <f t="shared" si="85"/>
        <v>Leer</v>
      </c>
      <c r="S493" s="6" t="str">
        <f>VLOOKUP($C493,{"29 - Psychiatrie (Erwachsene)","Psychiatrie";"30 - Kinder- und Jugendpsychiatrie","KJPsychiatrie";"31 - Psychosomatik","Psychosomatik";"00 - Bitte eine Fachabteilung auswählen","Leer";"","Leer"},2,0)</f>
        <v>Leer</v>
      </c>
      <c r="T493" s="6">
        <f>VLOOKUP($C493,{"29 - Psychiatrie (Erwachsene)",1;"30 - Kinder- und Jugendpsychiatrie",1;"31 - Psychosomatik",1;"00 - Bitte eine Fachabteilung auswählen",0;"",0},2,0)</f>
        <v>0</v>
      </c>
      <c r="U493" s="6">
        <f t="shared" si="86"/>
        <v>0</v>
      </c>
      <c r="V493" s="6">
        <f t="shared" si="87"/>
        <v>0</v>
      </c>
      <c r="W493" s="6">
        <f t="shared" si="88"/>
        <v>0</v>
      </c>
      <c r="X493" s="6">
        <f t="shared" si="89"/>
        <v>0</v>
      </c>
      <c r="Y493" s="6">
        <f t="shared" si="90"/>
        <v>0</v>
      </c>
      <c r="Z493" s="6">
        <f t="shared" si="83"/>
        <v>0</v>
      </c>
      <c r="AA493" s="6"/>
      <c r="AB493" s="6"/>
      <c r="AC493" s="6"/>
      <c r="AD493" s="6"/>
      <c r="AE493" s="6"/>
      <c r="AF493" s="6"/>
      <c r="AG493" s="6"/>
    </row>
    <row r="494" spans="1:33" s="20" customFormat="1" ht="15" customHeight="1" x14ac:dyDescent="0.25">
      <c r="A494" s="19"/>
      <c r="B494" s="74" t="str">
        <f t="shared" si="80"/>
        <v>!!!</v>
      </c>
      <c r="C494" s="209" t="str">
        <f>IF($D494&lt;&gt;"",VLOOKUP(TEXT($D494,0),'Angaben Stationen'!$C$15:$V$65,2,0),"")</f>
        <v/>
      </c>
      <c r="D494" s="203"/>
      <c r="E494" s="210"/>
      <c r="F494" s="210"/>
      <c r="G494" s="211"/>
      <c r="H494" s="212"/>
      <c r="I494" s="213"/>
      <c r="J494" s="112"/>
      <c r="K494" s="72"/>
      <c r="M494" s="126"/>
      <c r="N494" s="6">
        <f t="shared" si="81"/>
        <v>0</v>
      </c>
      <c r="O494" s="6" t="str">
        <f>IF('Angaben KH-Standort'!$D$13&gt;0,"VJ","KJA")</f>
        <v>KJA</v>
      </c>
      <c r="P494" s="6" t="str">
        <f t="shared" si="84"/>
        <v>Leer</v>
      </c>
      <c r="Q494" s="6" t="str">
        <f t="shared" si="82"/>
        <v>Leer</v>
      </c>
      <c r="R494" s="6" t="str">
        <f t="shared" si="85"/>
        <v>Leer</v>
      </c>
      <c r="S494" s="6" t="str">
        <f>VLOOKUP($C494,{"29 - Psychiatrie (Erwachsene)","Psychiatrie";"30 - Kinder- und Jugendpsychiatrie","KJPsychiatrie";"31 - Psychosomatik","Psychosomatik";"00 - Bitte eine Fachabteilung auswählen","Leer";"","Leer"},2,0)</f>
        <v>Leer</v>
      </c>
      <c r="T494" s="6">
        <f>VLOOKUP($C494,{"29 - Psychiatrie (Erwachsene)",1;"30 - Kinder- und Jugendpsychiatrie",1;"31 - Psychosomatik",1;"00 - Bitte eine Fachabteilung auswählen",0;"",0},2,0)</f>
        <v>0</v>
      </c>
      <c r="U494" s="6">
        <f t="shared" si="86"/>
        <v>0</v>
      </c>
      <c r="V494" s="6">
        <f t="shared" si="87"/>
        <v>0</v>
      </c>
      <c r="W494" s="6">
        <f t="shared" si="88"/>
        <v>0</v>
      </c>
      <c r="X494" s="6">
        <f t="shared" si="89"/>
        <v>0</v>
      </c>
      <c r="Y494" s="6">
        <f t="shared" si="90"/>
        <v>0</v>
      </c>
      <c r="Z494" s="6">
        <f t="shared" si="83"/>
        <v>0</v>
      </c>
      <c r="AA494" s="6"/>
      <c r="AB494" s="6"/>
      <c r="AC494" s="6"/>
      <c r="AD494" s="6"/>
      <c r="AE494" s="6"/>
      <c r="AF494" s="6"/>
      <c r="AG494" s="6"/>
    </row>
    <row r="495" spans="1:33" s="20" customFormat="1" ht="15" customHeight="1" x14ac:dyDescent="0.25">
      <c r="A495" s="19"/>
      <c r="B495" s="74" t="str">
        <f t="shared" si="80"/>
        <v>!!!</v>
      </c>
      <c r="C495" s="209" t="str">
        <f>IF($D495&lt;&gt;"",VLOOKUP(TEXT($D495,0),'Angaben Stationen'!$C$15:$V$65,2,0),"")</f>
        <v/>
      </c>
      <c r="D495" s="203"/>
      <c r="E495" s="210"/>
      <c r="F495" s="210"/>
      <c r="G495" s="211"/>
      <c r="H495" s="212"/>
      <c r="I495" s="213"/>
      <c r="J495" s="112"/>
      <c r="K495" s="72"/>
      <c r="M495" s="126"/>
      <c r="N495" s="6">
        <f t="shared" si="81"/>
        <v>0</v>
      </c>
      <c r="O495" s="6" t="str">
        <f>IF('Angaben KH-Standort'!$D$13&gt;0,"VJ","KJA")</f>
        <v>KJA</v>
      </c>
      <c r="P495" s="6" t="str">
        <f t="shared" si="84"/>
        <v>Leer</v>
      </c>
      <c r="Q495" s="6" t="str">
        <f t="shared" si="82"/>
        <v>Leer</v>
      </c>
      <c r="R495" s="6" t="str">
        <f t="shared" si="85"/>
        <v>Leer</v>
      </c>
      <c r="S495" s="6" t="str">
        <f>VLOOKUP($C495,{"29 - Psychiatrie (Erwachsene)","Psychiatrie";"30 - Kinder- und Jugendpsychiatrie","KJPsychiatrie";"31 - Psychosomatik","Psychosomatik";"00 - Bitte eine Fachabteilung auswählen","Leer";"","Leer"},2,0)</f>
        <v>Leer</v>
      </c>
      <c r="T495" s="6">
        <f>VLOOKUP($C495,{"29 - Psychiatrie (Erwachsene)",1;"30 - Kinder- und Jugendpsychiatrie",1;"31 - Psychosomatik",1;"00 - Bitte eine Fachabteilung auswählen",0;"",0},2,0)</f>
        <v>0</v>
      </c>
      <c r="U495" s="6">
        <f t="shared" si="86"/>
        <v>0</v>
      </c>
      <c r="V495" s="6">
        <f t="shared" si="87"/>
        <v>0</v>
      </c>
      <c r="W495" s="6">
        <f t="shared" si="88"/>
        <v>0</v>
      </c>
      <c r="X495" s="6">
        <f t="shared" si="89"/>
        <v>0</v>
      </c>
      <c r="Y495" s="6">
        <f t="shared" si="90"/>
        <v>0</v>
      </c>
      <c r="Z495" s="6">
        <f t="shared" si="83"/>
        <v>0</v>
      </c>
      <c r="AA495" s="6"/>
      <c r="AB495" s="6"/>
      <c r="AC495" s="6"/>
      <c r="AD495" s="6"/>
      <c r="AE495" s="6"/>
      <c r="AF495" s="6"/>
      <c r="AG495" s="6"/>
    </row>
    <row r="496" spans="1:33" s="20" customFormat="1" ht="15" customHeight="1" x14ac:dyDescent="0.25">
      <c r="A496" s="19"/>
      <c r="B496" s="74" t="str">
        <f t="shared" si="80"/>
        <v>!!!</v>
      </c>
      <c r="C496" s="209" t="str">
        <f>IF($D496&lt;&gt;"",VLOOKUP(TEXT($D496,0),'Angaben Stationen'!$C$15:$V$65,2,0),"")</f>
        <v/>
      </c>
      <c r="D496" s="203"/>
      <c r="E496" s="210"/>
      <c r="F496" s="210"/>
      <c r="G496" s="211"/>
      <c r="H496" s="212"/>
      <c r="I496" s="213"/>
      <c r="J496" s="112"/>
      <c r="K496" s="72"/>
      <c r="M496" s="126"/>
      <c r="N496" s="6">
        <f t="shared" si="81"/>
        <v>0</v>
      </c>
      <c r="O496" s="6" t="str">
        <f>IF('Angaben KH-Standort'!$D$13&gt;0,"VJ","KJA")</f>
        <v>KJA</v>
      </c>
      <c r="P496" s="6" t="str">
        <f t="shared" si="84"/>
        <v>Leer</v>
      </c>
      <c r="Q496" s="6" t="str">
        <f t="shared" si="82"/>
        <v>Leer</v>
      </c>
      <c r="R496" s="6" t="str">
        <f t="shared" si="85"/>
        <v>Leer</v>
      </c>
      <c r="S496" s="6" t="str">
        <f>VLOOKUP($C496,{"29 - Psychiatrie (Erwachsene)","Psychiatrie";"30 - Kinder- und Jugendpsychiatrie","KJPsychiatrie";"31 - Psychosomatik","Psychosomatik";"00 - Bitte eine Fachabteilung auswählen","Leer";"","Leer"},2,0)</f>
        <v>Leer</v>
      </c>
      <c r="T496" s="6">
        <f>VLOOKUP($C496,{"29 - Psychiatrie (Erwachsene)",1;"30 - Kinder- und Jugendpsychiatrie",1;"31 - Psychosomatik",1;"00 - Bitte eine Fachabteilung auswählen",0;"",0},2,0)</f>
        <v>0</v>
      </c>
      <c r="U496" s="6">
        <f t="shared" si="86"/>
        <v>0</v>
      </c>
      <c r="V496" s="6">
        <f t="shared" si="87"/>
        <v>0</v>
      </c>
      <c r="W496" s="6">
        <f t="shared" si="88"/>
        <v>0</v>
      </c>
      <c r="X496" s="6">
        <f t="shared" si="89"/>
        <v>0</v>
      </c>
      <c r="Y496" s="6">
        <f t="shared" si="90"/>
        <v>0</v>
      </c>
      <c r="Z496" s="6">
        <f t="shared" si="83"/>
        <v>0</v>
      </c>
      <c r="AA496" s="6"/>
      <c r="AB496" s="6"/>
      <c r="AC496" s="6"/>
      <c r="AD496" s="6"/>
      <c r="AE496" s="6"/>
      <c r="AF496" s="6"/>
      <c r="AG496" s="6"/>
    </row>
    <row r="497" spans="1:33" s="20" customFormat="1" ht="15" customHeight="1" x14ac:dyDescent="0.25">
      <c r="A497" s="19"/>
      <c r="B497" s="74" t="str">
        <f t="shared" si="80"/>
        <v>!!!</v>
      </c>
      <c r="C497" s="209" t="str">
        <f>IF($D497&lt;&gt;"",VLOOKUP(TEXT($D497,0),'Angaben Stationen'!$C$15:$V$65,2,0),"")</f>
        <v/>
      </c>
      <c r="D497" s="203"/>
      <c r="E497" s="210"/>
      <c r="F497" s="210"/>
      <c r="G497" s="211"/>
      <c r="H497" s="212"/>
      <c r="I497" s="213"/>
      <c r="J497" s="112"/>
      <c r="K497" s="72"/>
      <c r="M497" s="126"/>
      <c r="N497" s="6">
        <f t="shared" si="81"/>
        <v>0</v>
      </c>
      <c r="O497" s="6" t="str">
        <f>IF('Angaben KH-Standort'!$D$13&gt;0,"VJ","KJA")</f>
        <v>KJA</v>
      </c>
      <c r="P497" s="6" t="str">
        <f t="shared" si="84"/>
        <v>Leer</v>
      </c>
      <c r="Q497" s="6" t="str">
        <f t="shared" si="82"/>
        <v>Leer</v>
      </c>
      <c r="R497" s="6" t="str">
        <f t="shared" si="85"/>
        <v>Leer</v>
      </c>
      <c r="S497" s="6" t="str">
        <f>VLOOKUP($C497,{"29 - Psychiatrie (Erwachsene)","Psychiatrie";"30 - Kinder- und Jugendpsychiatrie","KJPsychiatrie";"31 - Psychosomatik","Psychosomatik";"00 - Bitte eine Fachabteilung auswählen","Leer";"","Leer"},2,0)</f>
        <v>Leer</v>
      </c>
      <c r="T497" s="6">
        <f>VLOOKUP($C497,{"29 - Psychiatrie (Erwachsene)",1;"30 - Kinder- und Jugendpsychiatrie",1;"31 - Psychosomatik",1;"00 - Bitte eine Fachabteilung auswählen",0;"",0},2,0)</f>
        <v>0</v>
      </c>
      <c r="U497" s="6">
        <f t="shared" si="86"/>
        <v>0</v>
      </c>
      <c r="V497" s="6">
        <f t="shared" si="87"/>
        <v>0</v>
      </c>
      <c r="W497" s="6">
        <f t="shared" si="88"/>
        <v>0</v>
      </c>
      <c r="X497" s="6">
        <f t="shared" si="89"/>
        <v>0</v>
      </c>
      <c r="Y497" s="6">
        <f t="shared" si="90"/>
        <v>0</v>
      </c>
      <c r="Z497" s="6">
        <f t="shared" si="83"/>
        <v>0</v>
      </c>
      <c r="AA497" s="6"/>
      <c r="AB497" s="6"/>
      <c r="AC497" s="6"/>
      <c r="AD497" s="6"/>
      <c r="AE497" s="6"/>
      <c r="AF497" s="6"/>
      <c r="AG497" s="6"/>
    </row>
    <row r="498" spans="1:33" s="20" customFormat="1" ht="15" customHeight="1" x14ac:dyDescent="0.25">
      <c r="A498" s="19"/>
      <c r="B498" s="74" t="str">
        <f t="shared" si="80"/>
        <v>!!!</v>
      </c>
      <c r="C498" s="209" t="str">
        <f>IF($D498&lt;&gt;"",VLOOKUP(TEXT($D498,0),'Angaben Stationen'!$C$15:$V$65,2,0),"")</f>
        <v/>
      </c>
      <c r="D498" s="203"/>
      <c r="E498" s="210"/>
      <c r="F498" s="210"/>
      <c r="G498" s="211"/>
      <c r="H498" s="212"/>
      <c r="I498" s="213"/>
      <c r="J498" s="112"/>
      <c r="K498" s="72"/>
      <c r="M498" s="126"/>
      <c r="N498" s="6">
        <f t="shared" si="81"/>
        <v>0</v>
      </c>
      <c r="O498" s="6" t="str">
        <f>IF('Angaben KH-Standort'!$D$13&gt;0,"VJ","KJA")</f>
        <v>KJA</v>
      </c>
      <c r="P498" s="6" t="str">
        <f t="shared" si="84"/>
        <v>Leer</v>
      </c>
      <c r="Q498" s="6" t="str">
        <f t="shared" si="82"/>
        <v>Leer</v>
      </c>
      <c r="R498" s="6" t="str">
        <f t="shared" si="85"/>
        <v>Leer</v>
      </c>
      <c r="S498" s="6" t="str">
        <f>VLOOKUP($C498,{"29 - Psychiatrie (Erwachsene)","Psychiatrie";"30 - Kinder- und Jugendpsychiatrie","KJPsychiatrie";"31 - Psychosomatik","Psychosomatik";"00 - Bitte eine Fachabteilung auswählen","Leer";"","Leer"},2,0)</f>
        <v>Leer</v>
      </c>
      <c r="T498" s="6">
        <f>VLOOKUP($C498,{"29 - Psychiatrie (Erwachsene)",1;"30 - Kinder- und Jugendpsychiatrie",1;"31 - Psychosomatik",1;"00 - Bitte eine Fachabteilung auswählen",0;"",0},2,0)</f>
        <v>0</v>
      </c>
      <c r="U498" s="6">
        <f t="shared" si="86"/>
        <v>0</v>
      </c>
      <c r="V498" s="6">
        <f t="shared" si="87"/>
        <v>0</v>
      </c>
      <c r="W498" s="6">
        <f t="shared" si="88"/>
        <v>0</v>
      </c>
      <c r="X498" s="6">
        <f t="shared" si="89"/>
        <v>0</v>
      </c>
      <c r="Y498" s="6">
        <f t="shared" si="90"/>
        <v>0</v>
      </c>
      <c r="Z498" s="6">
        <f t="shared" si="83"/>
        <v>0</v>
      </c>
      <c r="AA498" s="6"/>
      <c r="AB498" s="6"/>
      <c r="AC498" s="6"/>
      <c r="AD498" s="6"/>
      <c r="AE498" s="6"/>
      <c r="AF498" s="6"/>
      <c r="AG498" s="6"/>
    </row>
    <row r="499" spans="1:33" s="20" customFormat="1" ht="15" customHeight="1" x14ac:dyDescent="0.25">
      <c r="A499" s="19"/>
      <c r="B499" s="74" t="str">
        <f t="shared" si="80"/>
        <v>!!!</v>
      </c>
      <c r="C499" s="209" t="str">
        <f>IF($D499&lt;&gt;"",VLOOKUP(TEXT($D499,0),'Angaben Stationen'!$C$15:$V$65,2,0),"")</f>
        <v/>
      </c>
      <c r="D499" s="203"/>
      <c r="E499" s="210"/>
      <c r="F499" s="210"/>
      <c r="G499" s="211"/>
      <c r="H499" s="212"/>
      <c r="I499" s="213"/>
      <c r="J499" s="112"/>
      <c r="K499" s="72"/>
      <c r="M499" s="126"/>
      <c r="N499" s="6">
        <f t="shared" si="81"/>
        <v>0</v>
      </c>
      <c r="O499" s="6" t="str">
        <f>IF('Angaben KH-Standort'!$D$13&gt;0,"VJ","KJA")</f>
        <v>KJA</v>
      </c>
      <c r="P499" s="6" t="str">
        <f t="shared" si="84"/>
        <v>Leer</v>
      </c>
      <c r="Q499" s="6" t="str">
        <f t="shared" si="82"/>
        <v>Leer</v>
      </c>
      <c r="R499" s="6" t="str">
        <f t="shared" si="85"/>
        <v>Leer</v>
      </c>
      <c r="S499" s="6" t="str">
        <f>VLOOKUP($C499,{"29 - Psychiatrie (Erwachsene)","Psychiatrie";"30 - Kinder- und Jugendpsychiatrie","KJPsychiatrie";"31 - Psychosomatik","Psychosomatik";"00 - Bitte eine Fachabteilung auswählen","Leer";"","Leer"},2,0)</f>
        <v>Leer</v>
      </c>
      <c r="T499" s="6">
        <f>VLOOKUP($C499,{"29 - Psychiatrie (Erwachsene)",1;"30 - Kinder- und Jugendpsychiatrie",1;"31 - Psychosomatik",1;"00 - Bitte eine Fachabteilung auswählen",0;"",0},2,0)</f>
        <v>0</v>
      </c>
      <c r="U499" s="6">
        <f t="shared" si="86"/>
        <v>0</v>
      </c>
      <c r="V499" s="6">
        <f t="shared" si="87"/>
        <v>0</v>
      </c>
      <c r="W499" s="6">
        <f t="shared" si="88"/>
        <v>0</v>
      </c>
      <c r="X499" s="6">
        <f t="shared" si="89"/>
        <v>0</v>
      </c>
      <c r="Y499" s="6">
        <f t="shared" si="90"/>
        <v>0</v>
      </c>
      <c r="Z499" s="6">
        <f t="shared" si="83"/>
        <v>0</v>
      </c>
      <c r="AA499" s="6"/>
      <c r="AB499" s="6"/>
      <c r="AC499" s="6"/>
      <c r="AD499" s="6"/>
      <c r="AE499" s="6"/>
      <c r="AF499" s="6"/>
      <c r="AG499" s="6"/>
    </row>
    <row r="500" spans="1:33" s="20" customFormat="1" ht="15" customHeight="1" x14ac:dyDescent="0.25">
      <c r="A500" s="19"/>
      <c r="B500" s="74" t="str">
        <f t="shared" si="80"/>
        <v>!!!</v>
      </c>
      <c r="C500" s="209" t="str">
        <f>IF($D500&lt;&gt;"",VLOOKUP(TEXT($D500,0),'Angaben Stationen'!$C$15:$V$65,2,0),"")</f>
        <v/>
      </c>
      <c r="D500" s="203"/>
      <c r="E500" s="210"/>
      <c r="F500" s="210"/>
      <c r="G500" s="211"/>
      <c r="H500" s="212"/>
      <c r="I500" s="213"/>
      <c r="J500" s="112"/>
      <c r="K500" s="72"/>
      <c r="M500" s="126"/>
      <c r="N500" s="6">
        <f t="shared" si="81"/>
        <v>0</v>
      </c>
      <c r="O500" s="6" t="str">
        <f>IF('Angaben KH-Standort'!$D$13&gt;0,"VJ","KJA")</f>
        <v>KJA</v>
      </c>
      <c r="P500" s="6" t="str">
        <f t="shared" si="84"/>
        <v>Leer</v>
      </c>
      <c r="Q500" s="6" t="str">
        <f t="shared" si="82"/>
        <v>Leer</v>
      </c>
      <c r="R500" s="6" t="str">
        <f t="shared" si="85"/>
        <v>Leer</v>
      </c>
      <c r="S500" s="6" t="str">
        <f>VLOOKUP($C500,{"29 - Psychiatrie (Erwachsene)","Psychiatrie";"30 - Kinder- und Jugendpsychiatrie","KJPsychiatrie";"31 - Psychosomatik","Psychosomatik";"00 - Bitte eine Fachabteilung auswählen","Leer";"","Leer"},2,0)</f>
        <v>Leer</v>
      </c>
      <c r="T500" s="6">
        <f>VLOOKUP($C500,{"29 - Psychiatrie (Erwachsene)",1;"30 - Kinder- und Jugendpsychiatrie",1;"31 - Psychosomatik",1;"00 - Bitte eine Fachabteilung auswählen",0;"",0},2,0)</f>
        <v>0</v>
      </c>
      <c r="U500" s="6">
        <f t="shared" si="86"/>
        <v>0</v>
      </c>
      <c r="V500" s="6">
        <f t="shared" si="87"/>
        <v>0</v>
      </c>
      <c r="W500" s="6">
        <f t="shared" si="88"/>
        <v>0</v>
      </c>
      <c r="X500" s="6">
        <f t="shared" si="89"/>
        <v>0</v>
      </c>
      <c r="Y500" s="6">
        <f t="shared" si="90"/>
        <v>0</v>
      </c>
      <c r="Z500" s="6">
        <f t="shared" si="83"/>
        <v>0</v>
      </c>
      <c r="AA500" s="6"/>
      <c r="AB500" s="6"/>
      <c r="AC500" s="6"/>
      <c r="AD500" s="6"/>
      <c r="AE500" s="6"/>
      <c r="AF500" s="6"/>
      <c r="AG500" s="6"/>
    </row>
    <row r="501" spans="1:33" s="20" customFormat="1" ht="15" customHeight="1" x14ac:dyDescent="0.25">
      <c r="A501" s="19"/>
      <c r="B501" s="74" t="str">
        <f t="shared" si="80"/>
        <v>!!!</v>
      </c>
      <c r="C501" s="209" t="str">
        <f>IF($D501&lt;&gt;"",VLOOKUP(TEXT($D501,0),'Angaben Stationen'!$C$15:$V$65,2,0),"")</f>
        <v/>
      </c>
      <c r="D501" s="203"/>
      <c r="E501" s="210"/>
      <c r="F501" s="210"/>
      <c r="G501" s="211"/>
      <c r="H501" s="212"/>
      <c r="I501" s="213"/>
      <c r="J501" s="112"/>
      <c r="K501" s="72"/>
      <c r="M501" s="126"/>
      <c r="N501" s="6">
        <f t="shared" si="81"/>
        <v>0</v>
      </c>
      <c r="O501" s="6" t="str">
        <f>IF('Angaben KH-Standort'!$D$13&gt;0,"VJ","KJA")</f>
        <v>KJA</v>
      </c>
      <c r="P501" s="6" t="str">
        <f t="shared" si="84"/>
        <v>Leer</v>
      </c>
      <c r="Q501" s="6" t="str">
        <f t="shared" si="82"/>
        <v>Leer</v>
      </c>
      <c r="R501" s="6" t="str">
        <f t="shared" si="85"/>
        <v>Leer</v>
      </c>
      <c r="S501" s="6" t="str">
        <f>VLOOKUP($C501,{"29 - Psychiatrie (Erwachsene)","Psychiatrie";"30 - Kinder- und Jugendpsychiatrie","KJPsychiatrie";"31 - Psychosomatik","Psychosomatik";"00 - Bitte eine Fachabteilung auswählen","Leer";"","Leer"},2,0)</f>
        <v>Leer</v>
      </c>
      <c r="T501" s="6">
        <f>VLOOKUP($C501,{"29 - Psychiatrie (Erwachsene)",1;"30 - Kinder- und Jugendpsychiatrie",1;"31 - Psychosomatik",1;"00 - Bitte eine Fachabteilung auswählen",0;"",0},2,0)</f>
        <v>0</v>
      </c>
      <c r="U501" s="6">
        <f t="shared" si="86"/>
        <v>0</v>
      </c>
      <c r="V501" s="6">
        <f t="shared" si="87"/>
        <v>0</v>
      </c>
      <c r="W501" s="6">
        <f t="shared" si="88"/>
        <v>0</v>
      </c>
      <c r="X501" s="6">
        <f t="shared" si="89"/>
        <v>0</v>
      </c>
      <c r="Y501" s="6">
        <f t="shared" si="90"/>
        <v>0</v>
      </c>
      <c r="Z501" s="6">
        <f t="shared" si="83"/>
        <v>0</v>
      </c>
      <c r="AA501" s="6"/>
      <c r="AB501" s="6"/>
      <c r="AC501" s="6"/>
      <c r="AD501" s="6"/>
      <c r="AE501" s="6"/>
      <c r="AF501" s="6"/>
      <c r="AG501" s="6"/>
    </row>
    <row r="502" spans="1:33" s="20" customFormat="1" ht="15" customHeight="1" x14ac:dyDescent="0.25">
      <c r="A502" s="19"/>
      <c r="B502" s="74" t="str">
        <f t="shared" si="80"/>
        <v>!!!</v>
      </c>
      <c r="C502" s="209" t="str">
        <f>IF($D502&lt;&gt;"",VLOOKUP(TEXT($D502,0),'Angaben Stationen'!$C$15:$V$65,2,0),"")</f>
        <v/>
      </c>
      <c r="D502" s="203"/>
      <c r="E502" s="210"/>
      <c r="F502" s="210"/>
      <c r="G502" s="211"/>
      <c r="H502" s="212"/>
      <c r="I502" s="213"/>
      <c r="J502" s="112"/>
      <c r="K502" s="72"/>
      <c r="M502" s="126"/>
      <c r="N502" s="6">
        <f t="shared" si="81"/>
        <v>0</v>
      </c>
      <c r="O502" s="6" t="str">
        <f>IF('Angaben KH-Standort'!$D$13&gt;0,"VJ","KJA")</f>
        <v>KJA</v>
      </c>
      <c r="P502" s="6" t="str">
        <f t="shared" si="84"/>
        <v>Leer</v>
      </c>
      <c r="Q502" s="6" t="str">
        <f t="shared" si="82"/>
        <v>Leer</v>
      </c>
      <c r="R502" s="6" t="str">
        <f t="shared" si="85"/>
        <v>Leer</v>
      </c>
      <c r="S502" s="6" t="str">
        <f>VLOOKUP($C502,{"29 - Psychiatrie (Erwachsene)","Psychiatrie";"30 - Kinder- und Jugendpsychiatrie","KJPsychiatrie";"31 - Psychosomatik","Psychosomatik";"00 - Bitte eine Fachabteilung auswählen","Leer";"","Leer"},2,0)</f>
        <v>Leer</v>
      </c>
      <c r="T502" s="6">
        <f>VLOOKUP($C502,{"29 - Psychiatrie (Erwachsene)",1;"30 - Kinder- und Jugendpsychiatrie",1;"31 - Psychosomatik",1;"00 - Bitte eine Fachabteilung auswählen",0;"",0},2,0)</f>
        <v>0</v>
      </c>
      <c r="U502" s="6">
        <f t="shared" si="86"/>
        <v>0</v>
      </c>
      <c r="V502" s="6">
        <f t="shared" si="87"/>
        <v>0</v>
      </c>
      <c r="W502" s="6">
        <f t="shared" si="88"/>
        <v>0</v>
      </c>
      <c r="X502" s="6">
        <f t="shared" si="89"/>
        <v>0</v>
      </c>
      <c r="Y502" s="6">
        <f t="shared" si="90"/>
        <v>0</v>
      </c>
      <c r="Z502" s="6">
        <f t="shared" si="83"/>
        <v>0</v>
      </c>
      <c r="AA502" s="6"/>
      <c r="AB502" s="6"/>
      <c r="AC502" s="6"/>
      <c r="AD502" s="6"/>
      <c r="AE502" s="6"/>
      <c r="AF502" s="6"/>
      <c r="AG502" s="6"/>
    </row>
    <row r="503" spans="1:33" s="20" customFormat="1" ht="15" customHeight="1" x14ac:dyDescent="0.25">
      <c r="A503" s="19"/>
      <c r="B503" s="74" t="str">
        <f t="shared" si="80"/>
        <v>!!!</v>
      </c>
      <c r="C503" s="209" t="str">
        <f>IF($D503&lt;&gt;"",VLOOKUP(TEXT($D503,0),'Angaben Stationen'!$C$15:$V$65,2,0),"")</f>
        <v/>
      </c>
      <c r="D503" s="203"/>
      <c r="E503" s="210"/>
      <c r="F503" s="210"/>
      <c r="G503" s="211"/>
      <c r="H503" s="212"/>
      <c r="I503" s="213"/>
      <c r="J503" s="112"/>
      <c r="K503" s="72"/>
      <c r="M503" s="126"/>
      <c r="N503" s="6">
        <f t="shared" si="81"/>
        <v>0</v>
      </c>
      <c r="O503" s="6" t="str">
        <f>IF('Angaben KH-Standort'!$D$13&gt;0,"VJ","KJA")</f>
        <v>KJA</v>
      </c>
      <c r="P503" s="6" t="str">
        <f t="shared" si="84"/>
        <v>Leer</v>
      </c>
      <c r="Q503" s="6" t="str">
        <f t="shared" si="82"/>
        <v>Leer</v>
      </c>
      <c r="R503" s="6" t="str">
        <f t="shared" si="85"/>
        <v>Leer</v>
      </c>
      <c r="S503" s="6" t="str">
        <f>VLOOKUP($C503,{"29 - Psychiatrie (Erwachsene)","Psychiatrie";"30 - Kinder- und Jugendpsychiatrie","KJPsychiatrie";"31 - Psychosomatik","Psychosomatik";"00 - Bitte eine Fachabteilung auswählen","Leer";"","Leer"},2,0)</f>
        <v>Leer</v>
      </c>
      <c r="T503" s="6">
        <f>VLOOKUP($C503,{"29 - Psychiatrie (Erwachsene)",1;"30 - Kinder- und Jugendpsychiatrie",1;"31 - Psychosomatik",1;"00 - Bitte eine Fachabteilung auswählen",0;"",0},2,0)</f>
        <v>0</v>
      </c>
      <c r="U503" s="6">
        <f t="shared" si="86"/>
        <v>0</v>
      </c>
      <c r="V503" s="6">
        <f t="shared" si="87"/>
        <v>0</v>
      </c>
      <c r="W503" s="6">
        <f t="shared" si="88"/>
        <v>0</v>
      </c>
      <c r="X503" s="6">
        <f t="shared" si="89"/>
        <v>0</v>
      </c>
      <c r="Y503" s="6">
        <f t="shared" si="90"/>
        <v>0</v>
      </c>
      <c r="Z503" s="6">
        <f t="shared" si="83"/>
        <v>0</v>
      </c>
      <c r="AA503" s="6"/>
      <c r="AB503" s="6"/>
      <c r="AC503" s="6"/>
      <c r="AD503" s="6"/>
      <c r="AE503" s="6"/>
      <c r="AF503" s="6"/>
      <c r="AG503" s="6"/>
    </row>
    <row r="504" spans="1:33" s="20" customFormat="1" ht="15" customHeight="1" x14ac:dyDescent="0.25">
      <c r="A504" s="19"/>
      <c r="B504" s="74" t="str">
        <f t="shared" si="80"/>
        <v>!!!</v>
      </c>
      <c r="C504" s="209" t="str">
        <f>IF($D504&lt;&gt;"",VLOOKUP(TEXT($D504,0),'Angaben Stationen'!$C$15:$V$65,2,0),"")</f>
        <v/>
      </c>
      <c r="D504" s="203"/>
      <c r="E504" s="210"/>
      <c r="F504" s="210"/>
      <c r="G504" s="211"/>
      <c r="H504" s="212"/>
      <c r="I504" s="213"/>
      <c r="J504" s="112"/>
      <c r="K504" s="72"/>
      <c r="M504" s="126"/>
      <c r="N504" s="6">
        <f t="shared" si="81"/>
        <v>0</v>
      </c>
      <c r="O504" s="6" t="str">
        <f>IF('Angaben KH-Standort'!$D$13&gt;0,"VJ","KJA")</f>
        <v>KJA</v>
      </c>
      <c r="P504" s="6" t="str">
        <f t="shared" si="84"/>
        <v>Leer</v>
      </c>
      <c r="Q504" s="6" t="str">
        <f t="shared" si="82"/>
        <v>Leer</v>
      </c>
      <c r="R504" s="6" t="str">
        <f t="shared" si="85"/>
        <v>Leer</v>
      </c>
      <c r="S504" s="6" t="str">
        <f>VLOOKUP($C504,{"29 - Psychiatrie (Erwachsene)","Psychiatrie";"30 - Kinder- und Jugendpsychiatrie","KJPsychiatrie";"31 - Psychosomatik","Psychosomatik";"00 - Bitte eine Fachabteilung auswählen","Leer";"","Leer"},2,0)</f>
        <v>Leer</v>
      </c>
      <c r="T504" s="6">
        <f>VLOOKUP($C504,{"29 - Psychiatrie (Erwachsene)",1;"30 - Kinder- und Jugendpsychiatrie",1;"31 - Psychosomatik",1;"00 - Bitte eine Fachabteilung auswählen",0;"",0},2,0)</f>
        <v>0</v>
      </c>
      <c r="U504" s="6">
        <f t="shared" si="86"/>
        <v>0</v>
      </c>
      <c r="V504" s="6">
        <f t="shared" si="87"/>
        <v>0</v>
      </c>
      <c r="W504" s="6">
        <f t="shared" si="88"/>
        <v>0</v>
      </c>
      <c r="X504" s="6">
        <f t="shared" si="89"/>
        <v>0</v>
      </c>
      <c r="Y504" s="6">
        <f t="shared" si="90"/>
        <v>0</v>
      </c>
      <c r="Z504" s="6">
        <f t="shared" si="83"/>
        <v>0</v>
      </c>
      <c r="AA504" s="6"/>
      <c r="AB504" s="6"/>
      <c r="AC504" s="6"/>
      <c r="AD504" s="6"/>
      <c r="AE504" s="6"/>
      <c r="AF504" s="6"/>
      <c r="AG504" s="6"/>
    </row>
    <row r="505" spans="1:33" s="20" customFormat="1" ht="15" customHeight="1" x14ac:dyDescent="0.25">
      <c r="A505" s="19"/>
      <c r="B505" s="74" t="str">
        <f t="shared" si="80"/>
        <v>!!!</v>
      </c>
      <c r="C505" s="209" t="str">
        <f>IF($D505&lt;&gt;"",VLOOKUP(TEXT($D505,0),'Angaben Stationen'!$C$15:$V$65,2,0),"")</f>
        <v/>
      </c>
      <c r="D505" s="203"/>
      <c r="E505" s="210"/>
      <c r="F505" s="210"/>
      <c r="G505" s="211"/>
      <c r="H505" s="212"/>
      <c r="I505" s="213"/>
      <c r="J505" s="112"/>
      <c r="K505" s="72"/>
      <c r="M505" s="126"/>
      <c r="N505" s="6">
        <f t="shared" si="81"/>
        <v>0</v>
      </c>
      <c r="O505" s="6" t="str">
        <f>IF('Angaben KH-Standort'!$D$13&gt;0,"VJ","KJA")</f>
        <v>KJA</v>
      </c>
      <c r="P505" s="6" t="str">
        <f t="shared" si="84"/>
        <v>Leer</v>
      </c>
      <c r="Q505" s="6" t="str">
        <f t="shared" si="82"/>
        <v>Leer</v>
      </c>
      <c r="R505" s="6" t="str">
        <f t="shared" si="85"/>
        <v>Leer</v>
      </c>
      <c r="S505" s="6" t="str">
        <f>VLOOKUP($C505,{"29 - Psychiatrie (Erwachsene)","Psychiatrie";"30 - Kinder- und Jugendpsychiatrie","KJPsychiatrie";"31 - Psychosomatik","Psychosomatik";"00 - Bitte eine Fachabteilung auswählen","Leer";"","Leer"},2,0)</f>
        <v>Leer</v>
      </c>
      <c r="T505" s="6">
        <f>VLOOKUP($C505,{"29 - Psychiatrie (Erwachsene)",1;"30 - Kinder- und Jugendpsychiatrie",1;"31 - Psychosomatik",1;"00 - Bitte eine Fachabteilung auswählen",0;"",0},2,0)</f>
        <v>0</v>
      </c>
      <c r="U505" s="6">
        <f t="shared" si="86"/>
        <v>0</v>
      </c>
      <c r="V505" s="6">
        <f t="shared" si="87"/>
        <v>0</v>
      </c>
      <c r="W505" s="6">
        <f t="shared" si="88"/>
        <v>0</v>
      </c>
      <c r="X505" s="6">
        <f t="shared" si="89"/>
        <v>0</v>
      </c>
      <c r="Y505" s="6">
        <f t="shared" si="90"/>
        <v>0</v>
      </c>
      <c r="Z505" s="6">
        <f t="shared" si="83"/>
        <v>0</v>
      </c>
      <c r="AA505" s="6"/>
      <c r="AB505" s="6"/>
      <c r="AC505" s="6"/>
      <c r="AD505" s="6"/>
      <c r="AE505" s="6"/>
      <c r="AF505" s="6"/>
      <c r="AG505" s="6"/>
    </row>
    <row r="506" spans="1:33" s="20" customFormat="1" ht="15" customHeight="1" x14ac:dyDescent="0.25">
      <c r="A506" s="19"/>
      <c r="B506" s="74" t="str">
        <f t="shared" si="80"/>
        <v>!!!</v>
      </c>
      <c r="C506" s="209" t="str">
        <f>IF($D506&lt;&gt;"",VLOOKUP(TEXT($D506,0),'Angaben Stationen'!$C$15:$V$65,2,0),"")</f>
        <v/>
      </c>
      <c r="D506" s="203"/>
      <c r="E506" s="210"/>
      <c r="F506" s="210"/>
      <c r="G506" s="211"/>
      <c r="H506" s="212"/>
      <c r="I506" s="213"/>
      <c r="J506" s="112"/>
      <c r="K506" s="72"/>
      <c r="M506" s="126"/>
      <c r="N506" s="6">
        <f t="shared" si="81"/>
        <v>0</v>
      </c>
      <c r="O506" s="6" t="str">
        <f>IF('Angaben KH-Standort'!$D$13&gt;0,"VJ","KJA")</f>
        <v>KJA</v>
      </c>
      <c r="P506" s="6" t="str">
        <f t="shared" si="84"/>
        <v>Leer</v>
      </c>
      <c r="Q506" s="6" t="str">
        <f t="shared" si="82"/>
        <v>Leer</v>
      </c>
      <c r="R506" s="6" t="str">
        <f t="shared" si="85"/>
        <v>Leer</v>
      </c>
      <c r="S506" s="6" t="str">
        <f>VLOOKUP($C506,{"29 - Psychiatrie (Erwachsene)","Psychiatrie";"30 - Kinder- und Jugendpsychiatrie","KJPsychiatrie";"31 - Psychosomatik","Psychosomatik";"00 - Bitte eine Fachabteilung auswählen","Leer";"","Leer"},2,0)</f>
        <v>Leer</v>
      </c>
      <c r="T506" s="6">
        <f>VLOOKUP($C506,{"29 - Psychiatrie (Erwachsene)",1;"30 - Kinder- und Jugendpsychiatrie",1;"31 - Psychosomatik",1;"00 - Bitte eine Fachabteilung auswählen",0;"",0},2,0)</f>
        <v>0</v>
      </c>
      <c r="U506" s="6">
        <f t="shared" si="86"/>
        <v>0</v>
      </c>
      <c r="V506" s="6">
        <f t="shared" si="87"/>
        <v>0</v>
      </c>
      <c r="W506" s="6">
        <f t="shared" si="88"/>
        <v>0</v>
      </c>
      <c r="X506" s="6">
        <f t="shared" si="89"/>
        <v>0</v>
      </c>
      <c r="Y506" s="6">
        <f t="shared" si="90"/>
        <v>0</v>
      </c>
      <c r="Z506" s="6">
        <f t="shared" si="83"/>
        <v>0</v>
      </c>
      <c r="AA506" s="6"/>
      <c r="AB506" s="6"/>
      <c r="AC506" s="6"/>
      <c r="AD506" s="6"/>
      <c r="AE506" s="6"/>
      <c r="AF506" s="6"/>
      <c r="AG506" s="6"/>
    </row>
    <row r="507" spans="1:33" s="20" customFormat="1" ht="15" customHeight="1" x14ac:dyDescent="0.25">
      <c r="A507" s="19"/>
      <c r="B507" s="74" t="str">
        <f t="shared" si="80"/>
        <v>!!!</v>
      </c>
      <c r="C507" s="209" t="str">
        <f>IF($D507&lt;&gt;"",VLOOKUP(TEXT($D507,0),'Angaben Stationen'!$C$15:$V$65,2,0),"")</f>
        <v/>
      </c>
      <c r="D507" s="203"/>
      <c r="E507" s="210"/>
      <c r="F507" s="210"/>
      <c r="G507" s="211"/>
      <c r="H507" s="212"/>
      <c r="I507" s="213"/>
      <c r="J507" s="112"/>
      <c r="K507" s="72"/>
      <c r="M507" s="126"/>
      <c r="N507" s="6">
        <f t="shared" si="81"/>
        <v>0</v>
      </c>
      <c r="O507" s="6" t="str">
        <f>IF('Angaben KH-Standort'!$D$13&gt;0,"VJ","KJA")</f>
        <v>KJA</v>
      </c>
      <c r="P507" s="6" t="str">
        <f t="shared" si="84"/>
        <v>Leer</v>
      </c>
      <c r="Q507" s="6" t="str">
        <f t="shared" si="82"/>
        <v>Leer</v>
      </c>
      <c r="R507" s="6" t="str">
        <f t="shared" si="85"/>
        <v>Leer</v>
      </c>
      <c r="S507" s="6" t="str">
        <f>VLOOKUP($C507,{"29 - Psychiatrie (Erwachsene)","Psychiatrie";"30 - Kinder- und Jugendpsychiatrie","KJPsychiatrie";"31 - Psychosomatik","Psychosomatik";"00 - Bitte eine Fachabteilung auswählen","Leer";"","Leer"},2,0)</f>
        <v>Leer</v>
      </c>
      <c r="T507" s="6">
        <f>VLOOKUP($C507,{"29 - Psychiatrie (Erwachsene)",1;"30 - Kinder- und Jugendpsychiatrie",1;"31 - Psychosomatik",1;"00 - Bitte eine Fachabteilung auswählen",0;"",0},2,0)</f>
        <v>0</v>
      </c>
      <c r="U507" s="6">
        <f t="shared" si="86"/>
        <v>0</v>
      </c>
      <c r="V507" s="6">
        <f t="shared" si="87"/>
        <v>0</v>
      </c>
      <c r="W507" s="6">
        <f t="shared" si="88"/>
        <v>0</v>
      </c>
      <c r="X507" s="6">
        <f t="shared" si="89"/>
        <v>0</v>
      </c>
      <c r="Y507" s="6">
        <f t="shared" si="90"/>
        <v>0</v>
      </c>
      <c r="Z507" s="6">
        <f t="shared" si="83"/>
        <v>0</v>
      </c>
      <c r="AA507" s="6"/>
      <c r="AB507" s="6"/>
      <c r="AC507" s="6"/>
      <c r="AD507" s="6"/>
      <c r="AE507" s="6"/>
      <c r="AF507" s="6"/>
      <c r="AG507" s="6"/>
    </row>
    <row r="508" spans="1:33" s="20" customFormat="1" ht="15" customHeight="1" x14ac:dyDescent="0.25">
      <c r="A508" s="19"/>
      <c r="B508" s="74" t="str">
        <f t="shared" si="80"/>
        <v>!!!</v>
      </c>
      <c r="C508" s="209" t="str">
        <f>IF($D508&lt;&gt;"",VLOOKUP(TEXT($D508,0),'Angaben Stationen'!$C$15:$V$65,2,0),"")</f>
        <v/>
      </c>
      <c r="D508" s="203"/>
      <c r="E508" s="210"/>
      <c r="F508" s="210"/>
      <c r="G508" s="211"/>
      <c r="H508" s="212"/>
      <c r="I508" s="213"/>
      <c r="J508" s="112"/>
      <c r="K508" s="72"/>
      <c r="M508" s="126"/>
      <c r="N508" s="6">
        <f t="shared" si="81"/>
        <v>0</v>
      </c>
      <c r="O508" s="6" t="str">
        <f>IF('Angaben KH-Standort'!$D$13&gt;0,"VJ","KJA")</f>
        <v>KJA</v>
      </c>
      <c r="P508" s="6" t="str">
        <f t="shared" si="84"/>
        <v>Leer</v>
      </c>
      <c r="Q508" s="6" t="str">
        <f t="shared" si="82"/>
        <v>Leer</v>
      </c>
      <c r="R508" s="6" t="str">
        <f t="shared" si="85"/>
        <v>Leer</v>
      </c>
      <c r="S508" s="6" t="str">
        <f>VLOOKUP($C508,{"29 - Psychiatrie (Erwachsene)","Psychiatrie";"30 - Kinder- und Jugendpsychiatrie","KJPsychiatrie";"31 - Psychosomatik","Psychosomatik";"00 - Bitte eine Fachabteilung auswählen","Leer";"","Leer"},2,0)</f>
        <v>Leer</v>
      </c>
      <c r="T508" s="6">
        <f>VLOOKUP($C508,{"29 - Psychiatrie (Erwachsene)",1;"30 - Kinder- und Jugendpsychiatrie",1;"31 - Psychosomatik",1;"00 - Bitte eine Fachabteilung auswählen",0;"",0},2,0)</f>
        <v>0</v>
      </c>
      <c r="U508" s="6">
        <f t="shared" si="86"/>
        <v>0</v>
      </c>
      <c r="V508" s="6">
        <f t="shared" si="87"/>
        <v>0</v>
      </c>
      <c r="W508" s="6">
        <f t="shared" si="88"/>
        <v>0</v>
      </c>
      <c r="X508" s="6">
        <f t="shared" si="89"/>
        <v>0</v>
      </c>
      <c r="Y508" s="6">
        <f t="shared" si="90"/>
        <v>0</v>
      </c>
      <c r="Z508" s="6">
        <f t="shared" si="83"/>
        <v>0</v>
      </c>
      <c r="AA508" s="6"/>
      <c r="AB508" s="6"/>
      <c r="AC508" s="6"/>
      <c r="AD508" s="6"/>
      <c r="AE508" s="6"/>
      <c r="AF508" s="6"/>
      <c r="AG508" s="6"/>
    </row>
    <row r="509" spans="1:33" s="20" customFormat="1" ht="15" customHeight="1" x14ac:dyDescent="0.25">
      <c r="A509" s="19"/>
      <c r="B509" s="74" t="str">
        <f t="shared" si="80"/>
        <v>!!!</v>
      </c>
      <c r="C509" s="209" t="str">
        <f>IF($D509&lt;&gt;"",VLOOKUP(TEXT($D509,0),'Angaben Stationen'!$C$15:$V$65,2,0),"")</f>
        <v/>
      </c>
      <c r="D509" s="203"/>
      <c r="E509" s="210"/>
      <c r="F509" s="210"/>
      <c r="G509" s="211"/>
      <c r="H509" s="212"/>
      <c r="I509" s="213"/>
      <c r="J509" s="112"/>
      <c r="K509" s="72"/>
      <c r="M509" s="126"/>
      <c r="N509" s="6">
        <f t="shared" si="81"/>
        <v>0</v>
      </c>
      <c r="O509" s="6" t="str">
        <f>IF('Angaben KH-Standort'!$D$13&gt;0,"VJ","KJA")</f>
        <v>KJA</v>
      </c>
      <c r="P509" s="6" t="str">
        <f t="shared" si="84"/>
        <v>Leer</v>
      </c>
      <c r="Q509" s="6" t="str">
        <f t="shared" si="82"/>
        <v>Leer</v>
      </c>
      <c r="R509" s="6" t="str">
        <f t="shared" si="85"/>
        <v>Leer</v>
      </c>
      <c r="S509" s="6" t="str">
        <f>VLOOKUP($C509,{"29 - Psychiatrie (Erwachsene)","Psychiatrie";"30 - Kinder- und Jugendpsychiatrie","KJPsychiatrie";"31 - Psychosomatik","Psychosomatik";"00 - Bitte eine Fachabteilung auswählen","Leer";"","Leer"},2,0)</f>
        <v>Leer</v>
      </c>
      <c r="T509" s="6">
        <f>VLOOKUP($C509,{"29 - Psychiatrie (Erwachsene)",1;"30 - Kinder- und Jugendpsychiatrie",1;"31 - Psychosomatik",1;"00 - Bitte eine Fachabteilung auswählen",0;"",0},2,0)</f>
        <v>0</v>
      </c>
      <c r="U509" s="6">
        <f t="shared" si="86"/>
        <v>0</v>
      </c>
      <c r="V509" s="6">
        <f t="shared" si="87"/>
        <v>0</v>
      </c>
      <c r="W509" s="6">
        <f t="shared" si="88"/>
        <v>0</v>
      </c>
      <c r="X509" s="6">
        <f t="shared" si="89"/>
        <v>0</v>
      </c>
      <c r="Y509" s="6">
        <f t="shared" si="90"/>
        <v>0</v>
      </c>
      <c r="Z509" s="6">
        <f t="shared" si="83"/>
        <v>0</v>
      </c>
      <c r="AA509" s="6"/>
      <c r="AB509" s="6"/>
      <c r="AC509" s="6"/>
      <c r="AD509" s="6"/>
      <c r="AE509" s="6"/>
      <c r="AF509" s="6"/>
      <c r="AG509" s="6"/>
    </row>
    <row r="510" spans="1:33" s="20" customFormat="1" ht="15" customHeight="1" x14ac:dyDescent="0.25">
      <c r="A510" s="19"/>
      <c r="B510" s="74" t="str">
        <f t="shared" si="80"/>
        <v>!!!</v>
      </c>
      <c r="C510" s="209" t="str">
        <f>IF($D510&lt;&gt;"",VLOOKUP(TEXT($D510,0),'Angaben Stationen'!$C$15:$V$65,2,0),"")</f>
        <v/>
      </c>
      <c r="D510" s="203"/>
      <c r="E510" s="210"/>
      <c r="F510" s="210"/>
      <c r="G510" s="211"/>
      <c r="H510" s="212"/>
      <c r="I510" s="213"/>
      <c r="J510" s="112"/>
      <c r="K510" s="72"/>
      <c r="M510" s="126"/>
      <c r="N510" s="6">
        <f t="shared" si="81"/>
        <v>0</v>
      </c>
      <c r="O510" s="6" t="str">
        <f>IF('Angaben KH-Standort'!$D$13&gt;0,"VJ","KJA")</f>
        <v>KJA</v>
      </c>
      <c r="P510" s="6" t="str">
        <f t="shared" si="84"/>
        <v>Leer</v>
      </c>
      <c r="Q510" s="6" t="str">
        <f t="shared" si="82"/>
        <v>Leer</v>
      </c>
      <c r="R510" s="6" t="str">
        <f t="shared" si="85"/>
        <v>Leer</v>
      </c>
      <c r="S510" s="6" t="str">
        <f>VLOOKUP($C510,{"29 - Psychiatrie (Erwachsene)","Psychiatrie";"30 - Kinder- und Jugendpsychiatrie","KJPsychiatrie";"31 - Psychosomatik","Psychosomatik";"00 - Bitte eine Fachabteilung auswählen","Leer";"","Leer"},2,0)</f>
        <v>Leer</v>
      </c>
      <c r="T510" s="6">
        <f>VLOOKUP($C510,{"29 - Psychiatrie (Erwachsene)",1;"30 - Kinder- und Jugendpsychiatrie",1;"31 - Psychosomatik",1;"00 - Bitte eine Fachabteilung auswählen",0;"",0},2,0)</f>
        <v>0</v>
      </c>
      <c r="U510" s="6">
        <f t="shared" si="86"/>
        <v>0</v>
      </c>
      <c r="V510" s="6">
        <f t="shared" si="87"/>
        <v>0</v>
      </c>
      <c r="W510" s="6">
        <f t="shared" si="88"/>
        <v>0</v>
      </c>
      <c r="X510" s="6">
        <f t="shared" si="89"/>
        <v>0</v>
      </c>
      <c r="Y510" s="6">
        <f t="shared" si="90"/>
        <v>0</v>
      </c>
      <c r="Z510" s="6">
        <f t="shared" si="83"/>
        <v>0</v>
      </c>
      <c r="AA510" s="6"/>
      <c r="AB510" s="6"/>
      <c r="AC510" s="6"/>
      <c r="AD510" s="6"/>
      <c r="AE510" s="6"/>
      <c r="AF510" s="6"/>
      <c r="AG510" s="6"/>
    </row>
    <row r="511" spans="1:33" s="20" customFormat="1" ht="15" customHeight="1" x14ac:dyDescent="0.25">
      <c r="A511" s="19"/>
      <c r="B511" s="74" t="str">
        <f t="shared" si="80"/>
        <v>!!!</v>
      </c>
      <c r="C511" s="209" t="str">
        <f>IF($D511&lt;&gt;"",VLOOKUP(TEXT($D511,0),'Angaben Stationen'!$C$15:$V$65,2,0),"")</f>
        <v/>
      </c>
      <c r="D511" s="203"/>
      <c r="E511" s="210"/>
      <c r="F511" s="210"/>
      <c r="G511" s="211"/>
      <c r="H511" s="212"/>
      <c r="I511" s="213"/>
      <c r="J511" s="112"/>
      <c r="K511" s="72"/>
      <c r="M511" s="126"/>
      <c r="N511" s="6">
        <f t="shared" si="81"/>
        <v>0</v>
      </c>
      <c r="O511" s="6" t="str">
        <f>IF('Angaben KH-Standort'!$D$13&gt;0,"VJ","KJA")</f>
        <v>KJA</v>
      </c>
      <c r="P511" s="6" t="str">
        <f t="shared" si="84"/>
        <v>Leer</v>
      </c>
      <c r="Q511" s="6" t="str">
        <f t="shared" si="82"/>
        <v>Leer</v>
      </c>
      <c r="R511" s="6" t="str">
        <f t="shared" si="85"/>
        <v>Leer</v>
      </c>
      <c r="S511" s="6" t="str">
        <f>VLOOKUP($C511,{"29 - Psychiatrie (Erwachsene)","Psychiatrie";"30 - Kinder- und Jugendpsychiatrie","KJPsychiatrie";"31 - Psychosomatik","Psychosomatik";"00 - Bitte eine Fachabteilung auswählen","Leer";"","Leer"},2,0)</f>
        <v>Leer</v>
      </c>
      <c r="T511" s="6">
        <f>VLOOKUP($C511,{"29 - Psychiatrie (Erwachsene)",1;"30 - Kinder- und Jugendpsychiatrie",1;"31 - Psychosomatik",1;"00 - Bitte eine Fachabteilung auswählen",0;"",0},2,0)</f>
        <v>0</v>
      </c>
      <c r="U511" s="6">
        <f t="shared" si="86"/>
        <v>0</v>
      </c>
      <c r="V511" s="6">
        <f t="shared" si="87"/>
        <v>0</v>
      </c>
      <c r="W511" s="6">
        <f t="shared" si="88"/>
        <v>0</v>
      </c>
      <c r="X511" s="6">
        <f t="shared" si="89"/>
        <v>0</v>
      </c>
      <c r="Y511" s="6">
        <f t="shared" si="90"/>
        <v>0</v>
      </c>
      <c r="Z511" s="6">
        <f t="shared" si="83"/>
        <v>0</v>
      </c>
      <c r="AA511" s="6"/>
      <c r="AB511" s="6"/>
      <c r="AC511" s="6"/>
      <c r="AD511" s="6"/>
      <c r="AE511" s="6"/>
      <c r="AF511" s="6"/>
      <c r="AG511" s="6"/>
    </row>
    <row r="512" spans="1:33" s="20" customFormat="1" ht="15" customHeight="1" x14ac:dyDescent="0.25">
      <c r="A512" s="19"/>
      <c r="B512" s="74" t="str">
        <f t="shared" si="80"/>
        <v>!!!</v>
      </c>
      <c r="C512" s="209" t="str">
        <f>IF($D512&lt;&gt;"",VLOOKUP(TEXT($D512,0),'Angaben Stationen'!$C$15:$V$65,2,0),"")</f>
        <v/>
      </c>
      <c r="D512" s="203"/>
      <c r="E512" s="210"/>
      <c r="F512" s="210"/>
      <c r="G512" s="211"/>
      <c r="H512" s="212"/>
      <c r="I512" s="213"/>
      <c r="J512" s="112"/>
      <c r="K512" s="72"/>
      <c r="M512" s="126"/>
      <c r="N512" s="6">
        <f t="shared" si="81"/>
        <v>0</v>
      </c>
      <c r="O512" s="6" t="str">
        <f>IF('Angaben KH-Standort'!$D$13&gt;0,"VJ","KJA")</f>
        <v>KJA</v>
      </c>
      <c r="P512" s="6" t="str">
        <f t="shared" si="84"/>
        <v>Leer</v>
      </c>
      <c r="Q512" s="6" t="str">
        <f t="shared" si="82"/>
        <v>Leer</v>
      </c>
      <c r="R512" s="6" t="str">
        <f t="shared" si="85"/>
        <v>Leer</v>
      </c>
      <c r="S512" s="6" t="str">
        <f>VLOOKUP($C512,{"29 - Psychiatrie (Erwachsene)","Psychiatrie";"30 - Kinder- und Jugendpsychiatrie","KJPsychiatrie";"31 - Psychosomatik","Psychosomatik";"00 - Bitte eine Fachabteilung auswählen","Leer";"","Leer"},2,0)</f>
        <v>Leer</v>
      </c>
      <c r="T512" s="6">
        <f>VLOOKUP($C512,{"29 - Psychiatrie (Erwachsene)",1;"30 - Kinder- und Jugendpsychiatrie",1;"31 - Psychosomatik",1;"00 - Bitte eine Fachabteilung auswählen",0;"",0},2,0)</f>
        <v>0</v>
      </c>
      <c r="U512" s="6">
        <f t="shared" si="86"/>
        <v>0</v>
      </c>
      <c r="V512" s="6">
        <f t="shared" si="87"/>
        <v>0</v>
      </c>
      <c r="W512" s="6">
        <f t="shared" si="88"/>
        <v>0</v>
      </c>
      <c r="X512" s="6">
        <f t="shared" si="89"/>
        <v>0</v>
      </c>
      <c r="Y512" s="6">
        <f t="shared" si="90"/>
        <v>0</v>
      </c>
      <c r="Z512" s="6">
        <f t="shared" si="83"/>
        <v>0</v>
      </c>
      <c r="AA512" s="6"/>
      <c r="AB512" s="6"/>
      <c r="AC512" s="6"/>
      <c r="AD512" s="6"/>
      <c r="AE512" s="6"/>
      <c r="AF512" s="6"/>
      <c r="AG512" s="6"/>
    </row>
    <row r="513" spans="1:33" s="20" customFormat="1" ht="15" customHeight="1" x14ac:dyDescent="0.25">
      <c r="A513" s="19"/>
      <c r="B513" s="74" t="str">
        <f t="shared" si="80"/>
        <v>!!!</v>
      </c>
      <c r="C513" s="209" t="str">
        <f>IF($D513&lt;&gt;"",VLOOKUP(TEXT($D513,0),'Angaben Stationen'!$C$15:$V$65,2,0),"")</f>
        <v/>
      </c>
      <c r="D513" s="203"/>
      <c r="E513" s="210"/>
      <c r="F513" s="210"/>
      <c r="G513" s="211"/>
      <c r="H513" s="212"/>
      <c r="I513" s="213"/>
      <c r="J513" s="112"/>
      <c r="K513" s="72"/>
      <c r="M513" s="126"/>
      <c r="N513" s="6">
        <f t="shared" si="81"/>
        <v>0</v>
      </c>
      <c r="O513" s="6" t="str">
        <f>IF('Angaben KH-Standort'!$D$13&gt;0,"VJ","KJA")</f>
        <v>KJA</v>
      </c>
      <c r="P513" s="6" t="str">
        <f t="shared" si="84"/>
        <v>Leer</v>
      </c>
      <c r="Q513" s="6" t="str">
        <f t="shared" si="82"/>
        <v>Leer</v>
      </c>
      <c r="R513" s="6" t="str">
        <f t="shared" si="85"/>
        <v>Leer</v>
      </c>
      <c r="S513" s="6" t="str">
        <f>VLOOKUP($C513,{"29 - Psychiatrie (Erwachsene)","Psychiatrie";"30 - Kinder- und Jugendpsychiatrie","KJPsychiatrie";"31 - Psychosomatik","Psychosomatik";"00 - Bitte eine Fachabteilung auswählen","Leer";"","Leer"},2,0)</f>
        <v>Leer</v>
      </c>
      <c r="T513" s="6">
        <f>VLOOKUP($C513,{"29 - Psychiatrie (Erwachsene)",1;"30 - Kinder- und Jugendpsychiatrie",1;"31 - Psychosomatik",1;"00 - Bitte eine Fachabteilung auswählen",0;"",0},2,0)</f>
        <v>0</v>
      </c>
      <c r="U513" s="6">
        <f t="shared" si="86"/>
        <v>0</v>
      </c>
      <c r="V513" s="6">
        <f t="shared" si="87"/>
        <v>0</v>
      </c>
      <c r="W513" s="6">
        <f t="shared" si="88"/>
        <v>0</v>
      </c>
      <c r="X513" s="6">
        <f t="shared" si="89"/>
        <v>0</v>
      </c>
      <c r="Y513" s="6">
        <f t="shared" si="90"/>
        <v>0</v>
      </c>
      <c r="Z513" s="6">
        <f t="shared" si="83"/>
        <v>0</v>
      </c>
      <c r="AA513" s="6"/>
      <c r="AB513" s="6"/>
      <c r="AC513" s="6"/>
      <c r="AD513" s="6"/>
      <c r="AE513" s="6"/>
      <c r="AF513" s="6"/>
      <c r="AG513" s="6"/>
    </row>
    <row r="514" spans="1:33" s="20" customFormat="1" ht="15" customHeight="1" x14ac:dyDescent="0.25">
      <c r="A514" s="19"/>
      <c r="B514" s="74" t="str">
        <f t="shared" si="80"/>
        <v>!!!</v>
      </c>
      <c r="C514" s="209" t="str">
        <f>IF($D514&lt;&gt;"",VLOOKUP(TEXT($D514,0),'Angaben Stationen'!$C$15:$V$65,2,0),"")</f>
        <v/>
      </c>
      <c r="D514" s="203"/>
      <c r="E514" s="210"/>
      <c r="F514" s="210"/>
      <c r="G514" s="211"/>
      <c r="H514" s="212"/>
      <c r="I514" s="213"/>
      <c r="J514" s="112"/>
      <c r="K514" s="72"/>
      <c r="M514" s="126"/>
      <c r="N514" s="6">
        <f t="shared" si="81"/>
        <v>0</v>
      </c>
      <c r="O514" s="6" t="str">
        <f>IF('Angaben KH-Standort'!$D$13&gt;0,"VJ","KJA")</f>
        <v>KJA</v>
      </c>
      <c r="P514" s="6" t="str">
        <f t="shared" si="84"/>
        <v>Leer</v>
      </c>
      <c r="Q514" s="6" t="str">
        <f t="shared" si="82"/>
        <v>Leer</v>
      </c>
      <c r="R514" s="6" t="str">
        <f t="shared" si="85"/>
        <v>Leer</v>
      </c>
      <c r="S514" s="6" t="str">
        <f>VLOOKUP($C514,{"29 - Psychiatrie (Erwachsene)","Psychiatrie";"30 - Kinder- und Jugendpsychiatrie","KJPsychiatrie";"31 - Psychosomatik","Psychosomatik";"00 - Bitte eine Fachabteilung auswählen","Leer";"","Leer"},2,0)</f>
        <v>Leer</v>
      </c>
      <c r="T514" s="6">
        <f>VLOOKUP($C514,{"29 - Psychiatrie (Erwachsene)",1;"30 - Kinder- und Jugendpsychiatrie",1;"31 - Psychosomatik",1;"00 - Bitte eine Fachabteilung auswählen",0;"",0},2,0)</f>
        <v>0</v>
      </c>
      <c r="U514" s="6">
        <f t="shared" si="86"/>
        <v>0</v>
      </c>
      <c r="V514" s="6">
        <f t="shared" si="87"/>
        <v>0</v>
      </c>
      <c r="W514" s="6">
        <f t="shared" si="88"/>
        <v>0</v>
      </c>
      <c r="X514" s="6">
        <f t="shared" si="89"/>
        <v>0</v>
      </c>
      <c r="Y514" s="6">
        <f t="shared" si="90"/>
        <v>0</v>
      </c>
      <c r="Z514" s="6">
        <f t="shared" si="83"/>
        <v>0</v>
      </c>
      <c r="AA514" s="6"/>
      <c r="AB514" s="6"/>
      <c r="AC514" s="6"/>
      <c r="AD514" s="6"/>
      <c r="AE514" s="6"/>
      <c r="AF514" s="6"/>
      <c r="AG514" s="6"/>
    </row>
    <row r="515" spans="1:33" s="20" customFormat="1" ht="15" customHeight="1" x14ac:dyDescent="0.25">
      <c r="A515" s="19"/>
      <c r="B515" s="74" t="str">
        <f t="shared" si="80"/>
        <v>!!!</v>
      </c>
      <c r="C515" s="209" t="str">
        <f>IF($D515&lt;&gt;"",VLOOKUP(TEXT($D515,0),'Angaben Stationen'!$C$15:$V$65,2,0),"")</f>
        <v/>
      </c>
      <c r="D515" s="203"/>
      <c r="E515" s="210"/>
      <c r="F515" s="210"/>
      <c r="G515" s="211"/>
      <c r="H515" s="212"/>
      <c r="I515" s="213"/>
      <c r="J515" s="112"/>
      <c r="K515" s="72"/>
      <c r="M515" s="126"/>
      <c r="N515" s="6">
        <f t="shared" si="81"/>
        <v>0</v>
      </c>
      <c r="O515" s="6" t="str">
        <f>IF('Angaben KH-Standort'!$D$13&gt;0,"VJ","KJA")</f>
        <v>KJA</v>
      </c>
      <c r="P515" s="6" t="str">
        <f t="shared" si="84"/>
        <v>Leer</v>
      </c>
      <c r="Q515" s="6" t="str">
        <f t="shared" si="82"/>
        <v>Leer</v>
      </c>
      <c r="R515" s="6" t="str">
        <f t="shared" si="85"/>
        <v>Leer</v>
      </c>
      <c r="S515" s="6" t="str">
        <f>VLOOKUP($C515,{"29 - Psychiatrie (Erwachsene)","Psychiatrie";"30 - Kinder- und Jugendpsychiatrie","KJPsychiatrie";"31 - Psychosomatik","Psychosomatik";"00 - Bitte eine Fachabteilung auswählen","Leer";"","Leer"},2,0)</f>
        <v>Leer</v>
      </c>
      <c r="T515" s="6">
        <f>VLOOKUP($C515,{"29 - Psychiatrie (Erwachsene)",1;"30 - Kinder- und Jugendpsychiatrie",1;"31 - Psychosomatik",1;"00 - Bitte eine Fachabteilung auswählen",0;"",0},2,0)</f>
        <v>0</v>
      </c>
      <c r="U515" s="6">
        <f t="shared" si="86"/>
        <v>0</v>
      </c>
      <c r="V515" s="6">
        <f t="shared" si="87"/>
        <v>0</v>
      </c>
      <c r="W515" s="6">
        <f t="shared" si="88"/>
        <v>0</v>
      </c>
      <c r="X515" s="6">
        <f t="shared" si="89"/>
        <v>0</v>
      </c>
      <c r="Y515" s="6">
        <f t="shared" si="90"/>
        <v>0</v>
      </c>
      <c r="Z515" s="6">
        <f t="shared" si="83"/>
        <v>0</v>
      </c>
      <c r="AA515" s="6"/>
      <c r="AB515" s="6"/>
      <c r="AC515" s="6"/>
      <c r="AD515" s="6"/>
      <c r="AE515" s="6"/>
      <c r="AF515" s="6"/>
      <c r="AG515" s="6"/>
    </row>
    <row r="516" spans="1:33" s="20" customFormat="1" ht="15" customHeight="1" x14ac:dyDescent="0.25">
      <c r="A516" s="19"/>
      <c r="B516" s="74" t="str">
        <f t="shared" si="80"/>
        <v>!!!</v>
      </c>
      <c r="C516" s="209" t="str">
        <f>IF($D516&lt;&gt;"",VLOOKUP(TEXT($D516,0),'Angaben Stationen'!$C$15:$V$65,2,0),"")</f>
        <v/>
      </c>
      <c r="D516" s="203"/>
      <c r="E516" s="210"/>
      <c r="F516" s="210"/>
      <c r="G516" s="211"/>
      <c r="H516" s="212"/>
      <c r="I516" s="213"/>
      <c r="J516" s="112"/>
      <c r="K516" s="72"/>
      <c r="M516" s="126"/>
      <c r="N516" s="6">
        <f t="shared" si="81"/>
        <v>0</v>
      </c>
      <c r="O516" s="6" t="str">
        <f>IF('Angaben KH-Standort'!$D$13&gt;0,"VJ","KJA")</f>
        <v>KJA</v>
      </c>
      <c r="P516" s="6" t="str">
        <f t="shared" si="84"/>
        <v>Leer</v>
      </c>
      <c r="Q516" s="6" t="str">
        <f t="shared" si="82"/>
        <v>Leer</v>
      </c>
      <c r="R516" s="6" t="str">
        <f t="shared" si="85"/>
        <v>Leer</v>
      </c>
      <c r="S516" s="6" t="str">
        <f>VLOOKUP($C516,{"29 - Psychiatrie (Erwachsene)","Psychiatrie";"30 - Kinder- und Jugendpsychiatrie","KJPsychiatrie";"31 - Psychosomatik","Psychosomatik";"00 - Bitte eine Fachabteilung auswählen","Leer";"","Leer"},2,0)</f>
        <v>Leer</v>
      </c>
      <c r="T516" s="6">
        <f>VLOOKUP($C516,{"29 - Psychiatrie (Erwachsene)",1;"30 - Kinder- und Jugendpsychiatrie",1;"31 - Psychosomatik",1;"00 - Bitte eine Fachabteilung auswählen",0;"",0},2,0)</f>
        <v>0</v>
      </c>
      <c r="U516" s="6">
        <f t="shared" si="86"/>
        <v>0</v>
      </c>
      <c r="V516" s="6">
        <f t="shared" si="87"/>
        <v>0</v>
      </c>
      <c r="W516" s="6">
        <f t="shared" si="88"/>
        <v>0</v>
      </c>
      <c r="X516" s="6">
        <f t="shared" si="89"/>
        <v>0</v>
      </c>
      <c r="Y516" s="6">
        <f t="shared" si="90"/>
        <v>0</v>
      </c>
      <c r="Z516" s="6">
        <f t="shared" si="83"/>
        <v>0</v>
      </c>
      <c r="AA516" s="6"/>
      <c r="AB516" s="6"/>
      <c r="AC516" s="6"/>
      <c r="AD516" s="6"/>
      <c r="AE516" s="6"/>
      <c r="AF516" s="6"/>
      <c r="AG516" s="6"/>
    </row>
    <row r="517" spans="1:33" s="20" customFormat="1" ht="15" customHeight="1" x14ac:dyDescent="0.25">
      <c r="A517" s="19"/>
      <c r="B517" s="74" t="str">
        <f t="shared" si="80"/>
        <v>!!!</v>
      </c>
      <c r="C517" s="209" t="str">
        <f>IF($D517&lt;&gt;"",VLOOKUP(TEXT($D517,0),'Angaben Stationen'!$C$15:$V$65,2,0),"")</f>
        <v/>
      </c>
      <c r="D517" s="203"/>
      <c r="E517" s="210"/>
      <c r="F517" s="210"/>
      <c r="G517" s="211"/>
      <c r="H517" s="212"/>
      <c r="I517" s="213"/>
      <c r="J517" s="112"/>
      <c r="K517" s="72"/>
      <c r="M517" s="126"/>
      <c r="N517" s="6">
        <f t="shared" si="81"/>
        <v>0</v>
      </c>
      <c r="O517" s="6" t="str">
        <f>IF('Angaben KH-Standort'!$D$13&gt;0,"VJ","KJA")</f>
        <v>KJA</v>
      </c>
      <c r="P517" s="6" t="str">
        <f t="shared" si="84"/>
        <v>Leer</v>
      </c>
      <c r="Q517" s="6" t="str">
        <f t="shared" si="82"/>
        <v>Leer</v>
      </c>
      <c r="R517" s="6" t="str">
        <f t="shared" si="85"/>
        <v>Leer</v>
      </c>
      <c r="S517" s="6" t="str">
        <f>VLOOKUP($C517,{"29 - Psychiatrie (Erwachsene)","Psychiatrie";"30 - Kinder- und Jugendpsychiatrie","KJPsychiatrie";"31 - Psychosomatik","Psychosomatik";"00 - Bitte eine Fachabteilung auswählen","Leer";"","Leer"},2,0)</f>
        <v>Leer</v>
      </c>
      <c r="T517" s="6">
        <f>VLOOKUP($C517,{"29 - Psychiatrie (Erwachsene)",1;"30 - Kinder- und Jugendpsychiatrie",1;"31 - Psychosomatik",1;"00 - Bitte eine Fachabteilung auswählen",0;"",0},2,0)</f>
        <v>0</v>
      </c>
      <c r="U517" s="6">
        <f t="shared" si="86"/>
        <v>0</v>
      </c>
      <c r="V517" s="6">
        <f t="shared" si="87"/>
        <v>0</v>
      </c>
      <c r="W517" s="6">
        <f t="shared" si="88"/>
        <v>0</v>
      </c>
      <c r="X517" s="6">
        <f t="shared" si="89"/>
        <v>0</v>
      </c>
      <c r="Y517" s="6">
        <f t="shared" si="90"/>
        <v>0</v>
      </c>
      <c r="Z517" s="6">
        <f t="shared" si="83"/>
        <v>0</v>
      </c>
      <c r="AA517" s="6"/>
      <c r="AB517" s="6"/>
      <c r="AC517" s="6"/>
      <c r="AD517" s="6"/>
      <c r="AE517" s="6"/>
      <c r="AF517" s="6"/>
      <c r="AG517" s="6"/>
    </row>
    <row r="518" spans="1:33" s="20" customFormat="1" ht="15" customHeight="1" x14ac:dyDescent="0.25">
      <c r="A518" s="19"/>
      <c r="B518" s="74" t="str">
        <f t="shared" si="80"/>
        <v>!!!</v>
      </c>
      <c r="C518" s="209" t="str">
        <f>IF($D518&lt;&gt;"",VLOOKUP(TEXT($D518,0),'Angaben Stationen'!$C$15:$V$65,2,0),"")</f>
        <v/>
      </c>
      <c r="D518" s="203"/>
      <c r="E518" s="210"/>
      <c r="F518" s="210"/>
      <c r="G518" s="211"/>
      <c r="H518" s="212"/>
      <c r="I518" s="213"/>
      <c r="J518" s="112"/>
      <c r="K518" s="72"/>
      <c r="M518" s="126"/>
      <c r="N518" s="6">
        <f t="shared" si="81"/>
        <v>0</v>
      </c>
      <c r="O518" s="6" t="str">
        <f>IF('Angaben KH-Standort'!$D$13&gt;0,"VJ","KJA")</f>
        <v>KJA</v>
      </c>
      <c r="P518" s="6" t="str">
        <f t="shared" si="84"/>
        <v>Leer</v>
      </c>
      <c r="Q518" s="6" t="str">
        <f t="shared" si="82"/>
        <v>Leer</v>
      </c>
      <c r="R518" s="6" t="str">
        <f t="shared" si="85"/>
        <v>Leer</v>
      </c>
      <c r="S518" s="6" t="str">
        <f>VLOOKUP($C518,{"29 - Psychiatrie (Erwachsene)","Psychiatrie";"30 - Kinder- und Jugendpsychiatrie","KJPsychiatrie";"31 - Psychosomatik","Psychosomatik";"00 - Bitte eine Fachabteilung auswählen","Leer";"","Leer"},2,0)</f>
        <v>Leer</v>
      </c>
      <c r="T518" s="6">
        <f>VLOOKUP($C518,{"29 - Psychiatrie (Erwachsene)",1;"30 - Kinder- und Jugendpsychiatrie",1;"31 - Psychosomatik",1;"00 - Bitte eine Fachabteilung auswählen",0;"",0},2,0)</f>
        <v>0</v>
      </c>
      <c r="U518" s="6">
        <f t="shared" si="86"/>
        <v>0</v>
      </c>
      <c r="V518" s="6">
        <f t="shared" si="87"/>
        <v>0</v>
      </c>
      <c r="W518" s="6">
        <f t="shared" si="88"/>
        <v>0</v>
      </c>
      <c r="X518" s="6">
        <f t="shared" si="89"/>
        <v>0</v>
      </c>
      <c r="Y518" s="6">
        <f t="shared" si="90"/>
        <v>0</v>
      </c>
      <c r="Z518" s="6">
        <f t="shared" si="83"/>
        <v>0</v>
      </c>
      <c r="AA518" s="6"/>
      <c r="AB518" s="6"/>
      <c r="AC518" s="6"/>
      <c r="AD518" s="6"/>
      <c r="AE518" s="6"/>
      <c r="AF518" s="6"/>
      <c r="AG518" s="6"/>
    </row>
    <row r="519" spans="1:33" s="20" customFormat="1" ht="15" customHeight="1" x14ac:dyDescent="0.25">
      <c r="A519" s="19"/>
      <c r="B519" s="74" t="str">
        <f t="shared" si="80"/>
        <v>!!!</v>
      </c>
      <c r="C519" s="209" t="str">
        <f>IF($D519&lt;&gt;"",VLOOKUP(TEXT($D519,0),'Angaben Stationen'!$C$15:$V$65,2,0),"")</f>
        <v/>
      </c>
      <c r="D519" s="203"/>
      <c r="E519" s="210"/>
      <c r="F519" s="210"/>
      <c r="G519" s="211"/>
      <c r="H519" s="212"/>
      <c r="I519" s="213"/>
      <c r="J519" s="112"/>
      <c r="K519" s="72"/>
      <c r="M519" s="126"/>
      <c r="N519" s="6">
        <f t="shared" si="81"/>
        <v>0</v>
      </c>
      <c r="O519" s="6" t="str">
        <f>IF('Angaben KH-Standort'!$D$13&gt;0,"VJ","KJA")</f>
        <v>KJA</v>
      </c>
      <c r="P519" s="6" t="str">
        <f t="shared" si="84"/>
        <v>Leer</v>
      </c>
      <c r="Q519" s="6" t="str">
        <f t="shared" si="82"/>
        <v>Leer</v>
      </c>
      <c r="R519" s="6" t="str">
        <f t="shared" si="85"/>
        <v>Leer</v>
      </c>
      <c r="S519" s="6" t="str">
        <f>VLOOKUP($C519,{"29 - Psychiatrie (Erwachsene)","Psychiatrie";"30 - Kinder- und Jugendpsychiatrie","KJPsychiatrie";"31 - Psychosomatik","Psychosomatik";"00 - Bitte eine Fachabteilung auswählen","Leer";"","Leer"},2,0)</f>
        <v>Leer</v>
      </c>
      <c r="T519" s="6">
        <f>VLOOKUP($C519,{"29 - Psychiatrie (Erwachsene)",1;"30 - Kinder- und Jugendpsychiatrie",1;"31 - Psychosomatik",1;"00 - Bitte eine Fachabteilung auswählen",0;"",0},2,0)</f>
        <v>0</v>
      </c>
      <c r="U519" s="6">
        <f t="shared" si="86"/>
        <v>0</v>
      </c>
      <c r="V519" s="6">
        <f t="shared" si="87"/>
        <v>0</v>
      </c>
      <c r="W519" s="6">
        <f t="shared" si="88"/>
        <v>0</v>
      </c>
      <c r="X519" s="6">
        <f t="shared" si="89"/>
        <v>0</v>
      </c>
      <c r="Y519" s="6">
        <f t="shared" si="90"/>
        <v>0</v>
      </c>
      <c r="Z519" s="6">
        <f t="shared" si="83"/>
        <v>0</v>
      </c>
      <c r="AA519" s="6"/>
      <c r="AB519" s="6"/>
      <c r="AC519" s="6"/>
      <c r="AD519" s="6"/>
      <c r="AE519" s="6"/>
      <c r="AF519" s="6"/>
      <c r="AG519" s="6"/>
    </row>
    <row r="520" spans="1:33" s="20" customFormat="1" ht="15" customHeight="1" x14ac:dyDescent="0.25">
      <c r="A520" s="19"/>
      <c r="B520" s="74" t="str">
        <f t="shared" si="80"/>
        <v>!!!</v>
      </c>
      <c r="C520" s="209" t="str">
        <f>IF($D520&lt;&gt;"",VLOOKUP(TEXT($D520,0),'Angaben Stationen'!$C$15:$V$65,2,0),"")</f>
        <v/>
      </c>
      <c r="D520" s="203"/>
      <c r="E520" s="210"/>
      <c r="F520" s="210"/>
      <c r="G520" s="211"/>
      <c r="H520" s="212"/>
      <c r="I520" s="213"/>
      <c r="J520" s="112"/>
      <c r="K520" s="72"/>
      <c r="M520" s="126"/>
      <c r="N520" s="6">
        <f t="shared" si="81"/>
        <v>0</v>
      </c>
      <c r="O520" s="6" t="str">
        <f>IF('Angaben KH-Standort'!$D$13&gt;0,"VJ","KJA")</f>
        <v>KJA</v>
      </c>
      <c r="P520" s="6" t="str">
        <f t="shared" si="84"/>
        <v>Leer</v>
      </c>
      <c r="Q520" s="6" t="str">
        <f t="shared" si="82"/>
        <v>Leer</v>
      </c>
      <c r="R520" s="6" t="str">
        <f t="shared" si="85"/>
        <v>Leer</v>
      </c>
      <c r="S520" s="6" t="str">
        <f>VLOOKUP($C520,{"29 - Psychiatrie (Erwachsene)","Psychiatrie";"30 - Kinder- und Jugendpsychiatrie","KJPsychiatrie";"31 - Psychosomatik","Psychosomatik";"00 - Bitte eine Fachabteilung auswählen","Leer";"","Leer"},2,0)</f>
        <v>Leer</v>
      </c>
      <c r="T520" s="6">
        <f>VLOOKUP($C520,{"29 - Psychiatrie (Erwachsene)",1;"30 - Kinder- und Jugendpsychiatrie",1;"31 - Psychosomatik",1;"00 - Bitte eine Fachabteilung auswählen",0;"",0},2,0)</f>
        <v>0</v>
      </c>
      <c r="U520" s="6">
        <f t="shared" si="86"/>
        <v>0</v>
      </c>
      <c r="V520" s="6">
        <f t="shared" si="87"/>
        <v>0</v>
      </c>
      <c r="W520" s="6">
        <f t="shared" si="88"/>
        <v>0</v>
      </c>
      <c r="X520" s="6">
        <f t="shared" si="89"/>
        <v>0</v>
      </c>
      <c r="Y520" s="6">
        <f t="shared" si="90"/>
        <v>0</v>
      </c>
      <c r="Z520" s="6">
        <f t="shared" si="83"/>
        <v>0</v>
      </c>
      <c r="AA520" s="6"/>
      <c r="AB520" s="6"/>
      <c r="AC520" s="6"/>
      <c r="AD520" s="6"/>
      <c r="AE520" s="6"/>
      <c r="AF520" s="6"/>
      <c r="AG520" s="6"/>
    </row>
    <row r="521" spans="1:33" s="20" customFormat="1" ht="15" customHeight="1" x14ac:dyDescent="0.25">
      <c r="A521" s="19"/>
      <c r="B521" s="74" t="str">
        <f t="shared" si="80"/>
        <v>!!!</v>
      </c>
      <c r="C521" s="209" t="str">
        <f>IF($D521&lt;&gt;"",VLOOKUP(TEXT($D521,0),'Angaben Stationen'!$C$15:$V$65,2,0),"")</f>
        <v/>
      </c>
      <c r="D521" s="203"/>
      <c r="E521" s="210"/>
      <c r="F521" s="210"/>
      <c r="G521" s="211"/>
      <c r="H521" s="212"/>
      <c r="I521" s="213"/>
      <c r="J521" s="112"/>
      <c r="K521" s="72"/>
      <c r="M521" s="126"/>
      <c r="N521" s="6">
        <f t="shared" si="81"/>
        <v>0</v>
      </c>
      <c r="O521" s="6" t="str">
        <f>IF('Angaben KH-Standort'!$D$13&gt;0,"VJ","KJA")</f>
        <v>KJA</v>
      </c>
      <c r="P521" s="6" t="str">
        <f t="shared" si="84"/>
        <v>Leer</v>
      </c>
      <c r="Q521" s="6" t="str">
        <f t="shared" si="82"/>
        <v>Leer</v>
      </c>
      <c r="R521" s="6" t="str">
        <f t="shared" si="85"/>
        <v>Leer</v>
      </c>
      <c r="S521" s="6" t="str">
        <f>VLOOKUP($C521,{"29 - Psychiatrie (Erwachsene)","Psychiatrie";"30 - Kinder- und Jugendpsychiatrie","KJPsychiatrie";"31 - Psychosomatik","Psychosomatik";"00 - Bitte eine Fachabteilung auswählen","Leer";"","Leer"},2,0)</f>
        <v>Leer</v>
      </c>
      <c r="T521" s="6">
        <f>VLOOKUP($C521,{"29 - Psychiatrie (Erwachsene)",1;"30 - Kinder- und Jugendpsychiatrie",1;"31 - Psychosomatik",1;"00 - Bitte eine Fachabteilung auswählen",0;"",0},2,0)</f>
        <v>0</v>
      </c>
      <c r="U521" s="6">
        <f t="shared" si="86"/>
        <v>0</v>
      </c>
      <c r="V521" s="6">
        <f t="shared" si="87"/>
        <v>0</v>
      </c>
      <c r="W521" s="6">
        <f t="shared" si="88"/>
        <v>0</v>
      </c>
      <c r="X521" s="6">
        <f t="shared" si="89"/>
        <v>0</v>
      </c>
      <c r="Y521" s="6">
        <f t="shared" si="90"/>
        <v>0</v>
      </c>
      <c r="Z521" s="6">
        <f t="shared" si="83"/>
        <v>0</v>
      </c>
      <c r="AA521" s="6"/>
      <c r="AB521" s="6"/>
      <c r="AC521" s="6"/>
      <c r="AD521" s="6"/>
      <c r="AE521" s="6"/>
      <c r="AF521" s="6"/>
      <c r="AG521" s="6"/>
    </row>
    <row r="522" spans="1:33" s="20" customFormat="1" ht="15" customHeight="1" x14ac:dyDescent="0.25">
      <c r="A522" s="19"/>
      <c r="B522" s="74" t="str">
        <f t="shared" si="80"/>
        <v>!!!</v>
      </c>
      <c r="C522" s="209" t="str">
        <f>IF($D522&lt;&gt;"",VLOOKUP(TEXT($D522,0),'Angaben Stationen'!$C$15:$V$65,2,0),"")</f>
        <v/>
      </c>
      <c r="D522" s="203"/>
      <c r="E522" s="210"/>
      <c r="F522" s="210"/>
      <c r="G522" s="211"/>
      <c r="H522" s="212"/>
      <c r="I522" s="213"/>
      <c r="J522" s="112"/>
      <c r="K522" s="72"/>
      <c r="M522" s="126"/>
      <c r="N522" s="6">
        <f t="shared" si="81"/>
        <v>0</v>
      </c>
      <c r="O522" s="6" t="str">
        <f>IF('Angaben KH-Standort'!$D$13&gt;0,"VJ","KJA")</f>
        <v>KJA</v>
      </c>
      <c r="P522" s="6" t="str">
        <f t="shared" si="84"/>
        <v>Leer</v>
      </c>
      <c r="Q522" s="6" t="str">
        <f t="shared" si="82"/>
        <v>Leer</v>
      </c>
      <c r="R522" s="6" t="str">
        <f t="shared" si="85"/>
        <v>Leer</v>
      </c>
      <c r="S522" s="6" t="str">
        <f>VLOOKUP($C522,{"29 - Psychiatrie (Erwachsene)","Psychiatrie";"30 - Kinder- und Jugendpsychiatrie","KJPsychiatrie";"31 - Psychosomatik","Psychosomatik";"00 - Bitte eine Fachabteilung auswählen","Leer";"","Leer"},2,0)</f>
        <v>Leer</v>
      </c>
      <c r="T522" s="6">
        <f>VLOOKUP($C522,{"29 - Psychiatrie (Erwachsene)",1;"30 - Kinder- und Jugendpsychiatrie",1;"31 - Psychosomatik",1;"00 - Bitte eine Fachabteilung auswählen",0;"",0},2,0)</f>
        <v>0</v>
      </c>
      <c r="U522" s="6">
        <f t="shared" si="86"/>
        <v>0</v>
      </c>
      <c r="V522" s="6">
        <f t="shared" si="87"/>
        <v>0</v>
      </c>
      <c r="W522" s="6">
        <f t="shared" si="88"/>
        <v>0</v>
      </c>
      <c r="X522" s="6">
        <f t="shared" si="89"/>
        <v>0</v>
      </c>
      <c r="Y522" s="6">
        <f t="shared" si="90"/>
        <v>0</v>
      </c>
      <c r="Z522" s="6">
        <f t="shared" si="83"/>
        <v>0</v>
      </c>
      <c r="AA522" s="6"/>
      <c r="AB522" s="6"/>
      <c r="AC522" s="6"/>
      <c r="AD522" s="6"/>
      <c r="AE522" s="6"/>
      <c r="AF522" s="6"/>
      <c r="AG522" s="6"/>
    </row>
    <row r="523" spans="1:33" s="20" customFormat="1" ht="15" customHeight="1" x14ac:dyDescent="0.25">
      <c r="A523" s="19"/>
      <c r="B523" s="74" t="str">
        <f t="shared" si="80"/>
        <v>!!!</v>
      </c>
      <c r="C523" s="209" t="str">
        <f>IF($D523&lt;&gt;"",VLOOKUP(TEXT($D523,0),'Angaben Stationen'!$C$15:$V$65,2,0),"")</f>
        <v/>
      </c>
      <c r="D523" s="203"/>
      <c r="E523" s="210"/>
      <c r="F523" s="210"/>
      <c r="G523" s="211"/>
      <c r="H523" s="212"/>
      <c r="I523" s="213"/>
      <c r="J523" s="112"/>
      <c r="K523" s="72"/>
      <c r="M523" s="126"/>
      <c r="N523" s="6">
        <f t="shared" si="81"/>
        <v>0</v>
      </c>
      <c r="O523" s="6" t="str">
        <f>IF('Angaben KH-Standort'!$D$13&gt;0,"VJ","KJA")</f>
        <v>KJA</v>
      </c>
      <c r="P523" s="6" t="str">
        <f t="shared" si="84"/>
        <v>Leer</v>
      </c>
      <c r="Q523" s="6" t="str">
        <f t="shared" si="82"/>
        <v>Leer</v>
      </c>
      <c r="R523" s="6" t="str">
        <f t="shared" si="85"/>
        <v>Leer</v>
      </c>
      <c r="S523" s="6" t="str">
        <f>VLOOKUP($C523,{"29 - Psychiatrie (Erwachsene)","Psychiatrie";"30 - Kinder- und Jugendpsychiatrie","KJPsychiatrie";"31 - Psychosomatik","Psychosomatik";"00 - Bitte eine Fachabteilung auswählen","Leer";"","Leer"},2,0)</f>
        <v>Leer</v>
      </c>
      <c r="T523" s="6">
        <f>VLOOKUP($C523,{"29 - Psychiatrie (Erwachsene)",1;"30 - Kinder- und Jugendpsychiatrie",1;"31 - Psychosomatik",1;"00 - Bitte eine Fachabteilung auswählen",0;"",0},2,0)</f>
        <v>0</v>
      </c>
      <c r="U523" s="6">
        <f t="shared" si="86"/>
        <v>0</v>
      </c>
      <c r="V523" s="6">
        <f t="shared" si="87"/>
        <v>0</v>
      </c>
      <c r="W523" s="6">
        <f t="shared" si="88"/>
        <v>0</v>
      </c>
      <c r="X523" s="6">
        <f t="shared" si="89"/>
        <v>0</v>
      </c>
      <c r="Y523" s="6">
        <f t="shared" si="90"/>
        <v>0</v>
      </c>
      <c r="Z523" s="6">
        <f t="shared" si="83"/>
        <v>0</v>
      </c>
      <c r="AA523" s="6"/>
      <c r="AB523" s="6"/>
      <c r="AC523" s="6"/>
      <c r="AD523" s="6"/>
      <c r="AE523" s="6"/>
      <c r="AF523" s="6"/>
      <c r="AG523" s="6"/>
    </row>
    <row r="524" spans="1:33" s="20" customFormat="1" ht="15" customHeight="1" x14ac:dyDescent="0.25">
      <c r="A524" s="19"/>
      <c r="B524" s="74" t="str">
        <f t="shared" si="80"/>
        <v>!!!</v>
      </c>
      <c r="C524" s="209" t="str">
        <f>IF($D524&lt;&gt;"",VLOOKUP(TEXT($D524,0),'Angaben Stationen'!$C$15:$V$65,2,0),"")</f>
        <v/>
      </c>
      <c r="D524" s="203"/>
      <c r="E524" s="210"/>
      <c r="F524" s="210"/>
      <c r="G524" s="211"/>
      <c r="H524" s="212"/>
      <c r="I524" s="213"/>
      <c r="J524" s="112"/>
      <c r="K524" s="72"/>
      <c r="M524" s="126"/>
      <c r="N524" s="6">
        <f t="shared" si="81"/>
        <v>0</v>
      </c>
      <c r="O524" s="6" t="str">
        <f>IF('Angaben KH-Standort'!$D$13&gt;0,"VJ","KJA")</f>
        <v>KJA</v>
      </c>
      <c r="P524" s="6" t="str">
        <f t="shared" si="84"/>
        <v>Leer</v>
      </c>
      <c r="Q524" s="6" t="str">
        <f t="shared" si="82"/>
        <v>Leer</v>
      </c>
      <c r="R524" s="6" t="str">
        <f t="shared" si="85"/>
        <v>Leer</v>
      </c>
      <c r="S524" s="6" t="str">
        <f>VLOOKUP($C524,{"29 - Psychiatrie (Erwachsene)","Psychiatrie";"30 - Kinder- und Jugendpsychiatrie","KJPsychiatrie";"31 - Psychosomatik","Psychosomatik";"00 - Bitte eine Fachabteilung auswählen","Leer";"","Leer"},2,0)</f>
        <v>Leer</v>
      </c>
      <c r="T524" s="6">
        <f>VLOOKUP($C524,{"29 - Psychiatrie (Erwachsene)",1;"30 - Kinder- und Jugendpsychiatrie",1;"31 - Psychosomatik",1;"00 - Bitte eine Fachabteilung auswählen",0;"",0},2,0)</f>
        <v>0</v>
      </c>
      <c r="U524" s="6">
        <f t="shared" si="86"/>
        <v>0</v>
      </c>
      <c r="V524" s="6">
        <f t="shared" si="87"/>
        <v>0</v>
      </c>
      <c r="W524" s="6">
        <f t="shared" si="88"/>
        <v>0</v>
      </c>
      <c r="X524" s="6">
        <f t="shared" si="89"/>
        <v>0</v>
      </c>
      <c r="Y524" s="6">
        <f t="shared" si="90"/>
        <v>0</v>
      </c>
      <c r="Z524" s="6">
        <f t="shared" si="83"/>
        <v>0</v>
      </c>
      <c r="AA524" s="6"/>
      <c r="AB524" s="6"/>
      <c r="AC524" s="6"/>
      <c r="AD524" s="6"/>
      <c r="AE524" s="6"/>
      <c r="AF524" s="6"/>
      <c r="AG524" s="6"/>
    </row>
    <row r="525" spans="1:33" s="20" customFormat="1" ht="15" customHeight="1" x14ac:dyDescent="0.25">
      <c r="A525" s="19"/>
      <c r="B525" s="74" t="str">
        <f t="shared" si="80"/>
        <v>!!!</v>
      </c>
      <c r="C525" s="209" t="str">
        <f>IF($D525&lt;&gt;"",VLOOKUP(TEXT($D525,0),'Angaben Stationen'!$C$15:$V$65,2,0),"")</f>
        <v/>
      </c>
      <c r="D525" s="203"/>
      <c r="E525" s="210"/>
      <c r="F525" s="210"/>
      <c r="G525" s="211"/>
      <c r="H525" s="212"/>
      <c r="I525" s="213"/>
      <c r="J525" s="112"/>
      <c r="K525" s="72"/>
      <c r="M525" s="126"/>
      <c r="N525" s="6">
        <f t="shared" si="81"/>
        <v>0</v>
      </c>
      <c r="O525" s="6" t="str">
        <f>IF('Angaben KH-Standort'!$D$13&gt;0,"VJ","KJA")</f>
        <v>KJA</v>
      </c>
      <c r="P525" s="6" t="str">
        <f t="shared" si="84"/>
        <v>Leer</v>
      </c>
      <c r="Q525" s="6" t="str">
        <f t="shared" si="82"/>
        <v>Leer</v>
      </c>
      <c r="R525" s="6" t="str">
        <f t="shared" si="85"/>
        <v>Leer</v>
      </c>
      <c r="S525" s="6" t="str">
        <f>VLOOKUP($C525,{"29 - Psychiatrie (Erwachsene)","Psychiatrie";"30 - Kinder- und Jugendpsychiatrie","KJPsychiatrie";"31 - Psychosomatik","Psychosomatik";"00 - Bitte eine Fachabteilung auswählen","Leer";"","Leer"},2,0)</f>
        <v>Leer</v>
      </c>
      <c r="T525" s="6">
        <f>VLOOKUP($C525,{"29 - Psychiatrie (Erwachsene)",1;"30 - Kinder- und Jugendpsychiatrie",1;"31 - Psychosomatik",1;"00 - Bitte eine Fachabteilung auswählen",0;"",0},2,0)</f>
        <v>0</v>
      </c>
      <c r="U525" s="6">
        <f t="shared" si="86"/>
        <v>0</v>
      </c>
      <c r="V525" s="6">
        <f t="shared" si="87"/>
        <v>0</v>
      </c>
      <c r="W525" s="6">
        <f t="shared" si="88"/>
        <v>0</v>
      </c>
      <c r="X525" s="6">
        <f t="shared" si="89"/>
        <v>0</v>
      </c>
      <c r="Y525" s="6">
        <f t="shared" si="90"/>
        <v>0</v>
      </c>
      <c r="Z525" s="6">
        <f t="shared" si="83"/>
        <v>0</v>
      </c>
      <c r="AA525" s="6"/>
      <c r="AB525" s="6"/>
      <c r="AC525" s="6"/>
      <c r="AD525" s="6"/>
      <c r="AE525" s="6"/>
      <c r="AF525" s="6"/>
      <c r="AG525" s="6"/>
    </row>
    <row r="526" spans="1:33" s="20" customFormat="1" ht="15" customHeight="1" x14ac:dyDescent="0.25">
      <c r="A526" s="19"/>
      <c r="B526" s="74" t="str">
        <f t="shared" si="80"/>
        <v>!!!</v>
      </c>
      <c r="C526" s="209" t="str">
        <f>IF($D526&lt;&gt;"",VLOOKUP(TEXT($D526,0),'Angaben Stationen'!$C$15:$V$65,2,0),"")</f>
        <v/>
      </c>
      <c r="D526" s="203"/>
      <c r="E526" s="210"/>
      <c r="F526" s="210"/>
      <c r="G526" s="211"/>
      <c r="H526" s="212"/>
      <c r="I526" s="213"/>
      <c r="J526" s="112"/>
      <c r="K526" s="72"/>
      <c r="M526" s="126"/>
      <c r="N526" s="6">
        <f t="shared" si="81"/>
        <v>0</v>
      </c>
      <c r="O526" s="6" t="str">
        <f>IF('Angaben KH-Standort'!$D$13&gt;0,"VJ","KJA")</f>
        <v>KJA</v>
      </c>
      <c r="P526" s="6" t="str">
        <f t="shared" si="84"/>
        <v>Leer</v>
      </c>
      <c r="Q526" s="6" t="str">
        <f t="shared" si="82"/>
        <v>Leer</v>
      </c>
      <c r="R526" s="6" t="str">
        <f t="shared" si="85"/>
        <v>Leer</v>
      </c>
      <c r="S526" s="6" t="str">
        <f>VLOOKUP($C526,{"29 - Psychiatrie (Erwachsene)","Psychiatrie";"30 - Kinder- und Jugendpsychiatrie","KJPsychiatrie";"31 - Psychosomatik","Psychosomatik";"00 - Bitte eine Fachabteilung auswählen","Leer";"","Leer"},2,0)</f>
        <v>Leer</v>
      </c>
      <c r="T526" s="6">
        <f>VLOOKUP($C526,{"29 - Psychiatrie (Erwachsene)",1;"30 - Kinder- und Jugendpsychiatrie",1;"31 - Psychosomatik",1;"00 - Bitte eine Fachabteilung auswählen",0;"",0},2,0)</f>
        <v>0</v>
      </c>
      <c r="U526" s="6">
        <f t="shared" si="86"/>
        <v>0</v>
      </c>
      <c r="V526" s="6">
        <f t="shared" si="87"/>
        <v>0</v>
      </c>
      <c r="W526" s="6">
        <f t="shared" si="88"/>
        <v>0</v>
      </c>
      <c r="X526" s="6">
        <f t="shared" si="89"/>
        <v>0</v>
      </c>
      <c r="Y526" s="6">
        <f t="shared" si="90"/>
        <v>0</v>
      </c>
      <c r="Z526" s="6">
        <f t="shared" si="83"/>
        <v>0</v>
      </c>
      <c r="AA526" s="6"/>
      <c r="AB526" s="6"/>
      <c r="AC526" s="6"/>
      <c r="AD526" s="6"/>
      <c r="AE526" s="6"/>
      <c r="AF526" s="6"/>
      <c r="AG526" s="6"/>
    </row>
    <row r="527" spans="1:33" s="20" customFormat="1" ht="15" customHeight="1" x14ac:dyDescent="0.25">
      <c r="A527" s="19"/>
      <c r="B527" s="74" t="str">
        <f t="shared" si="80"/>
        <v>!!!</v>
      </c>
      <c r="C527" s="209" t="str">
        <f>IF($D527&lt;&gt;"",VLOOKUP(TEXT($D527,0),'Angaben Stationen'!$C$15:$V$65,2,0),"")</f>
        <v/>
      </c>
      <c r="D527" s="203"/>
      <c r="E527" s="210"/>
      <c r="F527" s="210"/>
      <c r="G527" s="211"/>
      <c r="H527" s="212"/>
      <c r="I527" s="213"/>
      <c r="J527" s="112"/>
      <c r="K527" s="72"/>
      <c r="M527" s="126"/>
      <c r="N527" s="6">
        <f t="shared" si="81"/>
        <v>0</v>
      </c>
      <c r="O527" s="6" t="str">
        <f>IF('Angaben KH-Standort'!$D$13&gt;0,"VJ","KJA")</f>
        <v>KJA</v>
      </c>
      <c r="P527" s="6" t="str">
        <f t="shared" si="84"/>
        <v>Leer</v>
      </c>
      <c r="Q527" s="6" t="str">
        <f t="shared" si="82"/>
        <v>Leer</v>
      </c>
      <c r="R527" s="6" t="str">
        <f t="shared" si="85"/>
        <v>Leer</v>
      </c>
      <c r="S527" s="6" t="str">
        <f>VLOOKUP($C527,{"29 - Psychiatrie (Erwachsene)","Psychiatrie";"30 - Kinder- und Jugendpsychiatrie","KJPsychiatrie";"31 - Psychosomatik","Psychosomatik";"00 - Bitte eine Fachabteilung auswählen","Leer";"","Leer"},2,0)</f>
        <v>Leer</v>
      </c>
      <c r="T527" s="6">
        <f>VLOOKUP($C527,{"29 - Psychiatrie (Erwachsene)",1;"30 - Kinder- und Jugendpsychiatrie",1;"31 - Psychosomatik",1;"00 - Bitte eine Fachabteilung auswählen",0;"",0},2,0)</f>
        <v>0</v>
      </c>
      <c r="U527" s="6">
        <f t="shared" si="86"/>
        <v>0</v>
      </c>
      <c r="V527" s="6">
        <f t="shared" si="87"/>
        <v>0</v>
      </c>
      <c r="W527" s="6">
        <f t="shared" si="88"/>
        <v>0</v>
      </c>
      <c r="X527" s="6">
        <f t="shared" si="89"/>
        <v>0</v>
      </c>
      <c r="Y527" s="6">
        <f t="shared" si="90"/>
        <v>0</v>
      </c>
      <c r="Z527" s="6">
        <f t="shared" si="83"/>
        <v>0</v>
      </c>
      <c r="AA527" s="6"/>
      <c r="AB527" s="6"/>
      <c r="AC527" s="6"/>
      <c r="AD527" s="6"/>
      <c r="AE527" s="6"/>
      <c r="AF527" s="6"/>
      <c r="AG527" s="6"/>
    </row>
    <row r="528" spans="1:33" s="20" customFormat="1" ht="15" customHeight="1" x14ac:dyDescent="0.25">
      <c r="A528" s="19"/>
      <c r="B528" s="74" t="str">
        <f t="shared" si="80"/>
        <v>!!!</v>
      </c>
      <c r="C528" s="209" t="str">
        <f>IF($D528&lt;&gt;"",VLOOKUP(TEXT($D528,0),'Angaben Stationen'!$C$15:$V$65,2,0),"")</f>
        <v/>
      </c>
      <c r="D528" s="203"/>
      <c r="E528" s="210"/>
      <c r="F528" s="210"/>
      <c r="G528" s="211"/>
      <c r="H528" s="212"/>
      <c r="I528" s="213"/>
      <c r="J528" s="112"/>
      <c r="K528" s="72"/>
      <c r="M528" s="126"/>
      <c r="N528" s="6">
        <f t="shared" si="81"/>
        <v>0</v>
      </c>
      <c r="O528" s="6" t="str">
        <f>IF('Angaben KH-Standort'!$D$13&gt;0,"VJ","KJA")</f>
        <v>KJA</v>
      </c>
      <c r="P528" s="6" t="str">
        <f t="shared" si="84"/>
        <v>Leer</v>
      </c>
      <c r="Q528" s="6" t="str">
        <f t="shared" si="82"/>
        <v>Leer</v>
      </c>
      <c r="R528" s="6" t="str">
        <f t="shared" si="85"/>
        <v>Leer</v>
      </c>
      <c r="S528" s="6" t="str">
        <f>VLOOKUP($C528,{"29 - Psychiatrie (Erwachsene)","Psychiatrie";"30 - Kinder- und Jugendpsychiatrie","KJPsychiatrie";"31 - Psychosomatik","Psychosomatik";"00 - Bitte eine Fachabteilung auswählen","Leer";"","Leer"},2,0)</f>
        <v>Leer</v>
      </c>
      <c r="T528" s="6">
        <f>VLOOKUP($C528,{"29 - Psychiatrie (Erwachsene)",1;"30 - Kinder- und Jugendpsychiatrie",1;"31 - Psychosomatik",1;"00 - Bitte eine Fachabteilung auswählen",0;"",0},2,0)</f>
        <v>0</v>
      </c>
      <c r="U528" s="6">
        <f t="shared" si="86"/>
        <v>0</v>
      </c>
      <c r="V528" s="6">
        <f t="shared" si="87"/>
        <v>0</v>
      </c>
      <c r="W528" s="6">
        <f t="shared" si="88"/>
        <v>0</v>
      </c>
      <c r="X528" s="6">
        <f t="shared" si="89"/>
        <v>0</v>
      </c>
      <c r="Y528" s="6">
        <f t="shared" si="90"/>
        <v>0</v>
      </c>
      <c r="Z528" s="6">
        <f t="shared" si="83"/>
        <v>0</v>
      </c>
      <c r="AA528" s="6"/>
      <c r="AB528" s="6"/>
      <c r="AC528" s="6"/>
      <c r="AD528" s="6"/>
      <c r="AE528" s="6"/>
      <c r="AF528" s="6"/>
      <c r="AG528" s="6"/>
    </row>
    <row r="529" spans="1:33" s="20" customFormat="1" ht="15" customHeight="1" x14ac:dyDescent="0.25">
      <c r="A529" s="19"/>
      <c r="B529" s="74" t="str">
        <f t="shared" si="80"/>
        <v>!!!</v>
      </c>
      <c r="C529" s="209" t="str">
        <f>IF($D529&lt;&gt;"",VLOOKUP(TEXT($D529,0),'Angaben Stationen'!$C$15:$V$65,2,0),"")</f>
        <v/>
      </c>
      <c r="D529" s="203"/>
      <c r="E529" s="210"/>
      <c r="F529" s="210"/>
      <c r="G529" s="211"/>
      <c r="H529" s="212"/>
      <c r="I529" s="213"/>
      <c r="J529" s="112"/>
      <c r="K529" s="72"/>
      <c r="M529" s="126"/>
      <c r="N529" s="6">
        <f t="shared" si="81"/>
        <v>0</v>
      </c>
      <c r="O529" s="6" t="str">
        <f>IF('Angaben KH-Standort'!$D$13&gt;0,"VJ","KJA")</f>
        <v>KJA</v>
      </c>
      <c r="P529" s="6" t="str">
        <f t="shared" si="84"/>
        <v>Leer</v>
      </c>
      <c r="Q529" s="6" t="str">
        <f t="shared" si="82"/>
        <v>Leer</v>
      </c>
      <c r="R529" s="6" t="str">
        <f t="shared" si="85"/>
        <v>Leer</v>
      </c>
      <c r="S529" s="6" t="str">
        <f>VLOOKUP($C529,{"29 - Psychiatrie (Erwachsene)","Psychiatrie";"30 - Kinder- und Jugendpsychiatrie","KJPsychiatrie";"31 - Psychosomatik","Psychosomatik";"00 - Bitte eine Fachabteilung auswählen","Leer";"","Leer"},2,0)</f>
        <v>Leer</v>
      </c>
      <c r="T529" s="6">
        <f>VLOOKUP($C529,{"29 - Psychiatrie (Erwachsene)",1;"30 - Kinder- und Jugendpsychiatrie",1;"31 - Psychosomatik",1;"00 - Bitte eine Fachabteilung auswählen",0;"",0},2,0)</f>
        <v>0</v>
      </c>
      <c r="U529" s="6">
        <f t="shared" si="86"/>
        <v>0</v>
      </c>
      <c r="V529" s="6">
        <f t="shared" si="87"/>
        <v>0</v>
      </c>
      <c r="W529" s="6">
        <f t="shared" si="88"/>
        <v>0</v>
      </c>
      <c r="X529" s="6">
        <f t="shared" si="89"/>
        <v>0</v>
      </c>
      <c r="Y529" s="6">
        <f t="shared" si="90"/>
        <v>0</v>
      </c>
      <c r="Z529" s="6">
        <f t="shared" si="83"/>
        <v>0</v>
      </c>
      <c r="AA529" s="6"/>
      <c r="AB529" s="6"/>
      <c r="AC529" s="6"/>
      <c r="AD529" s="6"/>
      <c r="AE529" s="6"/>
      <c r="AF529" s="6"/>
      <c r="AG529" s="6"/>
    </row>
    <row r="530" spans="1:33" s="20" customFormat="1" ht="15" customHeight="1" x14ac:dyDescent="0.25">
      <c r="A530" s="19"/>
      <c r="B530" s="74" t="str">
        <f t="shared" si="80"/>
        <v>!!!</v>
      </c>
      <c r="C530" s="209" t="str">
        <f>IF($D530&lt;&gt;"",VLOOKUP(TEXT($D530,0),'Angaben Stationen'!$C$15:$V$65,2,0),"")</f>
        <v/>
      </c>
      <c r="D530" s="203"/>
      <c r="E530" s="210"/>
      <c r="F530" s="210"/>
      <c r="G530" s="211"/>
      <c r="H530" s="212"/>
      <c r="I530" s="213"/>
      <c r="J530" s="112"/>
      <c r="K530" s="72"/>
      <c r="M530" s="126"/>
      <c r="N530" s="6">
        <f t="shared" si="81"/>
        <v>0</v>
      </c>
      <c r="O530" s="6" t="str">
        <f>IF('Angaben KH-Standort'!$D$13&gt;0,"VJ","KJA")</f>
        <v>KJA</v>
      </c>
      <c r="P530" s="6" t="str">
        <f t="shared" si="84"/>
        <v>Leer</v>
      </c>
      <c r="Q530" s="6" t="str">
        <f t="shared" si="82"/>
        <v>Leer</v>
      </c>
      <c r="R530" s="6" t="str">
        <f t="shared" si="85"/>
        <v>Leer</v>
      </c>
      <c r="S530" s="6" t="str">
        <f>VLOOKUP($C530,{"29 - Psychiatrie (Erwachsene)","Psychiatrie";"30 - Kinder- und Jugendpsychiatrie","KJPsychiatrie";"31 - Psychosomatik","Psychosomatik";"00 - Bitte eine Fachabteilung auswählen","Leer";"","Leer"},2,0)</f>
        <v>Leer</v>
      </c>
      <c r="T530" s="6">
        <f>VLOOKUP($C530,{"29 - Psychiatrie (Erwachsene)",1;"30 - Kinder- und Jugendpsychiatrie",1;"31 - Psychosomatik",1;"00 - Bitte eine Fachabteilung auswählen",0;"",0},2,0)</f>
        <v>0</v>
      </c>
      <c r="U530" s="6">
        <f t="shared" si="86"/>
        <v>0</v>
      </c>
      <c r="V530" s="6">
        <f t="shared" si="87"/>
        <v>0</v>
      </c>
      <c r="W530" s="6">
        <f t="shared" si="88"/>
        <v>0</v>
      </c>
      <c r="X530" s="6">
        <f t="shared" si="89"/>
        <v>0</v>
      </c>
      <c r="Y530" s="6">
        <f t="shared" si="90"/>
        <v>0</v>
      </c>
      <c r="Z530" s="6">
        <f t="shared" si="83"/>
        <v>0</v>
      </c>
      <c r="AA530" s="6"/>
      <c r="AB530" s="6"/>
      <c r="AC530" s="6"/>
      <c r="AD530" s="6"/>
      <c r="AE530" s="6"/>
      <c r="AF530" s="6"/>
      <c r="AG530" s="6"/>
    </row>
    <row r="531" spans="1:33" s="20" customFormat="1" ht="15" customHeight="1" x14ac:dyDescent="0.25">
      <c r="A531" s="19"/>
      <c r="B531" s="74" t="str">
        <f t="shared" ref="B531:B594" si="91">IF(SUM(T531:Z531)&lt;7,"!!!","")</f>
        <v>!!!</v>
      </c>
      <c r="C531" s="209" t="str">
        <f>IF($D531&lt;&gt;"",VLOOKUP(TEXT($D531,0),'Angaben Stationen'!$C$15:$V$65,2,0),"")</f>
        <v/>
      </c>
      <c r="D531" s="203"/>
      <c r="E531" s="210"/>
      <c r="F531" s="210"/>
      <c r="G531" s="211"/>
      <c r="H531" s="212"/>
      <c r="I531" s="213"/>
      <c r="J531" s="112"/>
      <c r="K531" s="72"/>
      <c r="M531" s="126"/>
      <c r="N531" s="6">
        <f t="shared" ref="N531:N594" si="92">IF(LEN(B531)&gt;0,0,1)</f>
        <v>0</v>
      </c>
      <c r="O531" s="6" t="str">
        <f>IF('Angaben KH-Standort'!$D$13&gt;0,"VJ","KJA")</f>
        <v>KJA</v>
      </c>
      <c r="P531" s="6" t="str">
        <f t="shared" si="84"/>
        <v>Leer</v>
      </c>
      <c r="Q531" s="6" t="str">
        <f t="shared" ref="Q531:Q594" si="93">IF($D531&lt;&gt;"",O531,"Leer")</f>
        <v>Leer</v>
      </c>
      <c r="R531" s="6" t="str">
        <f t="shared" si="85"/>
        <v>Leer</v>
      </c>
      <c r="S531" s="6" t="str">
        <f>VLOOKUP($C531,{"29 - Psychiatrie (Erwachsene)","Psychiatrie";"30 - Kinder- und Jugendpsychiatrie","KJPsychiatrie";"31 - Psychosomatik","Psychosomatik";"00 - Bitte eine Fachabteilung auswählen","Leer";"","Leer"},2,0)</f>
        <v>Leer</v>
      </c>
      <c r="T531" s="6">
        <f>VLOOKUP($C531,{"29 - Psychiatrie (Erwachsene)",1;"30 - Kinder- und Jugendpsychiatrie",1;"31 - Psychosomatik",1;"00 - Bitte eine Fachabteilung auswählen",0;"",0},2,0)</f>
        <v>0</v>
      </c>
      <c r="U531" s="6">
        <f t="shared" si="86"/>
        <v>0</v>
      </c>
      <c r="V531" s="6">
        <f t="shared" si="87"/>
        <v>0</v>
      </c>
      <c r="W531" s="6">
        <f t="shared" si="88"/>
        <v>0</v>
      </c>
      <c r="X531" s="6">
        <f t="shared" si="89"/>
        <v>0</v>
      </c>
      <c r="Y531" s="6">
        <f t="shared" si="90"/>
        <v>0</v>
      </c>
      <c r="Z531" s="6">
        <f t="shared" ref="Z531:Z594" si="94">IF(LEN($I531)&gt;0,1,0)</f>
        <v>0</v>
      </c>
      <c r="AA531" s="6"/>
      <c r="AB531" s="6"/>
      <c r="AC531" s="6"/>
      <c r="AD531" s="6"/>
      <c r="AE531" s="6"/>
      <c r="AF531" s="6"/>
      <c r="AG531" s="6"/>
    </row>
    <row r="532" spans="1:33" s="20" customFormat="1" ht="15" customHeight="1" x14ac:dyDescent="0.25">
      <c r="A532" s="19"/>
      <c r="B532" s="74" t="str">
        <f t="shared" si="91"/>
        <v>!!!</v>
      </c>
      <c r="C532" s="209" t="str">
        <f>IF($D532&lt;&gt;"",VLOOKUP(TEXT($D532,0),'Angaben Stationen'!$C$15:$V$65,2,0),"")</f>
        <v/>
      </c>
      <c r="D532" s="203"/>
      <c r="E532" s="210"/>
      <c r="F532" s="210"/>
      <c r="G532" s="211"/>
      <c r="H532" s="212"/>
      <c r="I532" s="213"/>
      <c r="J532" s="112"/>
      <c r="K532" s="72"/>
      <c r="M532" s="126"/>
      <c r="N532" s="6">
        <f t="shared" si="92"/>
        <v>0</v>
      </c>
      <c r="O532" s="6" t="str">
        <f>IF('Angaben KH-Standort'!$D$13&gt;0,"VJ","KJA")</f>
        <v>KJA</v>
      </c>
      <c r="P532" s="6" t="str">
        <f t="shared" ref="P532:P595" si="95">IF($D531&lt;&gt;"","Stationen","Leer")</f>
        <v>Leer</v>
      </c>
      <c r="Q532" s="6" t="str">
        <f t="shared" si="93"/>
        <v>Leer</v>
      </c>
      <c r="R532" s="6" t="str">
        <f t="shared" ref="R532:R595" si="96">IF($D532&lt;&gt;"","Monate","Leer")</f>
        <v>Leer</v>
      </c>
      <c r="S532" s="6" t="str">
        <f>VLOOKUP($C532,{"29 - Psychiatrie (Erwachsene)","Psychiatrie";"30 - Kinder- und Jugendpsychiatrie","KJPsychiatrie";"31 - Psychosomatik","Psychosomatik";"00 - Bitte eine Fachabteilung auswählen","Leer";"","Leer"},2,0)</f>
        <v>Leer</v>
      </c>
      <c r="T532" s="6">
        <f>VLOOKUP($C532,{"29 - Psychiatrie (Erwachsene)",1;"30 - Kinder- und Jugendpsychiatrie",1;"31 - Psychosomatik",1;"00 - Bitte eine Fachabteilung auswählen",0;"",0},2,0)</f>
        <v>0</v>
      </c>
      <c r="U532" s="6">
        <f t="shared" ref="U532:U595" si="97">IF(LEN($D532)&gt;0,1,0)</f>
        <v>0</v>
      </c>
      <c r="V532" s="6">
        <f t="shared" ref="V532:V595" si="98">IF(LEN($E532)&gt;0,1,0)</f>
        <v>0</v>
      </c>
      <c r="W532" s="6">
        <f t="shared" ref="W532:W595" si="99">IF(LEN($F532)&gt;0,1,0)</f>
        <v>0</v>
      </c>
      <c r="X532" s="6">
        <f t="shared" ref="X532:X595" si="100">IF(LEN($G532)&gt;0,1,0)</f>
        <v>0</v>
      </c>
      <c r="Y532" s="6">
        <f t="shared" ref="Y532:Y595" si="101">IF(LEN($H532)&gt;0,1,0)</f>
        <v>0</v>
      </c>
      <c r="Z532" s="6">
        <f t="shared" si="94"/>
        <v>0</v>
      </c>
      <c r="AA532" s="6"/>
      <c r="AB532" s="6"/>
      <c r="AC532" s="6"/>
      <c r="AD532" s="6"/>
      <c r="AE532" s="6"/>
      <c r="AF532" s="6"/>
      <c r="AG532" s="6"/>
    </row>
    <row r="533" spans="1:33" s="20" customFormat="1" ht="15" customHeight="1" x14ac:dyDescent="0.25">
      <c r="A533" s="19"/>
      <c r="B533" s="74" t="str">
        <f t="shared" si="91"/>
        <v>!!!</v>
      </c>
      <c r="C533" s="209" t="str">
        <f>IF($D533&lt;&gt;"",VLOOKUP(TEXT($D533,0),'Angaben Stationen'!$C$15:$V$65,2,0),"")</f>
        <v/>
      </c>
      <c r="D533" s="203"/>
      <c r="E533" s="210"/>
      <c r="F533" s="210"/>
      <c r="G533" s="211"/>
      <c r="H533" s="212"/>
      <c r="I533" s="213"/>
      <c r="J533" s="112"/>
      <c r="K533" s="72"/>
      <c r="M533" s="126"/>
      <c r="N533" s="6">
        <f t="shared" si="92"/>
        <v>0</v>
      </c>
      <c r="O533" s="6" t="str">
        <f>IF('Angaben KH-Standort'!$D$13&gt;0,"VJ","KJA")</f>
        <v>KJA</v>
      </c>
      <c r="P533" s="6" t="str">
        <f t="shared" si="95"/>
        <v>Leer</v>
      </c>
      <c r="Q533" s="6" t="str">
        <f t="shared" si="93"/>
        <v>Leer</v>
      </c>
      <c r="R533" s="6" t="str">
        <f t="shared" si="96"/>
        <v>Leer</v>
      </c>
      <c r="S533" s="6" t="str">
        <f>VLOOKUP($C533,{"29 - Psychiatrie (Erwachsene)","Psychiatrie";"30 - Kinder- und Jugendpsychiatrie","KJPsychiatrie";"31 - Psychosomatik","Psychosomatik";"00 - Bitte eine Fachabteilung auswählen","Leer";"","Leer"},2,0)</f>
        <v>Leer</v>
      </c>
      <c r="T533" s="6">
        <f>VLOOKUP($C533,{"29 - Psychiatrie (Erwachsene)",1;"30 - Kinder- und Jugendpsychiatrie",1;"31 - Psychosomatik",1;"00 - Bitte eine Fachabteilung auswählen",0;"",0},2,0)</f>
        <v>0</v>
      </c>
      <c r="U533" s="6">
        <f t="shared" si="97"/>
        <v>0</v>
      </c>
      <c r="V533" s="6">
        <f t="shared" si="98"/>
        <v>0</v>
      </c>
      <c r="W533" s="6">
        <f t="shared" si="99"/>
        <v>0</v>
      </c>
      <c r="X533" s="6">
        <f t="shared" si="100"/>
        <v>0</v>
      </c>
      <c r="Y533" s="6">
        <f t="shared" si="101"/>
        <v>0</v>
      </c>
      <c r="Z533" s="6">
        <f t="shared" si="94"/>
        <v>0</v>
      </c>
      <c r="AA533" s="6"/>
      <c r="AB533" s="6"/>
      <c r="AC533" s="6"/>
      <c r="AD533" s="6"/>
      <c r="AE533" s="6"/>
      <c r="AF533" s="6"/>
      <c r="AG533" s="6"/>
    </row>
    <row r="534" spans="1:33" s="20" customFormat="1" ht="15" customHeight="1" x14ac:dyDescent="0.25">
      <c r="A534" s="19"/>
      <c r="B534" s="74" t="str">
        <f t="shared" si="91"/>
        <v>!!!</v>
      </c>
      <c r="C534" s="209" t="str">
        <f>IF($D534&lt;&gt;"",VLOOKUP(TEXT($D534,0),'Angaben Stationen'!$C$15:$V$65,2,0),"")</f>
        <v/>
      </c>
      <c r="D534" s="203"/>
      <c r="E534" s="210"/>
      <c r="F534" s="210"/>
      <c r="G534" s="211"/>
      <c r="H534" s="212"/>
      <c r="I534" s="213"/>
      <c r="J534" s="112"/>
      <c r="K534" s="72"/>
      <c r="M534" s="126"/>
      <c r="N534" s="6">
        <f t="shared" si="92"/>
        <v>0</v>
      </c>
      <c r="O534" s="6" t="str">
        <f>IF('Angaben KH-Standort'!$D$13&gt;0,"VJ","KJA")</f>
        <v>KJA</v>
      </c>
      <c r="P534" s="6" t="str">
        <f t="shared" si="95"/>
        <v>Leer</v>
      </c>
      <c r="Q534" s="6" t="str">
        <f t="shared" si="93"/>
        <v>Leer</v>
      </c>
      <c r="R534" s="6" t="str">
        <f t="shared" si="96"/>
        <v>Leer</v>
      </c>
      <c r="S534" s="6" t="str">
        <f>VLOOKUP($C534,{"29 - Psychiatrie (Erwachsene)","Psychiatrie";"30 - Kinder- und Jugendpsychiatrie","KJPsychiatrie";"31 - Psychosomatik","Psychosomatik";"00 - Bitte eine Fachabteilung auswählen","Leer";"","Leer"},2,0)</f>
        <v>Leer</v>
      </c>
      <c r="T534" s="6">
        <f>VLOOKUP($C534,{"29 - Psychiatrie (Erwachsene)",1;"30 - Kinder- und Jugendpsychiatrie",1;"31 - Psychosomatik",1;"00 - Bitte eine Fachabteilung auswählen",0;"",0},2,0)</f>
        <v>0</v>
      </c>
      <c r="U534" s="6">
        <f t="shared" si="97"/>
        <v>0</v>
      </c>
      <c r="V534" s="6">
        <f t="shared" si="98"/>
        <v>0</v>
      </c>
      <c r="W534" s="6">
        <f t="shared" si="99"/>
        <v>0</v>
      </c>
      <c r="X534" s="6">
        <f t="shared" si="100"/>
        <v>0</v>
      </c>
      <c r="Y534" s="6">
        <f t="shared" si="101"/>
        <v>0</v>
      </c>
      <c r="Z534" s="6">
        <f t="shared" si="94"/>
        <v>0</v>
      </c>
      <c r="AA534" s="6"/>
      <c r="AB534" s="6"/>
      <c r="AC534" s="6"/>
      <c r="AD534" s="6"/>
      <c r="AE534" s="6"/>
      <c r="AF534" s="6"/>
      <c r="AG534" s="6"/>
    </row>
    <row r="535" spans="1:33" s="20" customFormat="1" ht="15" customHeight="1" x14ac:dyDescent="0.25">
      <c r="A535" s="19"/>
      <c r="B535" s="74" t="str">
        <f t="shared" si="91"/>
        <v>!!!</v>
      </c>
      <c r="C535" s="209" t="str">
        <f>IF($D535&lt;&gt;"",VLOOKUP(TEXT($D535,0),'Angaben Stationen'!$C$15:$V$65,2,0),"")</f>
        <v/>
      </c>
      <c r="D535" s="203"/>
      <c r="E535" s="210"/>
      <c r="F535" s="210"/>
      <c r="G535" s="211"/>
      <c r="H535" s="212"/>
      <c r="I535" s="213"/>
      <c r="J535" s="112"/>
      <c r="K535" s="72"/>
      <c r="M535" s="126"/>
      <c r="N535" s="6">
        <f t="shared" si="92"/>
        <v>0</v>
      </c>
      <c r="O535" s="6" t="str">
        <f>IF('Angaben KH-Standort'!$D$13&gt;0,"VJ","KJA")</f>
        <v>KJA</v>
      </c>
      <c r="P535" s="6" t="str">
        <f t="shared" si="95"/>
        <v>Leer</v>
      </c>
      <c r="Q535" s="6" t="str">
        <f t="shared" si="93"/>
        <v>Leer</v>
      </c>
      <c r="R535" s="6" t="str">
        <f t="shared" si="96"/>
        <v>Leer</v>
      </c>
      <c r="S535" s="6" t="str">
        <f>VLOOKUP($C535,{"29 - Psychiatrie (Erwachsene)","Psychiatrie";"30 - Kinder- und Jugendpsychiatrie","KJPsychiatrie";"31 - Psychosomatik","Psychosomatik";"00 - Bitte eine Fachabteilung auswählen","Leer";"","Leer"},2,0)</f>
        <v>Leer</v>
      </c>
      <c r="T535" s="6">
        <f>VLOOKUP($C535,{"29 - Psychiatrie (Erwachsene)",1;"30 - Kinder- und Jugendpsychiatrie",1;"31 - Psychosomatik",1;"00 - Bitte eine Fachabteilung auswählen",0;"",0},2,0)</f>
        <v>0</v>
      </c>
      <c r="U535" s="6">
        <f t="shared" si="97"/>
        <v>0</v>
      </c>
      <c r="V535" s="6">
        <f t="shared" si="98"/>
        <v>0</v>
      </c>
      <c r="W535" s="6">
        <f t="shared" si="99"/>
        <v>0</v>
      </c>
      <c r="X535" s="6">
        <f t="shared" si="100"/>
        <v>0</v>
      </c>
      <c r="Y535" s="6">
        <f t="shared" si="101"/>
        <v>0</v>
      </c>
      <c r="Z535" s="6">
        <f t="shared" si="94"/>
        <v>0</v>
      </c>
      <c r="AA535" s="6"/>
      <c r="AB535" s="6"/>
      <c r="AC535" s="6"/>
      <c r="AD535" s="6"/>
      <c r="AE535" s="6"/>
      <c r="AF535" s="6"/>
      <c r="AG535" s="6"/>
    </row>
    <row r="536" spans="1:33" s="20" customFormat="1" ht="15" customHeight="1" x14ac:dyDescent="0.25">
      <c r="A536" s="19"/>
      <c r="B536" s="74" t="str">
        <f t="shared" si="91"/>
        <v>!!!</v>
      </c>
      <c r="C536" s="209" t="str">
        <f>IF($D536&lt;&gt;"",VLOOKUP(TEXT($D536,0),'Angaben Stationen'!$C$15:$V$65,2,0),"")</f>
        <v/>
      </c>
      <c r="D536" s="203"/>
      <c r="E536" s="210"/>
      <c r="F536" s="210"/>
      <c r="G536" s="211"/>
      <c r="H536" s="212"/>
      <c r="I536" s="213"/>
      <c r="J536" s="112"/>
      <c r="K536" s="72"/>
      <c r="M536" s="126"/>
      <c r="N536" s="6">
        <f t="shared" si="92"/>
        <v>0</v>
      </c>
      <c r="O536" s="6" t="str">
        <f>IF('Angaben KH-Standort'!$D$13&gt;0,"VJ","KJA")</f>
        <v>KJA</v>
      </c>
      <c r="P536" s="6" t="str">
        <f t="shared" si="95"/>
        <v>Leer</v>
      </c>
      <c r="Q536" s="6" t="str">
        <f t="shared" si="93"/>
        <v>Leer</v>
      </c>
      <c r="R536" s="6" t="str">
        <f t="shared" si="96"/>
        <v>Leer</v>
      </c>
      <c r="S536" s="6" t="str">
        <f>VLOOKUP($C536,{"29 - Psychiatrie (Erwachsene)","Psychiatrie";"30 - Kinder- und Jugendpsychiatrie","KJPsychiatrie";"31 - Psychosomatik","Psychosomatik";"00 - Bitte eine Fachabteilung auswählen","Leer";"","Leer"},2,0)</f>
        <v>Leer</v>
      </c>
      <c r="T536" s="6">
        <f>VLOOKUP($C536,{"29 - Psychiatrie (Erwachsene)",1;"30 - Kinder- und Jugendpsychiatrie",1;"31 - Psychosomatik",1;"00 - Bitte eine Fachabteilung auswählen",0;"",0},2,0)</f>
        <v>0</v>
      </c>
      <c r="U536" s="6">
        <f t="shared" si="97"/>
        <v>0</v>
      </c>
      <c r="V536" s="6">
        <f t="shared" si="98"/>
        <v>0</v>
      </c>
      <c r="W536" s="6">
        <f t="shared" si="99"/>
        <v>0</v>
      </c>
      <c r="X536" s="6">
        <f t="shared" si="100"/>
        <v>0</v>
      </c>
      <c r="Y536" s="6">
        <f t="shared" si="101"/>
        <v>0</v>
      </c>
      <c r="Z536" s="6">
        <f t="shared" si="94"/>
        <v>0</v>
      </c>
      <c r="AA536" s="6"/>
      <c r="AB536" s="6"/>
      <c r="AC536" s="6"/>
      <c r="AD536" s="6"/>
      <c r="AE536" s="6"/>
      <c r="AF536" s="6"/>
      <c r="AG536" s="6"/>
    </row>
    <row r="537" spans="1:33" s="20" customFormat="1" ht="15" customHeight="1" x14ac:dyDescent="0.25">
      <c r="A537" s="19"/>
      <c r="B537" s="74" t="str">
        <f t="shared" si="91"/>
        <v>!!!</v>
      </c>
      <c r="C537" s="209" t="str">
        <f>IF($D537&lt;&gt;"",VLOOKUP(TEXT($D537,0),'Angaben Stationen'!$C$15:$V$65,2,0),"")</f>
        <v/>
      </c>
      <c r="D537" s="203"/>
      <c r="E537" s="210"/>
      <c r="F537" s="210"/>
      <c r="G537" s="211"/>
      <c r="H537" s="212"/>
      <c r="I537" s="213"/>
      <c r="J537" s="112"/>
      <c r="K537" s="72"/>
      <c r="M537" s="126"/>
      <c r="N537" s="6">
        <f t="shared" si="92"/>
        <v>0</v>
      </c>
      <c r="O537" s="6" t="str">
        <f>IF('Angaben KH-Standort'!$D$13&gt;0,"VJ","KJA")</f>
        <v>KJA</v>
      </c>
      <c r="P537" s="6" t="str">
        <f t="shared" si="95"/>
        <v>Leer</v>
      </c>
      <c r="Q537" s="6" t="str">
        <f t="shared" si="93"/>
        <v>Leer</v>
      </c>
      <c r="R537" s="6" t="str">
        <f t="shared" si="96"/>
        <v>Leer</v>
      </c>
      <c r="S537" s="6" t="str">
        <f>VLOOKUP($C537,{"29 - Psychiatrie (Erwachsene)","Psychiatrie";"30 - Kinder- und Jugendpsychiatrie","KJPsychiatrie";"31 - Psychosomatik","Psychosomatik";"00 - Bitte eine Fachabteilung auswählen","Leer";"","Leer"},2,0)</f>
        <v>Leer</v>
      </c>
      <c r="T537" s="6">
        <f>VLOOKUP($C537,{"29 - Psychiatrie (Erwachsene)",1;"30 - Kinder- und Jugendpsychiatrie",1;"31 - Psychosomatik",1;"00 - Bitte eine Fachabteilung auswählen",0;"",0},2,0)</f>
        <v>0</v>
      </c>
      <c r="U537" s="6">
        <f t="shared" si="97"/>
        <v>0</v>
      </c>
      <c r="V537" s="6">
        <f t="shared" si="98"/>
        <v>0</v>
      </c>
      <c r="W537" s="6">
        <f t="shared" si="99"/>
        <v>0</v>
      </c>
      <c r="X537" s="6">
        <f t="shared" si="100"/>
        <v>0</v>
      </c>
      <c r="Y537" s="6">
        <f t="shared" si="101"/>
        <v>0</v>
      </c>
      <c r="Z537" s="6">
        <f t="shared" si="94"/>
        <v>0</v>
      </c>
      <c r="AA537" s="6"/>
      <c r="AB537" s="6"/>
      <c r="AC537" s="6"/>
      <c r="AD537" s="6"/>
      <c r="AE537" s="6"/>
      <c r="AF537" s="6"/>
      <c r="AG537" s="6"/>
    </row>
    <row r="538" spans="1:33" s="20" customFormat="1" ht="15" customHeight="1" x14ac:dyDescent="0.25">
      <c r="A538" s="19"/>
      <c r="B538" s="74" t="str">
        <f t="shared" si="91"/>
        <v>!!!</v>
      </c>
      <c r="C538" s="209" t="str">
        <f>IF($D538&lt;&gt;"",VLOOKUP(TEXT($D538,0),'Angaben Stationen'!$C$15:$V$65,2,0),"")</f>
        <v/>
      </c>
      <c r="D538" s="203"/>
      <c r="E538" s="210"/>
      <c r="F538" s="210"/>
      <c r="G538" s="211"/>
      <c r="H538" s="212"/>
      <c r="I538" s="213"/>
      <c r="J538" s="112"/>
      <c r="K538" s="72"/>
      <c r="M538" s="126"/>
      <c r="N538" s="6">
        <f t="shared" si="92"/>
        <v>0</v>
      </c>
      <c r="O538" s="6" t="str">
        <f>IF('Angaben KH-Standort'!$D$13&gt;0,"VJ","KJA")</f>
        <v>KJA</v>
      </c>
      <c r="P538" s="6" t="str">
        <f t="shared" si="95"/>
        <v>Leer</v>
      </c>
      <c r="Q538" s="6" t="str">
        <f t="shared" si="93"/>
        <v>Leer</v>
      </c>
      <c r="R538" s="6" t="str">
        <f t="shared" si="96"/>
        <v>Leer</v>
      </c>
      <c r="S538" s="6" t="str">
        <f>VLOOKUP($C538,{"29 - Psychiatrie (Erwachsene)","Psychiatrie";"30 - Kinder- und Jugendpsychiatrie","KJPsychiatrie";"31 - Psychosomatik","Psychosomatik";"00 - Bitte eine Fachabteilung auswählen","Leer";"","Leer"},2,0)</f>
        <v>Leer</v>
      </c>
      <c r="T538" s="6">
        <f>VLOOKUP($C538,{"29 - Psychiatrie (Erwachsene)",1;"30 - Kinder- und Jugendpsychiatrie",1;"31 - Psychosomatik",1;"00 - Bitte eine Fachabteilung auswählen",0;"",0},2,0)</f>
        <v>0</v>
      </c>
      <c r="U538" s="6">
        <f t="shared" si="97"/>
        <v>0</v>
      </c>
      <c r="V538" s="6">
        <f t="shared" si="98"/>
        <v>0</v>
      </c>
      <c r="W538" s="6">
        <f t="shared" si="99"/>
        <v>0</v>
      </c>
      <c r="X538" s="6">
        <f t="shared" si="100"/>
        <v>0</v>
      </c>
      <c r="Y538" s="6">
        <f t="shared" si="101"/>
        <v>0</v>
      </c>
      <c r="Z538" s="6">
        <f t="shared" si="94"/>
        <v>0</v>
      </c>
      <c r="AA538" s="6"/>
      <c r="AB538" s="6"/>
      <c r="AC538" s="6"/>
      <c r="AD538" s="6"/>
      <c r="AE538" s="6"/>
      <c r="AF538" s="6"/>
      <c r="AG538" s="6"/>
    </row>
    <row r="539" spans="1:33" s="20" customFormat="1" ht="15" customHeight="1" x14ac:dyDescent="0.25">
      <c r="A539" s="19"/>
      <c r="B539" s="74" t="str">
        <f t="shared" si="91"/>
        <v>!!!</v>
      </c>
      <c r="C539" s="209" t="str">
        <f>IF($D539&lt;&gt;"",VLOOKUP(TEXT($D539,0),'Angaben Stationen'!$C$15:$V$65,2,0),"")</f>
        <v/>
      </c>
      <c r="D539" s="203"/>
      <c r="E539" s="210"/>
      <c r="F539" s="210"/>
      <c r="G539" s="211"/>
      <c r="H539" s="212"/>
      <c r="I539" s="213"/>
      <c r="J539" s="112"/>
      <c r="K539" s="72"/>
      <c r="M539" s="126"/>
      <c r="N539" s="6">
        <f t="shared" si="92"/>
        <v>0</v>
      </c>
      <c r="O539" s="6" t="str">
        <f>IF('Angaben KH-Standort'!$D$13&gt;0,"VJ","KJA")</f>
        <v>KJA</v>
      </c>
      <c r="P539" s="6" t="str">
        <f t="shared" si="95"/>
        <v>Leer</v>
      </c>
      <c r="Q539" s="6" t="str">
        <f t="shared" si="93"/>
        <v>Leer</v>
      </c>
      <c r="R539" s="6" t="str">
        <f t="shared" si="96"/>
        <v>Leer</v>
      </c>
      <c r="S539" s="6" t="str">
        <f>VLOOKUP($C539,{"29 - Psychiatrie (Erwachsene)","Psychiatrie";"30 - Kinder- und Jugendpsychiatrie","KJPsychiatrie";"31 - Psychosomatik","Psychosomatik";"00 - Bitte eine Fachabteilung auswählen","Leer";"","Leer"},2,0)</f>
        <v>Leer</v>
      </c>
      <c r="T539" s="6">
        <f>VLOOKUP($C539,{"29 - Psychiatrie (Erwachsene)",1;"30 - Kinder- und Jugendpsychiatrie",1;"31 - Psychosomatik",1;"00 - Bitte eine Fachabteilung auswählen",0;"",0},2,0)</f>
        <v>0</v>
      </c>
      <c r="U539" s="6">
        <f t="shared" si="97"/>
        <v>0</v>
      </c>
      <c r="V539" s="6">
        <f t="shared" si="98"/>
        <v>0</v>
      </c>
      <c r="W539" s="6">
        <f t="shared" si="99"/>
        <v>0</v>
      </c>
      <c r="X539" s="6">
        <f t="shared" si="100"/>
        <v>0</v>
      </c>
      <c r="Y539" s="6">
        <f t="shared" si="101"/>
        <v>0</v>
      </c>
      <c r="Z539" s="6">
        <f t="shared" si="94"/>
        <v>0</v>
      </c>
      <c r="AA539" s="6"/>
      <c r="AB539" s="6"/>
      <c r="AC539" s="6"/>
      <c r="AD539" s="6"/>
      <c r="AE539" s="6"/>
      <c r="AF539" s="6"/>
      <c r="AG539" s="6"/>
    </row>
    <row r="540" spans="1:33" s="20" customFormat="1" ht="15" customHeight="1" x14ac:dyDescent="0.25">
      <c r="A540" s="19"/>
      <c r="B540" s="74" t="str">
        <f t="shared" si="91"/>
        <v>!!!</v>
      </c>
      <c r="C540" s="209" t="str">
        <f>IF($D540&lt;&gt;"",VLOOKUP(TEXT($D540,0),'Angaben Stationen'!$C$15:$V$65,2,0),"")</f>
        <v/>
      </c>
      <c r="D540" s="203"/>
      <c r="E540" s="210"/>
      <c r="F540" s="210"/>
      <c r="G540" s="211"/>
      <c r="H540" s="212"/>
      <c r="I540" s="213"/>
      <c r="J540" s="112"/>
      <c r="K540" s="72"/>
      <c r="M540" s="126"/>
      <c r="N540" s="6">
        <f t="shared" si="92"/>
        <v>0</v>
      </c>
      <c r="O540" s="6" t="str">
        <f>IF('Angaben KH-Standort'!$D$13&gt;0,"VJ","KJA")</f>
        <v>KJA</v>
      </c>
      <c r="P540" s="6" t="str">
        <f t="shared" si="95"/>
        <v>Leer</v>
      </c>
      <c r="Q540" s="6" t="str">
        <f t="shared" si="93"/>
        <v>Leer</v>
      </c>
      <c r="R540" s="6" t="str">
        <f t="shared" si="96"/>
        <v>Leer</v>
      </c>
      <c r="S540" s="6" t="str">
        <f>VLOOKUP($C540,{"29 - Psychiatrie (Erwachsene)","Psychiatrie";"30 - Kinder- und Jugendpsychiatrie","KJPsychiatrie";"31 - Psychosomatik","Psychosomatik";"00 - Bitte eine Fachabteilung auswählen","Leer";"","Leer"},2,0)</f>
        <v>Leer</v>
      </c>
      <c r="T540" s="6">
        <f>VLOOKUP($C540,{"29 - Psychiatrie (Erwachsene)",1;"30 - Kinder- und Jugendpsychiatrie",1;"31 - Psychosomatik",1;"00 - Bitte eine Fachabteilung auswählen",0;"",0},2,0)</f>
        <v>0</v>
      </c>
      <c r="U540" s="6">
        <f t="shared" si="97"/>
        <v>0</v>
      </c>
      <c r="V540" s="6">
        <f t="shared" si="98"/>
        <v>0</v>
      </c>
      <c r="W540" s="6">
        <f t="shared" si="99"/>
        <v>0</v>
      </c>
      <c r="X540" s="6">
        <f t="shared" si="100"/>
        <v>0</v>
      </c>
      <c r="Y540" s="6">
        <f t="shared" si="101"/>
        <v>0</v>
      </c>
      <c r="Z540" s="6">
        <f t="shared" si="94"/>
        <v>0</v>
      </c>
      <c r="AA540" s="6"/>
      <c r="AB540" s="6"/>
      <c r="AC540" s="6"/>
      <c r="AD540" s="6"/>
      <c r="AE540" s="6"/>
      <c r="AF540" s="6"/>
      <c r="AG540" s="6"/>
    </row>
    <row r="541" spans="1:33" s="20" customFormat="1" ht="15" customHeight="1" x14ac:dyDescent="0.25">
      <c r="A541" s="19"/>
      <c r="B541" s="74" t="str">
        <f t="shared" si="91"/>
        <v>!!!</v>
      </c>
      <c r="C541" s="209" t="str">
        <f>IF($D541&lt;&gt;"",VLOOKUP(TEXT($D541,0),'Angaben Stationen'!$C$15:$V$65,2,0),"")</f>
        <v/>
      </c>
      <c r="D541" s="203"/>
      <c r="E541" s="210"/>
      <c r="F541" s="210"/>
      <c r="G541" s="211"/>
      <c r="H541" s="212"/>
      <c r="I541" s="213"/>
      <c r="J541" s="112"/>
      <c r="K541" s="72"/>
      <c r="M541" s="126"/>
      <c r="N541" s="6">
        <f t="shared" si="92"/>
        <v>0</v>
      </c>
      <c r="O541" s="6" t="str">
        <f>IF('Angaben KH-Standort'!$D$13&gt;0,"VJ","KJA")</f>
        <v>KJA</v>
      </c>
      <c r="P541" s="6" t="str">
        <f t="shared" si="95"/>
        <v>Leer</v>
      </c>
      <c r="Q541" s="6" t="str">
        <f t="shared" si="93"/>
        <v>Leer</v>
      </c>
      <c r="R541" s="6" t="str">
        <f t="shared" si="96"/>
        <v>Leer</v>
      </c>
      <c r="S541" s="6" t="str">
        <f>VLOOKUP($C541,{"29 - Psychiatrie (Erwachsene)","Psychiatrie";"30 - Kinder- und Jugendpsychiatrie","KJPsychiatrie";"31 - Psychosomatik","Psychosomatik";"00 - Bitte eine Fachabteilung auswählen","Leer";"","Leer"},2,0)</f>
        <v>Leer</v>
      </c>
      <c r="T541" s="6">
        <f>VLOOKUP($C541,{"29 - Psychiatrie (Erwachsene)",1;"30 - Kinder- und Jugendpsychiatrie",1;"31 - Psychosomatik",1;"00 - Bitte eine Fachabteilung auswählen",0;"",0},2,0)</f>
        <v>0</v>
      </c>
      <c r="U541" s="6">
        <f t="shared" si="97"/>
        <v>0</v>
      </c>
      <c r="V541" s="6">
        <f t="shared" si="98"/>
        <v>0</v>
      </c>
      <c r="W541" s="6">
        <f t="shared" si="99"/>
        <v>0</v>
      </c>
      <c r="X541" s="6">
        <f t="shared" si="100"/>
        <v>0</v>
      </c>
      <c r="Y541" s="6">
        <f t="shared" si="101"/>
        <v>0</v>
      </c>
      <c r="Z541" s="6">
        <f t="shared" si="94"/>
        <v>0</v>
      </c>
      <c r="AA541" s="6"/>
      <c r="AB541" s="6"/>
      <c r="AC541" s="6"/>
      <c r="AD541" s="6"/>
      <c r="AE541" s="6"/>
      <c r="AF541" s="6"/>
      <c r="AG541" s="6"/>
    </row>
    <row r="542" spans="1:33" s="20" customFormat="1" ht="15" customHeight="1" x14ac:dyDescent="0.25">
      <c r="A542" s="19"/>
      <c r="B542" s="74" t="str">
        <f t="shared" si="91"/>
        <v>!!!</v>
      </c>
      <c r="C542" s="209" t="str">
        <f>IF($D542&lt;&gt;"",VLOOKUP(TEXT($D542,0),'Angaben Stationen'!$C$15:$V$65,2,0),"")</f>
        <v/>
      </c>
      <c r="D542" s="203"/>
      <c r="E542" s="210"/>
      <c r="F542" s="210"/>
      <c r="G542" s="211"/>
      <c r="H542" s="212"/>
      <c r="I542" s="213"/>
      <c r="J542" s="112"/>
      <c r="K542" s="72"/>
      <c r="M542" s="126"/>
      <c r="N542" s="6">
        <f t="shared" si="92"/>
        <v>0</v>
      </c>
      <c r="O542" s="6" t="str">
        <f>IF('Angaben KH-Standort'!$D$13&gt;0,"VJ","KJA")</f>
        <v>KJA</v>
      </c>
      <c r="P542" s="6" t="str">
        <f t="shared" si="95"/>
        <v>Leer</v>
      </c>
      <c r="Q542" s="6" t="str">
        <f t="shared" si="93"/>
        <v>Leer</v>
      </c>
      <c r="R542" s="6" t="str">
        <f t="shared" si="96"/>
        <v>Leer</v>
      </c>
      <c r="S542" s="6" t="str">
        <f>VLOOKUP($C542,{"29 - Psychiatrie (Erwachsene)","Psychiatrie";"30 - Kinder- und Jugendpsychiatrie","KJPsychiatrie";"31 - Psychosomatik","Psychosomatik";"00 - Bitte eine Fachabteilung auswählen","Leer";"","Leer"},2,0)</f>
        <v>Leer</v>
      </c>
      <c r="T542" s="6">
        <f>VLOOKUP($C542,{"29 - Psychiatrie (Erwachsene)",1;"30 - Kinder- und Jugendpsychiatrie",1;"31 - Psychosomatik",1;"00 - Bitte eine Fachabteilung auswählen",0;"",0},2,0)</f>
        <v>0</v>
      </c>
      <c r="U542" s="6">
        <f t="shared" si="97"/>
        <v>0</v>
      </c>
      <c r="V542" s="6">
        <f t="shared" si="98"/>
        <v>0</v>
      </c>
      <c r="W542" s="6">
        <f t="shared" si="99"/>
        <v>0</v>
      </c>
      <c r="X542" s="6">
        <f t="shared" si="100"/>
        <v>0</v>
      </c>
      <c r="Y542" s="6">
        <f t="shared" si="101"/>
        <v>0</v>
      </c>
      <c r="Z542" s="6">
        <f t="shared" si="94"/>
        <v>0</v>
      </c>
      <c r="AA542" s="6"/>
      <c r="AB542" s="6"/>
      <c r="AC542" s="6"/>
      <c r="AD542" s="6"/>
      <c r="AE542" s="6"/>
      <c r="AF542" s="6"/>
      <c r="AG542" s="6"/>
    </row>
    <row r="543" spans="1:33" s="20" customFormat="1" ht="15" customHeight="1" x14ac:dyDescent="0.25">
      <c r="A543" s="19"/>
      <c r="B543" s="74" t="str">
        <f t="shared" si="91"/>
        <v>!!!</v>
      </c>
      <c r="C543" s="209" t="str">
        <f>IF($D543&lt;&gt;"",VLOOKUP(TEXT($D543,0),'Angaben Stationen'!$C$15:$V$65,2,0),"")</f>
        <v/>
      </c>
      <c r="D543" s="203"/>
      <c r="E543" s="210"/>
      <c r="F543" s="210"/>
      <c r="G543" s="211"/>
      <c r="H543" s="212"/>
      <c r="I543" s="213"/>
      <c r="J543" s="112"/>
      <c r="K543" s="72"/>
      <c r="M543" s="126"/>
      <c r="N543" s="6">
        <f t="shared" si="92"/>
        <v>0</v>
      </c>
      <c r="O543" s="6" t="str">
        <f>IF('Angaben KH-Standort'!$D$13&gt;0,"VJ","KJA")</f>
        <v>KJA</v>
      </c>
      <c r="P543" s="6" t="str">
        <f t="shared" si="95"/>
        <v>Leer</v>
      </c>
      <c r="Q543" s="6" t="str">
        <f t="shared" si="93"/>
        <v>Leer</v>
      </c>
      <c r="R543" s="6" t="str">
        <f t="shared" si="96"/>
        <v>Leer</v>
      </c>
      <c r="S543" s="6" t="str">
        <f>VLOOKUP($C543,{"29 - Psychiatrie (Erwachsene)","Psychiatrie";"30 - Kinder- und Jugendpsychiatrie","KJPsychiatrie";"31 - Psychosomatik","Psychosomatik";"00 - Bitte eine Fachabteilung auswählen","Leer";"","Leer"},2,0)</f>
        <v>Leer</v>
      </c>
      <c r="T543" s="6">
        <f>VLOOKUP($C543,{"29 - Psychiatrie (Erwachsene)",1;"30 - Kinder- und Jugendpsychiatrie",1;"31 - Psychosomatik",1;"00 - Bitte eine Fachabteilung auswählen",0;"",0},2,0)</f>
        <v>0</v>
      </c>
      <c r="U543" s="6">
        <f t="shared" si="97"/>
        <v>0</v>
      </c>
      <c r="V543" s="6">
        <f t="shared" si="98"/>
        <v>0</v>
      </c>
      <c r="W543" s="6">
        <f t="shared" si="99"/>
        <v>0</v>
      </c>
      <c r="X543" s="6">
        <f t="shared" si="100"/>
        <v>0</v>
      </c>
      <c r="Y543" s="6">
        <f t="shared" si="101"/>
        <v>0</v>
      </c>
      <c r="Z543" s="6">
        <f t="shared" si="94"/>
        <v>0</v>
      </c>
      <c r="AA543" s="6"/>
      <c r="AB543" s="6"/>
      <c r="AC543" s="6"/>
      <c r="AD543" s="6"/>
      <c r="AE543" s="6"/>
      <c r="AF543" s="6"/>
      <c r="AG543" s="6"/>
    </row>
    <row r="544" spans="1:33" s="20" customFormat="1" ht="15" customHeight="1" x14ac:dyDescent="0.25">
      <c r="A544" s="19"/>
      <c r="B544" s="74" t="str">
        <f t="shared" si="91"/>
        <v>!!!</v>
      </c>
      <c r="C544" s="209" t="str">
        <f>IF($D544&lt;&gt;"",VLOOKUP(TEXT($D544,0),'Angaben Stationen'!$C$15:$V$65,2,0),"")</f>
        <v/>
      </c>
      <c r="D544" s="203"/>
      <c r="E544" s="210"/>
      <c r="F544" s="210"/>
      <c r="G544" s="211"/>
      <c r="H544" s="212"/>
      <c r="I544" s="213"/>
      <c r="J544" s="112"/>
      <c r="K544" s="72"/>
      <c r="M544" s="126"/>
      <c r="N544" s="6">
        <f t="shared" si="92"/>
        <v>0</v>
      </c>
      <c r="O544" s="6" t="str">
        <f>IF('Angaben KH-Standort'!$D$13&gt;0,"VJ","KJA")</f>
        <v>KJA</v>
      </c>
      <c r="P544" s="6" t="str">
        <f t="shared" si="95"/>
        <v>Leer</v>
      </c>
      <c r="Q544" s="6" t="str">
        <f t="shared" si="93"/>
        <v>Leer</v>
      </c>
      <c r="R544" s="6" t="str">
        <f t="shared" si="96"/>
        <v>Leer</v>
      </c>
      <c r="S544" s="6" t="str">
        <f>VLOOKUP($C544,{"29 - Psychiatrie (Erwachsene)","Psychiatrie";"30 - Kinder- und Jugendpsychiatrie","KJPsychiatrie";"31 - Psychosomatik","Psychosomatik";"00 - Bitte eine Fachabteilung auswählen","Leer";"","Leer"},2,0)</f>
        <v>Leer</v>
      </c>
      <c r="T544" s="6">
        <f>VLOOKUP($C544,{"29 - Psychiatrie (Erwachsene)",1;"30 - Kinder- und Jugendpsychiatrie",1;"31 - Psychosomatik",1;"00 - Bitte eine Fachabteilung auswählen",0;"",0},2,0)</f>
        <v>0</v>
      </c>
      <c r="U544" s="6">
        <f t="shared" si="97"/>
        <v>0</v>
      </c>
      <c r="V544" s="6">
        <f t="shared" si="98"/>
        <v>0</v>
      </c>
      <c r="W544" s="6">
        <f t="shared" si="99"/>
        <v>0</v>
      </c>
      <c r="X544" s="6">
        <f t="shared" si="100"/>
        <v>0</v>
      </c>
      <c r="Y544" s="6">
        <f t="shared" si="101"/>
        <v>0</v>
      </c>
      <c r="Z544" s="6">
        <f t="shared" si="94"/>
        <v>0</v>
      </c>
      <c r="AA544" s="6"/>
      <c r="AB544" s="6"/>
      <c r="AC544" s="6"/>
      <c r="AD544" s="6"/>
      <c r="AE544" s="6"/>
      <c r="AF544" s="6"/>
      <c r="AG544" s="6"/>
    </row>
    <row r="545" spans="1:33" s="20" customFormat="1" ht="15" customHeight="1" x14ac:dyDescent="0.25">
      <c r="A545" s="19"/>
      <c r="B545" s="74" t="str">
        <f t="shared" si="91"/>
        <v>!!!</v>
      </c>
      <c r="C545" s="209" t="str">
        <f>IF($D545&lt;&gt;"",VLOOKUP(TEXT($D545,0),'Angaben Stationen'!$C$15:$V$65,2,0),"")</f>
        <v/>
      </c>
      <c r="D545" s="203"/>
      <c r="E545" s="210"/>
      <c r="F545" s="210"/>
      <c r="G545" s="211"/>
      <c r="H545" s="212"/>
      <c r="I545" s="213"/>
      <c r="J545" s="112"/>
      <c r="K545" s="72"/>
      <c r="M545" s="126"/>
      <c r="N545" s="6">
        <f t="shared" si="92"/>
        <v>0</v>
      </c>
      <c r="O545" s="6" t="str">
        <f>IF('Angaben KH-Standort'!$D$13&gt;0,"VJ","KJA")</f>
        <v>KJA</v>
      </c>
      <c r="P545" s="6" t="str">
        <f t="shared" si="95"/>
        <v>Leer</v>
      </c>
      <c r="Q545" s="6" t="str">
        <f t="shared" si="93"/>
        <v>Leer</v>
      </c>
      <c r="R545" s="6" t="str">
        <f t="shared" si="96"/>
        <v>Leer</v>
      </c>
      <c r="S545" s="6" t="str">
        <f>VLOOKUP($C545,{"29 - Psychiatrie (Erwachsene)","Psychiatrie";"30 - Kinder- und Jugendpsychiatrie","KJPsychiatrie";"31 - Psychosomatik","Psychosomatik";"00 - Bitte eine Fachabteilung auswählen","Leer";"","Leer"},2,0)</f>
        <v>Leer</v>
      </c>
      <c r="T545" s="6">
        <f>VLOOKUP($C545,{"29 - Psychiatrie (Erwachsene)",1;"30 - Kinder- und Jugendpsychiatrie",1;"31 - Psychosomatik",1;"00 - Bitte eine Fachabteilung auswählen",0;"",0},2,0)</f>
        <v>0</v>
      </c>
      <c r="U545" s="6">
        <f t="shared" si="97"/>
        <v>0</v>
      </c>
      <c r="V545" s="6">
        <f t="shared" si="98"/>
        <v>0</v>
      </c>
      <c r="W545" s="6">
        <f t="shared" si="99"/>
        <v>0</v>
      </c>
      <c r="X545" s="6">
        <f t="shared" si="100"/>
        <v>0</v>
      </c>
      <c r="Y545" s="6">
        <f t="shared" si="101"/>
        <v>0</v>
      </c>
      <c r="Z545" s="6">
        <f t="shared" si="94"/>
        <v>0</v>
      </c>
      <c r="AA545" s="6"/>
      <c r="AB545" s="6"/>
      <c r="AC545" s="6"/>
      <c r="AD545" s="6"/>
      <c r="AE545" s="6"/>
      <c r="AF545" s="6"/>
      <c r="AG545" s="6"/>
    </row>
    <row r="546" spans="1:33" s="20" customFormat="1" ht="15" customHeight="1" x14ac:dyDescent="0.25">
      <c r="A546" s="19"/>
      <c r="B546" s="74" t="str">
        <f t="shared" si="91"/>
        <v>!!!</v>
      </c>
      <c r="C546" s="209" t="str">
        <f>IF($D546&lt;&gt;"",VLOOKUP(TEXT($D546,0),'Angaben Stationen'!$C$15:$V$65,2,0),"")</f>
        <v/>
      </c>
      <c r="D546" s="203"/>
      <c r="E546" s="210"/>
      <c r="F546" s="210"/>
      <c r="G546" s="211"/>
      <c r="H546" s="212"/>
      <c r="I546" s="213"/>
      <c r="J546" s="112"/>
      <c r="K546" s="72"/>
      <c r="M546" s="126"/>
      <c r="N546" s="6">
        <f t="shared" si="92"/>
        <v>0</v>
      </c>
      <c r="O546" s="6" t="str">
        <f>IF('Angaben KH-Standort'!$D$13&gt;0,"VJ","KJA")</f>
        <v>KJA</v>
      </c>
      <c r="P546" s="6" t="str">
        <f t="shared" si="95"/>
        <v>Leer</v>
      </c>
      <c r="Q546" s="6" t="str">
        <f t="shared" si="93"/>
        <v>Leer</v>
      </c>
      <c r="R546" s="6" t="str">
        <f t="shared" si="96"/>
        <v>Leer</v>
      </c>
      <c r="S546" s="6" t="str">
        <f>VLOOKUP($C546,{"29 - Psychiatrie (Erwachsene)","Psychiatrie";"30 - Kinder- und Jugendpsychiatrie","KJPsychiatrie";"31 - Psychosomatik","Psychosomatik";"00 - Bitte eine Fachabteilung auswählen","Leer";"","Leer"},2,0)</f>
        <v>Leer</v>
      </c>
      <c r="T546" s="6">
        <f>VLOOKUP($C546,{"29 - Psychiatrie (Erwachsene)",1;"30 - Kinder- und Jugendpsychiatrie",1;"31 - Psychosomatik",1;"00 - Bitte eine Fachabteilung auswählen",0;"",0},2,0)</f>
        <v>0</v>
      </c>
      <c r="U546" s="6">
        <f t="shared" si="97"/>
        <v>0</v>
      </c>
      <c r="V546" s="6">
        <f t="shared" si="98"/>
        <v>0</v>
      </c>
      <c r="W546" s="6">
        <f t="shared" si="99"/>
        <v>0</v>
      </c>
      <c r="X546" s="6">
        <f t="shared" si="100"/>
        <v>0</v>
      </c>
      <c r="Y546" s="6">
        <f t="shared" si="101"/>
        <v>0</v>
      </c>
      <c r="Z546" s="6">
        <f t="shared" si="94"/>
        <v>0</v>
      </c>
      <c r="AA546" s="6"/>
      <c r="AB546" s="6"/>
      <c r="AC546" s="6"/>
      <c r="AD546" s="6"/>
      <c r="AE546" s="6"/>
      <c r="AF546" s="6"/>
      <c r="AG546" s="6"/>
    </row>
    <row r="547" spans="1:33" s="20" customFormat="1" ht="15" customHeight="1" x14ac:dyDescent="0.25">
      <c r="A547" s="19"/>
      <c r="B547" s="74" t="str">
        <f t="shared" si="91"/>
        <v>!!!</v>
      </c>
      <c r="C547" s="209" t="str">
        <f>IF($D547&lt;&gt;"",VLOOKUP(TEXT($D547,0),'Angaben Stationen'!$C$15:$V$65,2,0),"")</f>
        <v/>
      </c>
      <c r="D547" s="203"/>
      <c r="E547" s="210"/>
      <c r="F547" s="210"/>
      <c r="G547" s="211"/>
      <c r="H547" s="212"/>
      <c r="I547" s="213"/>
      <c r="J547" s="112"/>
      <c r="K547" s="72"/>
      <c r="M547" s="126"/>
      <c r="N547" s="6">
        <f t="shared" si="92"/>
        <v>0</v>
      </c>
      <c r="O547" s="6" t="str">
        <f>IF('Angaben KH-Standort'!$D$13&gt;0,"VJ","KJA")</f>
        <v>KJA</v>
      </c>
      <c r="P547" s="6" t="str">
        <f t="shared" si="95"/>
        <v>Leer</v>
      </c>
      <c r="Q547" s="6" t="str">
        <f t="shared" si="93"/>
        <v>Leer</v>
      </c>
      <c r="R547" s="6" t="str">
        <f t="shared" si="96"/>
        <v>Leer</v>
      </c>
      <c r="S547" s="6" t="str">
        <f>VLOOKUP($C547,{"29 - Psychiatrie (Erwachsene)","Psychiatrie";"30 - Kinder- und Jugendpsychiatrie","KJPsychiatrie";"31 - Psychosomatik","Psychosomatik";"00 - Bitte eine Fachabteilung auswählen","Leer";"","Leer"},2,0)</f>
        <v>Leer</v>
      </c>
      <c r="T547" s="6">
        <f>VLOOKUP($C547,{"29 - Psychiatrie (Erwachsene)",1;"30 - Kinder- und Jugendpsychiatrie",1;"31 - Psychosomatik",1;"00 - Bitte eine Fachabteilung auswählen",0;"",0},2,0)</f>
        <v>0</v>
      </c>
      <c r="U547" s="6">
        <f t="shared" si="97"/>
        <v>0</v>
      </c>
      <c r="V547" s="6">
        <f t="shared" si="98"/>
        <v>0</v>
      </c>
      <c r="W547" s="6">
        <f t="shared" si="99"/>
        <v>0</v>
      </c>
      <c r="X547" s="6">
        <f t="shared" si="100"/>
        <v>0</v>
      </c>
      <c r="Y547" s="6">
        <f t="shared" si="101"/>
        <v>0</v>
      </c>
      <c r="Z547" s="6">
        <f t="shared" si="94"/>
        <v>0</v>
      </c>
      <c r="AA547" s="6"/>
      <c r="AB547" s="6"/>
      <c r="AC547" s="6"/>
      <c r="AD547" s="6"/>
      <c r="AE547" s="6"/>
      <c r="AF547" s="6"/>
      <c r="AG547" s="6"/>
    </row>
    <row r="548" spans="1:33" s="20" customFormat="1" ht="15" customHeight="1" x14ac:dyDescent="0.25">
      <c r="A548" s="19"/>
      <c r="B548" s="74" t="str">
        <f t="shared" si="91"/>
        <v>!!!</v>
      </c>
      <c r="C548" s="209" t="str">
        <f>IF($D548&lt;&gt;"",VLOOKUP(TEXT($D548,0),'Angaben Stationen'!$C$15:$V$65,2,0),"")</f>
        <v/>
      </c>
      <c r="D548" s="203"/>
      <c r="E548" s="210"/>
      <c r="F548" s="210"/>
      <c r="G548" s="211"/>
      <c r="H548" s="212"/>
      <c r="I548" s="213"/>
      <c r="J548" s="112"/>
      <c r="K548" s="72"/>
      <c r="M548" s="126"/>
      <c r="N548" s="6">
        <f t="shared" si="92"/>
        <v>0</v>
      </c>
      <c r="O548" s="6" t="str">
        <f>IF('Angaben KH-Standort'!$D$13&gt;0,"VJ","KJA")</f>
        <v>KJA</v>
      </c>
      <c r="P548" s="6" t="str">
        <f t="shared" si="95"/>
        <v>Leer</v>
      </c>
      <c r="Q548" s="6" t="str">
        <f t="shared" si="93"/>
        <v>Leer</v>
      </c>
      <c r="R548" s="6" t="str">
        <f t="shared" si="96"/>
        <v>Leer</v>
      </c>
      <c r="S548" s="6" t="str">
        <f>VLOOKUP($C548,{"29 - Psychiatrie (Erwachsene)","Psychiatrie";"30 - Kinder- und Jugendpsychiatrie","KJPsychiatrie";"31 - Psychosomatik","Psychosomatik";"00 - Bitte eine Fachabteilung auswählen","Leer";"","Leer"},2,0)</f>
        <v>Leer</v>
      </c>
      <c r="T548" s="6">
        <f>VLOOKUP($C548,{"29 - Psychiatrie (Erwachsene)",1;"30 - Kinder- und Jugendpsychiatrie",1;"31 - Psychosomatik",1;"00 - Bitte eine Fachabteilung auswählen",0;"",0},2,0)</f>
        <v>0</v>
      </c>
      <c r="U548" s="6">
        <f t="shared" si="97"/>
        <v>0</v>
      </c>
      <c r="V548" s="6">
        <f t="shared" si="98"/>
        <v>0</v>
      </c>
      <c r="W548" s="6">
        <f t="shared" si="99"/>
        <v>0</v>
      </c>
      <c r="X548" s="6">
        <f t="shared" si="100"/>
        <v>0</v>
      </c>
      <c r="Y548" s="6">
        <f t="shared" si="101"/>
        <v>0</v>
      </c>
      <c r="Z548" s="6">
        <f t="shared" si="94"/>
        <v>0</v>
      </c>
      <c r="AA548" s="6"/>
      <c r="AB548" s="6"/>
      <c r="AC548" s="6"/>
      <c r="AD548" s="6"/>
      <c r="AE548" s="6"/>
      <c r="AF548" s="6"/>
      <c r="AG548" s="6"/>
    </row>
    <row r="549" spans="1:33" s="20" customFormat="1" ht="15" customHeight="1" x14ac:dyDescent="0.25">
      <c r="A549" s="19"/>
      <c r="B549" s="74" t="str">
        <f t="shared" si="91"/>
        <v>!!!</v>
      </c>
      <c r="C549" s="209" t="str">
        <f>IF($D549&lt;&gt;"",VLOOKUP(TEXT($D549,0),'Angaben Stationen'!$C$15:$V$65,2,0),"")</f>
        <v/>
      </c>
      <c r="D549" s="203"/>
      <c r="E549" s="210"/>
      <c r="F549" s="210"/>
      <c r="G549" s="211"/>
      <c r="H549" s="212"/>
      <c r="I549" s="213"/>
      <c r="J549" s="112"/>
      <c r="K549" s="72"/>
      <c r="M549" s="126"/>
      <c r="N549" s="6">
        <f t="shared" si="92"/>
        <v>0</v>
      </c>
      <c r="O549" s="6" t="str">
        <f>IF('Angaben KH-Standort'!$D$13&gt;0,"VJ","KJA")</f>
        <v>KJA</v>
      </c>
      <c r="P549" s="6" t="str">
        <f t="shared" si="95"/>
        <v>Leer</v>
      </c>
      <c r="Q549" s="6" t="str">
        <f t="shared" si="93"/>
        <v>Leer</v>
      </c>
      <c r="R549" s="6" t="str">
        <f t="shared" si="96"/>
        <v>Leer</v>
      </c>
      <c r="S549" s="6" t="str">
        <f>VLOOKUP($C549,{"29 - Psychiatrie (Erwachsene)","Psychiatrie";"30 - Kinder- und Jugendpsychiatrie","KJPsychiatrie";"31 - Psychosomatik","Psychosomatik";"00 - Bitte eine Fachabteilung auswählen","Leer";"","Leer"},2,0)</f>
        <v>Leer</v>
      </c>
      <c r="T549" s="6">
        <f>VLOOKUP($C549,{"29 - Psychiatrie (Erwachsene)",1;"30 - Kinder- und Jugendpsychiatrie",1;"31 - Psychosomatik",1;"00 - Bitte eine Fachabteilung auswählen",0;"",0},2,0)</f>
        <v>0</v>
      </c>
      <c r="U549" s="6">
        <f t="shared" si="97"/>
        <v>0</v>
      </c>
      <c r="V549" s="6">
        <f t="shared" si="98"/>
        <v>0</v>
      </c>
      <c r="W549" s="6">
        <f t="shared" si="99"/>
        <v>0</v>
      </c>
      <c r="X549" s="6">
        <f t="shared" si="100"/>
        <v>0</v>
      </c>
      <c r="Y549" s="6">
        <f t="shared" si="101"/>
        <v>0</v>
      </c>
      <c r="Z549" s="6">
        <f t="shared" si="94"/>
        <v>0</v>
      </c>
      <c r="AA549" s="6"/>
      <c r="AB549" s="6"/>
      <c r="AC549" s="6"/>
      <c r="AD549" s="6"/>
      <c r="AE549" s="6"/>
      <c r="AF549" s="6"/>
      <c r="AG549" s="6"/>
    </row>
    <row r="550" spans="1:33" s="20" customFormat="1" ht="15" customHeight="1" x14ac:dyDescent="0.25">
      <c r="A550" s="19"/>
      <c r="B550" s="74" t="str">
        <f t="shared" si="91"/>
        <v>!!!</v>
      </c>
      <c r="C550" s="209" t="str">
        <f>IF($D550&lt;&gt;"",VLOOKUP(TEXT($D550,0),'Angaben Stationen'!$C$15:$V$65,2,0),"")</f>
        <v/>
      </c>
      <c r="D550" s="203"/>
      <c r="E550" s="210"/>
      <c r="F550" s="210"/>
      <c r="G550" s="211"/>
      <c r="H550" s="212"/>
      <c r="I550" s="213"/>
      <c r="J550" s="112"/>
      <c r="K550" s="72"/>
      <c r="M550" s="126"/>
      <c r="N550" s="6">
        <f t="shared" si="92"/>
        <v>0</v>
      </c>
      <c r="O550" s="6" t="str">
        <f>IF('Angaben KH-Standort'!$D$13&gt;0,"VJ","KJA")</f>
        <v>KJA</v>
      </c>
      <c r="P550" s="6" t="str">
        <f t="shared" si="95"/>
        <v>Leer</v>
      </c>
      <c r="Q550" s="6" t="str">
        <f t="shared" si="93"/>
        <v>Leer</v>
      </c>
      <c r="R550" s="6" t="str">
        <f t="shared" si="96"/>
        <v>Leer</v>
      </c>
      <c r="S550" s="6" t="str">
        <f>VLOOKUP($C550,{"29 - Psychiatrie (Erwachsene)","Psychiatrie";"30 - Kinder- und Jugendpsychiatrie","KJPsychiatrie";"31 - Psychosomatik","Psychosomatik";"00 - Bitte eine Fachabteilung auswählen","Leer";"","Leer"},2,0)</f>
        <v>Leer</v>
      </c>
      <c r="T550" s="6">
        <f>VLOOKUP($C550,{"29 - Psychiatrie (Erwachsene)",1;"30 - Kinder- und Jugendpsychiatrie",1;"31 - Psychosomatik",1;"00 - Bitte eine Fachabteilung auswählen",0;"",0},2,0)</f>
        <v>0</v>
      </c>
      <c r="U550" s="6">
        <f t="shared" si="97"/>
        <v>0</v>
      </c>
      <c r="V550" s="6">
        <f t="shared" si="98"/>
        <v>0</v>
      </c>
      <c r="W550" s="6">
        <f t="shared" si="99"/>
        <v>0</v>
      </c>
      <c r="X550" s="6">
        <f t="shared" si="100"/>
        <v>0</v>
      </c>
      <c r="Y550" s="6">
        <f t="shared" si="101"/>
        <v>0</v>
      </c>
      <c r="Z550" s="6">
        <f t="shared" si="94"/>
        <v>0</v>
      </c>
      <c r="AA550" s="6"/>
      <c r="AB550" s="6"/>
      <c r="AC550" s="6"/>
      <c r="AD550" s="6"/>
      <c r="AE550" s="6"/>
      <c r="AF550" s="6"/>
      <c r="AG550" s="6"/>
    </row>
    <row r="551" spans="1:33" s="20" customFormat="1" ht="15" customHeight="1" x14ac:dyDescent="0.25">
      <c r="A551" s="19"/>
      <c r="B551" s="74" t="str">
        <f t="shared" si="91"/>
        <v>!!!</v>
      </c>
      <c r="C551" s="209" t="str">
        <f>IF($D551&lt;&gt;"",VLOOKUP(TEXT($D551,0),'Angaben Stationen'!$C$15:$V$65,2,0),"")</f>
        <v/>
      </c>
      <c r="D551" s="203"/>
      <c r="E551" s="210"/>
      <c r="F551" s="210"/>
      <c r="G551" s="211"/>
      <c r="H551" s="212"/>
      <c r="I551" s="213"/>
      <c r="J551" s="112"/>
      <c r="K551" s="72"/>
      <c r="M551" s="126"/>
      <c r="N551" s="6">
        <f t="shared" si="92"/>
        <v>0</v>
      </c>
      <c r="O551" s="6" t="str">
        <f>IF('Angaben KH-Standort'!$D$13&gt;0,"VJ","KJA")</f>
        <v>KJA</v>
      </c>
      <c r="P551" s="6" t="str">
        <f t="shared" si="95"/>
        <v>Leer</v>
      </c>
      <c r="Q551" s="6" t="str">
        <f t="shared" si="93"/>
        <v>Leer</v>
      </c>
      <c r="R551" s="6" t="str">
        <f t="shared" si="96"/>
        <v>Leer</v>
      </c>
      <c r="S551" s="6" t="str">
        <f>VLOOKUP($C551,{"29 - Psychiatrie (Erwachsene)","Psychiatrie";"30 - Kinder- und Jugendpsychiatrie","KJPsychiatrie";"31 - Psychosomatik","Psychosomatik";"00 - Bitte eine Fachabteilung auswählen","Leer";"","Leer"},2,0)</f>
        <v>Leer</v>
      </c>
      <c r="T551" s="6">
        <f>VLOOKUP($C551,{"29 - Psychiatrie (Erwachsene)",1;"30 - Kinder- und Jugendpsychiatrie",1;"31 - Psychosomatik",1;"00 - Bitte eine Fachabteilung auswählen",0;"",0},2,0)</f>
        <v>0</v>
      </c>
      <c r="U551" s="6">
        <f t="shared" si="97"/>
        <v>0</v>
      </c>
      <c r="V551" s="6">
        <f t="shared" si="98"/>
        <v>0</v>
      </c>
      <c r="W551" s="6">
        <f t="shared" si="99"/>
        <v>0</v>
      </c>
      <c r="X551" s="6">
        <f t="shared" si="100"/>
        <v>0</v>
      </c>
      <c r="Y551" s="6">
        <f t="shared" si="101"/>
        <v>0</v>
      </c>
      <c r="Z551" s="6">
        <f t="shared" si="94"/>
        <v>0</v>
      </c>
      <c r="AA551" s="6"/>
      <c r="AB551" s="6"/>
      <c r="AC551" s="6"/>
      <c r="AD551" s="6"/>
      <c r="AE551" s="6"/>
      <c r="AF551" s="6"/>
      <c r="AG551" s="6"/>
    </row>
    <row r="552" spans="1:33" s="20" customFormat="1" ht="15" customHeight="1" x14ac:dyDescent="0.25">
      <c r="A552" s="19"/>
      <c r="B552" s="74" t="str">
        <f t="shared" si="91"/>
        <v>!!!</v>
      </c>
      <c r="C552" s="209" t="str">
        <f>IF($D552&lt;&gt;"",VLOOKUP(TEXT($D552,0),'Angaben Stationen'!$C$15:$V$65,2,0),"")</f>
        <v/>
      </c>
      <c r="D552" s="203"/>
      <c r="E552" s="210"/>
      <c r="F552" s="210"/>
      <c r="G552" s="211"/>
      <c r="H552" s="212"/>
      <c r="I552" s="213"/>
      <c r="J552" s="112"/>
      <c r="K552" s="72"/>
      <c r="M552" s="126"/>
      <c r="N552" s="6">
        <f t="shared" si="92"/>
        <v>0</v>
      </c>
      <c r="O552" s="6" t="str">
        <f>IF('Angaben KH-Standort'!$D$13&gt;0,"VJ","KJA")</f>
        <v>KJA</v>
      </c>
      <c r="P552" s="6" t="str">
        <f t="shared" si="95"/>
        <v>Leer</v>
      </c>
      <c r="Q552" s="6" t="str">
        <f t="shared" si="93"/>
        <v>Leer</v>
      </c>
      <c r="R552" s="6" t="str">
        <f t="shared" si="96"/>
        <v>Leer</v>
      </c>
      <c r="S552" s="6" t="str">
        <f>VLOOKUP($C552,{"29 - Psychiatrie (Erwachsene)","Psychiatrie";"30 - Kinder- und Jugendpsychiatrie","KJPsychiatrie";"31 - Psychosomatik","Psychosomatik";"00 - Bitte eine Fachabteilung auswählen","Leer";"","Leer"},2,0)</f>
        <v>Leer</v>
      </c>
      <c r="T552" s="6">
        <f>VLOOKUP($C552,{"29 - Psychiatrie (Erwachsene)",1;"30 - Kinder- und Jugendpsychiatrie",1;"31 - Psychosomatik",1;"00 - Bitte eine Fachabteilung auswählen",0;"",0},2,0)</f>
        <v>0</v>
      </c>
      <c r="U552" s="6">
        <f t="shared" si="97"/>
        <v>0</v>
      </c>
      <c r="V552" s="6">
        <f t="shared" si="98"/>
        <v>0</v>
      </c>
      <c r="W552" s="6">
        <f t="shared" si="99"/>
        <v>0</v>
      </c>
      <c r="X552" s="6">
        <f t="shared" si="100"/>
        <v>0</v>
      </c>
      <c r="Y552" s="6">
        <f t="shared" si="101"/>
        <v>0</v>
      </c>
      <c r="Z552" s="6">
        <f t="shared" si="94"/>
        <v>0</v>
      </c>
      <c r="AA552" s="6"/>
      <c r="AB552" s="6"/>
      <c r="AC552" s="6"/>
      <c r="AD552" s="6"/>
      <c r="AE552" s="6"/>
      <c r="AF552" s="6"/>
      <c r="AG552" s="6"/>
    </row>
    <row r="553" spans="1:33" s="20" customFormat="1" ht="15" customHeight="1" x14ac:dyDescent="0.25">
      <c r="A553" s="19"/>
      <c r="B553" s="74" t="str">
        <f t="shared" si="91"/>
        <v>!!!</v>
      </c>
      <c r="C553" s="209" t="str">
        <f>IF($D553&lt;&gt;"",VLOOKUP(TEXT($D553,0),'Angaben Stationen'!$C$15:$V$65,2,0),"")</f>
        <v/>
      </c>
      <c r="D553" s="203"/>
      <c r="E553" s="210"/>
      <c r="F553" s="210"/>
      <c r="G553" s="211"/>
      <c r="H553" s="212"/>
      <c r="I553" s="213"/>
      <c r="J553" s="112"/>
      <c r="K553" s="72"/>
      <c r="M553" s="126"/>
      <c r="N553" s="6">
        <f t="shared" si="92"/>
        <v>0</v>
      </c>
      <c r="O553" s="6" t="str">
        <f>IF('Angaben KH-Standort'!$D$13&gt;0,"VJ","KJA")</f>
        <v>KJA</v>
      </c>
      <c r="P553" s="6" t="str">
        <f t="shared" si="95"/>
        <v>Leer</v>
      </c>
      <c r="Q553" s="6" t="str">
        <f t="shared" si="93"/>
        <v>Leer</v>
      </c>
      <c r="R553" s="6" t="str">
        <f t="shared" si="96"/>
        <v>Leer</v>
      </c>
      <c r="S553" s="6" t="str">
        <f>VLOOKUP($C553,{"29 - Psychiatrie (Erwachsene)","Psychiatrie";"30 - Kinder- und Jugendpsychiatrie","KJPsychiatrie";"31 - Psychosomatik","Psychosomatik";"00 - Bitte eine Fachabteilung auswählen","Leer";"","Leer"},2,0)</f>
        <v>Leer</v>
      </c>
      <c r="T553" s="6">
        <f>VLOOKUP($C553,{"29 - Psychiatrie (Erwachsene)",1;"30 - Kinder- und Jugendpsychiatrie",1;"31 - Psychosomatik",1;"00 - Bitte eine Fachabteilung auswählen",0;"",0},2,0)</f>
        <v>0</v>
      </c>
      <c r="U553" s="6">
        <f t="shared" si="97"/>
        <v>0</v>
      </c>
      <c r="V553" s="6">
        <f t="shared" si="98"/>
        <v>0</v>
      </c>
      <c r="W553" s="6">
        <f t="shared" si="99"/>
        <v>0</v>
      </c>
      <c r="X553" s="6">
        <f t="shared" si="100"/>
        <v>0</v>
      </c>
      <c r="Y553" s="6">
        <f t="shared" si="101"/>
        <v>0</v>
      </c>
      <c r="Z553" s="6">
        <f t="shared" si="94"/>
        <v>0</v>
      </c>
      <c r="AA553" s="6"/>
      <c r="AB553" s="6"/>
      <c r="AC553" s="6"/>
      <c r="AD553" s="6"/>
      <c r="AE553" s="6"/>
      <c r="AF553" s="6"/>
      <c r="AG553" s="6"/>
    </row>
    <row r="554" spans="1:33" s="20" customFormat="1" ht="15" customHeight="1" x14ac:dyDescent="0.25">
      <c r="A554" s="19"/>
      <c r="B554" s="74" t="str">
        <f t="shared" si="91"/>
        <v>!!!</v>
      </c>
      <c r="C554" s="209" t="str">
        <f>IF($D554&lt;&gt;"",VLOOKUP(TEXT($D554,0),'Angaben Stationen'!$C$15:$V$65,2,0),"")</f>
        <v/>
      </c>
      <c r="D554" s="203"/>
      <c r="E554" s="210"/>
      <c r="F554" s="210"/>
      <c r="G554" s="211"/>
      <c r="H554" s="212"/>
      <c r="I554" s="213"/>
      <c r="J554" s="112"/>
      <c r="K554" s="72"/>
      <c r="M554" s="126"/>
      <c r="N554" s="6">
        <f t="shared" si="92"/>
        <v>0</v>
      </c>
      <c r="O554" s="6" t="str">
        <f>IF('Angaben KH-Standort'!$D$13&gt;0,"VJ","KJA")</f>
        <v>KJA</v>
      </c>
      <c r="P554" s="6" t="str">
        <f t="shared" si="95"/>
        <v>Leer</v>
      </c>
      <c r="Q554" s="6" t="str">
        <f t="shared" si="93"/>
        <v>Leer</v>
      </c>
      <c r="R554" s="6" t="str">
        <f t="shared" si="96"/>
        <v>Leer</v>
      </c>
      <c r="S554" s="6" t="str">
        <f>VLOOKUP($C554,{"29 - Psychiatrie (Erwachsene)","Psychiatrie";"30 - Kinder- und Jugendpsychiatrie","KJPsychiatrie";"31 - Psychosomatik","Psychosomatik";"00 - Bitte eine Fachabteilung auswählen","Leer";"","Leer"},2,0)</f>
        <v>Leer</v>
      </c>
      <c r="T554" s="6">
        <f>VLOOKUP($C554,{"29 - Psychiatrie (Erwachsene)",1;"30 - Kinder- und Jugendpsychiatrie",1;"31 - Psychosomatik",1;"00 - Bitte eine Fachabteilung auswählen",0;"",0},2,0)</f>
        <v>0</v>
      </c>
      <c r="U554" s="6">
        <f t="shared" si="97"/>
        <v>0</v>
      </c>
      <c r="V554" s="6">
        <f t="shared" si="98"/>
        <v>0</v>
      </c>
      <c r="W554" s="6">
        <f t="shared" si="99"/>
        <v>0</v>
      </c>
      <c r="X554" s="6">
        <f t="shared" si="100"/>
        <v>0</v>
      </c>
      <c r="Y554" s="6">
        <f t="shared" si="101"/>
        <v>0</v>
      </c>
      <c r="Z554" s="6">
        <f t="shared" si="94"/>
        <v>0</v>
      </c>
      <c r="AA554" s="6"/>
      <c r="AB554" s="6"/>
      <c r="AC554" s="6"/>
      <c r="AD554" s="6"/>
      <c r="AE554" s="6"/>
      <c r="AF554" s="6"/>
      <c r="AG554" s="6"/>
    </row>
    <row r="555" spans="1:33" s="20" customFormat="1" ht="15" customHeight="1" x14ac:dyDescent="0.25">
      <c r="A555" s="19"/>
      <c r="B555" s="74" t="str">
        <f t="shared" si="91"/>
        <v>!!!</v>
      </c>
      <c r="C555" s="209" t="str">
        <f>IF($D555&lt;&gt;"",VLOOKUP(TEXT($D555,0),'Angaben Stationen'!$C$15:$V$65,2,0),"")</f>
        <v/>
      </c>
      <c r="D555" s="203"/>
      <c r="E555" s="210"/>
      <c r="F555" s="210"/>
      <c r="G555" s="211"/>
      <c r="H555" s="212"/>
      <c r="I555" s="213"/>
      <c r="J555" s="112"/>
      <c r="K555" s="72"/>
      <c r="M555" s="126"/>
      <c r="N555" s="6">
        <f t="shared" si="92"/>
        <v>0</v>
      </c>
      <c r="O555" s="6" t="str">
        <f>IF('Angaben KH-Standort'!$D$13&gt;0,"VJ","KJA")</f>
        <v>KJA</v>
      </c>
      <c r="P555" s="6" t="str">
        <f t="shared" si="95"/>
        <v>Leer</v>
      </c>
      <c r="Q555" s="6" t="str">
        <f t="shared" si="93"/>
        <v>Leer</v>
      </c>
      <c r="R555" s="6" t="str">
        <f t="shared" si="96"/>
        <v>Leer</v>
      </c>
      <c r="S555" s="6" t="str">
        <f>VLOOKUP($C555,{"29 - Psychiatrie (Erwachsene)","Psychiatrie";"30 - Kinder- und Jugendpsychiatrie","KJPsychiatrie";"31 - Psychosomatik","Psychosomatik";"00 - Bitte eine Fachabteilung auswählen","Leer";"","Leer"},2,0)</f>
        <v>Leer</v>
      </c>
      <c r="T555" s="6">
        <f>VLOOKUP($C555,{"29 - Psychiatrie (Erwachsene)",1;"30 - Kinder- und Jugendpsychiatrie",1;"31 - Psychosomatik",1;"00 - Bitte eine Fachabteilung auswählen",0;"",0},2,0)</f>
        <v>0</v>
      </c>
      <c r="U555" s="6">
        <f t="shared" si="97"/>
        <v>0</v>
      </c>
      <c r="V555" s="6">
        <f t="shared" si="98"/>
        <v>0</v>
      </c>
      <c r="W555" s="6">
        <f t="shared" si="99"/>
        <v>0</v>
      </c>
      <c r="X555" s="6">
        <f t="shared" si="100"/>
        <v>0</v>
      </c>
      <c r="Y555" s="6">
        <f t="shared" si="101"/>
        <v>0</v>
      </c>
      <c r="Z555" s="6">
        <f t="shared" si="94"/>
        <v>0</v>
      </c>
      <c r="AA555" s="6"/>
      <c r="AB555" s="6"/>
      <c r="AC555" s="6"/>
      <c r="AD555" s="6"/>
      <c r="AE555" s="6"/>
      <c r="AF555" s="6"/>
      <c r="AG555" s="6"/>
    </row>
    <row r="556" spans="1:33" s="20" customFormat="1" ht="15" customHeight="1" x14ac:dyDescent="0.25">
      <c r="A556" s="19"/>
      <c r="B556" s="74" t="str">
        <f t="shared" si="91"/>
        <v>!!!</v>
      </c>
      <c r="C556" s="209" t="str">
        <f>IF($D556&lt;&gt;"",VLOOKUP(TEXT($D556,0),'Angaben Stationen'!$C$15:$V$65,2,0),"")</f>
        <v/>
      </c>
      <c r="D556" s="203"/>
      <c r="E556" s="210"/>
      <c r="F556" s="210"/>
      <c r="G556" s="211"/>
      <c r="H556" s="212"/>
      <c r="I556" s="213"/>
      <c r="J556" s="112"/>
      <c r="K556" s="72"/>
      <c r="M556" s="126"/>
      <c r="N556" s="6">
        <f t="shared" si="92"/>
        <v>0</v>
      </c>
      <c r="O556" s="6" t="str">
        <f>IF('Angaben KH-Standort'!$D$13&gt;0,"VJ","KJA")</f>
        <v>KJA</v>
      </c>
      <c r="P556" s="6" t="str">
        <f t="shared" si="95"/>
        <v>Leer</v>
      </c>
      <c r="Q556" s="6" t="str">
        <f t="shared" si="93"/>
        <v>Leer</v>
      </c>
      <c r="R556" s="6" t="str">
        <f t="shared" si="96"/>
        <v>Leer</v>
      </c>
      <c r="S556" s="6" t="str">
        <f>VLOOKUP($C556,{"29 - Psychiatrie (Erwachsene)","Psychiatrie";"30 - Kinder- und Jugendpsychiatrie","KJPsychiatrie";"31 - Psychosomatik","Psychosomatik";"00 - Bitte eine Fachabteilung auswählen","Leer";"","Leer"},2,0)</f>
        <v>Leer</v>
      </c>
      <c r="T556" s="6">
        <f>VLOOKUP($C556,{"29 - Psychiatrie (Erwachsene)",1;"30 - Kinder- und Jugendpsychiatrie",1;"31 - Psychosomatik",1;"00 - Bitte eine Fachabteilung auswählen",0;"",0},2,0)</f>
        <v>0</v>
      </c>
      <c r="U556" s="6">
        <f t="shared" si="97"/>
        <v>0</v>
      </c>
      <c r="V556" s="6">
        <f t="shared" si="98"/>
        <v>0</v>
      </c>
      <c r="W556" s="6">
        <f t="shared" si="99"/>
        <v>0</v>
      </c>
      <c r="X556" s="6">
        <f t="shared" si="100"/>
        <v>0</v>
      </c>
      <c r="Y556" s="6">
        <f t="shared" si="101"/>
        <v>0</v>
      </c>
      <c r="Z556" s="6">
        <f t="shared" si="94"/>
        <v>0</v>
      </c>
      <c r="AA556" s="6"/>
      <c r="AB556" s="6"/>
      <c r="AC556" s="6"/>
      <c r="AD556" s="6"/>
      <c r="AE556" s="6"/>
      <c r="AF556" s="6"/>
      <c r="AG556" s="6"/>
    </row>
    <row r="557" spans="1:33" s="20" customFormat="1" ht="15" customHeight="1" x14ac:dyDescent="0.25">
      <c r="A557" s="19"/>
      <c r="B557" s="74" t="str">
        <f t="shared" si="91"/>
        <v>!!!</v>
      </c>
      <c r="C557" s="209" t="str">
        <f>IF($D557&lt;&gt;"",VLOOKUP(TEXT($D557,0),'Angaben Stationen'!$C$15:$V$65,2,0),"")</f>
        <v/>
      </c>
      <c r="D557" s="203"/>
      <c r="E557" s="210"/>
      <c r="F557" s="210"/>
      <c r="G557" s="211"/>
      <c r="H557" s="212"/>
      <c r="I557" s="213"/>
      <c r="J557" s="112"/>
      <c r="K557" s="72"/>
      <c r="M557" s="126"/>
      <c r="N557" s="6">
        <f t="shared" si="92"/>
        <v>0</v>
      </c>
      <c r="O557" s="6" t="str">
        <f>IF('Angaben KH-Standort'!$D$13&gt;0,"VJ","KJA")</f>
        <v>KJA</v>
      </c>
      <c r="P557" s="6" t="str">
        <f t="shared" si="95"/>
        <v>Leer</v>
      </c>
      <c r="Q557" s="6" t="str">
        <f t="shared" si="93"/>
        <v>Leer</v>
      </c>
      <c r="R557" s="6" t="str">
        <f t="shared" si="96"/>
        <v>Leer</v>
      </c>
      <c r="S557" s="6" t="str">
        <f>VLOOKUP($C557,{"29 - Psychiatrie (Erwachsene)","Psychiatrie";"30 - Kinder- und Jugendpsychiatrie","KJPsychiatrie";"31 - Psychosomatik","Psychosomatik";"00 - Bitte eine Fachabteilung auswählen","Leer";"","Leer"},2,0)</f>
        <v>Leer</v>
      </c>
      <c r="T557" s="6">
        <f>VLOOKUP($C557,{"29 - Psychiatrie (Erwachsene)",1;"30 - Kinder- und Jugendpsychiatrie",1;"31 - Psychosomatik",1;"00 - Bitte eine Fachabteilung auswählen",0;"",0},2,0)</f>
        <v>0</v>
      </c>
      <c r="U557" s="6">
        <f t="shared" si="97"/>
        <v>0</v>
      </c>
      <c r="V557" s="6">
        <f t="shared" si="98"/>
        <v>0</v>
      </c>
      <c r="W557" s="6">
        <f t="shared" si="99"/>
        <v>0</v>
      </c>
      <c r="X557" s="6">
        <f t="shared" si="100"/>
        <v>0</v>
      </c>
      <c r="Y557" s="6">
        <f t="shared" si="101"/>
        <v>0</v>
      </c>
      <c r="Z557" s="6">
        <f t="shared" si="94"/>
        <v>0</v>
      </c>
      <c r="AA557" s="6"/>
      <c r="AB557" s="6"/>
      <c r="AC557" s="6"/>
      <c r="AD557" s="6"/>
      <c r="AE557" s="6"/>
      <c r="AF557" s="6"/>
      <c r="AG557" s="6"/>
    </row>
    <row r="558" spans="1:33" s="20" customFormat="1" ht="15" customHeight="1" x14ac:dyDescent="0.25">
      <c r="A558" s="19"/>
      <c r="B558" s="74" t="str">
        <f t="shared" si="91"/>
        <v>!!!</v>
      </c>
      <c r="C558" s="209" t="str">
        <f>IF($D558&lt;&gt;"",VLOOKUP(TEXT($D558,0),'Angaben Stationen'!$C$15:$V$65,2,0),"")</f>
        <v/>
      </c>
      <c r="D558" s="203"/>
      <c r="E558" s="210"/>
      <c r="F558" s="210"/>
      <c r="G558" s="211"/>
      <c r="H558" s="212"/>
      <c r="I558" s="213"/>
      <c r="J558" s="112"/>
      <c r="K558" s="72"/>
      <c r="M558" s="126"/>
      <c r="N558" s="6">
        <f t="shared" si="92"/>
        <v>0</v>
      </c>
      <c r="O558" s="6" t="str">
        <f>IF('Angaben KH-Standort'!$D$13&gt;0,"VJ","KJA")</f>
        <v>KJA</v>
      </c>
      <c r="P558" s="6" t="str">
        <f t="shared" si="95"/>
        <v>Leer</v>
      </c>
      <c r="Q558" s="6" t="str">
        <f t="shared" si="93"/>
        <v>Leer</v>
      </c>
      <c r="R558" s="6" t="str">
        <f t="shared" si="96"/>
        <v>Leer</v>
      </c>
      <c r="S558" s="6" t="str">
        <f>VLOOKUP($C558,{"29 - Psychiatrie (Erwachsene)","Psychiatrie";"30 - Kinder- und Jugendpsychiatrie","KJPsychiatrie";"31 - Psychosomatik","Psychosomatik";"00 - Bitte eine Fachabteilung auswählen","Leer";"","Leer"},2,0)</f>
        <v>Leer</v>
      </c>
      <c r="T558" s="6">
        <f>VLOOKUP($C558,{"29 - Psychiatrie (Erwachsene)",1;"30 - Kinder- und Jugendpsychiatrie",1;"31 - Psychosomatik",1;"00 - Bitte eine Fachabteilung auswählen",0;"",0},2,0)</f>
        <v>0</v>
      </c>
      <c r="U558" s="6">
        <f t="shared" si="97"/>
        <v>0</v>
      </c>
      <c r="V558" s="6">
        <f t="shared" si="98"/>
        <v>0</v>
      </c>
      <c r="W558" s="6">
        <f t="shared" si="99"/>
        <v>0</v>
      </c>
      <c r="X558" s="6">
        <f t="shared" si="100"/>
        <v>0</v>
      </c>
      <c r="Y558" s="6">
        <f t="shared" si="101"/>
        <v>0</v>
      </c>
      <c r="Z558" s="6">
        <f t="shared" si="94"/>
        <v>0</v>
      </c>
      <c r="AA558" s="6"/>
      <c r="AB558" s="6"/>
      <c r="AC558" s="6"/>
      <c r="AD558" s="6"/>
      <c r="AE558" s="6"/>
      <c r="AF558" s="6"/>
      <c r="AG558" s="6"/>
    </row>
    <row r="559" spans="1:33" s="20" customFormat="1" ht="15" customHeight="1" x14ac:dyDescent="0.25">
      <c r="A559" s="19"/>
      <c r="B559" s="74" t="str">
        <f t="shared" si="91"/>
        <v>!!!</v>
      </c>
      <c r="C559" s="209" t="str">
        <f>IF($D559&lt;&gt;"",VLOOKUP(TEXT($D559,0),'Angaben Stationen'!$C$15:$V$65,2,0),"")</f>
        <v/>
      </c>
      <c r="D559" s="203"/>
      <c r="E559" s="210"/>
      <c r="F559" s="210"/>
      <c r="G559" s="211"/>
      <c r="H559" s="212"/>
      <c r="I559" s="213"/>
      <c r="J559" s="112"/>
      <c r="K559" s="72"/>
      <c r="M559" s="126"/>
      <c r="N559" s="6">
        <f t="shared" si="92"/>
        <v>0</v>
      </c>
      <c r="O559" s="6" t="str">
        <f>IF('Angaben KH-Standort'!$D$13&gt;0,"VJ","KJA")</f>
        <v>KJA</v>
      </c>
      <c r="P559" s="6" t="str">
        <f t="shared" si="95"/>
        <v>Leer</v>
      </c>
      <c r="Q559" s="6" t="str">
        <f t="shared" si="93"/>
        <v>Leer</v>
      </c>
      <c r="R559" s="6" t="str">
        <f t="shared" si="96"/>
        <v>Leer</v>
      </c>
      <c r="S559" s="6" t="str">
        <f>VLOOKUP($C559,{"29 - Psychiatrie (Erwachsene)","Psychiatrie";"30 - Kinder- und Jugendpsychiatrie","KJPsychiatrie";"31 - Psychosomatik","Psychosomatik";"00 - Bitte eine Fachabteilung auswählen","Leer";"","Leer"},2,0)</f>
        <v>Leer</v>
      </c>
      <c r="T559" s="6">
        <f>VLOOKUP($C559,{"29 - Psychiatrie (Erwachsene)",1;"30 - Kinder- und Jugendpsychiatrie",1;"31 - Psychosomatik",1;"00 - Bitte eine Fachabteilung auswählen",0;"",0},2,0)</f>
        <v>0</v>
      </c>
      <c r="U559" s="6">
        <f t="shared" si="97"/>
        <v>0</v>
      </c>
      <c r="V559" s="6">
        <f t="shared" si="98"/>
        <v>0</v>
      </c>
      <c r="W559" s="6">
        <f t="shared" si="99"/>
        <v>0</v>
      </c>
      <c r="X559" s="6">
        <f t="shared" si="100"/>
        <v>0</v>
      </c>
      <c r="Y559" s="6">
        <f t="shared" si="101"/>
        <v>0</v>
      </c>
      <c r="Z559" s="6">
        <f t="shared" si="94"/>
        <v>0</v>
      </c>
      <c r="AA559" s="6"/>
      <c r="AB559" s="6"/>
      <c r="AC559" s="6"/>
      <c r="AD559" s="6"/>
      <c r="AE559" s="6"/>
      <c r="AF559" s="6"/>
      <c r="AG559" s="6"/>
    </row>
    <row r="560" spans="1:33" s="20" customFormat="1" ht="15" customHeight="1" x14ac:dyDescent="0.25">
      <c r="A560" s="19"/>
      <c r="B560" s="74" t="str">
        <f t="shared" si="91"/>
        <v>!!!</v>
      </c>
      <c r="C560" s="209" t="str">
        <f>IF($D560&lt;&gt;"",VLOOKUP(TEXT($D560,0),'Angaben Stationen'!$C$15:$V$65,2,0),"")</f>
        <v/>
      </c>
      <c r="D560" s="203"/>
      <c r="E560" s="210"/>
      <c r="F560" s="210"/>
      <c r="G560" s="211"/>
      <c r="H560" s="212"/>
      <c r="I560" s="213"/>
      <c r="J560" s="112"/>
      <c r="K560" s="72"/>
      <c r="M560" s="126"/>
      <c r="N560" s="6">
        <f t="shared" si="92"/>
        <v>0</v>
      </c>
      <c r="O560" s="6" t="str">
        <f>IF('Angaben KH-Standort'!$D$13&gt;0,"VJ","KJA")</f>
        <v>KJA</v>
      </c>
      <c r="P560" s="6" t="str">
        <f t="shared" si="95"/>
        <v>Leer</v>
      </c>
      <c r="Q560" s="6" t="str">
        <f t="shared" si="93"/>
        <v>Leer</v>
      </c>
      <c r="R560" s="6" t="str">
        <f t="shared" si="96"/>
        <v>Leer</v>
      </c>
      <c r="S560" s="6" t="str">
        <f>VLOOKUP($C560,{"29 - Psychiatrie (Erwachsene)","Psychiatrie";"30 - Kinder- und Jugendpsychiatrie","KJPsychiatrie";"31 - Psychosomatik","Psychosomatik";"00 - Bitte eine Fachabteilung auswählen","Leer";"","Leer"},2,0)</f>
        <v>Leer</v>
      </c>
      <c r="T560" s="6">
        <f>VLOOKUP($C560,{"29 - Psychiatrie (Erwachsene)",1;"30 - Kinder- und Jugendpsychiatrie",1;"31 - Psychosomatik",1;"00 - Bitte eine Fachabteilung auswählen",0;"",0},2,0)</f>
        <v>0</v>
      </c>
      <c r="U560" s="6">
        <f t="shared" si="97"/>
        <v>0</v>
      </c>
      <c r="V560" s="6">
        <f t="shared" si="98"/>
        <v>0</v>
      </c>
      <c r="W560" s="6">
        <f t="shared" si="99"/>
        <v>0</v>
      </c>
      <c r="X560" s="6">
        <f t="shared" si="100"/>
        <v>0</v>
      </c>
      <c r="Y560" s="6">
        <f t="shared" si="101"/>
        <v>0</v>
      </c>
      <c r="Z560" s="6">
        <f t="shared" si="94"/>
        <v>0</v>
      </c>
      <c r="AA560" s="6"/>
      <c r="AB560" s="6"/>
      <c r="AC560" s="6"/>
      <c r="AD560" s="6"/>
      <c r="AE560" s="6"/>
      <c r="AF560" s="6"/>
      <c r="AG560" s="6"/>
    </row>
    <row r="561" spans="1:33" s="20" customFormat="1" ht="15" customHeight="1" x14ac:dyDescent="0.25">
      <c r="A561" s="19"/>
      <c r="B561" s="74" t="str">
        <f t="shared" si="91"/>
        <v>!!!</v>
      </c>
      <c r="C561" s="209" t="str">
        <f>IF($D561&lt;&gt;"",VLOOKUP(TEXT($D561,0),'Angaben Stationen'!$C$15:$V$65,2,0),"")</f>
        <v/>
      </c>
      <c r="D561" s="203"/>
      <c r="E561" s="210"/>
      <c r="F561" s="210"/>
      <c r="G561" s="211"/>
      <c r="H561" s="212"/>
      <c r="I561" s="213"/>
      <c r="J561" s="112"/>
      <c r="K561" s="72"/>
      <c r="M561" s="126"/>
      <c r="N561" s="6">
        <f t="shared" si="92"/>
        <v>0</v>
      </c>
      <c r="O561" s="6" t="str">
        <f>IF('Angaben KH-Standort'!$D$13&gt;0,"VJ","KJA")</f>
        <v>KJA</v>
      </c>
      <c r="P561" s="6" t="str">
        <f t="shared" si="95"/>
        <v>Leer</v>
      </c>
      <c r="Q561" s="6" t="str">
        <f t="shared" si="93"/>
        <v>Leer</v>
      </c>
      <c r="R561" s="6" t="str">
        <f t="shared" si="96"/>
        <v>Leer</v>
      </c>
      <c r="S561" s="6" t="str">
        <f>VLOOKUP($C561,{"29 - Psychiatrie (Erwachsene)","Psychiatrie";"30 - Kinder- und Jugendpsychiatrie","KJPsychiatrie";"31 - Psychosomatik","Psychosomatik";"00 - Bitte eine Fachabteilung auswählen","Leer";"","Leer"},2,0)</f>
        <v>Leer</v>
      </c>
      <c r="T561" s="6">
        <f>VLOOKUP($C561,{"29 - Psychiatrie (Erwachsene)",1;"30 - Kinder- und Jugendpsychiatrie",1;"31 - Psychosomatik",1;"00 - Bitte eine Fachabteilung auswählen",0;"",0},2,0)</f>
        <v>0</v>
      </c>
      <c r="U561" s="6">
        <f t="shared" si="97"/>
        <v>0</v>
      </c>
      <c r="V561" s="6">
        <f t="shared" si="98"/>
        <v>0</v>
      </c>
      <c r="W561" s="6">
        <f t="shared" si="99"/>
        <v>0</v>
      </c>
      <c r="X561" s="6">
        <f t="shared" si="100"/>
        <v>0</v>
      </c>
      <c r="Y561" s="6">
        <f t="shared" si="101"/>
        <v>0</v>
      </c>
      <c r="Z561" s="6">
        <f t="shared" si="94"/>
        <v>0</v>
      </c>
      <c r="AA561" s="6"/>
      <c r="AB561" s="6"/>
      <c r="AC561" s="6"/>
      <c r="AD561" s="6"/>
      <c r="AE561" s="6"/>
      <c r="AF561" s="6"/>
      <c r="AG561" s="6"/>
    </row>
    <row r="562" spans="1:33" s="20" customFormat="1" ht="15" customHeight="1" x14ac:dyDescent="0.25">
      <c r="A562" s="19"/>
      <c r="B562" s="74" t="str">
        <f t="shared" si="91"/>
        <v>!!!</v>
      </c>
      <c r="C562" s="209" t="str">
        <f>IF($D562&lt;&gt;"",VLOOKUP(TEXT($D562,0),'Angaben Stationen'!$C$15:$V$65,2,0),"")</f>
        <v/>
      </c>
      <c r="D562" s="203"/>
      <c r="E562" s="210"/>
      <c r="F562" s="210"/>
      <c r="G562" s="211"/>
      <c r="H562" s="212"/>
      <c r="I562" s="213"/>
      <c r="J562" s="112"/>
      <c r="K562" s="72"/>
      <c r="M562" s="126"/>
      <c r="N562" s="6">
        <f t="shared" si="92"/>
        <v>0</v>
      </c>
      <c r="O562" s="6" t="str">
        <f>IF('Angaben KH-Standort'!$D$13&gt;0,"VJ","KJA")</f>
        <v>KJA</v>
      </c>
      <c r="P562" s="6" t="str">
        <f t="shared" si="95"/>
        <v>Leer</v>
      </c>
      <c r="Q562" s="6" t="str">
        <f t="shared" si="93"/>
        <v>Leer</v>
      </c>
      <c r="R562" s="6" t="str">
        <f t="shared" si="96"/>
        <v>Leer</v>
      </c>
      <c r="S562" s="6" t="str">
        <f>VLOOKUP($C562,{"29 - Psychiatrie (Erwachsene)","Psychiatrie";"30 - Kinder- und Jugendpsychiatrie","KJPsychiatrie";"31 - Psychosomatik","Psychosomatik";"00 - Bitte eine Fachabteilung auswählen","Leer";"","Leer"},2,0)</f>
        <v>Leer</v>
      </c>
      <c r="T562" s="6">
        <f>VLOOKUP($C562,{"29 - Psychiatrie (Erwachsene)",1;"30 - Kinder- und Jugendpsychiatrie",1;"31 - Psychosomatik",1;"00 - Bitte eine Fachabteilung auswählen",0;"",0},2,0)</f>
        <v>0</v>
      </c>
      <c r="U562" s="6">
        <f t="shared" si="97"/>
        <v>0</v>
      </c>
      <c r="V562" s="6">
        <f t="shared" si="98"/>
        <v>0</v>
      </c>
      <c r="W562" s="6">
        <f t="shared" si="99"/>
        <v>0</v>
      </c>
      <c r="X562" s="6">
        <f t="shared" si="100"/>
        <v>0</v>
      </c>
      <c r="Y562" s="6">
        <f t="shared" si="101"/>
        <v>0</v>
      </c>
      <c r="Z562" s="6">
        <f t="shared" si="94"/>
        <v>0</v>
      </c>
      <c r="AA562" s="6"/>
      <c r="AB562" s="6"/>
      <c r="AC562" s="6"/>
      <c r="AD562" s="6"/>
      <c r="AE562" s="6"/>
      <c r="AF562" s="6"/>
      <c r="AG562" s="6"/>
    </row>
    <row r="563" spans="1:33" s="20" customFormat="1" ht="15" customHeight="1" x14ac:dyDescent="0.25">
      <c r="A563" s="19"/>
      <c r="B563" s="74" t="str">
        <f t="shared" si="91"/>
        <v>!!!</v>
      </c>
      <c r="C563" s="209" t="str">
        <f>IF($D563&lt;&gt;"",VLOOKUP(TEXT($D563,0),'Angaben Stationen'!$C$15:$V$65,2,0),"")</f>
        <v/>
      </c>
      <c r="D563" s="203"/>
      <c r="E563" s="210"/>
      <c r="F563" s="210"/>
      <c r="G563" s="211"/>
      <c r="H563" s="212"/>
      <c r="I563" s="213"/>
      <c r="J563" s="112"/>
      <c r="K563" s="72"/>
      <c r="M563" s="126"/>
      <c r="N563" s="6">
        <f t="shared" si="92"/>
        <v>0</v>
      </c>
      <c r="O563" s="6" t="str">
        <f>IF('Angaben KH-Standort'!$D$13&gt;0,"VJ","KJA")</f>
        <v>KJA</v>
      </c>
      <c r="P563" s="6" t="str">
        <f t="shared" si="95"/>
        <v>Leer</v>
      </c>
      <c r="Q563" s="6" t="str">
        <f t="shared" si="93"/>
        <v>Leer</v>
      </c>
      <c r="R563" s="6" t="str">
        <f t="shared" si="96"/>
        <v>Leer</v>
      </c>
      <c r="S563" s="6" t="str">
        <f>VLOOKUP($C563,{"29 - Psychiatrie (Erwachsene)","Psychiatrie";"30 - Kinder- und Jugendpsychiatrie","KJPsychiatrie";"31 - Psychosomatik","Psychosomatik";"00 - Bitte eine Fachabteilung auswählen","Leer";"","Leer"},2,0)</f>
        <v>Leer</v>
      </c>
      <c r="T563" s="6">
        <f>VLOOKUP($C563,{"29 - Psychiatrie (Erwachsene)",1;"30 - Kinder- und Jugendpsychiatrie",1;"31 - Psychosomatik",1;"00 - Bitte eine Fachabteilung auswählen",0;"",0},2,0)</f>
        <v>0</v>
      </c>
      <c r="U563" s="6">
        <f t="shared" si="97"/>
        <v>0</v>
      </c>
      <c r="V563" s="6">
        <f t="shared" si="98"/>
        <v>0</v>
      </c>
      <c r="W563" s="6">
        <f t="shared" si="99"/>
        <v>0</v>
      </c>
      <c r="X563" s="6">
        <f t="shared" si="100"/>
        <v>0</v>
      </c>
      <c r="Y563" s="6">
        <f t="shared" si="101"/>
        <v>0</v>
      </c>
      <c r="Z563" s="6">
        <f t="shared" si="94"/>
        <v>0</v>
      </c>
      <c r="AA563" s="6"/>
      <c r="AB563" s="6"/>
      <c r="AC563" s="6"/>
      <c r="AD563" s="6"/>
      <c r="AE563" s="6"/>
      <c r="AF563" s="6"/>
      <c r="AG563" s="6"/>
    </row>
    <row r="564" spans="1:33" s="20" customFormat="1" ht="15" customHeight="1" x14ac:dyDescent="0.25">
      <c r="A564" s="19"/>
      <c r="B564" s="74" t="str">
        <f t="shared" si="91"/>
        <v>!!!</v>
      </c>
      <c r="C564" s="209" t="str">
        <f>IF($D564&lt;&gt;"",VLOOKUP(TEXT($D564,0),'Angaben Stationen'!$C$15:$V$65,2,0),"")</f>
        <v/>
      </c>
      <c r="D564" s="203"/>
      <c r="E564" s="210"/>
      <c r="F564" s="210"/>
      <c r="G564" s="211"/>
      <c r="H564" s="212"/>
      <c r="I564" s="213"/>
      <c r="J564" s="112"/>
      <c r="K564" s="72"/>
      <c r="M564" s="126"/>
      <c r="N564" s="6">
        <f t="shared" si="92"/>
        <v>0</v>
      </c>
      <c r="O564" s="6" t="str">
        <f>IF('Angaben KH-Standort'!$D$13&gt;0,"VJ","KJA")</f>
        <v>KJA</v>
      </c>
      <c r="P564" s="6" t="str">
        <f t="shared" si="95"/>
        <v>Leer</v>
      </c>
      <c r="Q564" s="6" t="str">
        <f t="shared" si="93"/>
        <v>Leer</v>
      </c>
      <c r="R564" s="6" t="str">
        <f t="shared" si="96"/>
        <v>Leer</v>
      </c>
      <c r="S564" s="6" t="str">
        <f>VLOOKUP($C564,{"29 - Psychiatrie (Erwachsene)","Psychiatrie";"30 - Kinder- und Jugendpsychiatrie","KJPsychiatrie";"31 - Psychosomatik","Psychosomatik";"00 - Bitte eine Fachabteilung auswählen","Leer";"","Leer"},2,0)</f>
        <v>Leer</v>
      </c>
      <c r="T564" s="6">
        <f>VLOOKUP($C564,{"29 - Psychiatrie (Erwachsene)",1;"30 - Kinder- und Jugendpsychiatrie",1;"31 - Psychosomatik",1;"00 - Bitte eine Fachabteilung auswählen",0;"",0},2,0)</f>
        <v>0</v>
      </c>
      <c r="U564" s="6">
        <f t="shared" si="97"/>
        <v>0</v>
      </c>
      <c r="V564" s="6">
        <f t="shared" si="98"/>
        <v>0</v>
      </c>
      <c r="W564" s="6">
        <f t="shared" si="99"/>
        <v>0</v>
      </c>
      <c r="X564" s="6">
        <f t="shared" si="100"/>
        <v>0</v>
      </c>
      <c r="Y564" s="6">
        <f t="shared" si="101"/>
        <v>0</v>
      </c>
      <c r="Z564" s="6">
        <f t="shared" si="94"/>
        <v>0</v>
      </c>
      <c r="AA564" s="6"/>
      <c r="AB564" s="6"/>
      <c r="AC564" s="6"/>
      <c r="AD564" s="6"/>
      <c r="AE564" s="6"/>
      <c r="AF564" s="6"/>
      <c r="AG564" s="6"/>
    </row>
    <row r="565" spans="1:33" s="20" customFormat="1" ht="15" customHeight="1" x14ac:dyDescent="0.25">
      <c r="A565" s="19"/>
      <c r="B565" s="74" t="str">
        <f t="shared" si="91"/>
        <v>!!!</v>
      </c>
      <c r="C565" s="209" t="str">
        <f>IF($D565&lt;&gt;"",VLOOKUP(TEXT($D565,0),'Angaben Stationen'!$C$15:$V$65,2,0),"")</f>
        <v/>
      </c>
      <c r="D565" s="203"/>
      <c r="E565" s="210"/>
      <c r="F565" s="210"/>
      <c r="G565" s="211"/>
      <c r="H565" s="212"/>
      <c r="I565" s="213"/>
      <c r="J565" s="112"/>
      <c r="K565" s="72"/>
      <c r="M565" s="126"/>
      <c r="N565" s="6">
        <f t="shared" si="92"/>
        <v>0</v>
      </c>
      <c r="O565" s="6" t="str">
        <f>IF('Angaben KH-Standort'!$D$13&gt;0,"VJ","KJA")</f>
        <v>KJA</v>
      </c>
      <c r="P565" s="6" t="str">
        <f t="shared" si="95"/>
        <v>Leer</v>
      </c>
      <c r="Q565" s="6" t="str">
        <f t="shared" si="93"/>
        <v>Leer</v>
      </c>
      <c r="R565" s="6" t="str">
        <f t="shared" si="96"/>
        <v>Leer</v>
      </c>
      <c r="S565" s="6" t="str">
        <f>VLOOKUP($C565,{"29 - Psychiatrie (Erwachsene)","Psychiatrie";"30 - Kinder- und Jugendpsychiatrie","KJPsychiatrie";"31 - Psychosomatik","Psychosomatik";"00 - Bitte eine Fachabteilung auswählen","Leer";"","Leer"},2,0)</f>
        <v>Leer</v>
      </c>
      <c r="T565" s="6">
        <f>VLOOKUP($C565,{"29 - Psychiatrie (Erwachsene)",1;"30 - Kinder- und Jugendpsychiatrie",1;"31 - Psychosomatik",1;"00 - Bitte eine Fachabteilung auswählen",0;"",0},2,0)</f>
        <v>0</v>
      </c>
      <c r="U565" s="6">
        <f t="shared" si="97"/>
        <v>0</v>
      </c>
      <c r="V565" s="6">
        <f t="shared" si="98"/>
        <v>0</v>
      </c>
      <c r="W565" s="6">
        <f t="shared" si="99"/>
        <v>0</v>
      </c>
      <c r="X565" s="6">
        <f t="shared" si="100"/>
        <v>0</v>
      </c>
      <c r="Y565" s="6">
        <f t="shared" si="101"/>
        <v>0</v>
      </c>
      <c r="Z565" s="6">
        <f t="shared" si="94"/>
        <v>0</v>
      </c>
      <c r="AA565" s="6"/>
      <c r="AB565" s="6"/>
      <c r="AC565" s="6"/>
      <c r="AD565" s="6"/>
      <c r="AE565" s="6"/>
      <c r="AF565" s="6"/>
      <c r="AG565" s="6"/>
    </row>
    <row r="566" spans="1:33" s="20" customFormat="1" ht="15" customHeight="1" x14ac:dyDescent="0.25">
      <c r="A566" s="19"/>
      <c r="B566" s="74" t="str">
        <f t="shared" si="91"/>
        <v>!!!</v>
      </c>
      <c r="C566" s="209" t="str">
        <f>IF($D566&lt;&gt;"",VLOOKUP(TEXT($D566,0),'Angaben Stationen'!$C$15:$V$65,2,0),"")</f>
        <v/>
      </c>
      <c r="D566" s="203"/>
      <c r="E566" s="210"/>
      <c r="F566" s="210"/>
      <c r="G566" s="211"/>
      <c r="H566" s="212"/>
      <c r="I566" s="213"/>
      <c r="J566" s="112"/>
      <c r="K566" s="72"/>
      <c r="M566" s="126"/>
      <c r="N566" s="6">
        <f t="shared" si="92"/>
        <v>0</v>
      </c>
      <c r="O566" s="6" t="str">
        <f>IF('Angaben KH-Standort'!$D$13&gt;0,"VJ","KJA")</f>
        <v>KJA</v>
      </c>
      <c r="P566" s="6" t="str">
        <f t="shared" si="95"/>
        <v>Leer</v>
      </c>
      <c r="Q566" s="6" t="str">
        <f t="shared" si="93"/>
        <v>Leer</v>
      </c>
      <c r="R566" s="6" t="str">
        <f t="shared" si="96"/>
        <v>Leer</v>
      </c>
      <c r="S566" s="6" t="str">
        <f>VLOOKUP($C566,{"29 - Psychiatrie (Erwachsene)","Psychiatrie";"30 - Kinder- und Jugendpsychiatrie","KJPsychiatrie";"31 - Psychosomatik","Psychosomatik";"00 - Bitte eine Fachabteilung auswählen","Leer";"","Leer"},2,0)</f>
        <v>Leer</v>
      </c>
      <c r="T566" s="6">
        <f>VLOOKUP($C566,{"29 - Psychiatrie (Erwachsene)",1;"30 - Kinder- und Jugendpsychiatrie",1;"31 - Psychosomatik",1;"00 - Bitte eine Fachabteilung auswählen",0;"",0},2,0)</f>
        <v>0</v>
      </c>
      <c r="U566" s="6">
        <f t="shared" si="97"/>
        <v>0</v>
      </c>
      <c r="V566" s="6">
        <f t="shared" si="98"/>
        <v>0</v>
      </c>
      <c r="W566" s="6">
        <f t="shared" si="99"/>
        <v>0</v>
      </c>
      <c r="X566" s="6">
        <f t="shared" si="100"/>
        <v>0</v>
      </c>
      <c r="Y566" s="6">
        <f t="shared" si="101"/>
        <v>0</v>
      </c>
      <c r="Z566" s="6">
        <f t="shared" si="94"/>
        <v>0</v>
      </c>
      <c r="AA566" s="6"/>
      <c r="AB566" s="6"/>
      <c r="AC566" s="6"/>
      <c r="AD566" s="6"/>
      <c r="AE566" s="6"/>
      <c r="AF566" s="6"/>
      <c r="AG566" s="6"/>
    </row>
    <row r="567" spans="1:33" s="20" customFormat="1" ht="15" customHeight="1" x14ac:dyDescent="0.25">
      <c r="A567" s="19"/>
      <c r="B567" s="74" t="str">
        <f t="shared" si="91"/>
        <v>!!!</v>
      </c>
      <c r="C567" s="209" t="str">
        <f>IF($D567&lt;&gt;"",VLOOKUP(TEXT($D567,0),'Angaben Stationen'!$C$15:$V$65,2,0),"")</f>
        <v/>
      </c>
      <c r="D567" s="203"/>
      <c r="E567" s="210"/>
      <c r="F567" s="210"/>
      <c r="G567" s="211"/>
      <c r="H567" s="212"/>
      <c r="I567" s="213"/>
      <c r="J567" s="112"/>
      <c r="K567" s="72"/>
      <c r="M567" s="126"/>
      <c r="N567" s="6">
        <f t="shared" si="92"/>
        <v>0</v>
      </c>
      <c r="O567" s="6" t="str">
        <f>IF('Angaben KH-Standort'!$D$13&gt;0,"VJ","KJA")</f>
        <v>KJA</v>
      </c>
      <c r="P567" s="6" t="str">
        <f t="shared" si="95"/>
        <v>Leer</v>
      </c>
      <c r="Q567" s="6" t="str">
        <f t="shared" si="93"/>
        <v>Leer</v>
      </c>
      <c r="R567" s="6" t="str">
        <f t="shared" si="96"/>
        <v>Leer</v>
      </c>
      <c r="S567" s="6" t="str">
        <f>VLOOKUP($C567,{"29 - Psychiatrie (Erwachsene)","Psychiatrie";"30 - Kinder- und Jugendpsychiatrie","KJPsychiatrie";"31 - Psychosomatik","Psychosomatik";"00 - Bitte eine Fachabteilung auswählen","Leer";"","Leer"},2,0)</f>
        <v>Leer</v>
      </c>
      <c r="T567" s="6">
        <f>VLOOKUP($C567,{"29 - Psychiatrie (Erwachsene)",1;"30 - Kinder- und Jugendpsychiatrie",1;"31 - Psychosomatik",1;"00 - Bitte eine Fachabteilung auswählen",0;"",0},2,0)</f>
        <v>0</v>
      </c>
      <c r="U567" s="6">
        <f t="shared" si="97"/>
        <v>0</v>
      </c>
      <c r="V567" s="6">
        <f t="shared" si="98"/>
        <v>0</v>
      </c>
      <c r="W567" s="6">
        <f t="shared" si="99"/>
        <v>0</v>
      </c>
      <c r="X567" s="6">
        <f t="shared" si="100"/>
        <v>0</v>
      </c>
      <c r="Y567" s="6">
        <f t="shared" si="101"/>
        <v>0</v>
      </c>
      <c r="Z567" s="6">
        <f t="shared" si="94"/>
        <v>0</v>
      </c>
      <c r="AA567" s="6"/>
      <c r="AB567" s="6"/>
      <c r="AC567" s="6"/>
      <c r="AD567" s="6"/>
      <c r="AE567" s="6"/>
      <c r="AF567" s="6"/>
      <c r="AG567" s="6"/>
    </row>
    <row r="568" spans="1:33" s="20" customFormat="1" ht="15" customHeight="1" x14ac:dyDescent="0.25">
      <c r="A568" s="19"/>
      <c r="B568" s="74" t="str">
        <f t="shared" si="91"/>
        <v>!!!</v>
      </c>
      <c r="C568" s="209" t="str">
        <f>IF($D568&lt;&gt;"",VLOOKUP(TEXT($D568,0),'Angaben Stationen'!$C$15:$V$65,2,0),"")</f>
        <v/>
      </c>
      <c r="D568" s="203"/>
      <c r="E568" s="210"/>
      <c r="F568" s="210"/>
      <c r="G568" s="211"/>
      <c r="H568" s="212"/>
      <c r="I568" s="213"/>
      <c r="J568" s="112"/>
      <c r="K568" s="72"/>
      <c r="M568" s="126"/>
      <c r="N568" s="6">
        <f t="shared" si="92"/>
        <v>0</v>
      </c>
      <c r="O568" s="6" t="str">
        <f>IF('Angaben KH-Standort'!$D$13&gt;0,"VJ","KJA")</f>
        <v>KJA</v>
      </c>
      <c r="P568" s="6" t="str">
        <f t="shared" si="95"/>
        <v>Leer</v>
      </c>
      <c r="Q568" s="6" t="str">
        <f t="shared" si="93"/>
        <v>Leer</v>
      </c>
      <c r="R568" s="6" t="str">
        <f t="shared" si="96"/>
        <v>Leer</v>
      </c>
      <c r="S568" s="6" t="str">
        <f>VLOOKUP($C568,{"29 - Psychiatrie (Erwachsene)","Psychiatrie";"30 - Kinder- und Jugendpsychiatrie","KJPsychiatrie";"31 - Psychosomatik","Psychosomatik";"00 - Bitte eine Fachabteilung auswählen","Leer";"","Leer"},2,0)</f>
        <v>Leer</v>
      </c>
      <c r="T568" s="6">
        <f>VLOOKUP($C568,{"29 - Psychiatrie (Erwachsene)",1;"30 - Kinder- und Jugendpsychiatrie",1;"31 - Psychosomatik",1;"00 - Bitte eine Fachabteilung auswählen",0;"",0},2,0)</f>
        <v>0</v>
      </c>
      <c r="U568" s="6">
        <f t="shared" si="97"/>
        <v>0</v>
      </c>
      <c r="V568" s="6">
        <f t="shared" si="98"/>
        <v>0</v>
      </c>
      <c r="W568" s="6">
        <f t="shared" si="99"/>
        <v>0</v>
      </c>
      <c r="X568" s="6">
        <f t="shared" si="100"/>
        <v>0</v>
      </c>
      <c r="Y568" s="6">
        <f t="shared" si="101"/>
        <v>0</v>
      </c>
      <c r="Z568" s="6">
        <f t="shared" si="94"/>
        <v>0</v>
      </c>
      <c r="AA568" s="6"/>
      <c r="AB568" s="6"/>
      <c r="AC568" s="6"/>
      <c r="AD568" s="6"/>
      <c r="AE568" s="6"/>
      <c r="AF568" s="6"/>
      <c r="AG568" s="6"/>
    </row>
    <row r="569" spans="1:33" s="20" customFormat="1" ht="15" customHeight="1" x14ac:dyDescent="0.25">
      <c r="A569" s="19"/>
      <c r="B569" s="74" t="str">
        <f t="shared" si="91"/>
        <v>!!!</v>
      </c>
      <c r="C569" s="209" t="str">
        <f>IF($D569&lt;&gt;"",VLOOKUP(TEXT($D569,0),'Angaben Stationen'!$C$15:$V$65,2,0),"")</f>
        <v/>
      </c>
      <c r="D569" s="203"/>
      <c r="E569" s="210"/>
      <c r="F569" s="210"/>
      <c r="G569" s="211"/>
      <c r="H569" s="212"/>
      <c r="I569" s="213"/>
      <c r="J569" s="112"/>
      <c r="K569" s="72"/>
      <c r="M569" s="126"/>
      <c r="N569" s="6">
        <f t="shared" si="92"/>
        <v>0</v>
      </c>
      <c r="O569" s="6" t="str">
        <f>IF('Angaben KH-Standort'!$D$13&gt;0,"VJ","KJA")</f>
        <v>KJA</v>
      </c>
      <c r="P569" s="6" t="str">
        <f t="shared" si="95"/>
        <v>Leer</v>
      </c>
      <c r="Q569" s="6" t="str">
        <f t="shared" si="93"/>
        <v>Leer</v>
      </c>
      <c r="R569" s="6" t="str">
        <f t="shared" si="96"/>
        <v>Leer</v>
      </c>
      <c r="S569" s="6" t="str">
        <f>VLOOKUP($C569,{"29 - Psychiatrie (Erwachsene)","Psychiatrie";"30 - Kinder- und Jugendpsychiatrie","KJPsychiatrie";"31 - Psychosomatik","Psychosomatik";"00 - Bitte eine Fachabteilung auswählen","Leer";"","Leer"},2,0)</f>
        <v>Leer</v>
      </c>
      <c r="T569" s="6">
        <f>VLOOKUP($C569,{"29 - Psychiatrie (Erwachsene)",1;"30 - Kinder- und Jugendpsychiatrie",1;"31 - Psychosomatik",1;"00 - Bitte eine Fachabteilung auswählen",0;"",0},2,0)</f>
        <v>0</v>
      </c>
      <c r="U569" s="6">
        <f t="shared" si="97"/>
        <v>0</v>
      </c>
      <c r="V569" s="6">
        <f t="shared" si="98"/>
        <v>0</v>
      </c>
      <c r="W569" s="6">
        <f t="shared" si="99"/>
        <v>0</v>
      </c>
      <c r="X569" s="6">
        <f t="shared" si="100"/>
        <v>0</v>
      </c>
      <c r="Y569" s="6">
        <f t="shared" si="101"/>
        <v>0</v>
      </c>
      <c r="Z569" s="6">
        <f t="shared" si="94"/>
        <v>0</v>
      </c>
      <c r="AA569" s="6"/>
      <c r="AB569" s="6"/>
      <c r="AC569" s="6"/>
      <c r="AD569" s="6"/>
      <c r="AE569" s="6"/>
      <c r="AF569" s="6"/>
      <c r="AG569" s="6"/>
    </row>
    <row r="570" spans="1:33" s="20" customFormat="1" ht="15" customHeight="1" x14ac:dyDescent="0.25">
      <c r="A570" s="19"/>
      <c r="B570" s="74" t="str">
        <f t="shared" si="91"/>
        <v>!!!</v>
      </c>
      <c r="C570" s="209" t="str">
        <f>IF($D570&lt;&gt;"",VLOOKUP(TEXT($D570,0),'Angaben Stationen'!$C$15:$V$65,2,0),"")</f>
        <v/>
      </c>
      <c r="D570" s="203"/>
      <c r="E570" s="210"/>
      <c r="F570" s="210"/>
      <c r="G570" s="211"/>
      <c r="H570" s="212"/>
      <c r="I570" s="213"/>
      <c r="J570" s="112"/>
      <c r="K570" s="72"/>
      <c r="M570" s="126"/>
      <c r="N570" s="6">
        <f t="shared" si="92"/>
        <v>0</v>
      </c>
      <c r="O570" s="6" t="str">
        <f>IF('Angaben KH-Standort'!$D$13&gt;0,"VJ","KJA")</f>
        <v>KJA</v>
      </c>
      <c r="P570" s="6" t="str">
        <f t="shared" si="95"/>
        <v>Leer</v>
      </c>
      <c r="Q570" s="6" t="str">
        <f t="shared" si="93"/>
        <v>Leer</v>
      </c>
      <c r="R570" s="6" t="str">
        <f t="shared" si="96"/>
        <v>Leer</v>
      </c>
      <c r="S570" s="6" t="str">
        <f>VLOOKUP($C570,{"29 - Psychiatrie (Erwachsene)","Psychiatrie";"30 - Kinder- und Jugendpsychiatrie","KJPsychiatrie";"31 - Psychosomatik","Psychosomatik";"00 - Bitte eine Fachabteilung auswählen","Leer";"","Leer"},2,0)</f>
        <v>Leer</v>
      </c>
      <c r="T570" s="6">
        <f>VLOOKUP($C570,{"29 - Psychiatrie (Erwachsene)",1;"30 - Kinder- und Jugendpsychiatrie",1;"31 - Psychosomatik",1;"00 - Bitte eine Fachabteilung auswählen",0;"",0},2,0)</f>
        <v>0</v>
      </c>
      <c r="U570" s="6">
        <f t="shared" si="97"/>
        <v>0</v>
      </c>
      <c r="V570" s="6">
        <f t="shared" si="98"/>
        <v>0</v>
      </c>
      <c r="W570" s="6">
        <f t="shared" si="99"/>
        <v>0</v>
      </c>
      <c r="X570" s="6">
        <f t="shared" si="100"/>
        <v>0</v>
      </c>
      <c r="Y570" s="6">
        <f t="shared" si="101"/>
        <v>0</v>
      </c>
      <c r="Z570" s="6">
        <f t="shared" si="94"/>
        <v>0</v>
      </c>
      <c r="AA570" s="6"/>
      <c r="AB570" s="6"/>
      <c r="AC570" s="6"/>
      <c r="AD570" s="6"/>
      <c r="AE570" s="6"/>
      <c r="AF570" s="6"/>
      <c r="AG570" s="6"/>
    </row>
    <row r="571" spans="1:33" s="20" customFormat="1" ht="15" customHeight="1" x14ac:dyDescent="0.25">
      <c r="A571" s="19"/>
      <c r="B571" s="74" t="str">
        <f t="shared" si="91"/>
        <v>!!!</v>
      </c>
      <c r="C571" s="209" t="str">
        <f>IF($D571&lt;&gt;"",VLOOKUP(TEXT($D571,0),'Angaben Stationen'!$C$15:$V$65,2,0),"")</f>
        <v/>
      </c>
      <c r="D571" s="203"/>
      <c r="E571" s="210"/>
      <c r="F571" s="210"/>
      <c r="G571" s="211"/>
      <c r="H571" s="212"/>
      <c r="I571" s="213"/>
      <c r="J571" s="112"/>
      <c r="K571" s="72"/>
      <c r="M571" s="126"/>
      <c r="N571" s="6">
        <f t="shared" si="92"/>
        <v>0</v>
      </c>
      <c r="O571" s="6" t="str">
        <f>IF('Angaben KH-Standort'!$D$13&gt;0,"VJ","KJA")</f>
        <v>KJA</v>
      </c>
      <c r="P571" s="6" t="str">
        <f t="shared" si="95"/>
        <v>Leer</v>
      </c>
      <c r="Q571" s="6" t="str">
        <f t="shared" si="93"/>
        <v>Leer</v>
      </c>
      <c r="R571" s="6" t="str">
        <f t="shared" si="96"/>
        <v>Leer</v>
      </c>
      <c r="S571" s="6" t="str">
        <f>VLOOKUP($C571,{"29 - Psychiatrie (Erwachsene)","Psychiatrie";"30 - Kinder- und Jugendpsychiatrie","KJPsychiatrie";"31 - Psychosomatik","Psychosomatik";"00 - Bitte eine Fachabteilung auswählen","Leer";"","Leer"},2,0)</f>
        <v>Leer</v>
      </c>
      <c r="T571" s="6">
        <f>VLOOKUP($C571,{"29 - Psychiatrie (Erwachsene)",1;"30 - Kinder- und Jugendpsychiatrie",1;"31 - Psychosomatik",1;"00 - Bitte eine Fachabteilung auswählen",0;"",0},2,0)</f>
        <v>0</v>
      </c>
      <c r="U571" s="6">
        <f t="shared" si="97"/>
        <v>0</v>
      </c>
      <c r="V571" s="6">
        <f t="shared" si="98"/>
        <v>0</v>
      </c>
      <c r="W571" s="6">
        <f t="shared" si="99"/>
        <v>0</v>
      </c>
      <c r="X571" s="6">
        <f t="shared" si="100"/>
        <v>0</v>
      </c>
      <c r="Y571" s="6">
        <f t="shared" si="101"/>
        <v>0</v>
      </c>
      <c r="Z571" s="6">
        <f t="shared" si="94"/>
        <v>0</v>
      </c>
      <c r="AA571" s="6"/>
      <c r="AB571" s="6"/>
      <c r="AC571" s="6"/>
      <c r="AD571" s="6"/>
      <c r="AE571" s="6"/>
      <c r="AF571" s="6"/>
      <c r="AG571" s="6"/>
    </row>
    <row r="572" spans="1:33" s="20" customFormat="1" ht="15" customHeight="1" x14ac:dyDescent="0.25">
      <c r="A572" s="19"/>
      <c r="B572" s="74" t="str">
        <f t="shared" si="91"/>
        <v>!!!</v>
      </c>
      <c r="C572" s="209" t="str">
        <f>IF($D572&lt;&gt;"",VLOOKUP(TEXT($D572,0),'Angaben Stationen'!$C$15:$V$65,2,0),"")</f>
        <v/>
      </c>
      <c r="D572" s="203"/>
      <c r="E572" s="210"/>
      <c r="F572" s="210"/>
      <c r="G572" s="211"/>
      <c r="H572" s="212"/>
      <c r="I572" s="213"/>
      <c r="J572" s="112"/>
      <c r="K572" s="72"/>
      <c r="M572" s="126"/>
      <c r="N572" s="6">
        <f t="shared" si="92"/>
        <v>0</v>
      </c>
      <c r="O572" s="6" t="str">
        <f>IF('Angaben KH-Standort'!$D$13&gt;0,"VJ","KJA")</f>
        <v>KJA</v>
      </c>
      <c r="P572" s="6" t="str">
        <f t="shared" si="95"/>
        <v>Leer</v>
      </c>
      <c r="Q572" s="6" t="str">
        <f t="shared" si="93"/>
        <v>Leer</v>
      </c>
      <c r="R572" s="6" t="str">
        <f t="shared" si="96"/>
        <v>Leer</v>
      </c>
      <c r="S572" s="6" t="str">
        <f>VLOOKUP($C572,{"29 - Psychiatrie (Erwachsene)","Psychiatrie";"30 - Kinder- und Jugendpsychiatrie","KJPsychiatrie";"31 - Psychosomatik","Psychosomatik";"00 - Bitte eine Fachabteilung auswählen","Leer";"","Leer"},2,0)</f>
        <v>Leer</v>
      </c>
      <c r="T572" s="6">
        <f>VLOOKUP($C572,{"29 - Psychiatrie (Erwachsene)",1;"30 - Kinder- und Jugendpsychiatrie",1;"31 - Psychosomatik",1;"00 - Bitte eine Fachabteilung auswählen",0;"",0},2,0)</f>
        <v>0</v>
      </c>
      <c r="U572" s="6">
        <f t="shared" si="97"/>
        <v>0</v>
      </c>
      <c r="V572" s="6">
        <f t="shared" si="98"/>
        <v>0</v>
      </c>
      <c r="W572" s="6">
        <f t="shared" si="99"/>
        <v>0</v>
      </c>
      <c r="X572" s="6">
        <f t="shared" si="100"/>
        <v>0</v>
      </c>
      <c r="Y572" s="6">
        <f t="shared" si="101"/>
        <v>0</v>
      </c>
      <c r="Z572" s="6">
        <f t="shared" si="94"/>
        <v>0</v>
      </c>
      <c r="AA572" s="6"/>
      <c r="AB572" s="6"/>
      <c r="AC572" s="6"/>
      <c r="AD572" s="6"/>
      <c r="AE572" s="6"/>
      <c r="AF572" s="6"/>
      <c r="AG572" s="6"/>
    </row>
    <row r="573" spans="1:33" s="20" customFormat="1" ht="15" customHeight="1" x14ac:dyDescent="0.25">
      <c r="A573" s="19"/>
      <c r="B573" s="74" t="str">
        <f t="shared" si="91"/>
        <v>!!!</v>
      </c>
      <c r="C573" s="209" t="str">
        <f>IF($D573&lt;&gt;"",VLOOKUP(TEXT($D573,0),'Angaben Stationen'!$C$15:$V$65,2,0),"")</f>
        <v/>
      </c>
      <c r="D573" s="203"/>
      <c r="E573" s="210"/>
      <c r="F573" s="210"/>
      <c r="G573" s="211"/>
      <c r="H573" s="212"/>
      <c r="I573" s="213"/>
      <c r="J573" s="112"/>
      <c r="K573" s="72"/>
      <c r="M573" s="126"/>
      <c r="N573" s="6">
        <f t="shared" si="92"/>
        <v>0</v>
      </c>
      <c r="O573" s="6" t="str">
        <f>IF('Angaben KH-Standort'!$D$13&gt;0,"VJ","KJA")</f>
        <v>KJA</v>
      </c>
      <c r="P573" s="6" t="str">
        <f t="shared" si="95"/>
        <v>Leer</v>
      </c>
      <c r="Q573" s="6" t="str">
        <f t="shared" si="93"/>
        <v>Leer</v>
      </c>
      <c r="R573" s="6" t="str">
        <f t="shared" si="96"/>
        <v>Leer</v>
      </c>
      <c r="S573" s="6" t="str">
        <f>VLOOKUP($C573,{"29 - Psychiatrie (Erwachsene)","Psychiatrie";"30 - Kinder- und Jugendpsychiatrie","KJPsychiatrie";"31 - Psychosomatik","Psychosomatik";"00 - Bitte eine Fachabteilung auswählen","Leer";"","Leer"},2,0)</f>
        <v>Leer</v>
      </c>
      <c r="T573" s="6">
        <f>VLOOKUP($C573,{"29 - Psychiatrie (Erwachsene)",1;"30 - Kinder- und Jugendpsychiatrie",1;"31 - Psychosomatik",1;"00 - Bitte eine Fachabteilung auswählen",0;"",0},2,0)</f>
        <v>0</v>
      </c>
      <c r="U573" s="6">
        <f t="shared" si="97"/>
        <v>0</v>
      </c>
      <c r="V573" s="6">
        <f t="shared" si="98"/>
        <v>0</v>
      </c>
      <c r="W573" s="6">
        <f t="shared" si="99"/>
        <v>0</v>
      </c>
      <c r="X573" s="6">
        <f t="shared" si="100"/>
        <v>0</v>
      </c>
      <c r="Y573" s="6">
        <f t="shared" si="101"/>
        <v>0</v>
      </c>
      <c r="Z573" s="6">
        <f t="shared" si="94"/>
        <v>0</v>
      </c>
      <c r="AA573" s="6"/>
      <c r="AB573" s="6"/>
      <c r="AC573" s="6"/>
      <c r="AD573" s="6"/>
      <c r="AE573" s="6"/>
      <c r="AF573" s="6"/>
      <c r="AG573" s="6"/>
    </row>
    <row r="574" spans="1:33" s="20" customFormat="1" ht="15" customHeight="1" x14ac:dyDescent="0.25">
      <c r="A574" s="19"/>
      <c r="B574" s="74" t="str">
        <f t="shared" si="91"/>
        <v>!!!</v>
      </c>
      <c r="C574" s="209" t="str">
        <f>IF($D574&lt;&gt;"",VLOOKUP(TEXT($D574,0),'Angaben Stationen'!$C$15:$V$65,2,0),"")</f>
        <v/>
      </c>
      <c r="D574" s="203"/>
      <c r="E574" s="210"/>
      <c r="F574" s="210"/>
      <c r="G574" s="211"/>
      <c r="H574" s="212"/>
      <c r="I574" s="213"/>
      <c r="J574" s="112"/>
      <c r="K574" s="72"/>
      <c r="M574" s="126"/>
      <c r="N574" s="6">
        <f t="shared" si="92"/>
        <v>0</v>
      </c>
      <c r="O574" s="6" t="str">
        <f>IF('Angaben KH-Standort'!$D$13&gt;0,"VJ","KJA")</f>
        <v>KJA</v>
      </c>
      <c r="P574" s="6" t="str">
        <f t="shared" si="95"/>
        <v>Leer</v>
      </c>
      <c r="Q574" s="6" t="str">
        <f t="shared" si="93"/>
        <v>Leer</v>
      </c>
      <c r="R574" s="6" t="str">
        <f t="shared" si="96"/>
        <v>Leer</v>
      </c>
      <c r="S574" s="6" t="str">
        <f>VLOOKUP($C574,{"29 - Psychiatrie (Erwachsene)","Psychiatrie";"30 - Kinder- und Jugendpsychiatrie","KJPsychiatrie";"31 - Psychosomatik","Psychosomatik";"00 - Bitte eine Fachabteilung auswählen","Leer";"","Leer"},2,0)</f>
        <v>Leer</v>
      </c>
      <c r="T574" s="6">
        <f>VLOOKUP($C574,{"29 - Psychiatrie (Erwachsene)",1;"30 - Kinder- und Jugendpsychiatrie",1;"31 - Psychosomatik",1;"00 - Bitte eine Fachabteilung auswählen",0;"",0},2,0)</f>
        <v>0</v>
      </c>
      <c r="U574" s="6">
        <f t="shared" si="97"/>
        <v>0</v>
      </c>
      <c r="V574" s="6">
        <f t="shared" si="98"/>
        <v>0</v>
      </c>
      <c r="W574" s="6">
        <f t="shared" si="99"/>
        <v>0</v>
      </c>
      <c r="X574" s="6">
        <f t="shared" si="100"/>
        <v>0</v>
      </c>
      <c r="Y574" s="6">
        <f t="shared" si="101"/>
        <v>0</v>
      </c>
      <c r="Z574" s="6">
        <f t="shared" si="94"/>
        <v>0</v>
      </c>
      <c r="AA574" s="6"/>
      <c r="AB574" s="6"/>
      <c r="AC574" s="6"/>
      <c r="AD574" s="6"/>
      <c r="AE574" s="6"/>
      <c r="AF574" s="6"/>
      <c r="AG574" s="6"/>
    </row>
    <row r="575" spans="1:33" s="20" customFormat="1" ht="15" customHeight="1" x14ac:dyDescent="0.25">
      <c r="A575" s="19"/>
      <c r="B575" s="74" t="str">
        <f t="shared" si="91"/>
        <v>!!!</v>
      </c>
      <c r="C575" s="209" t="str">
        <f>IF($D575&lt;&gt;"",VLOOKUP(TEXT($D575,0),'Angaben Stationen'!$C$15:$V$65,2,0),"")</f>
        <v/>
      </c>
      <c r="D575" s="203"/>
      <c r="E575" s="210"/>
      <c r="F575" s="210"/>
      <c r="G575" s="211"/>
      <c r="H575" s="212"/>
      <c r="I575" s="213"/>
      <c r="J575" s="112"/>
      <c r="K575" s="72"/>
      <c r="M575" s="126"/>
      <c r="N575" s="6">
        <f t="shared" si="92"/>
        <v>0</v>
      </c>
      <c r="O575" s="6" t="str">
        <f>IF('Angaben KH-Standort'!$D$13&gt;0,"VJ","KJA")</f>
        <v>KJA</v>
      </c>
      <c r="P575" s="6" t="str">
        <f t="shared" si="95"/>
        <v>Leer</v>
      </c>
      <c r="Q575" s="6" t="str">
        <f t="shared" si="93"/>
        <v>Leer</v>
      </c>
      <c r="R575" s="6" t="str">
        <f t="shared" si="96"/>
        <v>Leer</v>
      </c>
      <c r="S575" s="6" t="str">
        <f>VLOOKUP($C575,{"29 - Psychiatrie (Erwachsene)","Psychiatrie";"30 - Kinder- und Jugendpsychiatrie","KJPsychiatrie";"31 - Psychosomatik","Psychosomatik";"00 - Bitte eine Fachabteilung auswählen","Leer";"","Leer"},2,0)</f>
        <v>Leer</v>
      </c>
      <c r="T575" s="6">
        <f>VLOOKUP($C575,{"29 - Psychiatrie (Erwachsene)",1;"30 - Kinder- und Jugendpsychiatrie",1;"31 - Psychosomatik",1;"00 - Bitte eine Fachabteilung auswählen",0;"",0},2,0)</f>
        <v>0</v>
      </c>
      <c r="U575" s="6">
        <f t="shared" si="97"/>
        <v>0</v>
      </c>
      <c r="V575" s="6">
        <f t="shared" si="98"/>
        <v>0</v>
      </c>
      <c r="W575" s="6">
        <f t="shared" si="99"/>
        <v>0</v>
      </c>
      <c r="X575" s="6">
        <f t="shared" si="100"/>
        <v>0</v>
      </c>
      <c r="Y575" s="6">
        <f t="shared" si="101"/>
        <v>0</v>
      </c>
      <c r="Z575" s="6">
        <f t="shared" si="94"/>
        <v>0</v>
      </c>
      <c r="AA575" s="6"/>
      <c r="AB575" s="6"/>
      <c r="AC575" s="6"/>
      <c r="AD575" s="6"/>
      <c r="AE575" s="6"/>
      <c r="AF575" s="6"/>
      <c r="AG575" s="6"/>
    </row>
    <row r="576" spans="1:33" s="20" customFormat="1" ht="15" customHeight="1" x14ac:dyDescent="0.25">
      <c r="A576" s="19"/>
      <c r="B576" s="74" t="str">
        <f t="shared" si="91"/>
        <v>!!!</v>
      </c>
      <c r="C576" s="209" t="str">
        <f>IF($D576&lt;&gt;"",VLOOKUP(TEXT($D576,0),'Angaben Stationen'!$C$15:$V$65,2,0),"")</f>
        <v/>
      </c>
      <c r="D576" s="203"/>
      <c r="E576" s="210"/>
      <c r="F576" s="210"/>
      <c r="G576" s="211"/>
      <c r="H576" s="212"/>
      <c r="I576" s="213"/>
      <c r="J576" s="112"/>
      <c r="K576" s="72"/>
      <c r="M576" s="126"/>
      <c r="N576" s="6">
        <f t="shared" si="92"/>
        <v>0</v>
      </c>
      <c r="O576" s="6" t="str">
        <f>IF('Angaben KH-Standort'!$D$13&gt;0,"VJ","KJA")</f>
        <v>KJA</v>
      </c>
      <c r="P576" s="6" t="str">
        <f t="shared" si="95"/>
        <v>Leer</v>
      </c>
      <c r="Q576" s="6" t="str">
        <f t="shared" si="93"/>
        <v>Leer</v>
      </c>
      <c r="R576" s="6" t="str">
        <f t="shared" si="96"/>
        <v>Leer</v>
      </c>
      <c r="S576" s="6" t="str">
        <f>VLOOKUP($C576,{"29 - Psychiatrie (Erwachsene)","Psychiatrie";"30 - Kinder- und Jugendpsychiatrie","KJPsychiatrie";"31 - Psychosomatik","Psychosomatik";"00 - Bitte eine Fachabteilung auswählen","Leer";"","Leer"},2,0)</f>
        <v>Leer</v>
      </c>
      <c r="T576" s="6">
        <f>VLOOKUP($C576,{"29 - Psychiatrie (Erwachsene)",1;"30 - Kinder- und Jugendpsychiatrie",1;"31 - Psychosomatik",1;"00 - Bitte eine Fachabteilung auswählen",0;"",0},2,0)</f>
        <v>0</v>
      </c>
      <c r="U576" s="6">
        <f t="shared" si="97"/>
        <v>0</v>
      </c>
      <c r="V576" s="6">
        <f t="shared" si="98"/>
        <v>0</v>
      </c>
      <c r="W576" s="6">
        <f t="shared" si="99"/>
        <v>0</v>
      </c>
      <c r="X576" s="6">
        <f t="shared" si="100"/>
        <v>0</v>
      </c>
      <c r="Y576" s="6">
        <f t="shared" si="101"/>
        <v>0</v>
      </c>
      <c r="Z576" s="6">
        <f t="shared" si="94"/>
        <v>0</v>
      </c>
      <c r="AA576" s="6"/>
      <c r="AB576" s="6"/>
      <c r="AC576" s="6"/>
      <c r="AD576" s="6"/>
      <c r="AE576" s="6"/>
      <c r="AF576" s="6"/>
      <c r="AG576" s="6"/>
    </row>
    <row r="577" spans="1:33" s="20" customFormat="1" ht="15" customHeight="1" x14ac:dyDescent="0.25">
      <c r="A577" s="19"/>
      <c r="B577" s="74" t="str">
        <f t="shared" si="91"/>
        <v>!!!</v>
      </c>
      <c r="C577" s="209" t="str">
        <f>IF($D577&lt;&gt;"",VLOOKUP(TEXT($D577,0),'Angaben Stationen'!$C$15:$V$65,2,0),"")</f>
        <v/>
      </c>
      <c r="D577" s="203"/>
      <c r="E577" s="210"/>
      <c r="F577" s="210"/>
      <c r="G577" s="211"/>
      <c r="H577" s="212"/>
      <c r="I577" s="213"/>
      <c r="J577" s="112"/>
      <c r="K577" s="72"/>
      <c r="M577" s="126"/>
      <c r="N577" s="6">
        <f t="shared" si="92"/>
        <v>0</v>
      </c>
      <c r="O577" s="6" t="str">
        <f>IF('Angaben KH-Standort'!$D$13&gt;0,"VJ","KJA")</f>
        <v>KJA</v>
      </c>
      <c r="P577" s="6" t="str">
        <f t="shared" si="95"/>
        <v>Leer</v>
      </c>
      <c r="Q577" s="6" t="str">
        <f t="shared" si="93"/>
        <v>Leer</v>
      </c>
      <c r="R577" s="6" t="str">
        <f t="shared" si="96"/>
        <v>Leer</v>
      </c>
      <c r="S577" s="6" t="str">
        <f>VLOOKUP($C577,{"29 - Psychiatrie (Erwachsene)","Psychiatrie";"30 - Kinder- und Jugendpsychiatrie","KJPsychiatrie";"31 - Psychosomatik","Psychosomatik";"00 - Bitte eine Fachabteilung auswählen","Leer";"","Leer"},2,0)</f>
        <v>Leer</v>
      </c>
      <c r="T577" s="6">
        <f>VLOOKUP($C577,{"29 - Psychiatrie (Erwachsene)",1;"30 - Kinder- und Jugendpsychiatrie",1;"31 - Psychosomatik",1;"00 - Bitte eine Fachabteilung auswählen",0;"",0},2,0)</f>
        <v>0</v>
      </c>
      <c r="U577" s="6">
        <f t="shared" si="97"/>
        <v>0</v>
      </c>
      <c r="V577" s="6">
        <f t="shared" si="98"/>
        <v>0</v>
      </c>
      <c r="W577" s="6">
        <f t="shared" si="99"/>
        <v>0</v>
      </c>
      <c r="X577" s="6">
        <f t="shared" si="100"/>
        <v>0</v>
      </c>
      <c r="Y577" s="6">
        <f t="shared" si="101"/>
        <v>0</v>
      </c>
      <c r="Z577" s="6">
        <f t="shared" si="94"/>
        <v>0</v>
      </c>
      <c r="AA577" s="6"/>
      <c r="AB577" s="6"/>
      <c r="AC577" s="6"/>
      <c r="AD577" s="6"/>
      <c r="AE577" s="6"/>
      <c r="AF577" s="6"/>
      <c r="AG577" s="6"/>
    </row>
    <row r="578" spans="1:33" s="20" customFormat="1" ht="15" customHeight="1" x14ac:dyDescent="0.25">
      <c r="A578" s="19"/>
      <c r="B578" s="74" t="str">
        <f t="shared" si="91"/>
        <v>!!!</v>
      </c>
      <c r="C578" s="209" t="str">
        <f>IF($D578&lt;&gt;"",VLOOKUP(TEXT($D578,0),'Angaben Stationen'!$C$15:$V$65,2,0),"")</f>
        <v/>
      </c>
      <c r="D578" s="203"/>
      <c r="E578" s="210"/>
      <c r="F578" s="210"/>
      <c r="G578" s="211"/>
      <c r="H578" s="212"/>
      <c r="I578" s="213"/>
      <c r="J578" s="112"/>
      <c r="K578" s="72"/>
      <c r="M578" s="126"/>
      <c r="N578" s="6">
        <f t="shared" si="92"/>
        <v>0</v>
      </c>
      <c r="O578" s="6" t="str">
        <f>IF('Angaben KH-Standort'!$D$13&gt;0,"VJ","KJA")</f>
        <v>KJA</v>
      </c>
      <c r="P578" s="6" t="str">
        <f t="shared" si="95"/>
        <v>Leer</v>
      </c>
      <c r="Q578" s="6" t="str">
        <f t="shared" si="93"/>
        <v>Leer</v>
      </c>
      <c r="R578" s="6" t="str">
        <f t="shared" si="96"/>
        <v>Leer</v>
      </c>
      <c r="S578" s="6" t="str">
        <f>VLOOKUP($C578,{"29 - Psychiatrie (Erwachsene)","Psychiatrie";"30 - Kinder- und Jugendpsychiatrie","KJPsychiatrie";"31 - Psychosomatik","Psychosomatik";"00 - Bitte eine Fachabteilung auswählen","Leer";"","Leer"},2,0)</f>
        <v>Leer</v>
      </c>
      <c r="T578" s="6">
        <f>VLOOKUP($C578,{"29 - Psychiatrie (Erwachsene)",1;"30 - Kinder- und Jugendpsychiatrie",1;"31 - Psychosomatik",1;"00 - Bitte eine Fachabteilung auswählen",0;"",0},2,0)</f>
        <v>0</v>
      </c>
      <c r="U578" s="6">
        <f t="shared" si="97"/>
        <v>0</v>
      </c>
      <c r="V578" s="6">
        <f t="shared" si="98"/>
        <v>0</v>
      </c>
      <c r="W578" s="6">
        <f t="shared" si="99"/>
        <v>0</v>
      </c>
      <c r="X578" s="6">
        <f t="shared" si="100"/>
        <v>0</v>
      </c>
      <c r="Y578" s="6">
        <f t="shared" si="101"/>
        <v>0</v>
      </c>
      <c r="Z578" s="6">
        <f t="shared" si="94"/>
        <v>0</v>
      </c>
      <c r="AA578" s="6"/>
      <c r="AB578" s="6"/>
      <c r="AC578" s="6"/>
      <c r="AD578" s="6"/>
      <c r="AE578" s="6"/>
      <c r="AF578" s="6"/>
      <c r="AG578" s="6"/>
    </row>
    <row r="579" spans="1:33" s="20" customFormat="1" ht="15" customHeight="1" x14ac:dyDescent="0.25">
      <c r="A579" s="19"/>
      <c r="B579" s="74" t="str">
        <f t="shared" si="91"/>
        <v>!!!</v>
      </c>
      <c r="C579" s="209" t="str">
        <f>IF($D579&lt;&gt;"",VLOOKUP(TEXT($D579,0),'Angaben Stationen'!$C$15:$V$65,2,0),"")</f>
        <v/>
      </c>
      <c r="D579" s="203"/>
      <c r="E579" s="210"/>
      <c r="F579" s="210"/>
      <c r="G579" s="211"/>
      <c r="H579" s="212"/>
      <c r="I579" s="213"/>
      <c r="J579" s="112"/>
      <c r="K579" s="72"/>
      <c r="M579" s="126"/>
      <c r="N579" s="6">
        <f t="shared" si="92"/>
        <v>0</v>
      </c>
      <c r="O579" s="6" t="str">
        <f>IF('Angaben KH-Standort'!$D$13&gt;0,"VJ","KJA")</f>
        <v>KJA</v>
      </c>
      <c r="P579" s="6" t="str">
        <f t="shared" si="95"/>
        <v>Leer</v>
      </c>
      <c r="Q579" s="6" t="str">
        <f t="shared" si="93"/>
        <v>Leer</v>
      </c>
      <c r="R579" s="6" t="str">
        <f t="shared" si="96"/>
        <v>Leer</v>
      </c>
      <c r="S579" s="6" t="str">
        <f>VLOOKUP($C579,{"29 - Psychiatrie (Erwachsene)","Psychiatrie";"30 - Kinder- und Jugendpsychiatrie","KJPsychiatrie";"31 - Psychosomatik","Psychosomatik";"00 - Bitte eine Fachabteilung auswählen","Leer";"","Leer"},2,0)</f>
        <v>Leer</v>
      </c>
      <c r="T579" s="6">
        <f>VLOOKUP($C579,{"29 - Psychiatrie (Erwachsene)",1;"30 - Kinder- und Jugendpsychiatrie",1;"31 - Psychosomatik",1;"00 - Bitte eine Fachabteilung auswählen",0;"",0},2,0)</f>
        <v>0</v>
      </c>
      <c r="U579" s="6">
        <f t="shared" si="97"/>
        <v>0</v>
      </c>
      <c r="V579" s="6">
        <f t="shared" si="98"/>
        <v>0</v>
      </c>
      <c r="W579" s="6">
        <f t="shared" si="99"/>
        <v>0</v>
      </c>
      <c r="X579" s="6">
        <f t="shared" si="100"/>
        <v>0</v>
      </c>
      <c r="Y579" s="6">
        <f t="shared" si="101"/>
        <v>0</v>
      </c>
      <c r="Z579" s="6">
        <f t="shared" si="94"/>
        <v>0</v>
      </c>
      <c r="AA579" s="6"/>
      <c r="AB579" s="6"/>
      <c r="AC579" s="6"/>
      <c r="AD579" s="6"/>
      <c r="AE579" s="6"/>
      <c r="AF579" s="6"/>
      <c r="AG579" s="6"/>
    </row>
    <row r="580" spans="1:33" s="20" customFormat="1" ht="15" customHeight="1" x14ac:dyDescent="0.25">
      <c r="A580" s="19"/>
      <c r="B580" s="74" t="str">
        <f t="shared" si="91"/>
        <v>!!!</v>
      </c>
      <c r="C580" s="209" t="str">
        <f>IF($D580&lt;&gt;"",VLOOKUP(TEXT($D580,0),'Angaben Stationen'!$C$15:$V$65,2,0),"")</f>
        <v/>
      </c>
      <c r="D580" s="203"/>
      <c r="E580" s="210"/>
      <c r="F580" s="210"/>
      <c r="G580" s="211"/>
      <c r="H580" s="212"/>
      <c r="I580" s="213"/>
      <c r="J580" s="112"/>
      <c r="K580" s="72"/>
      <c r="M580" s="126"/>
      <c r="N580" s="6">
        <f t="shared" si="92"/>
        <v>0</v>
      </c>
      <c r="O580" s="6" t="str">
        <f>IF('Angaben KH-Standort'!$D$13&gt;0,"VJ","KJA")</f>
        <v>KJA</v>
      </c>
      <c r="P580" s="6" t="str">
        <f t="shared" si="95"/>
        <v>Leer</v>
      </c>
      <c r="Q580" s="6" t="str">
        <f t="shared" si="93"/>
        <v>Leer</v>
      </c>
      <c r="R580" s="6" t="str">
        <f t="shared" si="96"/>
        <v>Leer</v>
      </c>
      <c r="S580" s="6" t="str">
        <f>VLOOKUP($C580,{"29 - Psychiatrie (Erwachsene)","Psychiatrie";"30 - Kinder- und Jugendpsychiatrie","KJPsychiatrie";"31 - Psychosomatik","Psychosomatik";"00 - Bitte eine Fachabteilung auswählen","Leer";"","Leer"},2,0)</f>
        <v>Leer</v>
      </c>
      <c r="T580" s="6">
        <f>VLOOKUP($C580,{"29 - Psychiatrie (Erwachsene)",1;"30 - Kinder- und Jugendpsychiatrie",1;"31 - Psychosomatik",1;"00 - Bitte eine Fachabteilung auswählen",0;"",0},2,0)</f>
        <v>0</v>
      </c>
      <c r="U580" s="6">
        <f t="shared" si="97"/>
        <v>0</v>
      </c>
      <c r="V580" s="6">
        <f t="shared" si="98"/>
        <v>0</v>
      </c>
      <c r="W580" s="6">
        <f t="shared" si="99"/>
        <v>0</v>
      </c>
      <c r="X580" s="6">
        <f t="shared" si="100"/>
        <v>0</v>
      </c>
      <c r="Y580" s="6">
        <f t="shared" si="101"/>
        <v>0</v>
      </c>
      <c r="Z580" s="6">
        <f t="shared" si="94"/>
        <v>0</v>
      </c>
      <c r="AA580" s="6"/>
      <c r="AB580" s="6"/>
      <c r="AC580" s="6"/>
      <c r="AD580" s="6"/>
      <c r="AE580" s="6"/>
      <c r="AF580" s="6"/>
      <c r="AG580" s="6"/>
    </row>
    <row r="581" spans="1:33" s="20" customFormat="1" ht="15" customHeight="1" x14ac:dyDescent="0.25">
      <c r="A581" s="19"/>
      <c r="B581" s="74" t="str">
        <f t="shared" si="91"/>
        <v>!!!</v>
      </c>
      <c r="C581" s="209" t="str">
        <f>IF($D581&lt;&gt;"",VLOOKUP(TEXT($D581,0),'Angaben Stationen'!$C$15:$V$65,2,0),"")</f>
        <v/>
      </c>
      <c r="D581" s="203"/>
      <c r="E581" s="210"/>
      <c r="F581" s="210"/>
      <c r="G581" s="211"/>
      <c r="H581" s="212"/>
      <c r="I581" s="213"/>
      <c r="J581" s="112"/>
      <c r="K581" s="72"/>
      <c r="M581" s="126"/>
      <c r="N581" s="6">
        <f t="shared" si="92"/>
        <v>0</v>
      </c>
      <c r="O581" s="6" t="str">
        <f>IF('Angaben KH-Standort'!$D$13&gt;0,"VJ","KJA")</f>
        <v>KJA</v>
      </c>
      <c r="P581" s="6" t="str">
        <f t="shared" si="95"/>
        <v>Leer</v>
      </c>
      <c r="Q581" s="6" t="str">
        <f t="shared" si="93"/>
        <v>Leer</v>
      </c>
      <c r="R581" s="6" t="str">
        <f t="shared" si="96"/>
        <v>Leer</v>
      </c>
      <c r="S581" s="6" t="str">
        <f>VLOOKUP($C581,{"29 - Psychiatrie (Erwachsene)","Psychiatrie";"30 - Kinder- und Jugendpsychiatrie","KJPsychiatrie";"31 - Psychosomatik","Psychosomatik";"00 - Bitte eine Fachabteilung auswählen","Leer";"","Leer"},2,0)</f>
        <v>Leer</v>
      </c>
      <c r="T581" s="6">
        <f>VLOOKUP($C581,{"29 - Psychiatrie (Erwachsene)",1;"30 - Kinder- und Jugendpsychiatrie",1;"31 - Psychosomatik",1;"00 - Bitte eine Fachabteilung auswählen",0;"",0},2,0)</f>
        <v>0</v>
      </c>
      <c r="U581" s="6">
        <f t="shared" si="97"/>
        <v>0</v>
      </c>
      <c r="V581" s="6">
        <f t="shared" si="98"/>
        <v>0</v>
      </c>
      <c r="W581" s="6">
        <f t="shared" si="99"/>
        <v>0</v>
      </c>
      <c r="X581" s="6">
        <f t="shared" si="100"/>
        <v>0</v>
      </c>
      <c r="Y581" s="6">
        <f t="shared" si="101"/>
        <v>0</v>
      </c>
      <c r="Z581" s="6">
        <f t="shared" si="94"/>
        <v>0</v>
      </c>
      <c r="AA581" s="6"/>
      <c r="AB581" s="6"/>
      <c r="AC581" s="6"/>
      <c r="AD581" s="6"/>
      <c r="AE581" s="6"/>
      <c r="AF581" s="6"/>
      <c r="AG581" s="6"/>
    </row>
    <row r="582" spans="1:33" s="20" customFormat="1" ht="15" customHeight="1" x14ac:dyDescent="0.25">
      <c r="A582" s="19"/>
      <c r="B582" s="74" t="str">
        <f t="shared" si="91"/>
        <v>!!!</v>
      </c>
      <c r="C582" s="209" t="str">
        <f>IF($D582&lt;&gt;"",VLOOKUP(TEXT($D582,0),'Angaben Stationen'!$C$15:$V$65,2,0),"")</f>
        <v/>
      </c>
      <c r="D582" s="203"/>
      <c r="E582" s="210"/>
      <c r="F582" s="210"/>
      <c r="G582" s="211"/>
      <c r="H582" s="212"/>
      <c r="I582" s="213"/>
      <c r="J582" s="112"/>
      <c r="K582" s="72"/>
      <c r="M582" s="126"/>
      <c r="N582" s="6">
        <f t="shared" si="92"/>
        <v>0</v>
      </c>
      <c r="O582" s="6" t="str">
        <f>IF('Angaben KH-Standort'!$D$13&gt;0,"VJ","KJA")</f>
        <v>KJA</v>
      </c>
      <c r="P582" s="6" t="str">
        <f t="shared" si="95"/>
        <v>Leer</v>
      </c>
      <c r="Q582" s="6" t="str">
        <f t="shared" si="93"/>
        <v>Leer</v>
      </c>
      <c r="R582" s="6" t="str">
        <f t="shared" si="96"/>
        <v>Leer</v>
      </c>
      <c r="S582" s="6" t="str">
        <f>VLOOKUP($C582,{"29 - Psychiatrie (Erwachsene)","Psychiatrie";"30 - Kinder- und Jugendpsychiatrie","KJPsychiatrie";"31 - Psychosomatik","Psychosomatik";"00 - Bitte eine Fachabteilung auswählen","Leer";"","Leer"},2,0)</f>
        <v>Leer</v>
      </c>
      <c r="T582" s="6">
        <f>VLOOKUP($C582,{"29 - Psychiatrie (Erwachsene)",1;"30 - Kinder- und Jugendpsychiatrie",1;"31 - Psychosomatik",1;"00 - Bitte eine Fachabteilung auswählen",0;"",0},2,0)</f>
        <v>0</v>
      </c>
      <c r="U582" s="6">
        <f t="shared" si="97"/>
        <v>0</v>
      </c>
      <c r="V582" s="6">
        <f t="shared" si="98"/>
        <v>0</v>
      </c>
      <c r="W582" s="6">
        <f t="shared" si="99"/>
        <v>0</v>
      </c>
      <c r="X582" s="6">
        <f t="shared" si="100"/>
        <v>0</v>
      </c>
      <c r="Y582" s="6">
        <f t="shared" si="101"/>
        <v>0</v>
      </c>
      <c r="Z582" s="6">
        <f t="shared" si="94"/>
        <v>0</v>
      </c>
      <c r="AA582" s="6"/>
      <c r="AB582" s="6"/>
      <c r="AC582" s="6"/>
      <c r="AD582" s="6"/>
      <c r="AE582" s="6"/>
      <c r="AF582" s="6"/>
      <c r="AG582" s="6"/>
    </row>
    <row r="583" spans="1:33" s="20" customFormat="1" ht="15" customHeight="1" x14ac:dyDescent="0.25">
      <c r="A583" s="19"/>
      <c r="B583" s="74" t="str">
        <f t="shared" si="91"/>
        <v>!!!</v>
      </c>
      <c r="C583" s="209" t="str">
        <f>IF($D583&lt;&gt;"",VLOOKUP(TEXT($D583,0),'Angaben Stationen'!$C$15:$V$65,2,0),"")</f>
        <v/>
      </c>
      <c r="D583" s="203"/>
      <c r="E583" s="210"/>
      <c r="F583" s="210"/>
      <c r="G583" s="211"/>
      <c r="H583" s="212"/>
      <c r="I583" s="213"/>
      <c r="J583" s="112"/>
      <c r="K583" s="72"/>
      <c r="M583" s="126"/>
      <c r="N583" s="6">
        <f t="shared" si="92"/>
        <v>0</v>
      </c>
      <c r="O583" s="6" t="str">
        <f>IF('Angaben KH-Standort'!$D$13&gt;0,"VJ","KJA")</f>
        <v>KJA</v>
      </c>
      <c r="P583" s="6" t="str">
        <f t="shared" si="95"/>
        <v>Leer</v>
      </c>
      <c r="Q583" s="6" t="str">
        <f t="shared" si="93"/>
        <v>Leer</v>
      </c>
      <c r="R583" s="6" t="str">
        <f t="shared" si="96"/>
        <v>Leer</v>
      </c>
      <c r="S583" s="6" t="str">
        <f>VLOOKUP($C583,{"29 - Psychiatrie (Erwachsene)","Psychiatrie";"30 - Kinder- und Jugendpsychiatrie","KJPsychiatrie";"31 - Psychosomatik","Psychosomatik";"00 - Bitte eine Fachabteilung auswählen","Leer";"","Leer"},2,0)</f>
        <v>Leer</v>
      </c>
      <c r="T583" s="6">
        <f>VLOOKUP($C583,{"29 - Psychiatrie (Erwachsene)",1;"30 - Kinder- und Jugendpsychiatrie",1;"31 - Psychosomatik",1;"00 - Bitte eine Fachabteilung auswählen",0;"",0},2,0)</f>
        <v>0</v>
      </c>
      <c r="U583" s="6">
        <f t="shared" si="97"/>
        <v>0</v>
      </c>
      <c r="V583" s="6">
        <f t="shared" si="98"/>
        <v>0</v>
      </c>
      <c r="W583" s="6">
        <f t="shared" si="99"/>
        <v>0</v>
      </c>
      <c r="X583" s="6">
        <f t="shared" si="100"/>
        <v>0</v>
      </c>
      <c r="Y583" s="6">
        <f t="shared" si="101"/>
        <v>0</v>
      </c>
      <c r="Z583" s="6">
        <f t="shared" si="94"/>
        <v>0</v>
      </c>
      <c r="AA583" s="6"/>
      <c r="AB583" s="6"/>
      <c r="AC583" s="6"/>
      <c r="AD583" s="6"/>
      <c r="AE583" s="6"/>
      <c r="AF583" s="6"/>
      <c r="AG583" s="6"/>
    </row>
    <row r="584" spans="1:33" s="20" customFormat="1" ht="15" customHeight="1" x14ac:dyDescent="0.25">
      <c r="A584" s="19"/>
      <c r="B584" s="74" t="str">
        <f t="shared" si="91"/>
        <v>!!!</v>
      </c>
      <c r="C584" s="209" t="str">
        <f>IF($D584&lt;&gt;"",VLOOKUP(TEXT($D584,0),'Angaben Stationen'!$C$15:$V$65,2,0),"")</f>
        <v/>
      </c>
      <c r="D584" s="203"/>
      <c r="E584" s="210"/>
      <c r="F584" s="210"/>
      <c r="G584" s="211"/>
      <c r="H584" s="212"/>
      <c r="I584" s="213"/>
      <c r="J584" s="112"/>
      <c r="K584" s="72"/>
      <c r="M584" s="126"/>
      <c r="N584" s="6">
        <f t="shared" si="92"/>
        <v>0</v>
      </c>
      <c r="O584" s="6" t="str">
        <f>IF('Angaben KH-Standort'!$D$13&gt;0,"VJ","KJA")</f>
        <v>KJA</v>
      </c>
      <c r="P584" s="6" t="str">
        <f t="shared" si="95"/>
        <v>Leer</v>
      </c>
      <c r="Q584" s="6" t="str">
        <f t="shared" si="93"/>
        <v>Leer</v>
      </c>
      <c r="R584" s="6" t="str">
        <f t="shared" si="96"/>
        <v>Leer</v>
      </c>
      <c r="S584" s="6" t="str">
        <f>VLOOKUP($C584,{"29 - Psychiatrie (Erwachsene)","Psychiatrie";"30 - Kinder- und Jugendpsychiatrie","KJPsychiatrie";"31 - Psychosomatik","Psychosomatik";"00 - Bitte eine Fachabteilung auswählen","Leer";"","Leer"},2,0)</f>
        <v>Leer</v>
      </c>
      <c r="T584" s="6">
        <f>VLOOKUP($C584,{"29 - Psychiatrie (Erwachsene)",1;"30 - Kinder- und Jugendpsychiatrie",1;"31 - Psychosomatik",1;"00 - Bitte eine Fachabteilung auswählen",0;"",0},2,0)</f>
        <v>0</v>
      </c>
      <c r="U584" s="6">
        <f t="shared" si="97"/>
        <v>0</v>
      </c>
      <c r="V584" s="6">
        <f t="shared" si="98"/>
        <v>0</v>
      </c>
      <c r="W584" s="6">
        <f t="shared" si="99"/>
        <v>0</v>
      </c>
      <c r="X584" s="6">
        <f t="shared" si="100"/>
        <v>0</v>
      </c>
      <c r="Y584" s="6">
        <f t="shared" si="101"/>
        <v>0</v>
      </c>
      <c r="Z584" s="6">
        <f t="shared" si="94"/>
        <v>0</v>
      </c>
      <c r="AA584" s="6"/>
      <c r="AB584" s="6"/>
      <c r="AC584" s="6"/>
      <c r="AD584" s="6"/>
      <c r="AE584" s="6"/>
      <c r="AF584" s="6"/>
      <c r="AG584" s="6"/>
    </row>
    <row r="585" spans="1:33" s="20" customFormat="1" ht="15" customHeight="1" x14ac:dyDescent="0.25">
      <c r="A585" s="19"/>
      <c r="B585" s="74" t="str">
        <f t="shared" si="91"/>
        <v>!!!</v>
      </c>
      <c r="C585" s="209" t="str">
        <f>IF($D585&lt;&gt;"",VLOOKUP(TEXT($D585,0),'Angaben Stationen'!$C$15:$V$65,2,0),"")</f>
        <v/>
      </c>
      <c r="D585" s="203"/>
      <c r="E585" s="210"/>
      <c r="F585" s="210"/>
      <c r="G585" s="211"/>
      <c r="H585" s="212"/>
      <c r="I585" s="213"/>
      <c r="J585" s="112"/>
      <c r="K585" s="72"/>
      <c r="M585" s="126"/>
      <c r="N585" s="6">
        <f t="shared" si="92"/>
        <v>0</v>
      </c>
      <c r="O585" s="6" t="str">
        <f>IF('Angaben KH-Standort'!$D$13&gt;0,"VJ","KJA")</f>
        <v>KJA</v>
      </c>
      <c r="P585" s="6" t="str">
        <f t="shared" si="95"/>
        <v>Leer</v>
      </c>
      <c r="Q585" s="6" t="str">
        <f t="shared" si="93"/>
        <v>Leer</v>
      </c>
      <c r="R585" s="6" t="str">
        <f t="shared" si="96"/>
        <v>Leer</v>
      </c>
      <c r="S585" s="6" t="str">
        <f>VLOOKUP($C585,{"29 - Psychiatrie (Erwachsene)","Psychiatrie";"30 - Kinder- und Jugendpsychiatrie","KJPsychiatrie";"31 - Psychosomatik","Psychosomatik";"00 - Bitte eine Fachabteilung auswählen","Leer";"","Leer"},2,0)</f>
        <v>Leer</v>
      </c>
      <c r="T585" s="6">
        <f>VLOOKUP($C585,{"29 - Psychiatrie (Erwachsene)",1;"30 - Kinder- und Jugendpsychiatrie",1;"31 - Psychosomatik",1;"00 - Bitte eine Fachabteilung auswählen",0;"",0},2,0)</f>
        <v>0</v>
      </c>
      <c r="U585" s="6">
        <f t="shared" si="97"/>
        <v>0</v>
      </c>
      <c r="V585" s="6">
        <f t="shared" si="98"/>
        <v>0</v>
      </c>
      <c r="W585" s="6">
        <f t="shared" si="99"/>
        <v>0</v>
      </c>
      <c r="X585" s="6">
        <f t="shared" si="100"/>
        <v>0</v>
      </c>
      <c r="Y585" s="6">
        <f t="shared" si="101"/>
        <v>0</v>
      </c>
      <c r="Z585" s="6">
        <f t="shared" si="94"/>
        <v>0</v>
      </c>
      <c r="AA585" s="6"/>
      <c r="AB585" s="6"/>
      <c r="AC585" s="6"/>
      <c r="AD585" s="6"/>
      <c r="AE585" s="6"/>
      <c r="AF585" s="6"/>
      <c r="AG585" s="6"/>
    </row>
    <row r="586" spans="1:33" s="20" customFormat="1" ht="15" customHeight="1" x14ac:dyDescent="0.25">
      <c r="A586" s="19"/>
      <c r="B586" s="74" t="str">
        <f t="shared" si="91"/>
        <v>!!!</v>
      </c>
      <c r="C586" s="209" t="str">
        <f>IF($D586&lt;&gt;"",VLOOKUP(TEXT($D586,0),'Angaben Stationen'!$C$15:$V$65,2,0),"")</f>
        <v/>
      </c>
      <c r="D586" s="203"/>
      <c r="E586" s="210"/>
      <c r="F586" s="210"/>
      <c r="G586" s="211"/>
      <c r="H586" s="212"/>
      <c r="I586" s="213"/>
      <c r="J586" s="112"/>
      <c r="K586" s="72"/>
      <c r="M586" s="126"/>
      <c r="N586" s="6">
        <f t="shared" si="92"/>
        <v>0</v>
      </c>
      <c r="O586" s="6" t="str">
        <f>IF('Angaben KH-Standort'!$D$13&gt;0,"VJ","KJA")</f>
        <v>KJA</v>
      </c>
      <c r="P586" s="6" t="str">
        <f t="shared" si="95"/>
        <v>Leer</v>
      </c>
      <c r="Q586" s="6" t="str">
        <f t="shared" si="93"/>
        <v>Leer</v>
      </c>
      <c r="R586" s="6" t="str">
        <f t="shared" si="96"/>
        <v>Leer</v>
      </c>
      <c r="S586" s="6" t="str">
        <f>VLOOKUP($C586,{"29 - Psychiatrie (Erwachsene)","Psychiatrie";"30 - Kinder- und Jugendpsychiatrie","KJPsychiatrie";"31 - Psychosomatik","Psychosomatik";"00 - Bitte eine Fachabteilung auswählen","Leer";"","Leer"},2,0)</f>
        <v>Leer</v>
      </c>
      <c r="T586" s="6">
        <f>VLOOKUP($C586,{"29 - Psychiatrie (Erwachsene)",1;"30 - Kinder- und Jugendpsychiatrie",1;"31 - Psychosomatik",1;"00 - Bitte eine Fachabteilung auswählen",0;"",0},2,0)</f>
        <v>0</v>
      </c>
      <c r="U586" s="6">
        <f t="shared" si="97"/>
        <v>0</v>
      </c>
      <c r="V586" s="6">
        <f t="shared" si="98"/>
        <v>0</v>
      </c>
      <c r="W586" s="6">
        <f t="shared" si="99"/>
        <v>0</v>
      </c>
      <c r="X586" s="6">
        <f t="shared" si="100"/>
        <v>0</v>
      </c>
      <c r="Y586" s="6">
        <f t="shared" si="101"/>
        <v>0</v>
      </c>
      <c r="Z586" s="6">
        <f t="shared" si="94"/>
        <v>0</v>
      </c>
      <c r="AA586" s="6"/>
      <c r="AB586" s="6"/>
      <c r="AC586" s="6"/>
      <c r="AD586" s="6"/>
      <c r="AE586" s="6"/>
      <c r="AF586" s="6"/>
      <c r="AG586" s="6"/>
    </row>
    <row r="587" spans="1:33" s="20" customFormat="1" ht="15" customHeight="1" x14ac:dyDescent="0.25">
      <c r="A587" s="19"/>
      <c r="B587" s="74" t="str">
        <f t="shared" si="91"/>
        <v>!!!</v>
      </c>
      <c r="C587" s="209" t="str">
        <f>IF($D587&lt;&gt;"",VLOOKUP(TEXT($D587,0),'Angaben Stationen'!$C$15:$V$65,2,0),"")</f>
        <v/>
      </c>
      <c r="D587" s="203"/>
      <c r="E587" s="210"/>
      <c r="F587" s="210"/>
      <c r="G587" s="211"/>
      <c r="H587" s="212"/>
      <c r="I587" s="213"/>
      <c r="J587" s="112"/>
      <c r="K587" s="72"/>
      <c r="M587" s="126"/>
      <c r="N587" s="6">
        <f t="shared" si="92"/>
        <v>0</v>
      </c>
      <c r="O587" s="6" t="str">
        <f>IF('Angaben KH-Standort'!$D$13&gt;0,"VJ","KJA")</f>
        <v>KJA</v>
      </c>
      <c r="P587" s="6" t="str">
        <f t="shared" si="95"/>
        <v>Leer</v>
      </c>
      <c r="Q587" s="6" t="str">
        <f t="shared" si="93"/>
        <v>Leer</v>
      </c>
      <c r="R587" s="6" t="str">
        <f t="shared" si="96"/>
        <v>Leer</v>
      </c>
      <c r="S587" s="6" t="str">
        <f>VLOOKUP($C587,{"29 - Psychiatrie (Erwachsene)","Psychiatrie";"30 - Kinder- und Jugendpsychiatrie","KJPsychiatrie";"31 - Psychosomatik","Psychosomatik";"00 - Bitte eine Fachabteilung auswählen","Leer";"","Leer"},2,0)</f>
        <v>Leer</v>
      </c>
      <c r="T587" s="6">
        <f>VLOOKUP($C587,{"29 - Psychiatrie (Erwachsene)",1;"30 - Kinder- und Jugendpsychiatrie",1;"31 - Psychosomatik",1;"00 - Bitte eine Fachabteilung auswählen",0;"",0},2,0)</f>
        <v>0</v>
      </c>
      <c r="U587" s="6">
        <f t="shared" si="97"/>
        <v>0</v>
      </c>
      <c r="V587" s="6">
        <f t="shared" si="98"/>
        <v>0</v>
      </c>
      <c r="W587" s="6">
        <f t="shared" si="99"/>
        <v>0</v>
      </c>
      <c r="X587" s="6">
        <f t="shared" si="100"/>
        <v>0</v>
      </c>
      <c r="Y587" s="6">
        <f t="shared" si="101"/>
        <v>0</v>
      </c>
      <c r="Z587" s="6">
        <f t="shared" si="94"/>
        <v>0</v>
      </c>
      <c r="AA587" s="6"/>
      <c r="AB587" s="6"/>
      <c r="AC587" s="6"/>
      <c r="AD587" s="6"/>
      <c r="AE587" s="6"/>
      <c r="AF587" s="6"/>
      <c r="AG587" s="6"/>
    </row>
    <row r="588" spans="1:33" s="20" customFormat="1" ht="15" customHeight="1" x14ac:dyDescent="0.25">
      <c r="A588" s="19"/>
      <c r="B588" s="74" t="str">
        <f t="shared" si="91"/>
        <v>!!!</v>
      </c>
      <c r="C588" s="209" t="str">
        <f>IF($D588&lt;&gt;"",VLOOKUP(TEXT($D588,0),'Angaben Stationen'!$C$15:$V$65,2,0),"")</f>
        <v/>
      </c>
      <c r="D588" s="203"/>
      <c r="E588" s="210"/>
      <c r="F588" s="210"/>
      <c r="G588" s="211"/>
      <c r="H588" s="212"/>
      <c r="I588" s="213"/>
      <c r="J588" s="112"/>
      <c r="K588" s="72"/>
      <c r="M588" s="126"/>
      <c r="N588" s="6">
        <f t="shared" si="92"/>
        <v>0</v>
      </c>
      <c r="O588" s="6" t="str">
        <f>IF('Angaben KH-Standort'!$D$13&gt;0,"VJ","KJA")</f>
        <v>KJA</v>
      </c>
      <c r="P588" s="6" t="str">
        <f t="shared" si="95"/>
        <v>Leer</v>
      </c>
      <c r="Q588" s="6" t="str">
        <f t="shared" si="93"/>
        <v>Leer</v>
      </c>
      <c r="R588" s="6" t="str">
        <f t="shared" si="96"/>
        <v>Leer</v>
      </c>
      <c r="S588" s="6" t="str">
        <f>VLOOKUP($C588,{"29 - Psychiatrie (Erwachsene)","Psychiatrie";"30 - Kinder- und Jugendpsychiatrie","KJPsychiatrie";"31 - Psychosomatik","Psychosomatik";"00 - Bitte eine Fachabteilung auswählen","Leer";"","Leer"},2,0)</f>
        <v>Leer</v>
      </c>
      <c r="T588" s="6">
        <f>VLOOKUP($C588,{"29 - Psychiatrie (Erwachsene)",1;"30 - Kinder- und Jugendpsychiatrie",1;"31 - Psychosomatik",1;"00 - Bitte eine Fachabteilung auswählen",0;"",0},2,0)</f>
        <v>0</v>
      </c>
      <c r="U588" s="6">
        <f t="shared" si="97"/>
        <v>0</v>
      </c>
      <c r="V588" s="6">
        <f t="shared" si="98"/>
        <v>0</v>
      </c>
      <c r="W588" s="6">
        <f t="shared" si="99"/>
        <v>0</v>
      </c>
      <c r="X588" s="6">
        <f t="shared" si="100"/>
        <v>0</v>
      </c>
      <c r="Y588" s="6">
        <f t="shared" si="101"/>
        <v>0</v>
      </c>
      <c r="Z588" s="6">
        <f t="shared" si="94"/>
        <v>0</v>
      </c>
      <c r="AA588" s="6"/>
      <c r="AB588" s="6"/>
      <c r="AC588" s="6"/>
      <c r="AD588" s="6"/>
      <c r="AE588" s="6"/>
      <c r="AF588" s="6"/>
      <c r="AG588" s="6"/>
    </row>
    <row r="589" spans="1:33" s="20" customFormat="1" ht="15" customHeight="1" x14ac:dyDescent="0.25">
      <c r="A589" s="19"/>
      <c r="B589" s="74" t="str">
        <f t="shared" si="91"/>
        <v>!!!</v>
      </c>
      <c r="C589" s="209" t="str">
        <f>IF($D589&lt;&gt;"",VLOOKUP(TEXT($D589,0),'Angaben Stationen'!$C$15:$V$65,2,0),"")</f>
        <v/>
      </c>
      <c r="D589" s="203"/>
      <c r="E589" s="210"/>
      <c r="F589" s="210"/>
      <c r="G589" s="211"/>
      <c r="H589" s="212"/>
      <c r="I589" s="213"/>
      <c r="J589" s="112"/>
      <c r="K589" s="72"/>
      <c r="M589" s="126"/>
      <c r="N589" s="6">
        <f t="shared" si="92"/>
        <v>0</v>
      </c>
      <c r="O589" s="6" t="str">
        <f>IF('Angaben KH-Standort'!$D$13&gt;0,"VJ","KJA")</f>
        <v>KJA</v>
      </c>
      <c r="P589" s="6" t="str">
        <f t="shared" si="95"/>
        <v>Leer</v>
      </c>
      <c r="Q589" s="6" t="str">
        <f t="shared" si="93"/>
        <v>Leer</v>
      </c>
      <c r="R589" s="6" t="str">
        <f t="shared" si="96"/>
        <v>Leer</v>
      </c>
      <c r="S589" s="6" t="str">
        <f>VLOOKUP($C589,{"29 - Psychiatrie (Erwachsene)","Psychiatrie";"30 - Kinder- und Jugendpsychiatrie","KJPsychiatrie";"31 - Psychosomatik","Psychosomatik";"00 - Bitte eine Fachabteilung auswählen","Leer";"","Leer"},2,0)</f>
        <v>Leer</v>
      </c>
      <c r="T589" s="6">
        <f>VLOOKUP($C589,{"29 - Psychiatrie (Erwachsene)",1;"30 - Kinder- und Jugendpsychiatrie",1;"31 - Psychosomatik",1;"00 - Bitte eine Fachabteilung auswählen",0;"",0},2,0)</f>
        <v>0</v>
      </c>
      <c r="U589" s="6">
        <f t="shared" si="97"/>
        <v>0</v>
      </c>
      <c r="V589" s="6">
        <f t="shared" si="98"/>
        <v>0</v>
      </c>
      <c r="W589" s="6">
        <f t="shared" si="99"/>
        <v>0</v>
      </c>
      <c r="X589" s="6">
        <f t="shared" si="100"/>
        <v>0</v>
      </c>
      <c r="Y589" s="6">
        <f t="shared" si="101"/>
        <v>0</v>
      </c>
      <c r="Z589" s="6">
        <f t="shared" si="94"/>
        <v>0</v>
      </c>
      <c r="AA589" s="6"/>
      <c r="AB589" s="6"/>
      <c r="AC589" s="6"/>
      <c r="AD589" s="6"/>
      <c r="AE589" s="6"/>
      <c r="AF589" s="6"/>
      <c r="AG589" s="6"/>
    </row>
    <row r="590" spans="1:33" s="20" customFormat="1" ht="15" customHeight="1" x14ac:dyDescent="0.25">
      <c r="A590" s="19"/>
      <c r="B590" s="74" t="str">
        <f t="shared" si="91"/>
        <v>!!!</v>
      </c>
      <c r="C590" s="209" t="str">
        <f>IF($D590&lt;&gt;"",VLOOKUP(TEXT($D590,0),'Angaben Stationen'!$C$15:$V$65,2,0),"")</f>
        <v/>
      </c>
      <c r="D590" s="203"/>
      <c r="E590" s="210"/>
      <c r="F590" s="210"/>
      <c r="G590" s="211"/>
      <c r="H590" s="212"/>
      <c r="I590" s="213"/>
      <c r="J590" s="112"/>
      <c r="K590" s="75"/>
      <c r="M590" s="126"/>
      <c r="N590" s="6">
        <f t="shared" si="92"/>
        <v>0</v>
      </c>
      <c r="O590" s="6" t="str">
        <f>IF('Angaben KH-Standort'!$D$13&gt;0,"VJ","KJA")</f>
        <v>KJA</v>
      </c>
      <c r="P590" s="6" t="str">
        <f t="shared" si="95"/>
        <v>Leer</v>
      </c>
      <c r="Q590" s="6" t="str">
        <f t="shared" si="93"/>
        <v>Leer</v>
      </c>
      <c r="R590" s="6" t="str">
        <f t="shared" si="96"/>
        <v>Leer</v>
      </c>
      <c r="S590" s="6" t="str">
        <f>VLOOKUP($C590,{"29 - Psychiatrie (Erwachsene)","Psychiatrie";"30 - Kinder- und Jugendpsychiatrie","KJPsychiatrie";"31 - Psychosomatik","Psychosomatik";"00 - Bitte eine Fachabteilung auswählen","Leer";"","Leer"},2,0)</f>
        <v>Leer</v>
      </c>
      <c r="T590" s="6">
        <f>VLOOKUP($C590,{"29 - Psychiatrie (Erwachsene)",1;"30 - Kinder- und Jugendpsychiatrie",1;"31 - Psychosomatik",1;"00 - Bitte eine Fachabteilung auswählen",0;"",0},2,0)</f>
        <v>0</v>
      </c>
      <c r="U590" s="6">
        <f t="shared" si="97"/>
        <v>0</v>
      </c>
      <c r="V590" s="6">
        <f t="shared" si="98"/>
        <v>0</v>
      </c>
      <c r="W590" s="6">
        <f t="shared" si="99"/>
        <v>0</v>
      </c>
      <c r="X590" s="6">
        <f t="shared" si="100"/>
        <v>0</v>
      </c>
      <c r="Y590" s="6">
        <f t="shared" si="101"/>
        <v>0</v>
      </c>
      <c r="Z590" s="6">
        <f t="shared" si="94"/>
        <v>0</v>
      </c>
      <c r="AA590" s="6"/>
      <c r="AB590" s="6"/>
      <c r="AC590" s="6"/>
      <c r="AD590" s="6"/>
      <c r="AE590" s="6"/>
      <c r="AF590" s="6"/>
      <c r="AG590" s="6"/>
    </row>
    <row r="591" spans="1:33" s="20" customFormat="1" ht="15" customHeight="1" x14ac:dyDescent="0.25">
      <c r="A591" s="19"/>
      <c r="B591" s="74" t="str">
        <f t="shared" si="91"/>
        <v>!!!</v>
      </c>
      <c r="C591" s="209" t="str">
        <f>IF($D591&lt;&gt;"",VLOOKUP(TEXT($D591,0),'Angaben Stationen'!$C$15:$V$65,2,0),"")</f>
        <v/>
      </c>
      <c r="D591" s="203"/>
      <c r="E591" s="210"/>
      <c r="F591" s="210"/>
      <c r="G591" s="211"/>
      <c r="H591" s="212"/>
      <c r="I591" s="213"/>
      <c r="J591" s="112"/>
      <c r="K591" s="72"/>
      <c r="M591" s="126"/>
      <c r="N591" s="6">
        <f t="shared" si="92"/>
        <v>0</v>
      </c>
      <c r="O591" s="6" t="str">
        <f>IF('Angaben KH-Standort'!$D$13&gt;0,"VJ","KJA")</f>
        <v>KJA</v>
      </c>
      <c r="P591" s="6" t="str">
        <f t="shared" si="95"/>
        <v>Leer</v>
      </c>
      <c r="Q591" s="6" t="str">
        <f t="shared" si="93"/>
        <v>Leer</v>
      </c>
      <c r="R591" s="6" t="str">
        <f t="shared" si="96"/>
        <v>Leer</v>
      </c>
      <c r="S591" s="6" t="str">
        <f>VLOOKUP($C591,{"29 - Psychiatrie (Erwachsene)","Psychiatrie";"30 - Kinder- und Jugendpsychiatrie","KJPsychiatrie";"31 - Psychosomatik","Psychosomatik";"00 - Bitte eine Fachabteilung auswählen","Leer";"","Leer"},2,0)</f>
        <v>Leer</v>
      </c>
      <c r="T591" s="6">
        <f>VLOOKUP($C591,{"29 - Psychiatrie (Erwachsene)",1;"30 - Kinder- und Jugendpsychiatrie",1;"31 - Psychosomatik",1;"00 - Bitte eine Fachabteilung auswählen",0;"",0},2,0)</f>
        <v>0</v>
      </c>
      <c r="U591" s="6">
        <f t="shared" si="97"/>
        <v>0</v>
      </c>
      <c r="V591" s="6">
        <f t="shared" si="98"/>
        <v>0</v>
      </c>
      <c r="W591" s="6">
        <f t="shared" si="99"/>
        <v>0</v>
      </c>
      <c r="X591" s="6">
        <f t="shared" si="100"/>
        <v>0</v>
      </c>
      <c r="Y591" s="6">
        <f t="shared" si="101"/>
        <v>0</v>
      </c>
      <c r="Z591" s="6">
        <f t="shared" si="94"/>
        <v>0</v>
      </c>
      <c r="AA591" s="6"/>
      <c r="AB591" s="6"/>
      <c r="AC591" s="6"/>
      <c r="AD591" s="6"/>
      <c r="AE591" s="6"/>
      <c r="AF591" s="6"/>
      <c r="AG591" s="6"/>
    </row>
    <row r="592" spans="1:33" s="20" customFormat="1" ht="15" customHeight="1" x14ac:dyDescent="0.25">
      <c r="A592" s="19"/>
      <c r="B592" s="74" t="str">
        <f t="shared" si="91"/>
        <v>!!!</v>
      </c>
      <c r="C592" s="209" t="str">
        <f>IF($D592&lt;&gt;"",VLOOKUP(TEXT($D592,0),'Angaben Stationen'!$C$15:$V$65,2,0),"")</f>
        <v/>
      </c>
      <c r="D592" s="203"/>
      <c r="E592" s="210"/>
      <c r="F592" s="210"/>
      <c r="G592" s="211"/>
      <c r="H592" s="212"/>
      <c r="I592" s="213"/>
      <c r="J592" s="112"/>
      <c r="K592" s="72"/>
      <c r="M592" s="126"/>
      <c r="N592" s="6">
        <f t="shared" si="92"/>
        <v>0</v>
      </c>
      <c r="O592" s="6" t="str">
        <f>IF('Angaben KH-Standort'!$D$13&gt;0,"VJ","KJA")</f>
        <v>KJA</v>
      </c>
      <c r="P592" s="6" t="str">
        <f t="shared" si="95"/>
        <v>Leer</v>
      </c>
      <c r="Q592" s="6" t="str">
        <f t="shared" si="93"/>
        <v>Leer</v>
      </c>
      <c r="R592" s="6" t="str">
        <f t="shared" si="96"/>
        <v>Leer</v>
      </c>
      <c r="S592" s="6" t="str">
        <f>VLOOKUP($C592,{"29 - Psychiatrie (Erwachsene)","Psychiatrie";"30 - Kinder- und Jugendpsychiatrie","KJPsychiatrie";"31 - Psychosomatik","Psychosomatik";"00 - Bitte eine Fachabteilung auswählen","Leer";"","Leer"},2,0)</f>
        <v>Leer</v>
      </c>
      <c r="T592" s="6">
        <f>VLOOKUP($C592,{"29 - Psychiatrie (Erwachsene)",1;"30 - Kinder- und Jugendpsychiatrie",1;"31 - Psychosomatik",1;"00 - Bitte eine Fachabteilung auswählen",0;"",0},2,0)</f>
        <v>0</v>
      </c>
      <c r="U592" s="6">
        <f t="shared" si="97"/>
        <v>0</v>
      </c>
      <c r="V592" s="6">
        <f t="shared" si="98"/>
        <v>0</v>
      </c>
      <c r="W592" s="6">
        <f t="shared" si="99"/>
        <v>0</v>
      </c>
      <c r="X592" s="6">
        <f t="shared" si="100"/>
        <v>0</v>
      </c>
      <c r="Y592" s="6">
        <f t="shared" si="101"/>
        <v>0</v>
      </c>
      <c r="Z592" s="6">
        <f t="shared" si="94"/>
        <v>0</v>
      </c>
      <c r="AA592" s="6"/>
      <c r="AB592" s="6"/>
      <c r="AC592" s="6"/>
      <c r="AD592" s="6"/>
      <c r="AE592" s="6"/>
      <c r="AF592" s="6"/>
      <c r="AG592" s="6"/>
    </row>
    <row r="593" spans="1:33" s="20" customFormat="1" ht="15" customHeight="1" x14ac:dyDescent="0.25">
      <c r="A593" s="19"/>
      <c r="B593" s="74" t="str">
        <f t="shared" si="91"/>
        <v>!!!</v>
      </c>
      <c r="C593" s="209" t="str">
        <f>IF($D593&lt;&gt;"",VLOOKUP(TEXT($D593,0),'Angaben Stationen'!$C$15:$V$65,2,0),"")</f>
        <v/>
      </c>
      <c r="D593" s="203"/>
      <c r="E593" s="210"/>
      <c r="F593" s="210"/>
      <c r="G593" s="211"/>
      <c r="H593" s="212"/>
      <c r="I593" s="213"/>
      <c r="J593" s="112"/>
      <c r="K593" s="72"/>
      <c r="M593" s="126"/>
      <c r="N593" s="6">
        <f t="shared" si="92"/>
        <v>0</v>
      </c>
      <c r="O593" s="6" t="str">
        <f>IF('Angaben KH-Standort'!$D$13&gt;0,"VJ","KJA")</f>
        <v>KJA</v>
      </c>
      <c r="P593" s="6" t="str">
        <f t="shared" si="95"/>
        <v>Leer</v>
      </c>
      <c r="Q593" s="6" t="str">
        <f t="shared" si="93"/>
        <v>Leer</v>
      </c>
      <c r="R593" s="6" t="str">
        <f t="shared" si="96"/>
        <v>Leer</v>
      </c>
      <c r="S593" s="6" t="str">
        <f>VLOOKUP($C593,{"29 - Psychiatrie (Erwachsene)","Psychiatrie";"30 - Kinder- und Jugendpsychiatrie","KJPsychiatrie";"31 - Psychosomatik","Psychosomatik";"00 - Bitte eine Fachabteilung auswählen","Leer";"","Leer"},2,0)</f>
        <v>Leer</v>
      </c>
      <c r="T593" s="6">
        <f>VLOOKUP($C593,{"29 - Psychiatrie (Erwachsene)",1;"30 - Kinder- und Jugendpsychiatrie",1;"31 - Psychosomatik",1;"00 - Bitte eine Fachabteilung auswählen",0;"",0},2,0)</f>
        <v>0</v>
      </c>
      <c r="U593" s="6">
        <f t="shared" si="97"/>
        <v>0</v>
      </c>
      <c r="V593" s="6">
        <f t="shared" si="98"/>
        <v>0</v>
      </c>
      <c r="W593" s="6">
        <f t="shared" si="99"/>
        <v>0</v>
      </c>
      <c r="X593" s="6">
        <f t="shared" si="100"/>
        <v>0</v>
      </c>
      <c r="Y593" s="6">
        <f t="shared" si="101"/>
        <v>0</v>
      </c>
      <c r="Z593" s="6">
        <f t="shared" si="94"/>
        <v>0</v>
      </c>
      <c r="AA593" s="6"/>
      <c r="AB593" s="6"/>
      <c r="AC593" s="6"/>
      <c r="AD593" s="6"/>
      <c r="AE593" s="6"/>
      <c r="AF593" s="6"/>
      <c r="AG593" s="6"/>
    </row>
    <row r="594" spans="1:33" s="20" customFormat="1" ht="15" customHeight="1" x14ac:dyDescent="0.25">
      <c r="A594" s="19"/>
      <c r="B594" s="74" t="str">
        <f t="shared" si="91"/>
        <v>!!!</v>
      </c>
      <c r="C594" s="209" t="str">
        <f>IF($D594&lt;&gt;"",VLOOKUP(TEXT($D594,0),'Angaben Stationen'!$C$15:$V$65,2,0),"")</f>
        <v/>
      </c>
      <c r="D594" s="203"/>
      <c r="E594" s="210"/>
      <c r="F594" s="210"/>
      <c r="G594" s="211"/>
      <c r="H594" s="212"/>
      <c r="I594" s="213"/>
      <c r="J594" s="112"/>
      <c r="K594" s="72"/>
      <c r="M594" s="126"/>
      <c r="N594" s="6">
        <f t="shared" si="92"/>
        <v>0</v>
      </c>
      <c r="O594" s="6" t="str">
        <f>IF('Angaben KH-Standort'!$D$13&gt;0,"VJ","KJA")</f>
        <v>KJA</v>
      </c>
      <c r="P594" s="6" t="str">
        <f t="shared" si="95"/>
        <v>Leer</v>
      </c>
      <c r="Q594" s="6" t="str">
        <f t="shared" si="93"/>
        <v>Leer</v>
      </c>
      <c r="R594" s="6" t="str">
        <f t="shared" si="96"/>
        <v>Leer</v>
      </c>
      <c r="S594" s="6" t="str">
        <f>VLOOKUP($C594,{"29 - Psychiatrie (Erwachsene)","Psychiatrie";"30 - Kinder- und Jugendpsychiatrie","KJPsychiatrie";"31 - Psychosomatik","Psychosomatik";"00 - Bitte eine Fachabteilung auswählen","Leer";"","Leer"},2,0)</f>
        <v>Leer</v>
      </c>
      <c r="T594" s="6">
        <f>VLOOKUP($C594,{"29 - Psychiatrie (Erwachsene)",1;"30 - Kinder- und Jugendpsychiatrie",1;"31 - Psychosomatik",1;"00 - Bitte eine Fachabteilung auswählen",0;"",0},2,0)</f>
        <v>0</v>
      </c>
      <c r="U594" s="6">
        <f t="shared" si="97"/>
        <v>0</v>
      </c>
      <c r="V594" s="6">
        <f t="shared" si="98"/>
        <v>0</v>
      </c>
      <c r="W594" s="6">
        <f t="shared" si="99"/>
        <v>0</v>
      </c>
      <c r="X594" s="6">
        <f t="shared" si="100"/>
        <v>0</v>
      </c>
      <c r="Y594" s="6">
        <f t="shared" si="101"/>
        <v>0</v>
      </c>
      <c r="Z594" s="6">
        <f t="shared" si="94"/>
        <v>0</v>
      </c>
      <c r="AA594" s="6"/>
      <c r="AB594" s="6"/>
      <c r="AC594" s="6"/>
      <c r="AD594" s="6"/>
      <c r="AE594" s="6"/>
      <c r="AF594" s="6"/>
      <c r="AG594" s="6"/>
    </row>
    <row r="595" spans="1:33" s="20" customFormat="1" ht="15" customHeight="1" x14ac:dyDescent="0.25">
      <c r="A595" s="19"/>
      <c r="B595" s="74" t="str">
        <f t="shared" ref="B595:B602" si="102">IF(SUM(T595:Z595)&lt;7,"!!!","")</f>
        <v>!!!</v>
      </c>
      <c r="C595" s="209" t="str">
        <f>IF($D595&lt;&gt;"",VLOOKUP(TEXT($D595,0),'Angaben Stationen'!$C$15:$V$65,2,0),"")</f>
        <v/>
      </c>
      <c r="D595" s="203"/>
      <c r="E595" s="210"/>
      <c r="F595" s="210"/>
      <c r="G595" s="211"/>
      <c r="H595" s="212"/>
      <c r="I595" s="213"/>
      <c r="J595" s="112"/>
      <c r="K595" s="72"/>
      <c r="M595" s="126"/>
      <c r="N595" s="6">
        <f t="shared" ref="N595:N602" si="103">IF(LEN(B595)&gt;0,0,1)</f>
        <v>0</v>
      </c>
      <c r="O595" s="6" t="str">
        <f>IF('Angaben KH-Standort'!$D$13&gt;0,"VJ","KJA")</f>
        <v>KJA</v>
      </c>
      <c r="P595" s="6" t="str">
        <f t="shared" si="95"/>
        <v>Leer</v>
      </c>
      <c r="Q595" s="6" t="str">
        <f t="shared" ref="Q595:Q602" si="104">IF($D595&lt;&gt;"",O595,"Leer")</f>
        <v>Leer</v>
      </c>
      <c r="R595" s="6" t="str">
        <f t="shared" si="96"/>
        <v>Leer</v>
      </c>
      <c r="S595" s="6" t="str">
        <f>VLOOKUP($C595,{"29 - Psychiatrie (Erwachsene)","Psychiatrie";"30 - Kinder- und Jugendpsychiatrie","KJPsychiatrie";"31 - Psychosomatik","Psychosomatik";"00 - Bitte eine Fachabteilung auswählen","Leer";"","Leer"},2,0)</f>
        <v>Leer</v>
      </c>
      <c r="T595" s="6">
        <f>VLOOKUP($C595,{"29 - Psychiatrie (Erwachsene)",1;"30 - Kinder- und Jugendpsychiatrie",1;"31 - Psychosomatik",1;"00 - Bitte eine Fachabteilung auswählen",0;"",0},2,0)</f>
        <v>0</v>
      </c>
      <c r="U595" s="6">
        <f t="shared" si="97"/>
        <v>0</v>
      </c>
      <c r="V595" s="6">
        <f t="shared" si="98"/>
        <v>0</v>
      </c>
      <c r="W595" s="6">
        <f t="shared" si="99"/>
        <v>0</v>
      </c>
      <c r="X595" s="6">
        <f t="shared" si="100"/>
        <v>0</v>
      </c>
      <c r="Y595" s="6">
        <f t="shared" si="101"/>
        <v>0</v>
      </c>
      <c r="Z595" s="6">
        <f t="shared" ref="Z595:Z601" si="105">IF(LEN($I595)&gt;0,1,0)</f>
        <v>0</v>
      </c>
      <c r="AA595" s="6"/>
      <c r="AB595" s="6"/>
      <c r="AC595" s="6"/>
      <c r="AD595" s="6"/>
      <c r="AE595" s="6"/>
      <c r="AF595" s="6"/>
      <c r="AG595" s="6"/>
    </row>
    <row r="596" spans="1:33" s="20" customFormat="1" ht="15" customHeight="1" x14ac:dyDescent="0.25">
      <c r="A596" s="19"/>
      <c r="B596" s="74" t="str">
        <f t="shared" si="102"/>
        <v>!!!</v>
      </c>
      <c r="C596" s="209" t="str">
        <f>IF($D596&lt;&gt;"",VLOOKUP(TEXT($D596,0),'Angaben Stationen'!$C$15:$V$65,2,0),"")</f>
        <v/>
      </c>
      <c r="D596" s="203"/>
      <c r="E596" s="210"/>
      <c r="F596" s="210"/>
      <c r="G596" s="211"/>
      <c r="H596" s="212"/>
      <c r="I596" s="213"/>
      <c r="J596" s="112"/>
      <c r="K596" s="72"/>
      <c r="M596" s="126"/>
      <c r="N596" s="6">
        <f t="shared" si="103"/>
        <v>0</v>
      </c>
      <c r="O596" s="6" t="str">
        <f>IF('Angaben KH-Standort'!$D$13&gt;0,"VJ","KJA")</f>
        <v>KJA</v>
      </c>
      <c r="P596" s="6" t="str">
        <f t="shared" ref="P596:P602" si="106">IF($D595&lt;&gt;"","Stationen","Leer")</f>
        <v>Leer</v>
      </c>
      <c r="Q596" s="6" t="str">
        <f t="shared" si="104"/>
        <v>Leer</v>
      </c>
      <c r="R596" s="6" t="str">
        <f t="shared" ref="R596:R602" si="107">IF($D596&lt;&gt;"","Monate","Leer")</f>
        <v>Leer</v>
      </c>
      <c r="S596" s="6" t="str">
        <f>VLOOKUP($C596,{"29 - Psychiatrie (Erwachsene)","Psychiatrie";"30 - Kinder- und Jugendpsychiatrie","KJPsychiatrie";"31 - Psychosomatik","Psychosomatik";"00 - Bitte eine Fachabteilung auswählen","Leer";"","Leer"},2,0)</f>
        <v>Leer</v>
      </c>
      <c r="T596" s="6">
        <f>VLOOKUP($C596,{"29 - Psychiatrie (Erwachsene)",1;"30 - Kinder- und Jugendpsychiatrie",1;"31 - Psychosomatik",1;"00 - Bitte eine Fachabteilung auswählen",0;"",0},2,0)</f>
        <v>0</v>
      </c>
      <c r="U596" s="6">
        <f t="shared" ref="U596:U602" si="108">IF(LEN($D596)&gt;0,1,0)</f>
        <v>0</v>
      </c>
      <c r="V596" s="6">
        <f t="shared" ref="V596:V602" si="109">IF(LEN($E596)&gt;0,1,0)</f>
        <v>0</v>
      </c>
      <c r="W596" s="6">
        <f t="shared" ref="W596:W602" si="110">IF(LEN($F596)&gt;0,1,0)</f>
        <v>0</v>
      </c>
      <c r="X596" s="6">
        <f t="shared" ref="X596:X602" si="111">IF(LEN($G596)&gt;0,1,0)</f>
        <v>0</v>
      </c>
      <c r="Y596" s="6">
        <f t="shared" ref="Y596:Y602" si="112">IF(LEN($H596)&gt;0,1,0)</f>
        <v>0</v>
      </c>
      <c r="Z596" s="6">
        <f t="shared" si="105"/>
        <v>0</v>
      </c>
      <c r="AA596" s="6"/>
      <c r="AB596" s="6"/>
      <c r="AC596" s="6"/>
      <c r="AD596" s="6"/>
      <c r="AE596" s="6"/>
      <c r="AF596" s="6"/>
      <c r="AG596" s="6"/>
    </row>
    <row r="597" spans="1:33" s="20" customFormat="1" ht="15" customHeight="1" x14ac:dyDescent="0.25">
      <c r="A597" s="19"/>
      <c r="B597" s="74" t="str">
        <f t="shared" si="102"/>
        <v>!!!</v>
      </c>
      <c r="C597" s="209" t="str">
        <f>IF($D597&lt;&gt;"",VLOOKUP(TEXT($D597,0),'Angaben Stationen'!$C$15:$V$65,2,0),"")</f>
        <v/>
      </c>
      <c r="D597" s="203"/>
      <c r="E597" s="210"/>
      <c r="F597" s="210"/>
      <c r="G597" s="211"/>
      <c r="H597" s="212"/>
      <c r="I597" s="213"/>
      <c r="J597" s="112"/>
      <c r="K597" s="72"/>
      <c r="M597" s="126"/>
      <c r="N597" s="6">
        <f t="shared" si="103"/>
        <v>0</v>
      </c>
      <c r="O597" s="6" t="str">
        <f>IF('Angaben KH-Standort'!$D$13&gt;0,"VJ","KJA")</f>
        <v>KJA</v>
      </c>
      <c r="P597" s="6" t="str">
        <f t="shared" si="106"/>
        <v>Leer</v>
      </c>
      <c r="Q597" s="6" t="str">
        <f t="shared" si="104"/>
        <v>Leer</v>
      </c>
      <c r="R597" s="6" t="str">
        <f t="shared" si="107"/>
        <v>Leer</v>
      </c>
      <c r="S597" s="6" t="str">
        <f>VLOOKUP($C597,{"29 - Psychiatrie (Erwachsene)","Psychiatrie";"30 - Kinder- und Jugendpsychiatrie","KJPsychiatrie";"31 - Psychosomatik","Psychosomatik";"00 - Bitte eine Fachabteilung auswählen","Leer";"","Leer"},2,0)</f>
        <v>Leer</v>
      </c>
      <c r="T597" s="6">
        <f>VLOOKUP($C597,{"29 - Psychiatrie (Erwachsene)",1;"30 - Kinder- und Jugendpsychiatrie",1;"31 - Psychosomatik",1;"00 - Bitte eine Fachabteilung auswählen",0;"",0},2,0)</f>
        <v>0</v>
      </c>
      <c r="U597" s="6">
        <f t="shared" si="108"/>
        <v>0</v>
      </c>
      <c r="V597" s="6">
        <f t="shared" si="109"/>
        <v>0</v>
      </c>
      <c r="W597" s="6">
        <f t="shared" si="110"/>
        <v>0</v>
      </c>
      <c r="X597" s="6">
        <f t="shared" si="111"/>
        <v>0</v>
      </c>
      <c r="Y597" s="6">
        <f t="shared" si="112"/>
        <v>0</v>
      </c>
      <c r="Z597" s="6">
        <f t="shared" si="105"/>
        <v>0</v>
      </c>
      <c r="AA597" s="6"/>
      <c r="AB597" s="6"/>
      <c r="AC597" s="6"/>
      <c r="AD597" s="6"/>
      <c r="AE597" s="6"/>
      <c r="AF597" s="6"/>
      <c r="AG597" s="6"/>
    </row>
    <row r="598" spans="1:33" s="20" customFormat="1" ht="15" customHeight="1" x14ac:dyDescent="0.25">
      <c r="A598" s="19"/>
      <c r="B598" s="74" t="str">
        <f t="shared" si="102"/>
        <v>!!!</v>
      </c>
      <c r="C598" s="209" t="str">
        <f>IF($D598&lt;&gt;"",VLOOKUP(TEXT($D598,0),'Angaben Stationen'!$C$15:$V$65,2,0),"")</f>
        <v/>
      </c>
      <c r="D598" s="203"/>
      <c r="E598" s="210"/>
      <c r="F598" s="210"/>
      <c r="G598" s="211"/>
      <c r="H598" s="212"/>
      <c r="I598" s="213"/>
      <c r="J598" s="112"/>
      <c r="K598" s="72"/>
      <c r="M598" s="126"/>
      <c r="N598" s="6">
        <f t="shared" si="103"/>
        <v>0</v>
      </c>
      <c r="O598" s="6" t="str">
        <f>IF('Angaben KH-Standort'!$D$13&gt;0,"VJ","KJA")</f>
        <v>KJA</v>
      </c>
      <c r="P598" s="6" t="str">
        <f t="shared" si="106"/>
        <v>Leer</v>
      </c>
      <c r="Q598" s="6" t="str">
        <f t="shared" si="104"/>
        <v>Leer</v>
      </c>
      <c r="R598" s="6" t="str">
        <f t="shared" si="107"/>
        <v>Leer</v>
      </c>
      <c r="S598" s="6" t="str">
        <f>VLOOKUP($C598,{"29 - Psychiatrie (Erwachsene)","Psychiatrie";"30 - Kinder- und Jugendpsychiatrie","KJPsychiatrie";"31 - Psychosomatik","Psychosomatik";"00 - Bitte eine Fachabteilung auswählen","Leer";"","Leer"},2,0)</f>
        <v>Leer</v>
      </c>
      <c r="T598" s="6">
        <f>VLOOKUP($C598,{"29 - Psychiatrie (Erwachsene)",1;"30 - Kinder- und Jugendpsychiatrie",1;"31 - Psychosomatik",1;"00 - Bitte eine Fachabteilung auswählen",0;"",0},2,0)</f>
        <v>0</v>
      </c>
      <c r="U598" s="6">
        <f t="shared" si="108"/>
        <v>0</v>
      </c>
      <c r="V598" s="6">
        <f t="shared" si="109"/>
        <v>0</v>
      </c>
      <c r="W598" s="6">
        <f t="shared" si="110"/>
        <v>0</v>
      </c>
      <c r="X598" s="6">
        <f t="shared" si="111"/>
        <v>0</v>
      </c>
      <c r="Y598" s="6">
        <f t="shared" si="112"/>
        <v>0</v>
      </c>
      <c r="Z598" s="6">
        <f t="shared" si="105"/>
        <v>0</v>
      </c>
      <c r="AA598" s="6"/>
      <c r="AB598" s="6"/>
      <c r="AC598" s="6"/>
      <c r="AD598" s="6"/>
      <c r="AE598" s="6"/>
      <c r="AF598" s="6"/>
      <c r="AG598" s="6"/>
    </row>
    <row r="599" spans="1:33" s="20" customFormat="1" ht="15" customHeight="1" x14ac:dyDescent="0.25">
      <c r="A599" s="19"/>
      <c r="B599" s="74" t="str">
        <f t="shared" si="102"/>
        <v>!!!</v>
      </c>
      <c r="C599" s="209" t="str">
        <f>IF($D599&lt;&gt;"",VLOOKUP(TEXT($D599,0),'Angaben Stationen'!$C$15:$V$65,2,0),"")</f>
        <v/>
      </c>
      <c r="D599" s="203"/>
      <c r="E599" s="210"/>
      <c r="F599" s="210"/>
      <c r="G599" s="211"/>
      <c r="H599" s="212"/>
      <c r="I599" s="213"/>
      <c r="J599" s="112"/>
      <c r="K599" s="72"/>
      <c r="M599" s="126"/>
      <c r="N599" s="6">
        <f t="shared" si="103"/>
        <v>0</v>
      </c>
      <c r="O599" s="6" t="str">
        <f>IF('Angaben KH-Standort'!$D$13&gt;0,"VJ","KJA")</f>
        <v>KJA</v>
      </c>
      <c r="P599" s="6" t="str">
        <f t="shared" si="106"/>
        <v>Leer</v>
      </c>
      <c r="Q599" s="6" t="str">
        <f t="shared" si="104"/>
        <v>Leer</v>
      </c>
      <c r="R599" s="6" t="str">
        <f t="shared" si="107"/>
        <v>Leer</v>
      </c>
      <c r="S599" s="6" t="str">
        <f>VLOOKUP($C599,{"29 - Psychiatrie (Erwachsene)","Psychiatrie";"30 - Kinder- und Jugendpsychiatrie","KJPsychiatrie";"31 - Psychosomatik","Psychosomatik";"00 - Bitte eine Fachabteilung auswählen","Leer";"","Leer"},2,0)</f>
        <v>Leer</v>
      </c>
      <c r="T599" s="6">
        <f>VLOOKUP($C599,{"29 - Psychiatrie (Erwachsene)",1;"30 - Kinder- und Jugendpsychiatrie",1;"31 - Psychosomatik",1;"00 - Bitte eine Fachabteilung auswählen",0;"",0},2,0)</f>
        <v>0</v>
      </c>
      <c r="U599" s="6">
        <f t="shared" si="108"/>
        <v>0</v>
      </c>
      <c r="V599" s="6">
        <f t="shared" si="109"/>
        <v>0</v>
      </c>
      <c r="W599" s="6">
        <f t="shared" si="110"/>
        <v>0</v>
      </c>
      <c r="X599" s="6">
        <f t="shared" si="111"/>
        <v>0</v>
      </c>
      <c r="Y599" s="6">
        <f t="shared" si="112"/>
        <v>0</v>
      </c>
      <c r="Z599" s="6">
        <f t="shared" si="105"/>
        <v>0</v>
      </c>
      <c r="AA599" s="6"/>
      <c r="AB599" s="6"/>
      <c r="AC599" s="6"/>
      <c r="AD599" s="6"/>
      <c r="AE599" s="6"/>
      <c r="AF599" s="6"/>
      <c r="AG599" s="6"/>
    </row>
    <row r="600" spans="1:33" s="20" customFormat="1" ht="15" customHeight="1" x14ac:dyDescent="0.25">
      <c r="A600" s="19"/>
      <c r="B600" s="74" t="str">
        <f t="shared" si="102"/>
        <v>!!!</v>
      </c>
      <c r="C600" s="209" t="str">
        <f>IF($D600&lt;&gt;"",VLOOKUP(TEXT($D600,0),'Angaben Stationen'!$C$15:$V$65,2,0),"")</f>
        <v/>
      </c>
      <c r="D600" s="203"/>
      <c r="E600" s="210"/>
      <c r="F600" s="210"/>
      <c r="G600" s="211"/>
      <c r="H600" s="212"/>
      <c r="I600" s="213"/>
      <c r="J600" s="112"/>
      <c r="K600" s="72"/>
      <c r="M600" s="126"/>
      <c r="N600" s="6">
        <f t="shared" si="103"/>
        <v>0</v>
      </c>
      <c r="O600" s="6" t="str">
        <f>IF('Angaben KH-Standort'!$D$13&gt;0,"VJ","KJA")</f>
        <v>KJA</v>
      </c>
      <c r="P600" s="6" t="str">
        <f t="shared" si="106"/>
        <v>Leer</v>
      </c>
      <c r="Q600" s="6" t="str">
        <f t="shared" si="104"/>
        <v>Leer</v>
      </c>
      <c r="R600" s="6" t="str">
        <f t="shared" si="107"/>
        <v>Leer</v>
      </c>
      <c r="S600" s="6" t="str">
        <f>VLOOKUP($C600,{"29 - Psychiatrie (Erwachsene)","Psychiatrie";"30 - Kinder- und Jugendpsychiatrie","KJPsychiatrie";"31 - Psychosomatik","Psychosomatik";"00 - Bitte eine Fachabteilung auswählen","Leer";"","Leer"},2,0)</f>
        <v>Leer</v>
      </c>
      <c r="T600" s="6">
        <f>VLOOKUP($C600,{"29 - Psychiatrie (Erwachsene)",1;"30 - Kinder- und Jugendpsychiatrie",1;"31 - Psychosomatik",1;"00 - Bitte eine Fachabteilung auswählen",0;"",0},2,0)</f>
        <v>0</v>
      </c>
      <c r="U600" s="6">
        <f t="shared" si="108"/>
        <v>0</v>
      </c>
      <c r="V600" s="6">
        <f t="shared" si="109"/>
        <v>0</v>
      </c>
      <c r="W600" s="6">
        <f t="shared" si="110"/>
        <v>0</v>
      </c>
      <c r="X600" s="6">
        <f t="shared" si="111"/>
        <v>0</v>
      </c>
      <c r="Y600" s="6">
        <f t="shared" si="112"/>
        <v>0</v>
      </c>
      <c r="Z600" s="6">
        <f t="shared" si="105"/>
        <v>0</v>
      </c>
      <c r="AA600" s="6"/>
      <c r="AB600" s="6"/>
      <c r="AC600" s="6"/>
      <c r="AD600" s="6"/>
      <c r="AE600" s="6"/>
      <c r="AF600" s="6"/>
      <c r="AG600" s="6"/>
    </row>
    <row r="601" spans="1:33" s="20" customFormat="1" ht="15" customHeight="1" x14ac:dyDescent="0.25">
      <c r="A601" s="19"/>
      <c r="B601" s="74" t="str">
        <f t="shared" si="102"/>
        <v>!!!</v>
      </c>
      <c r="C601" s="209" t="str">
        <f>IF($D601&lt;&gt;"",VLOOKUP(TEXT($D601,0),'Angaben Stationen'!$C$15:$V$65,2,0),"")</f>
        <v/>
      </c>
      <c r="D601" s="203"/>
      <c r="E601" s="210"/>
      <c r="F601" s="210"/>
      <c r="G601" s="211"/>
      <c r="H601" s="212"/>
      <c r="I601" s="213"/>
      <c r="J601" s="112"/>
      <c r="K601" s="72"/>
      <c r="M601" s="126"/>
      <c r="N601" s="6">
        <f t="shared" si="103"/>
        <v>0</v>
      </c>
      <c r="O601" s="6" t="str">
        <f>IF('Angaben KH-Standort'!$D$13&gt;0,"VJ","KJA")</f>
        <v>KJA</v>
      </c>
      <c r="P601" s="6" t="str">
        <f t="shared" si="106"/>
        <v>Leer</v>
      </c>
      <c r="Q601" s="6" t="str">
        <f t="shared" si="104"/>
        <v>Leer</v>
      </c>
      <c r="R601" s="6" t="str">
        <f t="shared" si="107"/>
        <v>Leer</v>
      </c>
      <c r="S601" s="6" t="str">
        <f>VLOOKUP($C601,{"29 - Psychiatrie (Erwachsene)","Psychiatrie";"30 - Kinder- und Jugendpsychiatrie","KJPsychiatrie";"31 - Psychosomatik","Psychosomatik";"00 - Bitte eine Fachabteilung auswählen","Leer";"","Leer"},2,0)</f>
        <v>Leer</v>
      </c>
      <c r="T601" s="6">
        <f>VLOOKUP($C601,{"29 - Psychiatrie (Erwachsene)",1;"30 - Kinder- und Jugendpsychiatrie",1;"31 - Psychosomatik",1;"00 - Bitte eine Fachabteilung auswählen",0;"",0},2,0)</f>
        <v>0</v>
      </c>
      <c r="U601" s="6">
        <f t="shared" si="108"/>
        <v>0</v>
      </c>
      <c r="V601" s="6">
        <f t="shared" si="109"/>
        <v>0</v>
      </c>
      <c r="W601" s="6">
        <f t="shared" si="110"/>
        <v>0</v>
      </c>
      <c r="X601" s="6">
        <f t="shared" si="111"/>
        <v>0</v>
      </c>
      <c r="Y601" s="6">
        <f t="shared" si="112"/>
        <v>0</v>
      </c>
      <c r="Z601" s="6">
        <f t="shared" si="105"/>
        <v>0</v>
      </c>
      <c r="AA601" s="6"/>
      <c r="AB601" s="6"/>
      <c r="AC601" s="6"/>
      <c r="AD601" s="6"/>
      <c r="AE601" s="6"/>
      <c r="AF601" s="6"/>
      <c r="AG601" s="6"/>
    </row>
    <row r="602" spans="1:33" s="20" customFormat="1" ht="15" customHeight="1" x14ac:dyDescent="0.25">
      <c r="A602" s="25"/>
      <c r="B602" s="74" t="str">
        <f t="shared" si="102"/>
        <v>!!!</v>
      </c>
      <c r="C602" s="209" t="str">
        <f>IF($D602&lt;&gt;"",VLOOKUP(TEXT($D602,0),'Angaben Stationen'!$C$15:$V$65,2,0),"")</f>
        <v/>
      </c>
      <c r="D602" s="203"/>
      <c r="E602" s="210"/>
      <c r="F602" s="210"/>
      <c r="G602" s="211"/>
      <c r="H602" s="212"/>
      <c r="I602" s="213"/>
      <c r="J602" s="66"/>
      <c r="K602" s="72"/>
      <c r="M602" s="126"/>
      <c r="N602" s="6">
        <f t="shared" si="103"/>
        <v>0</v>
      </c>
      <c r="O602" s="6" t="str">
        <f>IF('Angaben KH-Standort'!$D$13&gt;0,"VJ","KJA")</f>
        <v>KJA</v>
      </c>
      <c r="P602" s="6" t="str">
        <f t="shared" si="106"/>
        <v>Leer</v>
      </c>
      <c r="Q602" s="6" t="str">
        <f t="shared" si="104"/>
        <v>Leer</v>
      </c>
      <c r="R602" s="6" t="str">
        <f t="shared" si="107"/>
        <v>Leer</v>
      </c>
      <c r="S602" s="6" t="str">
        <f>VLOOKUP($C602,{"29 - Psychiatrie (Erwachsene)","Psychiatrie";"30 - Kinder- und Jugendpsychiatrie","KJPsychiatrie";"31 - Psychosomatik","Psychosomatik";"00 - Bitte eine Fachabteilung auswählen","Leer";"","Leer"},2,0)</f>
        <v>Leer</v>
      </c>
      <c r="T602" s="6">
        <f>VLOOKUP($C602,{"29 - Psychiatrie (Erwachsene)",1;"30 - Kinder- und Jugendpsychiatrie",1;"31 - Psychosomatik",1;"00 - Bitte eine Fachabteilung auswählen",0;"",0},2,0)</f>
        <v>0</v>
      </c>
      <c r="U602" s="6">
        <f t="shared" si="108"/>
        <v>0</v>
      </c>
      <c r="V602" s="6">
        <f t="shared" si="109"/>
        <v>0</v>
      </c>
      <c r="W602" s="6">
        <f t="shared" si="110"/>
        <v>0</v>
      </c>
      <c r="X602" s="6">
        <f t="shared" si="111"/>
        <v>0</v>
      </c>
      <c r="Y602" s="6">
        <f t="shared" si="112"/>
        <v>0</v>
      </c>
      <c r="Z602" s="6">
        <f>IF(LEN($I602)&gt;0,1,0)</f>
        <v>0</v>
      </c>
      <c r="AA602" s="6"/>
      <c r="AB602" s="6"/>
      <c r="AC602" s="6"/>
      <c r="AD602" s="6"/>
      <c r="AE602" s="6"/>
      <c r="AF602" s="6"/>
      <c r="AG602" s="6"/>
    </row>
    <row r="603" spans="1:33" s="28" customFormat="1" ht="15" customHeight="1" x14ac:dyDescent="0.25">
      <c r="A603" s="25"/>
      <c r="B603" s="106"/>
      <c r="C603" s="107"/>
      <c r="D603" s="107"/>
      <c r="E603" s="107"/>
      <c r="F603" s="107"/>
      <c r="G603" s="107"/>
      <c r="H603" s="107"/>
      <c r="I603" s="107"/>
      <c r="J603" s="107"/>
      <c r="K603" s="76"/>
      <c r="L603" s="20"/>
      <c r="M603" s="126"/>
      <c r="N603" s="6"/>
      <c r="O603" s="6"/>
      <c r="P603" s="6"/>
      <c r="Q603" s="6"/>
      <c r="R603" s="6"/>
      <c r="S603" s="6"/>
      <c r="T603" s="6"/>
      <c r="U603" s="6"/>
      <c r="V603" s="6"/>
      <c r="W603" s="6"/>
      <c r="X603" s="6"/>
      <c r="Y603" s="6"/>
      <c r="Z603" s="6"/>
      <c r="AA603" s="6"/>
      <c r="AB603" s="6"/>
      <c r="AC603" s="6"/>
      <c r="AD603" s="6"/>
      <c r="AE603" s="6"/>
      <c r="AF603" s="6"/>
      <c r="AG603" s="6"/>
    </row>
  </sheetData>
  <sheetProtection algorithmName="SHA-512" hashValue="xXGNd6W1DUBlP2AH2/VyxJgkoSWN1+UO+U7R9sgWcxoAFQSSJu8vuPQQSOlmarxrx6VKDIcVwaMBEFCWtYaewg==" saltValue="uPj+QHzQ3krab1JfSLjtfA==" spinCount="100000" sheet="1" objects="1" scenarios="1" selectLockedCells="1" autoFilter="0"/>
  <autoFilter ref="C17:H602"/>
  <mergeCells count="4">
    <mergeCell ref="C10:J15"/>
    <mergeCell ref="C16:I16"/>
    <mergeCell ref="E5:F5"/>
    <mergeCell ref="E6:F6"/>
  </mergeCells>
  <conditionalFormatting sqref="E18:E602">
    <cfRule type="expression" dxfId="102" priority="1160">
      <formula>C18=""</formula>
    </cfRule>
  </conditionalFormatting>
  <conditionalFormatting sqref="I18:I602">
    <cfRule type="expression" dxfId="101" priority="1156">
      <formula>C18=""</formula>
    </cfRule>
  </conditionalFormatting>
  <conditionalFormatting sqref="B18:B602">
    <cfRule type="expression" dxfId="100" priority="441">
      <formula>D18=""</formula>
    </cfRule>
  </conditionalFormatting>
  <conditionalFormatting sqref="B18:B602">
    <cfRule type="expression" dxfId="99" priority="440">
      <formula>D18=0</formula>
    </cfRule>
  </conditionalFormatting>
  <conditionalFormatting sqref="H18:H602">
    <cfRule type="expression" dxfId="98" priority="1158">
      <formula>C18=""</formula>
    </cfRule>
  </conditionalFormatting>
  <conditionalFormatting sqref="G18:G602">
    <cfRule type="expression" dxfId="97" priority="437">
      <formula>$C18=""</formula>
    </cfRule>
  </conditionalFormatting>
  <conditionalFormatting sqref="F18:F602">
    <cfRule type="expression" dxfId="96" priority="5">
      <formula>C18=""</formula>
    </cfRule>
  </conditionalFormatting>
  <conditionalFormatting sqref="C16:I16">
    <cfRule type="expression" dxfId="95" priority="2">
      <formula>C16&lt;&gt;""</formula>
    </cfRule>
  </conditionalFormatting>
  <conditionalFormatting sqref="B16">
    <cfRule type="expression" dxfId="94" priority="1">
      <formula>B16&lt;&gt;""</formula>
    </cfRule>
  </conditionalFormatting>
  <dataValidations count="4">
    <dataValidation type="list" allowBlank="1" showInputMessage="1" showErrorMessage="1" sqref="F18:F602">
      <formula1>INDIRECT($R18)</formula1>
    </dataValidation>
    <dataValidation type="list" allowBlank="1" showInputMessage="1" showErrorMessage="1" sqref="H18:H602">
      <formula1>INDIRECT(S18)</formula1>
    </dataValidation>
    <dataValidation type="list" allowBlank="1" showInputMessage="1" showErrorMessage="1" errorTitle="ACHTUNG" error="Zulässig sind nur das Jahr und das Vorjahr" sqref="E18:E602">
      <formula1>INDIRECT(Q18)</formula1>
    </dataValidation>
    <dataValidation type="whole" allowBlank="1" showErrorMessage="1" errorTitle="ACHTUNG" error="Zulässig sind nur Werte im Bereich von 0 bis 99999" promptTitle="Hinweis" sqref="I18:I602">
      <formula1>0</formula1>
      <formula2>99999</formula2>
    </dataValidation>
  </dataValidations>
  <hyperlinks>
    <hyperlink ref="J3" location="B1.1!D15" display="&lt;&lt; B1.1"/>
    <hyperlink ref="K3" location="B1.3!D16" display="B1.3 &gt;&gt;"/>
  </hyperlinks>
  <pageMargins left="0.25" right="0.25" top="0.75" bottom="0.75" header="0.3" footer="0.3"/>
  <pageSetup paperSize="9" scale="50" fitToHeight="0" orientation="portrait" r:id="rId1"/>
  <colBreaks count="1" manualBreakCount="1">
    <brk id="11" max="1048575" man="1"/>
  </colBreaks>
  <legacyDrawing r:id="rId2"/>
  <extLst>
    <ext xmlns:x14="http://schemas.microsoft.com/office/spreadsheetml/2009/9/main" uri="{CCE6A557-97BC-4b89-ADB6-D9C93CAAB3DF}">
      <x14:dataValidations xmlns:xm="http://schemas.microsoft.com/office/excel/2006/main" count="2">
        <x14:dataValidation type="date" allowBlank="1" showInputMessage="1" showErrorMessage="1" errorTitle="ACHTUNG" error="Das Datum muss im angegeben Jahr liegen">
          <x14:formula1>
            <xm:f>VALUE(Auswahldaten!$B$38&amp;$E18)</xm:f>
          </x14:formula1>
          <x14:formula2>
            <xm:f>VALUE(Auswahldaten!$B$39&amp;$E18)</xm:f>
          </x14:formula2>
          <xm:sqref>G18:G602</xm:sqref>
        </x14:dataValidation>
        <x14:dataValidation type="whole" allowBlank="1" showInputMessage="1" showErrorMessage="1" errorTitle="ACHTUNG" error="Bitte geben Sie eine Stations-ID ein, für die eine Stationsbezeichnung und eine differenzierte Einrichtung angegebeen wurde">
          <x14:formula1>
            <xm:f>VALUE('Angaben Stationen'!$U$10)</xm:f>
          </x14:formula1>
          <x14:formula2>
            <xm:f>VALUE('Angaben Stationen'!$U$12)</xm:f>
          </x14:formula2>
          <xm:sqref>D18:D602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2:AI603"/>
  <sheetViews>
    <sheetView showGridLines="0" zoomScaleNormal="100" workbookViewId="0">
      <selection activeCell="D29" sqref="D29"/>
    </sheetView>
  </sheetViews>
  <sheetFormatPr baseColWidth="10" defaultColWidth="11.42578125" defaultRowHeight="15" customHeight="1" x14ac:dyDescent="0.25"/>
  <cols>
    <col min="1" max="1" width="4.28515625" style="19" customWidth="1"/>
    <col min="2" max="2" width="11.42578125" style="19"/>
    <col min="3" max="3" width="38.5703125" style="19" customWidth="1"/>
    <col min="4" max="4" width="11.42578125" style="19" customWidth="1"/>
    <col min="5" max="6" width="12.85546875" style="19" customWidth="1"/>
    <col min="7" max="7" width="16.28515625" style="19" customWidth="1"/>
    <col min="8" max="8" width="19.28515625" style="19" customWidth="1"/>
    <col min="9" max="11" width="22.85546875" style="19" customWidth="1"/>
    <col min="12" max="12" width="11.42578125" style="20"/>
    <col min="13" max="13" width="11.42578125" style="126"/>
    <col min="14" max="35" width="11.42578125" style="6"/>
    <col min="36" max="16384" width="11.42578125" style="19"/>
  </cols>
  <sheetData>
    <row r="2" spans="1:35" ht="15" customHeight="1" x14ac:dyDescent="0.25">
      <c r="A2" s="19" t="s">
        <v>0</v>
      </c>
    </row>
    <row r="3" spans="1:35" s="44" customFormat="1" ht="30" customHeight="1" x14ac:dyDescent="0.35">
      <c r="A3" s="37"/>
      <c r="B3" s="38" t="s">
        <v>210</v>
      </c>
      <c r="C3" s="39" t="s">
        <v>323</v>
      </c>
      <c r="D3" s="39"/>
      <c r="E3" s="39"/>
      <c r="F3" s="39"/>
      <c r="G3" s="68"/>
      <c r="H3" s="80"/>
      <c r="I3" s="80"/>
      <c r="J3" s="41" t="s">
        <v>95</v>
      </c>
      <c r="K3" s="69" t="s">
        <v>212</v>
      </c>
      <c r="N3" s="43"/>
      <c r="O3" s="43"/>
      <c r="P3" s="43"/>
      <c r="Q3" s="43"/>
      <c r="R3" s="43"/>
      <c r="S3" s="43"/>
      <c r="T3" s="43"/>
      <c r="U3" s="43"/>
      <c r="V3" s="43"/>
      <c r="W3" s="43"/>
      <c r="X3" s="43"/>
      <c r="Y3" s="43"/>
      <c r="Z3" s="43"/>
      <c r="AA3" s="43"/>
      <c r="AB3" s="43"/>
      <c r="AC3" s="43"/>
      <c r="AD3" s="43"/>
      <c r="AE3" s="43"/>
      <c r="AF3" s="43"/>
      <c r="AG3" s="43"/>
      <c r="AH3" s="43"/>
      <c r="AI3" s="43"/>
    </row>
    <row r="4" spans="1:35" ht="15" customHeight="1" x14ac:dyDescent="0.25">
      <c r="A4" s="21"/>
      <c r="B4" s="21"/>
      <c r="C4" s="21"/>
      <c r="D4" s="21"/>
      <c r="E4" s="21"/>
      <c r="F4" s="21"/>
      <c r="G4" s="21"/>
      <c r="H4" s="21"/>
      <c r="I4" s="21"/>
      <c r="J4" s="21"/>
      <c r="K4" s="21"/>
      <c r="M4" s="20"/>
    </row>
    <row r="5" spans="1:35" ht="15" customHeight="1" x14ac:dyDescent="0.25">
      <c r="A5" s="21"/>
      <c r="B5" s="160"/>
      <c r="C5" s="161" t="str">
        <f ca="1">"Haupt-IK: " &amp; CELL("inhalt",'Angaben KH-Standort'!D26)</f>
        <v xml:space="preserve">Haupt-IK: </v>
      </c>
      <c r="D5" s="162"/>
      <c r="E5" s="281" t="str">
        <f>IF('Angaben KH-Standort'!$D$13&lt;&gt;"","Jahr: " &amp; 'Angaben KH-Standort'!$D$13,"Kein Jahr angegeben")</f>
        <v>Kein Jahr angegeben</v>
      </c>
      <c r="F5" s="281"/>
      <c r="G5" s="163"/>
      <c r="H5" s="163"/>
      <c r="I5" s="163"/>
      <c r="J5" s="163"/>
      <c r="K5" s="125"/>
      <c r="M5" s="20"/>
    </row>
    <row r="6" spans="1:35" ht="15" customHeight="1" x14ac:dyDescent="0.25">
      <c r="A6" s="21"/>
      <c r="B6" s="164"/>
      <c r="C6" s="165" t="str">
        <f ca="1" xml:space="preserve"> "Standort-ID: " &amp; CELL("inhalt",'Angaben KH-Standort'!D27)</f>
        <v xml:space="preserve">Standort-ID: </v>
      </c>
      <c r="D6" s="166"/>
      <c r="E6" s="282" t="str">
        <f>IF('Angaben KH-Standort'!$D$14&lt;&gt;"",'Angaben KH-Standort'!$D$14 &amp;". Quartal","Kein Quartal angegeben")</f>
        <v>Kein Quartal angegeben</v>
      </c>
      <c r="F6" s="282"/>
      <c r="G6" s="166"/>
      <c r="H6" s="166"/>
      <c r="I6" s="166"/>
      <c r="J6" s="166"/>
      <c r="K6" s="168"/>
      <c r="M6" s="20"/>
    </row>
    <row r="7" spans="1:35" s="20" customFormat="1" ht="15" customHeight="1" x14ac:dyDescent="0.25">
      <c r="A7" s="21"/>
      <c r="B7" s="21"/>
      <c r="C7" s="21"/>
      <c r="D7" s="21"/>
      <c r="E7" s="21"/>
      <c r="F7" s="21"/>
      <c r="G7" s="21"/>
      <c r="H7" s="21"/>
      <c r="I7" s="21"/>
      <c r="J7" s="21"/>
      <c r="K7" s="21"/>
      <c r="N7" s="6"/>
      <c r="O7" s="6"/>
      <c r="P7" s="6"/>
      <c r="Q7" s="6"/>
      <c r="R7" s="6"/>
      <c r="S7" s="6"/>
      <c r="T7" s="6"/>
      <c r="U7" s="6"/>
      <c r="V7" s="6"/>
      <c r="W7" s="6"/>
      <c r="X7" s="6"/>
      <c r="Y7" s="6"/>
      <c r="Z7" s="6"/>
      <c r="AA7" s="6"/>
      <c r="AB7" s="6"/>
      <c r="AC7" s="6"/>
      <c r="AD7" s="6"/>
      <c r="AE7" s="6"/>
      <c r="AF7" s="6"/>
      <c r="AG7" s="6"/>
      <c r="AH7" s="6"/>
      <c r="AI7" s="6"/>
    </row>
    <row r="8" spans="1:35" s="20" customFormat="1" ht="15" customHeight="1" x14ac:dyDescent="0.25">
      <c r="A8" s="19"/>
      <c r="B8" s="60"/>
      <c r="C8" s="61"/>
      <c r="D8" s="61"/>
      <c r="E8" s="61"/>
      <c r="F8" s="61"/>
      <c r="G8" s="61"/>
      <c r="H8" s="61"/>
      <c r="I8" s="61"/>
      <c r="J8" s="61"/>
      <c r="K8" s="71"/>
      <c r="M8" s="126"/>
      <c r="N8" s="6"/>
      <c r="O8" s="6"/>
      <c r="P8" s="6"/>
      <c r="Q8" s="6"/>
      <c r="R8" s="6"/>
      <c r="S8" s="6"/>
      <c r="T8" s="6"/>
      <c r="U8" s="6"/>
      <c r="V8" s="6"/>
      <c r="W8" s="6"/>
      <c r="X8" s="6"/>
      <c r="Y8" s="6"/>
      <c r="Z8" s="6"/>
      <c r="AA8" s="6"/>
      <c r="AB8" s="6"/>
      <c r="AC8" s="6"/>
      <c r="AD8" s="6"/>
      <c r="AE8" s="6"/>
      <c r="AF8" s="6"/>
      <c r="AG8" s="6"/>
      <c r="AH8" s="6"/>
      <c r="AI8" s="6"/>
    </row>
    <row r="9" spans="1:35" s="20" customFormat="1" ht="15" customHeight="1" x14ac:dyDescent="0.35">
      <c r="A9" s="19"/>
      <c r="B9" s="64"/>
      <c r="C9" s="65" t="s">
        <v>149</v>
      </c>
      <c r="D9" s="65"/>
      <c r="E9" s="65"/>
      <c r="F9" s="65"/>
      <c r="G9" s="111"/>
      <c r="H9" s="111"/>
      <c r="I9" s="66"/>
      <c r="J9" s="112"/>
      <c r="K9" s="72"/>
      <c r="N9" s="6"/>
      <c r="O9" s="6"/>
      <c r="P9" s="6"/>
      <c r="Q9" s="6"/>
      <c r="R9" s="6"/>
      <c r="S9" s="6"/>
      <c r="T9" s="6"/>
      <c r="U9" s="6"/>
      <c r="V9" s="6"/>
      <c r="W9" s="6"/>
      <c r="X9" s="6"/>
      <c r="Y9" s="6"/>
      <c r="Z9" s="6"/>
      <c r="AA9" s="6"/>
      <c r="AB9" s="6"/>
      <c r="AC9" s="6"/>
      <c r="AD9" s="6"/>
      <c r="AE9" s="6"/>
      <c r="AF9" s="6"/>
      <c r="AG9" s="6"/>
      <c r="AH9" s="6"/>
      <c r="AI9" s="6"/>
    </row>
    <row r="10" spans="1:35" s="20" customFormat="1" ht="15" customHeight="1" x14ac:dyDescent="0.25">
      <c r="A10" s="19"/>
      <c r="B10" s="64"/>
      <c r="C10" s="279" t="s">
        <v>337</v>
      </c>
      <c r="D10" s="279"/>
      <c r="E10" s="279"/>
      <c r="F10" s="279"/>
      <c r="G10" s="280"/>
      <c r="H10" s="280"/>
      <c r="I10" s="280"/>
      <c r="J10" s="280"/>
      <c r="K10" s="171" t="s">
        <v>246</v>
      </c>
      <c r="N10" s="6"/>
      <c r="O10" s="6"/>
      <c r="P10" s="6"/>
      <c r="Q10" s="6"/>
      <c r="R10" s="6"/>
      <c r="S10" s="6"/>
      <c r="T10" s="6"/>
      <c r="U10" s="6"/>
      <c r="V10" s="6"/>
      <c r="W10" s="6"/>
      <c r="X10" s="6"/>
      <c r="Y10" s="6"/>
      <c r="Z10" s="6"/>
      <c r="AA10" s="6"/>
      <c r="AB10" s="6"/>
      <c r="AC10" s="6"/>
      <c r="AD10" s="6"/>
      <c r="AE10" s="6"/>
      <c r="AF10" s="6"/>
      <c r="AG10" s="6"/>
      <c r="AH10" s="6"/>
      <c r="AI10" s="6"/>
    </row>
    <row r="11" spans="1:35" s="20" customFormat="1" ht="15" customHeight="1" x14ac:dyDescent="0.25">
      <c r="A11" s="19"/>
      <c r="B11" s="64"/>
      <c r="C11" s="280"/>
      <c r="D11" s="280"/>
      <c r="E11" s="280"/>
      <c r="F11" s="280"/>
      <c r="G11" s="280"/>
      <c r="H11" s="280"/>
      <c r="I11" s="280"/>
      <c r="J11" s="280"/>
      <c r="K11" s="172" t="s">
        <v>256</v>
      </c>
      <c r="N11" s="6"/>
      <c r="O11" s="6"/>
      <c r="P11" s="6"/>
      <c r="Q11" s="6"/>
      <c r="R11" s="6"/>
      <c r="S11" s="6"/>
      <c r="T11" s="6"/>
      <c r="U11" s="6"/>
      <c r="V11" s="6"/>
      <c r="W11" s="6"/>
      <c r="X11" s="6"/>
      <c r="Y11" s="6"/>
      <c r="Z11" s="6"/>
      <c r="AA11" s="6"/>
      <c r="AB11" s="6"/>
      <c r="AC11" s="6"/>
      <c r="AD11" s="6"/>
      <c r="AE11" s="6"/>
      <c r="AF11" s="6"/>
      <c r="AG11" s="6"/>
      <c r="AH11" s="6"/>
      <c r="AI11" s="6"/>
    </row>
    <row r="12" spans="1:35" s="20" customFormat="1" ht="15" customHeight="1" x14ac:dyDescent="0.25">
      <c r="A12" s="19"/>
      <c r="B12" s="64"/>
      <c r="C12" s="280"/>
      <c r="D12" s="280"/>
      <c r="E12" s="280"/>
      <c r="F12" s="280"/>
      <c r="G12" s="280"/>
      <c r="H12" s="280"/>
      <c r="I12" s="280"/>
      <c r="J12" s="280"/>
      <c r="K12" s="173" t="s">
        <v>247</v>
      </c>
      <c r="N12" s="6"/>
      <c r="O12" s="6"/>
      <c r="P12" s="6"/>
      <c r="Q12" s="6"/>
      <c r="R12" s="6"/>
      <c r="S12" s="6"/>
      <c r="T12" s="6"/>
      <c r="U12" s="6"/>
      <c r="V12" s="6"/>
      <c r="W12" s="6"/>
      <c r="X12" s="6"/>
      <c r="Y12" s="6"/>
      <c r="Z12" s="6"/>
      <c r="AA12" s="6"/>
      <c r="AB12" s="6"/>
      <c r="AC12" s="6"/>
      <c r="AD12" s="6"/>
      <c r="AE12" s="6"/>
      <c r="AF12" s="6"/>
      <c r="AG12" s="6"/>
      <c r="AH12" s="6"/>
      <c r="AI12" s="6"/>
    </row>
    <row r="13" spans="1:35" s="20" customFormat="1" ht="15" customHeight="1" x14ac:dyDescent="0.25">
      <c r="A13" s="19"/>
      <c r="B13" s="64"/>
      <c r="C13" s="280"/>
      <c r="D13" s="280"/>
      <c r="E13" s="280"/>
      <c r="F13" s="280"/>
      <c r="G13" s="280"/>
      <c r="H13" s="280"/>
      <c r="I13" s="280"/>
      <c r="J13" s="280"/>
      <c r="K13" s="73"/>
      <c r="N13" s="6"/>
      <c r="O13" s="6"/>
      <c r="P13" s="6"/>
      <c r="Q13" s="6"/>
      <c r="R13" s="6"/>
      <c r="S13" s="6"/>
      <c r="T13" s="6"/>
      <c r="U13" s="6"/>
      <c r="V13" s="6"/>
      <c r="W13" s="6"/>
      <c r="X13" s="6"/>
      <c r="Y13" s="6"/>
      <c r="Z13" s="6"/>
      <c r="AA13" s="6"/>
      <c r="AB13" s="6"/>
      <c r="AC13" s="6"/>
      <c r="AD13" s="6"/>
      <c r="AE13" s="6"/>
      <c r="AF13" s="6"/>
      <c r="AG13" s="6"/>
      <c r="AH13" s="6"/>
      <c r="AI13" s="6"/>
    </row>
    <row r="14" spans="1:35" s="20" customFormat="1" ht="15" customHeight="1" x14ac:dyDescent="0.25">
      <c r="A14" s="19"/>
      <c r="B14" s="64"/>
      <c r="C14" s="280"/>
      <c r="D14" s="280"/>
      <c r="E14" s="280"/>
      <c r="F14" s="280"/>
      <c r="G14" s="280"/>
      <c r="H14" s="280"/>
      <c r="I14" s="280"/>
      <c r="J14" s="280"/>
      <c r="K14" s="73"/>
      <c r="N14" s="6"/>
      <c r="O14" s="6"/>
      <c r="P14" s="6"/>
      <c r="Q14" s="6"/>
      <c r="R14" s="6"/>
      <c r="S14" s="6"/>
      <c r="T14" s="6"/>
      <c r="U14" s="6" t="str">
        <f>IF(T15-N15&gt;0,"Es fehlen noch MUSS-ANGABEN in den mit !!! gekennzeichneten Zeilen","")</f>
        <v/>
      </c>
      <c r="V14" s="6"/>
      <c r="W14" s="6"/>
      <c r="X14" s="6"/>
      <c r="Y14" s="6"/>
      <c r="Z14" s="6"/>
      <c r="AA14" s="6"/>
      <c r="AB14" s="6"/>
      <c r="AC14" s="6"/>
      <c r="AD14" s="6"/>
      <c r="AE14" s="6"/>
      <c r="AF14" s="6"/>
      <c r="AG14" s="6"/>
      <c r="AH14" s="6"/>
      <c r="AI14" s="6"/>
    </row>
    <row r="15" spans="1:35" s="20" customFormat="1" ht="15" customHeight="1" x14ac:dyDescent="0.25">
      <c r="A15" s="19"/>
      <c r="B15" s="64"/>
      <c r="C15" s="280"/>
      <c r="D15" s="280"/>
      <c r="E15" s="280"/>
      <c r="F15" s="280"/>
      <c r="G15" s="280"/>
      <c r="H15" s="280"/>
      <c r="I15" s="280"/>
      <c r="J15" s="280"/>
      <c r="K15" s="73"/>
      <c r="N15" s="6">
        <f t="shared" ref="N15" si="0">SUM(N18:N602)</f>
        <v>0</v>
      </c>
      <c r="O15" s="6"/>
      <c r="P15" s="6"/>
      <c r="Q15" s="6"/>
      <c r="R15" s="6"/>
      <c r="S15" s="6"/>
      <c r="T15" s="6">
        <f>SUM(T18:T602)</f>
        <v>0</v>
      </c>
      <c r="U15" s="6" t="str">
        <f>IF(LEN('Angaben KH-Standort'!D13)=0,"Im Bereich ''Angaben KH-Standort'' fehlt die Jahresangabe, die für eine vollständige Erfassung erforderlich ist!","")</f>
        <v>Im Bereich ''Angaben KH-Standort'' fehlt die Jahresangabe, die für eine vollständige Erfassung erforderlich ist!</v>
      </c>
      <c r="V15" s="6"/>
      <c r="W15" s="6"/>
      <c r="X15" s="6"/>
      <c r="Y15" s="6"/>
      <c r="Z15" s="6"/>
      <c r="AA15" s="6"/>
      <c r="AB15" s="6"/>
      <c r="AC15" s="6"/>
      <c r="AD15" s="6"/>
      <c r="AE15" s="6"/>
      <c r="AF15" s="6"/>
      <c r="AG15" s="6"/>
      <c r="AH15" s="6"/>
      <c r="AI15" s="6"/>
    </row>
    <row r="16" spans="1:35" s="20" customFormat="1" ht="15" customHeight="1" x14ac:dyDescent="0.25">
      <c r="A16" s="19"/>
      <c r="B16" s="187" t="str">
        <f>IF(C16&lt;&gt;"","!!!","")</f>
        <v>!!!</v>
      </c>
      <c r="C16" s="275" t="str">
        <f>IF(LEN(U15)&gt;0,U15,U14)</f>
        <v>Im Bereich ''Angaben KH-Standort'' fehlt die Jahresangabe, die für eine vollständige Erfassung erforderlich ist!</v>
      </c>
      <c r="D16" s="275"/>
      <c r="E16" s="275"/>
      <c r="F16" s="275"/>
      <c r="G16" s="275"/>
      <c r="H16" s="275"/>
      <c r="I16" s="183"/>
      <c r="J16" s="175"/>
      <c r="K16" s="73"/>
      <c r="N16" s="6"/>
      <c r="O16" s="6"/>
      <c r="P16" s="6"/>
      <c r="Q16" s="6"/>
      <c r="R16" s="6"/>
      <c r="S16" s="6"/>
      <c r="T16" s="6"/>
      <c r="U16" s="6"/>
      <c r="V16" s="6"/>
      <c r="W16" s="6"/>
      <c r="X16" s="6"/>
      <c r="Y16" s="6"/>
      <c r="Z16" s="6"/>
      <c r="AA16" s="6"/>
      <c r="AB16" s="6"/>
      <c r="AC16" s="6"/>
      <c r="AD16" s="6"/>
      <c r="AE16" s="6"/>
      <c r="AF16" s="6"/>
      <c r="AG16" s="6"/>
      <c r="AH16" s="6"/>
      <c r="AI16" s="6"/>
    </row>
    <row r="17" spans="1:35" s="20" customFormat="1" ht="45" customHeight="1" x14ac:dyDescent="0.25">
      <c r="A17" s="19"/>
      <c r="B17" s="64"/>
      <c r="C17" s="190" t="s">
        <v>5</v>
      </c>
      <c r="D17" s="190" t="s">
        <v>207</v>
      </c>
      <c r="E17" s="190" t="s">
        <v>89</v>
      </c>
      <c r="F17" s="190" t="s">
        <v>13</v>
      </c>
      <c r="G17" s="207" t="s">
        <v>245</v>
      </c>
      <c r="H17" s="208" t="s">
        <v>12</v>
      </c>
      <c r="I17" s="66"/>
      <c r="J17" s="66"/>
      <c r="K17" s="73"/>
      <c r="M17" s="126"/>
      <c r="N17" s="6"/>
      <c r="O17" s="6"/>
      <c r="P17" s="6"/>
      <c r="Q17" s="6"/>
      <c r="R17" s="6"/>
      <c r="S17" s="6"/>
      <c r="T17" s="6"/>
      <c r="U17" s="6"/>
      <c r="V17" s="6"/>
      <c r="W17" s="6"/>
      <c r="X17" s="6"/>
      <c r="Y17" s="6"/>
      <c r="Z17" s="6"/>
      <c r="AA17" s="6"/>
      <c r="AB17" s="6"/>
      <c r="AC17" s="6"/>
      <c r="AD17" s="6"/>
      <c r="AE17" s="6"/>
      <c r="AF17" s="6"/>
      <c r="AG17" s="6"/>
      <c r="AH17" s="6"/>
      <c r="AI17" s="6"/>
    </row>
    <row r="18" spans="1:35" s="20" customFormat="1" ht="15" customHeight="1" x14ac:dyDescent="0.25">
      <c r="A18" s="19"/>
      <c r="B18" s="74" t="str">
        <f>IF(SUM(T18:Y18)&lt;6,"!!!","")</f>
        <v>!!!</v>
      </c>
      <c r="C18" s="209" t="str">
        <f>IF($D18&lt;&gt;"",VLOOKUP(TEXT($D18,0),'Angaben Stationen'!$C$15:$V$65,2,0),"")</f>
        <v/>
      </c>
      <c r="D18" s="203"/>
      <c r="E18" s="210"/>
      <c r="F18" s="210"/>
      <c r="G18" s="212"/>
      <c r="H18" s="213"/>
      <c r="I18" s="112"/>
      <c r="J18" s="112"/>
      <c r="K18" s="73"/>
      <c r="M18" s="126"/>
      <c r="N18" s="6">
        <f>IF(LEN(B18)&gt;0,0,1)</f>
        <v>0</v>
      </c>
      <c r="O18" s="6" t="str">
        <f>IF('Angaben KH-Standort'!$D$13&gt;0,"VJ","KJA")</f>
        <v>KJA</v>
      </c>
      <c r="P18" s="6"/>
      <c r="Q18" s="6" t="str">
        <f>IF($D18&lt;&gt;"",O18,"Leer")</f>
        <v>Leer</v>
      </c>
      <c r="R18" s="6" t="str">
        <f t="shared" ref="R18:R81" si="1">IF($D18&lt;&gt;"","Monate","Leer")</f>
        <v>Leer</v>
      </c>
      <c r="S18" s="6" t="str">
        <f>VLOOKUP($C18,{"29 - Psychiatrie (Erwachsene)","Psychiatrie";"30 - Kinder- und Jugendpsychiatrie","KJPsychiatrie";"31 - Psychosomatik","Psychosomatik";0,"Leer";"","Leer"},2,0)</f>
        <v>Leer</v>
      </c>
      <c r="T18" s="6">
        <f>VLOOKUP($C18,{"29 - Psychiatrie (Erwachsene)",1;"30 - Kinder- und Jugendpsychiatrie",1;"31 - Psychosomatik",1;0,0;"",0},2,0)</f>
        <v>0</v>
      </c>
      <c r="U18" s="6">
        <f>IF(LEN($D18)&gt;0,1,0)</f>
        <v>0</v>
      </c>
      <c r="V18" s="6">
        <f>IF(LEN($E18)&gt;0,1,0)</f>
        <v>0</v>
      </c>
      <c r="W18" s="6">
        <f>IF(LEN($F18)&gt;0,1,0)</f>
        <v>0</v>
      </c>
      <c r="X18" s="6">
        <f>IF(LEN($G18)&gt;0,1,0)</f>
        <v>0</v>
      </c>
      <c r="Y18" s="6">
        <f>IF(LEN($H18)&gt;0,1,0)</f>
        <v>0</v>
      </c>
      <c r="Z18" s="6"/>
      <c r="AA18" s="6"/>
      <c r="AB18" s="6"/>
      <c r="AC18" s="6"/>
      <c r="AD18" s="6"/>
      <c r="AE18" s="6"/>
      <c r="AF18" s="6"/>
      <c r="AG18" s="6"/>
      <c r="AH18" s="6"/>
      <c r="AI18" s="6"/>
    </row>
    <row r="19" spans="1:35" s="20" customFormat="1" ht="15" customHeight="1" x14ac:dyDescent="0.25">
      <c r="A19" s="19"/>
      <c r="B19" s="74" t="str">
        <f t="shared" ref="B19:B82" si="2">IF(SUM(T19:Y19)&lt;6,"!!!","")</f>
        <v>!!!</v>
      </c>
      <c r="C19" s="209" t="str">
        <f>IF($D19&lt;&gt;"",VLOOKUP(TEXT($D19,0),'Angaben Stationen'!$C$15:$V$65,2,0),"")</f>
        <v/>
      </c>
      <c r="D19" s="203"/>
      <c r="E19" s="210"/>
      <c r="F19" s="210"/>
      <c r="G19" s="212"/>
      <c r="H19" s="213"/>
      <c r="I19" s="112"/>
      <c r="J19" s="112"/>
      <c r="K19" s="73"/>
      <c r="M19" s="126"/>
      <c r="N19" s="6">
        <f t="shared" ref="N19:N82" si="3">IF(LEN(B19)&gt;0,0,1)</f>
        <v>0</v>
      </c>
      <c r="O19" s="6" t="str">
        <f>IF('Angaben KH-Standort'!$D$13&gt;0,"VJ","KJA")</f>
        <v>KJA</v>
      </c>
      <c r="P19" s="6" t="str">
        <f>IF($D18&lt;&gt;"","Stationen","Leer")</f>
        <v>Leer</v>
      </c>
      <c r="Q19" s="6" t="str">
        <f t="shared" ref="Q19:Q82" si="4">IF($D19&lt;&gt;"",O19,"Leer")</f>
        <v>Leer</v>
      </c>
      <c r="R19" s="6" t="str">
        <f t="shared" si="1"/>
        <v>Leer</v>
      </c>
      <c r="S19" s="6" t="str">
        <f>VLOOKUP($C19,{"29 - Psychiatrie (Erwachsene)","Psychiatrie";"30 - Kinder- und Jugendpsychiatrie","KJPsychiatrie";"31 - Psychosomatik","Psychosomatik";0,"Leer";"","Leer"},2,0)</f>
        <v>Leer</v>
      </c>
      <c r="T19" s="6">
        <f>VLOOKUP($C19,{"29 - Psychiatrie (Erwachsene)",1;"30 - Kinder- und Jugendpsychiatrie",1;"31 - Psychosomatik",1;0,0;"",0},2,0)</f>
        <v>0</v>
      </c>
      <c r="U19" s="6">
        <f>IF(LEN($D19)&gt;0,1,0)</f>
        <v>0</v>
      </c>
      <c r="V19" s="6">
        <f>IF(LEN($E19)&gt;0,1,0)</f>
        <v>0</v>
      </c>
      <c r="W19" s="6">
        <f>IF(LEN($F19)&gt;0,1,0)</f>
        <v>0</v>
      </c>
      <c r="X19" s="6">
        <f>IF(LEN($G19)&gt;0,1,0)</f>
        <v>0</v>
      </c>
      <c r="Y19" s="6">
        <f t="shared" ref="Y19:Y82" si="5">IF(LEN($H19)&gt;0,1,0)</f>
        <v>0</v>
      </c>
      <c r="Z19" s="6"/>
      <c r="AA19" s="6"/>
      <c r="AB19" s="6"/>
      <c r="AC19" s="6"/>
      <c r="AD19" s="6"/>
      <c r="AE19" s="6"/>
      <c r="AF19" s="6"/>
      <c r="AG19" s="6"/>
      <c r="AH19" s="6"/>
      <c r="AI19" s="6"/>
    </row>
    <row r="20" spans="1:35" s="20" customFormat="1" ht="15" customHeight="1" x14ac:dyDescent="0.25">
      <c r="A20" s="19"/>
      <c r="B20" s="74" t="str">
        <f t="shared" si="2"/>
        <v>!!!</v>
      </c>
      <c r="C20" s="209" t="str">
        <f>IF($D20&lt;&gt;"",VLOOKUP(TEXT($D20,0),'Angaben Stationen'!$C$15:$V$65,2,0),"")</f>
        <v/>
      </c>
      <c r="D20" s="203"/>
      <c r="E20" s="210"/>
      <c r="F20" s="210"/>
      <c r="G20" s="212"/>
      <c r="H20" s="213"/>
      <c r="I20" s="112"/>
      <c r="J20" s="112"/>
      <c r="K20" s="72"/>
      <c r="M20" s="126"/>
      <c r="N20" s="6">
        <f t="shared" si="3"/>
        <v>0</v>
      </c>
      <c r="O20" s="6" t="str">
        <f>IF('Angaben KH-Standort'!$D$13&gt;0,"VJ","KJA")</f>
        <v>KJA</v>
      </c>
      <c r="P20" s="6" t="str">
        <f t="shared" ref="P20:P83" si="6">IF($D19&lt;&gt;"","Stationen","Leer")</f>
        <v>Leer</v>
      </c>
      <c r="Q20" s="6" t="str">
        <f t="shared" si="4"/>
        <v>Leer</v>
      </c>
      <c r="R20" s="6" t="str">
        <f t="shared" si="1"/>
        <v>Leer</v>
      </c>
      <c r="S20" s="6" t="str">
        <f>VLOOKUP($C20,{"29 - Psychiatrie (Erwachsene)","Psychiatrie";"30 - Kinder- und Jugendpsychiatrie","KJPsychiatrie";"31 - Psychosomatik","Psychosomatik";0,"Leer";"","Leer"},2,0)</f>
        <v>Leer</v>
      </c>
      <c r="T20" s="6">
        <f>VLOOKUP($C20,{"29 - Psychiatrie (Erwachsene)",1;"30 - Kinder- und Jugendpsychiatrie",1;"31 - Psychosomatik",1;0,0;"",0},2,0)</f>
        <v>0</v>
      </c>
      <c r="U20" s="6">
        <f t="shared" ref="U20:U83" si="7">IF(LEN($D20)&gt;0,1,0)</f>
        <v>0</v>
      </c>
      <c r="V20" s="6">
        <f t="shared" ref="V20:V83" si="8">IF(LEN($E20)&gt;0,1,0)</f>
        <v>0</v>
      </c>
      <c r="W20" s="6">
        <f t="shared" ref="W20:W83" si="9">IF(LEN($F20)&gt;0,1,0)</f>
        <v>0</v>
      </c>
      <c r="X20" s="6">
        <f t="shared" ref="X20:X83" si="10">IF(LEN($G20)&gt;0,1,0)</f>
        <v>0</v>
      </c>
      <c r="Y20" s="6">
        <f t="shared" si="5"/>
        <v>0</v>
      </c>
      <c r="Z20" s="6"/>
      <c r="AA20" s="6"/>
      <c r="AB20" s="6"/>
      <c r="AC20" s="6"/>
      <c r="AD20" s="6"/>
      <c r="AE20" s="6"/>
      <c r="AF20" s="6"/>
      <c r="AG20" s="6"/>
      <c r="AH20" s="6"/>
      <c r="AI20" s="6"/>
    </row>
    <row r="21" spans="1:35" s="20" customFormat="1" ht="15" customHeight="1" x14ac:dyDescent="0.25">
      <c r="A21" s="19"/>
      <c r="B21" s="74" t="str">
        <f t="shared" si="2"/>
        <v>!!!</v>
      </c>
      <c r="C21" s="209" t="str">
        <f>IF($D21&lt;&gt;"",VLOOKUP(TEXT($D21,0),'Angaben Stationen'!$C$15:$V$65,2,0),"")</f>
        <v/>
      </c>
      <c r="D21" s="203"/>
      <c r="E21" s="210"/>
      <c r="F21" s="210"/>
      <c r="G21" s="212"/>
      <c r="H21" s="213"/>
      <c r="I21" s="112"/>
      <c r="J21" s="112"/>
      <c r="K21" s="72"/>
      <c r="M21" s="126"/>
      <c r="N21" s="6">
        <f t="shared" si="3"/>
        <v>0</v>
      </c>
      <c r="O21" s="6" t="str">
        <f>IF('Angaben KH-Standort'!$D$13&gt;0,"VJ","KJA")</f>
        <v>KJA</v>
      </c>
      <c r="P21" s="6" t="str">
        <f t="shared" si="6"/>
        <v>Leer</v>
      </c>
      <c r="Q21" s="6" t="str">
        <f t="shared" si="4"/>
        <v>Leer</v>
      </c>
      <c r="R21" s="6" t="str">
        <f t="shared" si="1"/>
        <v>Leer</v>
      </c>
      <c r="S21" s="6" t="str">
        <f>VLOOKUP($C21,{"29 - Psychiatrie (Erwachsene)","Psychiatrie";"30 - Kinder- und Jugendpsychiatrie","KJPsychiatrie";"31 - Psychosomatik","Psychosomatik";0,"Leer";"","Leer"},2,0)</f>
        <v>Leer</v>
      </c>
      <c r="T21" s="6">
        <f>VLOOKUP($C21,{"29 - Psychiatrie (Erwachsene)",1;"30 - Kinder- und Jugendpsychiatrie",1;"31 - Psychosomatik",1;0,0;"",0},2,0)</f>
        <v>0</v>
      </c>
      <c r="U21" s="6">
        <f t="shared" si="7"/>
        <v>0</v>
      </c>
      <c r="V21" s="6">
        <f t="shared" si="8"/>
        <v>0</v>
      </c>
      <c r="W21" s="6">
        <f t="shared" si="9"/>
        <v>0</v>
      </c>
      <c r="X21" s="6">
        <f t="shared" si="10"/>
        <v>0</v>
      </c>
      <c r="Y21" s="6">
        <f t="shared" si="5"/>
        <v>0</v>
      </c>
      <c r="Z21" s="6"/>
      <c r="AA21" s="6"/>
      <c r="AB21" s="6"/>
      <c r="AC21" s="6"/>
      <c r="AD21" s="6"/>
      <c r="AE21" s="6"/>
      <c r="AF21" s="6"/>
      <c r="AG21" s="6"/>
      <c r="AH21" s="6"/>
      <c r="AI21" s="6"/>
    </row>
    <row r="22" spans="1:35" s="20" customFormat="1" ht="15" customHeight="1" x14ac:dyDescent="0.25">
      <c r="A22" s="19"/>
      <c r="B22" s="74" t="str">
        <f t="shared" si="2"/>
        <v>!!!</v>
      </c>
      <c r="C22" s="209" t="str">
        <f>IF($D22&lt;&gt;"",VLOOKUP(TEXT($D22,0),'Angaben Stationen'!$C$15:$V$65,2,0),"")</f>
        <v/>
      </c>
      <c r="D22" s="203"/>
      <c r="E22" s="210"/>
      <c r="F22" s="210"/>
      <c r="G22" s="212"/>
      <c r="H22" s="213"/>
      <c r="I22" s="112"/>
      <c r="J22" s="112"/>
      <c r="K22" s="72"/>
      <c r="M22" s="126"/>
      <c r="N22" s="6">
        <f t="shared" si="3"/>
        <v>0</v>
      </c>
      <c r="O22" s="6" t="str">
        <f>IF('Angaben KH-Standort'!$D$13&gt;0,"VJ","KJA")</f>
        <v>KJA</v>
      </c>
      <c r="P22" s="6" t="str">
        <f t="shared" si="6"/>
        <v>Leer</v>
      </c>
      <c r="Q22" s="6" t="str">
        <f t="shared" si="4"/>
        <v>Leer</v>
      </c>
      <c r="R22" s="6" t="str">
        <f t="shared" si="1"/>
        <v>Leer</v>
      </c>
      <c r="S22" s="6" t="str">
        <f>VLOOKUP($C22,{"29 - Psychiatrie (Erwachsene)","Psychiatrie";"30 - Kinder- und Jugendpsychiatrie","KJPsychiatrie";"31 - Psychosomatik","Psychosomatik";0,"Leer";"","Leer"},2,0)</f>
        <v>Leer</v>
      </c>
      <c r="T22" s="6">
        <f>VLOOKUP($C22,{"29 - Psychiatrie (Erwachsene)",1;"30 - Kinder- und Jugendpsychiatrie",1;"31 - Psychosomatik",1;0,0;"",0},2,0)</f>
        <v>0</v>
      </c>
      <c r="U22" s="6">
        <f t="shared" si="7"/>
        <v>0</v>
      </c>
      <c r="V22" s="6">
        <f t="shared" si="8"/>
        <v>0</v>
      </c>
      <c r="W22" s="6">
        <f t="shared" si="9"/>
        <v>0</v>
      </c>
      <c r="X22" s="6">
        <f t="shared" si="10"/>
        <v>0</v>
      </c>
      <c r="Y22" s="6">
        <f t="shared" si="5"/>
        <v>0</v>
      </c>
      <c r="Z22" s="6"/>
      <c r="AA22" s="6"/>
      <c r="AB22" s="6"/>
      <c r="AC22" s="6"/>
      <c r="AD22" s="6"/>
      <c r="AE22" s="6"/>
      <c r="AF22" s="6"/>
      <c r="AG22" s="6"/>
      <c r="AH22" s="6"/>
      <c r="AI22" s="6"/>
    </row>
    <row r="23" spans="1:35" s="20" customFormat="1" ht="15" customHeight="1" x14ac:dyDescent="0.25">
      <c r="A23" s="19"/>
      <c r="B23" s="74" t="str">
        <f t="shared" si="2"/>
        <v>!!!</v>
      </c>
      <c r="C23" s="209" t="str">
        <f>IF($D23&lt;&gt;"",VLOOKUP(TEXT($D23,0),'Angaben Stationen'!$C$15:$V$65,2,0),"")</f>
        <v/>
      </c>
      <c r="D23" s="203"/>
      <c r="E23" s="210"/>
      <c r="F23" s="210"/>
      <c r="G23" s="212"/>
      <c r="H23" s="213"/>
      <c r="I23" s="112"/>
      <c r="J23" s="112"/>
      <c r="K23" s="72"/>
      <c r="M23" s="126"/>
      <c r="N23" s="6">
        <f t="shared" si="3"/>
        <v>0</v>
      </c>
      <c r="O23" s="6" t="str">
        <f>IF('Angaben KH-Standort'!$D$13&gt;0,"VJ","KJA")</f>
        <v>KJA</v>
      </c>
      <c r="P23" s="6" t="str">
        <f t="shared" si="6"/>
        <v>Leer</v>
      </c>
      <c r="Q23" s="6" t="str">
        <f t="shared" si="4"/>
        <v>Leer</v>
      </c>
      <c r="R23" s="6" t="str">
        <f t="shared" si="1"/>
        <v>Leer</v>
      </c>
      <c r="S23" s="6" t="str">
        <f>VLOOKUP($C23,{"29 - Psychiatrie (Erwachsene)","Psychiatrie";"30 - Kinder- und Jugendpsychiatrie","KJPsychiatrie";"31 - Psychosomatik","Psychosomatik";0,"Leer";"","Leer"},2,0)</f>
        <v>Leer</v>
      </c>
      <c r="T23" s="6">
        <f>VLOOKUP($C23,{"29 - Psychiatrie (Erwachsene)",1;"30 - Kinder- und Jugendpsychiatrie",1;"31 - Psychosomatik",1;0,0;"",0},2,0)</f>
        <v>0</v>
      </c>
      <c r="U23" s="6">
        <f t="shared" si="7"/>
        <v>0</v>
      </c>
      <c r="V23" s="6">
        <f t="shared" si="8"/>
        <v>0</v>
      </c>
      <c r="W23" s="6">
        <f t="shared" si="9"/>
        <v>0</v>
      </c>
      <c r="X23" s="6">
        <f t="shared" si="10"/>
        <v>0</v>
      </c>
      <c r="Y23" s="6">
        <f t="shared" si="5"/>
        <v>0</v>
      </c>
      <c r="Z23" s="6"/>
      <c r="AA23" s="6"/>
      <c r="AB23" s="6"/>
      <c r="AC23" s="6"/>
      <c r="AD23" s="6"/>
      <c r="AE23" s="6"/>
      <c r="AF23" s="6"/>
      <c r="AG23" s="6"/>
      <c r="AH23" s="6"/>
      <c r="AI23" s="6"/>
    </row>
    <row r="24" spans="1:35" s="20" customFormat="1" ht="15" customHeight="1" x14ac:dyDescent="0.25">
      <c r="A24" s="19"/>
      <c r="B24" s="74" t="str">
        <f t="shared" si="2"/>
        <v>!!!</v>
      </c>
      <c r="C24" s="209" t="str">
        <f>IF($D24&lt;&gt;"",VLOOKUP(TEXT($D24,0),'Angaben Stationen'!$C$15:$V$65,2,0),"")</f>
        <v/>
      </c>
      <c r="D24" s="203"/>
      <c r="E24" s="210"/>
      <c r="F24" s="210"/>
      <c r="G24" s="212"/>
      <c r="H24" s="213"/>
      <c r="I24" s="112"/>
      <c r="J24" s="112"/>
      <c r="K24" s="72"/>
      <c r="M24" s="126"/>
      <c r="N24" s="6">
        <f t="shared" si="3"/>
        <v>0</v>
      </c>
      <c r="O24" s="6" t="str">
        <f>IF('Angaben KH-Standort'!$D$13&gt;0,"VJ","KJA")</f>
        <v>KJA</v>
      </c>
      <c r="P24" s="6" t="str">
        <f t="shared" si="6"/>
        <v>Leer</v>
      </c>
      <c r="Q24" s="6" t="str">
        <f t="shared" si="4"/>
        <v>Leer</v>
      </c>
      <c r="R24" s="6" t="str">
        <f t="shared" si="1"/>
        <v>Leer</v>
      </c>
      <c r="S24" s="6" t="str">
        <f>VLOOKUP($C24,{"29 - Psychiatrie (Erwachsene)","Psychiatrie";"30 - Kinder- und Jugendpsychiatrie","KJPsychiatrie";"31 - Psychosomatik","Psychosomatik";0,"Leer";"","Leer"},2,0)</f>
        <v>Leer</v>
      </c>
      <c r="T24" s="6">
        <f>VLOOKUP($C24,{"29 - Psychiatrie (Erwachsene)",1;"30 - Kinder- und Jugendpsychiatrie",1;"31 - Psychosomatik",1;0,0;"",0},2,0)</f>
        <v>0</v>
      </c>
      <c r="U24" s="6">
        <f t="shared" si="7"/>
        <v>0</v>
      </c>
      <c r="V24" s="6">
        <f t="shared" si="8"/>
        <v>0</v>
      </c>
      <c r="W24" s="6">
        <f t="shared" si="9"/>
        <v>0</v>
      </c>
      <c r="X24" s="6">
        <f t="shared" si="10"/>
        <v>0</v>
      </c>
      <c r="Y24" s="6">
        <f t="shared" si="5"/>
        <v>0</v>
      </c>
      <c r="Z24" s="6"/>
      <c r="AA24" s="6"/>
      <c r="AB24" s="6"/>
      <c r="AC24" s="6"/>
      <c r="AD24" s="6"/>
      <c r="AE24" s="6"/>
      <c r="AF24" s="6"/>
      <c r="AG24" s="6"/>
      <c r="AH24" s="6"/>
      <c r="AI24" s="6"/>
    </row>
    <row r="25" spans="1:35" s="20" customFormat="1" ht="15" customHeight="1" x14ac:dyDescent="0.25">
      <c r="A25" s="19"/>
      <c r="B25" s="74" t="str">
        <f t="shared" si="2"/>
        <v>!!!</v>
      </c>
      <c r="C25" s="209" t="str">
        <f>IF($D25&lt;&gt;"",VLOOKUP(TEXT($D25,0),'Angaben Stationen'!$C$15:$V$65,2,0),"")</f>
        <v/>
      </c>
      <c r="D25" s="203"/>
      <c r="E25" s="210"/>
      <c r="F25" s="210"/>
      <c r="G25" s="212"/>
      <c r="H25" s="213"/>
      <c r="I25" s="112"/>
      <c r="J25" s="112"/>
      <c r="K25" s="72"/>
      <c r="M25" s="126"/>
      <c r="N25" s="6">
        <f t="shared" si="3"/>
        <v>0</v>
      </c>
      <c r="O25" s="6" t="str">
        <f>IF('Angaben KH-Standort'!$D$13&gt;0,"VJ","KJA")</f>
        <v>KJA</v>
      </c>
      <c r="P25" s="6" t="str">
        <f t="shared" si="6"/>
        <v>Leer</v>
      </c>
      <c r="Q25" s="6" t="str">
        <f t="shared" si="4"/>
        <v>Leer</v>
      </c>
      <c r="R25" s="6" t="str">
        <f t="shared" si="1"/>
        <v>Leer</v>
      </c>
      <c r="S25" s="6" t="str">
        <f>VLOOKUP($C25,{"29 - Psychiatrie (Erwachsene)","Psychiatrie";"30 - Kinder- und Jugendpsychiatrie","KJPsychiatrie";"31 - Psychosomatik","Psychosomatik";0,"Leer";"","Leer"},2,0)</f>
        <v>Leer</v>
      </c>
      <c r="T25" s="6">
        <f>VLOOKUP($C25,{"29 - Psychiatrie (Erwachsene)",1;"30 - Kinder- und Jugendpsychiatrie",1;"31 - Psychosomatik",1;0,0;"",0},2,0)</f>
        <v>0</v>
      </c>
      <c r="U25" s="6">
        <f t="shared" si="7"/>
        <v>0</v>
      </c>
      <c r="V25" s="6">
        <f t="shared" si="8"/>
        <v>0</v>
      </c>
      <c r="W25" s="6">
        <f t="shared" si="9"/>
        <v>0</v>
      </c>
      <c r="X25" s="6">
        <f t="shared" si="10"/>
        <v>0</v>
      </c>
      <c r="Y25" s="6">
        <f t="shared" si="5"/>
        <v>0</v>
      </c>
      <c r="Z25" s="6"/>
      <c r="AA25" s="6"/>
      <c r="AB25" s="6"/>
      <c r="AC25" s="6"/>
      <c r="AD25" s="6"/>
      <c r="AE25" s="6"/>
      <c r="AF25" s="6"/>
      <c r="AG25" s="6"/>
      <c r="AH25" s="6"/>
      <c r="AI25" s="6"/>
    </row>
    <row r="26" spans="1:35" s="20" customFormat="1" ht="15" customHeight="1" x14ac:dyDescent="0.25">
      <c r="A26" s="19"/>
      <c r="B26" s="74" t="str">
        <f t="shared" si="2"/>
        <v>!!!</v>
      </c>
      <c r="C26" s="209" t="str">
        <f>IF($D26&lt;&gt;"",VLOOKUP(TEXT($D26,0),'Angaben Stationen'!$C$15:$V$65,2,0),"")</f>
        <v/>
      </c>
      <c r="D26" s="203"/>
      <c r="E26" s="210"/>
      <c r="F26" s="210"/>
      <c r="G26" s="212"/>
      <c r="H26" s="213"/>
      <c r="I26" s="112"/>
      <c r="J26" s="112"/>
      <c r="K26" s="72"/>
      <c r="M26" s="126"/>
      <c r="N26" s="6">
        <f t="shared" si="3"/>
        <v>0</v>
      </c>
      <c r="O26" s="6" t="str">
        <f>IF('Angaben KH-Standort'!$D$13&gt;0,"VJ","KJA")</f>
        <v>KJA</v>
      </c>
      <c r="P26" s="6" t="str">
        <f t="shared" si="6"/>
        <v>Leer</v>
      </c>
      <c r="Q26" s="6" t="str">
        <f t="shared" si="4"/>
        <v>Leer</v>
      </c>
      <c r="R26" s="6" t="str">
        <f t="shared" si="1"/>
        <v>Leer</v>
      </c>
      <c r="S26" s="6" t="str">
        <f>VLOOKUP($C26,{"29 - Psychiatrie (Erwachsene)","Psychiatrie";"30 - Kinder- und Jugendpsychiatrie","KJPsychiatrie";"31 - Psychosomatik","Psychosomatik";0,"Leer";"","Leer"},2,0)</f>
        <v>Leer</v>
      </c>
      <c r="T26" s="6">
        <f>VLOOKUP($C26,{"29 - Psychiatrie (Erwachsene)",1;"30 - Kinder- und Jugendpsychiatrie",1;"31 - Psychosomatik",1;0,0;"",0},2,0)</f>
        <v>0</v>
      </c>
      <c r="U26" s="6">
        <f t="shared" si="7"/>
        <v>0</v>
      </c>
      <c r="V26" s="6">
        <f t="shared" si="8"/>
        <v>0</v>
      </c>
      <c r="W26" s="6">
        <f t="shared" si="9"/>
        <v>0</v>
      </c>
      <c r="X26" s="6">
        <f t="shared" si="10"/>
        <v>0</v>
      </c>
      <c r="Y26" s="6">
        <f t="shared" si="5"/>
        <v>0</v>
      </c>
      <c r="Z26" s="6"/>
      <c r="AA26" s="6"/>
      <c r="AB26" s="6"/>
      <c r="AC26" s="6"/>
      <c r="AD26" s="6"/>
      <c r="AE26" s="6"/>
      <c r="AF26" s="6"/>
      <c r="AG26" s="6"/>
      <c r="AH26" s="6"/>
      <c r="AI26" s="6"/>
    </row>
    <row r="27" spans="1:35" s="20" customFormat="1" ht="15" customHeight="1" x14ac:dyDescent="0.25">
      <c r="A27" s="19"/>
      <c r="B27" s="74" t="str">
        <f t="shared" si="2"/>
        <v>!!!</v>
      </c>
      <c r="C27" s="209" t="str">
        <f>IF($D27&lt;&gt;"",VLOOKUP(TEXT($D27,0),'Angaben Stationen'!$C$15:$V$65,2,0),"")</f>
        <v/>
      </c>
      <c r="D27" s="203"/>
      <c r="E27" s="210"/>
      <c r="F27" s="210"/>
      <c r="G27" s="212"/>
      <c r="H27" s="213"/>
      <c r="I27" s="112"/>
      <c r="J27" s="112"/>
      <c r="K27" s="72"/>
      <c r="M27" s="126"/>
      <c r="N27" s="6">
        <f t="shared" si="3"/>
        <v>0</v>
      </c>
      <c r="O27" s="6" t="str">
        <f>IF('Angaben KH-Standort'!$D$13&gt;0,"VJ","KJA")</f>
        <v>KJA</v>
      </c>
      <c r="P27" s="6" t="str">
        <f t="shared" si="6"/>
        <v>Leer</v>
      </c>
      <c r="Q27" s="6" t="str">
        <f t="shared" si="4"/>
        <v>Leer</v>
      </c>
      <c r="R27" s="6" t="str">
        <f t="shared" si="1"/>
        <v>Leer</v>
      </c>
      <c r="S27" s="6" t="str">
        <f>VLOOKUP($C27,{"29 - Psychiatrie (Erwachsene)","Psychiatrie";"30 - Kinder- und Jugendpsychiatrie","KJPsychiatrie";"31 - Psychosomatik","Psychosomatik";0,"Leer";"","Leer"},2,0)</f>
        <v>Leer</v>
      </c>
      <c r="T27" s="6">
        <f>VLOOKUP($C27,{"29 - Psychiatrie (Erwachsene)",1;"30 - Kinder- und Jugendpsychiatrie",1;"31 - Psychosomatik",1;0,0;"",0},2,0)</f>
        <v>0</v>
      </c>
      <c r="U27" s="6">
        <f t="shared" si="7"/>
        <v>0</v>
      </c>
      <c r="V27" s="6">
        <f t="shared" si="8"/>
        <v>0</v>
      </c>
      <c r="W27" s="6">
        <f t="shared" si="9"/>
        <v>0</v>
      </c>
      <c r="X27" s="6">
        <f t="shared" si="10"/>
        <v>0</v>
      </c>
      <c r="Y27" s="6">
        <f t="shared" si="5"/>
        <v>0</v>
      </c>
      <c r="Z27" s="6"/>
      <c r="AA27" s="6"/>
      <c r="AB27" s="6"/>
      <c r="AC27" s="6"/>
      <c r="AD27" s="6"/>
      <c r="AE27" s="6"/>
      <c r="AF27" s="6"/>
      <c r="AG27" s="6"/>
      <c r="AH27" s="6"/>
      <c r="AI27" s="6"/>
    </row>
    <row r="28" spans="1:35" s="20" customFormat="1" ht="15" customHeight="1" x14ac:dyDescent="0.25">
      <c r="A28" s="19"/>
      <c r="B28" s="74" t="str">
        <f t="shared" si="2"/>
        <v>!!!</v>
      </c>
      <c r="C28" s="209" t="str">
        <f>IF($D28&lt;&gt;"",VLOOKUP(TEXT($D28,0),'Angaben Stationen'!$C$15:$V$65,2,0),"")</f>
        <v/>
      </c>
      <c r="D28" s="203"/>
      <c r="E28" s="210"/>
      <c r="F28" s="210"/>
      <c r="G28" s="212"/>
      <c r="H28" s="213"/>
      <c r="I28" s="112"/>
      <c r="J28" s="112"/>
      <c r="K28" s="72"/>
      <c r="M28" s="126"/>
      <c r="N28" s="6">
        <f t="shared" si="3"/>
        <v>0</v>
      </c>
      <c r="O28" s="6" t="str">
        <f>IF('Angaben KH-Standort'!$D$13&gt;0,"VJ","KJA")</f>
        <v>KJA</v>
      </c>
      <c r="P28" s="6" t="str">
        <f t="shared" si="6"/>
        <v>Leer</v>
      </c>
      <c r="Q28" s="6" t="str">
        <f t="shared" si="4"/>
        <v>Leer</v>
      </c>
      <c r="R28" s="6" t="str">
        <f t="shared" si="1"/>
        <v>Leer</v>
      </c>
      <c r="S28" s="6" t="str">
        <f>VLOOKUP($C28,{"29 - Psychiatrie (Erwachsene)","Psychiatrie";"30 - Kinder- und Jugendpsychiatrie","KJPsychiatrie";"31 - Psychosomatik","Psychosomatik";0,"Leer";"","Leer"},2,0)</f>
        <v>Leer</v>
      </c>
      <c r="T28" s="6">
        <f>VLOOKUP($C28,{"29 - Psychiatrie (Erwachsene)",1;"30 - Kinder- und Jugendpsychiatrie",1;"31 - Psychosomatik",1;0,0;"",0},2,0)</f>
        <v>0</v>
      </c>
      <c r="U28" s="6">
        <f t="shared" si="7"/>
        <v>0</v>
      </c>
      <c r="V28" s="6">
        <f t="shared" si="8"/>
        <v>0</v>
      </c>
      <c r="W28" s="6">
        <f t="shared" si="9"/>
        <v>0</v>
      </c>
      <c r="X28" s="6">
        <f t="shared" si="10"/>
        <v>0</v>
      </c>
      <c r="Y28" s="6">
        <f t="shared" si="5"/>
        <v>0</v>
      </c>
      <c r="Z28" s="6"/>
      <c r="AA28" s="6"/>
      <c r="AB28" s="6"/>
      <c r="AC28" s="6"/>
      <c r="AD28" s="6"/>
      <c r="AE28" s="6"/>
      <c r="AF28" s="6"/>
      <c r="AG28" s="6"/>
      <c r="AH28" s="6"/>
      <c r="AI28" s="6"/>
    </row>
    <row r="29" spans="1:35" s="20" customFormat="1" ht="15" customHeight="1" x14ac:dyDescent="0.25">
      <c r="A29" s="19"/>
      <c r="B29" s="74" t="str">
        <f t="shared" si="2"/>
        <v>!!!</v>
      </c>
      <c r="C29" s="209" t="str">
        <f>IF($D29&lt;&gt;"",VLOOKUP(TEXT($D29,0),'Angaben Stationen'!$C$15:$V$65,2,0),"")</f>
        <v/>
      </c>
      <c r="D29" s="203"/>
      <c r="E29" s="210"/>
      <c r="F29" s="210"/>
      <c r="G29" s="212"/>
      <c r="H29" s="213"/>
      <c r="I29" s="112"/>
      <c r="J29" s="112"/>
      <c r="K29" s="72"/>
      <c r="M29" s="126"/>
      <c r="N29" s="6">
        <f t="shared" si="3"/>
        <v>0</v>
      </c>
      <c r="O29" s="6" t="str">
        <f>IF('Angaben KH-Standort'!$D$13&gt;0,"VJ","KJA")</f>
        <v>KJA</v>
      </c>
      <c r="P29" s="6" t="str">
        <f t="shared" si="6"/>
        <v>Leer</v>
      </c>
      <c r="Q29" s="6" t="str">
        <f t="shared" si="4"/>
        <v>Leer</v>
      </c>
      <c r="R29" s="6" t="str">
        <f t="shared" si="1"/>
        <v>Leer</v>
      </c>
      <c r="S29" s="6" t="str">
        <f>VLOOKUP($C29,{"29 - Psychiatrie (Erwachsene)","Psychiatrie";"30 - Kinder- und Jugendpsychiatrie","KJPsychiatrie";"31 - Psychosomatik","Psychosomatik";0,"Leer";"","Leer"},2,0)</f>
        <v>Leer</v>
      </c>
      <c r="T29" s="6">
        <f>VLOOKUP($C29,{"29 - Psychiatrie (Erwachsene)",1;"30 - Kinder- und Jugendpsychiatrie",1;"31 - Psychosomatik",1;0,0;"",0},2,0)</f>
        <v>0</v>
      </c>
      <c r="U29" s="6">
        <f t="shared" si="7"/>
        <v>0</v>
      </c>
      <c r="V29" s="6">
        <f t="shared" si="8"/>
        <v>0</v>
      </c>
      <c r="W29" s="6">
        <f t="shared" si="9"/>
        <v>0</v>
      </c>
      <c r="X29" s="6">
        <f t="shared" si="10"/>
        <v>0</v>
      </c>
      <c r="Y29" s="6">
        <f t="shared" si="5"/>
        <v>0</v>
      </c>
      <c r="Z29" s="6"/>
      <c r="AA29" s="6"/>
      <c r="AB29" s="6"/>
      <c r="AC29" s="6"/>
      <c r="AD29" s="6"/>
      <c r="AE29" s="6"/>
      <c r="AF29" s="6"/>
      <c r="AG29" s="6"/>
      <c r="AH29" s="6"/>
      <c r="AI29" s="6"/>
    </row>
    <row r="30" spans="1:35" s="20" customFormat="1" ht="15" customHeight="1" x14ac:dyDescent="0.25">
      <c r="A30" s="19"/>
      <c r="B30" s="74" t="str">
        <f t="shared" si="2"/>
        <v>!!!</v>
      </c>
      <c r="C30" s="209" t="str">
        <f>IF($D30&lt;&gt;"",VLOOKUP(TEXT($D30,0),'Angaben Stationen'!$C$15:$V$65,2,0),"")</f>
        <v/>
      </c>
      <c r="D30" s="203"/>
      <c r="E30" s="210"/>
      <c r="F30" s="210"/>
      <c r="G30" s="212"/>
      <c r="H30" s="213"/>
      <c r="I30" s="112"/>
      <c r="J30" s="112"/>
      <c r="K30" s="72"/>
      <c r="M30" s="126"/>
      <c r="N30" s="6">
        <f t="shared" si="3"/>
        <v>0</v>
      </c>
      <c r="O30" s="6" t="str">
        <f>IF('Angaben KH-Standort'!$D$13&gt;0,"VJ","KJA")</f>
        <v>KJA</v>
      </c>
      <c r="P30" s="6" t="str">
        <f t="shared" si="6"/>
        <v>Leer</v>
      </c>
      <c r="Q30" s="6" t="str">
        <f t="shared" si="4"/>
        <v>Leer</v>
      </c>
      <c r="R30" s="6" t="str">
        <f t="shared" si="1"/>
        <v>Leer</v>
      </c>
      <c r="S30" s="6" t="str">
        <f>VLOOKUP($C30,{"29 - Psychiatrie (Erwachsene)","Psychiatrie";"30 - Kinder- und Jugendpsychiatrie","KJPsychiatrie";"31 - Psychosomatik","Psychosomatik";0,"Leer";"","Leer"},2,0)</f>
        <v>Leer</v>
      </c>
      <c r="T30" s="6">
        <f>VLOOKUP($C30,{"29 - Psychiatrie (Erwachsene)",1;"30 - Kinder- und Jugendpsychiatrie",1;"31 - Psychosomatik",1;0,0;"",0},2,0)</f>
        <v>0</v>
      </c>
      <c r="U30" s="6">
        <f t="shared" si="7"/>
        <v>0</v>
      </c>
      <c r="V30" s="6">
        <f t="shared" si="8"/>
        <v>0</v>
      </c>
      <c r="W30" s="6">
        <f t="shared" si="9"/>
        <v>0</v>
      </c>
      <c r="X30" s="6">
        <f t="shared" si="10"/>
        <v>0</v>
      </c>
      <c r="Y30" s="6">
        <f t="shared" si="5"/>
        <v>0</v>
      </c>
      <c r="Z30" s="6"/>
      <c r="AA30" s="6"/>
      <c r="AB30" s="6"/>
      <c r="AC30" s="6"/>
      <c r="AD30" s="6"/>
      <c r="AE30" s="6"/>
      <c r="AF30" s="6"/>
      <c r="AG30" s="6"/>
      <c r="AH30" s="6"/>
      <c r="AI30" s="6"/>
    </row>
    <row r="31" spans="1:35" s="20" customFormat="1" ht="15" customHeight="1" x14ac:dyDescent="0.25">
      <c r="A31" s="19"/>
      <c r="B31" s="74" t="str">
        <f t="shared" si="2"/>
        <v>!!!</v>
      </c>
      <c r="C31" s="209" t="str">
        <f>IF($D31&lt;&gt;"",VLOOKUP(TEXT($D31,0),'Angaben Stationen'!$C$15:$V$65,2,0),"")</f>
        <v/>
      </c>
      <c r="D31" s="203"/>
      <c r="E31" s="210"/>
      <c r="F31" s="210"/>
      <c r="G31" s="212"/>
      <c r="H31" s="213"/>
      <c r="I31" s="112"/>
      <c r="J31" s="112"/>
      <c r="K31" s="72"/>
      <c r="M31" s="126"/>
      <c r="N31" s="6">
        <f t="shared" si="3"/>
        <v>0</v>
      </c>
      <c r="O31" s="6" t="str">
        <f>IF('Angaben KH-Standort'!$D$13&gt;0,"VJ","KJA")</f>
        <v>KJA</v>
      </c>
      <c r="P31" s="6" t="str">
        <f t="shared" si="6"/>
        <v>Leer</v>
      </c>
      <c r="Q31" s="6" t="str">
        <f t="shared" si="4"/>
        <v>Leer</v>
      </c>
      <c r="R31" s="6" t="str">
        <f t="shared" si="1"/>
        <v>Leer</v>
      </c>
      <c r="S31" s="6" t="str">
        <f>VLOOKUP($C31,{"29 - Psychiatrie (Erwachsene)","Psychiatrie";"30 - Kinder- und Jugendpsychiatrie","KJPsychiatrie";"31 - Psychosomatik","Psychosomatik";0,"Leer";"","Leer"},2,0)</f>
        <v>Leer</v>
      </c>
      <c r="T31" s="6">
        <f>VLOOKUP($C31,{"29 - Psychiatrie (Erwachsene)",1;"30 - Kinder- und Jugendpsychiatrie",1;"31 - Psychosomatik",1;0,0;"",0},2,0)</f>
        <v>0</v>
      </c>
      <c r="U31" s="6">
        <f t="shared" si="7"/>
        <v>0</v>
      </c>
      <c r="V31" s="6">
        <f t="shared" si="8"/>
        <v>0</v>
      </c>
      <c r="W31" s="6">
        <f t="shared" si="9"/>
        <v>0</v>
      </c>
      <c r="X31" s="6">
        <f t="shared" si="10"/>
        <v>0</v>
      </c>
      <c r="Y31" s="6">
        <f t="shared" si="5"/>
        <v>0</v>
      </c>
      <c r="Z31" s="6"/>
      <c r="AA31" s="6"/>
      <c r="AB31" s="6"/>
      <c r="AC31" s="6"/>
      <c r="AD31" s="6"/>
      <c r="AE31" s="6"/>
      <c r="AF31" s="6"/>
      <c r="AG31" s="6"/>
      <c r="AH31" s="6"/>
      <c r="AI31" s="6"/>
    </row>
    <row r="32" spans="1:35" s="20" customFormat="1" ht="15" customHeight="1" x14ac:dyDescent="0.25">
      <c r="A32" s="19"/>
      <c r="B32" s="74" t="str">
        <f t="shared" si="2"/>
        <v>!!!</v>
      </c>
      <c r="C32" s="209" t="str">
        <f>IF($D32&lt;&gt;"",VLOOKUP(TEXT($D32,0),'Angaben Stationen'!$C$15:$V$65,2,0),"")</f>
        <v/>
      </c>
      <c r="D32" s="203"/>
      <c r="E32" s="210"/>
      <c r="F32" s="210"/>
      <c r="G32" s="212"/>
      <c r="H32" s="213"/>
      <c r="I32" s="112"/>
      <c r="J32" s="112"/>
      <c r="K32" s="72"/>
      <c r="M32" s="126"/>
      <c r="N32" s="6">
        <f t="shared" si="3"/>
        <v>0</v>
      </c>
      <c r="O32" s="6" t="str">
        <f>IF('Angaben KH-Standort'!$D$13&gt;0,"VJ","KJA")</f>
        <v>KJA</v>
      </c>
      <c r="P32" s="6" t="str">
        <f t="shared" si="6"/>
        <v>Leer</v>
      </c>
      <c r="Q32" s="6" t="str">
        <f t="shared" si="4"/>
        <v>Leer</v>
      </c>
      <c r="R32" s="6" t="str">
        <f t="shared" si="1"/>
        <v>Leer</v>
      </c>
      <c r="S32" s="6" t="str">
        <f>VLOOKUP($C32,{"29 - Psychiatrie (Erwachsene)","Psychiatrie";"30 - Kinder- und Jugendpsychiatrie","KJPsychiatrie";"31 - Psychosomatik","Psychosomatik";0,"Leer";"","Leer"},2,0)</f>
        <v>Leer</v>
      </c>
      <c r="T32" s="6">
        <f>VLOOKUP($C32,{"29 - Psychiatrie (Erwachsene)",1;"30 - Kinder- und Jugendpsychiatrie",1;"31 - Psychosomatik",1;0,0;"",0},2,0)</f>
        <v>0</v>
      </c>
      <c r="U32" s="6">
        <f t="shared" si="7"/>
        <v>0</v>
      </c>
      <c r="V32" s="6">
        <f t="shared" si="8"/>
        <v>0</v>
      </c>
      <c r="W32" s="6">
        <f t="shared" si="9"/>
        <v>0</v>
      </c>
      <c r="X32" s="6">
        <f t="shared" si="10"/>
        <v>0</v>
      </c>
      <c r="Y32" s="6">
        <f t="shared" si="5"/>
        <v>0</v>
      </c>
      <c r="Z32" s="6"/>
      <c r="AA32" s="6"/>
      <c r="AB32" s="6"/>
      <c r="AC32" s="6"/>
      <c r="AD32" s="6"/>
      <c r="AE32" s="6"/>
      <c r="AF32" s="6"/>
      <c r="AG32" s="6"/>
      <c r="AH32" s="6"/>
      <c r="AI32" s="6"/>
    </row>
    <row r="33" spans="1:35" s="20" customFormat="1" ht="15" customHeight="1" x14ac:dyDescent="0.25">
      <c r="A33" s="19"/>
      <c r="B33" s="74" t="str">
        <f t="shared" si="2"/>
        <v>!!!</v>
      </c>
      <c r="C33" s="209" t="str">
        <f>IF($D33&lt;&gt;"",VLOOKUP(TEXT($D33,0),'Angaben Stationen'!$C$15:$V$65,2,0),"")</f>
        <v/>
      </c>
      <c r="D33" s="203"/>
      <c r="E33" s="210"/>
      <c r="F33" s="210"/>
      <c r="G33" s="212"/>
      <c r="H33" s="213"/>
      <c r="I33" s="112"/>
      <c r="J33" s="112"/>
      <c r="K33" s="72"/>
      <c r="M33" s="126"/>
      <c r="N33" s="6">
        <f t="shared" si="3"/>
        <v>0</v>
      </c>
      <c r="O33" s="6" t="str">
        <f>IF('Angaben KH-Standort'!$D$13&gt;0,"VJ","KJA")</f>
        <v>KJA</v>
      </c>
      <c r="P33" s="6" t="str">
        <f t="shared" si="6"/>
        <v>Leer</v>
      </c>
      <c r="Q33" s="6" t="str">
        <f t="shared" si="4"/>
        <v>Leer</v>
      </c>
      <c r="R33" s="6" t="str">
        <f t="shared" si="1"/>
        <v>Leer</v>
      </c>
      <c r="S33" s="6" t="str">
        <f>VLOOKUP($C33,{"29 - Psychiatrie (Erwachsene)","Psychiatrie";"30 - Kinder- und Jugendpsychiatrie","KJPsychiatrie";"31 - Psychosomatik","Psychosomatik";0,"Leer";"","Leer"},2,0)</f>
        <v>Leer</v>
      </c>
      <c r="T33" s="6">
        <f>VLOOKUP($C33,{"29 - Psychiatrie (Erwachsene)",1;"30 - Kinder- und Jugendpsychiatrie",1;"31 - Psychosomatik",1;0,0;"",0},2,0)</f>
        <v>0</v>
      </c>
      <c r="U33" s="6">
        <f t="shared" si="7"/>
        <v>0</v>
      </c>
      <c r="V33" s="6">
        <f t="shared" si="8"/>
        <v>0</v>
      </c>
      <c r="W33" s="6">
        <f t="shared" si="9"/>
        <v>0</v>
      </c>
      <c r="X33" s="6">
        <f t="shared" si="10"/>
        <v>0</v>
      </c>
      <c r="Y33" s="6">
        <f t="shared" si="5"/>
        <v>0</v>
      </c>
      <c r="Z33" s="6"/>
      <c r="AA33" s="6"/>
      <c r="AB33" s="6"/>
      <c r="AC33" s="6"/>
      <c r="AD33" s="6"/>
      <c r="AE33" s="6"/>
      <c r="AF33" s="6"/>
      <c r="AG33" s="6"/>
      <c r="AH33" s="6"/>
      <c r="AI33" s="6"/>
    </row>
    <row r="34" spans="1:35" s="20" customFormat="1" ht="15" customHeight="1" x14ac:dyDescent="0.25">
      <c r="A34" s="19"/>
      <c r="B34" s="74" t="str">
        <f t="shared" si="2"/>
        <v>!!!</v>
      </c>
      <c r="C34" s="209" t="str">
        <f>IF($D34&lt;&gt;"",VLOOKUP(TEXT($D34,0),'Angaben Stationen'!$C$15:$V$65,2,0),"")</f>
        <v/>
      </c>
      <c r="D34" s="203"/>
      <c r="E34" s="210"/>
      <c r="F34" s="210"/>
      <c r="G34" s="212"/>
      <c r="H34" s="213"/>
      <c r="I34" s="112"/>
      <c r="J34" s="112"/>
      <c r="K34" s="72"/>
      <c r="M34" s="126"/>
      <c r="N34" s="6">
        <f t="shared" si="3"/>
        <v>0</v>
      </c>
      <c r="O34" s="6" t="str">
        <f>IF('Angaben KH-Standort'!$D$13&gt;0,"VJ","KJA")</f>
        <v>KJA</v>
      </c>
      <c r="P34" s="6" t="str">
        <f t="shared" si="6"/>
        <v>Leer</v>
      </c>
      <c r="Q34" s="6" t="str">
        <f t="shared" si="4"/>
        <v>Leer</v>
      </c>
      <c r="R34" s="6" t="str">
        <f t="shared" si="1"/>
        <v>Leer</v>
      </c>
      <c r="S34" s="6" t="str">
        <f>VLOOKUP($C34,{"29 - Psychiatrie (Erwachsene)","Psychiatrie";"30 - Kinder- und Jugendpsychiatrie","KJPsychiatrie";"31 - Psychosomatik","Psychosomatik";0,"Leer";"","Leer"},2,0)</f>
        <v>Leer</v>
      </c>
      <c r="T34" s="6">
        <f>VLOOKUP($C34,{"29 - Psychiatrie (Erwachsene)",1;"30 - Kinder- und Jugendpsychiatrie",1;"31 - Psychosomatik",1;0,0;"",0},2,0)</f>
        <v>0</v>
      </c>
      <c r="U34" s="6">
        <f t="shared" si="7"/>
        <v>0</v>
      </c>
      <c r="V34" s="6">
        <f t="shared" si="8"/>
        <v>0</v>
      </c>
      <c r="W34" s="6">
        <f t="shared" si="9"/>
        <v>0</v>
      </c>
      <c r="X34" s="6">
        <f t="shared" si="10"/>
        <v>0</v>
      </c>
      <c r="Y34" s="6">
        <f t="shared" si="5"/>
        <v>0</v>
      </c>
      <c r="Z34" s="6"/>
      <c r="AA34" s="6"/>
      <c r="AB34" s="6"/>
      <c r="AC34" s="6"/>
      <c r="AD34" s="6"/>
      <c r="AE34" s="6"/>
      <c r="AF34" s="6"/>
      <c r="AG34" s="6"/>
      <c r="AH34" s="6"/>
      <c r="AI34" s="6"/>
    </row>
    <row r="35" spans="1:35" s="20" customFormat="1" ht="15" customHeight="1" x14ac:dyDescent="0.25">
      <c r="A35" s="19"/>
      <c r="B35" s="74" t="str">
        <f t="shared" si="2"/>
        <v>!!!</v>
      </c>
      <c r="C35" s="209" t="str">
        <f>IF($D35&lt;&gt;"",VLOOKUP(TEXT($D35,0),'Angaben Stationen'!$C$15:$V$65,2,0),"")</f>
        <v/>
      </c>
      <c r="D35" s="203"/>
      <c r="E35" s="210"/>
      <c r="F35" s="210"/>
      <c r="G35" s="212"/>
      <c r="H35" s="213"/>
      <c r="I35" s="112"/>
      <c r="J35" s="112"/>
      <c r="K35" s="72"/>
      <c r="M35" s="126"/>
      <c r="N35" s="6">
        <f t="shared" si="3"/>
        <v>0</v>
      </c>
      <c r="O35" s="6" t="str">
        <f>IF('Angaben KH-Standort'!$D$13&gt;0,"VJ","KJA")</f>
        <v>KJA</v>
      </c>
      <c r="P35" s="6" t="str">
        <f t="shared" si="6"/>
        <v>Leer</v>
      </c>
      <c r="Q35" s="6" t="str">
        <f t="shared" si="4"/>
        <v>Leer</v>
      </c>
      <c r="R35" s="6" t="str">
        <f t="shared" si="1"/>
        <v>Leer</v>
      </c>
      <c r="S35" s="6" t="str">
        <f>VLOOKUP($C35,{"29 - Psychiatrie (Erwachsene)","Psychiatrie";"30 - Kinder- und Jugendpsychiatrie","KJPsychiatrie";"31 - Psychosomatik","Psychosomatik";0,"Leer";"","Leer"},2,0)</f>
        <v>Leer</v>
      </c>
      <c r="T35" s="6">
        <f>VLOOKUP($C35,{"29 - Psychiatrie (Erwachsene)",1;"30 - Kinder- und Jugendpsychiatrie",1;"31 - Psychosomatik",1;0,0;"",0},2,0)</f>
        <v>0</v>
      </c>
      <c r="U35" s="6">
        <f t="shared" si="7"/>
        <v>0</v>
      </c>
      <c r="V35" s="6">
        <f t="shared" si="8"/>
        <v>0</v>
      </c>
      <c r="W35" s="6">
        <f t="shared" si="9"/>
        <v>0</v>
      </c>
      <c r="X35" s="6">
        <f t="shared" si="10"/>
        <v>0</v>
      </c>
      <c r="Y35" s="6">
        <f t="shared" si="5"/>
        <v>0</v>
      </c>
      <c r="Z35" s="6"/>
      <c r="AA35" s="6"/>
      <c r="AB35" s="6"/>
      <c r="AC35" s="6"/>
      <c r="AD35" s="6"/>
      <c r="AE35" s="6"/>
      <c r="AF35" s="6"/>
      <c r="AG35" s="6"/>
      <c r="AH35" s="6"/>
      <c r="AI35" s="6"/>
    </row>
    <row r="36" spans="1:35" s="20" customFormat="1" ht="15" customHeight="1" x14ac:dyDescent="0.25">
      <c r="A36" s="19"/>
      <c r="B36" s="74" t="str">
        <f t="shared" si="2"/>
        <v>!!!</v>
      </c>
      <c r="C36" s="209" t="str">
        <f>IF($D36&lt;&gt;"",VLOOKUP(TEXT($D36,0),'Angaben Stationen'!$C$15:$V$65,2,0),"")</f>
        <v/>
      </c>
      <c r="D36" s="203"/>
      <c r="E36" s="210"/>
      <c r="F36" s="210"/>
      <c r="G36" s="212"/>
      <c r="H36" s="213"/>
      <c r="I36" s="112"/>
      <c r="J36" s="112"/>
      <c r="K36" s="72"/>
      <c r="M36" s="126"/>
      <c r="N36" s="6">
        <f t="shared" si="3"/>
        <v>0</v>
      </c>
      <c r="O36" s="6" t="str">
        <f>IF('Angaben KH-Standort'!$D$13&gt;0,"VJ","KJA")</f>
        <v>KJA</v>
      </c>
      <c r="P36" s="6" t="str">
        <f t="shared" si="6"/>
        <v>Leer</v>
      </c>
      <c r="Q36" s="6" t="str">
        <f t="shared" si="4"/>
        <v>Leer</v>
      </c>
      <c r="R36" s="6" t="str">
        <f t="shared" si="1"/>
        <v>Leer</v>
      </c>
      <c r="S36" s="6" t="str">
        <f>VLOOKUP($C36,{"29 - Psychiatrie (Erwachsene)","Psychiatrie";"30 - Kinder- und Jugendpsychiatrie","KJPsychiatrie";"31 - Psychosomatik","Psychosomatik";0,"Leer";"","Leer"},2,0)</f>
        <v>Leer</v>
      </c>
      <c r="T36" s="6">
        <f>VLOOKUP($C36,{"29 - Psychiatrie (Erwachsene)",1;"30 - Kinder- und Jugendpsychiatrie",1;"31 - Psychosomatik",1;0,0;"",0},2,0)</f>
        <v>0</v>
      </c>
      <c r="U36" s="6">
        <f t="shared" si="7"/>
        <v>0</v>
      </c>
      <c r="V36" s="6">
        <f t="shared" si="8"/>
        <v>0</v>
      </c>
      <c r="W36" s="6">
        <f t="shared" si="9"/>
        <v>0</v>
      </c>
      <c r="X36" s="6">
        <f t="shared" si="10"/>
        <v>0</v>
      </c>
      <c r="Y36" s="6">
        <f t="shared" si="5"/>
        <v>0</v>
      </c>
      <c r="Z36" s="6"/>
      <c r="AA36" s="6"/>
      <c r="AB36" s="6"/>
      <c r="AC36" s="6"/>
      <c r="AD36" s="6"/>
      <c r="AE36" s="6"/>
      <c r="AF36" s="6"/>
      <c r="AG36" s="6"/>
      <c r="AH36" s="6"/>
      <c r="AI36" s="6"/>
    </row>
    <row r="37" spans="1:35" s="20" customFormat="1" ht="15" customHeight="1" x14ac:dyDescent="0.25">
      <c r="A37" s="19"/>
      <c r="B37" s="74" t="str">
        <f t="shared" si="2"/>
        <v>!!!</v>
      </c>
      <c r="C37" s="209" t="str">
        <f>IF($D37&lt;&gt;"",VLOOKUP(TEXT($D37,0),'Angaben Stationen'!$C$15:$V$65,2,0),"")</f>
        <v/>
      </c>
      <c r="D37" s="203"/>
      <c r="E37" s="210"/>
      <c r="F37" s="210"/>
      <c r="G37" s="212"/>
      <c r="H37" s="213"/>
      <c r="I37" s="112"/>
      <c r="J37" s="112"/>
      <c r="K37" s="72"/>
      <c r="M37" s="126"/>
      <c r="N37" s="6">
        <f t="shared" si="3"/>
        <v>0</v>
      </c>
      <c r="O37" s="6" t="str">
        <f>IF('Angaben KH-Standort'!$D$13&gt;0,"VJ","KJA")</f>
        <v>KJA</v>
      </c>
      <c r="P37" s="6" t="str">
        <f t="shared" si="6"/>
        <v>Leer</v>
      </c>
      <c r="Q37" s="6" t="str">
        <f t="shared" si="4"/>
        <v>Leer</v>
      </c>
      <c r="R37" s="6" t="str">
        <f t="shared" si="1"/>
        <v>Leer</v>
      </c>
      <c r="S37" s="6" t="str">
        <f>VLOOKUP($C37,{"29 - Psychiatrie (Erwachsene)","Psychiatrie";"30 - Kinder- und Jugendpsychiatrie","KJPsychiatrie";"31 - Psychosomatik","Psychosomatik";0,"Leer";"","Leer"},2,0)</f>
        <v>Leer</v>
      </c>
      <c r="T37" s="6">
        <f>VLOOKUP($C37,{"29 - Psychiatrie (Erwachsene)",1;"30 - Kinder- und Jugendpsychiatrie",1;"31 - Psychosomatik",1;0,0;"",0},2,0)</f>
        <v>0</v>
      </c>
      <c r="U37" s="6">
        <f t="shared" si="7"/>
        <v>0</v>
      </c>
      <c r="V37" s="6">
        <f t="shared" si="8"/>
        <v>0</v>
      </c>
      <c r="W37" s="6">
        <f t="shared" si="9"/>
        <v>0</v>
      </c>
      <c r="X37" s="6">
        <f t="shared" si="10"/>
        <v>0</v>
      </c>
      <c r="Y37" s="6">
        <f t="shared" si="5"/>
        <v>0</v>
      </c>
      <c r="Z37" s="6"/>
      <c r="AA37" s="6"/>
      <c r="AB37" s="6"/>
      <c r="AC37" s="6"/>
      <c r="AD37" s="6"/>
      <c r="AE37" s="6"/>
      <c r="AF37" s="6"/>
      <c r="AG37" s="6"/>
      <c r="AH37" s="6"/>
      <c r="AI37" s="6"/>
    </row>
    <row r="38" spans="1:35" s="20" customFormat="1" ht="15" customHeight="1" x14ac:dyDescent="0.25">
      <c r="A38" s="19"/>
      <c r="B38" s="74" t="str">
        <f t="shared" si="2"/>
        <v>!!!</v>
      </c>
      <c r="C38" s="209" t="str">
        <f>IF($D38&lt;&gt;"",VLOOKUP(TEXT($D38,0),'Angaben Stationen'!$C$15:$V$65,2,0),"")</f>
        <v/>
      </c>
      <c r="D38" s="203"/>
      <c r="E38" s="210"/>
      <c r="F38" s="210"/>
      <c r="G38" s="212"/>
      <c r="H38" s="213"/>
      <c r="I38" s="112"/>
      <c r="J38" s="112"/>
      <c r="K38" s="72"/>
      <c r="M38" s="126"/>
      <c r="N38" s="6">
        <f t="shared" si="3"/>
        <v>0</v>
      </c>
      <c r="O38" s="6" t="str">
        <f>IF('Angaben KH-Standort'!$D$13&gt;0,"VJ","KJA")</f>
        <v>KJA</v>
      </c>
      <c r="P38" s="6" t="str">
        <f t="shared" si="6"/>
        <v>Leer</v>
      </c>
      <c r="Q38" s="6" t="str">
        <f t="shared" si="4"/>
        <v>Leer</v>
      </c>
      <c r="R38" s="6" t="str">
        <f t="shared" si="1"/>
        <v>Leer</v>
      </c>
      <c r="S38" s="6" t="str">
        <f>VLOOKUP($C38,{"29 - Psychiatrie (Erwachsene)","Psychiatrie";"30 - Kinder- und Jugendpsychiatrie","KJPsychiatrie";"31 - Psychosomatik","Psychosomatik";0,"Leer";"","Leer"},2,0)</f>
        <v>Leer</v>
      </c>
      <c r="T38" s="6">
        <f>VLOOKUP($C38,{"29 - Psychiatrie (Erwachsene)",1;"30 - Kinder- und Jugendpsychiatrie",1;"31 - Psychosomatik",1;0,0;"",0},2,0)</f>
        <v>0</v>
      </c>
      <c r="U38" s="6">
        <f t="shared" si="7"/>
        <v>0</v>
      </c>
      <c r="V38" s="6">
        <f t="shared" si="8"/>
        <v>0</v>
      </c>
      <c r="W38" s="6">
        <f t="shared" si="9"/>
        <v>0</v>
      </c>
      <c r="X38" s="6">
        <f t="shared" si="10"/>
        <v>0</v>
      </c>
      <c r="Y38" s="6">
        <f t="shared" si="5"/>
        <v>0</v>
      </c>
      <c r="Z38" s="6"/>
      <c r="AA38" s="6"/>
      <c r="AB38" s="6"/>
      <c r="AC38" s="6"/>
      <c r="AD38" s="6"/>
      <c r="AE38" s="6"/>
      <c r="AF38" s="6"/>
      <c r="AG38" s="6"/>
      <c r="AH38" s="6"/>
      <c r="AI38" s="6"/>
    </row>
    <row r="39" spans="1:35" s="20" customFormat="1" ht="15" customHeight="1" x14ac:dyDescent="0.25">
      <c r="A39" s="19"/>
      <c r="B39" s="74" t="str">
        <f t="shared" si="2"/>
        <v>!!!</v>
      </c>
      <c r="C39" s="209" t="str">
        <f>IF($D39&lt;&gt;"",VLOOKUP(TEXT($D39,0),'Angaben Stationen'!$C$15:$V$65,2,0),"")</f>
        <v/>
      </c>
      <c r="D39" s="203"/>
      <c r="E39" s="210"/>
      <c r="F39" s="210"/>
      <c r="G39" s="212"/>
      <c r="H39" s="213"/>
      <c r="I39" s="112"/>
      <c r="J39" s="112"/>
      <c r="K39" s="72"/>
      <c r="M39" s="126"/>
      <c r="N39" s="6">
        <f t="shared" si="3"/>
        <v>0</v>
      </c>
      <c r="O39" s="6" t="str">
        <f>IF('Angaben KH-Standort'!$D$13&gt;0,"VJ","KJA")</f>
        <v>KJA</v>
      </c>
      <c r="P39" s="6" t="str">
        <f t="shared" si="6"/>
        <v>Leer</v>
      </c>
      <c r="Q39" s="6" t="str">
        <f t="shared" si="4"/>
        <v>Leer</v>
      </c>
      <c r="R39" s="6" t="str">
        <f t="shared" si="1"/>
        <v>Leer</v>
      </c>
      <c r="S39" s="6" t="str">
        <f>VLOOKUP($C39,{"29 - Psychiatrie (Erwachsene)","Psychiatrie";"30 - Kinder- und Jugendpsychiatrie","KJPsychiatrie";"31 - Psychosomatik","Psychosomatik";0,"Leer";"","Leer"},2,0)</f>
        <v>Leer</v>
      </c>
      <c r="T39" s="6">
        <f>VLOOKUP($C39,{"29 - Psychiatrie (Erwachsene)",1;"30 - Kinder- und Jugendpsychiatrie",1;"31 - Psychosomatik",1;0,0;"",0},2,0)</f>
        <v>0</v>
      </c>
      <c r="U39" s="6">
        <f t="shared" si="7"/>
        <v>0</v>
      </c>
      <c r="V39" s="6">
        <f t="shared" si="8"/>
        <v>0</v>
      </c>
      <c r="W39" s="6">
        <f t="shared" si="9"/>
        <v>0</v>
      </c>
      <c r="X39" s="6">
        <f t="shared" si="10"/>
        <v>0</v>
      </c>
      <c r="Y39" s="6">
        <f t="shared" si="5"/>
        <v>0</v>
      </c>
      <c r="Z39" s="6"/>
      <c r="AA39" s="6"/>
      <c r="AB39" s="6"/>
      <c r="AC39" s="6"/>
      <c r="AD39" s="6"/>
      <c r="AE39" s="6"/>
      <c r="AF39" s="6"/>
      <c r="AG39" s="6"/>
      <c r="AH39" s="6"/>
      <c r="AI39" s="6"/>
    </row>
    <row r="40" spans="1:35" s="20" customFormat="1" ht="15" customHeight="1" x14ac:dyDescent="0.25">
      <c r="A40" s="19"/>
      <c r="B40" s="74" t="str">
        <f t="shared" si="2"/>
        <v>!!!</v>
      </c>
      <c r="C40" s="209" t="str">
        <f>IF($D40&lt;&gt;"",VLOOKUP(TEXT($D40,0),'Angaben Stationen'!$C$15:$V$65,2,0),"")</f>
        <v/>
      </c>
      <c r="D40" s="203"/>
      <c r="E40" s="210"/>
      <c r="F40" s="210"/>
      <c r="G40" s="212"/>
      <c r="H40" s="213"/>
      <c r="I40" s="112"/>
      <c r="J40" s="112"/>
      <c r="K40" s="72"/>
      <c r="M40" s="126"/>
      <c r="N40" s="6">
        <f t="shared" si="3"/>
        <v>0</v>
      </c>
      <c r="O40" s="6" t="str">
        <f>IF('Angaben KH-Standort'!$D$13&gt;0,"VJ","KJA")</f>
        <v>KJA</v>
      </c>
      <c r="P40" s="6" t="str">
        <f t="shared" si="6"/>
        <v>Leer</v>
      </c>
      <c r="Q40" s="6" t="str">
        <f t="shared" si="4"/>
        <v>Leer</v>
      </c>
      <c r="R40" s="6" t="str">
        <f t="shared" si="1"/>
        <v>Leer</v>
      </c>
      <c r="S40" s="6" t="str">
        <f>VLOOKUP($C40,{"29 - Psychiatrie (Erwachsene)","Psychiatrie";"30 - Kinder- und Jugendpsychiatrie","KJPsychiatrie";"31 - Psychosomatik","Psychosomatik";0,"Leer";"","Leer"},2,0)</f>
        <v>Leer</v>
      </c>
      <c r="T40" s="6">
        <f>VLOOKUP($C40,{"29 - Psychiatrie (Erwachsene)",1;"30 - Kinder- und Jugendpsychiatrie",1;"31 - Psychosomatik",1;0,0;"",0},2,0)</f>
        <v>0</v>
      </c>
      <c r="U40" s="6">
        <f t="shared" si="7"/>
        <v>0</v>
      </c>
      <c r="V40" s="6">
        <f t="shared" si="8"/>
        <v>0</v>
      </c>
      <c r="W40" s="6">
        <f t="shared" si="9"/>
        <v>0</v>
      </c>
      <c r="X40" s="6">
        <f t="shared" si="10"/>
        <v>0</v>
      </c>
      <c r="Y40" s="6">
        <f t="shared" si="5"/>
        <v>0</v>
      </c>
      <c r="Z40" s="6"/>
      <c r="AA40" s="6"/>
      <c r="AB40" s="6"/>
      <c r="AC40" s="6"/>
      <c r="AD40" s="6"/>
      <c r="AE40" s="6"/>
      <c r="AF40" s="6"/>
      <c r="AG40" s="6"/>
      <c r="AH40" s="6"/>
      <c r="AI40" s="6"/>
    </row>
    <row r="41" spans="1:35" s="20" customFormat="1" ht="15" customHeight="1" x14ac:dyDescent="0.25">
      <c r="A41" s="19"/>
      <c r="B41" s="74" t="str">
        <f t="shared" si="2"/>
        <v>!!!</v>
      </c>
      <c r="C41" s="209" t="str">
        <f>IF($D41&lt;&gt;"",VLOOKUP(TEXT($D41,0),'Angaben Stationen'!$C$15:$V$65,2,0),"")</f>
        <v/>
      </c>
      <c r="D41" s="203"/>
      <c r="E41" s="210"/>
      <c r="F41" s="210"/>
      <c r="G41" s="212"/>
      <c r="H41" s="213"/>
      <c r="I41" s="112"/>
      <c r="J41" s="112"/>
      <c r="K41" s="72"/>
      <c r="M41" s="126"/>
      <c r="N41" s="6">
        <f t="shared" si="3"/>
        <v>0</v>
      </c>
      <c r="O41" s="6" t="str">
        <f>IF('Angaben KH-Standort'!$D$13&gt;0,"VJ","KJA")</f>
        <v>KJA</v>
      </c>
      <c r="P41" s="6" t="str">
        <f t="shared" si="6"/>
        <v>Leer</v>
      </c>
      <c r="Q41" s="6" t="str">
        <f t="shared" si="4"/>
        <v>Leer</v>
      </c>
      <c r="R41" s="6" t="str">
        <f t="shared" si="1"/>
        <v>Leer</v>
      </c>
      <c r="S41" s="6" t="str">
        <f>VLOOKUP($C41,{"29 - Psychiatrie (Erwachsene)","Psychiatrie";"30 - Kinder- und Jugendpsychiatrie","KJPsychiatrie";"31 - Psychosomatik","Psychosomatik";0,"Leer";"","Leer"},2,0)</f>
        <v>Leer</v>
      </c>
      <c r="T41" s="6">
        <f>VLOOKUP($C41,{"29 - Psychiatrie (Erwachsene)",1;"30 - Kinder- und Jugendpsychiatrie",1;"31 - Psychosomatik",1;0,0;"",0},2,0)</f>
        <v>0</v>
      </c>
      <c r="U41" s="6">
        <f t="shared" si="7"/>
        <v>0</v>
      </c>
      <c r="V41" s="6">
        <f t="shared" si="8"/>
        <v>0</v>
      </c>
      <c r="W41" s="6">
        <f t="shared" si="9"/>
        <v>0</v>
      </c>
      <c r="X41" s="6">
        <f t="shared" si="10"/>
        <v>0</v>
      </c>
      <c r="Y41" s="6">
        <f t="shared" si="5"/>
        <v>0</v>
      </c>
      <c r="Z41" s="6"/>
      <c r="AA41" s="6"/>
      <c r="AB41" s="6"/>
      <c r="AC41" s="6"/>
      <c r="AD41" s="6"/>
      <c r="AE41" s="6"/>
      <c r="AF41" s="6"/>
      <c r="AG41" s="6"/>
      <c r="AH41" s="6"/>
      <c r="AI41" s="6"/>
    </row>
    <row r="42" spans="1:35" s="20" customFormat="1" ht="15" customHeight="1" x14ac:dyDescent="0.25">
      <c r="A42" s="19"/>
      <c r="B42" s="74" t="str">
        <f t="shared" si="2"/>
        <v>!!!</v>
      </c>
      <c r="C42" s="209" t="str">
        <f>IF($D42&lt;&gt;"",VLOOKUP(TEXT($D42,0),'Angaben Stationen'!$C$15:$V$65,2,0),"")</f>
        <v/>
      </c>
      <c r="D42" s="203"/>
      <c r="E42" s="210"/>
      <c r="F42" s="210"/>
      <c r="G42" s="212"/>
      <c r="H42" s="213"/>
      <c r="I42" s="112"/>
      <c r="J42" s="112"/>
      <c r="K42" s="72"/>
      <c r="M42" s="126"/>
      <c r="N42" s="6">
        <f t="shared" si="3"/>
        <v>0</v>
      </c>
      <c r="O42" s="6" t="str">
        <f>IF('Angaben KH-Standort'!$D$13&gt;0,"VJ","KJA")</f>
        <v>KJA</v>
      </c>
      <c r="P42" s="6" t="str">
        <f t="shared" si="6"/>
        <v>Leer</v>
      </c>
      <c r="Q42" s="6" t="str">
        <f t="shared" si="4"/>
        <v>Leer</v>
      </c>
      <c r="R42" s="6" t="str">
        <f t="shared" si="1"/>
        <v>Leer</v>
      </c>
      <c r="S42" s="6" t="str">
        <f>VLOOKUP($C42,{"29 - Psychiatrie (Erwachsene)","Psychiatrie";"30 - Kinder- und Jugendpsychiatrie","KJPsychiatrie";"31 - Psychosomatik","Psychosomatik";0,"Leer";"","Leer"},2,0)</f>
        <v>Leer</v>
      </c>
      <c r="T42" s="6">
        <f>VLOOKUP($C42,{"29 - Psychiatrie (Erwachsene)",1;"30 - Kinder- und Jugendpsychiatrie",1;"31 - Psychosomatik",1;0,0;"",0},2,0)</f>
        <v>0</v>
      </c>
      <c r="U42" s="6">
        <f t="shared" si="7"/>
        <v>0</v>
      </c>
      <c r="V42" s="6">
        <f t="shared" si="8"/>
        <v>0</v>
      </c>
      <c r="W42" s="6">
        <f t="shared" si="9"/>
        <v>0</v>
      </c>
      <c r="X42" s="6">
        <f t="shared" si="10"/>
        <v>0</v>
      </c>
      <c r="Y42" s="6">
        <f t="shared" si="5"/>
        <v>0</v>
      </c>
      <c r="Z42" s="6"/>
      <c r="AA42" s="6"/>
      <c r="AB42" s="6"/>
      <c r="AC42" s="6"/>
      <c r="AD42" s="6"/>
      <c r="AE42" s="6"/>
      <c r="AF42" s="6"/>
      <c r="AG42" s="6"/>
      <c r="AH42" s="6"/>
      <c r="AI42" s="6"/>
    </row>
    <row r="43" spans="1:35" s="20" customFormat="1" ht="15" customHeight="1" x14ac:dyDescent="0.25">
      <c r="A43" s="19"/>
      <c r="B43" s="74" t="str">
        <f t="shared" si="2"/>
        <v>!!!</v>
      </c>
      <c r="C43" s="209" t="str">
        <f>IF($D43&lt;&gt;"",VLOOKUP(TEXT($D43,0),'Angaben Stationen'!$C$15:$V$65,2,0),"")</f>
        <v/>
      </c>
      <c r="D43" s="203"/>
      <c r="E43" s="210"/>
      <c r="F43" s="210"/>
      <c r="G43" s="212"/>
      <c r="H43" s="213"/>
      <c r="I43" s="112"/>
      <c r="J43" s="112"/>
      <c r="K43" s="72"/>
      <c r="M43" s="126"/>
      <c r="N43" s="6">
        <f t="shared" si="3"/>
        <v>0</v>
      </c>
      <c r="O43" s="6" t="str">
        <f>IF('Angaben KH-Standort'!$D$13&gt;0,"VJ","KJA")</f>
        <v>KJA</v>
      </c>
      <c r="P43" s="6" t="str">
        <f t="shared" si="6"/>
        <v>Leer</v>
      </c>
      <c r="Q43" s="6" t="str">
        <f t="shared" si="4"/>
        <v>Leer</v>
      </c>
      <c r="R43" s="6" t="str">
        <f t="shared" si="1"/>
        <v>Leer</v>
      </c>
      <c r="S43" s="6" t="str">
        <f>VLOOKUP($C43,{"29 - Psychiatrie (Erwachsene)","Psychiatrie";"30 - Kinder- und Jugendpsychiatrie","KJPsychiatrie";"31 - Psychosomatik","Psychosomatik";0,"Leer";"","Leer"},2,0)</f>
        <v>Leer</v>
      </c>
      <c r="T43" s="6">
        <f>VLOOKUP($C43,{"29 - Psychiatrie (Erwachsene)",1;"30 - Kinder- und Jugendpsychiatrie",1;"31 - Psychosomatik",1;0,0;"",0},2,0)</f>
        <v>0</v>
      </c>
      <c r="U43" s="6">
        <f t="shared" si="7"/>
        <v>0</v>
      </c>
      <c r="V43" s="6">
        <f t="shared" si="8"/>
        <v>0</v>
      </c>
      <c r="W43" s="6">
        <f t="shared" si="9"/>
        <v>0</v>
      </c>
      <c r="X43" s="6">
        <f t="shared" si="10"/>
        <v>0</v>
      </c>
      <c r="Y43" s="6">
        <f t="shared" si="5"/>
        <v>0</v>
      </c>
      <c r="Z43" s="6"/>
      <c r="AA43" s="6"/>
      <c r="AB43" s="6"/>
      <c r="AC43" s="6"/>
      <c r="AD43" s="6"/>
      <c r="AE43" s="6"/>
      <c r="AF43" s="6"/>
      <c r="AG43" s="6"/>
      <c r="AH43" s="6"/>
      <c r="AI43" s="6"/>
    </row>
    <row r="44" spans="1:35" s="20" customFormat="1" ht="15" customHeight="1" x14ac:dyDescent="0.25">
      <c r="A44" s="19"/>
      <c r="B44" s="74" t="str">
        <f t="shared" si="2"/>
        <v>!!!</v>
      </c>
      <c r="C44" s="209" t="str">
        <f>IF($D44&lt;&gt;"",VLOOKUP(TEXT($D44,0),'Angaben Stationen'!$C$15:$V$65,2,0),"")</f>
        <v/>
      </c>
      <c r="D44" s="203"/>
      <c r="E44" s="210"/>
      <c r="F44" s="210"/>
      <c r="G44" s="212"/>
      <c r="H44" s="213"/>
      <c r="I44" s="112"/>
      <c r="J44" s="112"/>
      <c r="K44" s="72"/>
      <c r="M44" s="126"/>
      <c r="N44" s="6">
        <f t="shared" si="3"/>
        <v>0</v>
      </c>
      <c r="O44" s="6" t="str">
        <f>IF('Angaben KH-Standort'!$D$13&gt;0,"VJ","KJA")</f>
        <v>KJA</v>
      </c>
      <c r="P44" s="6" t="str">
        <f t="shared" si="6"/>
        <v>Leer</v>
      </c>
      <c r="Q44" s="6" t="str">
        <f t="shared" si="4"/>
        <v>Leer</v>
      </c>
      <c r="R44" s="6" t="str">
        <f t="shared" si="1"/>
        <v>Leer</v>
      </c>
      <c r="S44" s="6" t="str">
        <f>VLOOKUP($C44,{"29 - Psychiatrie (Erwachsene)","Psychiatrie";"30 - Kinder- und Jugendpsychiatrie","KJPsychiatrie";"31 - Psychosomatik","Psychosomatik";0,"Leer";"","Leer"},2,0)</f>
        <v>Leer</v>
      </c>
      <c r="T44" s="6">
        <f>VLOOKUP($C44,{"29 - Psychiatrie (Erwachsene)",1;"30 - Kinder- und Jugendpsychiatrie",1;"31 - Psychosomatik",1;0,0;"",0},2,0)</f>
        <v>0</v>
      </c>
      <c r="U44" s="6">
        <f t="shared" si="7"/>
        <v>0</v>
      </c>
      <c r="V44" s="6">
        <f t="shared" si="8"/>
        <v>0</v>
      </c>
      <c r="W44" s="6">
        <f t="shared" si="9"/>
        <v>0</v>
      </c>
      <c r="X44" s="6">
        <f t="shared" si="10"/>
        <v>0</v>
      </c>
      <c r="Y44" s="6">
        <f t="shared" si="5"/>
        <v>0</v>
      </c>
      <c r="Z44" s="6"/>
      <c r="AA44" s="6"/>
      <c r="AB44" s="6"/>
      <c r="AC44" s="6"/>
      <c r="AD44" s="6"/>
      <c r="AE44" s="6"/>
      <c r="AF44" s="6"/>
      <c r="AG44" s="6"/>
      <c r="AH44" s="6"/>
      <c r="AI44" s="6"/>
    </row>
    <row r="45" spans="1:35" s="20" customFormat="1" ht="15" customHeight="1" x14ac:dyDescent="0.25">
      <c r="A45" s="19"/>
      <c r="B45" s="74" t="str">
        <f t="shared" si="2"/>
        <v>!!!</v>
      </c>
      <c r="C45" s="209" t="str">
        <f>IF($D45&lt;&gt;"",VLOOKUP(TEXT($D45,0),'Angaben Stationen'!$C$15:$V$65,2,0),"")</f>
        <v/>
      </c>
      <c r="D45" s="203"/>
      <c r="E45" s="210"/>
      <c r="F45" s="210"/>
      <c r="G45" s="212"/>
      <c r="H45" s="213"/>
      <c r="I45" s="112"/>
      <c r="J45" s="112"/>
      <c r="K45" s="72"/>
      <c r="M45" s="126"/>
      <c r="N45" s="6">
        <f t="shared" si="3"/>
        <v>0</v>
      </c>
      <c r="O45" s="6" t="str">
        <f>IF('Angaben KH-Standort'!$D$13&gt;0,"VJ","KJA")</f>
        <v>KJA</v>
      </c>
      <c r="P45" s="6" t="str">
        <f t="shared" si="6"/>
        <v>Leer</v>
      </c>
      <c r="Q45" s="6" t="str">
        <f t="shared" si="4"/>
        <v>Leer</v>
      </c>
      <c r="R45" s="6" t="str">
        <f t="shared" si="1"/>
        <v>Leer</v>
      </c>
      <c r="S45" s="6" t="str">
        <f>VLOOKUP($C45,{"29 - Psychiatrie (Erwachsene)","Psychiatrie";"30 - Kinder- und Jugendpsychiatrie","KJPsychiatrie";"31 - Psychosomatik","Psychosomatik";0,"Leer";"","Leer"},2,0)</f>
        <v>Leer</v>
      </c>
      <c r="T45" s="6">
        <f>VLOOKUP($C45,{"29 - Psychiatrie (Erwachsene)",1;"30 - Kinder- und Jugendpsychiatrie",1;"31 - Psychosomatik",1;0,0;"",0},2,0)</f>
        <v>0</v>
      </c>
      <c r="U45" s="6">
        <f t="shared" si="7"/>
        <v>0</v>
      </c>
      <c r="V45" s="6">
        <f t="shared" si="8"/>
        <v>0</v>
      </c>
      <c r="W45" s="6">
        <f t="shared" si="9"/>
        <v>0</v>
      </c>
      <c r="X45" s="6">
        <f t="shared" si="10"/>
        <v>0</v>
      </c>
      <c r="Y45" s="6">
        <f t="shared" si="5"/>
        <v>0</v>
      </c>
      <c r="Z45" s="6"/>
      <c r="AA45" s="6"/>
      <c r="AB45" s="6"/>
      <c r="AC45" s="6"/>
      <c r="AD45" s="6"/>
      <c r="AE45" s="6"/>
      <c r="AF45" s="6"/>
      <c r="AG45" s="6"/>
      <c r="AH45" s="6"/>
      <c r="AI45" s="6"/>
    </row>
    <row r="46" spans="1:35" s="20" customFormat="1" ht="15" customHeight="1" x14ac:dyDescent="0.25">
      <c r="A46" s="19"/>
      <c r="B46" s="74" t="str">
        <f t="shared" si="2"/>
        <v>!!!</v>
      </c>
      <c r="C46" s="209" t="str">
        <f>IF($D46&lt;&gt;"",VLOOKUP(TEXT($D46,0),'Angaben Stationen'!$C$15:$V$65,2,0),"")</f>
        <v/>
      </c>
      <c r="D46" s="203"/>
      <c r="E46" s="210"/>
      <c r="F46" s="210"/>
      <c r="G46" s="212"/>
      <c r="H46" s="213"/>
      <c r="I46" s="112"/>
      <c r="J46" s="112"/>
      <c r="K46" s="72"/>
      <c r="M46" s="126"/>
      <c r="N46" s="6">
        <f t="shared" si="3"/>
        <v>0</v>
      </c>
      <c r="O46" s="6" t="str">
        <f>IF('Angaben KH-Standort'!$D$13&gt;0,"VJ","KJA")</f>
        <v>KJA</v>
      </c>
      <c r="P46" s="6" t="str">
        <f t="shared" si="6"/>
        <v>Leer</v>
      </c>
      <c r="Q46" s="6" t="str">
        <f t="shared" si="4"/>
        <v>Leer</v>
      </c>
      <c r="R46" s="6" t="str">
        <f t="shared" si="1"/>
        <v>Leer</v>
      </c>
      <c r="S46" s="6" t="str">
        <f>VLOOKUP($C46,{"29 - Psychiatrie (Erwachsene)","Psychiatrie";"30 - Kinder- und Jugendpsychiatrie","KJPsychiatrie";"31 - Psychosomatik","Psychosomatik";0,"Leer";"","Leer"},2,0)</f>
        <v>Leer</v>
      </c>
      <c r="T46" s="6">
        <f>VLOOKUP($C46,{"29 - Psychiatrie (Erwachsene)",1;"30 - Kinder- und Jugendpsychiatrie",1;"31 - Psychosomatik",1;0,0;"",0},2,0)</f>
        <v>0</v>
      </c>
      <c r="U46" s="6">
        <f t="shared" si="7"/>
        <v>0</v>
      </c>
      <c r="V46" s="6">
        <f t="shared" si="8"/>
        <v>0</v>
      </c>
      <c r="W46" s="6">
        <f t="shared" si="9"/>
        <v>0</v>
      </c>
      <c r="X46" s="6">
        <f t="shared" si="10"/>
        <v>0</v>
      </c>
      <c r="Y46" s="6">
        <f t="shared" si="5"/>
        <v>0</v>
      </c>
      <c r="Z46" s="6"/>
      <c r="AA46" s="6"/>
      <c r="AB46" s="6"/>
      <c r="AC46" s="6"/>
      <c r="AD46" s="6"/>
      <c r="AE46" s="6"/>
      <c r="AF46" s="6"/>
      <c r="AG46" s="6"/>
      <c r="AH46" s="6"/>
      <c r="AI46" s="6"/>
    </row>
    <row r="47" spans="1:35" s="20" customFormat="1" ht="15" customHeight="1" x14ac:dyDescent="0.25">
      <c r="A47" s="19"/>
      <c r="B47" s="74" t="str">
        <f t="shared" si="2"/>
        <v>!!!</v>
      </c>
      <c r="C47" s="209" t="str">
        <f>IF($D47&lt;&gt;"",VLOOKUP(TEXT($D47,0),'Angaben Stationen'!$C$15:$V$65,2,0),"")</f>
        <v/>
      </c>
      <c r="D47" s="203"/>
      <c r="E47" s="210"/>
      <c r="F47" s="210"/>
      <c r="G47" s="212"/>
      <c r="H47" s="213"/>
      <c r="I47" s="112"/>
      <c r="J47" s="112"/>
      <c r="K47" s="72"/>
      <c r="M47" s="126"/>
      <c r="N47" s="6">
        <f t="shared" si="3"/>
        <v>0</v>
      </c>
      <c r="O47" s="6" t="str">
        <f>IF('Angaben KH-Standort'!$D$13&gt;0,"VJ","KJA")</f>
        <v>KJA</v>
      </c>
      <c r="P47" s="6" t="str">
        <f t="shared" si="6"/>
        <v>Leer</v>
      </c>
      <c r="Q47" s="6" t="str">
        <f t="shared" si="4"/>
        <v>Leer</v>
      </c>
      <c r="R47" s="6" t="str">
        <f t="shared" si="1"/>
        <v>Leer</v>
      </c>
      <c r="S47" s="6" t="str">
        <f>VLOOKUP($C47,{"29 - Psychiatrie (Erwachsene)","Psychiatrie";"30 - Kinder- und Jugendpsychiatrie","KJPsychiatrie";"31 - Psychosomatik","Psychosomatik";0,"Leer";"","Leer"},2,0)</f>
        <v>Leer</v>
      </c>
      <c r="T47" s="6">
        <f>VLOOKUP($C47,{"29 - Psychiatrie (Erwachsene)",1;"30 - Kinder- und Jugendpsychiatrie",1;"31 - Psychosomatik",1;0,0;"",0},2,0)</f>
        <v>0</v>
      </c>
      <c r="U47" s="6">
        <f t="shared" si="7"/>
        <v>0</v>
      </c>
      <c r="V47" s="6">
        <f t="shared" si="8"/>
        <v>0</v>
      </c>
      <c r="W47" s="6">
        <f t="shared" si="9"/>
        <v>0</v>
      </c>
      <c r="X47" s="6">
        <f t="shared" si="10"/>
        <v>0</v>
      </c>
      <c r="Y47" s="6">
        <f t="shared" si="5"/>
        <v>0</v>
      </c>
      <c r="Z47" s="6"/>
      <c r="AA47" s="6"/>
      <c r="AB47" s="6"/>
      <c r="AC47" s="6"/>
      <c r="AD47" s="6"/>
      <c r="AE47" s="6"/>
      <c r="AF47" s="6"/>
      <c r="AG47" s="6"/>
      <c r="AH47" s="6"/>
      <c r="AI47" s="6"/>
    </row>
    <row r="48" spans="1:35" s="20" customFormat="1" ht="15" customHeight="1" x14ac:dyDescent="0.25">
      <c r="A48" s="19"/>
      <c r="B48" s="74" t="str">
        <f t="shared" si="2"/>
        <v>!!!</v>
      </c>
      <c r="C48" s="209" t="str">
        <f>IF($D48&lt;&gt;"",VLOOKUP(TEXT($D48,0),'Angaben Stationen'!$C$15:$V$65,2,0),"")</f>
        <v/>
      </c>
      <c r="D48" s="203"/>
      <c r="E48" s="210"/>
      <c r="F48" s="210"/>
      <c r="G48" s="212"/>
      <c r="H48" s="213"/>
      <c r="I48" s="112"/>
      <c r="J48" s="112"/>
      <c r="K48" s="72"/>
      <c r="M48" s="126"/>
      <c r="N48" s="6">
        <f t="shared" si="3"/>
        <v>0</v>
      </c>
      <c r="O48" s="6" t="str">
        <f>IF('Angaben KH-Standort'!$D$13&gt;0,"VJ","KJA")</f>
        <v>KJA</v>
      </c>
      <c r="P48" s="6" t="str">
        <f t="shared" si="6"/>
        <v>Leer</v>
      </c>
      <c r="Q48" s="6" t="str">
        <f t="shared" si="4"/>
        <v>Leer</v>
      </c>
      <c r="R48" s="6" t="str">
        <f t="shared" si="1"/>
        <v>Leer</v>
      </c>
      <c r="S48" s="6" t="str">
        <f>VLOOKUP($C48,{"29 - Psychiatrie (Erwachsene)","Psychiatrie";"30 - Kinder- und Jugendpsychiatrie","KJPsychiatrie";"31 - Psychosomatik","Psychosomatik";0,"Leer";"","Leer"},2,0)</f>
        <v>Leer</v>
      </c>
      <c r="T48" s="6">
        <f>VLOOKUP($C48,{"29 - Psychiatrie (Erwachsene)",1;"30 - Kinder- und Jugendpsychiatrie",1;"31 - Psychosomatik",1;0,0;"",0},2,0)</f>
        <v>0</v>
      </c>
      <c r="U48" s="6">
        <f t="shared" si="7"/>
        <v>0</v>
      </c>
      <c r="V48" s="6">
        <f t="shared" si="8"/>
        <v>0</v>
      </c>
      <c r="W48" s="6">
        <f t="shared" si="9"/>
        <v>0</v>
      </c>
      <c r="X48" s="6">
        <f t="shared" si="10"/>
        <v>0</v>
      </c>
      <c r="Y48" s="6">
        <f t="shared" si="5"/>
        <v>0</v>
      </c>
      <c r="Z48" s="6"/>
      <c r="AA48" s="6"/>
      <c r="AB48" s="6"/>
      <c r="AC48" s="6"/>
      <c r="AD48" s="6"/>
      <c r="AE48" s="6"/>
      <c r="AF48" s="6"/>
      <c r="AG48" s="6"/>
      <c r="AH48" s="6"/>
      <c r="AI48" s="6"/>
    </row>
    <row r="49" spans="1:35" s="20" customFormat="1" ht="15" customHeight="1" x14ac:dyDescent="0.25">
      <c r="A49" s="19"/>
      <c r="B49" s="74" t="str">
        <f t="shared" si="2"/>
        <v>!!!</v>
      </c>
      <c r="C49" s="209" t="str">
        <f>IF($D49&lt;&gt;"",VLOOKUP(TEXT($D49,0),'Angaben Stationen'!$C$15:$V$65,2,0),"")</f>
        <v/>
      </c>
      <c r="D49" s="203"/>
      <c r="E49" s="210"/>
      <c r="F49" s="210"/>
      <c r="G49" s="212"/>
      <c r="H49" s="213"/>
      <c r="I49" s="112"/>
      <c r="J49" s="112"/>
      <c r="K49" s="72"/>
      <c r="M49" s="126"/>
      <c r="N49" s="6">
        <f t="shared" si="3"/>
        <v>0</v>
      </c>
      <c r="O49" s="6" t="str">
        <f>IF('Angaben KH-Standort'!$D$13&gt;0,"VJ","KJA")</f>
        <v>KJA</v>
      </c>
      <c r="P49" s="6" t="str">
        <f t="shared" si="6"/>
        <v>Leer</v>
      </c>
      <c r="Q49" s="6" t="str">
        <f t="shared" si="4"/>
        <v>Leer</v>
      </c>
      <c r="R49" s="6" t="str">
        <f t="shared" si="1"/>
        <v>Leer</v>
      </c>
      <c r="S49" s="6" t="str">
        <f>VLOOKUP($C49,{"29 - Psychiatrie (Erwachsene)","Psychiatrie";"30 - Kinder- und Jugendpsychiatrie","KJPsychiatrie";"31 - Psychosomatik","Psychosomatik";0,"Leer";"","Leer"},2,0)</f>
        <v>Leer</v>
      </c>
      <c r="T49" s="6">
        <f>VLOOKUP($C49,{"29 - Psychiatrie (Erwachsene)",1;"30 - Kinder- und Jugendpsychiatrie",1;"31 - Psychosomatik",1;0,0;"",0},2,0)</f>
        <v>0</v>
      </c>
      <c r="U49" s="6">
        <f t="shared" si="7"/>
        <v>0</v>
      </c>
      <c r="V49" s="6">
        <f t="shared" si="8"/>
        <v>0</v>
      </c>
      <c r="W49" s="6">
        <f t="shared" si="9"/>
        <v>0</v>
      </c>
      <c r="X49" s="6">
        <f t="shared" si="10"/>
        <v>0</v>
      </c>
      <c r="Y49" s="6">
        <f t="shared" si="5"/>
        <v>0</v>
      </c>
      <c r="Z49" s="6"/>
      <c r="AA49" s="6"/>
      <c r="AB49" s="6"/>
      <c r="AC49" s="6"/>
      <c r="AD49" s="6"/>
      <c r="AE49" s="6"/>
      <c r="AF49" s="6"/>
      <c r="AG49" s="6"/>
      <c r="AH49" s="6"/>
      <c r="AI49" s="6"/>
    </row>
    <row r="50" spans="1:35" s="20" customFormat="1" ht="15" customHeight="1" x14ac:dyDescent="0.25">
      <c r="A50" s="19"/>
      <c r="B50" s="74" t="str">
        <f t="shared" si="2"/>
        <v>!!!</v>
      </c>
      <c r="C50" s="209" t="str">
        <f>IF($D50&lt;&gt;"",VLOOKUP(TEXT($D50,0),'Angaben Stationen'!$C$15:$V$65,2,0),"")</f>
        <v/>
      </c>
      <c r="D50" s="203"/>
      <c r="E50" s="210"/>
      <c r="F50" s="210"/>
      <c r="G50" s="212"/>
      <c r="H50" s="213"/>
      <c r="I50" s="112"/>
      <c r="J50" s="112"/>
      <c r="K50" s="72"/>
      <c r="M50" s="126"/>
      <c r="N50" s="6">
        <f t="shared" si="3"/>
        <v>0</v>
      </c>
      <c r="O50" s="6" t="str">
        <f>IF('Angaben KH-Standort'!$D$13&gt;0,"VJ","KJA")</f>
        <v>KJA</v>
      </c>
      <c r="P50" s="6" t="str">
        <f t="shared" si="6"/>
        <v>Leer</v>
      </c>
      <c r="Q50" s="6" t="str">
        <f t="shared" si="4"/>
        <v>Leer</v>
      </c>
      <c r="R50" s="6" t="str">
        <f t="shared" si="1"/>
        <v>Leer</v>
      </c>
      <c r="S50" s="6" t="str">
        <f>VLOOKUP($C50,{"29 - Psychiatrie (Erwachsene)","Psychiatrie";"30 - Kinder- und Jugendpsychiatrie","KJPsychiatrie";"31 - Psychosomatik","Psychosomatik";0,"Leer";"","Leer"},2,0)</f>
        <v>Leer</v>
      </c>
      <c r="T50" s="6">
        <f>VLOOKUP($C50,{"29 - Psychiatrie (Erwachsene)",1;"30 - Kinder- und Jugendpsychiatrie",1;"31 - Psychosomatik",1;0,0;"",0},2,0)</f>
        <v>0</v>
      </c>
      <c r="U50" s="6">
        <f t="shared" si="7"/>
        <v>0</v>
      </c>
      <c r="V50" s="6">
        <f t="shared" si="8"/>
        <v>0</v>
      </c>
      <c r="W50" s="6">
        <f t="shared" si="9"/>
        <v>0</v>
      </c>
      <c r="X50" s="6">
        <f t="shared" si="10"/>
        <v>0</v>
      </c>
      <c r="Y50" s="6">
        <f t="shared" si="5"/>
        <v>0</v>
      </c>
      <c r="Z50" s="6"/>
      <c r="AA50" s="6"/>
      <c r="AB50" s="6"/>
      <c r="AC50" s="6"/>
      <c r="AD50" s="6"/>
      <c r="AE50" s="6"/>
      <c r="AF50" s="6"/>
      <c r="AG50" s="6"/>
      <c r="AH50" s="6"/>
      <c r="AI50" s="6"/>
    </row>
    <row r="51" spans="1:35" s="20" customFormat="1" ht="15" customHeight="1" x14ac:dyDescent="0.25">
      <c r="A51" s="19"/>
      <c r="B51" s="74" t="str">
        <f t="shared" si="2"/>
        <v>!!!</v>
      </c>
      <c r="C51" s="209" t="str">
        <f>IF($D51&lt;&gt;"",VLOOKUP(TEXT($D51,0),'Angaben Stationen'!$C$15:$V$65,2,0),"")</f>
        <v/>
      </c>
      <c r="D51" s="203"/>
      <c r="E51" s="210"/>
      <c r="F51" s="210"/>
      <c r="G51" s="212"/>
      <c r="H51" s="213"/>
      <c r="I51" s="112"/>
      <c r="J51" s="112"/>
      <c r="K51" s="72"/>
      <c r="M51" s="126"/>
      <c r="N51" s="6">
        <f t="shared" si="3"/>
        <v>0</v>
      </c>
      <c r="O51" s="6" t="str">
        <f>IF('Angaben KH-Standort'!$D$13&gt;0,"VJ","KJA")</f>
        <v>KJA</v>
      </c>
      <c r="P51" s="6" t="str">
        <f t="shared" si="6"/>
        <v>Leer</v>
      </c>
      <c r="Q51" s="6" t="str">
        <f t="shared" si="4"/>
        <v>Leer</v>
      </c>
      <c r="R51" s="6" t="str">
        <f t="shared" si="1"/>
        <v>Leer</v>
      </c>
      <c r="S51" s="6" t="str">
        <f>VLOOKUP($C51,{"29 - Psychiatrie (Erwachsene)","Psychiatrie";"30 - Kinder- und Jugendpsychiatrie","KJPsychiatrie";"31 - Psychosomatik","Psychosomatik";0,"Leer";"","Leer"},2,0)</f>
        <v>Leer</v>
      </c>
      <c r="T51" s="6">
        <f>VLOOKUP($C51,{"29 - Psychiatrie (Erwachsene)",1;"30 - Kinder- und Jugendpsychiatrie",1;"31 - Psychosomatik",1;0,0;"",0},2,0)</f>
        <v>0</v>
      </c>
      <c r="U51" s="6">
        <f t="shared" si="7"/>
        <v>0</v>
      </c>
      <c r="V51" s="6">
        <f t="shared" si="8"/>
        <v>0</v>
      </c>
      <c r="W51" s="6">
        <f t="shared" si="9"/>
        <v>0</v>
      </c>
      <c r="X51" s="6">
        <f t="shared" si="10"/>
        <v>0</v>
      </c>
      <c r="Y51" s="6">
        <f t="shared" si="5"/>
        <v>0</v>
      </c>
      <c r="Z51" s="6"/>
      <c r="AA51" s="6"/>
      <c r="AB51" s="6"/>
      <c r="AC51" s="6"/>
      <c r="AD51" s="6"/>
      <c r="AE51" s="6"/>
      <c r="AF51" s="6"/>
      <c r="AG51" s="6"/>
      <c r="AH51" s="6"/>
      <c r="AI51" s="6"/>
    </row>
    <row r="52" spans="1:35" s="20" customFormat="1" ht="15" customHeight="1" x14ac:dyDescent="0.25">
      <c r="A52" s="19"/>
      <c r="B52" s="74" t="str">
        <f t="shared" si="2"/>
        <v>!!!</v>
      </c>
      <c r="C52" s="209" t="str">
        <f>IF($D52&lt;&gt;"",VLOOKUP(TEXT($D52,0),'Angaben Stationen'!$C$15:$V$65,2,0),"")</f>
        <v/>
      </c>
      <c r="D52" s="203"/>
      <c r="E52" s="210"/>
      <c r="F52" s="210"/>
      <c r="G52" s="212"/>
      <c r="H52" s="213"/>
      <c r="I52" s="112"/>
      <c r="J52" s="112"/>
      <c r="K52" s="72"/>
      <c r="M52" s="126"/>
      <c r="N52" s="6">
        <f t="shared" si="3"/>
        <v>0</v>
      </c>
      <c r="O52" s="6" t="str">
        <f>IF('Angaben KH-Standort'!$D$13&gt;0,"VJ","KJA")</f>
        <v>KJA</v>
      </c>
      <c r="P52" s="6" t="str">
        <f t="shared" si="6"/>
        <v>Leer</v>
      </c>
      <c r="Q52" s="6" t="str">
        <f t="shared" si="4"/>
        <v>Leer</v>
      </c>
      <c r="R52" s="6" t="str">
        <f t="shared" si="1"/>
        <v>Leer</v>
      </c>
      <c r="S52" s="6" t="str">
        <f>VLOOKUP($C52,{"29 - Psychiatrie (Erwachsene)","Psychiatrie";"30 - Kinder- und Jugendpsychiatrie","KJPsychiatrie";"31 - Psychosomatik","Psychosomatik";0,"Leer";"","Leer"},2,0)</f>
        <v>Leer</v>
      </c>
      <c r="T52" s="6">
        <f>VLOOKUP($C52,{"29 - Psychiatrie (Erwachsene)",1;"30 - Kinder- und Jugendpsychiatrie",1;"31 - Psychosomatik",1;0,0;"",0},2,0)</f>
        <v>0</v>
      </c>
      <c r="U52" s="6">
        <f t="shared" si="7"/>
        <v>0</v>
      </c>
      <c r="V52" s="6">
        <f t="shared" si="8"/>
        <v>0</v>
      </c>
      <c r="W52" s="6">
        <f t="shared" si="9"/>
        <v>0</v>
      </c>
      <c r="X52" s="6">
        <f t="shared" si="10"/>
        <v>0</v>
      </c>
      <c r="Y52" s="6">
        <f t="shared" si="5"/>
        <v>0</v>
      </c>
      <c r="Z52" s="6"/>
      <c r="AA52" s="6"/>
      <c r="AB52" s="6"/>
      <c r="AC52" s="6"/>
      <c r="AD52" s="6"/>
      <c r="AE52" s="6"/>
      <c r="AF52" s="6"/>
      <c r="AG52" s="6"/>
      <c r="AH52" s="6"/>
      <c r="AI52" s="6"/>
    </row>
    <row r="53" spans="1:35" s="20" customFormat="1" ht="15" customHeight="1" x14ac:dyDescent="0.25">
      <c r="A53" s="19"/>
      <c r="B53" s="74" t="str">
        <f t="shared" si="2"/>
        <v>!!!</v>
      </c>
      <c r="C53" s="209" t="str">
        <f>IF($D53&lt;&gt;"",VLOOKUP(TEXT($D53,0),'Angaben Stationen'!$C$15:$V$65,2,0),"")</f>
        <v/>
      </c>
      <c r="D53" s="203"/>
      <c r="E53" s="210"/>
      <c r="F53" s="210"/>
      <c r="G53" s="212"/>
      <c r="H53" s="213"/>
      <c r="I53" s="112"/>
      <c r="J53" s="112"/>
      <c r="K53" s="72"/>
      <c r="M53" s="126"/>
      <c r="N53" s="6">
        <f t="shared" si="3"/>
        <v>0</v>
      </c>
      <c r="O53" s="6" t="str">
        <f>IF('Angaben KH-Standort'!$D$13&gt;0,"VJ","KJA")</f>
        <v>KJA</v>
      </c>
      <c r="P53" s="6" t="str">
        <f t="shared" si="6"/>
        <v>Leer</v>
      </c>
      <c r="Q53" s="6" t="str">
        <f t="shared" si="4"/>
        <v>Leer</v>
      </c>
      <c r="R53" s="6" t="str">
        <f t="shared" si="1"/>
        <v>Leer</v>
      </c>
      <c r="S53" s="6" t="str">
        <f>VLOOKUP($C53,{"29 - Psychiatrie (Erwachsene)","Psychiatrie";"30 - Kinder- und Jugendpsychiatrie","KJPsychiatrie";"31 - Psychosomatik","Psychosomatik";0,"Leer";"","Leer"},2,0)</f>
        <v>Leer</v>
      </c>
      <c r="T53" s="6">
        <f>VLOOKUP($C53,{"29 - Psychiatrie (Erwachsene)",1;"30 - Kinder- und Jugendpsychiatrie",1;"31 - Psychosomatik",1;0,0;"",0},2,0)</f>
        <v>0</v>
      </c>
      <c r="U53" s="6">
        <f t="shared" si="7"/>
        <v>0</v>
      </c>
      <c r="V53" s="6">
        <f t="shared" si="8"/>
        <v>0</v>
      </c>
      <c r="W53" s="6">
        <f t="shared" si="9"/>
        <v>0</v>
      </c>
      <c r="X53" s="6">
        <f t="shared" si="10"/>
        <v>0</v>
      </c>
      <c r="Y53" s="6">
        <f t="shared" si="5"/>
        <v>0</v>
      </c>
      <c r="Z53" s="6"/>
      <c r="AA53" s="6"/>
      <c r="AB53" s="6"/>
      <c r="AC53" s="6"/>
      <c r="AD53" s="6"/>
      <c r="AE53" s="6"/>
      <c r="AF53" s="6"/>
      <c r="AG53" s="6"/>
      <c r="AH53" s="6"/>
      <c r="AI53" s="6"/>
    </row>
    <row r="54" spans="1:35" s="20" customFormat="1" ht="15" customHeight="1" x14ac:dyDescent="0.25">
      <c r="A54" s="19"/>
      <c r="B54" s="74" t="str">
        <f t="shared" si="2"/>
        <v>!!!</v>
      </c>
      <c r="C54" s="209" t="str">
        <f>IF($D54&lt;&gt;"",VLOOKUP(TEXT($D54,0),'Angaben Stationen'!$C$15:$V$65,2,0),"")</f>
        <v/>
      </c>
      <c r="D54" s="203"/>
      <c r="E54" s="210"/>
      <c r="F54" s="210"/>
      <c r="G54" s="212"/>
      <c r="H54" s="213"/>
      <c r="I54" s="112"/>
      <c r="J54" s="112"/>
      <c r="K54" s="72"/>
      <c r="M54" s="126"/>
      <c r="N54" s="6">
        <f t="shared" si="3"/>
        <v>0</v>
      </c>
      <c r="O54" s="6" t="str">
        <f>IF('Angaben KH-Standort'!$D$13&gt;0,"VJ","KJA")</f>
        <v>KJA</v>
      </c>
      <c r="P54" s="6" t="str">
        <f t="shared" si="6"/>
        <v>Leer</v>
      </c>
      <c r="Q54" s="6" t="str">
        <f t="shared" si="4"/>
        <v>Leer</v>
      </c>
      <c r="R54" s="6" t="str">
        <f t="shared" si="1"/>
        <v>Leer</v>
      </c>
      <c r="S54" s="6" t="str">
        <f>VLOOKUP($C54,{"29 - Psychiatrie (Erwachsene)","Psychiatrie";"30 - Kinder- und Jugendpsychiatrie","KJPsychiatrie";"31 - Psychosomatik","Psychosomatik";0,"Leer";"","Leer"},2,0)</f>
        <v>Leer</v>
      </c>
      <c r="T54" s="6">
        <f>VLOOKUP($C54,{"29 - Psychiatrie (Erwachsene)",1;"30 - Kinder- und Jugendpsychiatrie",1;"31 - Psychosomatik",1;0,0;"",0},2,0)</f>
        <v>0</v>
      </c>
      <c r="U54" s="6">
        <f t="shared" si="7"/>
        <v>0</v>
      </c>
      <c r="V54" s="6">
        <f t="shared" si="8"/>
        <v>0</v>
      </c>
      <c r="W54" s="6">
        <f t="shared" si="9"/>
        <v>0</v>
      </c>
      <c r="X54" s="6">
        <f t="shared" si="10"/>
        <v>0</v>
      </c>
      <c r="Y54" s="6">
        <f t="shared" si="5"/>
        <v>0</v>
      </c>
      <c r="Z54" s="6"/>
      <c r="AA54" s="6"/>
      <c r="AB54" s="6"/>
      <c r="AC54" s="6"/>
      <c r="AD54" s="6"/>
      <c r="AE54" s="6"/>
      <c r="AF54" s="6"/>
      <c r="AG54" s="6"/>
      <c r="AH54" s="6"/>
      <c r="AI54" s="6"/>
    </row>
    <row r="55" spans="1:35" s="20" customFormat="1" ht="15" customHeight="1" x14ac:dyDescent="0.25">
      <c r="A55" s="19"/>
      <c r="B55" s="74" t="str">
        <f t="shared" si="2"/>
        <v>!!!</v>
      </c>
      <c r="C55" s="209" t="str">
        <f>IF($D55&lt;&gt;"",VLOOKUP(TEXT($D55,0),'Angaben Stationen'!$C$15:$V$65,2,0),"")</f>
        <v/>
      </c>
      <c r="D55" s="203"/>
      <c r="E55" s="210"/>
      <c r="F55" s="210"/>
      <c r="G55" s="212"/>
      <c r="H55" s="213"/>
      <c r="I55" s="112"/>
      <c r="J55" s="112"/>
      <c r="K55" s="72"/>
      <c r="M55" s="126"/>
      <c r="N55" s="6">
        <f t="shared" si="3"/>
        <v>0</v>
      </c>
      <c r="O55" s="6" t="str">
        <f>IF('Angaben KH-Standort'!$D$13&gt;0,"VJ","KJA")</f>
        <v>KJA</v>
      </c>
      <c r="P55" s="6" t="str">
        <f t="shared" si="6"/>
        <v>Leer</v>
      </c>
      <c r="Q55" s="6" t="str">
        <f t="shared" si="4"/>
        <v>Leer</v>
      </c>
      <c r="R55" s="6" t="str">
        <f t="shared" si="1"/>
        <v>Leer</v>
      </c>
      <c r="S55" s="6" t="str">
        <f>VLOOKUP($C55,{"29 - Psychiatrie (Erwachsene)","Psychiatrie";"30 - Kinder- und Jugendpsychiatrie","KJPsychiatrie";"31 - Psychosomatik","Psychosomatik";0,"Leer";"","Leer"},2,0)</f>
        <v>Leer</v>
      </c>
      <c r="T55" s="6">
        <f>VLOOKUP($C55,{"29 - Psychiatrie (Erwachsene)",1;"30 - Kinder- und Jugendpsychiatrie",1;"31 - Psychosomatik",1;0,0;"",0},2,0)</f>
        <v>0</v>
      </c>
      <c r="U55" s="6">
        <f t="shared" si="7"/>
        <v>0</v>
      </c>
      <c r="V55" s="6">
        <f t="shared" si="8"/>
        <v>0</v>
      </c>
      <c r="W55" s="6">
        <f t="shared" si="9"/>
        <v>0</v>
      </c>
      <c r="X55" s="6">
        <f t="shared" si="10"/>
        <v>0</v>
      </c>
      <c r="Y55" s="6">
        <f t="shared" si="5"/>
        <v>0</v>
      </c>
      <c r="Z55" s="6"/>
      <c r="AA55" s="6"/>
      <c r="AB55" s="6"/>
      <c r="AC55" s="6"/>
      <c r="AD55" s="6"/>
      <c r="AE55" s="6"/>
      <c r="AF55" s="6"/>
      <c r="AG55" s="6"/>
      <c r="AH55" s="6"/>
      <c r="AI55" s="6"/>
    </row>
    <row r="56" spans="1:35" s="20" customFormat="1" ht="15" customHeight="1" x14ac:dyDescent="0.25">
      <c r="A56" s="19"/>
      <c r="B56" s="74" t="str">
        <f t="shared" si="2"/>
        <v>!!!</v>
      </c>
      <c r="C56" s="209" t="str">
        <f>IF($D56&lt;&gt;"",VLOOKUP(TEXT($D56,0),'Angaben Stationen'!$C$15:$V$65,2,0),"")</f>
        <v/>
      </c>
      <c r="D56" s="203"/>
      <c r="E56" s="210"/>
      <c r="F56" s="210"/>
      <c r="G56" s="212"/>
      <c r="H56" s="213"/>
      <c r="I56" s="112"/>
      <c r="J56" s="112"/>
      <c r="K56" s="72"/>
      <c r="M56" s="126"/>
      <c r="N56" s="6">
        <f t="shared" si="3"/>
        <v>0</v>
      </c>
      <c r="O56" s="6" t="str">
        <f>IF('Angaben KH-Standort'!$D$13&gt;0,"VJ","KJA")</f>
        <v>KJA</v>
      </c>
      <c r="P56" s="6" t="str">
        <f t="shared" si="6"/>
        <v>Leer</v>
      </c>
      <c r="Q56" s="6" t="str">
        <f t="shared" si="4"/>
        <v>Leer</v>
      </c>
      <c r="R56" s="6" t="str">
        <f t="shared" si="1"/>
        <v>Leer</v>
      </c>
      <c r="S56" s="6" t="str">
        <f>VLOOKUP($C56,{"29 - Psychiatrie (Erwachsene)","Psychiatrie";"30 - Kinder- und Jugendpsychiatrie","KJPsychiatrie";"31 - Psychosomatik","Psychosomatik";0,"Leer";"","Leer"},2,0)</f>
        <v>Leer</v>
      </c>
      <c r="T56" s="6">
        <f>VLOOKUP($C56,{"29 - Psychiatrie (Erwachsene)",1;"30 - Kinder- und Jugendpsychiatrie",1;"31 - Psychosomatik",1;0,0;"",0},2,0)</f>
        <v>0</v>
      </c>
      <c r="U56" s="6">
        <f t="shared" si="7"/>
        <v>0</v>
      </c>
      <c r="V56" s="6">
        <f t="shared" si="8"/>
        <v>0</v>
      </c>
      <c r="W56" s="6">
        <f t="shared" si="9"/>
        <v>0</v>
      </c>
      <c r="X56" s="6">
        <f t="shared" si="10"/>
        <v>0</v>
      </c>
      <c r="Y56" s="6">
        <f t="shared" si="5"/>
        <v>0</v>
      </c>
      <c r="Z56" s="6"/>
      <c r="AA56" s="6"/>
      <c r="AB56" s="6"/>
      <c r="AC56" s="6"/>
      <c r="AD56" s="6"/>
      <c r="AE56" s="6"/>
      <c r="AF56" s="6"/>
      <c r="AG56" s="6"/>
      <c r="AH56" s="6"/>
      <c r="AI56" s="6"/>
    </row>
    <row r="57" spans="1:35" s="20" customFormat="1" ht="15" customHeight="1" x14ac:dyDescent="0.25">
      <c r="A57" s="19"/>
      <c r="B57" s="74" t="str">
        <f t="shared" si="2"/>
        <v>!!!</v>
      </c>
      <c r="C57" s="209" t="str">
        <f>IF($D57&lt;&gt;"",VLOOKUP(TEXT($D57,0),'Angaben Stationen'!$C$15:$V$65,2,0),"")</f>
        <v/>
      </c>
      <c r="D57" s="203"/>
      <c r="E57" s="210"/>
      <c r="F57" s="210"/>
      <c r="G57" s="212"/>
      <c r="H57" s="213"/>
      <c r="I57" s="112"/>
      <c r="J57" s="112"/>
      <c r="K57" s="72"/>
      <c r="M57" s="126"/>
      <c r="N57" s="6">
        <f t="shared" si="3"/>
        <v>0</v>
      </c>
      <c r="O57" s="6" t="str">
        <f>IF('Angaben KH-Standort'!$D$13&gt;0,"VJ","KJA")</f>
        <v>KJA</v>
      </c>
      <c r="P57" s="6" t="str">
        <f t="shared" si="6"/>
        <v>Leer</v>
      </c>
      <c r="Q57" s="6" t="str">
        <f t="shared" si="4"/>
        <v>Leer</v>
      </c>
      <c r="R57" s="6" t="str">
        <f t="shared" si="1"/>
        <v>Leer</v>
      </c>
      <c r="S57" s="6" t="str">
        <f>VLOOKUP($C57,{"29 - Psychiatrie (Erwachsene)","Psychiatrie";"30 - Kinder- und Jugendpsychiatrie","KJPsychiatrie";"31 - Psychosomatik","Psychosomatik";0,"Leer";"","Leer"},2,0)</f>
        <v>Leer</v>
      </c>
      <c r="T57" s="6">
        <f>VLOOKUP($C57,{"29 - Psychiatrie (Erwachsene)",1;"30 - Kinder- und Jugendpsychiatrie",1;"31 - Psychosomatik",1;0,0;"",0},2,0)</f>
        <v>0</v>
      </c>
      <c r="U57" s="6">
        <f t="shared" si="7"/>
        <v>0</v>
      </c>
      <c r="V57" s="6">
        <f t="shared" si="8"/>
        <v>0</v>
      </c>
      <c r="W57" s="6">
        <f t="shared" si="9"/>
        <v>0</v>
      </c>
      <c r="X57" s="6">
        <f t="shared" si="10"/>
        <v>0</v>
      </c>
      <c r="Y57" s="6">
        <f t="shared" si="5"/>
        <v>0</v>
      </c>
      <c r="Z57" s="6"/>
      <c r="AA57" s="6"/>
      <c r="AB57" s="6"/>
      <c r="AC57" s="6"/>
      <c r="AD57" s="6"/>
      <c r="AE57" s="6"/>
      <c r="AF57" s="6"/>
      <c r="AG57" s="6"/>
      <c r="AH57" s="6"/>
      <c r="AI57" s="6"/>
    </row>
    <row r="58" spans="1:35" s="20" customFormat="1" ht="15" customHeight="1" x14ac:dyDescent="0.25">
      <c r="A58" s="19"/>
      <c r="B58" s="74" t="str">
        <f t="shared" si="2"/>
        <v>!!!</v>
      </c>
      <c r="C58" s="209" t="str">
        <f>IF($D58&lt;&gt;"",VLOOKUP(TEXT($D58,0),'Angaben Stationen'!$C$15:$V$65,2,0),"")</f>
        <v/>
      </c>
      <c r="D58" s="203"/>
      <c r="E58" s="210"/>
      <c r="F58" s="210"/>
      <c r="G58" s="212"/>
      <c r="H58" s="213"/>
      <c r="I58" s="112"/>
      <c r="J58" s="112"/>
      <c r="K58" s="72"/>
      <c r="M58" s="126"/>
      <c r="N58" s="6">
        <f t="shared" si="3"/>
        <v>0</v>
      </c>
      <c r="O58" s="6" t="str">
        <f>IF('Angaben KH-Standort'!$D$13&gt;0,"VJ","KJA")</f>
        <v>KJA</v>
      </c>
      <c r="P58" s="6" t="str">
        <f t="shared" si="6"/>
        <v>Leer</v>
      </c>
      <c r="Q58" s="6" t="str">
        <f t="shared" si="4"/>
        <v>Leer</v>
      </c>
      <c r="R58" s="6" t="str">
        <f t="shared" si="1"/>
        <v>Leer</v>
      </c>
      <c r="S58" s="6" t="str">
        <f>VLOOKUP($C58,{"29 - Psychiatrie (Erwachsene)","Psychiatrie";"30 - Kinder- und Jugendpsychiatrie","KJPsychiatrie";"31 - Psychosomatik","Psychosomatik";0,"Leer";"","Leer"},2,0)</f>
        <v>Leer</v>
      </c>
      <c r="T58" s="6">
        <f>VLOOKUP($C58,{"29 - Psychiatrie (Erwachsene)",1;"30 - Kinder- und Jugendpsychiatrie",1;"31 - Psychosomatik",1;0,0;"",0},2,0)</f>
        <v>0</v>
      </c>
      <c r="U58" s="6">
        <f t="shared" si="7"/>
        <v>0</v>
      </c>
      <c r="V58" s="6">
        <f t="shared" si="8"/>
        <v>0</v>
      </c>
      <c r="W58" s="6">
        <f t="shared" si="9"/>
        <v>0</v>
      </c>
      <c r="X58" s="6">
        <f t="shared" si="10"/>
        <v>0</v>
      </c>
      <c r="Y58" s="6">
        <f t="shared" si="5"/>
        <v>0</v>
      </c>
      <c r="Z58" s="6"/>
      <c r="AA58" s="6"/>
      <c r="AB58" s="6"/>
      <c r="AC58" s="6"/>
      <c r="AD58" s="6"/>
      <c r="AE58" s="6"/>
      <c r="AF58" s="6"/>
      <c r="AG58" s="6"/>
      <c r="AH58" s="6"/>
      <c r="AI58" s="6"/>
    </row>
    <row r="59" spans="1:35" s="20" customFormat="1" ht="15" customHeight="1" x14ac:dyDescent="0.25">
      <c r="A59" s="19"/>
      <c r="B59" s="74" t="str">
        <f t="shared" si="2"/>
        <v>!!!</v>
      </c>
      <c r="C59" s="209" t="str">
        <f>IF($D59&lt;&gt;"",VLOOKUP(TEXT($D59,0),'Angaben Stationen'!$C$15:$V$65,2,0),"")</f>
        <v/>
      </c>
      <c r="D59" s="203"/>
      <c r="E59" s="210"/>
      <c r="F59" s="210"/>
      <c r="G59" s="212"/>
      <c r="H59" s="213"/>
      <c r="I59" s="112"/>
      <c r="J59" s="112"/>
      <c r="K59" s="72"/>
      <c r="M59" s="126"/>
      <c r="N59" s="6">
        <f t="shared" si="3"/>
        <v>0</v>
      </c>
      <c r="O59" s="6" t="str">
        <f>IF('Angaben KH-Standort'!$D$13&gt;0,"VJ","KJA")</f>
        <v>KJA</v>
      </c>
      <c r="P59" s="6" t="str">
        <f t="shared" si="6"/>
        <v>Leer</v>
      </c>
      <c r="Q59" s="6" t="str">
        <f t="shared" si="4"/>
        <v>Leer</v>
      </c>
      <c r="R59" s="6" t="str">
        <f t="shared" si="1"/>
        <v>Leer</v>
      </c>
      <c r="S59" s="6" t="str">
        <f>VLOOKUP($C59,{"29 - Psychiatrie (Erwachsene)","Psychiatrie";"30 - Kinder- und Jugendpsychiatrie","KJPsychiatrie";"31 - Psychosomatik","Psychosomatik";0,"Leer";"","Leer"},2,0)</f>
        <v>Leer</v>
      </c>
      <c r="T59" s="6">
        <f>VLOOKUP($C59,{"29 - Psychiatrie (Erwachsene)",1;"30 - Kinder- und Jugendpsychiatrie",1;"31 - Psychosomatik",1;0,0;"",0},2,0)</f>
        <v>0</v>
      </c>
      <c r="U59" s="6">
        <f t="shared" si="7"/>
        <v>0</v>
      </c>
      <c r="V59" s="6">
        <f t="shared" si="8"/>
        <v>0</v>
      </c>
      <c r="W59" s="6">
        <f t="shared" si="9"/>
        <v>0</v>
      </c>
      <c r="X59" s="6">
        <f t="shared" si="10"/>
        <v>0</v>
      </c>
      <c r="Y59" s="6">
        <f t="shared" si="5"/>
        <v>0</v>
      </c>
      <c r="Z59" s="6"/>
      <c r="AA59" s="6"/>
      <c r="AB59" s="6"/>
      <c r="AC59" s="6"/>
      <c r="AD59" s="6"/>
      <c r="AE59" s="6"/>
      <c r="AF59" s="6"/>
      <c r="AG59" s="6"/>
      <c r="AH59" s="6"/>
      <c r="AI59" s="6"/>
    </row>
    <row r="60" spans="1:35" s="20" customFormat="1" ht="15" customHeight="1" x14ac:dyDescent="0.25">
      <c r="A60" s="19"/>
      <c r="B60" s="74" t="str">
        <f t="shared" si="2"/>
        <v>!!!</v>
      </c>
      <c r="C60" s="209" t="str">
        <f>IF($D60&lt;&gt;"",VLOOKUP(TEXT($D60,0),'Angaben Stationen'!$C$15:$V$65,2,0),"")</f>
        <v/>
      </c>
      <c r="D60" s="203"/>
      <c r="E60" s="210"/>
      <c r="F60" s="210"/>
      <c r="G60" s="212"/>
      <c r="H60" s="213"/>
      <c r="I60" s="112"/>
      <c r="J60" s="112"/>
      <c r="K60" s="72"/>
      <c r="M60" s="126"/>
      <c r="N60" s="6">
        <f t="shared" si="3"/>
        <v>0</v>
      </c>
      <c r="O60" s="6" t="str">
        <f>IF('Angaben KH-Standort'!$D$13&gt;0,"VJ","KJA")</f>
        <v>KJA</v>
      </c>
      <c r="P60" s="6" t="str">
        <f t="shared" si="6"/>
        <v>Leer</v>
      </c>
      <c r="Q60" s="6" t="str">
        <f t="shared" si="4"/>
        <v>Leer</v>
      </c>
      <c r="R60" s="6" t="str">
        <f t="shared" si="1"/>
        <v>Leer</v>
      </c>
      <c r="S60" s="6" t="str">
        <f>VLOOKUP($C60,{"29 - Psychiatrie (Erwachsene)","Psychiatrie";"30 - Kinder- und Jugendpsychiatrie","KJPsychiatrie";"31 - Psychosomatik","Psychosomatik";0,"Leer";"","Leer"},2,0)</f>
        <v>Leer</v>
      </c>
      <c r="T60" s="6">
        <f>VLOOKUP($C60,{"29 - Psychiatrie (Erwachsene)",1;"30 - Kinder- und Jugendpsychiatrie",1;"31 - Psychosomatik",1;0,0;"",0},2,0)</f>
        <v>0</v>
      </c>
      <c r="U60" s="6">
        <f t="shared" si="7"/>
        <v>0</v>
      </c>
      <c r="V60" s="6">
        <f t="shared" si="8"/>
        <v>0</v>
      </c>
      <c r="W60" s="6">
        <f t="shared" si="9"/>
        <v>0</v>
      </c>
      <c r="X60" s="6">
        <f t="shared" si="10"/>
        <v>0</v>
      </c>
      <c r="Y60" s="6">
        <f t="shared" si="5"/>
        <v>0</v>
      </c>
      <c r="Z60" s="6"/>
      <c r="AA60" s="6"/>
      <c r="AB60" s="6"/>
      <c r="AC60" s="6"/>
      <c r="AD60" s="6"/>
      <c r="AE60" s="6"/>
      <c r="AF60" s="6"/>
      <c r="AG60" s="6"/>
      <c r="AH60" s="6"/>
      <c r="AI60" s="6"/>
    </row>
    <row r="61" spans="1:35" s="20" customFormat="1" ht="15" customHeight="1" x14ac:dyDescent="0.25">
      <c r="A61" s="19"/>
      <c r="B61" s="74" t="str">
        <f t="shared" si="2"/>
        <v>!!!</v>
      </c>
      <c r="C61" s="209" t="str">
        <f>IF($D61&lt;&gt;"",VLOOKUP(TEXT($D61,0),'Angaben Stationen'!$C$15:$V$65,2,0),"")</f>
        <v/>
      </c>
      <c r="D61" s="203"/>
      <c r="E61" s="210"/>
      <c r="F61" s="210"/>
      <c r="G61" s="212"/>
      <c r="H61" s="213"/>
      <c r="I61" s="112"/>
      <c r="J61" s="112"/>
      <c r="K61" s="72"/>
      <c r="M61" s="126"/>
      <c r="N61" s="6">
        <f t="shared" si="3"/>
        <v>0</v>
      </c>
      <c r="O61" s="6" t="str">
        <f>IF('Angaben KH-Standort'!$D$13&gt;0,"VJ","KJA")</f>
        <v>KJA</v>
      </c>
      <c r="P61" s="6" t="str">
        <f t="shared" si="6"/>
        <v>Leer</v>
      </c>
      <c r="Q61" s="6" t="str">
        <f t="shared" si="4"/>
        <v>Leer</v>
      </c>
      <c r="R61" s="6" t="str">
        <f t="shared" si="1"/>
        <v>Leer</v>
      </c>
      <c r="S61" s="6" t="str">
        <f>VLOOKUP($C61,{"29 - Psychiatrie (Erwachsene)","Psychiatrie";"30 - Kinder- und Jugendpsychiatrie","KJPsychiatrie";"31 - Psychosomatik","Psychosomatik";0,"Leer";"","Leer"},2,0)</f>
        <v>Leer</v>
      </c>
      <c r="T61" s="6">
        <f>VLOOKUP($C61,{"29 - Psychiatrie (Erwachsene)",1;"30 - Kinder- und Jugendpsychiatrie",1;"31 - Psychosomatik",1;0,0;"",0},2,0)</f>
        <v>0</v>
      </c>
      <c r="U61" s="6">
        <f t="shared" si="7"/>
        <v>0</v>
      </c>
      <c r="V61" s="6">
        <f t="shared" si="8"/>
        <v>0</v>
      </c>
      <c r="W61" s="6">
        <f t="shared" si="9"/>
        <v>0</v>
      </c>
      <c r="X61" s="6">
        <f t="shared" si="10"/>
        <v>0</v>
      </c>
      <c r="Y61" s="6">
        <f t="shared" si="5"/>
        <v>0</v>
      </c>
      <c r="Z61" s="6"/>
      <c r="AA61" s="6"/>
      <c r="AB61" s="6"/>
      <c r="AC61" s="6"/>
      <c r="AD61" s="6"/>
      <c r="AE61" s="6"/>
      <c r="AF61" s="6"/>
      <c r="AG61" s="6"/>
      <c r="AH61" s="6"/>
      <c r="AI61" s="6"/>
    </row>
    <row r="62" spans="1:35" s="20" customFormat="1" ht="15" customHeight="1" x14ac:dyDescent="0.25">
      <c r="A62" s="19"/>
      <c r="B62" s="74" t="str">
        <f t="shared" si="2"/>
        <v>!!!</v>
      </c>
      <c r="C62" s="209" t="str">
        <f>IF($D62&lt;&gt;"",VLOOKUP(TEXT($D62,0),'Angaben Stationen'!$C$15:$V$65,2,0),"")</f>
        <v/>
      </c>
      <c r="D62" s="203"/>
      <c r="E62" s="210"/>
      <c r="F62" s="210"/>
      <c r="G62" s="212"/>
      <c r="H62" s="213"/>
      <c r="I62" s="112"/>
      <c r="J62" s="112"/>
      <c r="K62" s="72"/>
      <c r="M62" s="126"/>
      <c r="N62" s="6">
        <f t="shared" si="3"/>
        <v>0</v>
      </c>
      <c r="O62" s="6" t="str">
        <f>IF('Angaben KH-Standort'!$D$13&gt;0,"VJ","KJA")</f>
        <v>KJA</v>
      </c>
      <c r="P62" s="6" t="str">
        <f t="shared" si="6"/>
        <v>Leer</v>
      </c>
      <c r="Q62" s="6" t="str">
        <f t="shared" si="4"/>
        <v>Leer</v>
      </c>
      <c r="R62" s="6" t="str">
        <f t="shared" si="1"/>
        <v>Leer</v>
      </c>
      <c r="S62" s="6" t="str">
        <f>VLOOKUP($C62,{"29 - Psychiatrie (Erwachsene)","Psychiatrie";"30 - Kinder- und Jugendpsychiatrie","KJPsychiatrie";"31 - Psychosomatik","Psychosomatik";0,"Leer";"","Leer"},2,0)</f>
        <v>Leer</v>
      </c>
      <c r="T62" s="6">
        <f>VLOOKUP($C62,{"29 - Psychiatrie (Erwachsene)",1;"30 - Kinder- und Jugendpsychiatrie",1;"31 - Psychosomatik",1;0,0;"",0},2,0)</f>
        <v>0</v>
      </c>
      <c r="U62" s="6">
        <f t="shared" si="7"/>
        <v>0</v>
      </c>
      <c r="V62" s="6">
        <f t="shared" si="8"/>
        <v>0</v>
      </c>
      <c r="W62" s="6">
        <f t="shared" si="9"/>
        <v>0</v>
      </c>
      <c r="X62" s="6">
        <f t="shared" si="10"/>
        <v>0</v>
      </c>
      <c r="Y62" s="6">
        <f t="shared" si="5"/>
        <v>0</v>
      </c>
      <c r="Z62" s="6"/>
      <c r="AA62" s="6"/>
      <c r="AB62" s="6"/>
      <c r="AC62" s="6"/>
      <c r="AD62" s="6"/>
      <c r="AE62" s="6"/>
      <c r="AF62" s="6"/>
      <c r="AG62" s="6"/>
      <c r="AH62" s="6"/>
      <c r="AI62" s="6"/>
    </row>
    <row r="63" spans="1:35" s="20" customFormat="1" ht="15" customHeight="1" x14ac:dyDescent="0.25">
      <c r="A63" s="19"/>
      <c r="B63" s="74" t="str">
        <f t="shared" si="2"/>
        <v>!!!</v>
      </c>
      <c r="C63" s="209" t="str">
        <f>IF($D63&lt;&gt;"",VLOOKUP(TEXT($D63,0),'Angaben Stationen'!$C$15:$V$65,2,0),"")</f>
        <v/>
      </c>
      <c r="D63" s="203"/>
      <c r="E63" s="210"/>
      <c r="F63" s="210"/>
      <c r="G63" s="212"/>
      <c r="H63" s="213"/>
      <c r="I63" s="112"/>
      <c r="J63" s="112"/>
      <c r="K63" s="72"/>
      <c r="M63" s="126"/>
      <c r="N63" s="6">
        <f t="shared" si="3"/>
        <v>0</v>
      </c>
      <c r="O63" s="6" t="str">
        <f>IF('Angaben KH-Standort'!$D$13&gt;0,"VJ","KJA")</f>
        <v>KJA</v>
      </c>
      <c r="P63" s="6" t="str">
        <f t="shared" si="6"/>
        <v>Leer</v>
      </c>
      <c r="Q63" s="6" t="str">
        <f t="shared" si="4"/>
        <v>Leer</v>
      </c>
      <c r="R63" s="6" t="str">
        <f t="shared" si="1"/>
        <v>Leer</v>
      </c>
      <c r="S63" s="6" t="str">
        <f>VLOOKUP($C63,{"29 - Psychiatrie (Erwachsene)","Psychiatrie";"30 - Kinder- und Jugendpsychiatrie","KJPsychiatrie";"31 - Psychosomatik","Psychosomatik";0,"Leer";"","Leer"},2,0)</f>
        <v>Leer</v>
      </c>
      <c r="T63" s="6">
        <f>VLOOKUP($C63,{"29 - Psychiatrie (Erwachsene)",1;"30 - Kinder- und Jugendpsychiatrie",1;"31 - Psychosomatik",1;0,0;"",0},2,0)</f>
        <v>0</v>
      </c>
      <c r="U63" s="6">
        <f t="shared" si="7"/>
        <v>0</v>
      </c>
      <c r="V63" s="6">
        <f t="shared" si="8"/>
        <v>0</v>
      </c>
      <c r="W63" s="6">
        <f t="shared" si="9"/>
        <v>0</v>
      </c>
      <c r="X63" s="6">
        <f t="shared" si="10"/>
        <v>0</v>
      </c>
      <c r="Y63" s="6">
        <f t="shared" si="5"/>
        <v>0</v>
      </c>
      <c r="Z63" s="6"/>
      <c r="AA63" s="6"/>
      <c r="AB63" s="6"/>
      <c r="AC63" s="6"/>
      <c r="AD63" s="6"/>
      <c r="AE63" s="6"/>
      <c r="AF63" s="6"/>
      <c r="AG63" s="6"/>
      <c r="AH63" s="6"/>
      <c r="AI63" s="6"/>
    </row>
    <row r="64" spans="1:35" s="20" customFormat="1" ht="15" customHeight="1" x14ac:dyDescent="0.25">
      <c r="A64" s="19"/>
      <c r="B64" s="74" t="str">
        <f t="shared" si="2"/>
        <v>!!!</v>
      </c>
      <c r="C64" s="209" t="str">
        <f>IF($D64&lt;&gt;"",VLOOKUP(TEXT($D64,0),'Angaben Stationen'!$C$15:$V$65,2,0),"")</f>
        <v/>
      </c>
      <c r="D64" s="203"/>
      <c r="E64" s="210"/>
      <c r="F64" s="210"/>
      <c r="G64" s="212"/>
      <c r="H64" s="213"/>
      <c r="I64" s="112"/>
      <c r="J64" s="112"/>
      <c r="K64" s="72"/>
      <c r="M64" s="126"/>
      <c r="N64" s="6">
        <f t="shared" si="3"/>
        <v>0</v>
      </c>
      <c r="O64" s="6" t="str">
        <f>IF('Angaben KH-Standort'!$D$13&gt;0,"VJ","KJA")</f>
        <v>KJA</v>
      </c>
      <c r="P64" s="6" t="str">
        <f t="shared" si="6"/>
        <v>Leer</v>
      </c>
      <c r="Q64" s="6" t="str">
        <f t="shared" si="4"/>
        <v>Leer</v>
      </c>
      <c r="R64" s="6" t="str">
        <f t="shared" si="1"/>
        <v>Leer</v>
      </c>
      <c r="S64" s="6" t="str">
        <f>VLOOKUP($C64,{"29 - Psychiatrie (Erwachsene)","Psychiatrie";"30 - Kinder- und Jugendpsychiatrie","KJPsychiatrie";"31 - Psychosomatik","Psychosomatik";0,"Leer";"","Leer"},2,0)</f>
        <v>Leer</v>
      </c>
      <c r="T64" s="6">
        <f>VLOOKUP($C64,{"29 - Psychiatrie (Erwachsene)",1;"30 - Kinder- und Jugendpsychiatrie",1;"31 - Psychosomatik",1;0,0;"",0},2,0)</f>
        <v>0</v>
      </c>
      <c r="U64" s="6">
        <f t="shared" si="7"/>
        <v>0</v>
      </c>
      <c r="V64" s="6">
        <f t="shared" si="8"/>
        <v>0</v>
      </c>
      <c r="W64" s="6">
        <f t="shared" si="9"/>
        <v>0</v>
      </c>
      <c r="X64" s="6">
        <f t="shared" si="10"/>
        <v>0</v>
      </c>
      <c r="Y64" s="6">
        <f t="shared" si="5"/>
        <v>0</v>
      </c>
      <c r="Z64" s="6"/>
      <c r="AA64" s="6"/>
      <c r="AB64" s="6"/>
      <c r="AC64" s="6"/>
      <c r="AD64" s="6"/>
      <c r="AE64" s="6"/>
      <c r="AF64" s="6"/>
      <c r="AG64" s="6"/>
      <c r="AH64" s="6"/>
      <c r="AI64" s="6"/>
    </row>
    <row r="65" spans="1:35" s="20" customFormat="1" ht="15" customHeight="1" x14ac:dyDescent="0.25">
      <c r="A65" s="19"/>
      <c r="B65" s="74" t="str">
        <f t="shared" si="2"/>
        <v>!!!</v>
      </c>
      <c r="C65" s="209" t="str">
        <f>IF($D65&lt;&gt;"",VLOOKUP(TEXT($D65,0),'Angaben Stationen'!$C$15:$V$65,2,0),"")</f>
        <v/>
      </c>
      <c r="D65" s="203"/>
      <c r="E65" s="210"/>
      <c r="F65" s="210"/>
      <c r="G65" s="212"/>
      <c r="H65" s="213"/>
      <c r="I65" s="112"/>
      <c r="J65" s="112"/>
      <c r="K65" s="72"/>
      <c r="M65" s="126"/>
      <c r="N65" s="6">
        <f t="shared" si="3"/>
        <v>0</v>
      </c>
      <c r="O65" s="6" t="str">
        <f>IF('Angaben KH-Standort'!$D$13&gt;0,"VJ","KJA")</f>
        <v>KJA</v>
      </c>
      <c r="P65" s="6" t="str">
        <f t="shared" si="6"/>
        <v>Leer</v>
      </c>
      <c r="Q65" s="6" t="str">
        <f t="shared" si="4"/>
        <v>Leer</v>
      </c>
      <c r="R65" s="6" t="str">
        <f t="shared" si="1"/>
        <v>Leer</v>
      </c>
      <c r="S65" s="6" t="str">
        <f>VLOOKUP($C65,{"29 - Psychiatrie (Erwachsene)","Psychiatrie";"30 - Kinder- und Jugendpsychiatrie","KJPsychiatrie";"31 - Psychosomatik","Psychosomatik";0,"Leer";"","Leer"},2,0)</f>
        <v>Leer</v>
      </c>
      <c r="T65" s="6">
        <f>VLOOKUP($C65,{"29 - Psychiatrie (Erwachsene)",1;"30 - Kinder- und Jugendpsychiatrie",1;"31 - Psychosomatik",1;0,0;"",0},2,0)</f>
        <v>0</v>
      </c>
      <c r="U65" s="6">
        <f t="shared" si="7"/>
        <v>0</v>
      </c>
      <c r="V65" s="6">
        <f t="shared" si="8"/>
        <v>0</v>
      </c>
      <c r="W65" s="6">
        <f t="shared" si="9"/>
        <v>0</v>
      </c>
      <c r="X65" s="6">
        <f t="shared" si="10"/>
        <v>0</v>
      </c>
      <c r="Y65" s="6">
        <f t="shared" si="5"/>
        <v>0</v>
      </c>
      <c r="Z65" s="6"/>
      <c r="AA65" s="6"/>
      <c r="AB65" s="6"/>
      <c r="AC65" s="6"/>
      <c r="AD65" s="6"/>
      <c r="AE65" s="6"/>
      <c r="AF65" s="6"/>
      <c r="AG65" s="6"/>
      <c r="AH65" s="6"/>
      <c r="AI65" s="6"/>
    </row>
    <row r="66" spans="1:35" s="20" customFormat="1" ht="15" customHeight="1" x14ac:dyDescent="0.25">
      <c r="A66" s="19"/>
      <c r="B66" s="74" t="str">
        <f t="shared" si="2"/>
        <v>!!!</v>
      </c>
      <c r="C66" s="209" t="str">
        <f>IF($D66&lt;&gt;"",VLOOKUP(TEXT($D66,0),'Angaben Stationen'!$C$15:$V$65,2,0),"")</f>
        <v/>
      </c>
      <c r="D66" s="203"/>
      <c r="E66" s="210"/>
      <c r="F66" s="210"/>
      <c r="G66" s="212"/>
      <c r="H66" s="213"/>
      <c r="I66" s="112"/>
      <c r="J66" s="112"/>
      <c r="K66" s="72"/>
      <c r="M66" s="126"/>
      <c r="N66" s="6">
        <f t="shared" si="3"/>
        <v>0</v>
      </c>
      <c r="O66" s="6" t="str">
        <f>IF('Angaben KH-Standort'!$D$13&gt;0,"VJ","KJA")</f>
        <v>KJA</v>
      </c>
      <c r="P66" s="6" t="str">
        <f t="shared" si="6"/>
        <v>Leer</v>
      </c>
      <c r="Q66" s="6" t="str">
        <f t="shared" si="4"/>
        <v>Leer</v>
      </c>
      <c r="R66" s="6" t="str">
        <f t="shared" si="1"/>
        <v>Leer</v>
      </c>
      <c r="S66" s="6" t="str">
        <f>VLOOKUP($C66,{"29 - Psychiatrie (Erwachsene)","Psychiatrie";"30 - Kinder- und Jugendpsychiatrie","KJPsychiatrie";"31 - Psychosomatik","Psychosomatik";0,"Leer";"","Leer"},2,0)</f>
        <v>Leer</v>
      </c>
      <c r="T66" s="6">
        <f>VLOOKUP($C66,{"29 - Psychiatrie (Erwachsene)",1;"30 - Kinder- und Jugendpsychiatrie",1;"31 - Psychosomatik",1;0,0;"",0},2,0)</f>
        <v>0</v>
      </c>
      <c r="U66" s="6">
        <f t="shared" si="7"/>
        <v>0</v>
      </c>
      <c r="V66" s="6">
        <f t="shared" si="8"/>
        <v>0</v>
      </c>
      <c r="W66" s="6">
        <f t="shared" si="9"/>
        <v>0</v>
      </c>
      <c r="X66" s="6">
        <f t="shared" si="10"/>
        <v>0</v>
      </c>
      <c r="Y66" s="6">
        <f t="shared" si="5"/>
        <v>0</v>
      </c>
      <c r="Z66" s="6"/>
      <c r="AA66" s="6"/>
      <c r="AB66" s="6"/>
      <c r="AC66" s="6"/>
      <c r="AD66" s="6"/>
      <c r="AE66" s="6"/>
      <c r="AF66" s="6"/>
      <c r="AG66" s="6"/>
      <c r="AH66" s="6"/>
      <c r="AI66" s="6"/>
    </row>
    <row r="67" spans="1:35" s="20" customFormat="1" ht="15" customHeight="1" x14ac:dyDescent="0.25">
      <c r="A67" s="19"/>
      <c r="B67" s="74" t="str">
        <f t="shared" si="2"/>
        <v>!!!</v>
      </c>
      <c r="C67" s="209" t="str">
        <f>IF($D67&lt;&gt;"",VLOOKUP(TEXT($D67,0),'Angaben Stationen'!$C$15:$V$65,2,0),"")</f>
        <v/>
      </c>
      <c r="D67" s="203"/>
      <c r="E67" s="210"/>
      <c r="F67" s="210"/>
      <c r="G67" s="212"/>
      <c r="H67" s="213"/>
      <c r="I67" s="112"/>
      <c r="J67" s="112"/>
      <c r="K67" s="72"/>
      <c r="M67" s="126"/>
      <c r="N67" s="6">
        <f t="shared" si="3"/>
        <v>0</v>
      </c>
      <c r="O67" s="6" t="str">
        <f>IF('Angaben KH-Standort'!$D$13&gt;0,"VJ","KJA")</f>
        <v>KJA</v>
      </c>
      <c r="P67" s="6" t="str">
        <f t="shared" si="6"/>
        <v>Leer</v>
      </c>
      <c r="Q67" s="6" t="str">
        <f t="shared" si="4"/>
        <v>Leer</v>
      </c>
      <c r="R67" s="6" t="str">
        <f t="shared" si="1"/>
        <v>Leer</v>
      </c>
      <c r="S67" s="6" t="str">
        <f>VLOOKUP($C67,{"29 - Psychiatrie (Erwachsene)","Psychiatrie";"30 - Kinder- und Jugendpsychiatrie","KJPsychiatrie";"31 - Psychosomatik","Psychosomatik";0,"Leer";"","Leer"},2,0)</f>
        <v>Leer</v>
      </c>
      <c r="T67" s="6">
        <f>VLOOKUP($C67,{"29 - Psychiatrie (Erwachsene)",1;"30 - Kinder- und Jugendpsychiatrie",1;"31 - Psychosomatik",1;0,0;"",0},2,0)</f>
        <v>0</v>
      </c>
      <c r="U67" s="6">
        <f t="shared" si="7"/>
        <v>0</v>
      </c>
      <c r="V67" s="6">
        <f t="shared" si="8"/>
        <v>0</v>
      </c>
      <c r="W67" s="6">
        <f t="shared" si="9"/>
        <v>0</v>
      </c>
      <c r="X67" s="6">
        <f t="shared" si="10"/>
        <v>0</v>
      </c>
      <c r="Y67" s="6">
        <f t="shared" si="5"/>
        <v>0</v>
      </c>
      <c r="Z67" s="6"/>
      <c r="AA67" s="6"/>
      <c r="AB67" s="6"/>
      <c r="AC67" s="6"/>
      <c r="AD67" s="6"/>
      <c r="AE67" s="6"/>
      <c r="AF67" s="6"/>
      <c r="AG67" s="6"/>
      <c r="AH67" s="6"/>
      <c r="AI67" s="6"/>
    </row>
    <row r="68" spans="1:35" s="20" customFormat="1" ht="15" customHeight="1" x14ac:dyDescent="0.25">
      <c r="A68" s="19"/>
      <c r="B68" s="74" t="str">
        <f t="shared" si="2"/>
        <v>!!!</v>
      </c>
      <c r="C68" s="209" t="str">
        <f>IF($D68&lt;&gt;"",VLOOKUP(TEXT($D68,0),'Angaben Stationen'!$C$15:$V$65,2,0),"")</f>
        <v/>
      </c>
      <c r="D68" s="203"/>
      <c r="E68" s="210"/>
      <c r="F68" s="210"/>
      <c r="G68" s="212"/>
      <c r="H68" s="213"/>
      <c r="I68" s="112"/>
      <c r="J68" s="112"/>
      <c r="K68" s="72"/>
      <c r="M68" s="126"/>
      <c r="N68" s="6">
        <f t="shared" si="3"/>
        <v>0</v>
      </c>
      <c r="O68" s="6" t="str">
        <f>IF('Angaben KH-Standort'!$D$13&gt;0,"VJ","KJA")</f>
        <v>KJA</v>
      </c>
      <c r="P68" s="6" t="str">
        <f t="shared" si="6"/>
        <v>Leer</v>
      </c>
      <c r="Q68" s="6" t="str">
        <f t="shared" si="4"/>
        <v>Leer</v>
      </c>
      <c r="R68" s="6" t="str">
        <f t="shared" si="1"/>
        <v>Leer</v>
      </c>
      <c r="S68" s="6" t="str">
        <f>VLOOKUP($C68,{"29 - Psychiatrie (Erwachsene)","Psychiatrie";"30 - Kinder- und Jugendpsychiatrie","KJPsychiatrie";"31 - Psychosomatik","Psychosomatik";0,"Leer";"","Leer"},2,0)</f>
        <v>Leer</v>
      </c>
      <c r="T68" s="6">
        <f>VLOOKUP($C68,{"29 - Psychiatrie (Erwachsene)",1;"30 - Kinder- und Jugendpsychiatrie",1;"31 - Psychosomatik",1;0,0;"",0},2,0)</f>
        <v>0</v>
      </c>
      <c r="U68" s="6">
        <f t="shared" si="7"/>
        <v>0</v>
      </c>
      <c r="V68" s="6">
        <f t="shared" si="8"/>
        <v>0</v>
      </c>
      <c r="W68" s="6">
        <f t="shared" si="9"/>
        <v>0</v>
      </c>
      <c r="X68" s="6">
        <f t="shared" si="10"/>
        <v>0</v>
      </c>
      <c r="Y68" s="6">
        <f t="shared" si="5"/>
        <v>0</v>
      </c>
      <c r="Z68" s="6"/>
      <c r="AA68" s="6"/>
      <c r="AB68" s="6"/>
      <c r="AC68" s="6"/>
      <c r="AD68" s="6"/>
      <c r="AE68" s="6"/>
      <c r="AF68" s="6"/>
      <c r="AG68" s="6"/>
      <c r="AH68" s="6"/>
      <c r="AI68" s="6"/>
    </row>
    <row r="69" spans="1:35" s="20" customFormat="1" ht="15" customHeight="1" x14ac:dyDescent="0.25">
      <c r="A69" s="19"/>
      <c r="B69" s="74" t="str">
        <f t="shared" si="2"/>
        <v>!!!</v>
      </c>
      <c r="C69" s="209" t="str">
        <f>IF($D69&lt;&gt;"",VLOOKUP(TEXT($D69,0),'Angaben Stationen'!$C$15:$V$65,2,0),"")</f>
        <v/>
      </c>
      <c r="D69" s="203"/>
      <c r="E69" s="210"/>
      <c r="F69" s="210"/>
      <c r="G69" s="212"/>
      <c r="H69" s="213"/>
      <c r="I69" s="112"/>
      <c r="J69" s="112"/>
      <c r="K69" s="72"/>
      <c r="M69" s="126"/>
      <c r="N69" s="6">
        <f t="shared" si="3"/>
        <v>0</v>
      </c>
      <c r="O69" s="6" t="str">
        <f>IF('Angaben KH-Standort'!$D$13&gt;0,"VJ","KJA")</f>
        <v>KJA</v>
      </c>
      <c r="P69" s="6" t="str">
        <f t="shared" si="6"/>
        <v>Leer</v>
      </c>
      <c r="Q69" s="6" t="str">
        <f t="shared" si="4"/>
        <v>Leer</v>
      </c>
      <c r="R69" s="6" t="str">
        <f t="shared" si="1"/>
        <v>Leer</v>
      </c>
      <c r="S69" s="6" t="str">
        <f>VLOOKUP($C69,{"29 - Psychiatrie (Erwachsene)","Psychiatrie";"30 - Kinder- und Jugendpsychiatrie","KJPsychiatrie";"31 - Psychosomatik","Psychosomatik";0,"Leer";"","Leer"},2,0)</f>
        <v>Leer</v>
      </c>
      <c r="T69" s="6">
        <f>VLOOKUP($C69,{"29 - Psychiatrie (Erwachsene)",1;"30 - Kinder- und Jugendpsychiatrie",1;"31 - Psychosomatik",1;0,0;"",0},2,0)</f>
        <v>0</v>
      </c>
      <c r="U69" s="6">
        <f t="shared" si="7"/>
        <v>0</v>
      </c>
      <c r="V69" s="6">
        <f t="shared" si="8"/>
        <v>0</v>
      </c>
      <c r="W69" s="6">
        <f t="shared" si="9"/>
        <v>0</v>
      </c>
      <c r="X69" s="6">
        <f t="shared" si="10"/>
        <v>0</v>
      </c>
      <c r="Y69" s="6">
        <f t="shared" si="5"/>
        <v>0</v>
      </c>
      <c r="Z69" s="6"/>
      <c r="AA69" s="6"/>
      <c r="AB69" s="6"/>
      <c r="AC69" s="6"/>
      <c r="AD69" s="6"/>
      <c r="AE69" s="6"/>
      <c r="AF69" s="6"/>
      <c r="AG69" s="6"/>
      <c r="AH69" s="6"/>
      <c r="AI69" s="6"/>
    </row>
    <row r="70" spans="1:35" s="20" customFormat="1" ht="15" customHeight="1" x14ac:dyDescent="0.25">
      <c r="A70" s="19"/>
      <c r="B70" s="74" t="str">
        <f t="shared" si="2"/>
        <v>!!!</v>
      </c>
      <c r="C70" s="209" t="str">
        <f>IF($D70&lt;&gt;"",VLOOKUP(TEXT($D70,0),'Angaben Stationen'!$C$15:$V$65,2,0),"")</f>
        <v/>
      </c>
      <c r="D70" s="203"/>
      <c r="E70" s="210"/>
      <c r="F70" s="210"/>
      <c r="G70" s="212"/>
      <c r="H70" s="213"/>
      <c r="I70" s="112"/>
      <c r="J70" s="112"/>
      <c r="K70" s="72"/>
      <c r="M70" s="126"/>
      <c r="N70" s="6">
        <f t="shared" si="3"/>
        <v>0</v>
      </c>
      <c r="O70" s="6" t="str">
        <f>IF('Angaben KH-Standort'!$D$13&gt;0,"VJ","KJA")</f>
        <v>KJA</v>
      </c>
      <c r="P70" s="6" t="str">
        <f t="shared" si="6"/>
        <v>Leer</v>
      </c>
      <c r="Q70" s="6" t="str">
        <f t="shared" si="4"/>
        <v>Leer</v>
      </c>
      <c r="R70" s="6" t="str">
        <f t="shared" si="1"/>
        <v>Leer</v>
      </c>
      <c r="S70" s="6" t="str">
        <f>VLOOKUP($C70,{"29 - Psychiatrie (Erwachsene)","Psychiatrie";"30 - Kinder- und Jugendpsychiatrie","KJPsychiatrie";"31 - Psychosomatik","Psychosomatik";0,"Leer";"","Leer"},2,0)</f>
        <v>Leer</v>
      </c>
      <c r="T70" s="6">
        <f>VLOOKUP($C70,{"29 - Psychiatrie (Erwachsene)",1;"30 - Kinder- und Jugendpsychiatrie",1;"31 - Psychosomatik",1;0,0;"",0},2,0)</f>
        <v>0</v>
      </c>
      <c r="U70" s="6">
        <f t="shared" si="7"/>
        <v>0</v>
      </c>
      <c r="V70" s="6">
        <f t="shared" si="8"/>
        <v>0</v>
      </c>
      <c r="W70" s="6">
        <f t="shared" si="9"/>
        <v>0</v>
      </c>
      <c r="X70" s="6">
        <f t="shared" si="10"/>
        <v>0</v>
      </c>
      <c r="Y70" s="6">
        <f t="shared" si="5"/>
        <v>0</v>
      </c>
      <c r="Z70" s="6"/>
      <c r="AA70" s="6"/>
      <c r="AB70" s="6"/>
      <c r="AC70" s="6"/>
      <c r="AD70" s="6"/>
      <c r="AE70" s="6"/>
      <c r="AF70" s="6"/>
      <c r="AG70" s="6"/>
      <c r="AH70" s="6"/>
      <c r="AI70" s="6"/>
    </row>
    <row r="71" spans="1:35" s="20" customFormat="1" ht="15" customHeight="1" x14ac:dyDescent="0.25">
      <c r="A71" s="19"/>
      <c r="B71" s="74" t="str">
        <f t="shared" si="2"/>
        <v>!!!</v>
      </c>
      <c r="C71" s="209" t="str">
        <f>IF($D71&lt;&gt;"",VLOOKUP(TEXT($D71,0),'Angaben Stationen'!$C$15:$V$65,2,0),"")</f>
        <v/>
      </c>
      <c r="D71" s="203"/>
      <c r="E71" s="210"/>
      <c r="F71" s="210"/>
      <c r="G71" s="212"/>
      <c r="H71" s="213"/>
      <c r="I71" s="112"/>
      <c r="J71" s="112"/>
      <c r="K71" s="72"/>
      <c r="M71" s="126"/>
      <c r="N71" s="6">
        <f t="shared" si="3"/>
        <v>0</v>
      </c>
      <c r="O71" s="6" t="str">
        <f>IF('Angaben KH-Standort'!$D$13&gt;0,"VJ","KJA")</f>
        <v>KJA</v>
      </c>
      <c r="P71" s="6" t="str">
        <f t="shared" si="6"/>
        <v>Leer</v>
      </c>
      <c r="Q71" s="6" t="str">
        <f t="shared" si="4"/>
        <v>Leer</v>
      </c>
      <c r="R71" s="6" t="str">
        <f t="shared" si="1"/>
        <v>Leer</v>
      </c>
      <c r="S71" s="6" t="str">
        <f>VLOOKUP($C71,{"29 - Psychiatrie (Erwachsene)","Psychiatrie";"30 - Kinder- und Jugendpsychiatrie","KJPsychiatrie";"31 - Psychosomatik","Psychosomatik";0,"Leer";"","Leer"},2,0)</f>
        <v>Leer</v>
      </c>
      <c r="T71" s="6">
        <f>VLOOKUP($C71,{"29 - Psychiatrie (Erwachsene)",1;"30 - Kinder- und Jugendpsychiatrie",1;"31 - Psychosomatik",1;0,0;"",0},2,0)</f>
        <v>0</v>
      </c>
      <c r="U71" s="6">
        <f t="shared" si="7"/>
        <v>0</v>
      </c>
      <c r="V71" s="6">
        <f t="shared" si="8"/>
        <v>0</v>
      </c>
      <c r="W71" s="6">
        <f t="shared" si="9"/>
        <v>0</v>
      </c>
      <c r="X71" s="6">
        <f t="shared" si="10"/>
        <v>0</v>
      </c>
      <c r="Y71" s="6">
        <f t="shared" si="5"/>
        <v>0</v>
      </c>
      <c r="Z71" s="6"/>
      <c r="AA71" s="6"/>
      <c r="AB71" s="6"/>
      <c r="AC71" s="6"/>
      <c r="AD71" s="6"/>
      <c r="AE71" s="6"/>
      <c r="AF71" s="6"/>
      <c r="AG71" s="6"/>
      <c r="AH71" s="6"/>
      <c r="AI71" s="6"/>
    </row>
    <row r="72" spans="1:35" s="20" customFormat="1" ht="15" customHeight="1" x14ac:dyDescent="0.25">
      <c r="A72" s="19"/>
      <c r="B72" s="74" t="str">
        <f t="shared" si="2"/>
        <v>!!!</v>
      </c>
      <c r="C72" s="209" t="str">
        <f>IF($D72&lt;&gt;"",VLOOKUP(TEXT($D72,0),'Angaben Stationen'!$C$15:$V$65,2,0),"")</f>
        <v/>
      </c>
      <c r="D72" s="203"/>
      <c r="E72" s="210"/>
      <c r="F72" s="210"/>
      <c r="G72" s="212"/>
      <c r="H72" s="213"/>
      <c r="I72" s="112"/>
      <c r="J72" s="112"/>
      <c r="K72" s="72"/>
      <c r="M72" s="126"/>
      <c r="N72" s="6">
        <f t="shared" si="3"/>
        <v>0</v>
      </c>
      <c r="O72" s="6" t="str">
        <f>IF('Angaben KH-Standort'!$D$13&gt;0,"VJ","KJA")</f>
        <v>KJA</v>
      </c>
      <c r="P72" s="6" t="str">
        <f t="shared" si="6"/>
        <v>Leer</v>
      </c>
      <c r="Q72" s="6" t="str">
        <f t="shared" si="4"/>
        <v>Leer</v>
      </c>
      <c r="R72" s="6" t="str">
        <f t="shared" si="1"/>
        <v>Leer</v>
      </c>
      <c r="S72" s="6" t="str">
        <f>VLOOKUP($C72,{"29 - Psychiatrie (Erwachsene)","Psychiatrie";"30 - Kinder- und Jugendpsychiatrie","KJPsychiatrie";"31 - Psychosomatik","Psychosomatik";0,"Leer";"","Leer"},2,0)</f>
        <v>Leer</v>
      </c>
      <c r="T72" s="6">
        <f>VLOOKUP($C72,{"29 - Psychiatrie (Erwachsene)",1;"30 - Kinder- und Jugendpsychiatrie",1;"31 - Psychosomatik",1;0,0;"",0},2,0)</f>
        <v>0</v>
      </c>
      <c r="U72" s="6">
        <f t="shared" si="7"/>
        <v>0</v>
      </c>
      <c r="V72" s="6">
        <f t="shared" si="8"/>
        <v>0</v>
      </c>
      <c r="W72" s="6">
        <f t="shared" si="9"/>
        <v>0</v>
      </c>
      <c r="X72" s="6">
        <f t="shared" si="10"/>
        <v>0</v>
      </c>
      <c r="Y72" s="6">
        <f t="shared" si="5"/>
        <v>0</v>
      </c>
      <c r="Z72" s="6"/>
      <c r="AA72" s="6"/>
      <c r="AB72" s="6"/>
      <c r="AC72" s="6"/>
      <c r="AD72" s="6"/>
      <c r="AE72" s="6"/>
      <c r="AF72" s="6"/>
      <c r="AG72" s="6"/>
      <c r="AH72" s="6"/>
      <c r="AI72" s="6"/>
    </row>
    <row r="73" spans="1:35" s="20" customFormat="1" ht="15" customHeight="1" x14ac:dyDescent="0.25">
      <c r="A73" s="19"/>
      <c r="B73" s="74" t="str">
        <f t="shared" si="2"/>
        <v>!!!</v>
      </c>
      <c r="C73" s="209" t="str">
        <f>IF($D73&lt;&gt;"",VLOOKUP(TEXT($D73,0),'Angaben Stationen'!$C$15:$V$65,2,0),"")</f>
        <v/>
      </c>
      <c r="D73" s="203"/>
      <c r="E73" s="210"/>
      <c r="F73" s="210"/>
      <c r="G73" s="212"/>
      <c r="H73" s="213"/>
      <c r="I73" s="112"/>
      <c r="J73" s="112"/>
      <c r="K73" s="72"/>
      <c r="M73" s="126"/>
      <c r="N73" s="6">
        <f t="shared" si="3"/>
        <v>0</v>
      </c>
      <c r="O73" s="6" t="str">
        <f>IF('Angaben KH-Standort'!$D$13&gt;0,"VJ","KJA")</f>
        <v>KJA</v>
      </c>
      <c r="P73" s="6" t="str">
        <f t="shared" si="6"/>
        <v>Leer</v>
      </c>
      <c r="Q73" s="6" t="str">
        <f t="shared" si="4"/>
        <v>Leer</v>
      </c>
      <c r="R73" s="6" t="str">
        <f t="shared" si="1"/>
        <v>Leer</v>
      </c>
      <c r="S73" s="6" t="str">
        <f>VLOOKUP($C73,{"29 - Psychiatrie (Erwachsene)","Psychiatrie";"30 - Kinder- und Jugendpsychiatrie","KJPsychiatrie";"31 - Psychosomatik","Psychosomatik";0,"Leer";"","Leer"},2,0)</f>
        <v>Leer</v>
      </c>
      <c r="T73" s="6">
        <f>VLOOKUP($C73,{"29 - Psychiatrie (Erwachsene)",1;"30 - Kinder- und Jugendpsychiatrie",1;"31 - Psychosomatik",1;0,0;"",0},2,0)</f>
        <v>0</v>
      </c>
      <c r="U73" s="6">
        <f t="shared" si="7"/>
        <v>0</v>
      </c>
      <c r="V73" s="6">
        <f t="shared" si="8"/>
        <v>0</v>
      </c>
      <c r="W73" s="6">
        <f t="shared" si="9"/>
        <v>0</v>
      </c>
      <c r="X73" s="6">
        <f t="shared" si="10"/>
        <v>0</v>
      </c>
      <c r="Y73" s="6">
        <f t="shared" si="5"/>
        <v>0</v>
      </c>
      <c r="Z73" s="6"/>
      <c r="AA73" s="6"/>
      <c r="AB73" s="6"/>
      <c r="AC73" s="6"/>
      <c r="AD73" s="6"/>
      <c r="AE73" s="6"/>
      <c r="AF73" s="6"/>
      <c r="AG73" s="6"/>
      <c r="AH73" s="6"/>
      <c r="AI73" s="6"/>
    </row>
    <row r="74" spans="1:35" s="20" customFormat="1" ht="15" customHeight="1" x14ac:dyDescent="0.25">
      <c r="A74" s="19"/>
      <c r="B74" s="74" t="str">
        <f t="shared" si="2"/>
        <v>!!!</v>
      </c>
      <c r="C74" s="209" t="str">
        <f>IF($D74&lt;&gt;"",VLOOKUP(TEXT($D74,0),'Angaben Stationen'!$C$15:$V$65,2,0),"")</f>
        <v/>
      </c>
      <c r="D74" s="203"/>
      <c r="E74" s="210"/>
      <c r="F74" s="210"/>
      <c r="G74" s="212"/>
      <c r="H74" s="213"/>
      <c r="I74" s="112"/>
      <c r="J74" s="112"/>
      <c r="K74" s="72"/>
      <c r="M74" s="126"/>
      <c r="N74" s="6">
        <f t="shared" si="3"/>
        <v>0</v>
      </c>
      <c r="O74" s="6" t="str">
        <f>IF('Angaben KH-Standort'!$D$13&gt;0,"VJ","KJA")</f>
        <v>KJA</v>
      </c>
      <c r="P74" s="6" t="str">
        <f t="shared" si="6"/>
        <v>Leer</v>
      </c>
      <c r="Q74" s="6" t="str">
        <f t="shared" si="4"/>
        <v>Leer</v>
      </c>
      <c r="R74" s="6" t="str">
        <f t="shared" si="1"/>
        <v>Leer</v>
      </c>
      <c r="S74" s="6" t="str">
        <f>VLOOKUP($C74,{"29 - Psychiatrie (Erwachsene)","Psychiatrie";"30 - Kinder- und Jugendpsychiatrie","KJPsychiatrie";"31 - Psychosomatik","Psychosomatik";0,"Leer";"","Leer"},2,0)</f>
        <v>Leer</v>
      </c>
      <c r="T74" s="6">
        <f>VLOOKUP($C74,{"29 - Psychiatrie (Erwachsene)",1;"30 - Kinder- und Jugendpsychiatrie",1;"31 - Psychosomatik",1;0,0;"",0},2,0)</f>
        <v>0</v>
      </c>
      <c r="U74" s="6">
        <f t="shared" si="7"/>
        <v>0</v>
      </c>
      <c r="V74" s="6">
        <f t="shared" si="8"/>
        <v>0</v>
      </c>
      <c r="W74" s="6">
        <f t="shared" si="9"/>
        <v>0</v>
      </c>
      <c r="X74" s="6">
        <f t="shared" si="10"/>
        <v>0</v>
      </c>
      <c r="Y74" s="6">
        <f t="shared" si="5"/>
        <v>0</v>
      </c>
      <c r="Z74" s="6"/>
      <c r="AA74" s="6"/>
      <c r="AB74" s="6"/>
      <c r="AC74" s="6"/>
      <c r="AD74" s="6"/>
      <c r="AE74" s="6"/>
      <c r="AF74" s="6"/>
      <c r="AG74" s="6"/>
      <c r="AH74" s="6"/>
      <c r="AI74" s="6"/>
    </row>
    <row r="75" spans="1:35" s="20" customFormat="1" ht="15" customHeight="1" x14ac:dyDescent="0.25">
      <c r="A75" s="19"/>
      <c r="B75" s="74" t="str">
        <f t="shared" si="2"/>
        <v>!!!</v>
      </c>
      <c r="C75" s="209" t="str">
        <f>IF($D75&lt;&gt;"",VLOOKUP(TEXT($D75,0),'Angaben Stationen'!$C$15:$V$65,2,0),"")</f>
        <v/>
      </c>
      <c r="D75" s="203"/>
      <c r="E75" s="210"/>
      <c r="F75" s="210"/>
      <c r="G75" s="212"/>
      <c r="H75" s="213"/>
      <c r="I75" s="112"/>
      <c r="J75" s="112"/>
      <c r="K75" s="72"/>
      <c r="M75" s="126"/>
      <c r="N75" s="6">
        <f t="shared" si="3"/>
        <v>0</v>
      </c>
      <c r="O75" s="6" t="str">
        <f>IF('Angaben KH-Standort'!$D$13&gt;0,"VJ","KJA")</f>
        <v>KJA</v>
      </c>
      <c r="P75" s="6" t="str">
        <f t="shared" si="6"/>
        <v>Leer</v>
      </c>
      <c r="Q75" s="6" t="str">
        <f t="shared" si="4"/>
        <v>Leer</v>
      </c>
      <c r="R75" s="6" t="str">
        <f t="shared" si="1"/>
        <v>Leer</v>
      </c>
      <c r="S75" s="6" t="str">
        <f>VLOOKUP($C75,{"29 - Psychiatrie (Erwachsene)","Psychiatrie";"30 - Kinder- und Jugendpsychiatrie","KJPsychiatrie";"31 - Psychosomatik","Psychosomatik";0,"Leer";"","Leer"},2,0)</f>
        <v>Leer</v>
      </c>
      <c r="T75" s="6">
        <f>VLOOKUP($C75,{"29 - Psychiatrie (Erwachsene)",1;"30 - Kinder- und Jugendpsychiatrie",1;"31 - Psychosomatik",1;0,0;"",0},2,0)</f>
        <v>0</v>
      </c>
      <c r="U75" s="6">
        <f t="shared" si="7"/>
        <v>0</v>
      </c>
      <c r="V75" s="6">
        <f t="shared" si="8"/>
        <v>0</v>
      </c>
      <c r="W75" s="6">
        <f t="shared" si="9"/>
        <v>0</v>
      </c>
      <c r="X75" s="6">
        <f t="shared" si="10"/>
        <v>0</v>
      </c>
      <c r="Y75" s="6">
        <f t="shared" si="5"/>
        <v>0</v>
      </c>
      <c r="Z75" s="6"/>
      <c r="AA75" s="6"/>
      <c r="AB75" s="6"/>
      <c r="AC75" s="6"/>
      <c r="AD75" s="6"/>
      <c r="AE75" s="6"/>
      <c r="AF75" s="6"/>
      <c r="AG75" s="6"/>
      <c r="AH75" s="6"/>
      <c r="AI75" s="6"/>
    </row>
    <row r="76" spans="1:35" s="20" customFormat="1" ht="15" customHeight="1" x14ac:dyDescent="0.25">
      <c r="A76" s="19"/>
      <c r="B76" s="74" t="str">
        <f t="shared" si="2"/>
        <v>!!!</v>
      </c>
      <c r="C76" s="209" t="str">
        <f>IF($D76&lt;&gt;"",VLOOKUP(TEXT($D76,0),'Angaben Stationen'!$C$15:$V$65,2,0),"")</f>
        <v/>
      </c>
      <c r="D76" s="203"/>
      <c r="E76" s="210"/>
      <c r="F76" s="210"/>
      <c r="G76" s="212"/>
      <c r="H76" s="213"/>
      <c r="I76" s="112"/>
      <c r="J76" s="112"/>
      <c r="K76" s="72"/>
      <c r="M76" s="126"/>
      <c r="N76" s="6">
        <f t="shared" si="3"/>
        <v>0</v>
      </c>
      <c r="O76" s="6" t="str">
        <f>IF('Angaben KH-Standort'!$D$13&gt;0,"VJ","KJA")</f>
        <v>KJA</v>
      </c>
      <c r="P76" s="6" t="str">
        <f t="shared" si="6"/>
        <v>Leer</v>
      </c>
      <c r="Q76" s="6" t="str">
        <f t="shared" si="4"/>
        <v>Leer</v>
      </c>
      <c r="R76" s="6" t="str">
        <f t="shared" si="1"/>
        <v>Leer</v>
      </c>
      <c r="S76" s="6" t="str">
        <f>VLOOKUP($C76,{"29 - Psychiatrie (Erwachsene)","Psychiatrie";"30 - Kinder- und Jugendpsychiatrie","KJPsychiatrie";"31 - Psychosomatik","Psychosomatik";0,"Leer";"","Leer"},2,0)</f>
        <v>Leer</v>
      </c>
      <c r="T76" s="6">
        <f>VLOOKUP($C76,{"29 - Psychiatrie (Erwachsene)",1;"30 - Kinder- und Jugendpsychiatrie",1;"31 - Psychosomatik",1;0,0;"",0},2,0)</f>
        <v>0</v>
      </c>
      <c r="U76" s="6">
        <f t="shared" si="7"/>
        <v>0</v>
      </c>
      <c r="V76" s="6">
        <f t="shared" si="8"/>
        <v>0</v>
      </c>
      <c r="W76" s="6">
        <f t="shared" si="9"/>
        <v>0</v>
      </c>
      <c r="X76" s="6">
        <f t="shared" si="10"/>
        <v>0</v>
      </c>
      <c r="Y76" s="6">
        <f t="shared" si="5"/>
        <v>0</v>
      </c>
      <c r="Z76" s="6"/>
      <c r="AA76" s="6"/>
      <c r="AB76" s="6"/>
      <c r="AC76" s="6"/>
      <c r="AD76" s="6"/>
      <c r="AE76" s="6"/>
      <c r="AF76" s="6"/>
      <c r="AG76" s="6"/>
      <c r="AH76" s="6"/>
      <c r="AI76" s="6"/>
    </row>
    <row r="77" spans="1:35" s="20" customFormat="1" ht="15" customHeight="1" x14ac:dyDescent="0.25">
      <c r="A77" s="19"/>
      <c r="B77" s="74" t="str">
        <f t="shared" si="2"/>
        <v>!!!</v>
      </c>
      <c r="C77" s="209" t="str">
        <f>IF($D77&lt;&gt;"",VLOOKUP(TEXT($D77,0),'Angaben Stationen'!$C$15:$V$65,2,0),"")</f>
        <v/>
      </c>
      <c r="D77" s="203"/>
      <c r="E77" s="210"/>
      <c r="F77" s="210"/>
      <c r="G77" s="212"/>
      <c r="H77" s="213"/>
      <c r="I77" s="112"/>
      <c r="J77" s="112"/>
      <c r="K77" s="72"/>
      <c r="M77" s="126"/>
      <c r="N77" s="6">
        <f t="shared" si="3"/>
        <v>0</v>
      </c>
      <c r="O77" s="6" t="str">
        <f>IF('Angaben KH-Standort'!$D$13&gt;0,"VJ","KJA")</f>
        <v>KJA</v>
      </c>
      <c r="P77" s="6" t="str">
        <f t="shared" si="6"/>
        <v>Leer</v>
      </c>
      <c r="Q77" s="6" t="str">
        <f t="shared" si="4"/>
        <v>Leer</v>
      </c>
      <c r="R77" s="6" t="str">
        <f t="shared" si="1"/>
        <v>Leer</v>
      </c>
      <c r="S77" s="6" t="str">
        <f>VLOOKUP($C77,{"29 - Psychiatrie (Erwachsene)","Psychiatrie";"30 - Kinder- und Jugendpsychiatrie","KJPsychiatrie";"31 - Psychosomatik","Psychosomatik";0,"Leer";"","Leer"},2,0)</f>
        <v>Leer</v>
      </c>
      <c r="T77" s="6">
        <f>VLOOKUP($C77,{"29 - Psychiatrie (Erwachsene)",1;"30 - Kinder- und Jugendpsychiatrie",1;"31 - Psychosomatik",1;0,0;"",0},2,0)</f>
        <v>0</v>
      </c>
      <c r="U77" s="6">
        <f t="shared" si="7"/>
        <v>0</v>
      </c>
      <c r="V77" s="6">
        <f t="shared" si="8"/>
        <v>0</v>
      </c>
      <c r="W77" s="6">
        <f t="shared" si="9"/>
        <v>0</v>
      </c>
      <c r="X77" s="6">
        <f t="shared" si="10"/>
        <v>0</v>
      </c>
      <c r="Y77" s="6">
        <f t="shared" si="5"/>
        <v>0</v>
      </c>
      <c r="Z77" s="6"/>
      <c r="AA77" s="6"/>
      <c r="AB77" s="6"/>
      <c r="AC77" s="6"/>
      <c r="AD77" s="6"/>
      <c r="AE77" s="6"/>
      <c r="AF77" s="6"/>
      <c r="AG77" s="6"/>
      <c r="AH77" s="6"/>
      <c r="AI77" s="6"/>
    </row>
    <row r="78" spans="1:35" s="20" customFormat="1" ht="15" customHeight="1" x14ac:dyDescent="0.25">
      <c r="A78" s="19"/>
      <c r="B78" s="74" t="str">
        <f t="shared" si="2"/>
        <v>!!!</v>
      </c>
      <c r="C78" s="209" t="str">
        <f>IF($D78&lt;&gt;"",VLOOKUP(TEXT($D78,0),'Angaben Stationen'!$C$15:$V$65,2,0),"")</f>
        <v/>
      </c>
      <c r="D78" s="203"/>
      <c r="E78" s="210"/>
      <c r="F78" s="210"/>
      <c r="G78" s="212"/>
      <c r="H78" s="213"/>
      <c r="I78" s="112"/>
      <c r="J78" s="112"/>
      <c r="K78" s="72"/>
      <c r="M78" s="126"/>
      <c r="N78" s="6">
        <f t="shared" si="3"/>
        <v>0</v>
      </c>
      <c r="O78" s="6" t="str">
        <f>IF('Angaben KH-Standort'!$D$13&gt;0,"VJ","KJA")</f>
        <v>KJA</v>
      </c>
      <c r="P78" s="6" t="str">
        <f t="shared" si="6"/>
        <v>Leer</v>
      </c>
      <c r="Q78" s="6" t="str">
        <f t="shared" si="4"/>
        <v>Leer</v>
      </c>
      <c r="R78" s="6" t="str">
        <f t="shared" si="1"/>
        <v>Leer</v>
      </c>
      <c r="S78" s="6" t="str">
        <f>VLOOKUP($C78,{"29 - Psychiatrie (Erwachsene)","Psychiatrie";"30 - Kinder- und Jugendpsychiatrie","KJPsychiatrie";"31 - Psychosomatik","Psychosomatik";0,"Leer";"","Leer"},2,0)</f>
        <v>Leer</v>
      </c>
      <c r="T78" s="6">
        <f>VLOOKUP($C78,{"29 - Psychiatrie (Erwachsene)",1;"30 - Kinder- und Jugendpsychiatrie",1;"31 - Psychosomatik",1;0,0;"",0},2,0)</f>
        <v>0</v>
      </c>
      <c r="U78" s="6">
        <f t="shared" si="7"/>
        <v>0</v>
      </c>
      <c r="V78" s="6">
        <f t="shared" si="8"/>
        <v>0</v>
      </c>
      <c r="W78" s="6">
        <f t="shared" si="9"/>
        <v>0</v>
      </c>
      <c r="X78" s="6">
        <f t="shared" si="10"/>
        <v>0</v>
      </c>
      <c r="Y78" s="6">
        <f t="shared" si="5"/>
        <v>0</v>
      </c>
      <c r="Z78" s="6"/>
      <c r="AA78" s="6"/>
      <c r="AB78" s="6"/>
      <c r="AC78" s="6"/>
      <c r="AD78" s="6"/>
      <c r="AE78" s="6"/>
      <c r="AF78" s="6"/>
      <c r="AG78" s="6"/>
      <c r="AH78" s="6"/>
      <c r="AI78" s="6"/>
    </row>
    <row r="79" spans="1:35" s="20" customFormat="1" ht="15" customHeight="1" x14ac:dyDescent="0.25">
      <c r="A79" s="19"/>
      <c r="B79" s="74" t="str">
        <f t="shared" si="2"/>
        <v>!!!</v>
      </c>
      <c r="C79" s="209" t="str">
        <f>IF($D79&lt;&gt;"",VLOOKUP(TEXT($D79,0),'Angaben Stationen'!$C$15:$V$65,2,0),"")</f>
        <v/>
      </c>
      <c r="D79" s="203"/>
      <c r="E79" s="210"/>
      <c r="F79" s="210"/>
      <c r="G79" s="212"/>
      <c r="H79" s="213"/>
      <c r="I79" s="112"/>
      <c r="J79" s="112"/>
      <c r="K79" s="72"/>
      <c r="M79" s="126"/>
      <c r="N79" s="6">
        <f t="shared" si="3"/>
        <v>0</v>
      </c>
      <c r="O79" s="6" t="str">
        <f>IF('Angaben KH-Standort'!$D$13&gt;0,"VJ","KJA")</f>
        <v>KJA</v>
      </c>
      <c r="P79" s="6" t="str">
        <f t="shared" si="6"/>
        <v>Leer</v>
      </c>
      <c r="Q79" s="6" t="str">
        <f t="shared" si="4"/>
        <v>Leer</v>
      </c>
      <c r="R79" s="6" t="str">
        <f t="shared" si="1"/>
        <v>Leer</v>
      </c>
      <c r="S79" s="6" t="str">
        <f>VLOOKUP($C79,{"29 - Psychiatrie (Erwachsene)","Psychiatrie";"30 - Kinder- und Jugendpsychiatrie","KJPsychiatrie";"31 - Psychosomatik","Psychosomatik";0,"Leer";"","Leer"},2,0)</f>
        <v>Leer</v>
      </c>
      <c r="T79" s="6">
        <f>VLOOKUP($C79,{"29 - Psychiatrie (Erwachsene)",1;"30 - Kinder- und Jugendpsychiatrie",1;"31 - Psychosomatik",1;0,0;"",0},2,0)</f>
        <v>0</v>
      </c>
      <c r="U79" s="6">
        <f t="shared" si="7"/>
        <v>0</v>
      </c>
      <c r="V79" s="6">
        <f t="shared" si="8"/>
        <v>0</v>
      </c>
      <c r="W79" s="6">
        <f t="shared" si="9"/>
        <v>0</v>
      </c>
      <c r="X79" s="6">
        <f t="shared" si="10"/>
        <v>0</v>
      </c>
      <c r="Y79" s="6">
        <f t="shared" si="5"/>
        <v>0</v>
      </c>
      <c r="Z79" s="6"/>
      <c r="AA79" s="6"/>
      <c r="AB79" s="6"/>
      <c r="AC79" s="6"/>
      <c r="AD79" s="6"/>
      <c r="AE79" s="6"/>
      <c r="AF79" s="6"/>
      <c r="AG79" s="6"/>
      <c r="AH79" s="6"/>
      <c r="AI79" s="6"/>
    </row>
    <row r="80" spans="1:35" s="20" customFormat="1" ht="15" customHeight="1" x14ac:dyDescent="0.25">
      <c r="A80" s="19"/>
      <c r="B80" s="74" t="str">
        <f t="shared" si="2"/>
        <v>!!!</v>
      </c>
      <c r="C80" s="209" t="str">
        <f>IF($D80&lt;&gt;"",VLOOKUP(TEXT($D80,0),'Angaben Stationen'!$C$15:$V$65,2,0),"")</f>
        <v/>
      </c>
      <c r="D80" s="203"/>
      <c r="E80" s="210"/>
      <c r="F80" s="210"/>
      <c r="G80" s="212"/>
      <c r="H80" s="213"/>
      <c r="I80" s="112"/>
      <c r="J80" s="112"/>
      <c r="K80" s="72"/>
      <c r="M80" s="126"/>
      <c r="N80" s="6">
        <f t="shared" si="3"/>
        <v>0</v>
      </c>
      <c r="O80" s="6" t="str">
        <f>IF('Angaben KH-Standort'!$D$13&gt;0,"VJ","KJA")</f>
        <v>KJA</v>
      </c>
      <c r="P80" s="6" t="str">
        <f t="shared" si="6"/>
        <v>Leer</v>
      </c>
      <c r="Q80" s="6" t="str">
        <f t="shared" si="4"/>
        <v>Leer</v>
      </c>
      <c r="R80" s="6" t="str">
        <f t="shared" si="1"/>
        <v>Leer</v>
      </c>
      <c r="S80" s="6" t="str">
        <f>VLOOKUP($C80,{"29 - Psychiatrie (Erwachsene)","Psychiatrie";"30 - Kinder- und Jugendpsychiatrie","KJPsychiatrie";"31 - Psychosomatik","Psychosomatik";0,"Leer";"","Leer"},2,0)</f>
        <v>Leer</v>
      </c>
      <c r="T80" s="6">
        <f>VLOOKUP($C80,{"29 - Psychiatrie (Erwachsene)",1;"30 - Kinder- und Jugendpsychiatrie",1;"31 - Psychosomatik",1;0,0;"",0},2,0)</f>
        <v>0</v>
      </c>
      <c r="U80" s="6">
        <f t="shared" si="7"/>
        <v>0</v>
      </c>
      <c r="V80" s="6">
        <f t="shared" si="8"/>
        <v>0</v>
      </c>
      <c r="W80" s="6">
        <f t="shared" si="9"/>
        <v>0</v>
      </c>
      <c r="X80" s="6">
        <f t="shared" si="10"/>
        <v>0</v>
      </c>
      <c r="Y80" s="6">
        <f t="shared" si="5"/>
        <v>0</v>
      </c>
      <c r="Z80" s="6"/>
      <c r="AA80" s="6"/>
      <c r="AB80" s="6"/>
      <c r="AC80" s="6"/>
      <c r="AD80" s="6"/>
      <c r="AE80" s="6"/>
      <c r="AF80" s="6"/>
      <c r="AG80" s="6"/>
      <c r="AH80" s="6"/>
      <c r="AI80" s="6"/>
    </row>
    <row r="81" spans="1:35" s="20" customFormat="1" ht="15" customHeight="1" x14ac:dyDescent="0.25">
      <c r="A81" s="19"/>
      <c r="B81" s="74" t="str">
        <f t="shared" si="2"/>
        <v>!!!</v>
      </c>
      <c r="C81" s="209" t="str">
        <f>IF($D81&lt;&gt;"",VLOOKUP(TEXT($D81,0),'Angaben Stationen'!$C$15:$V$65,2,0),"")</f>
        <v/>
      </c>
      <c r="D81" s="203"/>
      <c r="E81" s="210"/>
      <c r="F81" s="210"/>
      <c r="G81" s="212"/>
      <c r="H81" s="213"/>
      <c r="I81" s="112"/>
      <c r="J81" s="112"/>
      <c r="K81" s="72"/>
      <c r="M81" s="126"/>
      <c r="N81" s="6">
        <f t="shared" si="3"/>
        <v>0</v>
      </c>
      <c r="O81" s="6" t="str">
        <f>IF('Angaben KH-Standort'!$D$13&gt;0,"VJ","KJA")</f>
        <v>KJA</v>
      </c>
      <c r="P81" s="6" t="str">
        <f t="shared" si="6"/>
        <v>Leer</v>
      </c>
      <c r="Q81" s="6" t="str">
        <f t="shared" si="4"/>
        <v>Leer</v>
      </c>
      <c r="R81" s="6" t="str">
        <f t="shared" si="1"/>
        <v>Leer</v>
      </c>
      <c r="S81" s="6" t="str">
        <f>VLOOKUP($C81,{"29 - Psychiatrie (Erwachsene)","Psychiatrie";"30 - Kinder- und Jugendpsychiatrie","KJPsychiatrie";"31 - Psychosomatik","Psychosomatik";0,"Leer";"","Leer"},2,0)</f>
        <v>Leer</v>
      </c>
      <c r="T81" s="6">
        <f>VLOOKUP($C81,{"29 - Psychiatrie (Erwachsene)",1;"30 - Kinder- und Jugendpsychiatrie",1;"31 - Psychosomatik",1;0,0;"",0},2,0)</f>
        <v>0</v>
      </c>
      <c r="U81" s="6">
        <f t="shared" si="7"/>
        <v>0</v>
      </c>
      <c r="V81" s="6">
        <f t="shared" si="8"/>
        <v>0</v>
      </c>
      <c r="W81" s="6">
        <f t="shared" si="9"/>
        <v>0</v>
      </c>
      <c r="X81" s="6">
        <f t="shared" si="10"/>
        <v>0</v>
      </c>
      <c r="Y81" s="6">
        <f t="shared" si="5"/>
        <v>0</v>
      </c>
      <c r="Z81" s="6"/>
      <c r="AA81" s="6"/>
      <c r="AB81" s="6"/>
      <c r="AC81" s="6"/>
      <c r="AD81" s="6"/>
      <c r="AE81" s="6"/>
      <c r="AF81" s="6"/>
      <c r="AG81" s="6"/>
      <c r="AH81" s="6"/>
      <c r="AI81" s="6"/>
    </row>
    <row r="82" spans="1:35" s="20" customFormat="1" ht="15" customHeight="1" x14ac:dyDescent="0.25">
      <c r="A82" s="19"/>
      <c r="B82" s="74" t="str">
        <f t="shared" si="2"/>
        <v>!!!</v>
      </c>
      <c r="C82" s="209" t="str">
        <f>IF($D82&lt;&gt;"",VLOOKUP(TEXT($D82,0),'Angaben Stationen'!$C$15:$V$65,2,0),"")</f>
        <v/>
      </c>
      <c r="D82" s="203"/>
      <c r="E82" s="210"/>
      <c r="F82" s="210"/>
      <c r="G82" s="212"/>
      <c r="H82" s="213"/>
      <c r="I82" s="112"/>
      <c r="J82" s="112"/>
      <c r="K82" s="72"/>
      <c r="M82" s="126"/>
      <c r="N82" s="6">
        <f t="shared" si="3"/>
        <v>0</v>
      </c>
      <c r="O82" s="6" t="str">
        <f>IF('Angaben KH-Standort'!$D$13&gt;0,"VJ","KJA")</f>
        <v>KJA</v>
      </c>
      <c r="P82" s="6" t="str">
        <f t="shared" si="6"/>
        <v>Leer</v>
      </c>
      <c r="Q82" s="6" t="str">
        <f t="shared" si="4"/>
        <v>Leer</v>
      </c>
      <c r="R82" s="6" t="str">
        <f t="shared" ref="R82:R145" si="11">IF($D82&lt;&gt;"","Monate","Leer")</f>
        <v>Leer</v>
      </c>
      <c r="S82" s="6" t="str">
        <f>VLOOKUP($C82,{"29 - Psychiatrie (Erwachsene)","Psychiatrie";"30 - Kinder- und Jugendpsychiatrie","KJPsychiatrie";"31 - Psychosomatik","Psychosomatik";0,"Leer";"","Leer"},2,0)</f>
        <v>Leer</v>
      </c>
      <c r="T82" s="6">
        <f>VLOOKUP($C82,{"29 - Psychiatrie (Erwachsene)",1;"30 - Kinder- und Jugendpsychiatrie",1;"31 - Psychosomatik",1;0,0;"",0},2,0)</f>
        <v>0</v>
      </c>
      <c r="U82" s="6">
        <f t="shared" si="7"/>
        <v>0</v>
      </c>
      <c r="V82" s="6">
        <f t="shared" si="8"/>
        <v>0</v>
      </c>
      <c r="W82" s="6">
        <f t="shared" si="9"/>
        <v>0</v>
      </c>
      <c r="X82" s="6">
        <f t="shared" si="10"/>
        <v>0</v>
      </c>
      <c r="Y82" s="6">
        <f t="shared" si="5"/>
        <v>0</v>
      </c>
      <c r="Z82" s="6"/>
      <c r="AA82" s="6"/>
      <c r="AB82" s="6"/>
      <c r="AC82" s="6"/>
      <c r="AD82" s="6"/>
      <c r="AE82" s="6"/>
      <c r="AF82" s="6"/>
      <c r="AG82" s="6"/>
      <c r="AH82" s="6"/>
      <c r="AI82" s="6"/>
    </row>
    <row r="83" spans="1:35" s="20" customFormat="1" ht="15" customHeight="1" x14ac:dyDescent="0.25">
      <c r="A83" s="19"/>
      <c r="B83" s="74" t="str">
        <f t="shared" ref="B83:B146" si="12">IF(SUM(T83:Y83)&lt;6,"!!!","")</f>
        <v>!!!</v>
      </c>
      <c r="C83" s="209" t="str">
        <f>IF($D83&lt;&gt;"",VLOOKUP(TEXT($D83,0),'Angaben Stationen'!$C$15:$V$65,2,0),"")</f>
        <v/>
      </c>
      <c r="D83" s="203"/>
      <c r="E83" s="210"/>
      <c r="F83" s="210"/>
      <c r="G83" s="212"/>
      <c r="H83" s="213"/>
      <c r="I83" s="112"/>
      <c r="J83" s="112"/>
      <c r="K83" s="72"/>
      <c r="M83" s="126"/>
      <c r="N83" s="6">
        <f t="shared" ref="N83:N146" si="13">IF(LEN(B83)&gt;0,0,1)</f>
        <v>0</v>
      </c>
      <c r="O83" s="6" t="str">
        <f>IF('Angaben KH-Standort'!$D$13&gt;0,"VJ","KJA")</f>
        <v>KJA</v>
      </c>
      <c r="P83" s="6" t="str">
        <f t="shared" si="6"/>
        <v>Leer</v>
      </c>
      <c r="Q83" s="6" t="str">
        <f t="shared" ref="Q83:Q146" si="14">IF($D83&lt;&gt;"",O83,"Leer")</f>
        <v>Leer</v>
      </c>
      <c r="R83" s="6" t="str">
        <f t="shared" si="11"/>
        <v>Leer</v>
      </c>
      <c r="S83" s="6" t="str">
        <f>VLOOKUP($C83,{"29 - Psychiatrie (Erwachsene)","Psychiatrie";"30 - Kinder- und Jugendpsychiatrie","KJPsychiatrie";"31 - Psychosomatik","Psychosomatik";0,"Leer";"","Leer"},2,0)</f>
        <v>Leer</v>
      </c>
      <c r="T83" s="6">
        <f>VLOOKUP($C83,{"29 - Psychiatrie (Erwachsene)",1;"30 - Kinder- und Jugendpsychiatrie",1;"31 - Psychosomatik",1;0,0;"",0},2,0)</f>
        <v>0</v>
      </c>
      <c r="U83" s="6">
        <f t="shared" si="7"/>
        <v>0</v>
      </c>
      <c r="V83" s="6">
        <f t="shared" si="8"/>
        <v>0</v>
      </c>
      <c r="W83" s="6">
        <f t="shared" si="9"/>
        <v>0</v>
      </c>
      <c r="X83" s="6">
        <f t="shared" si="10"/>
        <v>0</v>
      </c>
      <c r="Y83" s="6">
        <f t="shared" ref="Y83:Y146" si="15">IF(LEN($H83)&gt;0,1,0)</f>
        <v>0</v>
      </c>
      <c r="Z83" s="6"/>
      <c r="AA83" s="6"/>
      <c r="AB83" s="6"/>
      <c r="AC83" s="6"/>
      <c r="AD83" s="6"/>
      <c r="AE83" s="6"/>
      <c r="AF83" s="6"/>
      <c r="AG83" s="6"/>
      <c r="AH83" s="6"/>
      <c r="AI83" s="6"/>
    </row>
    <row r="84" spans="1:35" s="20" customFormat="1" ht="15" customHeight="1" x14ac:dyDescent="0.25">
      <c r="A84" s="19"/>
      <c r="B84" s="74" t="str">
        <f t="shared" si="12"/>
        <v>!!!</v>
      </c>
      <c r="C84" s="209" t="str">
        <f>IF($D84&lt;&gt;"",VLOOKUP(TEXT($D84,0),'Angaben Stationen'!$C$15:$V$65,2,0),"")</f>
        <v/>
      </c>
      <c r="D84" s="203"/>
      <c r="E84" s="210"/>
      <c r="F84" s="210"/>
      <c r="G84" s="212"/>
      <c r="H84" s="213"/>
      <c r="I84" s="112"/>
      <c r="J84" s="112"/>
      <c r="K84" s="72"/>
      <c r="M84" s="126"/>
      <c r="N84" s="6">
        <f t="shared" si="13"/>
        <v>0</v>
      </c>
      <c r="O84" s="6" t="str">
        <f>IF('Angaben KH-Standort'!$D$13&gt;0,"VJ","KJA")</f>
        <v>KJA</v>
      </c>
      <c r="P84" s="6" t="str">
        <f t="shared" ref="P84:P147" si="16">IF($D83&lt;&gt;"","Stationen","Leer")</f>
        <v>Leer</v>
      </c>
      <c r="Q84" s="6" t="str">
        <f t="shared" si="14"/>
        <v>Leer</v>
      </c>
      <c r="R84" s="6" t="str">
        <f t="shared" si="11"/>
        <v>Leer</v>
      </c>
      <c r="S84" s="6" t="str">
        <f>VLOOKUP($C84,{"29 - Psychiatrie (Erwachsene)","Psychiatrie";"30 - Kinder- und Jugendpsychiatrie","KJPsychiatrie";"31 - Psychosomatik","Psychosomatik";0,"Leer";"","Leer"},2,0)</f>
        <v>Leer</v>
      </c>
      <c r="T84" s="6">
        <f>VLOOKUP($C84,{"29 - Psychiatrie (Erwachsene)",1;"30 - Kinder- und Jugendpsychiatrie",1;"31 - Psychosomatik",1;0,0;"",0},2,0)</f>
        <v>0</v>
      </c>
      <c r="U84" s="6">
        <f t="shared" ref="U84:U147" si="17">IF(LEN($D84)&gt;0,1,0)</f>
        <v>0</v>
      </c>
      <c r="V84" s="6">
        <f t="shared" ref="V84:V147" si="18">IF(LEN($E84)&gt;0,1,0)</f>
        <v>0</v>
      </c>
      <c r="W84" s="6">
        <f t="shared" ref="W84:W147" si="19">IF(LEN($F84)&gt;0,1,0)</f>
        <v>0</v>
      </c>
      <c r="X84" s="6">
        <f t="shared" ref="X84:X147" si="20">IF(LEN($G84)&gt;0,1,0)</f>
        <v>0</v>
      </c>
      <c r="Y84" s="6">
        <f t="shared" si="15"/>
        <v>0</v>
      </c>
      <c r="Z84" s="6"/>
      <c r="AA84" s="6"/>
      <c r="AB84" s="6"/>
      <c r="AC84" s="6"/>
      <c r="AD84" s="6"/>
      <c r="AE84" s="6"/>
      <c r="AF84" s="6"/>
      <c r="AG84" s="6"/>
      <c r="AH84" s="6"/>
      <c r="AI84" s="6"/>
    </row>
    <row r="85" spans="1:35" s="20" customFormat="1" ht="15" customHeight="1" x14ac:dyDescent="0.25">
      <c r="A85" s="19"/>
      <c r="B85" s="74" t="str">
        <f t="shared" si="12"/>
        <v>!!!</v>
      </c>
      <c r="C85" s="209" t="str">
        <f>IF($D85&lt;&gt;"",VLOOKUP(TEXT($D85,0),'Angaben Stationen'!$C$15:$V$65,2,0),"")</f>
        <v/>
      </c>
      <c r="D85" s="203"/>
      <c r="E85" s="210"/>
      <c r="F85" s="210"/>
      <c r="G85" s="212"/>
      <c r="H85" s="213"/>
      <c r="I85" s="112"/>
      <c r="J85" s="112"/>
      <c r="K85" s="72"/>
      <c r="M85" s="126"/>
      <c r="N85" s="6">
        <f t="shared" si="13"/>
        <v>0</v>
      </c>
      <c r="O85" s="6" t="str">
        <f>IF('Angaben KH-Standort'!$D$13&gt;0,"VJ","KJA")</f>
        <v>KJA</v>
      </c>
      <c r="P85" s="6" t="str">
        <f t="shared" si="16"/>
        <v>Leer</v>
      </c>
      <c r="Q85" s="6" t="str">
        <f t="shared" si="14"/>
        <v>Leer</v>
      </c>
      <c r="R85" s="6" t="str">
        <f t="shared" si="11"/>
        <v>Leer</v>
      </c>
      <c r="S85" s="6" t="str">
        <f>VLOOKUP($C85,{"29 - Psychiatrie (Erwachsene)","Psychiatrie";"30 - Kinder- und Jugendpsychiatrie","KJPsychiatrie";"31 - Psychosomatik","Psychosomatik";0,"Leer";"","Leer"},2,0)</f>
        <v>Leer</v>
      </c>
      <c r="T85" s="6">
        <f>VLOOKUP($C85,{"29 - Psychiatrie (Erwachsene)",1;"30 - Kinder- und Jugendpsychiatrie",1;"31 - Psychosomatik",1;0,0;"",0},2,0)</f>
        <v>0</v>
      </c>
      <c r="U85" s="6">
        <f t="shared" si="17"/>
        <v>0</v>
      </c>
      <c r="V85" s="6">
        <f t="shared" si="18"/>
        <v>0</v>
      </c>
      <c r="W85" s="6">
        <f t="shared" si="19"/>
        <v>0</v>
      </c>
      <c r="X85" s="6">
        <f t="shared" si="20"/>
        <v>0</v>
      </c>
      <c r="Y85" s="6">
        <f t="shared" si="15"/>
        <v>0</v>
      </c>
      <c r="Z85" s="6"/>
      <c r="AA85" s="6"/>
      <c r="AB85" s="6"/>
      <c r="AC85" s="6"/>
      <c r="AD85" s="6"/>
      <c r="AE85" s="6"/>
      <c r="AF85" s="6"/>
      <c r="AG85" s="6"/>
      <c r="AH85" s="6"/>
      <c r="AI85" s="6"/>
    </row>
    <row r="86" spans="1:35" s="20" customFormat="1" ht="15" customHeight="1" x14ac:dyDescent="0.25">
      <c r="A86" s="19"/>
      <c r="B86" s="74" t="str">
        <f t="shared" si="12"/>
        <v>!!!</v>
      </c>
      <c r="C86" s="209" t="str">
        <f>IF($D86&lt;&gt;"",VLOOKUP(TEXT($D86,0),'Angaben Stationen'!$C$15:$V$65,2,0),"")</f>
        <v/>
      </c>
      <c r="D86" s="203"/>
      <c r="E86" s="210"/>
      <c r="F86" s="210"/>
      <c r="G86" s="212"/>
      <c r="H86" s="213"/>
      <c r="I86" s="112"/>
      <c r="J86" s="112"/>
      <c r="K86" s="72"/>
      <c r="M86" s="126"/>
      <c r="N86" s="6">
        <f t="shared" si="13"/>
        <v>0</v>
      </c>
      <c r="O86" s="6" t="str">
        <f>IF('Angaben KH-Standort'!$D$13&gt;0,"VJ","KJA")</f>
        <v>KJA</v>
      </c>
      <c r="P86" s="6" t="str">
        <f t="shared" si="16"/>
        <v>Leer</v>
      </c>
      <c r="Q86" s="6" t="str">
        <f t="shared" si="14"/>
        <v>Leer</v>
      </c>
      <c r="R86" s="6" t="str">
        <f t="shared" si="11"/>
        <v>Leer</v>
      </c>
      <c r="S86" s="6" t="str">
        <f>VLOOKUP($C86,{"29 - Psychiatrie (Erwachsene)","Psychiatrie";"30 - Kinder- und Jugendpsychiatrie","KJPsychiatrie";"31 - Psychosomatik","Psychosomatik";0,"Leer";"","Leer"},2,0)</f>
        <v>Leer</v>
      </c>
      <c r="T86" s="6">
        <f>VLOOKUP($C86,{"29 - Psychiatrie (Erwachsene)",1;"30 - Kinder- und Jugendpsychiatrie",1;"31 - Psychosomatik",1;0,0;"",0},2,0)</f>
        <v>0</v>
      </c>
      <c r="U86" s="6">
        <f t="shared" si="17"/>
        <v>0</v>
      </c>
      <c r="V86" s="6">
        <f t="shared" si="18"/>
        <v>0</v>
      </c>
      <c r="W86" s="6">
        <f t="shared" si="19"/>
        <v>0</v>
      </c>
      <c r="X86" s="6">
        <f t="shared" si="20"/>
        <v>0</v>
      </c>
      <c r="Y86" s="6">
        <f t="shared" si="15"/>
        <v>0</v>
      </c>
      <c r="Z86" s="6"/>
      <c r="AA86" s="6"/>
      <c r="AB86" s="6"/>
      <c r="AC86" s="6"/>
      <c r="AD86" s="6"/>
      <c r="AE86" s="6"/>
      <c r="AF86" s="6"/>
      <c r="AG86" s="6"/>
      <c r="AH86" s="6"/>
      <c r="AI86" s="6"/>
    </row>
    <row r="87" spans="1:35" s="20" customFormat="1" ht="15" customHeight="1" x14ac:dyDescent="0.25">
      <c r="A87" s="19"/>
      <c r="B87" s="74" t="str">
        <f t="shared" si="12"/>
        <v>!!!</v>
      </c>
      <c r="C87" s="209" t="str">
        <f>IF($D87&lt;&gt;"",VLOOKUP(TEXT($D87,0),'Angaben Stationen'!$C$15:$V$65,2,0),"")</f>
        <v/>
      </c>
      <c r="D87" s="203"/>
      <c r="E87" s="210"/>
      <c r="F87" s="210"/>
      <c r="G87" s="212"/>
      <c r="H87" s="213"/>
      <c r="I87" s="112"/>
      <c r="J87" s="112"/>
      <c r="K87" s="72"/>
      <c r="M87" s="126"/>
      <c r="N87" s="6">
        <f t="shared" si="13"/>
        <v>0</v>
      </c>
      <c r="O87" s="6" t="str">
        <f>IF('Angaben KH-Standort'!$D$13&gt;0,"VJ","KJA")</f>
        <v>KJA</v>
      </c>
      <c r="P87" s="6" t="str">
        <f t="shared" si="16"/>
        <v>Leer</v>
      </c>
      <c r="Q87" s="6" t="str">
        <f t="shared" si="14"/>
        <v>Leer</v>
      </c>
      <c r="R87" s="6" t="str">
        <f t="shared" si="11"/>
        <v>Leer</v>
      </c>
      <c r="S87" s="6" t="str">
        <f>VLOOKUP($C87,{"29 - Psychiatrie (Erwachsene)","Psychiatrie";"30 - Kinder- und Jugendpsychiatrie","KJPsychiatrie";"31 - Psychosomatik","Psychosomatik";0,"Leer";"","Leer"},2,0)</f>
        <v>Leer</v>
      </c>
      <c r="T87" s="6">
        <f>VLOOKUP($C87,{"29 - Psychiatrie (Erwachsene)",1;"30 - Kinder- und Jugendpsychiatrie",1;"31 - Psychosomatik",1;0,0;"",0},2,0)</f>
        <v>0</v>
      </c>
      <c r="U87" s="6">
        <f t="shared" si="17"/>
        <v>0</v>
      </c>
      <c r="V87" s="6">
        <f t="shared" si="18"/>
        <v>0</v>
      </c>
      <c r="W87" s="6">
        <f t="shared" si="19"/>
        <v>0</v>
      </c>
      <c r="X87" s="6">
        <f t="shared" si="20"/>
        <v>0</v>
      </c>
      <c r="Y87" s="6">
        <f t="shared" si="15"/>
        <v>0</v>
      </c>
      <c r="Z87" s="6"/>
      <c r="AA87" s="6"/>
      <c r="AB87" s="6"/>
      <c r="AC87" s="6"/>
      <c r="AD87" s="6"/>
      <c r="AE87" s="6"/>
      <c r="AF87" s="6"/>
      <c r="AG87" s="6"/>
      <c r="AH87" s="6"/>
      <c r="AI87" s="6"/>
    </row>
    <row r="88" spans="1:35" s="20" customFormat="1" ht="15" customHeight="1" x14ac:dyDescent="0.25">
      <c r="A88" s="19"/>
      <c r="B88" s="74" t="str">
        <f t="shared" si="12"/>
        <v>!!!</v>
      </c>
      <c r="C88" s="209" t="str">
        <f>IF($D88&lt;&gt;"",VLOOKUP(TEXT($D88,0),'Angaben Stationen'!$C$15:$V$65,2,0),"")</f>
        <v/>
      </c>
      <c r="D88" s="203"/>
      <c r="E88" s="210"/>
      <c r="F88" s="210"/>
      <c r="G88" s="212"/>
      <c r="H88" s="213"/>
      <c r="I88" s="112"/>
      <c r="J88" s="112"/>
      <c r="K88" s="72"/>
      <c r="M88" s="126"/>
      <c r="N88" s="6">
        <f t="shared" si="13"/>
        <v>0</v>
      </c>
      <c r="O88" s="6" t="str">
        <f>IF('Angaben KH-Standort'!$D$13&gt;0,"VJ","KJA")</f>
        <v>KJA</v>
      </c>
      <c r="P88" s="6" t="str">
        <f t="shared" si="16"/>
        <v>Leer</v>
      </c>
      <c r="Q88" s="6" t="str">
        <f t="shared" si="14"/>
        <v>Leer</v>
      </c>
      <c r="R88" s="6" t="str">
        <f t="shared" si="11"/>
        <v>Leer</v>
      </c>
      <c r="S88" s="6" t="str">
        <f>VLOOKUP($C88,{"29 - Psychiatrie (Erwachsene)","Psychiatrie";"30 - Kinder- und Jugendpsychiatrie","KJPsychiatrie";"31 - Psychosomatik","Psychosomatik";0,"Leer";"","Leer"},2,0)</f>
        <v>Leer</v>
      </c>
      <c r="T88" s="6">
        <f>VLOOKUP($C88,{"29 - Psychiatrie (Erwachsene)",1;"30 - Kinder- und Jugendpsychiatrie",1;"31 - Psychosomatik",1;0,0;"",0},2,0)</f>
        <v>0</v>
      </c>
      <c r="U88" s="6">
        <f t="shared" si="17"/>
        <v>0</v>
      </c>
      <c r="V88" s="6">
        <f t="shared" si="18"/>
        <v>0</v>
      </c>
      <c r="W88" s="6">
        <f t="shared" si="19"/>
        <v>0</v>
      </c>
      <c r="X88" s="6">
        <f t="shared" si="20"/>
        <v>0</v>
      </c>
      <c r="Y88" s="6">
        <f t="shared" si="15"/>
        <v>0</v>
      </c>
      <c r="Z88" s="6"/>
      <c r="AA88" s="6"/>
      <c r="AB88" s="6"/>
      <c r="AC88" s="6"/>
      <c r="AD88" s="6"/>
      <c r="AE88" s="6"/>
      <c r="AF88" s="6"/>
      <c r="AG88" s="6"/>
      <c r="AH88" s="6"/>
      <c r="AI88" s="6"/>
    </row>
    <row r="89" spans="1:35" s="20" customFormat="1" ht="15" customHeight="1" x14ac:dyDescent="0.25">
      <c r="A89" s="19"/>
      <c r="B89" s="74" t="str">
        <f t="shared" si="12"/>
        <v>!!!</v>
      </c>
      <c r="C89" s="209" t="str">
        <f>IF($D89&lt;&gt;"",VLOOKUP(TEXT($D89,0),'Angaben Stationen'!$C$15:$V$65,2,0),"")</f>
        <v/>
      </c>
      <c r="D89" s="203"/>
      <c r="E89" s="210"/>
      <c r="F89" s="210"/>
      <c r="G89" s="212"/>
      <c r="H89" s="213"/>
      <c r="I89" s="112"/>
      <c r="J89" s="112"/>
      <c r="K89" s="72"/>
      <c r="M89" s="126"/>
      <c r="N89" s="6">
        <f t="shared" si="13"/>
        <v>0</v>
      </c>
      <c r="O89" s="6" t="str">
        <f>IF('Angaben KH-Standort'!$D$13&gt;0,"VJ","KJA")</f>
        <v>KJA</v>
      </c>
      <c r="P89" s="6" t="str">
        <f t="shared" si="16"/>
        <v>Leer</v>
      </c>
      <c r="Q89" s="6" t="str">
        <f t="shared" si="14"/>
        <v>Leer</v>
      </c>
      <c r="R89" s="6" t="str">
        <f t="shared" si="11"/>
        <v>Leer</v>
      </c>
      <c r="S89" s="6" t="str">
        <f>VLOOKUP($C89,{"29 - Psychiatrie (Erwachsene)","Psychiatrie";"30 - Kinder- und Jugendpsychiatrie","KJPsychiatrie";"31 - Psychosomatik","Psychosomatik";0,"Leer";"","Leer"},2,0)</f>
        <v>Leer</v>
      </c>
      <c r="T89" s="6">
        <f>VLOOKUP($C89,{"29 - Psychiatrie (Erwachsene)",1;"30 - Kinder- und Jugendpsychiatrie",1;"31 - Psychosomatik",1;0,0;"",0},2,0)</f>
        <v>0</v>
      </c>
      <c r="U89" s="6">
        <f t="shared" si="17"/>
        <v>0</v>
      </c>
      <c r="V89" s="6">
        <f t="shared" si="18"/>
        <v>0</v>
      </c>
      <c r="W89" s="6">
        <f t="shared" si="19"/>
        <v>0</v>
      </c>
      <c r="X89" s="6">
        <f t="shared" si="20"/>
        <v>0</v>
      </c>
      <c r="Y89" s="6">
        <f t="shared" si="15"/>
        <v>0</v>
      </c>
      <c r="Z89" s="6"/>
      <c r="AA89" s="6"/>
      <c r="AB89" s="6"/>
      <c r="AC89" s="6"/>
      <c r="AD89" s="6"/>
      <c r="AE89" s="6"/>
      <c r="AF89" s="6"/>
      <c r="AG89" s="6"/>
      <c r="AH89" s="6"/>
      <c r="AI89" s="6"/>
    </row>
    <row r="90" spans="1:35" s="20" customFormat="1" ht="15" customHeight="1" x14ac:dyDescent="0.25">
      <c r="A90" s="19"/>
      <c r="B90" s="74" t="str">
        <f t="shared" si="12"/>
        <v>!!!</v>
      </c>
      <c r="C90" s="209" t="str">
        <f>IF($D90&lt;&gt;"",VLOOKUP(TEXT($D90,0),'Angaben Stationen'!$C$15:$V$65,2,0),"")</f>
        <v/>
      </c>
      <c r="D90" s="203"/>
      <c r="E90" s="210"/>
      <c r="F90" s="210"/>
      <c r="G90" s="212"/>
      <c r="H90" s="213"/>
      <c r="I90" s="112"/>
      <c r="J90" s="112"/>
      <c r="K90" s="72"/>
      <c r="M90" s="126"/>
      <c r="N90" s="6">
        <f t="shared" si="13"/>
        <v>0</v>
      </c>
      <c r="O90" s="6" t="str">
        <f>IF('Angaben KH-Standort'!$D$13&gt;0,"VJ","KJA")</f>
        <v>KJA</v>
      </c>
      <c r="P90" s="6" t="str">
        <f t="shared" si="16"/>
        <v>Leer</v>
      </c>
      <c r="Q90" s="6" t="str">
        <f t="shared" si="14"/>
        <v>Leer</v>
      </c>
      <c r="R90" s="6" t="str">
        <f t="shared" si="11"/>
        <v>Leer</v>
      </c>
      <c r="S90" s="6" t="str">
        <f>VLOOKUP($C90,{"29 - Psychiatrie (Erwachsene)","Psychiatrie";"30 - Kinder- und Jugendpsychiatrie","KJPsychiatrie";"31 - Psychosomatik","Psychosomatik";0,"Leer";"","Leer"},2,0)</f>
        <v>Leer</v>
      </c>
      <c r="T90" s="6">
        <f>VLOOKUP($C90,{"29 - Psychiatrie (Erwachsene)",1;"30 - Kinder- und Jugendpsychiatrie",1;"31 - Psychosomatik",1;0,0;"",0},2,0)</f>
        <v>0</v>
      </c>
      <c r="U90" s="6">
        <f t="shared" si="17"/>
        <v>0</v>
      </c>
      <c r="V90" s="6">
        <f t="shared" si="18"/>
        <v>0</v>
      </c>
      <c r="W90" s="6">
        <f t="shared" si="19"/>
        <v>0</v>
      </c>
      <c r="X90" s="6">
        <f t="shared" si="20"/>
        <v>0</v>
      </c>
      <c r="Y90" s="6">
        <f t="shared" si="15"/>
        <v>0</v>
      </c>
      <c r="Z90" s="6"/>
      <c r="AA90" s="6"/>
      <c r="AB90" s="6"/>
      <c r="AC90" s="6"/>
      <c r="AD90" s="6"/>
      <c r="AE90" s="6"/>
      <c r="AF90" s="6"/>
      <c r="AG90" s="6"/>
      <c r="AH90" s="6"/>
      <c r="AI90" s="6"/>
    </row>
    <row r="91" spans="1:35" s="20" customFormat="1" ht="15" customHeight="1" x14ac:dyDescent="0.25">
      <c r="A91" s="19"/>
      <c r="B91" s="74" t="str">
        <f t="shared" si="12"/>
        <v>!!!</v>
      </c>
      <c r="C91" s="209" t="str">
        <f>IF($D91&lt;&gt;"",VLOOKUP(TEXT($D91,0),'Angaben Stationen'!$C$15:$V$65,2,0),"")</f>
        <v/>
      </c>
      <c r="D91" s="203"/>
      <c r="E91" s="210"/>
      <c r="F91" s="210"/>
      <c r="G91" s="212"/>
      <c r="H91" s="213"/>
      <c r="I91" s="112"/>
      <c r="J91" s="112"/>
      <c r="K91" s="72"/>
      <c r="M91" s="126"/>
      <c r="N91" s="6">
        <f t="shared" si="13"/>
        <v>0</v>
      </c>
      <c r="O91" s="6" t="str">
        <f>IF('Angaben KH-Standort'!$D$13&gt;0,"VJ","KJA")</f>
        <v>KJA</v>
      </c>
      <c r="P91" s="6" t="str">
        <f t="shared" si="16"/>
        <v>Leer</v>
      </c>
      <c r="Q91" s="6" t="str">
        <f t="shared" si="14"/>
        <v>Leer</v>
      </c>
      <c r="R91" s="6" t="str">
        <f t="shared" si="11"/>
        <v>Leer</v>
      </c>
      <c r="S91" s="6" t="str">
        <f>VLOOKUP($C91,{"29 - Psychiatrie (Erwachsene)","Psychiatrie";"30 - Kinder- und Jugendpsychiatrie","KJPsychiatrie";"31 - Psychosomatik","Psychosomatik";0,"Leer";"","Leer"},2,0)</f>
        <v>Leer</v>
      </c>
      <c r="T91" s="6">
        <f>VLOOKUP($C91,{"29 - Psychiatrie (Erwachsene)",1;"30 - Kinder- und Jugendpsychiatrie",1;"31 - Psychosomatik",1;0,0;"",0},2,0)</f>
        <v>0</v>
      </c>
      <c r="U91" s="6">
        <f t="shared" si="17"/>
        <v>0</v>
      </c>
      <c r="V91" s="6">
        <f t="shared" si="18"/>
        <v>0</v>
      </c>
      <c r="W91" s="6">
        <f t="shared" si="19"/>
        <v>0</v>
      </c>
      <c r="X91" s="6">
        <f t="shared" si="20"/>
        <v>0</v>
      </c>
      <c r="Y91" s="6">
        <f t="shared" si="15"/>
        <v>0</v>
      </c>
      <c r="Z91" s="6"/>
      <c r="AA91" s="6"/>
      <c r="AB91" s="6"/>
      <c r="AC91" s="6"/>
      <c r="AD91" s="6"/>
      <c r="AE91" s="6"/>
      <c r="AF91" s="6"/>
      <c r="AG91" s="6"/>
      <c r="AH91" s="6"/>
      <c r="AI91" s="6"/>
    </row>
    <row r="92" spans="1:35" s="20" customFormat="1" ht="15" customHeight="1" x14ac:dyDescent="0.25">
      <c r="A92" s="19"/>
      <c r="B92" s="74" t="str">
        <f t="shared" si="12"/>
        <v>!!!</v>
      </c>
      <c r="C92" s="209" t="str">
        <f>IF($D92&lt;&gt;"",VLOOKUP(TEXT($D92,0),'Angaben Stationen'!$C$15:$V$65,2,0),"")</f>
        <v/>
      </c>
      <c r="D92" s="203"/>
      <c r="E92" s="210"/>
      <c r="F92" s="210"/>
      <c r="G92" s="212"/>
      <c r="H92" s="213"/>
      <c r="I92" s="112"/>
      <c r="J92" s="112"/>
      <c r="K92" s="72"/>
      <c r="M92" s="126"/>
      <c r="N92" s="6">
        <f t="shared" si="13"/>
        <v>0</v>
      </c>
      <c r="O92" s="6" t="str">
        <f>IF('Angaben KH-Standort'!$D$13&gt;0,"VJ","KJA")</f>
        <v>KJA</v>
      </c>
      <c r="P92" s="6" t="str">
        <f t="shared" si="16"/>
        <v>Leer</v>
      </c>
      <c r="Q92" s="6" t="str">
        <f t="shared" si="14"/>
        <v>Leer</v>
      </c>
      <c r="R92" s="6" t="str">
        <f t="shared" si="11"/>
        <v>Leer</v>
      </c>
      <c r="S92" s="6" t="str">
        <f>VLOOKUP($C92,{"29 - Psychiatrie (Erwachsene)","Psychiatrie";"30 - Kinder- und Jugendpsychiatrie","KJPsychiatrie";"31 - Psychosomatik","Psychosomatik";0,"Leer";"","Leer"},2,0)</f>
        <v>Leer</v>
      </c>
      <c r="T92" s="6">
        <f>VLOOKUP($C92,{"29 - Psychiatrie (Erwachsene)",1;"30 - Kinder- und Jugendpsychiatrie",1;"31 - Psychosomatik",1;0,0;"",0},2,0)</f>
        <v>0</v>
      </c>
      <c r="U92" s="6">
        <f t="shared" si="17"/>
        <v>0</v>
      </c>
      <c r="V92" s="6">
        <f t="shared" si="18"/>
        <v>0</v>
      </c>
      <c r="W92" s="6">
        <f t="shared" si="19"/>
        <v>0</v>
      </c>
      <c r="X92" s="6">
        <f t="shared" si="20"/>
        <v>0</v>
      </c>
      <c r="Y92" s="6">
        <f t="shared" si="15"/>
        <v>0</v>
      </c>
      <c r="Z92" s="6"/>
      <c r="AA92" s="6"/>
      <c r="AB92" s="6"/>
      <c r="AC92" s="6"/>
      <c r="AD92" s="6"/>
      <c r="AE92" s="6"/>
      <c r="AF92" s="6"/>
      <c r="AG92" s="6"/>
      <c r="AH92" s="6"/>
      <c r="AI92" s="6"/>
    </row>
    <row r="93" spans="1:35" s="20" customFormat="1" ht="15" customHeight="1" x14ac:dyDescent="0.25">
      <c r="A93" s="19"/>
      <c r="B93" s="74" t="str">
        <f t="shared" si="12"/>
        <v>!!!</v>
      </c>
      <c r="C93" s="209" t="str">
        <f>IF($D93&lt;&gt;"",VLOOKUP(TEXT($D93,0),'Angaben Stationen'!$C$15:$V$65,2,0),"")</f>
        <v/>
      </c>
      <c r="D93" s="203"/>
      <c r="E93" s="210"/>
      <c r="F93" s="210"/>
      <c r="G93" s="212"/>
      <c r="H93" s="213"/>
      <c r="I93" s="112"/>
      <c r="J93" s="112"/>
      <c r="K93" s="72"/>
      <c r="M93" s="126"/>
      <c r="N93" s="6">
        <f t="shared" si="13"/>
        <v>0</v>
      </c>
      <c r="O93" s="6" t="str">
        <f>IF('Angaben KH-Standort'!$D$13&gt;0,"VJ","KJA")</f>
        <v>KJA</v>
      </c>
      <c r="P93" s="6" t="str">
        <f t="shared" si="16"/>
        <v>Leer</v>
      </c>
      <c r="Q93" s="6" t="str">
        <f t="shared" si="14"/>
        <v>Leer</v>
      </c>
      <c r="R93" s="6" t="str">
        <f t="shared" si="11"/>
        <v>Leer</v>
      </c>
      <c r="S93" s="6" t="str">
        <f>VLOOKUP($C93,{"29 - Psychiatrie (Erwachsene)","Psychiatrie";"30 - Kinder- und Jugendpsychiatrie","KJPsychiatrie";"31 - Psychosomatik","Psychosomatik";0,"Leer";"","Leer"},2,0)</f>
        <v>Leer</v>
      </c>
      <c r="T93" s="6">
        <f>VLOOKUP($C93,{"29 - Psychiatrie (Erwachsene)",1;"30 - Kinder- und Jugendpsychiatrie",1;"31 - Psychosomatik",1;0,0;"",0},2,0)</f>
        <v>0</v>
      </c>
      <c r="U93" s="6">
        <f t="shared" si="17"/>
        <v>0</v>
      </c>
      <c r="V93" s="6">
        <f t="shared" si="18"/>
        <v>0</v>
      </c>
      <c r="W93" s="6">
        <f t="shared" si="19"/>
        <v>0</v>
      </c>
      <c r="X93" s="6">
        <f t="shared" si="20"/>
        <v>0</v>
      </c>
      <c r="Y93" s="6">
        <f t="shared" si="15"/>
        <v>0</v>
      </c>
      <c r="Z93" s="6"/>
      <c r="AA93" s="6"/>
      <c r="AB93" s="6"/>
      <c r="AC93" s="6"/>
      <c r="AD93" s="6"/>
      <c r="AE93" s="6"/>
      <c r="AF93" s="6"/>
      <c r="AG93" s="6"/>
      <c r="AH93" s="6"/>
      <c r="AI93" s="6"/>
    </row>
    <row r="94" spans="1:35" s="20" customFormat="1" ht="15" customHeight="1" x14ac:dyDescent="0.25">
      <c r="A94" s="19"/>
      <c r="B94" s="74" t="str">
        <f t="shared" si="12"/>
        <v>!!!</v>
      </c>
      <c r="C94" s="209" t="str">
        <f>IF($D94&lt;&gt;"",VLOOKUP(TEXT($D94,0),'Angaben Stationen'!$C$15:$V$65,2,0),"")</f>
        <v/>
      </c>
      <c r="D94" s="203"/>
      <c r="E94" s="210"/>
      <c r="F94" s="210"/>
      <c r="G94" s="212"/>
      <c r="H94" s="213"/>
      <c r="I94" s="112"/>
      <c r="J94" s="112"/>
      <c r="K94" s="72"/>
      <c r="M94" s="126"/>
      <c r="N94" s="6">
        <f t="shared" si="13"/>
        <v>0</v>
      </c>
      <c r="O94" s="6" t="str">
        <f>IF('Angaben KH-Standort'!$D$13&gt;0,"VJ","KJA")</f>
        <v>KJA</v>
      </c>
      <c r="P94" s="6" t="str">
        <f t="shared" si="16"/>
        <v>Leer</v>
      </c>
      <c r="Q94" s="6" t="str">
        <f t="shared" si="14"/>
        <v>Leer</v>
      </c>
      <c r="R94" s="6" t="str">
        <f t="shared" si="11"/>
        <v>Leer</v>
      </c>
      <c r="S94" s="6" t="str">
        <f>VLOOKUP($C94,{"29 - Psychiatrie (Erwachsene)","Psychiatrie";"30 - Kinder- und Jugendpsychiatrie","KJPsychiatrie";"31 - Psychosomatik","Psychosomatik";0,"Leer";"","Leer"},2,0)</f>
        <v>Leer</v>
      </c>
      <c r="T94" s="6">
        <f>VLOOKUP($C94,{"29 - Psychiatrie (Erwachsene)",1;"30 - Kinder- und Jugendpsychiatrie",1;"31 - Psychosomatik",1;0,0;"",0},2,0)</f>
        <v>0</v>
      </c>
      <c r="U94" s="6">
        <f t="shared" si="17"/>
        <v>0</v>
      </c>
      <c r="V94" s="6">
        <f t="shared" si="18"/>
        <v>0</v>
      </c>
      <c r="W94" s="6">
        <f t="shared" si="19"/>
        <v>0</v>
      </c>
      <c r="X94" s="6">
        <f t="shared" si="20"/>
        <v>0</v>
      </c>
      <c r="Y94" s="6">
        <f t="shared" si="15"/>
        <v>0</v>
      </c>
      <c r="Z94" s="6"/>
      <c r="AA94" s="6"/>
      <c r="AB94" s="6"/>
      <c r="AC94" s="6"/>
      <c r="AD94" s="6"/>
      <c r="AE94" s="6"/>
      <c r="AF94" s="6"/>
      <c r="AG94" s="6"/>
      <c r="AH94" s="6"/>
      <c r="AI94" s="6"/>
    </row>
    <row r="95" spans="1:35" s="20" customFormat="1" ht="15" customHeight="1" x14ac:dyDescent="0.25">
      <c r="A95" s="19"/>
      <c r="B95" s="74" t="str">
        <f t="shared" si="12"/>
        <v>!!!</v>
      </c>
      <c r="C95" s="209" t="str">
        <f>IF($D95&lt;&gt;"",VLOOKUP(TEXT($D95,0),'Angaben Stationen'!$C$15:$V$65,2,0),"")</f>
        <v/>
      </c>
      <c r="D95" s="203"/>
      <c r="E95" s="210"/>
      <c r="F95" s="210"/>
      <c r="G95" s="212"/>
      <c r="H95" s="213"/>
      <c r="I95" s="112"/>
      <c r="J95" s="112"/>
      <c r="K95" s="72"/>
      <c r="M95" s="126"/>
      <c r="N95" s="6">
        <f t="shared" si="13"/>
        <v>0</v>
      </c>
      <c r="O95" s="6" t="str">
        <f>IF('Angaben KH-Standort'!$D$13&gt;0,"VJ","KJA")</f>
        <v>KJA</v>
      </c>
      <c r="P95" s="6" t="str">
        <f t="shared" si="16"/>
        <v>Leer</v>
      </c>
      <c r="Q95" s="6" t="str">
        <f t="shared" si="14"/>
        <v>Leer</v>
      </c>
      <c r="R95" s="6" t="str">
        <f t="shared" si="11"/>
        <v>Leer</v>
      </c>
      <c r="S95" s="6" t="str">
        <f>VLOOKUP($C95,{"29 - Psychiatrie (Erwachsene)","Psychiatrie";"30 - Kinder- und Jugendpsychiatrie","KJPsychiatrie";"31 - Psychosomatik","Psychosomatik";0,"Leer";"","Leer"},2,0)</f>
        <v>Leer</v>
      </c>
      <c r="T95" s="6">
        <f>VLOOKUP($C95,{"29 - Psychiatrie (Erwachsene)",1;"30 - Kinder- und Jugendpsychiatrie",1;"31 - Psychosomatik",1;0,0;"",0},2,0)</f>
        <v>0</v>
      </c>
      <c r="U95" s="6">
        <f t="shared" si="17"/>
        <v>0</v>
      </c>
      <c r="V95" s="6">
        <f t="shared" si="18"/>
        <v>0</v>
      </c>
      <c r="W95" s="6">
        <f t="shared" si="19"/>
        <v>0</v>
      </c>
      <c r="X95" s="6">
        <f t="shared" si="20"/>
        <v>0</v>
      </c>
      <c r="Y95" s="6">
        <f t="shared" si="15"/>
        <v>0</v>
      </c>
      <c r="Z95" s="6"/>
      <c r="AA95" s="6"/>
      <c r="AB95" s="6"/>
      <c r="AC95" s="6"/>
      <c r="AD95" s="6"/>
      <c r="AE95" s="6"/>
      <c r="AF95" s="6"/>
      <c r="AG95" s="6"/>
      <c r="AH95" s="6"/>
      <c r="AI95" s="6"/>
    </row>
    <row r="96" spans="1:35" s="20" customFormat="1" ht="15" customHeight="1" x14ac:dyDescent="0.25">
      <c r="A96" s="19"/>
      <c r="B96" s="74" t="str">
        <f t="shared" si="12"/>
        <v>!!!</v>
      </c>
      <c r="C96" s="209" t="str">
        <f>IF($D96&lt;&gt;"",VLOOKUP(TEXT($D96,0),'Angaben Stationen'!$C$15:$V$65,2,0),"")</f>
        <v/>
      </c>
      <c r="D96" s="203"/>
      <c r="E96" s="210"/>
      <c r="F96" s="210"/>
      <c r="G96" s="212"/>
      <c r="H96" s="213"/>
      <c r="I96" s="112"/>
      <c r="J96" s="112"/>
      <c r="K96" s="72"/>
      <c r="M96" s="126"/>
      <c r="N96" s="6">
        <f t="shared" si="13"/>
        <v>0</v>
      </c>
      <c r="O96" s="6" t="str">
        <f>IF('Angaben KH-Standort'!$D$13&gt;0,"VJ","KJA")</f>
        <v>KJA</v>
      </c>
      <c r="P96" s="6" t="str">
        <f t="shared" si="16"/>
        <v>Leer</v>
      </c>
      <c r="Q96" s="6" t="str">
        <f t="shared" si="14"/>
        <v>Leer</v>
      </c>
      <c r="R96" s="6" t="str">
        <f t="shared" si="11"/>
        <v>Leer</v>
      </c>
      <c r="S96" s="6" t="str">
        <f>VLOOKUP($C96,{"29 - Psychiatrie (Erwachsene)","Psychiatrie";"30 - Kinder- und Jugendpsychiatrie","KJPsychiatrie";"31 - Psychosomatik","Psychosomatik";0,"Leer";"","Leer"},2,0)</f>
        <v>Leer</v>
      </c>
      <c r="T96" s="6">
        <f>VLOOKUP($C96,{"29 - Psychiatrie (Erwachsene)",1;"30 - Kinder- und Jugendpsychiatrie",1;"31 - Psychosomatik",1;0,0;"",0},2,0)</f>
        <v>0</v>
      </c>
      <c r="U96" s="6">
        <f t="shared" si="17"/>
        <v>0</v>
      </c>
      <c r="V96" s="6">
        <f t="shared" si="18"/>
        <v>0</v>
      </c>
      <c r="W96" s="6">
        <f t="shared" si="19"/>
        <v>0</v>
      </c>
      <c r="X96" s="6">
        <f t="shared" si="20"/>
        <v>0</v>
      </c>
      <c r="Y96" s="6">
        <f t="shared" si="15"/>
        <v>0</v>
      </c>
      <c r="Z96" s="6"/>
      <c r="AA96" s="6"/>
      <c r="AB96" s="6"/>
      <c r="AC96" s="6"/>
      <c r="AD96" s="6"/>
      <c r="AE96" s="6"/>
      <c r="AF96" s="6"/>
      <c r="AG96" s="6"/>
      <c r="AH96" s="6"/>
      <c r="AI96" s="6"/>
    </row>
    <row r="97" spans="1:35" s="20" customFormat="1" ht="15" customHeight="1" x14ac:dyDescent="0.25">
      <c r="A97" s="19"/>
      <c r="B97" s="74" t="str">
        <f t="shared" si="12"/>
        <v>!!!</v>
      </c>
      <c r="C97" s="209" t="str">
        <f>IF($D97&lt;&gt;"",VLOOKUP(TEXT($D97,0),'Angaben Stationen'!$C$15:$V$65,2,0),"")</f>
        <v/>
      </c>
      <c r="D97" s="203"/>
      <c r="E97" s="210"/>
      <c r="F97" s="210"/>
      <c r="G97" s="212"/>
      <c r="H97" s="213"/>
      <c r="I97" s="112"/>
      <c r="J97" s="112"/>
      <c r="K97" s="72"/>
      <c r="M97" s="126"/>
      <c r="N97" s="6">
        <f t="shared" si="13"/>
        <v>0</v>
      </c>
      <c r="O97" s="6" t="str">
        <f>IF('Angaben KH-Standort'!$D$13&gt;0,"VJ","KJA")</f>
        <v>KJA</v>
      </c>
      <c r="P97" s="6" t="str">
        <f t="shared" si="16"/>
        <v>Leer</v>
      </c>
      <c r="Q97" s="6" t="str">
        <f t="shared" si="14"/>
        <v>Leer</v>
      </c>
      <c r="R97" s="6" t="str">
        <f t="shared" si="11"/>
        <v>Leer</v>
      </c>
      <c r="S97" s="6" t="str">
        <f>VLOOKUP($C97,{"29 - Psychiatrie (Erwachsene)","Psychiatrie";"30 - Kinder- und Jugendpsychiatrie","KJPsychiatrie";"31 - Psychosomatik","Psychosomatik";0,"Leer";"","Leer"},2,0)</f>
        <v>Leer</v>
      </c>
      <c r="T97" s="6">
        <f>VLOOKUP($C97,{"29 - Psychiatrie (Erwachsene)",1;"30 - Kinder- und Jugendpsychiatrie",1;"31 - Psychosomatik",1;0,0;"",0},2,0)</f>
        <v>0</v>
      </c>
      <c r="U97" s="6">
        <f t="shared" si="17"/>
        <v>0</v>
      </c>
      <c r="V97" s="6">
        <f t="shared" si="18"/>
        <v>0</v>
      </c>
      <c r="W97" s="6">
        <f t="shared" si="19"/>
        <v>0</v>
      </c>
      <c r="X97" s="6">
        <f t="shared" si="20"/>
        <v>0</v>
      </c>
      <c r="Y97" s="6">
        <f t="shared" si="15"/>
        <v>0</v>
      </c>
      <c r="Z97" s="6"/>
      <c r="AA97" s="6"/>
      <c r="AB97" s="6"/>
      <c r="AC97" s="6"/>
      <c r="AD97" s="6"/>
      <c r="AE97" s="6"/>
      <c r="AF97" s="6"/>
      <c r="AG97" s="6"/>
      <c r="AH97" s="6"/>
      <c r="AI97" s="6"/>
    </row>
    <row r="98" spans="1:35" s="20" customFormat="1" ht="15" customHeight="1" x14ac:dyDescent="0.25">
      <c r="A98" s="19"/>
      <c r="B98" s="74" t="str">
        <f t="shared" si="12"/>
        <v>!!!</v>
      </c>
      <c r="C98" s="209" t="str">
        <f>IF($D98&lt;&gt;"",VLOOKUP(TEXT($D98,0),'Angaben Stationen'!$C$15:$V$65,2,0),"")</f>
        <v/>
      </c>
      <c r="D98" s="203"/>
      <c r="E98" s="210"/>
      <c r="F98" s="210"/>
      <c r="G98" s="212"/>
      <c r="H98" s="213"/>
      <c r="I98" s="112"/>
      <c r="J98" s="112"/>
      <c r="K98" s="72"/>
      <c r="M98" s="126"/>
      <c r="N98" s="6">
        <f t="shared" si="13"/>
        <v>0</v>
      </c>
      <c r="O98" s="6" t="str">
        <f>IF('Angaben KH-Standort'!$D$13&gt;0,"VJ","KJA")</f>
        <v>KJA</v>
      </c>
      <c r="P98" s="6" t="str">
        <f t="shared" si="16"/>
        <v>Leer</v>
      </c>
      <c r="Q98" s="6" t="str">
        <f t="shared" si="14"/>
        <v>Leer</v>
      </c>
      <c r="R98" s="6" t="str">
        <f t="shared" si="11"/>
        <v>Leer</v>
      </c>
      <c r="S98" s="6" t="str">
        <f>VLOOKUP($C98,{"29 - Psychiatrie (Erwachsene)","Psychiatrie";"30 - Kinder- und Jugendpsychiatrie","KJPsychiatrie";"31 - Psychosomatik","Psychosomatik";0,"Leer";"","Leer"},2,0)</f>
        <v>Leer</v>
      </c>
      <c r="T98" s="6">
        <f>VLOOKUP($C98,{"29 - Psychiatrie (Erwachsene)",1;"30 - Kinder- und Jugendpsychiatrie",1;"31 - Psychosomatik",1;0,0;"",0},2,0)</f>
        <v>0</v>
      </c>
      <c r="U98" s="6">
        <f t="shared" si="17"/>
        <v>0</v>
      </c>
      <c r="V98" s="6">
        <f t="shared" si="18"/>
        <v>0</v>
      </c>
      <c r="W98" s="6">
        <f t="shared" si="19"/>
        <v>0</v>
      </c>
      <c r="X98" s="6">
        <f t="shared" si="20"/>
        <v>0</v>
      </c>
      <c r="Y98" s="6">
        <f t="shared" si="15"/>
        <v>0</v>
      </c>
      <c r="Z98" s="6"/>
      <c r="AA98" s="6"/>
      <c r="AB98" s="6"/>
      <c r="AC98" s="6"/>
      <c r="AD98" s="6"/>
      <c r="AE98" s="6"/>
      <c r="AF98" s="6"/>
      <c r="AG98" s="6"/>
      <c r="AH98" s="6"/>
      <c r="AI98" s="6"/>
    </row>
    <row r="99" spans="1:35" s="20" customFormat="1" ht="15" customHeight="1" x14ac:dyDescent="0.25">
      <c r="A99" s="19"/>
      <c r="B99" s="74" t="str">
        <f t="shared" si="12"/>
        <v>!!!</v>
      </c>
      <c r="C99" s="209" t="str">
        <f>IF($D99&lt;&gt;"",VLOOKUP(TEXT($D99,0),'Angaben Stationen'!$C$15:$V$65,2,0),"")</f>
        <v/>
      </c>
      <c r="D99" s="203"/>
      <c r="E99" s="210"/>
      <c r="F99" s="210"/>
      <c r="G99" s="212"/>
      <c r="H99" s="213"/>
      <c r="I99" s="112"/>
      <c r="J99" s="112"/>
      <c r="K99" s="72"/>
      <c r="M99" s="126"/>
      <c r="N99" s="6">
        <f t="shared" si="13"/>
        <v>0</v>
      </c>
      <c r="O99" s="6" t="str">
        <f>IF('Angaben KH-Standort'!$D$13&gt;0,"VJ","KJA")</f>
        <v>KJA</v>
      </c>
      <c r="P99" s="6" t="str">
        <f t="shared" si="16"/>
        <v>Leer</v>
      </c>
      <c r="Q99" s="6" t="str">
        <f t="shared" si="14"/>
        <v>Leer</v>
      </c>
      <c r="R99" s="6" t="str">
        <f t="shared" si="11"/>
        <v>Leer</v>
      </c>
      <c r="S99" s="6" t="str">
        <f>VLOOKUP($C99,{"29 - Psychiatrie (Erwachsene)","Psychiatrie";"30 - Kinder- und Jugendpsychiatrie","KJPsychiatrie";"31 - Psychosomatik","Psychosomatik";0,"Leer";"","Leer"},2,0)</f>
        <v>Leer</v>
      </c>
      <c r="T99" s="6">
        <f>VLOOKUP($C99,{"29 - Psychiatrie (Erwachsene)",1;"30 - Kinder- und Jugendpsychiatrie",1;"31 - Psychosomatik",1;0,0;"",0},2,0)</f>
        <v>0</v>
      </c>
      <c r="U99" s="6">
        <f t="shared" si="17"/>
        <v>0</v>
      </c>
      <c r="V99" s="6">
        <f t="shared" si="18"/>
        <v>0</v>
      </c>
      <c r="W99" s="6">
        <f t="shared" si="19"/>
        <v>0</v>
      </c>
      <c r="X99" s="6">
        <f t="shared" si="20"/>
        <v>0</v>
      </c>
      <c r="Y99" s="6">
        <f t="shared" si="15"/>
        <v>0</v>
      </c>
      <c r="Z99" s="6"/>
      <c r="AA99" s="6"/>
      <c r="AB99" s="6"/>
      <c r="AC99" s="6"/>
      <c r="AD99" s="6"/>
      <c r="AE99" s="6"/>
      <c r="AF99" s="6"/>
      <c r="AG99" s="6"/>
      <c r="AH99" s="6"/>
      <c r="AI99" s="6"/>
    </row>
    <row r="100" spans="1:35" s="20" customFormat="1" ht="15" customHeight="1" x14ac:dyDescent="0.25">
      <c r="A100" s="19"/>
      <c r="B100" s="74" t="str">
        <f t="shared" si="12"/>
        <v>!!!</v>
      </c>
      <c r="C100" s="209" t="str">
        <f>IF($D100&lt;&gt;"",VLOOKUP(TEXT($D100,0),'Angaben Stationen'!$C$15:$V$65,2,0),"")</f>
        <v/>
      </c>
      <c r="D100" s="203"/>
      <c r="E100" s="210"/>
      <c r="F100" s="210"/>
      <c r="G100" s="212"/>
      <c r="H100" s="213"/>
      <c r="I100" s="112"/>
      <c r="J100" s="112"/>
      <c r="K100" s="72"/>
      <c r="M100" s="126"/>
      <c r="N100" s="6">
        <f t="shared" si="13"/>
        <v>0</v>
      </c>
      <c r="O100" s="6" t="str">
        <f>IF('Angaben KH-Standort'!$D$13&gt;0,"VJ","KJA")</f>
        <v>KJA</v>
      </c>
      <c r="P100" s="6" t="str">
        <f t="shared" si="16"/>
        <v>Leer</v>
      </c>
      <c r="Q100" s="6" t="str">
        <f t="shared" si="14"/>
        <v>Leer</v>
      </c>
      <c r="R100" s="6" t="str">
        <f t="shared" si="11"/>
        <v>Leer</v>
      </c>
      <c r="S100" s="6" t="str">
        <f>VLOOKUP($C100,{"29 - Psychiatrie (Erwachsene)","Psychiatrie";"30 - Kinder- und Jugendpsychiatrie","KJPsychiatrie";"31 - Psychosomatik","Psychosomatik";0,"Leer";"","Leer"},2,0)</f>
        <v>Leer</v>
      </c>
      <c r="T100" s="6">
        <f>VLOOKUP($C100,{"29 - Psychiatrie (Erwachsene)",1;"30 - Kinder- und Jugendpsychiatrie",1;"31 - Psychosomatik",1;0,0;"",0},2,0)</f>
        <v>0</v>
      </c>
      <c r="U100" s="6">
        <f t="shared" si="17"/>
        <v>0</v>
      </c>
      <c r="V100" s="6">
        <f t="shared" si="18"/>
        <v>0</v>
      </c>
      <c r="W100" s="6">
        <f t="shared" si="19"/>
        <v>0</v>
      </c>
      <c r="X100" s="6">
        <f t="shared" si="20"/>
        <v>0</v>
      </c>
      <c r="Y100" s="6">
        <f t="shared" si="15"/>
        <v>0</v>
      </c>
      <c r="Z100" s="6"/>
      <c r="AA100" s="6"/>
      <c r="AB100" s="6"/>
      <c r="AC100" s="6"/>
      <c r="AD100" s="6"/>
      <c r="AE100" s="6"/>
      <c r="AF100" s="6"/>
      <c r="AG100" s="6"/>
      <c r="AH100" s="6"/>
      <c r="AI100" s="6"/>
    </row>
    <row r="101" spans="1:35" s="20" customFormat="1" ht="15" customHeight="1" x14ac:dyDescent="0.25">
      <c r="A101" s="19"/>
      <c r="B101" s="74" t="str">
        <f t="shared" si="12"/>
        <v>!!!</v>
      </c>
      <c r="C101" s="209" t="str">
        <f>IF($D101&lt;&gt;"",VLOOKUP(TEXT($D101,0),'Angaben Stationen'!$C$15:$V$65,2,0),"")</f>
        <v/>
      </c>
      <c r="D101" s="203"/>
      <c r="E101" s="210"/>
      <c r="F101" s="210"/>
      <c r="G101" s="212"/>
      <c r="H101" s="213"/>
      <c r="I101" s="112"/>
      <c r="J101" s="112"/>
      <c r="K101" s="72"/>
      <c r="M101" s="126"/>
      <c r="N101" s="6">
        <f t="shared" si="13"/>
        <v>0</v>
      </c>
      <c r="O101" s="6" t="str">
        <f>IF('Angaben KH-Standort'!$D$13&gt;0,"VJ","KJA")</f>
        <v>KJA</v>
      </c>
      <c r="P101" s="6" t="str">
        <f t="shared" si="16"/>
        <v>Leer</v>
      </c>
      <c r="Q101" s="6" t="str">
        <f t="shared" si="14"/>
        <v>Leer</v>
      </c>
      <c r="R101" s="6" t="str">
        <f t="shared" si="11"/>
        <v>Leer</v>
      </c>
      <c r="S101" s="6" t="str">
        <f>VLOOKUP($C101,{"29 - Psychiatrie (Erwachsene)","Psychiatrie";"30 - Kinder- und Jugendpsychiatrie","KJPsychiatrie";"31 - Psychosomatik","Psychosomatik";0,"Leer";"","Leer"},2,0)</f>
        <v>Leer</v>
      </c>
      <c r="T101" s="6">
        <f>VLOOKUP($C101,{"29 - Psychiatrie (Erwachsene)",1;"30 - Kinder- und Jugendpsychiatrie",1;"31 - Psychosomatik",1;0,0;"",0},2,0)</f>
        <v>0</v>
      </c>
      <c r="U101" s="6">
        <f t="shared" si="17"/>
        <v>0</v>
      </c>
      <c r="V101" s="6">
        <f t="shared" si="18"/>
        <v>0</v>
      </c>
      <c r="W101" s="6">
        <f t="shared" si="19"/>
        <v>0</v>
      </c>
      <c r="X101" s="6">
        <f t="shared" si="20"/>
        <v>0</v>
      </c>
      <c r="Y101" s="6">
        <f t="shared" si="15"/>
        <v>0</v>
      </c>
      <c r="Z101" s="6"/>
      <c r="AA101" s="6"/>
      <c r="AB101" s="6"/>
      <c r="AC101" s="6"/>
      <c r="AD101" s="6"/>
      <c r="AE101" s="6"/>
      <c r="AF101" s="6"/>
      <c r="AG101" s="6"/>
      <c r="AH101" s="6"/>
      <c r="AI101" s="6"/>
    </row>
    <row r="102" spans="1:35" s="20" customFormat="1" ht="15" customHeight="1" x14ac:dyDescent="0.25">
      <c r="A102" s="19"/>
      <c r="B102" s="74" t="str">
        <f t="shared" si="12"/>
        <v>!!!</v>
      </c>
      <c r="C102" s="209" t="str">
        <f>IF($D102&lt;&gt;"",VLOOKUP(TEXT($D102,0),'Angaben Stationen'!$C$15:$V$65,2,0),"")</f>
        <v/>
      </c>
      <c r="D102" s="203"/>
      <c r="E102" s="210"/>
      <c r="F102" s="210"/>
      <c r="G102" s="212"/>
      <c r="H102" s="213"/>
      <c r="I102" s="112"/>
      <c r="J102" s="112"/>
      <c r="K102" s="72"/>
      <c r="M102" s="126"/>
      <c r="N102" s="6">
        <f t="shared" si="13"/>
        <v>0</v>
      </c>
      <c r="O102" s="6" t="str">
        <f>IF('Angaben KH-Standort'!$D$13&gt;0,"VJ","KJA")</f>
        <v>KJA</v>
      </c>
      <c r="P102" s="6" t="str">
        <f t="shared" si="16"/>
        <v>Leer</v>
      </c>
      <c r="Q102" s="6" t="str">
        <f t="shared" si="14"/>
        <v>Leer</v>
      </c>
      <c r="R102" s="6" t="str">
        <f t="shared" si="11"/>
        <v>Leer</v>
      </c>
      <c r="S102" s="6" t="str">
        <f>VLOOKUP($C102,{"29 - Psychiatrie (Erwachsene)","Psychiatrie";"30 - Kinder- und Jugendpsychiatrie","KJPsychiatrie";"31 - Psychosomatik","Psychosomatik";0,"Leer";"","Leer"},2,0)</f>
        <v>Leer</v>
      </c>
      <c r="T102" s="6">
        <f>VLOOKUP($C102,{"29 - Psychiatrie (Erwachsene)",1;"30 - Kinder- und Jugendpsychiatrie",1;"31 - Psychosomatik",1;0,0;"",0},2,0)</f>
        <v>0</v>
      </c>
      <c r="U102" s="6">
        <f t="shared" si="17"/>
        <v>0</v>
      </c>
      <c r="V102" s="6">
        <f t="shared" si="18"/>
        <v>0</v>
      </c>
      <c r="W102" s="6">
        <f t="shared" si="19"/>
        <v>0</v>
      </c>
      <c r="X102" s="6">
        <f t="shared" si="20"/>
        <v>0</v>
      </c>
      <c r="Y102" s="6">
        <f t="shared" si="15"/>
        <v>0</v>
      </c>
      <c r="Z102" s="6"/>
      <c r="AA102" s="6"/>
      <c r="AB102" s="6"/>
      <c r="AC102" s="6"/>
      <c r="AD102" s="6"/>
      <c r="AE102" s="6"/>
      <c r="AF102" s="6"/>
      <c r="AG102" s="6"/>
      <c r="AH102" s="6"/>
      <c r="AI102" s="6"/>
    </row>
    <row r="103" spans="1:35" s="20" customFormat="1" ht="15" customHeight="1" x14ac:dyDescent="0.25">
      <c r="A103" s="19"/>
      <c r="B103" s="74" t="str">
        <f t="shared" si="12"/>
        <v>!!!</v>
      </c>
      <c r="C103" s="209" t="str">
        <f>IF($D103&lt;&gt;"",VLOOKUP(TEXT($D103,0),'Angaben Stationen'!$C$15:$V$65,2,0),"")</f>
        <v/>
      </c>
      <c r="D103" s="203"/>
      <c r="E103" s="210"/>
      <c r="F103" s="210"/>
      <c r="G103" s="212"/>
      <c r="H103" s="213"/>
      <c r="I103" s="112"/>
      <c r="J103" s="112"/>
      <c r="K103" s="72"/>
      <c r="M103" s="126"/>
      <c r="N103" s="6">
        <f t="shared" si="13"/>
        <v>0</v>
      </c>
      <c r="O103" s="6" t="str">
        <f>IF('Angaben KH-Standort'!$D$13&gt;0,"VJ","KJA")</f>
        <v>KJA</v>
      </c>
      <c r="P103" s="6" t="str">
        <f t="shared" si="16"/>
        <v>Leer</v>
      </c>
      <c r="Q103" s="6" t="str">
        <f t="shared" si="14"/>
        <v>Leer</v>
      </c>
      <c r="R103" s="6" t="str">
        <f t="shared" si="11"/>
        <v>Leer</v>
      </c>
      <c r="S103" s="6" t="str">
        <f>VLOOKUP($C103,{"29 - Psychiatrie (Erwachsene)","Psychiatrie";"30 - Kinder- und Jugendpsychiatrie","KJPsychiatrie";"31 - Psychosomatik","Psychosomatik";0,"Leer";"","Leer"},2,0)</f>
        <v>Leer</v>
      </c>
      <c r="T103" s="6">
        <f>VLOOKUP($C103,{"29 - Psychiatrie (Erwachsene)",1;"30 - Kinder- und Jugendpsychiatrie",1;"31 - Psychosomatik",1;0,0;"",0},2,0)</f>
        <v>0</v>
      </c>
      <c r="U103" s="6">
        <f t="shared" si="17"/>
        <v>0</v>
      </c>
      <c r="V103" s="6">
        <f t="shared" si="18"/>
        <v>0</v>
      </c>
      <c r="W103" s="6">
        <f t="shared" si="19"/>
        <v>0</v>
      </c>
      <c r="X103" s="6">
        <f t="shared" si="20"/>
        <v>0</v>
      </c>
      <c r="Y103" s="6">
        <f t="shared" si="15"/>
        <v>0</v>
      </c>
      <c r="Z103" s="6"/>
      <c r="AA103" s="6"/>
      <c r="AB103" s="6"/>
      <c r="AC103" s="6"/>
      <c r="AD103" s="6"/>
      <c r="AE103" s="6"/>
      <c r="AF103" s="6"/>
      <c r="AG103" s="6"/>
      <c r="AH103" s="6"/>
      <c r="AI103" s="6"/>
    </row>
    <row r="104" spans="1:35" s="20" customFormat="1" ht="15" customHeight="1" x14ac:dyDescent="0.25">
      <c r="A104" s="19"/>
      <c r="B104" s="74" t="str">
        <f t="shared" si="12"/>
        <v>!!!</v>
      </c>
      <c r="C104" s="209" t="str">
        <f>IF($D104&lt;&gt;"",VLOOKUP(TEXT($D104,0),'Angaben Stationen'!$C$15:$V$65,2,0),"")</f>
        <v/>
      </c>
      <c r="D104" s="203"/>
      <c r="E104" s="210"/>
      <c r="F104" s="210"/>
      <c r="G104" s="212"/>
      <c r="H104" s="213"/>
      <c r="I104" s="112"/>
      <c r="J104" s="112"/>
      <c r="K104" s="72"/>
      <c r="M104" s="126"/>
      <c r="N104" s="6">
        <f t="shared" si="13"/>
        <v>0</v>
      </c>
      <c r="O104" s="6" t="str">
        <f>IF('Angaben KH-Standort'!$D$13&gt;0,"VJ","KJA")</f>
        <v>KJA</v>
      </c>
      <c r="P104" s="6" t="str">
        <f t="shared" si="16"/>
        <v>Leer</v>
      </c>
      <c r="Q104" s="6" t="str">
        <f t="shared" si="14"/>
        <v>Leer</v>
      </c>
      <c r="R104" s="6" t="str">
        <f t="shared" si="11"/>
        <v>Leer</v>
      </c>
      <c r="S104" s="6" t="str">
        <f>VLOOKUP($C104,{"29 - Psychiatrie (Erwachsene)","Psychiatrie";"30 - Kinder- und Jugendpsychiatrie","KJPsychiatrie";"31 - Psychosomatik","Psychosomatik";0,"Leer";"","Leer"},2,0)</f>
        <v>Leer</v>
      </c>
      <c r="T104" s="6">
        <f>VLOOKUP($C104,{"29 - Psychiatrie (Erwachsene)",1;"30 - Kinder- und Jugendpsychiatrie",1;"31 - Psychosomatik",1;0,0;"",0},2,0)</f>
        <v>0</v>
      </c>
      <c r="U104" s="6">
        <f t="shared" si="17"/>
        <v>0</v>
      </c>
      <c r="V104" s="6">
        <f t="shared" si="18"/>
        <v>0</v>
      </c>
      <c r="W104" s="6">
        <f t="shared" si="19"/>
        <v>0</v>
      </c>
      <c r="X104" s="6">
        <f t="shared" si="20"/>
        <v>0</v>
      </c>
      <c r="Y104" s="6">
        <f t="shared" si="15"/>
        <v>0</v>
      </c>
      <c r="Z104" s="6"/>
      <c r="AA104" s="6"/>
      <c r="AB104" s="6"/>
      <c r="AC104" s="6"/>
      <c r="AD104" s="6"/>
      <c r="AE104" s="6"/>
      <c r="AF104" s="6"/>
      <c r="AG104" s="6"/>
      <c r="AH104" s="6"/>
      <c r="AI104" s="6"/>
    </row>
    <row r="105" spans="1:35" s="20" customFormat="1" ht="15" customHeight="1" x14ac:dyDescent="0.25">
      <c r="A105" s="19"/>
      <c r="B105" s="74" t="str">
        <f t="shared" si="12"/>
        <v>!!!</v>
      </c>
      <c r="C105" s="209" t="str">
        <f>IF($D105&lt;&gt;"",VLOOKUP(TEXT($D105,0),'Angaben Stationen'!$C$15:$V$65,2,0),"")</f>
        <v/>
      </c>
      <c r="D105" s="203"/>
      <c r="E105" s="210"/>
      <c r="F105" s="210"/>
      <c r="G105" s="212"/>
      <c r="H105" s="213"/>
      <c r="I105" s="112"/>
      <c r="J105" s="112"/>
      <c r="K105" s="72"/>
      <c r="M105" s="126"/>
      <c r="N105" s="6">
        <f t="shared" si="13"/>
        <v>0</v>
      </c>
      <c r="O105" s="6" t="str">
        <f>IF('Angaben KH-Standort'!$D$13&gt;0,"VJ","KJA")</f>
        <v>KJA</v>
      </c>
      <c r="P105" s="6" t="str">
        <f t="shared" si="16"/>
        <v>Leer</v>
      </c>
      <c r="Q105" s="6" t="str">
        <f t="shared" si="14"/>
        <v>Leer</v>
      </c>
      <c r="R105" s="6" t="str">
        <f t="shared" si="11"/>
        <v>Leer</v>
      </c>
      <c r="S105" s="6" t="str">
        <f>VLOOKUP($C105,{"29 - Psychiatrie (Erwachsene)","Psychiatrie";"30 - Kinder- und Jugendpsychiatrie","KJPsychiatrie";"31 - Psychosomatik","Psychosomatik";0,"Leer";"","Leer"},2,0)</f>
        <v>Leer</v>
      </c>
      <c r="T105" s="6">
        <f>VLOOKUP($C105,{"29 - Psychiatrie (Erwachsene)",1;"30 - Kinder- und Jugendpsychiatrie",1;"31 - Psychosomatik",1;0,0;"",0},2,0)</f>
        <v>0</v>
      </c>
      <c r="U105" s="6">
        <f t="shared" si="17"/>
        <v>0</v>
      </c>
      <c r="V105" s="6">
        <f t="shared" si="18"/>
        <v>0</v>
      </c>
      <c r="W105" s="6">
        <f t="shared" si="19"/>
        <v>0</v>
      </c>
      <c r="X105" s="6">
        <f t="shared" si="20"/>
        <v>0</v>
      </c>
      <c r="Y105" s="6">
        <f t="shared" si="15"/>
        <v>0</v>
      </c>
      <c r="Z105" s="6"/>
      <c r="AA105" s="6"/>
      <c r="AB105" s="6"/>
      <c r="AC105" s="6"/>
      <c r="AD105" s="6"/>
      <c r="AE105" s="6"/>
      <c r="AF105" s="6"/>
      <c r="AG105" s="6"/>
      <c r="AH105" s="6"/>
      <c r="AI105" s="6"/>
    </row>
    <row r="106" spans="1:35" s="20" customFormat="1" ht="15" customHeight="1" x14ac:dyDescent="0.25">
      <c r="A106" s="19"/>
      <c r="B106" s="74" t="str">
        <f t="shared" si="12"/>
        <v>!!!</v>
      </c>
      <c r="C106" s="209" t="str">
        <f>IF($D106&lt;&gt;"",VLOOKUP(TEXT($D106,0),'Angaben Stationen'!$C$15:$V$65,2,0),"")</f>
        <v/>
      </c>
      <c r="D106" s="203"/>
      <c r="E106" s="210"/>
      <c r="F106" s="210"/>
      <c r="G106" s="212"/>
      <c r="H106" s="213"/>
      <c r="I106" s="112"/>
      <c r="J106" s="112"/>
      <c r="K106" s="72"/>
      <c r="M106" s="126"/>
      <c r="N106" s="6">
        <f t="shared" si="13"/>
        <v>0</v>
      </c>
      <c r="O106" s="6" t="str">
        <f>IF('Angaben KH-Standort'!$D$13&gt;0,"VJ","KJA")</f>
        <v>KJA</v>
      </c>
      <c r="P106" s="6" t="str">
        <f t="shared" si="16"/>
        <v>Leer</v>
      </c>
      <c r="Q106" s="6" t="str">
        <f t="shared" si="14"/>
        <v>Leer</v>
      </c>
      <c r="R106" s="6" t="str">
        <f t="shared" si="11"/>
        <v>Leer</v>
      </c>
      <c r="S106" s="6" t="str">
        <f>VLOOKUP($C106,{"29 - Psychiatrie (Erwachsene)","Psychiatrie";"30 - Kinder- und Jugendpsychiatrie","KJPsychiatrie";"31 - Psychosomatik","Psychosomatik";0,"Leer";"","Leer"},2,0)</f>
        <v>Leer</v>
      </c>
      <c r="T106" s="6">
        <f>VLOOKUP($C106,{"29 - Psychiatrie (Erwachsene)",1;"30 - Kinder- und Jugendpsychiatrie",1;"31 - Psychosomatik",1;0,0;"",0},2,0)</f>
        <v>0</v>
      </c>
      <c r="U106" s="6">
        <f t="shared" si="17"/>
        <v>0</v>
      </c>
      <c r="V106" s="6">
        <f t="shared" si="18"/>
        <v>0</v>
      </c>
      <c r="W106" s="6">
        <f t="shared" si="19"/>
        <v>0</v>
      </c>
      <c r="X106" s="6">
        <f t="shared" si="20"/>
        <v>0</v>
      </c>
      <c r="Y106" s="6">
        <f t="shared" si="15"/>
        <v>0</v>
      </c>
      <c r="Z106" s="6"/>
      <c r="AA106" s="6"/>
      <c r="AB106" s="6"/>
      <c r="AC106" s="6"/>
      <c r="AD106" s="6"/>
      <c r="AE106" s="6"/>
      <c r="AF106" s="6"/>
      <c r="AG106" s="6"/>
      <c r="AH106" s="6"/>
      <c r="AI106" s="6"/>
    </row>
    <row r="107" spans="1:35" s="20" customFormat="1" ht="15" customHeight="1" x14ac:dyDescent="0.25">
      <c r="A107" s="19"/>
      <c r="B107" s="74" t="str">
        <f t="shared" si="12"/>
        <v>!!!</v>
      </c>
      <c r="C107" s="209" t="str">
        <f>IF($D107&lt;&gt;"",VLOOKUP(TEXT($D107,0),'Angaben Stationen'!$C$15:$V$65,2,0),"")</f>
        <v/>
      </c>
      <c r="D107" s="203"/>
      <c r="E107" s="210"/>
      <c r="F107" s="210"/>
      <c r="G107" s="212"/>
      <c r="H107" s="213"/>
      <c r="I107" s="112"/>
      <c r="J107" s="112"/>
      <c r="K107" s="72"/>
      <c r="M107" s="126"/>
      <c r="N107" s="6">
        <f t="shared" si="13"/>
        <v>0</v>
      </c>
      <c r="O107" s="6" t="str">
        <f>IF('Angaben KH-Standort'!$D$13&gt;0,"VJ","KJA")</f>
        <v>KJA</v>
      </c>
      <c r="P107" s="6" t="str">
        <f t="shared" si="16"/>
        <v>Leer</v>
      </c>
      <c r="Q107" s="6" t="str">
        <f t="shared" si="14"/>
        <v>Leer</v>
      </c>
      <c r="R107" s="6" t="str">
        <f t="shared" si="11"/>
        <v>Leer</v>
      </c>
      <c r="S107" s="6" t="str">
        <f>VLOOKUP($C107,{"29 - Psychiatrie (Erwachsene)","Psychiatrie";"30 - Kinder- und Jugendpsychiatrie","KJPsychiatrie";"31 - Psychosomatik","Psychosomatik";0,"Leer";"","Leer"},2,0)</f>
        <v>Leer</v>
      </c>
      <c r="T107" s="6">
        <f>VLOOKUP($C107,{"29 - Psychiatrie (Erwachsene)",1;"30 - Kinder- und Jugendpsychiatrie",1;"31 - Psychosomatik",1;0,0;"",0},2,0)</f>
        <v>0</v>
      </c>
      <c r="U107" s="6">
        <f t="shared" si="17"/>
        <v>0</v>
      </c>
      <c r="V107" s="6">
        <f t="shared" si="18"/>
        <v>0</v>
      </c>
      <c r="W107" s="6">
        <f t="shared" si="19"/>
        <v>0</v>
      </c>
      <c r="X107" s="6">
        <f t="shared" si="20"/>
        <v>0</v>
      </c>
      <c r="Y107" s="6">
        <f t="shared" si="15"/>
        <v>0</v>
      </c>
      <c r="Z107" s="6"/>
      <c r="AA107" s="6"/>
      <c r="AB107" s="6"/>
      <c r="AC107" s="6"/>
      <c r="AD107" s="6"/>
      <c r="AE107" s="6"/>
      <c r="AF107" s="6"/>
      <c r="AG107" s="6"/>
      <c r="AH107" s="6"/>
      <c r="AI107" s="6"/>
    </row>
    <row r="108" spans="1:35" s="20" customFormat="1" ht="15" customHeight="1" x14ac:dyDescent="0.25">
      <c r="A108" s="19"/>
      <c r="B108" s="74" t="str">
        <f t="shared" si="12"/>
        <v>!!!</v>
      </c>
      <c r="C108" s="209" t="str">
        <f>IF($D108&lt;&gt;"",VLOOKUP(TEXT($D108,0),'Angaben Stationen'!$C$15:$V$65,2,0),"")</f>
        <v/>
      </c>
      <c r="D108" s="203"/>
      <c r="E108" s="210"/>
      <c r="F108" s="210"/>
      <c r="G108" s="212"/>
      <c r="H108" s="213"/>
      <c r="I108" s="112"/>
      <c r="J108" s="112"/>
      <c r="K108" s="72"/>
      <c r="M108" s="126"/>
      <c r="N108" s="6">
        <f t="shared" si="13"/>
        <v>0</v>
      </c>
      <c r="O108" s="6" t="str">
        <f>IF('Angaben KH-Standort'!$D$13&gt;0,"VJ","KJA")</f>
        <v>KJA</v>
      </c>
      <c r="P108" s="6" t="str">
        <f t="shared" si="16"/>
        <v>Leer</v>
      </c>
      <c r="Q108" s="6" t="str">
        <f t="shared" si="14"/>
        <v>Leer</v>
      </c>
      <c r="R108" s="6" t="str">
        <f t="shared" si="11"/>
        <v>Leer</v>
      </c>
      <c r="S108" s="6" t="str">
        <f>VLOOKUP($C108,{"29 - Psychiatrie (Erwachsene)","Psychiatrie";"30 - Kinder- und Jugendpsychiatrie","KJPsychiatrie";"31 - Psychosomatik","Psychosomatik";0,"Leer";"","Leer"},2,0)</f>
        <v>Leer</v>
      </c>
      <c r="T108" s="6">
        <f>VLOOKUP($C108,{"29 - Psychiatrie (Erwachsene)",1;"30 - Kinder- und Jugendpsychiatrie",1;"31 - Psychosomatik",1;0,0;"",0},2,0)</f>
        <v>0</v>
      </c>
      <c r="U108" s="6">
        <f t="shared" si="17"/>
        <v>0</v>
      </c>
      <c r="V108" s="6">
        <f t="shared" si="18"/>
        <v>0</v>
      </c>
      <c r="W108" s="6">
        <f t="shared" si="19"/>
        <v>0</v>
      </c>
      <c r="X108" s="6">
        <f t="shared" si="20"/>
        <v>0</v>
      </c>
      <c r="Y108" s="6">
        <f t="shared" si="15"/>
        <v>0</v>
      </c>
      <c r="Z108" s="6"/>
      <c r="AA108" s="6"/>
      <c r="AB108" s="6"/>
      <c r="AC108" s="6"/>
      <c r="AD108" s="6"/>
      <c r="AE108" s="6"/>
      <c r="AF108" s="6"/>
      <c r="AG108" s="6"/>
      <c r="AH108" s="6"/>
      <c r="AI108" s="6"/>
    </row>
    <row r="109" spans="1:35" s="20" customFormat="1" ht="15" customHeight="1" x14ac:dyDescent="0.25">
      <c r="A109" s="19"/>
      <c r="B109" s="74" t="str">
        <f t="shared" si="12"/>
        <v>!!!</v>
      </c>
      <c r="C109" s="209" t="str">
        <f>IF($D109&lt;&gt;"",VLOOKUP(TEXT($D109,0),'Angaben Stationen'!$C$15:$V$65,2,0),"")</f>
        <v/>
      </c>
      <c r="D109" s="203"/>
      <c r="E109" s="210"/>
      <c r="F109" s="210"/>
      <c r="G109" s="212"/>
      <c r="H109" s="213"/>
      <c r="I109" s="112"/>
      <c r="J109" s="112"/>
      <c r="K109" s="72"/>
      <c r="M109" s="126"/>
      <c r="N109" s="6">
        <f t="shared" si="13"/>
        <v>0</v>
      </c>
      <c r="O109" s="6" t="str">
        <f>IF('Angaben KH-Standort'!$D$13&gt;0,"VJ","KJA")</f>
        <v>KJA</v>
      </c>
      <c r="P109" s="6" t="str">
        <f t="shared" si="16"/>
        <v>Leer</v>
      </c>
      <c r="Q109" s="6" t="str">
        <f t="shared" si="14"/>
        <v>Leer</v>
      </c>
      <c r="R109" s="6" t="str">
        <f t="shared" si="11"/>
        <v>Leer</v>
      </c>
      <c r="S109" s="6" t="str">
        <f>VLOOKUP($C109,{"29 - Psychiatrie (Erwachsene)","Psychiatrie";"30 - Kinder- und Jugendpsychiatrie","KJPsychiatrie";"31 - Psychosomatik","Psychosomatik";0,"Leer";"","Leer"},2,0)</f>
        <v>Leer</v>
      </c>
      <c r="T109" s="6">
        <f>VLOOKUP($C109,{"29 - Psychiatrie (Erwachsene)",1;"30 - Kinder- und Jugendpsychiatrie",1;"31 - Psychosomatik",1;0,0;"",0},2,0)</f>
        <v>0</v>
      </c>
      <c r="U109" s="6">
        <f t="shared" si="17"/>
        <v>0</v>
      </c>
      <c r="V109" s="6">
        <f t="shared" si="18"/>
        <v>0</v>
      </c>
      <c r="W109" s="6">
        <f t="shared" si="19"/>
        <v>0</v>
      </c>
      <c r="X109" s="6">
        <f t="shared" si="20"/>
        <v>0</v>
      </c>
      <c r="Y109" s="6">
        <f t="shared" si="15"/>
        <v>0</v>
      </c>
      <c r="Z109" s="6"/>
      <c r="AA109" s="6"/>
      <c r="AB109" s="6"/>
      <c r="AC109" s="6"/>
      <c r="AD109" s="6"/>
      <c r="AE109" s="6"/>
      <c r="AF109" s="6"/>
      <c r="AG109" s="6"/>
      <c r="AH109" s="6"/>
      <c r="AI109" s="6"/>
    </row>
    <row r="110" spans="1:35" s="20" customFormat="1" ht="15" customHeight="1" x14ac:dyDescent="0.25">
      <c r="A110" s="19"/>
      <c r="B110" s="74" t="str">
        <f t="shared" si="12"/>
        <v>!!!</v>
      </c>
      <c r="C110" s="209" t="str">
        <f>IF($D110&lt;&gt;"",VLOOKUP(TEXT($D110,0),'Angaben Stationen'!$C$15:$V$65,2,0),"")</f>
        <v/>
      </c>
      <c r="D110" s="203"/>
      <c r="E110" s="210"/>
      <c r="F110" s="210"/>
      <c r="G110" s="212"/>
      <c r="H110" s="213"/>
      <c r="I110" s="112"/>
      <c r="J110" s="112"/>
      <c r="K110" s="72"/>
      <c r="M110" s="126"/>
      <c r="N110" s="6">
        <f t="shared" si="13"/>
        <v>0</v>
      </c>
      <c r="O110" s="6" t="str">
        <f>IF('Angaben KH-Standort'!$D$13&gt;0,"VJ","KJA")</f>
        <v>KJA</v>
      </c>
      <c r="P110" s="6" t="str">
        <f t="shared" si="16"/>
        <v>Leer</v>
      </c>
      <c r="Q110" s="6" t="str">
        <f t="shared" si="14"/>
        <v>Leer</v>
      </c>
      <c r="R110" s="6" t="str">
        <f t="shared" si="11"/>
        <v>Leer</v>
      </c>
      <c r="S110" s="6" t="str">
        <f>VLOOKUP($C110,{"29 - Psychiatrie (Erwachsene)","Psychiatrie";"30 - Kinder- und Jugendpsychiatrie","KJPsychiatrie";"31 - Psychosomatik","Psychosomatik";0,"Leer";"","Leer"},2,0)</f>
        <v>Leer</v>
      </c>
      <c r="T110" s="6">
        <f>VLOOKUP($C110,{"29 - Psychiatrie (Erwachsene)",1;"30 - Kinder- und Jugendpsychiatrie",1;"31 - Psychosomatik",1;0,0;"",0},2,0)</f>
        <v>0</v>
      </c>
      <c r="U110" s="6">
        <f t="shared" si="17"/>
        <v>0</v>
      </c>
      <c r="V110" s="6">
        <f t="shared" si="18"/>
        <v>0</v>
      </c>
      <c r="W110" s="6">
        <f t="shared" si="19"/>
        <v>0</v>
      </c>
      <c r="X110" s="6">
        <f t="shared" si="20"/>
        <v>0</v>
      </c>
      <c r="Y110" s="6">
        <f t="shared" si="15"/>
        <v>0</v>
      </c>
      <c r="Z110" s="6"/>
      <c r="AA110" s="6"/>
      <c r="AB110" s="6"/>
      <c r="AC110" s="6"/>
      <c r="AD110" s="6"/>
      <c r="AE110" s="6"/>
      <c r="AF110" s="6"/>
      <c r="AG110" s="6"/>
      <c r="AH110" s="6"/>
      <c r="AI110" s="6"/>
    </row>
    <row r="111" spans="1:35" s="20" customFormat="1" ht="15" customHeight="1" x14ac:dyDescent="0.25">
      <c r="A111" s="19"/>
      <c r="B111" s="74" t="str">
        <f t="shared" si="12"/>
        <v>!!!</v>
      </c>
      <c r="C111" s="209" t="str">
        <f>IF($D111&lt;&gt;"",VLOOKUP(TEXT($D111,0),'Angaben Stationen'!$C$15:$V$65,2,0),"")</f>
        <v/>
      </c>
      <c r="D111" s="203"/>
      <c r="E111" s="210"/>
      <c r="F111" s="210"/>
      <c r="G111" s="212"/>
      <c r="H111" s="213"/>
      <c r="I111" s="112"/>
      <c r="J111" s="112"/>
      <c r="K111" s="72"/>
      <c r="M111" s="126"/>
      <c r="N111" s="6">
        <f t="shared" si="13"/>
        <v>0</v>
      </c>
      <c r="O111" s="6" t="str">
        <f>IF('Angaben KH-Standort'!$D$13&gt;0,"VJ","KJA")</f>
        <v>KJA</v>
      </c>
      <c r="P111" s="6" t="str">
        <f t="shared" si="16"/>
        <v>Leer</v>
      </c>
      <c r="Q111" s="6" t="str">
        <f t="shared" si="14"/>
        <v>Leer</v>
      </c>
      <c r="R111" s="6" t="str">
        <f t="shared" si="11"/>
        <v>Leer</v>
      </c>
      <c r="S111" s="6" t="str">
        <f>VLOOKUP($C111,{"29 - Psychiatrie (Erwachsene)","Psychiatrie";"30 - Kinder- und Jugendpsychiatrie","KJPsychiatrie";"31 - Psychosomatik","Psychosomatik";0,"Leer";"","Leer"},2,0)</f>
        <v>Leer</v>
      </c>
      <c r="T111" s="6">
        <f>VLOOKUP($C111,{"29 - Psychiatrie (Erwachsene)",1;"30 - Kinder- und Jugendpsychiatrie",1;"31 - Psychosomatik",1;0,0;"",0},2,0)</f>
        <v>0</v>
      </c>
      <c r="U111" s="6">
        <f t="shared" si="17"/>
        <v>0</v>
      </c>
      <c r="V111" s="6">
        <f t="shared" si="18"/>
        <v>0</v>
      </c>
      <c r="W111" s="6">
        <f t="shared" si="19"/>
        <v>0</v>
      </c>
      <c r="X111" s="6">
        <f t="shared" si="20"/>
        <v>0</v>
      </c>
      <c r="Y111" s="6">
        <f t="shared" si="15"/>
        <v>0</v>
      </c>
      <c r="Z111" s="6"/>
      <c r="AA111" s="6"/>
      <c r="AB111" s="6"/>
      <c r="AC111" s="6"/>
      <c r="AD111" s="6"/>
      <c r="AE111" s="6"/>
      <c r="AF111" s="6"/>
      <c r="AG111" s="6"/>
      <c r="AH111" s="6"/>
      <c r="AI111" s="6"/>
    </row>
    <row r="112" spans="1:35" s="20" customFormat="1" ht="15" customHeight="1" x14ac:dyDescent="0.25">
      <c r="A112" s="19"/>
      <c r="B112" s="74" t="str">
        <f t="shared" si="12"/>
        <v>!!!</v>
      </c>
      <c r="C112" s="209" t="str">
        <f>IF($D112&lt;&gt;"",VLOOKUP(TEXT($D112,0),'Angaben Stationen'!$C$15:$V$65,2,0),"")</f>
        <v/>
      </c>
      <c r="D112" s="203"/>
      <c r="E112" s="210"/>
      <c r="F112" s="210"/>
      <c r="G112" s="212"/>
      <c r="H112" s="213"/>
      <c r="I112" s="112"/>
      <c r="J112" s="112"/>
      <c r="K112" s="72"/>
      <c r="M112" s="126"/>
      <c r="N112" s="6">
        <f t="shared" si="13"/>
        <v>0</v>
      </c>
      <c r="O112" s="6" t="str">
        <f>IF('Angaben KH-Standort'!$D$13&gt;0,"VJ","KJA")</f>
        <v>KJA</v>
      </c>
      <c r="P112" s="6" t="str">
        <f t="shared" si="16"/>
        <v>Leer</v>
      </c>
      <c r="Q112" s="6" t="str">
        <f t="shared" si="14"/>
        <v>Leer</v>
      </c>
      <c r="R112" s="6" t="str">
        <f t="shared" si="11"/>
        <v>Leer</v>
      </c>
      <c r="S112" s="6" t="str">
        <f>VLOOKUP($C112,{"29 - Psychiatrie (Erwachsene)","Psychiatrie";"30 - Kinder- und Jugendpsychiatrie","KJPsychiatrie";"31 - Psychosomatik","Psychosomatik";0,"Leer";"","Leer"},2,0)</f>
        <v>Leer</v>
      </c>
      <c r="T112" s="6">
        <f>VLOOKUP($C112,{"29 - Psychiatrie (Erwachsene)",1;"30 - Kinder- und Jugendpsychiatrie",1;"31 - Psychosomatik",1;0,0;"",0},2,0)</f>
        <v>0</v>
      </c>
      <c r="U112" s="6">
        <f t="shared" si="17"/>
        <v>0</v>
      </c>
      <c r="V112" s="6">
        <f t="shared" si="18"/>
        <v>0</v>
      </c>
      <c r="W112" s="6">
        <f t="shared" si="19"/>
        <v>0</v>
      </c>
      <c r="X112" s="6">
        <f t="shared" si="20"/>
        <v>0</v>
      </c>
      <c r="Y112" s="6">
        <f t="shared" si="15"/>
        <v>0</v>
      </c>
      <c r="Z112" s="6"/>
      <c r="AA112" s="6"/>
      <c r="AB112" s="6"/>
      <c r="AC112" s="6"/>
      <c r="AD112" s="6"/>
      <c r="AE112" s="6"/>
      <c r="AF112" s="6"/>
      <c r="AG112" s="6"/>
      <c r="AH112" s="6"/>
      <c r="AI112" s="6"/>
    </row>
    <row r="113" spans="1:35" s="20" customFormat="1" ht="15" customHeight="1" x14ac:dyDescent="0.25">
      <c r="A113" s="19"/>
      <c r="B113" s="74" t="str">
        <f t="shared" si="12"/>
        <v>!!!</v>
      </c>
      <c r="C113" s="209" t="str">
        <f>IF($D113&lt;&gt;"",VLOOKUP(TEXT($D113,0),'Angaben Stationen'!$C$15:$V$65,2,0),"")</f>
        <v/>
      </c>
      <c r="D113" s="203"/>
      <c r="E113" s="210"/>
      <c r="F113" s="210"/>
      <c r="G113" s="212"/>
      <c r="H113" s="213"/>
      <c r="I113" s="112"/>
      <c r="J113" s="112"/>
      <c r="K113" s="72"/>
      <c r="M113" s="126"/>
      <c r="N113" s="6">
        <f t="shared" si="13"/>
        <v>0</v>
      </c>
      <c r="O113" s="6" t="str">
        <f>IF('Angaben KH-Standort'!$D$13&gt;0,"VJ","KJA")</f>
        <v>KJA</v>
      </c>
      <c r="P113" s="6" t="str">
        <f t="shared" si="16"/>
        <v>Leer</v>
      </c>
      <c r="Q113" s="6" t="str">
        <f t="shared" si="14"/>
        <v>Leer</v>
      </c>
      <c r="R113" s="6" t="str">
        <f t="shared" si="11"/>
        <v>Leer</v>
      </c>
      <c r="S113" s="6" t="str">
        <f>VLOOKUP($C113,{"29 - Psychiatrie (Erwachsene)","Psychiatrie";"30 - Kinder- und Jugendpsychiatrie","KJPsychiatrie";"31 - Psychosomatik","Psychosomatik";0,"Leer";"","Leer"},2,0)</f>
        <v>Leer</v>
      </c>
      <c r="T113" s="6">
        <f>VLOOKUP($C113,{"29 - Psychiatrie (Erwachsene)",1;"30 - Kinder- und Jugendpsychiatrie",1;"31 - Psychosomatik",1;0,0;"",0},2,0)</f>
        <v>0</v>
      </c>
      <c r="U113" s="6">
        <f t="shared" si="17"/>
        <v>0</v>
      </c>
      <c r="V113" s="6">
        <f t="shared" si="18"/>
        <v>0</v>
      </c>
      <c r="W113" s="6">
        <f t="shared" si="19"/>
        <v>0</v>
      </c>
      <c r="X113" s="6">
        <f t="shared" si="20"/>
        <v>0</v>
      </c>
      <c r="Y113" s="6">
        <f t="shared" si="15"/>
        <v>0</v>
      </c>
      <c r="Z113" s="6"/>
      <c r="AA113" s="6"/>
      <c r="AB113" s="6"/>
      <c r="AC113" s="6"/>
      <c r="AD113" s="6"/>
      <c r="AE113" s="6"/>
      <c r="AF113" s="6"/>
      <c r="AG113" s="6"/>
      <c r="AH113" s="6"/>
      <c r="AI113" s="6"/>
    </row>
    <row r="114" spans="1:35" s="20" customFormat="1" ht="15" customHeight="1" x14ac:dyDescent="0.25">
      <c r="A114" s="19"/>
      <c r="B114" s="74" t="str">
        <f t="shared" si="12"/>
        <v>!!!</v>
      </c>
      <c r="C114" s="209" t="str">
        <f>IF($D114&lt;&gt;"",VLOOKUP(TEXT($D114,0),'Angaben Stationen'!$C$15:$V$65,2,0),"")</f>
        <v/>
      </c>
      <c r="D114" s="203"/>
      <c r="E114" s="210"/>
      <c r="F114" s="210"/>
      <c r="G114" s="212"/>
      <c r="H114" s="213"/>
      <c r="I114" s="112"/>
      <c r="J114" s="112"/>
      <c r="K114" s="72"/>
      <c r="M114" s="126"/>
      <c r="N114" s="6">
        <f t="shared" si="13"/>
        <v>0</v>
      </c>
      <c r="O114" s="6" t="str">
        <f>IF('Angaben KH-Standort'!$D$13&gt;0,"VJ","KJA")</f>
        <v>KJA</v>
      </c>
      <c r="P114" s="6" t="str">
        <f t="shared" si="16"/>
        <v>Leer</v>
      </c>
      <c r="Q114" s="6" t="str">
        <f t="shared" si="14"/>
        <v>Leer</v>
      </c>
      <c r="R114" s="6" t="str">
        <f t="shared" si="11"/>
        <v>Leer</v>
      </c>
      <c r="S114" s="6" t="str">
        <f>VLOOKUP($C114,{"29 - Psychiatrie (Erwachsene)","Psychiatrie";"30 - Kinder- und Jugendpsychiatrie","KJPsychiatrie";"31 - Psychosomatik","Psychosomatik";0,"Leer";"","Leer"},2,0)</f>
        <v>Leer</v>
      </c>
      <c r="T114" s="6">
        <f>VLOOKUP($C114,{"29 - Psychiatrie (Erwachsene)",1;"30 - Kinder- und Jugendpsychiatrie",1;"31 - Psychosomatik",1;0,0;"",0},2,0)</f>
        <v>0</v>
      </c>
      <c r="U114" s="6">
        <f t="shared" si="17"/>
        <v>0</v>
      </c>
      <c r="V114" s="6">
        <f t="shared" si="18"/>
        <v>0</v>
      </c>
      <c r="W114" s="6">
        <f t="shared" si="19"/>
        <v>0</v>
      </c>
      <c r="X114" s="6">
        <f t="shared" si="20"/>
        <v>0</v>
      </c>
      <c r="Y114" s="6">
        <f t="shared" si="15"/>
        <v>0</v>
      </c>
      <c r="Z114" s="6"/>
      <c r="AA114" s="6"/>
      <c r="AB114" s="6"/>
      <c r="AC114" s="6"/>
      <c r="AD114" s="6"/>
      <c r="AE114" s="6"/>
      <c r="AF114" s="6"/>
      <c r="AG114" s="6"/>
      <c r="AH114" s="6"/>
      <c r="AI114" s="6"/>
    </row>
    <row r="115" spans="1:35" s="20" customFormat="1" ht="15" customHeight="1" x14ac:dyDescent="0.25">
      <c r="A115" s="19"/>
      <c r="B115" s="74" t="str">
        <f t="shared" si="12"/>
        <v>!!!</v>
      </c>
      <c r="C115" s="209" t="str">
        <f>IF($D115&lt;&gt;"",VLOOKUP(TEXT($D115,0),'Angaben Stationen'!$C$15:$V$65,2,0),"")</f>
        <v/>
      </c>
      <c r="D115" s="203"/>
      <c r="E115" s="210"/>
      <c r="F115" s="210"/>
      <c r="G115" s="212"/>
      <c r="H115" s="213"/>
      <c r="I115" s="112"/>
      <c r="J115" s="112"/>
      <c r="K115" s="72"/>
      <c r="M115" s="126"/>
      <c r="N115" s="6">
        <f t="shared" si="13"/>
        <v>0</v>
      </c>
      <c r="O115" s="6" t="str">
        <f>IF('Angaben KH-Standort'!$D$13&gt;0,"VJ","KJA")</f>
        <v>KJA</v>
      </c>
      <c r="P115" s="6" t="str">
        <f t="shared" si="16"/>
        <v>Leer</v>
      </c>
      <c r="Q115" s="6" t="str">
        <f t="shared" si="14"/>
        <v>Leer</v>
      </c>
      <c r="R115" s="6" t="str">
        <f t="shared" si="11"/>
        <v>Leer</v>
      </c>
      <c r="S115" s="6" t="str">
        <f>VLOOKUP($C115,{"29 - Psychiatrie (Erwachsene)","Psychiatrie";"30 - Kinder- und Jugendpsychiatrie","KJPsychiatrie";"31 - Psychosomatik","Psychosomatik";0,"Leer";"","Leer"},2,0)</f>
        <v>Leer</v>
      </c>
      <c r="T115" s="6">
        <f>VLOOKUP($C115,{"29 - Psychiatrie (Erwachsene)",1;"30 - Kinder- und Jugendpsychiatrie",1;"31 - Psychosomatik",1;0,0;"",0},2,0)</f>
        <v>0</v>
      </c>
      <c r="U115" s="6">
        <f t="shared" si="17"/>
        <v>0</v>
      </c>
      <c r="V115" s="6">
        <f t="shared" si="18"/>
        <v>0</v>
      </c>
      <c r="W115" s="6">
        <f t="shared" si="19"/>
        <v>0</v>
      </c>
      <c r="X115" s="6">
        <f t="shared" si="20"/>
        <v>0</v>
      </c>
      <c r="Y115" s="6">
        <f t="shared" si="15"/>
        <v>0</v>
      </c>
      <c r="Z115" s="6"/>
      <c r="AA115" s="6"/>
      <c r="AB115" s="6"/>
      <c r="AC115" s="6"/>
      <c r="AD115" s="6"/>
      <c r="AE115" s="6"/>
      <c r="AF115" s="6"/>
      <c r="AG115" s="6"/>
      <c r="AH115" s="6"/>
      <c r="AI115" s="6"/>
    </row>
    <row r="116" spans="1:35" s="20" customFormat="1" ht="15" customHeight="1" x14ac:dyDescent="0.25">
      <c r="A116" s="19"/>
      <c r="B116" s="74" t="str">
        <f t="shared" si="12"/>
        <v>!!!</v>
      </c>
      <c r="C116" s="209" t="str">
        <f>IF($D116&lt;&gt;"",VLOOKUP(TEXT($D116,0),'Angaben Stationen'!$C$15:$V$65,2,0),"")</f>
        <v/>
      </c>
      <c r="D116" s="203"/>
      <c r="E116" s="210"/>
      <c r="F116" s="210"/>
      <c r="G116" s="212"/>
      <c r="H116" s="213"/>
      <c r="I116" s="112"/>
      <c r="J116" s="112"/>
      <c r="K116" s="72"/>
      <c r="M116" s="126"/>
      <c r="N116" s="6">
        <f t="shared" si="13"/>
        <v>0</v>
      </c>
      <c r="O116" s="6" t="str">
        <f>IF('Angaben KH-Standort'!$D$13&gt;0,"VJ","KJA")</f>
        <v>KJA</v>
      </c>
      <c r="P116" s="6" t="str">
        <f t="shared" si="16"/>
        <v>Leer</v>
      </c>
      <c r="Q116" s="6" t="str">
        <f t="shared" si="14"/>
        <v>Leer</v>
      </c>
      <c r="R116" s="6" t="str">
        <f t="shared" si="11"/>
        <v>Leer</v>
      </c>
      <c r="S116" s="6" t="str">
        <f>VLOOKUP($C116,{"29 - Psychiatrie (Erwachsene)","Psychiatrie";"30 - Kinder- und Jugendpsychiatrie","KJPsychiatrie";"31 - Psychosomatik","Psychosomatik";0,"Leer";"","Leer"},2,0)</f>
        <v>Leer</v>
      </c>
      <c r="T116" s="6">
        <f>VLOOKUP($C116,{"29 - Psychiatrie (Erwachsene)",1;"30 - Kinder- und Jugendpsychiatrie",1;"31 - Psychosomatik",1;0,0;"",0},2,0)</f>
        <v>0</v>
      </c>
      <c r="U116" s="6">
        <f t="shared" si="17"/>
        <v>0</v>
      </c>
      <c r="V116" s="6">
        <f t="shared" si="18"/>
        <v>0</v>
      </c>
      <c r="W116" s="6">
        <f t="shared" si="19"/>
        <v>0</v>
      </c>
      <c r="X116" s="6">
        <f t="shared" si="20"/>
        <v>0</v>
      </c>
      <c r="Y116" s="6">
        <f t="shared" si="15"/>
        <v>0</v>
      </c>
      <c r="Z116" s="6"/>
      <c r="AA116" s="6"/>
      <c r="AB116" s="6"/>
      <c r="AC116" s="6"/>
      <c r="AD116" s="6"/>
      <c r="AE116" s="6"/>
      <c r="AF116" s="6"/>
      <c r="AG116" s="6"/>
      <c r="AH116" s="6"/>
      <c r="AI116" s="6"/>
    </row>
    <row r="117" spans="1:35" s="20" customFormat="1" ht="15" customHeight="1" x14ac:dyDescent="0.25">
      <c r="A117" s="19"/>
      <c r="B117" s="74" t="str">
        <f t="shared" si="12"/>
        <v>!!!</v>
      </c>
      <c r="C117" s="209" t="str">
        <f>IF($D117&lt;&gt;"",VLOOKUP(TEXT($D117,0),'Angaben Stationen'!$C$15:$V$65,2,0),"")</f>
        <v/>
      </c>
      <c r="D117" s="203"/>
      <c r="E117" s="210"/>
      <c r="F117" s="210"/>
      <c r="G117" s="212"/>
      <c r="H117" s="213"/>
      <c r="I117" s="112"/>
      <c r="J117" s="112"/>
      <c r="K117" s="72"/>
      <c r="M117" s="126"/>
      <c r="N117" s="6">
        <f t="shared" si="13"/>
        <v>0</v>
      </c>
      <c r="O117" s="6" t="str">
        <f>IF('Angaben KH-Standort'!$D$13&gt;0,"VJ","KJA")</f>
        <v>KJA</v>
      </c>
      <c r="P117" s="6" t="str">
        <f t="shared" si="16"/>
        <v>Leer</v>
      </c>
      <c r="Q117" s="6" t="str">
        <f t="shared" si="14"/>
        <v>Leer</v>
      </c>
      <c r="R117" s="6" t="str">
        <f t="shared" si="11"/>
        <v>Leer</v>
      </c>
      <c r="S117" s="6" t="str">
        <f>VLOOKUP($C117,{"29 - Psychiatrie (Erwachsene)","Psychiatrie";"30 - Kinder- und Jugendpsychiatrie","KJPsychiatrie";"31 - Psychosomatik","Psychosomatik";0,"Leer";"","Leer"},2,0)</f>
        <v>Leer</v>
      </c>
      <c r="T117" s="6">
        <f>VLOOKUP($C117,{"29 - Psychiatrie (Erwachsene)",1;"30 - Kinder- und Jugendpsychiatrie",1;"31 - Psychosomatik",1;0,0;"",0},2,0)</f>
        <v>0</v>
      </c>
      <c r="U117" s="6">
        <f t="shared" si="17"/>
        <v>0</v>
      </c>
      <c r="V117" s="6">
        <f t="shared" si="18"/>
        <v>0</v>
      </c>
      <c r="W117" s="6">
        <f t="shared" si="19"/>
        <v>0</v>
      </c>
      <c r="X117" s="6">
        <f t="shared" si="20"/>
        <v>0</v>
      </c>
      <c r="Y117" s="6">
        <f t="shared" si="15"/>
        <v>0</v>
      </c>
      <c r="Z117" s="6"/>
      <c r="AA117" s="6"/>
      <c r="AB117" s="6"/>
      <c r="AC117" s="6"/>
      <c r="AD117" s="6"/>
      <c r="AE117" s="6"/>
      <c r="AF117" s="6"/>
      <c r="AG117" s="6"/>
      <c r="AH117" s="6"/>
      <c r="AI117" s="6"/>
    </row>
    <row r="118" spans="1:35" s="20" customFormat="1" ht="15" customHeight="1" x14ac:dyDescent="0.25">
      <c r="A118" s="19"/>
      <c r="B118" s="74" t="str">
        <f t="shared" si="12"/>
        <v>!!!</v>
      </c>
      <c r="C118" s="209" t="str">
        <f>IF($D118&lt;&gt;"",VLOOKUP(TEXT($D118,0),'Angaben Stationen'!$C$15:$V$65,2,0),"")</f>
        <v/>
      </c>
      <c r="D118" s="203"/>
      <c r="E118" s="210"/>
      <c r="F118" s="210"/>
      <c r="G118" s="212"/>
      <c r="H118" s="213"/>
      <c r="I118" s="112"/>
      <c r="J118" s="112"/>
      <c r="K118" s="72"/>
      <c r="M118" s="126"/>
      <c r="N118" s="6">
        <f t="shared" si="13"/>
        <v>0</v>
      </c>
      <c r="O118" s="6" t="str">
        <f>IF('Angaben KH-Standort'!$D$13&gt;0,"VJ","KJA")</f>
        <v>KJA</v>
      </c>
      <c r="P118" s="6" t="str">
        <f t="shared" si="16"/>
        <v>Leer</v>
      </c>
      <c r="Q118" s="6" t="str">
        <f t="shared" si="14"/>
        <v>Leer</v>
      </c>
      <c r="R118" s="6" t="str">
        <f t="shared" si="11"/>
        <v>Leer</v>
      </c>
      <c r="S118" s="6" t="str">
        <f>VLOOKUP($C118,{"29 - Psychiatrie (Erwachsene)","Psychiatrie";"30 - Kinder- und Jugendpsychiatrie","KJPsychiatrie";"31 - Psychosomatik","Psychosomatik";0,"Leer";"","Leer"},2,0)</f>
        <v>Leer</v>
      </c>
      <c r="T118" s="6">
        <f>VLOOKUP($C118,{"29 - Psychiatrie (Erwachsene)",1;"30 - Kinder- und Jugendpsychiatrie",1;"31 - Psychosomatik",1;0,0;"",0},2,0)</f>
        <v>0</v>
      </c>
      <c r="U118" s="6">
        <f t="shared" si="17"/>
        <v>0</v>
      </c>
      <c r="V118" s="6">
        <f t="shared" si="18"/>
        <v>0</v>
      </c>
      <c r="W118" s="6">
        <f t="shared" si="19"/>
        <v>0</v>
      </c>
      <c r="X118" s="6">
        <f t="shared" si="20"/>
        <v>0</v>
      </c>
      <c r="Y118" s="6">
        <f t="shared" si="15"/>
        <v>0</v>
      </c>
      <c r="Z118" s="6"/>
      <c r="AA118" s="6"/>
      <c r="AB118" s="6"/>
      <c r="AC118" s="6"/>
      <c r="AD118" s="6"/>
      <c r="AE118" s="6"/>
      <c r="AF118" s="6"/>
      <c r="AG118" s="6"/>
      <c r="AH118" s="6"/>
      <c r="AI118" s="6"/>
    </row>
    <row r="119" spans="1:35" s="20" customFormat="1" ht="15" customHeight="1" x14ac:dyDescent="0.25">
      <c r="A119" s="19"/>
      <c r="B119" s="74" t="str">
        <f t="shared" si="12"/>
        <v>!!!</v>
      </c>
      <c r="C119" s="209" t="str">
        <f>IF($D119&lt;&gt;"",VLOOKUP(TEXT($D119,0),'Angaben Stationen'!$C$15:$V$65,2,0),"")</f>
        <v/>
      </c>
      <c r="D119" s="203"/>
      <c r="E119" s="210"/>
      <c r="F119" s="210"/>
      <c r="G119" s="212"/>
      <c r="H119" s="213"/>
      <c r="I119" s="112"/>
      <c r="J119" s="112"/>
      <c r="K119" s="72"/>
      <c r="M119" s="126"/>
      <c r="N119" s="6">
        <f t="shared" si="13"/>
        <v>0</v>
      </c>
      <c r="O119" s="6" t="str">
        <f>IF('Angaben KH-Standort'!$D$13&gt;0,"VJ","KJA")</f>
        <v>KJA</v>
      </c>
      <c r="P119" s="6" t="str">
        <f t="shared" si="16"/>
        <v>Leer</v>
      </c>
      <c r="Q119" s="6" t="str">
        <f t="shared" si="14"/>
        <v>Leer</v>
      </c>
      <c r="R119" s="6" t="str">
        <f t="shared" si="11"/>
        <v>Leer</v>
      </c>
      <c r="S119" s="6" t="str">
        <f>VLOOKUP($C119,{"29 - Psychiatrie (Erwachsene)","Psychiatrie";"30 - Kinder- und Jugendpsychiatrie","KJPsychiatrie";"31 - Psychosomatik","Psychosomatik";0,"Leer";"","Leer"},2,0)</f>
        <v>Leer</v>
      </c>
      <c r="T119" s="6">
        <f>VLOOKUP($C119,{"29 - Psychiatrie (Erwachsene)",1;"30 - Kinder- und Jugendpsychiatrie",1;"31 - Psychosomatik",1;0,0;"",0},2,0)</f>
        <v>0</v>
      </c>
      <c r="U119" s="6">
        <f t="shared" si="17"/>
        <v>0</v>
      </c>
      <c r="V119" s="6">
        <f t="shared" si="18"/>
        <v>0</v>
      </c>
      <c r="W119" s="6">
        <f t="shared" si="19"/>
        <v>0</v>
      </c>
      <c r="X119" s="6">
        <f t="shared" si="20"/>
        <v>0</v>
      </c>
      <c r="Y119" s="6">
        <f t="shared" si="15"/>
        <v>0</v>
      </c>
      <c r="Z119" s="6"/>
      <c r="AA119" s="6"/>
      <c r="AB119" s="6"/>
      <c r="AC119" s="6"/>
      <c r="AD119" s="6"/>
      <c r="AE119" s="6"/>
      <c r="AF119" s="6"/>
      <c r="AG119" s="6"/>
      <c r="AH119" s="6"/>
      <c r="AI119" s="6"/>
    </row>
    <row r="120" spans="1:35" s="20" customFormat="1" ht="15" customHeight="1" x14ac:dyDescent="0.25">
      <c r="A120" s="19"/>
      <c r="B120" s="74" t="str">
        <f t="shared" si="12"/>
        <v>!!!</v>
      </c>
      <c r="C120" s="209" t="str">
        <f>IF($D120&lt;&gt;"",VLOOKUP(TEXT($D120,0),'Angaben Stationen'!$C$15:$V$65,2,0),"")</f>
        <v/>
      </c>
      <c r="D120" s="203"/>
      <c r="E120" s="210"/>
      <c r="F120" s="210"/>
      <c r="G120" s="212"/>
      <c r="H120" s="213"/>
      <c r="I120" s="112"/>
      <c r="J120" s="112"/>
      <c r="K120" s="72"/>
      <c r="M120" s="126"/>
      <c r="N120" s="6">
        <f t="shared" si="13"/>
        <v>0</v>
      </c>
      <c r="O120" s="6" t="str">
        <f>IF('Angaben KH-Standort'!$D$13&gt;0,"VJ","KJA")</f>
        <v>KJA</v>
      </c>
      <c r="P120" s="6" t="str">
        <f t="shared" si="16"/>
        <v>Leer</v>
      </c>
      <c r="Q120" s="6" t="str">
        <f t="shared" si="14"/>
        <v>Leer</v>
      </c>
      <c r="R120" s="6" t="str">
        <f t="shared" si="11"/>
        <v>Leer</v>
      </c>
      <c r="S120" s="6" t="str">
        <f>VLOOKUP($C120,{"29 - Psychiatrie (Erwachsene)","Psychiatrie";"30 - Kinder- und Jugendpsychiatrie","KJPsychiatrie";"31 - Psychosomatik","Psychosomatik";0,"Leer";"","Leer"},2,0)</f>
        <v>Leer</v>
      </c>
      <c r="T120" s="6">
        <f>VLOOKUP($C120,{"29 - Psychiatrie (Erwachsene)",1;"30 - Kinder- und Jugendpsychiatrie",1;"31 - Psychosomatik",1;0,0;"",0},2,0)</f>
        <v>0</v>
      </c>
      <c r="U120" s="6">
        <f t="shared" si="17"/>
        <v>0</v>
      </c>
      <c r="V120" s="6">
        <f t="shared" si="18"/>
        <v>0</v>
      </c>
      <c r="W120" s="6">
        <f t="shared" si="19"/>
        <v>0</v>
      </c>
      <c r="X120" s="6">
        <f t="shared" si="20"/>
        <v>0</v>
      </c>
      <c r="Y120" s="6">
        <f t="shared" si="15"/>
        <v>0</v>
      </c>
      <c r="Z120" s="6"/>
      <c r="AA120" s="6"/>
      <c r="AB120" s="6"/>
      <c r="AC120" s="6"/>
      <c r="AD120" s="6"/>
      <c r="AE120" s="6"/>
      <c r="AF120" s="6"/>
      <c r="AG120" s="6"/>
      <c r="AH120" s="6"/>
      <c r="AI120" s="6"/>
    </row>
    <row r="121" spans="1:35" s="20" customFormat="1" ht="15" customHeight="1" x14ac:dyDescent="0.25">
      <c r="A121" s="19"/>
      <c r="B121" s="74" t="str">
        <f t="shared" si="12"/>
        <v>!!!</v>
      </c>
      <c r="C121" s="209" t="str">
        <f>IF($D121&lt;&gt;"",VLOOKUP(TEXT($D121,0),'Angaben Stationen'!$C$15:$V$65,2,0),"")</f>
        <v/>
      </c>
      <c r="D121" s="203"/>
      <c r="E121" s="210"/>
      <c r="F121" s="210"/>
      <c r="G121" s="212"/>
      <c r="H121" s="213"/>
      <c r="I121" s="112"/>
      <c r="J121" s="112"/>
      <c r="K121" s="72"/>
      <c r="M121" s="126"/>
      <c r="N121" s="6">
        <f t="shared" si="13"/>
        <v>0</v>
      </c>
      <c r="O121" s="6" t="str">
        <f>IF('Angaben KH-Standort'!$D$13&gt;0,"VJ","KJA")</f>
        <v>KJA</v>
      </c>
      <c r="P121" s="6" t="str">
        <f t="shared" si="16"/>
        <v>Leer</v>
      </c>
      <c r="Q121" s="6" t="str">
        <f t="shared" si="14"/>
        <v>Leer</v>
      </c>
      <c r="R121" s="6" t="str">
        <f t="shared" si="11"/>
        <v>Leer</v>
      </c>
      <c r="S121" s="6" t="str">
        <f>VLOOKUP($C121,{"29 - Psychiatrie (Erwachsene)","Psychiatrie";"30 - Kinder- und Jugendpsychiatrie","KJPsychiatrie";"31 - Psychosomatik","Psychosomatik";0,"Leer";"","Leer"},2,0)</f>
        <v>Leer</v>
      </c>
      <c r="T121" s="6">
        <f>VLOOKUP($C121,{"29 - Psychiatrie (Erwachsene)",1;"30 - Kinder- und Jugendpsychiatrie",1;"31 - Psychosomatik",1;0,0;"",0},2,0)</f>
        <v>0</v>
      </c>
      <c r="U121" s="6">
        <f t="shared" si="17"/>
        <v>0</v>
      </c>
      <c r="V121" s="6">
        <f t="shared" si="18"/>
        <v>0</v>
      </c>
      <c r="W121" s="6">
        <f t="shared" si="19"/>
        <v>0</v>
      </c>
      <c r="X121" s="6">
        <f t="shared" si="20"/>
        <v>0</v>
      </c>
      <c r="Y121" s="6">
        <f t="shared" si="15"/>
        <v>0</v>
      </c>
      <c r="Z121" s="6"/>
      <c r="AA121" s="6"/>
      <c r="AB121" s="6"/>
      <c r="AC121" s="6"/>
      <c r="AD121" s="6"/>
      <c r="AE121" s="6"/>
      <c r="AF121" s="6"/>
      <c r="AG121" s="6"/>
      <c r="AH121" s="6"/>
      <c r="AI121" s="6"/>
    </row>
    <row r="122" spans="1:35" s="20" customFormat="1" ht="15" customHeight="1" x14ac:dyDescent="0.25">
      <c r="A122" s="19"/>
      <c r="B122" s="74" t="str">
        <f t="shared" si="12"/>
        <v>!!!</v>
      </c>
      <c r="C122" s="209" t="str">
        <f>IF($D122&lt;&gt;"",VLOOKUP(TEXT($D122,0),'Angaben Stationen'!$C$15:$V$65,2,0),"")</f>
        <v/>
      </c>
      <c r="D122" s="203"/>
      <c r="E122" s="210"/>
      <c r="F122" s="210"/>
      <c r="G122" s="212"/>
      <c r="H122" s="213"/>
      <c r="I122" s="112"/>
      <c r="J122" s="112"/>
      <c r="K122" s="72"/>
      <c r="M122" s="126"/>
      <c r="N122" s="6">
        <f t="shared" si="13"/>
        <v>0</v>
      </c>
      <c r="O122" s="6" t="str">
        <f>IF('Angaben KH-Standort'!$D$13&gt;0,"VJ","KJA")</f>
        <v>KJA</v>
      </c>
      <c r="P122" s="6" t="str">
        <f t="shared" si="16"/>
        <v>Leer</v>
      </c>
      <c r="Q122" s="6" t="str">
        <f t="shared" si="14"/>
        <v>Leer</v>
      </c>
      <c r="R122" s="6" t="str">
        <f t="shared" si="11"/>
        <v>Leer</v>
      </c>
      <c r="S122" s="6" t="str">
        <f>VLOOKUP($C122,{"29 - Psychiatrie (Erwachsene)","Psychiatrie";"30 - Kinder- und Jugendpsychiatrie","KJPsychiatrie";"31 - Psychosomatik","Psychosomatik";0,"Leer";"","Leer"},2,0)</f>
        <v>Leer</v>
      </c>
      <c r="T122" s="6">
        <f>VLOOKUP($C122,{"29 - Psychiatrie (Erwachsene)",1;"30 - Kinder- und Jugendpsychiatrie",1;"31 - Psychosomatik",1;0,0;"",0},2,0)</f>
        <v>0</v>
      </c>
      <c r="U122" s="6">
        <f t="shared" si="17"/>
        <v>0</v>
      </c>
      <c r="V122" s="6">
        <f t="shared" si="18"/>
        <v>0</v>
      </c>
      <c r="W122" s="6">
        <f t="shared" si="19"/>
        <v>0</v>
      </c>
      <c r="X122" s="6">
        <f t="shared" si="20"/>
        <v>0</v>
      </c>
      <c r="Y122" s="6">
        <f t="shared" si="15"/>
        <v>0</v>
      </c>
      <c r="Z122" s="6"/>
      <c r="AA122" s="6"/>
      <c r="AB122" s="6"/>
      <c r="AC122" s="6"/>
      <c r="AD122" s="6"/>
      <c r="AE122" s="6"/>
      <c r="AF122" s="6"/>
      <c r="AG122" s="6"/>
      <c r="AH122" s="6"/>
      <c r="AI122" s="6"/>
    </row>
    <row r="123" spans="1:35" s="20" customFormat="1" ht="15" customHeight="1" x14ac:dyDescent="0.25">
      <c r="A123" s="19"/>
      <c r="B123" s="74" t="str">
        <f t="shared" si="12"/>
        <v>!!!</v>
      </c>
      <c r="C123" s="209" t="str">
        <f>IF($D123&lt;&gt;"",VLOOKUP(TEXT($D123,0),'Angaben Stationen'!$C$15:$V$65,2,0),"")</f>
        <v/>
      </c>
      <c r="D123" s="203"/>
      <c r="E123" s="210"/>
      <c r="F123" s="210"/>
      <c r="G123" s="212"/>
      <c r="H123" s="213"/>
      <c r="I123" s="112"/>
      <c r="J123" s="112"/>
      <c r="K123" s="72"/>
      <c r="M123" s="126"/>
      <c r="N123" s="6">
        <f t="shared" si="13"/>
        <v>0</v>
      </c>
      <c r="O123" s="6" t="str">
        <f>IF('Angaben KH-Standort'!$D$13&gt;0,"VJ","KJA")</f>
        <v>KJA</v>
      </c>
      <c r="P123" s="6" t="str">
        <f t="shared" si="16"/>
        <v>Leer</v>
      </c>
      <c r="Q123" s="6" t="str">
        <f t="shared" si="14"/>
        <v>Leer</v>
      </c>
      <c r="R123" s="6" t="str">
        <f t="shared" si="11"/>
        <v>Leer</v>
      </c>
      <c r="S123" s="6" t="str">
        <f>VLOOKUP($C123,{"29 - Psychiatrie (Erwachsene)","Psychiatrie";"30 - Kinder- und Jugendpsychiatrie","KJPsychiatrie";"31 - Psychosomatik","Psychosomatik";0,"Leer";"","Leer"},2,0)</f>
        <v>Leer</v>
      </c>
      <c r="T123" s="6">
        <f>VLOOKUP($C123,{"29 - Psychiatrie (Erwachsene)",1;"30 - Kinder- und Jugendpsychiatrie",1;"31 - Psychosomatik",1;0,0;"",0},2,0)</f>
        <v>0</v>
      </c>
      <c r="U123" s="6">
        <f t="shared" si="17"/>
        <v>0</v>
      </c>
      <c r="V123" s="6">
        <f t="shared" si="18"/>
        <v>0</v>
      </c>
      <c r="W123" s="6">
        <f t="shared" si="19"/>
        <v>0</v>
      </c>
      <c r="X123" s="6">
        <f t="shared" si="20"/>
        <v>0</v>
      </c>
      <c r="Y123" s="6">
        <f t="shared" si="15"/>
        <v>0</v>
      </c>
      <c r="Z123" s="6"/>
      <c r="AA123" s="6"/>
      <c r="AB123" s="6"/>
      <c r="AC123" s="6"/>
      <c r="AD123" s="6"/>
      <c r="AE123" s="6"/>
      <c r="AF123" s="6"/>
      <c r="AG123" s="6"/>
      <c r="AH123" s="6"/>
      <c r="AI123" s="6"/>
    </row>
    <row r="124" spans="1:35" s="20" customFormat="1" ht="15" customHeight="1" x14ac:dyDescent="0.25">
      <c r="A124" s="19"/>
      <c r="B124" s="74" t="str">
        <f t="shared" si="12"/>
        <v>!!!</v>
      </c>
      <c r="C124" s="209" t="str">
        <f>IF($D124&lt;&gt;"",VLOOKUP(TEXT($D124,0),'Angaben Stationen'!$C$15:$V$65,2,0),"")</f>
        <v/>
      </c>
      <c r="D124" s="203"/>
      <c r="E124" s="210"/>
      <c r="F124" s="210"/>
      <c r="G124" s="212"/>
      <c r="H124" s="213"/>
      <c r="I124" s="112"/>
      <c r="J124" s="112"/>
      <c r="K124" s="72"/>
      <c r="M124" s="126"/>
      <c r="N124" s="6">
        <f t="shared" si="13"/>
        <v>0</v>
      </c>
      <c r="O124" s="6" t="str">
        <f>IF('Angaben KH-Standort'!$D$13&gt;0,"VJ","KJA")</f>
        <v>KJA</v>
      </c>
      <c r="P124" s="6" t="str">
        <f t="shared" si="16"/>
        <v>Leer</v>
      </c>
      <c r="Q124" s="6" t="str">
        <f t="shared" si="14"/>
        <v>Leer</v>
      </c>
      <c r="R124" s="6" t="str">
        <f t="shared" si="11"/>
        <v>Leer</v>
      </c>
      <c r="S124" s="6" t="str">
        <f>VLOOKUP($C124,{"29 - Psychiatrie (Erwachsene)","Psychiatrie";"30 - Kinder- und Jugendpsychiatrie","KJPsychiatrie";"31 - Psychosomatik","Psychosomatik";0,"Leer";"","Leer"},2,0)</f>
        <v>Leer</v>
      </c>
      <c r="T124" s="6">
        <f>VLOOKUP($C124,{"29 - Psychiatrie (Erwachsene)",1;"30 - Kinder- und Jugendpsychiatrie",1;"31 - Psychosomatik",1;0,0;"",0},2,0)</f>
        <v>0</v>
      </c>
      <c r="U124" s="6">
        <f t="shared" si="17"/>
        <v>0</v>
      </c>
      <c r="V124" s="6">
        <f t="shared" si="18"/>
        <v>0</v>
      </c>
      <c r="W124" s="6">
        <f t="shared" si="19"/>
        <v>0</v>
      </c>
      <c r="X124" s="6">
        <f t="shared" si="20"/>
        <v>0</v>
      </c>
      <c r="Y124" s="6">
        <f t="shared" si="15"/>
        <v>0</v>
      </c>
      <c r="Z124" s="6"/>
      <c r="AA124" s="6"/>
      <c r="AB124" s="6"/>
      <c r="AC124" s="6"/>
      <c r="AD124" s="6"/>
      <c r="AE124" s="6"/>
      <c r="AF124" s="6"/>
      <c r="AG124" s="6"/>
      <c r="AH124" s="6"/>
      <c r="AI124" s="6"/>
    </row>
    <row r="125" spans="1:35" s="20" customFormat="1" ht="15" customHeight="1" x14ac:dyDescent="0.25">
      <c r="A125" s="19"/>
      <c r="B125" s="74" t="str">
        <f t="shared" si="12"/>
        <v>!!!</v>
      </c>
      <c r="C125" s="209" t="str">
        <f>IF($D125&lt;&gt;"",VLOOKUP(TEXT($D125,0),'Angaben Stationen'!$C$15:$V$65,2,0),"")</f>
        <v/>
      </c>
      <c r="D125" s="203"/>
      <c r="E125" s="210"/>
      <c r="F125" s="210"/>
      <c r="G125" s="212"/>
      <c r="H125" s="213"/>
      <c r="I125" s="112"/>
      <c r="J125" s="112"/>
      <c r="K125" s="72"/>
      <c r="M125" s="126"/>
      <c r="N125" s="6">
        <f t="shared" si="13"/>
        <v>0</v>
      </c>
      <c r="O125" s="6" t="str">
        <f>IF('Angaben KH-Standort'!$D$13&gt;0,"VJ","KJA")</f>
        <v>KJA</v>
      </c>
      <c r="P125" s="6" t="str">
        <f t="shared" si="16"/>
        <v>Leer</v>
      </c>
      <c r="Q125" s="6" t="str">
        <f t="shared" si="14"/>
        <v>Leer</v>
      </c>
      <c r="R125" s="6" t="str">
        <f t="shared" si="11"/>
        <v>Leer</v>
      </c>
      <c r="S125" s="6" t="str">
        <f>VLOOKUP($C125,{"29 - Psychiatrie (Erwachsene)","Psychiatrie";"30 - Kinder- und Jugendpsychiatrie","KJPsychiatrie";"31 - Psychosomatik","Psychosomatik";0,"Leer";"","Leer"},2,0)</f>
        <v>Leer</v>
      </c>
      <c r="T125" s="6">
        <f>VLOOKUP($C125,{"29 - Psychiatrie (Erwachsene)",1;"30 - Kinder- und Jugendpsychiatrie",1;"31 - Psychosomatik",1;0,0;"",0},2,0)</f>
        <v>0</v>
      </c>
      <c r="U125" s="6">
        <f t="shared" si="17"/>
        <v>0</v>
      </c>
      <c r="V125" s="6">
        <f t="shared" si="18"/>
        <v>0</v>
      </c>
      <c r="W125" s="6">
        <f t="shared" si="19"/>
        <v>0</v>
      </c>
      <c r="X125" s="6">
        <f t="shared" si="20"/>
        <v>0</v>
      </c>
      <c r="Y125" s="6">
        <f t="shared" si="15"/>
        <v>0</v>
      </c>
      <c r="Z125" s="6"/>
      <c r="AA125" s="6"/>
      <c r="AB125" s="6"/>
      <c r="AC125" s="6"/>
      <c r="AD125" s="6"/>
      <c r="AE125" s="6"/>
      <c r="AF125" s="6"/>
      <c r="AG125" s="6"/>
      <c r="AH125" s="6"/>
      <c r="AI125" s="6"/>
    </row>
    <row r="126" spans="1:35" s="20" customFormat="1" ht="15" customHeight="1" x14ac:dyDescent="0.25">
      <c r="A126" s="19"/>
      <c r="B126" s="74" t="str">
        <f t="shared" si="12"/>
        <v>!!!</v>
      </c>
      <c r="C126" s="209" t="str">
        <f>IF($D126&lt;&gt;"",VLOOKUP(TEXT($D126,0),'Angaben Stationen'!$C$15:$V$65,2,0),"")</f>
        <v/>
      </c>
      <c r="D126" s="203"/>
      <c r="E126" s="210"/>
      <c r="F126" s="210"/>
      <c r="G126" s="212"/>
      <c r="H126" s="213"/>
      <c r="I126" s="112"/>
      <c r="J126" s="112"/>
      <c r="K126" s="72"/>
      <c r="M126" s="126"/>
      <c r="N126" s="6">
        <f t="shared" si="13"/>
        <v>0</v>
      </c>
      <c r="O126" s="6" t="str">
        <f>IF('Angaben KH-Standort'!$D$13&gt;0,"VJ","KJA")</f>
        <v>KJA</v>
      </c>
      <c r="P126" s="6" t="str">
        <f t="shared" si="16"/>
        <v>Leer</v>
      </c>
      <c r="Q126" s="6" t="str">
        <f t="shared" si="14"/>
        <v>Leer</v>
      </c>
      <c r="R126" s="6" t="str">
        <f t="shared" si="11"/>
        <v>Leer</v>
      </c>
      <c r="S126" s="6" t="str">
        <f>VLOOKUP($C126,{"29 - Psychiatrie (Erwachsene)","Psychiatrie";"30 - Kinder- und Jugendpsychiatrie","KJPsychiatrie";"31 - Psychosomatik","Psychosomatik";0,"Leer";"","Leer"},2,0)</f>
        <v>Leer</v>
      </c>
      <c r="T126" s="6">
        <f>VLOOKUP($C126,{"29 - Psychiatrie (Erwachsene)",1;"30 - Kinder- und Jugendpsychiatrie",1;"31 - Psychosomatik",1;0,0;"",0},2,0)</f>
        <v>0</v>
      </c>
      <c r="U126" s="6">
        <f t="shared" si="17"/>
        <v>0</v>
      </c>
      <c r="V126" s="6">
        <f t="shared" si="18"/>
        <v>0</v>
      </c>
      <c r="W126" s="6">
        <f t="shared" si="19"/>
        <v>0</v>
      </c>
      <c r="X126" s="6">
        <f t="shared" si="20"/>
        <v>0</v>
      </c>
      <c r="Y126" s="6">
        <f t="shared" si="15"/>
        <v>0</v>
      </c>
      <c r="Z126" s="6"/>
      <c r="AA126" s="6"/>
      <c r="AB126" s="6"/>
      <c r="AC126" s="6"/>
      <c r="AD126" s="6"/>
      <c r="AE126" s="6"/>
      <c r="AF126" s="6"/>
      <c r="AG126" s="6"/>
      <c r="AH126" s="6"/>
      <c r="AI126" s="6"/>
    </row>
    <row r="127" spans="1:35" s="20" customFormat="1" ht="15" customHeight="1" x14ac:dyDescent="0.25">
      <c r="A127" s="19"/>
      <c r="B127" s="74" t="str">
        <f t="shared" si="12"/>
        <v>!!!</v>
      </c>
      <c r="C127" s="209" t="str">
        <f>IF($D127&lt;&gt;"",VLOOKUP(TEXT($D127,0),'Angaben Stationen'!$C$15:$V$65,2,0),"")</f>
        <v/>
      </c>
      <c r="D127" s="203"/>
      <c r="E127" s="210"/>
      <c r="F127" s="210"/>
      <c r="G127" s="212"/>
      <c r="H127" s="213"/>
      <c r="I127" s="112"/>
      <c r="J127" s="112"/>
      <c r="K127" s="72"/>
      <c r="M127" s="126"/>
      <c r="N127" s="6">
        <f t="shared" si="13"/>
        <v>0</v>
      </c>
      <c r="O127" s="6" t="str">
        <f>IF('Angaben KH-Standort'!$D$13&gt;0,"VJ","KJA")</f>
        <v>KJA</v>
      </c>
      <c r="P127" s="6" t="str">
        <f t="shared" si="16"/>
        <v>Leer</v>
      </c>
      <c r="Q127" s="6" t="str">
        <f t="shared" si="14"/>
        <v>Leer</v>
      </c>
      <c r="R127" s="6" t="str">
        <f t="shared" si="11"/>
        <v>Leer</v>
      </c>
      <c r="S127" s="6" t="str">
        <f>VLOOKUP($C127,{"29 - Psychiatrie (Erwachsene)","Psychiatrie";"30 - Kinder- und Jugendpsychiatrie","KJPsychiatrie";"31 - Psychosomatik","Psychosomatik";0,"Leer";"","Leer"},2,0)</f>
        <v>Leer</v>
      </c>
      <c r="T127" s="6">
        <f>VLOOKUP($C127,{"29 - Psychiatrie (Erwachsene)",1;"30 - Kinder- und Jugendpsychiatrie",1;"31 - Psychosomatik",1;0,0;"",0},2,0)</f>
        <v>0</v>
      </c>
      <c r="U127" s="6">
        <f t="shared" si="17"/>
        <v>0</v>
      </c>
      <c r="V127" s="6">
        <f t="shared" si="18"/>
        <v>0</v>
      </c>
      <c r="W127" s="6">
        <f t="shared" si="19"/>
        <v>0</v>
      </c>
      <c r="X127" s="6">
        <f t="shared" si="20"/>
        <v>0</v>
      </c>
      <c r="Y127" s="6">
        <f t="shared" si="15"/>
        <v>0</v>
      </c>
      <c r="Z127" s="6"/>
      <c r="AA127" s="6"/>
      <c r="AB127" s="6"/>
      <c r="AC127" s="6"/>
      <c r="AD127" s="6"/>
      <c r="AE127" s="6"/>
      <c r="AF127" s="6"/>
      <c r="AG127" s="6"/>
      <c r="AH127" s="6"/>
      <c r="AI127" s="6"/>
    </row>
    <row r="128" spans="1:35" s="20" customFormat="1" ht="15" customHeight="1" x14ac:dyDescent="0.25">
      <c r="A128" s="19"/>
      <c r="B128" s="74" t="str">
        <f t="shared" si="12"/>
        <v>!!!</v>
      </c>
      <c r="C128" s="209" t="str">
        <f>IF($D128&lt;&gt;"",VLOOKUP(TEXT($D128,0),'Angaben Stationen'!$C$15:$V$65,2,0),"")</f>
        <v/>
      </c>
      <c r="D128" s="203"/>
      <c r="E128" s="210"/>
      <c r="F128" s="210"/>
      <c r="G128" s="212"/>
      <c r="H128" s="213"/>
      <c r="I128" s="112"/>
      <c r="J128" s="112"/>
      <c r="K128" s="72"/>
      <c r="M128" s="126"/>
      <c r="N128" s="6">
        <f t="shared" si="13"/>
        <v>0</v>
      </c>
      <c r="O128" s="6" t="str">
        <f>IF('Angaben KH-Standort'!$D$13&gt;0,"VJ","KJA")</f>
        <v>KJA</v>
      </c>
      <c r="P128" s="6" t="str">
        <f t="shared" si="16"/>
        <v>Leer</v>
      </c>
      <c r="Q128" s="6" t="str">
        <f t="shared" si="14"/>
        <v>Leer</v>
      </c>
      <c r="R128" s="6" t="str">
        <f t="shared" si="11"/>
        <v>Leer</v>
      </c>
      <c r="S128" s="6" t="str">
        <f>VLOOKUP($C128,{"29 - Psychiatrie (Erwachsene)","Psychiatrie";"30 - Kinder- und Jugendpsychiatrie","KJPsychiatrie";"31 - Psychosomatik","Psychosomatik";0,"Leer";"","Leer"},2,0)</f>
        <v>Leer</v>
      </c>
      <c r="T128" s="6">
        <f>VLOOKUP($C128,{"29 - Psychiatrie (Erwachsene)",1;"30 - Kinder- und Jugendpsychiatrie",1;"31 - Psychosomatik",1;0,0;"",0},2,0)</f>
        <v>0</v>
      </c>
      <c r="U128" s="6">
        <f t="shared" si="17"/>
        <v>0</v>
      </c>
      <c r="V128" s="6">
        <f t="shared" si="18"/>
        <v>0</v>
      </c>
      <c r="W128" s="6">
        <f t="shared" si="19"/>
        <v>0</v>
      </c>
      <c r="X128" s="6">
        <f t="shared" si="20"/>
        <v>0</v>
      </c>
      <c r="Y128" s="6">
        <f t="shared" si="15"/>
        <v>0</v>
      </c>
      <c r="Z128" s="6"/>
      <c r="AA128" s="6"/>
      <c r="AB128" s="6"/>
      <c r="AC128" s="6"/>
      <c r="AD128" s="6"/>
      <c r="AE128" s="6"/>
      <c r="AF128" s="6"/>
      <c r="AG128" s="6"/>
      <c r="AH128" s="6"/>
      <c r="AI128" s="6"/>
    </row>
    <row r="129" spans="1:35" s="20" customFormat="1" ht="15" customHeight="1" x14ac:dyDescent="0.25">
      <c r="A129" s="19"/>
      <c r="B129" s="74" t="str">
        <f t="shared" si="12"/>
        <v>!!!</v>
      </c>
      <c r="C129" s="209" t="str">
        <f>IF($D129&lt;&gt;"",VLOOKUP(TEXT($D129,0),'Angaben Stationen'!$C$15:$V$65,2,0),"")</f>
        <v/>
      </c>
      <c r="D129" s="203"/>
      <c r="E129" s="210"/>
      <c r="F129" s="210"/>
      <c r="G129" s="212"/>
      <c r="H129" s="213"/>
      <c r="I129" s="112"/>
      <c r="J129" s="112"/>
      <c r="K129" s="72"/>
      <c r="M129" s="126"/>
      <c r="N129" s="6">
        <f t="shared" si="13"/>
        <v>0</v>
      </c>
      <c r="O129" s="6" t="str">
        <f>IF('Angaben KH-Standort'!$D$13&gt;0,"VJ","KJA")</f>
        <v>KJA</v>
      </c>
      <c r="P129" s="6" t="str">
        <f t="shared" si="16"/>
        <v>Leer</v>
      </c>
      <c r="Q129" s="6" t="str">
        <f t="shared" si="14"/>
        <v>Leer</v>
      </c>
      <c r="R129" s="6" t="str">
        <f t="shared" si="11"/>
        <v>Leer</v>
      </c>
      <c r="S129" s="6" t="str">
        <f>VLOOKUP($C129,{"29 - Psychiatrie (Erwachsene)","Psychiatrie";"30 - Kinder- und Jugendpsychiatrie","KJPsychiatrie";"31 - Psychosomatik","Psychosomatik";0,"Leer";"","Leer"},2,0)</f>
        <v>Leer</v>
      </c>
      <c r="T129" s="6">
        <f>VLOOKUP($C129,{"29 - Psychiatrie (Erwachsene)",1;"30 - Kinder- und Jugendpsychiatrie",1;"31 - Psychosomatik",1;0,0;"",0},2,0)</f>
        <v>0</v>
      </c>
      <c r="U129" s="6">
        <f t="shared" si="17"/>
        <v>0</v>
      </c>
      <c r="V129" s="6">
        <f t="shared" si="18"/>
        <v>0</v>
      </c>
      <c r="W129" s="6">
        <f t="shared" si="19"/>
        <v>0</v>
      </c>
      <c r="X129" s="6">
        <f t="shared" si="20"/>
        <v>0</v>
      </c>
      <c r="Y129" s="6">
        <f t="shared" si="15"/>
        <v>0</v>
      </c>
      <c r="Z129" s="6"/>
      <c r="AA129" s="6"/>
      <c r="AB129" s="6"/>
      <c r="AC129" s="6"/>
      <c r="AD129" s="6"/>
      <c r="AE129" s="6"/>
      <c r="AF129" s="6"/>
      <c r="AG129" s="6"/>
      <c r="AH129" s="6"/>
      <c r="AI129" s="6"/>
    </row>
    <row r="130" spans="1:35" s="20" customFormat="1" ht="15" customHeight="1" x14ac:dyDescent="0.25">
      <c r="A130" s="19"/>
      <c r="B130" s="74" t="str">
        <f t="shared" si="12"/>
        <v>!!!</v>
      </c>
      <c r="C130" s="209" t="str">
        <f>IF($D130&lt;&gt;"",VLOOKUP(TEXT($D130,0),'Angaben Stationen'!$C$15:$V$65,2,0),"")</f>
        <v/>
      </c>
      <c r="D130" s="203"/>
      <c r="E130" s="210"/>
      <c r="F130" s="210"/>
      <c r="G130" s="212"/>
      <c r="H130" s="213"/>
      <c r="I130" s="112"/>
      <c r="J130" s="112"/>
      <c r="K130" s="72"/>
      <c r="M130" s="126"/>
      <c r="N130" s="6">
        <f t="shared" si="13"/>
        <v>0</v>
      </c>
      <c r="O130" s="6" t="str">
        <f>IF('Angaben KH-Standort'!$D$13&gt;0,"VJ","KJA")</f>
        <v>KJA</v>
      </c>
      <c r="P130" s="6" t="str">
        <f t="shared" si="16"/>
        <v>Leer</v>
      </c>
      <c r="Q130" s="6" t="str">
        <f t="shared" si="14"/>
        <v>Leer</v>
      </c>
      <c r="R130" s="6" t="str">
        <f t="shared" si="11"/>
        <v>Leer</v>
      </c>
      <c r="S130" s="6" t="str">
        <f>VLOOKUP($C130,{"29 - Psychiatrie (Erwachsene)","Psychiatrie";"30 - Kinder- und Jugendpsychiatrie","KJPsychiatrie";"31 - Psychosomatik","Psychosomatik";0,"Leer";"","Leer"},2,0)</f>
        <v>Leer</v>
      </c>
      <c r="T130" s="6">
        <f>VLOOKUP($C130,{"29 - Psychiatrie (Erwachsene)",1;"30 - Kinder- und Jugendpsychiatrie",1;"31 - Psychosomatik",1;0,0;"",0},2,0)</f>
        <v>0</v>
      </c>
      <c r="U130" s="6">
        <f t="shared" si="17"/>
        <v>0</v>
      </c>
      <c r="V130" s="6">
        <f t="shared" si="18"/>
        <v>0</v>
      </c>
      <c r="W130" s="6">
        <f t="shared" si="19"/>
        <v>0</v>
      </c>
      <c r="X130" s="6">
        <f t="shared" si="20"/>
        <v>0</v>
      </c>
      <c r="Y130" s="6">
        <f t="shared" si="15"/>
        <v>0</v>
      </c>
      <c r="Z130" s="6"/>
      <c r="AA130" s="6"/>
      <c r="AB130" s="6"/>
      <c r="AC130" s="6"/>
      <c r="AD130" s="6"/>
      <c r="AE130" s="6"/>
      <c r="AF130" s="6"/>
      <c r="AG130" s="6"/>
      <c r="AH130" s="6"/>
      <c r="AI130" s="6"/>
    </row>
    <row r="131" spans="1:35" s="20" customFormat="1" ht="15" customHeight="1" x14ac:dyDescent="0.25">
      <c r="A131" s="19"/>
      <c r="B131" s="74" t="str">
        <f t="shared" si="12"/>
        <v>!!!</v>
      </c>
      <c r="C131" s="209" t="str">
        <f>IF($D131&lt;&gt;"",VLOOKUP(TEXT($D131,0),'Angaben Stationen'!$C$15:$V$65,2,0),"")</f>
        <v/>
      </c>
      <c r="D131" s="203"/>
      <c r="E131" s="210"/>
      <c r="F131" s="210"/>
      <c r="G131" s="212"/>
      <c r="H131" s="213"/>
      <c r="I131" s="112"/>
      <c r="J131" s="112"/>
      <c r="K131" s="72"/>
      <c r="M131" s="126"/>
      <c r="N131" s="6">
        <f t="shared" si="13"/>
        <v>0</v>
      </c>
      <c r="O131" s="6" t="str">
        <f>IF('Angaben KH-Standort'!$D$13&gt;0,"VJ","KJA")</f>
        <v>KJA</v>
      </c>
      <c r="P131" s="6" t="str">
        <f t="shared" si="16"/>
        <v>Leer</v>
      </c>
      <c r="Q131" s="6" t="str">
        <f t="shared" si="14"/>
        <v>Leer</v>
      </c>
      <c r="R131" s="6" t="str">
        <f t="shared" si="11"/>
        <v>Leer</v>
      </c>
      <c r="S131" s="6" t="str">
        <f>VLOOKUP($C131,{"29 - Psychiatrie (Erwachsene)","Psychiatrie";"30 - Kinder- und Jugendpsychiatrie","KJPsychiatrie";"31 - Psychosomatik","Psychosomatik";0,"Leer";"","Leer"},2,0)</f>
        <v>Leer</v>
      </c>
      <c r="T131" s="6">
        <f>VLOOKUP($C131,{"29 - Psychiatrie (Erwachsene)",1;"30 - Kinder- und Jugendpsychiatrie",1;"31 - Psychosomatik",1;0,0;"",0},2,0)</f>
        <v>0</v>
      </c>
      <c r="U131" s="6">
        <f t="shared" si="17"/>
        <v>0</v>
      </c>
      <c r="V131" s="6">
        <f t="shared" si="18"/>
        <v>0</v>
      </c>
      <c r="W131" s="6">
        <f t="shared" si="19"/>
        <v>0</v>
      </c>
      <c r="X131" s="6">
        <f t="shared" si="20"/>
        <v>0</v>
      </c>
      <c r="Y131" s="6">
        <f t="shared" si="15"/>
        <v>0</v>
      </c>
      <c r="Z131" s="6"/>
      <c r="AA131" s="6"/>
      <c r="AB131" s="6"/>
      <c r="AC131" s="6"/>
      <c r="AD131" s="6"/>
      <c r="AE131" s="6"/>
      <c r="AF131" s="6"/>
      <c r="AG131" s="6"/>
      <c r="AH131" s="6"/>
      <c r="AI131" s="6"/>
    </row>
    <row r="132" spans="1:35" s="20" customFormat="1" ht="15" customHeight="1" x14ac:dyDescent="0.25">
      <c r="A132" s="19"/>
      <c r="B132" s="74" t="str">
        <f t="shared" si="12"/>
        <v>!!!</v>
      </c>
      <c r="C132" s="209" t="str">
        <f>IF($D132&lt;&gt;"",VLOOKUP(TEXT($D132,0),'Angaben Stationen'!$C$15:$V$65,2,0),"")</f>
        <v/>
      </c>
      <c r="D132" s="203"/>
      <c r="E132" s="210"/>
      <c r="F132" s="210"/>
      <c r="G132" s="212"/>
      <c r="H132" s="213"/>
      <c r="I132" s="112"/>
      <c r="J132" s="112"/>
      <c r="K132" s="72"/>
      <c r="M132" s="126"/>
      <c r="N132" s="6">
        <f t="shared" si="13"/>
        <v>0</v>
      </c>
      <c r="O132" s="6" t="str">
        <f>IF('Angaben KH-Standort'!$D$13&gt;0,"VJ","KJA")</f>
        <v>KJA</v>
      </c>
      <c r="P132" s="6" t="str">
        <f t="shared" si="16"/>
        <v>Leer</v>
      </c>
      <c r="Q132" s="6" t="str">
        <f t="shared" si="14"/>
        <v>Leer</v>
      </c>
      <c r="R132" s="6" t="str">
        <f t="shared" si="11"/>
        <v>Leer</v>
      </c>
      <c r="S132" s="6" t="str">
        <f>VLOOKUP($C132,{"29 - Psychiatrie (Erwachsene)","Psychiatrie";"30 - Kinder- und Jugendpsychiatrie","KJPsychiatrie";"31 - Psychosomatik","Psychosomatik";0,"Leer";"","Leer"},2,0)</f>
        <v>Leer</v>
      </c>
      <c r="T132" s="6">
        <f>VLOOKUP($C132,{"29 - Psychiatrie (Erwachsene)",1;"30 - Kinder- und Jugendpsychiatrie",1;"31 - Psychosomatik",1;0,0;"",0},2,0)</f>
        <v>0</v>
      </c>
      <c r="U132" s="6">
        <f t="shared" si="17"/>
        <v>0</v>
      </c>
      <c r="V132" s="6">
        <f t="shared" si="18"/>
        <v>0</v>
      </c>
      <c r="W132" s="6">
        <f t="shared" si="19"/>
        <v>0</v>
      </c>
      <c r="X132" s="6">
        <f t="shared" si="20"/>
        <v>0</v>
      </c>
      <c r="Y132" s="6">
        <f t="shared" si="15"/>
        <v>0</v>
      </c>
      <c r="Z132" s="6"/>
      <c r="AA132" s="6"/>
      <c r="AB132" s="6"/>
      <c r="AC132" s="6"/>
      <c r="AD132" s="6"/>
      <c r="AE132" s="6"/>
      <c r="AF132" s="6"/>
      <c r="AG132" s="6"/>
      <c r="AH132" s="6"/>
      <c r="AI132" s="6"/>
    </row>
    <row r="133" spans="1:35" s="20" customFormat="1" ht="15" customHeight="1" x14ac:dyDescent="0.25">
      <c r="A133" s="19"/>
      <c r="B133" s="74" t="str">
        <f t="shared" si="12"/>
        <v>!!!</v>
      </c>
      <c r="C133" s="209" t="str">
        <f>IF($D133&lt;&gt;"",VLOOKUP(TEXT($D133,0),'Angaben Stationen'!$C$15:$V$65,2,0),"")</f>
        <v/>
      </c>
      <c r="D133" s="203"/>
      <c r="E133" s="210"/>
      <c r="F133" s="210"/>
      <c r="G133" s="212"/>
      <c r="H133" s="213"/>
      <c r="I133" s="112"/>
      <c r="J133" s="112"/>
      <c r="K133" s="72"/>
      <c r="M133" s="126"/>
      <c r="N133" s="6">
        <f t="shared" si="13"/>
        <v>0</v>
      </c>
      <c r="O133" s="6" t="str">
        <f>IF('Angaben KH-Standort'!$D$13&gt;0,"VJ","KJA")</f>
        <v>KJA</v>
      </c>
      <c r="P133" s="6" t="str">
        <f t="shared" si="16"/>
        <v>Leer</v>
      </c>
      <c r="Q133" s="6" t="str">
        <f t="shared" si="14"/>
        <v>Leer</v>
      </c>
      <c r="R133" s="6" t="str">
        <f t="shared" si="11"/>
        <v>Leer</v>
      </c>
      <c r="S133" s="6" t="str">
        <f>VLOOKUP($C133,{"29 - Psychiatrie (Erwachsene)","Psychiatrie";"30 - Kinder- und Jugendpsychiatrie","KJPsychiatrie";"31 - Psychosomatik","Psychosomatik";0,"Leer";"","Leer"},2,0)</f>
        <v>Leer</v>
      </c>
      <c r="T133" s="6">
        <f>VLOOKUP($C133,{"29 - Psychiatrie (Erwachsene)",1;"30 - Kinder- und Jugendpsychiatrie",1;"31 - Psychosomatik",1;0,0;"",0},2,0)</f>
        <v>0</v>
      </c>
      <c r="U133" s="6">
        <f t="shared" si="17"/>
        <v>0</v>
      </c>
      <c r="V133" s="6">
        <f t="shared" si="18"/>
        <v>0</v>
      </c>
      <c r="W133" s="6">
        <f t="shared" si="19"/>
        <v>0</v>
      </c>
      <c r="X133" s="6">
        <f t="shared" si="20"/>
        <v>0</v>
      </c>
      <c r="Y133" s="6">
        <f t="shared" si="15"/>
        <v>0</v>
      </c>
      <c r="Z133" s="6"/>
      <c r="AA133" s="6"/>
      <c r="AB133" s="6"/>
      <c r="AC133" s="6"/>
      <c r="AD133" s="6"/>
      <c r="AE133" s="6"/>
      <c r="AF133" s="6"/>
      <c r="AG133" s="6"/>
      <c r="AH133" s="6"/>
      <c r="AI133" s="6"/>
    </row>
    <row r="134" spans="1:35" s="20" customFormat="1" ht="15" customHeight="1" x14ac:dyDescent="0.25">
      <c r="A134" s="19"/>
      <c r="B134" s="74" t="str">
        <f t="shared" si="12"/>
        <v>!!!</v>
      </c>
      <c r="C134" s="209" t="str">
        <f>IF($D134&lt;&gt;"",VLOOKUP(TEXT($D134,0),'Angaben Stationen'!$C$15:$V$65,2,0),"")</f>
        <v/>
      </c>
      <c r="D134" s="203"/>
      <c r="E134" s="210"/>
      <c r="F134" s="210"/>
      <c r="G134" s="212"/>
      <c r="H134" s="213"/>
      <c r="I134" s="112"/>
      <c r="J134" s="112"/>
      <c r="K134" s="72"/>
      <c r="M134" s="126"/>
      <c r="N134" s="6">
        <f t="shared" si="13"/>
        <v>0</v>
      </c>
      <c r="O134" s="6" t="str">
        <f>IF('Angaben KH-Standort'!$D$13&gt;0,"VJ","KJA")</f>
        <v>KJA</v>
      </c>
      <c r="P134" s="6" t="str">
        <f t="shared" si="16"/>
        <v>Leer</v>
      </c>
      <c r="Q134" s="6" t="str">
        <f t="shared" si="14"/>
        <v>Leer</v>
      </c>
      <c r="R134" s="6" t="str">
        <f t="shared" si="11"/>
        <v>Leer</v>
      </c>
      <c r="S134" s="6" t="str">
        <f>VLOOKUP($C134,{"29 - Psychiatrie (Erwachsene)","Psychiatrie";"30 - Kinder- und Jugendpsychiatrie","KJPsychiatrie";"31 - Psychosomatik","Psychosomatik";0,"Leer";"","Leer"},2,0)</f>
        <v>Leer</v>
      </c>
      <c r="T134" s="6">
        <f>VLOOKUP($C134,{"29 - Psychiatrie (Erwachsene)",1;"30 - Kinder- und Jugendpsychiatrie",1;"31 - Psychosomatik",1;0,0;"",0},2,0)</f>
        <v>0</v>
      </c>
      <c r="U134" s="6">
        <f t="shared" si="17"/>
        <v>0</v>
      </c>
      <c r="V134" s="6">
        <f t="shared" si="18"/>
        <v>0</v>
      </c>
      <c r="W134" s="6">
        <f t="shared" si="19"/>
        <v>0</v>
      </c>
      <c r="X134" s="6">
        <f t="shared" si="20"/>
        <v>0</v>
      </c>
      <c r="Y134" s="6">
        <f t="shared" si="15"/>
        <v>0</v>
      </c>
      <c r="Z134" s="6"/>
      <c r="AA134" s="6"/>
      <c r="AB134" s="6"/>
      <c r="AC134" s="6"/>
      <c r="AD134" s="6"/>
      <c r="AE134" s="6"/>
      <c r="AF134" s="6"/>
      <c r="AG134" s="6"/>
      <c r="AH134" s="6"/>
      <c r="AI134" s="6"/>
    </row>
    <row r="135" spans="1:35" s="20" customFormat="1" ht="15" customHeight="1" x14ac:dyDescent="0.25">
      <c r="A135" s="19"/>
      <c r="B135" s="74" t="str">
        <f t="shared" si="12"/>
        <v>!!!</v>
      </c>
      <c r="C135" s="209" t="str">
        <f>IF($D135&lt;&gt;"",VLOOKUP(TEXT($D135,0),'Angaben Stationen'!$C$15:$V$65,2,0),"")</f>
        <v/>
      </c>
      <c r="D135" s="203"/>
      <c r="E135" s="210"/>
      <c r="F135" s="210"/>
      <c r="G135" s="212"/>
      <c r="H135" s="213"/>
      <c r="I135" s="112"/>
      <c r="J135" s="112"/>
      <c r="K135" s="72"/>
      <c r="M135" s="126"/>
      <c r="N135" s="6">
        <f t="shared" si="13"/>
        <v>0</v>
      </c>
      <c r="O135" s="6" t="str">
        <f>IF('Angaben KH-Standort'!$D$13&gt;0,"VJ","KJA")</f>
        <v>KJA</v>
      </c>
      <c r="P135" s="6" t="str">
        <f t="shared" si="16"/>
        <v>Leer</v>
      </c>
      <c r="Q135" s="6" t="str">
        <f t="shared" si="14"/>
        <v>Leer</v>
      </c>
      <c r="R135" s="6" t="str">
        <f t="shared" si="11"/>
        <v>Leer</v>
      </c>
      <c r="S135" s="6" t="str">
        <f>VLOOKUP($C135,{"29 - Psychiatrie (Erwachsene)","Psychiatrie";"30 - Kinder- und Jugendpsychiatrie","KJPsychiatrie";"31 - Psychosomatik","Psychosomatik";0,"Leer";"","Leer"},2,0)</f>
        <v>Leer</v>
      </c>
      <c r="T135" s="6">
        <f>VLOOKUP($C135,{"29 - Psychiatrie (Erwachsene)",1;"30 - Kinder- und Jugendpsychiatrie",1;"31 - Psychosomatik",1;0,0;"",0},2,0)</f>
        <v>0</v>
      </c>
      <c r="U135" s="6">
        <f t="shared" si="17"/>
        <v>0</v>
      </c>
      <c r="V135" s="6">
        <f t="shared" si="18"/>
        <v>0</v>
      </c>
      <c r="W135" s="6">
        <f t="shared" si="19"/>
        <v>0</v>
      </c>
      <c r="X135" s="6">
        <f t="shared" si="20"/>
        <v>0</v>
      </c>
      <c r="Y135" s="6">
        <f t="shared" si="15"/>
        <v>0</v>
      </c>
      <c r="Z135" s="6"/>
      <c r="AA135" s="6"/>
      <c r="AB135" s="6"/>
      <c r="AC135" s="6"/>
      <c r="AD135" s="6"/>
      <c r="AE135" s="6"/>
      <c r="AF135" s="6"/>
      <c r="AG135" s="6"/>
      <c r="AH135" s="6"/>
      <c r="AI135" s="6"/>
    </row>
    <row r="136" spans="1:35" s="20" customFormat="1" ht="15" customHeight="1" x14ac:dyDescent="0.25">
      <c r="A136" s="19"/>
      <c r="B136" s="74" t="str">
        <f t="shared" si="12"/>
        <v>!!!</v>
      </c>
      <c r="C136" s="209" t="str">
        <f>IF($D136&lt;&gt;"",VLOOKUP(TEXT($D136,0),'Angaben Stationen'!$C$15:$V$65,2,0),"")</f>
        <v/>
      </c>
      <c r="D136" s="203"/>
      <c r="E136" s="210"/>
      <c r="F136" s="210"/>
      <c r="G136" s="212"/>
      <c r="H136" s="213"/>
      <c r="I136" s="112"/>
      <c r="J136" s="112"/>
      <c r="K136" s="72"/>
      <c r="M136" s="126"/>
      <c r="N136" s="6">
        <f t="shared" si="13"/>
        <v>0</v>
      </c>
      <c r="O136" s="6" t="str">
        <f>IF('Angaben KH-Standort'!$D$13&gt;0,"VJ","KJA")</f>
        <v>KJA</v>
      </c>
      <c r="P136" s="6" t="str">
        <f t="shared" si="16"/>
        <v>Leer</v>
      </c>
      <c r="Q136" s="6" t="str">
        <f t="shared" si="14"/>
        <v>Leer</v>
      </c>
      <c r="R136" s="6" t="str">
        <f t="shared" si="11"/>
        <v>Leer</v>
      </c>
      <c r="S136" s="6" t="str">
        <f>VLOOKUP($C136,{"29 - Psychiatrie (Erwachsene)","Psychiatrie";"30 - Kinder- und Jugendpsychiatrie","KJPsychiatrie";"31 - Psychosomatik","Psychosomatik";0,"Leer";"","Leer"},2,0)</f>
        <v>Leer</v>
      </c>
      <c r="T136" s="6">
        <f>VLOOKUP($C136,{"29 - Psychiatrie (Erwachsene)",1;"30 - Kinder- und Jugendpsychiatrie",1;"31 - Psychosomatik",1;0,0;"",0},2,0)</f>
        <v>0</v>
      </c>
      <c r="U136" s="6">
        <f t="shared" si="17"/>
        <v>0</v>
      </c>
      <c r="V136" s="6">
        <f t="shared" si="18"/>
        <v>0</v>
      </c>
      <c r="W136" s="6">
        <f t="shared" si="19"/>
        <v>0</v>
      </c>
      <c r="X136" s="6">
        <f t="shared" si="20"/>
        <v>0</v>
      </c>
      <c r="Y136" s="6">
        <f t="shared" si="15"/>
        <v>0</v>
      </c>
      <c r="Z136" s="6"/>
      <c r="AA136" s="6"/>
      <c r="AB136" s="6"/>
      <c r="AC136" s="6"/>
      <c r="AD136" s="6"/>
      <c r="AE136" s="6"/>
      <c r="AF136" s="6"/>
      <c r="AG136" s="6"/>
      <c r="AH136" s="6"/>
      <c r="AI136" s="6"/>
    </row>
    <row r="137" spans="1:35" s="20" customFormat="1" ht="15" customHeight="1" x14ac:dyDescent="0.25">
      <c r="A137" s="19"/>
      <c r="B137" s="74" t="str">
        <f t="shared" si="12"/>
        <v>!!!</v>
      </c>
      <c r="C137" s="209" t="str">
        <f>IF($D137&lt;&gt;"",VLOOKUP(TEXT($D137,0),'Angaben Stationen'!$C$15:$V$65,2,0),"")</f>
        <v/>
      </c>
      <c r="D137" s="203"/>
      <c r="E137" s="210"/>
      <c r="F137" s="210"/>
      <c r="G137" s="212"/>
      <c r="H137" s="213"/>
      <c r="I137" s="112"/>
      <c r="J137" s="112"/>
      <c r="K137" s="72"/>
      <c r="M137" s="126"/>
      <c r="N137" s="6">
        <f t="shared" si="13"/>
        <v>0</v>
      </c>
      <c r="O137" s="6" t="str">
        <f>IF('Angaben KH-Standort'!$D$13&gt;0,"VJ","KJA")</f>
        <v>KJA</v>
      </c>
      <c r="P137" s="6" t="str">
        <f t="shared" si="16"/>
        <v>Leer</v>
      </c>
      <c r="Q137" s="6" t="str">
        <f t="shared" si="14"/>
        <v>Leer</v>
      </c>
      <c r="R137" s="6" t="str">
        <f t="shared" si="11"/>
        <v>Leer</v>
      </c>
      <c r="S137" s="6" t="str">
        <f>VLOOKUP($C137,{"29 - Psychiatrie (Erwachsene)","Psychiatrie";"30 - Kinder- und Jugendpsychiatrie","KJPsychiatrie";"31 - Psychosomatik","Psychosomatik";0,"Leer";"","Leer"},2,0)</f>
        <v>Leer</v>
      </c>
      <c r="T137" s="6">
        <f>VLOOKUP($C137,{"29 - Psychiatrie (Erwachsene)",1;"30 - Kinder- und Jugendpsychiatrie",1;"31 - Psychosomatik",1;0,0;"",0},2,0)</f>
        <v>0</v>
      </c>
      <c r="U137" s="6">
        <f t="shared" si="17"/>
        <v>0</v>
      </c>
      <c r="V137" s="6">
        <f t="shared" si="18"/>
        <v>0</v>
      </c>
      <c r="W137" s="6">
        <f t="shared" si="19"/>
        <v>0</v>
      </c>
      <c r="X137" s="6">
        <f t="shared" si="20"/>
        <v>0</v>
      </c>
      <c r="Y137" s="6">
        <f t="shared" si="15"/>
        <v>0</v>
      </c>
      <c r="Z137" s="6"/>
      <c r="AA137" s="6"/>
      <c r="AB137" s="6"/>
      <c r="AC137" s="6"/>
      <c r="AD137" s="6"/>
      <c r="AE137" s="6"/>
      <c r="AF137" s="6"/>
      <c r="AG137" s="6"/>
      <c r="AH137" s="6"/>
      <c r="AI137" s="6"/>
    </row>
    <row r="138" spans="1:35" s="20" customFormat="1" ht="15" customHeight="1" x14ac:dyDescent="0.25">
      <c r="A138" s="19"/>
      <c r="B138" s="74" t="str">
        <f t="shared" si="12"/>
        <v>!!!</v>
      </c>
      <c r="C138" s="209" t="str">
        <f>IF($D138&lt;&gt;"",VLOOKUP(TEXT($D138,0),'Angaben Stationen'!$C$15:$V$65,2,0),"")</f>
        <v/>
      </c>
      <c r="D138" s="203"/>
      <c r="E138" s="210"/>
      <c r="F138" s="210"/>
      <c r="G138" s="212"/>
      <c r="H138" s="213"/>
      <c r="I138" s="112"/>
      <c r="J138" s="112"/>
      <c r="K138" s="72"/>
      <c r="M138" s="126"/>
      <c r="N138" s="6">
        <f t="shared" si="13"/>
        <v>0</v>
      </c>
      <c r="O138" s="6" t="str">
        <f>IF('Angaben KH-Standort'!$D$13&gt;0,"VJ","KJA")</f>
        <v>KJA</v>
      </c>
      <c r="P138" s="6" t="str">
        <f t="shared" si="16"/>
        <v>Leer</v>
      </c>
      <c r="Q138" s="6" t="str">
        <f t="shared" si="14"/>
        <v>Leer</v>
      </c>
      <c r="R138" s="6" t="str">
        <f t="shared" si="11"/>
        <v>Leer</v>
      </c>
      <c r="S138" s="6" t="str">
        <f>VLOOKUP($C138,{"29 - Psychiatrie (Erwachsene)","Psychiatrie";"30 - Kinder- und Jugendpsychiatrie","KJPsychiatrie";"31 - Psychosomatik","Psychosomatik";0,"Leer";"","Leer"},2,0)</f>
        <v>Leer</v>
      </c>
      <c r="T138" s="6">
        <f>VLOOKUP($C138,{"29 - Psychiatrie (Erwachsene)",1;"30 - Kinder- und Jugendpsychiatrie",1;"31 - Psychosomatik",1;0,0;"",0},2,0)</f>
        <v>0</v>
      </c>
      <c r="U138" s="6">
        <f t="shared" si="17"/>
        <v>0</v>
      </c>
      <c r="V138" s="6">
        <f t="shared" si="18"/>
        <v>0</v>
      </c>
      <c r="W138" s="6">
        <f t="shared" si="19"/>
        <v>0</v>
      </c>
      <c r="X138" s="6">
        <f t="shared" si="20"/>
        <v>0</v>
      </c>
      <c r="Y138" s="6">
        <f t="shared" si="15"/>
        <v>0</v>
      </c>
      <c r="Z138" s="6"/>
      <c r="AA138" s="6"/>
      <c r="AB138" s="6"/>
      <c r="AC138" s="6"/>
      <c r="AD138" s="6"/>
      <c r="AE138" s="6"/>
      <c r="AF138" s="6"/>
      <c r="AG138" s="6"/>
      <c r="AH138" s="6"/>
      <c r="AI138" s="6"/>
    </row>
    <row r="139" spans="1:35" s="20" customFormat="1" ht="15" customHeight="1" x14ac:dyDescent="0.25">
      <c r="A139" s="19"/>
      <c r="B139" s="74" t="str">
        <f t="shared" si="12"/>
        <v>!!!</v>
      </c>
      <c r="C139" s="209" t="str">
        <f>IF($D139&lt;&gt;"",VLOOKUP(TEXT($D139,0),'Angaben Stationen'!$C$15:$V$65,2,0),"")</f>
        <v/>
      </c>
      <c r="D139" s="203"/>
      <c r="E139" s="210"/>
      <c r="F139" s="210"/>
      <c r="G139" s="212"/>
      <c r="H139" s="213"/>
      <c r="I139" s="112"/>
      <c r="J139" s="112"/>
      <c r="K139" s="72"/>
      <c r="M139" s="126"/>
      <c r="N139" s="6">
        <f t="shared" si="13"/>
        <v>0</v>
      </c>
      <c r="O139" s="6" t="str">
        <f>IF('Angaben KH-Standort'!$D$13&gt;0,"VJ","KJA")</f>
        <v>KJA</v>
      </c>
      <c r="P139" s="6" t="str">
        <f t="shared" si="16"/>
        <v>Leer</v>
      </c>
      <c r="Q139" s="6" t="str">
        <f t="shared" si="14"/>
        <v>Leer</v>
      </c>
      <c r="R139" s="6" t="str">
        <f t="shared" si="11"/>
        <v>Leer</v>
      </c>
      <c r="S139" s="6" t="str">
        <f>VLOOKUP($C139,{"29 - Psychiatrie (Erwachsene)","Psychiatrie";"30 - Kinder- und Jugendpsychiatrie","KJPsychiatrie";"31 - Psychosomatik","Psychosomatik";0,"Leer";"","Leer"},2,0)</f>
        <v>Leer</v>
      </c>
      <c r="T139" s="6">
        <f>VLOOKUP($C139,{"29 - Psychiatrie (Erwachsene)",1;"30 - Kinder- und Jugendpsychiatrie",1;"31 - Psychosomatik",1;0,0;"",0},2,0)</f>
        <v>0</v>
      </c>
      <c r="U139" s="6">
        <f t="shared" si="17"/>
        <v>0</v>
      </c>
      <c r="V139" s="6">
        <f t="shared" si="18"/>
        <v>0</v>
      </c>
      <c r="W139" s="6">
        <f t="shared" si="19"/>
        <v>0</v>
      </c>
      <c r="X139" s="6">
        <f t="shared" si="20"/>
        <v>0</v>
      </c>
      <c r="Y139" s="6">
        <f t="shared" si="15"/>
        <v>0</v>
      </c>
      <c r="Z139" s="6"/>
      <c r="AA139" s="6"/>
      <c r="AB139" s="6"/>
      <c r="AC139" s="6"/>
      <c r="AD139" s="6"/>
      <c r="AE139" s="6"/>
      <c r="AF139" s="6"/>
      <c r="AG139" s="6"/>
      <c r="AH139" s="6"/>
      <c r="AI139" s="6"/>
    </row>
    <row r="140" spans="1:35" s="20" customFormat="1" ht="15" customHeight="1" x14ac:dyDescent="0.25">
      <c r="A140" s="19"/>
      <c r="B140" s="74" t="str">
        <f t="shared" si="12"/>
        <v>!!!</v>
      </c>
      <c r="C140" s="209" t="str">
        <f>IF($D140&lt;&gt;"",VLOOKUP(TEXT($D140,0),'Angaben Stationen'!$C$15:$V$65,2,0),"")</f>
        <v/>
      </c>
      <c r="D140" s="203"/>
      <c r="E140" s="210"/>
      <c r="F140" s="210"/>
      <c r="G140" s="212"/>
      <c r="H140" s="213"/>
      <c r="I140" s="112"/>
      <c r="J140" s="112"/>
      <c r="K140" s="72"/>
      <c r="M140" s="126"/>
      <c r="N140" s="6">
        <f t="shared" si="13"/>
        <v>0</v>
      </c>
      <c r="O140" s="6" t="str">
        <f>IF('Angaben KH-Standort'!$D$13&gt;0,"VJ","KJA")</f>
        <v>KJA</v>
      </c>
      <c r="P140" s="6" t="str">
        <f t="shared" si="16"/>
        <v>Leer</v>
      </c>
      <c r="Q140" s="6" t="str">
        <f t="shared" si="14"/>
        <v>Leer</v>
      </c>
      <c r="R140" s="6" t="str">
        <f t="shared" si="11"/>
        <v>Leer</v>
      </c>
      <c r="S140" s="6" t="str">
        <f>VLOOKUP($C140,{"29 - Psychiatrie (Erwachsene)","Psychiatrie";"30 - Kinder- und Jugendpsychiatrie","KJPsychiatrie";"31 - Psychosomatik","Psychosomatik";0,"Leer";"","Leer"},2,0)</f>
        <v>Leer</v>
      </c>
      <c r="T140" s="6">
        <f>VLOOKUP($C140,{"29 - Psychiatrie (Erwachsene)",1;"30 - Kinder- und Jugendpsychiatrie",1;"31 - Psychosomatik",1;0,0;"",0},2,0)</f>
        <v>0</v>
      </c>
      <c r="U140" s="6">
        <f t="shared" si="17"/>
        <v>0</v>
      </c>
      <c r="V140" s="6">
        <f t="shared" si="18"/>
        <v>0</v>
      </c>
      <c r="W140" s="6">
        <f t="shared" si="19"/>
        <v>0</v>
      </c>
      <c r="X140" s="6">
        <f t="shared" si="20"/>
        <v>0</v>
      </c>
      <c r="Y140" s="6">
        <f t="shared" si="15"/>
        <v>0</v>
      </c>
      <c r="Z140" s="6"/>
      <c r="AA140" s="6"/>
      <c r="AB140" s="6"/>
      <c r="AC140" s="6"/>
      <c r="AD140" s="6"/>
      <c r="AE140" s="6"/>
      <c r="AF140" s="6"/>
      <c r="AG140" s="6"/>
      <c r="AH140" s="6"/>
      <c r="AI140" s="6"/>
    </row>
    <row r="141" spans="1:35" s="20" customFormat="1" ht="15" customHeight="1" x14ac:dyDescent="0.25">
      <c r="A141" s="19"/>
      <c r="B141" s="74" t="str">
        <f t="shared" si="12"/>
        <v>!!!</v>
      </c>
      <c r="C141" s="209" t="str">
        <f>IF($D141&lt;&gt;"",VLOOKUP(TEXT($D141,0),'Angaben Stationen'!$C$15:$V$65,2,0),"")</f>
        <v/>
      </c>
      <c r="D141" s="203"/>
      <c r="E141" s="210"/>
      <c r="F141" s="210"/>
      <c r="G141" s="212"/>
      <c r="H141" s="213"/>
      <c r="I141" s="112"/>
      <c r="J141" s="112"/>
      <c r="K141" s="72"/>
      <c r="M141" s="126"/>
      <c r="N141" s="6">
        <f t="shared" si="13"/>
        <v>0</v>
      </c>
      <c r="O141" s="6" t="str">
        <f>IF('Angaben KH-Standort'!$D$13&gt;0,"VJ","KJA")</f>
        <v>KJA</v>
      </c>
      <c r="P141" s="6" t="str">
        <f t="shared" si="16"/>
        <v>Leer</v>
      </c>
      <c r="Q141" s="6" t="str">
        <f t="shared" si="14"/>
        <v>Leer</v>
      </c>
      <c r="R141" s="6" t="str">
        <f t="shared" si="11"/>
        <v>Leer</v>
      </c>
      <c r="S141" s="6" t="str">
        <f>VLOOKUP($C141,{"29 - Psychiatrie (Erwachsene)","Psychiatrie";"30 - Kinder- und Jugendpsychiatrie","KJPsychiatrie";"31 - Psychosomatik","Psychosomatik";0,"Leer";"","Leer"},2,0)</f>
        <v>Leer</v>
      </c>
      <c r="T141" s="6">
        <f>VLOOKUP($C141,{"29 - Psychiatrie (Erwachsene)",1;"30 - Kinder- und Jugendpsychiatrie",1;"31 - Psychosomatik",1;0,0;"",0},2,0)</f>
        <v>0</v>
      </c>
      <c r="U141" s="6">
        <f t="shared" si="17"/>
        <v>0</v>
      </c>
      <c r="V141" s="6">
        <f t="shared" si="18"/>
        <v>0</v>
      </c>
      <c r="W141" s="6">
        <f t="shared" si="19"/>
        <v>0</v>
      </c>
      <c r="X141" s="6">
        <f t="shared" si="20"/>
        <v>0</v>
      </c>
      <c r="Y141" s="6">
        <f t="shared" si="15"/>
        <v>0</v>
      </c>
      <c r="Z141" s="6"/>
      <c r="AA141" s="6"/>
      <c r="AB141" s="6"/>
      <c r="AC141" s="6"/>
      <c r="AD141" s="6"/>
      <c r="AE141" s="6"/>
      <c r="AF141" s="6"/>
      <c r="AG141" s="6"/>
      <c r="AH141" s="6"/>
      <c r="AI141" s="6"/>
    </row>
    <row r="142" spans="1:35" s="20" customFormat="1" ht="15" customHeight="1" x14ac:dyDescent="0.25">
      <c r="A142" s="19"/>
      <c r="B142" s="74" t="str">
        <f t="shared" si="12"/>
        <v>!!!</v>
      </c>
      <c r="C142" s="209" t="str">
        <f>IF($D142&lt;&gt;"",VLOOKUP(TEXT($D142,0),'Angaben Stationen'!$C$15:$V$65,2,0),"")</f>
        <v/>
      </c>
      <c r="D142" s="203"/>
      <c r="E142" s="210"/>
      <c r="F142" s="210"/>
      <c r="G142" s="212"/>
      <c r="H142" s="213"/>
      <c r="I142" s="112"/>
      <c r="J142" s="112"/>
      <c r="K142" s="72"/>
      <c r="M142" s="126"/>
      <c r="N142" s="6">
        <f t="shared" si="13"/>
        <v>0</v>
      </c>
      <c r="O142" s="6" t="str">
        <f>IF('Angaben KH-Standort'!$D$13&gt;0,"VJ","KJA")</f>
        <v>KJA</v>
      </c>
      <c r="P142" s="6" t="str">
        <f t="shared" si="16"/>
        <v>Leer</v>
      </c>
      <c r="Q142" s="6" t="str">
        <f t="shared" si="14"/>
        <v>Leer</v>
      </c>
      <c r="R142" s="6" t="str">
        <f t="shared" si="11"/>
        <v>Leer</v>
      </c>
      <c r="S142" s="6" t="str">
        <f>VLOOKUP($C142,{"29 - Psychiatrie (Erwachsene)","Psychiatrie";"30 - Kinder- und Jugendpsychiatrie","KJPsychiatrie";"31 - Psychosomatik","Psychosomatik";0,"Leer";"","Leer"},2,0)</f>
        <v>Leer</v>
      </c>
      <c r="T142" s="6">
        <f>VLOOKUP($C142,{"29 - Psychiatrie (Erwachsene)",1;"30 - Kinder- und Jugendpsychiatrie",1;"31 - Psychosomatik",1;0,0;"",0},2,0)</f>
        <v>0</v>
      </c>
      <c r="U142" s="6">
        <f t="shared" si="17"/>
        <v>0</v>
      </c>
      <c r="V142" s="6">
        <f t="shared" si="18"/>
        <v>0</v>
      </c>
      <c r="W142" s="6">
        <f t="shared" si="19"/>
        <v>0</v>
      </c>
      <c r="X142" s="6">
        <f t="shared" si="20"/>
        <v>0</v>
      </c>
      <c r="Y142" s="6">
        <f t="shared" si="15"/>
        <v>0</v>
      </c>
      <c r="Z142" s="6"/>
      <c r="AA142" s="6"/>
      <c r="AB142" s="6"/>
      <c r="AC142" s="6"/>
      <c r="AD142" s="6"/>
      <c r="AE142" s="6"/>
      <c r="AF142" s="6"/>
      <c r="AG142" s="6"/>
      <c r="AH142" s="6"/>
      <c r="AI142" s="6"/>
    </row>
    <row r="143" spans="1:35" s="20" customFormat="1" ht="15" customHeight="1" x14ac:dyDescent="0.25">
      <c r="A143" s="19"/>
      <c r="B143" s="74" t="str">
        <f t="shared" si="12"/>
        <v>!!!</v>
      </c>
      <c r="C143" s="209" t="str">
        <f>IF($D143&lt;&gt;"",VLOOKUP(TEXT($D143,0),'Angaben Stationen'!$C$15:$V$65,2,0),"")</f>
        <v/>
      </c>
      <c r="D143" s="203"/>
      <c r="E143" s="210"/>
      <c r="F143" s="210"/>
      <c r="G143" s="212"/>
      <c r="H143" s="213"/>
      <c r="I143" s="112"/>
      <c r="J143" s="112"/>
      <c r="K143" s="72"/>
      <c r="M143" s="126"/>
      <c r="N143" s="6">
        <f t="shared" si="13"/>
        <v>0</v>
      </c>
      <c r="O143" s="6" t="str">
        <f>IF('Angaben KH-Standort'!$D$13&gt;0,"VJ","KJA")</f>
        <v>KJA</v>
      </c>
      <c r="P143" s="6" t="str">
        <f t="shared" si="16"/>
        <v>Leer</v>
      </c>
      <c r="Q143" s="6" t="str">
        <f t="shared" si="14"/>
        <v>Leer</v>
      </c>
      <c r="R143" s="6" t="str">
        <f t="shared" si="11"/>
        <v>Leer</v>
      </c>
      <c r="S143" s="6" t="str">
        <f>VLOOKUP($C143,{"29 - Psychiatrie (Erwachsene)","Psychiatrie";"30 - Kinder- und Jugendpsychiatrie","KJPsychiatrie";"31 - Psychosomatik","Psychosomatik";0,"Leer";"","Leer"},2,0)</f>
        <v>Leer</v>
      </c>
      <c r="T143" s="6">
        <f>VLOOKUP($C143,{"29 - Psychiatrie (Erwachsene)",1;"30 - Kinder- und Jugendpsychiatrie",1;"31 - Psychosomatik",1;0,0;"",0},2,0)</f>
        <v>0</v>
      </c>
      <c r="U143" s="6">
        <f t="shared" si="17"/>
        <v>0</v>
      </c>
      <c r="V143" s="6">
        <f t="shared" si="18"/>
        <v>0</v>
      </c>
      <c r="W143" s="6">
        <f t="shared" si="19"/>
        <v>0</v>
      </c>
      <c r="X143" s="6">
        <f t="shared" si="20"/>
        <v>0</v>
      </c>
      <c r="Y143" s="6">
        <f t="shared" si="15"/>
        <v>0</v>
      </c>
      <c r="Z143" s="6"/>
      <c r="AA143" s="6"/>
      <c r="AB143" s="6"/>
      <c r="AC143" s="6"/>
      <c r="AD143" s="6"/>
      <c r="AE143" s="6"/>
      <c r="AF143" s="6"/>
      <c r="AG143" s="6"/>
      <c r="AH143" s="6"/>
      <c r="AI143" s="6"/>
    </row>
    <row r="144" spans="1:35" s="20" customFormat="1" ht="15" customHeight="1" x14ac:dyDescent="0.25">
      <c r="A144" s="19"/>
      <c r="B144" s="74" t="str">
        <f t="shared" si="12"/>
        <v>!!!</v>
      </c>
      <c r="C144" s="209" t="str">
        <f>IF($D144&lt;&gt;"",VLOOKUP(TEXT($D144,0),'Angaben Stationen'!$C$15:$V$65,2,0),"")</f>
        <v/>
      </c>
      <c r="D144" s="203"/>
      <c r="E144" s="210"/>
      <c r="F144" s="210"/>
      <c r="G144" s="212"/>
      <c r="H144" s="213"/>
      <c r="I144" s="112"/>
      <c r="J144" s="112"/>
      <c r="K144" s="72"/>
      <c r="M144" s="126"/>
      <c r="N144" s="6">
        <f t="shared" si="13"/>
        <v>0</v>
      </c>
      <c r="O144" s="6" t="str">
        <f>IF('Angaben KH-Standort'!$D$13&gt;0,"VJ","KJA")</f>
        <v>KJA</v>
      </c>
      <c r="P144" s="6" t="str">
        <f t="shared" si="16"/>
        <v>Leer</v>
      </c>
      <c r="Q144" s="6" t="str">
        <f t="shared" si="14"/>
        <v>Leer</v>
      </c>
      <c r="R144" s="6" t="str">
        <f t="shared" si="11"/>
        <v>Leer</v>
      </c>
      <c r="S144" s="6" t="str">
        <f>VLOOKUP($C144,{"29 - Psychiatrie (Erwachsene)","Psychiatrie";"30 - Kinder- und Jugendpsychiatrie","KJPsychiatrie";"31 - Psychosomatik","Psychosomatik";0,"Leer";"","Leer"},2,0)</f>
        <v>Leer</v>
      </c>
      <c r="T144" s="6">
        <f>VLOOKUP($C144,{"29 - Psychiatrie (Erwachsene)",1;"30 - Kinder- und Jugendpsychiatrie",1;"31 - Psychosomatik",1;0,0;"",0},2,0)</f>
        <v>0</v>
      </c>
      <c r="U144" s="6">
        <f t="shared" si="17"/>
        <v>0</v>
      </c>
      <c r="V144" s="6">
        <f t="shared" si="18"/>
        <v>0</v>
      </c>
      <c r="W144" s="6">
        <f t="shared" si="19"/>
        <v>0</v>
      </c>
      <c r="X144" s="6">
        <f t="shared" si="20"/>
        <v>0</v>
      </c>
      <c r="Y144" s="6">
        <f t="shared" si="15"/>
        <v>0</v>
      </c>
      <c r="Z144" s="6"/>
      <c r="AA144" s="6"/>
      <c r="AB144" s="6"/>
      <c r="AC144" s="6"/>
      <c r="AD144" s="6"/>
      <c r="AE144" s="6"/>
      <c r="AF144" s="6"/>
      <c r="AG144" s="6"/>
      <c r="AH144" s="6"/>
      <c r="AI144" s="6"/>
    </row>
    <row r="145" spans="1:35" s="20" customFormat="1" ht="15" customHeight="1" x14ac:dyDescent="0.25">
      <c r="A145" s="19"/>
      <c r="B145" s="74" t="str">
        <f t="shared" si="12"/>
        <v>!!!</v>
      </c>
      <c r="C145" s="209" t="str">
        <f>IF($D145&lt;&gt;"",VLOOKUP(TEXT($D145,0),'Angaben Stationen'!$C$15:$V$65,2,0),"")</f>
        <v/>
      </c>
      <c r="D145" s="203"/>
      <c r="E145" s="210"/>
      <c r="F145" s="210"/>
      <c r="G145" s="212"/>
      <c r="H145" s="213"/>
      <c r="I145" s="112"/>
      <c r="J145" s="112"/>
      <c r="K145" s="72"/>
      <c r="M145" s="126"/>
      <c r="N145" s="6">
        <f t="shared" si="13"/>
        <v>0</v>
      </c>
      <c r="O145" s="6" t="str">
        <f>IF('Angaben KH-Standort'!$D$13&gt;0,"VJ","KJA")</f>
        <v>KJA</v>
      </c>
      <c r="P145" s="6" t="str">
        <f t="shared" si="16"/>
        <v>Leer</v>
      </c>
      <c r="Q145" s="6" t="str">
        <f t="shared" si="14"/>
        <v>Leer</v>
      </c>
      <c r="R145" s="6" t="str">
        <f t="shared" si="11"/>
        <v>Leer</v>
      </c>
      <c r="S145" s="6" t="str">
        <f>VLOOKUP($C145,{"29 - Psychiatrie (Erwachsene)","Psychiatrie";"30 - Kinder- und Jugendpsychiatrie","KJPsychiatrie";"31 - Psychosomatik","Psychosomatik";0,"Leer";"","Leer"},2,0)</f>
        <v>Leer</v>
      </c>
      <c r="T145" s="6">
        <f>VLOOKUP($C145,{"29 - Psychiatrie (Erwachsene)",1;"30 - Kinder- und Jugendpsychiatrie",1;"31 - Psychosomatik",1;0,0;"",0},2,0)</f>
        <v>0</v>
      </c>
      <c r="U145" s="6">
        <f t="shared" si="17"/>
        <v>0</v>
      </c>
      <c r="V145" s="6">
        <f t="shared" si="18"/>
        <v>0</v>
      </c>
      <c r="W145" s="6">
        <f t="shared" si="19"/>
        <v>0</v>
      </c>
      <c r="X145" s="6">
        <f t="shared" si="20"/>
        <v>0</v>
      </c>
      <c r="Y145" s="6">
        <f t="shared" si="15"/>
        <v>0</v>
      </c>
      <c r="Z145" s="6"/>
      <c r="AA145" s="6"/>
      <c r="AB145" s="6"/>
      <c r="AC145" s="6"/>
      <c r="AD145" s="6"/>
      <c r="AE145" s="6"/>
      <c r="AF145" s="6"/>
      <c r="AG145" s="6"/>
      <c r="AH145" s="6"/>
      <c r="AI145" s="6"/>
    </row>
    <row r="146" spans="1:35" s="20" customFormat="1" ht="15" customHeight="1" x14ac:dyDescent="0.25">
      <c r="A146" s="19"/>
      <c r="B146" s="74" t="str">
        <f t="shared" si="12"/>
        <v>!!!</v>
      </c>
      <c r="C146" s="209" t="str">
        <f>IF($D146&lt;&gt;"",VLOOKUP(TEXT($D146,0),'Angaben Stationen'!$C$15:$V$65,2,0),"")</f>
        <v/>
      </c>
      <c r="D146" s="203"/>
      <c r="E146" s="210"/>
      <c r="F146" s="210"/>
      <c r="G146" s="212"/>
      <c r="H146" s="213"/>
      <c r="I146" s="112"/>
      <c r="J146" s="112"/>
      <c r="K146" s="72"/>
      <c r="M146" s="126"/>
      <c r="N146" s="6">
        <f t="shared" si="13"/>
        <v>0</v>
      </c>
      <c r="O146" s="6" t="str">
        <f>IF('Angaben KH-Standort'!$D$13&gt;0,"VJ","KJA")</f>
        <v>KJA</v>
      </c>
      <c r="P146" s="6" t="str">
        <f t="shared" si="16"/>
        <v>Leer</v>
      </c>
      <c r="Q146" s="6" t="str">
        <f t="shared" si="14"/>
        <v>Leer</v>
      </c>
      <c r="R146" s="6" t="str">
        <f t="shared" ref="R146:R209" si="21">IF($D146&lt;&gt;"","Monate","Leer")</f>
        <v>Leer</v>
      </c>
      <c r="S146" s="6" t="str">
        <f>VLOOKUP($C146,{"29 - Psychiatrie (Erwachsene)","Psychiatrie";"30 - Kinder- und Jugendpsychiatrie","KJPsychiatrie";"31 - Psychosomatik","Psychosomatik";0,"Leer";"","Leer"},2,0)</f>
        <v>Leer</v>
      </c>
      <c r="T146" s="6">
        <f>VLOOKUP($C146,{"29 - Psychiatrie (Erwachsene)",1;"30 - Kinder- und Jugendpsychiatrie",1;"31 - Psychosomatik",1;0,0;"",0},2,0)</f>
        <v>0</v>
      </c>
      <c r="U146" s="6">
        <f t="shared" si="17"/>
        <v>0</v>
      </c>
      <c r="V146" s="6">
        <f t="shared" si="18"/>
        <v>0</v>
      </c>
      <c r="W146" s="6">
        <f t="shared" si="19"/>
        <v>0</v>
      </c>
      <c r="X146" s="6">
        <f t="shared" si="20"/>
        <v>0</v>
      </c>
      <c r="Y146" s="6">
        <f t="shared" si="15"/>
        <v>0</v>
      </c>
      <c r="Z146" s="6"/>
      <c r="AA146" s="6"/>
      <c r="AB146" s="6"/>
      <c r="AC146" s="6"/>
      <c r="AD146" s="6"/>
      <c r="AE146" s="6"/>
      <c r="AF146" s="6"/>
      <c r="AG146" s="6"/>
      <c r="AH146" s="6"/>
      <c r="AI146" s="6"/>
    </row>
    <row r="147" spans="1:35" s="20" customFormat="1" ht="15" customHeight="1" x14ac:dyDescent="0.25">
      <c r="A147" s="19"/>
      <c r="B147" s="74" t="str">
        <f t="shared" ref="B147:B210" si="22">IF(SUM(T147:Y147)&lt;6,"!!!","")</f>
        <v>!!!</v>
      </c>
      <c r="C147" s="209" t="str">
        <f>IF($D147&lt;&gt;"",VLOOKUP(TEXT($D147,0),'Angaben Stationen'!$C$15:$V$65,2,0),"")</f>
        <v/>
      </c>
      <c r="D147" s="203"/>
      <c r="E147" s="210"/>
      <c r="F147" s="210"/>
      <c r="G147" s="212"/>
      <c r="H147" s="213"/>
      <c r="I147" s="112"/>
      <c r="J147" s="112"/>
      <c r="K147" s="72"/>
      <c r="M147" s="126"/>
      <c r="N147" s="6">
        <f t="shared" ref="N147:N210" si="23">IF(LEN(B147)&gt;0,0,1)</f>
        <v>0</v>
      </c>
      <c r="O147" s="6" t="str">
        <f>IF('Angaben KH-Standort'!$D$13&gt;0,"VJ","KJA")</f>
        <v>KJA</v>
      </c>
      <c r="P147" s="6" t="str">
        <f t="shared" si="16"/>
        <v>Leer</v>
      </c>
      <c r="Q147" s="6" t="str">
        <f t="shared" ref="Q147:Q210" si="24">IF($D147&lt;&gt;"",O147,"Leer")</f>
        <v>Leer</v>
      </c>
      <c r="R147" s="6" t="str">
        <f t="shared" si="21"/>
        <v>Leer</v>
      </c>
      <c r="S147" s="6" t="str">
        <f>VLOOKUP($C147,{"29 - Psychiatrie (Erwachsene)","Psychiatrie";"30 - Kinder- und Jugendpsychiatrie","KJPsychiatrie";"31 - Psychosomatik","Psychosomatik";0,"Leer";"","Leer"},2,0)</f>
        <v>Leer</v>
      </c>
      <c r="T147" s="6">
        <f>VLOOKUP($C147,{"29 - Psychiatrie (Erwachsene)",1;"30 - Kinder- und Jugendpsychiatrie",1;"31 - Psychosomatik",1;0,0;"",0},2,0)</f>
        <v>0</v>
      </c>
      <c r="U147" s="6">
        <f t="shared" si="17"/>
        <v>0</v>
      </c>
      <c r="V147" s="6">
        <f t="shared" si="18"/>
        <v>0</v>
      </c>
      <c r="W147" s="6">
        <f t="shared" si="19"/>
        <v>0</v>
      </c>
      <c r="X147" s="6">
        <f t="shared" si="20"/>
        <v>0</v>
      </c>
      <c r="Y147" s="6">
        <f t="shared" ref="Y147:Y210" si="25">IF(LEN($H147)&gt;0,1,0)</f>
        <v>0</v>
      </c>
      <c r="Z147" s="6"/>
      <c r="AA147" s="6"/>
      <c r="AB147" s="6"/>
      <c r="AC147" s="6"/>
      <c r="AD147" s="6"/>
      <c r="AE147" s="6"/>
      <c r="AF147" s="6"/>
      <c r="AG147" s="6"/>
      <c r="AH147" s="6"/>
      <c r="AI147" s="6"/>
    </row>
    <row r="148" spans="1:35" s="20" customFormat="1" ht="15" customHeight="1" x14ac:dyDescent="0.25">
      <c r="A148" s="19"/>
      <c r="B148" s="74" t="str">
        <f t="shared" si="22"/>
        <v>!!!</v>
      </c>
      <c r="C148" s="209" t="str">
        <f>IF($D148&lt;&gt;"",VLOOKUP(TEXT($D148,0),'Angaben Stationen'!$C$15:$V$65,2,0),"")</f>
        <v/>
      </c>
      <c r="D148" s="203"/>
      <c r="E148" s="210"/>
      <c r="F148" s="210"/>
      <c r="G148" s="212"/>
      <c r="H148" s="213"/>
      <c r="I148" s="112"/>
      <c r="J148" s="112"/>
      <c r="K148" s="72"/>
      <c r="M148" s="126"/>
      <c r="N148" s="6">
        <f t="shared" si="23"/>
        <v>0</v>
      </c>
      <c r="O148" s="6" t="str">
        <f>IF('Angaben KH-Standort'!$D$13&gt;0,"VJ","KJA")</f>
        <v>KJA</v>
      </c>
      <c r="P148" s="6" t="str">
        <f t="shared" ref="P148:P211" si="26">IF($D147&lt;&gt;"","Stationen","Leer")</f>
        <v>Leer</v>
      </c>
      <c r="Q148" s="6" t="str">
        <f t="shared" si="24"/>
        <v>Leer</v>
      </c>
      <c r="R148" s="6" t="str">
        <f t="shared" si="21"/>
        <v>Leer</v>
      </c>
      <c r="S148" s="6" t="str">
        <f>VLOOKUP($C148,{"29 - Psychiatrie (Erwachsene)","Psychiatrie";"30 - Kinder- und Jugendpsychiatrie","KJPsychiatrie";"31 - Psychosomatik","Psychosomatik";0,"Leer";"","Leer"},2,0)</f>
        <v>Leer</v>
      </c>
      <c r="T148" s="6">
        <f>VLOOKUP($C148,{"29 - Psychiatrie (Erwachsene)",1;"30 - Kinder- und Jugendpsychiatrie",1;"31 - Psychosomatik",1;0,0;"",0},2,0)</f>
        <v>0</v>
      </c>
      <c r="U148" s="6">
        <f t="shared" ref="U148:U211" si="27">IF(LEN($D148)&gt;0,1,0)</f>
        <v>0</v>
      </c>
      <c r="V148" s="6">
        <f t="shared" ref="V148:V211" si="28">IF(LEN($E148)&gt;0,1,0)</f>
        <v>0</v>
      </c>
      <c r="W148" s="6">
        <f t="shared" ref="W148:W211" si="29">IF(LEN($F148)&gt;0,1,0)</f>
        <v>0</v>
      </c>
      <c r="X148" s="6">
        <f t="shared" ref="X148:X211" si="30">IF(LEN($G148)&gt;0,1,0)</f>
        <v>0</v>
      </c>
      <c r="Y148" s="6">
        <f t="shared" si="25"/>
        <v>0</v>
      </c>
      <c r="Z148" s="6"/>
      <c r="AA148" s="6"/>
      <c r="AB148" s="6"/>
      <c r="AC148" s="6"/>
      <c r="AD148" s="6"/>
      <c r="AE148" s="6"/>
      <c r="AF148" s="6"/>
      <c r="AG148" s="6"/>
      <c r="AH148" s="6"/>
      <c r="AI148" s="6"/>
    </row>
    <row r="149" spans="1:35" s="20" customFormat="1" ht="15" customHeight="1" x14ac:dyDescent="0.25">
      <c r="A149" s="19"/>
      <c r="B149" s="74" t="str">
        <f t="shared" si="22"/>
        <v>!!!</v>
      </c>
      <c r="C149" s="209" t="str">
        <f>IF($D149&lt;&gt;"",VLOOKUP(TEXT($D149,0),'Angaben Stationen'!$C$15:$V$65,2,0),"")</f>
        <v/>
      </c>
      <c r="D149" s="203"/>
      <c r="E149" s="210"/>
      <c r="F149" s="210"/>
      <c r="G149" s="212"/>
      <c r="H149" s="213"/>
      <c r="I149" s="112"/>
      <c r="J149" s="112"/>
      <c r="K149" s="72"/>
      <c r="M149" s="126"/>
      <c r="N149" s="6">
        <f t="shared" si="23"/>
        <v>0</v>
      </c>
      <c r="O149" s="6" t="str">
        <f>IF('Angaben KH-Standort'!$D$13&gt;0,"VJ","KJA")</f>
        <v>KJA</v>
      </c>
      <c r="P149" s="6" t="str">
        <f t="shared" si="26"/>
        <v>Leer</v>
      </c>
      <c r="Q149" s="6" t="str">
        <f t="shared" si="24"/>
        <v>Leer</v>
      </c>
      <c r="R149" s="6" t="str">
        <f t="shared" si="21"/>
        <v>Leer</v>
      </c>
      <c r="S149" s="6" t="str">
        <f>VLOOKUP($C149,{"29 - Psychiatrie (Erwachsene)","Psychiatrie";"30 - Kinder- und Jugendpsychiatrie","KJPsychiatrie";"31 - Psychosomatik","Psychosomatik";0,"Leer";"","Leer"},2,0)</f>
        <v>Leer</v>
      </c>
      <c r="T149" s="6">
        <f>VLOOKUP($C149,{"29 - Psychiatrie (Erwachsene)",1;"30 - Kinder- und Jugendpsychiatrie",1;"31 - Psychosomatik",1;0,0;"",0},2,0)</f>
        <v>0</v>
      </c>
      <c r="U149" s="6">
        <f t="shared" si="27"/>
        <v>0</v>
      </c>
      <c r="V149" s="6">
        <f t="shared" si="28"/>
        <v>0</v>
      </c>
      <c r="W149" s="6">
        <f t="shared" si="29"/>
        <v>0</v>
      </c>
      <c r="X149" s="6">
        <f t="shared" si="30"/>
        <v>0</v>
      </c>
      <c r="Y149" s="6">
        <f t="shared" si="25"/>
        <v>0</v>
      </c>
      <c r="Z149" s="6"/>
      <c r="AA149" s="6"/>
      <c r="AB149" s="6"/>
      <c r="AC149" s="6"/>
      <c r="AD149" s="6"/>
      <c r="AE149" s="6"/>
      <c r="AF149" s="6"/>
      <c r="AG149" s="6"/>
      <c r="AH149" s="6"/>
      <c r="AI149" s="6"/>
    </row>
    <row r="150" spans="1:35" s="20" customFormat="1" ht="15" customHeight="1" x14ac:dyDescent="0.25">
      <c r="A150" s="19"/>
      <c r="B150" s="74" t="str">
        <f t="shared" si="22"/>
        <v>!!!</v>
      </c>
      <c r="C150" s="209" t="str">
        <f>IF($D150&lt;&gt;"",VLOOKUP(TEXT($D150,0),'Angaben Stationen'!$C$15:$V$65,2,0),"")</f>
        <v/>
      </c>
      <c r="D150" s="203"/>
      <c r="E150" s="210"/>
      <c r="F150" s="210"/>
      <c r="G150" s="212"/>
      <c r="H150" s="213"/>
      <c r="I150" s="112"/>
      <c r="J150" s="112"/>
      <c r="K150" s="72"/>
      <c r="M150" s="126"/>
      <c r="N150" s="6">
        <f t="shared" si="23"/>
        <v>0</v>
      </c>
      <c r="O150" s="6" t="str">
        <f>IF('Angaben KH-Standort'!$D$13&gt;0,"VJ","KJA")</f>
        <v>KJA</v>
      </c>
      <c r="P150" s="6" t="str">
        <f t="shared" si="26"/>
        <v>Leer</v>
      </c>
      <c r="Q150" s="6" t="str">
        <f t="shared" si="24"/>
        <v>Leer</v>
      </c>
      <c r="R150" s="6" t="str">
        <f t="shared" si="21"/>
        <v>Leer</v>
      </c>
      <c r="S150" s="6" t="str">
        <f>VLOOKUP($C150,{"29 - Psychiatrie (Erwachsene)","Psychiatrie";"30 - Kinder- und Jugendpsychiatrie","KJPsychiatrie";"31 - Psychosomatik","Psychosomatik";0,"Leer";"","Leer"},2,0)</f>
        <v>Leer</v>
      </c>
      <c r="T150" s="6">
        <f>VLOOKUP($C150,{"29 - Psychiatrie (Erwachsene)",1;"30 - Kinder- und Jugendpsychiatrie",1;"31 - Psychosomatik",1;0,0;"",0},2,0)</f>
        <v>0</v>
      </c>
      <c r="U150" s="6">
        <f t="shared" si="27"/>
        <v>0</v>
      </c>
      <c r="V150" s="6">
        <f t="shared" si="28"/>
        <v>0</v>
      </c>
      <c r="W150" s="6">
        <f t="shared" si="29"/>
        <v>0</v>
      </c>
      <c r="X150" s="6">
        <f t="shared" si="30"/>
        <v>0</v>
      </c>
      <c r="Y150" s="6">
        <f t="shared" si="25"/>
        <v>0</v>
      </c>
      <c r="Z150" s="6"/>
      <c r="AA150" s="6"/>
      <c r="AB150" s="6"/>
      <c r="AC150" s="6"/>
      <c r="AD150" s="6"/>
      <c r="AE150" s="6"/>
      <c r="AF150" s="6"/>
      <c r="AG150" s="6"/>
      <c r="AH150" s="6"/>
      <c r="AI150" s="6"/>
    </row>
    <row r="151" spans="1:35" s="20" customFormat="1" ht="15" customHeight="1" x14ac:dyDescent="0.25">
      <c r="A151" s="19"/>
      <c r="B151" s="74" t="str">
        <f t="shared" si="22"/>
        <v>!!!</v>
      </c>
      <c r="C151" s="209" t="str">
        <f>IF($D151&lt;&gt;"",VLOOKUP(TEXT($D151,0),'Angaben Stationen'!$C$15:$V$65,2,0),"")</f>
        <v/>
      </c>
      <c r="D151" s="203"/>
      <c r="E151" s="210"/>
      <c r="F151" s="210"/>
      <c r="G151" s="212"/>
      <c r="H151" s="213"/>
      <c r="I151" s="112"/>
      <c r="J151" s="112"/>
      <c r="K151" s="72"/>
      <c r="M151" s="126"/>
      <c r="N151" s="6">
        <f t="shared" si="23"/>
        <v>0</v>
      </c>
      <c r="O151" s="6" t="str">
        <f>IF('Angaben KH-Standort'!$D$13&gt;0,"VJ","KJA")</f>
        <v>KJA</v>
      </c>
      <c r="P151" s="6" t="str">
        <f t="shared" si="26"/>
        <v>Leer</v>
      </c>
      <c r="Q151" s="6" t="str">
        <f t="shared" si="24"/>
        <v>Leer</v>
      </c>
      <c r="R151" s="6" t="str">
        <f t="shared" si="21"/>
        <v>Leer</v>
      </c>
      <c r="S151" s="6" t="str">
        <f>VLOOKUP($C151,{"29 - Psychiatrie (Erwachsene)","Psychiatrie";"30 - Kinder- und Jugendpsychiatrie","KJPsychiatrie";"31 - Psychosomatik","Psychosomatik";0,"Leer";"","Leer"},2,0)</f>
        <v>Leer</v>
      </c>
      <c r="T151" s="6">
        <f>VLOOKUP($C151,{"29 - Psychiatrie (Erwachsene)",1;"30 - Kinder- und Jugendpsychiatrie",1;"31 - Psychosomatik",1;0,0;"",0},2,0)</f>
        <v>0</v>
      </c>
      <c r="U151" s="6">
        <f t="shared" si="27"/>
        <v>0</v>
      </c>
      <c r="V151" s="6">
        <f t="shared" si="28"/>
        <v>0</v>
      </c>
      <c r="W151" s="6">
        <f t="shared" si="29"/>
        <v>0</v>
      </c>
      <c r="X151" s="6">
        <f t="shared" si="30"/>
        <v>0</v>
      </c>
      <c r="Y151" s="6">
        <f t="shared" si="25"/>
        <v>0</v>
      </c>
      <c r="Z151" s="6"/>
      <c r="AA151" s="6"/>
      <c r="AB151" s="6"/>
      <c r="AC151" s="6"/>
      <c r="AD151" s="6"/>
      <c r="AE151" s="6"/>
      <c r="AF151" s="6"/>
      <c r="AG151" s="6"/>
      <c r="AH151" s="6"/>
      <c r="AI151" s="6"/>
    </row>
    <row r="152" spans="1:35" s="20" customFormat="1" ht="15" customHeight="1" x14ac:dyDescent="0.25">
      <c r="A152" s="19"/>
      <c r="B152" s="74" t="str">
        <f t="shared" si="22"/>
        <v>!!!</v>
      </c>
      <c r="C152" s="209" t="str">
        <f>IF($D152&lt;&gt;"",VLOOKUP(TEXT($D152,0),'Angaben Stationen'!$C$15:$V$65,2,0),"")</f>
        <v/>
      </c>
      <c r="D152" s="203"/>
      <c r="E152" s="210"/>
      <c r="F152" s="210"/>
      <c r="G152" s="212"/>
      <c r="H152" s="213"/>
      <c r="I152" s="112"/>
      <c r="J152" s="112"/>
      <c r="K152" s="72"/>
      <c r="M152" s="126"/>
      <c r="N152" s="6">
        <f t="shared" si="23"/>
        <v>0</v>
      </c>
      <c r="O152" s="6" t="str">
        <f>IF('Angaben KH-Standort'!$D$13&gt;0,"VJ","KJA")</f>
        <v>KJA</v>
      </c>
      <c r="P152" s="6" t="str">
        <f t="shared" si="26"/>
        <v>Leer</v>
      </c>
      <c r="Q152" s="6" t="str">
        <f t="shared" si="24"/>
        <v>Leer</v>
      </c>
      <c r="R152" s="6" t="str">
        <f t="shared" si="21"/>
        <v>Leer</v>
      </c>
      <c r="S152" s="6" t="str">
        <f>VLOOKUP($C152,{"29 - Psychiatrie (Erwachsene)","Psychiatrie";"30 - Kinder- und Jugendpsychiatrie","KJPsychiatrie";"31 - Psychosomatik","Psychosomatik";0,"Leer";"","Leer"},2,0)</f>
        <v>Leer</v>
      </c>
      <c r="T152" s="6">
        <f>VLOOKUP($C152,{"29 - Psychiatrie (Erwachsene)",1;"30 - Kinder- und Jugendpsychiatrie",1;"31 - Psychosomatik",1;0,0;"",0},2,0)</f>
        <v>0</v>
      </c>
      <c r="U152" s="6">
        <f t="shared" si="27"/>
        <v>0</v>
      </c>
      <c r="V152" s="6">
        <f t="shared" si="28"/>
        <v>0</v>
      </c>
      <c r="W152" s="6">
        <f t="shared" si="29"/>
        <v>0</v>
      </c>
      <c r="X152" s="6">
        <f t="shared" si="30"/>
        <v>0</v>
      </c>
      <c r="Y152" s="6">
        <f t="shared" si="25"/>
        <v>0</v>
      </c>
      <c r="Z152" s="6"/>
      <c r="AA152" s="6"/>
      <c r="AB152" s="6"/>
      <c r="AC152" s="6"/>
      <c r="AD152" s="6"/>
      <c r="AE152" s="6"/>
      <c r="AF152" s="6"/>
      <c r="AG152" s="6"/>
      <c r="AH152" s="6"/>
      <c r="AI152" s="6"/>
    </row>
    <row r="153" spans="1:35" s="20" customFormat="1" ht="15" customHeight="1" x14ac:dyDescent="0.25">
      <c r="A153" s="19"/>
      <c r="B153" s="74" t="str">
        <f t="shared" si="22"/>
        <v>!!!</v>
      </c>
      <c r="C153" s="209" t="str">
        <f>IF($D153&lt;&gt;"",VLOOKUP(TEXT($D153,0),'Angaben Stationen'!$C$15:$V$65,2,0),"")</f>
        <v/>
      </c>
      <c r="D153" s="203"/>
      <c r="E153" s="210"/>
      <c r="F153" s="210"/>
      <c r="G153" s="212"/>
      <c r="H153" s="213"/>
      <c r="I153" s="112"/>
      <c r="J153" s="112"/>
      <c r="K153" s="72"/>
      <c r="M153" s="126"/>
      <c r="N153" s="6">
        <f t="shared" si="23"/>
        <v>0</v>
      </c>
      <c r="O153" s="6" t="str">
        <f>IF('Angaben KH-Standort'!$D$13&gt;0,"VJ","KJA")</f>
        <v>KJA</v>
      </c>
      <c r="P153" s="6" t="str">
        <f t="shared" si="26"/>
        <v>Leer</v>
      </c>
      <c r="Q153" s="6" t="str">
        <f t="shared" si="24"/>
        <v>Leer</v>
      </c>
      <c r="R153" s="6" t="str">
        <f t="shared" si="21"/>
        <v>Leer</v>
      </c>
      <c r="S153" s="6" t="str">
        <f>VLOOKUP($C153,{"29 - Psychiatrie (Erwachsene)","Psychiatrie";"30 - Kinder- und Jugendpsychiatrie","KJPsychiatrie";"31 - Psychosomatik","Psychosomatik";0,"Leer";"","Leer"},2,0)</f>
        <v>Leer</v>
      </c>
      <c r="T153" s="6">
        <f>VLOOKUP($C153,{"29 - Psychiatrie (Erwachsene)",1;"30 - Kinder- und Jugendpsychiatrie",1;"31 - Psychosomatik",1;0,0;"",0},2,0)</f>
        <v>0</v>
      </c>
      <c r="U153" s="6">
        <f t="shared" si="27"/>
        <v>0</v>
      </c>
      <c r="V153" s="6">
        <f t="shared" si="28"/>
        <v>0</v>
      </c>
      <c r="W153" s="6">
        <f t="shared" si="29"/>
        <v>0</v>
      </c>
      <c r="X153" s="6">
        <f t="shared" si="30"/>
        <v>0</v>
      </c>
      <c r="Y153" s="6">
        <f t="shared" si="25"/>
        <v>0</v>
      </c>
      <c r="Z153" s="6"/>
      <c r="AA153" s="6"/>
      <c r="AB153" s="6"/>
      <c r="AC153" s="6"/>
      <c r="AD153" s="6"/>
      <c r="AE153" s="6"/>
      <c r="AF153" s="6"/>
      <c r="AG153" s="6"/>
      <c r="AH153" s="6"/>
      <c r="AI153" s="6"/>
    </row>
    <row r="154" spans="1:35" s="20" customFormat="1" ht="15" customHeight="1" x14ac:dyDescent="0.25">
      <c r="A154" s="19"/>
      <c r="B154" s="74" t="str">
        <f t="shared" si="22"/>
        <v>!!!</v>
      </c>
      <c r="C154" s="209" t="str">
        <f>IF($D154&lt;&gt;"",VLOOKUP(TEXT($D154,0),'Angaben Stationen'!$C$15:$V$65,2,0),"")</f>
        <v/>
      </c>
      <c r="D154" s="203"/>
      <c r="E154" s="210"/>
      <c r="F154" s="210"/>
      <c r="G154" s="212"/>
      <c r="H154" s="213"/>
      <c r="I154" s="112"/>
      <c r="J154" s="112"/>
      <c r="K154" s="72"/>
      <c r="M154" s="126"/>
      <c r="N154" s="6">
        <f t="shared" si="23"/>
        <v>0</v>
      </c>
      <c r="O154" s="6" t="str">
        <f>IF('Angaben KH-Standort'!$D$13&gt;0,"VJ","KJA")</f>
        <v>KJA</v>
      </c>
      <c r="P154" s="6" t="str">
        <f t="shared" si="26"/>
        <v>Leer</v>
      </c>
      <c r="Q154" s="6" t="str">
        <f t="shared" si="24"/>
        <v>Leer</v>
      </c>
      <c r="R154" s="6" t="str">
        <f t="shared" si="21"/>
        <v>Leer</v>
      </c>
      <c r="S154" s="6" t="str">
        <f>VLOOKUP($C154,{"29 - Psychiatrie (Erwachsene)","Psychiatrie";"30 - Kinder- und Jugendpsychiatrie","KJPsychiatrie";"31 - Psychosomatik","Psychosomatik";0,"Leer";"","Leer"},2,0)</f>
        <v>Leer</v>
      </c>
      <c r="T154" s="6">
        <f>VLOOKUP($C154,{"29 - Psychiatrie (Erwachsene)",1;"30 - Kinder- und Jugendpsychiatrie",1;"31 - Psychosomatik",1;0,0;"",0},2,0)</f>
        <v>0</v>
      </c>
      <c r="U154" s="6">
        <f t="shared" si="27"/>
        <v>0</v>
      </c>
      <c r="V154" s="6">
        <f t="shared" si="28"/>
        <v>0</v>
      </c>
      <c r="W154" s="6">
        <f t="shared" si="29"/>
        <v>0</v>
      </c>
      <c r="X154" s="6">
        <f t="shared" si="30"/>
        <v>0</v>
      </c>
      <c r="Y154" s="6">
        <f t="shared" si="25"/>
        <v>0</v>
      </c>
      <c r="Z154" s="6"/>
      <c r="AA154" s="6"/>
      <c r="AB154" s="6"/>
      <c r="AC154" s="6"/>
      <c r="AD154" s="6"/>
      <c r="AE154" s="6"/>
      <c r="AF154" s="6"/>
      <c r="AG154" s="6"/>
      <c r="AH154" s="6"/>
      <c r="AI154" s="6"/>
    </row>
    <row r="155" spans="1:35" s="20" customFormat="1" ht="15" customHeight="1" x14ac:dyDescent="0.25">
      <c r="A155" s="19"/>
      <c r="B155" s="74" t="str">
        <f t="shared" si="22"/>
        <v>!!!</v>
      </c>
      <c r="C155" s="209" t="str">
        <f>IF($D155&lt;&gt;"",VLOOKUP(TEXT($D155,0),'Angaben Stationen'!$C$15:$V$65,2,0),"")</f>
        <v/>
      </c>
      <c r="D155" s="203"/>
      <c r="E155" s="210"/>
      <c r="F155" s="210"/>
      <c r="G155" s="212"/>
      <c r="H155" s="213"/>
      <c r="I155" s="112"/>
      <c r="J155" s="112"/>
      <c r="K155" s="72"/>
      <c r="M155" s="126"/>
      <c r="N155" s="6">
        <f t="shared" si="23"/>
        <v>0</v>
      </c>
      <c r="O155" s="6" t="str">
        <f>IF('Angaben KH-Standort'!$D$13&gt;0,"VJ","KJA")</f>
        <v>KJA</v>
      </c>
      <c r="P155" s="6" t="str">
        <f t="shared" si="26"/>
        <v>Leer</v>
      </c>
      <c r="Q155" s="6" t="str">
        <f t="shared" si="24"/>
        <v>Leer</v>
      </c>
      <c r="R155" s="6" t="str">
        <f t="shared" si="21"/>
        <v>Leer</v>
      </c>
      <c r="S155" s="6" t="str">
        <f>VLOOKUP($C155,{"29 - Psychiatrie (Erwachsene)","Psychiatrie";"30 - Kinder- und Jugendpsychiatrie","KJPsychiatrie";"31 - Psychosomatik","Psychosomatik";0,"Leer";"","Leer"},2,0)</f>
        <v>Leer</v>
      </c>
      <c r="T155" s="6">
        <f>VLOOKUP($C155,{"29 - Psychiatrie (Erwachsene)",1;"30 - Kinder- und Jugendpsychiatrie",1;"31 - Psychosomatik",1;0,0;"",0},2,0)</f>
        <v>0</v>
      </c>
      <c r="U155" s="6">
        <f t="shared" si="27"/>
        <v>0</v>
      </c>
      <c r="V155" s="6">
        <f t="shared" si="28"/>
        <v>0</v>
      </c>
      <c r="W155" s="6">
        <f t="shared" si="29"/>
        <v>0</v>
      </c>
      <c r="X155" s="6">
        <f t="shared" si="30"/>
        <v>0</v>
      </c>
      <c r="Y155" s="6">
        <f t="shared" si="25"/>
        <v>0</v>
      </c>
      <c r="Z155" s="6"/>
      <c r="AA155" s="6"/>
      <c r="AB155" s="6"/>
      <c r="AC155" s="6"/>
      <c r="AD155" s="6"/>
      <c r="AE155" s="6"/>
      <c r="AF155" s="6"/>
      <c r="AG155" s="6"/>
      <c r="AH155" s="6"/>
      <c r="AI155" s="6"/>
    </row>
    <row r="156" spans="1:35" s="20" customFormat="1" ht="15" customHeight="1" x14ac:dyDescent="0.25">
      <c r="A156" s="19"/>
      <c r="B156" s="74" t="str">
        <f t="shared" si="22"/>
        <v>!!!</v>
      </c>
      <c r="C156" s="209" t="str">
        <f>IF($D156&lt;&gt;"",VLOOKUP(TEXT($D156,0),'Angaben Stationen'!$C$15:$V$65,2,0),"")</f>
        <v/>
      </c>
      <c r="D156" s="203"/>
      <c r="E156" s="210"/>
      <c r="F156" s="210"/>
      <c r="G156" s="212"/>
      <c r="H156" s="213"/>
      <c r="I156" s="112"/>
      <c r="J156" s="112"/>
      <c r="K156" s="72"/>
      <c r="M156" s="126"/>
      <c r="N156" s="6">
        <f t="shared" si="23"/>
        <v>0</v>
      </c>
      <c r="O156" s="6" t="str">
        <f>IF('Angaben KH-Standort'!$D$13&gt;0,"VJ","KJA")</f>
        <v>KJA</v>
      </c>
      <c r="P156" s="6" t="str">
        <f t="shared" si="26"/>
        <v>Leer</v>
      </c>
      <c r="Q156" s="6" t="str">
        <f t="shared" si="24"/>
        <v>Leer</v>
      </c>
      <c r="R156" s="6" t="str">
        <f t="shared" si="21"/>
        <v>Leer</v>
      </c>
      <c r="S156" s="6" t="str">
        <f>VLOOKUP($C156,{"29 - Psychiatrie (Erwachsene)","Psychiatrie";"30 - Kinder- und Jugendpsychiatrie","KJPsychiatrie";"31 - Psychosomatik","Psychosomatik";0,"Leer";"","Leer"},2,0)</f>
        <v>Leer</v>
      </c>
      <c r="T156" s="6">
        <f>VLOOKUP($C156,{"29 - Psychiatrie (Erwachsene)",1;"30 - Kinder- und Jugendpsychiatrie",1;"31 - Psychosomatik",1;0,0;"",0},2,0)</f>
        <v>0</v>
      </c>
      <c r="U156" s="6">
        <f t="shared" si="27"/>
        <v>0</v>
      </c>
      <c r="V156" s="6">
        <f t="shared" si="28"/>
        <v>0</v>
      </c>
      <c r="W156" s="6">
        <f t="shared" si="29"/>
        <v>0</v>
      </c>
      <c r="X156" s="6">
        <f t="shared" si="30"/>
        <v>0</v>
      </c>
      <c r="Y156" s="6">
        <f t="shared" si="25"/>
        <v>0</v>
      </c>
      <c r="Z156" s="6"/>
      <c r="AA156" s="6"/>
      <c r="AB156" s="6"/>
      <c r="AC156" s="6"/>
      <c r="AD156" s="6"/>
      <c r="AE156" s="6"/>
      <c r="AF156" s="6"/>
      <c r="AG156" s="6"/>
      <c r="AH156" s="6"/>
      <c r="AI156" s="6"/>
    </row>
    <row r="157" spans="1:35" s="20" customFormat="1" ht="15" customHeight="1" x14ac:dyDescent="0.25">
      <c r="A157" s="19"/>
      <c r="B157" s="74" t="str">
        <f t="shared" si="22"/>
        <v>!!!</v>
      </c>
      <c r="C157" s="209" t="str">
        <f>IF($D157&lt;&gt;"",VLOOKUP(TEXT($D157,0),'Angaben Stationen'!$C$15:$V$65,2,0),"")</f>
        <v/>
      </c>
      <c r="D157" s="203"/>
      <c r="E157" s="210"/>
      <c r="F157" s="210"/>
      <c r="G157" s="212"/>
      <c r="H157" s="213"/>
      <c r="I157" s="112"/>
      <c r="J157" s="112"/>
      <c r="K157" s="72"/>
      <c r="M157" s="126"/>
      <c r="N157" s="6">
        <f t="shared" si="23"/>
        <v>0</v>
      </c>
      <c r="O157" s="6" t="str">
        <f>IF('Angaben KH-Standort'!$D$13&gt;0,"VJ","KJA")</f>
        <v>KJA</v>
      </c>
      <c r="P157" s="6" t="str">
        <f t="shared" si="26"/>
        <v>Leer</v>
      </c>
      <c r="Q157" s="6" t="str">
        <f t="shared" si="24"/>
        <v>Leer</v>
      </c>
      <c r="R157" s="6" t="str">
        <f t="shared" si="21"/>
        <v>Leer</v>
      </c>
      <c r="S157" s="6" t="str">
        <f>VLOOKUP($C157,{"29 - Psychiatrie (Erwachsene)","Psychiatrie";"30 - Kinder- und Jugendpsychiatrie","KJPsychiatrie";"31 - Psychosomatik","Psychosomatik";0,"Leer";"","Leer"},2,0)</f>
        <v>Leer</v>
      </c>
      <c r="T157" s="6">
        <f>VLOOKUP($C157,{"29 - Psychiatrie (Erwachsene)",1;"30 - Kinder- und Jugendpsychiatrie",1;"31 - Psychosomatik",1;0,0;"",0},2,0)</f>
        <v>0</v>
      </c>
      <c r="U157" s="6">
        <f t="shared" si="27"/>
        <v>0</v>
      </c>
      <c r="V157" s="6">
        <f t="shared" si="28"/>
        <v>0</v>
      </c>
      <c r="W157" s="6">
        <f t="shared" si="29"/>
        <v>0</v>
      </c>
      <c r="X157" s="6">
        <f t="shared" si="30"/>
        <v>0</v>
      </c>
      <c r="Y157" s="6">
        <f t="shared" si="25"/>
        <v>0</v>
      </c>
      <c r="Z157" s="6"/>
      <c r="AA157" s="6"/>
      <c r="AB157" s="6"/>
      <c r="AC157" s="6"/>
      <c r="AD157" s="6"/>
      <c r="AE157" s="6"/>
      <c r="AF157" s="6"/>
      <c r="AG157" s="6"/>
      <c r="AH157" s="6"/>
      <c r="AI157" s="6"/>
    </row>
    <row r="158" spans="1:35" s="20" customFormat="1" ht="15" customHeight="1" x14ac:dyDescent="0.25">
      <c r="A158" s="19"/>
      <c r="B158" s="74" t="str">
        <f t="shared" si="22"/>
        <v>!!!</v>
      </c>
      <c r="C158" s="209" t="str">
        <f>IF($D158&lt;&gt;"",VLOOKUP(TEXT($D158,0),'Angaben Stationen'!$C$15:$V$65,2,0),"")</f>
        <v/>
      </c>
      <c r="D158" s="203"/>
      <c r="E158" s="210"/>
      <c r="F158" s="210"/>
      <c r="G158" s="212"/>
      <c r="H158" s="213"/>
      <c r="I158" s="112"/>
      <c r="J158" s="112"/>
      <c r="K158" s="72"/>
      <c r="M158" s="126"/>
      <c r="N158" s="6">
        <f t="shared" si="23"/>
        <v>0</v>
      </c>
      <c r="O158" s="6" t="str">
        <f>IF('Angaben KH-Standort'!$D$13&gt;0,"VJ","KJA")</f>
        <v>KJA</v>
      </c>
      <c r="P158" s="6" t="str">
        <f t="shared" si="26"/>
        <v>Leer</v>
      </c>
      <c r="Q158" s="6" t="str">
        <f t="shared" si="24"/>
        <v>Leer</v>
      </c>
      <c r="R158" s="6" t="str">
        <f t="shared" si="21"/>
        <v>Leer</v>
      </c>
      <c r="S158" s="6" t="str">
        <f>VLOOKUP($C158,{"29 - Psychiatrie (Erwachsene)","Psychiatrie";"30 - Kinder- und Jugendpsychiatrie","KJPsychiatrie";"31 - Psychosomatik","Psychosomatik";0,"Leer";"","Leer"},2,0)</f>
        <v>Leer</v>
      </c>
      <c r="T158" s="6">
        <f>VLOOKUP($C158,{"29 - Psychiatrie (Erwachsene)",1;"30 - Kinder- und Jugendpsychiatrie",1;"31 - Psychosomatik",1;0,0;"",0},2,0)</f>
        <v>0</v>
      </c>
      <c r="U158" s="6">
        <f t="shared" si="27"/>
        <v>0</v>
      </c>
      <c r="V158" s="6">
        <f t="shared" si="28"/>
        <v>0</v>
      </c>
      <c r="W158" s="6">
        <f t="shared" si="29"/>
        <v>0</v>
      </c>
      <c r="X158" s="6">
        <f t="shared" si="30"/>
        <v>0</v>
      </c>
      <c r="Y158" s="6">
        <f t="shared" si="25"/>
        <v>0</v>
      </c>
      <c r="Z158" s="6"/>
      <c r="AA158" s="6"/>
      <c r="AB158" s="6"/>
      <c r="AC158" s="6"/>
      <c r="AD158" s="6"/>
      <c r="AE158" s="6"/>
      <c r="AF158" s="6"/>
      <c r="AG158" s="6"/>
      <c r="AH158" s="6"/>
      <c r="AI158" s="6"/>
    </row>
    <row r="159" spans="1:35" s="20" customFormat="1" ht="15" customHeight="1" x14ac:dyDescent="0.25">
      <c r="A159" s="19"/>
      <c r="B159" s="74" t="str">
        <f t="shared" si="22"/>
        <v>!!!</v>
      </c>
      <c r="C159" s="209" t="str">
        <f>IF($D159&lt;&gt;"",VLOOKUP(TEXT($D159,0),'Angaben Stationen'!$C$15:$V$65,2,0),"")</f>
        <v/>
      </c>
      <c r="D159" s="203"/>
      <c r="E159" s="210"/>
      <c r="F159" s="210"/>
      <c r="G159" s="212"/>
      <c r="H159" s="213"/>
      <c r="I159" s="112"/>
      <c r="J159" s="112"/>
      <c r="K159" s="72"/>
      <c r="M159" s="126"/>
      <c r="N159" s="6">
        <f t="shared" si="23"/>
        <v>0</v>
      </c>
      <c r="O159" s="6" t="str">
        <f>IF('Angaben KH-Standort'!$D$13&gt;0,"VJ","KJA")</f>
        <v>KJA</v>
      </c>
      <c r="P159" s="6" t="str">
        <f t="shared" si="26"/>
        <v>Leer</v>
      </c>
      <c r="Q159" s="6" t="str">
        <f t="shared" si="24"/>
        <v>Leer</v>
      </c>
      <c r="R159" s="6" t="str">
        <f t="shared" si="21"/>
        <v>Leer</v>
      </c>
      <c r="S159" s="6" t="str">
        <f>VLOOKUP($C159,{"29 - Psychiatrie (Erwachsene)","Psychiatrie";"30 - Kinder- und Jugendpsychiatrie","KJPsychiatrie";"31 - Psychosomatik","Psychosomatik";0,"Leer";"","Leer"},2,0)</f>
        <v>Leer</v>
      </c>
      <c r="T159" s="6">
        <f>VLOOKUP($C159,{"29 - Psychiatrie (Erwachsene)",1;"30 - Kinder- und Jugendpsychiatrie",1;"31 - Psychosomatik",1;0,0;"",0},2,0)</f>
        <v>0</v>
      </c>
      <c r="U159" s="6">
        <f t="shared" si="27"/>
        <v>0</v>
      </c>
      <c r="V159" s="6">
        <f t="shared" si="28"/>
        <v>0</v>
      </c>
      <c r="W159" s="6">
        <f t="shared" si="29"/>
        <v>0</v>
      </c>
      <c r="X159" s="6">
        <f t="shared" si="30"/>
        <v>0</v>
      </c>
      <c r="Y159" s="6">
        <f t="shared" si="25"/>
        <v>0</v>
      </c>
      <c r="Z159" s="6"/>
      <c r="AA159" s="6"/>
      <c r="AB159" s="6"/>
      <c r="AC159" s="6"/>
      <c r="AD159" s="6"/>
      <c r="AE159" s="6"/>
      <c r="AF159" s="6"/>
      <c r="AG159" s="6"/>
      <c r="AH159" s="6"/>
      <c r="AI159" s="6"/>
    </row>
    <row r="160" spans="1:35" s="20" customFormat="1" ht="15" customHeight="1" x14ac:dyDescent="0.25">
      <c r="A160" s="19"/>
      <c r="B160" s="74" t="str">
        <f t="shared" si="22"/>
        <v>!!!</v>
      </c>
      <c r="C160" s="209" t="str">
        <f>IF($D160&lt;&gt;"",VLOOKUP(TEXT($D160,0),'Angaben Stationen'!$C$15:$V$65,2,0),"")</f>
        <v/>
      </c>
      <c r="D160" s="203"/>
      <c r="E160" s="210"/>
      <c r="F160" s="210"/>
      <c r="G160" s="212"/>
      <c r="H160" s="213"/>
      <c r="I160" s="112"/>
      <c r="J160" s="112"/>
      <c r="K160" s="72"/>
      <c r="M160" s="126"/>
      <c r="N160" s="6">
        <f t="shared" si="23"/>
        <v>0</v>
      </c>
      <c r="O160" s="6" t="str">
        <f>IF('Angaben KH-Standort'!$D$13&gt;0,"VJ","KJA")</f>
        <v>KJA</v>
      </c>
      <c r="P160" s="6" t="str">
        <f t="shared" si="26"/>
        <v>Leer</v>
      </c>
      <c r="Q160" s="6" t="str">
        <f t="shared" si="24"/>
        <v>Leer</v>
      </c>
      <c r="R160" s="6" t="str">
        <f t="shared" si="21"/>
        <v>Leer</v>
      </c>
      <c r="S160" s="6" t="str">
        <f>VLOOKUP($C160,{"29 - Psychiatrie (Erwachsene)","Psychiatrie";"30 - Kinder- und Jugendpsychiatrie","KJPsychiatrie";"31 - Psychosomatik","Psychosomatik";0,"Leer";"","Leer"},2,0)</f>
        <v>Leer</v>
      </c>
      <c r="T160" s="6">
        <f>VLOOKUP($C160,{"29 - Psychiatrie (Erwachsene)",1;"30 - Kinder- und Jugendpsychiatrie",1;"31 - Psychosomatik",1;0,0;"",0},2,0)</f>
        <v>0</v>
      </c>
      <c r="U160" s="6">
        <f t="shared" si="27"/>
        <v>0</v>
      </c>
      <c r="V160" s="6">
        <f t="shared" si="28"/>
        <v>0</v>
      </c>
      <c r="W160" s="6">
        <f t="shared" si="29"/>
        <v>0</v>
      </c>
      <c r="X160" s="6">
        <f t="shared" si="30"/>
        <v>0</v>
      </c>
      <c r="Y160" s="6">
        <f t="shared" si="25"/>
        <v>0</v>
      </c>
      <c r="Z160" s="6"/>
      <c r="AA160" s="6"/>
      <c r="AB160" s="6"/>
      <c r="AC160" s="6"/>
      <c r="AD160" s="6"/>
      <c r="AE160" s="6"/>
      <c r="AF160" s="6"/>
      <c r="AG160" s="6"/>
      <c r="AH160" s="6"/>
      <c r="AI160" s="6"/>
    </row>
    <row r="161" spans="1:35" s="20" customFormat="1" ht="15" customHeight="1" x14ac:dyDescent="0.25">
      <c r="A161" s="19"/>
      <c r="B161" s="74" t="str">
        <f t="shared" si="22"/>
        <v>!!!</v>
      </c>
      <c r="C161" s="209" t="str">
        <f>IF($D161&lt;&gt;"",VLOOKUP(TEXT($D161,0),'Angaben Stationen'!$C$15:$V$65,2,0),"")</f>
        <v/>
      </c>
      <c r="D161" s="203"/>
      <c r="E161" s="210"/>
      <c r="F161" s="210"/>
      <c r="G161" s="212"/>
      <c r="H161" s="213"/>
      <c r="I161" s="112"/>
      <c r="J161" s="112"/>
      <c r="K161" s="72"/>
      <c r="M161" s="126"/>
      <c r="N161" s="6">
        <f t="shared" si="23"/>
        <v>0</v>
      </c>
      <c r="O161" s="6" t="str">
        <f>IF('Angaben KH-Standort'!$D$13&gt;0,"VJ","KJA")</f>
        <v>KJA</v>
      </c>
      <c r="P161" s="6" t="str">
        <f t="shared" si="26"/>
        <v>Leer</v>
      </c>
      <c r="Q161" s="6" t="str">
        <f t="shared" si="24"/>
        <v>Leer</v>
      </c>
      <c r="R161" s="6" t="str">
        <f t="shared" si="21"/>
        <v>Leer</v>
      </c>
      <c r="S161" s="6" t="str">
        <f>VLOOKUP($C161,{"29 - Psychiatrie (Erwachsene)","Psychiatrie";"30 - Kinder- und Jugendpsychiatrie","KJPsychiatrie";"31 - Psychosomatik","Psychosomatik";0,"Leer";"","Leer"},2,0)</f>
        <v>Leer</v>
      </c>
      <c r="T161" s="6">
        <f>VLOOKUP($C161,{"29 - Psychiatrie (Erwachsene)",1;"30 - Kinder- und Jugendpsychiatrie",1;"31 - Psychosomatik",1;0,0;"",0},2,0)</f>
        <v>0</v>
      </c>
      <c r="U161" s="6">
        <f t="shared" si="27"/>
        <v>0</v>
      </c>
      <c r="V161" s="6">
        <f t="shared" si="28"/>
        <v>0</v>
      </c>
      <c r="W161" s="6">
        <f t="shared" si="29"/>
        <v>0</v>
      </c>
      <c r="X161" s="6">
        <f t="shared" si="30"/>
        <v>0</v>
      </c>
      <c r="Y161" s="6">
        <f t="shared" si="25"/>
        <v>0</v>
      </c>
      <c r="Z161" s="6"/>
      <c r="AA161" s="6"/>
      <c r="AB161" s="6"/>
      <c r="AC161" s="6"/>
      <c r="AD161" s="6"/>
      <c r="AE161" s="6"/>
      <c r="AF161" s="6"/>
      <c r="AG161" s="6"/>
      <c r="AH161" s="6"/>
      <c r="AI161" s="6"/>
    </row>
    <row r="162" spans="1:35" s="20" customFormat="1" ht="15" customHeight="1" x14ac:dyDescent="0.25">
      <c r="A162" s="19"/>
      <c r="B162" s="74" t="str">
        <f t="shared" si="22"/>
        <v>!!!</v>
      </c>
      <c r="C162" s="209" t="str">
        <f>IF($D162&lt;&gt;"",VLOOKUP(TEXT($D162,0),'Angaben Stationen'!$C$15:$V$65,2,0),"")</f>
        <v/>
      </c>
      <c r="D162" s="203"/>
      <c r="E162" s="210"/>
      <c r="F162" s="210"/>
      <c r="G162" s="212"/>
      <c r="H162" s="213"/>
      <c r="I162" s="112"/>
      <c r="J162" s="112"/>
      <c r="K162" s="72"/>
      <c r="M162" s="126"/>
      <c r="N162" s="6">
        <f t="shared" si="23"/>
        <v>0</v>
      </c>
      <c r="O162" s="6" t="str">
        <f>IF('Angaben KH-Standort'!$D$13&gt;0,"VJ","KJA")</f>
        <v>KJA</v>
      </c>
      <c r="P162" s="6" t="str">
        <f t="shared" si="26"/>
        <v>Leer</v>
      </c>
      <c r="Q162" s="6" t="str">
        <f t="shared" si="24"/>
        <v>Leer</v>
      </c>
      <c r="R162" s="6" t="str">
        <f t="shared" si="21"/>
        <v>Leer</v>
      </c>
      <c r="S162" s="6" t="str">
        <f>VLOOKUP($C162,{"29 - Psychiatrie (Erwachsene)","Psychiatrie";"30 - Kinder- und Jugendpsychiatrie","KJPsychiatrie";"31 - Psychosomatik","Psychosomatik";0,"Leer";"","Leer"},2,0)</f>
        <v>Leer</v>
      </c>
      <c r="T162" s="6">
        <f>VLOOKUP($C162,{"29 - Psychiatrie (Erwachsene)",1;"30 - Kinder- und Jugendpsychiatrie",1;"31 - Psychosomatik",1;0,0;"",0},2,0)</f>
        <v>0</v>
      </c>
      <c r="U162" s="6">
        <f t="shared" si="27"/>
        <v>0</v>
      </c>
      <c r="V162" s="6">
        <f t="shared" si="28"/>
        <v>0</v>
      </c>
      <c r="W162" s="6">
        <f t="shared" si="29"/>
        <v>0</v>
      </c>
      <c r="X162" s="6">
        <f t="shared" si="30"/>
        <v>0</v>
      </c>
      <c r="Y162" s="6">
        <f t="shared" si="25"/>
        <v>0</v>
      </c>
      <c r="Z162" s="6"/>
      <c r="AA162" s="6"/>
      <c r="AB162" s="6"/>
      <c r="AC162" s="6"/>
      <c r="AD162" s="6"/>
      <c r="AE162" s="6"/>
      <c r="AF162" s="6"/>
      <c r="AG162" s="6"/>
      <c r="AH162" s="6"/>
      <c r="AI162" s="6"/>
    </row>
    <row r="163" spans="1:35" s="20" customFormat="1" ht="15" customHeight="1" x14ac:dyDescent="0.25">
      <c r="A163" s="19"/>
      <c r="B163" s="74" t="str">
        <f t="shared" si="22"/>
        <v>!!!</v>
      </c>
      <c r="C163" s="209" t="str">
        <f>IF($D163&lt;&gt;"",VLOOKUP(TEXT($D163,0),'Angaben Stationen'!$C$15:$V$65,2,0),"")</f>
        <v/>
      </c>
      <c r="D163" s="203"/>
      <c r="E163" s="210"/>
      <c r="F163" s="210"/>
      <c r="G163" s="212"/>
      <c r="H163" s="213"/>
      <c r="I163" s="112"/>
      <c r="J163" s="112"/>
      <c r="K163" s="72"/>
      <c r="M163" s="126"/>
      <c r="N163" s="6">
        <f t="shared" si="23"/>
        <v>0</v>
      </c>
      <c r="O163" s="6" t="str">
        <f>IF('Angaben KH-Standort'!$D$13&gt;0,"VJ","KJA")</f>
        <v>KJA</v>
      </c>
      <c r="P163" s="6" t="str">
        <f t="shared" si="26"/>
        <v>Leer</v>
      </c>
      <c r="Q163" s="6" t="str">
        <f t="shared" si="24"/>
        <v>Leer</v>
      </c>
      <c r="R163" s="6" t="str">
        <f t="shared" si="21"/>
        <v>Leer</v>
      </c>
      <c r="S163" s="6" t="str">
        <f>VLOOKUP($C163,{"29 - Psychiatrie (Erwachsene)","Psychiatrie";"30 - Kinder- und Jugendpsychiatrie","KJPsychiatrie";"31 - Psychosomatik","Psychosomatik";0,"Leer";"","Leer"},2,0)</f>
        <v>Leer</v>
      </c>
      <c r="T163" s="6">
        <f>VLOOKUP($C163,{"29 - Psychiatrie (Erwachsene)",1;"30 - Kinder- und Jugendpsychiatrie",1;"31 - Psychosomatik",1;0,0;"",0},2,0)</f>
        <v>0</v>
      </c>
      <c r="U163" s="6">
        <f t="shared" si="27"/>
        <v>0</v>
      </c>
      <c r="V163" s="6">
        <f t="shared" si="28"/>
        <v>0</v>
      </c>
      <c r="W163" s="6">
        <f t="shared" si="29"/>
        <v>0</v>
      </c>
      <c r="X163" s="6">
        <f t="shared" si="30"/>
        <v>0</v>
      </c>
      <c r="Y163" s="6">
        <f t="shared" si="25"/>
        <v>0</v>
      </c>
      <c r="Z163" s="6"/>
      <c r="AA163" s="6"/>
      <c r="AB163" s="6"/>
      <c r="AC163" s="6"/>
      <c r="AD163" s="6"/>
      <c r="AE163" s="6"/>
      <c r="AF163" s="6"/>
      <c r="AG163" s="6"/>
      <c r="AH163" s="6"/>
      <c r="AI163" s="6"/>
    </row>
    <row r="164" spans="1:35" s="20" customFormat="1" ht="15" customHeight="1" x14ac:dyDescent="0.25">
      <c r="A164" s="19"/>
      <c r="B164" s="74" t="str">
        <f t="shared" si="22"/>
        <v>!!!</v>
      </c>
      <c r="C164" s="209" t="str">
        <f>IF($D164&lt;&gt;"",VLOOKUP(TEXT($D164,0),'Angaben Stationen'!$C$15:$V$65,2,0),"")</f>
        <v/>
      </c>
      <c r="D164" s="203"/>
      <c r="E164" s="210"/>
      <c r="F164" s="210"/>
      <c r="G164" s="212"/>
      <c r="H164" s="213"/>
      <c r="I164" s="112"/>
      <c r="J164" s="112"/>
      <c r="K164" s="72"/>
      <c r="M164" s="126"/>
      <c r="N164" s="6">
        <f t="shared" si="23"/>
        <v>0</v>
      </c>
      <c r="O164" s="6" t="str">
        <f>IF('Angaben KH-Standort'!$D$13&gt;0,"VJ","KJA")</f>
        <v>KJA</v>
      </c>
      <c r="P164" s="6" t="str">
        <f t="shared" si="26"/>
        <v>Leer</v>
      </c>
      <c r="Q164" s="6" t="str">
        <f t="shared" si="24"/>
        <v>Leer</v>
      </c>
      <c r="R164" s="6" t="str">
        <f t="shared" si="21"/>
        <v>Leer</v>
      </c>
      <c r="S164" s="6" t="str">
        <f>VLOOKUP($C164,{"29 - Psychiatrie (Erwachsene)","Psychiatrie";"30 - Kinder- und Jugendpsychiatrie","KJPsychiatrie";"31 - Psychosomatik","Psychosomatik";0,"Leer";"","Leer"},2,0)</f>
        <v>Leer</v>
      </c>
      <c r="T164" s="6">
        <f>VLOOKUP($C164,{"29 - Psychiatrie (Erwachsene)",1;"30 - Kinder- und Jugendpsychiatrie",1;"31 - Psychosomatik",1;0,0;"",0},2,0)</f>
        <v>0</v>
      </c>
      <c r="U164" s="6">
        <f t="shared" si="27"/>
        <v>0</v>
      </c>
      <c r="V164" s="6">
        <f t="shared" si="28"/>
        <v>0</v>
      </c>
      <c r="W164" s="6">
        <f t="shared" si="29"/>
        <v>0</v>
      </c>
      <c r="X164" s="6">
        <f t="shared" si="30"/>
        <v>0</v>
      </c>
      <c r="Y164" s="6">
        <f t="shared" si="25"/>
        <v>0</v>
      </c>
      <c r="Z164" s="6"/>
      <c r="AA164" s="6"/>
      <c r="AB164" s="6"/>
      <c r="AC164" s="6"/>
      <c r="AD164" s="6"/>
      <c r="AE164" s="6"/>
      <c r="AF164" s="6"/>
      <c r="AG164" s="6"/>
      <c r="AH164" s="6"/>
      <c r="AI164" s="6"/>
    </row>
    <row r="165" spans="1:35" s="20" customFormat="1" ht="15" customHeight="1" x14ac:dyDescent="0.25">
      <c r="A165" s="19"/>
      <c r="B165" s="74" t="str">
        <f t="shared" si="22"/>
        <v>!!!</v>
      </c>
      <c r="C165" s="209" t="str">
        <f>IF($D165&lt;&gt;"",VLOOKUP(TEXT($D165,0),'Angaben Stationen'!$C$15:$V$65,2,0),"")</f>
        <v/>
      </c>
      <c r="D165" s="203"/>
      <c r="E165" s="210"/>
      <c r="F165" s="210"/>
      <c r="G165" s="212"/>
      <c r="H165" s="213"/>
      <c r="I165" s="112"/>
      <c r="J165" s="112"/>
      <c r="K165" s="72"/>
      <c r="M165" s="126"/>
      <c r="N165" s="6">
        <f t="shared" si="23"/>
        <v>0</v>
      </c>
      <c r="O165" s="6" t="str">
        <f>IF('Angaben KH-Standort'!$D$13&gt;0,"VJ","KJA")</f>
        <v>KJA</v>
      </c>
      <c r="P165" s="6" t="str">
        <f t="shared" si="26"/>
        <v>Leer</v>
      </c>
      <c r="Q165" s="6" t="str">
        <f t="shared" si="24"/>
        <v>Leer</v>
      </c>
      <c r="R165" s="6" t="str">
        <f t="shared" si="21"/>
        <v>Leer</v>
      </c>
      <c r="S165" s="6" t="str">
        <f>VLOOKUP($C165,{"29 - Psychiatrie (Erwachsene)","Psychiatrie";"30 - Kinder- und Jugendpsychiatrie","KJPsychiatrie";"31 - Psychosomatik","Psychosomatik";0,"Leer";"","Leer"},2,0)</f>
        <v>Leer</v>
      </c>
      <c r="T165" s="6">
        <f>VLOOKUP($C165,{"29 - Psychiatrie (Erwachsene)",1;"30 - Kinder- und Jugendpsychiatrie",1;"31 - Psychosomatik",1;0,0;"",0},2,0)</f>
        <v>0</v>
      </c>
      <c r="U165" s="6">
        <f t="shared" si="27"/>
        <v>0</v>
      </c>
      <c r="V165" s="6">
        <f t="shared" si="28"/>
        <v>0</v>
      </c>
      <c r="W165" s="6">
        <f t="shared" si="29"/>
        <v>0</v>
      </c>
      <c r="X165" s="6">
        <f t="shared" si="30"/>
        <v>0</v>
      </c>
      <c r="Y165" s="6">
        <f t="shared" si="25"/>
        <v>0</v>
      </c>
      <c r="Z165" s="6"/>
      <c r="AA165" s="6"/>
      <c r="AB165" s="6"/>
      <c r="AC165" s="6"/>
      <c r="AD165" s="6"/>
      <c r="AE165" s="6"/>
      <c r="AF165" s="6"/>
      <c r="AG165" s="6"/>
      <c r="AH165" s="6"/>
      <c r="AI165" s="6"/>
    </row>
    <row r="166" spans="1:35" s="20" customFormat="1" ht="15" customHeight="1" x14ac:dyDescent="0.25">
      <c r="A166" s="19"/>
      <c r="B166" s="74" t="str">
        <f t="shared" si="22"/>
        <v>!!!</v>
      </c>
      <c r="C166" s="209" t="str">
        <f>IF($D166&lt;&gt;"",VLOOKUP(TEXT($D166,0),'Angaben Stationen'!$C$15:$V$65,2,0),"")</f>
        <v/>
      </c>
      <c r="D166" s="203"/>
      <c r="E166" s="210"/>
      <c r="F166" s="210"/>
      <c r="G166" s="212"/>
      <c r="H166" s="213"/>
      <c r="I166" s="112"/>
      <c r="J166" s="112"/>
      <c r="K166" s="72"/>
      <c r="M166" s="126"/>
      <c r="N166" s="6">
        <f t="shared" si="23"/>
        <v>0</v>
      </c>
      <c r="O166" s="6" t="str">
        <f>IF('Angaben KH-Standort'!$D$13&gt;0,"VJ","KJA")</f>
        <v>KJA</v>
      </c>
      <c r="P166" s="6" t="str">
        <f t="shared" si="26"/>
        <v>Leer</v>
      </c>
      <c r="Q166" s="6" t="str">
        <f t="shared" si="24"/>
        <v>Leer</v>
      </c>
      <c r="R166" s="6" t="str">
        <f t="shared" si="21"/>
        <v>Leer</v>
      </c>
      <c r="S166" s="6" t="str">
        <f>VLOOKUP($C166,{"29 - Psychiatrie (Erwachsene)","Psychiatrie";"30 - Kinder- und Jugendpsychiatrie","KJPsychiatrie";"31 - Psychosomatik","Psychosomatik";0,"Leer";"","Leer"},2,0)</f>
        <v>Leer</v>
      </c>
      <c r="T166" s="6">
        <f>VLOOKUP($C166,{"29 - Psychiatrie (Erwachsene)",1;"30 - Kinder- und Jugendpsychiatrie",1;"31 - Psychosomatik",1;0,0;"",0},2,0)</f>
        <v>0</v>
      </c>
      <c r="U166" s="6">
        <f t="shared" si="27"/>
        <v>0</v>
      </c>
      <c r="V166" s="6">
        <f t="shared" si="28"/>
        <v>0</v>
      </c>
      <c r="W166" s="6">
        <f t="shared" si="29"/>
        <v>0</v>
      </c>
      <c r="X166" s="6">
        <f t="shared" si="30"/>
        <v>0</v>
      </c>
      <c r="Y166" s="6">
        <f t="shared" si="25"/>
        <v>0</v>
      </c>
      <c r="Z166" s="6"/>
      <c r="AA166" s="6"/>
      <c r="AB166" s="6"/>
      <c r="AC166" s="6"/>
      <c r="AD166" s="6"/>
      <c r="AE166" s="6"/>
      <c r="AF166" s="6"/>
      <c r="AG166" s="6"/>
      <c r="AH166" s="6"/>
      <c r="AI166" s="6"/>
    </row>
    <row r="167" spans="1:35" s="20" customFormat="1" ht="15" customHeight="1" x14ac:dyDescent="0.25">
      <c r="A167" s="19"/>
      <c r="B167" s="74" t="str">
        <f t="shared" si="22"/>
        <v>!!!</v>
      </c>
      <c r="C167" s="209" t="str">
        <f>IF($D167&lt;&gt;"",VLOOKUP(TEXT($D167,0),'Angaben Stationen'!$C$15:$V$65,2,0),"")</f>
        <v/>
      </c>
      <c r="D167" s="203"/>
      <c r="E167" s="210"/>
      <c r="F167" s="210"/>
      <c r="G167" s="212"/>
      <c r="H167" s="213"/>
      <c r="I167" s="112"/>
      <c r="J167" s="112"/>
      <c r="K167" s="72"/>
      <c r="M167" s="126"/>
      <c r="N167" s="6">
        <f t="shared" si="23"/>
        <v>0</v>
      </c>
      <c r="O167" s="6" t="str">
        <f>IF('Angaben KH-Standort'!$D$13&gt;0,"VJ","KJA")</f>
        <v>KJA</v>
      </c>
      <c r="P167" s="6" t="str">
        <f t="shared" si="26"/>
        <v>Leer</v>
      </c>
      <c r="Q167" s="6" t="str">
        <f t="shared" si="24"/>
        <v>Leer</v>
      </c>
      <c r="R167" s="6" t="str">
        <f t="shared" si="21"/>
        <v>Leer</v>
      </c>
      <c r="S167" s="6" t="str">
        <f>VLOOKUP($C167,{"29 - Psychiatrie (Erwachsene)","Psychiatrie";"30 - Kinder- und Jugendpsychiatrie","KJPsychiatrie";"31 - Psychosomatik","Psychosomatik";0,"Leer";"","Leer"},2,0)</f>
        <v>Leer</v>
      </c>
      <c r="T167" s="6">
        <f>VLOOKUP($C167,{"29 - Psychiatrie (Erwachsene)",1;"30 - Kinder- und Jugendpsychiatrie",1;"31 - Psychosomatik",1;0,0;"",0},2,0)</f>
        <v>0</v>
      </c>
      <c r="U167" s="6">
        <f t="shared" si="27"/>
        <v>0</v>
      </c>
      <c r="V167" s="6">
        <f t="shared" si="28"/>
        <v>0</v>
      </c>
      <c r="W167" s="6">
        <f t="shared" si="29"/>
        <v>0</v>
      </c>
      <c r="X167" s="6">
        <f t="shared" si="30"/>
        <v>0</v>
      </c>
      <c r="Y167" s="6">
        <f t="shared" si="25"/>
        <v>0</v>
      </c>
      <c r="Z167" s="6"/>
      <c r="AA167" s="6"/>
      <c r="AB167" s="6"/>
      <c r="AC167" s="6"/>
      <c r="AD167" s="6"/>
      <c r="AE167" s="6"/>
      <c r="AF167" s="6"/>
      <c r="AG167" s="6"/>
      <c r="AH167" s="6"/>
      <c r="AI167" s="6"/>
    </row>
    <row r="168" spans="1:35" s="20" customFormat="1" ht="15" customHeight="1" x14ac:dyDescent="0.25">
      <c r="A168" s="19"/>
      <c r="B168" s="74" t="str">
        <f t="shared" si="22"/>
        <v>!!!</v>
      </c>
      <c r="C168" s="209" t="str">
        <f>IF($D168&lt;&gt;"",VLOOKUP(TEXT($D168,0),'Angaben Stationen'!$C$15:$V$65,2,0),"")</f>
        <v/>
      </c>
      <c r="D168" s="203"/>
      <c r="E168" s="210"/>
      <c r="F168" s="210"/>
      <c r="G168" s="212"/>
      <c r="H168" s="213"/>
      <c r="I168" s="112"/>
      <c r="J168" s="112"/>
      <c r="K168" s="72"/>
      <c r="M168" s="126"/>
      <c r="N168" s="6">
        <f t="shared" si="23"/>
        <v>0</v>
      </c>
      <c r="O168" s="6" t="str">
        <f>IF('Angaben KH-Standort'!$D$13&gt;0,"VJ","KJA")</f>
        <v>KJA</v>
      </c>
      <c r="P168" s="6" t="str">
        <f t="shared" si="26"/>
        <v>Leer</v>
      </c>
      <c r="Q168" s="6" t="str">
        <f t="shared" si="24"/>
        <v>Leer</v>
      </c>
      <c r="R168" s="6" t="str">
        <f t="shared" si="21"/>
        <v>Leer</v>
      </c>
      <c r="S168" s="6" t="str">
        <f>VLOOKUP($C168,{"29 - Psychiatrie (Erwachsene)","Psychiatrie";"30 - Kinder- und Jugendpsychiatrie","KJPsychiatrie";"31 - Psychosomatik","Psychosomatik";0,"Leer";"","Leer"},2,0)</f>
        <v>Leer</v>
      </c>
      <c r="T168" s="6">
        <f>VLOOKUP($C168,{"29 - Psychiatrie (Erwachsene)",1;"30 - Kinder- und Jugendpsychiatrie",1;"31 - Psychosomatik",1;0,0;"",0},2,0)</f>
        <v>0</v>
      </c>
      <c r="U168" s="6">
        <f t="shared" si="27"/>
        <v>0</v>
      </c>
      <c r="V168" s="6">
        <f t="shared" si="28"/>
        <v>0</v>
      </c>
      <c r="W168" s="6">
        <f t="shared" si="29"/>
        <v>0</v>
      </c>
      <c r="X168" s="6">
        <f t="shared" si="30"/>
        <v>0</v>
      </c>
      <c r="Y168" s="6">
        <f t="shared" si="25"/>
        <v>0</v>
      </c>
      <c r="Z168" s="6"/>
      <c r="AA168" s="6"/>
      <c r="AB168" s="6"/>
      <c r="AC168" s="6"/>
      <c r="AD168" s="6"/>
      <c r="AE168" s="6"/>
      <c r="AF168" s="6"/>
      <c r="AG168" s="6"/>
      <c r="AH168" s="6"/>
      <c r="AI168" s="6"/>
    </row>
    <row r="169" spans="1:35" s="20" customFormat="1" ht="15" customHeight="1" x14ac:dyDescent="0.25">
      <c r="A169" s="19"/>
      <c r="B169" s="74" t="str">
        <f t="shared" si="22"/>
        <v>!!!</v>
      </c>
      <c r="C169" s="209" t="str">
        <f>IF($D169&lt;&gt;"",VLOOKUP(TEXT($D169,0),'Angaben Stationen'!$C$15:$V$65,2,0),"")</f>
        <v/>
      </c>
      <c r="D169" s="203"/>
      <c r="E169" s="210"/>
      <c r="F169" s="210"/>
      <c r="G169" s="212"/>
      <c r="H169" s="213"/>
      <c r="I169" s="112"/>
      <c r="J169" s="112"/>
      <c r="K169" s="72"/>
      <c r="M169" s="126"/>
      <c r="N169" s="6">
        <f t="shared" si="23"/>
        <v>0</v>
      </c>
      <c r="O169" s="6" t="str">
        <f>IF('Angaben KH-Standort'!$D$13&gt;0,"VJ","KJA")</f>
        <v>KJA</v>
      </c>
      <c r="P169" s="6" t="str">
        <f t="shared" si="26"/>
        <v>Leer</v>
      </c>
      <c r="Q169" s="6" t="str">
        <f t="shared" si="24"/>
        <v>Leer</v>
      </c>
      <c r="R169" s="6" t="str">
        <f t="shared" si="21"/>
        <v>Leer</v>
      </c>
      <c r="S169" s="6" t="str">
        <f>VLOOKUP($C169,{"29 - Psychiatrie (Erwachsene)","Psychiatrie";"30 - Kinder- und Jugendpsychiatrie","KJPsychiatrie";"31 - Psychosomatik","Psychosomatik";0,"Leer";"","Leer"},2,0)</f>
        <v>Leer</v>
      </c>
      <c r="T169" s="6">
        <f>VLOOKUP($C169,{"29 - Psychiatrie (Erwachsene)",1;"30 - Kinder- und Jugendpsychiatrie",1;"31 - Psychosomatik",1;0,0;"",0},2,0)</f>
        <v>0</v>
      </c>
      <c r="U169" s="6">
        <f t="shared" si="27"/>
        <v>0</v>
      </c>
      <c r="V169" s="6">
        <f t="shared" si="28"/>
        <v>0</v>
      </c>
      <c r="W169" s="6">
        <f t="shared" si="29"/>
        <v>0</v>
      </c>
      <c r="X169" s="6">
        <f t="shared" si="30"/>
        <v>0</v>
      </c>
      <c r="Y169" s="6">
        <f t="shared" si="25"/>
        <v>0</v>
      </c>
      <c r="Z169" s="6"/>
      <c r="AA169" s="6"/>
      <c r="AB169" s="6"/>
      <c r="AC169" s="6"/>
      <c r="AD169" s="6"/>
      <c r="AE169" s="6"/>
      <c r="AF169" s="6"/>
      <c r="AG169" s="6"/>
      <c r="AH169" s="6"/>
      <c r="AI169" s="6"/>
    </row>
    <row r="170" spans="1:35" s="20" customFormat="1" ht="15" customHeight="1" x14ac:dyDescent="0.25">
      <c r="A170" s="19"/>
      <c r="B170" s="74" t="str">
        <f t="shared" si="22"/>
        <v>!!!</v>
      </c>
      <c r="C170" s="209" t="str">
        <f>IF($D170&lt;&gt;"",VLOOKUP(TEXT($D170,0),'Angaben Stationen'!$C$15:$V$65,2,0),"")</f>
        <v/>
      </c>
      <c r="D170" s="203"/>
      <c r="E170" s="210"/>
      <c r="F170" s="210"/>
      <c r="G170" s="212"/>
      <c r="H170" s="213"/>
      <c r="I170" s="112"/>
      <c r="J170" s="112"/>
      <c r="K170" s="72"/>
      <c r="M170" s="126"/>
      <c r="N170" s="6">
        <f t="shared" si="23"/>
        <v>0</v>
      </c>
      <c r="O170" s="6" t="str">
        <f>IF('Angaben KH-Standort'!$D$13&gt;0,"VJ","KJA")</f>
        <v>KJA</v>
      </c>
      <c r="P170" s="6" t="str">
        <f t="shared" si="26"/>
        <v>Leer</v>
      </c>
      <c r="Q170" s="6" t="str">
        <f t="shared" si="24"/>
        <v>Leer</v>
      </c>
      <c r="R170" s="6" t="str">
        <f t="shared" si="21"/>
        <v>Leer</v>
      </c>
      <c r="S170" s="6" t="str">
        <f>VLOOKUP($C170,{"29 - Psychiatrie (Erwachsene)","Psychiatrie";"30 - Kinder- und Jugendpsychiatrie","KJPsychiatrie";"31 - Psychosomatik","Psychosomatik";0,"Leer";"","Leer"},2,0)</f>
        <v>Leer</v>
      </c>
      <c r="T170" s="6">
        <f>VLOOKUP($C170,{"29 - Psychiatrie (Erwachsene)",1;"30 - Kinder- und Jugendpsychiatrie",1;"31 - Psychosomatik",1;0,0;"",0},2,0)</f>
        <v>0</v>
      </c>
      <c r="U170" s="6">
        <f t="shared" si="27"/>
        <v>0</v>
      </c>
      <c r="V170" s="6">
        <f t="shared" si="28"/>
        <v>0</v>
      </c>
      <c r="W170" s="6">
        <f t="shared" si="29"/>
        <v>0</v>
      </c>
      <c r="X170" s="6">
        <f t="shared" si="30"/>
        <v>0</v>
      </c>
      <c r="Y170" s="6">
        <f t="shared" si="25"/>
        <v>0</v>
      </c>
      <c r="Z170" s="6"/>
      <c r="AA170" s="6"/>
      <c r="AB170" s="6"/>
      <c r="AC170" s="6"/>
      <c r="AD170" s="6"/>
      <c r="AE170" s="6"/>
      <c r="AF170" s="6"/>
      <c r="AG170" s="6"/>
      <c r="AH170" s="6"/>
      <c r="AI170" s="6"/>
    </row>
    <row r="171" spans="1:35" s="20" customFormat="1" ht="15" customHeight="1" x14ac:dyDescent="0.25">
      <c r="A171" s="19"/>
      <c r="B171" s="74" t="str">
        <f t="shared" si="22"/>
        <v>!!!</v>
      </c>
      <c r="C171" s="209" t="str">
        <f>IF($D171&lt;&gt;"",VLOOKUP(TEXT($D171,0),'Angaben Stationen'!$C$15:$V$65,2,0),"")</f>
        <v/>
      </c>
      <c r="D171" s="203"/>
      <c r="E171" s="210"/>
      <c r="F171" s="210"/>
      <c r="G171" s="212"/>
      <c r="H171" s="213"/>
      <c r="I171" s="112"/>
      <c r="J171" s="112"/>
      <c r="K171" s="72"/>
      <c r="M171" s="126"/>
      <c r="N171" s="6">
        <f t="shared" si="23"/>
        <v>0</v>
      </c>
      <c r="O171" s="6" t="str">
        <f>IF('Angaben KH-Standort'!$D$13&gt;0,"VJ","KJA")</f>
        <v>KJA</v>
      </c>
      <c r="P171" s="6" t="str">
        <f t="shared" si="26"/>
        <v>Leer</v>
      </c>
      <c r="Q171" s="6" t="str">
        <f t="shared" si="24"/>
        <v>Leer</v>
      </c>
      <c r="R171" s="6" t="str">
        <f t="shared" si="21"/>
        <v>Leer</v>
      </c>
      <c r="S171" s="6" t="str">
        <f>VLOOKUP($C171,{"29 - Psychiatrie (Erwachsene)","Psychiatrie";"30 - Kinder- und Jugendpsychiatrie","KJPsychiatrie";"31 - Psychosomatik","Psychosomatik";0,"Leer";"","Leer"},2,0)</f>
        <v>Leer</v>
      </c>
      <c r="T171" s="6">
        <f>VLOOKUP($C171,{"29 - Psychiatrie (Erwachsene)",1;"30 - Kinder- und Jugendpsychiatrie",1;"31 - Psychosomatik",1;0,0;"",0},2,0)</f>
        <v>0</v>
      </c>
      <c r="U171" s="6">
        <f t="shared" si="27"/>
        <v>0</v>
      </c>
      <c r="V171" s="6">
        <f t="shared" si="28"/>
        <v>0</v>
      </c>
      <c r="W171" s="6">
        <f t="shared" si="29"/>
        <v>0</v>
      </c>
      <c r="X171" s="6">
        <f t="shared" si="30"/>
        <v>0</v>
      </c>
      <c r="Y171" s="6">
        <f t="shared" si="25"/>
        <v>0</v>
      </c>
      <c r="Z171" s="6"/>
      <c r="AA171" s="6"/>
      <c r="AB171" s="6"/>
      <c r="AC171" s="6"/>
      <c r="AD171" s="6"/>
      <c r="AE171" s="6"/>
      <c r="AF171" s="6"/>
      <c r="AG171" s="6"/>
      <c r="AH171" s="6"/>
      <c r="AI171" s="6"/>
    </row>
    <row r="172" spans="1:35" s="20" customFormat="1" ht="15" customHeight="1" x14ac:dyDescent="0.25">
      <c r="A172" s="19"/>
      <c r="B172" s="74" t="str">
        <f t="shared" si="22"/>
        <v>!!!</v>
      </c>
      <c r="C172" s="209" t="str">
        <f>IF($D172&lt;&gt;"",VLOOKUP(TEXT($D172,0),'Angaben Stationen'!$C$15:$V$65,2,0),"")</f>
        <v/>
      </c>
      <c r="D172" s="203"/>
      <c r="E172" s="210"/>
      <c r="F172" s="210"/>
      <c r="G172" s="212"/>
      <c r="H172" s="213"/>
      <c r="I172" s="112"/>
      <c r="J172" s="112"/>
      <c r="K172" s="72"/>
      <c r="M172" s="126"/>
      <c r="N172" s="6">
        <f t="shared" si="23"/>
        <v>0</v>
      </c>
      <c r="O172" s="6" t="str">
        <f>IF('Angaben KH-Standort'!$D$13&gt;0,"VJ","KJA")</f>
        <v>KJA</v>
      </c>
      <c r="P172" s="6" t="str">
        <f t="shared" si="26"/>
        <v>Leer</v>
      </c>
      <c r="Q172" s="6" t="str">
        <f t="shared" si="24"/>
        <v>Leer</v>
      </c>
      <c r="R172" s="6" t="str">
        <f t="shared" si="21"/>
        <v>Leer</v>
      </c>
      <c r="S172" s="6" t="str">
        <f>VLOOKUP($C172,{"29 - Psychiatrie (Erwachsene)","Psychiatrie";"30 - Kinder- und Jugendpsychiatrie","KJPsychiatrie";"31 - Psychosomatik","Psychosomatik";0,"Leer";"","Leer"},2,0)</f>
        <v>Leer</v>
      </c>
      <c r="T172" s="6">
        <f>VLOOKUP($C172,{"29 - Psychiatrie (Erwachsene)",1;"30 - Kinder- und Jugendpsychiatrie",1;"31 - Psychosomatik",1;0,0;"",0},2,0)</f>
        <v>0</v>
      </c>
      <c r="U172" s="6">
        <f t="shared" si="27"/>
        <v>0</v>
      </c>
      <c r="V172" s="6">
        <f t="shared" si="28"/>
        <v>0</v>
      </c>
      <c r="W172" s="6">
        <f t="shared" si="29"/>
        <v>0</v>
      </c>
      <c r="X172" s="6">
        <f t="shared" si="30"/>
        <v>0</v>
      </c>
      <c r="Y172" s="6">
        <f t="shared" si="25"/>
        <v>0</v>
      </c>
      <c r="Z172" s="6"/>
      <c r="AA172" s="6"/>
      <c r="AB172" s="6"/>
      <c r="AC172" s="6"/>
      <c r="AD172" s="6"/>
      <c r="AE172" s="6"/>
      <c r="AF172" s="6"/>
      <c r="AG172" s="6"/>
      <c r="AH172" s="6"/>
      <c r="AI172" s="6"/>
    </row>
    <row r="173" spans="1:35" s="20" customFormat="1" ht="15" customHeight="1" x14ac:dyDescent="0.25">
      <c r="A173" s="19"/>
      <c r="B173" s="74" t="str">
        <f t="shared" si="22"/>
        <v>!!!</v>
      </c>
      <c r="C173" s="209" t="str">
        <f>IF($D173&lt;&gt;"",VLOOKUP(TEXT($D173,0),'Angaben Stationen'!$C$15:$V$65,2,0),"")</f>
        <v/>
      </c>
      <c r="D173" s="203"/>
      <c r="E173" s="210"/>
      <c r="F173" s="210"/>
      <c r="G173" s="212"/>
      <c r="H173" s="213"/>
      <c r="I173" s="112"/>
      <c r="J173" s="112"/>
      <c r="K173" s="72"/>
      <c r="M173" s="126"/>
      <c r="N173" s="6">
        <f t="shared" si="23"/>
        <v>0</v>
      </c>
      <c r="O173" s="6" t="str">
        <f>IF('Angaben KH-Standort'!$D$13&gt;0,"VJ","KJA")</f>
        <v>KJA</v>
      </c>
      <c r="P173" s="6" t="str">
        <f t="shared" si="26"/>
        <v>Leer</v>
      </c>
      <c r="Q173" s="6" t="str">
        <f t="shared" si="24"/>
        <v>Leer</v>
      </c>
      <c r="R173" s="6" t="str">
        <f t="shared" si="21"/>
        <v>Leer</v>
      </c>
      <c r="S173" s="6" t="str">
        <f>VLOOKUP($C173,{"29 - Psychiatrie (Erwachsene)","Psychiatrie";"30 - Kinder- und Jugendpsychiatrie","KJPsychiatrie";"31 - Psychosomatik","Psychosomatik";0,"Leer";"","Leer"},2,0)</f>
        <v>Leer</v>
      </c>
      <c r="T173" s="6">
        <f>VLOOKUP($C173,{"29 - Psychiatrie (Erwachsene)",1;"30 - Kinder- und Jugendpsychiatrie",1;"31 - Psychosomatik",1;0,0;"",0},2,0)</f>
        <v>0</v>
      </c>
      <c r="U173" s="6">
        <f t="shared" si="27"/>
        <v>0</v>
      </c>
      <c r="V173" s="6">
        <f t="shared" si="28"/>
        <v>0</v>
      </c>
      <c r="W173" s="6">
        <f t="shared" si="29"/>
        <v>0</v>
      </c>
      <c r="X173" s="6">
        <f t="shared" si="30"/>
        <v>0</v>
      </c>
      <c r="Y173" s="6">
        <f t="shared" si="25"/>
        <v>0</v>
      </c>
      <c r="Z173" s="6"/>
      <c r="AA173" s="6"/>
      <c r="AB173" s="6"/>
      <c r="AC173" s="6"/>
      <c r="AD173" s="6"/>
      <c r="AE173" s="6"/>
      <c r="AF173" s="6"/>
      <c r="AG173" s="6"/>
      <c r="AH173" s="6"/>
      <c r="AI173" s="6"/>
    </row>
    <row r="174" spans="1:35" s="20" customFormat="1" ht="15" customHeight="1" x14ac:dyDescent="0.25">
      <c r="A174" s="19"/>
      <c r="B174" s="74" t="str">
        <f t="shared" si="22"/>
        <v>!!!</v>
      </c>
      <c r="C174" s="209" t="str">
        <f>IF($D174&lt;&gt;"",VLOOKUP(TEXT($D174,0),'Angaben Stationen'!$C$15:$V$65,2,0),"")</f>
        <v/>
      </c>
      <c r="D174" s="203"/>
      <c r="E174" s="210"/>
      <c r="F174" s="210"/>
      <c r="G174" s="212"/>
      <c r="H174" s="213"/>
      <c r="I174" s="112"/>
      <c r="J174" s="112"/>
      <c r="K174" s="72"/>
      <c r="M174" s="126"/>
      <c r="N174" s="6">
        <f t="shared" si="23"/>
        <v>0</v>
      </c>
      <c r="O174" s="6" t="str">
        <f>IF('Angaben KH-Standort'!$D$13&gt;0,"VJ","KJA")</f>
        <v>KJA</v>
      </c>
      <c r="P174" s="6" t="str">
        <f t="shared" si="26"/>
        <v>Leer</v>
      </c>
      <c r="Q174" s="6" t="str">
        <f t="shared" si="24"/>
        <v>Leer</v>
      </c>
      <c r="R174" s="6" t="str">
        <f t="shared" si="21"/>
        <v>Leer</v>
      </c>
      <c r="S174" s="6" t="str">
        <f>VLOOKUP($C174,{"29 - Psychiatrie (Erwachsene)","Psychiatrie";"30 - Kinder- und Jugendpsychiatrie","KJPsychiatrie";"31 - Psychosomatik","Psychosomatik";0,"Leer";"","Leer"},2,0)</f>
        <v>Leer</v>
      </c>
      <c r="T174" s="6">
        <f>VLOOKUP($C174,{"29 - Psychiatrie (Erwachsene)",1;"30 - Kinder- und Jugendpsychiatrie",1;"31 - Psychosomatik",1;0,0;"",0},2,0)</f>
        <v>0</v>
      </c>
      <c r="U174" s="6">
        <f t="shared" si="27"/>
        <v>0</v>
      </c>
      <c r="V174" s="6">
        <f t="shared" si="28"/>
        <v>0</v>
      </c>
      <c r="W174" s="6">
        <f t="shared" si="29"/>
        <v>0</v>
      </c>
      <c r="X174" s="6">
        <f t="shared" si="30"/>
        <v>0</v>
      </c>
      <c r="Y174" s="6">
        <f t="shared" si="25"/>
        <v>0</v>
      </c>
      <c r="Z174" s="6"/>
      <c r="AA174" s="6"/>
      <c r="AB174" s="6"/>
      <c r="AC174" s="6"/>
      <c r="AD174" s="6"/>
      <c r="AE174" s="6"/>
      <c r="AF174" s="6"/>
      <c r="AG174" s="6"/>
      <c r="AH174" s="6"/>
      <c r="AI174" s="6"/>
    </row>
    <row r="175" spans="1:35" s="20" customFormat="1" ht="15" customHeight="1" x14ac:dyDescent="0.25">
      <c r="A175" s="19"/>
      <c r="B175" s="74" t="str">
        <f t="shared" si="22"/>
        <v>!!!</v>
      </c>
      <c r="C175" s="209" t="str">
        <f>IF($D175&lt;&gt;"",VLOOKUP(TEXT($D175,0),'Angaben Stationen'!$C$15:$V$65,2,0),"")</f>
        <v/>
      </c>
      <c r="D175" s="203"/>
      <c r="E175" s="210"/>
      <c r="F175" s="210"/>
      <c r="G175" s="212"/>
      <c r="H175" s="213"/>
      <c r="I175" s="112"/>
      <c r="J175" s="112"/>
      <c r="K175" s="72"/>
      <c r="M175" s="126"/>
      <c r="N175" s="6">
        <f t="shared" si="23"/>
        <v>0</v>
      </c>
      <c r="O175" s="6" t="str">
        <f>IF('Angaben KH-Standort'!$D$13&gt;0,"VJ","KJA")</f>
        <v>KJA</v>
      </c>
      <c r="P175" s="6" t="str">
        <f t="shared" si="26"/>
        <v>Leer</v>
      </c>
      <c r="Q175" s="6" t="str">
        <f t="shared" si="24"/>
        <v>Leer</v>
      </c>
      <c r="R175" s="6" t="str">
        <f t="shared" si="21"/>
        <v>Leer</v>
      </c>
      <c r="S175" s="6" t="str">
        <f>VLOOKUP($C175,{"29 - Psychiatrie (Erwachsene)","Psychiatrie";"30 - Kinder- und Jugendpsychiatrie","KJPsychiatrie";"31 - Psychosomatik","Psychosomatik";0,"Leer";"","Leer"},2,0)</f>
        <v>Leer</v>
      </c>
      <c r="T175" s="6">
        <f>VLOOKUP($C175,{"29 - Psychiatrie (Erwachsene)",1;"30 - Kinder- und Jugendpsychiatrie",1;"31 - Psychosomatik",1;0,0;"",0},2,0)</f>
        <v>0</v>
      </c>
      <c r="U175" s="6">
        <f t="shared" si="27"/>
        <v>0</v>
      </c>
      <c r="V175" s="6">
        <f t="shared" si="28"/>
        <v>0</v>
      </c>
      <c r="W175" s="6">
        <f t="shared" si="29"/>
        <v>0</v>
      </c>
      <c r="X175" s="6">
        <f t="shared" si="30"/>
        <v>0</v>
      </c>
      <c r="Y175" s="6">
        <f t="shared" si="25"/>
        <v>0</v>
      </c>
      <c r="Z175" s="6"/>
      <c r="AA175" s="6"/>
      <c r="AB175" s="6"/>
      <c r="AC175" s="6"/>
      <c r="AD175" s="6"/>
      <c r="AE175" s="6"/>
      <c r="AF175" s="6"/>
      <c r="AG175" s="6"/>
      <c r="AH175" s="6"/>
      <c r="AI175" s="6"/>
    </row>
    <row r="176" spans="1:35" s="20" customFormat="1" ht="15" customHeight="1" x14ac:dyDescent="0.25">
      <c r="A176" s="19"/>
      <c r="B176" s="74" t="str">
        <f t="shared" si="22"/>
        <v>!!!</v>
      </c>
      <c r="C176" s="209" t="str">
        <f>IF($D176&lt;&gt;"",VLOOKUP(TEXT($D176,0),'Angaben Stationen'!$C$15:$V$65,2,0),"")</f>
        <v/>
      </c>
      <c r="D176" s="203"/>
      <c r="E176" s="210"/>
      <c r="F176" s="210"/>
      <c r="G176" s="212"/>
      <c r="H176" s="213"/>
      <c r="I176" s="112"/>
      <c r="J176" s="112"/>
      <c r="K176" s="72"/>
      <c r="M176" s="126"/>
      <c r="N176" s="6">
        <f t="shared" si="23"/>
        <v>0</v>
      </c>
      <c r="O176" s="6" t="str">
        <f>IF('Angaben KH-Standort'!$D$13&gt;0,"VJ","KJA")</f>
        <v>KJA</v>
      </c>
      <c r="P176" s="6" t="str">
        <f t="shared" si="26"/>
        <v>Leer</v>
      </c>
      <c r="Q176" s="6" t="str">
        <f t="shared" si="24"/>
        <v>Leer</v>
      </c>
      <c r="R176" s="6" t="str">
        <f t="shared" si="21"/>
        <v>Leer</v>
      </c>
      <c r="S176" s="6" t="str">
        <f>VLOOKUP($C176,{"29 - Psychiatrie (Erwachsene)","Psychiatrie";"30 - Kinder- und Jugendpsychiatrie","KJPsychiatrie";"31 - Psychosomatik","Psychosomatik";0,"Leer";"","Leer"},2,0)</f>
        <v>Leer</v>
      </c>
      <c r="T176" s="6">
        <f>VLOOKUP($C176,{"29 - Psychiatrie (Erwachsene)",1;"30 - Kinder- und Jugendpsychiatrie",1;"31 - Psychosomatik",1;0,0;"",0},2,0)</f>
        <v>0</v>
      </c>
      <c r="U176" s="6">
        <f t="shared" si="27"/>
        <v>0</v>
      </c>
      <c r="V176" s="6">
        <f t="shared" si="28"/>
        <v>0</v>
      </c>
      <c r="W176" s="6">
        <f t="shared" si="29"/>
        <v>0</v>
      </c>
      <c r="X176" s="6">
        <f t="shared" si="30"/>
        <v>0</v>
      </c>
      <c r="Y176" s="6">
        <f t="shared" si="25"/>
        <v>0</v>
      </c>
      <c r="Z176" s="6"/>
      <c r="AA176" s="6"/>
      <c r="AB176" s="6"/>
      <c r="AC176" s="6"/>
      <c r="AD176" s="6"/>
      <c r="AE176" s="6"/>
      <c r="AF176" s="6"/>
      <c r="AG176" s="6"/>
      <c r="AH176" s="6"/>
      <c r="AI176" s="6"/>
    </row>
    <row r="177" spans="1:35" s="20" customFormat="1" ht="15" customHeight="1" x14ac:dyDescent="0.25">
      <c r="A177" s="19"/>
      <c r="B177" s="74" t="str">
        <f t="shared" si="22"/>
        <v>!!!</v>
      </c>
      <c r="C177" s="209" t="str">
        <f>IF($D177&lt;&gt;"",VLOOKUP(TEXT($D177,0),'Angaben Stationen'!$C$15:$V$65,2,0),"")</f>
        <v/>
      </c>
      <c r="D177" s="203"/>
      <c r="E177" s="210"/>
      <c r="F177" s="210"/>
      <c r="G177" s="212"/>
      <c r="H177" s="213"/>
      <c r="I177" s="112"/>
      <c r="J177" s="112"/>
      <c r="K177" s="72"/>
      <c r="M177" s="126"/>
      <c r="N177" s="6">
        <f t="shared" si="23"/>
        <v>0</v>
      </c>
      <c r="O177" s="6" t="str">
        <f>IF('Angaben KH-Standort'!$D$13&gt;0,"VJ","KJA")</f>
        <v>KJA</v>
      </c>
      <c r="P177" s="6" t="str">
        <f t="shared" si="26"/>
        <v>Leer</v>
      </c>
      <c r="Q177" s="6" t="str">
        <f t="shared" si="24"/>
        <v>Leer</v>
      </c>
      <c r="R177" s="6" t="str">
        <f t="shared" si="21"/>
        <v>Leer</v>
      </c>
      <c r="S177" s="6" t="str">
        <f>VLOOKUP($C177,{"29 - Psychiatrie (Erwachsene)","Psychiatrie";"30 - Kinder- und Jugendpsychiatrie","KJPsychiatrie";"31 - Psychosomatik","Psychosomatik";0,"Leer";"","Leer"},2,0)</f>
        <v>Leer</v>
      </c>
      <c r="T177" s="6">
        <f>VLOOKUP($C177,{"29 - Psychiatrie (Erwachsene)",1;"30 - Kinder- und Jugendpsychiatrie",1;"31 - Psychosomatik",1;0,0;"",0},2,0)</f>
        <v>0</v>
      </c>
      <c r="U177" s="6">
        <f t="shared" si="27"/>
        <v>0</v>
      </c>
      <c r="V177" s="6">
        <f t="shared" si="28"/>
        <v>0</v>
      </c>
      <c r="W177" s="6">
        <f t="shared" si="29"/>
        <v>0</v>
      </c>
      <c r="X177" s="6">
        <f t="shared" si="30"/>
        <v>0</v>
      </c>
      <c r="Y177" s="6">
        <f t="shared" si="25"/>
        <v>0</v>
      </c>
      <c r="Z177" s="6"/>
      <c r="AA177" s="6"/>
      <c r="AB177" s="6"/>
      <c r="AC177" s="6"/>
      <c r="AD177" s="6"/>
      <c r="AE177" s="6"/>
      <c r="AF177" s="6"/>
      <c r="AG177" s="6"/>
      <c r="AH177" s="6"/>
      <c r="AI177" s="6"/>
    </row>
    <row r="178" spans="1:35" s="20" customFormat="1" ht="15" customHeight="1" x14ac:dyDescent="0.25">
      <c r="A178" s="19"/>
      <c r="B178" s="74" t="str">
        <f t="shared" si="22"/>
        <v>!!!</v>
      </c>
      <c r="C178" s="209" t="str">
        <f>IF($D178&lt;&gt;"",VLOOKUP(TEXT($D178,0),'Angaben Stationen'!$C$15:$V$65,2,0),"")</f>
        <v/>
      </c>
      <c r="D178" s="203"/>
      <c r="E178" s="210"/>
      <c r="F178" s="210"/>
      <c r="G178" s="212"/>
      <c r="H178" s="213"/>
      <c r="I178" s="112"/>
      <c r="J178" s="112"/>
      <c r="K178" s="72"/>
      <c r="M178" s="126"/>
      <c r="N178" s="6">
        <f t="shared" si="23"/>
        <v>0</v>
      </c>
      <c r="O178" s="6" t="str">
        <f>IF('Angaben KH-Standort'!$D$13&gt;0,"VJ","KJA")</f>
        <v>KJA</v>
      </c>
      <c r="P178" s="6" t="str">
        <f t="shared" si="26"/>
        <v>Leer</v>
      </c>
      <c r="Q178" s="6" t="str">
        <f t="shared" si="24"/>
        <v>Leer</v>
      </c>
      <c r="R178" s="6" t="str">
        <f t="shared" si="21"/>
        <v>Leer</v>
      </c>
      <c r="S178" s="6" t="str">
        <f>VLOOKUP($C178,{"29 - Psychiatrie (Erwachsene)","Psychiatrie";"30 - Kinder- und Jugendpsychiatrie","KJPsychiatrie";"31 - Psychosomatik","Psychosomatik";0,"Leer";"","Leer"},2,0)</f>
        <v>Leer</v>
      </c>
      <c r="T178" s="6">
        <f>VLOOKUP($C178,{"29 - Psychiatrie (Erwachsene)",1;"30 - Kinder- und Jugendpsychiatrie",1;"31 - Psychosomatik",1;0,0;"",0},2,0)</f>
        <v>0</v>
      </c>
      <c r="U178" s="6">
        <f t="shared" si="27"/>
        <v>0</v>
      </c>
      <c r="V178" s="6">
        <f t="shared" si="28"/>
        <v>0</v>
      </c>
      <c r="W178" s="6">
        <f t="shared" si="29"/>
        <v>0</v>
      </c>
      <c r="X178" s="6">
        <f t="shared" si="30"/>
        <v>0</v>
      </c>
      <c r="Y178" s="6">
        <f t="shared" si="25"/>
        <v>0</v>
      </c>
      <c r="Z178" s="6"/>
      <c r="AA178" s="6"/>
      <c r="AB178" s="6"/>
      <c r="AC178" s="6"/>
      <c r="AD178" s="6"/>
      <c r="AE178" s="6"/>
      <c r="AF178" s="6"/>
      <c r="AG178" s="6"/>
      <c r="AH178" s="6"/>
      <c r="AI178" s="6"/>
    </row>
    <row r="179" spans="1:35" s="20" customFormat="1" ht="15" customHeight="1" x14ac:dyDescent="0.25">
      <c r="A179" s="19"/>
      <c r="B179" s="74" t="str">
        <f t="shared" si="22"/>
        <v>!!!</v>
      </c>
      <c r="C179" s="209" t="str">
        <f>IF($D179&lt;&gt;"",VLOOKUP(TEXT($D179,0),'Angaben Stationen'!$C$15:$V$65,2,0),"")</f>
        <v/>
      </c>
      <c r="D179" s="203"/>
      <c r="E179" s="210"/>
      <c r="F179" s="210"/>
      <c r="G179" s="212"/>
      <c r="H179" s="213"/>
      <c r="I179" s="112"/>
      <c r="J179" s="112"/>
      <c r="K179" s="72"/>
      <c r="M179" s="126"/>
      <c r="N179" s="6">
        <f t="shared" si="23"/>
        <v>0</v>
      </c>
      <c r="O179" s="6" t="str">
        <f>IF('Angaben KH-Standort'!$D$13&gt;0,"VJ","KJA")</f>
        <v>KJA</v>
      </c>
      <c r="P179" s="6" t="str">
        <f t="shared" si="26"/>
        <v>Leer</v>
      </c>
      <c r="Q179" s="6" t="str">
        <f t="shared" si="24"/>
        <v>Leer</v>
      </c>
      <c r="R179" s="6" t="str">
        <f t="shared" si="21"/>
        <v>Leer</v>
      </c>
      <c r="S179" s="6" t="str">
        <f>VLOOKUP($C179,{"29 - Psychiatrie (Erwachsene)","Psychiatrie";"30 - Kinder- und Jugendpsychiatrie","KJPsychiatrie";"31 - Psychosomatik","Psychosomatik";0,"Leer";"","Leer"},2,0)</f>
        <v>Leer</v>
      </c>
      <c r="T179" s="6">
        <f>VLOOKUP($C179,{"29 - Psychiatrie (Erwachsene)",1;"30 - Kinder- und Jugendpsychiatrie",1;"31 - Psychosomatik",1;0,0;"",0},2,0)</f>
        <v>0</v>
      </c>
      <c r="U179" s="6">
        <f t="shared" si="27"/>
        <v>0</v>
      </c>
      <c r="V179" s="6">
        <f t="shared" si="28"/>
        <v>0</v>
      </c>
      <c r="W179" s="6">
        <f t="shared" si="29"/>
        <v>0</v>
      </c>
      <c r="X179" s="6">
        <f t="shared" si="30"/>
        <v>0</v>
      </c>
      <c r="Y179" s="6">
        <f t="shared" si="25"/>
        <v>0</v>
      </c>
      <c r="Z179" s="6"/>
      <c r="AA179" s="6"/>
      <c r="AB179" s="6"/>
      <c r="AC179" s="6"/>
      <c r="AD179" s="6"/>
      <c r="AE179" s="6"/>
      <c r="AF179" s="6"/>
      <c r="AG179" s="6"/>
      <c r="AH179" s="6"/>
      <c r="AI179" s="6"/>
    </row>
    <row r="180" spans="1:35" s="20" customFormat="1" ht="15" customHeight="1" x14ac:dyDescent="0.25">
      <c r="A180" s="19"/>
      <c r="B180" s="74" t="str">
        <f t="shared" si="22"/>
        <v>!!!</v>
      </c>
      <c r="C180" s="209" t="str">
        <f>IF($D180&lt;&gt;"",VLOOKUP(TEXT($D180,0),'Angaben Stationen'!$C$15:$V$65,2,0),"")</f>
        <v/>
      </c>
      <c r="D180" s="203"/>
      <c r="E180" s="210"/>
      <c r="F180" s="210"/>
      <c r="G180" s="212"/>
      <c r="H180" s="213"/>
      <c r="I180" s="112"/>
      <c r="J180" s="112"/>
      <c r="K180" s="72"/>
      <c r="M180" s="126"/>
      <c r="N180" s="6">
        <f t="shared" si="23"/>
        <v>0</v>
      </c>
      <c r="O180" s="6" t="str">
        <f>IF('Angaben KH-Standort'!$D$13&gt;0,"VJ","KJA")</f>
        <v>KJA</v>
      </c>
      <c r="P180" s="6" t="str">
        <f t="shared" si="26"/>
        <v>Leer</v>
      </c>
      <c r="Q180" s="6" t="str">
        <f t="shared" si="24"/>
        <v>Leer</v>
      </c>
      <c r="R180" s="6" t="str">
        <f t="shared" si="21"/>
        <v>Leer</v>
      </c>
      <c r="S180" s="6" t="str">
        <f>VLOOKUP($C180,{"29 - Psychiatrie (Erwachsene)","Psychiatrie";"30 - Kinder- und Jugendpsychiatrie","KJPsychiatrie";"31 - Psychosomatik","Psychosomatik";0,"Leer";"","Leer"},2,0)</f>
        <v>Leer</v>
      </c>
      <c r="T180" s="6">
        <f>VLOOKUP($C180,{"29 - Psychiatrie (Erwachsene)",1;"30 - Kinder- und Jugendpsychiatrie",1;"31 - Psychosomatik",1;0,0;"",0},2,0)</f>
        <v>0</v>
      </c>
      <c r="U180" s="6">
        <f t="shared" si="27"/>
        <v>0</v>
      </c>
      <c r="V180" s="6">
        <f t="shared" si="28"/>
        <v>0</v>
      </c>
      <c r="W180" s="6">
        <f t="shared" si="29"/>
        <v>0</v>
      </c>
      <c r="X180" s="6">
        <f t="shared" si="30"/>
        <v>0</v>
      </c>
      <c r="Y180" s="6">
        <f t="shared" si="25"/>
        <v>0</v>
      </c>
      <c r="Z180" s="6"/>
      <c r="AA180" s="6"/>
      <c r="AB180" s="6"/>
      <c r="AC180" s="6"/>
      <c r="AD180" s="6"/>
      <c r="AE180" s="6"/>
      <c r="AF180" s="6"/>
      <c r="AG180" s="6"/>
      <c r="AH180" s="6"/>
      <c r="AI180" s="6"/>
    </row>
    <row r="181" spans="1:35" s="20" customFormat="1" ht="15" customHeight="1" x14ac:dyDescent="0.25">
      <c r="A181" s="19"/>
      <c r="B181" s="74" t="str">
        <f t="shared" si="22"/>
        <v>!!!</v>
      </c>
      <c r="C181" s="209" t="str">
        <f>IF($D181&lt;&gt;"",VLOOKUP(TEXT($D181,0),'Angaben Stationen'!$C$15:$V$65,2,0),"")</f>
        <v/>
      </c>
      <c r="D181" s="203"/>
      <c r="E181" s="210"/>
      <c r="F181" s="210"/>
      <c r="G181" s="212"/>
      <c r="H181" s="213"/>
      <c r="I181" s="112"/>
      <c r="J181" s="112"/>
      <c r="K181" s="72"/>
      <c r="M181" s="126"/>
      <c r="N181" s="6">
        <f t="shared" si="23"/>
        <v>0</v>
      </c>
      <c r="O181" s="6" t="str">
        <f>IF('Angaben KH-Standort'!$D$13&gt;0,"VJ","KJA")</f>
        <v>KJA</v>
      </c>
      <c r="P181" s="6" t="str">
        <f t="shared" si="26"/>
        <v>Leer</v>
      </c>
      <c r="Q181" s="6" t="str">
        <f t="shared" si="24"/>
        <v>Leer</v>
      </c>
      <c r="R181" s="6" t="str">
        <f t="shared" si="21"/>
        <v>Leer</v>
      </c>
      <c r="S181" s="6" t="str">
        <f>VLOOKUP($C181,{"29 - Psychiatrie (Erwachsene)","Psychiatrie";"30 - Kinder- und Jugendpsychiatrie","KJPsychiatrie";"31 - Psychosomatik","Psychosomatik";0,"Leer";"","Leer"},2,0)</f>
        <v>Leer</v>
      </c>
      <c r="T181" s="6">
        <f>VLOOKUP($C181,{"29 - Psychiatrie (Erwachsene)",1;"30 - Kinder- und Jugendpsychiatrie",1;"31 - Psychosomatik",1;0,0;"",0},2,0)</f>
        <v>0</v>
      </c>
      <c r="U181" s="6">
        <f t="shared" si="27"/>
        <v>0</v>
      </c>
      <c r="V181" s="6">
        <f t="shared" si="28"/>
        <v>0</v>
      </c>
      <c r="W181" s="6">
        <f t="shared" si="29"/>
        <v>0</v>
      </c>
      <c r="X181" s="6">
        <f t="shared" si="30"/>
        <v>0</v>
      </c>
      <c r="Y181" s="6">
        <f t="shared" si="25"/>
        <v>0</v>
      </c>
      <c r="Z181" s="6"/>
      <c r="AA181" s="6"/>
      <c r="AB181" s="6"/>
      <c r="AC181" s="6"/>
      <c r="AD181" s="6"/>
      <c r="AE181" s="6"/>
      <c r="AF181" s="6"/>
      <c r="AG181" s="6"/>
      <c r="AH181" s="6"/>
      <c r="AI181" s="6"/>
    </row>
    <row r="182" spans="1:35" s="20" customFormat="1" ht="15" customHeight="1" x14ac:dyDescent="0.25">
      <c r="A182" s="19"/>
      <c r="B182" s="74" t="str">
        <f t="shared" si="22"/>
        <v>!!!</v>
      </c>
      <c r="C182" s="209" t="str">
        <f>IF($D182&lt;&gt;"",VLOOKUP(TEXT($D182,0),'Angaben Stationen'!$C$15:$V$65,2,0),"")</f>
        <v/>
      </c>
      <c r="D182" s="203"/>
      <c r="E182" s="210"/>
      <c r="F182" s="210"/>
      <c r="G182" s="212"/>
      <c r="H182" s="213"/>
      <c r="I182" s="112"/>
      <c r="J182" s="112"/>
      <c r="K182" s="72"/>
      <c r="M182" s="126"/>
      <c r="N182" s="6">
        <f t="shared" si="23"/>
        <v>0</v>
      </c>
      <c r="O182" s="6" t="str">
        <f>IF('Angaben KH-Standort'!$D$13&gt;0,"VJ","KJA")</f>
        <v>KJA</v>
      </c>
      <c r="P182" s="6" t="str">
        <f t="shared" si="26"/>
        <v>Leer</v>
      </c>
      <c r="Q182" s="6" t="str">
        <f t="shared" si="24"/>
        <v>Leer</v>
      </c>
      <c r="R182" s="6" t="str">
        <f t="shared" si="21"/>
        <v>Leer</v>
      </c>
      <c r="S182" s="6" t="str">
        <f>VLOOKUP($C182,{"29 - Psychiatrie (Erwachsene)","Psychiatrie";"30 - Kinder- und Jugendpsychiatrie","KJPsychiatrie";"31 - Psychosomatik","Psychosomatik";0,"Leer";"","Leer"},2,0)</f>
        <v>Leer</v>
      </c>
      <c r="T182" s="6">
        <f>VLOOKUP($C182,{"29 - Psychiatrie (Erwachsene)",1;"30 - Kinder- und Jugendpsychiatrie",1;"31 - Psychosomatik",1;0,0;"",0},2,0)</f>
        <v>0</v>
      </c>
      <c r="U182" s="6">
        <f t="shared" si="27"/>
        <v>0</v>
      </c>
      <c r="V182" s="6">
        <f t="shared" si="28"/>
        <v>0</v>
      </c>
      <c r="W182" s="6">
        <f t="shared" si="29"/>
        <v>0</v>
      </c>
      <c r="X182" s="6">
        <f t="shared" si="30"/>
        <v>0</v>
      </c>
      <c r="Y182" s="6">
        <f t="shared" si="25"/>
        <v>0</v>
      </c>
      <c r="Z182" s="6"/>
      <c r="AA182" s="6"/>
      <c r="AB182" s="6"/>
      <c r="AC182" s="6"/>
      <c r="AD182" s="6"/>
      <c r="AE182" s="6"/>
      <c r="AF182" s="6"/>
      <c r="AG182" s="6"/>
      <c r="AH182" s="6"/>
      <c r="AI182" s="6"/>
    </row>
    <row r="183" spans="1:35" s="20" customFormat="1" ht="15" customHeight="1" x14ac:dyDescent="0.25">
      <c r="A183" s="19"/>
      <c r="B183" s="74" t="str">
        <f t="shared" si="22"/>
        <v>!!!</v>
      </c>
      <c r="C183" s="209" t="str">
        <f>IF($D183&lt;&gt;"",VLOOKUP(TEXT($D183,0),'Angaben Stationen'!$C$15:$V$65,2,0),"")</f>
        <v/>
      </c>
      <c r="D183" s="203"/>
      <c r="E183" s="210"/>
      <c r="F183" s="210"/>
      <c r="G183" s="212"/>
      <c r="H183" s="213"/>
      <c r="I183" s="112"/>
      <c r="J183" s="112"/>
      <c r="K183" s="72"/>
      <c r="M183" s="126"/>
      <c r="N183" s="6">
        <f t="shared" si="23"/>
        <v>0</v>
      </c>
      <c r="O183" s="6" t="str">
        <f>IF('Angaben KH-Standort'!$D$13&gt;0,"VJ","KJA")</f>
        <v>KJA</v>
      </c>
      <c r="P183" s="6" t="str">
        <f t="shared" si="26"/>
        <v>Leer</v>
      </c>
      <c r="Q183" s="6" t="str">
        <f t="shared" si="24"/>
        <v>Leer</v>
      </c>
      <c r="R183" s="6" t="str">
        <f t="shared" si="21"/>
        <v>Leer</v>
      </c>
      <c r="S183" s="6" t="str">
        <f>VLOOKUP($C183,{"29 - Psychiatrie (Erwachsene)","Psychiatrie";"30 - Kinder- und Jugendpsychiatrie","KJPsychiatrie";"31 - Psychosomatik","Psychosomatik";0,"Leer";"","Leer"},2,0)</f>
        <v>Leer</v>
      </c>
      <c r="T183" s="6">
        <f>VLOOKUP($C183,{"29 - Psychiatrie (Erwachsene)",1;"30 - Kinder- und Jugendpsychiatrie",1;"31 - Psychosomatik",1;0,0;"",0},2,0)</f>
        <v>0</v>
      </c>
      <c r="U183" s="6">
        <f t="shared" si="27"/>
        <v>0</v>
      </c>
      <c r="V183" s="6">
        <f t="shared" si="28"/>
        <v>0</v>
      </c>
      <c r="W183" s="6">
        <f t="shared" si="29"/>
        <v>0</v>
      </c>
      <c r="X183" s="6">
        <f t="shared" si="30"/>
        <v>0</v>
      </c>
      <c r="Y183" s="6">
        <f t="shared" si="25"/>
        <v>0</v>
      </c>
      <c r="Z183" s="6"/>
      <c r="AA183" s="6"/>
      <c r="AB183" s="6"/>
      <c r="AC183" s="6"/>
      <c r="AD183" s="6"/>
      <c r="AE183" s="6"/>
      <c r="AF183" s="6"/>
      <c r="AG183" s="6"/>
      <c r="AH183" s="6"/>
      <c r="AI183" s="6"/>
    </row>
    <row r="184" spans="1:35" s="20" customFormat="1" ht="15" customHeight="1" x14ac:dyDescent="0.25">
      <c r="A184" s="19"/>
      <c r="B184" s="74" t="str">
        <f t="shared" si="22"/>
        <v>!!!</v>
      </c>
      <c r="C184" s="209" t="str">
        <f>IF($D184&lt;&gt;"",VLOOKUP(TEXT($D184,0),'Angaben Stationen'!$C$15:$V$65,2,0),"")</f>
        <v/>
      </c>
      <c r="D184" s="203"/>
      <c r="E184" s="210"/>
      <c r="F184" s="210"/>
      <c r="G184" s="212"/>
      <c r="H184" s="213"/>
      <c r="I184" s="112"/>
      <c r="J184" s="112"/>
      <c r="K184" s="72"/>
      <c r="M184" s="126"/>
      <c r="N184" s="6">
        <f t="shared" si="23"/>
        <v>0</v>
      </c>
      <c r="O184" s="6" t="str">
        <f>IF('Angaben KH-Standort'!$D$13&gt;0,"VJ","KJA")</f>
        <v>KJA</v>
      </c>
      <c r="P184" s="6" t="str">
        <f t="shared" si="26"/>
        <v>Leer</v>
      </c>
      <c r="Q184" s="6" t="str">
        <f t="shared" si="24"/>
        <v>Leer</v>
      </c>
      <c r="R184" s="6" t="str">
        <f t="shared" si="21"/>
        <v>Leer</v>
      </c>
      <c r="S184" s="6" t="str">
        <f>VLOOKUP($C184,{"29 - Psychiatrie (Erwachsene)","Psychiatrie";"30 - Kinder- und Jugendpsychiatrie","KJPsychiatrie";"31 - Psychosomatik","Psychosomatik";0,"Leer";"","Leer"},2,0)</f>
        <v>Leer</v>
      </c>
      <c r="T184" s="6">
        <f>VLOOKUP($C184,{"29 - Psychiatrie (Erwachsene)",1;"30 - Kinder- und Jugendpsychiatrie",1;"31 - Psychosomatik",1;0,0;"",0},2,0)</f>
        <v>0</v>
      </c>
      <c r="U184" s="6">
        <f t="shared" si="27"/>
        <v>0</v>
      </c>
      <c r="V184" s="6">
        <f t="shared" si="28"/>
        <v>0</v>
      </c>
      <c r="W184" s="6">
        <f t="shared" si="29"/>
        <v>0</v>
      </c>
      <c r="X184" s="6">
        <f t="shared" si="30"/>
        <v>0</v>
      </c>
      <c r="Y184" s="6">
        <f t="shared" si="25"/>
        <v>0</v>
      </c>
      <c r="Z184" s="6"/>
      <c r="AA184" s="6"/>
      <c r="AB184" s="6"/>
      <c r="AC184" s="6"/>
      <c r="AD184" s="6"/>
      <c r="AE184" s="6"/>
      <c r="AF184" s="6"/>
      <c r="AG184" s="6"/>
      <c r="AH184" s="6"/>
      <c r="AI184" s="6"/>
    </row>
    <row r="185" spans="1:35" s="20" customFormat="1" ht="15" customHeight="1" x14ac:dyDescent="0.25">
      <c r="A185" s="19"/>
      <c r="B185" s="74" t="str">
        <f t="shared" si="22"/>
        <v>!!!</v>
      </c>
      <c r="C185" s="209" t="str">
        <f>IF($D185&lt;&gt;"",VLOOKUP(TEXT($D185,0),'Angaben Stationen'!$C$15:$V$65,2,0),"")</f>
        <v/>
      </c>
      <c r="D185" s="203"/>
      <c r="E185" s="210"/>
      <c r="F185" s="210"/>
      <c r="G185" s="212"/>
      <c r="H185" s="213"/>
      <c r="I185" s="112"/>
      <c r="J185" s="112"/>
      <c r="K185" s="72"/>
      <c r="M185" s="126"/>
      <c r="N185" s="6">
        <f t="shared" si="23"/>
        <v>0</v>
      </c>
      <c r="O185" s="6" t="str">
        <f>IF('Angaben KH-Standort'!$D$13&gt;0,"VJ","KJA")</f>
        <v>KJA</v>
      </c>
      <c r="P185" s="6" t="str">
        <f t="shared" si="26"/>
        <v>Leer</v>
      </c>
      <c r="Q185" s="6" t="str">
        <f t="shared" si="24"/>
        <v>Leer</v>
      </c>
      <c r="R185" s="6" t="str">
        <f t="shared" si="21"/>
        <v>Leer</v>
      </c>
      <c r="S185" s="6" t="str">
        <f>VLOOKUP($C185,{"29 - Psychiatrie (Erwachsene)","Psychiatrie";"30 - Kinder- und Jugendpsychiatrie","KJPsychiatrie";"31 - Psychosomatik","Psychosomatik";0,"Leer";"","Leer"},2,0)</f>
        <v>Leer</v>
      </c>
      <c r="T185" s="6">
        <f>VLOOKUP($C185,{"29 - Psychiatrie (Erwachsene)",1;"30 - Kinder- und Jugendpsychiatrie",1;"31 - Psychosomatik",1;0,0;"",0},2,0)</f>
        <v>0</v>
      </c>
      <c r="U185" s="6">
        <f t="shared" si="27"/>
        <v>0</v>
      </c>
      <c r="V185" s="6">
        <f t="shared" si="28"/>
        <v>0</v>
      </c>
      <c r="W185" s="6">
        <f t="shared" si="29"/>
        <v>0</v>
      </c>
      <c r="X185" s="6">
        <f t="shared" si="30"/>
        <v>0</v>
      </c>
      <c r="Y185" s="6">
        <f t="shared" si="25"/>
        <v>0</v>
      </c>
      <c r="Z185" s="6"/>
      <c r="AA185" s="6"/>
      <c r="AB185" s="6"/>
      <c r="AC185" s="6"/>
      <c r="AD185" s="6"/>
      <c r="AE185" s="6"/>
      <c r="AF185" s="6"/>
      <c r="AG185" s="6"/>
      <c r="AH185" s="6"/>
      <c r="AI185" s="6"/>
    </row>
    <row r="186" spans="1:35" s="20" customFormat="1" ht="15" customHeight="1" x14ac:dyDescent="0.25">
      <c r="A186" s="19"/>
      <c r="B186" s="74" t="str">
        <f t="shared" si="22"/>
        <v>!!!</v>
      </c>
      <c r="C186" s="209" t="str">
        <f>IF($D186&lt;&gt;"",VLOOKUP(TEXT($D186,0),'Angaben Stationen'!$C$15:$V$65,2,0),"")</f>
        <v/>
      </c>
      <c r="D186" s="203"/>
      <c r="E186" s="210"/>
      <c r="F186" s="210"/>
      <c r="G186" s="212"/>
      <c r="H186" s="213"/>
      <c r="I186" s="112"/>
      <c r="J186" s="112"/>
      <c r="K186" s="72"/>
      <c r="M186" s="126"/>
      <c r="N186" s="6">
        <f t="shared" si="23"/>
        <v>0</v>
      </c>
      <c r="O186" s="6" t="str">
        <f>IF('Angaben KH-Standort'!$D$13&gt;0,"VJ","KJA")</f>
        <v>KJA</v>
      </c>
      <c r="P186" s="6" t="str">
        <f t="shared" si="26"/>
        <v>Leer</v>
      </c>
      <c r="Q186" s="6" t="str">
        <f t="shared" si="24"/>
        <v>Leer</v>
      </c>
      <c r="R186" s="6" t="str">
        <f t="shared" si="21"/>
        <v>Leer</v>
      </c>
      <c r="S186" s="6" t="str">
        <f>VLOOKUP($C186,{"29 - Psychiatrie (Erwachsene)","Psychiatrie";"30 - Kinder- und Jugendpsychiatrie","KJPsychiatrie";"31 - Psychosomatik","Psychosomatik";0,"Leer";"","Leer"},2,0)</f>
        <v>Leer</v>
      </c>
      <c r="T186" s="6">
        <f>VLOOKUP($C186,{"29 - Psychiatrie (Erwachsene)",1;"30 - Kinder- und Jugendpsychiatrie",1;"31 - Psychosomatik",1;0,0;"",0},2,0)</f>
        <v>0</v>
      </c>
      <c r="U186" s="6">
        <f t="shared" si="27"/>
        <v>0</v>
      </c>
      <c r="V186" s="6">
        <f t="shared" si="28"/>
        <v>0</v>
      </c>
      <c r="W186" s="6">
        <f t="shared" si="29"/>
        <v>0</v>
      </c>
      <c r="X186" s="6">
        <f t="shared" si="30"/>
        <v>0</v>
      </c>
      <c r="Y186" s="6">
        <f t="shared" si="25"/>
        <v>0</v>
      </c>
      <c r="Z186" s="6"/>
      <c r="AA186" s="6"/>
      <c r="AB186" s="6"/>
      <c r="AC186" s="6"/>
      <c r="AD186" s="6"/>
      <c r="AE186" s="6"/>
      <c r="AF186" s="6"/>
      <c r="AG186" s="6"/>
      <c r="AH186" s="6"/>
      <c r="AI186" s="6"/>
    </row>
    <row r="187" spans="1:35" s="20" customFormat="1" ht="15" customHeight="1" x14ac:dyDescent="0.25">
      <c r="A187" s="19"/>
      <c r="B187" s="74" t="str">
        <f t="shared" si="22"/>
        <v>!!!</v>
      </c>
      <c r="C187" s="209" t="str">
        <f>IF($D187&lt;&gt;"",VLOOKUP(TEXT($D187,0),'Angaben Stationen'!$C$15:$V$65,2,0),"")</f>
        <v/>
      </c>
      <c r="D187" s="203"/>
      <c r="E187" s="210"/>
      <c r="F187" s="210"/>
      <c r="G187" s="212"/>
      <c r="H187" s="213"/>
      <c r="I187" s="112"/>
      <c r="J187" s="112"/>
      <c r="K187" s="72"/>
      <c r="M187" s="126"/>
      <c r="N187" s="6">
        <f t="shared" si="23"/>
        <v>0</v>
      </c>
      <c r="O187" s="6" t="str">
        <f>IF('Angaben KH-Standort'!$D$13&gt;0,"VJ","KJA")</f>
        <v>KJA</v>
      </c>
      <c r="P187" s="6" t="str">
        <f t="shared" si="26"/>
        <v>Leer</v>
      </c>
      <c r="Q187" s="6" t="str">
        <f t="shared" si="24"/>
        <v>Leer</v>
      </c>
      <c r="R187" s="6" t="str">
        <f t="shared" si="21"/>
        <v>Leer</v>
      </c>
      <c r="S187" s="6" t="str">
        <f>VLOOKUP($C187,{"29 - Psychiatrie (Erwachsene)","Psychiatrie";"30 - Kinder- und Jugendpsychiatrie","KJPsychiatrie";"31 - Psychosomatik","Psychosomatik";0,"Leer";"","Leer"},2,0)</f>
        <v>Leer</v>
      </c>
      <c r="T187" s="6">
        <f>VLOOKUP($C187,{"29 - Psychiatrie (Erwachsene)",1;"30 - Kinder- und Jugendpsychiatrie",1;"31 - Psychosomatik",1;0,0;"",0},2,0)</f>
        <v>0</v>
      </c>
      <c r="U187" s="6">
        <f t="shared" si="27"/>
        <v>0</v>
      </c>
      <c r="V187" s="6">
        <f t="shared" si="28"/>
        <v>0</v>
      </c>
      <c r="W187" s="6">
        <f t="shared" si="29"/>
        <v>0</v>
      </c>
      <c r="X187" s="6">
        <f t="shared" si="30"/>
        <v>0</v>
      </c>
      <c r="Y187" s="6">
        <f t="shared" si="25"/>
        <v>0</v>
      </c>
      <c r="Z187" s="6"/>
      <c r="AA187" s="6"/>
      <c r="AB187" s="6"/>
      <c r="AC187" s="6"/>
      <c r="AD187" s="6"/>
      <c r="AE187" s="6"/>
      <c r="AF187" s="6"/>
      <c r="AG187" s="6"/>
      <c r="AH187" s="6"/>
      <c r="AI187" s="6"/>
    </row>
    <row r="188" spans="1:35" s="20" customFormat="1" ht="15" customHeight="1" x14ac:dyDescent="0.25">
      <c r="A188" s="19"/>
      <c r="B188" s="74" t="str">
        <f t="shared" si="22"/>
        <v>!!!</v>
      </c>
      <c r="C188" s="209" t="str">
        <f>IF($D188&lt;&gt;"",VLOOKUP(TEXT($D188,0),'Angaben Stationen'!$C$15:$V$65,2,0),"")</f>
        <v/>
      </c>
      <c r="D188" s="203"/>
      <c r="E188" s="210"/>
      <c r="F188" s="210"/>
      <c r="G188" s="212"/>
      <c r="H188" s="213"/>
      <c r="I188" s="112"/>
      <c r="J188" s="112"/>
      <c r="K188" s="72"/>
      <c r="M188" s="126"/>
      <c r="N188" s="6">
        <f t="shared" si="23"/>
        <v>0</v>
      </c>
      <c r="O188" s="6" t="str">
        <f>IF('Angaben KH-Standort'!$D$13&gt;0,"VJ","KJA")</f>
        <v>KJA</v>
      </c>
      <c r="P188" s="6" t="str">
        <f t="shared" si="26"/>
        <v>Leer</v>
      </c>
      <c r="Q188" s="6" t="str">
        <f t="shared" si="24"/>
        <v>Leer</v>
      </c>
      <c r="R188" s="6" t="str">
        <f t="shared" si="21"/>
        <v>Leer</v>
      </c>
      <c r="S188" s="6" t="str">
        <f>VLOOKUP($C188,{"29 - Psychiatrie (Erwachsene)","Psychiatrie";"30 - Kinder- und Jugendpsychiatrie","KJPsychiatrie";"31 - Psychosomatik","Psychosomatik";0,"Leer";"","Leer"},2,0)</f>
        <v>Leer</v>
      </c>
      <c r="T188" s="6">
        <f>VLOOKUP($C188,{"29 - Psychiatrie (Erwachsene)",1;"30 - Kinder- und Jugendpsychiatrie",1;"31 - Psychosomatik",1;0,0;"",0},2,0)</f>
        <v>0</v>
      </c>
      <c r="U188" s="6">
        <f t="shared" si="27"/>
        <v>0</v>
      </c>
      <c r="V188" s="6">
        <f t="shared" si="28"/>
        <v>0</v>
      </c>
      <c r="W188" s="6">
        <f t="shared" si="29"/>
        <v>0</v>
      </c>
      <c r="X188" s="6">
        <f t="shared" si="30"/>
        <v>0</v>
      </c>
      <c r="Y188" s="6">
        <f t="shared" si="25"/>
        <v>0</v>
      </c>
      <c r="Z188" s="6"/>
      <c r="AA188" s="6"/>
      <c r="AB188" s="6"/>
      <c r="AC188" s="6"/>
      <c r="AD188" s="6"/>
      <c r="AE188" s="6"/>
      <c r="AF188" s="6"/>
      <c r="AG188" s="6"/>
      <c r="AH188" s="6"/>
      <c r="AI188" s="6"/>
    </row>
    <row r="189" spans="1:35" s="20" customFormat="1" ht="15" customHeight="1" x14ac:dyDescent="0.25">
      <c r="A189" s="19"/>
      <c r="B189" s="74" t="str">
        <f t="shared" si="22"/>
        <v>!!!</v>
      </c>
      <c r="C189" s="209" t="str">
        <f>IF($D189&lt;&gt;"",VLOOKUP(TEXT($D189,0),'Angaben Stationen'!$C$15:$V$65,2,0),"")</f>
        <v/>
      </c>
      <c r="D189" s="203"/>
      <c r="E189" s="210"/>
      <c r="F189" s="210"/>
      <c r="G189" s="212"/>
      <c r="H189" s="213"/>
      <c r="I189" s="112"/>
      <c r="J189" s="112"/>
      <c r="K189" s="72"/>
      <c r="M189" s="126"/>
      <c r="N189" s="6">
        <f t="shared" si="23"/>
        <v>0</v>
      </c>
      <c r="O189" s="6" t="str">
        <f>IF('Angaben KH-Standort'!$D$13&gt;0,"VJ","KJA")</f>
        <v>KJA</v>
      </c>
      <c r="P189" s="6" t="str">
        <f t="shared" si="26"/>
        <v>Leer</v>
      </c>
      <c r="Q189" s="6" t="str">
        <f t="shared" si="24"/>
        <v>Leer</v>
      </c>
      <c r="R189" s="6" t="str">
        <f t="shared" si="21"/>
        <v>Leer</v>
      </c>
      <c r="S189" s="6" t="str">
        <f>VLOOKUP($C189,{"29 - Psychiatrie (Erwachsene)","Psychiatrie";"30 - Kinder- und Jugendpsychiatrie","KJPsychiatrie";"31 - Psychosomatik","Psychosomatik";0,"Leer";"","Leer"},2,0)</f>
        <v>Leer</v>
      </c>
      <c r="T189" s="6">
        <f>VLOOKUP($C189,{"29 - Psychiatrie (Erwachsene)",1;"30 - Kinder- und Jugendpsychiatrie",1;"31 - Psychosomatik",1;0,0;"",0},2,0)</f>
        <v>0</v>
      </c>
      <c r="U189" s="6">
        <f t="shared" si="27"/>
        <v>0</v>
      </c>
      <c r="V189" s="6">
        <f t="shared" si="28"/>
        <v>0</v>
      </c>
      <c r="W189" s="6">
        <f t="shared" si="29"/>
        <v>0</v>
      </c>
      <c r="X189" s="6">
        <f t="shared" si="30"/>
        <v>0</v>
      </c>
      <c r="Y189" s="6">
        <f t="shared" si="25"/>
        <v>0</v>
      </c>
      <c r="Z189" s="6"/>
      <c r="AA189" s="6"/>
      <c r="AB189" s="6"/>
      <c r="AC189" s="6"/>
      <c r="AD189" s="6"/>
      <c r="AE189" s="6"/>
      <c r="AF189" s="6"/>
      <c r="AG189" s="6"/>
      <c r="AH189" s="6"/>
      <c r="AI189" s="6"/>
    </row>
    <row r="190" spans="1:35" s="20" customFormat="1" ht="15" customHeight="1" x14ac:dyDescent="0.25">
      <c r="A190" s="19"/>
      <c r="B190" s="74" t="str">
        <f t="shared" si="22"/>
        <v>!!!</v>
      </c>
      <c r="C190" s="209" t="str">
        <f>IF($D190&lt;&gt;"",VLOOKUP(TEXT($D190,0),'Angaben Stationen'!$C$15:$V$65,2,0),"")</f>
        <v/>
      </c>
      <c r="D190" s="203"/>
      <c r="E190" s="210"/>
      <c r="F190" s="210"/>
      <c r="G190" s="212"/>
      <c r="H190" s="213"/>
      <c r="I190" s="112"/>
      <c r="J190" s="112"/>
      <c r="K190" s="72"/>
      <c r="M190" s="126"/>
      <c r="N190" s="6">
        <f t="shared" si="23"/>
        <v>0</v>
      </c>
      <c r="O190" s="6" t="str">
        <f>IF('Angaben KH-Standort'!$D$13&gt;0,"VJ","KJA")</f>
        <v>KJA</v>
      </c>
      <c r="P190" s="6" t="str">
        <f t="shared" si="26"/>
        <v>Leer</v>
      </c>
      <c r="Q190" s="6" t="str">
        <f t="shared" si="24"/>
        <v>Leer</v>
      </c>
      <c r="R190" s="6" t="str">
        <f t="shared" si="21"/>
        <v>Leer</v>
      </c>
      <c r="S190" s="6" t="str">
        <f>VLOOKUP($C190,{"29 - Psychiatrie (Erwachsene)","Psychiatrie";"30 - Kinder- und Jugendpsychiatrie","KJPsychiatrie";"31 - Psychosomatik","Psychosomatik";0,"Leer";"","Leer"},2,0)</f>
        <v>Leer</v>
      </c>
      <c r="T190" s="6">
        <f>VLOOKUP($C190,{"29 - Psychiatrie (Erwachsene)",1;"30 - Kinder- und Jugendpsychiatrie",1;"31 - Psychosomatik",1;0,0;"",0},2,0)</f>
        <v>0</v>
      </c>
      <c r="U190" s="6">
        <f t="shared" si="27"/>
        <v>0</v>
      </c>
      <c r="V190" s="6">
        <f t="shared" si="28"/>
        <v>0</v>
      </c>
      <c r="W190" s="6">
        <f t="shared" si="29"/>
        <v>0</v>
      </c>
      <c r="X190" s="6">
        <f t="shared" si="30"/>
        <v>0</v>
      </c>
      <c r="Y190" s="6">
        <f t="shared" si="25"/>
        <v>0</v>
      </c>
      <c r="Z190" s="6"/>
      <c r="AA190" s="6"/>
      <c r="AB190" s="6"/>
      <c r="AC190" s="6"/>
      <c r="AD190" s="6"/>
      <c r="AE190" s="6"/>
      <c r="AF190" s="6"/>
      <c r="AG190" s="6"/>
      <c r="AH190" s="6"/>
      <c r="AI190" s="6"/>
    </row>
    <row r="191" spans="1:35" s="20" customFormat="1" ht="15" customHeight="1" x14ac:dyDescent="0.25">
      <c r="A191" s="19"/>
      <c r="B191" s="74" t="str">
        <f t="shared" si="22"/>
        <v>!!!</v>
      </c>
      <c r="C191" s="209" t="str">
        <f>IF($D191&lt;&gt;"",VLOOKUP(TEXT($D191,0),'Angaben Stationen'!$C$15:$V$65,2,0),"")</f>
        <v/>
      </c>
      <c r="D191" s="203"/>
      <c r="E191" s="210"/>
      <c r="F191" s="210"/>
      <c r="G191" s="212"/>
      <c r="H191" s="213"/>
      <c r="I191" s="112"/>
      <c r="J191" s="112"/>
      <c r="K191" s="72"/>
      <c r="M191" s="126"/>
      <c r="N191" s="6">
        <f t="shared" si="23"/>
        <v>0</v>
      </c>
      <c r="O191" s="6" t="str">
        <f>IF('Angaben KH-Standort'!$D$13&gt;0,"VJ","KJA")</f>
        <v>KJA</v>
      </c>
      <c r="P191" s="6" t="str">
        <f t="shared" si="26"/>
        <v>Leer</v>
      </c>
      <c r="Q191" s="6" t="str">
        <f t="shared" si="24"/>
        <v>Leer</v>
      </c>
      <c r="R191" s="6" t="str">
        <f t="shared" si="21"/>
        <v>Leer</v>
      </c>
      <c r="S191" s="6" t="str">
        <f>VLOOKUP($C191,{"29 - Psychiatrie (Erwachsene)","Psychiatrie";"30 - Kinder- und Jugendpsychiatrie","KJPsychiatrie";"31 - Psychosomatik","Psychosomatik";0,"Leer";"","Leer"},2,0)</f>
        <v>Leer</v>
      </c>
      <c r="T191" s="6">
        <f>VLOOKUP($C191,{"29 - Psychiatrie (Erwachsene)",1;"30 - Kinder- und Jugendpsychiatrie",1;"31 - Psychosomatik",1;0,0;"",0},2,0)</f>
        <v>0</v>
      </c>
      <c r="U191" s="6">
        <f t="shared" si="27"/>
        <v>0</v>
      </c>
      <c r="V191" s="6">
        <f t="shared" si="28"/>
        <v>0</v>
      </c>
      <c r="W191" s="6">
        <f t="shared" si="29"/>
        <v>0</v>
      </c>
      <c r="X191" s="6">
        <f t="shared" si="30"/>
        <v>0</v>
      </c>
      <c r="Y191" s="6">
        <f t="shared" si="25"/>
        <v>0</v>
      </c>
      <c r="Z191" s="6"/>
      <c r="AA191" s="6"/>
      <c r="AB191" s="6"/>
      <c r="AC191" s="6"/>
      <c r="AD191" s="6"/>
      <c r="AE191" s="6"/>
      <c r="AF191" s="6"/>
      <c r="AG191" s="6"/>
      <c r="AH191" s="6"/>
      <c r="AI191" s="6"/>
    </row>
    <row r="192" spans="1:35" s="20" customFormat="1" ht="15" customHeight="1" x14ac:dyDescent="0.25">
      <c r="A192" s="19"/>
      <c r="B192" s="74" t="str">
        <f t="shared" si="22"/>
        <v>!!!</v>
      </c>
      <c r="C192" s="209" t="str">
        <f>IF($D192&lt;&gt;"",VLOOKUP(TEXT($D192,0),'Angaben Stationen'!$C$15:$V$65,2,0),"")</f>
        <v/>
      </c>
      <c r="D192" s="203"/>
      <c r="E192" s="210"/>
      <c r="F192" s="210"/>
      <c r="G192" s="212"/>
      <c r="H192" s="213"/>
      <c r="I192" s="112"/>
      <c r="J192" s="112"/>
      <c r="K192" s="72"/>
      <c r="M192" s="126"/>
      <c r="N192" s="6">
        <f t="shared" si="23"/>
        <v>0</v>
      </c>
      <c r="O192" s="6" t="str">
        <f>IF('Angaben KH-Standort'!$D$13&gt;0,"VJ","KJA")</f>
        <v>KJA</v>
      </c>
      <c r="P192" s="6" t="str">
        <f t="shared" si="26"/>
        <v>Leer</v>
      </c>
      <c r="Q192" s="6" t="str">
        <f t="shared" si="24"/>
        <v>Leer</v>
      </c>
      <c r="R192" s="6" t="str">
        <f t="shared" si="21"/>
        <v>Leer</v>
      </c>
      <c r="S192" s="6" t="str">
        <f>VLOOKUP($C192,{"29 - Psychiatrie (Erwachsene)","Psychiatrie";"30 - Kinder- und Jugendpsychiatrie","KJPsychiatrie";"31 - Psychosomatik","Psychosomatik";0,"Leer";"","Leer"},2,0)</f>
        <v>Leer</v>
      </c>
      <c r="T192" s="6">
        <f>VLOOKUP($C192,{"29 - Psychiatrie (Erwachsene)",1;"30 - Kinder- und Jugendpsychiatrie",1;"31 - Psychosomatik",1;0,0;"",0},2,0)</f>
        <v>0</v>
      </c>
      <c r="U192" s="6">
        <f t="shared" si="27"/>
        <v>0</v>
      </c>
      <c r="V192" s="6">
        <f t="shared" si="28"/>
        <v>0</v>
      </c>
      <c r="W192" s="6">
        <f t="shared" si="29"/>
        <v>0</v>
      </c>
      <c r="X192" s="6">
        <f t="shared" si="30"/>
        <v>0</v>
      </c>
      <c r="Y192" s="6">
        <f t="shared" si="25"/>
        <v>0</v>
      </c>
      <c r="Z192" s="6"/>
      <c r="AA192" s="6"/>
      <c r="AB192" s="6"/>
      <c r="AC192" s="6"/>
      <c r="AD192" s="6"/>
      <c r="AE192" s="6"/>
      <c r="AF192" s="6"/>
      <c r="AG192" s="6"/>
      <c r="AH192" s="6"/>
      <c r="AI192" s="6"/>
    </row>
    <row r="193" spans="1:35" s="20" customFormat="1" ht="15" customHeight="1" x14ac:dyDescent="0.25">
      <c r="A193" s="19"/>
      <c r="B193" s="74" t="str">
        <f t="shared" si="22"/>
        <v>!!!</v>
      </c>
      <c r="C193" s="209" t="str">
        <f>IF($D193&lt;&gt;"",VLOOKUP(TEXT($D193,0),'Angaben Stationen'!$C$15:$V$65,2,0),"")</f>
        <v/>
      </c>
      <c r="D193" s="203"/>
      <c r="E193" s="210"/>
      <c r="F193" s="210"/>
      <c r="G193" s="212"/>
      <c r="H193" s="213"/>
      <c r="I193" s="112"/>
      <c r="J193" s="112"/>
      <c r="K193" s="72"/>
      <c r="M193" s="126"/>
      <c r="N193" s="6">
        <f t="shared" si="23"/>
        <v>0</v>
      </c>
      <c r="O193" s="6" t="str">
        <f>IF('Angaben KH-Standort'!$D$13&gt;0,"VJ","KJA")</f>
        <v>KJA</v>
      </c>
      <c r="P193" s="6" t="str">
        <f t="shared" si="26"/>
        <v>Leer</v>
      </c>
      <c r="Q193" s="6" t="str">
        <f t="shared" si="24"/>
        <v>Leer</v>
      </c>
      <c r="R193" s="6" t="str">
        <f t="shared" si="21"/>
        <v>Leer</v>
      </c>
      <c r="S193" s="6" t="str">
        <f>VLOOKUP($C193,{"29 - Psychiatrie (Erwachsene)","Psychiatrie";"30 - Kinder- und Jugendpsychiatrie","KJPsychiatrie";"31 - Psychosomatik","Psychosomatik";0,"Leer";"","Leer"},2,0)</f>
        <v>Leer</v>
      </c>
      <c r="T193" s="6">
        <f>VLOOKUP($C193,{"29 - Psychiatrie (Erwachsene)",1;"30 - Kinder- und Jugendpsychiatrie",1;"31 - Psychosomatik",1;0,0;"",0},2,0)</f>
        <v>0</v>
      </c>
      <c r="U193" s="6">
        <f t="shared" si="27"/>
        <v>0</v>
      </c>
      <c r="V193" s="6">
        <f t="shared" si="28"/>
        <v>0</v>
      </c>
      <c r="W193" s="6">
        <f t="shared" si="29"/>
        <v>0</v>
      </c>
      <c r="X193" s="6">
        <f t="shared" si="30"/>
        <v>0</v>
      </c>
      <c r="Y193" s="6">
        <f t="shared" si="25"/>
        <v>0</v>
      </c>
      <c r="Z193" s="6"/>
      <c r="AA193" s="6"/>
      <c r="AB193" s="6"/>
      <c r="AC193" s="6"/>
      <c r="AD193" s="6"/>
      <c r="AE193" s="6"/>
      <c r="AF193" s="6"/>
      <c r="AG193" s="6"/>
      <c r="AH193" s="6"/>
      <c r="AI193" s="6"/>
    </row>
    <row r="194" spans="1:35" s="20" customFormat="1" ht="15" customHeight="1" x14ac:dyDescent="0.25">
      <c r="A194" s="19"/>
      <c r="B194" s="74" t="str">
        <f t="shared" si="22"/>
        <v>!!!</v>
      </c>
      <c r="C194" s="209" t="str">
        <f>IF($D194&lt;&gt;"",VLOOKUP(TEXT($D194,0),'Angaben Stationen'!$C$15:$V$65,2,0),"")</f>
        <v/>
      </c>
      <c r="D194" s="203"/>
      <c r="E194" s="210"/>
      <c r="F194" s="210"/>
      <c r="G194" s="212"/>
      <c r="H194" s="213"/>
      <c r="I194" s="112"/>
      <c r="J194" s="112"/>
      <c r="K194" s="72"/>
      <c r="M194" s="126"/>
      <c r="N194" s="6">
        <f t="shared" si="23"/>
        <v>0</v>
      </c>
      <c r="O194" s="6" t="str">
        <f>IF('Angaben KH-Standort'!$D$13&gt;0,"VJ","KJA")</f>
        <v>KJA</v>
      </c>
      <c r="P194" s="6" t="str">
        <f t="shared" si="26"/>
        <v>Leer</v>
      </c>
      <c r="Q194" s="6" t="str">
        <f t="shared" si="24"/>
        <v>Leer</v>
      </c>
      <c r="R194" s="6" t="str">
        <f t="shared" si="21"/>
        <v>Leer</v>
      </c>
      <c r="S194" s="6" t="str">
        <f>VLOOKUP($C194,{"29 - Psychiatrie (Erwachsene)","Psychiatrie";"30 - Kinder- und Jugendpsychiatrie","KJPsychiatrie";"31 - Psychosomatik","Psychosomatik";0,"Leer";"","Leer"},2,0)</f>
        <v>Leer</v>
      </c>
      <c r="T194" s="6">
        <f>VLOOKUP($C194,{"29 - Psychiatrie (Erwachsene)",1;"30 - Kinder- und Jugendpsychiatrie",1;"31 - Psychosomatik",1;0,0;"",0},2,0)</f>
        <v>0</v>
      </c>
      <c r="U194" s="6">
        <f t="shared" si="27"/>
        <v>0</v>
      </c>
      <c r="V194" s="6">
        <f t="shared" si="28"/>
        <v>0</v>
      </c>
      <c r="W194" s="6">
        <f t="shared" si="29"/>
        <v>0</v>
      </c>
      <c r="X194" s="6">
        <f t="shared" si="30"/>
        <v>0</v>
      </c>
      <c r="Y194" s="6">
        <f t="shared" si="25"/>
        <v>0</v>
      </c>
      <c r="Z194" s="6"/>
      <c r="AA194" s="6"/>
      <c r="AB194" s="6"/>
      <c r="AC194" s="6"/>
      <c r="AD194" s="6"/>
      <c r="AE194" s="6"/>
      <c r="AF194" s="6"/>
      <c r="AG194" s="6"/>
      <c r="AH194" s="6"/>
      <c r="AI194" s="6"/>
    </row>
    <row r="195" spans="1:35" s="20" customFormat="1" ht="15" customHeight="1" x14ac:dyDescent="0.25">
      <c r="A195" s="19"/>
      <c r="B195" s="74" t="str">
        <f t="shared" si="22"/>
        <v>!!!</v>
      </c>
      <c r="C195" s="209" t="str">
        <f>IF($D195&lt;&gt;"",VLOOKUP(TEXT($D195,0),'Angaben Stationen'!$C$15:$V$65,2,0),"")</f>
        <v/>
      </c>
      <c r="D195" s="203"/>
      <c r="E195" s="210"/>
      <c r="F195" s="210"/>
      <c r="G195" s="212"/>
      <c r="H195" s="213"/>
      <c r="I195" s="112"/>
      <c r="J195" s="112"/>
      <c r="K195" s="72"/>
      <c r="M195" s="126"/>
      <c r="N195" s="6">
        <f t="shared" si="23"/>
        <v>0</v>
      </c>
      <c r="O195" s="6" t="str">
        <f>IF('Angaben KH-Standort'!$D$13&gt;0,"VJ","KJA")</f>
        <v>KJA</v>
      </c>
      <c r="P195" s="6" t="str">
        <f t="shared" si="26"/>
        <v>Leer</v>
      </c>
      <c r="Q195" s="6" t="str">
        <f t="shared" si="24"/>
        <v>Leer</v>
      </c>
      <c r="R195" s="6" t="str">
        <f t="shared" si="21"/>
        <v>Leer</v>
      </c>
      <c r="S195" s="6" t="str">
        <f>VLOOKUP($C195,{"29 - Psychiatrie (Erwachsene)","Psychiatrie";"30 - Kinder- und Jugendpsychiatrie","KJPsychiatrie";"31 - Psychosomatik","Psychosomatik";0,"Leer";"","Leer"},2,0)</f>
        <v>Leer</v>
      </c>
      <c r="T195" s="6">
        <f>VLOOKUP($C195,{"29 - Psychiatrie (Erwachsene)",1;"30 - Kinder- und Jugendpsychiatrie",1;"31 - Psychosomatik",1;0,0;"",0},2,0)</f>
        <v>0</v>
      </c>
      <c r="U195" s="6">
        <f t="shared" si="27"/>
        <v>0</v>
      </c>
      <c r="V195" s="6">
        <f t="shared" si="28"/>
        <v>0</v>
      </c>
      <c r="W195" s="6">
        <f t="shared" si="29"/>
        <v>0</v>
      </c>
      <c r="X195" s="6">
        <f t="shared" si="30"/>
        <v>0</v>
      </c>
      <c r="Y195" s="6">
        <f t="shared" si="25"/>
        <v>0</v>
      </c>
      <c r="Z195" s="6"/>
      <c r="AA195" s="6"/>
      <c r="AB195" s="6"/>
      <c r="AC195" s="6"/>
      <c r="AD195" s="6"/>
      <c r="AE195" s="6"/>
      <c r="AF195" s="6"/>
      <c r="AG195" s="6"/>
      <c r="AH195" s="6"/>
      <c r="AI195" s="6"/>
    </row>
    <row r="196" spans="1:35" s="20" customFormat="1" ht="15" customHeight="1" x14ac:dyDescent="0.25">
      <c r="A196" s="19"/>
      <c r="B196" s="74" t="str">
        <f t="shared" si="22"/>
        <v>!!!</v>
      </c>
      <c r="C196" s="209" t="str">
        <f>IF($D196&lt;&gt;"",VLOOKUP(TEXT($D196,0),'Angaben Stationen'!$C$15:$V$65,2,0),"")</f>
        <v/>
      </c>
      <c r="D196" s="203"/>
      <c r="E196" s="210"/>
      <c r="F196" s="210"/>
      <c r="G196" s="212"/>
      <c r="H196" s="213"/>
      <c r="I196" s="112"/>
      <c r="J196" s="112"/>
      <c r="K196" s="72"/>
      <c r="M196" s="126"/>
      <c r="N196" s="6">
        <f t="shared" si="23"/>
        <v>0</v>
      </c>
      <c r="O196" s="6" t="str">
        <f>IF('Angaben KH-Standort'!$D$13&gt;0,"VJ","KJA")</f>
        <v>KJA</v>
      </c>
      <c r="P196" s="6" t="str">
        <f t="shared" si="26"/>
        <v>Leer</v>
      </c>
      <c r="Q196" s="6" t="str">
        <f t="shared" si="24"/>
        <v>Leer</v>
      </c>
      <c r="R196" s="6" t="str">
        <f t="shared" si="21"/>
        <v>Leer</v>
      </c>
      <c r="S196" s="6" t="str">
        <f>VLOOKUP($C196,{"29 - Psychiatrie (Erwachsene)","Psychiatrie";"30 - Kinder- und Jugendpsychiatrie","KJPsychiatrie";"31 - Psychosomatik","Psychosomatik";0,"Leer";"","Leer"},2,0)</f>
        <v>Leer</v>
      </c>
      <c r="T196" s="6">
        <f>VLOOKUP($C196,{"29 - Psychiatrie (Erwachsene)",1;"30 - Kinder- und Jugendpsychiatrie",1;"31 - Psychosomatik",1;0,0;"",0},2,0)</f>
        <v>0</v>
      </c>
      <c r="U196" s="6">
        <f t="shared" si="27"/>
        <v>0</v>
      </c>
      <c r="V196" s="6">
        <f t="shared" si="28"/>
        <v>0</v>
      </c>
      <c r="W196" s="6">
        <f t="shared" si="29"/>
        <v>0</v>
      </c>
      <c r="X196" s="6">
        <f t="shared" si="30"/>
        <v>0</v>
      </c>
      <c r="Y196" s="6">
        <f t="shared" si="25"/>
        <v>0</v>
      </c>
      <c r="Z196" s="6"/>
      <c r="AA196" s="6"/>
      <c r="AB196" s="6"/>
      <c r="AC196" s="6"/>
      <c r="AD196" s="6"/>
      <c r="AE196" s="6"/>
      <c r="AF196" s="6"/>
      <c r="AG196" s="6"/>
      <c r="AH196" s="6"/>
      <c r="AI196" s="6"/>
    </row>
    <row r="197" spans="1:35" s="20" customFormat="1" ht="15" customHeight="1" x14ac:dyDescent="0.25">
      <c r="A197" s="19"/>
      <c r="B197" s="74" t="str">
        <f t="shared" si="22"/>
        <v>!!!</v>
      </c>
      <c r="C197" s="209" t="str">
        <f>IF($D197&lt;&gt;"",VLOOKUP(TEXT($D197,0),'Angaben Stationen'!$C$15:$V$65,2,0),"")</f>
        <v/>
      </c>
      <c r="D197" s="203"/>
      <c r="E197" s="210"/>
      <c r="F197" s="210"/>
      <c r="G197" s="212"/>
      <c r="H197" s="213"/>
      <c r="I197" s="112"/>
      <c r="J197" s="112"/>
      <c r="K197" s="72"/>
      <c r="M197" s="126"/>
      <c r="N197" s="6">
        <f t="shared" si="23"/>
        <v>0</v>
      </c>
      <c r="O197" s="6" t="str">
        <f>IF('Angaben KH-Standort'!$D$13&gt;0,"VJ","KJA")</f>
        <v>KJA</v>
      </c>
      <c r="P197" s="6" t="str">
        <f t="shared" si="26"/>
        <v>Leer</v>
      </c>
      <c r="Q197" s="6" t="str">
        <f t="shared" si="24"/>
        <v>Leer</v>
      </c>
      <c r="R197" s="6" t="str">
        <f t="shared" si="21"/>
        <v>Leer</v>
      </c>
      <c r="S197" s="6" t="str">
        <f>VLOOKUP($C197,{"29 - Psychiatrie (Erwachsene)","Psychiatrie";"30 - Kinder- und Jugendpsychiatrie","KJPsychiatrie";"31 - Psychosomatik","Psychosomatik";0,"Leer";"","Leer"},2,0)</f>
        <v>Leer</v>
      </c>
      <c r="T197" s="6">
        <f>VLOOKUP($C197,{"29 - Psychiatrie (Erwachsene)",1;"30 - Kinder- und Jugendpsychiatrie",1;"31 - Psychosomatik",1;0,0;"",0},2,0)</f>
        <v>0</v>
      </c>
      <c r="U197" s="6">
        <f t="shared" si="27"/>
        <v>0</v>
      </c>
      <c r="V197" s="6">
        <f t="shared" si="28"/>
        <v>0</v>
      </c>
      <c r="W197" s="6">
        <f t="shared" si="29"/>
        <v>0</v>
      </c>
      <c r="X197" s="6">
        <f t="shared" si="30"/>
        <v>0</v>
      </c>
      <c r="Y197" s="6">
        <f t="shared" si="25"/>
        <v>0</v>
      </c>
      <c r="Z197" s="6"/>
      <c r="AA197" s="6"/>
      <c r="AB197" s="6"/>
      <c r="AC197" s="6"/>
      <c r="AD197" s="6"/>
      <c r="AE197" s="6"/>
      <c r="AF197" s="6"/>
      <c r="AG197" s="6"/>
      <c r="AH197" s="6"/>
      <c r="AI197" s="6"/>
    </row>
    <row r="198" spans="1:35" s="20" customFormat="1" ht="15" customHeight="1" x14ac:dyDescent="0.25">
      <c r="A198" s="19"/>
      <c r="B198" s="74" t="str">
        <f t="shared" si="22"/>
        <v>!!!</v>
      </c>
      <c r="C198" s="209" t="str">
        <f>IF($D198&lt;&gt;"",VLOOKUP(TEXT($D198,0),'Angaben Stationen'!$C$15:$V$65,2,0),"")</f>
        <v/>
      </c>
      <c r="D198" s="203"/>
      <c r="E198" s="210"/>
      <c r="F198" s="210"/>
      <c r="G198" s="212"/>
      <c r="H198" s="213"/>
      <c r="I198" s="112"/>
      <c r="J198" s="112"/>
      <c r="K198" s="72"/>
      <c r="M198" s="126"/>
      <c r="N198" s="6">
        <f t="shared" si="23"/>
        <v>0</v>
      </c>
      <c r="O198" s="6" t="str">
        <f>IF('Angaben KH-Standort'!$D$13&gt;0,"VJ","KJA")</f>
        <v>KJA</v>
      </c>
      <c r="P198" s="6" t="str">
        <f t="shared" si="26"/>
        <v>Leer</v>
      </c>
      <c r="Q198" s="6" t="str">
        <f t="shared" si="24"/>
        <v>Leer</v>
      </c>
      <c r="R198" s="6" t="str">
        <f t="shared" si="21"/>
        <v>Leer</v>
      </c>
      <c r="S198" s="6" t="str">
        <f>VLOOKUP($C198,{"29 - Psychiatrie (Erwachsene)","Psychiatrie";"30 - Kinder- und Jugendpsychiatrie","KJPsychiatrie";"31 - Psychosomatik","Psychosomatik";0,"Leer";"","Leer"},2,0)</f>
        <v>Leer</v>
      </c>
      <c r="T198" s="6">
        <f>VLOOKUP($C198,{"29 - Psychiatrie (Erwachsene)",1;"30 - Kinder- und Jugendpsychiatrie",1;"31 - Psychosomatik",1;0,0;"",0},2,0)</f>
        <v>0</v>
      </c>
      <c r="U198" s="6">
        <f t="shared" si="27"/>
        <v>0</v>
      </c>
      <c r="V198" s="6">
        <f t="shared" si="28"/>
        <v>0</v>
      </c>
      <c r="W198" s="6">
        <f t="shared" si="29"/>
        <v>0</v>
      </c>
      <c r="X198" s="6">
        <f t="shared" si="30"/>
        <v>0</v>
      </c>
      <c r="Y198" s="6">
        <f t="shared" si="25"/>
        <v>0</v>
      </c>
      <c r="Z198" s="6"/>
      <c r="AA198" s="6"/>
      <c r="AB198" s="6"/>
      <c r="AC198" s="6"/>
      <c r="AD198" s="6"/>
      <c r="AE198" s="6"/>
      <c r="AF198" s="6"/>
      <c r="AG198" s="6"/>
      <c r="AH198" s="6"/>
      <c r="AI198" s="6"/>
    </row>
    <row r="199" spans="1:35" s="20" customFormat="1" ht="15" customHeight="1" x14ac:dyDescent="0.25">
      <c r="A199" s="19"/>
      <c r="B199" s="74" t="str">
        <f t="shared" si="22"/>
        <v>!!!</v>
      </c>
      <c r="C199" s="209" t="str">
        <f>IF($D199&lt;&gt;"",VLOOKUP(TEXT($D199,0),'Angaben Stationen'!$C$15:$V$65,2,0),"")</f>
        <v/>
      </c>
      <c r="D199" s="203"/>
      <c r="E199" s="210"/>
      <c r="F199" s="210"/>
      <c r="G199" s="212"/>
      <c r="H199" s="213"/>
      <c r="I199" s="112"/>
      <c r="J199" s="112"/>
      <c r="K199" s="72"/>
      <c r="M199" s="126"/>
      <c r="N199" s="6">
        <f t="shared" si="23"/>
        <v>0</v>
      </c>
      <c r="O199" s="6" t="str">
        <f>IF('Angaben KH-Standort'!$D$13&gt;0,"VJ","KJA")</f>
        <v>KJA</v>
      </c>
      <c r="P199" s="6" t="str">
        <f t="shared" si="26"/>
        <v>Leer</v>
      </c>
      <c r="Q199" s="6" t="str">
        <f t="shared" si="24"/>
        <v>Leer</v>
      </c>
      <c r="R199" s="6" t="str">
        <f t="shared" si="21"/>
        <v>Leer</v>
      </c>
      <c r="S199" s="6" t="str">
        <f>VLOOKUP($C199,{"29 - Psychiatrie (Erwachsene)","Psychiatrie";"30 - Kinder- und Jugendpsychiatrie","KJPsychiatrie";"31 - Psychosomatik","Psychosomatik";0,"Leer";"","Leer"},2,0)</f>
        <v>Leer</v>
      </c>
      <c r="T199" s="6">
        <f>VLOOKUP($C199,{"29 - Psychiatrie (Erwachsene)",1;"30 - Kinder- und Jugendpsychiatrie",1;"31 - Psychosomatik",1;0,0;"",0},2,0)</f>
        <v>0</v>
      </c>
      <c r="U199" s="6">
        <f t="shared" si="27"/>
        <v>0</v>
      </c>
      <c r="V199" s="6">
        <f t="shared" si="28"/>
        <v>0</v>
      </c>
      <c r="W199" s="6">
        <f t="shared" si="29"/>
        <v>0</v>
      </c>
      <c r="X199" s="6">
        <f t="shared" si="30"/>
        <v>0</v>
      </c>
      <c r="Y199" s="6">
        <f t="shared" si="25"/>
        <v>0</v>
      </c>
      <c r="Z199" s="6"/>
      <c r="AA199" s="6"/>
      <c r="AB199" s="6"/>
      <c r="AC199" s="6"/>
      <c r="AD199" s="6"/>
      <c r="AE199" s="6"/>
      <c r="AF199" s="6"/>
      <c r="AG199" s="6"/>
      <c r="AH199" s="6"/>
      <c r="AI199" s="6"/>
    </row>
    <row r="200" spans="1:35" s="20" customFormat="1" ht="15" customHeight="1" x14ac:dyDescent="0.25">
      <c r="A200" s="19"/>
      <c r="B200" s="74" t="str">
        <f t="shared" si="22"/>
        <v>!!!</v>
      </c>
      <c r="C200" s="209" t="str">
        <f>IF($D200&lt;&gt;"",VLOOKUP(TEXT($D200,0),'Angaben Stationen'!$C$15:$V$65,2,0),"")</f>
        <v/>
      </c>
      <c r="D200" s="203"/>
      <c r="E200" s="210"/>
      <c r="F200" s="210"/>
      <c r="G200" s="212"/>
      <c r="H200" s="213"/>
      <c r="I200" s="112"/>
      <c r="J200" s="112"/>
      <c r="K200" s="72"/>
      <c r="M200" s="126"/>
      <c r="N200" s="6">
        <f t="shared" si="23"/>
        <v>0</v>
      </c>
      <c r="O200" s="6" t="str">
        <f>IF('Angaben KH-Standort'!$D$13&gt;0,"VJ","KJA")</f>
        <v>KJA</v>
      </c>
      <c r="P200" s="6" t="str">
        <f t="shared" si="26"/>
        <v>Leer</v>
      </c>
      <c r="Q200" s="6" t="str">
        <f t="shared" si="24"/>
        <v>Leer</v>
      </c>
      <c r="R200" s="6" t="str">
        <f t="shared" si="21"/>
        <v>Leer</v>
      </c>
      <c r="S200" s="6" t="str">
        <f>VLOOKUP($C200,{"29 - Psychiatrie (Erwachsene)","Psychiatrie";"30 - Kinder- und Jugendpsychiatrie","KJPsychiatrie";"31 - Psychosomatik","Psychosomatik";0,"Leer";"","Leer"},2,0)</f>
        <v>Leer</v>
      </c>
      <c r="T200" s="6">
        <f>VLOOKUP($C200,{"29 - Psychiatrie (Erwachsene)",1;"30 - Kinder- und Jugendpsychiatrie",1;"31 - Psychosomatik",1;0,0;"",0},2,0)</f>
        <v>0</v>
      </c>
      <c r="U200" s="6">
        <f t="shared" si="27"/>
        <v>0</v>
      </c>
      <c r="V200" s="6">
        <f t="shared" si="28"/>
        <v>0</v>
      </c>
      <c r="W200" s="6">
        <f t="shared" si="29"/>
        <v>0</v>
      </c>
      <c r="X200" s="6">
        <f t="shared" si="30"/>
        <v>0</v>
      </c>
      <c r="Y200" s="6">
        <f t="shared" si="25"/>
        <v>0</v>
      </c>
      <c r="Z200" s="6"/>
      <c r="AA200" s="6"/>
      <c r="AB200" s="6"/>
      <c r="AC200" s="6"/>
      <c r="AD200" s="6"/>
      <c r="AE200" s="6"/>
      <c r="AF200" s="6"/>
      <c r="AG200" s="6"/>
      <c r="AH200" s="6"/>
      <c r="AI200" s="6"/>
    </row>
    <row r="201" spans="1:35" s="20" customFormat="1" ht="15" customHeight="1" x14ac:dyDescent="0.25">
      <c r="A201" s="19"/>
      <c r="B201" s="74" t="str">
        <f t="shared" si="22"/>
        <v>!!!</v>
      </c>
      <c r="C201" s="209" t="str">
        <f>IF($D201&lt;&gt;"",VLOOKUP(TEXT($D201,0),'Angaben Stationen'!$C$15:$V$65,2,0),"")</f>
        <v/>
      </c>
      <c r="D201" s="203"/>
      <c r="E201" s="210"/>
      <c r="F201" s="210"/>
      <c r="G201" s="212"/>
      <c r="H201" s="213"/>
      <c r="I201" s="112"/>
      <c r="J201" s="112"/>
      <c r="K201" s="72"/>
      <c r="M201" s="126"/>
      <c r="N201" s="6">
        <f t="shared" si="23"/>
        <v>0</v>
      </c>
      <c r="O201" s="6" t="str">
        <f>IF('Angaben KH-Standort'!$D$13&gt;0,"VJ","KJA")</f>
        <v>KJA</v>
      </c>
      <c r="P201" s="6" t="str">
        <f t="shared" si="26"/>
        <v>Leer</v>
      </c>
      <c r="Q201" s="6" t="str">
        <f t="shared" si="24"/>
        <v>Leer</v>
      </c>
      <c r="R201" s="6" t="str">
        <f t="shared" si="21"/>
        <v>Leer</v>
      </c>
      <c r="S201" s="6" t="str">
        <f>VLOOKUP($C201,{"29 - Psychiatrie (Erwachsene)","Psychiatrie";"30 - Kinder- und Jugendpsychiatrie","KJPsychiatrie";"31 - Psychosomatik","Psychosomatik";0,"Leer";"","Leer"},2,0)</f>
        <v>Leer</v>
      </c>
      <c r="T201" s="6">
        <f>VLOOKUP($C201,{"29 - Psychiatrie (Erwachsene)",1;"30 - Kinder- und Jugendpsychiatrie",1;"31 - Psychosomatik",1;0,0;"",0},2,0)</f>
        <v>0</v>
      </c>
      <c r="U201" s="6">
        <f t="shared" si="27"/>
        <v>0</v>
      </c>
      <c r="V201" s="6">
        <f t="shared" si="28"/>
        <v>0</v>
      </c>
      <c r="W201" s="6">
        <f t="shared" si="29"/>
        <v>0</v>
      </c>
      <c r="X201" s="6">
        <f t="shared" si="30"/>
        <v>0</v>
      </c>
      <c r="Y201" s="6">
        <f t="shared" si="25"/>
        <v>0</v>
      </c>
      <c r="Z201" s="6"/>
      <c r="AA201" s="6"/>
      <c r="AB201" s="6"/>
      <c r="AC201" s="6"/>
      <c r="AD201" s="6"/>
      <c r="AE201" s="6"/>
      <c r="AF201" s="6"/>
      <c r="AG201" s="6"/>
      <c r="AH201" s="6"/>
      <c r="AI201" s="6"/>
    </row>
    <row r="202" spans="1:35" s="20" customFormat="1" ht="15" customHeight="1" x14ac:dyDescent="0.25">
      <c r="A202" s="19"/>
      <c r="B202" s="74" t="str">
        <f t="shared" si="22"/>
        <v>!!!</v>
      </c>
      <c r="C202" s="209" t="str">
        <f>IF($D202&lt;&gt;"",VLOOKUP(TEXT($D202,0),'Angaben Stationen'!$C$15:$V$65,2,0),"")</f>
        <v/>
      </c>
      <c r="D202" s="203"/>
      <c r="E202" s="210"/>
      <c r="F202" s="210"/>
      <c r="G202" s="212"/>
      <c r="H202" s="213"/>
      <c r="I202" s="112"/>
      <c r="J202" s="112"/>
      <c r="K202" s="72"/>
      <c r="M202" s="126"/>
      <c r="N202" s="6">
        <f t="shared" si="23"/>
        <v>0</v>
      </c>
      <c r="O202" s="6" t="str">
        <f>IF('Angaben KH-Standort'!$D$13&gt;0,"VJ","KJA")</f>
        <v>KJA</v>
      </c>
      <c r="P202" s="6" t="str">
        <f t="shared" si="26"/>
        <v>Leer</v>
      </c>
      <c r="Q202" s="6" t="str">
        <f t="shared" si="24"/>
        <v>Leer</v>
      </c>
      <c r="R202" s="6" t="str">
        <f t="shared" si="21"/>
        <v>Leer</v>
      </c>
      <c r="S202" s="6" t="str">
        <f>VLOOKUP($C202,{"29 - Psychiatrie (Erwachsene)","Psychiatrie";"30 - Kinder- und Jugendpsychiatrie","KJPsychiatrie";"31 - Psychosomatik","Psychosomatik";0,"Leer";"","Leer"},2,0)</f>
        <v>Leer</v>
      </c>
      <c r="T202" s="6">
        <f>VLOOKUP($C202,{"29 - Psychiatrie (Erwachsene)",1;"30 - Kinder- und Jugendpsychiatrie",1;"31 - Psychosomatik",1;0,0;"",0},2,0)</f>
        <v>0</v>
      </c>
      <c r="U202" s="6">
        <f t="shared" si="27"/>
        <v>0</v>
      </c>
      <c r="V202" s="6">
        <f t="shared" si="28"/>
        <v>0</v>
      </c>
      <c r="W202" s="6">
        <f t="shared" si="29"/>
        <v>0</v>
      </c>
      <c r="X202" s="6">
        <f t="shared" si="30"/>
        <v>0</v>
      </c>
      <c r="Y202" s="6">
        <f t="shared" si="25"/>
        <v>0</v>
      </c>
      <c r="Z202" s="6"/>
      <c r="AA202" s="6"/>
      <c r="AB202" s="6"/>
      <c r="AC202" s="6"/>
      <c r="AD202" s="6"/>
      <c r="AE202" s="6"/>
      <c r="AF202" s="6"/>
      <c r="AG202" s="6"/>
      <c r="AH202" s="6"/>
      <c r="AI202" s="6"/>
    </row>
    <row r="203" spans="1:35" s="20" customFormat="1" ht="15" customHeight="1" x14ac:dyDescent="0.25">
      <c r="A203" s="19"/>
      <c r="B203" s="74" t="str">
        <f t="shared" si="22"/>
        <v>!!!</v>
      </c>
      <c r="C203" s="209" t="str">
        <f>IF($D203&lt;&gt;"",VLOOKUP(TEXT($D203,0),'Angaben Stationen'!$C$15:$V$65,2,0),"")</f>
        <v/>
      </c>
      <c r="D203" s="203"/>
      <c r="E203" s="210"/>
      <c r="F203" s="210"/>
      <c r="G203" s="212"/>
      <c r="H203" s="213"/>
      <c r="I203" s="112"/>
      <c r="J203" s="112"/>
      <c r="K203" s="72"/>
      <c r="M203" s="126"/>
      <c r="N203" s="6">
        <f t="shared" si="23"/>
        <v>0</v>
      </c>
      <c r="O203" s="6" t="str">
        <f>IF('Angaben KH-Standort'!$D$13&gt;0,"VJ","KJA")</f>
        <v>KJA</v>
      </c>
      <c r="P203" s="6" t="str">
        <f t="shared" si="26"/>
        <v>Leer</v>
      </c>
      <c r="Q203" s="6" t="str">
        <f t="shared" si="24"/>
        <v>Leer</v>
      </c>
      <c r="R203" s="6" t="str">
        <f t="shared" si="21"/>
        <v>Leer</v>
      </c>
      <c r="S203" s="6" t="str">
        <f>VLOOKUP($C203,{"29 - Psychiatrie (Erwachsene)","Psychiatrie";"30 - Kinder- und Jugendpsychiatrie","KJPsychiatrie";"31 - Psychosomatik","Psychosomatik";0,"Leer";"","Leer"},2,0)</f>
        <v>Leer</v>
      </c>
      <c r="T203" s="6">
        <f>VLOOKUP($C203,{"29 - Psychiatrie (Erwachsene)",1;"30 - Kinder- und Jugendpsychiatrie",1;"31 - Psychosomatik",1;0,0;"",0},2,0)</f>
        <v>0</v>
      </c>
      <c r="U203" s="6">
        <f t="shared" si="27"/>
        <v>0</v>
      </c>
      <c r="V203" s="6">
        <f t="shared" si="28"/>
        <v>0</v>
      </c>
      <c r="W203" s="6">
        <f t="shared" si="29"/>
        <v>0</v>
      </c>
      <c r="X203" s="6">
        <f t="shared" si="30"/>
        <v>0</v>
      </c>
      <c r="Y203" s="6">
        <f t="shared" si="25"/>
        <v>0</v>
      </c>
      <c r="Z203" s="6"/>
      <c r="AA203" s="6"/>
      <c r="AB203" s="6"/>
      <c r="AC203" s="6"/>
      <c r="AD203" s="6"/>
      <c r="AE203" s="6"/>
      <c r="AF203" s="6"/>
      <c r="AG203" s="6"/>
      <c r="AH203" s="6"/>
      <c r="AI203" s="6"/>
    </row>
    <row r="204" spans="1:35" s="20" customFormat="1" ht="15" customHeight="1" x14ac:dyDescent="0.25">
      <c r="A204" s="19"/>
      <c r="B204" s="74" t="str">
        <f t="shared" si="22"/>
        <v>!!!</v>
      </c>
      <c r="C204" s="209" t="str">
        <f>IF($D204&lt;&gt;"",VLOOKUP(TEXT($D204,0),'Angaben Stationen'!$C$15:$V$65,2,0),"")</f>
        <v/>
      </c>
      <c r="D204" s="203"/>
      <c r="E204" s="210"/>
      <c r="F204" s="210"/>
      <c r="G204" s="212"/>
      <c r="H204" s="213"/>
      <c r="I204" s="112"/>
      <c r="J204" s="112"/>
      <c r="K204" s="72"/>
      <c r="M204" s="126"/>
      <c r="N204" s="6">
        <f t="shared" si="23"/>
        <v>0</v>
      </c>
      <c r="O204" s="6" t="str">
        <f>IF('Angaben KH-Standort'!$D$13&gt;0,"VJ","KJA")</f>
        <v>KJA</v>
      </c>
      <c r="P204" s="6" t="str">
        <f t="shared" si="26"/>
        <v>Leer</v>
      </c>
      <c r="Q204" s="6" t="str">
        <f t="shared" si="24"/>
        <v>Leer</v>
      </c>
      <c r="R204" s="6" t="str">
        <f t="shared" si="21"/>
        <v>Leer</v>
      </c>
      <c r="S204" s="6" t="str">
        <f>VLOOKUP($C204,{"29 - Psychiatrie (Erwachsene)","Psychiatrie";"30 - Kinder- und Jugendpsychiatrie","KJPsychiatrie";"31 - Psychosomatik","Psychosomatik";0,"Leer";"","Leer"},2,0)</f>
        <v>Leer</v>
      </c>
      <c r="T204" s="6">
        <f>VLOOKUP($C204,{"29 - Psychiatrie (Erwachsene)",1;"30 - Kinder- und Jugendpsychiatrie",1;"31 - Psychosomatik",1;0,0;"",0},2,0)</f>
        <v>0</v>
      </c>
      <c r="U204" s="6">
        <f t="shared" si="27"/>
        <v>0</v>
      </c>
      <c r="V204" s="6">
        <f t="shared" si="28"/>
        <v>0</v>
      </c>
      <c r="W204" s="6">
        <f t="shared" si="29"/>
        <v>0</v>
      </c>
      <c r="X204" s="6">
        <f t="shared" si="30"/>
        <v>0</v>
      </c>
      <c r="Y204" s="6">
        <f t="shared" si="25"/>
        <v>0</v>
      </c>
      <c r="Z204" s="6"/>
      <c r="AA204" s="6"/>
      <c r="AB204" s="6"/>
      <c r="AC204" s="6"/>
      <c r="AD204" s="6"/>
      <c r="AE204" s="6"/>
      <c r="AF204" s="6"/>
      <c r="AG204" s="6"/>
      <c r="AH204" s="6"/>
      <c r="AI204" s="6"/>
    </row>
    <row r="205" spans="1:35" s="20" customFormat="1" ht="15" customHeight="1" x14ac:dyDescent="0.25">
      <c r="A205" s="19"/>
      <c r="B205" s="74" t="str">
        <f t="shared" si="22"/>
        <v>!!!</v>
      </c>
      <c r="C205" s="209" t="str">
        <f>IF($D205&lt;&gt;"",VLOOKUP(TEXT($D205,0),'Angaben Stationen'!$C$15:$V$65,2,0),"")</f>
        <v/>
      </c>
      <c r="D205" s="203"/>
      <c r="E205" s="210"/>
      <c r="F205" s="210"/>
      <c r="G205" s="212"/>
      <c r="H205" s="213"/>
      <c r="I205" s="112"/>
      <c r="J205" s="112"/>
      <c r="K205" s="72"/>
      <c r="M205" s="126"/>
      <c r="N205" s="6">
        <f t="shared" si="23"/>
        <v>0</v>
      </c>
      <c r="O205" s="6" t="str">
        <f>IF('Angaben KH-Standort'!$D$13&gt;0,"VJ","KJA")</f>
        <v>KJA</v>
      </c>
      <c r="P205" s="6" t="str">
        <f t="shared" si="26"/>
        <v>Leer</v>
      </c>
      <c r="Q205" s="6" t="str">
        <f t="shared" si="24"/>
        <v>Leer</v>
      </c>
      <c r="R205" s="6" t="str">
        <f t="shared" si="21"/>
        <v>Leer</v>
      </c>
      <c r="S205" s="6" t="str">
        <f>VLOOKUP($C205,{"29 - Psychiatrie (Erwachsene)","Psychiatrie";"30 - Kinder- und Jugendpsychiatrie","KJPsychiatrie";"31 - Psychosomatik","Psychosomatik";0,"Leer";"","Leer"},2,0)</f>
        <v>Leer</v>
      </c>
      <c r="T205" s="6">
        <f>VLOOKUP($C205,{"29 - Psychiatrie (Erwachsene)",1;"30 - Kinder- und Jugendpsychiatrie",1;"31 - Psychosomatik",1;0,0;"",0},2,0)</f>
        <v>0</v>
      </c>
      <c r="U205" s="6">
        <f t="shared" si="27"/>
        <v>0</v>
      </c>
      <c r="V205" s="6">
        <f t="shared" si="28"/>
        <v>0</v>
      </c>
      <c r="W205" s="6">
        <f t="shared" si="29"/>
        <v>0</v>
      </c>
      <c r="X205" s="6">
        <f t="shared" si="30"/>
        <v>0</v>
      </c>
      <c r="Y205" s="6">
        <f t="shared" si="25"/>
        <v>0</v>
      </c>
      <c r="Z205" s="6"/>
      <c r="AA205" s="6"/>
      <c r="AB205" s="6"/>
      <c r="AC205" s="6"/>
      <c r="AD205" s="6"/>
      <c r="AE205" s="6"/>
      <c r="AF205" s="6"/>
      <c r="AG205" s="6"/>
      <c r="AH205" s="6"/>
      <c r="AI205" s="6"/>
    </row>
    <row r="206" spans="1:35" s="20" customFormat="1" ht="15" customHeight="1" x14ac:dyDescent="0.25">
      <c r="A206" s="19"/>
      <c r="B206" s="74" t="str">
        <f t="shared" si="22"/>
        <v>!!!</v>
      </c>
      <c r="C206" s="209" t="str">
        <f>IF($D206&lt;&gt;"",VLOOKUP(TEXT($D206,0),'Angaben Stationen'!$C$15:$V$65,2,0),"")</f>
        <v/>
      </c>
      <c r="D206" s="203"/>
      <c r="E206" s="210"/>
      <c r="F206" s="210"/>
      <c r="G206" s="212"/>
      <c r="H206" s="213"/>
      <c r="I206" s="112"/>
      <c r="J206" s="112"/>
      <c r="K206" s="72"/>
      <c r="M206" s="126"/>
      <c r="N206" s="6">
        <f t="shared" si="23"/>
        <v>0</v>
      </c>
      <c r="O206" s="6" t="str">
        <f>IF('Angaben KH-Standort'!$D$13&gt;0,"VJ","KJA")</f>
        <v>KJA</v>
      </c>
      <c r="P206" s="6" t="str">
        <f t="shared" si="26"/>
        <v>Leer</v>
      </c>
      <c r="Q206" s="6" t="str">
        <f t="shared" si="24"/>
        <v>Leer</v>
      </c>
      <c r="R206" s="6" t="str">
        <f t="shared" si="21"/>
        <v>Leer</v>
      </c>
      <c r="S206" s="6" t="str">
        <f>VLOOKUP($C206,{"29 - Psychiatrie (Erwachsene)","Psychiatrie";"30 - Kinder- und Jugendpsychiatrie","KJPsychiatrie";"31 - Psychosomatik","Psychosomatik";0,"Leer";"","Leer"},2,0)</f>
        <v>Leer</v>
      </c>
      <c r="T206" s="6">
        <f>VLOOKUP($C206,{"29 - Psychiatrie (Erwachsene)",1;"30 - Kinder- und Jugendpsychiatrie",1;"31 - Psychosomatik",1;0,0;"",0},2,0)</f>
        <v>0</v>
      </c>
      <c r="U206" s="6">
        <f t="shared" si="27"/>
        <v>0</v>
      </c>
      <c r="V206" s="6">
        <f t="shared" si="28"/>
        <v>0</v>
      </c>
      <c r="W206" s="6">
        <f t="shared" si="29"/>
        <v>0</v>
      </c>
      <c r="X206" s="6">
        <f t="shared" si="30"/>
        <v>0</v>
      </c>
      <c r="Y206" s="6">
        <f t="shared" si="25"/>
        <v>0</v>
      </c>
      <c r="Z206" s="6"/>
      <c r="AA206" s="6"/>
      <c r="AB206" s="6"/>
      <c r="AC206" s="6"/>
      <c r="AD206" s="6"/>
      <c r="AE206" s="6"/>
      <c r="AF206" s="6"/>
      <c r="AG206" s="6"/>
      <c r="AH206" s="6"/>
      <c r="AI206" s="6"/>
    </row>
    <row r="207" spans="1:35" s="20" customFormat="1" ht="15" customHeight="1" x14ac:dyDescent="0.25">
      <c r="A207" s="19"/>
      <c r="B207" s="74" t="str">
        <f t="shared" si="22"/>
        <v>!!!</v>
      </c>
      <c r="C207" s="209" t="str">
        <f>IF($D207&lt;&gt;"",VLOOKUP(TEXT($D207,0),'Angaben Stationen'!$C$15:$V$65,2,0),"")</f>
        <v/>
      </c>
      <c r="D207" s="203"/>
      <c r="E207" s="210"/>
      <c r="F207" s="210"/>
      <c r="G207" s="212"/>
      <c r="H207" s="213"/>
      <c r="I207" s="112"/>
      <c r="J207" s="112"/>
      <c r="K207" s="72"/>
      <c r="M207" s="126"/>
      <c r="N207" s="6">
        <f t="shared" si="23"/>
        <v>0</v>
      </c>
      <c r="O207" s="6" t="str">
        <f>IF('Angaben KH-Standort'!$D$13&gt;0,"VJ","KJA")</f>
        <v>KJA</v>
      </c>
      <c r="P207" s="6" t="str">
        <f t="shared" si="26"/>
        <v>Leer</v>
      </c>
      <c r="Q207" s="6" t="str">
        <f t="shared" si="24"/>
        <v>Leer</v>
      </c>
      <c r="R207" s="6" t="str">
        <f t="shared" si="21"/>
        <v>Leer</v>
      </c>
      <c r="S207" s="6" t="str">
        <f>VLOOKUP($C207,{"29 - Psychiatrie (Erwachsene)","Psychiatrie";"30 - Kinder- und Jugendpsychiatrie","KJPsychiatrie";"31 - Psychosomatik","Psychosomatik";0,"Leer";"","Leer"},2,0)</f>
        <v>Leer</v>
      </c>
      <c r="T207" s="6">
        <f>VLOOKUP($C207,{"29 - Psychiatrie (Erwachsene)",1;"30 - Kinder- und Jugendpsychiatrie",1;"31 - Psychosomatik",1;0,0;"",0},2,0)</f>
        <v>0</v>
      </c>
      <c r="U207" s="6">
        <f t="shared" si="27"/>
        <v>0</v>
      </c>
      <c r="V207" s="6">
        <f t="shared" si="28"/>
        <v>0</v>
      </c>
      <c r="W207" s="6">
        <f t="shared" si="29"/>
        <v>0</v>
      </c>
      <c r="X207" s="6">
        <f t="shared" si="30"/>
        <v>0</v>
      </c>
      <c r="Y207" s="6">
        <f t="shared" si="25"/>
        <v>0</v>
      </c>
      <c r="Z207" s="6"/>
      <c r="AA207" s="6"/>
      <c r="AB207" s="6"/>
      <c r="AC207" s="6"/>
      <c r="AD207" s="6"/>
      <c r="AE207" s="6"/>
      <c r="AF207" s="6"/>
      <c r="AG207" s="6"/>
      <c r="AH207" s="6"/>
      <c r="AI207" s="6"/>
    </row>
    <row r="208" spans="1:35" s="20" customFormat="1" ht="15" customHeight="1" x14ac:dyDescent="0.25">
      <c r="A208" s="19"/>
      <c r="B208" s="74" t="str">
        <f t="shared" si="22"/>
        <v>!!!</v>
      </c>
      <c r="C208" s="209" t="str">
        <f>IF($D208&lt;&gt;"",VLOOKUP(TEXT($D208,0),'Angaben Stationen'!$C$15:$V$65,2,0),"")</f>
        <v/>
      </c>
      <c r="D208" s="203"/>
      <c r="E208" s="210"/>
      <c r="F208" s="210"/>
      <c r="G208" s="212"/>
      <c r="H208" s="213"/>
      <c r="I208" s="112"/>
      <c r="J208" s="112"/>
      <c r="K208" s="72"/>
      <c r="M208" s="126"/>
      <c r="N208" s="6">
        <f t="shared" si="23"/>
        <v>0</v>
      </c>
      <c r="O208" s="6" t="str">
        <f>IF('Angaben KH-Standort'!$D$13&gt;0,"VJ","KJA")</f>
        <v>KJA</v>
      </c>
      <c r="P208" s="6" t="str">
        <f t="shared" si="26"/>
        <v>Leer</v>
      </c>
      <c r="Q208" s="6" t="str">
        <f t="shared" si="24"/>
        <v>Leer</v>
      </c>
      <c r="R208" s="6" t="str">
        <f t="shared" si="21"/>
        <v>Leer</v>
      </c>
      <c r="S208" s="6" t="str">
        <f>VLOOKUP($C208,{"29 - Psychiatrie (Erwachsene)","Psychiatrie";"30 - Kinder- und Jugendpsychiatrie","KJPsychiatrie";"31 - Psychosomatik","Psychosomatik";0,"Leer";"","Leer"},2,0)</f>
        <v>Leer</v>
      </c>
      <c r="T208" s="6">
        <f>VLOOKUP($C208,{"29 - Psychiatrie (Erwachsene)",1;"30 - Kinder- und Jugendpsychiatrie",1;"31 - Psychosomatik",1;0,0;"",0},2,0)</f>
        <v>0</v>
      </c>
      <c r="U208" s="6">
        <f t="shared" si="27"/>
        <v>0</v>
      </c>
      <c r="V208" s="6">
        <f t="shared" si="28"/>
        <v>0</v>
      </c>
      <c r="W208" s="6">
        <f t="shared" si="29"/>
        <v>0</v>
      </c>
      <c r="X208" s="6">
        <f t="shared" si="30"/>
        <v>0</v>
      </c>
      <c r="Y208" s="6">
        <f t="shared" si="25"/>
        <v>0</v>
      </c>
      <c r="Z208" s="6"/>
      <c r="AA208" s="6"/>
      <c r="AB208" s="6"/>
      <c r="AC208" s="6"/>
      <c r="AD208" s="6"/>
      <c r="AE208" s="6"/>
      <c r="AF208" s="6"/>
      <c r="AG208" s="6"/>
      <c r="AH208" s="6"/>
      <c r="AI208" s="6"/>
    </row>
    <row r="209" spans="1:35" s="20" customFormat="1" ht="15" customHeight="1" x14ac:dyDescent="0.25">
      <c r="A209" s="19"/>
      <c r="B209" s="74" t="str">
        <f t="shared" si="22"/>
        <v>!!!</v>
      </c>
      <c r="C209" s="209" t="str">
        <f>IF($D209&lt;&gt;"",VLOOKUP(TEXT($D209,0),'Angaben Stationen'!$C$15:$V$65,2,0),"")</f>
        <v/>
      </c>
      <c r="D209" s="203"/>
      <c r="E209" s="210"/>
      <c r="F209" s="210"/>
      <c r="G209" s="212"/>
      <c r="H209" s="213"/>
      <c r="I209" s="112"/>
      <c r="J209" s="112"/>
      <c r="K209" s="72"/>
      <c r="M209" s="126"/>
      <c r="N209" s="6">
        <f t="shared" si="23"/>
        <v>0</v>
      </c>
      <c r="O209" s="6" t="str">
        <f>IF('Angaben KH-Standort'!$D$13&gt;0,"VJ","KJA")</f>
        <v>KJA</v>
      </c>
      <c r="P209" s="6" t="str">
        <f t="shared" si="26"/>
        <v>Leer</v>
      </c>
      <c r="Q209" s="6" t="str">
        <f t="shared" si="24"/>
        <v>Leer</v>
      </c>
      <c r="R209" s="6" t="str">
        <f t="shared" si="21"/>
        <v>Leer</v>
      </c>
      <c r="S209" s="6" t="str">
        <f>VLOOKUP($C209,{"29 - Psychiatrie (Erwachsene)","Psychiatrie";"30 - Kinder- und Jugendpsychiatrie","KJPsychiatrie";"31 - Psychosomatik","Psychosomatik";0,"Leer";"","Leer"},2,0)</f>
        <v>Leer</v>
      </c>
      <c r="T209" s="6">
        <f>VLOOKUP($C209,{"29 - Psychiatrie (Erwachsene)",1;"30 - Kinder- und Jugendpsychiatrie",1;"31 - Psychosomatik",1;0,0;"",0},2,0)</f>
        <v>0</v>
      </c>
      <c r="U209" s="6">
        <f t="shared" si="27"/>
        <v>0</v>
      </c>
      <c r="V209" s="6">
        <f t="shared" si="28"/>
        <v>0</v>
      </c>
      <c r="W209" s="6">
        <f t="shared" si="29"/>
        <v>0</v>
      </c>
      <c r="X209" s="6">
        <f t="shared" si="30"/>
        <v>0</v>
      </c>
      <c r="Y209" s="6">
        <f t="shared" si="25"/>
        <v>0</v>
      </c>
      <c r="Z209" s="6"/>
      <c r="AA209" s="6"/>
      <c r="AB209" s="6"/>
      <c r="AC209" s="6"/>
      <c r="AD209" s="6"/>
      <c r="AE209" s="6"/>
      <c r="AF209" s="6"/>
      <c r="AG209" s="6"/>
      <c r="AH209" s="6"/>
      <c r="AI209" s="6"/>
    </row>
    <row r="210" spans="1:35" s="20" customFormat="1" ht="15" customHeight="1" x14ac:dyDescent="0.25">
      <c r="A210" s="19"/>
      <c r="B210" s="74" t="str">
        <f t="shared" si="22"/>
        <v>!!!</v>
      </c>
      <c r="C210" s="209" t="str">
        <f>IF($D210&lt;&gt;"",VLOOKUP(TEXT($D210,0),'Angaben Stationen'!$C$15:$V$65,2,0),"")</f>
        <v/>
      </c>
      <c r="D210" s="203"/>
      <c r="E210" s="210"/>
      <c r="F210" s="210"/>
      <c r="G210" s="212"/>
      <c r="H210" s="213"/>
      <c r="I210" s="112"/>
      <c r="J210" s="112"/>
      <c r="K210" s="72"/>
      <c r="M210" s="126"/>
      <c r="N210" s="6">
        <f t="shared" si="23"/>
        <v>0</v>
      </c>
      <c r="O210" s="6" t="str">
        <f>IF('Angaben KH-Standort'!$D$13&gt;0,"VJ","KJA")</f>
        <v>KJA</v>
      </c>
      <c r="P210" s="6" t="str">
        <f t="shared" si="26"/>
        <v>Leer</v>
      </c>
      <c r="Q210" s="6" t="str">
        <f t="shared" si="24"/>
        <v>Leer</v>
      </c>
      <c r="R210" s="6" t="str">
        <f t="shared" ref="R210:R273" si="31">IF($D210&lt;&gt;"","Monate","Leer")</f>
        <v>Leer</v>
      </c>
      <c r="S210" s="6" t="str">
        <f>VLOOKUP($C210,{"29 - Psychiatrie (Erwachsene)","Psychiatrie";"30 - Kinder- und Jugendpsychiatrie","KJPsychiatrie";"31 - Psychosomatik","Psychosomatik";0,"Leer";"","Leer"},2,0)</f>
        <v>Leer</v>
      </c>
      <c r="T210" s="6">
        <f>VLOOKUP($C210,{"29 - Psychiatrie (Erwachsene)",1;"30 - Kinder- und Jugendpsychiatrie",1;"31 - Psychosomatik",1;0,0;"",0},2,0)</f>
        <v>0</v>
      </c>
      <c r="U210" s="6">
        <f t="shared" si="27"/>
        <v>0</v>
      </c>
      <c r="V210" s="6">
        <f t="shared" si="28"/>
        <v>0</v>
      </c>
      <c r="W210" s="6">
        <f t="shared" si="29"/>
        <v>0</v>
      </c>
      <c r="X210" s="6">
        <f t="shared" si="30"/>
        <v>0</v>
      </c>
      <c r="Y210" s="6">
        <f t="shared" si="25"/>
        <v>0</v>
      </c>
      <c r="Z210" s="6"/>
      <c r="AA210" s="6"/>
      <c r="AB210" s="6"/>
      <c r="AC210" s="6"/>
      <c r="AD210" s="6"/>
      <c r="AE210" s="6"/>
      <c r="AF210" s="6"/>
      <c r="AG210" s="6"/>
      <c r="AH210" s="6"/>
      <c r="AI210" s="6"/>
    </row>
    <row r="211" spans="1:35" s="20" customFormat="1" ht="15" customHeight="1" x14ac:dyDescent="0.25">
      <c r="A211" s="19"/>
      <c r="B211" s="74" t="str">
        <f t="shared" ref="B211:B274" si="32">IF(SUM(T211:Y211)&lt;6,"!!!","")</f>
        <v>!!!</v>
      </c>
      <c r="C211" s="209" t="str">
        <f>IF($D211&lt;&gt;"",VLOOKUP(TEXT($D211,0),'Angaben Stationen'!$C$15:$V$65,2,0),"")</f>
        <v/>
      </c>
      <c r="D211" s="203"/>
      <c r="E211" s="210"/>
      <c r="F211" s="210"/>
      <c r="G211" s="212"/>
      <c r="H211" s="213"/>
      <c r="I211" s="112"/>
      <c r="J211" s="112"/>
      <c r="K211" s="72"/>
      <c r="M211" s="126"/>
      <c r="N211" s="6">
        <f t="shared" ref="N211:N274" si="33">IF(LEN(B211)&gt;0,0,1)</f>
        <v>0</v>
      </c>
      <c r="O211" s="6" t="str">
        <f>IF('Angaben KH-Standort'!$D$13&gt;0,"VJ","KJA")</f>
        <v>KJA</v>
      </c>
      <c r="P211" s="6" t="str">
        <f t="shared" si="26"/>
        <v>Leer</v>
      </c>
      <c r="Q211" s="6" t="str">
        <f t="shared" ref="Q211:Q274" si="34">IF($D211&lt;&gt;"",O211,"Leer")</f>
        <v>Leer</v>
      </c>
      <c r="R211" s="6" t="str">
        <f t="shared" si="31"/>
        <v>Leer</v>
      </c>
      <c r="S211" s="6" t="str">
        <f>VLOOKUP($C211,{"29 - Psychiatrie (Erwachsene)","Psychiatrie";"30 - Kinder- und Jugendpsychiatrie","KJPsychiatrie";"31 - Psychosomatik","Psychosomatik";0,"Leer";"","Leer"},2,0)</f>
        <v>Leer</v>
      </c>
      <c r="T211" s="6">
        <f>VLOOKUP($C211,{"29 - Psychiatrie (Erwachsene)",1;"30 - Kinder- und Jugendpsychiatrie",1;"31 - Psychosomatik",1;0,0;"",0},2,0)</f>
        <v>0</v>
      </c>
      <c r="U211" s="6">
        <f t="shared" si="27"/>
        <v>0</v>
      </c>
      <c r="V211" s="6">
        <f t="shared" si="28"/>
        <v>0</v>
      </c>
      <c r="W211" s="6">
        <f t="shared" si="29"/>
        <v>0</v>
      </c>
      <c r="X211" s="6">
        <f t="shared" si="30"/>
        <v>0</v>
      </c>
      <c r="Y211" s="6">
        <f t="shared" ref="Y211:Y274" si="35">IF(LEN($H211)&gt;0,1,0)</f>
        <v>0</v>
      </c>
      <c r="Z211" s="6"/>
      <c r="AA211" s="6"/>
      <c r="AB211" s="6"/>
      <c r="AC211" s="6"/>
      <c r="AD211" s="6"/>
      <c r="AE211" s="6"/>
      <c r="AF211" s="6"/>
      <c r="AG211" s="6"/>
      <c r="AH211" s="6"/>
      <c r="AI211" s="6"/>
    </row>
    <row r="212" spans="1:35" s="20" customFormat="1" ht="15" customHeight="1" x14ac:dyDescent="0.25">
      <c r="A212" s="19"/>
      <c r="B212" s="74" t="str">
        <f t="shared" si="32"/>
        <v>!!!</v>
      </c>
      <c r="C212" s="209" t="str">
        <f>IF($D212&lt;&gt;"",VLOOKUP(TEXT($D212,0),'Angaben Stationen'!$C$15:$V$65,2,0),"")</f>
        <v/>
      </c>
      <c r="D212" s="203"/>
      <c r="E212" s="210"/>
      <c r="F212" s="210"/>
      <c r="G212" s="212"/>
      <c r="H212" s="213"/>
      <c r="I212" s="112"/>
      <c r="J212" s="112"/>
      <c r="K212" s="72"/>
      <c r="M212" s="126"/>
      <c r="N212" s="6">
        <f t="shared" si="33"/>
        <v>0</v>
      </c>
      <c r="O212" s="6" t="str">
        <f>IF('Angaben KH-Standort'!$D$13&gt;0,"VJ","KJA")</f>
        <v>KJA</v>
      </c>
      <c r="P212" s="6" t="str">
        <f t="shared" ref="P212:P275" si="36">IF($D211&lt;&gt;"","Stationen","Leer")</f>
        <v>Leer</v>
      </c>
      <c r="Q212" s="6" t="str">
        <f t="shared" si="34"/>
        <v>Leer</v>
      </c>
      <c r="R212" s="6" t="str">
        <f t="shared" si="31"/>
        <v>Leer</v>
      </c>
      <c r="S212" s="6" t="str">
        <f>VLOOKUP($C212,{"29 - Psychiatrie (Erwachsene)","Psychiatrie";"30 - Kinder- und Jugendpsychiatrie","KJPsychiatrie";"31 - Psychosomatik","Psychosomatik";0,"Leer";"","Leer"},2,0)</f>
        <v>Leer</v>
      </c>
      <c r="T212" s="6">
        <f>VLOOKUP($C212,{"29 - Psychiatrie (Erwachsene)",1;"30 - Kinder- und Jugendpsychiatrie",1;"31 - Psychosomatik",1;0,0;"",0},2,0)</f>
        <v>0</v>
      </c>
      <c r="U212" s="6">
        <f t="shared" ref="U212:U275" si="37">IF(LEN($D212)&gt;0,1,0)</f>
        <v>0</v>
      </c>
      <c r="V212" s="6">
        <f t="shared" ref="V212:V275" si="38">IF(LEN($E212)&gt;0,1,0)</f>
        <v>0</v>
      </c>
      <c r="W212" s="6">
        <f t="shared" ref="W212:W275" si="39">IF(LEN($F212)&gt;0,1,0)</f>
        <v>0</v>
      </c>
      <c r="X212" s="6">
        <f t="shared" ref="X212:X275" si="40">IF(LEN($G212)&gt;0,1,0)</f>
        <v>0</v>
      </c>
      <c r="Y212" s="6">
        <f t="shared" si="35"/>
        <v>0</v>
      </c>
      <c r="Z212" s="6"/>
      <c r="AA212" s="6"/>
      <c r="AB212" s="6"/>
      <c r="AC212" s="6"/>
      <c r="AD212" s="6"/>
      <c r="AE212" s="6"/>
      <c r="AF212" s="6"/>
      <c r="AG212" s="6"/>
      <c r="AH212" s="6"/>
      <c r="AI212" s="6"/>
    </row>
    <row r="213" spans="1:35" s="20" customFormat="1" ht="15" customHeight="1" x14ac:dyDescent="0.25">
      <c r="A213" s="19"/>
      <c r="B213" s="74" t="str">
        <f t="shared" si="32"/>
        <v>!!!</v>
      </c>
      <c r="C213" s="209" t="str">
        <f>IF($D213&lt;&gt;"",VLOOKUP(TEXT($D213,0),'Angaben Stationen'!$C$15:$V$65,2,0),"")</f>
        <v/>
      </c>
      <c r="D213" s="203"/>
      <c r="E213" s="210"/>
      <c r="F213" s="210"/>
      <c r="G213" s="212"/>
      <c r="H213" s="213"/>
      <c r="I213" s="112"/>
      <c r="J213" s="112"/>
      <c r="K213" s="72"/>
      <c r="M213" s="126"/>
      <c r="N213" s="6">
        <f t="shared" si="33"/>
        <v>0</v>
      </c>
      <c r="O213" s="6" t="str">
        <f>IF('Angaben KH-Standort'!$D$13&gt;0,"VJ","KJA")</f>
        <v>KJA</v>
      </c>
      <c r="P213" s="6" t="str">
        <f t="shared" si="36"/>
        <v>Leer</v>
      </c>
      <c r="Q213" s="6" t="str">
        <f t="shared" si="34"/>
        <v>Leer</v>
      </c>
      <c r="R213" s="6" t="str">
        <f t="shared" si="31"/>
        <v>Leer</v>
      </c>
      <c r="S213" s="6" t="str">
        <f>VLOOKUP($C213,{"29 - Psychiatrie (Erwachsene)","Psychiatrie";"30 - Kinder- und Jugendpsychiatrie","KJPsychiatrie";"31 - Psychosomatik","Psychosomatik";0,"Leer";"","Leer"},2,0)</f>
        <v>Leer</v>
      </c>
      <c r="T213" s="6">
        <f>VLOOKUP($C213,{"29 - Psychiatrie (Erwachsene)",1;"30 - Kinder- und Jugendpsychiatrie",1;"31 - Psychosomatik",1;0,0;"",0},2,0)</f>
        <v>0</v>
      </c>
      <c r="U213" s="6">
        <f t="shared" si="37"/>
        <v>0</v>
      </c>
      <c r="V213" s="6">
        <f t="shared" si="38"/>
        <v>0</v>
      </c>
      <c r="W213" s="6">
        <f t="shared" si="39"/>
        <v>0</v>
      </c>
      <c r="X213" s="6">
        <f t="shared" si="40"/>
        <v>0</v>
      </c>
      <c r="Y213" s="6">
        <f t="shared" si="35"/>
        <v>0</v>
      </c>
      <c r="Z213" s="6"/>
      <c r="AA213" s="6"/>
      <c r="AB213" s="6"/>
      <c r="AC213" s="6"/>
      <c r="AD213" s="6"/>
      <c r="AE213" s="6"/>
      <c r="AF213" s="6"/>
      <c r="AG213" s="6"/>
      <c r="AH213" s="6"/>
      <c r="AI213" s="6"/>
    </row>
    <row r="214" spans="1:35" s="20" customFormat="1" ht="15" customHeight="1" x14ac:dyDescent="0.25">
      <c r="A214" s="19"/>
      <c r="B214" s="74" t="str">
        <f t="shared" si="32"/>
        <v>!!!</v>
      </c>
      <c r="C214" s="209" t="str">
        <f>IF($D214&lt;&gt;"",VLOOKUP(TEXT($D214,0),'Angaben Stationen'!$C$15:$V$65,2,0),"")</f>
        <v/>
      </c>
      <c r="D214" s="203"/>
      <c r="E214" s="210"/>
      <c r="F214" s="210"/>
      <c r="G214" s="212"/>
      <c r="H214" s="213"/>
      <c r="I214" s="112"/>
      <c r="J214" s="112"/>
      <c r="K214" s="72"/>
      <c r="M214" s="126"/>
      <c r="N214" s="6">
        <f t="shared" si="33"/>
        <v>0</v>
      </c>
      <c r="O214" s="6" t="str">
        <f>IF('Angaben KH-Standort'!$D$13&gt;0,"VJ","KJA")</f>
        <v>KJA</v>
      </c>
      <c r="P214" s="6" t="str">
        <f t="shared" si="36"/>
        <v>Leer</v>
      </c>
      <c r="Q214" s="6" t="str">
        <f t="shared" si="34"/>
        <v>Leer</v>
      </c>
      <c r="R214" s="6" t="str">
        <f t="shared" si="31"/>
        <v>Leer</v>
      </c>
      <c r="S214" s="6" t="str">
        <f>VLOOKUP($C214,{"29 - Psychiatrie (Erwachsene)","Psychiatrie";"30 - Kinder- und Jugendpsychiatrie","KJPsychiatrie";"31 - Psychosomatik","Psychosomatik";0,"Leer";"","Leer"},2,0)</f>
        <v>Leer</v>
      </c>
      <c r="T214" s="6">
        <f>VLOOKUP($C214,{"29 - Psychiatrie (Erwachsene)",1;"30 - Kinder- und Jugendpsychiatrie",1;"31 - Psychosomatik",1;0,0;"",0},2,0)</f>
        <v>0</v>
      </c>
      <c r="U214" s="6">
        <f t="shared" si="37"/>
        <v>0</v>
      </c>
      <c r="V214" s="6">
        <f t="shared" si="38"/>
        <v>0</v>
      </c>
      <c r="W214" s="6">
        <f t="shared" si="39"/>
        <v>0</v>
      </c>
      <c r="X214" s="6">
        <f t="shared" si="40"/>
        <v>0</v>
      </c>
      <c r="Y214" s="6">
        <f t="shared" si="35"/>
        <v>0</v>
      </c>
      <c r="Z214" s="6"/>
      <c r="AA214" s="6"/>
      <c r="AB214" s="6"/>
      <c r="AC214" s="6"/>
      <c r="AD214" s="6"/>
      <c r="AE214" s="6"/>
      <c r="AF214" s="6"/>
      <c r="AG214" s="6"/>
      <c r="AH214" s="6"/>
      <c r="AI214" s="6"/>
    </row>
    <row r="215" spans="1:35" s="20" customFormat="1" ht="15" customHeight="1" x14ac:dyDescent="0.25">
      <c r="A215" s="19"/>
      <c r="B215" s="74" t="str">
        <f t="shared" si="32"/>
        <v>!!!</v>
      </c>
      <c r="C215" s="209" t="str">
        <f>IF($D215&lt;&gt;"",VLOOKUP(TEXT($D215,0),'Angaben Stationen'!$C$15:$V$65,2,0),"")</f>
        <v/>
      </c>
      <c r="D215" s="203"/>
      <c r="E215" s="210"/>
      <c r="F215" s="210"/>
      <c r="G215" s="212"/>
      <c r="H215" s="213"/>
      <c r="I215" s="112"/>
      <c r="J215" s="112"/>
      <c r="K215" s="72"/>
      <c r="M215" s="126"/>
      <c r="N215" s="6">
        <f t="shared" si="33"/>
        <v>0</v>
      </c>
      <c r="O215" s="6" t="str">
        <f>IF('Angaben KH-Standort'!$D$13&gt;0,"VJ","KJA")</f>
        <v>KJA</v>
      </c>
      <c r="P215" s="6" t="str">
        <f t="shared" si="36"/>
        <v>Leer</v>
      </c>
      <c r="Q215" s="6" t="str">
        <f t="shared" si="34"/>
        <v>Leer</v>
      </c>
      <c r="R215" s="6" t="str">
        <f t="shared" si="31"/>
        <v>Leer</v>
      </c>
      <c r="S215" s="6" t="str">
        <f>VLOOKUP($C215,{"29 - Psychiatrie (Erwachsene)","Psychiatrie";"30 - Kinder- und Jugendpsychiatrie","KJPsychiatrie";"31 - Psychosomatik","Psychosomatik";0,"Leer";"","Leer"},2,0)</f>
        <v>Leer</v>
      </c>
      <c r="T215" s="6">
        <f>VLOOKUP($C215,{"29 - Psychiatrie (Erwachsene)",1;"30 - Kinder- und Jugendpsychiatrie",1;"31 - Psychosomatik",1;0,0;"",0},2,0)</f>
        <v>0</v>
      </c>
      <c r="U215" s="6">
        <f t="shared" si="37"/>
        <v>0</v>
      </c>
      <c r="V215" s="6">
        <f t="shared" si="38"/>
        <v>0</v>
      </c>
      <c r="W215" s="6">
        <f t="shared" si="39"/>
        <v>0</v>
      </c>
      <c r="X215" s="6">
        <f t="shared" si="40"/>
        <v>0</v>
      </c>
      <c r="Y215" s="6">
        <f t="shared" si="35"/>
        <v>0</v>
      </c>
      <c r="Z215" s="6"/>
      <c r="AA215" s="6"/>
      <c r="AB215" s="6"/>
      <c r="AC215" s="6"/>
      <c r="AD215" s="6"/>
      <c r="AE215" s="6"/>
      <c r="AF215" s="6"/>
      <c r="AG215" s="6"/>
      <c r="AH215" s="6"/>
      <c r="AI215" s="6"/>
    </row>
    <row r="216" spans="1:35" s="20" customFormat="1" ht="15" customHeight="1" x14ac:dyDescent="0.25">
      <c r="A216" s="19"/>
      <c r="B216" s="74" t="str">
        <f t="shared" si="32"/>
        <v>!!!</v>
      </c>
      <c r="C216" s="209" t="str">
        <f>IF($D216&lt;&gt;"",VLOOKUP(TEXT($D216,0),'Angaben Stationen'!$C$15:$V$65,2,0),"")</f>
        <v/>
      </c>
      <c r="D216" s="203"/>
      <c r="E216" s="210"/>
      <c r="F216" s="210"/>
      <c r="G216" s="212"/>
      <c r="H216" s="213"/>
      <c r="I216" s="112"/>
      <c r="J216" s="112"/>
      <c r="K216" s="72"/>
      <c r="M216" s="126"/>
      <c r="N216" s="6">
        <f t="shared" si="33"/>
        <v>0</v>
      </c>
      <c r="O216" s="6" t="str">
        <f>IF('Angaben KH-Standort'!$D$13&gt;0,"VJ","KJA")</f>
        <v>KJA</v>
      </c>
      <c r="P216" s="6" t="str">
        <f t="shared" si="36"/>
        <v>Leer</v>
      </c>
      <c r="Q216" s="6" t="str">
        <f t="shared" si="34"/>
        <v>Leer</v>
      </c>
      <c r="R216" s="6" t="str">
        <f t="shared" si="31"/>
        <v>Leer</v>
      </c>
      <c r="S216" s="6" t="str">
        <f>VLOOKUP($C216,{"29 - Psychiatrie (Erwachsene)","Psychiatrie";"30 - Kinder- und Jugendpsychiatrie","KJPsychiatrie";"31 - Psychosomatik","Psychosomatik";0,"Leer";"","Leer"},2,0)</f>
        <v>Leer</v>
      </c>
      <c r="T216" s="6">
        <f>VLOOKUP($C216,{"29 - Psychiatrie (Erwachsene)",1;"30 - Kinder- und Jugendpsychiatrie",1;"31 - Psychosomatik",1;0,0;"",0},2,0)</f>
        <v>0</v>
      </c>
      <c r="U216" s="6">
        <f t="shared" si="37"/>
        <v>0</v>
      </c>
      <c r="V216" s="6">
        <f t="shared" si="38"/>
        <v>0</v>
      </c>
      <c r="W216" s="6">
        <f t="shared" si="39"/>
        <v>0</v>
      </c>
      <c r="X216" s="6">
        <f t="shared" si="40"/>
        <v>0</v>
      </c>
      <c r="Y216" s="6">
        <f t="shared" si="35"/>
        <v>0</v>
      </c>
      <c r="Z216" s="6"/>
      <c r="AA216" s="6"/>
      <c r="AB216" s="6"/>
      <c r="AC216" s="6"/>
      <c r="AD216" s="6"/>
      <c r="AE216" s="6"/>
      <c r="AF216" s="6"/>
      <c r="AG216" s="6"/>
      <c r="AH216" s="6"/>
      <c r="AI216" s="6"/>
    </row>
    <row r="217" spans="1:35" s="20" customFormat="1" ht="15" customHeight="1" x14ac:dyDescent="0.25">
      <c r="A217" s="19"/>
      <c r="B217" s="74" t="str">
        <f t="shared" si="32"/>
        <v>!!!</v>
      </c>
      <c r="C217" s="209" t="str">
        <f>IF($D217&lt;&gt;"",VLOOKUP(TEXT($D217,0),'Angaben Stationen'!$C$15:$V$65,2,0),"")</f>
        <v/>
      </c>
      <c r="D217" s="203"/>
      <c r="E217" s="210"/>
      <c r="F217" s="210"/>
      <c r="G217" s="212"/>
      <c r="H217" s="213"/>
      <c r="I217" s="112"/>
      <c r="J217" s="112"/>
      <c r="K217" s="72"/>
      <c r="M217" s="126"/>
      <c r="N217" s="6">
        <f t="shared" si="33"/>
        <v>0</v>
      </c>
      <c r="O217" s="6" t="str">
        <f>IF('Angaben KH-Standort'!$D$13&gt;0,"VJ","KJA")</f>
        <v>KJA</v>
      </c>
      <c r="P217" s="6" t="str">
        <f t="shared" si="36"/>
        <v>Leer</v>
      </c>
      <c r="Q217" s="6" t="str">
        <f t="shared" si="34"/>
        <v>Leer</v>
      </c>
      <c r="R217" s="6" t="str">
        <f t="shared" si="31"/>
        <v>Leer</v>
      </c>
      <c r="S217" s="6" t="str">
        <f>VLOOKUP($C217,{"29 - Psychiatrie (Erwachsene)","Psychiatrie";"30 - Kinder- und Jugendpsychiatrie","KJPsychiatrie";"31 - Psychosomatik","Psychosomatik";0,"Leer";"","Leer"},2,0)</f>
        <v>Leer</v>
      </c>
      <c r="T217" s="6">
        <f>VLOOKUP($C217,{"29 - Psychiatrie (Erwachsene)",1;"30 - Kinder- und Jugendpsychiatrie",1;"31 - Psychosomatik",1;0,0;"",0},2,0)</f>
        <v>0</v>
      </c>
      <c r="U217" s="6">
        <f t="shared" si="37"/>
        <v>0</v>
      </c>
      <c r="V217" s="6">
        <f t="shared" si="38"/>
        <v>0</v>
      </c>
      <c r="W217" s="6">
        <f t="shared" si="39"/>
        <v>0</v>
      </c>
      <c r="X217" s="6">
        <f t="shared" si="40"/>
        <v>0</v>
      </c>
      <c r="Y217" s="6">
        <f t="shared" si="35"/>
        <v>0</v>
      </c>
      <c r="Z217" s="6"/>
      <c r="AA217" s="6"/>
      <c r="AB217" s="6"/>
      <c r="AC217" s="6"/>
      <c r="AD217" s="6"/>
      <c r="AE217" s="6"/>
      <c r="AF217" s="6"/>
      <c r="AG217" s="6"/>
      <c r="AH217" s="6"/>
      <c r="AI217" s="6"/>
    </row>
    <row r="218" spans="1:35" s="20" customFormat="1" ht="15" customHeight="1" x14ac:dyDescent="0.25">
      <c r="A218" s="19"/>
      <c r="B218" s="74" t="str">
        <f t="shared" si="32"/>
        <v>!!!</v>
      </c>
      <c r="C218" s="209" t="str">
        <f>IF($D218&lt;&gt;"",VLOOKUP(TEXT($D218,0),'Angaben Stationen'!$C$15:$V$65,2,0),"")</f>
        <v/>
      </c>
      <c r="D218" s="203"/>
      <c r="E218" s="210"/>
      <c r="F218" s="210"/>
      <c r="G218" s="212"/>
      <c r="H218" s="213"/>
      <c r="I218" s="112"/>
      <c r="J218" s="112"/>
      <c r="K218" s="72"/>
      <c r="M218" s="126"/>
      <c r="N218" s="6">
        <f t="shared" si="33"/>
        <v>0</v>
      </c>
      <c r="O218" s="6" t="str">
        <f>IF('Angaben KH-Standort'!$D$13&gt;0,"VJ","KJA")</f>
        <v>KJA</v>
      </c>
      <c r="P218" s="6" t="str">
        <f t="shared" si="36"/>
        <v>Leer</v>
      </c>
      <c r="Q218" s="6" t="str">
        <f t="shared" si="34"/>
        <v>Leer</v>
      </c>
      <c r="R218" s="6" t="str">
        <f t="shared" si="31"/>
        <v>Leer</v>
      </c>
      <c r="S218" s="6" t="str">
        <f>VLOOKUP($C218,{"29 - Psychiatrie (Erwachsene)","Psychiatrie";"30 - Kinder- und Jugendpsychiatrie","KJPsychiatrie";"31 - Psychosomatik","Psychosomatik";0,"Leer";"","Leer"},2,0)</f>
        <v>Leer</v>
      </c>
      <c r="T218" s="6">
        <f>VLOOKUP($C218,{"29 - Psychiatrie (Erwachsene)",1;"30 - Kinder- und Jugendpsychiatrie",1;"31 - Psychosomatik",1;0,0;"",0},2,0)</f>
        <v>0</v>
      </c>
      <c r="U218" s="6">
        <f t="shared" si="37"/>
        <v>0</v>
      </c>
      <c r="V218" s="6">
        <f t="shared" si="38"/>
        <v>0</v>
      </c>
      <c r="W218" s="6">
        <f t="shared" si="39"/>
        <v>0</v>
      </c>
      <c r="X218" s="6">
        <f t="shared" si="40"/>
        <v>0</v>
      </c>
      <c r="Y218" s="6">
        <f t="shared" si="35"/>
        <v>0</v>
      </c>
      <c r="Z218" s="6"/>
      <c r="AA218" s="6"/>
      <c r="AB218" s="6"/>
      <c r="AC218" s="6"/>
      <c r="AD218" s="6"/>
      <c r="AE218" s="6"/>
      <c r="AF218" s="6"/>
      <c r="AG218" s="6"/>
      <c r="AH218" s="6"/>
      <c r="AI218" s="6"/>
    </row>
    <row r="219" spans="1:35" s="20" customFormat="1" ht="15" customHeight="1" x14ac:dyDescent="0.25">
      <c r="A219" s="19"/>
      <c r="B219" s="74" t="str">
        <f t="shared" si="32"/>
        <v>!!!</v>
      </c>
      <c r="C219" s="209" t="str">
        <f>IF($D219&lt;&gt;"",VLOOKUP(TEXT($D219,0),'Angaben Stationen'!$C$15:$V$65,2,0),"")</f>
        <v/>
      </c>
      <c r="D219" s="203"/>
      <c r="E219" s="210"/>
      <c r="F219" s="210"/>
      <c r="G219" s="212"/>
      <c r="H219" s="213"/>
      <c r="I219" s="112"/>
      <c r="J219" s="112"/>
      <c r="K219" s="72"/>
      <c r="M219" s="126"/>
      <c r="N219" s="6">
        <f t="shared" si="33"/>
        <v>0</v>
      </c>
      <c r="O219" s="6" t="str">
        <f>IF('Angaben KH-Standort'!$D$13&gt;0,"VJ","KJA")</f>
        <v>KJA</v>
      </c>
      <c r="P219" s="6" t="str">
        <f t="shared" si="36"/>
        <v>Leer</v>
      </c>
      <c r="Q219" s="6" t="str">
        <f t="shared" si="34"/>
        <v>Leer</v>
      </c>
      <c r="R219" s="6" t="str">
        <f t="shared" si="31"/>
        <v>Leer</v>
      </c>
      <c r="S219" s="6" t="str">
        <f>VLOOKUP($C219,{"29 - Psychiatrie (Erwachsene)","Psychiatrie";"30 - Kinder- und Jugendpsychiatrie","KJPsychiatrie";"31 - Psychosomatik","Psychosomatik";0,"Leer";"","Leer"},2,0)</f>
        <v>Leer</v>
      </c>
      <c r="T219" s="6">
        <f>VLOOKUP($C219,{"29 - Psychiatrie (Erwachsene)",1;"30 - Kinder- und Jugendpsychiatrie",1;"31 - Psychosomatik",1;0,0;"",0},2,0)</f>
        <v>0</v>
      </c>
      <c r="U219" s="6">
        <f t="shared" si="37"/>
        <v>0</v>
      </c>
      <c r="V219" s="6">
        <f t="shared" si="38"/>
        <v>0</v>
      </c>
      <c r="W219" s="6">
        <f t="shared" si="39"/>
        <v>0</v>
      </c>
      <c r="X219" s="6">
        <f t="shared" si="40"/>
        <v>0</v>
      </c>
      <c r="Y219" s="6">
        <f t="shared" si="35"/>
        <v>0</v>
      </c>
      <c r="Z219" s="6"/>
      <c r="AA219" s="6"/>
      <c r="AB219" s="6"/>
      <c r="AC219" s="6"/>
      <c r="AD219" s="6"/>
      <c r="AE219" s="6"/>
      <c r="AF219" s="6"/>
      <c r="AG219" s="6"/>
      <c r="AH219" s="6"/>
      <c r="AI219" s="6"/>
    </row>
    <row r="220" spans="1:35" s="20" customFormat="1" ht="15" customHeight="1" x14ac:dyDescent="0.25">
      <c r="A220" s="19"/>
      <c r="B220" s="74" t="str">
        <f t="shared" si="32"/>
        <v>!!!</v>
      </c>
      <c r="C220" s="209" t="str">
        <f>IF($D220&lt;&gt;"",VLOOKUP(TEXT($D220,0),'Angaben Stationen'!$C$15:$V$65,2,0),"")</f>
        <v/>
      </c>
      <c r="D220" s="203"/>
      <c r="E220" s="210"/>
      <c r="F220" s="210"/>
      <c r="G220" s="212"/>
      <c r="H220" s="213"/>
      <c r="I220" s="112"/>
      <c r="J220" s="112"/>
      <c r="K220" s="72"/>
      <c r="M220" s="126"/>
      <c r="N220" s="6">
        <f t="shared" si="33"/>
        <v>0</v>
      </c>
      <c r="O220" s="6" t="str">
        <f>IF('Angaben KH-Standort'!$D$13&gt;0,"VJ","KJA")</f>
        <v>KJA</v>
      </c>
      <c r="P220" s="6" t="str">
        <f t="shared" si="36"/>
        <v>Leer</v>
      </c>
      <c r="Q220" s="6" t="str">
        <f t="shared" si="34"/>
        <v>Leer</v>
      </c>
      <c r="R220" s="6" t="str">
        <f t="shared" si="31"/>
        <v>Leer</v>
      </c>
      <c r="S220" s="6" t="str">
        <f>VLOOKUP($C220,{"29 - Psychiatrie (Erwachsene)","Psychiatrie";"30 - Kinder- und Jugendpsychiatrie","KJPsychiatrie";"31 - Psychosomatik","Psychosomatik";0,"Leer";"","Leer"},2,0)</f>
        <v>Leer</v>
      </c>
      <c r="T220" s="6">
        <f>VLOOKUP($C220,{"29 - Psychiatrie (Erwachsene)",1;"30 - Kinder- und Jugendpsychiatrie",1;"31 - Psychosomatik",1;0,0;"",0},2,0)</f>
        <v>0</v>
      </c>
      <c r="U220" s="6">
        <f t="shared" si="37"/>
        <v>0</v>
      </c>
      <c r="V220" s="6">
        <f t="shared" si="38"/>
        <v>0</v>
      </c>
      <c r="W220" s="6">
        <f t="shared" si="39"/>
        <v>0</v>
      </c>
      <c r="X220" s="6">
        <f t="shared" si="40"/>
        <v>0</v>
      </c>
      <c r="Y220" s="6">
        <f t="shared" si="35"/>
        <v>0</v>
      </c>
      <c r="Z220" s="6"/>
      <c r="AA220" s="6"/>
      <c r="AB220" s="6"/>
      <c r="AC220" s="6"/>
      <c r="AD220" s="6"/>
      <c r="AE220" s="6"/>
      <c r="AF220" s="6"/>
      <c r="AG220" s="6"/>
      <c r="AH220" s="6"/>
      <c r="AI220" s="6"/>
    </row>
    <row r="221" spans="1:35" s="20" customFormat="1" ht="15" customHeight="1" x14ac:dyDescent="0.25">
      <c r="A221" s="19"/>
      <c r="B221" s="74" t="str">
        <f t="shared" si="32"/>
        <v>!!!</v>
      </c>
      <c r="C221" s="209" t="str">
        <f>IF($D221&lt;&gt;"",VLOOKUP(TEXT($D221,0),'Angaben Stationen'!$C$15:$V$65,2,0),"")</f>
        <v/>
      </c>
      <c r="D221" s="203"/>
      <c r="E221" s="210"/>
      <c r="F221" s="210"/>
      <c r="G221" s="212"/>
      <c r="H221" s="213"/>
      <c r="I221" s="112"/>
      <c r="J221" s="112"/>
      <c r="K221" s="72"/>
      <c r="M221" s="126"/>
      <c r="N221" s="6">
        <f t="shared" si="33"/>
        <v>0</v>
      </c>
      <c r="O221" s="6" t="str">
        <f>IF('Angaben KH-Standort'!$D$13&gt;0,"VJ","KJA")</f>
        <v>KJA</v>
      </c>
      <c r="P221" s="6" t="str">
        <f t="shared" si="36"/>
        <v>Leer</v>
      </c>
      <c r="Q221" s="6" t="str">
        <f t="shared" si="34"/>
        <v>Leer</v>
      </c>
      <c r="R221" s="6" t="str">
        <f t="shared" si="31"/>
        <v>Leer</v>
      </c>
      <c r="S221" s="6" t="str">
        <f>VLOOKUP($C221,{"29 - Psychiatrie (Erwachsene)","Psychiatrie";"30 - Kinder- und Jugendpsychiatrie","KJPsychiatrie";"31 - Psychosomatik","Psychosomatik";0,"Leer";"","Leer"},2,0)</f>
        <v>Leer</v>
      </c>
      <c r="T221" s="6">
        <f>VLOOKUP($C221,{"29 - Psychiatrie (Erwachsene)",1;"30 - Kinder- und Jugendpsychiatrie",1;"31 - Psychosomatik",1;0,0;"",0},2,0)</f>
        <v>0</v>
      </c>
      <c r="U221" s="6">
        <f t="shared" si="37"/>
        <v>0</v>
      </c>
      <c r="V221" s="6">
        <f t="shared" si="38"/>
        <v>0</v>
      </c>
      <c r="W221" s="6">
        <f t="shared" si="39"/>
        <v>0</v>
      </c>
      <c r="X221" s="6">
        <f t="shared" si="40"/>
        <v>0</v>
      </c>
      <c r="Y221" s="6">
        <f t="shared" si="35"/>
        <v>0</v>
      </c>
      <c r="Z221" s="6"/>
      <c r="AA221" s="6"/>
      <c r="AB221" s="6"/>
      <c r="AC221" s="6"/>
      <c r="AD221" s="6"/>
      <c r="AE221" s="6"/>
      <c r="AF221" s="6"/>
      <c r="AG221" s="6"/>
      <c r="AH221" s="6"/>
      <c r="AI221" s="6"/>
    </row>
    <row r="222" spans="1:35" s="20" customFormat="1" ht="15" customHeight="1" x14ac:dyDescent="0.25">
      <c r="A222" s="19"/>
      <c r="B222" s="74" t="str">
        <f t="shared" si="32"/>
        <v>!!!</v>
      </c>
      <c r="C222" s="209" t="str">
        <f>IF($D222&lt;&gt;"",VLOOKUP(TEXT($D222,0),'Angaben Stationen'!$C$15:$V$65,2,0),"")</f>
        <v/>
      </c>
      <c r="D222" s="203"/>
      <c r="E222" s="210"/>
      <c r="F222" s="210"/>
      <c r="G222" s="212"/>
      <c r="H222" s="213"/>
      <c r="I222" s="112"/>
      <c r="J222" s="112"/>
      <c r="K222" s="72"/>
      <c r="M222" s="126"/>
      <c r="N222" s="6">
        <f t="shared" si="33"/>
        <v>0</v>
      </c>
      <c r="O222" s="6" t="str">
        <f>IF('Angaben KH-Standort'!$D$13&gt;0,"VJ","KJA")</f>
        <v>KJA</v>
      </c>
      <c r="P222" s="6" t="str">
        <f t="shared" si="36"/>
        <v>Leer</v>
      </c>
      <c r="Q222" s="6" t="str">
        <f t="shared" si="34"/>
        <v>Leer</v>
      </c>
      <c r="R222" s="6" t="str">
        <f t="shared" si="31"/>
        <v>Leer</v>
      </c>
      <c r="S222" s="6" t="str">
        <f>VLOOKUP($C222,{"29 - Psychiatrie (Erwachsene)","Psychiatrie";"30 - Kinder- und Jugendpsychiatrie","KJPsychiatrie";"31 - Psychosomatik","Psychosomatik";0,"Leer";"","Leer"},2,0)</f>
        <v>Leer</v>
      </c>
      <c r="T222" s="6">
        <f>VLOOKUP($C222,{"29 - Psychiatrie (Erwachsene)",1;"30 - Kinder- und Jugendpsychiatrie",1;"31 - Psychosomatik",1;0,0;"",0},2,0)</f>
        <v>0</v>
      </c>
      <c r="U222" s="6">
        <f t="shared" si="37"/>
        <v>0</v>
      </c>
      <c r="V222" s="6">
        <f t="shared" si="38"/>
        <v>0</v>
      </c>
      <c r="W222" s="6">
        <f t="shared" si="39"/>
        <v>0</v>
      </c>
      <c r="X222" s="6">
        <f t="shared" si="40"/>
        <v>0</v>
      </c>
      <c r="Y222" s="6">
        <f t="shared" si="35"/>
        <v>0</v>
      </c>
      <c r="Z222" s="6"/>
      <c r="AA222" s="6"/>
      <c r="AB222" s="6"/>
      <c r="AC222" s="6"/>
      <c r="AD222" s="6"/>
      <c r="AE222" s="6"/>
      <c r="AF222" s="6"/>
      <c r="AG222" s="6"/>
      <c r="AH222" s="6"/>
      <c r="AI222" s="6"/>
    </row>
    <row r="223" spans="1:35" s="20" customFormat="1" ht="15" customHeight="1" x14ac:dyDescent="0.25">
      <c r="A223" s="19"/>
      <c r="B223" s="74" t="str">
        <f t="shared" si="32"/>
        <v>!!!</v>
      </c>
      <c r="C223" s="209" t="str">
        <f>IF($D223&lt;&gt;"",VLOOKUP(TEXT($D223,0),'Angaben Stationen'!$C$15:$V$65,2,0),"")</f>
        <v/>
      </c>
      <c r="D223" s="203"/>
      <c r="E223" s="210"/>
      <c r="F223" s="210"/>
      <c r="G223" s="212"/>
      <c r="H223" s="213"/>
      <c r="I223" s="112"/>
      <c r="J223" s="112"/>
      <c r="K223" s="72"/>
      <c r="M223" s="126"/>
      <c r="N223" s="6">
        <f t="shared" si="33"/>
        <v>0</v>
      </c>
      <c r="O223" s="6" t="str">
        <f>IF('Angaben KH-Standort'!$D$13&gt;0,"VJ","KJA")</f>
        <v>KJA</v>
      </c>
      <c r="P223" s="6" t="str">
        <f t="shared" si="36"/>
        <v>Leer</v>
      </c>
      <c r="Q223" s="6" t="str">
        <f t="shared" si="34"/>
        <v>Leer</v>
      </c>
      <c r="R223" s="6" t="str">
        <f t="shared" si="31"/>
        <v>Leer</v>
      </c>
      <c r="S223" s="6" t="str">
        <f>VLOOKUP($C223,{"29 - Psychiatrie (Erwachsene)","Psychiatrie";"30 - Kinder- und Jugendpsychiatrie","KJPsychiatrie";"31 - Psychosomatik","Psychosomatik";0,"Leer";"","Leer"},2,0)</f>
        <v>Leer</v>
      </c>
      <c r="T223" s="6">
        <f>VLOOKUP($C223,{"29 - Psychiatrie (Erwachsene)",1;"30 - Kinder- und Jugendpsychiatrie",1;"31 - Psychosomatik",1;0,0;"",0},2,0)</f>
        <v>0</v>
      </c>
      <c r="U223" s="6">
        <f t="shared" si="37"/>
        <v>0</v>
      </c>
      <c r="V223" s="6">
        <f t="shared" si="38"/>
        <v>0</v>
      </c>
      <c r="W223" s="6">
        <f t="shared" si="39"/>
        <v>0</v>
      </c>
      <c r="X223" s="6">
        <f t="shared" si="40"/>
        <v>0</v>
      </c>
      <c r="Y223" s="6">
        <f t="shared" si="35"/>
        <v>0</v>
      </c>
      <c r="Z223" s="6"/>
      <c r="AA223" s="6"/>
      <c r="AB223" s="6"/>
      <c r="AC223" s="6"/>
      <c r="AD223" s="6"/>
      <c r="AE223" s="6"/>
      <c r="AF223" s="6"/>
      <c r="AG223" s="6"/>
      <c r="AH223" s="6"/>
      <c r="AI223" s="6"/>
    </row>
    <row r="224" spans="1:35" s="20" customFormat="1" ht="15" customHeight="1" x14ac:dyDescent="0.25">
      <c r="A224" s="19"/>
      <c r="B224" s="74" t="str">
        <f t="shared" si="32"/>
        <v>!!!</v>
      </c>
      <c r="C224" s="209" t="str">
        <f>IF($D224&lt;&gt;"",VLOOKUP(TEXT($D224,0),'Angaben Stationen'!$C$15:$V$65,2,0),"")</f>
        <v/>
      </c>
      <c r="D224" s="203"/>
      <c r="E224" s="210"/>
      <c r="F224" s="210"/>
      <c r="G224" s="212"/>
      <c r="H224" s="213"/>
      <c r="I224" s="112"/>
      <c r="J224" s="112"/>
      <c r="K224" s="72"/>
      <c r="M224" s="126"/>
      <c r="N224" s="6">
        <f t="shared" si="33"/>
        <v>0</v>
      </c>
      <c r="O224" s="6" t="str">
        <f>IF('Angaben KH-Standort'!$D$13&gt;0,"VJ","KJA")</f>
        <v>KJA</v>
      </c>
      <c r="P224" s="6" t="str">
        <f t="shared" si="36"/>
        <v>Leer</v>
      </c>
      <c r="Q224" s="6" t="str">
        <f t="shared" si="34"/>
        <v>Leer</v>
      </c>
      <c r="R224" s="6" t="str">
        <f t="shared" si="31"/>
        <v>Leer</v>
      </c>
      <c r="S224" s="6" t="str">
        <f>VLOOKUP($C224,{"29 - Psychiatrie (Erwachsene)","Psychiatrie";"30 - Kinder- und Jugendpsychiatrie","KJPsychiatrie";"31 - Psychosomatik","Psychosomatik";0,"Leer";"","Leer"},2,0)</f>
        <v>Leer</v>
      </c>
      <c r="T224" s="6">
        <f>VLOOKUP($C224,{"29 - Psychiatrie (Erwachsene)",1;"30 - Kinder- und Jugendpsychiatrie",1;"31 - Psychosomatik",1;0,0;"",0},2,0)</f>
        <v>0</v>
      </c>
      <c r="U224" s="6">
        <f t="shared" si="37"/>
        <v>0</v>
      </c>
      <c r="V224" s="6">
        <f t="shared" si="38"/>
        <v>0</v>
      </c>
      <c r="W224" s="6">
        <f t="shared" si="39"/>
        <v>0</v>
      </c>
      <c r="X224" s="6">
        <f t="shared" si="40"/>
        <v>0</v>
      </c>
      <c r="Y224" s="6">
        <f t="shared" si="35"/>
        <v>0</v>
      </c>
      <c r="Z224" s="6"/>
      <c r="AA224" s="6"/>
      <c r="AB224" s="6"/>
      <c r="AC224" s="6"/>
      <c r="AD224" s="6"/>
      <c r="AE224" s="6"/>
      <c r="AF224" s="6"/>
      <c r="AG224" s="6"/>
      <c r="AH224" s="6"/>
      <c r="AI224" s="6"/>
    </row>
    <row r="225" spans="1:35" s="20" customFormat="1" ht="15" customHeight="1" x14ac:dyDescent="0.25">
      <c r="A225" s="19"/>
      <c r="B225" s="74" t="str">
        <f t="shared" si="32"/>
        <v>!!!</v>
      </c>
      <c r="C225" s="209" t="str">
        <f>IF($D225&lt;&gt;"",VLOOKUP(TEXT($D225,0),'Angaben Stationen'!$C$15:$V$65,2,0),"")</f>
        <v/>
      </c>
      <c r="D225" s="203"/>
      <c r="E225" s="210"/>
      <c r="F225" s="210"/>
      <c r="G225" s="212"/>
      <c r="H225" s="213"/>
      <c r="I225" s="112"/>
      <c r="J225" s="112"/>
      <c r="K225" s="72"/>
      <c r="M225" s="126"/>
      <c r="N225" s="6">
        <f t="shared" si="33"/>
        <v>0</v>
      </c>
      <c r="O225" s="6" t="str">
        <f>IF('Angaben KH-Standort'!$D$13&gt;0,"VJ","KJA")</f>
        <v>KJA</v>
      </c>
      <c r="P225" s="6" t="str">
        <f t="shared" si="36"/>
        <v>Leer</v>
      </c>
      <c r="Q225" s="6" t="str">
        <f t="shared" si="34"/>
        <v>Leer</v>
      </c>
      <c r="R225" s="6" t="str">
        <f t="shared" si="31"/>
        <v>Leer</v>
      </c>
      <c r="S225" s="6" t="str">
        <f>VLOOKUP($C225,{"29 - Psychiatrie (Erwachsene)","Psychiatrie";"30 - Kinder- und Jugendpsychiatrie","KJPsychiatrie";"31 - Psychosomatik","Psychosomatik";0,"Leer";"","Leer"},2,0)</f>
        <v>Leer</v>
      </c>
      <c r="T225" s="6">
        <f>VLOOKUP($C225,{"29 - Psychiatrie (Erwachsene)",1;"30 - Kinder- und Jugendpsychiatrie",1;"31 - Psychosomatik",1;0,0;"",0},2,0)</f>
        <v>0</v>
      </c>
      <c r="U225" s="6">
        <f t="shared" si="37"/>
        <v>0</v>
      </c>
      <c r="V225" s="6">
        <f t="shared" si="38"/>
        <v>0</v>
      </c>
      <c r="W225" s="6">
        <f t="shared" si="39"/>
        <v>0</v>
      </c>
      <c r="X225" s="6">
        <f t="shared" si="40"/>
        <v>0</v>
      </c>
      <c r="Y225" s="6">
        <f t="shared" si="35"/>
        <v>0</v>
      </c>
      <c r="Z225" s="6"/>
      <c r="AA225" s="6"/>
      <c r="AB225" s="6"/>
      <c r="AC225" s="6"/>
      <c r="AD225" s="6"/>
      <c r="AE225" s="6"/>
      <c r="AF225" s="6"/>
      <c r="AG225" s="6"/>
      <c r="AH225" s="6"/>
      <c r="AI225" s="6"/>
    </row>
    <row r="226" spans="1:35" s="20" customFormat="1" ht="15" customHeight="1" x14ac:dyDescent="0.25">
      <c r="A226" s="19"/>
      <c r="B226" s="74" t="str">
        <f t="shared" si="32"/>
        <v>!!!</v>
      </c>
      <c r="C226" s="209" t="str">
        <f>IF($D226&lt;&gt;"",VLOOKUP(TEXT($D226,0),'Angaben Stationen'!$C$15:$V$65,2,0),"")</f>
        <v/>
      </c>
      <c r="D226" s="203"/>
      <c r="E226" s="210"/>
      <c r="F226" s="210"/>
      <c r="G226" s="212"/>
      <c r="H226" s="213"/>
      <c r="I226" s="112"/>
      <c r="J226" s="112"/>
      <c r="K226" s="72"/>
      <c r="M226" s="126"/>
      <c r="N226" s="6">
        <f t="shared" si="33"/>
        <v>0</v>
      </c>
      <c r="O226" s="6" t="str">
        <f>IF('Angaben KH-Standort'!$D$13&gt;0,"VJ","KJA")</f>
        <v>KJA</v>
      </c>
      <c r="P226" s="6" t="str">
        <f t="shared" si="36"/>
        <v>Leer</v>
      </c>
      <c r="Q226" s="6" t="str">
        <f t="shared" si="34"/>
        <v>Leer</v>
      </c>
      <c r="R226" s="6" t="str">
        <f t="shared" si="31"/>
        <v>Leer</v>
      </c>
      <c r="S226" s="6" t="str">
        <f>VLOOKUP($C226,{"29 - Psychiatrie (Erwachsene)","Psychiatrie";"30 - Kinder- und Jugendpsychiatrie","KJPsychiatrie";"31 - Psychosomatik","Psychosomatik";0,"Leer";"","Leer"},2,0)</f>
        <v>Leer</v>
      </c>
      <c r="T226" s="6">
        <f>VLOOKUP($C226,{"29 - Psychiatrie (Erwachsene)",1;"30 - Kinder- und Jugendpsychiatrie",1;"31 - Psychosomatik",1;0,0;"",0},2,0)</f>
        <v>0</v>
      </c>
      <c r="U226" s="6">
        <f t="shared" si="37"/>
        <v>0</v>
      </c>
      <c r="V226" s="6">
        <f t="shared" si="38"/>
        <v>0</v>
      </c>
      <c r="W226" s="6">
        <f t="shared" si="39"/>
        <v>0</v>
      </c>
      <c r="X226" s="6">
        <f t="shared" si="40"/>
        <v>0</v>
      </c>
      <c r="Y226" s="6">
        <f t="shared" si="35"/>
        <v>0</v>
      </c>
      <c r="Z226" s="6"/>
      <c r="AA226" s="6"/>
      <c r="AB226" s="6"/>
      <c r="AC226" s="6"/>
      <c r="AD226" s="6"/>
      <c r="AE226" s="6"/>
      <c r="AF226" s="6"/>
      <c r="AG226" s="6"/>
      <c r="AH226" s="6"/>
      <c r="AI226" s="6"/>
    </row>
    <row r="227" spans="1:35" s="20" customFormat="1" ht="15" customHeight="1" x14ac:dyDescent="0.25">
      <c r="A227" s="19"/>
      <c r="B227" s="74" t="str">
        <f t="shared" si="32"/>
        <v>!!!</v>
      </c>
      <c r="C227" s="209" t="str">
        <f>IF($D227&lt;&gt;"",VLOOKUP(TEXT($D227,0),'Angaben Stationen'!$C$15:$V$65,2,0),"")</f>
        <v/>
      </c>
      <c r="D227" s="203"/>
      <c r="E227" s="210"/>
      <c r="F227" s="210"/>
      <c r="G227" s="212"/>
      <c r="H227" s="213"/>
      <c r="I227" s="112"/>
      <c r="J227" s="112"/>
      <c r="K227" s="72"/>
      <c r="M227" s="126"/>
      <c r="N227" s="6">
        <f t="shared" si="33"/>
        <v>0</v>
      </c>
      <c r="O227" s="6" t="str">
        <f>IF('Angaben KH-Standort'!$D$13&gt;0,"VJ","KJA")</f>
        <v>KJA</v>
      </c>
      <c r="P227" s="6" t="str">
        <f t="shared" si="36"/>
        <v>Leer</v>
      </c>
      <c r="Q227" s="6" t="str">
        <f t="shared" si="34"/>
        <v>Leer</v>
      </c>
      <c r="R227" s="6" t="str">
        <f t="shared" si="31"/>
        <v>Leer</v>
      </c>
      <c r="S227" s="6" t="str">
        <f>VLOOKUP($C227,{"29 - Psychiatrie (Erwachsene)","Psychiatrie";"30 - Kinder- und Jugendpsychiatrie","KJPsychiatrie";"31 - Psychosomatik","Psychosomatik";0,"Leer";"","Leer"},2,0)</f>
        <v>Leer</v>
      </c>
      <c r="T227" s="6">
        <f>VLOOKUP($C227,{"29 - Psychiatrie (Erwachsene)",1;"30 - Kinder- und Jugendpsychiatrie",1;"31 - Psychosomatik",1;0,0;"",0},2,0)</f>
        <v>0</v>
      </c>
      <c r="U227" s="6">
        <f t="shared" si="37"/>
        <v>0</v>
      </c>
      <c r="V227" s="6">
        <f t="shared" si="38"/>
        <v>0</v>
      </c>
      <c r="W227" s="6">
        <f t="shared" si="39"/>
        <v>0</v>
      </c>
      <c r="X227" s="6">
        <f t="shared" si="40"/>
        <v>0</v>
      </c>
      <c r="Y227" s="6">
        <f t="shared" si="35"/>
        <v>0</v>
      </c>
      <c r="Z227" s="6"/>
      <c r="AA227" s="6"/>
      <c r="AB227" s="6"/>
      <c r="AC227" s="6"/>
      <c r="AD227" s="6"/>
      <c r="AE227" s="6"/>
      <c r="AF227" s="6"/>
      <c r="AG227" s="6"/>
      <c r="AH227" s="6"/>
      <c r="AI227" s="6"/>
    </row>
    <row r="228" spans="1:35" s="20" customFormat="1" ht="15" customHeight="1" x14ac:dyDescent="0.25">
      <c r="A228" s="19"/>
      <c r="B228" s="74" t="str">
        <f t="shared" si="32"/>
        <v>!!!</v>
      </c>
      <c r="C228" s="209" t="str">
        <f>IF($D228&lt;&gt;"",VLOOKUP(TEXT($D228,0),'Angaben Stationen'!$C$15:$V$65,2,0),"")</f>
        <v/>
      </c>
      <c r="D228" s="203"/>
      <c r="E228" s="210"/>
      <c r="F228" s="210"/>
      <c r="G228" s="212"/>
      <c r="H228" s="213"/>
      <c r="I228" s="112"/>
      <c r="J228" s="112"/>
      <c r="K228" s="72"/>
      <c r="M228" s="126"/>
      <c r="N228" s="6">
        <f t="shared" si="33"/>
        <v>0</v>
      </c>
      <c r="O228" s="6" t="str">
        <f>IF('Angaben KH-Standort'!$D$13&gt;0,"VJ","KJA")</f>
        <v>KJA</v>
      </c>
      <c r="P228" s="6" t="str">
        <f t="shared" si="36"/>
        <v>Leer</v>
      </c>
      <c r="Q228" s="6" t="str">
        <f t="shared" si="34"/>
        <v>Leer</v>
      </c>
      <c r="R228" s="6" t="str">
        <f t="shared" si="31"/>
        <v>Leer</v>
      </c>
      <c r="S228" s="6" t="str">
        <f>VLOOKUP($C228,{"29 - Psychiatrie (Erwachsene)","Psychiatrie";"30 - Kinder- und Jugendpsychiatrie","KJPsychiatrie";"31 - Psychosomatik","Psychosomatik";0,"Leer";"","Leer"},2,0)</f>
        <v>Leer</v>
      </c>
      <c r="T228" s="6">
        <f>VLOOKUP($C228,{"29 - Psychiatrie (Erwachsene)",1;"30 - Kinder- und Jugendpsychiatrie",1;"31 - Psychosomatik",1;0,0;"",0},2,0)</f>
        <v>0</v>
      </c>
      <c r="U228" s="6">
        <f t="shared" si="37"/>
        <v>0</v>
      </c>
      <c r="V228" s="6">
        <f t="shared" si="38"/>
        <v>0</v>
      </c>
      <c r="W228" s="6">
        <f t="shared" si="39"/>
        <v>0</v>
      </c>
      <c r="X228" s="6">
        <f t="shared" si="40"/>
        <v>0</v>
      </c>
      <c r="Y228" s="6">
        <f t="shared" si="35"/>
        <v>0</v>
      </c>
      <c r="Z228" s="6"/>
      <c r="AA228" s="6"/>
      <c r="AB228" s="6"/>
      <c r="AC228" s="6"/>
      <c r="AD228" s="6"/>
      <c r="AE228" s="6"/>
      <c r="AF228" s="6"/>
      <c r="AG228" s="6"/>
      <c r="AH228" s="6"/>
      <c r="AI228" s="6"/>
    </row>
    <row r="229" spans="1:35" s="20" customFormat="1" ht="15" customHeight="1" x14ac:dyDescent="0.25">
      <c r="A229" s="19"/>
      <c r="B229" s="74" t="str">
        <f t="shared" si="32"/>
        <v>!!!</v>
      </c>
      <c r="C229" s="209" t="str">
        <f>IF($D229&lt;&gt;"",VLOOKUP(TEXT($D229,0),'Angaben Stationen'!$C$15:$V$65,2,0),"")</f>
        <v/>
      </c>
      <c r="D229" s="203"/>
      <c r="E229" s="210"/>
      <c r="F229" s="210"/>
      <c r="G229" s="212"/>
      <c r="H229" s="213"/>
      <c r="I229" s="112"/>
      <c r="J229" s="112"/>
      <c r="K229" s="72"/>
      <c r="M229" s="126"/>
      <c r="N229" s="6">
        <f t="shared" si="33"/>
        <v>0</v>
      </c>
      <c r="O229" s="6" t="str">
        <f>IF('Angaben KH-Standort'!$D$13&gt;0,"VJ","KJA")</f>
        <v>KJA</v>
      </c>
      <c r="P229" s="6" t="str">
        <f t="shared" si="36"/>
        <v>Leer</v>
      </c>
      <c r="Q229" s="6" t="str">
        <f t="shared" si="34"/>
        <v>Leer</v>
      </c>
      <c r="R229" s="6" t="str">
        <f t="shared" si="31"/>
        <v>Leer</v>
      </c>
      <c r="S229" s="6" t="str">
        <f>VLOOKUP($C229,{"29 - Psychiatrie (Erwachsene)","Psychiatrie";"30 - Kinder- und Jugendpsychiatrie","KJPsychiatrie";"31 - Psychosomatik","Psychosomatik";0,"Leer";"","Leer"},2,0)</f>
        <v>Leer</v>
      </c>
      <c r="T229" s="6">
        <f>VLOOKUP($C229,{"29 - Psychiatrie (Erwachsene)",1;"30 - Kinder- und Jugendpsychiatrie",1;"31 - Psychosomatik",1;0,0;"",0},2,0)</f>
        <v>0</v>
      </c>
      <c r="U229" s="6">
        <f t="shared" si="37"/>
        <v>0</v>
      </c>
      <c r="V229" s="6">
        <f t="shared" si="38"/>
        <v>0</v>
      </c>
      <c r="W229" s="6">
        <f t="shared" si="39"/>
        <v>0</v>
      </c>
      <c r="X229" s="6">
        <f t="shared" si="40"/>
        <v>0</v>
      </c>
      <c r="Y229" s="6">
        <f t="shared" si="35"/>
        <v>0</v>
      </c>
      <c r="Z229" s="6"/>
      <c r="AA229" s="6"/>
      <c r="AB229" s="6"/>
      <c r="AC229" s="6"/>
      <c r="AD229" s="6"/>
      <c r="AE229" s="6"/>
      <c r="AF229" s="6"/>
      <c r="AG229" s="6"/>
      <c r="AH229" s="6"/>
      <c r="AI229" s="6"/>
    </row>
    <row r="230" spans="1:35" s="20" customFormat="1" ht="15" customHeight="1" x14ac:dyDescent="0.25">
      <c r="A230" s="19"/>
      <c r="B230" s="74" t="str">
        <f t="shared" si="32"/>
        <v>!!!</v>
      </c>
      <c r="C230" s="209" t="str">
        <f>IF($D230&lt;&gt;"",VLOOKUP(TEXT($D230,0),'Angaben Stationen'!$C$15:$V$65,2,0),"")</f>
        <v/>
      </c>
      <c r="D230" s="203"/>
      <c r="E230" s="210"/>
      <c r="F230" s="210"/>
      <c r="G230" s="212"/>
      <c r="H230" s="213"/>
      <c r="I230" s="112"/>
      <c r="J230" s="112"/>
      <c r="K230" s="72"/>
      <c r="M230" s="126"/>
      <c r="N230" s="6">
        <f t="shared" si="33"/>
        <v>0</v>
      </c>
      <c r="O230" s="6" t="str">
        <f>IF('Angaben KH-Standort'!$D$13&gt;0,"VJ","KJA")</f>
        <v>KJA</v>
      </c>
      <c r="P230" s="6" t="str">
        <f t="shared" si="36"/>
        <v>Leer</v>
      </c>
      <c r="Q230" s="6" t="str">
        <f t="shared" si="34"/>
        <v>Leer</v>
      </c>
      <c r="R230" s="6" t="str">
        <f t="shared" si="31"/>
        <v>Leer</v>
      </c>
      <c r="S230" s="6" t="str">
        <f>VLOOKUP($C230,{"29 - Psychiatrie (Erwachsene)","Psychiatrie";"30 - Kinder- und Jugendpsychiatrie","KJPsychiatrie";"31 - Psychosomatik","Psychosomatik";0,"Leer";"","Leer"},2,0)</f>
        <v>Leer</v>
      </c>
      <c r="T230" s="6">
        <f>VLOOKUP($C230,{"29 - Psychiatrie (Erwachsene)",1;"30 - Kinder- und Jugendpsychiatrie",1;"31 - Psychosomatik",1;0,0;"",0},2,0)</f>
        <v>0</v>
      </c>
      <c r="U230" s="6">
        <f t="shared" si="37"/>
        <v>0</v>
      </c>
      <c r="V230" s="6">
        <f t="shared" si="38"/>
        <v>0</v>
      </c>
      <c r="W230" s="6">
        <f t="shared" si="39"/>
        <v>0</v>
      </c>
      <c r="X230" s="6">
        <f t="shared" si="40"/>
        <v>0</v>
      </c>
      <c r="Y230" s="6">
        <f t="shared" si="35"/>
        <v>0</v>
      </c>
      <c r="Z230" s="6"/>
      <c r="AA230" s="6"/>
      <c r="AB230" s="6"/>
      <c r="AC230" s="6"/>
      <c r="AD230" s="6"/>
      <c r="AE230" s="6"/>
      <c r="AF230" s="6"/>
      <c r="AG230" s="6"/>
      <c r="AH230" s="6"/>
      <c r="AI230" s="6"/>
    </row>
    <row r="231" spans="1:35" s="20" customFormat="1" ht="15" customHeight="1" x14ac:dyDescent="0.25">
      <c r="A231" s="19"/>
      <c r="B231" s="74" t="str">
        <f t="shared" si="32"/>
        <v>!!!</v>
      </c>
      <c r="C231" s="209" t="str">
        <f>IF($D231&lt;&gt;"",VLOOKUP(TEXT($D231,0),'Angaben Stationen'!$C$15:$V$65,2,0),"")</f>
        <v/>
      </c>
      <c r="D231" s="203"/>
      <c r="E231" s="210"/>
      <c r="F231" s="210"/>
      <c r="G231" s="212"/>
      <c r="H231" s="213"/>
      <c r="I231" s="112"/>
      <c r="J231" s="112"/>
      <c r="K231" s="72"/>
      <c r="M231" s="126"/>
      <c r="N231" s="6">
        <f t="shared" si="33"/>
        <v>0</v>
      </c>
      <c r="O231" s="6" t="str">
        <f>IF('Angaben KH-Standort'!$D$13&gt;0,"VJ","KJA")</f>
        <v>KJA</v>
      </c>
      <c r="P231" s="6" t="str">
        <f t="shared" si="36"/>
        <v>Leer</v>
      </c>
      <c r="Q231" s="6" t="str">
        <f t="shared" si="34"/>
        <v>Leer</v>
      </c>
      <c r="R231" s="6" t="str">
        <f t="shared" si="31"/>
        <v>Leer</v>
      </c>
      <c r="S231" s="6" t="str">
        <f>VLOOKUP($C231,{"29 - Psychiatrie (Erwachsene)","Psychiatrie";"30 - Kinder- und Jugendpsychiatrie","KJPsychiatrie";"31 - Psychosomatik","Psychosomatik";0,"Leer";"","Leer"},2,0)</f>
        <v>Leer</v>
      </c>
      <c r="T231" s="6">
        <f>VLOOKUP($C231,{"29 - Psychiatrie (Erwachsene)",1;"30 - Kinder- und Jugendpsychiatrie",1;"31 - Psychosomatik",1;0,0;"",0},2,0)</f>
        <v>0</v>
      </c>
      <c r="U231" s="6">
        <f t="shared" si="37"/>
        <v>0</v>
      </c>
      <c r="V231" s="6">
        <f t="shared" si="38"/>
        <v>0</v>
      </c>
      <c r="W231" s="6">
        <f t="shared" si="39"/>
        <v>0</v>
      </c>
      <c r="X231" s="6">
        <f t="shared" si="40"/>
        <v>0</v>
      </c>
      <c r="Y231" s="6">
        <f t="shared" si="35"/>
        <v>0</v>
      </c>
      <c r="Z231" s="6"/>
      <c r="AA231" s="6"/>
      <c r="AB231" s="6"/>
      <c r="AC231" s="6"/>
      <c r="AD231" s="6"/>
      <c r="AE231" s="6"/>
      <c r="AF231" s="6"/>
      <c r="AG231" s="6"/>
      <c r="AH231" s="6"/>
      <c r="AI231" s="6"/>
    </row>
    <row r="232" spans="1:35" s="20" customFormat="1" ht="15" customHeight="1" x14ac:dyDescent="0.25">
      <c r="A232" s="19"/>
      <c r="B232" s="74" t="str">
        <f t="shared" si="32"/>
        <v>!!!</v>
      </c>
      <c r="C232" s="209" t="str">
        <f>IF($D232&lt;&gt;"",VLOOKUP(TEXT($D232,0),'Angaben Stationen'!$C$15:$V$65,2,0),"")</f>
        <v/>
      </c>
      <c r="D232" s="203"/>
      <c r="E232" s="210"/>
      <c r="F232" s="210"/>
      <c r="G232" s="212"/>
      <c r="H232" s="213"/>
      <c r="I232" s="112"/>
      <c r="J232" s="112"/>
      <c r="K232" s="72"/>
      <c r="M232" s="126"/>
      <c r="N232" s="6">
        <f t="shared" si="33"/>
        <v>0</v>
      </c>
      <c r="O232" s="6" t="str">
        <f>IF('Angaben KH-Standort'!$D$13&gt;0,"VJ","KJA")</f>
        <v>KJA</v>
      </c>
      <c r="P232" s="6" t="str">
        <f t="shared" si="36"/>
        <v>Leer</v>
      </c>
      <c r="Q232" s="6" t="str">
        <f t="shared" si="34"/>
        <v>Leer</v>
      </c>
      <c r="R232" s="6" t="str">
        <f t="shared" si="31"/>
        <v>Leer</v>
      </c>
      <c r="S232" s="6" t="str">
        <f>VLOOKUP($C232,{"29 - Psychiatrie (Erwachsene)","Psychiatrie";"30 - Kinder- und Jugendpsychiatrie","KJPsychiatrie";"31 - Psychosomatik","Psychosomatik";0,"Leer";"","Leer"},2,0)</f>
        <v>Leer</v>
      </c>
      <c r="T232" s="6">
        <f>VLOOKUP($C232,{"29 - Psychiatrie (Erwachsene)",1;"30 - Kinder- und Jugendpsychiatrie",1;"31 - Psychosomatik",1;0,0;"",0},2,0)</f>
        <v>0</v>
      </c>
      <c r="U232" s="6">
        <f t="shared" si="37"/>
        <v>0</v>
      </c>
      <c r="V232" s="6">
        <f t="shared" si="38"/>
        <v>0</v>
      </c>
      <c r="W232" s="6">
        <f t="shared" si="39"/>
        <v>0</v>
      </c>
      <c r="X232" s="6">
        <f t="shared" si="40"/>
        <v>0</v>
      </c>
      <c r="Y232" s="6">
        <f t="shared" si="35"/>
        <v>0</v>
      </c>
      <c r="Z232" s="6"/>
      <c r="AA232" s="6"/>
      <c r="AB232" s="6"/>
      <c r="AC232" s="6"/>
      <c r="AD232" s="6"/>
      <c r="AE232" s="6"/>
      <c r="AF232" s="6"/>
      <c r="AG232" s="6"/>
      <c r="AH232" s="6"/>
      <c r="AI232" s="6"/>
    </row>
    <row r="233" spans="1:35" s="20" customFormat="1" ht="15" customHeight="1" x14ac:dyDescent="0.25">
      <c r="A233" s="19"/>
      <c r="B233" s="74" t="str">
        <f t="shared" si="32"/>
        <v>!!!</v>
      </c>
      <c r="C233" s="209" t="str">
        <f>IF($D233&lt;&gt;"",VLOOKUP(TEXT($D233,0),'Angaben Stationen'!$C$15:$V$65,2,0),"")</f>
        <v/>
      </c>
      <c r="D233" s="203"/>
      <c r="E233" s="210"/>
      <c r="F233" s="210"/>
      <c r="G233" s="212"/>
      <c r="H233" s="213"/>
      <c r="I233" s="112"/>
      <c r="J233" s="112"/>
      <c r="K233" s="72"/>
      <c r="M233" s="126"/>
      <c r="N233" s="6">
        <f t="shared" si="33"/>
        <v>0</v>
      </c>
      <c r="O233" s="6" t="str">
        <f>IF('Angaben KH-Standort'!$D$13&gt;0,"VJ","KJA")</f>
        <v>KJA</v>
      </c>
      <c r="P233" s="6" t="str">
        <f t="shared" si="36"/>
        <v>Leer</v>
      </c>
      <c r="Q233" s="6" t="str">
        <f t="shared" si="34"/>
        <v>Leer</v>
      </c>
      <c r="R233" s="6" t="str">
        <f t="shared" si="31"/>
        <v>Leer</v>
      </c>
      <c r="S233" s="6" t="str">
        <f>VLOOKUP($C233,{"29 - Psychiatrie (Erwachsene)","Psychiatrie";"30 - Kinder- und Jugendpsychiatrie","KJPsychiatrie";"31 - Psychosomatik","Psychosomatik";0,"Leer";"","Leer"},2,0)</f>
        <v>Leer</v>
      </c>
      <c r="T233" s="6">
        <f>VLOOKUP($C233,{"29 - Psychiatrie (Erwachsene)",1;"30 - Kinder- und Jugendpsychiatrie",1;"31 - Psychosomatik",1;0,0;"",0},2,0)</f>
        <v>0</v>
      </c>
      <c r="U233" s="6">
        <f t="shared" si="37"/>
        <v>0</v>
      </c>
      <c r="V233" s="6">
        <f t="shared" si="38"/>
        <v>0</v>
      </c>
      <c r="W233" s="6">
        <f t="shared" si="39"/>
        <v>0</v>
      </c>
      <c r="X233" s="6">
        <f t="shared" si="40"/>
        <v>0</v>
      </c>
      <c r="Y233" s="6">
        <f t="shared" si="35"/>
        <v>0</v>
      </c>
      <c r="Z233" s="6"/>
      <c r="AA233" s="6"/>
      <c r="AB233" s="6"/>
      <c r="AC233" s="6"/>
      <c r="AD233" s="6"/>
      <c r="AE233" s="6"/>
      <c r="AF233" s="6"/>
      <c r="AG233" s="6"/>
      <c r="AH233" s="6"/>
      <c r="AI233" s="6"/>
    </row>
    <row r="234" spans="1:35" s="20" customFormat="1" ht="15" customHeight="1" x14ac:dyDescent="0.25">
      <c r="A234" s="19"/>
      <c r="B234" s="74" t="str">
        <f t="shared" si="32"/>
        <v>!!!</v>
      </c>
      <c r="C234" s="209" t="str">
        <f>IF($D234&lt;&gt;"",VLOOKUP(TEXT($D234,0),'Angaben Stationen'!$C$15:$V$65,2,0),"")</f>
        <v/>
      </c>
      <c r="D234" s="203"/>
      <c r="E234" s="210"/>
      <c r="F234" s="210"/>
      <c r="G234" s="212"/>
      <c r="H234" s="213"/>
      <c r="I234" s="112"/>
      <c r="J234" s="112"/>
      <c r="K234" s="72"/>
      <c r="M234" s="126"/>
      <c r="N234" s="6">
        <f t="shared" si="33"/>
        <v>0</v>
      </c>
      <c r="O234" s="6" t="str">
        <f>IF('Angaben KH-Standort'!$D$13&gt;0,"VJ","KJA")</f>
        <v>KJA</v>
      </c>
      <c r="P234" s="6" t="str">
        <f t="shared" si="36"/>
        <v>Leer</v>
      </c>
      <c r="Q234" s="6" t="str">
        <f t="shared" si="34"/>
        <v>Leer</v>
      </c>
      <c r="R234" s="6" t="str">
        <f t="shared" si="31"/>
        <v>Leer</v>
      </c>
      <c r="S234" s="6" t="str">
        <f>VLOOKUP($C234,{"29 - Psychiatrie (Erwachsene)","Psychiatrie";"30 - Kinder- und Jugendpsychiatrie","KJPsychiatrie";"31 - Psychosomatik","Psychosomatik";0,"Leer";"","Leer"},2,0)</f>
        <v>Leer</v>
      </c>
      <c r="T234" s="6">
        <f>VLOOKUP($C234,{"29 - Psychiatrie (Erwachsene)",1;"30 - Kinder- und Jugendpsychiatrie",1;"31 - Psychosomatik",1;0,0;"",0},2,0)</f>
        <v>0</v>
      </c>
      <c r="U234" s="6">
        <f t="shared" si="37"/>
        <v>0</v>
      </c>
      <c r="V234" s="6">
        <f t="shared" si="38"/>
        <v>0</v>
      </c>
      <c r="W234" s="6">
        <f t="shared" si="39"/>
        <v>0</v>
      </c>
      <c r="X234" s="6">
        <f t="shared" si="40"/>
        <v>0</v>
      </c>
      <c r="Y234" s="6">
        <f t="shared" si="35"/>
        <v>0</v>
      </c>
      <c r="Z234" s="6"/>
      <c r="AA234" s="6"/>
      <c r="AB234" s="6"/>
      <c r="AC234" s="6"/>
      <c r="AD234" s="6"/>
      <c r="AE234" s="6"/>
      <c r="AF234" s="6"/>
      <c r="AG234" s="6"/>
      <c r="AH234" s="6"/>
      <c r="AI234" s="6"/>
    </row>
    <row r="235" spans="1:35" s="20" customFormat="1" ht="15" customHeight="1" x14ac:dyDescent="0.25">
      <c r="A235" s="19"/>
      <c r="B235" s="74" t="str">
        <f t="shared" si="32"/>
        <v>!!!</v>
      </c>
      <c r="C235" s="209" t="str">
        <f>IF($D235&lt;&gt;"",VLOOKUP(TEXT($D235,0),'Angaben Stationen'!$C$15:$V$65,2,0),"")</f>
        <v/>
      </c>
      <c r="D235" s="203"/>
      <c r="E235" s="210"/>
      <c r="F235" s="210"/>
      <c r="G235" s="212"/>
      <c r="H235" s="213"/>
      <c r="I235" s="112"/>
      <c r="J235" s="112"/>
      <c r="K235" s="72"/>
      <c r="M235" s="126"/>
      <c r="N235" s="6">
        <f t="shared" si="33"/>
        <v>0</v>
      </c>
      <c r="O235" s="6" t="str">
        <f>IF('Angaben KH-Standort'!$D$13&gt;0,"VJ","KJA")</f>
        <v>KJA</v>
      </c>
      <c r="P235" s="6" t="str">
        <f t="shared" si="36"/>
        <v>Leer</v>
      </c>
      <c r="Q235" s="6" t="str">
        <f t="shared" si="34"/>
        <v>Leer</v>
      </c>
      <c r="R235" s="6" t="str">
        <f t="shared" si="31"/>
        <v>Leer</v>
      </c>
      <c r="S235" s="6" t="str">
        <f>VLOOKUP($C235,{"29 - Psychiatrie (Erwachsene)","Psychiatrie";"30 - Kinder- und Jugendpsychiatrie","KJPsychiatrie";"31 - Psychosomatik","Psychosomatik";0,"Leer";"","Leer"},2,0)</f>
        <v>Leer</v>
      </c>
      <c r="T235" s="6">
        <f>VLOOKUP($C235,{"29 - Psychiatrie (Erwachsene)",1;"30 - Kinder- und Jugendpsychiatrie",1;"31 - Psychosomatik",1;0,0;"",0},2,0)</f>
        <v>0</v>
      </c>
      <c r="U235" s="6">
        <f t="shared" si="37"/>
        <v>0</v>
      </c>
      <c r="V235" s="6">
        <f t="shared" si="38"/>
        <v>0</v>
      </c>
      <c r="W235" s="6">
        <f t="shared" si="39"/>
        <v>0</v>
      </c>
      <c r="X235" s="6">
        <f t="shared" si="40"/>
        <v>0</v>
      </c>
      <c r="Y235" s="6">
        <f t="shared" si="35"/>
        <v>0</v>
      </c>
      <c r="Z235" s="6"/>
      <c r="AA235" s="6"/>
      <c r="AB235" s="6"/>
      <c r="AC235" s="6"/>
      <c r="AD235" s="6"/>
      <c r="AE235" s="6"/>
      <c r="AF235" s="6"/>
      <c r="AG235" s="6"/>
      <c r="AH235" s="6"/>
      <c r="AI235" s="6"/>
    </row>
    <row r="236" spans="1:35" s="20" customFormat="1" ht="15" customHeight="1" x14ac:dyDescent="0.25">
      <c r="A236" s="19"/>
      <c r="B236" s="74" t="str">
        <f t="shared" si="32"/>
        <v>!!!</v>
      </c>
      <c r="C236" s="209" t="str">
        <f>IF($D236&lt;&gt;"",VLOOKUP(TEXT($D236,0),'Angaben Stationen'!$C$15:$V$65,2,0),"")</f>
        <v/>
      </c>
      <c r="D236" s="203"/>
      <c r="E236" s="210"/>
      <c r="F236" s="210"/>
      <c r="G236" s="212"/>
      <c r="H236" s="213"/>
      <c r="I236" s="112"/>
      <c r="J236" s="112"/>
      <c r="K236" s="72"/>
      <c r="M236" s="126"/>
      <c r="N236" s="6">
        <f t="shared" si="33"/>
        <v>0</v>
      </c>
      <c r="O236" s="6" t="str">
        <f>IF('Angaben KH-Standort'!$D$13&gt;0,"VJ","KJA")</f>
        <v>KJA</v>
      </c>
      <c r="P236" s="6" t="str">
        <f t="shared" si="36"/>
        <v>Leer</v>
      </c>
      <c r="Q236" s="6" t="str">
        <f t="shared" si="34"/>
        <v>Leer</v>
      </c>
      <c r="R236" s="6" t="str">
        <f t="shared" si="31"/>
        <v>Leer</v>
      </c>
      <c r="S236" s="6" t="str">
        <f>VLOOKUP($C236,{"29 - Psychiatrie (Erwachsene)","Psychiatrie";"30 - Kinder- und Jugendpsychiatrie","KJPsychiatrie";"31 - Psychosomatik","Psychosomatik";0,"Leer";"","Leer"},2,0)</f>
        <v>Leer</v>
      </c>
      <c r="T236" s="6">
        <f>VLOOKUP($C236,{"29 - Psychiatrie (Erwachsene)",1;"30 - Kinder- und Jugendpsychiatrie",1;"31 - Psychosomatik",1;0,0;"",0},2,0)</f>
        <v>0</v>
      </c>
      <c r="U236" s="6">
        <f t="shared" si="37"/>
        <v>0</v>
      </c>
      <c r="V236" s="6">
        <f t="shared" si="38"/>
        <v>0</v>
      </c>
      <c r="W236" s="6">
        <f t="shared" si="39"/>
        <v>0</v>
      </c>
      <c r="X236" s="6">
        <f t="shared" si="40"/>
        <v>0</v>
      </c>
      <c r="Y236" s="6">
        <f t="shared" si="35"/>
        <v>0</v>
      </c>
      <c r="Z236" s="6"/>
      <c r="AA236" s="6"/>
      <c r="AB236" s="6"/>
      <c r="AC236" s="6"/>
      <c r="AD236" s="6"/>
      <c r="AE236" s="6"/>
      <c r="AF236" s="6"/>
      <c r="AG236" s="6"/>
      <c r="AH236" s="6"/>
      <c r="AI236" s="6"/>
    </row>
    <row r="237" spans="1:35" s="20" customFormat="1" ht="15" customHeight="1" x14ac:dyDescent="0.25">
      <c r="A237" s="19"/>
      <c r="B237" s="74" t="str">
        <f t="shared" si="32"/>
        <v>!!!</v>
      </c>
      <c r="C237" s="209" t="str">
        <f>IF($D237&lt;&gt;"",VLOOKUP(TEXT($D237,0),'Angaben Stationen'!$C$15:$V$65,2,0),"")</f>
        <v/>
      </c>
      <c r="D237" s="203"/>
      <c r="E237" s="210"/>
      <c r="F237" s="210"/>
      <c r="G237" s="212"/>
      <c r="H237" s="213"/>
      <c r="I237" s="112"/>
      <c r="J237" s="112"/>
      <c r="K237" s="72"/>
      <c r="M237" s="126"/>
      <c r="N237" s="6">
        <f t="shared" si="33"/>
        <v>0</v>
      </c>
      <c r="O237" s="6" t="str">
        <f>IF('Angaben KH-Standort'!$D$13&gt;0,"VJ","KJA")</f>
        <v>KJA</v>
      </c>
      <c r="P237" s="6" t="str">
        <f t="shared" si="36"/>
        <v>Leer</v>
      </c>
      <c r="Q237" s="6" t="str">
        <f t="shared" si="34"/>
        <v>Leer</v>
      </c>
      <c r="R237" s="6" t="str">
        <f t="shared" si="31"/>
        <v>Leer</v>
      </c>
      <c r="S237" s="6" t="str">
        <f>VLOOKUP($C237,{"29 - Psychiatrie (Erwachsene)","Psychiatrie";"30 - Kinder- und Jugendpsychiatrie","KJPsychiatrie";"31 - Psychosomatik","Psychosomatik";0,"Leer";"","Leer"},2,0)</f>
        <v>Leer</v>
      </c>
      <c r="T237" s="6">
        <f>VLOOKUP($C237,{"29 - Psychiatrie (Erwachsene)",1;"30 - Kinder- und Jugendpsychiatrie",1;"31 - Psychosomatik",1;0,0;"",0},2,0)</f>
        <v>0</v>
      </c>
      <c r="U237" s="6">
        <f t="shared" si="37"/>
        <v>0</v>
      </c>
      <c r="V237" s="6">
        <f t="shared" si="38"/>
        <v>0</v>
      </c>
      <c r="W237" s="6">
        <f t="shared" si="39"/>
        <v>0</v>
      </c>
      <c r="X237" s="6">
        <f t="shared" si="40"/>
        <v>0</v>
      </c>
      <c r="Y237" s="6">
        <f t="shared" si="35"/>
        <v>0</v>
      </c>
      <c r="Z237" s="6"/>
      <c r="AA237" s="6"/>
      <c r="AB237" s="6"/>
      <c r="AC237" s="6"/>
      <c r="AD237" s="6"/>
      <c r="AE237" s="6"/>
      <c r="AF237" s="6"/>
      <c r="AG237" s="6"/>
      <c r="AH237" s="6"/>
      <c r="AI237" s="6"/>
    </row>
    <row r="238" spans="1:35" s="20" customFormat="1" ht="15" customHeight="1" x14ac:dyDescent="0.25">
      <c r="A238" s="19"/>
      <c r="B238" s="74" t="str">
        <f t="shared" si="32"/>
        <v>!!!</v>
      </c>
      <c r="C238" s="209" t="str">
        <f>IF($D238&lt;&gt;"",VLOOKUP(TEXT($D238,0),'Angaben Stationen'!$C$15:$V$65,2,0),"")</f>
        <v/>
      </c>
      <c r="D238" s="203"/>
      <c r="E238" s="210"/>
      <c r="F238" s="210"/>
      <c r="G238" s="212"/>
      <c r="H238" s="213"/>
      <c r="I238" s="112"/>
      <c r="J238" s="112"/>
      <c r="K238" s="72"/>
      <c r="M238" s="126"/>
      <c r="N238" s="6">
        <f t="shared" si="33"/>
        <v>0</v>
      </c>
      <c r="O238" s="6" t="str">
        <f>IF('Angaben KH-Standort'!$D$13&gt;0,"VJ","KJA")</f>
        <v>KJA</v>
      </c>
      <c r="P238" s="6" t="str">
        <f t="shared" si="36"/>
        <v>Leer</v>
      </c>
      <c r="Q238" s="6" t="str">
        <f t="shared" si="34"/>
        <v>Leer</v>
      </c>
      <c r="R238" s="6" t="str">
        <f t="shared" si="31"/>
        <v>Leer</v>
      </c>
      <c r="S238" s="6" t="str">
        <f>VLOOKUP($C238,{"29 - Psychiatrie (Erwachsene)","Psychiatrie";"30 - Kinder- und Jugendpsychiatrie","KJPsychiatrie";"31 - Psychosomatik","Psychosomatik";0,"Leer";"","Leer"},2,0)</f>
        <v>Leer</v>
      </c>
      <c r="T238" s="6">
        <f>VLOOKUP($C238,{"29 - Psychiatrie (Erwachsene)",1;"30 - Kinder- und Jugendpsychiatrie",1;"31 - Psychosomatik",1;0,0;"",0},2,0)</f>
        <v>0</v>
      </c>
      <c r="U238" s="6">
        <f t="shared" si="37"/>
        <v>0</v>
      </c>
      <c r="V238" s="6">
        <f t="shared" si="38"/>
        <v>0</v>
      </c>
      <c r="W238" s="6">
        <f t="shared" si="39"/>
        <v>0</v>
      </c>
      <c r="X238" s="6">
        <f t="shared" si="40"/>
        <v>0</v>
      </c>
      <c r="Y238" s="6">
        <f t="shared" si="35"/>
        <v>0</v>
      </c>
      <c r="Z238" s="6"/>
      <c r="AA238" s="6"/>
      <c r="AB238" s="6"/>
      <c r="AC238" s="6"/>
      <c r="AD238" s="6"/>
      <c r="AE238" s="6"/>
      <c r="AF238" s="6"/>
      <c r="AG238" s="6"/>
      <c r="AH238" s="6"/>
      <c r="AI238" s="6"/>
    </row>
    <row r="239" spans="1:35" s="20" customFormat="1" ht="15" customHeight="1" x14ac:dyDescent="0.25">
      <c r="A239" s="19"/>
      <c r="B239" s="74" t="str">
        <f t="shared" si="32"/>
        <v>!!!</v>
      </c>
      <c r="C239" s="209" t="str">
        <f>IF($D239&lt;&gt;"",VLOOKUP(TEXT($D239,0),'Angaben Stationen'!$C$15:$V$65,2,0),"")</f>
        <v/>
      </c>
      <c r="D239" s="203"/>
      <c r="E239" s="210"/>
      <c r="F239" s="210"/>
      <c r="G239" s="212"/>
      <c r="H239" s="213"/>
      <c r="I239" s="112"/>
      <c r="J239" s="112"/>
      <c r="K239" s="72"/>
      <c r="M239" s="126"/>
      <c r="N239" s="6">
        <f t="shared" si="33"/>
        <v>0</v>
      </c>
      <c r="O239" s="6" t="str">
        <f>IF('Angaben KH-Standort'!$D$13&gt;0,"VJ","KJA")</f>
        <v>KJA</v>
      </c>
      <c r="P239" s="6" t="str">
        <f t="shared" si="36"/>
        <v>Leer</v>
      </c>
      <c r="Q239" s="6" t="str">
        <f t="shared" si="34"/>
        <v>Leer</v>
      </c>
      <c r="R239" s="6" t="str">
        <f t="shared" si="31"/>
        <v>Leer</v>
      </c>
      <c r="S239" s="6" t="str">
        <f>VLOOKUP($C239,{"29 - Psychiatrie (Erwachsene)","Psychiatrie";"30 - Kinder- und Jugendpsychiatrie","KJPsychiatrie";"31 - Psychosomatik","Psychosomatik";0,"Leer";"","Leer"},2,0)</f>
        <v>Leer</v>
      </c>
      <c r="T239" s="6">
        <f>VLOOKUP($C239,{"29 - Psychiatrie (Erwachsene)",1;"30 - Kinder- und Jugendpsychiatrie",1;"31 - Psychosomatik",1;0,0;"",0},2,0)</f>
        <v>0</v>
      </c>
      <c r="U239" s="6">
        <f t="shared" si="37"/>
        <v>0</v>
      </c>
      <c r="V239" s="6">
        <f t="shared" si="38"/>
        <v>0</v>
      </c>
      <c r="W239" s="6">
        <f t="shared" si="39"/>
        <v>0</v>
      </c>
      <c r="X239" s="6">
        <f t="shared" si="40"/>
        <v>0</v>
      </c>
      <c r="Y239" s="6">
        <f t="shared" si="35"/>
        <v>0</v>
      </c>
      <c r="Z239" s="6"/>
      <c r="AA239" s="6"/>
      <c r="AB239" s="6"/>
      <c r="AC239" s="6"/>
      <c r="AD239" s="6"/>
      <c r="AE239" s="6"/>
      <c r="AF239" s="6"/>
      <c r="AG239" s="6"/>
      <c r="AH239" s="6"/>
      <c r="AI239" s="6"/>
    </row>
    <row r="240" spans="1:35" s="20" customFormat="1" ht="15" customHeight="1" x14ac:dyDescent="0.25">
      <c r="A240" s="19"/>
      <c r="B240" s="74" t="str">
        <f t="shared" si="32"/>
        <v>!!!</v>
      </c>
      <c r="C240" s="209" t="str">
        <f>IF($D240&lt;&gt;"",VLOOKUP(TEXT($D240,0),'Angaben Stationen'!$C$15:$V$65,2,0),"")</f>
        <v/>
      </c>
      <c r="D240" s="203"/>
      <c r="E240" s="210"/>
      <c r="F240" s="210"/>
      <c r="G240" s="212"/>
      <c r="H240" s="213"/>
      <c r="I240" s="112"/>
      <c r="J240" s="112"/>
      <c r="K240" s="72"/>
      <c r="M240" s="126"/>
      <c r="N240" s="6">
        <f t="shared" si="33"/>
        <v>0</v>
      </c>
      <c r="O240" s="6" t="str">
        <f>IF('Angaben KH-Standort'!$D$13&gt;0,"VJ","KJA")</f>
        <v>KJA</v>
      </c>
      <c r="P240" s="6" t="str">
        <f t="shared" si="36"/>
        <v>Leer</v>
      </c>
      <c r="Q240" s="6" t="str">
        <f t="shared" si="34"/>
        <v>Leer</v>
      </c>
      <c r="R240" s="6" t="str">
        <f t="shared" si="31"/>
        <v>Leer</v>
      </c>
      <c r="S240" s="6" t="str">
        <f>VLOOKUP($C240,{"29 - Psychiatrie (Erwachsene)","Psychiatrie";"30 - Kinder- und Jugendpsychiatrie","KJPsychiatrie";"31 - Psychosomatik","Psychosomatik";0,"Leer";"","Leer"},2,0)</f>
        <v>Leer</v>
      </c>
      <c r="T240" s="6">
        <f>VLOOKUP($C240,{"29 - Psychiatrie (Erwachsene)",1;"30 - Kinder- und Jugendpsychiatrie",1;"31 - Psychosomatik",1;0,0;"",0},2,0)</f>
        <v>0</v>
      </c>
      <c r="U240" s="6">
        <f t="shared" si="37"/>
        <v>0</v>
      </c>
      <c r="V240" s="6">
        <f t="shared" si="38"/>
        <v>0</v>
      </c>
      <c r="W240" s="6">
        <f t="shared" si="39"/>
        <v>0</v>
      </c>
      <c r="X240" s="6">
        <f t="shared" si="40"/>
        <v>0</v>
      </c>
      <c r="Y240" s="6">
        <f t="shared" si="35"/>
        <v>0</v>
      </c>
      <c r="Z240" s="6"/>
      <c r="AA240" s="6"/>
      <c r="AB240" s="6"/>
      <c r="AC240" s="6"/>
      <c r="AD240" s="6"/>
      <c r="AE240" s="6"/>
      <c r="AF240" s="6"/>
      <c r="AG240" s="6"/>
      <c r="AH240" s="6"/>
      <c r="AI240" s="6"/>
    </row>
    <row r="241" spans="1:35" s="20" customFormat="1" ht="15" customHeight="1" x14ac:dyDescent="0.25">
      <c r="A241" s="19"/>
      <c r="B241" s="74" t="str">
        <f t="shared" si="32"/>
        <v>!!!</v>
      </c>
      <c r="C241" s="209" t="str">
        <f>IF($D241&lt;&gt;"",VLOOKUP(TEXT($D241,0),'Angaben Stationen'!$C$15:$V$65,2,0),"")</f>
        <v/>
      </c>
      <c r="D241" s="203"/>
      <c r="E241" s="210"/>
      <c r="F241" s="210"/>
      <c r="G241" s="212"/>
      <c r="H241" s="213"/>
      <c r="I241" s="112"/>
      <c r="J241" s="112"/>
      <c r="K241" s="72"/>
      <c r="M241" s="126"/>
      <c r="N241" s="6">
        <f t="shared" si="33"/>
        <v>0</v>
      </c>
      <c r="O241" s="6" t="str">
        <f>IF('Angaben KH-Standort'!$D$13&gt;0,"VJ","KJA")</f>
        <v>KJA</v>
      </c>
      <c r="P241" s="6" t="str">
        <f t="shared" si="36"/>
        <v>Leer</v>
      </c>
      <c r="Q241" s="6" t="str">
        <f t="shared" si="34"/>
        <v>Leer</v>
      </c>
      <c r="R241" s="6" t="str">
        <f t="shared" si="31"/>
        <v>Leer</v>
      </c>
      <c r="S241" s="6" t="str">
        <f>VLOOKUP($C241,{"29 - Psychiatrie (Erwachsene)","Psychiatrie";"30 - Kinder- und Jugendpsychiatrie","KJPsychiatrie";"31 - Psychosomatik","Psychosomatik";0,"Leer";"","Leer"},2,0)</f>
        <v>Leer</v>
      </c>
      <c r="T241" s="6">
        <f>VLOOKUP($C241,{"29 - Psychiatrie (Erwachsene)",1;"30 - Kinder- und Jugendpsychiatrie",1;"31 - Psychosomatik",1;0,0;"",0},2,0)</f>
        <v>0</v>
      </c>
      <c r="U241" s="6">
        <f t="shared" si="37"/>
        <v>0</v>
      </c>
      <c r="V241" s="6">
        <f t="shared" si="38"/>
        <v>0</v>
      </c>
      <c r="W241" s="6">
        <f t="shared" si="39"/>
        <v>0</v>
      </c>
      <c r="X241" s="6">
        <f t="shared" si="40"/>
        <v>0</v>
      </c>
      <c r="Y241" s="6">
        <f t="shared" si="35"/>
        <v>0</v>
      </c>
      <c r="Z241" s="6"/>
      <c r="AA241" s="6"/>
      <c r="AB241" s="6"/>
      <c r="AC241" s="6"/>
      <c r="AD241" s="6"/>
      <c r="AE241" s="6"/>
      <c r="AF241" s="6"/>
      <c r="AG241" s="6"/>
      <c r="AH241" s="6"/>
      <c r="AI241" s="6"/>
    </row>
    <row r="242" spans="1:35" s="20" customFormat="1" ht="15" customHeight="1" x14ac:dyDescent="0.25">
      <c r="A242" s="19"/>
      <c r="B242" s="74" t="str">
        <f t="shared" si="32"/>
        <v>!!!</v>
      </c>
      <c r="C242" s="209" t="str">
        <f>IF($D242&lt;&gt;"",VLOOKUP(TEXT($D242,0),'Angaben Stationen'!$C$15:$V$65,2,0),"")</f>
        <v/>
      </c>
      <c r="D242" s="203"/>
      <c r="E242" s="210"/>
      <c r="F242" s="210"/>
      <c r="G242" s="212"/>
      <c r="H242" s="213"/>
      <c r="I242" s="112"/>
      <c r="J242" s="112"/>
      <c r="K242" s="72"/>
      <c r="M242" s="126"/>
      <c r="N242" s="6">
        <f t="shared" si="33"/>
        <v>0</v>
      </c>
      <c r="O242" s="6" t="str">
        <f>IF('Angaben KH-Standort'!$D$13&gt;0,"VJ","KJA")</f>
        <v>KJA</v>
      </c>
      <c r="P242" s="6" t="str">
        <f t="shared" si="36"/>
        <v>Leer</v>
      </c>
      <c r="Q242" s="6" t="str">
        <f t="shared" si="34"/>
        <v>Leer</v>
      </c>
      <c r="R242" s="6" t="str">
        <f t="shared" si="31"/>
        <v>Leer</v>
      </c>
      <c r="S242" s="6" t="str">
        <f>VLOOKUP($C242,{"29 - Psychiatrie (Erwachsene)","Psychiatrie";"30 - Kinder- und Jugendpsychiatrie","KJPsychiatrie";"31 - Psychosomatik","Psychosomatik";0,"Leer";"","Leer"},2,0)</f>
        <v>Leer</v>
      </c>
      <c r="T242" s="6">
        <f>VLOOKUP($C242,{"29 - Psychiatrie (Erwachsene)",1;"30 - Kinder- und Jugendpsychiatrie",1;"31 - Psychosomatik",1;0,0;"",0},2,0)</f>
        <v>0</v>
      </c>
      <c r="U242" s="6">
        <f t="shared" si="37"/>
        <v>0</v>
      </c>
      <c r="V242" s="6">
        <f t="shared" si="38"/>
        <v>0</v>
      </c>
      <c r="W242" s="6">
        <f t="shared" si="39"/>
        <v>0</v>
      </c>
      <c r="X242" s="6">
        <f t="shared" si="40"/>
        <v>0</v>
      </c>
      <c r="Y242" s="6">
        <f t="shared" si="35"/>
        <v>0</v>
      </c>
      <c r="Z242" s="6"/>
      <c r="AA242" s="6"/>
      <c r="AB242" s="6"/>
      <c r="AC242" s="6"/>
      <c r="AD242" s="6"/>
      <c r="AE242" s="6"/>
      <c r="AF242" s="6"/>
      <c r="AG242" s="6"/>
      <c r="AH242" s="6"/>
      <c r="AI242" s="6"/>
    </row>
    <row r="243" spans="1:35" s="20" customFormat="1" ht="15" customHeight="1" x14ac:dyDescent="0.25">
      <c r="A243" s="19"/>
      <c r="B243" s="74" t="str">
        <f t="shared" si="32"/>
        <v>!!!</v>
      </c>
      <c r="C243" s="209" t="str">
        <f>IF($D243&lt;&gt;"",VLOOKUP(TEXT($D243,0),'Angaben Stationen'!$C$15:$V$65,2,0),"")</f>
        <v/>
      </c>
      <c r="D243" s="203"/>
      <c r="E243" s="210"/>
      <c r="F243" s="210"/>
      <c r="G243" s="212"/>
      <c r="H243" s="213"/>
      <c r="I243" s="112"/>
      <c r="J243" s="112"/>
      <c r="K243" s="72"/>
      <c r="M243" s="126"/>
      <c r="N243" s="6">
        <f t="shared" si="33"/>
        <v>0</v>
      </c>
      <c r="O243" s="6" t="str">
        <f>IF('Angaben KH-Standort'!$D$13&gt;0,"VJ","KJA")</f>
        <v>KJA</v>
      </c>
      <c r="P243" s="6" t="str">
        <f t="shared" si="36"/>
        <v>Leer</v>
      </c>
      <c r="Q243" s="6" t="str">
        <f t="shared" si="34"/>
        <v>Leer</v>
      </c>
      <c r="R243" s="6" t="str">
        <f t="shared" si="31"/>
        <v>Leer</v>
      </c>
      <c r="S243" s="6" t="str">
        <f>VLOOKUP($C243,{"29 - Psychiatrie (Erwachsene)","Psychiatrie";"30 - Kinder- und Jugendpsychiatrie","KJPsychiatrie";"31 - Psychosomatik","Psychosomatik";0,"Leer";"","Leer"},2,0)</f>
        <v>Leer</v>
      </c>
      <c r="T243" s="6">
        <f>VLOOKUP($C243,{"29 - Psychiatrie (Erwachsene)",1;"30 - Kinder- und Jugendpsychiatrie",1;"31 - Psychosomatik",1;0,0;"",0},2,0)</f>
        <v>0</v>
      </c>
      <c r="U243" s="6">
        <f t="shared" si="37"/>
        <v>0</v>
      </c>
      <c r="V243" s="6">
        <f t="shared" si="38"/>
        <v>0</v>
      </c>
      <c r="W243" s="6">
        <f t="shared" si="39"/>
        <v>0</v>
      </c>
      <c r="X243" s="6">
        <f t="shared" si="40"/>
        <v>0</v>
      </c>
      <c r="Y243" s="6">
        <f t="shared" si="35"/>
        <v>0</v>
      </c>
      <c r="Z243" s="6"/>
      <c r="AA243" s="6"/>
      <c r="AB243" s="6"/>
      <c r="AC243" s="6"/>
      <c r="AD243" s="6"/>
      <c r="AE243" s="6"/>
      <c r="AF243" s="6"/>
      <c r="AG243" s="6"/>
      <c r="AH243" s="6"/>
      <c r="AI243" s="6"/>
    </row>
    <row r="244" spans="1:35" s="20" customFormat="1" ht="15" customHeight="1" x14ac:dyDescent="0.25">
      <c r="A244" s="19"/>
      <c r="B244" s="74" t="str">
        <f t="shared" si="32"/>
        <v>!!!</v>
      </c>
      <c r="C244" s="209" t="str">
        <f>IF($D244&lt;&gt;"",VLOOKUP(TEXT($D244,0),'Angaben Stationen'!$C$15:$V$65,2,0),"")</f>
        <v/>
      </c>
      <c r="D244" s="203"/>
      <c r="E244" s="210"/>
      <c r="F244" s="210"/>
      <c r="G244" s="212"/>
      <c r="H244" s="213"/>
      <c r="I244" s="112"/>
      <c r="J244" s="112"/>
      <c r="K244" s="72"/>
      <c r="M244" s="126"/>
      <c r="N244" s="6">
        <f t="shared" si="33"/>
        <v>0</v>
      </c>
      <c r="O244" s="6" t="str">
        <f>IF('Angaben KH-Standort'!$D$13&gt;0,"VJ","KJA")</f>
        <v>KJA</v>
      </c>
      <c r="P244" s="6" t="str">
        <f t="shared" si="36"/>
        <v>Leer</v>
      </c>
      <c r="Q244" s="6" t="str">
        <f t="shared" si="34"/>
        <v>Leer</v>
      </c>
      <c r="R244" s="6" t="str">
        <f t="shared" si="31"/>
        <v>Leer</v>
      </c>
      <c r="S244" s="6" t="str">
        <f>VLOOKUP($C244,{"29 - Psychiatrie (Erwachsene)","Psychiatrie";"30 - Kinder- und Jugendpsychiatrie","KJPsychiatrie";"31 - Psychosomatik","Psychosomatik";0,"Leer";"","Leer"},2,0)</f>
        <v>Leer</v>
      </c>
      <c r="T244" s="6">
        <f>VLOOKUP($C244,{"29 - Psychiatrie (Erwachsene)",1;"30 - Kinder- und Jugendpsychiatrie",1;"31 - Psychosomatik",1;0,0;"",0},2,0)</f>
        <v>0</v>
      </c>
      <c r="U244" s="6">
        <f t="shared" si="37"/>
        <v>0</v>
      </c>
      <c r="V244" s="6">
        <f t="shared" si="38"/>
        <v>0</v>
      </c>
      <c r="W244" s="6">
        <f t="shared" si="39"/>
        <v>0</v>
      </c>
      <c r="X244" s="6">
        <f t="shared" si="40"/>
        <v>0</v>
      </c>
      <c r="Y244" s="6">
        <f t="shared" si="35"/>
        <v>0</v>
      </c>
      <c r="Z244" s="6"/>
      <c r="AA244" s="6"/>
      <c r="AB244" s="6"/>
      <c r="AC244" s="6"/>
      <c r="AD244" s="6"/>
      <c r="AE244" s="6"/>
      <c r="AF244" s="6"/>
      <c r="AG244" s="6"/>
      <c r="AH244" s="6"/>
      <c r="AI244" s="6"/>
    </row>
    <row r="245" spans="1:35" s="20" customFormat="1" ht="15" customHeight="1" x14ac:dyDescent="0.25">
      <c r="A245" s="19"/>
      <c r="B245" s="74" t="str">
        <f t="shared" si="32"/>
        <v>!!!</v>
      </c>
      <c r="C245" s="209" t="str">
        <f>IF($D245&lt;&gt;"",VLOOKUP(TEXT($D245,0),'Angaben Stationen'!$C$15:$V$65,2,0),"")</f>
        <v/>
      </c>
      <c r="D245" s="203"/>
      <c r="E245" s="210"/>
      <c r="F245" s="210"/>
      <c r="G245" s="212"/>
      <c r="H245" s="213"/>
      <c r="I245" s="112"/>
      <c r="J245" s="112"/>
      <c r="K245" s="72"/>
      <c r="M245" s="126"/>
      <c r="N245" s="6">
        <f t="shared" si="33"/>
        <v>0</v>
      </c>
      <c r="O245" s="6" t="str">
        <f>IF('Angaben KH-Standort'!$D$13&gt;0,"VJ","KJA")</f>
        <v>KJA</v>
      </c>
      <c r="P245" s="6" t="str">
        <f t="shared" si="36"/>
        <v>Leer</v>
      </c>
      <c r="Q245" s="6" t="str">
        <f t="shared" si="34"/>
        <v>Leer</v>
      </c>
      <c r="R245" s="6" t="str">
        <f t="shared" si="31"/>
        <v>Leer</v>
      </c>
      <c r="S245" s="6" t="str">
        <f>VLOOKUP($C245,{"29 - Psychiatrie (Erwachsene)","Psychiatrie";"30 - Kinder- und Jugendpsychiatrie","KJPsychiatrie";"31 - Psychosomatik","Psychosomatik";0,"Leer";"","Leer"},2,0)</f>
        <v>Leer</v>
      </c>
      <c r="T245" s="6">
        <f>VLOOKUP($C245,{"29 - Psychiatrie (Erwachsene)",1;"30 - Kinder- und Jugendpsychiatrie",1;"31 - Psychosomatik",1;0,0;"",0},2,0)</f>
        <v>0</v>
      </c>
      <c r="U245" s="6">
        <f t="shared" si="37"/>
        <v>0</v>
      </c>
      <c r="V245" s="6">
        <f t="shared" si="38"/>
        <v>0</v>
      </c>
      <c r="W245" s="6">
        <f t="shared" si="39"/>
        <v>0</v>
      </c>
      <c r="X245" s="6">
        <f t="shared" si="40"/>
        <v>0</v>
      </c>
      <c r="Y245" s="6">
        <f t="shared" si="35"/>
        <v>0</v>
      </c>
      <c r="Z245" s="6"/>
      <c r="AA245" s="6"/>
      <c r="AB245" s="6"/>
      <c r="AC245" s="6"/>
      <c r="AD245" s="6"/>
      <c r="AE245" s="6"/>
      <c r="AF245" s="6"/>
      <c r="AG245" s="6"/>
      <c r="AH245" s="6"/>
      <c r="AI245" s="6"/>
    </row>
    <row r="246" spans="1:35" s="20" customFormat="1" ht="15" customHeight="1" x14ac:dyDescent="0.25">
      <c r="A246" s="19"/>
      <c r="B246" s="74" t="str">
        <f t="shared" si="32"/>
        <v>!!!</v>
      </c>
      <c r="C246" s="209" t="str">
        <f>IF($D246&lt;&gt;"",VLOOKUP(TEXT($D246,0),'Angaben Stationen'!$C$15:$V$65,2,0),"")</f>
        <v/>
      </c>
      <c r="D246" s="203"/>
      <c r="E246" s="210"/>
      <c r="F246" s="210"/>
      <c r="G246" s="212"/>
      <c r="H246" s="213"/>
      <c r="I246" s="112"/>
      <c r="J246" s="112"/>
      <c r="K246" s="72"/>
      <c r="M246" s="126"/>
      <c r="N246" s="6">
        <f t="shared" si="33"/>
        <v>0</v>
      </c>
      <c r="O246" s="6" t="str">
        <f>IF('Angaben KH-Standort'!$D$13&gt;0,"VJ","KJA")</f>
        <v>KJA</v>
      </c>
      <c r="P246" s="6" t="str">
        <f t="shared" si="36"/>
        <v>Leer</v>
      </c>
      <c r="Q246" s="6" t="str">
        <f t="shared" si="34"/>
        <v>Leer</v>
      </c>
      <c r="R246" s="6" t="str">
        <f t="shared" si="31"/>
        <v>Leer</v>
      </c>
      <c r="S246" s="6" t="str">
        <f>VLOOKUP($C246,{"29 - Psychiatrie (Erwachsene)","Psychiatrie";"30 - Kinder- und Jugendpsychiatrie","KJPsychiatrie";"31 - Psychosomatik","Psychosomatik";0,"Leer";"","Leer"},2,0)</f>
        <v>Leer</v>
      </c>
      <c r="T246" s="6">
        <f>VLOOKUP($C246,{"29 - Psychiatrie (Erwachsene)",1;"30 - Kinder- und Jugendpsychiatrie",1;"31 - Psychosomatik",1;0,0;"",0},2,0)</f>
        <v>0</v>
      </c>
      <c r="U246" s="6">
        <f t="shared" si="37"/>
        <v>0</v>
      </c>
      <c r="V246" s="6">
        <f t="shared" si="38"/>
        <v>0</v>
      </c>
      <c r="W246" s="6">
        <f t="shared" si="39"/>
        <v>0</v>
      </c>
      <c r="X246" s="6">
        <f t="shared" si="40"/>
        <v>0</v>
      </c>
      <c r="Y246" s="6">
        <f t="shared" si="35"/>
        <v>0</v>
      </c>
      <c r="Z246" s="6"/>
      <c r="AA246" s="6"/>
      <c r="AB246" s="6"/>
      <c r="AC246" s="6"/>
      <c r="AD246" s="6"/>
      <c r="AE246" s="6"/>
      <c r="AF246" s="6"/>
      <c r="AG246" s="6"/>
      <c r="AH246" s="6"/>
      <c r="AI246" s="6"/>
    </row>
    <row r="247" spans="1:35" s="20" customFormat="1" ht="15" customHeight="1" x14ac:dyDescent="0.25">
      <c r="A247" s="19"/>
      <c r="B247" s="74" t="str">
        <f t="shared" si="32"/>
        <v>!!!</v>
      </c>
      <c r="C247" s="209" t="str">
        <f>IF($D247&lt;&gt;"",VLOOKUP(TEXT($D247,0),'Angaben Stationen'!$C$15:$V$65,2,0),"")</f>
        <v/>
      </c>
      <c r="D247" s="203"/>
      <c r="E247" s="210"/>
      <c r="F247" s="210"/>
      <c r="G247" s="212"/>
      <c r="H247" s="213"/>
      <c r="I247" s="112"/>
      <c r="J247" s="112"/>
      <c r="K247" s="72"/>
      <c r="M247" s="126"/>
      <c r="N247" s="6">
        <f t="shared" si="33"/>
        <v>0</v>
      </c>
      <c r="O247" s="6" t="str">
        <f>IF('Angaben KH-Standort'!$D$13&gt;0,"VJ","KJA")</f>
        <v>KJA</v>
      </c>
      <c r="P247" s="6" t="str">
        <f t="shared" si="36"/>
        <v>Leer</v>
      </c>
      <c r="Q247" s="6" t="str">
        <f t="shared" si="34"/>
        <v>Leer</v>
      </c>
      <c r="R247" s="6" t="str">
        <f t="shared" si="31"/>
        <v>Leer</v>
      </c>
      <c r="S247" s="6" t="str">
        <f>VLOOKUP($C247,{"29 - Psychiatrie (Erwachsene)","Psychiatrie";"30 - Kinder- und Jugendpsychiatrie","KJPsychiatrie";"31 - Psychosomatik","Psychosomatik";0,"Leer";"","Leer"},2,0)</f>
        <v>Leer</v>
      </c>
      <c r="T247" s="6">
        <f>VLOOKUP($C247,{"29 - Psychiatrie (Erwachsene)",1;"30 - Kinder- und Jugendpsychiatrie",1;"31 - Psychosomatik",1;0,0;"",0},2,0)</f>
        <v>0</v>
      </c>
      <c r="U247" s="6">
        <f t="shared" si="37"/>
        <v>0</v>
      </c>
      <c r="V247" s="6">
        <f t="shared" si="38"/>
        <v>0</v>
      </c>
      <c r="W247" s="6">
        <f t="shared" si="39"/>
        <v>0</v>
      </c>
      <c r="X247" s="6">
        <f t="shared" si="40"/>
        <v>0</v>
      </c>
      <c r="Y247" s="6">
        <f t="shared" si="35"/>
        <v>0</v>
      </c>
      <c r="Z247" s="6"/>
      <c r="AA247" s="6"/>
      <c r="AB247" s="6"/>
      <c r="AC247" s="6"/>
      <c r="AD247" s="6"/>
      <c r="AE247" s="6"/>
      <c r="AF247" s="6"/>
      <c r="AG247" s="6"/>
      <c r="AH247" s="6"/>
      <c r="AI247" s="6"/>
    </row>
    <row r="248" spans="1:35" s="20" customFormat="1" ht="15" customHeight="1" x14ac:dyDescent="0.25">
      <c r="A248" s="19"/>
      <c r="B248" s="74" t="str">
        <f t="shared" si="32"/>
        <v>!!!</v>
      </c>
      <c r="C248" s="209" t="str">
        <f>IF($D248&lt;&gt;"",VLOOKUP(TEXT($D248,0),'Angaben Stationen'!$C$15:$V$65,2,0),"")</f>
        <v/>
      </c>
      <c r="D248" s="203"/>
      <c r="E248" s="210"/>
      <c r="F248" s="210"/>
      <c r="G248" s="212"/>
      <c r="H248" s="213"/>
      <c r="I248" s="112"/>
      <c r="J248" s="112"/>
      <c r="K248" s="72"/>
      <c r="M248" s="126"/>
      <c r="N248" s="6">
        <f t="shared" si="33"/>
        <v>0</v>
      </c>
      <c r="O248" s="6" t="str">
        <f>IF('Angaben KH-Standort'!$D$13&gt;0,"VJ","KJA")</f>
        <v>KJA</v>
      </c>
      <c r="P248" s="6" t="str">
        <f t="shared" si="36"/>
        <v>Leer</v>
      </c>
      <c r="Q248" s="6" t="str">
        <f t="shared" si="34"/>
        <v>Leer</v>
      </c>
      <c r="R248" s="6" t="str">
        <f t="shared" si="31"/>
        <v>Leer</v>
      </c>
      <c r="S248" s="6" t="str">
        <f>VLOOKUP($C248,{"29 - Psychiatrie (Erwachsene)","Psychiatrie";"30 - Kinder- und Jugendpsychiatrie","KJPsychiatrie";"31 - Psychosomatik","Psychosomatik";0,"Leer";"","Leer"},2,0)</f>
        <v>Leer</v>
      </c>
      <c r="T248" s="6">
        <f>VLOOKUP($C248,{"29 - Psychiatrie (Erwachsene)",1;"30 - Kinder- und Jugendpsychiatrie",1;"31 - Psychosomatik",1;0,0;"",0},2,0)</f>
        <v>0</v>
      </c>
      <c r="U248" s="6">
        <f t="shared" si="37"/>
        <v>0</v>
      </c>
      <c r="V248" s="6">
        <f t="shared" si="38"/>
        <v>0</v>
      </c>
      <c r="W248" s="6">
        <f t="shared" si="39"/>
        <v>0</v>
      </c>
      <c r="X248" s="6">
        <f t="shared" si="40"/>
        <v>0</v>
      </c>
      <c r="Y248" s="6">
        <f t="shared" si="35"/>
        <v>0</v>
      </c>
      <c r="Z248" s="6"/>
      <c r="AA248" s="6"/>
      <c r="AB248" s="6"/>
      <c r="AC248" s="6"/>
      <c r="AD248" s="6"/>
      <c r="AE248" s="6"/>
      <c r="AF248" s="6"/>
      <c r="AG248" s="6"/>
      <c r="AH248" s="6"/>
      <c r="AI248" s="6"/>
    </row>
    <row r="249" spans="1:35" s="20" customFormat="1" ht="15" customHeight="1" x14ac:dyDescent="0.25">
      <c r="A249" s="19"/>
      <c r="B249" s="74" t="str">
        <f t="shared" si="32"/>
        <v>!!!</v>
      </c>
      <c r="C249" s="209" t="str">
        <f>IF($D249&lt;&gt;"",VLOOKUP(TEXT($D249,0),'Angaben Stationen'!$C$15:$V$65,2,0),"")</f>
        <v/>
      </c>
      <c r="D249" s="203"/>
      <c r="E249" s="210"/>
      <c r="F249" s="210"/>
      <c r="G249" s="212"/>
      <c r="H249" s="213"/>
      <c r="I249" s="112"/>
      <c r="J249" s="112"/>
      <c r="K249" s="72"/>
      <c r="M249" s="126"/>
      <c r="N249" s="6">
        <f t="shared" si="33"/>
        <v>0</v>
      </c>
      <c r="O249" s="6" t="str">
        <f>IF('Angaben KH-Standort'!$D$13&gt;0,"VJ","KJA")</f>
        <v>KJA</v>
      </c>
      <c r="P249" s="6" t="str">
        <f t="shared" si="36"/>
        <v>Leer</v>
      </c>
      <c r="Q249" s="6" t="str">
        <f t="shared" si="34"/>
        <v>Leer</v>
      </c>
      <c r="R249" s="6" t="str">
        <f t="shared" si="31"/>
        <v>Leer</v>
      </c>
      <c r="S249" s="6" t="str">
        <f>VLOOKUP($C249,{"29 - Psychiatrie (Erwachsene)","Psychiatrie";"30 - Kinder- und Jugendpsychiatrie","KJPsychiatrie";"31 - Psychosomatik","Psychosomatik";0,"Leer";"","Leer"},2,0)</f>
        <v>Leer</v>
      </c>
      <c r="T249" s="6">
        <f>VLOOKUP($C249,{"29 - Psychiatrie (Erwachsene)",1;"30 - Kinder- und Jugendpsychiatrie",1;"31 - Psychosomatik",1;0,0;"",0},2,0)</f>
        <v>0</v>
      </c>
      <c r="U249" s="6">
        <f t="shared" si="37"/>
        <v>0</v>
      </c>
      <c r="V249" s="6">
        <f t="shared" si="38"/>
        <v>0</v>
      </c>
      <c r="W249" s="6">
        <f t="shared" si="39"/>
        <v>0</v>
      </c>
      <c r="X249" s="6">
        <f t="shared" si="40"/>
        <v>0</v>
      </c>
      <c r="Y249" s="6">
        <f t="shared" si="35"/>
        <v>0</v>
      </c>
      <c r="Z249" s="6"/>
      <c r="AA249" s="6"/>
      <c r="AB249" s="6"/>
      <c r="AC249" s="6"/>
      <c r="AD249" s="6"/>
      <c r="AE249" s="6"/>
      <c r="AF249" s="6"/>
      <c r="AG249" s="6"/>
      <c r="AH249" s="6"/>
      <c r="AI249" s="6"/>
    </row>
    <row r="250" spans="1:35" s="20" customFormat="1" ht="15" customHeight="1" x14ac:dyDescent="0.25">
      <c r="A250" s="19"/>
      <c r="B250" s="74" t="str">
        <f t="shared" si="32"/>
        <v>!!!</v>
      </c>
      <c r="C250" s="209" t="str">
        <f>IF($D250&lt;&gt;"",VLOOKUP(TEXT($D250,0),'Angaben Stationen'!$C$15:$V$65,2,0),"")</f>
        <v/>
      </c>
      <c r="D250" s="203"/>
      <c r="E250" s="210"/>
      <c r="F250" s="210"/>
      <c r="G250" s="212"/>
      <c r="H250" s="213"/>
      <c r="I250" s="112"/>
      <c r="J250" s="112"/>
      <c r="K250" s="72"/>
      <c r="M250" s="126"/>
      <c r="N250" s="6">
        <f t="shared" si="33"/>
        <v>0</v>
      </c>
      <c r="O250" s="6" t="str">
        <f>IF('Angaben KH-Standort'!$D$13&gt;0,"VJ","KJA")</f>
        <v>KJA</v>
      </c>
      <c r="P250" s="6" t="str">
        <f t="shared" si="36"/>
        <v>Leer</v>
      </c>
      <c r="Q250" s="6" t="str">
        <f t="shared" si="34"/>
        <v>Leer</v>
      </c>
      <c r="R250" s="6" t="str">
        <f t="shared" si="31"/>
        <v>Leer</v>
      </c>
      <c r="S250" s="6" t="str">
        <f>VLOOKUP($C250,{"29 - Psychiatrie (Erwachsene)","Psychiatrie";"30 - Kinder- und Jugendpsychiatrie","KJPsychiatrie";"31 - Psychosomatik","Psychosomatik";0,"Leer";"","Leer"},2,0)</f>
        <v>Leer</v>
      </c>
      <c r="T250" s="6">
        <f>VLOOKUP($C250,{"29 - Psychiatrie (Erwachsene)",1;"30 - Kinder- und Jugendpsychiatrie",1;"31 - Psychosomatik",1;0,0;"",0},2,0)</f>
        <v>0</v>
      </c>
      <c r="U250" s="6">
        <f t="shared" si="37"/>
        <v>0</v>
      </c>
      <c r="V250" s="6">
        <f t="shared" si="38"/>
        <v>0</v>
      </c>
      <c r="W250" s="6">
        <f t="shared" si="39"/>
        <v>0</v>
      </c>
      <c r="X250" s="6">
        <f t="shared" si="40"/>
        <v>0</v>
      </c>
      <c r="Y250" s="6">
        <f t="shared" si="35"/>
        <v>0</v>
      </c>
      <c r="Z250" s="6"/>
      <c r="AA250" s="6"/>
      <c r="AB250" s="6"/>
      <c r="AC250" s="6"/>
      <c r="AD250" s="6"/>
      <c r="AE250" s="6"/>
      <c r="AF250" s="6"/>
      <c r="AG250" s="6"/>
      <c r="AH250" s="6"/>
      <c r="AI250" s="6"/>
    </row>
    <row r="251" spans="1:35" s="20" customFormat="1" ht="15" customHeight="1" x14ac:dyDescent="0.25">
      <c r="A251" s="19"/>
      <c r="B251" s="74" t="str">
        <f t="shared" si="32"/>
        <v>!!!</v>
      </c>
      <c r="C251" s="209" t="str">
        <f>IF($D251&lt;&gt;"",VLOOKUP(TEXT($D251,0),'Angaben Stationen'!$C$15:$V$65,2,0),"")</f>
        <v/>
      </c>
      <c r="D251" s="203"/>
      <c r="E251" s="210"/>
      <c r="F251" s="210"/>
      <c r="G251" s="212"/>
      <c r="H251" s="213"/>
      <c r="I251" s="112"/>
      <c r="J251" s="112"/>
      <c r="K251" s="72"/>
      <c r="M251" s="126"/>
      <c r="N251" s="6">
        <f t="shared" si="33"/>
        <v>0</v>
      </c>
      <c r="O251" s="6" t="str">
        <f>IF('Angaben KH-Standort'!$D$13&gt;0,"VJ","KJA")</f>
        <v>KJA</v>
      </c>
      <c r="P251" s="6" t="str">
        <f t="shared" si="36"/>
        <v>Leer</v>
      </c>
      <c r="Q251" s="6" t="str">
        <f t="shared" si="34"/>
        <v>Leer</v>
      </c>
      <c r="R251" s="6" t="str">
        <f t="shared" si="31"/>
        <v>Leer</v>
      </c>
      <c r="S251" s="6" t="str">
        <f>VLOOKUP($C251,{"29 - Psychiatrie (Erwachsene)","Psychiatrie";"30 - Kinder- und Jugendpsychiatrie","KJPsychiatrie";"31 - Psychosomatik","Psychosomatik";0,"Leer";"","Leer"},2,0)</f>
        <v>Leer</v>
      </c>
      <c r="T251" s="6">
        <f>VLOOKUP($C251,{"29 - Psychiatrie (Erwachsene)",1;"30 - Kinder- und Jugendpsychiatrie",1;"31 - Psychosomatik",1;0,0;"",0},2,0)</f>
        <v>0</v>
      </c>
      <c r="U251" s="6">
        <f t="shared" si="37"/>
        <v>0</v>
      </c>
      <c r="V251" s="6">
        <f t="shared" si="38"/>
        <v>0</v>
      </c>
      <c r="W251" s="6">
        <f t="shared" si="39"/>
        <v>0</v>
      </c>
      <c r="X251" s="6">
        <f t="shared" si="40"/>
        <v>0</v>
      </c>
      <c r="Y251" s="6">
        <f t="shared" si="35"/>
        <v>0</v>
      </c>
      <c r="Z251" s="6"/>
      <c r="AA251" s="6"/>
      <c r="AB251" s="6"/>
      <c r="AC251" s="6"/>
      <c r="AD251" s="6"/>
      <c r="AE251" s="6"/>
      <c r="AF251" s="6"/>
      <c r="AG251" s="6"/>
      <c r="AH251" s="6"/>
      <c r="AI251" s="6"/>
    </row>
    <row r="252" spans="1:35" s="20" customFormat="1" ht="15" customHeight="1" x14ac:dyDescent="0.25">
      <c r="A252" s="19"/>
      <c r="B252" s="74" t="str">
        <f t="shared" si="32"/>
        <v>!!!</v>
      </c>
      <c r="C252" s="209" t="str">
        <f>IF($D252&lt;&gt;"",VLOOKUP(TEXT($D252,0),'Angaben Stationen'!$C$15:$V$65,2,0),"")</f>
        <v/>
      </c>
      <c r="D252" s="203"/>
      <c r="E252" s="210"/>
      <c r="F252" s="210"/>
      <c r="G252" s="212"/>
      <c r="H252" s="213"/>
      <c r="I252" s="112"/>
      <c r="J252" s="112"/>
      <c r="K252" s="72"/>
      <c r="M252" s="126"/>
      <c r="N252" s="6">
        <f t="shared" si="33"/>
        <v>0</v>
      </c>
      <c r="O252" s="6" t="str">
        <f>IF('Angaben KH-Standort'!$D$13&gt;0,"VJ","KJA")</f>
        <v>KJA</v>
      </c>
      <c r="P252" s="6" t="str">
        <f t="shared" si="36"/>
        <v>Leer</v>
      </c>
      <c r="Q252" s="6" t="str">
        <f t="shared" si="34"/>
        <v>Leer</v>
      </c>
      <c r="R252" s="6" t="str">
        <f t="shared" si="31"/>
        <v>Leer</v>
      </c>
      <c r="S252" s="6" t="str">
        <f>VLOOKUP($C252,{"29 - Psychiatrie (Erwachsene)","Psychiatrie";"30 - Kinder- und Jugendpsychiatrie","KJPsychiatrie";"31 - Psychosomatik","Psychosomatik";0,"Leer";"","Leer"},2,0)</f>
        <v>Leer</v>
      </c>
      <c r="T252" s="6">
        <f>VLOOKUP($C252,{"29 - Psychiatrie (Erwachsene)",1;"30 - Kinder- und Jugendpsychiatrie",1;"31 - Psychosomatik",1;0,0;"",0},2,0)</f>
        <v>0</v>
      </c>
      <c r="U252" s="6">
        <f t="shared" si="37"/>
        <v>0</v>
      </c>
      <c r="V252" s="6">
        <f t="shared" si="38"/>
        <v>0</v>
      </c>
      <c r="W252" s="6">
        <f t="shared" si="39"/>
        <v>0</v>
      </c>
      <c r="X252" s="6">
        <f t="shared" si="40"/>
        <v>0</v>
      </c>
      <c r="Y252" s="6">
        <f t="shared" si="35"/>
        <v>0</v>
      </c>
      <c r="Z252" s="6"/>
      <c r="AA252" s="6"/>
      <c r="AB252" s="6"/>
      <c r="AC252" s="6"/>
      <c r="AD252" s="6"/>
      <c r="AE252" s="6"/>
      <c r="AF252" s="6"/>
      <c r="AG252" s="6"/>
      <c r="AH252" s="6"/>
      <c r="AI252" s="6"/>
    </row>
    <row r="253" spans="1:35" s="20" customFormat="1" ht="15" customHeight="1" x14ac:dyDescent="0.25">
      <c r="A253" s="19"/>
      <c r="B253" s="74" t="str">
        <f t="shared" si="32"/>
        <v>!!!</v>
      </c>
      <c r="C253" s="209" t="str">
        <f>IF($D253&lt;&gt;"",VLOOKUP(TEXT($D253,0),'Angaben Stationen'!$C$15:$V$65,2,0),"")</f>
        <v/>
      </c>
      <c r="D253" s="203"/>
      <c r="E253" s="210"/>
      <c r="F253" s="210"/>
      <c r="G253" s="212"/>
      <c r="H253" s="213"/>
      <c r="I253" s="112"/>
      <c r="J253" s="112"/>
      <c r="K253" s="72"/>
      <c r="M253" s="126"/>
      <c r="N253" s="6">
        <f t="shared" si="33"/>
        <v>0</v>
      </c>
      <c r="O253" s="6" t="str">
        <f>IF('Angaben KH-Standort'!$D$13&gt;0,"VJ","KJA")</f>
        <v>KJA</v>
      </c>
      <c r="P253" s="6" t="str">
        <f t="shared" si="36"/>
        <v>Leer</v>
      </c>
      <c r="Q253" s="6" t="str">
        <f t="shared" si="34"/>
        <v>Leer</v>
      </c>
      <c r="R253" s="6" t="str">
        <f t="shared" si="31"/>
        <v>Leer</v>
      </c>
      <c r="S253" s="6" t="str">
        <f>VLOOKUP($C253,{"29 - Psychiatrie (Erwachsene)","Psychiatrie";"30 - Kinder- und Jugendpsychiatrie","KJPsychiatrie";"31 - Psychosomatik","Psychosomatik";0,"Leer";"","Leer"},2,0)</f>
        <v>Leer</v>
      </c>
      <c r="T253" s="6">
        <f>VLOOKUP($C253,{"29 - Psychiatrie (Erwachsene)",1;"30 - Kinder- und Jugendpsychiatrie",1;"31 - Psychosomatik",1;0,0;"",0},2,0)</f>
        <v>0</v>
      </c>
      <c r="U253" s="6">
        <f t="shared" si="37"/>
        <v>0</v>
      </c>
      <c r="V253" s="6">
        <f t="shared" si="38"/>
        <v>0</v>
      </c>
      <c r="W253" s="6">
        <f t="shared" si="39"/>
        <v>0</v>
      </c>
      <c r="X253" s="6">
        <f t="shared" si="40"/>
        <v>0</v>
      </c>
      <c r="Y253" s="6">
        <f t="shared" si="35"/>
        <v>0</v>
      </c>
      <c r="Z253" s="6"/>
      <c r="AA253" s="6"/>
      <c r="AB253" s="6"/>
      <c r="AC253" s="6"/>
      <c r="AD253" s="6"/>
      <c r="AE253" s="6"/>
      <c r="AF253" s="6"/>
      <c r="AG253" s="6"/>
      <c r="AH253" s="6"/>
      <c r="AI253" s="6"/>
    </row>
    <row r="254" spans="1:35" s="20" customFormat="1" ht="15" customHeight="1" x14ac:dyDescent="0.25">
      <c r="A254" s="19"/>
      <c r="B254" s="74" t="str">
        <f t="shared" si="32"/>
        <v>!!!</v>
      </c>
      <c r="C254" s="209" t="str">
        <f>IF($D254&lt;&gt;"",VLOOKUP(TEXT($D254,0),'Angaben Stationen'!$C$15:$V$65,2,0),"")</f>
        <v/>
      </c>
      <c r="D254" s="203"/>
      <c r="E254" s="210"/>
      <c r="F254" s="210"/>
      <c r="G254" s="212"/>
      <c r="H254" s="213"/>
      <c r="I254" s="112"/>
      <c r="J254" s="112"/>
      <c r="K254" s="72"/>
      <c r="M254" s="126"/>
      <c r="N254" s="6">
        <f t="shared" si="33"/>
        <v>0</v>
      </c>
      <c r="O254" s="6" t="str">
        <f>IF('Angaben KH-Standort'!$D$13&gt;0,"VJ","KJA")</f>
        <v>KJA</v>
      </c>
      <c r="P254" s="6" t="str">
        <f t="shared" si="36"/>
        <v>Leer</v>
      </c>
      <c r="Q254" s="6" t="str">
        <f t="shared" si="34"/>
        <v>Leer</v>
      </c>
      <c r="R254" s="6" t="str">
        <f t="shared" si="31"/>
        <v>Leer</v>
      </c>
      <c r="S254" s="6" t="str">
        <f>VLOOKUP($C254,{"29 - Psychiatrie (Erwachsene)","Psychiatrie";"30 - Kinder- und Jugendpsychiatrie","KJPsychiatrie";"31 - Psychosomatik","Psychosomatik";0,"Leer";"","Leer"},2,0)</f>
        <v>Leer</v>
      </c>
      <c r="T254" s="6">
        <f>VLOOKUP($C254,{"29 - Psychiatrie (Erwachsene)",1;"30 - Kinder- und Jugendpsychiatrie",1;"31 - Psychosomatik",1;0,0;"",0},2,0)</f>
        <v>0</v>
      </c>
      <c r="U254" s="6">
        <f t="shared" si="37"/>
        <v>0</v>
      </c>
      <c r="V254" s="6">
        <f t="shared" si="38"/>
        <v>0</v>
      </c>
      <c r="W254" s="6">
        <f t="shared" si="39"/>
        <v>0</v>
      </c>
      <c r="X254" s="6">
        <f t="shared" si="40"/>
        <v>0</v>
      </c>
      <c r="Y254" s="6">
        <f t="shared" si="35"/>
        <v>0</v>
      </c>
      <c r="Z254" s="6"/>
      <c r="AA254" s="6"/>
      <c r="AB254" s="6"/>
      <c r="AC254" s="6"/>
      <c r="AD254" s="6"/>
      <c r="AE254" s="6"/>
      <c r="AF254" s="6"/>
      <c r="AG254" s="6"/>
      <c r="AH254" s="6"/>
      <c r="AI254" s="6"/>
    </row>
    <row r="255" spans="1:35" s="20" customFormat="1" ht="15" customHeight="1" x14ac:dyDescent="0.25">
      <c r="A255" s="19"/>
      <c r="B255" s="74" t="str">
        <f t="shared" si="32"/>
        <v>!!!</v>
      </c>
      <c r="C255" s="209" t="str">
        <f>IF($D255&lt;&gt;"",VLOOKUP(TEXT($D255,0),'Angaben Stationen'!$C$15:$V$65,2,0),"")</f>
        <v/>
      </c>
      <c r="D255" s="203"/>
      <c r="E255" s="210"/>
      <c r="F255" s="210"/>
      <c r="G255" s="212"/>
      <c r="H255" s="213"/>
      <c r="I255" s="112"/>
      <c r="J255" s="112"/>
      <c r="K255" s="72"/>
      <c r="M255" s="126"/>
      <c r="N255" s="6">
        <f t="shared" si="33"/>
        <v>0</v>
      </c>
      <c r="O255" s="6" t="str">
        <f>IF('Angaben KH-Standort'!$D$13&gt;0,"VJ","KJA")</f>
        <v>KJA</v>
      </c>
      <c r="P255" s="6" t="str">
        <f t="shared" si="36"/>
        <v>Leer</v>
      </c>
      <c r="Q255" s="6" t="str">
        <f t="shared" si="34"/>
        <v>Leer</v>
      </c>
      <c r="R255" s="6" t="str">
        <f t="shared" si="31"/>
        <v>Leer</v>
      </c>
      <c r="S255" s="6" t="str">
        <f>VLOOKUP($C255,{"29 - Psychiatrie (Erwachsene)","Psychiatrie";"30 - Kinder- und Jugendpsychiatrie","KJPsychiatrie";"31 - Psychosomatik","Psychosomatik";0,"Leer";"","Leer"},2,0)</f>
        <v>Leer</v>
      </c>
      <c r="T255" s="6">
        <f>VLOOKUP($C255,{"29 - Psychiatrie (Erwachsene)",1;"30 - Kinder- und Jugendpsychiatrie",1;"31 - Psychosomatik",1;0,0;"",0},2,0)</f>
        <v>0</v>
      </c>
      <c r="U255" s="6">
        <f t="shared" si="37"/>
        <v>0</v>
      </c>
      <c r="V255" s="6">
        <f t="shared" si="38"/>
        <v>0</v>
      </c>
      <c r="W255" s="6">
        <f t="shared" si="39"/>
        <v>0</v>
      </c>
      <c r="X255" s="6">
        <f t="shared" si="40"/>
        <v>0</v>
      </c>
      <c r="Y255" s="6">
        <f t="shared" si="35"/>
        <v>0</v>
      </c>
      <c r="Z255" s="6"/>
      <c r="AA255" s="6"/>
      <c r="AB255" s="6"/>
      <c r="AC255" s="6"/>
      <c r="AD255" s="6"/>
      <c r="AE255" s="6"/>
      <c r="AF255" s="6"/>
      <c r="AG255" s="6"/>
      <c r="AH255" s="6"/>
      <c r="AI255" s="6"/>
    </row>
    <row r="256" spans="1:35" s="20" customFormat="1" ht="15" customHeight="1" x14ac:dyDescent="0.25">
      <c r="A256" s="19"/>
      <c r="B256" s="74" t="str">
        <f t="shared" si="32"/>
        <v>!!!</v>
      </c>
      <c r="C256" s="209" t="str">
        <f>IF($D256&lt;&gt;"",VLOOKUP(TEXT($D256,0),'Angaben Stationen'!$C$15:$V$65,2,0),"")</f>
        <v/>
      </c>
      <c r="D256" s="203"/>
      <c r="E256" s="210"/>
      <c r="F256" s="210"/>
      <c r="G256" s="212"/>
      <c r="H256" s="213"/>
      <c r="I256" s="112"/>
      <c r="J256" s="112"/>
      <c r="K256" s="72"/>
      <c r="M256" s="126"/>
      <c r="N256" s="6">
        <f t="shared" si="33"/>
        <v>0</v>
      </c>
      <c r="O256" s="6" t="str">
        <f>IF('Angaben KH-Standort'!$D$13&gt;0,"VJ","KJA")</f>
        <v>KJA</v>
      </c>
      <c r="P256" s="6" t="str">
        <f t="shared" si="36"/>
        <v>Leer</v>
      </c>
      <c r="Q256" s="6" t="str">
        <f t="shared" si="34"/>
        <v>Leer</v>
      </c>
      <c r="R256" s="6" t="str">
        <f t="shared" si="31"/>
        <v>Leer</v>
      </c>
      <c r="S256" s="6" t="str">
        <f>VLOOKUP($C256,{"29 - Psychiatrie (Erwachsene)","Psychiatrie";"30 - Kinder- und Jugendpsychiatrie","KJPsychiatrie";"31 - Psychosomatik","Psychosomatik";0,"Leer";"","Leer"},2,0)</f>
        <v>Leer</v>
      </c>
      <c r="T256" s="6">
        <f>VLOOKUP($C256,{"29 - Psychiatrie (Erwachsene)",1;"30 - Kinder- und Jugendpsychiatrie",1;"31 - Psychosomatik",1;0,0;"",0},2,0)</f>
        <v>0</v>
      </c>
      <c r="U256" s="6">
        <f t="shared" si="37"/>
        <v>0</v>
      </c>
      <c r="V256" s="6">
        <f t="shared" si="38"/>
        <v>0</v>
      </c>
      <c r="W256" s="6">
        <f t="shared" si="39"/>
        <v>0</v>
      </c>
      <c r="X256" s="6">
        <f t="shared" si="40"/>
        <v>0</v>
      </c>
      <c r="Y256" s="6">
        <f t="shared" si="35"/>
        <v>0</v>
      </c>
      <c r="Z256" s="6"/>
      <c r="AA256" s="6"/>
      <c r="AB256" s="6"/>
      <c r="AC256" s="6"/>
      <c r="AD256" s="6"/>
      <c r="AE256" s="6"/>
      <c r="AF256" s="6"/>
      <c r="AG256" s="6"/>
      <c r="AH256" s="6"/>
      <c r="AI256" s="6"/>
    </row>
    <row r="257" spans="1:35" s="20" customFormat="1" ht="15" customHeight="1" x14ac:dyDescent="0.25">
      <c r="A257" s="19"/>
      <c r="B257" s="74" t="str">
        <f t="shared" si="32"/>
        <v>!!!</v>
      </c>
      <c r="C257" s="209" t="str">
        <f>IF($D257&lt;&gt;"",VLOOKUP(TEXT($D257,0),'Angaben Stationen'!$C$15:$V$65,2,0),"")</f>
        <v/>
      </c>
      <c r="D257" s="203"/>
      <c r="E257" s="210"/>
      <c r="F257" s="210"/>
      <c r="G257" s="212"/>
      <c r="H257" s="213"/>
      <c r="I257" s="112"/>
      <c r="J257" s="112"/>
      <c r="K257" s="72"/>
      <c r="M257" s="126"/>
      <c r="N257" s="6">
        <f t="shared" si="33"/>
        <v>0</v>
      </c>
      <c r="O257" s="6" t="str">
        <f>IF('Angaben KH-Standort'!$D$13&gt;0,"VJ","KJA")</f>
        <v>KJA</v>
      </c>
      <c r="P257" s="6" t="str">
        <f t="shared" si="36"/>
        <v>Leer</v>
      </c>
      <c r="Q257" s="6" t="str">
        <f t="shared" si="34"/>
        <v>Leer</v>
      </c>
      <c r="R257" s="6" t="str">
        <f t="shared" si="31"/>
        <v>Leer</v>
      </c>
      <c r="S257" s="6" t="str">
        <f>VLOOKUP($C257,{"29 - Psychiatrie (Erwachsene)","Psychiatrie";"30 - Kinder- und Jugendpsychiatrie","KJPsychiatrie";"31 - Psychosomatik","Psychosomatik";0,"Leer";"","Leer"},2,0)</f>
        <v>Leer</v>
      </c>
      <c r="T257" s="6">
        <f>VLOOKUP($C257,{"29 - Psychiatrie (Erwachsene)",1;"30 - Kinder- und Jugendpsychiatrie",1;"31 - Psychosomatik",1;0,0;"",0},2,0)</f>
        <v>0</v>
      </c>
      <c r="U257" s="6">
        <f t="shared" si="37"/>
        <v>0</v>
      </c>
      <c r="V257" s="6">
        <f t="shared" si="38"/>
        <v>0</v>
      </c>
      <c r="W257" s="6">
        <f t="shared" si="39"/>
        <v>0</v>
      </c>
      <c r="X257" s="6">
        <f t="shared" si="40"/>
        <v>0</v>
      </c>
      <c r="Y257" s="6">
        <f t="shared" si="35"/>
        <v>0</v>
      </c>
      <c r="Z257" s="6"/>
      <c r="AA257" s="6"/>
      <c r="AB257" s="6"/>
      <c r="AC257" s="6"/>
      <c r="AD257" s="6"/>
      <c r="AE257" s="6"/>
      <c r="AF257" s="6"/>
      <c r="AG257" s="6"/>
      <c r="AH257" s="6"/>
      <c r="AI257" s="6"/>
    </row>
    <row r="258" spans="1:35" s="20" customFormat="1" ht="15" customHeight="1" x14ac:dyDescent="0.25">
      <c r="A258" s="19"/>
      <c r="B258" s="74" t="str">
        <f t="shared" si="32"/>
        <v>!!!</v>
      </c>
      <c r="C258" s="209" t="str">
        <f>IF($D258&lt;&gt;"",VLOOKUP(TEXT($D258,0),'Angaben Stationen'!$C$15:$V$65,2,0),"")</f>
        <v/>
      </c>
      <c r="D258" s="203"/>
      <c r="E258" s="210"/>
      <c r="F258" s="210"/>
      <c r="G258" s="212"/>
      <c r="H258" s="213"/>
      <c r="I258" s="112"/>
      <c r="J258" s="112"/>
      <c r="K258" s="72"/>
      <c r="M258" s="126"/>
      <c r="N258" s="6">
        <f t="shared" si="33"/>
        <v>0</v>
      </c>
      <c r="O258" s="6" t="str">
        <f>IF('Angaben KH-Standort'!$D$13&gt;0,"VJ","KJA")</f>
        <v>KJA</v>
      </c>
      <c r="P258" s="6" t="str">
        <f t="shared" si="36"/>
        <v>Leer</v>
      </c>
      <c r="Q258" s="6" t="str">
        <f t="shared" si="34"/>
        <v>Leer</v>
      </c>
      <c r="R258" s="6" t="str">
        <f t="shared" si="31"/>
        <v>Leer</v>
      </c>
      <c r="S258" s="6" t="str">
        <f>VLOOKUP($C258,{"29 - Psychiatrie (Erwachsene)","Psychiatrie";"30 - Kinder- und Jugendpsychiatrie","KJPsychiatrie";"31 - Psychosomatik","Psychosomatik";0,"Leer";"","Leer"},2,0)</f>
        <v>Leer</v>
      </c>
      <c r="T258" s="6">
        <f>VLOOKUP($C258,{"29 - Psychiatrie (Erwachsene)",1;"30 - Kinder- und Jugendpsychiatrie",1;"31 - Psychosomatik",1;0,0;"",0},2,0)</f>
        <v>0</v>
      </c>
      <c r="U258" s="6">
        <f t="shared" si="37"/>
        <v>0</v>
      </c>
      <c r="V258" s="6">
        <f t="shared" si="38"/>
        <v>0</v>
      </c>
      <c r="W258" s="6">
        <f t="shared" si="39"/>
        <v>0</v>
      </c>
      <c r="X258" s="6">
        <f t="shared" si="40"/>
        <v>0</v>
      </c>
      <c r="Y258" s="6">
        <f t="shared" si="35"/>
        <v>0</v>
      </c>
      <c r="Z258" s="6"/>
      <c r="AA258" s="6"/>
      <c r="AB258" s="6"/>
      <c r="AC258" s="6"/>
      <c r="AD258" s="6"/>
      <c r="AE258" s="6"/>
      <c r="AF258" s="6"/>
      <c r="AG258" s="6"/>
      <c r="AH258" s="6"/>
      <c r="AI258" s="6"/>
    </row>
    <row r="259" spans="1:35" s="20" customFormat="1" ht="15" customHeight="1" x14ac:dyDescent="0.25">
      <c r="A259" s="19"/>
      <c r="B259" s="74" t="str">
        <f t="shared" si="32"/>
        <v>!!!</v>
      </c>
      <c r="C259" s="209" t="str">
        <f>IF($D259&lt;&gt;"",VLOOKUP(TEXT($D259,0),'Angaben Stationen'!$C$15:$V$65,2,0),"")</f>
        <v/>
      </c>
      <c r="D259" s="203"/>
      <c r="E259" s="210"/>
      <c r="F259" s="210"/>
      <c r="G259" s="212"/>
      <c r="H259" s="213"/>
      <c r="I259" s="112"/>
      <c r="J259" s="112"/>
      <c r="K259" s="72"/>
      <c r="M259" s="126"/>
      <c r="N259" s="6">
        <f t="shared" si="33"/>
        <v>0</v>
      </c>
      <c r="O259" s="6" t="str">
        <f>IF('Angaben KH-Standort'!$D$13&gt;0,"VJ","KJA")</f>
        <v>KJA</v>
      </c>
      <c r="P259" s="6" t="str">
        <f t="shared" si="36"/>
        <v>Leer</v>
      </c>
      <c r="Q259" s="6" t="str">
        <f t="shared" si="34"/>
        <v>Leer</v>
      </c>
      <c r="R259" s="6" t="str">
        <f t="shared" si="31"/>
        <v>Leer</v>
      </c>
      <c r="S259" s="6" t="str">
        <f>VLOOKUP($C259,{"29 - Psychiatrie (Erwachsene)","Psychiatrie";"30 - Kinder- und Jugendpsychiatrie","KJPsychiatrie";"31 - Psychosomatik","Psychosomatik";0,"Leer";"","Leer"},2,0)</f>
        <v>Leer</v>
      </c>
      <c r="T259" s="6">
        <f>VLOOKUP($C259,{"29 - Psychiatrie (Erwachsene)",1;"30 - Kinder- und Jugendpsychiatrie",1;"31 - Psychosomatik",1;0,0;"",0},2,0)</f>
        <v>0</v>
      </c>
      <c r="U259" s="6">
        <f t="shared" si="37"/>
        <v>0</v>
      </c>
      <c r="V259" s="6">
        <f t="shared" si="38"/>
        <v>0</v>
      </c>
      <c r="W259" s="6">
        <f t="shared" si="39"/>
        <v>0</v>
      </c>
      <c r="X259" s="6">
        <f t="shared" si="40"/>
        <v>0</v>
      </c>
      <c r="Y259" s="6">
        <f t="shared" si="35"/>
        <v>0</v>
      </c>
      <c r="Z259" s="6"/>
      <c r="AA259" s="6"/>
      <c r="AB259" s="6"/>
      <c r="AC259" s="6"/>
      <c r="AD259" s="6"/>
      <c r="AE259" s="6"/>
      <c r="AF259" s="6"/>
      <c r="AG259" s="6"/>
      <c r="AH259" s="6"/>
      <c r="AI259" s="6"/>
    </row>
    <row r="260" spans="1:35" s="20" customFormat="1" ht="15" customHeight="1" x14ac:dyDescent="0.25">
      <c r="A260" s="19"/>
      <c r="B260" s="74" t="str">
        <f t="shared" si="32"/>
        <v>!!!</v>
      </c>
      <c r="C260" s="209" t="str">
        <f>IF($D260&lt;&gt;"",VLOOKUP(TEXT($D260,0),'Angaben Stationen'!$C$15:$V$65,2,0),"")</f>
        <v/>
      </c>
      <c r="D260" s="203"/>
      <c r="E260" s="210"/>
      <c r="F260" s="210"/>
      <c r="G260" s="212"/>
      <c r="H260" s="213"/>
      <c r="I260" s="112"/>
      <c r="J260" s="112"/>
      <c r="K260" s="72"/>
      <c r="M260" s="126"/>
      <c r="N260" s="6">
        <f t="shared" si="33"/>
        <v>0</v>
      </c>
      <c r="O260" s="6" t="str">
        <f>IF('Angaben KH-Standort'!$D$13&gt;0,"VJ","KJA")</f>
        <v>KJA</v>
      </c>
      <c r="P260" s="6" t="str">
        <f t="shared" si="36"/>
        <v>Leer</v>
      </c>
      <c r="Q260" s="6" t="str">
        <f t="shared" si="34"/>
        <v>Leer</v>
      </c>
      <c r="R260" s="6" t="str">
        <f t="shared" si="31"/>
        <v>Leer</v>
      </c>
      <c r="S260" s="6" t="str">
        <f>VLOOKUP($C260,{"29 - Psychiatrie (Erwachsene)","Psychiatrie";"30 - Kinder- und Jugendpsychiatrie","KJPsychiatrie";"31 - Psychosomatik","Psychosomatik";0,"Leer";"","Leer"},2,0)</f>
        <v>Leer</v>
      </c>
      <c r="T260" s="6">
        <f>VLOOKUP($C260,{"29 - Psychiatrie (Erwachsene)",1;"30 - Kinder- und Jugendpsychiatrie",1;"31 - Psychosomatik",1;0,0;"",0},2,0)</f>
        <v>0</v>
      </c>
      <c r="U260" s="6">
        <f t="shared" si="37"/>
        <v>0</v>
      </c>
      <c r="V260" s="6">
        <f t="shared" si="38"/>
        <v>0</v>
      </c>
      <c r="W260" s="6">
        <f t="shared" si="39"/>
        <v>0</v>
      </c>
      <c r="X260" s="6">
        <f t="shared" si="40"/>
        <v>0</v>
      </c>
      <c r="Y260" s="6">
        <f t="shared" si="35"/>
        <v>0</v>
      </c>
      <c r="Z260" s="6"/>
      <c r="AA260" s="6"/>
      <c r="AB260" s="6"/>
      <c r="AC260" s="6"/>
      <c r="AD260" s="6"/>
      <c r="AE260" s="6"/>
      <c r="AF260" s="6"/>
      <c r="AG260" s="6"/>
      <c r="AH260" s="6"/>
      <c r="AI260" s="6"/>
    </row>
    <row r="261" spans="1:35" s="20" customFormat="1" ht="15" customHeight="1" x14ac:dyDescent="0.25">
      <c r="A261" s="19"/>
      <c r="B261" s="74" t="str">
        <f t="shared" si="32"/>
        <v>!!!</v>
      </c>
      <c r="C261" s="209" t="str">
        <f>IF($D261&lt;&gt;"",VLOOKUP(TEXT($D261,0),'Angaben Stationen'!$C$15:$V$65,2,0),"")</f>
        <v/>
      </c>
      <c r="D261" s="203"/>
      <c r="E261" s="210"/>
      <c r="F261" s="210"/>
      <c r="G261" s="212"/>
      <c r="H261" s="213"/>
      <c r="I261" s="112"/>
      <c r="J261" s="112"/>
      <c r="K261" s="72"/>
      <c r="M261" s="126"/>
      <c r="N261" s="6">
        <f t="shared" si="33"/>
        <v>0</v>
      </c>
      <c r="O261" s="6" t="str">
        <f>IF('Angaben KH-Standort'!$D$13&gt;0,"VJ","KJA")</f>
        <v>KJA</v>
      </c>
      <c r="P261" s="6" t="str">
        <f t="shared" si="36"/>
        <v>Leer</v>
      </c>
      <c r="Q261" s="6" t="str">
        <f t="shared" si="34"/>
        <v>Leer</v>
      </c>
      <c r="R261" s="6" t="str">
        <f t="shared" si="31"/>
        <v>Leer</v>
      </c>
      <c r="S261" s="6" t="str">
        <f>VLOOKUP($C261,{"29 - Psychiatrie (Erwachsene)","Psychiatrie";"30 - Kinder- und Jugendpsychiatrie","KJPsychiatrie";"31 - Psychosomatik","Psychosomatik";0,"Leer";"","Leer"},2,0)</f>
        <v>Leer</v>
      </c>
      <c r="T261" s="6">
        <f>VLOOKUP($C261,{"29 - Psychiatrie (Erwachsene)",1;"30 - Kinder- und Jugendpsychiatrie",1;"31 - Psychosomatik",1;0,0;"",0},2,0)</f>
        <v>0</v>
      </c>
      <c r="U261" s="6">
        <f t="shared" si="37"/>
        <v>0</v>
      </c>
      <c r="V261" s="6">
        <f t="shared" si="38"/>
        <v>0</v>
      </c>
      <c r="W261" s="6">
        <f t="shared" si="39"/>
        <v>0</v>
      </c>
      <c r="X261" s="6">
        <f t="shared" si="40"/>
        <v>0</v>
      </c>
      <c r="Y261" s="6">
        <f t="shared" si="35"/>
        <v>0</v>
      </c>
      <c r="Z261" s="6"/>
      <c r="AA261" s="6"/>
      <c r="AB261" s="6"/>
      <c r="AC261" s="6"/>
      <c r="AD261" s="6"/>
      <c r="AE261" s="6"/>
      <c r="AF261" s="6"/>
      <c r="AG261" s="6"/>
      <c r="AH261" s="6"/>
      <c r="AI261" s="6"/>
    </row>
    <row r="262" spans="1:35" s="20" customFormat="1" ht="15" customHeight="1" x14ac:dyDescent="0.25">
      <c r="A262" s="19"/>
      <c r="B262" s="74" t="str">
        <f t="shared" si="32"/>
        <v>!!!</v>
      </c>
      <c r="C262" s="209" t="str">
        <f>IF($D262&lt;&gt;"",VLOOKUP(TEXT($D262,0),'Angaben Stationen'!$C$15:$V$65,2,0),"")</f>
        <v/>
      </c>
      <c r="D262" s="203"/>
      <c r="E262" s="210"/>
      <c r="F262" s="210"/>
      <c r="G262" s="212"/>
      <c r="H262" s="213"/>
      <c r="I262" s="112"/>
      <c r="J262" s="112"/>
      <c r="K262" s="72"/>
      <c r="M262" s="126"/>
      <c r="N262" s="6">
        <f t="shared" si="33"/>
        <v>0</v>
      </c>
      <c r="O262" s="6" t="str">
        <f>IF('Angaben KH-Standort'!$D$13&gt;0,"VJ","KJA")</f>
        <v>KJA</v>
      </c>
      <c r="P262" s="6" t="str">
        <f t="shared" si="36"/>
        <v>Leer</v>
      </c>
      <c r="Q262" s="6" t="str">
        <f t="shared" si="34"/>
        <v>Leer</v>
      </c>
      <c r="R262" s="6" t="str">
        <f t="shared" si="31"/>
        <v>Leer</v>
      </c>
      <c r="S262" s="6" t="str">
        <f>VLOOKUP($C262,{"29 - Psychiatrie (Erwachsene)","Psychiatrie";"30 - Kinder- und Jugendpsychiatrie","KJPsychiatrie";"31 - Psychosomatik","Psychosomatik";0,"Leer";"","Leer"},2,0)</f>
        <v>Leer</v>
      </c>
      <c r="T262" s="6">
        <f>VLOOKUP($C262,{"29 - Psychiatrie (Erwachsene)",1;"30 - Kinder- und Jugendpsychiatrie",1;"31 - Psychosomatik",1;0,0;"",0},2,0)</f>
        <v>0</v>
      </c>
      <c r="U262" s="6">
        <f t="shared" si="37"/>
        <v>0</v>
      </c>
      <c r="V262" s="6">
        <f t="shared" si="38"/>
        <v>0</v>
      </c>
      <c r="W262" s="6">
        <f t="shared" si="39"/>
        <v>0</v>
      </c>
      <c r="X262" s="6">
        <f t="shared" si="40"/>
        <v>0</v>
      </c>
      <c r="Y262" s="6">
        <f t="shared" si="35"/>
        <v>0</v>
      </c>
      <c r="Z262" s="6"/>
      <c r="AA262" s="6"/>
      <c r="AB262" s="6"/>
      <c r="AC262" s="6"/>
      <c r="AD262" s="6"/>
      <c r="AE262" s="6"/>
      <c r="AF262" s="6"/>
      <c r="AG262" s="6"/>
      <c r="AH262" s="6"/>
      <c r="AI262" s="6"/>
    </row>
    <row r="263" spans="1:35" s="20" customFormat="1" ht="15" customHeight="1" x14ac:dyDescent="0.25">
      <c r="A263" s="19"/>
      <c r="B263" s="74" t="str">
        <f t="shared" si="32"/>
        <v>!!!</v>
      </c>
      <c r="C263" s="209" t="str">
        <f>IF($D263&lt;&gt;"",VLOOKUP(TEXT($D263,0),'Angaben Stationen'!$C$15:$V$65,2,0),"")</f>
        <v/>
      </c>
      <c r="D263" s="203"/>
      <c r="E263" s="210"/>
      <c r="F263" s="210"/>
      <c r="G263" s="212"/>
      <c r="H263" s="213"/>
      <c r="I263" s="112"/>
      <c r="J263" s="112"/>
      <c r="K263" s="72"/>
      <c r="M263" s="126"/>
      <c r="N263" s="6">
        <f t="shared" si="33"/>
        <v>0</v>
      </c>
      <c r="O263" s="6" t="str">
        <f>IF('Angaben KH-Standort'!$D$13&gt;0,"VJ","KJA")</f>
        <v>KJA</v>
      </c>
      <c r="P263" s="6" t="str">
        <f t="shared" si="36"/>
        <v>Leer</v>
      </c>
      <c r="Q263" s="6" t="str">
        <f t="shared" si="34"/>
        <v>Leer</v>
      </c>
      <c r="R263" s="6" t="str">
        <f t="shared" si="31"/>
        <v>Leer</v>
      </c>
      <c r="S263" s="6" t="str">
        <f>VLOOKUP($C263,{"29 - Psychiatrie (Erwachsene)","Psychiatrie";"30 - Kinder- und Jugendpsychiatrie","KJPsychiatrie";"31 - Psychosomatik","Psychosomatik";0,"Leer";"","Leer"},2,0)</f>
        <v>Leer</v>
      </c>
      <c r="T263" s="6">
        <f>VLOOKUP($C263,{"29 - Psychiatrie (Erwachsene)",1;"30 - Kinder- und Jugendpsychiatrie",1;"31 - Psychosomatik",1;0,0;"",0},2,0)</f>
        <v>0</v>
      </c>
      <c r="U263" s="6">
        <f t="shared" si="37"/>
        <v>0</v>
      </c>
      <c r="V263" s="6">
        <f t="shared" si="38"/>
        <v>0</v>
      </c>
      <c r="W263" s="6">
        <f t="shared" si="39"/>
        <v>0</v>
      </c>
      <c r="X263" s="6">
        <f t="shared" si="40"/>
        <v>0</v>
      </c>
      <c r="Y263" s="6">
        <f t="shared" si="35"/>
        <v>0</v>
      </c>
      <c r="Z263" s="6"/>
      <c r="AA263" s="6"/>
      <c r="AB263" s="6"/>
      <c r="AC263" s="6"/>
      <c r="AD263" s="6"/>
      <c r="AE263" s="6"/>
      <c r="AF263" s="6"/>
      <c r="AG263" s="6"/>
      <c r="AH263" s="6"/>
      <c r="AI263" s="6"/>
    </row>
    <row r="264" spans="1:35" s="20" customFormat="1" ht="15" customHeight="1" x14ac:dyDescent="0.25">
      <c r="A264" s="19"/>
      <c r="B264" s="74" t="str">
        <f t="shared" si="32"/>
        <v>!!!</v>
      </c>
      <c r="C264" s="209" t="str">
        <f>IF($D264&lt;&gt;"",VLOOKUP(TEXT($D264,0),'Angaben Stationen'!$C$15:$V$65,2,0),"")</f>
        <v/>
      </c>
      <c r="D264" s="203"/>
      <c r="E264" s="210"/>
      <c r="F264" s="210"/>
      <c r="G264" s="212"/>
      <c r="H264" s="213"/>
      <c r="I264" s="112"/>
      <c r="J264" s="112"/>
      <c r="K264" s="72"/>
      <c r="M264" s="126"/>
      <c r="N264" s="6">
        <f t="shared" si="33"/>
        <v>0</v>
      </c>
      <c r="O264" s="6" t="str">
        <f>IF('Angaben KH-Standort'!$D$13&gt;0,"VJ","KJA")</f>
        <v>KJA</v>
      </c>
      <c r="P264" s="6" t="str">
        <f t="shared" si="36"/>
        <v>Leer</v>
      </c>
      <c r="Q264" s="6" t="str">
        <f t="shared" si="34"/>
        <v>Leer</v>
      </c>
      <c r="R264" s="6" t="str">
        <f t="shared" si="31"/>
        <v>Leer</v>
      </c>
      <c r="S264" s="6" t="str">
        <f>VLOOKUP($C264,{"29 - Psychiatrie (Erwachsene)","Psychiatrie";"30 - Kinder- und Jugendpsychiatrie","KJPsychiatrie";"31 - Psychosomatik","Psychosomatik";0,"Leer";"","Leer"},2,0)</f>
        <v>Leer</v>
      </c>
      <c r="T264" s="6">
        <f>VLOOKUP($C264,{"29 - Psychiatrie (Erwachsene)",1;"30 - Kinder- und Jugendpsychiatrie",1;"31 - Psychosomatik",1;0,0;"",0},2,0)</f>
        <v>0</v>
      </c>
      <c r="U264" s="6">
        <f t="shared" si="37"/>
        <v>0</v>
      </c>
      <c r="V264" s="6">
        <f t="shared" si="38"/>
        <v>0</v>
      </c>
      <c r="W264" s="6">
        <f t="shared" si="39"/>
        <v>0</v>
      </c>
      <c r="X264" s="6">
        <f t="shared" si="40"/>
        <v>0</v>
      </c>
      <c r="Y264" s="6">
        <f t="shared" si="35"/>
        <v>0</v>
      </c>
      <c r="Z264" s="6"/>
      <c r="AA264" s="6"/>
      <c r="AB264" s="6"/>
      <c r="AC264" s="6"/>
      <c r="AD264" s="6"/>
      <c r="AE264" s="6"/>
      <c r="AF264" s="6"/>
      <c r="AG264" s="6"/>
      <c r="AH264" s="6"/>
      <c r="AI264" s="6"/>
    </row>
    <row r="265" spans="1:35" s="20" customFormat="1" ht="15" customHeight="1" x14ac:dyDescent="0.25">
      <c r="A265" s="19"/>
      <c r="B265" s="74" t="str">
        <f t="shared" si="32"/>
        <v>!!!</v>
      </c>
      <c r="C265" s="209" t="str">
        <f>IF($D265&lt;&gt;"",VLOOKUP(TEXT($D265,0),'Angaben Stationen'!$C$15:$V$65,2,0),"")</f>
        <v/>
      </c>
      <c r="D265" s="203"/>
      <c r="E265" s="210"/>
      <c r="F265" s="210"/>
      <c r="G265" s="212"/>
      <c r="H265" s="213"/>
      <c r="I265" s="112"/>
      <c r="J265" s="112"/>
      <c r="K265" s="72"/>
      <c r="M265" s="126"/>
      <c r="N265" s="6">
        <f t="shared" si="33"/>
        <v>0</v>
      </c>
      <c r="O265" s="6" t="str">
        <f>IF('Angaben KH-Standort'!$D$13&gt;0,"VJ","KJA")</f>
        <v>KJA</v>
      </c>
      <c r="P265" s="6" t="str">
        <f t="shared" si="36"/>
        <v>Leer</v>
      </c>
      <c r="Q265" s="6" t="str">
        <f t="shared" si="34"/>
        <v>Leer</v>
      </c>
      <c r="R265" s="6" t="str">
        <f t="shared" si="31"/>
        <v>Leer</v>
      </c>
      <c r="S265" s="6" t="str">
        <f>VLOOKUP($C265,{"29 - Psychiatrie (Erwachsene)","Psychiatrie";"30 - Kinder- und Jugendpsychiatrie","KJPsychiatrie";"31 - Psychosomatik","Psychosomatik";0,"Leer";"","Leer"},2,0)</f>
        <v>Leer</v>
      </c>
      <c r="T265" s="6">
        <f>VLOOKUP($C265,{"29 - Psychiatrie (Erwachsene)",1;"30 - Kinder- und Jugendpsychiatrie",1;"31 - Psychosomatik",1;0,0;"",0},2,0)</f>
        <v>0</v>
      </c>
      <c r="U265" s="6">
        <f t="shared" si="37"/>
        <v>0</v>
      </c>
      <c r="V265" s="6">
        <f t="shared" si="38"/>
        <v>0</v>
      </c>
      <c r="W265" s="6">
        <f t="shared" si="39"/>
        <v>0</v>
      </c>
      <c r="X265" s="6">
        <f t="shared" si="40"/>
        <v>0</v>
      </c>
      <c r="Y265" s="6">
        <f t="shared" si="35"/>
        <v>0</v>
      </c>
      <c r="Z265" s="6"/>
      <c r="AA265" s="6"/>
      <c r="AB265" s="6"/>
      <c r="AC265" s="6"/>
      <c r="AD265" s="6"/>
      <c r="AE265" s="6"/>
      <c r="AF265" s="6"/>
      <c r="AG265" s="6"/>
      <c r="AH265" s="6"/>
      <c r="AI265" s="6"/>
    </row>
    <row r="266" spans="1:35" s="20" customFormat="1" ht="15" customHeight="1" x14ac:dyDescent="0.25">
      <c r="A266" s="19"/>
      <c r="B266" s="74" t="str">
        <f t="shared" si="32"/>
        <v>!!!</v>
      </c>
      <c r="C266" s="209" t="str">
        <f>IF($D266&lt;&gt;"",VLOOKUP(TEXT($D266,0),'Angaben Stationen'!$C$15:$V$65,2,0),"")</f>
        <v/>
      </c>
      <c r="D266" s="203"/>
      <c r="E266" s="210"/>
      <c r="F266" s="210"/>
      <c r="G266" s="212"/>
      <c r="H266" s="213"/>
      <c r="I266" s="112"/>
      <c r="J266" s="112"/>
      <c r="K266" s="72"/>
      <c r="M266" s="126"/>
      <c r="N266" s="6">
        <f t="shared" si="33"/>
        <v>0</v>
      </c>
      <c r="O266" s="6" t="str">
        <f>IF('Angaben KH-Standort'!$D$13&gt;0,"VJ","KJA")</f>
        <v>KJA</v>
      </c>
      <c r="P266" s="6" t="str">
        <f t="shared" si="36"/>
        <v>Leer</v>
      </c>
      <c r="Q266" s="6" t="str">
        <f t="shared" si="34"/>
        <v>Leer</v>
      </c>
      <c r="R266" s="6" t="str">
        <f t="shared" si="31"/>
        <v>Leer</v>
      </c>
      <c r="S266" s="6" t="str">
        <f>VLOOKUP($C266,{"29 - Psychiatrie (Erwachsene)","Psychiatrie";"30 - Kinder- und Jugendpsychiatrie","KJPsychiatrie";"31 - Psychosomatik","Psychosomatik";0,"Leer";"","Leer"},2,0)</f>
        <v>Leer</v>
      </c>
      <c r="T266" s="6">
        <f>VLOOKUP($C266,{"29 - Psychiatrie (Erwachsene)",1;"30 - Kinder- und Jugendpsychiatrie",1;"31 - Psychosomatik",1;0,0;"",0},2,0)</f>
        <v>0</v>
      </c>
      <c r="U266" s="6">
        <f t="shared" si="37"/>
        <v>0</v>
      </c>
      <c r="V266" s="6">
        <f t="shared" si="38"/>
        <v>0</v>
      </c>
      <c r="W266" s="6">
        <f t="shared" si="39"/>
        <v>0</v>
      </c>
      <c r="X266" s="6">
        <f t="shared" si="40"/>
        <v>0</v>
      </c>
      <c r="Y266" s="6">
        <f t="shared" si="35"/>
        <v>0</v>
      </c>
      <c r="Z266" s="6"/>
      <c r="AA266" s="6"/>
      <c r="AB266" s="6"/>
      <c r="AC266" s="6"/>
      <c r="AD266" s="6"/>
      <c r="AE266" s="6"/>
      <c r="AF266" s="6"/>
      <c r="AG266" s="6"/>
      <c r="AH266" s="6"/>
      <c r="AI266" s="6"/>
    </row>
    <row r="267" spans="1:35" s="20" customFormat="1" ht="15" customHeight="1" x14ac:dyDescent="0.25">
      <c r="A267" s="19"/>
      <c r="B267" s="74" t="str">
        <f t="shared" si="32"/>
        <v>!!!</v>
      </c>
      <c r="C267" s="209" t="str">
        <f>IF($D267&lt;&gt;"",VLOOKUP(TEXT($D267,0),'Angaben Stationen'!$C$15:$V$65,2,0),"")</f>
        <v/>
      </c>
      <c r="D267" s="203"/>
      <c r="E267" s="210"/>
      <c r="F267" s="210"/>
      <c r="G267" s="212"/>
      <c r="H267" s="213"/>
      <c r="I267" s="112"/>
      <c r="J267" s="112"/>
      <c r="K267" s="72"/>
      <c r="M267" s="126"/>
      <c r="N267" s="6">
        <f t="shared" si="33"/>
        <v>0</v>
      </c>
      <c r="O267" s="6" t="str">
        <f>IF('Angaben KH-Standort'!$D$13&gt;0,"VJ","KJA")</f>
        <v>KJA</v>
      </c>
      <c r="P267" s="6" t="str">
        <f t="shared" si="36"/>
        <v>Leer</v>
      </c>
      <c r="Q267" s="6" t="str">
        <f t="shared" si="34"/>
        <v>Leer</v>
      </c>
      <c r="R267" s="6" t="str">
        <f t="shared" si="31"/>
        <v>Leer</v>
      </c>
      <c r="S267" s="6" t="str">
        <f>VLOOKUP($C267,{"29 - Psychiatrie (Erwachsene)","Psychiatrie";"30 - Kinder- und Jugendpsychiatrie","KJPsychiatrie";"31 - Psychosomatik","Psychosomatik";0,"Leer";"","Leer"},2,0)</f>
        <v>Leer</v>
      </c>
      <c r="T267" s="6">
        <f>VLOOKUP($C267,{"29 - Psychiatrie (Erwachsene)",1;"30 - Kinder- und Jugendpsychiatrie",1;"31 - Psychosomatik",1;0,0;"",0},2,0)</f>
        <v>0</v>
      </c>
      <c r="U267" s="6">
        <f t="shared" si="37"/>
        <v>0</v>
      </c>
      <c r="V267" s="6">
        <f t="shared" si="38"/>
        <v>0</v>
      </c>
      <c r="W267" s="6">
        <f t="shared" si="39"/>
        <v>0</v>
      </c>
      <c r="X267" s="6">
        <f t="shared" si="40"/>
        <v>0</v>
      </c>
      <c r="Y267" s="6">
        <f t="shared" si="35"/>
        <v>0</v>
      </c>
      <c r="Z267" s="6"/>
      <c r="AA267" s="6"/>
      <c r="AB267" s="6"/>
      <c r="AC267" s="6"/>
      <c r="AD267" s="6"/>
      <c r="AE267" s="6"/>
      <c r="AF267" s="6"/>
      <c r="AG267" s="6"/>
      <c r="AH267" s="6"/>
      <c r="AI267" s="6"/>
    </row>
    <row r="268" spans="1:35" s="20" customFormat="1" ht="15" customHeight="1" x14ac:dyDescent="0.25">
      <c r="A268" s="19"/>
      <c r="B268" s="74" t="str">
        <f t="shared" si="32"/>
        <v>!!!</v>
      </c>
      <c r="C268" s="209" t="str">
        <f>IF($D268&lt;&gt;"",VLOOKUP(TEXT($D268,0),'Angaben Stationen'!$C$15:$V$65,2,0),"")</f>
        <v/>
      </c>
      <c r="D268" s="203"/>
      <c r="E268" s="210"/>
      <c r="F268" s="210"/>
      <c r="G268" s="212"/>
      <c r="H268" s="213"/>
      <c r="I268" s="112"/>
      <c r="J268" s="112"/>
      <c r="K268" s="72"/>
      <c r="M268" s="126"/>
      <c r="N268" s="6">
        <f t="shared" si="33"/>
        <v>0</v>
      </c>
      <c r="O268" s="6" t="str">
        <f>IF('Angaben KH-Standort'!$D$13&gt;0,"VJ","KJA")</f>
        <v>KJA</v>
      </c>
      <c r="P268" s="6" t="str">
        <f t="shared" si="36"/>
        <v>Leer</v>
      </c>
      <c r="Q268" s="6" t="str">
        <f t="shared" si="34"/>
        <v>Leer</v>
      </c>
      <c r="R268" s="6" t="str">
        <f t="shared" si="31"/>
        <v>Leer</v>
      </c>
      <c r="S268" s="6" t="str">
        <f>VLOOKUP($C268,{"29 - Psychiatrie (Erwachsene)","Psychiatrie";"30 - Kinder- und Jugendpsychiatrie","KJPsychiatrie";"31 - Psychosomatik","Psychosomatik";0,"Leer";"","Leer"},2,0)</f>
        <v>Leer</v>
      </c>
      <c r="T268" s="6">
        <f>VLOOKUP($C268,{"29 - Psychiatrie (Erwachsene)",1;"30 - Kinder- und Jugendpsychiatrie",1;"31 - Psychosomatik",1;0,0;"",0},2,0)</f>
        <v>0</v>
      </c>
      <c r="U268" s="6">
        <f t="shared" si="37"/>
        <v>0</v>
      </c>
      <c r="V268" s="6">
        <f t="shared" si="38"/>
        <v>0</v>
      </c>
      <c r="W268" s="6">
        <f t="shared" si="39"/>
        <v>0</v>
      </c>
      <c r="X268" s="6">
        <f t="shared" si="40"/>
        <v>0</v>
      </c>
      <c r="Y268" s="6">
        <f t="shared" si="35"/>
        <v>0</v>
      </c>
      <c r="Z268" s="6"/>
      <c r="AA268" s="6"/>
      <c r="AB268" s="6"/>
      <c r="AC268" s="6"/>
      <c r="AD268" s="6"/>
      <c r="AE268" s="6"/>
      <c r="AF268" s="6"/>
      <c r="AG268" s="6"/>
      <c r="AH268" s="6"/>
      <c r="AI268" s="6"/>
    </row>
    <row r="269" spans="1:35" s="20" customFormat="1" ht="15" customHeight="1" x14ac:dyDescent="0.25">
      <c r="A269" s="19"/>
      <c r="B269" s="74" t="str">
        <f t="shared" si="32"/>
        <v>!!!</v>
      </c>
      <c r="C269" s="209" t="str">
        <f>IF($D269&lt;&gt;"",VLOOKUP(TEXT($D269,0),'Angaben Stationen'!$C$15:$V$65,2,0),"")</f>
        <v/>
      </c>
      <c r="D269" s="203"/>
      <c r="E269" s="210"/>
      <c r="F269" s="210"/>
      <c r="G269" s="212"/>
      <c r="H269" s="213"/>
      <c r="I269" s="112"/>
      <c r="J269" s="112"/>
      <c r="K269" s="72"/>
      <c r="M269" s="126"/>
      <c r="N269" s="6">
        <f t="shared" si="33"/>
        <v>0</v>
      </c>
      <c r="O269" s="6" t="str">
        <f>IF('Angaben KH-Standort'!$D$13&gt;0,"VJ","KJA")</f>
        <v>KJA</v>
      </c>
      <c r="P269" s="6" t="str">
        <f t="shared" si="36"/>
        <v>Leer</v>
      </c>
      <c r="Q269" s="6" t="str">
        <f t="shared" si="34"/>
        <v>Leer</v>
      </c>
      <c r="R269" s="6" t="str">
        <f t="shared" si="31"/>
        <v>Leer</v>
      </c>
      <c r="S269" s="6" t="str">
        <f>VLOOKUP($C269,{"29 - Psychiatrie (Erwachsene)","Psychiatrie";"30 - Kinder- und Jugendpsychiatrie","KJPsychiatrie";"31 - Psychosomatik","Psychosomatik";0,"Leer";"","Leer"},2,0)</f>
        <v>Leer</v>
      </c>
      <c r="T269" s="6">
        <f>VLOOKUP($C269,{"29 - Psychiatrie (Erwachsene)",1;"30 - Kinder- und Jugendpsychiatrie",1;"31 - Psychosomatik",1;0,0;"",0},2,0)</f>
        <v>0</v>
      </c>
      <c r="U269" s="6">
        <f t="shared" si="37"/>
        <v>0</v>
      </c>
      <c r="V269" s="6">
        <f t="shared" si="38"/>
        <v>0</v>
      </c>
      <c r="W269" s="6">
        <f t="shared" si="39"/>
        <v>0</v>
      </c>
      <c r="X269" s="6">
        <f t="shared" si="40"/>
        <v>0</v>
      </c>
      <c r="Y269" s="6">
        <f t="shared" si="35"/>
        <v>0</v>
      </c>
      <c r="Z269" s="6"/>
      <c r="AA269" s="6"/>
      <c r="AB269" s="6"/>
      <c r="AC269" s="6"/>
      <c r="AD269" s="6"/>
      <c r="AE269" s="6"/>
      <c r="AF269" s="6"/>
      <c r="AG269" s="6"/>
      <c r="AH269" s="6"/>
      <c r="AI269" s="6"/>
    </row>
    <row r="270" spans="1:35" s="20" customFormat="1" ht="15" customHeight="1" x14ac:dyDescent="0.25">
      <c r="A270" s="19"/>
      <c r="B270" s="74" t="str">
        <f t="shared" si="32"/>
        <v>!!!</v>
      </c>
      <c r="C270" s="209" t="str">
        <f>IF($D270&lt;&gt;"",VLOOKUP(TEXT($D270,0),'Angaben Stationen'!$C$15:$V$65,2,0),"")</f>
        <v/>
      </c>
      <c r="D270" s="203"/>
      <c r="E270" s="210"/>
      <c r="F270" s="210"/>
      <c r="G270" s="212"/>
      <c r="H270" s="213"/>
      <c r="I270" s="112"/>
      <c r="J270" s="112"/>
      <c r="K270" s="72"/>
      <c r="M270" s="126"/>
      <c r="N270" s="6">
        <f t="shared" si="33"/>
        <v>0</v>
      </c>
      <c r="O270" s="6" t="str">
        <f>IF('Angaben KH-Standort'!$D$13&gt;0,"VJ","KJA")</f>
        <v>KJA</v>
      </c>
      <c r="P270" s="6" t="str">
        <f t="shared" si="36"/>
        <v>Leer</v>
      </c>
      <c r="Q270" s="6" t="str">
        <f t="shared" si="34"/>
        <v>Leer</v>
      </c>
      <c r="R270" s="6" t="str">
        <f t="shared" si="31"/>
        <v>Leer</v>
      </c>
      <c r="S270" s="6" t="str">
        <f>VLOOKUP($C270,{"29 - Psychiatrie (Erwachsene)","Psychiatrie";"30 - Kinder- und Jugendpsychiatrie","KJPsychiatrie";"31 - Psychosomatik","Psychosomatik";0,"Leer";"","Leer"},2,0)</f>
        <v>Leer</v>
      </c>
      <c r="T270" s="6">
        <f>VLOOKUP($C270,{"29 - Psychiatrie (Erwachsene)",1;"30 - Kinder- und Jugendpsychiatrie",1;"31 - Psychosomatik",1;0,0;"",0},2,0)</f>
        <v>0</v>
      </c>
      <c r="U270" s="6">
        <f t="shared" si="37"/>
        <v>0</v>
      </c>
      <c r="V270" s="6">
        <f t="shared" si="38"/>
        <v>0</v>
      </c>
      <c r="W270" s="6">
        <f t="shared" si="39"/>
        <v>0</v>
      </c>
      <c r="X270" s="6">
        <f t="shared" si="40"/>
        <v>0</v>
      </c>
      <c r="Y270" s="6">
        <f t="shared" si="35"/>
        <v>0</v>
      </c>
      <c r="Z270" s="6"/>
      <c r="AA270" s="6"/>
      <c r="AB270" s="6"/>
      <c r="AC270" s="6"/>
      <c r="AD270" s="6"/>
      <c r="AE270" s="6"/>
      <c r="AF270" s="6"/>
      <c r="AG270" s="6"/>
      <c r="AH270" s="6"/>
      <c r="AI270" s="6"/>
    </row>
    <row r="271" spans="1:35" s="20" customFormat="1" ht="15" customHeight="1" x14ac:dyDescent="0.25">
      <c r="A271" s="19"/>
      <c r="B271" s="74" t="str">
        <f t="shared" si="32"/>
        <v>!!!</v>
      </c>
      <c r="C271" s="209" t="str">
        <f>IF($D271&lt;&gt;"",VLOOKUP(TEXT($D271,0),'Angaben Stationen'!$C$15:$V$65,2,0),"")</f>
        <v/>
      </c>
      <c r="D271" s="203"/>
      <c r="E271" s="210"/>
      <c r="F271" s="210"/>
      <c r="G271" s="212"/>
      <c r="H271" s="213"/>
      <c r="I271" s="112"/>
      <c r="J271" s="112"/>
      <c r="K271" s="72"/>
      <c r="M271" s="126"/>
      <c r="N271" s="6">
        <f t="shared" si="33"/>
        <v>0</v>
      </c>
      <c r="O271" s="6" t="str">
        <f>IF('Angaben KH-Standort'!$D$13&gt;0,"VJ","KJA")</f>
        <v>KJA</v>
      </c>
      <c r="P271" s="6" t="str">
        <f t="shared" si="36"/>
        <v>Leer</v>
      </c>
      <c r="Q271" s="6" t="str">
        <f t="shared" si="34"/>
        <v>Leer</v>
      </c>
      <c r="R271" s="6" t="str">
        <f t="shared" si="31"/>
        <v>Leer</v>
      </c>
      <c r="S271" s="6" t="str">
        <f>VLOOKUP($C271,{"29 - Psychiatrie (Erwachsene)","Psychiatrie";"30 - Kinder- und Jugendpsychiatrie","KJPsychiatrie";"31 - Psychosomatik","Psychosomatik";0,"Leer";"","Leer"},2,0)</f>
        <v>Leer</v>
      </c>
      <c r="T271" s="6">
        <f>VLOOKUP($C271,{"29 - Psychiatrie (Erwachsene)",1;"30 - Kinder- und Jugendpsychiatrie",1;"31 - Psychosomatik",1;0,0;"",0},2,0)</f>
        <v>0</v>
      </c>
      <c r="U271" s="6">
        <f t="shared" si="37"/>
        <v>0</v>
      </c>
      <c r="V271" s="6">
        <f t="shared" si="38"/>
        <v>0</v>
      </c>
      <c r="W271" s="6">
        <f t="shared" si="39"/>
        <v>0</v>
      </c>
      <c r="X271" s="6">
        <f t="shared" si="40"/>
        <v>0</v>
      </c>
      <c r="Y271" s="6">
        <f t="shared" si="35"/>
        <v>0</v>
      </c>
      <c r="Z271" s="6"/>
      <c r="AA271" s="6"/>
      <c r="AB271" s="6"/>
      <c r="AC271" s="6"/>
      <c r="AD271" s="6"/>
      <c r="AE271" s="6"/>
      <c r="AF271" s="6"/>
      <c r="AG271" s="6"/>
      <c r="AH271" s="6"/>
      <c r="AI271" s="6"/>
    </row>
    <row r="272" spans="1:35" s="20" customFormat="1" ht="15" customHeight="1" x14ac:dyDescent="0.25">
      <c r="A272" s="19"/>
      <c r="B272" s="74" t="str">
        <f t="shared" si="32"/>
        <v>!!!</v>
      </c>
      <c r="C272" s="209" t="str">
        <f>IF($D272&lt;&gt;"",VLOOKUP(TEXT($D272,0),'Angaben Stationen'!$C$15:$V$65,2,0),"")</f>
        <v/>
      </c>
      <c r="D272" s="203"/>
      <c r="E272" s="210"/>
      <c r="F272" s="210"/>
      <c r="G272" s="212"/>
      <c r="H272" s="213"/>
      <c r="I272" s="112"/>
      <c r="J272" s="112"/>
      <c r="K272" s="72"/>
      <c r="M272" s="126"/>
      <c r="N272" s="6">
        <f t="shared" si="33"/>
        <v>0</v>
      </c>
      <c r="O272" s="6" t="str">
        <f>IF('Angaben KH-Standort'!$D$13&gt;0,"VJ","KJA")</f>
        <v>KJA</v>
      </c>
      <c r="P272" s="6" t="str">
        <f t="shared" si="36"/>
        <v>Leer</v>
      </c>
      <c r="Q272" s="6" t="str">
        <f t="shared" si="34"/>
        <v>Leer</v>
      </c>
      <c r="R272" s="6" t="str">
        <f t="shared" si="31"/>
        <v>Leer</v>
      </c>
      <c r="S272" s="6" t="str">
        <f>VLOOKUP($C272,{"29 - Psychiatrie (Erwachsene)","Psychiatrie";"30 - Kinder- und Jugendpsychiatrie","KJPsychiatrie";"31 - Psychosomatik","Psychosomatik";0,"Leer";"","Leer"},2,0)</f>
        <v>Leer</v>
      </c>
      <c r="T272" s="6">
        <f>VLOOKUP($C272,{"29 - Psychiatrie (Erwachsene)",1;"30 - Kinder- und Jugendpsychiatrie",1;"31 - Psychosomatik",1;0,0;"",0},2,0)</f>
        <v>0</v>
      </c>
      <c r="U272" s="6">
        <f t="shared" si="37"/>
        <v>0</v>
      </c>
      <c r="V272" s="6">
        <f t="shared" si="38"/>
        <v>0</v>
      </c>
      <c r="W272" s="6">
        <f t="shared" si="39"/>
        <v>0</v>
      </c>
      <c r="X272" s="6">
        <f t="shared" si="40"/>
        <v>0</v>
      </c>
      <c r="Y272" s="6">
        <f t="shared" si="35"/>
        <v>0</v>
      </c>
      <c r="Z272" s="6"/>
      <c r="AA272" s="6"/>
      <c r="AB272" s="6"/>
      <c r="AC272" s="6"/>
      <c r="AD272" s="6"/>
      <c r="AE272" s="6"/>
      <c r="AF272" s="6"/>
      <c r="AG272" s="6"/>
      <c r="AH272" s="6"/>
      <c r="AI272" s="6"/>
    </row>
    <row r="273" spans="1:35" s="20" customFormat="1" ht="15" customHeight="1" x14ac:dyDescent="0.25">
      <c r="A273" s="19"/>
      <c r="B273" s="74" t="str">
        <f t="shared" si="32"/>
        <v>!!!</v>
      </c>
      <c r="C273" s="209" t="str">
        <f>IF($D273&lt;&gt;"",VLOOKUP(TEXT($D273,0),'Angaben Stationen'!$C$15:$V$65,2,0),"")</f>
        <v/>
      </c>
      <c r="D273" s="203"/>
      <c r="E273" s="210"/>
      <c r="F273" s="210"/>
      <c r="G273" s="212"/>
      <c r="H273" s="213"/>
      <c r="I273" s="112"/>
      <c r="J273" s="112"/>
      <c r="K273" s="72"/>
      <c r="M273" s="126"/>
      <c r="N273" s="6">
        <f t="shared" si="33"/>
        <v>0</v>
      </c>
      <c r="O273" s="6" t="str">
        <f>IF('Angaben KH-Standort'!$D$13&gt;0,"VJ","KJA")</f>
        <v>KJA</v>
      </c>
      <c r="P273" s="6" t="str">
        <f t="shared" si="36"/>
        <v>Leer</v>
      </c>
      <c r="Q273" s="6" t="str">
        <f t="shared" si="34"/>
        <v>Leer</v>
      </c>
      <c r="R273" s="6" t="str">
        <f t="shared" si="31"/>
        <v>Leer</v>
      </c>
      <c r="S273" s="6" t="str">
        <f>VLOOKUP($C273,{"29 - Psychiatrie (Erwachsene)","Psychiatrie";"30 - Kinder- und Jugendpsychiatrie","KJPsychiatrie";"31 - Psychosomatik","Psychosomatik";0,"Leer";"","Leer"},2,0)</f>
        <v>Leer</v>
      </c>
      <c r="T273" s="6">
        <f>VLOOKUP($C273,{"29 - Psychiatrie (Erwachsene)",1;"30 - Kinder- und Jugendpsychiatrie",1;"31 - Psychosomatik",1;0,0;"",0},2,0)</f>
        <v>0</v>
      </c>
      <c r="U273" s="6">
        <f t="shared" si="37"/>
        <v>0</v>
      </c>
      <c r="V273" s="6">
        <f t="shared" si="38"/>
        <v>0</v>
      </c>
      <c r="W273" s="6">
        <f t="shared" si="39"/>
        <v>0</v>
      </c>
      <c r="X273" s="6">
        <f t="shared" si="40"/>
        <v>0</v>
      </c>
      <c r="Y273" s="6">
        <f t="shared" si="35"/>
        <v>0</v>
      </c>
      <c r="Z273" s="6"/>
      <c r="AA273" s="6"/>
      <c r="AB273" s="6"/>
      <c r="AC273" s="6"/>
      <c r="AD273" s="6"/>
      <c r="AE273" s="6"/>
      <c r="AF273" s="6"/>
      <c r="AG273" s="6"/>
      <c r="AH273" s="6"/>
      <c r="AI273" s="6"/>
    </row>
    <row r="274" spans="1:35" s="20" customFormat="1" ht="15" customHeight="1" x14ac:dyDescent="0.25">
      <c r="A274" s="19"/>
      <c r="B274" s="74" t="str">
        <f t="shared" si="32"/>
        <v>!!!</v>
      </c>
      <c r="C274" s="209" t="str">
        <f>IF($D274&lt;&gt;"",VLOOKUP(TEXT($D274,0),'Angaben Stationen'!$C$15:$V$65,2,0),"")</f>
        <v/>
      </c>
      <c r="D274" s="203"/>
      <c r="E274" s="210"/>
      <c r="F274" s="210"/>
      <c r="G274" s="212"/>
      <c r="H274" s="213"/>
      <c r="I274" s="112"/>
      <c r="J274" s="112"/>
      <c r="K274" s="72"/>
      <c r="M274" s="126"/>
      <c r="N274" s="6">
        <f t="shared" si="33"/>
        <v>0</v>
      </c>
      <c r="O274" s="6" t="str">
        <f>IF('Angaben KH-Standort'!$D$13&gt;0,"VJ","KJA")</f>
        <v>KJA</v>
      </c>
      <c r="P274" s="6" t="str">
        <f t="shared" si="36"/>
        <v>Leer</v>
      </c>
      <c r="Q274" s="6" t="str">
        <f t="shared" si="34"/>
        <v>Leer</v>
      </c>
      <c r="R274" s="6" t="str">
        <f t="shared" ref="R274:R337" si="41">IF($D274&lt;&gt;"","Monate","Leer")</f>
        <v>Leer</v>
      </c>
      <c r="S274" s="6" t="str">
        <f>VLOOKUP($C274,{"29 - Psychiatrie (Erwachsene)","Psychiatrie";"30 - Kinder- und Jugendpsychiatrie","KJPsychiatrie";"31 - Psychosomatik","Psychosomatik";0,"Leer";"","Leer"},2,0)</f>
        <v>Leer</v>
      </c>
      <c r="T274" s="6">
        <f>VLOOKUP($C274,{"29 - Psychiatrie (Erwachsene)",1;"30 - Kinder- und Jugendpsychiatrie",1;"31 - Psychosomatik",1;0,0;"",0},2,0)</f>
        <v>0</v>
      </c>
      <c r="U274" s="6">
        <f t="shared" si="37"/>
        <v>0</v>
      </c>
      <c r="V274" s="6">
        <f t="shared" si="38"/>
        <v>0</v>
      </c>
      <c r="W274" s="6">
        <f t="shared" si="39"/>
        <v>0</v>
      </c>
      <c r="X274" s="6">
        <f t="shared" si="40"/>
        <v>0</v>
      </c>
      <c r="Y274" s="6">
        <f t="shared" si="35"/>
        <v>0</v>
      </c>
      <c r="Z274" s="6"/>
      <c r="AA274" s="6"/>
      <c r="AB274" s="6"/>
      <c r="AC274" s="6"/>
      <c r="AD274" s="6"/>
      <c r="AE274" s="6"/>
      <c r="AF274" s="6"/>
      <c r="AG274" s="6"/>
      <c r="AH274" s="6"/>
      <c r="AI274" s="6"/>
    </row>
    <row r="275" spans="1:35" s="20" customFormat="1" ht="15" customHeight="1" x14ac:dyDescent="0.25">
      <c r="A275" s="19"/>
      <c r="B275" s="74" t="str">
        <f t="shared" ref="B275:B338" si="42">IF(SUM(T275:Y275)&lt;6,"!!!","")</f>
        <v>!!!</v>
      </c>
      <c r="C275" s="209" t="str">
        <f>IF($D275&lt;&gt;"",VLOOKUP(TEXT($D275,0),'Angaben Stationen'!$C$15:$V$65,2,0),"")</f>
        <v/>
      </c>
      <c r="D275" s="203"/>
      <c r="E275" s="210"/>
      <c r="F275" s="210"/>
      <c r="G275" s="212"/>
      <c r="H275" s="213"/>
      <c r="I275" s="112"/>
      <c r="J275" s="112"/>
      <c r="K275" s="72"/>
      <c r="M275" s="126"/>
      <c r="N275" s="6">
        <f t="shared" ref="N275:N338" si="43">IF(LEN(B275)&gt;0,0,1)</f>
        <v>0</v>
      </c>
      <c r="O275" s="6" t="str">
        <f>IF('Angaben KH-Standort'!$D$13&gt;0,"VJ","KJA")</f>
        <v>KJA</v>
      </c>
      <c r="P275" s="6" t="str">
        <f t="shared" si="36"/>
        <v>Leer</v>
      </c>
      <c r="Q275" s="6" t="str">
        <f t="shared" ref="Q275:Q338" si="44">IF($D275&lt;&gt;"",O275,"Leer")</f>
        <v>Leer</v>
      </c>
      <c r="R275" s="6" t="str">
        <f t="shared" si="41"/>
        <v>Leer</v>
      </c>
      <c r="S275" s="6" t="str">
        <f>VLOOKUP($C275,{"29 - Psychiatrie (Erwachsene)","Psychiatrie";"30 - Kinder- und Jugendpsychiatrie","KJPsychiatrie";"31 - Psychosomatik","Psychosomatik";0,"Leer";"","Leer"},2,0)</f>
        <v>Leer</v>
      </c>
      <c r="T275" s="6">
        <f>VLOOKUP($C275,{"29 - Psychiatrie (Erwachsene)",1;"30 - Kinder- und Jugendpsychiatrie",1;"31 - Psychosomatik",1;0,0;"",0},2,0)</f>
        <v>0</v>
      </c>
      <c r="U275" s="6">
        <f t="shared" si="37"/>
        <v>0</v>
      </c>
      <c r="V275" s="6">
        <f t="shared" si="38"/>
        <v>0</v>
      </c>
      <c r="W275" s="6">
        <f t="shared" si="39"/>
        <v>0</v>
      </c>
      <c r="X275" s="6">
        <f t="shared" si="40"/>
        <v>0</v>
      </c>
      <c r="Y275" s="6">
        <f t="shared" ref="Y275:Y338" si="45">IF(LEN($H275)&gt;0,1,0)</f>
        <v>0</v>
      </c>
      <c r="Z275" s="6"/>
      <c r="AA275" s="6"/>
      <c r="AB275" s="6"/>
      <c r="AC275" s="6"/>
      <c r="AD275" s="6"/>
      <c r="AE275" s="6"/>
      <c r="AF275" s="6"/>
      <c r="AG275" s="6"/>
      <c r="AH275" s="6"/>
      <c r="AI275" s="6"/>
    </row>
    <row r="276" spans="1:35" s="20" customFormat="1" ht="15" customHeight="1" x14ac:dyDescent="0.25">
      <c r="A276" s="19"/>
      <c r="B276" s="74" t="str">
        <f t="shared" si="42"/>
        <v>!!!</v>
      </c>
      <c r="C276" s="209" t="str">
        <f>IF($D276&lt;&gt;"",VLOOKUP(TEXT($D276,0),'Angaben Stationen'!$C$15:$V$65,2,0),"")</f>
        <v/>
      </c>
      <c r="D276" s="203"/>
      <c r="E276" s="210"/>
      <c r="F276" s="210"/>
      <c r="G276" s="212"/>
      <c r="H276" s="213"/>
      <c r="I276" s="112"/>
      <c r="J276" s="112"/>
      <c r="K276" s="72"/>
      <c r="M276" s="126"/>
      <c r="N276" s="6">
        <f t="shared" si="43"/>
        <v>0</v>
      </c>
      <c r="O276" s="6" t="str">
        <f>IF('Angaben KH-Standort'!$D$13&gt;0,"VJ","KJA")</f>
        <v>KJA</v>
      </c>
      <c r="P276" s="6" t="str">
        <f t="shared" ref="P276:P339" si="46">IF($D275&lt;&gt;"","Stationen","Leer")</f>
        <v>Leer</v>
      </c>
      <c r="Q276" s="6" t="str">
        <f t="shared" si="44"/>
        <v>Leer</v>
      </c>
      <c r="R276" s="6" t="str">
        <f t="shared" si="41"/>
        <v>Leer</v>
      </c>
      <c r="S276" s="6" t="str">
        <f>VLOOKUP($C276,{"29 - Psychiatrie (Erwachsene)","Psychiatrie";"30 - Kinder- und Jugendpsychiatrie","KJPsychiatrie";"31 - Psychosomatik","Psychosomatik";0,"Leer";"","Leer"},2,0)</f>
        <v>Leer</v>
      </c>
      <c r="T276" s="6">
        <f>VLOOKUP($C276,{"29 - Psychiatrie (Erwachsene)",1;"30 - Kinder- und Jugendpsychiatrie",1;"31 - Psychosomatik",1;0,0;"",0},2,0)</f>
        <v>0</v>
      </c>
      <c r="U276" s="6">
        <f t="shared" ref="U276:U339" si="47">IF(LEN($D276)&gt;0,1,0)</f>
        <v>0</v>
      </c>
      <c r="V276" s="6">
        <f t="shared" ref="V276:V339" si="48">IF(LEN($E276)&gt;0,1,0)</f>
        <v>0</v>
      </c>
      <c r="W276" s="6">
        <f t="shared" ref="W276:W339" si="49">IF(LEN($F276)&gt;0,1,0)</f>
        <v>0</v>
      </c>
      <c r="X276" s="6">
        <f t="shared" ref="X276:X339" si="50">IF(LEN($G276)&gt;0,1,0)</f>
        <v>0</v>
      </c>
      <c r="Y276" s="6">
        <f t="shared" si="45"/>
        <v>0</v>
      </c>
      <c r="Z276" s="6"/>
      <c r="AA276" s="6"/>
      <c r="AB276" s="6"/>
      <c r="AC276" s="6"/>
      <c r="AD276" s="6"/>
      <c r="AE276" s="6"/>
      <c r="AF276" s="6"/>
      <c r="AG276" s="6"/>
      <c r="AH276" s="6"/>
      <c r="AI276" s="6"/>
    </row>
    <row r="277" spans="1:35" s="20" customFormat="1" ht="15" customHeight="1" x14ac:dyDescent="0.25">
      <c r="A277" s="19"/>
      <c r="B277" s="74" t="str">
        <f t="shared" si="42"/>
        <v>!!!</v>
      </c>
      <c r="C277" s="209" t="str">
        <f>IF($D277&lt;&gt;"",VLOOKUP(TEXT($D277,0),'Angaben Stationen'!$C$15:$V$65,2,0),"")</f>
        <v/>
      </c>
      <c r="D277" s="203"/>
      <c r="E277" s="210"/>
      <c r="F277" s="210"/>
      <c r="G277" s="212"/>
      <c r="H277" s="213"/>
      <c r="I277" s="112"/>
      <c r="J277" s="112"/>
      <c r="K277" s="72"/>
      <c r="M277" s="126"/>
      <c r="N277" s="6">
        <f t="shared" si="43"/>
        <v>0</v>
      </c>
      <c r="O277" s="6" t="str">
        <f>IF('Angaben KH-Standort'!$D$13&gt;0,"VJ","KJA")</f>
        <v>KJA</v>
      </c>
      <c r="P277" s="6" t="str">
        <f t="shared" si="46"/>
        <v>Leer</v>
      </c>
      <c r="Q277" s="6" t="str">
        <f t="shared" si="44"/>
        <v>Leer</v>
      </c>
      <c r="R277" s="6" t="str">
        <f t="shared" si="41"/>
        <v>Leer</v>
      </c>
      <c r="S277" s="6" t="str">
        <f>VLOOKUP($C277,{"29 - Psychiatrie (Erwachsene)","Psychiatrie";"30 - Kinder- und Jugendpsychiatrie","KJPsychiatrie";"31 - Psychosomatik","Psychosomatik";0,"Leer";"","Leer"},2,0)</f>
        <v>Leer</v>
      </c>
      <c r="T277" s="6">
        <f>VLOOKUP($C277,{"29 - Psychiatrie (Erwachsene)",1;"30 - Kinder- und Jugendpsychiatrie",1;"31 - Psychosomatik",1;0,0;"",0},2,0)</f>
        <v>0</v>
      </c>
      <c r="U277" s="6">
        <f t="shared" si="47"/>
        <v>0</v>
      </c>
      <c r="V277" s="6">
        <f t="shared" si="48"/>
        <v>0</v>
      </c>
      <c r="W277" s="6">
        <f t="shared" si="49"/>
        <v>0</v>
      </c>
      <c r="X277" s="6">
        <f t="shared" si="50"/>
        <v>0</v>
      </c>
      <c r="Y277" s="6">
        <f t="shared" si="45"/>
        <v>0</v>
      </c>
      <c r="Z277" s="6"/>
      <c r="AA277" s="6"/>
      <c r="AB277" s="6"/>
      <c r="AC277" s="6"/>
      <c r="AD277" s="6"/>
      <c r="AE277" s="6"/>
      <c r="AF277" s="6"/>
      <c r="AG277" s="6"/>
      <c r="AH277" s="6"/>
      <c r="AI277" s="6"/>
    </row>
    <row r="278" spans="1:35" s="20" customFormat="1" ht="15" customHeight="1" x14ac:dyDescent="0.25">
      <c r="A278" s="19"/>
      <c r="B278" s="74" t="str">
        <f t="shared" si="42"/>
        <v>!!!</v>
      </c>
      <c r="C278" s="209" t="str">
        <f>IF($D278&lt;&gt;"",VLOOKUP(TEXT($D278,0),'Angaben Stationen'!$C$15:$V$65,2,0),"")</f>
        <v/>
      </c>
      <c r="D278" s="203"/>
      <c r="E278" s="210"/>
      <c r="F278" s="210"/>
      <c r="G278" s="212"/>
      <c r="H278" s="213"/>
      <c r="I278" s="112"/>
      <c r="J278" s="112"/>
      <c r="K278" s="72"/>
      <c r="M278" s="126"/>
      <c r="N278" s="6">
        <f t="shared" si="43"/>
        <v>0</v>
      </c>
      <c r="O278" s="6" t="str">
        <f>IF('Angaben KH-Standort'!$D$13&gt;0,"VJ","KJA")</f>
        <v>KJA</v>
      </c>
      <c r="P278" s="6" t="str">
        <f t="shared" si="46"/>
        <v>Leer</v>
      </c>
      <c r="Q278" s="6" t="str">
        <f t="shared" si="44"/>
        <v>Leer</v>
      </c>
      <c r="R278" s="6" t="str">
        <f t="shared" si="41"/>
        <v>Leer</v>
      </c>
      <c r="S278" s="6" t="str">
        <f>VLOOKUP($C278,{"29 - Psychiatrie (Erwachsene)","Psychiatrie";"30 - Kinder- und Jugendpsychiatrie","KJPsychiatrie";"31 - Psychosomatik","Psychosomatik";0,"Leer";"","Leer"},2,0)</f>
        <v>Leer</v>
      </c>
      <c r="T278" s="6">
        <f>VLOOKUP($C278,{"29 - Psychiatrie (Erwachsene)",1;"30 - Kinder- und Jugendpsychiatrie",1;"31 - Psychosomatik",1;0,0;"",0},2,0)</f>
        <v>0</v>
      </c>
      <c r="U278" s="6">
        <f t="shared" si="47"/>
        <v>0</v>
      </c>
      <c r="V278" s="6">
        <f t="shared" si="48"/>
        <v>0</v>
      </c>
      <c r="W278" s="6">
        <f t="shared" si="49"/>
        <v>0</v>
      </c>
      <c r="X278" s="6">
        <f t="shared" si="50"/>
        <v>0</v>
      </c>
      <c r="Y278" s="6">
        <f t="shared" si="45"/>
        <v>0</v>
      </c>
      <c r="Z278" s="6"/>
      <c r="AA278" s="6"/>
      <c r="AB278" s="6"/>
      <c r="AC278" s="6"/>
      <c r="AD278" s="6"/>
      <c r="AE278" s="6"/>
      <c r="AF278" s="6"/>
      <c r="AG278" s="6"/>
      <c r="AH278" s="6"/>
      <c r="AI278" s="6"/>
    </row>
    <row r="279" spans="1:35" s="20" customFormat="1" ht="15" customHeight="1" x14ac:dyDescent="0.25">
      <c r="A279" s="19"/>
      <c r="B279" s="74" t="str">
        <f t="shared" si="42"/>
        <v>!!!</v>
      </c>
      <c r="C279" s="209" t="str">
        <f>IF($D279&lt;&gt;"",VLOOKUP(TEXT($D279,0),'Angaben Stationen'!$C$15:$V$65,2,0),"")</f>
        <v/>
      </c>
      <c r="D279" s="203"/>
      <c r="E279" s="210"/>
      <c r="F279" s="210"/>
      <c r="G279" s="212"/>
      <c r="H279" s="213"/>
      <c r="I279" s="112"/>
      <c r="J279" s="112"/>
      <c r="K279" s="72"/>
      <c r="M279" s="126"/>
      <c r="N279" s="6">
        <f t="shared" si="43"/>
        <v>0</v>
      </c>
      <c r="O279" s="6" t="str">
        <f>IF('Angaben KH-Standort'!$D$13&gt;0,"VJ","KJA")</f>
        <v>KJA</v>
      </c>
      <c r="P279" s="6" t="str">
        <f t="shared" si="46"/>
        <v>Leer</v>
      </c>
      <c r="Q279" s="6" t="str">
        <f t="shared" si="44"/>
        <v>Leer</v>
      </c>
      <c r="R279" s="6" t="str">
        <f t="shared" si="41"/>
        <v>Leer</v>
      </c>
      <c r="S279" s="6" t="str">
        <f>VLOOKUP($C279,{"29 - Psychiatrie (Erwachsene)","Psychiatrie";"30 - Kinder- und Jugendpsychiatrie","KJPsychiatrie";"31 - Psychosomatik","Psychosomatik";0,"Leer";"","Leer"},2,0)</f>
        <v>Leer</v>
      </c>
      <c r="T279" s="6">
        <f>VLOOKUP($C279,{"29 - Psychiatrie (Erwachsene)",1;"30 - Kinder- und Jugendpsychiatrie",1;"31 - Psychosomatik",1;0,0;"",0},2,0)</f>
        <v>0</v>
      </c>
      <c r="U279" s="6">
        <f t="shared" si="47"/>
        <v>0</v>
      </c>
      <c r="V279" s="6">
        <f t="shared" si="48"/>
        <v>0</v>
      </c>
      <c r="W279" s="6">
        <f t="shared" si="49"/>
        <v>0</v>
      </c>
      <c r="X279" s="6">
        <f t="shared" si="50"/>
        <v>0</v>
      </c>
      <c r="Y279" s="6">
        <f t="shared" si="45"/>
        <v>0</v>
      </c>
      <c r="Z279" s="6"/>
      <c r="AA279" s="6"/>
      <c r="AB279" s="6"/>
      <c r="AC279" s="6"/>
      <c r="AD279" s="6"/>
      <c r="AE279" s="6"/>
      <c r="AF279" s="6"/>
      <c r="AG279" s="6"/>
      <c r="AH279" s="6"/>
      <c r="AI279" s="6"/>
    </row>
    <row r="280" spans="1:35" s="20" customFormat="1" ht="15" customHeight="1" x14ac:dyDescent="0.25">
      <c r="A280" s="19"/>
      <c r="B280" s="74" t="str">
        <f t="shared" si="42"/>
        <v>!!!</v>
      </c>
      <c r="C280" s="209" t="str">
        <f>IF($D280&lt;&gt;"",VLOOKUP(TEXT($D280,0),'Angaben Stationen'!$C$15:$V$65,2,0),"")</f>
        <v/>
      </c>
      <c r="D280" s="203"/>
      <c r="E280" s="210"/>
      <c r="F280" s="210"/>
      <c r="G280" s="212"/>
      <c r="H280" s="213"/>
      <c r="I280" s="112"/>
      <c r="J280" s="112"/>
      <c r="K280" s="72"/>
      <c r="M280" s="126"/>
      <c r="N280" s="6">
        <f t="shared" si="43"/>
        <v>0</v>
      </c>
      <c r="O280" s="6" t="str">
        <f>IF('Angaben KH-Standort'!$D$13&gt;0,"VJ","KJA")</f>
        <v>KJA</v>
      </c>
      <c r="P280" s="6" t="str">
        <f t="shared" si="46"/>
        <v>Leer</v>
      </c>
      <c r="Q280" s="6" t="str">
        <f t="shared" si="44"/>
        <v>Leer</v>
      </c>
      <c r="R280" s="6" t="str">
        <f t="shared" si="41"/>
        <v>Leer</v>
      </c>
      <c r="S280" s="6" t="str">
        <f>VLOOKUP($C280,{"29 - Psychiatrie (Erwachsene)","Psychiatrie";"30 - Kinder- und Jugendpsychiatrie","KJPsychiatrie";"31 - Psychosomatik","Psychosomatik";0,"Leer";"","Leer"},2,0)</f>
        <v>Leer</v>
      </c>
      <c r="T280" s="6">
        <f>VLOOKUP($C280,{"29 - Psychiatrie (Erwachsene)",1;"30 - Kinder- und Jugendpsychiatrie",1;"31 - Psychosomatik",1;0,0;"",0},2,0)</f>
        <v>0</v>
      </c>
      <c r="U280" s="6">
        <f t="shared" si="47"/>
        <v>0</v>
      </c>
      <c r="V280" s="6">
        <f t="shared" si="48"/>
        <v>0</v>
      </c>
      <c r="W280" s="6">
        <f t="shared" si="49"/>
        <v>0</v>
      </c>
      <c r="X280" s="6">
        <f t="shared" si="50"/>
        <v>0</v>
      </c>
      <c r="Y280" s="6">
        <f t="shared" si="45"/>
        <v>0</v>
      </c>
      <c r="Z280" s="6"/>
      <c r="AA280" s="6"/>
      <c r="AB280" s="6"/>
      <c r="AC280" s="6"/>
      <c r="AD280" s="6"/>
      <c r="AE280" s="6"/>
      <c r="AF280" s="6"/>
      <c r="AG280" s="6"/>
      <c r="AH280" s="6"/>
      <c r="AI280" s="6"/>
    </row>
    <row r="281" spans="1:35" s="20" customFormat="1" ht="15" customHeight="1" x14ac:dyDescent="0.25">
      <c r="A281" s="19"/>
      <c r="B281" s="74" t="str">
        <f t="shared" si="42"/>
        <v>!!!</v>
      </c>
      <c r="C281" s="209" t="str">
        <f>IF($D281&lt;&gt;"",VLOOKUP(TEXT($D281,0),'Angaben Stationen'!$C$15:$V$65,2,0),"")</f>
        <v/>
      </c>
      <c r="D281" s="203"/>
      <c r="E281" s="210"/>
      <c r="F281" s="210"/>
      <c r="G281" s="212"/>
      <c r="H281" s="213"/>
      <c r="I281" s="112"/>
      <c r="J281" s="112"/>
      <c r="K281" s="72"/>
      <c r="M281" s="126"/>
      <c r="N281" s="6">
        <f t="shared" si="43"/>
        <v>0</v>
      </c>
      <c r="O281" s="6" t="str">
        <f>IF('Angaben KH-Standort'!$D$13&gt;0,"VJ","KJA")</f>
        <v>KJA</v>
      </c>
      <c r="P281" s="6" t="str">
        <f t="shared" si="46"/>
        <v>Leer</v>
      </c>
      <c r="Q281" s="6" t="str">
        <f t="shared" si="44"/>
        <v>Leer</v>
      </c>
      <c r="R281" s="6" t="str">
        <f t="shared" si="41"/>
        <v>Leer</v>
      </c>
      <c r="S281" s="6" t="str">
        <f>VLOOKUP($C281,{"29 - Psychiatrie (Erwachsene)","Psychiatrie";"30 - Kinder- und Jugendpsychiatrie","KJPsychiatrie";"31 - Psychosomatik","Psychosomatik";0,"Leer";"","Leer"},2,0)</f>
        <v>Leer</v>
      </c>
      <c r="T281" s="6">
        <f>VLOOKUP($C281,{"29 - Psychiatrie (Erwachsene)",1;"30 - Kinder- und Jugendpsychiatrie",1;"31 - Psychosomatik",1;0,0;"",0},2,0)</f>
        <v>0</v>
      </c>
      <c r="U281" s="6">
        <f t="shared" si="47"/>
        <v>0</v>
      </c>
      <c r="V281" s="6">
        <f t="shared" si="48"/>
        <v>0</v>
      </c>
      <c r="W281" s="6">
        <f t="shared" si="49"/>
        <v>0</v>
      </c>
      <c r="X281" s="6">
        <f t="shared" si="50"/>
        <v>0</v>
      </c>
      <c r="Y281" s="6">
        <f t="shared" si="45"/>
        <v>0</v>
      </c>
      <c r="Z281" s="6"/>
      <c r="AA281" s="6"/>
      <c r="AB281" s="6"/>
      <c r="AC281" s="6"/>
      <c r="AD281" s="6"/>
      <c r="AE281" s="6"/>
      <c r="AF281" s="6"/>
      <c r="AG281" s="6"/>
      <c r="AH281" s="6"/>
      <c r="AI281" s="6"/>
    </row>
    <row r="282" spans="1:35" s="20" customFormat="1" ht="15" customHeight="1" x14ac:dyDescent="0.25">
      <c r="A282" s="19"/>
      <c r="B282" s="74" t="str">
        <f t="shared" si="42"/>
        <v>!!!</v>
      </c>
      <c r="C282" s="209" t="str">
        <f>IF($D282&lt;&gt;"",VLOOKUP(TEXT($D282,0),'Angaben Stationen'!$C$15:$V$65,2,0),"")</f>
        <v/>
      </c>
      <c r="D282" s="203"/>
      <c r="E282" s="210"/>
      <c r="F282" s="210"/>
      <c r="G282" s="212"/>
      <c r="H282" s="213"/>
      <c r="I282" s="112"/>
      <c r="J282" s="112"/>
      <c r="K282" s="72"/>
      <c r="M282" s="126"/>
      <c r="N282" s="6">
        <f t="shared" si="43"/>
        <v>0</v>
      </c>
      <c r="O282" s="6" t="str">
        <f>IF('Angaben KH-Standort'!$D$13&gt;0,"VJ","KJA")</f>
        <v>KJA</v>
      </c>
      <c r="P282" s="6" t="str">
        <f t="shared" si="46"/>
        <v>Leer</v>
      </c>
      <c r="Q282" s="6" t="str">
        <f t="shared" si="44"/>
        <v>Leer</v>
      </c>
      <c r="R282" s="6" t="str">
        <f t="shared" si="41"/>
        <v>Leer</v>
      </c>
      <c r="S282" s="6" t="str">
        <f>VLOOKUP($C282,{"29 - Psychiatrie (Erwachsene)","Psychiatrie";"30 - Kinder- und Jugendpsychiatrie","KJPsychiatrie";"31 - Psychosomatik","Psychosomatik";0,"Leer";"","Leer"},2,0)</f>
        <v>Leer</v>
      </c>
      <c r="T282" s="6">
        <f>VLOOKUP($C282,{"29 - Psychiatrie (Erwachsene)",1;"30 - Kinder- und Jugendpsychiatrie",1;"31 - Psychosomatik",1;0,0;"",0},2,0)</f>
        <v>0</v>
      </c>
      <c r="U282" s="6">
        <f t="shared" si="47"/>
        <v>0</v>
      </c>
      <c r="V282" s="6">
        <f t="shared" si="48"/>
        <v>0</v>
      </c>
      <c r="W282" s="6">
        <f t="shared" si="49"/>
        <v>0</v>
      </c>
      <c r="X282" s="6">
        <f t="shared" si="50"/>
        <v>0</v>
      </c>
      <c r="Y282" s="6">
        <f t="shared" si="45"/>
        <v>0</v>
      </c>
      <c r="Z282" s="6"/>
      <c r="AA282" s="6"/>
      <c r="AB282" s="6"/>
      <c r="AC282" s="6"/>
      <c r="AD282" s="6"/>
      <c r="AE282" s="6"/>
      <c r="AF282" s="6"/>
      <c r="AG282" s="6"/>
      <c r="AH282" s="6"/>
      <c r="AI282" s="6"/>
    </row>
    <row r="283" spans="1:35" s="20" customFormat="1" ht="15" customHeight="1" x14ac:dyDescent="0.25">
      <c r="A283" s="19"/>
      <c r="B283" s="74" t="str">
        <f t="shared" si="42"/>
        <v>!!!</v>
      </c>
      <c r="C283" s="209" t="str">
        <f>IF($D283&lt;&gt;"",VLOOKUP(TEXT($D283,0),'Angaben Stationen'!$C$15:$V$65,2,0),"")</f>
        <v/>
      </c>
      <c r="D283" s="203"/>
      <c r="E283" s="210"/>
      <c r="F283" s="210"/>
      <c r="G283" s="212"/>
      <c r="H283" s="213"/>
      <c r="I283" s="112"/>
      <c r="J283" s="112"/>
      <c r="K283" s="72"/>
      <c r="M283" s="126"/>
      <c r="N283" s="6">
        <f t="shared" si="43"/>
        <v>0</v>
      </c>
      <c r="O283" s="6" t="str">
        <f>IF('Angaben KH-Standort'!$D$13&gt;0,"VJ","KJA")</f>
        <v>KJA</v>
      </c>
      <c r="P283" s="6" t="str">
        <f t="shared" si="46"/>
        <v>Leer</v>
      </c>
      <c r="Q283" s="6" t="str">
        <f t="shared" si="44"/>
        <v>Leer</v>
      </c>
      <c r="R283" s="6" t="str">
        <f t="shared" si="41"/>
        <v>Leer</v>
      </c>
      <c r="S283" s="6" t="str">
        <f>VLOOKUP($C283,{"29 - Psychiatrie (Erwachsene)","Psychiatrie";"30 - Kinder- und Jugendpsychiatrie","KJPsychiatrie";"31 - Psychosomatik","Psychosomatik";0,"Leer";"","Leer"},2,0)</f>
        <v>Leer</v>
      </c>
      <c r="T283" s="6">
        <f>VLOOKUP($C283,{"29 - Psychiatrie (Erwachsene)",1;"30 - Kinder- und Jugendpsychiatrie",1;"31 - Psychosomatik",1;0,0;"",0},2,0)</f>
        <v>0</v>
      </c>
      <c r="U283" s="6">
        <f t="shared" si="47"/>
        <v>0</v>
      </c>
      <c r="V283" s="6">
        <f t="shared" si="48"/>
        <v>0</v>
      </c>
      <c r="W283" s="6">
        <f t="shared" si="49"/>
        <v>0</v>
      </c>
      <c r="X283" s="6">
        <f t="shared" si="50"/>
        <v>0</v>
      </c>
      <c r="Y283" s="6">
        <f t="shared" si="45"/>
        <v>0</v>
      </c>
      <c r="Z283" s="6"/>
      <c r="AA283" s="6"/>
      <c r="AB283" s="6"/>
      <c r="AC283" s="6"/>
      <c r="AD283" s="6"/>
      <c r="AE283" s="6"/>
      <c r="AF283" s="6"/>
      <c r="AG283" s="6"/>
      <c r="AH283" s="6"/>
      <c r="AI283" s="6"/>
    </row>
    <row r="284" spans="1:35" s="20" customFormat="1" ht="15" customHeight="1" x14ac:dyDescent="0.25">
      <c r="A284" s="19"/>
      <c r="B284" s="74" t="str">
        <f t="shared" si="42"/>
        <v>!!!</v>
      </c>
      <c r="C284" s="209" t="str">
        <f>IF($D284&lt;&gt;"",VLOOKUP(TEXT($D284,0),'Angaben Stationen'!$C$15:$V$65,2,0),"")</f>
        <v/>
      </c>
      <c r="D284" s="203"/>
      <c r="E284" s="210"/>
      <c r="F284" s="210"/>
      <c r="G284" s="212"/>
      <c r="H284" s="213"/>
      <c r="I284" s="112"/>
      <c r="J284" s="112"/>
      <c r="K284" s="72"/>
      <c r="M284" s="126"/>
      <c r="N284" s="6">
        <f t="shared" si="43"/>
        <v>0</v>
      </c>
      <c r="O284" s="6" t="str">
        <f>IF('Angaben KH-Standort'!$D$13&gt;0,"VJ","KJA")</f>
        <v>KJA</v>
      </c>
      <c r="P284" s="6" t="str">
        <f t="shared" si="46"/>
        <v>Leer</v>
      </c>
      <c r="Q284" s="6" t="str">
        <f t="shared" si="44"/>
        <v>Leer</v>
      </c>
      <c r="R284" s="6" t="str">
        <f t="shared" si="41"/>
        <v>Leer</v>
      </c>
      <c r="S284" s="6" t="str">
        <f>VLOOKUP($C284,{"29 - Psychiatrie (Erwachsene)","Psychiatrie";"30 - Kinder- und Jugendpsychiatrie","KJPsychiatrie";"31 - Psychosomatik","Psychosomatik";0,"Leer";"","Leer"},2,0)</f>
        <v>Leer</v>
      </c>
      <c r="T284" s="6">
        <f>VLOOKUP($C284,{"29 - Psychiatrie (Erwachsene)",1;"30 - Kinder- und Jugendpsychiatrie",1;"31 - Psychosomatik",1;0,0;"",0},2,0)</f>
        <v>0</v>
      </c>
      <c r="U284" s="6">
        <f t="shared" si="47"/>
        <v>0</v>
      </c>
      <c r="V284" s="6">
        <f t="shared" si="48"/>
        <v>0</v>
      </c>
      <c r="W284" s="6">
        <f t="shared" si="49"/>
        <v>0</v>
      </c>
      <c r="X284" s="6">
        <f t="shared" si="50"/>
        <v>0</v>
      </c>
      <c r="Y284" s="6">
        <f t="shared" si="45"/>
        <v>0</v>
      </c>
      <c r="Z284" s="6"/>
      <c r="AA284" s="6"/>
      <c r="AB284" s="6"/>
      <c r="AC284" s="6"/>
      <c r="AD284" s="6"/>
      <c r="AE284" s="6"/>
      <c r="AF284" s="6"/>
      <c r="AG284" s="6"/>
      <c r="AH284" s="6"/>
      <c r="AI284" s="6"/>
    </row>
    <row r="285" spans="1:35" s="20" customFormat="1" ht="15" customHeight="1" x14ac:dyDescent="0.25">
      <c r="A285" s="19"/>
      <c r="B285" s="74" t="str">
        <f t="shared" si="42"/>
        <v>!!!</v>
      </c>
      <c r="C285" s="209" t="str">
        <f>IF($D285&lt;&gt;"",VLOOKUP(TEXT($D285,0),'Angaben Stationen'!$C$15:$V$65,2,0),"")</f>
        <v/>
      </c>
      <c r="D285" s="203"/>
      <c r="E285" s="210"/>
      <c r="F285" s="210"/>
      <c r="G285" s="212"/>
      <c r="H285" s="213"/>
      <c r="I285" s="112"/>
      <c r="J285" s="112"/>
      <c r="K285" s="72"/>
      <c r="M285" s="126"/>
      <c r="N285" s="6">
        <f t="shared" si="43"/>
        <v>0</v>
      </c>
      <c r="O285" s="6" t="str">
        <f>IF('Angaben KH-Standort'!$D$13&gt;0,"VJ","KJA")</f>
        <v>KJA</v>
      </c>
      <c r="P285" s="6" t="str">
        <f t="shared" si="46"/>
        <v>Leer</v>
      </c>
      <c r="Q285" s="6" t="str">
        <f t="shared" si="44"/>
        <v>Leer</v>
      </c>
      <c r="R285" s="6" t="str">
        <f t="shared" si="41"/>
        <v>Leer</v>
      </c>
      <c r="S285" s="6" t="str">
        <f>VLOOKUP($C285,{"29 - Psychiatrie (Erwachsene)","Psychiatrie";"30 - Kinder- und Jugendpsychiatrie","KJPsychiatrie";"31 - Psychosomatik","Psychosomatik";0,"Leer";"","Leer"},2,0)</f>
        <v>Leer</v>
      </c>
      <c r="T285" s="6">
        <f>VLOOKUP($C285,{"29 - Psychiatrie (Erwachsene)",1;"30 - Kinder- und Jugendpsychiatrie",1;"31 - Psychosomatik",1;0,0;"",0},2,0)</f>
        <v>0</v>
      </c>
      <c r="U285" s="6">
        <f t="shared" si="47"/>
        <v>0</v>
      </c>
      <c r="V285" s="6">
        <f t="shared" si="48"/>
        <v>0</v>
      </c>
      <c r="W285" s="6">
        <f t="shared" si="49"/>
        <v>0</v>
      </c>
      <c r="X285" s="6">
        <f t="shared" si="50"/>
        <v>0</v>
      </c>
      <c r="Y285" s="6">
        <f t="shared" si="45"/>
        <v>0</v>
      </c>
      <c r="Z285" s="6"/>
      <c r="AA285" s="6"/>
      <c r="AB285" s="6"/>
      <c r="AC285" s="6"/>
      <c r="AD285" s="6"/>
      <c r="AE285" s="6"/>
      <c r="AF285" s="6"/>
      <c r="AG285" s="6"/>
      <c r="AH285" s="6"/>
      <c r="AI285" s="6"/>
    </row>
    <row r="286" spans="1:35" s="20" customFormat="1" ht="15" customHeight="1" x14ac:dyDescent="0.25">
      <c r="A286" s="19"/>
      <c r="B286" s="74" t="str">
        <f t="shared" si="42"/>
        <v>!!!</v>
      </c>
      <c r="C286" s="209" t="str">
        <f>IF($D286&lt;&gt;"",VLOOKUP(TEXT($D286,0),'Angaben Stationen'!$C$15:$V$65,2,0),"")</f>
        <v/>
      </c>
      <c r="D286" s="203"/>
      <c r="E286" s="210"/>
      <c r="F286" s="210"/>
      <c r="G286" s="212"/>
      <c r="H286" s="213"/>
      <c r="I286" s="112"/>
      <c r="J286" s="112"/>
      <c r="K286" s="72"/>
      <c r="M286" s="126"/>
      <c r="N286" s="6">
        <f t="shared" si="43"/>
        <v>0</v>
      </c>
      <c r="O286" s="6" t="str">
        <f>IF('Angaben KH-Standort'!$D$13&gt;0,"VJ","KJA")</f>
        <v>KJA</v>
      </c>
      <c r="P286" s="6" t="str">
        <f t="shared" si="46"/>
        <v>Leer</v>
      </c>
      <c r="Q286" s="6" t="str">
        <f t="shared" si="44"/>
        <v>Leer</v>
      </c>
      <c r="R286" s="6" t="str">
        <f t="shared" si="41"/>
        <v>Leer</v>
      </c>
      <c r="S286" s="6" t="str">
        <f>VLOOKUP($C286,{"29 - Psychiatrie (Erwachsene)","Psychiatrie";"30 - Kinder- und Jugendpsychiatrie","KJPsychiatrie";"31 - Psychosomatik","Psychosomatik";0,"Leer";"","Leer"},2,0)</f>
        <v>Leer</v>
      </c>
      <c r="T286" s="6">
        <f>VLOOKUP($C286,{"29 - Psychiatrie (Erwachsene)",1;"30 - Kinder- und Jugendpsychiatrie",1;"31 - Psychosomatik",1;0,0;"",0},2,0)</f>
        <v>0</v>
      </c>
      <c r="U286" s="6">
        <f t="shared" si="47"/>
        <v>0</v>
      </c>
      <c r="V286" s="6">
        <f t="shared" si="48"/>
        <v>0</v>
      </c>
      <c r="W286" s="6">
        <f t="shared" si="49"/>
        <v>0</v>
      </c>
      <c r="X286" s="6">
        <f t="shared" si="50"/>
        <v>0</v>
      </c>
      <c r="Y286" s="6">
        <f t="shared" si="45"/>
        <v>0</v>
      </c>
      <c r="Z286" s="6"/>
      <c r="AA286" s="6"/>
      <c r="AB286" s="6"/>
      <c r="AC286" s="6"/>
      <c r="AD286" s="6"/>
      <c r="AE286" s="6"/>
      <c r="AF286" s="6"/>
      <c r="AG286" s="6"/>
      <c r="AH286" s="6"/>
      <c r="AI286" s="6"/>
    </row>
    <row r="287" spans="1:35" s="20" customFormat="1" ht="15" customHeight="1" x14ac:dyDescent="0.25">
      <c r="A287" s="19"/>
      <c r="B287" s="74" t="str">
        <f t="shared" si="42"/>
        <v>!!!</v>
      </c>
      <c r="C287" s="209" t="str">
        <f>IF($D287&lt;&gt;"",VLOOKUP(TEXT($D287,0),'Angaben Stationen'!$C$15:$V$65,2,0),"")</f>
        <v/>
      </c>
      <c r="D287" s="203"/>
      <c r="E287" s="210"/>
      <c r="F287" s="210"/>
      <c r="G287" s="212"/>
      <c r="H287" s="213"/>
      <c r="I287" s="112"/>
      <c r="J287" s="112"/>
      <c r="K287" s="72"/>
      <c r="M287" s="126"/>
      <c r="N287" s="6">
        <f t="shared" si="43"/>
        <v>0</v>
      </c>
      <c r="O287" s="6" t="str">
        <f>IF('Angaben KH-Standort'!$D$13&gt;0,"VJ","KJA")</f>
        <v>KJA</v>
      </c>
      <c r="P287" s="6" t="str">
        <f t="shared" si="46"/>
        <v>Leer</v>
      </c>
      <c r="Q287" s="6" t="str">
        <f t="shared" si="44"/>
        <v>Leer</v>
      </c>
      <c r="R287" s="6" t="str">
        <f t="shared" si="41"/>
        <v>Leer</v>
      </c>
      <c r="S287" s="6" t="str">
        <f>VLOOKUP($C287,{"29 - Psychiatrie (Erwachsene)","Psychiatrie";"30 - Kinder- und Jugendpsychiatrie","KJPsychiatrie";"31 - Psychosomatik","Psychosomatik";0,"Leer";"","Leer"},2,0)</f>
        <v>Leer</v>
      </c>
      <c r="T287" s="6">
        <f>VLOOKUP($C287,{"29 - Psychiatrie (Erwachsene)",1;"30 - Kinder- und Jugendpsychiatrie",1;"31 - Psychosomatik",1;0,0;"",0},2,0)</f>
        <v>0</v>
      </c>
      <c r="U287" s="6">
        <f t="shared" si="47"/>
        <v>0</v>
      </c>
      <c r="V287" s="6">
        <f t="shared" si="48"/>
        <v>0</v>
      </c>
      <c r="W287" s="6">
        <f t="shared" si="49"/>
        <v>0</v>
      </c>
      <c r="X287" s="6">
        <f t="shared" si="50"/>
        <v>0</v>
      </c>
      <c r="Y287" s="6">
        <f t="shared" si="45"/>
        <v>0</v>
      </c>
      <c r="Z287" s="6"/>
      <c r="AA287" s="6"/>
      <c r="AB287" s="6"/>
      <c r="AC287" s="6"/>
      <c r="AD287" s="6"/>
      <c r="AE287" s="6"/>
      <c r="AF287" s="6"/>
      <c r="AG287" s="6"/>
      <c r="AH287" s="6"/>
      <c r="AI287" s="6"/>
    </row>
    <row r="288" spans="1:35" s="20" customFormat="1" ht="15" customHeight="1" x14ac:dyDescent="0.25">
      <c r="A288" s="19"/>
      <c r="B288" s="74" t="str">
        <f t="shared" si="42"/>
        <v>!!!</v>
      </c>
      <c r="C288" s="209" t="str">
        <f>IF($D288&lt;&gt;"",VLOOKUP(TEXT($D288,0),'Angaben Stationen'!$C$15:$V$65,2,0),"")</f>
        <v/>
      </c>
      <c r="D288" s="203"/>
      <c r="E288" s="210"/>
      <c r="F288" s="210"/>
      <c r="G288" s="212"/>
      <c r="H288" s="213"/>
      <c r="I288" s="112"/>
      <c r="J288" s="112"/>
      <c r="K288" s="72"/>
      <c r="M288" s="126"/>
      <c r="N288" s="6">
        <f t="shared" si="43"/>
        <v>0</v>
      </c>
      <c r="O288" s="6" t="str">
        <f>IF('Angaben KH-Standort'!$D$13&gt;0,"VJ","KJA")</f>
        <v>KJA</v>
      </c>
      <c r="P288" s="6" t="str">
        <f t="shared" si="46"/>
        <v>Leer</v>
      </c>
      <c r="Q288" s="6" t="str">
        <f t="shared" si="44"/>
        <v>Leer</v>
      </c>
      <c r="R288" s="6" t="str">
        <f t="shared" si="41"/>
        <v>Leer</v>
      </c>
      <c r="S288" s="6" t="str">
        <f>VLOOKUP($C288,{"29 - Psychiatrie (Erwachsene)","Psychiatrie";"30 - Kinder- und Jugendpsychiatrie","KJPsychiatrie";"31 - Psychosomatik","Psychosomatik";0,"Leer";"","Leer"},2,0)</f>
        <v>Leer</v>
      </c>
      <c r="T288" s="6">
        <f>VLOOKUP($C288,{"29 - Psychiatrie (Erwachsene)",1;"30 - Kinder- und Jugendpsychiatrie",1;"31 - Psychosomatik",1;0,0;"",0},2,0)</f>
        <v>0</v>
      </c>
      <c r="U288" s="6">
        <f t="shared" si="47"/>
        <v>0</v>
      </c>
      <c r="V288" s="6">
        <f t="shared" si="48"/>
        <v>0</v>
      </c>
      <c r="W288" s="6">
        <f t="shared" si="49"/>
        <v>0</v>
      </c>
      <c r="X288" s="6">
        <f t="shared" si="50"/>
        <v>0</v>
      </c>
      <c r="Y288" s="6">
        <f t="shared" si="45"/>
        <v>0</v>
      </c>
      <c r="Z288" s="6"/>
      <c r="AA288" s="6"/>
      <c r="AB288" s="6"/>
      <c r="AC288" s="6"/>
      <c r="AD288" s="6"/>
      <c r="AE288" s="6"/>
      <c r="AF288" s="6"/>
      <c r="AG288" s="6"/>
      <c r="AH288" s="6"/>
      <c r="AI288" s="6"/>
    </row>
    <row r="289" spans="1:35" s="20" customFormat="1" ht="15" customHeight="1" x14ac:dyDescent="0.25">
      <c r="A289" s="19"/>
      <c r="B289" s="74" t="str">
        <f t="shared" si="42"/>
        <v>!!!</v>
      </c>
      <c r="C289" s="209" t="str">
        <f>IF($D289&lt;&gt;"",VLOOKUP(TEXT($D289,0),'Angaben Stationen'!$C$15:$V$65,2,0),"")</f>
        <v/>
      </c>
      <c r="D289" s="203"/>
      <c r="E289" s="210"/>
      <c r="F289" s="210"/>
      <c r="G289" s="212"/>
      <c r="H289" s="213"/>
      <c r="I289" s="112"/>
      <c r="J289" s="112"/>
      <c r="K289" s="72"/>
      <c r="M289" s="126"/>
      <c r="N289" s="6">
        <f t="shared" si="43"/>
        <v>0</v>
      </c>
      <c r="O289" s="6" t="str">
        <f>IF('Angaben KH-Standort'!$D$13&gt;0,"VJ","KJA")</f>
        <v>KJA</v>
      </c>
      <c r="P289" s="6" t="str">
        <f t="shared" si="46"/>
        <v>Leer</v>
      </c>
      <c r="Q289" s="6" t="str">
        <f t="shared" si="44"/>
        <v>Leer</v>
      </c>
      <c r="R289" s="6" t="str">
        <f t="shared" si="41"/>
        <v>Leer</v>
      </c>
      <c r="S289" s="6" t="str">
        <f>VLOOKUP($C289,{"29 - Psychiatrie (Erwachsene)","Psychiatrie";"30 - Kinder- und Jugendpsychiatrie","KJPsychiatrie";"31 - Psychosomatik","Psychosomatik";0,"Leer";"","Leer"},2,0)</f>
        <v>Leer</v>
      </c>
      <c r="T289" s="6">
        <f>VLOOKUP($C289,{"29 - Psychiatrie (Erwachsene)",1;"30 - Kinder- und Jugendpsychiatrie",1;"31 - Psychosomatik",1;0,0;"",0},2,0)</f>
        <v>0</v>
      </c>
      <c r="U289" s="6">
        <f t="shared" si="47"/>
        <v>0</v>
      </c>
      <c r="V289" s="6">
        <f t="shared" si="48"/>
        <v>0</v>
      </c>
      <c r="W289" s="6">
        <f t="shared" si="49"/>
        <v>0</v>
      </c>
      <c r="X289" s="6">
        <f t="shared" si="50"/>
        <v>0</v>
      </c>
      <c r="Y289" s="6">
        <f t="shared" si="45"/>
        <v>0</v>
      </c>
      <c r="Z289" s="6"/>
      <c r="AA289" s="6"/>
      <c r="AB289" s="6"/>
      <c r="AC289" s="6"/>
      <c r="AD289" s="6"/>
      <c r="AE289" s="6"/>
      <c r="AF289" s="6"/>
      <c r="AG289" s="6"/>
      <c r="AH289" s="6"/>
      <c r="AI289" s="6"/>
    </row>
    <row r="290" spans="1:35" s="20" customFormat="1" ht="15" customHeight="1" x14ac:dyDescent="0.25">
      <c r="A290" s="19"/>
      <c r="B290" s="74" t="str">
        <f t="shared" si="42"/>
        <v>!!!</v>
      </c>
      <c r="C290" s="209" t="str">
        <f>IF($D290&lt;&gt;"",VLOOKUP(TEXT($D290,0),'Angaben Stationen'!$C$15:$V$65,2,0),"")</f>
        <v/>
      </c>
      <c r="D290" s="203"/>
      <c r="E290" s="210"/>
      <c r="F290" s="210"/>
      <c r="G290" s="212"/>
      <c r="H290" s="213"/>
      <c r="I290" s="112"/>
      <c r="J290" s="112"/>
      <c r="K290" s="72"/>
      <c r="M290" s="126"/>
      <c r="N290" s="6">
        <f t="shared" si="43"/>
        <v>0</v>
      </c>
      <c r="O290" s="6" t="str">
        <f>IF('Angaben KH-Standort'!$D$13&gt;0,"VJ","KJA")</f>
        <v>KJA</v>
      </c>
      <c r="P290" s="6" t="str">
        <f t="shared" si="46"/>
        <v>Leer</v>
      </c>
      <c r="Q290" s="6" t="str">
        <f t="shared" si="44"/>
        <v>Leer</v>
      </c>
      <c r="R290" s="6" t="str">
        <f t="shared" si="41"/>
        <v>Leer</v>
      </c>
      <c r="S290" s="6" t="str">
        <f>VLOOKUP($C290,{"29 - Psychiatrie (Erwachsene)","Psychiatrie";"30 - Kinder- und Jugendpsychiatrie","KJPsychiatrie";"31 - Psychosomatik","Psychosomatik";0,"Leer";"","Leer"},2,0)</f>
        <v>Leer</v>
      </c>
      <c r="T290" s="6">
        <f>VLOOKUP($C290,{"29 - Psychiatrie (Erwachsene)",1;"30 - Kinder- und Jugendpsychiatrie",1;"31 - Psychosomatik",1;0,0;"",0},2,0)</f>
        <v>0</v>
      </c>
      <c r="U290" s="6">
        <f t="shared" si="47"/>
        <v>0</v>
      </c>
      <c r="V290" s="6">
        <f t="shared" si="48"/>
        <v>0</v>
      </c>
      <c r="W290" s="6">
        <f t="shared" si="49"/>
        <v>0</v>
      </c>
      <c r="X290" s="6">
        <f t="shared" si="50"/>
        <v>0</v>
      </c>
      <c r="Y290" s="6">
        <f t="shared" si="45"/>
        <v>0</v>
      </c>
      <c r="Z290" s="6"/>
      <c r="AA290" s="6"/>
      <c r="AB290" s="6"/>
      <c r="AC290" s="6"/>
      <c r="AD290" s="6"/>
      <c r="AE290" s="6"/>
      <c r="AF290" s="6"/>
      <c r="AG290" s="6"/>
      <c r="AH290" s="6"/>
      <c r="AI290" s="6"/>
    </row>
    <row r="291" spans="1:35" s="20" customFormat="1" ht="15" customHeight="1" x14ac:dyDescent="0.25">
      <c r="A291" s="19"/>
      <c r="B291" s="74" t="str">
        <f t="shared" si="42"/>
        <v>!!!</v>
      </c>
      <c r="C291" s="209" t="str">
        <f>IF($D291&lt;&gt;"",VLOOKUP(TEXT($D291,0),'Angaben Stationen'!$C$15:$V$65,2,0),"")</f>
        <v/>
      </c>
      <c r="D291" s="203"/>
      <c r="E291" s="210"/>
      <c r="F291" s="210"/>
      <c r="G291" s="212"/>
      <c r="H291" s="213"/>
      <c r="I291" s="112"/>
      <c r="J291" s="112"/>
      <c r="K291" s="72"/>
      <c r="M291" s="126"/>
      <c r="N291" s="6">
        <f t="shared" si="43"/>
        <v>0</v>
      </c>
      <c r="O291" s="6" t="str">
        <f>IF('Angaben KH-Standort'!$D$13&gt;0,"VJ","KJA")</f>
        <v>KJA</v>
      </c>
      <c r="P291" s="6" t="str">
        <f t="shared" si="46"/>
        <v>Leer</v>
      </c>
      <c r="Q291" s="6" t="str">
        <f t="shared" si="44"/>
        <v>Leer</v>
      </c>
      <c r="R291" s="6" t="str">
        <f t="shared" si="41"/>
        <v>Leer</v>
      </c>
      <c r="S291" s="6" t="str">
        <f>VLOOKUP($C291,{"29 - Psychiatrie (Erwachsene)","Psychiatrie";"30 - Kinder- und Jugendpsychiatrie","KJPsychiatrie";"31 - Psychosomatik","Psychosomatik";0,"Leer";"","Leer"},2,0)</f>
        <v>Leer</v>
      </c>
      <c r="T291" s="6">
        <f>VLOOKUP($C291,{"29 - Psychiatrie (Erwachsene)",1;"30 - Kinder- und Jugendpsychiatrie",1;"31 - Psychosomatik",1;0,0;"",0},2,0)</f>
        <v>0</v>
      </c>
      <c r="U291" s="6">
        <f t="shared" si="47"/>
        <v>0</v>
      </c>
      <c r="V291" s="6">
        <f t="shared" si="48"/>
        <v>0</v>
      </c>
      <c r="W291" s="6">
        <f t="shared" si="49"/>
        <v>0</v>
      </c>
      <c r="X291" s="6">
        <f t="shared" si="50"/>
        <v>0</v>
      </c>
      <c r="Y291" s="6">
        <f t="shared" si="45"/>
        <v>0</v>
      </c>
      <c r="Z291" s="6"/>
      <c r="AA291" s="6"/>
      <c r="AB291" s="6"/>
      <c r="AC291" s="6"/>
      <c r="AD291" s="6"/>
      <c r="AE291" s="6"/>
      <c r="AF291" s="6"/>
      <c r="AG291" s="6"/>
      <c r="AH291" s="6"/>
      <c r="AI291" s="6"/>
    </row>
    <row r="292" spans="1:35" s="20" customFormat="1" ht="15" customHeight="1" x14ac:dyDescent="0.25">
      <c r="A292" s="19"/>
      <c r="B292" s="74" t="str">
        <f t="shared" si="42"/>
        <v>!!!</v>
      </c>
      <c r="C292" s="209" t="str">
        <f>IF($D292&lt;&gt;"",VLOOKUP(TEXT($D292,0),'Angaben Stationen'!$C$15:$V$65,2,0),"")</f>
        <v/>
      </c>
      <c r="D292" s="203"/>
      <c r="E292" s="210"/>
      <c r="F292" s="210"/>
      <c r="G292" s="212"/>
      <c r="H292" s="213"/>
      <c r="I292" s="112"/>
      <c r="J292" s="112"/>
      <c r="K292" s="72"/>
      <c r="M292" s="126"/>
      <c r="N292" s="6">
        <f t="shared" si="43"/>
        <v>0</v>
      </c>
      <c r="O292" s="6" t="str">
        <f>IF('Angaben KH-Standort'!$D$13&gt;0,"VJ","KJA")</f>
        <v>KJA</v>
      </c>
      <c r="P292" s="6" t="str">
        <f t="shared" si="46"/>
        <v>Leer</v>
      </c>
      <c r="Q292" s="6" t="str">
        <f t="shared" si="44"/>
        <v>Leer</v>
      </c>
      <c r="R292" s="6" t="str">
        <f t="shared" si="41"/>
        <v>Leer</v>
      </c>
      <c r="S292" s="6" t="str">
        <f>VLOOKUP($C292,{"29 - Psychiatrie (Erwachsene)","Psychiatrie";"30 - Kinder- und Jugendpsychiatrie","KJPsychiatrie";"31 - Psychosomatik","Psychosomatik";0,"Leer";"","Leer"},2,0)</f>
        <v>Leer</v>
      </c>
      <c r="T292" s="6">
        <f>VLOOKUP($C292,{"29 - Psychiatrie (Erwachsene)",1;"30 - Kinder- und Jugendpsychiatrie",1;"31 - Psychosomatik",1;0,0;"",0},2,0)</f>
        <v>0</v>
      </c>
      <c r="U292" s="6">
        <f t="shared" si="47"/>
        <v>0</v>
      </c>
      <c r="V292" s="6">
        <f t="shared" si="48"/>
        <v>0</v>
      </c>
      <c r="W292" s="6">
        <f t="shared" si="49"/>
        <v>0</v>
      </c>
      <c r="X292" s="6">
        <f t="shared" si="50"/>
        <v>0</v>
      </c>
      <c r="Y292" s="6">
        <f t="shared" si="45"/>
        <v>0</v>
      </c>
      <c r="Z292" s="6"/>
      <c r="AA292" s="6"/>
      <c r="AB292" s="6"/>
      <c r="AC292" s="6"/>
      <c r="AD292" s="6"/>
      <c r="AE292" s="6"/>
      <c r="AF292" s="6"/>
      <c r="AG292" s="6"/>
      <c r="AH292" s="6"/>
      <c r="AI292" s="6"/>
    </row>
    <row r="293" spans="1:35" s="20" customFormat="1" ht="15" customHeight="1" x14ac:dyDescent="0.25">
      <c r="A293" s="19"/>
      <c r="B293" s="74" t="str">
        <f t="shared" si="42"/>
        <v>!!!</v>
      </c>
      <c r="C293" s="209" t="str">
        <f>IF($D293&lt;&gt;"",VLOOKUP(TEXT($D293,0),'Angaben Stationen'!$C$15:$V$65,2,0),"")</f>
        <v/>
      </c>
      <c r="D293" s="203"/>
      <c r="E293" s="210"/>
      <c r="F293" s="210"/>
      <c r="G293" s="212"/>
      <c r="H293" s="213"/>
      <c r="I293" s="112"/>
      <c r="J293" s="112"/>
      <c r="K293" s="72"/>
      <c r="M293" s="126"/>
      <c r="N293" s="6">
        <f t="shared" si="43"/>
        <v>0</v>
      </c>
      <c r="O293" s="6" t="str">
        <f>IF('Angaben KH-Standort'!$D$13&gt;0,"VJ","KJA")</f>
        <v>KJA</v>
      </c>
      <c r="P293" s="6" t="str">
        <f t="shared" si="46"/>
        <v>Leer</v>
      </c>
      <c r="Q293" s="6" t="str">
        <f t="shared" si="44"/>
        <v>Leer</v>
      </c>
      <c r="R293" s="6" t="str">
        <f t="shared" si="41"/>
        <v>Leer</v>
      </c>
      <c r="S293" s="6" t="str">
        <f>VLOOKUP($C293,{"29 - Psychiatrie (Erwachsene)","Psychiatrie";"30 - Kinder- und Jugendpsychiatrie","KJPsychiatrie";"31 - Psychosomatik","Psychosomatik";0,"Leer";"","Leer"},2,0)</f>
        <v>Leer</v>
      </c>
      <c r="T293" s="6">
        <f>VLOOKUP($C293,{"29 - Psychiatrie (Erwachsene)",1;"30 - Kinder- und Jugendpsychiatrie",1;"31 - Psychosomatik",1;0,0;"",0},2,0)</f>
        <v>0</v>
      </c>
      <c r="U293" s="6">
        <f t="shared" si="47"/>
        <v>0</v>
      </c>
      <c r="V293" s="6">
        <f t="shared" si="48"/>
        <v>0</v>
      </c>
      <c r="W293" s="6">
        <f t="shared" si="49"/>
        <v>0</v>
      </c>
      <c r="X293" s="6">
        <f t="shared" si="50"/>
        <v>0</v>
      </c>
      <c r="Y293" s="6">
        <f t="shared" si="45"/>
        <v>0</v>
      </c>
      <c r="Z293" s="6"/>
      <c r="AA293" s="6"/>
      <c r="AB293" s="6"/>
      <c r="AC293" s="6"/>
      <c r="AD293" s="6"/>
      <c r="AE293" s="6"/>
      <c r="AF293" s="6"/>
      <c r="AG293" s="6"/>
      <c r="AH293" s="6"/>
      <c r="AI293" s="6"/>
    </row>
    <row r="294" spans="1:35" s="20" customFormat="1" ht="15" customHeight="1" x14ac:dyDescent="0.25">
      <c r="A294" s="19"/>
      <c r="B294" s="74" t="str">
        <f t="shared" si="42"/>
        <v>!!!</v>
      </c>
      <c r="C294" s="209" t="str">
        <f>IF($D294&lt;&gt;"",VLOOKUP(TEXT($D294,0),'Angaben Stationen'!$C$15:$V$65,2,0),"")</f>
        <v/>
      </c>
      <c r="D294" s="203"/>
      <c r="E294" s="210"/>
      <c r="F294" s="210"/>
      <c r="G294" s="212"/>
      <c r="H294" s="213"/>
      <c r="I294" s="112"/>
      <c r="J294" s="112"/>
      <c r="K294" s="72"/>
      <c r="M294" s="126"/>
      <c r="N294" s="6">
        <f t="shared" si="43"/>
        <v>0</v>
      </c>
      <c r="O294" s="6" t="str">
        <f>IF('Angaben KH-Standort'!$D$13&gt;0,"VJ","KJA")</f>
        <v>KJA</v>
      </c>
      <c r="P294" s="6" t="str">
        <f t="shared" si="46"/>
        <v>Leer</v>
      </c>
      <c r="Q294" s="6" t="str">
        <f t="shared" si="44"/>
        <v>Leer</v>
      </c>
      <c r="R294" s="6" t="str">
        <f t="shared" si="41"/>
        <v>Leer</v>
      </c>
      <c r="S294" s="6" t="str">
        <f>VLOOKUP($C294,{"29 - Psychiatrie (Erwachsene)","Psychiatrie";"30 - Kinder- und Jugendpsychiatrie","KJPsychiatrie";"31 - Psychosomatik","Psychosomatik";0,"Leer";"","Leer"},2,0)</f>
        <v>Leer</v>
      </c>
      <c r="T294" s="6">
        <f>VLOOKUP($C294,{"29 - Psychiatrie (Erwachsene)",1;"30 - Kinder- und Jugendpsychiatrie",1;"31 - Psychosomatik",1;0,0;"",0},2,0)</f>
        <v>0</v>
      </c>
      <c r="U294" s="6">
        <f t="shared" si="47"/>
        <v>0</v>
      </c>
      <c r="V294" s="6">
        <f t="shared" si="48"/>
        <v>0</v>
      </c>
      <c r="W294" s="6">
        <f t="shared" si="49"/>
        <v>0</v>
      </c>
      <c r="X294" s="6">
        <f t="shared" si="50"/>
        <v>0</v>
      </c>
      <c r="Y294" s="6">
        <f t="shared" si="45"/>
        <v>0</v>
      </c>
      <c r="Z294" s="6"/>
      <c r="AA294" s="6"/>
      <c r="AB294" s="6"/>
      <c r="AC294" s="6"/>
      <c r="AD294" s="6"/>
      <c r="AE294" s="6"/>
      <c r="AF294" s="6"/>
      <c r="AG294" s="6"/>
      <c r="AH294" s="6"/>
      <c r="AI294" s="6"/>
    </row>
    <row r="295" spans="1:35" s="20" customFormat="1" ht="15" customHeight="1" x14ac:dyDescent="0.25">
      <c r="A295" s="19"/>
      <c r="B295" s="74" t="str">
        <f t="shared" si="42"/>
        <v>!!!</v>
      </c>
      <c r="C295" s="209" t="str">
        <f>IF($D295&lt;&gt;"",VLOOKUP(TEXT($D295,0),'Angaben Stationen'!$C$15:$V$65,2,0),"")</f>
        <v/>
      </c>
      <c r="D295" s="203"/>
      <c r="E295" s="210"/>
      <c r="F295" s="210"/>
      <c r="G295" s="212"/>
      <c r="H295" s="213"/>
      <c r="I295" s="112"/>
      <c r="J295" s="112"/>
      <c r="K295" s="72"/>
      <c r="M295" s="126"/>
      <c r="N295" s="6">
        <f t="shared" si="43"/>
        <v>0</v>
      </c>
      <c r="O295" s="6" t="str">
        <f>IF('Angaben KH-Standort'!$D$13&gt;0,"VJ","KJA")</f>
        <v>KJA</v>
      </c>
      <c r="P295" s="6" t="str">
        <f t="shared" si="46"/>
        <v>Leer</v>
      </c>
      <c r="Q295" s="6" t="str">
        <f t="shared" si="44"/>
        <v>Leer</v>
      </c>
      <c r="R295" s="6" t="str">
        <f t="shared" si="41"/>
        <v>Leer</v>
      </c>
      <c r="S295" s="6" t="str">
        <f>VLOOKUP($C295,{"29 - Psychiatrie (Erwachsene)","Psychiatrie";"30 - Kinder- und Jugendpsychiatrie","KJPsychiatrie";"31 - Psychosomatik","Psychosomatik";0,"Leer";"","Leer"},2,0)</f>
        <v>Leer</v>
      </c>
      <c r="T295" s="6">
        <f>VLOOKUP($C295,{"29 - Psychiatrie (Erwachsene)",1;"30 - Kinder- und Jugendpsychiatrie",1;"31 - Psychosomatik",1;0,0;"",0},2,0)</f>
        <v>0</v>
      </c>
      <c r="U295" s="6">
        <f t="shared" si="47"/>
        <v>0</v>
      </c>
      <c r="V295" s="6">
        <f t="shared" si="48"/>
        <v>0</v>
      </c>
      <c r="W295" s="6">
        <f t="shared" si="49"/>
        <v>0</v>
      </c>
      <c r="X295" s="6">
        <f t="shared" si="50"/>
        <v>0</v>
      </c>
      <c r="Y295" s="6">
        <f t="shared" si="45"/>
        <v>0</v>
      </c>
      <c r="Z295" s="6"/>
      <c r="AA295" s="6"/>
      <c r="AB295" s="6"/>
      <c r="AC295" s="6"/>
      <c r="AD295" s="6"/>
      <c r="AE295" s="6"/>
      <c r="AF295" s="6"/>
      <c r="AG295" s="6"/>
      <c r="AH295" s="6"/>
      <c r="AI295" s="6"/>
    </row>
    <row r="296" spans="1:35" s="20" customFormat="1" ht="15" customHeight="1" x14ac:dyDescent="0.25">
      <c r="A296" s="19"/>
      <c r="B296" s="74" t="str">
        <f t="shared" si="42"/>
        <v>!!!</v>
      </c>
      <c r="C296" s="209" t="str">
        <f>IF($D296&lt;&gt;"",VLOOKUP(TEXT($D296,0),'Angaben Stationen'!$C$15:$V$65,2,0),"")</f>
        <v/>
      </c>
      <c r="D296" s="203"/>
      <c r="E296" s="210"/>
      <c r="F296" s="210"/>
      <c r="G296" s="212"/>
      <c r="H296" s="213"/>
      <c r="I296" s="112"/>
      <c r="J296" s="112"/>
      <c r="K296" s="72"/>
      <c r="M296" s="126"/>
      <c r="N296" s="6">
        <f t="shared" si="43"/>
        <v>0</v>
      </c>
      <c r="O296" s="6" t="str">
        <f>IF('Angaben KH-Standort'!$D$13&gt;0,"VJ","KJA")</f>
        <v>KJA</v>
      </c>
      <c r="P296" s="6" t="str">
        <f t="shared" si="46"/>
        <v>Leer</v>
      </c>
      <c r="Q296" s="6" t="str">
        <f t="shared" si="44"/>
        <v>Leer</v>
      </c>
      <c r="R296" s="6" t="str">
        <f t="shared" si="41"/>
        <v>Leer</v>
      </c>
      <c r="S296" s="6" t="str">
        <f>VLOOKUP($C296,{"29 - Psychiatrie (Erwachsene)","Psychiatrie";"30 - Kinder- und Jugendpsychiatrie","KJPsychiatrie";"31 - Psychosomatik","Psychosomatik";0,"Leer";"","Leer"},2,0)</f>
        <v>Leer</v>
      </c>
      <c r="T296" s="6">
        <f>VLOOKUP($C296,{"29 - Psychiatrie (Erwachsene)",1;"30 - Kinder- und Jugendpsychiatrie",1;"31 - Psychosomatik",1;0,0;"",0},2,0)</f>
        <v>0</v>
      </c>
      <c r="U296" s="6">
        <f t="shared" si="47"/>
        <v>0</v>
      </c>
      <c r="V296" s="6">
        <f t="shared" si="48"/>
        <v>0</v>
      </c>
      <c r="W296" s="6">
        <f t="shared" si="49"/>
        <v>0</v>
      </c>
      <c r="X296" s="6">
        <f t="shared" si="50"/>
        <v>0</v>
      </c>
      <c r="Y296" s="6">
        <f t="shared" si="45"/>
        <v>0</v>
      </c>
      <c r="Z296" s="6"/>
      <c r="AA296" s="6"/>
      <c r="AB296" s="6"/>
      <c r="AC296" s="6"/>
      <c r="AD296" s="6"/>
      <c r="AE296" s="6"/>
      <c r="AF296" s="6"/>
      <c r="AG296" s="6"/>
      <c r="AH296" s="6"/>
      <c r="AI296" s="6"/>
    </row>
    <row r="297" spans="1:35" s="20" customFormat="1" ht="15" customHeight="1" x14ac:dyDescent="0.25">
      <c r="A297" s="19"/>
      <c r="B297" s="74" t="str">
        <f t="shared" si="42"/>
        <v>!!!</v>
      </c>
      <c r="C297" s="209" t="str">
        <f>IF($D297&lt;&gt;"",VLOOKUP(TEXT($D297,0),'Angaben Stationen'!$C$15:$V$65,2,0),"")</f>
        <v/>
      </c>
      <c r="D297" s="203"/>
      <c r="E297" s="210"/>
      <c r="F297" s="210"/>
      <c r="G297" s="212"/>
      <c r="H297" s="213"/>
      <c r="I297" s="112"/>
      <c r="J297" s="112"/>
      <c r="K297" s="72"/>
      <c r="M297" s="126"/>
      <c r="N297" s="6">
        <f t="shared" si="43"/>
        <v>0</v>
      </c>
      <c r="O297" s="6" t="str">
        <f>IF('Angaben KH-Standort'!$D$13&gt;0,"VJ","KJA")</f>
        <v>KJA</v>
      </c>
      <c r="P297" s="6" t="str">
        <f t="shared" si="46"/>
        <v>Leer</v>
      </c>
      <c r="Q297" s="6" t="str">
        <f t="shared" si="44"/>
        <v>Leer</v>
      </c>
      <c r="R297" s="6" t="str">
        <f t="shared" si="41"/>
        <v>Leer</v>
      </c>
      <c r="S297" s="6" t="str">
        <f>VLOOKUP($C297,{"29 - Psychiatrie (Erwachsene)","Psychiatrie";"30 - Kinder- und Jugendpsychiatrie","KJPsychiatrie";"31 - Psychosomatik","Psychosomatik";0,"Leer";"","Leer"},2,0)</f>
        <v>Leer</v>
      </c>
      <c r="T297" s="6">
        <f>VLOOKUP($C297,{"29 - Psychiatrie (Erwachsene)",1;"30 - Kinder- und Jugendpsychiatrie",1;"31 - Psychosomatik",1;0,0;"",0},2,0)</f>
        <v>0</v>
      </c>
      <c r="U297" s="6">
        <f t="shared" si="47"/>
        <v>0</v>
      </c>
      <c r="V297" s="6">
        <f t="shared" si="48"/>
        <v>0</v>
      </c>
      <c r="W297" s="6">
        <f t="shared" si="49"/>
        <v>0</v>
      </c>
      <c r="X297" s="6">
        <f t="shared" si="50"/>
        <v>0</v>
      </c>
      <c r="Y297" s="6">
        <f t="shared" si="45"/>
        <v>0</v>
      </c>
      <c r="Z297" s="6"/>
      <c r="AA297" s="6"/>
      <c r="AB297" s="6"/>
      <c r="AC297" s="6"/>
      <c r="AD297" s="6"/>
      <c r="AE297" s="6"/>
      <c r="AF297" s="6"/>
      <c r="AG297" s="6"/>
      <c r="AH297" s="6"/>
      <c r="AI297" s="6"/>
    </row>
    <row r="298" spans="1:35" s="20" customFormat="1" ht="15" customHeight="1" x14ac:dyDescent="0.25">
      <c r="A298" s="19"/>
      <c r="B298" s="74" t="str">
        <f t="shared" si="42"/>
        <v>!!!</v>
      </c>
      <c r="C298" s="209" t="str">
        <f>IF($D298&lt;&gt;"",VLOOKUP(TEXT($D298,0),'Angaben Stationen'!$C$15:$V$65,2,0),"")</f>
        <v/>
      </c>
      <c r="D298" s="203"/>
      <c r="E298" s="210"/>
      <c r="F298" s="210"/>
      <c r="G298" s="212"/>
      <c r="H298" s="213"/>
      <c r="I298" s="112"/>
      <c r="J298" s="112"/>
      <c r="K298" s="72"/>
      <c r="M298" s="126"/>
      <c r="N298" s="6">
        <f t="shared" si="43"/>
        <v>0</v>
      </c>
      <c r="O298" s="6" t="str">
        <f>IF('Angaben KH-Standort'!$D$13&gt;0,"VJ","KJA")</f>
        <v>KJA</v>
      </c>
      <c r="P298" s="6" t="str">
        <f t="shared" si="46"/>
        <v>Leer</v>
      </c>
      <c r="Q298" s="6" t="str">
        <f t="shared" si="44"/>
        <v>Leer</v>
      </c>
      <c r="R298" s="6" t="str">
        <f t="shared" si="41"/>
        <v>Leer</v>
      </c>
      <c r="S298" s="6" t="str">
        <f>VLOOKUP($C298,{"29 - Psychiatrie (Erwachsene)","Psychiatrie";"30 - Kinder- und Jugendpsychiatrie","KJPsychiatrie";"31 - Psychosomatik","Psychosomatik";0,"Leer";"","Leer"},2,0)</f>
        <v>Leer</v>
      </c>
      <c r="T298" s="6">
        <f>VLOOKUP($C298,{"29 - Psychiatrie (Erwachsene)",1;"30 - Kinder- und Jugendpsychiatrie",1;"31 - Psychosomatik",1;0,0;"",0},2,0)</f>
        <v>0</v>
      </c>
      <c r="U298" s="6">
        <f t="shared" si="47"/>
        <v>0</v>
      </c>
      <c r="V298" s="6">
        <f t="shared" si="48"/>
        <v>0</v>
      </c>
      <c r="W298" s="6">
        <f t="shared" si="49"/>
        <v>0</v>
      </c>
      <c r="X298" s="6">
        <f t="shared" si="50"/>
        <v>0</v>
      </c>
      <c r="Y298" s="6">
        <f t="shared" si="45"/>
        <v>0</v>
      </c>
      <c r="Z298" s="6"/>
      <c r="AA298" s="6"/>
      <c r="AB298" s="6"/>
      <c r="AC298" s="6"/>
      <c r="AD298" s="6"/>
      <c r="AE298" s="6"/>
      <c r="AF298" s="6"/>
      <c r="AG298" s="6"/>
      <c r="AH298" s="6"/>
      <c r="AI298" s="6"/>
    </row>
    <row r="299" spans="1:35" s="20" customFormat="1" ht="15" customHeight="1" x14ac:dyDescent="0.25">
      <c r="A299" s="19"/>
      <c r="B299" s="74" t="str">
        <f t="shared" si="42"/>
        <v>!!!</v>
      </c>
      <c r="C299" s="209" t="str">
        <f>IF($D299&lt;&gt;"",VLOOKUP(TEXT($D299,0),'Angaben Stationen'!$C$15:$V$65,2,0),"")</f>
        <v/>
      </c>
      <c r="D299" s="203"/>
      <c r="E299" s="210"/>
      <c r="F299" s="210"/>
      <c r="G299" s="212"/>
      <c r="H299" s="213"/>
      <c r="I299" s="112"/>
      <c r="J299" s="112"/>
      <c r="K299" s="72"/>
      <c r="M299" s="126"/>
      <c r="N299" s="6">
        <f t="shared" si="43"/>
        <v>0</v>
      </c>
      <c r="O299" s="6" t="str">
        <f>IF('Angaben KH-Standort'!$D$13&gt;0,"VJ","KJA")</f>
        <v>KJA</v>
      </c>
      <c r="P299" s="6" t="str">
        <f t="shared" si="46"/>
        <v>Leer</v>
      </c>
      <c r="Q299" s="6" t="str">
        <f t="shared" si="44"/>
        <v>Leer</v>
      </c>
      <c r="R299" s="6" t="str">
        <f t="shared" si="41"/>
        <v>Leer</v>
      </c>
      <c r="S299" s="6" t="str">
        <f>VLOOKUP($C299,{"29 - Psychiatrie (Erwachsene)","Psychiatrie";"30 - Kinder- und Jugendpsychiatrie","KJPsychiatrie";"31 - Psychosomatik","Psychosomatik";0,"Leer";"","Leer"},2,0)</f>
        <v>Leer</v>
      </c>
      <c r="T299" s="6">
        <f>VLOOKUP($C299,{"29 - Psychiatrie (Erwachsene)",1;"30 - Kinder- und Jugendpsychiatrie",1;"31 - Psychosomatik",1;0,0;"",0},2,0)</f>
        <v>0</v>
      </c>
      <c r="U299" s="6">
        <f t="shared" si="47"/>
        <v>0</v>
      </c>
      <c r="V299" s="6">
        <f t="shared" si="48"/>
        <v>0</v>
      </c>
      <c r="W299" s="6">
        <f t="shared" si="49"/>
        <v>0</v>
      </c>
      <c r="X299" s="6">
        <f t="shared" si="50"/>
        <v>0</v>
      </c>
      <c r="Y299" s="6">
        <f t="shared" si="45"/>
        <v>0</v>
      </c>
      <c r="Z299" s="6"/>
      <c r="AA299" s="6"/>
      <c r="AB299" s="6"/>
      <c r="AC299" s="6"/>
      <c r="AD299" s="6"/>
      <c r="AE299" s="6"/>
      <c r="AF299" s="6"/>
      <c r="AG299" s="6"/>
      <c r="AH299" s="6"/>
      <c r="AI299" s="6"/>
    </row>
    <row r="300" spans="1:35" s="20" customFormat="1" ht="15" customHeight="1" x14ac:dyDescent="0.25">
      <c r="A300" s="19"/>
      <c r="B300" s="74" t="str">
        <f t="shared" si="42"/>
        <v>!!!</v>
      </c>
      <c r="C300" s="209" t="str">
        <f>IF($D300&lt;&gt;"",VLOOKUP(TEXT($D300,0),'Angaben Stationen'!$C$15:$V$65,2,0),"")</f>
        <v/>
      </c>
      <c r="D300" s="203"/>
      <c r="E300" s="210"/>
      <c r="F300" s="210"/>
      <c r="G300" s="212"/>
      <c r="H300" s="213"/>
      <c r="I300" s="112"/>
      <c r="J300" s="112"/>
      <c r="K300" s="72"/>
      <c r="M300" s="126"/>
      <c r="N300" s="6">
        <f t="shared" si="43"/>
        <v>0</v>
      </c>
      <c r="O300" s="6" t="str">
        <f>IF('Angaben KH-Standort'!$D$13&gt;0,"VJ","KJA")</f>
        <v>KJA</v>
      </c>
      <c r="P300" s="6" t="str">
        <f t="shared" si="46"/>
        <v>Leer</v>
      </c>
      <c r="Q300" s="6" t="str">
        <f t="shared" si="44"/>
        <v>Leer</v>
      </c>
      <c r="R300" s="6" t="str">
        <f t="shared" si="41"/>
        <v>Leer</v>
      </c>
      <c r="S300" s="6" t="str">
        <f>VLOOKUP($C300,{"29 - Psychiatrie (Erwachsene)","Psychiatrie";"30 - Kinder- und Jugendpsychiatrie","KJPsychiatrie";"31 - Psychosomatik","Psychosomatik";0,"Leer";"","Leer"},2,0)</f>
        <v>Leer</v>
      </c>
      <c r="T300" s="6">
        <f>VLOOKUP($C300,{"29 - Psychiatrie (Erwachsene)",1;"30 - Kinder- und Jugendpsychiatrie",1;"31 - Psychosomatik",1;0,0;"",0},2,0)</f>
        <v>0</v>
      </c>
      <c r="U300" s="6">
        <f t="shared" si="47"/>
        <v>0</v>
      </c>
      <c r="V300" s="6">
        <f t="shared" si="48"/>
        <v>0</v>
      </c>
      <c r="W300" s="6">
        <f t="shared" si="49"/>
        <v>0</v>
      </c>
      <c r="X300" s="6">
        <f t="shared" si="50"/>
        <v>0</v>
      </c>
      <c r="Y300" s="6">
        <f t="shared" si="45"/>
        <v>0</v>
      </c>
      <c r="Z300" s="6"/>
      <c r="AA300" s="6"/>
      <c r="AB300" s="6"/>
      <c r="AC300" s="6"/>
      <c r="AD300" s="6"/>
      <c r="AE300" s="6"/>
      <c r="AF300" s="6"/>
      <c r="AG300" s="6"/>
      <c r="AH300" s="6"/>
      <c r="AI300" s="6"/>
    </row>
    <row r="301" spans="1:35" s="20" customFormat="1" ht="15" customHeight="1" x14ac:dyDescent="0.25">
      <c r="A301" s="19"/>
      <c r="B301" s="74" t="str">
        <f t="shared" si="42"/>
        <v>!!!</v>
      </c>
      <c r="C301" s="209" t="str">
        <f>IF($D301&lt;&gt;"",VLOOKUP(TEXT($D301,0),'Angaben Stationen'!$C$15:$V$65,2,0),"")</f>
        <v/>
      </c>
      <c r="D301" s="203"/>
      <c r="E301" s="210"/>
      <c r="F301" s="210"/>
      <c r="G301" s="212"/>
      <c r="H301" s="213"/>
      <c r="I301" s="112"/>
      <c r="J301" s="112"/>
      <c r="K301" s="72"/>
      <c r="M301" s="126"/>
      <c r="N301" s="6">
        <f t="shared" si="43"/>
        <v>0</v>
      </c>
      <c r="O301" s="6" t="str">
        <f>IF('Angaben KH-Standort'!$D$13&gt;0,"VJ","KJA")</f>
        <v>KJA</v>
      </c>
      <c r="P301" s="6" t="str">
        <f t="shared" si="46"/>
        <v>Leer</v>
      </c>
      <c r="Q301" s="6" t="str">
        <f t="shared" si="44"/>
        <v>Leer</v>
      </c>
      <c r="R301" s="6" t="str">
        <f t="shared" si="41"/>
        <v>Leer</v>
      </c>
      <c r="S301" s="6" t="str">
        <f>VLOOKUP($C301,{"29 - Psychiatrie (Erwachsene)","Psychiatrie";"30 - Kinder- und Jugendpsychiatrie","KJPsychiatrie";"31 - Psychosomatik","Psychosomatik";0,"Leer";"","Leer"},2,0)</f>
        <v>Leer</v>
      </c>
      <c r="T301" s="6">
        <f>VLOOKUP($C301,{"29 - Psychiatrie (Erwachsene)",1;"30 - Kinder- und Jugendpsychiatrie",1;"31 - Psychosomatik",1;0,0;"",0},2,0)</f>
        <v>0</v>
      </c>
      <c r="U301" s="6">
        <f t="shared" si="47"/>
        <v>0</v>
      </c>
      <c r="V301" s="6">
        <f t="shared" si="48"/>
        <v>0</v>
      </c>
      <c r="W301" s="6">
        <f t="shared" si="49"/>
        <v>0</v>
      </c>
      <c r="X301" s="6">
        <f t="shared" si="50"/>
        <v>0</v>
      </c>
      <c r="Y301" s="6">
        <f t="shared" si="45"/>
        <v>0</v>
      </c>
      <c r="Z301" s="6"/>
      <c r="AA301" s="6"/>
      <c r="AB301" s="6"/>
      <c r="AC301" s="6"/>
      <c r="AD301" s="6"/>
      <c r="AE301" s="6"/>
      <c r="AF301" s="6"/>
      <c r="AG301" s="6"/>
      <c r="AH301" s="6"/>
      <c r="AI301" s="6"/>
    </row>
    <row r="302" spans="1:35" s="20" customFormat="1" ht="15" customHeight="1" x14ac:dyDescent="0.25">
      <c r="A302" s="19"/>
      <c r="B302" s="74" t="str">
        <f t="shared" si="42"/>
        <v>!!!</v>
      </c>
      <c r="C302" s="209" t="str">
        <f>IF($D302&lt;&gt;"",VLOOKUP(TEXT($D302,0),'Angaben Stationen'!$C$15:$V$65,2,0),"")</f>
        <v/>
      </c>
      <c r="D302" s="203"/>
      <c r="E302" s="210"/>
      <c r="F302" s="210"/>
      <c r="G302" s="212"/>
      <c r="H302" s="213"/>
      <c r="I302" s="112"/>
      <c r="J302" s="112"/>
      <c r="K302" s="72"/>
      <c r="M302" s="126"/>
      <c r="N302" s="6">
        <f t="shared" si="43"/>
        <v>0</v>
      </c>
      <c r="O302" s="6" t="str">
        <f>IF('Angaben KH-Standort'!$D$13&gt;0,"VJ","KJA")</f>
        <v>KJA</v>
      </c>
      <c r="P302" s="6" t="str">
        <f t="shared" si="46"/>
        <v>Leer</v>
      </c>
      <c r="Q302" s="6" t="str">
        <f t="shared" si="44"/>
        <v>Leer</v>
      </c>
      <c r="R302" s="6" t="str">
        <f t="shared" si="41"/>
        <v>Leer</v>
      </c>
      <c r="S302" s="6" t="str">
        <f>VLOOKUP($C302,{"29 - Psychiatrie (Erwachsene)","Psychiatrie";"30 - Kinder- und Jugendpsychiatrie","KJPsychiatrie";"31 - Psychosomatik","Psychosomatik";0,"Leer";"","Leer"},2,0)</f>
        <v>Leer</v>
      </c>
      <c r="T302" s="6">
        <f>VLOOKUP($C302,{"29 - Psychiatrie (Erwachsene)",1;"30 - Kinder- und Jugendpsychiatrie",1;"31 - Psychosomatik",1;0,0;"",0},2,0)</f>
        <v>0</v>
      </c>
      <c r="U302" s="6">
        <f t="shared" si="47"/>
        <v>0</v>
      </c>
      <c r="V302" s="6">
        <f t="shared" si="48"/>
        <v>0</v>
      </c>
      <c r="W302" s="6">
        <f t="shared" si="49"/>
        <v>0</v>
      </c>
      <c r="X302" s="6">
        <f t="shared" si="50"/>
        <v>0</v>
      </c>
      <c r="Y302" s="6">
        <f t="shared" si="45"/>
        <v>0</v>
      </c>
      <c r="Z302" s="6"/>
      <c r="AA302" s="6"/>
      <c r="AB302" s="6"/>
      <c r="AC302" s="6"/>
      <c r="AD302" s="6"/>
      <c r="AE302" s="6"/>
      <c r="AF302" s="6"/>
      <c r="AG302" s="6"/>
      <c r="AH302" s="6"/>
      <c r="AI302" s="6"/>
    </row>
    <row r="303" spans="1:35" s="20" customFormat="1" ht="15" customHeight="1" x14ac:dyDescent="0.25">
      <c r="A303" s="19"/>
      <c r="B303" s="74" t="str">
        <f t="shared" si="42"/>
        <v>!!!</v>
      </c>
      <c r="C303" s="209" t="str">
        <f>IF($D303&lt;&gt;"",VLOOKUP(TEXT($D303,0),'Angaben Stationen'!$C$15:$V$65,2,0),"")</f>
        <v/>
      </c>
      <c r="D303" s="203"/>
      <c r="E303" s="210"/>
      <c r="F303" s="210"/>
      <c r="G303" s="212"/>
      <c r="H303" s="213"/>
      <c r="I303" s="112"/>
      <c r="J303" s="112"/>
      <c r="K303" s="72"/>
      <c r="M303" s="126"/>
      <c r="N303" s="6">
        <f t="shared" si="43"/>
        <v>0</v>
      </c>
      <c r="O303" s="6" t="str">
        <f>IF('Angaben KH-Standort'!$D$13&gt;0,"VJ","KJA")</f>
        <v>KJA</v>
      </c>
      <c r="P303" s="6" t="str">
        <f t="shared" si="46"/>
        <v>Leer</v>
      </c>
      <c r="Q303" s="6" t="str">
        <f t="shared" si="44"/>
        <v>Leer</v>
      </c>
      <c r="R303" s="6" t="str">
        <f t="shared" si="41"/>
        <v>Leer</v>
      </c>
      <c r="S303" s="6" t="str">
        <f>VLOOKUP($C303,{"29 - Psychiatrie (Erwachsene)","Psychiatrie";"30 - Kinder- und Jugendpsychiatrie","KJPsychiatrie";"31 - Psychosomatik","Psychosomatik";0,"Leer";"","Leer"},2,0)</f>
        <v>Leer</v>
      </c>
      <c r="T303" s="6">
        <f>VLOOKUP($C303,{"29 - Psychiatrie (Erwachsene)",1;"30 - Kinder- und Jugendpsychiatrie",1;"31 - Psychosomatik",1;0,0;"",0},2,0)</f>
        <v>0</v>
      </c>
      <c r="U303" s="6">
        <f t="shared" si="47"/>
        <v>0</v>
      </c>
      <c r="V303" s="6">
        <f t="shared" si="48"/>
        <v>0</v>
      </c>
      <c r="W303" s="6">
        <f t="shared" si="49"/>
        <v>0</v>
      </c>
      <c r="X303" s="6">
        <f t="shared" si="50"/>
        <v>0</v>
      </c>
      <c r="Y303" s="6">
        <f t="shared" si="45"/>
        <v>0</v>
      </c>
      <c r="Z303" s="6"/>
      <c r="AA303" s="6"/>
      <c r="AB303" s="6"/>
      <c r="AC303" s="6"/>
      <c r="AD303" s="6"/>
      <c r="AE303" s="6"/>
      <c r="AF303" s="6"/>
      <c r="AG303" s="6"/>
      <c r="AH303" s="6"/>
      <c r="AI303" s="6"/>
    </row>
    <row r="304" spans="1:35" s="20" customFormat="1" ht="15" customHeight="1" x14ac:dyDescent="0.25">
      <c r="A304" s="19"/>
      <c r="B304" s="74" t="str">
        <f t="shared" si="42"/>
        <v>!!!</v>
      </c>
      <c r="C304" s="209" t="str">
        <f>IF($D304&lt;&gt;"",VLOOKUP(TEXT($D304,0),'Angaben Stationen'!$C$15:$V$65,2,0),"")</f>
        <v/>
      </c>
      <c r="D304" s="203"/>
      <c r="E304" s="210"/>
      <c r="F304" s="210"/>
      <c r="G304" s="212"/>
      <c r="H304" s="213"/>
      <c r="I304" s="112"/>
      <c r="J304" s="112"/>
      <c r="K304" s="72"/>
      <c r="M304" s="126"/>
      <c r="N304" s="6">
        <f t="shared" si="43"/>
        <v>0</v>
      </c>
      <c r="O304" s="6" t="str">
        <f>IF('Angaben KH-Standort'!$D$13&gt;0,"VJ","KJA")</f>
        <v>KJA</v>
      </c>
      <c r="P304" s="6" t="str">
        <f t="shared" si="46"/>
        <v>Leer</v>
      </c>
      <c r="Q304" s="6" t="str">
        <f t="shared" si="44"/>
        <v>Leer</v>
      </c>
      <c r="R304" s="6" t="str">
        <f t="shared" si="41"/>
        <v>Leer</v>
      </c>
      <c r="S304" s="6" t="str">
        <f>VLOOKUP($C304,{"29 - Psychiatrie (Erwachsene)","Psychiatrie";"30 - Kinder- und Jugendpsychiatrie","KJPsychiatrie";"31 - Psychosomatik","Psychosomatik";0,"Leer";"","Leer"},2,0)</f>
        <v>Leer</v>
      </c>
      <c r="T304" s="6">
        <f>VLOOKUP($C304,{"29 - Psychiatrie (Erwachsene)",1;"30 - Kinder- und Jugendpsychiatrie",1;"31 - Psychosomatik",1;0,0;"",0},2,0)</f>
        <v>0</v>
      </c>
      <c r="U304" s="6">
        <f t="shared" si="47"/>
        <v>0</v>
      </c>
      <c r="V304" s="6">
        <f t="shared" si="48"/>
        <v>0</v>
      </c>
      <c r="W304" s="6">
        <f t="shared" si="49"/>
        <v>0</v>
      </c>
      <c r="X304" s="6">
        <f t="shared" si="50"/>
        <v>0</v>
      </c>
      <c r="Y304" s="6">
        <f t="shared" si="45"/>
        <v>0</v>
      </c>
      <c r="Z304" s="6"/>
      <c r="AA304" s="6"/>
      <c r="AB304" s="6"/>
      <c r="AC304" s="6"/>
      <c r="AD304" s="6"/>
      <c r="AE304" s="6"/>
      <c r="AF304" s="6"/>
      <c r="AG304" s="6"/>
      <c r="AH304" s="6"/>
      <c r="AI304" s="6"/>
    </row>
    <row r="305" spans="1:35" s="20" customFormat="1" ht="15" customHeight="1" x14ac:dyDescent="0.25">
      <c r="A305" s="19"/>
      <c r="B305" s="74" t="str">
        <f t="shared" si="42"/>
        <v>!!!</v>
      </c>
      <c r="C305" s="209" t="str">
        <f>IF($D305&lt;&gt;"",VLOOKUP(TEXT($D305,0),'Angaben Stationen'!$C$15:$V$65,2,0),"")</f>
        <v/>
      </c>
      <c r="D305" s="203"/>
      <c r="E305" s="210"/>
      <c r="F305" s="210"/>
      <c r="G305" s="212"/>
      <c r="H305" s="213"/>
      <c r="I305" s="112"/>
      <c r="J305" s="112"/>
      <c r="K305" s="72"/>
      <c r="M305" s="126"/>
      <c r="N305" s="6">
        <f t="shared" si="43"/>
        <v>0</v>
      </c>
      <c r="O305" s="6" t="str">
        <f>IF('Angaben KH-Standort'!$D$13&gt;0,"VJ","KJA")</f>
        <v>KJA</v>
      </c>
      <c r="P305" s="6" t="str">
        <f t="shared" si="46"/>
        <v>Leer</v>
      </c>
      <c r="Q305" s="6" t="str">
        <f t="shared" si="44"/>
        <v>Leer</v>
      </c>
      <c r="R305" s="6" t="str">
        <f t="shared" si="41"/>
        <v>Leer</v>
      </c>
      <c r="S305" s="6" t="str">
        <f>VLOOKUP($C305,{"29 - Psychiatrie (Erwachsene)","Psychiatrie";"30 - Kinder- und Jugendpsychiatrie","KJPsychiatrie";"31 - Psychosomatik","Psychosomatik";0,"Leer";"","Leer"},2,0)</f>
        <v>Leer</v>
      </c>
      <c r="T305" s="6">
        <f>VLOOKUP($C305,{"29 - Psychiatrie (Erwachsene)",1;"30 - Kinder- und Jugendpsychiatrie",1;"31 - Psychosomatik",1;0,0;"",0},2,0)</f>
        <v>0</v>
      </c>
      <c r="U305" s="6">
        <f t="shared" si="47"/>
        <v>0</v>
      </c>
      <c r="V305" s="6">
        <f t="shared" si="48"/>
        <v>0</v>
      </c>
      <c r="W305" s="6">
        <f t="shared" si="49"/>
        <v>0</v>
      </c>
      <c r="X305" s="6">
        <f t="shared" si="50"/>
        <v>0</v>
      </c>
      <c r="Y305" s="6">
        <f t="shared" si="45"/>
        <v>0</v>
      </c>
      <c r="Z305" s="6"/>
      <c r="AA305" s="6"/>
      <c r="AB305" s="6"/>
      <c r="AC305" s="6"/>
      <c r="AD305" s="6"/>
      <c r="AE305" s="6"/>
      <c r="AF305" s="6"/>
      <c r="AG305" s="6"/>
      <c r="AH305" s="6"/>
      <c r="AI305" s="6"/>
    </row>
    <row r="306" spans="1:35" s="20" customFormat="1" ht="15" customHeight="1" x14ac:dyDescent="0.25">
      <c r="A306" s="19"/>
      <c r="B306" s="74" t="str">
        <f t="shared" si="42"/>
        <v>!!!</v>
      </c>
      <c r="C306" s="209" t="str">
        <f>IF($D306&lt;&gt;"",VLOOKUP(TEXT($D306,0),'Angaben Stationen'!$C$15:$V$65,2,0),"")</f>
        <v/>
      </c>
      <c r="D306" s="203"/>
      <c r="E306" s="210"/>
      <c r="F306" s="210"/>
      <c r="G306" s="212"/>
      <c r="H306" s="213"/>
      <c r="I306" s="112"/>
      <c r="J306" s="112"/>
      <c r="K306" s="72"/>
      <c r="M306" s="126"/>
      <c r="N306" s="6">
        <f t="shared" si="43"/>
        <v>0</v>
      </c>
      <c r="O306" s="6" t="str">
        <f>IF('Angaben KH-Standort'!$D$13&gt;0,"VJ","KJA")</f>
        <v>KJA</v>
      </c>
      <c r="P306" s="6" t="str">
        <f t="shared" si="46"/>
        <v>Leer</v>
      </c>
      <c r="Q306" s="6" t="str">
        <f t="shared" si="44"/>
        <v>Leer</v>
      </c>
      <c r="R306" s="6" t="str">
        <f t="shared" si="41"/>
        <v>Leer</v>
      </c>
      <c r="S306" s="6" t="str">
        <f>VLOOKUP($C306,{"29 - Psychiatrie (Erwachsene)","Psychiatrie";"30 - Kinder- und Jugendpsychiatrie","KJPsychiatrie";"31 - Psychosomatik","Psychosomatik";0,"Leer";"","Leer"},2,0)</f>
        <v>Leer</v>
      </c>
      <c r="T306" s="6">
        <f>VLOOKUP($C306,{"29 - Psychiatrie (Erwachsene)",1;"30 - Kinder- und Jugendpsychiatrie",1;"31 - Psychosomatik",1;0,0;"",0},2,0)</f>
        <v>0</v>
      </c>
      <c r="U306" s="6">
        <f t="shared" si="47"/>
        <v>0</v>
      </c>
      <c r="V306" s="6">
        <f t="shared" si="48"/>
        <v>0</v>
      </c>
      <c r="W306" s="6">
        <f t="shared" si="49"/>
        <v>0</v>
      </c>
      <c r="X306" s="6">
        <f t="shared" si="50"/>
        <v>0</v>
      </c>
      <c r="Y306" s="6">
        <f t="shared" si="45"/>
        <v>0</v>
      </c>
      <c r="Z306" s="6"/>
      <c r="AA306" s="6"/>
      <c r="AB306" s="6"/>
      <c r="AC306" s="6"/>
      <c r="AD306" s="6"/>
      <c r="AE306" s="6"/>
      <c r="AF306" s="6"/>
      <c r="AG306" s="6"/>
      <c r="AH306" s="6"/>
      <c r="AI306" s="6"/>
    </row>
    <row r="307" spans="1:35" s="20" customFormat="1" ht="15" customHeight="1" x14ac:dyDescent="0.25">
      <c r="A307" s="19"/>
      <c r="B307" s="74" t="str">
        <f t="shared" si="42"/>
        <v>!!!</v>
      </c>
      <c r="C307" s="209" t="str">
        <f>IF($D307&lt;&gt;"",VLOOKUP(TEXT($D307,0),'Angaben Stationen'!$C$15:$V$65,2,0),"")</f>
        <v/>
      </c>
      <c r="D307" s="203"/>
      <c r="E307" s="210"/>
      <c r="F307" s="210"/>
      <c r="G307" s="212"/>
      <c r="H307" s="213"/>
      <c r="I307" s="112"/>
      <c r="J307" s="112"/>
      <c r="K307" s="72"/>
      <c r="M307" s="126"/>
      <c r="N307" s="6">
        <f t="shared" si="43"/>
        <v>0</v>
      </c>
      <c r="O307" s="6" t="str">
        <f>IF('Angaben KH-Standort'!$D$13&gt;0,"VJ","KJA")</f>
        <v>KJA</v>
      </c>
      <c r="P307" s="6" t="str">
        <f t="shared" si="46"/>
        <v>Leer</v>
      </c>
      <c r="Q307" s="6" t="str">
        <f t="shared" si="44"/>
        <v>Leer</v>
      </c>
      <c r="R307" s="6" t="str">
        <f t="shared" si="41"/>
        <v>Leer</v>
      </c>
      <c r="S307" s="6" t="str">
        <f>VLOOKUP($C307,{"29 - Psychiatrie (Erwachsene)","Psychiatrie";"30 - Kinder- und Jugendpsychiatrie","KJPsychiatrie";"31 - Psychosomatik","Psychosomatik";0,"Leer";"","Leer"},2,0)</f>
        <v>Leer</v>
      </c>
      <c r="T307" s="6">
        <f>VLOOKUP($C307,{"29 - Psychiatrie (Erwachsene)",1;"30 - Kinder- und Jugendpsychiatrie",1;"31 - Psychosomatik",1;0,0;"",0},2,0)</f>
        <v>0</v>
      </c>
      <c r="U307" s="6">
        <f t="shared" si="47"/>
        <v>0</v>
      </c>
      <c r="V307" s="6">
        <f t="shared" si="48"/>
        <v>0</v>
      </c>
      <c r="W307" s="6">
        <f t="shared" si="49"/>
        <v>0</v>
      </c>
      <c r="X307" s="6">
        <f t="shared" si="50"/>
        <v>0</v>
      </c>
      <c r="Y307" s="6">
        <f t="shared" si="45"/>
        <v>0</v>
      </c>
      <c r="Z307" s="6"/>
      <c r="AA307" s="6"/>
      <c r="AB307" s="6"/>
      <c r="AC307" s="6"/>
      <c r="AD307" s="6"/>
      <c r="AE307" s="6"/>
      <c r="AF307" s="6"/>
      <c r="AG307" s="6"/>
      <c r="AH307" s="6"/>
      <c r="AI307" s="6"/>
    </row>
    <row r="308" spans="1:35" s="20" customFormat="1" ht="15" customHeight="1" x14ac:dyDescent="0.25">
      <c r="A308" s="19"/>
      <c r="B308" s="74" t="str">
        <f t="shared" si="42"/>
        <v>!!!</v>
      </c>
      <c r="C308" s="209" t="str">
        <f>IF($D308&lt;&gt;"",VLOOKUP(TEXT($D308,0),'Angaben Stationen'!$C$15:$V$65,2,0),"")</f>
        <v/>
      </c>
      <c r="D308" s="203"/>
      <c r="E308" s="210"/>
      <c r="F308" s="210"/>
      <c r="G308" s="212"/>
      <c r="H308" s="213"/>
      <c r="I308" s="112"/>
      <c r="J308" s="112"/>
      <c r="K308" s="72"/>
      <c r="M308" s="126"/>
      <c r="N308" s="6">
        <f t="shared" si="43"/>
        <v>0</v>
      </c>
      <c r="O308" s="6" t="str">
        <f>IF('Angaben KH-Standort'!$D$13&gt;0,"VJ","KJA")</f>
        <v>KJA</v>
      </c>
      <c r="P308" s="6" t="str">
        <f t="shared" si="46"/>
        <v>Leer</v>
      </c>
      <c r="Q308" s="6" t="str">
        <f t="shared" si="44"/>
        <v>Leer</v>
      </c>
      <c r="R308" s="6" t="str">
        <f t="shared" si="41"/>
        <v>Leer</v>
      </c>
      <c r="S308" s="6" t="str">
        <f>VLOOKUP($C308,{"29 - Psychiatrie (Erwachsene)","Psychiatrie";"30 - Kinder- und Jugendpsychiatrie","KJPsychiatrie";"31 - Psychosomatik","Psychosomatik";0,"Leer";"","Leer"},2,0)</f>
        <v>Leer</v>
      </c>
      <c r="T308" s="6">
        <f>VLOOKUP($C308,{"29 - Psychiatrie (Erwachsene)",1;"30 - Kinder- und Jugendpsychiatrie",1;"31 - Psychosomatik",1;0,0;"",0},2,0)</f>
        <v>0</v>
      </c>
      <c r="U308" s="6">
        <f t="shared" si="47"/>
        <v>0</v>
      </c>
      <c r="V308" s="6">
        <f t="shared" si="48"/>
        <v>0</v>
      </c>
      <c r="W308" s="6">
        <f t="shared" si="49"/>
        <v>0</v>
      </c>
      <c r="X308" s="6">
        <f t="shared" si="50"/>
        <v>0</v>
      </c>
      <c r="Y308" s="6">
        <f t="shared" si="45"/>
        <v>0</v>
      </c>
      <c r="Z308" s="6"/>
      <c r="AA308" s="6"/>
      <c r="AB308" s="6"/>
      <c r="AC308" s="6"/>
      <c r="AD308" s="6"/>
      <c r="AE308" s="6"/>
      <c r="AF308" s="6"/>
      <c r="AG308" s="6"/>
      <c r="AH308" s="6"/>
      <c r="AI308" s="6"/>
    </row>
    <row r="309" spans="1:35" s="20" customFormat="1" ht="15" customHeight="1" x14ac:dyDescent="0.25">
      <c r="A309" s="19"/>
      <c r="B309" s="74" t="str">
        <f t="shared" si="42"/>
        <v>!!!</v>
      </c>
      <c r="C309" s="209" t="str">
        <f>IF($D309&lt;&gt;"",VLOOKUP(TEXT($D309,0),'Angaben Stationen'!$C$15:$V$65,2,0),"")</f>
        <v/>
      </c>
      <c r="D309" s="203"/>
      <c r="E309" s="210"/>
      <c r="F309" s="210"/>
      <c r="G309" s="212"/>
      <c r="H309" s="213"/>
      <c r="I309" s="112"/>
      <c r="J309" s="112"/>
      <c r="K309" s="72"/>
      <c r="M309" s="126"/>
      <c r="N309" s="6">
        <f t="shared" si="43"/>
        <v>0</v>
      </c>
      <c r="O309" s="6" t="str">
        <f>IF('Angaben KH-Standort'!$D$13&gt;0,"VJ","KJA")</f>
        <v>KJA</v>
      </c>
      <c r="P309" s="6" t="str">
        <f t="shared" si="46"/>
        <v>Leer</v>
      </c>
      <c r="Q309" s="6" t="str">
        <f t="shared" si="44"/>
        <v>Leer</v>
      </c>
      <c r="R309" s="6" t="str">
        <f t="shared" si="41"/>
        <v>Leer</v>
      </c>
      <c r="S309" s="6" t="str">
        <f>VLOOKUP($C309,{"29 - Psychiatrie (Erwachsene)","Psychiatrie";"30 - Kinder- und Jugendpsychiatrie","KJPsychiatrie";"31 - Psychosomatik","Psychosomatik";0,"Leer";"","Leer"},2,0)</f>
        <v>Leer</v>
      </c>
      <c r="T309" s="6">
        <f>VLOOKUP($C309,{"29 - Psychiatrie (Erwachsene)",1;"30 - Kinder- und Jugendpsychiatrie",1;"31 - Psychosomatik",1;0,0;"",0},2,0)</f>
        <v>0</v>
      </c>
      <c r="U309" s="6">
        <f t="shared" si="47"/>
        <v>0</v>
      </c>
      <c r="V309" s="6">
        <f t="shared" si="48"/>
        <v>0</v>
      </c>
      <c r="W309" s="6">
        <f t="shared" si="49"/>
        <v>0</v>
      </c>
      <c r="X309" s="6">
        <f t="shared" si="50"/>
        <v>0</v>
      </c>
      <c r="Y309" s="6">
        <f t="shared" si="45"/>
        <v>0</v>
      </c>
      <c r="Z309" s="6"/>
      <c r="AA309" s="6"/>
      <c r="AB309" s="6"/>
      <c r="AC309" s="6"/>
      <c r="AD309" s="6"/>
      <c r="AE309" s="6"/>
      <c r="AF309" s="6"/>
      <c r="AG309" s="6"/>
      <c r="AH309" s="6"/>
      <c r="AI309" s="6"/>
    </row>
    <row r="310" spans="1:35" s="20" customFormat="1" ht="15" customHeight="1" x14ac:dyDescent="0.25">
      <c r="A310" s="19"/>
      <c r="B310" s="74" t="str">
        <f t="shared" si="42"/>
        <v>!!!</v>
      </c>
      <c r="C310" s="209" t="str">
        <f>IF($D310&lt;&gt;"",VLOOKUP(TEXT($D310,0),'Angaben Stationen'!$C$15:$V$65,2,0),"")</f>
        <v/>
      </c>
      <c r="D310" s="203"/>
      <c r="E310" s="210"/>
      <c r="F310" s="210"/>
      <c r="G310" s="212"/>
      <c r="H310" s="213"/>
      <c r="I310" s="112"/>
      <c r="J310" s="112"/>
      <c r="K310" s="72"/>
      <c r="M310" s="126"/>
      <c r="N310" s="6">
        <f t="shared" si="43"/>
        <v>0</v>
      </c>
      <c r="O310" s="6" t="str">
        <f>IF('Angaben KH-Standort'!$D$13&gt;0,"VJ","KJA")</f>
        <v>KJA</v>
      </c>
      <c r="P310" s="6" t="str">
        <f t="shared" si="46"/>
        <v>Leer</v>
      </c>
      <c r="Q310" s="6" t="str">
        <f t="shared" si="44"/>
        <v>Leer</v>
      </c>
      <c r="R310" s="6" t="str">
        <f t="shared" si="41"/>
        <v>Leer</v>
      </c>
      <c r="S310" s="6" t="str">
        <f>VLOOKUP($C310,{"29 - Psychiatrie (Erwachsene)","Psychiatrie";"30 - Kinder- und Jugendpsychiatrie","KJPsychiatrie";"31 - Psychosomatik","Psychosomatik";0,"Leer";"","Leer"},2,0)</f>
        <v>Leer</v>
      </c>
      <c r="T310" s="6">
        <f>VLOOKUP($C310,{"29 - Psychiatrie (Erwachsene)",1;"30 - Kinder- und Jugendpsychiatrie",1;"31 - Psychosomatik",1;0,0;"",0},2,0)</f>
        <v>0</v>
      </c>
      <c r="U310" s="6">
        <f t="shared" si="47"/>
        <v>0</v>
      </c>
      <c r="V310" s="6">
        <f t="shared" si="48"/>
        <v>0</v>
      </c>
      <c r="W310" s="6">
        <f t="shared" si="49"/>
        <v>0</v>
      </c>
      <c r="X310" s="6">
        <f t="shared" si="50"/>
        <v>0</v>
      </c>
      <c r="Y310" s="6">
        <f t="shared" si="45"/>
        <v>0</v>
      </c>
      <c r="Z310" s="6"/>
      <c r="AA310" s="6"/>
      <c r="AB310" s="6"/>
      <c r="AC310" s="6"/>
      <c r="AD310" s="6"/>
      <c r="AE310" s="6"/>
      <c r="AF310" s="6"/>
      <c r="AG310" s="6"/>
      <c r="AH310" s="6"/>
      <c r="AI310" s="6"/>
    </row>
    <row r="311" spans="1:35" s="20" customFormat="1" ht="15" customHeight="1" x14ac:dyDescent="0.25">
      <c r="A311" s="19"/>
      <c r="B311" s="74" t="str">
        <f t="shared" si="42"/>
        <v>!!!</v>
      </c>
      <c r="C311" s="209" t="str">
        <f>IF($D311&lt;&gt;"",VLOOKUP(TEXT($D311,0),'Angaben Stationen'!$C$15:$V$65,2,0),"")</f>
        <v/>
      </c>
      <c r="D311" s="203"/>
      <c r="E311" s="210"/>
      <c r="F311" s="210"/>
      <c r="G311" s="212"/>
      <c r="H311" s="213"/>
      <c r="I311" s="112"/>
      <c r="J311" s="112"/>
      <c r="K311" s="72"/>
      <c r="M311" s="126"/>
      <c r="N311" s="6">
        <f t="shared" si="43"/>
        <v>0</v>
      </c>
      <c r="O311" s="6" t="str">
        <f>IF('Angaben KH-Standort'!$D$13&gt;0,"VJ","KJA")</f>
        <v>KJA</v>
      </c>
      <c r="P311" s="6" t="str">
        <f t="shared" si="46"/>
        <v>Leer</v>
      </c>
      <c r="Q311" s="6" t="str">
        <f t="shared" si="44"/>
        <v>Leer</v>
      </c>
      <c r="R311" s="6" t="str">
        <f t="shared" si="41"/>
        <v>Leer</v>
      </c>
      <c r="S311" s="6" t="str">
        <f>VLOOKUP($C311,{"29 - Psychiatrie (Erwachsene)","Psychiatrie";"30 - Kinder- und Jugendpsychiatrie","KJPsychiatrie";"31 - Psychosomatik","Psychosomatik";0,"Leer";"","Leer"},2,0)</f>
        <v>Leer</v>
      </c>
      <c r="T311" s="6">
        <f>VLOOKUP($C311,{"29 - Psychiatrie (Erwachsene)",1;"30 - Kinder- und Jugendpsychiatrie",1;"31 - Psychosomatik",1;0,0;"",0},2,0)</f>
        <v>0</v>
      </c>
      <c r="U311" s="6">
        <f t="shared" si="47"/>
        <v>0</v>
      </c>
      <c r="V311" s="6">
        <f t="shared" si="48"/>
        <v>0</v>
      </c>
      <c r="W311" s="6">
        <f t="shared" si="49"/>
        <v>0</v>
      </c>
      <c r="X311" s="6">
        <f t="shared" si="50"/>
        <v>0</v>
      </c>
      <c r="Y311" s="6">
        <f t="shared" si="45"/>
        <v>0</v>
      </c>
      <c r="Z311" s="6"/>
      <c r="AA311" s="6"/>
      <c r="AB311" s="6"/>
      <c r="AC311" s="6"/>
      <c r="AD311" s="6"/>
      <c r="AE311" s="6"/>
      <c r="AF311" s="6"/>
      <c r="AG311" s="6"/>
      <c r="AH311" s="6"/>
      <c r="AI311" s="6"/>
    </row>
    <row r="312" spans="1:35" s="20" customFormat="1" ht="15" customHeight="1" x14ac:dyDescent="0.25">
      <c r="A312" s="19"/>
      <c r="B312" s="74" t="str">
        <f t="shared" si="42"/>
        <v>!!!</v>
      </c>
      <c r="C312" s="209" t="str">
        <f>IF($D312&lt;&gt;"",VLOOKUP(TEXT($D312,0),'Angaben Stationen'!$C$15:$V$65,2,0),"")</f>
        <v/>
      </c>
      <c r="D312" s="203"/>
      <c r="E312" s="210"/>
      <c r="F312" s="210"/>
      <c r="G312" s="212"/>
      <c r="H312" s="213"/>
      <c r="I312" s="112"/>
      <c r="J312" s="112"/>
      <c r="K312" s="72"/>
      <c r="M312" s="126"/>
      <c r="N312" s="6">
        <f t="shared" si="43"/>
        <v>0</v>
      </c>
      <c r="O312" s="6" t="str">
        <f>IF('Angaben KH-Standort'!$D$13&gt;0,"VJ","KJA")</f>
        <v>KJA</v>
      </c>
      <c r="P312" s="6" t="str">
        <f t="shared" si="46"/>
        <v>Leer</v>
      </c>
      <c r="Q312" s="6" t="str">
        <f t="shared" si="44"/>
        <v>Leer</v>
      </c>
      <c r="R312" s="6" t="str">
        <f t="shared" si="41"/>
        <v>Leer</v>
      </c>
      <c r="S312" s="6" t="str">
        <f>VLOOKUP($C312,{"29 - Psychiatrie (Erwachsene)","Psychiatrie";"30 - Kinder- und Jugendpsychiatrie","KJPsychiatrie";"31 - Psychosomatik","Psychosomatik";0,"Leer";"","Leer"},2,0)</f>
        <v>Leer</v>
      </c>
      <c r="T312" s="6">
        <f>VLOOKUP($C312,{"29 - Psychiatrie (Erwachsene)",1;"30 - Kinder- und Jugendpsychiatrie",1;"31 - Psychosomatik",1;0,0;"",0},2,0)</f>
        <v>0</v>
      </c>
      <c r="U312" s="6">
        <f t="shared" si="47"/>
        <v>0</v>
      </c>
      <c r="V312" s="6">
        <f t="shared" si="48"/>
        <v>0</v>
      </c>
      <c r="W312" s="6">
        <f t="shared" si="49"/>
        <v>0</v>
      </c>
      <c r="X312" s="6">
        <f t="shared" si="50"/>
        <v>0</v>
      </c>
      <c r="Y312" s="6">
        <f t="shared" si="45"/>
        <v>0</v>
      </c>
      <c r="Z312" s="6"/>
      <c r="AA312" s="6"/>
      <c r="AB312" s="6"/>
      <c r="AC312" s="6"/>
      <c r="AD312" s="6"/>
      <c r="AE312" s="6"/>
      <c r="AF312" s="6"/>
      <c r="AG312" s="6"/>
      <c r="AH312" s="6"/>
      <c r="AI312" s="6"/>
    </row>
    <row r="313" spans="1:35" s="20" customFormat="1" ht="15" customHeight="1" x14ac:dyDescent="0.25">
      <c r="A313" s="19"/>
      <c r="B313" s="74" t="str">
        <f t="shared" si="42"/>
        <v>!!!</v>
      </c>
      <c r="C313" s="209" t="str">
        <f>IF($D313&lt;&gt;"",VLOOKUP(TEXT($D313,0),'Angaben Stationen'!$C$15:$V$65,2,0),"")</f>
        <v/>
      </c>
      <c r="D313" s="203"/>
      <c r="E313" s="210"/>
      <c r="F313" s="210"/>
      <c r="G313" s="212"/>
      <c r="H313" s="213"/>
      <c r="I313" s="112"/>
      <c r="J313" s="112"/>
      <c r="K313" s="72"/>
      <c r="M313" s="126"/>
      <c r="N313" s="6">
        <f t="shared" si="43"/>
        <v>0</v>
      </c>
      <c r="O313" s="6" t="str">
        <f>IF('Angaben KH-Standort'!$D$13&gt;0,"VJ","KJA")</f>
        <v>KJA</v>
      </c>
      <c r="P313" s="6" t="str">
        <f t="shared" si="46"/>
        <v>Leer</v>
      </c>
      <c r="Q313" s="6" t="str">
        <f t="shared" si="44"/>
        <v>Leer</v>
      </c>
      <c r="R313" s="6" t="str">
        <f t="shared" si="41"/>
        <v>Leer</v>
      </c>
      <c r="S313" s="6" t="str">
        <f>VLOOKUP($C313,{"29 - Psychiatrie (Erwachsene)","Psychiatrie";"30 - Kinder- und Jugendpsychiatrie","KJPsychiatrie";"31 - Psychosomatik","Psychosomatik";0,"Leer";"","Leer"},2,0)</f>
        <v>Leer</v>
      </c>
      <c r="T313" s="6">
        <f>VLOOKUP($C313,{"29 - Psychiatrie (Erwachsene)",1;"30 - Kinder- und Jugendpsychiatrie",1;"31 - Psychosomatik",1;0,0;"",0},2,0)</f>
        <v>0</v>
      </c>
      <c r="U313" s="6">
        <f t="shared" si="47"/>
        <v>0</v>
      </c>
      <c r="V313" s="6">
        <f t="shared" si="48"/>
        <v>0</v>
      </c>
      <c r="W313" s="6">
        <f t="shared" si="49"/>
        <v>0</v>
      </c>
      <c r="X313" s="6">
        <f t="shared" si="50"/>
        <v>0</v>
      </c>
      <c r="Y313" s="6">
        <f t="shared" si="45"/>
        <v>0</v>
      </c>
      <c r="Z313" s="6"/>
      <c r="AA313" s="6"/>
      <c r="AB313" s="6"/>
      <c r="AC313" s="6"/>
      <c r="AD313" s="6"/>
      <c r="AE313" s="6"/>
      <c r="AF313" s="6"/>
      <c r="AG313" s="6"/>
      <c r="AH313" s="6"/>
      <c r="AI313" s="6"/>
    </row>
    <row r="314" spans="1:35" s="20" customFormat="1" ht="15" customHeight="1" x14ac:dyDescent="0.25">
      <c r="A314" s="19"/>
      <c r="B314" s="74" t="str">
        <f t="shared" si="42"/>
        <v>!!!</v>
      </c>
      <c r="C314" s="209" t="str">
        <f>IF($D314&lt;&gt;"",VLOOKUP(TEXT($D314,0),'Angaben Stationen'!$C$15:$V$65,2,0),"")</f>
        <v/>
      </c>
      <c r="D314" s="203"/>
      <c r="E314" s="210"/>
      <c r="F314" s="210"/>
      <c r="G314" s="212"/>
      <c r="H314" s="213"/>
      <c r="I314" s="112"/>
      <c r="J314" s="112"/>
      <c r="K314" s="72"/>
      <c r="M314" s="126"/>
      <c r="N314" s="6">
        <f t="shared" si="43"/>
        <v>0</v>
      </c>
      <c r="O314" s="6" t="str">
        <f>IF('Angaben KH-Standort'!$D$13&gt;0,"VJ","KJA")</f>
        <v>KJA</v>
      </c>
      <c r="P314" s="6" t="str">
        <f t="shared" si="46"/>
        <v>Leer</v>
      </c>
      <c r="Q314" s="6" t="str">
        <f t="shared" si="44"/>
        <v>Leer</v>
      </c>
      <c r="R314" s="6" t="str">
        <f t="shared" si="41"/>
        <v>Leer</v>
      </c>
      <c r="S314" s="6" t="str">
        <f>VLOOKUP($C314,{"29 - Psychiatrie (Erwachsene)","Psychiatrie";"30 - Kinder- und Jugendpsychiatrie","KJPsychiatrie";"31 - Psychosomatik","Psychosomatik";0,"Leer";"","Leer"},2,0)</f>
        <v>Leer</v>
      </c>
      <c r="T314" s="6">
        <f>VLOOKUP($C314,{"29 - Psychiatrie (Erwachsene)",1;"30 - Kinder- und Jugendpsychiatrie",1;"31 - Psychosomatik",1;0,0;"",0},2,0)</f>
        <v>0</v>
      </c>
      <c r="U314" s="6">
        <f t="shared" si="47"/>
        <v>0</v>
      </c>
      <c r="V314" s="6">
        <f t="shared" si="48"/>
        <v>0</v>
      </c>
      <c r="W314" s="6">
        <f t="shared" si="49"/>
        <v>0</v>
      </c>
      <c r="X314" s="6">
        <f t="shared" si="50"/>
        <v>0</v>
      </c>
      <c r="Y314" s="6">
        <f t="shared" si="45"/>
        <v>0</v>
      </c>
      <c r="Z314" s="6"/>
      <c r="AA314" s="6"/>
      <c r="AB314" s="6"/>
      <c r="AC314" s="6"/>
      <c r="AD314" s="6"/>
      <c r="AE314" s="6"/>
      <c r="AF314" s="6"/>
      <c r="AG314" s="6"/>
      <c r="AH314" s="6"/>
      <c r="AI314" s="6"/>
    </row>
    <row r="315" spans="1:35" s="20" customFormat="1" ht="15" customHeight="1" x14ac:dyDescent="0.25">
      <c r="A315" s="19"/>
      <c r="B315" s="74" t="str">
        <f t="shared" si="42"/>
        <v>!!!</v>
      </c>
      <c r="C315" s="209" t="str">
        <f>IF($D315&lt;&gt;"",VLOOKUP(TEXT($D315,0),'Angaben Stationen'!$C$15:$V$65,2,0),"")</f>
        <v/>
      </c>
      <c r="D315" s="203"/>
      <c r="E315" s="210"/>
      <c r="F315" s="210"/>
      <c r="G315" s="212"/>
      <c r="H315" s="213"/>
      <c r="I315" s="112"/>
      <c r="J315" s="112"/>
      <c r="K315" s="72"/>
      <c r="M315" s="126"/>
      <c r="N315" s="6">
        <f t="shared" si="43"/>
        <v>0</v>
      </c>
      <c r="O315" s="6" t="str">
        <f>IF('Angaben KH-Standort'!$D$13&gt;0,"VJ","KJA")</f>
        <v>KJA</v>
      </c>
      <c r="P315" s="6" t="str">
        <f t="shared" si="46"/>
        <v>Leer</v>
      </c>
      <c r="Q315" s="6" t="str">
        <f t="shared" si="44"/>
        <v>Leer</v>
      </c>
      <c r="R315" s="6" t="str">
        <f t="shared" si="41"/>
        <v>Leer</v>
      </c>
      <c r="S315" s="6" t="str">
        <f>VLOOKUP($C315,{"29 - Psychiatrie (Erwachsene)","Psychiatrie";"30 - Kinder- und Jugendpsychiatrie","KJPsychiatrie";"31 - Psychosomatik","Psychosomatik";0,"Leer";"","Leer"},2,0)</f>
        <v>Leer</v>
      </c>
      <c r="T315" s="6">
        <f>VLOOKUP($C315,{"29 - Psychiatrie (Erwachsene)",1;"30 - Kinder- und Jugendpsychiatrie",1;"31 - Psychosomatik",1;0,0;"",0},2,0)</f>
        <v>0</v>
      </c>
      <c r="U315" s="6">
        <f t="shared" si="47"/>
        <v>0</v>
      </c>
      <c r="V315" s="6">
        <f t="shared" si="48"/>
        <v>0</v>
      </c>
      <c r="W315" s="6">
        <f t="shared" si="49"/>
        <v>0</v>
      </c>
      <c r="X315" s="6">
        <f t="shared" si="50"/>
        <v>0</v>
      </c>
      <c r="Y315" s="6">
        <f t="shared" si="45"/>
        <v>0</v>
      </c>
      <c r="Z315" s="6"/>
      <c r="AA315" s="6"/>
      <c r="AB315" s="6"/>
      <c r="AC315" s="6"/>
      <c r="AD315" s="6"/>
      <c r="AE315" s="6"/>
      <c r="AF315" s="6"/>
      <c r="AG315" s="6"/>
      <c r="AH315" s="6"/>
      <c r="AI315" s="6"/>
    </row>
    <row r="316" spans="1:35" s="20" customFormat="1" ht="15" customHeight="1" x14ac:dyDescent="0.25">
      <c r="A316" s="19"/>
      <c r="B316" s="74" t="str">
        <f t="shared" si="42"/>
        <v>!!!</v>
      </c>
      <c r="C316" s="209" t="str">
        <f>IF($D316&lt;&gt;"",VLOOKUP(TEXT($D316,0),'Angaben Stationen'!$C$15:$V$65,2,0),"")</f>
        <v/>
      </c>
      <c r="D316" s="203"/>
      <c r="E316" s="210"/>
      <c r="F316" s="210"/>
      <c r="G316" s="212"/>
      <c r="H316" s="213"/>
      <c r="I316" s="112"/>
      <c r="J316" s="112"/>
      <c r="K316" s="72"/>
      <c r="M316" s="126"/>
      <c r="N316" s="6">
        <f t="shared" si="43"/>
        <v>0</v>
      </c>
      <c r="O316" s="6" t="str">
        <f>IF('Angaben KH-Standort'!$D$13&gt;0,"VJ","KJA")</f>
        <v>KJA</v>
      </c>
      <c r="P316" s="6" t="str">
        <f t="shared" si="46"/>
        <v>Leer</v>
      </c>
      <c r="Q316" s="6" t="str">
        <f t="shared" si="44"/>
        <v>Leer</v>
      </c>
      <c r="R316" s="6" t="str">
        <f t="shared" si="41"/>
        <v>Leer</v>
      </c>
      <c r="S316" s="6" t="str">
        <f>VLOOKUP($C316,{"29 - Psychiatrie (Erwachsene)","Psychiatrie";"30 - Kinder- und Jugendpsychiatrie","KJPsychiatrie";"31 - Psychosomatik","Psychosomatik";0,"Leer";"","Leer"},2,0)</f>
        <v>Leer</v>
      </c>
      <c r="T316" s="6">
        <f>VLOOKUP($C316,{"29 - Psychiatrie (Erwachsene)",1;"30 - Kinder- und Jugendpsychiatrie",1;"31 - Psychosomatik",1;0,0;"",0},2,0)</f>
        <v>0</v>
      </c>
      <c r="U316" s="6">
        <f t="shared" si="47"/>
        <v>0</v>
      </c>
      <c r="V316" s="6">
        <f t="shared" si="48"/>
        <v>0</v>
      </c>
      <c r="W316" s="6">
        <f t="shared" si="49"/>
        <v>0</v>
      </c>
      <c r="X316" s="6">
        <f t="shared" si="50"/>
        <v>0</v>
      </c>
      <c r="Y316" s="6">
        <f t="shared" si="45"/>
        <v>0</v>
      </c>
      <c r="Z316" s="6"/>
      <c r="AA316" s="6"/>
      <c r="AB316" s="6"/>
      <c r="AC316" s="6"/>
      <c r="AD316" s="6"/>
      <c r="AE316" s="6"/>
      <c r="AF316" s="6"/>
      <c r="AG316" s="6"/>
      <c r="AH316" s="6"/>
      <c r="AI316" s="6"/>
    </row>
    <row r="317" spans="1:35" s="20" customFormat="1" ht="15" customHeight="1" x14ac:dyDescent="0.25">
      <c r="A317" s="19"/>
      <c r="B317" s="74" t="str">
        <f t="shared" si="42"/>
        <v>!!!</v>
      </c>
      <c r="C317" s="209" t="str">
        <f>IF($D317&lt;&gt;"",VLOOKUP(TEXT($D317,0),'Angaben Stationen'!$C$15:$V$65,2,0),"")</f>
        <v/>
      </c>
      <c r="D317" s="203"/>
      <c r="E317" s="210"/>
      <c r="F317" s="210"/>
      <c r="G317" s="212"/>
      <c r="H317" s="213"/>
      <c r="I317" s="112"/>
      <c r="J317" s="112"/>
      <c r="K317" s="72"/>
      <c r="M317" s="126"/>
      <c r="N317" s="6">
        <f t="shared" si="43"/>
        <v>0</v>
      </c>
      <c r="O317" s="6" t="str">
        <f>IF('Angaben KH-Standort'!$D$13&gt;0,"VJ","KJA")</f>
        <v>KJA</v>
      </c>
      <c r="P317" s="6" t="str">
        <f t="shared" si="46"/>
        <v>Leer</v>
      </c>
      <c r="Q317" s="6" t="str">
        <f t="shared" si="44"/>
        <v>Leer</v>
      </c>
      <c r="R317" s="6" t="str">
        <f t="shared" si="41"/>
        <v>Leer</v>
      </c>
      <c r="S317" s="6" t="str">
        <f>VLOOKUP($C317,{"29 - Psychiatrie (Erwachsene)","Psychiatrie";"30 - Kinder- und Jugendpsychiatrie","KJPsychiatrie";"31 - Psychosomatik","Psychosomatik";0,"Leer";"","Leer"},2,0)</f>
        <v>Leer</v>
      </c>
      <c r="T317" s="6">
        <f>VLOOKUP($C317,{"29 - Psychiatrie (Erwachsene)",1;"30 - Kinder- und Jugendpsychiatrie",1;"31 - Psychosomatik",1;0,0;"",0},2,0)</f>
        <v>0</v>
      </c>
      <c r="U317" s="6">
        <f t="shared" si="47"/>
        <v>0</v>
      </c>
      <c r="V317" s="6">
        <f t="shared" si="48"/>
        <v>0</v>
      </c>
      <c r="W317" s="6">
        <f t="shared" si="49"/>
        <v>0</v>
      </c>
      <c r="X317" s="6">
        <f t="shared" si="50"/>
        <v>0</v>
      </c>
      <c r="Y317" s="6">
        <f t="shared" si="45"/>
        <v>0</v>
      </c>
      <c r="Z317" s="6"/>
      <c r="AA317" s="6"/>
      <c r="AB317" s="6"/>
      <c r="AC317" s="6"/>
      <c r="AD317" s="6"/>
      <c r="AE317" s="6"/>
      <c r="AF317" s="6"/>
      <c r="AG317" s="6"/>
      <c r="AH317" s="6"/>
      <c r="AI317" s="6"/>
    </row>
    <row r="318" spans="1:35" s="20" customFormat="1" ht="15" customHeight="1" x14ac:dyDescent="0.25">
      <c r="A318" s="19"/>
      <c r="B318" s="74" t="str">
        <f t="shared" si="42"/>
        <v>!!!</v>
      </c>
      <c r="C318" s="209" t="str">
        <f>IF($D318&lt;&gt;"",VLOOKUP(TEXT($D318,0),'Angaben Stationen'!$C$15:$V$65,2,0),"")</f>
        <v/>
      </c>
      <c r="D318" s="203"/>
      <c r="E318" s="210"/>
      <c r="F318" s="210"/>
      <c r="G318" s="212"/>
      <c r="H318" s="213"/>
      <c r="I318" s="112"/>
      <c r="J318" s="112"/>
      <c r="K318" s="72"/>
      <c r="M318" s="126"/>
      <c r="N318" s="6">
        <f t="shared" si="43"/>
        <v>0</v>
      </c>
      <c r="O318" s="6" t="str">
        <f>IF('Angaben KH-Standort'!$D$13&gt;0,"VJ","KJA")</f>
        <v>KJA</v>
      </c>
      <c r="P318" s="6" t="str">
        <f t="shared" si="46"/>
        <v>Leer</v>
      </c>
      <c r="Q318" s="6" t="str">
        <f t="shared" si="44"/>
        <v>Leer</v>
      </c>
      <c r="R318" s="6" t="str">
        <f t="shared" si="41"/>
        <v>Leer</v>
      </c>
      <c r="S318" s="6" t="str">
        <f>VLOOKUP($C318,{"29 - Psychiatrie (Erwachsene)","Psychiatrie";"30 - Kinder- und Jugendpsychiatrie","KJPsychiatrie";"31 - Psychosomatik","Psychosomatik";0,"Leer";"","Leer"},2,0)</f>
        <v>Leer</v>
      </c>
      <c r="T318" s="6">
        <f>VLOOKUP($C318,{"29 - Psychiatrie (Erwachsene)",1;"30 - Kinder- und Jugendpsychiatrie",1;"31 - Psychosomatik",1;0,0;"",0},2,0)</f>
        <v>0</v>
      </c>
      <c r="U318" s="6">
        <f t="shared" si="47"/>
        <v>0</v>
      </c>
      <c r="V318" s="6">
        <f t="shared" si="48"/>
        <v>0</v>
      </c>
      <c r="W318" s="6">
        <f t="shared" si="49"/>
        <v>0</v>
      </c>
      <c r="X318" s="6">
        <f t="shared" si="50"/>
        <v>0</v>
      </c>
      <c r="Y318" s="6">
        <f t="shared" si="45"/>
        <v>0</v>
      </c>
      <c r="Z318" s="6"/>
      <c r="AA318" s="6"/>
      <c r="AB318" s="6"/>
      <c r="AC318" s="6"/>
      <c r="AD318" s="6"/>
      <c r="AE318" s="6"/>
      <c r="AF318" s="6"/>
      <c r="AG318" s="6"/>
      <c r="AH318" s="6"/>
      <c r="AI318" s="6"/>
    </row>
    <row r="319" spans="1:35" s="20" customFormat="1" ht="15" customHeight="1" x14ac:dyDescent="0.25">
      <c r="A319" s="19"/>
      <c r="B319" s="74" t="str">
        <f t="shared" si="42"/>
        <v>!!!</v>
      </c>
      <c r="C319" s="209" t="str">
        <f>IF($D319&lt;&gt;"",VLOOKUP(TEXT($D319,0),'Angaben Stationen'!$C$15:$V$65,2,0),"")</f>
        <v/>
      </c>
      <c r="D319" s="203"/>
      <c r="E319" s="210"/>
      <c r="F319" s="210"/>
      <c r="G319" s="212"/>
      <c r="H319" s="213"/>
      <c r="I319" s="112"/>
      <c r="J319" s="112"/>
      <c r="K319" s="72"/>
      <c r="M319" s="126"/>
      <c r="N319" s="6">
        <f t="shared" si="43"/>
        <v>0</v>
      </c>
      <c r="O319" s="6" t="str">
        <f>IF('Angaben KH-Standort'!$D$13&gt;0,"VJ","KJA")</f>
        <v>KJA</v>
      </c>
      <c r="P319" s="6" t="str">
        <f t="shared" si="46"/>
        <v>Leer</v>
      </c>
      <c r="Q319" s="6" t="str">
        <f t="shared" si="44"/>
        <v>Leer</v>
      </c>
      <c r="R319" s="6" t="str">
        <f t="shared" si="41"/>
        <v>Leer</v>
      </c>
      <c r="S319" s="6" t="str">
        <f>VLOOKUP($C319,{"29 - Psychiatrie (Erwachsene)","Psychiatrie";"30 - Kinder- und Jugendpsychiatrie","KJPsychiatrie";"31 - Psychosomatik","Psychosomatik";0,"Leer";"","Leer"},2,0)</f>
        <v>Leer</v>
      </c>
      <c r="T319" s="6">
        <f>VLOOKUP($C319,{"29 - Psychiatrie (Erwachsene)",1;"30 - Kinder- und Jugendpsychiatrie",1;"31 - Psychosomatik",1;0,0;"",0},2,0)</f>
        <v>0</v>
      </c>
      <c r="U319" s="6">
        <f t="shared" si="47"/>
        <v>0</v>
      </c>
      <c r="V319" s="6">
        <f t="shared" si="48"/>
        <v>0</v>
      </c>
      <c r="W319" s="6">
        <f t="shared" si="49"/>
        <v>0</v>
      </c>
      <c r="X319" s="6">
        <f t="shared" si="50"/>
        <v>0</v>
      </c>
      <c r="Y319" s="6">
        <f t="shared" si="45"/>
        <v>0</v>
      </c>
      <c r="Z319" s="6"/>
      <c r="AA319" s="6"/>
      <c r="AB319" s="6"/>
      <c r="AC319" s="6"/>
      <c r="AD319" s="6"/>
      <c r="AE319" s="6"/>
      <c r="AF319" s="6"/>
      <c r="AG319" s="6"/>
      <c r="AH319" s="6"/>
      <c r="AI319" s="6"/>
    </row>
    <row r="320" spans="1:35" s="20" customFormat="1" ht="15" customHeight="1" x14ac:dyDescent="0.25">
      <c r="A320" s="19"/>
      <c r="B320" s="74" t="str">
        <f t="shared" si="42"/>
        <v>!!!</v>
      </c>
      <c r="C320" s="209" t="str">
        <f>IF($D320&lt;&gt;"",VLOOKUP(TEXT($D320,0),'Angaben Stationen'!$C$15:$V$65,2,0),"")</f>
        <v/>
      </c>
      <c r="D320" s="203"/>
      <c r="E320" s="210"/>
      <c r="F320" s="210"/>
      <c r="G320" s="212"/>
      <c r="H320" s="213"/>
      <c r="I320" s="112"/>
      <c r="J320" s="112"/>
      <c r="K320" s="72"/>
      <c r="M320" s="126"/>
      <c r="N320" s="6">
        <f t="shared" si="43"/>
        <v>0</v>
      </c>
      <c r="O320" s="6" t="str">
        <f>IF('Angaben KH-Standort'!$D$13&gt;0,"VJ","KJA")</f>
        <v>KJA</v>
      </c>
      <c r="P320" s="6" t="str">
        <f t="shared" si="46"/>
        <v>Leer</v>
      </c>
      <c r="Q320" s="6" t="str">
        <f t="shared" si="44"/>
        <v>Leer</v>
      </c>
      <c r="R320" s="6" t="str">
        <f t="shared" si="41"/>
        <v>Leer</v>
      </c>
      <c r="S320" s="6" t="str">
        <f>VLOOKUP($C320,{"29 - Psychiatrie (Erwachsene)","Psychiatrie";"30 - Kinder- und Jugendpsychiatrie","KJPsychiatrie";"31 - Psychosomatik","Psychosomatik";0,"Leer";"","Leer"},2,0)</f>
        <v>Leer</v>
      </c>
      <c r="T320" s="6">
        <f>VLOOKUP($C320,{"29 - Psychiatrie (Erwachsene)",1;"30 - Kinder- und Jugendpsychiatrie",1;"31 - Psychosomatik",1;0,0;"",0},2,0)</f>
        <v>0</v>
      </c>
      <c r="U320" s="6">
        <f t="shared" si="47"/>
        <v>0</v>
      </c>
      <c r="V320" s="6">
        <f t="shared" si="48"/>
        <v>0</v>
      </c>
      <c r="W320" s="6">
        <f t="shared" si="49"/>
        <v>0</v>
      </c>
      <c r="X320" s="6">
        <f t="shared" si="50"/>
        <v>0</v>
      </c>
      <c r="Y320" s="6">
        <f t="shared" si="45"/>
        <v>0</v>
      </c>
      <c r="Z320" s="6"/>
      <c r="AA320" s="6"/>
      <c r="AB320" s="6"/>
      <c r="AC320" s="6"/>
      <c r="AD320" s="6"/>
      <c r="AE320" s="6"/>
      <c r="AF320" s="6"/>
      <c r="AG320" s="6"/>
      <c r="AH320" s="6"/>
      <c r="AI320" s="6"/>
    </row>
    <row r="321" spans="1:35" s="20" customFormat="1" ht="15" customHeight="1" x14ac:dyDescent="0.25">
      <c r="A321" s="19"/>
      <c r="B321" s="74" t="str">
        <f t="shared" si="42"/>
        <v>!!!</v>
      </c>
      <c r="C321" s="209" t="str">
        <f>IF($D321&lt;&gt;"",VLOOKUP(TEXT($D321,0),'Angaben Stationen'!$C$15:$V$65,2,0),"")</f>
        <v/>
      </c>
      <c r="D321" s="203"/>
      <c r="E321" s="210"/>
      <c r="F321" s="210"/>
      <c r="G321" s="212"/>
      <c r="H321" s="213"/>
      <c r="I321" s="112"/>
      <c r="J321" s="112"/>
      <c r="K321" s="72"/>
      <c r="M321" s="126"/>
      <c r="N321" s="6">
        <f t="shared" si="43"/>
        <v>0</v>
      </c>
      <c r="O321" s="6" t="str">
        <f>IF('Angaben KH-Standort'!$D$13&gt;0,"VJ","KJA")</f>
        <v>KJA</v>
      </c>
      <c r="P321" s="6" t="str">
        <f t="shared" si="46"/>
        <v>Leer</v>
      </c>
      <c r="Q321" s="6" t="str">
        <f t="shared" si="44"/>
        <v>Leer</v>
      </c>
      <c r="R321" s="6" t="str">
        <f t="shared" si="41"/>
        <v>Leer</v>
      </c>
      <c r="S321" s="6" t="str">
        <f>VLOOKUP($C321,{"29 - Psychiatrie (Erwachsene)","Psychiatrie";"30 - Kinder- und Jugendpsychiatrie","KJPsychiatrie";"31 - Psychosomatik","Psychosomatik";0,"Leer";"","Leer"},2,0)</f>
        <v>Leer</v>
      </c>
      <c r="T321" s="6">
        <f>VLOOKUP($C321,{"29 - Psychiatrie (Erwachsene)",1;"30 - Kinder- und Jugendpsychiatrie",1;"31 - Psychosomatik",1;0,0;"",0},2,0)</f>
        <v>0</v>
      </c>
      <c r="U321" s="6">
        <f t="shared" si="47"/>
        <v>0</v>
      </c>
      <c r="V321" s="6">
        <f t="shared" si="48"/>
        <v>0</v>
      </c>
      <c r="W321" s="6">
        <f t="shared" si="49"/>
        <v>0</v>
      </c>
      <c r="X321" s="6">
        <f t="shared" si="50"/>
        <v>0</v>
      </c>
      <c r="Y321" s="6">
        <f t="shared" si="45"/>
        <v>0</v>
      </c>
      <c r="Z321" s="6"/>
      <c r="AA321" s="6"/>
      <c r="AB321" s="6"/>
      <c r="AC321" s="6"/>
      <c r="AD321" s="6"/>
      <c r="AE321" s="6"/>
      <c r="AF321" s="6"/>
      <c r="AG321" s="6"/>
      <c r="AH321" s="6"/>
      <c r="AI321" s="6"/>
    </row>
    <row r="322" spans="1:35" s="20" customFormat="1" ht="15" customHeight="1" x14ac:dyDescent="0.25">
      <c r="A322" s="19"/>
      <c r="B322" s="74" t="str">
        <f t="shared" si="42"/>
        <v>!!!</v>
      </c>
      <c r="C322" s="209" t="str">
        <f>IF($D322&lt;&gt;"",VLOOKUP(TEXT($D322,0),'Angaben Stationen'!$C$15:$V$65,2,0),"")</f>
        <v/>
      </c>
      <c r="D322" s="203"/>
      <c r="E322" s="210"/>
      <c r="F322" s="210"/>
      <c r="G322" s="212"/>
      <c r="H322" s="213"/>
      <c r="I322" s="112"/>
      <c r="J322" s="112"/>
      <c r="K322" s="72"/>
      <c r="M322" s="126"/>
      <c r="N322" s="6">
        <f t="shared" si="43"/>
        <v>0</v>
      </c>
      <c r="O322" s="6" t="str">
        <f>IF('Angaben KH-Standort'!$D$13&gt;0,"VJ","KJA")</f>
        <v>KJA</v>
      </c>
      <c r="P322" s="6" t="str">
        <f t="shared" si="46"/>
        <v>Leer</v>
      </c>
      <c r="Q322" s="6" t="str">
        <f t="shared" si="44"/>
        <v>Leer</v>
      </c>
      <c r="R322" s="6" t="str">
        <f t="shared" si="41"/>
        <v>Leer</v>
      </c>
      <c r="S322" s="6" t="str">
        <f>VLOOKUP($C322,{"29 - Psychiatrie (Erwachsene)","Psychiatrie";"30 - Kinder- und Jugendpsychiatrie","KJPsychiatrie";"31 - Psychosomatik","Psychosomatik";0,"Leer";"","Leer"},2,0)</f>
        <v>Leer</v>
      </c>
      <c r="T322" s="6">
        <f>VLOOKUP($C322,{"29 - Psychiatrie (Erwachsene)",1;"30 - Kinder- und Jugendpsychiatrie",1;"31 - Psychosomatik",1;0,0;"",0},2,0)</f>
        <v>0</v>
      </c>
      <c r="U322" s="6">
        <f t="shared" si="47"/>
        <v>0</v>
      </c>
      <c r="V322" s="6">
        <f t="shared" si="48"/>
        <v>0</v>
      </c>
      <c r="W322" s="6">
        <f t="shared" si="49"/>
        <v>0</v>
      </c>
      <c r="X322" s="6">
        <f t="shared" si="50"/>
        <v>0</v>
      </c>
      <c r="Y322" s="6">
        <f t="shared" si="45"/>
        <v>0</v>
      </c>
      <c r="Z322" s="6"/>
      <c r="AA322" s="6"/>
      <c r="AB322" s="6"/>
      <c r="AC322" s="6"/>
      <c r="AD322" s="6"/>
      <c r="AE322" s="6"/>
      <c r="AF322" s="6"/>
      <c r="AG322" s="6"/>
      <c r="AH322" s="6"/>
      <c r="AI322" s="6"/>
    </row>
    <row r="323" spans="1:35" s="20" customFormat="1" ht="15" customHeight="1" x14ac:dyDescent="0.25">
      <c r="A323" s="19"/>
      <c r="B323" s="74" t="str">
        <f t="shared" si="42"/>
        <v>!!!</v>
      </c>
      <c r="C323" s="209" t="str">
        <f>IF($D323&lt;&gt;"",VLOOKUP(TEXT($D323,0),'Angaben Stationen'!$C$15:$V$65,2,0),"")</f>
        <v/>
      </c>
      <c r="D323" s="203"/>
      <c r="E323" s="210"/>
      <c r="F323" s="210"/>
      <c r="G323" s="212"/>
      <c r="H323" s="213"/>
      <c r="I323" s="112"/>
      <c r="J323" s="112"/>
      <c r="K323" s="72"/>
      <c r="M323" s="126"/>
      <c r="N323" s="6">
        <f t="shared" si="43"/>
        <v>0</v>
      </c>
      <c r="O323" s="6" t="str">
        <f>IF('Angaben KH-Standort'!$D$13&gt;0,"VJ","KJA")</f>
        <v>KJA</v>
      </c>
      <c r="P323" s="6" t="str">
        <f t="shared" si="46"/>
        <v>Leer</v>
      </c>
      <c r="Q323" s="6" t="str">
        <f t="shared" si="44"/>
        <v>Leer</v>
      </c>
      <c r="R323" s="6" t="str">
        <f t="shared" si="41"/>
        <v>Leer</v>
      </c>
      <c r="S323" s="6" t="str">
        <f>VLOOKUP($C323,{"29 - Psychiatrie (Erwachsene)","Psychiatrie";"30 - Kinder- und Jugendpsychiatrie","KJPsychiatrie";"31 - Psychosomatik","Psychosomatik";0,"Leer";"","Leer"},2,0)</f>
        <v>Leer</v>
      </c>
      <c r="T323" s="6">
        <f>VLOOKUP($C323,{"29 - Psychiatrie (Erwachsene)",1;"30 - Kinder- und Jugendpsychiatrie",1;"31 - Psychosomatik",1;0,0;"",0},2,0)</f>
        <v>0</v>
      </c>
      <c r="U323" s="6">
        <f t="shared" si="47"/>
        <v>0</v>
      </c>
      <c r="V323" s="6">
        <f t="shared" si="48"/>
        <v>0</v>
      </c>
      <c r="W323" s="6">
        <f t="shared" si="49"/>
        <v>0</v>
      </c>
      <c r="X323" s="6">
        <f t="shared" si="50"/>
        <v>0</v>
      </c>
      <c r="Y323" s="6">
        <f t="shared" si="45"/>
        <v>0</v>
      </c>
      <c r="Z323" s="6"/>
      <c r="AA323" s="6"/>
      <c r="AB323" s="6"/>
      <c r="AC323" s="6"/>
      <c r="AD323" s="6"/>
      <c r="AE323" s="6"/>
      <c r="AF323" s="6"/>
      <c r="AG323" s="6"/>
      <c r="AH323" s="6"/>
      <c r="AI323" s="6"/>
    </row>
    <row r="324" spans="1:35" s="20" customFormat="1" ht="15" customHeight="1" x14ac:dyDescent="0.25">
      <c r="A324" s="19"/>
      <c r="B324" s="74" t="str">
        <f t="shared" si="42"/>
        <v>!!!</v>
      </c>
      <c r="C324" s="209" t="str">
        <f>IF($D324&lt;&gt;"",VLOOKUP(TEXT($D324,0),'Angaben Stationen'!$C$15:$V$65,2,0),"")</f>
        <v/>
      </c>
      <c r="D324" s="203"/>
      <c r="E324" s="210"/>
      <c r="F324" s="210"/>
      <c r="G324" s="212"/>
      <c r="H324" s="213"/>
      <c r="I324" s="112"/>
      <c r="J324" s="112"/>
      <c r="K324" s="72"/>
      <c r="M324" s="126"/>
      <c r="N324" s="6">
        <f t="shared" si="43"/>
        <v>0</v>
      </c>
      <c r="O324" s="6" t="str">
        <f>IF('Angaben KH-Standort'!$D$13&gt;0,"VJ","KJA")</f>
        <v>KJA</v>
      </c>
      <c r="P324" s="6" t="str">
        <f t="shared" si="46"/>
        <v>Leer</v>
      </c>
      <c r="Q324" s="6" t="str">
        <f t="shared" si="44"/>
        <v>Leer</v>
      </c>
      <c r="R324" s="6" t="str">
        <f t="shared" si="41"/>
        <v>Leer</v>
      </c>
      <c r="S324" s="6" t="str">
        <f>VLOOKUP($C324,{"29 - Psychiatrie (Erwachsene)","Psychiatrie";"30 - Kinder- und Jugendpsychiatrie","KJPsychiatrie";"31 - Psychosomatik","Psychosomatik";0,"Leer";"","Leer"},2,0)</f>
        <v>Leer</v>
      </c>
      <c r="T324" s="6">
        <f>VLOOKUP($C324,{"29 - Psychiatrie (Erwachsene)",1;"30 - Kinder- und Jugendpsychiatrie",1;"31 - Psychosomatik",1;0,0;"",0},2,0)</f>
        <v>0</v>
      </c>
      <c r="U324" s="6">
        <f t="shared" si="47"/>
        <v>0</v>
      </c>
      <c r="V324" s="6">
        <f t="shared" si="48"/>
        <v>0</v>
      </c>
      <c r="W324" s="6">
        <f t="shared" si="49"/>
        <v>0</v>
      </c>
      <c r="X324" s="6">
        <f t="shared" si="50"/>
        <v>0</v>
      </c>
      <c r="Y324" s="6">
        <f t="shared" si="45"/>
        <v>0</v>
      </c>
      <c r="Z324" s="6"/>
      <c r="AA324" s="6"/>
      <c r="AB324" s="6"/>
      <c r="AC324" s="6"/>
      <c r="AD324" s="6"/>
      <c r="AE324" s="6"/>
      <c r="AF324" s="6"/>
      <c r="AG324" s="6"/>
      <c r="AH324" s="6"/>
      <c r="AI324" s="6"/>
    </row>
    <row r="325" spans="1:35" s="20" customFormat="1" ht="15" customHeight="1" x14ac:dyDescent="0.25">
      <c r="A325" s="19"/>
      <c r="B325" s="74" t="str">
        <f t="shared" si="42"/>
        <v>!!!</v>
      </c>
      <c r="C325" s="209" t="str">
        <f>IF($D325&lt;&gt;"",VLOOKUP(TEXT($D325,0),'Angaben Stationen'!$C$15:$V$65,2,0),"")</f>
        <v/>
      </c>
      <c r="D325" s="203"/>
      <c r="E325" s="210"/>
      <c r="F325" s="210"/>
      <c r="G325" s="212"/>
      <c r="H325" s="213"/>
      <c r="I325" s="112"/>
      <c r="J325" s="112"/>
      <c r="K325" s="72"/>
      <c r="M325" s="126"/>
      <c r="N325" s="6">
        <f t="shared" si="43"/>
        <v>0</v>
      </c>
      <c r="O325" s="6" t="str">
        <f>IF('Angaben KH-Standort'!$D$13&gt;0,"VJ","KJA")</f>
        <v>KJA</v>
      </c>
      <c r="P325" s="6" t="str">
        <f t="shared" si="46"/>
        <v>Leer</v>
      </c>
      <c r="Q325" s="6" t="str">
        <f t="shared" si="44"/>
        <v>Leer</v>
      </c>
      <c r="R325" s="6" t="str">
        <f t="shared" si="41"/>
        <v>Leer</v>
      </c>
      <c r="S325" s="6" t="str">
        <f>VLOOKUP($C325,{"29 - Psychiatrie (Erwachsene)","Psychiatrie";"30 - Kinder- und Jugendpsychiatrie","KJPsychiatrie";"31 - Psychosomatik","Psychosomatik";0,"Leer";"","Leer"},2,0)</f>
        <v>Leer</v>
      </c>
      <c r="T325" s="6">
        <f>VLOOKUP($C325,{"29 - Psychiatrie (Erwachsene)",1;"30 - Kinder- und Jugendpsychiatrie",1;"31 - Psychosomatik",1;0,0;"",0},2,0)</f>
        <v>0</v>
      </c>
      <c r="U325" s="6">
        <f t="shared" si="47"/>
        <v>0</v>
      </c>
      <c r="V325" s="6">
        <f t="shared" si="48"/>
        <v>0</v>
      </c>
      <c r="W325" s="6">
        <f t="shared" si="49"/>
        <v>0</v>
      </c>
      <c r="X325" s="6">
        <f t="shared" si="50"/>
        <v>0</v>
      </c>
      <c r="Y325" s="6">
        <f t="shared" si="45"/>
        <v>0</v>
      </c>
      <c r="Z325" s="6"/>
      <c r="AA325" s="6"/>
      <c r="AB325" s="6"/>
      <c r="AC325" s="6"/>
      <c r="AD325" s="6"/>
      <c r="AE325" s="6"/>
      <c r="AF325" s="6"/>
      <c r="AG325" s="6"/>
      <c r="AH325" s="6"/>
      <c r="AI325" s="6"/>
    </row>
    <row r="326" spans="1:35" s="20" customFormat="1" ht="15" customHeight="1" x14ac:dyDescent="0.25">
      <c r="A326" s="19"/>
      <c r="B326" s="74" t="str">
        <f t="shared" si="42"/>
        <v>!!!</v>
      </c>
      <c r="C326" s="209" t="str">
        <f>IF($D326&lt;&gt;"",VLOOKUP(TEXT($D326,0),'Angaben Stationen'!$C$15:$V$65,2,0),"")</f>
        <v/>
      </c>
      <c r="D326" s="203"/>
      <c r="E326" s="210"/>
      <c r="F326" s="210"/>
      <c r="G326" s="212"/>
      <c r="H326" s="213"/>
      <c r="I326" s="112"/>
      <c r="J326" s="112"/>
      <c r="K326" s="72"/>
      <c r="M326" s="126"/>
      <c r="N326" s="6">
        <f t="shared" si="43"/>
        <v>0</v>
      </c>
      <c r="O326" s="6" t="str">
        <f>IF('Angaben KH-Standort'!$D$13&gt;0,"VJ","KJA")</f>
        <v>KJA</v>
      </c>
      <c r="P326" s="6" t="str">
        <f t="shared" si="46"/>
        <v>Leer</v>
      </c>
      <c r="Q326" s="6" t="str">
        <f t="shared" si="44"/>
        <v>Leer</v>
      </c>
      <c r="R326" s="6" t="str">
        <f t="shared" si="41"/>
        <v>Leer</v>
      </c>
      <c r="S326" s="6" t="str">
        <f>VLOOKUP($C326,{"29 - Psychiatrie (Erwachsene)","Psychiatrie";"30 - Kinder- und Jugendpsychiatrie","KJPsychiatrie";"31 - Psychosomatik","Psychosomatik";0,"Leer";"","Leer"},2,0)</f>
        <v>Leer</v>
      </c>
      <c r="T326" s="6">
        <f>VLOOKUP($C326,{"29 - Psychiatrie (Erwachsene)",1;"30 - Kinder- und Jugendpsychiatrie",1;"31 - Psychosomatik",1;0,0;"",0},2,0)</f>
        <v>0</v>
      </c>
      <c r="U326" s="6">
        <f t="shared" si="47"/>
        <v>0</v>
      </c>
      <c r="V326" s="6">
        <f t="shared" si="48"/>
        <v>0</v>
      </c>
      <c r="W326" s="6">
        <f t="shared" si="49"/>
        <v>0</v>
      </c>
      <c r="X326" s="6">
        <f t="shared" si="50"/>
        <v>0</v>
      </c>
      <c r="Y326" s="6">
        <f t="shared" si="45"/>
        <v>0</v>
      </c>
      <c r="Z326" s="6"/>
      <c r="AA326" s="6"/>
      <c r="AB326" s="6"/>
      <c r="AC326" s="6"/>
      <c r="AD326" s="6"/>
      <c r="AE326" s="6"/>
      <c r="AF326" s="6"/>
      <c r="AG326" s="6"/>
      <c r="AH326" s="6"/>
      <c r="AI326" s="6"/>
    </row>
    <row r="327" spans="1:35" s="20" customFormat="1" ht="15" customHeight="1" x14ac:dyDescent="0.25">
      <c r="A327" s="19"/>
      <c r="B327" s="74" t="str">
        <f t="shared" si="42"/>
        <v>!!!</v>
      </c>
      <c r="C327" s="209" t="str">
        <f>IF($D327&lt;&gt;"",VLOOKUP(TEXT($D327,0),'Angaben Stationen'!$C$15:$V$65,2,0),"")</f>
        <v/>
      </c>
      <c r="D327" s="203"/>
      <c r="E327" s="210"/>
      <c r="F327" s="210"/>
      <c r="G327" s="212"/>
      <c r="H327" s="213"/>
      <c r="I327" s="112"/>
      <c r="J327" s="112"/>
      <c r="K327" s="72"/>
      <c r="M327" s="126"/>
      <c r="N327" s="6">
        <f t="shared" si="43"/>
        <v>0</v>
      </c>
      <c r="O327" s="6" t="str">
        <f>IF('Angaben KH-Standort'!$D$13&gt;0,"VJ","KJA")</f>
        <v>KJA</v>
      </c>
      <c r="P327" s="6" t="str">
        <f t="shared" si="46"/>
        <v>Leer</v>
      </c>
      <c r="Q327" s="6" t="str">
        <f t="shared" si="44"/>
        <v>Leer</v>
      </c>
      <c r="R327" s="6" t="str">
        <f t="shared" si="41"/>
        <v>Leer</v>
      </c>
      <c r="S327" s="6" t="str">
        <f>VLOOKUP($C327,{"29 - Psychiatrie (Erwachsene)","Psychiatrie";"30 - Kinder- und Jugendpsychiatrie","KJPsychiatrie";"31 - Psychosomatik","Psychosomatik";0,"Leer";"","Leer"},2,0)</f>
        <v>Leer</v>
      </c>
      <c r="T327" s="6">
        <f>VLOOKUP($C327,{"29 - Psychiatrie (Erwachsene)",1;"30 - Kinder- und Jugendpsychiatrie",1;"31 - Psychosomatik",1;0,0;"",0},2,0)</f>
        <v>0</v>
      </c>
      <c r="U327" s="6">
        <f t="shared" si="47"/>
        <v>0</v>
      </c>
      <c r="V327" s="6">
        <f t="shared" si="48"/>
        <v>0</v>
      </c>
      <c r="W327" s="6">
        <f t="shared" si="49"/>
        <v>0</v>
      </c>
      <c r="X327" s="6">
        <f t="shared" si="50"/>
        <v>0</v>
      </c>
      <c r="Y327" s="6">
        <f t="shared" si="45"/>
        <v>0</v>
      </c>
      <c r="Z327" s="6"/>
      <c r="AA327" s="6"/>
      <c r="AB327" s="6"/>
      <c r="AC327" s="6"/>
      <c r="AD327" s="6"/>
      <c r="AE327" s="6"/>
      <c r="AF327" s="6"/>
      <c r="AG327" s="6"/>
      <c r="AH327" s="6"/>
      <c r="AI327" s="6"/>
    </row>
    <row r="328" spans="1:35" s="20" customFormat="1" ht="15" customHeight="1" x14ac:dyDescent="0.25">
      <c r="A328" s="19"/>
      <c r="B328" s="74" t="str">
        <f t="shared" si="42"/>
        <v>!!!</v>
      </c>
      <c r="C328" s="209" t="str">
        <f>IF($D328&lt;&gt;"",VLOOKUP(TEXT($D328,0),'Angaben Stationen'!$C$15:$V$65,2,0),"")</f>
        <v/>
      </c>
      <c r="D328" s="203"/>
      <c r="E328" s="210"/>
      <c r="F328" s="210"/>
      <c r="G328" s="212"/>
      <c r="H328" s="213"/>
      <c r="I328" s="112"/>
      <c r="J328" s="112"/>
      <c r="K328" s="72"/>
      <c r="M328" s="126"/>
      <c r="N328" s="6">
        <f t="shared" si="43"/>
        <v>0</v>
      </c>
      <c r="O328" s="6" t="str">
        <f>IF('Angaben KH-Standort'!$D$13&gt;0,"VJ","KJA")</f>
        <v>KJA</v>
      </c>
      <c r="P328" s="6" t="str">
        <f t="shared" si="46"/>
        <v>Leer</v>
      </c>
      <c r="Q328" s="6" t="str">
        <f t="shared" si="44"/>
        <v>Leer</v>
      </c>
      <c r="R328" s="6" t="str">
        <f t="shared" si="41"/>
        <v>Leer</v>
      </c>
      <c r="S328" s="6" t="str">
        <f>VLOOKUP($C328,{"29 - Psychiatrie (Erwachsene)","Psychiatrie";"30 - Kinder- und Jugendpsychiatrie","KJPsychiatrie";"31 - Psychosomatik","Psychosomatik";0,"Leer";"","Leer"},2,0)</f>
        <v>Leer</v>
      </c>
      <c r="T328" s="6">
        <f>VLOOKUP($C328,{"29 - Psychiatrie (Erwachsene)",1;"30 - Kinder- und Jugendpsychiatrie",1;"31 - Psychosomatik",1;0,0;"",0},2,0)</f>
        <v>0</v>
      </c>
      <c r="U328" s="6">
        <f t="shared" si="47"/>
        <v>0</v>
      </c>
      <c r="V328" s="6">
        <f t="shared" si="48"/>
        <v>0</v>
      </c>
      <c r="W328" s="6">
        <f t="shared" si="49"/>
        <v>0</v>
      </c>
      <c r="X328" s="6">
        <f t="shared" si="50"/>
        <v>0</v>
      </c>
      <c r="Y328" s="6">
        <f t="shared" si="45"/>
        <v>0</v>
      </c>
      <c r="Z328" s="6"/>
      <c r="AA328" s="6"/>
      <c r="AB328" s="6"/>
      <c r="AC328" s="6"/>
      <c r="AD328" s="6"/>
      <c r="AE328" s="6"/>
      <c r="AF328" s="6"/>
      <c r="AG328" s="6"/>
      <c r="AH328" s="6"/>
      <c r="AI328" s="6"/>
    </row>
    <row r="329" spans="1:35" s="20" customFormat="1" ht="15" customHeight="1" x14ac:dyDescent="0.25">
      <c r="A329" s="19"/>
      <c r="B329" s="74" t="str">
        <f t="shared" si="42"/>
        <v>!!!</v>
      </c>
      <c r="C329" s="209" t="str">
        <f>IF($D329&lt;&gt;"",VLOOKUP(TEXT($D329,0),'Angaben Stationen'!$C$15:$V$65,2,0),"")</f>
        <v/>
      </c>
      <c r="D329" s="203"/>
      <c r="E329" s="210"/>
      <c r="F329" s="210"/>
      <c r="G329" s="212"/>
      <c r="H329" s="213"/>
      <c r="I329" s="112"/>
      <c r="J329" s="112"/>
      <c r="K329" s="72"/>
      <c r="M329" s="126"/>
      <c r="N329" s="6">
        <f t="shared" si="43"/>
        <v>0</v>
      </c>
      <c r="O329" s="6" t="str">
        <f>IF('Angaben KH-Standort'!$D$13&gt;0,"VJ","KJA")</f>
        <v>KJA</v>
      </c>
      <c r="P329" s="6" t="str">
        <f t="shared" si="46"/>
        <v>Leer</v>
      </c>
      <c r="Q329" s="6" t="str">
        <f t="shared" si="44"/>
        <v>Leer</v>
      </c>
      <c r="R329" s="6" t="str">
        <f t="shared" si="41"/>
        <v>Leer</v>
      </c>
      <c r="S329" s="6" t="str">
        <f>VLOOKUP($C329,{"29 - Psychiatrie (Erwachsene)","Psychiatrie";"30 - Kinder- und Jugendpsychiatrie","KJPsychiatrie";"31 - Psychosomatik","Psychosomatik";0,"Leer";"","Leer"},2,0)</f>
        <v>Leer</v>
      </c>
      <c r="T329" s="6">
        <f>VLOOKUP($C329,{"29 - Psychiatrie (Erwachsene)",1;"30 - Kinder- und Jugendpsychiatrie",1;"31 - Psychosomatik",1;0,0;"",0},2,0)</f>
        <v>0</v>
      </c>
      <c r="U329" s="6">
        <f t="shared" si="47"/>
        <v>0</v>
      </c>
      <c r="V329" s="6">
        <f t="shared" si="48"/>
        <v>0</v>
      </c>
      <c r="W329" s="6">
        <f t="shared" si="49"/>
        <v>0</v>
      </c>
      <c r="X329" s="6">
        <f t="shared" si="50"/>
        <v>0</v>
      </c>
      <c r="Y329" s="6">
        <f t="shared" si="45"/>
        <v>0</v>
      </c>
      <c r="Z329" s="6"/>
      <c r="AA329" s="6"/>
      <c r="AB329" s="6"/>
      <c r="AC329" s="6"/>
      <c r="AD329" s="6"/>
      <c r="AE329" s="6"/>
      <c r="AF329" s="6"/>
      <c r="AG329" s="6"/>
      <c r="AH329" s="6"/>
      <c r="AI329" s="6"/>
    </row>
    <row r="330" spans="1:35" s="20" customFormat="1" ht="15" customHeight="1" x14ac:dyDescent="0.25">
      <c r="A330" s="19"/>
      <c r="B330" s="74" t="str">
        <f t="shared" si="42"/>
        <v>!!!</v>
      </c>
      <c r="C330" s="209" t="str">
        <f>IF($D330&lt;&gt;"",VLOOKUP(TEXT($D330,0),'Angaben Stationen'!$C$15:$V$65,2,0),"")</f>
        <v/>
      </c>
      <c r="D330" s="203"/>
      <c r="E330" s="210"/>
      <c r="F330" s="210"/>
      <c r="G330" s="212"/>
      <c r="H330" s="213"/>
      <c r="I330" s="112"/>
      <c r="J330" s="112"/>
      <c r="K330" s="72"/>
      <c r="M330" s="126"/>
      <c r="N330" s="6">
        <f t="shared" si="43"/>
        <v>0</v>
      </c>
      <c r="O330" s="6" t="str">
        <f>IF('Angaben KH-Standort'!$D$13&gt;0,"VJ","KJA")</f>
        <v>KJA</v>
      </c>
      <c r="P330" s="6" t="str">
        <f t="shared" si="46"/>
        <v>Leer</v>
      </c>
      <c r="Q330" s="6" t="str">
        <f t="shared" si="44"/>
        <v>Leer</v>
      </c>
      <c r="R330" s="6" t="str">
        <f t="shared" si="41"/>
        <v>Leer</v>
      </c>
      <c r="S330" s="6" t="str">
        <f>VLOOKUP($C330,{"29 - Psychiatrie (Erwachsene)","Psychiatrie";"30 - Kinder- und Jugendpsychiatrie","KJPsychiatrie";"31 - Psychosomatik","Psychosomatik";0,"Leer";"","Leer"},2,0)</f>
        <v>Leer</v>
      </c>
      <c r="T330" s="6">
        <f>VLOOKUP($C330,{"29 - Psychiatrie (Erwachsene)",1;"30 - Kinder- und Jugendpsychiatrie",1;"31 - Psychosomatik",1;0,0;"",0},2,0)</f>
        <v>0</v>
      </c>
      <c r="U330" s="6">
        <f t="shared" si="47"/>
        <v>0</v>
      </c>
      <c r="V330" s="6">
        <f t="shared" si="48"/>
        <v>0</v>
      </c>
      <c r="W330" s="6">
        <f t="shared" si="49"/>
        <v>0</v>
      </c>
      <c r="X330" s="6">
        <f t="shared" si="50"/>
        <v>0</v>
      </c>
      <c r="Y330" s="6">
        <f t="shared" si="45"/>
        <v>0</v>
      </c>
      <c r="Z330" s="6"/>
      <c r="AA330" s="6"/>
      <c r="AB330" s="6"/>
      <c r="AC330" s="6"/>
      <c r="AD330" s="6"/>
      <c r="AE330" s="6"/>
      <c r="AF330" s="6"/>
      <c r="AG330" s="6"/>
      <c r="AH330" s="6"/>
      <c r="AI330" s="6"/>
    </row>
    <row r="331" spans="1:35" s="20" customFormat="1" ht="15" customHeight="1" x14ac:dyDescent="0.25">
      <c r="A331" s="19"/>
      <c r="B331" s="74" t="str">
        <f t="shared" si="42"/>
        <v>!!!</v>
      </c>
      <c r="C331" s="209" t="str">
        <f>IF($D331&lt;&gt;"",VLOOKUP(TEXT($D331,0),'Angaben Stationen'!$C$15:$V$65,2,0),"")</f>
        <v/>
      </c>
      <c r="D331" s="203"/>
      <c r="E331" s="210"/>
      <c r="F331" s="210"/>
      <c r="G331" s="212"/>
      <c r="H331" s="213"/>
      <c r="I331" s="112"/>
      <c r="J331" s="112"/>
      <c r="K331" s="72"/>
      <c r="M331" s="126"/>
      <c r="N331" s="6">
        <f t="shared" si="43"/>
        <v>0</v>
      </c>
      <c r="O331" s="6" t="str">
        <f>IF('Angaben KH-Standort'!$D$13&gt;0,"VJ","KJA")</f>
        <v>KJA</v>
      </c>
      <c r="P331" s="6" t="str">
        <f t="shared" si="46"/>
        <v>Leer</v>
      </c>
      <c r="Q331" s="6" t="str">
        <f t="shared" si="44"/>
        <v>Leer</v>
      </c>
      <c r="R331" s="6" t="str">
        <f t="shared" si="41"/>
        <v>Leer</v>
      </c>
      <c r="S331" s="6" t="str">
        <f>VLOOKUP($C331,{"29 - Psychiatrie (Erwachsene)","Psychiatrie";"30 - Kinder- und Jugendpsychiatrie","KJPsychiatrie";"31 - Psychosomatik","Psychosomatik";0,"Leer";"","Leer"},2,0)</f>
        <v>Leer</v>
      </c>
      <c r="T331" s="6">
        <f>VLOOKUP($C331,{"29 - Psychiatrie (Erwachsene)",1;"30 - Kinder- und Jugendpsychiatrie",1;"31 - Psychosomatik",1;0,0;"",0},2,0)</f>
        <v>0</v>
      </c>
      <c r="U331" s="6">
        <f t="shared" si="47"/>
        <v>0</v>
      </c>
      <c r="V331" s="6">
        <f t="shared" si="48"/>
        <v>0</v>
      </c>
      <c r="W331" s="6">
        <f t="shared" si="49"/>
        <v>0</v>
      </c>
      <c r="X331" s="6">
        <f t="shared" si="50"/>
        <v>0</v>
      </c>
      <c r="Y331" s="6">
        <f t="shared" si="45"/>
        <v>0</v>
      </c>
      <c r="Z331" s="6"/>
      <c r="AA331" s="6"/>
      <c r="AB331" s="6"/>
      <c r="AC331" s="6"/>
      <c r="AD331" s="6"/>
      <c r="AE331" s="6"/>
      <c r="AF331" s="6"/>
      <c r="AG331" s="6"/>
      <c r="AH331" s="6"/>
      <c r="AI331" s="6"/>
    </row>
    <row r="332" spans="1:35" s="20" customFormat="1" ht="15" customHeight="1" x14ac:dyDescent="0.25">
      <c r="A332" s="19"/>
      <c r="B332" s="74" t="str">
        <f t="shared" si="42"/>
        <v>!!!</v>
      </c>
      <c r="C332" s="209" t="str">
        <f>IF($D332&lt;&gt;"",VLOOKUP(TEXT($D332,0),'Angaben Stationen'!$C$15:$V$65,2,0),"")</f>
        <v/>
      </c>
      <c r="D332" s="203"/>
      <c r="E332" s="210"/>
      <c r="F332" s="210"/>
      <c r="G332" s="212"/>
      <c r="H332" s="213"/>
      <c r="I332" s="112"/>
      <c r="J332" s="112"/>
      <c r="K332" s="72"/>
      <c r="M332" s="126"/>
      <c r="N332" s="6">
        <f t="shared" si="43"/>
        <v>0</v>
      </c>
      <c r="O332" s="6" t="str">
        <f>IF('Angaben KH-Standort'!$D$13&gt;0,"VJ","KJA")</f>
        <v>KJA</v>
      </c>
      <c r="P332" s="6" t="str">
        <f t="shared" si="46"/>
        <v>Leer</v>
      </c>
      <c r="Q332" s="6" t="str">
        <f t="shared" si="44"/>
        <v>Leer</v>
      </c>
      <c r="R332" s="6" t="str">
        <f t="shared" si="41"/>
        <v>Leer</v>
      </c>
      <c r="S332" s="6" t="str">
        <f>VLOOKUP($C332,{"29 - Psychiatrie (Erwachsene)","Psychiatrie";"30 - Kinder- und Jugendpsychiatrie","KJPsychiatrie";"31 - Psychosomatik","Psychosomatik";0,"Leer";"","Leer"},2,0)</f>
        <v>Leer</v>
      </c>
      <c r="T332" s="6">
        <f>VLOOKUP($C332,{"29 - Psychiatrie (Erwachsene)",1;"30 - Kinder- und Jugendpsychiatrie",1;"31 - Psychosomatik",1;0,0;"",0},2,0)</f>
        <v>0</v>
      </c>
      <c r="U332" s="6">
        <f t="shared" si="47"/>
        <v>0</v>
      </c>
      <c r="V332" s="6">
        <f t="shared" si="48"/>
        <v>0</v>
      </c>
      <c r="W332" s="6">
        <f t="shared" si="49"/>
        <v>0</v>
      </c>
      <c r="X332" s="6">
        <f t="shared" si="50"/>
        <v>0</v>
      </c>
      <c r="Y332" s="6">
        <f t="shared" si="45"/>
        <v>0</v>
      </c>
      <c r="Z332" s="6"/>
      <c r="AA332" s="6"/>
      <c r="AB332" s="6"/>
      <c r="AC332" s="6"/>
      <c r="AD332" s="6"/>
      <c r="AE332" s="6"/>
      <c r="AF332" s="6"/>
      <c r="AG332" s="6"/>
      <c r="AH332" s="6"/>
      <c r="AI332" s="6"/>
    </row>
    <row r="333" spans="1:35" s="20" customFormat="1" ht="15" customHeight="1" x14ac:dyDescent="0.25">
      <c r="A333" s="19"/>
      <c r="B333" s="74" t="str">
        <f t="shared" si="42"/>
        <v>!!!</v>
      </c>
      <c r="C333" s="209" t="str">
        <f>IF($D333&lt;&gt;"",VLOOKUP(TEXT($D333,0),'Angaben Stationen'!$C$15:$V$65,2,0),"")</f>
        <v/>
      </c>
      <c r="D333" s="203"/>
      <c r="E333" s="210"/>
      <c r="F333" s="210"/>
      <c r="G333" s="212"/>
      <c r="H333" s="213"/>
      <c r="I333" s="112"/>
      <c r="J333" s="112"/>
      <c r="K333" s="72"/>
      <c r="M333" s="126"/>
      <c r="N333" s="6">
        <f t="shared" si="43"/>
        <v>0</v>
      </c>
      <c r="O333" s="6" t="str">
        <f>IF('Angaben KH-Standort'!$D$13&gt;0,"VJ","KJA")</f>
        <v>KJA</v>
      </c>
      <c r="P333" s="6" t="str">
        <f t="shared" si="46"/>
        <v>Leer</v>
      </c>
      <c r="Q333" s="6" t="str">
        <f t="shared" si="44"/>
        <v>Leer</v>
      </c>
      <c r="R333" s="6" t="str">
        <f t="shared" si="41"/>
        <v>Leer</v>
      </c>
      <c r="S333" s="6" t="str">
        <f>VLOOKUP($C333,{"29 - Psychiatrie (Erwachsene)","Psychiatrie";"30 - Kinder- und Jugendpsychiatrie","KJPsychiatrie";"31 - Psychosomatik","Psychosomatik";0,"Leer";"","Leer"},2,0)</f>
        <v>Leer</v>
      </c>
      <c r="T333" s="6">
        <f>VLOOKUP($C333,{"29 - Psychiatrie (Erwachsene)",1;"30 - Kinder- und Jugendpsychiatrie",1;"31 - Psychosomatik",1;0,0;"",0},2,0)</f>
        <v>0</v>
      </c>
      <c r="U333" s="6">
        <f t="shared" si="47"/>
        <v>0</v>
      </c>
      <c r="V333" s="6">
        <f t="shared" si="48"/>
        <v>0</v>
      </c>
      <c r="W333" s="6">
        <f t="shared" si="49"/>
        <v>0</v>
      </c>
      <c r="X333" s="6">
        <f t="shared" si="50"/>
        <v>0</v>
      </c>
      <c r="Y333" s="6">
        <f t="shared" si="45"/>
        <v>0</v>
      </c>
      <c r="Z333" s="6"/>
      <c r="AA333" s="6"/>
      <c r="AB333" s="6"/>
      <c r="AC333" s="6"/>
      <c r="AD333" s="6"/>
      <c r="AE333" s="6"/>
      <c r="AF333" s="6"/>
      <c r="AG333" s="6"/>
      <c r="AH333" s="6"/>
      <c r="AI333" s="6"/>
    </row>
    <row r="334" spans="1:35" s="20" customFormat="1" ht="15" customHeight="1" x14ac:dyDescent="0.25">
      <c r="A334" s="19"/>
      <c r="B334" s="74" t="str">
        <f t="shared" si="42"/>
        <v>!!!</v>
      </c>
      <c r="C334" s="209" t="str">
        <f>IF($D334&lt;&gt;"",VLOOKUP(TEXT($D334,0),'Angaben Stationen'!$C$15:$V$65,2,0),"")</f>
        <v/>
      </c>
      <c r="D334" s="203"/>
      <c r="E334" s="210"/>
      <c r="F334" s="210"/>
      <c r="G334" s="212"/>
      <c r="H334" s="213"/>
      <c r="I334" s="112"/>
      <c r="J334" s="112"/>
      <c r="K334" s="72"/>
      <c r="M334" s="126"/>
      <c r="N334" s="6">
        <f t="shared" si="43"/>
        <v>0</v>
      </c>
      <c r="O334" s="6" t="str">
        <f>IF('Angaben KH-Standort'!$D$13&gt;0,"VJ","KJA")</f>
        <v>KJA</v>
      </c>
      <c r="P334" s="6" t="str">
        <f t="shared" si="46"/>
        <v>Leer</v>
      </c>
      <c r="Q334" s="6" t="str">
        <f t="shared" si="44"/>
        <v>Leer</v>
      </c>
      <c r="R334" s="6" t="str">
        <f t="shared" si="41"/>
        <v>Leer</v>
      </c>
      <c r="S334" s="6" t="str">
        <f>VLOOKUP($C334,{"29 - Psychiatrie (Erwachsene)","Psychiatrie";"30 - Kinder- und Jugendpsychiatrie","KJPsychiatrie";"31 - Psychosomatik","Psychosomatik";0,"Leer";"","Leer"},2,0)</f>
        <v>Leer</v>
      </c>
      <c r="T334" s="6">
        <f>VLOOKUP($C334,{"29 - Psychiatrie (Erwachsene)",1;"30 - Kinder- und Jugendpsychiatrie",1;"31 - Psychosomatik",1;0,0;"",0},2,0)</f>
        <v>0</v>
      </c>
      <c r="U334" s="6">
        <f t="shared" si="47"/>
        <v>0</v>
      </c>
      <c r="V334" s="6">
        <f t="shared" si="48"/>
        <v>0</v>
      </c>
      <c r="W334" s="6">
        <f t="shared" si="49"/>
        <v>0</v>
      </c>
      <c r="X334" s="6">
        <f t="shared" si="50"/>
        <v>0</v>
      </c>
      <c r="Y334" s="6">
        <f t="shared" si="45"/>
        <v>0</v>
      </c>
      <c r="Z334" s="6"/>
      <c r="AA334" s="6"/>
      <c r="AB334" s="6"/>
      <c r="AC334" s="6"/>
      <c r="AD334" s="6"/>
      <c r="AE334" s="6"/>
      <c r="AF334" s="6"/>
      <c r="AG334" s="6"/>
      <c r="AH334" s="6"/>
      <c r="AI334" s="6"/>
    </row>
    <row r="335" spans="1:35" s="20" customFormat="1" ht="15" customHeight="1" x14ac:dyDescent="0.25">
      <c r="A335" s="19"/>
      <c r="B335" s="74" t="str">
        <f t="shared" si="42"/>
        <v>!!!</v>
      </c>
      <c r="C335" s="209" t="str">
        <f>IF($D335&lt;&gt;"",VLOOKUP(TEXT($D335,0),'Angaben Stationen'!$C$15:$V$65,2,0),"")</f>
        <v/>
      </c>
      <c r="D335" s="203"/>
      <c r="E335" s="210"/>
      <c r="F335" s="210"/>
      <c r="G335" s="212"/>
      <c r="H335" s="213"/>
      <c r="I335" s="112"/>
      <c r="J335" s="112"/>
      <c r="K335" s="72"/>
      <c r="M335" s="126"/>
      <c r="N335" s="6">
        <f t="shared" si="43"/>
        <v>0</v>
      </c>
      <c r="O335" s="6" t="str">
        <f>IF('Angaben KH-Standort'!$D$13&gt;0,"VJ","KJA")</f>
        <v>KJA</v>
      </c>
      <c r="P335" s="6" t="str">
        <f t="shared" si="46"/>
        <v>Leer</v>
      </c>
      <c r="Q335" s="6" t="str">
        <f t="shared" si="44"/>
        <v>Leer</v>
      </c>
      <c r="R335" s="6" t="str">
        <f t="shared" si="41"/>
        <v>Leer</v>
      </c>
      <c r="S335" s="6" t="str">
        <f>VLOOKUP($C335,{"29 - Psychiatrie (Erwachsene)","Psychiatrie";"30 - Kinder- und Jugendpsychiatrie","KJPsychiatrie";"31 - Psychosomatik","Psychosomatik";0,"Leer";"","Leer"},2,0)</f>
        <v>Leer</v>
      </c>
      <c r="T335" s="6">
        <f>VLOOKUP($C335,{"29 - Psychiatrie (Erwachsene)",1;"30 - Kinder- und Jugendpsychiatrie",1;"31 - Psychosomatik",1;0,0;"",0},2,0)</f>
        <v>0</v>
      </c>
      <c r="U335" s="6">
        <f t="shared" si="47"/>
        <v>0</v>
      </c>
      <c r="V335" s="6">
        <f t="shared" si="48"/>
        <v>0</v>
      </c>
      <c r="W335" s="6">
        <f t="shared" si="49"/>
        <v>0</v>
      </c>
      <c r="X335" s="6">
        <f t="shared" si="50"/>
        <v>0</v>
      </c>
      <c r="Y335" s="6">
        <f t="shared" si="45"/>
        <v>0</v>
      </c>
      <c r="Z335" s="6"/>
      <c r="AA335" s="6"/>
      <c r="AB335" s="6"/>
      <c r="AC335" s="6"/>
      <c r="AD335" s="6"/>
      <c r="AE335" s="6"/>
      <c r="AF335" s="6"/>
      <c r="AG335" s="6"/>
      <c r="AH335" s="6"/>
      <c r="AI335" s="6"/>
    </row>
    <row r="336" spans="1:35" s="20" customFormat="1" ht="15" customHeight="1" x14ac:dyDescent="0.25">
      <c r="A336" s="19"/>
      <c r="B336" s="74" t="str">
        <f t="shared" si="42"/>
        <v>!!!</v>
      </c>
      <c r="C336" s="209" t="str">
        <f>IF($D336&lt;&gt;"",VLOOKUP(TEXT($D336,0),'Angaben Stationen'!$C$15:$V$65,2,0),"")</f>
        <v/>
      </c>
      <c r="D336" s="203"/>
      <c r="E336" s="210"/>
      <c r="F336" s="210"/>
      <c r="G336" s="212"/>
      <c r="H336" s="213"/>
      <c r="I336" s="112"/>
      <c r="J336" s="112"/>
      <c r="K336" s="72"/>
      <c r="M336" s="126"/>
      <c r="N336" s="6">
        <f t="shared" si="43"/>
        <v>0</v>
      </c>
      <c r="O336" s="6" t="str">
        <f>IF('Angaben KH-Standort'!$D$13&gt;0,"VJ","KJA")</f>
        <v>KJA</v>
      </c>
      <c r="P336" s="6" t="str">
        <f t="shared" si="46"/>
        <v>Leer</v>
      </c>
      <c r="Q336" s="6" t="str">
        <f t="shared" si="44"/>
        <v>Leer</v>
      </c>
      <c r="R336" s="6" t="str">
        <f t="shared" si="41"/>
        <v>Leer</v>
      </c>
      <c r="S336" s="6" t="str">
        <f>VLOOKUP($C336,{"29 - Psychiatrie (Erwachsene)","Psychiatrie";"30 - Kinder- und Jugendpsychiatrie","KJPsychiatrie";"31 - Psychosomatik","Psychosomatik";0,"Leer";"","Leer"},2,0)</f>
        <v>Leer</v>
      </c>
      <c r="T336" s="6">
        <f>VLOOKUP($C336,{"29 - Psychiatrie (Erwachsene)",1;"30 - Kinder- und Jugendpsychiatrie",1;"31 - Psychosomatik",1;0,0;"",0},2,0)</f>
        <v>0</v>
      </c>
      <c r="U336" s="6">
        <f t="shared" si="47"/>
        <v>0</v>
      </c>
      <c r="V336" s="6">
        <f t="shared" si="48"/>
        <v>0</v>
      </c>
      <c r="W336" s="6">
        <f t="shared" si="49"/>
        <v>0</v>
      </c>
      <c r="X336" s="6">
        <f t="shared" si="50"/>
        <v>0</v>
      </c>
      <c r="Y336" s="6">
        <f t="shared" si="45"/>
        <v>0</v>
      </c>
      <c r="Z336" s="6"/>
      <c r="AA336" s="6"/>
      <c r="AB336" s="6"/>
      <c r="AC336" s="6"/>
      <c r="AD336" s="6"/>
      <c r="AE336" s="6"/>
      <c r="AF336" s="6"/>
      <c r="AG336" s="6"/>
      <c r="AH336" s="6"/>
      <c r="AI336" s="6"/>
    </row>
    <row r="337" spans="1:35" s="20" customFormat="1" ht="15" customHeight="1" x14ac:dyDescent="0.25">
      <c r="A337" s="19"/>
      <c r="B337" s="74" t="str">
        <f t="shared" si="42"/>
        <v>!!!</v>
      </c>
      <c r="C337" s="209" t="str">
        <f>IF($D337&lt;&gt;"",VLOOKUP(TEXT($D337,0),'Angaben Stationen'!$C$15:$V$65,2,0),"")</f>
        <v/>
      </c>
      <c r="D337" s="203"/>
      <c r="E337" s="210"/>
      <c r="F337" s="210"/>
      <c r="G337" s="212"/>
      <c r="H337" s="213"/>
      <c r="I337" s="112"/>
      <c r="J337" s="112"/>
      <c r="K337" s="72"/>
      <c r="M337" s="126"/>
      <c r="N337" s="6">
        <f t="shared" si="43"/>
        <v>0</v>
      </c>
      <c r="O337" s="6" t="str">
        <f>IF('Angaben KH-Standort'!$D$13&gt;0,"VJ","KJA")</f>
        <v>KJA</v>
      </c>
      <c r="P337" s="6" t="str">
        <f t="shared" si="46"/>
        <v>Leer</v>
      </c>
      <c r="Q337" s="6" t="str">
        <f t="shared" si="44"/>
        <v>Leer</v>
      </c>
      <c r="R337" s="6" t="str">
        <f t="shared" si="41"/>
        <v>Leer</v>
      </c>
      <c r="S337" s="6" t="str">
        <f>VLOOKUP($C337,{"29 - Psychiatrie (Erwachsene)","Psychiatrie";"30 - Kinder- und Jugendpsychiatrie","KJPsychiatrie";"31 - Psychosomatik","Psychosomatik";0,"Leer";"","Leer"},2,0)</f>
        <v>Leer</v>
      </c>
      <c r="T337" s="6">
        <f>VLOOKUP($C337,{"29 - Psychiatrie (Erwachsene)",1;"30 - Kinder- und Jugendpsychiatrie",1;"31 - Psychosomatik",1;0,0;"",0},2,0)</f>
        <v>0</v>
      </c>
      <c r="U337" s="6">
        <f t="shared" si="47"/>
        <v>0</v>
      </c>
      <c r="V337" s="6">
        <f t="shared" si="48"/>
        <v>0</v>
      </c>
      <c r="W337" s="6">
        <f t="shared" si="49"/>
        <v>0</v>
      </c>
      <c r="X337" s="6">
        <f t="shared" si="50"/>
        <v>0</v>
      </c>
      <c r="Y337" s="6">
        <f t="shared" si="45"/>
        <v>0</v>
      </c>
      <c r="Z337" s="6"/>
      <c r="AA337" s="6"/>
      <c r="AB337" s="6"/>
      <c r="AC337" s="6"/>
      <c r="AD337" s="6"/>
      <c r="AE337" s="6"/>
      <c r="AF337" s="6"/>
      <c r="AG337" s="6"/>
      <c r="AH337" s="6"/>
      <c r="AI337" s="6"/>
    </row>
    <row r="338" spans="1:35" s="20" customFormat="1" ht="15" customHeight="1" x14ac:dyDescent="0.25">
      <c r="A338" s="19"/>
      <c r="B338" s="74" t="str">
        <f t="shared" si="42"/>
        <v>!!!</v>
      </c>
      <c r="C338" s="209" t="str">
        <f>IF($D338&lt;&gt;"",VLOOKUP(TEXT($D338,0),'Angaben Stationen'!$C$15:$V$65,2,0),"")</f>
        <v/>
      </c>
      <c r="D338" s="203"/>
      <c r="E338" s="210"/>
      <c r="F338" s="210"/>
      <c r="G338" s="212"/>
      <c r="H338" s="213"/>
      <c r="I338" s="112"/>
      <c r="J338" s="112"/>
      <c r="K338" s="72"/>
      <c r="M338" s="126"/>
      <c r="N338" s="6">
        <f t="shared" si="43"/>
        <v>0</v>
      </c>
      <c r="O338" s="6" t="str">
        <f>IF('Angaben KH-Standort'!$D$13&gt;0,"VJ","KJA")</f>
        <v>KJA</v>
      </c>
      <c r="P338" s="6" t="str">
        <f t="shared" si="46"/>
        <v>Leer</v>
      </c>
      <c r="Q338" s="6" t="str">
        <f t="shared" si="44"/>
        <v>Leer</v>
      </c>
      <c r="R338" s="6" t="str">
        <f t="shared" ref="R338:R401" si="51">IF($D338&lt;&gt;"","Monate","Leer")</f>
        <v>Leer</v>
      </c>
      <c r="S338" s="6" t="str">
        <f>VLOOKUP($C338,{"29 - Psychiatrie (Erwachsene)","Psychiatrie";"30 - Kinder- und Jugendpsychiatrie","KJPsychiatrie";"31 - Psychosomatik","Psychosomatik";0,"Leer";"","Leer"},2,0)</f>
        <v>Leer</v>
      </c>
      <c r="T338" s="6">
        <f>VLOOKUP($C338,{"29 - Psychiatrie (Erwachsene)",1;"30 - Kinder- und Jugendpsychiatrie",1;"31 - Psychosomatik",1;0,0;"",0},2,0)</f>
        <v>0</v>
      </c>
      <c r="U338" s="6">
        <f t="shared" si="47"/>
        <v>0</v>
      </c>
      <c r="V338" s="6">
        <f t="shared" si="48"/>
        <v>0</v>
      </c>
      <c r="W338" s="6">
        <f t="shared" si="49"/>
        <v>0</v>
      </c>
      <c r="X338" s="6">
        <f t="shared" si="50"/>
        <v>0</v>
      </c>
      <c r="Y338" s="6">
        <f t="shared" si="45"/>
        <v>0</v>
      </c>
      <c r="Z338" s="6"/>
      <c r="AA338" s="6"/>
      <c r="AB338" s="6"/>
      <c r="AC338" s="6"/>
      <c r="AD338" s="6"/>
      <c r="AE338" s="6"/>
      <c r="AF338" s="6"/>
      <c r="AG338" s="6"/>
      <c r="AH338" s="6"/>
      <c r="AI338" s="6"/>
    </row>
    <row r="339" spans="1:35" s="20" customFormat="1" ht="15" customHeight="1" x14ac:dyDescent="0.25">
      <c r="A339" s="19"/>
      <c r="B339" s="74" t="str">
        <f t="shared" ref="B339:B402" si="52">IF(SUM(T339:Y339)&lt;6,"!!!","")</f>
        <v>!!!</v>
      </c>
      <c r="C339" s="209" t="str">
        <f>IF($D339&lt;&gt;"",VLOOKUP(TEXT($D339,0),'Angaben Stationen'!$C$15:$V$65,2,0),"")</f>
        <v/>
      </c>
      <c r="D339" s="203"/>
      <c r="E339" s="210"/>
      <c r="F339" s="210"/>
      <c r="G339" s="212"/>
      <c r="H339" s="213"/>
      <c r="I339" s="112"/>
      <c r="J339" s="112"/>
      <c r="K339" s="72"/>
      <c r="M339" s="126"/>
      <c r="N339" s="6">
        <f t="shared" ref="N339:N402" si="53">IF(LEN(B339)&gt;0,0,1)</f>
        <v>0</v>
      </c>
      <c r="O339" s="6" t="str">
        <f>IF('Angaben KH-Standort'!$D$13&gt;0,"VJ","KJA")</f>
        <v>KJA</v>
      </c>
      <c r="P339" s="6" t="str">
        <f t="shared" si="46"/>
        <v>Leer</v>
      </c>
      <c r="Q339" s="6" t="str">
        <f t="shared" ref="Q339:Q402" si="54">IF($D339&lt;&gt;"",O339,"Leer")</f>
        <v>Leer</v>
      </c>
      <c r="R339" s="6" t="str">
        <f t="shared" si="51"/>
        <v>Leer</v>
      </c>
      <c r="S339" s="6" t="str">
        <f>VLOOKUP($C339,{"29 - Psychiatrie (Erwachsene)","Psychiatrie";"30 - Kinder- und Jugendpsychiatrie","KJPsychiatrie";"31 - Psychosomatik","Psychosomatik";0,"Leer";"","Leer"},2,0)</f>
        <v>Leer</v>
      </c>
      <c r="T339" s="6">
        <f>VLOOKUP($C339,{"29 - Psychiatrie (Erwachsene)",1;"30 - Kinder- und Jugendpsychiatrie",1;"31 - Psychosomatik",1;0,0;"",0},2,0)</f>
        <v>0</v>
      </c>
      <c r="U339" s="6">
        <f t="shared" si="47"/>
        <v>0</v>
      </c>
      <c r="V339" s="6">
        <f t="shared" si="48"/>
        <v>0</v>
      </c>
      <c r="W339" s="6">
        <f t="shared" si="49"/>
        <v>0</v>
      </c>
      <c r="X339" s="6">
        <f t="shared" si="50"/>
        <v>0</v>
      </c>
      <c r="Y339" s="6">
        <f t="shared" ref="Y339:Y402" si="55">IF(LEN($H339)&gt;0,1,0)</f>
        <v>0</v>
      </c>
      <c r="Z339" s="6"/>
      <c r="AA339" s="6"/>
      <c r="AB339" s="6"/>
      <c r="AC339" s="6"/>
      <c r="AD339" s="6"/>
      <c r="AE339" s="6"/>
      <c r="AF339" s="6"/>
      <c r="AG339" s="6"/>
      <c r="AH339" s="6"/>
      <c r="AI339" s="6"/>
    </row>
    <row r="340" spans="1:35" s="20" customFormat="1" ht="15" customHeight="1" x14ac:dyDescent="0.25">
      <c r="A340" s="19"/>
      <c r="B340" s="74" t="str">
        <f t="shared" si="52"/>
        <v>!!!</v>
      </c>
      <c r="C340" s="209" t="str">
        <f>IF($D340&lt;&gt;"",VLOOKUP(TEXT($D340,0),'Angaben Stationen'!$C$15:$V$65,2,0),"")</f>
        <v/>
      </c>
      <c r="D340" s="203"/>
      <c r="E340" s="210"/>
      <c r="F340" s="210"/>
      <c r="G340" s="212"/>
      <c r="H340" s="213"/>
      <c r="I340" s="112"/>
      <c r="J340" s="112"/>
      <c r="K340" s="72"/>
      <c r="M340" s="126"/>
      <c r="N340" s="6">
        <f t="shared" si="53"/>
        <v>0</v>
      </c>
      <c r="O340" s="6" t="str">
        <f>IF('Angaben KH-Standort'!$D$13&gt;0,"VJ","KJA")</f>
        <v>KJA</v>
      </c>
      <c r="P340" s="6" t="str">
        <f t="shared" ref="P340:P403" si="56">IF($D339&lt;&gt;"","Stationen","Leer")</f>
        <v>Leer</v>
      </c>
      <c r="Q340" s="6" t="str">
        <f t="shared" si="54"/>
        <v>Leer</v>
      </c>
      <c r="R340" s="6" t="str">
        <f t="shared" si="51"/>
        <v>Leer</v>
      </c>
      <c r="S340" s="6" t="str">
        <f>VLOOKUP($C340,{"29 - Psychiatrie (Erwachsene)","Psychiatrie";"30 - Kinder- und Jugendpsychiatrie","KJPsychiatrie";"31 - Psychosomatik","Psychosomatik";0,"Leer";"","Leer"},2,0)</f>
        <v>Leer</v>
      </c>
      <c r="T340" s="6">
        <f>VLOOKUP($C340,{"29 - Psychiatrie (Erwachsene)",1;"30 - Kinder- und Jugendpsychiatrie",1;"31 - Psychosomatik",1;0,0;"",0},2,0)</f>
        <v>0</v>
      </c>
      <c r="U340" s="6">
        <f t="shared" ref="U340:U403" si="57">IF(LEN($D340)&gt;0,1,0)</f>
        <v>0</v>
      </c>
      <c r="V340" s="6">
        <f t="shared" ref="V340:V403" si="58">IF(LEN($E340)&gt;0,1,0)</f>
        <v>0</v>
      </c>
      <c r="W340" s="6">
        <f t="shared" ref="W340:W403" si="59">IF(LEN($F340)&gt;0,1,0)</f>
        <v>0</v>
      </c>
      <c r="X340" s="6">
        <f t="shared" ref="X340:X403" si="60">IF(LEN($G340)&gt;0,1,0)</f>
        <v>0</v>
      </c>
      <c r="Y340" s="6">
        <f t="shared" si="55"/>
        <v>0</v>
      </c>
      <c r="Z340" s="6"/>
      <c r="AA340" s="6"/>
      <c r="AB340" s="6"/>
      <c r="AC340" s="6"/>
      <c r="AD340" s="6"/>
      <c r="AE340" s="6"/>
      <c r="AF340" s="6"/>
      <c r="AG340" s="6"/>
      <c r="AH340" s="6"/>
      <c r="AI340" s="6"/>
    </row>
    <row r="341" spans="1:35" s="20" customFormat="1" ht="15" customHeight="1" x14ac:dyDescent="0.25">
      <c r="A341" s="19"/>
      <c r="B341" s="74" t="str">
        <f t="shared" si="52"/>
        <v>!!!</v>
      </c>
      <c r="C341" s="209" t="str">
        <f>IF($D341&lt;&gt;"",VLOOKUP(TEXT($D341,0),'Angaben Stationen'!$C$15:$V$65,2,0),"")</f>
        <v/>
      </c>
      <c r="D341" s="203"/>
      <c r="E341" s="210"/>
      <c r="F341" s="210"/>
      <c r="G341" s="212"/>
      <c r="H341" s="213"/>
      <c r="I341" s="112"/>
      <c r="J341" s="112"/>
      <c r="K341" s="72"/>
      <c r="M341" s="126"/>
      <c r="N341" s="6">
        <f t="shared" si="53"/>
        <v>0</v>
      </c>
      <c r="O341" s="6" t="str">
        <f>IF('Angaben KH-Standort'!$D$13&gt;0,"VJ","KJA")</f>
        <v>KJA</v>
      </c>
      <c r="P341" s="6" t="str">
        <f t="shared" si="56"/>
        <v>Leer</v>
      </c>
      <c r="Q341" s="6" t="str">
        <f t="shared" si="54"/>
        <v>Leer</v>
      </c>
      <c r="R341" s="6" t="str">
        <f t="shared" si="51"/>
        <v>Leer</v>
      </c>
      <c r="S341" s="6" t="str">
        <f>VLOOKUP($C341,{"29 - Psychiatrie (Erwachsene)","Psychiatrie";"30 - Kinder- und Jugendpsychiatrie","KJPsychiatrie";"31 - Psychosomatik","Psychosomatik";0,"Leer";"","Leer"},2,0)</f>
        <v>Leer</v>
      </c>
      <c r="T341" s="6">
        <f>VLOOKUP($C341,{"29 - Psychiatrie (Erwachsene)",1;"30 - Kinder- und Jugendpsychiatrie",1;"31 - Psychosomatik",1;0,0;"",0},2,0)</f>
        <v>0</v>
      </c>
      <c r="U341" s="6">
        <f t="shared" si="57"/>
        <v>0</v>
      </c>
      <c r="V341" s="6">
        <f t="shared" si="58"/>
        <v>0</v>
      </c>
      <c r="W341" s="6">
        <f t="shared" si="59"/>
        <v>0</v>
      </c>
      <c r="X341" s="6">
        <f t="shared" si="60"/>
        <v>0</v>
      </c>
      <c r="Y341" s="6">
        <f t="shared" si="55"/>
        <v>0</v>
      </c>
      <c r="Z341" s="6"/>
      <c r="AA341" s="6"/>
      <c r="AB341" s="6"/>
      <c r="AC341" s="6"/>
      <c r="AD341" s="6"/>
      <c r="AE341" s="6"/>
      <c r="AF341" s="6"/>
      <c r="AG341" s="6"/>
      <c r="AH341" s="6"/>
      <c r="AI341" s="6"/>
    </row>
    <row r="342" spans="1:35" s="20" customFormat="1" ht="15" customHeight="1" x14ac:dyDescent="0.25">
      <c r="A342" s="19"/>
      <c r="B342" s="74" t="str">
        <f t="shared" si="52"/>
        <v>!!!</v>
      </c>
      <c r="C342" s="209" t="str">
        <f>IF($D342&lt;&gt;"",VLOOKUP(TEXT($D342,0),'Angaben Stationen'!$C$15:$V$65,2,0),"")</f>
        <v/>
      </c>
      <c r="D342" s="203"/>
      <c r="E342" s="210"/>
      <c r="F342" s="210"/>
      <c r="G342" s="212"/>
      <c r="H342" s="213"/>
      <c r="I342" s="112"/>
      <c r="J342" s="112"/>
      <c r="K342" s="72"/>
      <c r="M342" s="126"/>
      <c r="N342" s="6">
        <f t="shared" si="53"/>
        <v>0</v>
      </c>
      <c r="O342" s="6" t="str">
        <f>IF('Angaben KH-Standort'!$D$13&gt;0,"VJ","KJA")</f>
        <v>KJA</v>
      </c>
      <c r="P342" s="6" t="str">
        <f t="shared" si="56"/>
        <v>Leer</v>
      </c>
      <c r="Q342" s="6" t="str">
        <f t="shared" si="54"/>
        <v>Leer</v>
      </c>
      <c r="R342" s="6" t="str">
        <f t="shared" si="51"/>
        <v>Leer</v>
      </c>
      <c r="S342" s="6" t="str">
        <f>VLOOKUP($C342,{"29 - Psychiatrie (Erwachsene)","Psychiatrie";"30 - Kinder- und Jugendpsychiatrie","KJPsychiatrie";"31 - Psychosomatik","Psychosomatik";0,"Leer";"","Leer"},2,0)</f>
        <v>Leer</v>
      </c>
      <c r="T342" s="6">
        <f>VLOOKUP($C342,{"29 - Psychiatrie (Erwachsene)",1;"30 - Kinder- und Jugendpsychiatrie",1;"31 - Psychosomatik",1;0,0;"",0},2,0)</f>
        <v>0</v>
      </c>
      <c r="U342" s="6">
        <f t="shared" si="57"/>
        <v>0</v>
      </c>
      <c r="V342" s="6">
        <f t="shared" si="58"/>
        <v>0</v>
      </c>
      <c r="W342" s="6">
        <f t="shared" si="59"/>
        <v>0</v>
      </c>
      <c r="X342" s="6">
        <f t="shared" si="60"/>
        <v>0</v>
      </c>
      <c r="Y342" s="6">
        <f t="shared" si="55"/>
        <v>0</v>
      </c>
      <c r="Z342" s="6"/>
      <c r="AA342" s="6"/>
      <c r="AB342" s="6"/>
      <c r="AC342" s="6"/>
      <c r="AD342" s="6"/>
      <c r="AE342" s="6"/>
      <c r="AF342" s="6"/>
      <c r="AG342" s="6"/>
      <c r="AH342" s="6"/>
      <c r="AI342" s="6"/>
    </row>
    <row r="343" spans="1:35" s="20" customFormat="1" ht="15" customHeight="1" x14ac:dyDescent="0.25">
      <c r="A343" s="19"/>
      <c r="B343" s="74" t="str">
        <f t="shared" si="52"/>
        <v>!!!</v>
      </c>
      <c r="C343" s="209" t="str">
        <f>IF($D343&lt;&gt;"",VLOOKUP(TEXT($D343,0),'Angaben Stationen'!$C$15:$V$65,2,0),"")</f>
        <v/>
      </c>
      <c r="D343" s="203"/>
      <c r="E343" s="210"/>
      <c r="F343" s="210"/>
      <c r="G343" s="212"/>
      <c r="H343" s="213"/>
      <c r="I343" s="112"/>
      <c r="J343" s="112"/>
      <c r="K343" s="72"/>
      <c r="M343" s="126"/>
      <c r="N343" s="6">
        <f t="shared" si="53"/>
        <v>0</v>
      </c>
      <c r="O343" s="6" t="str">
        <f>IF('Angaben KH-Standort'!$D$13&gt;0,"VJ","KJA")</f>
        <v>KJA</v>
      </c>
      <c r="P343" s="6" t="str">
        <f t="shared" si="56"/>
        <v>Leer</v>
      </c>
      <c r="Q343" s="6" t="str">
        <f t="shared" si="54"/>
        <v>Leer</v>
      </c>
      <c r="R343" s="6" t="str">
        <f t="shared" si="51"/>
        <v>Leer</v>
      </c>
      <c r="S343" s="6" t="str">
        <f>VLOOKUP($C343,{"29 - Psychiatrie (Erwachsene)","Psychiatrie";"30 - Kinder- und Jugendpsychiatrie","KJPsychiatrie";"31 - Psychosomatik","Psychosomatik";0,"Leer";"","Leer"},2,0)</f>
        <v>Leer</v>
      </c>
      <c r="T343" s="6">
        <f>VLOOKUP($C343,{"29 - Psychiatrie (Erwachsene)",1;"30 - Kinder- und Jugendpsychiatrie",1;"31 - Psychosomatik",1;0,0;"",0},2,0)</f>
        <v>0</v>
      </c>
      <c r="U343" s="6">
        <f t="shared" si="57"/>
        <v>0</v>
      </c>
      <c r="V343" s="6">
        <f t="shared" si="58"/>
        <v>0</v>
      </c>
      <c r="W343" s="6">
        <f t="shared" si="59"/>
        <v>0</v>
      </c>
      <c r="X343" s="6">
        <f t="shared" si="60"/>
        <v>0</v>
      </c>
      <c r="Y343" s="6">
        <f t="shared" si="55"/>
        <v>0</v>
      </c>
      <c r="Z343" s="6"/>
      <c r="AA343" s="6"/>
      <c r="AB343" s="6"/>
      <c r="AC343" s="6"/>
      <c r="AD343" s="6"/>
      <c r="AE343" s="6"/>
      <c r="AF343" s="6"/>
      <c r="AG343" s="6"/>
      <c r="AH343" s="6"/>
      <c r="AI343" s="6"/>
    </row>
    <row r="344" spans="1:35" s="20" customFormat="1" ht="15" customHeight="1" x14ac:dyDescent="0.25">
      <c r="A344" s="19"/>
      <c r="B344" s="74" t="str">
        <f t="shared" si="52"/>
        <v>!!!</v>
      </c>
      <c r="C344" s="209" t="str">
        <f>IF($D344&lt;&gt;"",VLOOKUP(TEXT($D344,0),'Angaben Stationen'!$C$15:$V$65,2,0),"")</f>
        <v/>
      </c>
      <c r="D344" s="203"/>
      <c r="E344" s="210"/>
      <c r="F344" s="210"/>
      <c r="G344" s="212"/>
      <c r="H344" s="213"/>
      <c r="I344" s="112"/>
      <c r="J344" s="112"/>
      <c r="K344" s="72"/>
      <c r="M344" s="126"/>
      <c r="N344" s="6">
        <f t="shared" si="53"/>
        <v>0</v>
      </c>
      <c r="O344" s="6" t="str">
        <f>IF('Angaben KH-Standort'!$D$13&gt;0,"VJ","KJA")</f>
        <v>KJA</v>
      </c>
      <c r="P344" s="6" t="str">
        <f t="shared" si="56"/>
        <v>Leer</v>
      </c>
      <c r="Q344" s="6" t="str">
        <f t="shared" si="54"/>
        <v>Leer</v>
      </c>
      <c r="R344" s="6" t="str">
        <f t="shared" si="51"/>
        <v>Leer</v>
      </c>
      <c r="S344" s="6" t="str">
        <f>VLOOKUP($C344,{"29 - Psychiatrie (Erwachsene)","Psychiatrie";"30 - Kinder- und Jugendpsychiatrie","KJPsychiatrie";"31 - Psychosomatik","Psychosomatik";0,"Leer";"","Leer"},2,0)</f>
        <v>Leer</v>
      </c>
      <c r="T344" s="6">
        <f>VLOOKUP($C344,{"29 - Psychiatrie (Erwachsene)",1;"30 - Kinder- und Jugendpsychiatrie",1;"31 - Psychosomatik",1;0,0;"",0},2,0)</f>
        <v>0</v>
      </c>
      <c r="U344" s="6">
        <f t="shared" si="57"/>
        <v>0</v>
      </c>
      <c r="V344" s="6">
        <f t="shared" si="58"/>
        <v>0</v>
      </c>
      <c r="W344" s="6">
        <f t="shared" si="59"/>
        <v>0</v>
      </c>
      <c r="X344" s="6">
        <f t="shared" si="60"/>
        <v>0</v>
      </c>
      <c r="Y344" s="6">
        <f t="shared" si="55"/>
        <v>0</v>
      </c>
      <c r="Z344" s="6"/>
      <c r="AA344" s="6"/>
      <c r="AB344" s="6"/>
      <c r="AC344" s="6"/>
      <c r="AD344" s="6"/>
      <c r="AE344" s="6"/>
      <c r="AF344" s="6"/>
      <c r="AG344" s="6"/>
      <c r="AH344" s="6"/>
      <c r="AI344" s="6"/>
    </row>
    <row r="345" spans="1:35" s="20" customFormat="1" ht="15" customHeight="1" x14ac:dyDescent="0.25">
      <c r="A345" s="19"/>
      <c r="B345" s="74" t="str">
        <f t="shared" si="52"/>
        <v>!!!</v>
      </c>
      <c r="C345" s="209" t="str">
        <f>IF($D345&lt;&gt;"",VLOOKUP(TEXT($D345,0),'Angaben Stationen'!$C$15:$V$65,2,0),"")</f>
        <v/>
      </c>
      <c r="D345" s="203"/>
      <c r="E345" s="210"/>
      <c r="F345" s="210"/>
      <c r="G345" s="212"/>
      <c r="H345" s="213"/>
      <c r="I345" s="112"/>
      <c r="J345" s="112"/>
      <c r="K345" s="72"/>
      <c r="M345" s="126"/>
      <c r="N345" s="6">
        <f t="shared" si="53"/>
        <v>0</v>
      </c>
      <c r="O345" s="6" t="str">
        <f>IF('Angaben KH-Standort'!$D$13&gt;0,"VJ","KJA")</f>
        <v>KJA</v>
      </c>
      <c r="P345" s="6" t="str">
        <f t="shared" si="56"/>
        <v>Leer</v>
      </c>
      <c r="Q345" s="6" t="str">
        <f t="shared" si="54"/>
        <v>Leer</v>
      </c>
      <c r="R345" s="6" t="str">
        <f t="shared" si="51"/>
        <v>Leer</v>
      </c>
      <c r="S345" s="6" t="str">
        <f>VLOOKUP($C345,{"29 - Psychiatrie (Erwachsene)","Psychiatrie";"30 - Kinder- und Jugendpsychiatrie","KJPsychiatrie";"31 - Psychosomatik","Psychosomatik";0,"Leer";"","Leer"},2,0)</f>
        <v>Leer</v>
      </c>
      <c r="T345" s="6">
        <f>VLOOKUP($C345,{"29 - Psychiatrie (Erwachsene)",1;"30 - Kinder- und Jugendpsychiatrie",1;"31 - Psychosomatik",1;0,0;"",0},2,0)</f>
        <v>0</v>
      </c>
      <c r="U345" s="6">
        <f t="shared" si="57"/>
        <v>0</v>
      </c>
      <c r="V345" s="6">
        <f t="shared" si="58"/>
        <v>0</v>
      </c>
      <c r="W345" s="6">
        <f t="shared" si="59"/>
        <v>0</v>
      </c>
      <c r="X345" s="6">
        <f t="shared" si="60"/>
        <v>0</v>
      </c>
      <c r="Y345" s="6">
        <f t="shared" si="55"/>
        <v>0</v>
      </c>
      <c r="Z345" s="6"/>
      <c r="AA345" s="6"/>
      <c r="AB345" s="6"/>
      <c r="AC345" s="6"/>
      <c r="AD345" s="6"/>
      <c r="AE345" s="6"/>
      <c r="AF345" s="6"/>
      <c r="AG345" s="6"/>
      <c r="AH345" s="6"/>
      <c r="AI345" s="6"/>
    </row>
    <row r="346" spans="1:35" s="20" customFormat="1" ht="15" customHeight="1" x14ac:dyDescent="0.25">
      <c r="A346" s="19"/>
      <c r="B346" s="74" t="str">
        <f t="shared" si="52"/>
        <v>!!!</v>
      </c>
      <c r="C346" s="209" t="str">
        <f>IF($D346&lt;&gt;"",VLOOKUP(TEXT($D346,0),'Angaben Stationen'!$C$15:$V$65,2,0),"")</f>
        <v/>
      </c>
      <c r="D346" s="203"/>
      <c r="E346" s="210"/>
      <c r="F346" s="210"/>
      <c r="G346" s="212"/>
      <c r="H346" s="213"/>
      <c r="I346" s="112"/>
      <c r="J346" s="112"/>
      <c r="K346" s="72"/>
      <c r="M346" s="126"/>
      <c r="N346" s="6">
        <f t="shared" si="53"/>
        <v>0</v>
      </c>
      <c r="O346" s="6" t="str">
        <f>IF('Angaben KH-Standort'!$D$13&gt;0,"VJ","KJA")</f>
        <v>KJA</v>
      </c>
      <c r="P346" s="6" t="str">
        <f t="shared" si="56"/>
        <v>Leer</v>
      </c>
      <c r="Q346" s="6" t="str">
        <f t="shared" si="54"/>
        <v>Leer</v>
      </c>
      <c r="R346" s="6" t="str">
        <f t="shared" si="51"/>
        <v>Leer</v>
      </c>
      <c r="S346" s="6" t="str">
        <f>VLOOKUP($C346,{"29 - Psychiatrie (Erwachsene)","Psychiatrie";"30 - Kinder- und Jugendpsychiatrie","KJPsychiatrie";"31 - Psychosomatik","Psychosomatik";0,"Leer";"","Leer"},2,0)</f>
        <v>Leer</v>
      </c>
      <c r="T346" s="6">
        <f>VLOOKUP($C346,{"29 - Psychiatrie (Erwachsene)",1;"30 - Kinder- und Jugendpsychiatrie",1;"31 - Psychosomatik",1;0,0;"",0},2,0)</f>
        <v>0</v>
      </c>
      <c r="U346" s="6">
        <f t="shared" si="57"/>
        <v>0</v>
      </c>
      <c r="V346" s="6">
        <f t="shared" si="58"/>
        <v>0</v>
      </c>
      <c r="W346" s="6">
        <f t="shared" si="59"/>
        <v>0</v>
      </c>
      <c r="X346" s="6">
        <f t="shared" si="60"/>
        <v>0</v>
      </c>
      <c r="Y346" s="6">
        <f t="shared" si="55"/>
        <v>0</v>
      </c>
      <c r="Z346" s="6"/>
      <c r="AA346" s="6"/>
      <c r="AB346" s="6"/>
      <c r="AC346" s="6"/>
      <c r="AD346" s="6"/>
      <c r="AE346" s="6"/>
      <c r="AF346" s="6"/>
      <c r="AG346" s="6"/>
      <c r="AH346" s="6"/>
      <c r="AI346" s="6"/>
    </row>
    <row r="347" spans="1:35" s="20" customFormat="1" ht="15" customHeight="1" x14ac:dyDescent="0.25">
      <c r="A347" s="19"/>
      <c r="B347" s="74" t="str">
        <f t="shared" si="52"/>
        <v>!!!</v>
      </c>
      <c r="C347" s="209" t="str">
        <f>IF($D347&lt;&gt;"",VLOOKUP(TEXT($D347,0),'Angaben Stationen'!$C$15:$V$65,2,0),"")</f>
        <v/>
      </c>
      <c r="D347" s="203"/>
      <c r="E347" s="210"/>
      <c r="F347" s="210"/>
      <c r="G347" s="212"/>
      <c r="H347" s="213"/>
      <c r="I347" s="112"/>
      <c r="J347" s="112"/>
      <c r="K347" s="72"/>
      <c r="M347" s="126"/>
      <c r="N347" s="6">
        <f t="shared" si="53"/>
        <v>0</v>
      </c>
      <c r="O347" s="6" t="str">
        <f>IF('Angaben KH-Standort'!$D$13&gt;0,"VJ","KJA")</f>
        <v>KJA</v>
      </c>
      <c r="P347" s="6" t="str">
        <f t="shared" si="56"/>
        <v>Leer</v>
      </c>
      <c r="Q347" s="6" t="str">
        <f t="shared" si="54"/>
        <v>Leer</v>
      </c>
      <c r="R347" s="6" t="str">
        <f t="shared" si="51"/>
        <v>Leer</v>
      </c>
      <c r="S347" s="6" t="str">
        <f>VLOOKUP($C347,{"29 - Psychiatrie (Erwachsene)","Psychiatrie";"30 - Kinder- und Jugendpsychiatrie","KJPsychiatrie";"31 - Psychosomatik","Psychosomatik";0,"Leer";"","Leer"},2,0)</f>
        <v>Leer</v>
      </c>
      <c r="T347" s="6">
        <f>VLOOKUP($C347,{"29 - Psychiatrie (Erwachsene)",1;"30 - Kinder- und Jugendpsychiatrie",1;"31 - Psychosomatik",1;0,0;"",0},2,0)</f>
        <v>0</v>
      </c>
      <c r="U347" s="6">
        <f t="shared" si="57"/>
        <v>0</v>
      </c>
      <c r="V347" s="6">
        <f t="shared" si="58"/>
        <v>0</v>
      </c>
      <c r="W347" s="6">
        <f t="shared" si="59"/>
        <v>0</v>
      </c>
      <c r="X347" s="6">
        <f t="shared" si="60"/>
        <v>0</v>
      </c>
      <c r="Y347" s="6">
        <f t="shared" si="55"/>
        <v>0</v>
      </c>
      <c r="Z347" s="6"/>
      <c r="AA347" s="6"/>
      <c r="AB347" s="6"/>
      <c r="AC347" s="6"/>
      <c r="AD347" s="6"/>
      <c r="AE347" s="6"/>
      <c r="AF347" s="6"/>
      <c r="AG347" s="6"/>
      <c r="AH347" s="6"/>
      <c r="AI347" s="6"/>
    </row>
    <row r="348" spans="1:35" s="20" customFormat="1" ht="15" customHeight="1" x14ac:dyDescent="0.25">
      <c r="A348" s="19"/>
      <c r="B348" s="74" t="str">
        <f t="shared" si="52"/>
        <v>!!!</v>
      </c>
      <c r="C348" s="209" t="str">
        <f>IF($D348&lt;&gt;"",VLOOKUP(TEXT($D348,0),'Angaben Stationen'!$C$15:$V$65,2,0),"")</f>
        <v/>
      </c>
      <c r="D348" s="203"/>
      <c r="E348" s="210"/>
      <c r="F348" s="210"/>
      <c r="G348" s="212"/>
      <c r="H348" s="213"/>
      <c r="I348" s="112"/>
      <c r="J348" s="112"/>
      <c r="K348" s="72"/>
      <c r="M348" s="126"/>
      <c r="N348" s="6">
        <f t="shared" si="53"/>
        <v>0</v>
      </c>
      <c r="O348" s="6" t="str">
        <f>IF('Angaben KH-Standort'!$D$13&gt;0,"VJ","KJA")</f>
        <v>KJA</v>
      </c>
      <c r="P348" s="6" t="str">
        <f t="shared" si="56"/>
        <v>Leer</v>
      </c>
      <c r="Q348" s="6" t="str">
        <f t="shared" si="54"/>
        <v>Leer</v>
      </c>
      <c r="R348" s="6" t="str">
        <f t="shared" si="51"/>
        <v>Leer</v>
      </c>
      <c r="S348" s="6" t="str">
        <f>VLOOKUP($C348,{"29 - Psychiatrie (Erwachsene)","Psychiatrie";"30 - Kinder- und Jugendpsychiatrie","KJPsychiatrie";"31 - Psychosomatik","Psychosomatik";0,"Leer";"","Leer"},2,0)</f>
        <v>Leer</v>
      </c>
      <c r="T348" s="6">
        <f>VLOOKUP($C348,{"29 - Psychiatrie (Erwachsene)",1;"30 - Kinder- und Jugendpsychiatrie",1;"31 - Psychosomatik",1;0,0;"",0},2,0)</f>
        <v>0</v>
      </c>
      <c r="U348" s="6">
        <f t="shared" si="57"/>
        <v>0</v>
      </c>
      <c r="V348" s="6">
        <f t="shared" si="58"/>
        <v>0</v>
      </c>
      <c r="W348" s="6">
        <f t="shared" si="59"/>
        <v>0</v>
      </c>
      <c r="X348" s="6">
        <f t="shared" si="60"/>
        <v>0</v>
      </c>
      <c r="Y348" s="6">
        <f t="shared" si="55"/>
        <v>0</v>
      </c>
      <c r="Z348" s="6"/>
      <c r="AA348" s="6"/>
      <c r="AB348" s="6"/>
      <c r="AC348" s="6"/>
      <c r="AD348" s="6"/>
      <c r="AE348" s="6"/>
      <c r="AF348" s="6"/>
      <c r="AG348" s="6"/>
      <c r="AH348" s="6"/>
      <c r="AI348" s="6"/>
    </row>
    <row r="349" spans="1:35" s="20" customFormat="1" ht="15" customHeight="1" x14ac:dyDescent="0.25">
      <c r="A349" s="19"/>
      <c r="B349" s="74" t="str">
        <f t="shared" si="52"/>
        <v>!!!</v>
      </c>
      <c r="C349" s="209" t="str">
        <f>IF($D349&lt;&gt;"",VLOOKUP(TEXT($D349,0),'Angaben Stationen'!$C$15:$V$65,2,0),"")</f>
        <v/>
      </c>
      <c r="D349" s="203"/>
      <c r="E349" s="210"/>
      <c r="F349" s="210"/>
      <c r="G349" s="212"/>
      <c r="H349" s="213"/>
      <c r="I349" s="112"/>
      <c r="J349" s="112"/>
      <c r="K349" s="72"/>
      <c r="M349" s="126"/>
      <c r="N349" s="6">
        <f t="shared" si="53"/>
        <v>0</v>
      </c>
      <c r="O349" s="6" t="str">
        <f>IF('Angaben KH-Standort'!$D$13&gt;0,"VJ","KJA")</f>
        <v>KJA</v>
      </c>
      <c r="P349" s="6" t="str">
        <f t="shared" si="56"/>
        <v>Leer</v>
      </c>
      <c r="Q349" s="6" t="str">
        <f t="shared" si="54"/>
        <v>Leer</v>
      </c>
      <c r="R349" s="6" t="str">
        <f t="shared" si="51"/>
        <v>Leer</v>
      </c>
      <c r="S349" s="6" t="str">
        <f>VLOOKUP($C349,{"29 - Psychiatrie (Erwachsene)","Psychiatrie";"30 - Kinder- und Jugendpsychiatrie","KJPsychiatrie";"31 - Psychosomatik","Psychosomatik";0,"Leer";"","Leer"},2,0)</f>
        <v>Leer</v>
      </c>
      <c r="T349" s="6">
        <f>VLOOKUP($C349,{"29 - Psychiatrie (Erwachsene)",1;"30 - Kinder- und Jugendpsychiatrie",1;"31 - Psychosomatik",1;0,0;"",0},2,0)</f>
        <v>0</v>
      </c>
      <c r="U349" s="6">
        <f t="shared" si="57"/>
        <v>0</v>
      </c>
      <c r="V349" s="6">
        <f t="shared" si="58"/>
        <v>0</v>
      </c>
      <c r="W349" s="6">
        <f t="shared" si="59"/>
        <v>0</v>
      </c>
      <c r="X349" s="6">
        <f t="shared" si="60"/>
        <v>0</v>
      </c>
      <c r="Y349" s="6">
        <f t="shared" si="55"/>
        <v>0</v>
      </c>
      <c r="Z349" s="6"/>
      <c r="AA349" s="6"/>
      <c r="AB349" s="6"/>
      <c r="AC349" s="6"/>
      <c r="AD349" s="6"/>
      <c r="AE349" s="6"/>
      <c r="AF349" s="6"/>
      <c r="AG349" s="6"/>
      <c r="AH349" s="6"/>
      <c r="AI349" s="6"/>
    </row>
    <row r="350" spans="1:35" s="20" customFormat="1" ht="15" customHeight="1" x14ac:dyDescent="0.25">
      <c r="A350" s="19"/>
      <c r="B350" s="74" t="str">
        <f t="shared" si="52"/>
        <v>!!!</v>
      </c>
      <c r="C350" s="209" t="str">
        <f>IF($D350&lt;&gt;"",VLOOKUP(TEXT($D350,0),'Angaben Stationen'!$C$15:$V$65,2,0),"")</f>
        <v/>
      </c>
      <c r="D350" s="203"/>
      <c r="E350" s="210"/>
      <c r="F350" s="210"/>
      <c r="G350" s="212"/>
      <c r="H350" s="213"/>
      <c r="I350" s="112"/>
      <c r="J350" s="112"/>
      <c r="K350" s="72"/>
      <c r="M350" s="126"/>
      <c r="N350" s="6">
        <f t="shared" si="53"/>
        <v>0</v>
      </c>
      <c r="O350" s="6" t="str">
        <f>IF('Angaben KH-Standort'!$D$13&gt;0,"VJ","KJA")</f>
        <v>KJA</v>
      </c>
      <c r="P350" s="6" t="str">
        <f t="shared" si="56"/>
        <v>Leer</v>
      </c>
      <c r="Q350" s="6" t="str">
        <f t="shared" si="54"/>
        <v>Leer</v>
      </c>
      <c r="R350" s="6" t="str">
        <f t="shared" si="51"/>
        <v>Leer</v>
      </c>
      <c r="S350" s="6" t="str">
        <f>VLOOKUP($C350,{"29 - Psychiatrie (Erwachsene)","Psychiatrie";"30 - Kinder- und Jugendpsychiatrie","KJPsychiatrie";"31 - Psychosomatik","Psychosomatik";0,"Leer";"","Leer"},2,0)</f>
        <v>Leer</v>
      </c>
      <c r="T350" s="6">
        <f>VLOOKUP($C350,{"29 - Psychiatrie (Erwachsene)",1;"30 - Kinder- und Jugendpsychiatrie",1;"31 - Psychosomatik",1;0,0;"",0},2,0)</f>
        <v>0</v>
      </c>
      <c r="U350" s="6">
        <f t="shared" si="57"/>
        <v>0</v>
      </c>
      <c r="V350" s="6">
        <f t="shared" si="58"/>
        <v>0</v>
      </c>
      <c r="W350" s="6">
        <f t="shared" si="59"/>
        <v>0</v>
      </c>
      <c r="X350" s="6">
        <f t="shared" si="60"/>
        <v>0</v>
      </c>
      <c r="Y350" s="6">
        <f t="shared" si="55"/>
        <v>0</v>
      </c>
      <c r="Z350" s="6"/>
      <c r="AA350" s="6"/>
      <c r="AB350" s="6"/>
      <c r="AC350" s="6"/>
      <c r="AD350" s="6"/>
      <c r="AE350" s="6"/>
      <c r="AF350" s="6"/>
      <c r="AG350" s="6"/>
      <c r="AH350" s="6"/>
      <c r="AI350" s="6"/>
    </row>
    <row r="351" spans="1:35" s="20" customFormat="1" ht="15" customHeight="1" x14ac:dyDescent="0.25">
      <c r="A351" s="19"/>
      <c r="B351" s="74" t="str">
        <f t="shared" si="52"/>
        <v>!!!</v>
      </c>
      <c r="C351" s="209" t="str">
        <f>IF($D351&lt;&gt;"",VLOOKUP(TEXT($D351,0),'Angaben Stationen'!$C$15:$V$65,2,0),"")</f>
        <v/>
      </c>
      <c r="D351" s="203"/>
      <c r="E351" s="210"/>
      <c r="F351" s="210"/>
      <c r="G351" s="212"/>
      <c r="H351" s="213"/>
      <c r="I351" s="112"/>
      <c r="J351" s="112"/>
      <c r="K351" s="72"/>
      <c r="M351" s="126"/>
      <c r="N351" s="6">
        <f t="shared" si="53"/>
        <v>0</v>
      </c>
      <c r="O351" s="6" t="str">
        <f>IF('Angaben KH-Standort'!$D$13&gt;0,"VJ","KJA")</f>
        <v>KJA</v>
      </c>
      <c r="P351" s="6" t="str">
        <f t="shared" si="56"/>
        <v>Leer</v>
      </c>
      <c r="Q351" s="6" t="str">
        <f t="shared" si="54"/>
        <v>Leer</v>
      </c>
      <c r="R351" s="6" t="str">
        <f t="shared" si="51"/>
        <v>Leer</v>
      </c>
      <c r="S351" s="6" t="str">
        <f>VLOOKUP($C351,{"29 - Psychiatrie (Erwachsene)","Psychiatrie";"30 - Kinder- und Jugendpsychiatrie","KJPsychiatrie";"31 - Psychosomatik","Psychosomatik";0,"Leer";"","Leer"},2,0)</f>
        <v>Leer</v>
      </c>
      <c r="T351" s="6">
        <f>VLOOKUP($C351,{"29 - Psychiatrie (Erwachsene)",1;"30 - Kinder- und Jugendpsychiatrie",1;"31 - Psychosomatik",1;0,0;"",0},2,0)</f>
        <v>0</v>
      </c>
      <c r="U351" s="6">
        <f t="shared" si="57"/>
        <v>0</v>
      </c>
      <c r="V351" s="6">
        <f t="shared" si="58"/>
        <v>0</v>
      </c>
      <c r="W351" s="6">
        <f t="shared" si="59"/>
        <v>0</v>
      </c>
      <c r="X351" s="6">
        <f t="shared" si="60"/>
        <v>0</v>
      </c>
      <c r="Y351" s="6">
        <f t="shared" si="55"/>
        <v>0</v>
      </c>
      <c r="Z351" s="6"/>
      <c r="AA351" s="6"/>
      <c r="AB351" s="6"/>
      <c r="AC351" s="6"/>
      <c r="AD351" s="6"/>
      <c r="AE351" s="6"/>
      <c r="AF351" s="6"/>
      <c r="AG351" s="6"/>
      <c r="AH351" s="6"/>
      <c r="AI351" s="6"/>
    </row>
    <row r="352" spans="1:35" s="20" customFormat="1" ht="15" customHeight="1" x14ac:dyDescent="0.25">
      <c r="A352" s="19"/>
      <c r="B352" s="74" t="str">
        <f t="shared" si="52"/>
        <v>!!!</v>
      </c>
      <c r="C352" s="209" t="str">
        <f>IF($D352&lt;&gt;"",VLOOKUP(TEXT($D352,0),'Angaben Stationen'!$C$15:$V$65,2,0),"")</f>
        <v/>
      </c>
      <c r="D352" s="203"/>
      <c r="E352" s="210"/>
      <c r="F352" s="210"/>
      <c r="G352" s="212"/>
      <c r="H352" s="213"/>
      <c r="I352" s="112"/>
      <c r="J352" s="112"/>
      <c r="K352" s="72"/>
      <c r="M352" s="126"/>
      <c r="N352" s="6">
        <f t="shared" si="53"/>
        <v>0</v>
      </c>
      <c r="O352" s="6" t="str">
        <f>IF('Angaben KH-Standort'!$D$13&gt;0,"VJ","KJA")</f>
        <v>KJA</v>
      </c>
      <c r="P352" s="6" t="str">
        <f t="shared" si="56"/>
        <v>Leer</v>
      </c>
      <c r="Q352" s="6" t="str">
        <f t="shared" si="54"/>
        <v>Leer</v>
      </c>
      <c r="R352" s="6" t="str">
        <f t="shared" si="51"/>
        <v>Leer</v>
      </c>
      <c r="S352" s="6" t="str">
        <f>VLOOKUP($C352,{"29 - Psychiatrie (Erwachsene)","Psychiatrie";"30 - Kinder- und Jugendpsychiatrie","KJPsychiatrie";"31 - Psychosomatik","Psychosomatik";0,"Leer";"","Leer"},2,0)</f>
        <v>Leer</v>
      </c>
      <c r="T352" s="6">
        <f>VLOOKUP($C352,{"29 - Psychiatrie (Erwachsene)",1;"30 - Kinder- und Jugendpsychiatrie",1;"31 - Psychosomatik",1;0,0;"",0},2,0)</f>
        <v>0</v>
      </c>
      <c r="U352" s="6">
        <f t="shared" si="57"/>
        <v>0</v>
      </c>
      <c r="V352" s="6">
        <f t="shared" si="58"/>
        <v>0</v>
      </c>
      <c r="W352" s="6">
        <f t="shared" si="59"/>
        <v>0</v>
      </c>
      <c r="X352" s="6">
        <f t="shared" si="60"/>
        <v>0</v>
      </c>
      <c r="Y352" s="6">
        <f t="shared" si="55"/>
        <v>0</v>
      </c>
      <c r="Z352" s="6"/>
      <c r="AA352" s="6"/>
      <c r="AB352" s="6"/>
      <c r="AC352" s="6"/>
      <c r="AD352" s="6"/>
      <c r="AE352" s="6"/>
      <c r="AF352" s="6"/>
      <c r="AG352" s="6"/>
      <c r="AH352" s="6"/>
      <c r="AI352" s="6"/>
    </row>
    <row r="353" spans="1:35" s="20" customFormat="1" ht="15" customHeight="1" x14ac:dyDescent="0.25">
      <c r="A353" s="19"/>
      <c r="B353" s="74" t="str">
        <f t="shared" si="52"/>
        <v>!!!</v>
      </c>
      <c r="C353" s="209" t="str">
        <f>IF($D353&lt;&gt;"",VLOOKUP(TEXT($D353,0),'Angaben Stationen'!$C$15:$V$65,2,0),"")</f>
        <v/>
      </c>
      <c r="D353" s="203"/>
      <c r="E353" s="210"/>
      <c r="F353" s="210"/>
      <c r="G353" s="212"/>
      <c r="H353" s="213"/>
      <c r="I353" s="112"/>
      <c r="J353" s="112"/>
      <c r="K353" s="72"/>
      <c r="M353" s="126"/>
      <c r="N353" s="6">
        <f t="shared" si="53"/>
        <v>0</v>
      </c>
      <c r="O353" s="6" t="str">
        <f>IF('Angaben KH-Standort'!$D$13&gt;0,"VJ","KJA")</f>
        <v>KJA</v>
      </c>
      <c r="P353" s="6" t="str">
        <f t="shared" si="56"/>
        <v>Leer</v>
      </c>
      <c r="Q353" s="6" t="str">
        <f t="shared" si="54"/>
        <v>Leer</v>
      </c>
      <c r="R353" s="6" t="str">
        <f t="shared" si="51"/>
        <v>Leer</v>
      </c>
      <c r="S353" s="6" t="str">
        <f>VLOOKUP($C353,{"29 - Psychiatrie (Erwachsene)","Psychiatrie";"30 - Kinder- und Jugendpsychiatrie","KJPsychiatrie";"31 - Psychosomatik","Psychosomatik";0,"Leer";"","Leer"},2,0)</f>
        <v>Leer</v>
      </c>
      <c r="T353" s="6">
        <f>VLOOKUP($C353,{"29 - Psychiatrie (Erwachsene)",1;"30 - Kinder- und Jugendpsychiatrie",1;"31 - Psychosomatik",1;0,0;"",0},2,0)</f>
        <v>0</v>
      </c>
      <c r="U353" s="6">
        <f t="shared" si="57"/>
        <v>0</v>
      </c>
      <c r="V353" s="6">
        <f t="shared" si="58"/>
        <v>0</v>
      </c>
      <c r="W353" s="6">
        <f t="shared" si="59"/>
        <v>0</v>
      </c>
      <c r="X353" s="6">
        <f t="shared" si="60"/>
        <v>0</v>
      </c>
      <c r="Y353" s="6">
        <f t="shared" si="55"/>
        <v>0</v>
      </c>
      <c r="Z353" s="6"/>
      <c r="AA353" s="6"/>
      <c r="AB353" s="6"/>
      <c r="AC353" s="6"/>
      <c r="AD353" s="6"/>
      <c r="AE353" s="6"/>
      <c r="AF353" s="6"/>
      <c r="AG353" s="6"/>
      <c r="AH353" s="6"/>
      <c r="AI353" s="6"/>
    </row>
    <row r="354" spans="1:35" s="20" customFormat="1" ht="15" customHeight="1" x14ac:dyDescent="0.25">
      <c r="A354" s="19"/>
      <c r="B354" s="74" t="str">
        <f t="shared" si="52"/>
        <v>!!!</v>
      </c>
      <c r="C354" s="209" t="str">
        <f>IF($D354&lt;&gt;"",VLOOKUP(TEXT($D354,0),'Angaben Stationen'!$C$15:$V$65,2,0),"")</f>
        <v/>
      </c>
      <c r="D354" s="203"/>
      <c r="E354" s="210"/>
      <c r="F354" s="210"/>
      <c r="G354" s="212"/>
      <c r="H354" s="213"/>
      <c r="I354" s="112"/>
      <c r="J354" s="112"/>
      <c r="K354" s="72"/>
      <c r="M354" s="126"/>
      <c r="N354" s="6">
        <f t="shared" si="53"/>
        <v>0</v>
      </c>
      <c r="O354" s="6" t="str">
        <f>IF('Angaben KH-Standort'!$D$13&gt;0,"VJ","KJA")</f>
        <v>KJA</v>
      </c>
      <c r="P354" s="6" t="str">
        <f t="shared" si="56"/>
        <v>Leer</v>
      </c>
      <c r="Q354" s="6" t="str">
        <f t="shared" si="54"/>
        <v>Leer</v>
      </c>
      <c r="R354" s="6" t="str">
        <f t="shared" si="51"/>
        <v>Leer</v>
      </c>
      <c r="S354" s="6" t="str">
        <f>VLOOKUP($C354,{"29 - Psychiatrie (Erwachsene)","Psychiatrie";"30 - Kinder- und Jugendpsychiatrie","KJPsychiatrie";"31 - Psychosomatik","Psychosomatik";0,"Leer";"","Leer"},2,0)</f>
        <v>Leer</v>
      </c>
      <c r="T354" s="6">
        <f>VLOOKUP($C354,{"29 - Psychiatrie (Erwachsene)",1;"30 - Kinder- und Jugendpsychiatrie",1;"31 - Psychosomatik",1;0,0;"",0},2,0)</f>
        <v>0</v>
      </c>
      <c r="U354" s="6">
        <f t="shared" si="57"/>
        <v>0</v>
      </c>
      <c r="V354" s="6">
        <f t="shared" si="58"/>
        <v>0</v>
      </c>
      <c r="W354" s="6">
        <f t="shared" si="59"/>
        <v>0</v>
      </c>
      <c r="X354" s="6">
        <f t="shared" si="60"/>
        <v>0</v>
      </c>
      <c r="Y354" s="6">
        <f t="shared" si="55"/>
        <v>0</v>
      </c>
      <c r="Z354" s="6"/>
      <c r="AA354" s="6"/>
      <c r="AB354" s="6"/>
      <c r="AC354" s="6"/>
      <c r="AD354" s="6"/>
      <c r="AE354" s="6"/>
      <c r="AF354" s="6"/>
      <c r="AG354" s="6"/>
      <c r="AH354" s="6"/>
      <c r="AI354" s="6"/>
    </row>
    <row r="355" spans="1:35" s="20" customFormat="1" ht="15" customHeight="1" x14ac:dyDescent="0.25">
      <c r="A355" s="19"/>
      <c r="B355" s="74" t="str">
        <f t="shared" si="52"/>
        <v>!!!</v>
      </c>
      <c r="C355" s="209" t="str">
        <f>IF($D355&lt;&gt;"",VLOOKUP(TEXT($D355,0),'Angaben Stationen'!$C$15:$V$65,2,0),"")</f>
        <v/>
      </c>
      <c r="D355" s="203"/>
      <c r="E355" s="210"/>
      <c r="F355" s="210"/>
      <c r="G355" s="212"/>
      <c r="H355" s="213"/>
      <c r="I355" s="112"/>
      <c r="J355" s="112"/>
      <c r="K355" s="72"/>
      <c r="M355" s="126"/>
      <c r="N355" s="6">
        <f t="shared" si="53"/>
        <v>0</v>
      </c>
      <c r="O355" s="6" t="str">
        <f>IF('Angaben KH-Standort'!$D$13&gt;0,"VJ","KJA")</f>
        <v>KJA</v>
      </c>
      <c r="P355" s="6" t="str">
        <f t="shared" si="56"/>
        <v>Leer</v>
      </c>
      <c r="Q355" s="6" t="str">
        <f t="shared" si="54"/>
        <v>Leer</v>
      </c>
      <c r="R355" s="6" t="str">
        <f t="shared" si="51"/>
        <v>Leer</v>
      </c>
      <c r="S355" s="6" t="str">
        <f>VLOOKUP($C355,{"29 - Psychiatrie (Erwachsene)","Psychiatrie";"30 - Kinder- und Jugendpsychiatrie","KJPsychiatrie";"31 - Psychosomatik","Psychosomatik";0,"Leer";"","Leer"},2,0)</f>
        <v>Leer</v>
      </c>
      <c r="T355" s="6">
        <f>VLOOKUP($C355,{"29 - Psychiatrie (Erwachsene)",1;"30 - Kinder- und Jugendpsychiatrie",1;"31 - Psychosomatik",1;0,0;"",0},2,0)</f>
        <v>0</v>
      </c>
      <c r="U355" s="6">
        <f t="shared" si="57"/>
        <v>0</v>
      </c>
      <c r="V355" s="6">
        <f t="shared" si="58"/>
        <v>0</v>
      </c>
      <c r="W355" s="6">
        <f t="shared" si="59"/>
        <v>0</v>
      </c>
      <c r="X355" s="6">
        <f t="shared" si="60"/>
        <v>0</v>
      </c>
      <c r="Y355" s="6">
        <f t="shared" si="55"/>
        <v>0</v>
      </c>
      <c r="Z355" s="6"/>
      <c r="AA355" s="6"/>
      <c r="AB355" s="6"/>
      <c r="AC355" s="6"/>
      <c r="AD355" s="6"/>
      <c r="AE355" s="6"/>
      <c r="AF355" s="6"/>
      <c r="AG355" s="6"/>
      <c r="AH355" s="6"/>
      <c r="AI355" s="6"/>
    </row>
    <row r="356" spans="1:35" s="20" customFormat="1" ht="15" customHeight="1" x14ac:dyDescent="0.25">
      <c r="A356" s="19"/>
      <c r="B356" s="74" t="str">
        <f t="shared" si="52"/>
        <v>!!!</v>
      </c>
      <c r="C356" s="209" t="str">
        <f>IF($D356&lt;&gt;"",VLOOKUP(TEXT($D356,0),'Angaben Stationen'!$C$15:$V$65,2,0),"")</f>
        <v/>
      </c>
      <c r="D356" s="203"/>
      <c r="E356" s="210"/>
      <c r="F356" s="210"/>
      <c r="G356" s="212"/>
      <c r="H356" s="213"/>
      <c r="I356" s="112"/>
      <c r="J356" s="112"/>
      <c r="K356" s="72"/>
      <c r="M356" s="126"/>
      <c r="N356" s="6">
        <f t="shared" si="53"/>
        <v>0</v>
      </c>
      <c r="O356" s="6" t="str">
        <f>IF('Angaben KH-Standort'!$D$13&gt;0,"VJ","KJA")</f>
        <v>KJA</v>
      </c>
      <c r="P356" s="6" t="str">
        <f t="shared" si="56"/>
        <v>Leer</v>
      </c>
      <c r="Q356" s="6" t="str">
        <f t="shared" si="54"/>
        <v>Leer</v>
      </c>
      <c r="R356" s="6" t="str">
        <f t="shared" si="51"/>
        <v>Leer</v>
      </c>
      <c r="S356" s="6" t="str">
        <f>VLOOKUP($C356,{"29 - Psychiatrie (Erwachsene)","Psychiatrie";"30 - Kinder- und Jugendpsychiatrie","KJPsychiatrie";"31 - Psychosomatik","Psychosomatik";0,"Leer";"","Leer"},2,0)</f>
        <v>Leer</v>
      </c>
      <c r="T356" s="6">
        <f>VLOOKUP($C356,{"29 - Psychiatrie (Erwachsene)",1;"30 - Kinder- und Jugendpsychiatrie",1;"31 - Psychosomatik",1;0,0;"",0},2,0)</f>
        <v>0</v>
      </c>
      <c r="U356" s="6">
        <f t="shared" si="57"/>
        <v>0</v>
      </c>
      <c r="V356" s="6">
        <f t="shared" si="58"/>
        <v>0</v>
      </c>
      <c r="W356" s="6">
        <f t="shared" si="59"/>
        <v>0</v>
      </c>
      <c r="X356" s="6">
        <f t="shared" si="60"/>
        <v>0</v>
      </c>
      <c r="Y356" s="6">
        <f t="shared" si="55"/>
        <v>0</v>
      </c>
      <c r="Z356" s="6"/>
      <c r="AA356" s="6"/>
      <c r="AB356" s="6"/>
      <c r="AC356" s="6"/>
      <c r="AD356" s="6"/>
      <c r="AE356" s="6"/>
      <c r="AF356" s="6"/>
      <c r="AG356" s="6"/>
      <c r="AH356" s="6"/>
      <c r="AI356" s="6"/>
    </row>
    <row r="357" spans="1:35" s="20" customFormat="1" ht="15" customHeight="1" x14ac:dyDescent="0.25">
      <c r="A357" s="19"/>
      <c r="B357" s="74" t="str">
        <f t="shared" si="52"/>
        <v>!!!</v>
      </c>
      <c r="C357" s="209" t="str">
        <f>IF($D357&lt;&gt;"",VLOOKUP(TEXT($D357,0),'Angaben Stationen'!$C$15:$V$65,2,0),"")</f>
        <v/>
      </c>
      <c r="D357" s="203"/>
      <c r="E357" s="210"/>
      <c r="F357" s="210"/>
      <c r="G357" s="212"/>
      <c r="H357" s="213"/>
      <c r="I357" s="112"/>
      <c r="J357" s="112"/>
      <c r="K357" s="72"/>
      <c r="M357" s="126"/>
      <c r="N357" s="6">
        <f t="shared" si="53"/>
        <v>0</v>
      </c>
      <c r="O357" s="6" t="str">
        <f>IF('Angaben KH-Standort'!$D$13&gt;0,"VJ","KJA")</f>
        <v>KJA</v>
      </c>
      <c r="P357" s="6" t="str">
        <f t="shared" si="56"/>
        <v>Leer</v>
      </c>
      <c r="Q357" s="6" t="str">
        <f t="shared" si="54"/>
        <v>Leer</v>
      </c>
      <c r="R357" s="6" t="str">
        <f t="shared" si="51"/>
        <v>Leer</v>
      </c>
      <c r="S357" s="6" t="str">
        <f>VLOOKUP($C357,{"29 - Psychiatrie (Erwachsene)","Psychiatrie";"30 - Kinder- und Jugendpsychiatrie","KJPsychiatrie";"31 - Psychosomatik","Psychosomatik";0,"Leer";"","Leer"},2,0)</f>
        <v>Leer</v>
      </c>
      <c r="T357" s="6">
        <f>VLOOKUP($C357,{"29 - Psychiatrie (Erwachsene)",1;"30 - Kinder- und Jugendpsychiatrie",1;"31 - Psychosomatik",1;0,0;"",0},2,0)</f>
        <v>0</v>
      </c>
      <c r="U357" s="6">
        <f t="shared" si="57"/>
        <v>0</v>
      </c>
      <c r="V357" s="6">
        <f t="shared" si="58"/>
        <v>0</v>
      </c>
      <c r="W357" s="6">
        <f t="shared" si="59"/>
        <v>0</v>
      </c>
      <c r="X357" s="6">
        <f t="shared" si="60"/>
        <v>0</v>
      </c>
      <c r="Y357" s="6">
        <f t="shared" si="55"/>
        <v>0</v>
      </c>
      <c r="Z357" s="6"/>
      <c r="AA357" s="6"/>
      <c r="AB357" s="6"/>
      <c r="AC357" s="6"/>
      <c r="AD357" s="6"/>
      <c r="AE357" s="6"/>
      <c r="AF357" s="6"/>
      <c r="AG357" s="6"/>
      <c r="AH357" s="6"/>
      <c r="AI357" s="6"/>
    </row>
    <row r="358" spans="1:35" s="20" customFormat="1" ht="15" customHeight="1" x14ac:dyDescent="0.25">
      <c r="A358" s="19"/>
      <c r="B358" s="74" t="str">
        <f t="shared" si="52"/>
        <v>!!!</v>
      </c>
      <c r="C358" s="209" t="str">
        <f>IF($D358&lt;&gt;"",VLOOKUP(TEXT($D358,0),'Angaben Stationen'!$C$15:$V$65,2,0),"")</f>
        <v/>
      </c>
      <c r="D358" s="203"/>
      <c r="E358" s="210"/>
      <c r="F358" s="210"/>
      <c r="G358" s="212"/>
      <c r="H358" s="213"/>
      <c r="I358" s="112"/>
      <c r="J358" s="112"/>
      <c r="K358" s="72"/>
      <c r="M358" s="126"/>
      <c r="N358" s="6">
        <f t="shared" si="53"/>
        <v>0</v>
      </c>
      <c r="O358" s="6" t="str">
        <f>IF('Angaben KH-Standort'!$D$13&gt;0,"VJ","KJA")</f>
        <v>KJA</v>
      </c>
      <c r="P358" s="6" t="str">
        <f t="shared" si="56"/>
        <v>Leer</v>
      </c>
      <c r="Q358" s="6" t="str">
        <f t="shared" si="54"/>
        <v>Leer</v>
      </c>
      <c r="R358" s="6" t="str">
        <f t="shared" si="51"/>
        <v>Leer</v>
      </c>
      <c r="S358" s="6" t="str">
        <f>VLOOKUP($C358,{"29 - Psychiatrie (Erwachsene)","Psychiatrie";"30 - Kinder- und Jugendpsychiatrie","KJPsychiatrie";"31 - Psychosomatik","Psychosomatik";0,"Leer";"","Leer"},2,0)</f>
        <v>Leer</v>
      </c>
      <c r="T358" s="6">
        <f>VLOOKUP($C358,{"29 - Psychiatrie (Erwachsene)",1;"30 - Kinder- und Jugendpsychiatrie",1;"31 - Psychosomatik",1;0,0;"",0},2,0)</f>
        <v>0</v>
      </c>
      <c r="U358" s="6">
        <f t="shared" si="57"/>
        <v>0</v>
      </c>
      <c r="V358" s="6">
        <f t="shared" si="58"/>
        <v>0</v>
      </c>
      <c r="W358" s="6">
        <f t="shared" si="59"/>
        <v>0</v>
      </c>
      <c r="X358" s="6">
        <f t="shared" si="60"/>
        <v>0</v>
      </c>
      <c r="Y358" s="6">
        <f t="shared" si="55"/>
        <v>0</v>
      </c>
      <c r="Z358" s="6"/>
      <c r="AA358" s="6"/>
      <c r="AB358" s="6"/>
      <c r="AC358" s="6"/>
      <c r="AD358" s="6"/>
      <c r="AE358" s="6"/>
      <c r="AF358" s="6"/>
      <c r="AG358" s="6"/>
      <c r="AH358" s="6"/>
      <c r="AI358" s="6"/>
    </row>
    <row r="359" spans="1:35" s="20" customFormat="1" ht="15" customHeight="1" x14ac:dyDescent="0.25">
      <c r="A359" s="19"/>
      <c r="B359" s="74" t="str">
        <f t="shared" si="52"/>
        <v>!!!</v>
      </c>
      <c r="C359" s="209" t="str">
        <f>IF($D359&lt;&gt;"",VLOOKUP(TEXT($D359,0),'Angaben Stationen'!$C$15:$V$65,2,0),"")</f>
        <v/>
      </c>
      <c r="D359" s="203"/>
      <c r="E359" s="210"/>
      <c r="F359" s="210"/>
      <c r="G359" s="212"/>
      <c r="H359" s="213"/>
      <c r="I359" s="112"/>
      <c r="J359" s="112"/>
      <c r="K359" s="72"/>
      <c r="M359" s="126"/>
      <c r="N359" s="6">
        <f t="shared" si="53"/>
        <v>0</v>
      </c>
      <c r="O359" s="6" t="str">
        <f>IF('Angaben KH-Standort'!$D$13&gt;0,"VJ","KJA")</f>
        <v>KJA</v>
      </c>
      <c r="P359" s="6" t="str">
        <f t="shared" si="56"/>
        <v>Leer</v>
      </c>
      <c r="Q359" s="6" t="str">
        <f t="shared" si="54"/>
        <v>Leer</v>
      </c>
      <c r="R359" s="6" t="str">
        <f t="shared" si="51"/>
        <v>Leer</v>
      </c>
      <c r="S359" s="6" t="str">
        <f>VLOOKUP($C359,{"29 - Psychiatrie (Erwachsene)","Psychiatrie";"30 - Kinder- und Jugendpsychiatrie","KJPsychiatrie";"31 - Psychosomatik","Psychosomatik";0,"Leer";"","Leer"},2,0)</f>
        <v>Leer</v>
      </c>
      <c r="T359" s="6">
        <f>VLOOKUP($C359,{"29 - Psychiatrie (Erwachsene)",1;"30 - Kinder- und Jugendpsychiatrie",1;"31 - Psychosomatik",1;0,0;"",0},2,0)</f>
        <v>0</v>
      </c>
      <c r="U359" s="6">
        <f t="shared" si="57"/>
        <v>0</v>
      </c>
      <c r="V359" s="6">
        <f t="shared" si="58"/>
        <v>0</v>
      </c>
      <c r="W359" s="6">
        <f t="shared" si="59"/>
        <v>0</v>
      </c>
      <c r="X359" s="6">
        <f t="shared" si="60"/>
        <v>0</v>
      </c>
      <c r="Y359" s="6">
        <f t="shared" si="55"/>
        <v>0</v>
      </c>
      <c r="Z359" s="6"/>
      <c r="AA359" s="6"/>
      <c r="AB359" s="6"/>
      <c r="AC359" s="6"/>
      <c r="AD359" s="6"/>
      <c r="AE359" s="6"/>
      <c r="AF359" s="6"/>
      <c r="AG359" s="6"/>
      <c r="AH359" s="6"/>
      <c r="AI359" s="6"/>
    </row>
    <row r="360" spans="1:35" s="20" customFormat="1" ht="15" customHeight="1" x14ac:dyDescent="0.25">
      <c r="A360" s="19"/>
      <c r="B360" s="74" t="str">
        <f t="shared" si="52"/>
        <v>!!!</v>
      </c>
      <c r="C360" s="209" t="str">
        <f>IF($D360&lt;&gt;"",VLOOKUP(TEXT($D360,0),'Angaben Stationen'!$C$15:$V$65,2,0),"")</f>
        <v/>
      </c>
      <c r="D360" s="203"/>
      <c r="E360" s="210"/>
      <c r="F360" s="210"/>
      <c r="G360" s="212"/>
      <c r="H360" s="213"/>
      <c r="I360" s="112"/>
      <c r="J360" s="112"/>
      <c r="K360" s="72"/>
      <c r="M360" s="126"/>
      <c r="N360" s="6">
        <f t="shared" si="53"/>
        <v>0</v>
      </c>
      <c r="O360" s="6" t="str">
        <f>IF('Angaben KH-Standort'!$D$13&gt;0,"VJ","KJA")</f>
        <v>KJA</v>
      </c>
      <c r="P360" s="6" t="str">
        <f t="shared" si="56"/>
        <v>Leer</v>
      </c>
      <c r="Q360" s="6" t="str">
        <f t="shared" si="54"/>
        <v>Leer</v>
      </c>
      <c r="R360" s="6" t="str">
        <f t="shared" si="51"/>
        <v>Leer</v>
      </c>
      <c r="S360" s="6" t="str">
        <f>VLOOKUP($C360,{"29 - Psychiatrie (Erwachsene)","Psychiatrie";"30 - Kinder- und Jugendpsychiatrie","KJPsychiatrie";"31 - Psychosomatik","Psychosomatik";0,"Leer";"","Leer"},2,0)</f>
        <v>Leer</v>
      </c>
      <c r="T360" s="6">
        <f>VLOOKUP($C360,{"29 - Psychiatrie (Erwachsene)",1;"30 - Kinder- und Jugendpsychiatrie",1;"31 - Psychosomatik",1;0,0;"",0},2,0)</f>
        <v>0</v>
      </c>
      <c r="U360" s="6">
        <f t="shared" si="57"/>
        <v>0</v>
      </c>
      <c r="V360" s="6">
        <f t="shared" si="58"/>
        <v>0</v>
      </c>
      <c r="W360" s="6">
        <f t="shared" si="59"/>
        <v>0</v>
      </c>
      <c r="X360" s="6">
        <f t="shared" si="60"/>
        <v>0</v>
      </c>
      <c r="Y360" s="6">
        <f t="shared" si="55"/>
        <v>0</v>
      </c>
      <c r="Z360" s="6"/>
      <c r="AA360" s="6"/>
      <c r="AB360" s="6"/>
      <c r="AC360" s="6"/>
      <c r="AD360" s="6"/>
      <c r="AE360" s="6"/>
      <c r="AF360" s="6"/>
      <c r="AG360" s="6"/>
      <c r="AH360" s="6"/>
      <c r="AI360" s="6"/>
    </row>
    <row r="361" spans="1:35" s="20" customFormat="1" ht="15" customHeight="1" x14ac:dyDescent="0.25">
      <c r="A361" s="19"/>
      <c r="B361" s="74" t="str">
        <f t="shared" si="52"/>
        <v>!!!</v>
      </c>
      <c r="C361" s="209" t="str">
        <f>IF($D361&lt;&gt;"",VLOOKUP(TEXT($D361,0),'Angaben Stationen'!$C$15:$V$65,2,0),"")</f>
        <v/>
      </c>
      <c r="D361" s="203"/>
      <c r="E361" s="210"/>
      <c r="F361" s="210"/>
      <c r="G361" s="212"/>
      <c r="H361" s="213"/>
      <c r="I361" s="112"/>
      <c r="J361" s="112"/>
      <c r="K361" s="72"/>
      <c r="M361" s="126"/>
      <c r="N361" s="6">
        <f t="shared" si="53"/>
        <v>0</v>
      </c>
      <c r="O361" s="6" t="str">
        <f>IF('Angaben KH-Standort'!$D$13&gt;0,"VJ","KJA")</f>
        <v>KJA</v>
      </c>
      <c r="P361" s="6" t="str">
        <f t="shared" si="56"/>
        <v>Leer</v>
      </c>
      <c r="Q361" s="6" t="str">
        <f t="shared" si="54"/>
        <v>Leer</v>
      </c>
      <c r="R361" s="6" t="str">
        <f t="shared" si="51"/>
        <v>Leer</v>
      </c>
      <c r="S361" s="6" t="str">
        <f>VLOOKUP($C361,{"29 - Psychiatrie (Erwachsene)","Psychiatrie";"30 - Kinder- und Jugendpsychiatrie","KJPsychiatrie";"31 - Psychosomatik","Psychosomatik";0,"Leer";"","Leer"},2,0)</f>
        <v>Leer</v>
      </c>
      <c r="T361" s="6">
        <f>VLOOKUP($C361,{"29 - Psychiatrie (Erwachsene)",1;"30 - Kinder- und Jugendpsychiatrie",1;"31 - Psychosomatik",1;0,0;"",0},2,0)</f>
        <v>0</v>
      </c>
      <c r="U361" s="6">
        <f t="shared" si="57"/>
        <v>0</v>
      </c>
      <c r="V361" s="6">
        <f t="shared" si="58"/>
        <v>0</v>
      </c>
      <c r="W361" s="6">
        <f t="shared" si="59"/>
        <v>0</v>
      </c>
      <c r="X361" s="6">
        <f t="shared" si="60"/>
        <v>0</v>
      </c>
      <c r="Y361" s="6">
        <f t="shared" si="55"/>
        <v>0</v>
      </c>
      <c r="Z361" s="6"/>
      <c r="AA361" s="6"/>
      <c r="AB361" s="6"/>
      <c r="AC361" s="6"/>
      <c r="AD361" s="6"/>
      <c r="AE361" s="6"/>
      <c r="AF361" s="6"/>
      <c r="AG361" s="6"/>
      <c r="AH361" s="6"/>
      <c r="AI361" s="6"/>
    </row>
    <row r="362" spans="1:35" s="20" customFormat="1" ht="15" customHeight="1" x14ac:dyDescent="0.25">
      <c r="A362" s="19"/>
      <c r="B362" s="74" t="str">
        <f t="shared" si="52"/>
        <v>!!!</v>
      </c>
      <c r="C362" s="209" t="str">
        <f>IF($D362&lt;&gt;"",VLOOKUP(TEXT($D362,0),'Angaben Stationen'!$C$15:$V$65,2,0),"")</f>
        <v/>
      </c>
      <c r="D362" s="203"/>
      <c r="E362" s="210"/>
      <c r="F362" s="210"/>
      <c r="G362" s="212"/>
      <c r="H362" s="213"/>
      <c r="I362" s="112"/>
      <c r="J362" s="112"/>
      <c r="K362" s="72"/>
      <c r="M362" s="126"/>
      <c r="N362" s="6">
        <f t="shared" si="53"/>
        <v>0</v>
      </c>
      <c r="O362" s="6" t="str">
        <f>IF('Angaben KH-Standort'!$D$13&gt;0,"VJ","KJA")</f>
        <v>KJA</v>
      </c>
      <c r="P362" s="6" t="str">
        <f t="shared" si="56"/>
        <v>Leer</v>
      </c>
      <c r="Q362" s="6" t="str">
        <f t="shared" si="54"/>
        <v>Leer</v>
      </c>
      <c r="R362" s="6" t="str">
        <f t="shared" si="51"/>
        <v>Leer</v>
      </c>
      <c r="S362" s="6" t="str">
        <f>VLOOKUP($C362,{"29 - Psychiatrie (Erwachsene)","Psychiatrie";"30 - Kinder- und Jugendpsychiatrie","KJPsychiatrie";"31 - Psychosomatik","Psychosomatik";0,"Leer";"","Leer"},2,0)</f>
        <v>Leer</v>
      </c>
      <c r="T362" s="6">
        <f>VLOOKUP($C362,{"29 - Psychiatrie (Erwachsene)",1;"30 - Kinder- und Jugendpsychiatrie",1;"31 - Psychosomatik",1;0,0;"",0},2,0)</f>
        <v>0</v>
      </c>
      <c r="U362" s="6">
        <f t="shared" si="57"/>
        <v>0</v>
      </c>
      <c r="V362" s="6">
        <f t="shared" si="58"/>
        <v>0</v>
      </c>
      <c r="W362" s="6">
        <f t="shared" si="59"/>
        <v>0</v>
      </c>
      <c r="X362" s="6">
        <f t="shared" si="60"/>
        <v>0</v>
      </c>
      <c r="Y362" s="6">
        <f t="shared" si="55"/>
        <v>0</v>
      </c>
      <c r="Z362" s="6"/>
      <c r="AA362" s="6"/>
      <c r="AB362" s="6"/>
      <c r="AC362" s="6"/>
      <c r="AD362" s="6"/>
      <c r="AE362" s="6"/>
      <c r="AF362" s="6"/>
      <c r="AG362" s="6"/>
      <c r="AH362" s="6"/>
      <c r="AI362" s="6"/>
    </row>
    <row r="363" spans="1:35" s="20" customFormat="1" ht="15" customHeight="1" x14ac:dyDescent="0.25">
      <c r="A363" s="19"/>
      <c r="B363" s="74" t="str">
        <f t="shared" si="52"/>
        <v>!!!</v>
      </c>
      <c r="C363" s="209" t="str">
        <f>IF($D363&lt;&gt;"",VLOOKUP(TEXT($D363,0),'Angaben Stationen'!$C$15:$V$65,2,0),"")</f>
        <v/>
      </c>
      <c r="D363" s="203"/>
      <c r="E363" s="210"/>
      <c r="F363" s="210"/>
      <c r="G363" s="212"/>
      <c r="H363" s="213"/>
      <c r="I363" s="112"/>
      <c r="J363" s="112"/>
      <c r="K363" s="72"/>
      <c r="M363" s="126"/>
      <c r="N363" s="6">
        <f t="shared" si="53"/>
        <v>0</v>
      </c>
      <c r="O363" s="6" t="str">
        <f>IF('Angaben KH-Standort'!$D$13&gt;0,"VJ","KJA")</f>
        <v>KJA</v>
      </c>
      <c r="P363" s="6" t="str">
        <f t="shared" si="56"/>
        <v>Leer</v>
      </c>
      <c r="Q363" s="6" t="str">
        <f t="shared" si="54"/>
        <v>Leer</v>
      </c>
      <c r="R363" s="6" t="str">
        <f t="shared" si="51"/>
        <v>Leer</v>
      </c>
      <c r="S363" s="6" t="str">
        <f>VLOOKUP($C363,{"29 - Psychiatrie (Erwachsene)","Psychiatrie";"30 - Kinder- und Jugendpsychiatrie","KJPsychiatrie";"31 - Psychosomatik","Psychosomatik";0,"Leer";"","Leer"},2,0)</f>
        <v>Leer</v>
      </c>
      <c r="T363" s="6">
        <f>VLOOKUP($C363,{"29 - Psychiatrie (Erwachsene)",1;"30 - Kinder- und Jugendpsychiatrie",1;"31 - Psychosomatik",1;0,0;"",0},2,0)</f>
        <v>0</v>
      </c>
      <c r="U363" s="6">
        <f t="shared" si="57"/>
        <v>0</v>
      </c>
      <c r="V363" s="6">
        <f t="shared" si="58"/>
        <v>0</v>
      </c>
      <c r="W363" s="6">
        <f t="shared" si="59"/>
        <v>0</v>
      </c>
      <c r="X363" s="6">
        <f t="shared" si="60"/>
        <v>0</v>
      </c>
      <c r="Y363" s="6">
        <f t="shared" si="55"/>
        <v>0</v>
      </c>
      <c r="Z363" s="6"/>
      <c r="AA363" s="6"/>
      <c r="AB363" s="6"/>
      <c r="AC363" s="6"/>
      <c r="AD363" s="6"/>
      <c r="AE363" s="6"/>
      <c r="AF363" s="6"/>
      <c r="AG363" s="6"/>
      <c r="AH363" s="6"/>
      <c r="AI363" s="6"/>
    </row>
    <row r="364" spans="1:35" s="20" customFormat="1" ht="15" customHeight="1" x14ac:dyDescent="0.25">
      <c r="A364" s="19"/>
      <c r="B364" s="74" t="str">
        <f t="shared" si="52"/>
        <v>!!!</v>
      </c>
      <c r="C364" s="209" t="str">
        <f>IF($D364&lt;&gt;"",VLOOKUP(TEXT($D364,0),'Angaben Stationen'!$C$15:$V$65,2,0),"")</f>
        <v/>
      </c>
      <c r="D364" s="203"/>
      <c r="E364" s="210"/>
      <c r="F364" s="210"/>
      <c r="G364" s="212"/>
      <c r="H364" s="213"/>
      <c r="I364" s="112"/>
      <c r="J364" s="112"/>
      <c r="K364" s="72"/>
      <c r="M364" s="126"/>
      <c r="N364" s="6">
        <f t="shared" si="53"/>
        <v>0</v>
      </c>
      <c r="O364" s="6" t="str">
        <f>IF('Angaben KH-Standort'!$D$13&gt;0,"VJ","KJA")</f>
        <v>KJA</v>
      </c>
      <c r="P364" s="6" t="str">
        <f t="shared" si="56"/>
        <v>Leer</v>
      </c>
      <c r="Q364" s="6" t="str">
        <f t="shared" si="54"/>
        <v>Leer</v>
      </c>
      <c r="R364" s="6" t="str">
        <f t="shared" si="51"/>
        <v>Leer</v>
      </c>
      <c r="S364" s="6" t="str">
        <f>VLOOKUP($C364,{"29 - Psychiatrie (Erwachsene)","Psychiatrie";"30 - Kinder- und Jugendpsychiatrie","KJPsychiatrie";"31 - Psychosomatik","Psychosomatik";0,"Leer";"","Leer"},2,0)</f>
        <v>Leer</v>
      </c>
      <c r="T364" s="6">
        <f>VLOOKUP($C364,{"29 - Psychiatrie (Erwachsene)",1;"30 - Kinder- und Jugendpsychiatrie",1;"31 - Psychosomatik",1;0,0;"",0},2,0)</f>
        <v>0</v>
      </c>
      <c r="U364" s="6">
        <f t="shared" si="57"/>
        <v>0</v>
      </c>
      <c r="V364" s="6">
        <f t="shared" si="58"/>
        <v>0</v>
      </c>
      <c r="W364" s="6">
        <f t="shared" si="59"/>
        <v>0</v>
      </c>
      <c r="X364" s="6">
        <f t="shared" si="60"/>
        <v>0</v>
      </c>
      <c r="Y364" s="6">
        <f t="shared" si="55"/>
        <v>0</v>
      </c>
      <c r="Z364" s="6"/>
      <c r="AA364" s="6"/>
      <c r="AB364" s="6"/>
      <c r="AC364" s="6"/>
      <c r="AD364" s="6"/>
      <c r="AE364" s="6"/>
      <c r="AF364" s="6"/>
      <c r="AG364" s="6"/>
      <c r="AH364" s="6"/>
      <c r="AI364" s="6"/>
    </row>
    <row r="365" spans="1:35" s="20" customFormat="1" ht="15" customHeight="1" x14ac:dyDescent="0.25">
      <c r="A365" s="19"/>
      <c r="B365" s="74" t="str">
        <f t="shared" si="52"/>
        <v>!!!</v>
      </c>
      <c r="C365" s="209" t="str">
        <f>IF($D365&lt;&gt;"",VLOOKUP(TEXT($D365,0),'Angaben Stationen'!$C$15:$V$65,2,0),"")</f>
        <v/>
      </c>
      <c r="D365" s="203"/>
      <c r="E365" s="210"/>
      <c r="F365" s="210"/>
      <c r="G365" s="212"/>
      <c r="H365" s="213"/>
      <c r="I365" s="112"/>
      <c r="J365" s="112"/>
      <c r="K365" s="72"/>
      <c r="M365" s="126"/>
      <c r="N365" s="6">
        <f t="shared" si="53"/>
        <v>0</v>
      </c>
      <c r="O365" s="6" t="str">
        <f>IF('Angaben KH-Standort'!$D$13&gt;0,"VJ","KJA")</f>
        <v>KJA</v>
      </c>
      <c r="P365" s="6" t="str">
        <f t="shared" si="56"/>
        <v>Leer</v>
      </c>
      <c r="Q365" s="6" t="str">
        <f t="shared" si="54"/>
        <v>Leer</v>
      </c>
      <c r="R365" s="6" t="str">
        <f t="shared" si="51"/>
        <v>Leer</v>
      </c>
      <c r="S365" s="6" t="str">
        <f>VLOOKUP($C365,{"29 - Psychiatrie (Erwachsene)","Psychiatrie";"30 - Kinder- und Jugendpsychiatrie","KJPsychiatrie";"31 - Psychosomatik","Psychosomatik";0,"Leer";"","Leer"},2,0)</f>
        <v>Leer</v>
      </c>
      <c r="T365" s="6">
        <f>VLOOKUP($C365,{"29 - Psychiatrie (Erwachsene)",1;"30 - Kinder- und Jugendpsychiatrie",1;"31 - Psychosomatik",1;0,0;"",0},2,0)</f>
        <v>0</v>
      </c>
      <c r="U365" s="6">
        <f t="shared" si="57"/>
        <v>0</v>
      </c>
      <c r="V365" s="6">
        <f t="shared" si="58"/>
        <v>0</v>
      </c>
      <c r="W365" s="6">
        <f t="shared" si="59"/>
        <v>0</v>
      </c>
      <c r="X365" s="6">
        <f t="shared" si="60"/>
        <v>0</v>
      </c>
      <c r="Y365" s="6">
        <f t="shared" si="55"/>
        <v>0</v>
      </c>
      <c r="Z365" s="6"/>
      <c r="AA365" s="6"/>
      <c r="AB365" s="6"/>
      <c r="AC365" s="6"/>
      <c r="AD365" s="6"/>
      <c r="AE365" s="6"/>
      <c r="AF365" s="6"/>
      <c r="AG365" s="6"/>
      <c r="AH365" s="6"/>
      <c r="AI365" s="6"/>
    </row>
    <row r="366" spans="1:35" s="20" customFormat="1" ht="15" customHeight="1" x14ac:dyDescent="0.25">
      <c r="A366" s="19"/>
      <c r="B366" s="74" t="str">
        <f t="shared" si="52"/>
        <v>!!!</v>
      </c>
      <c r="C366" s="209" t="str">
        <f>IF($D366&lt;&gt;"",VLOOKUP(TEXT($D366,0),'Angaben Stationen'!$C$15:$V$65,2,0),"")</f>
        <v/>
      </c>
      <c r="D366" s="203"/>
      <c r="E366" s="210"/>
      <c r="F366" s="210"/>
      <c r="G366" s="212"/>
      <c r="H366" s="213"/>
      <c r="I366" s="112"/>
      <c r="J366" s="112"/>
      <c r="K366" s="72"/>
      <c r="M366" s="126"/>
      <c r="N366" s="6">
        <f t="shared" si="53"/>
        <v>0</v>
      </c>
      <c r="O366" s="6" t="str">
        <f>IF('Angaben KH-Standort'!$D$13&gt;0,"VJ","KJA")</f>
        <v>KJA</v>
      </c>
      <c r="P366" s="6" t="str">
        <f t="shared" si="56"/>
        <v>Leer</v>
      </c>
      <c r="Q366" s="6" t="str">
        <f t="shared" si="54"/>
        <v>Leer</v>
      </c>
      <c r="R366" s="6" t="str">
        <f t="shared" si="51"/>
        <v>Leer</v>
      </c>
      <c r="S366" s="6" t="str">
        <f>VLOOKUP($C366,{"29 - Psychiatrie (Erwachsene)","Psychiatrie";"30 - Kinder- und Jugendpsychiatrie","KJPsychiatrie";"31 - Psychosomatik","Psychosomatik";0,"Leer";"","Leer"},2,0)</f>
        <v>Leer</v>
      </c>
      <c r="T366" s="6">
        <f>VLOOKUP($C366,{"29 - Psychiatrie (Erwachsene)",1;"30 - Kinder- und Jugendpsychiatrie",1;"31 - Psychosomatik",1;0,0;"",0},2,0)</f>
        <v>0</v>
      </c>
      <c r="U366" s="6">
        <f t="shared" si="57"/>
        <v>0</v>
      </c>
      <c r="V366" s="6">
        <f t="shared" si="58"/>
        <v>0</v>
      </c>
      <c r="W366" s="6">
        <f t="shared" si="59"/>
        <v>0</v>
      </c>
      <c r="X366" s="6">
        <f t="shared" si="60"/>
        <v>0</v>
      </c>
      <c r="Y366" s="6">
        <f t="shared" si="55"/>
        <v>0</v>
      </c>
      <c r="Z366" s="6"/>
      <c r="AA366" s="6"/>
      <c r="AB366" s="6"/>
      <c r="AC366" s="6"/>
      <c r="AD366" s="6"/>
      <c r="AE366" s="6"/>
      <c r="AF366" s="6"/>
      <c r="AG366" s="6"/>
      <c r="AH366" s="6"/>
      <c r="AI366" s="6"/>
    </row>
    <row r="367" spans="1:35" s="20" customFormat="1" ht="15" customHeight="1" x14ac:dyDescent="0.25">
      <c r="A367" s="19"/>
      <c r="B367" s="74" t="str">
        <f t="shared" si="52"/>
        <v>!!!</v>
      </c>
      <c r="C367" s="209" t="str">
        <f>IF($D367&lt;&gt;"",VLOOKUP(TEXT($D367,0),'Angaben Stationen'!$C$15:$V$65,2,0),"")</f>
        <v/>
      </c>
      <c r="D367" s="203"/>
      <c r="E367" s="210"/>
      <c r="F367" s="210"/>
      <c r="G367" s="212"/>
      <c r="H367" s="213"/>
      <c r="I367" s="112"/>
      <c r="J367" s="112"/>
      <c r="K367" s="72"/>
      <c r="M367" s="126"/>
      <c r="N367" s="6">
        <f t="shared" si="53"/>
        <v>0</v>
      </c>
      <c r="O367" s="6" t="str">
        <f>IF('Angaben KH-Standort'!$D$13&gt;0,"VJ","KJA")</f>
        <v>KJA</v>
      </c>
      <c r="P367" s="6" t="str">
        <f t="shared" si="56"/>
        <v>Leer</v>
      </c>
      <c r="Q367" s="6" t="str">
        <f t="shared" si="54"/>
        <v>Leer</v>
      </c>
      <c r="R367" s="6" t="str">
        <f t="shared" si="51"/>
        <v>Leer</v>
      </c>
      <c r="S367" s="6" t="str">
        <f>VLOOKUP($C367,{"29 - Psychiatrie (Erwachsene)","Psychiatrie";"30 - Kinder- und Jugendpsychiatrie","KJPsychiatrie";"31 - Psychosomatik","Psychosomatik";0,"Leer";"","Leer"},2,0)</f>
        <v>Leer</v>
      </c>
      <c r="T367" s="6">
        <f>VLOOKUP($C367,{"29 - Psychiatrie (Erwachsene)",1;"30 - Kinder- und Jugendpsychiatrie",1;"31 - Psychosomatik",1;0,0;"",0},2,0)</f>
        <v>0</v>
      </c>
      <c r="U367" s="6">
        <f t="shared" si="57"/>
        <v>0</v>
      </c>
      <c r="V367" s="6">
        <f t="shared" si="58"/>
        <v>0</v>
      </c>
      <c r="W367" s="6">
        <f t="shared" si="59"/>
        <v>0</v>
      </c>
      <c r="X367" s="6">
        <f t="shared" si="60"/>
        <v>0</v>
      </c>
      <c r="Y367" s="6">
        <f t="shared" si="55"/>
        <v>0</v>
      </c>
      <c r="Z367" s="6"/>
      <c r="AA367" s="6"/>
      <c r="AB367" s="6"/>
      <c r="AC367" s="6"/>
      <c r="AD367" s="6"/>
      <c r="AE367" s="6"/>
      <c r="AF367" s="6"/>
      <c r="AG367" s="6"/>
      <c r="AH367" s="6"/>
      <c r="AI367" s="6"/>
    </row>
    <row r="368" spans="1:35" s="20" customFormat="1" ht="15" customHeight="1" x14ac:dyDescent="0.25">
      <c r="A368" s="19"/>
      <c r="B368" s="74" t="str">
        <f t="shared" si="52"/>
        <v>!!!</v>
      </c>
      <c r="C368" s="209" t="str">
        <f>IF($D368&lt;&gt;"",VLOOKUP(TEXT($D368,0),'Angaben Stationen'!$C$15:$V$65,2,0),"")</f>
        <v/>
      </c>
      <c r="D368" s="203"/>
      <c r="E368" s="210"/>
      <c r="F368" s="210"/>
      <c r="G368" s="212"/>
      <c r="H368" s="213"/>
      <c r="I368" s="112"/>
      <c r="J368" s="112"/>
      <c r="K368" s="72"/>
      <c r="M368" s="126"/>
      <c r="N368" s="6">
        <f t="shared" si="53"/>
        <v>0</v>
      </c>
      <c r="O368" s="6" t="str">
        <f>IF('Angaben KH-Standort'!$D$13&gt;0,"VJ","KJA")</f>
        <v>KJA</v>
      </c>
      <c r="P368" s="6" t="str">
        <f t="shared" si="56"/>
        <v>Leer</v>
      </c>
      <c r="Q368" s="6" t="str">
        <f t="shared" si="54"/>
        <v>Leer</v>
      </c>
      <c r="R368" s="6" t="str">
        <f t="shared" si="51"/>
        <v>Leer</v>
      </c>
      <c r="S368" s="6" t="str">
        <f>VLOOKUP($C368,{"29 - Psychiatrie (Erwachsene)","Psychiatrie";"30 - Kinder- und Jugendpsychiatrie","KJPsychiatrie";"31 - Psychosomatik","Psychosomatik";0,"Leer";"","Leer"},2,0)</f>
        <v>Leer</v>
      </c>
      <c r="T368" s="6">
        <f>VLOOKUP($C368,{"29 - Psychiatrie (Erwachsene)",1;"30 - Kinder- und Jugendpsychiatrie",1;"31 - Psychosomatik",1;0,0;"",0},2,0)</f>
        <v>0</v>
      </c>
      <c r="U368" s="6">
        <f t="shared" si="57"/>
        <v>0</v>
      </c>
      <c r="V368" s="6">
        <f t="shared" si="58"/>
        <v>0</v>
      </c>
      <c r="W368" s="6">
        <f t="shared" si="59"/>
        <v>0</v>
      </c>
      <c r="X368" s="6">
        <f t="shared" si="60"/>
        <v>0</v>
      </c>
      <c r="Y368" s="6">
        <f t="shared" si="55"/>
        <v>0</v>
      </c>
      <c r="Z368" s="6"/>
      <c r="AA368" s="6"/>
      <c r="AB368" s="6"/>
      <c r="AC368" s="6"/>
      <c r="AD368" s="6"/>
      <c r="AE368" s="6"/>
      <c r="AF368" s="6"/>
      <c r="AG368" s="6"/>
      <c r="AH368" s="6"/>
      <c r="AI368" s="6"/>
    </row>
    <row r="369" spans="1:35" s="20" customFormat="1" ht="15" customHeight="1" x14ac:dyDescent="0.25">
      <c r="A369" s="19"/>
      <c r="B369" s="74" t="str">
        <f t="shared" si="52"/>
        <v>!!!</v>
      </c>
      <c r="C369" s="209" t="str">
        <f>IF($D369&lt;&gt;"",VLOOKUP(TEXT($D369,0),'Angaben Stationen'!$C$15:$V$65,2,0),"")</f>
        <v/>
      </c>
      <c r="D369" s="203"/>
      <c r="E369" s="210"/>
      <c r="F369" s="210"/>
      <c r="G369" s="212"/>
      <c r="H369" s="213"/>
      <c r="I369" s="112"/>
      <c r="J369" s="112"/>
      <c r="K369" s="72"/>
      <c r="M369" s="126"/>
      <c r="N369" s="6">
        <f t="shared" si="53"/>
        <v>0</v>
      </c>
      <c r="O369" s="6" t="str">
        <f>IF('Angaben KH-Standort'!$D$13&gt;0,"VJ","KJA")</f>
        <v>KJA</v>
      </c>
      <c r="P369" s="6" t="str">
        <f t="shared" si="56"/>
        <v>Leer</v>
      </c>
      <c r="Q369" s="6" t="str">
        <f t="shared" si="54"/>
        <v>Leer</v>
      </c>
      <c r="R369" s="6" t="str">
        <f t="shared" si="51"/>
        <v>Leer</v>
      </c>
      <c r="S369" s="6" t="str">
        <f>VLOOKUP($C369,{"29 - Psychiatrie (Erwachsene)","Psychiatrie";"30 - Kinder- und Jugendpsychiatrie","KJPsychiatrie";"31 - Psychosomatik","Psychosomatik";0,"Leer";"","Leer"},2,0)</f>
        <v>Leer</v>
      </c>
      <c r="T369" s="6">
        <f>VLOOKUP($C369,{"29 - Psychiatrie (Erwachsene)",1;"30 - Kinder- und Jugendpsychiatrie",1;"31 - Psychosomatik",1;0,0;"",0},2,0)</f>
        <v>0</v>
      </c>
      <c r="U369" s="6">
        <f t="shared" si="57"/>
        <v>0</v>
      </c>
      <c r="V369" s="6">
        <f t="shared" si="58"/>
        <v>0</v>
      </c>
      <c r="W369" s="6">
        <f t="shared" si="59"/>
        <v>0</v>
      </c>
      <c r="X369" s="6">
        <f t="shared" si="60"/>
        <v>0</v>
      </c>
      <c r="Y369" s="6">
        <f t="shared" si="55"/>
        <v>0</v>
      </c>
      <c r="Z369" s="6"/>
      <c r="AA369" s="6"/>
      <c r="AB369" s="6"/>
      <c r="AC369" s="6"/>
      <c r="AD369" s="6"/>
      <c r="AE369" s="6"/>
      <c r="AF369" s="6"/>
      <c r="AG369" s="6"/>
      <c r="AH369" s="6"/>
      <c r="AI369" s="6"/>
    </row>
    <row r="370" spans="1:35" s="20" customFormat="1" ht="15" customHeight="1" x14ac:dyDescent="0.25">
      <c r="A370" s="19"/>
      <c r="B370" s="74" t="str">
        <f t="shared" si="52"/>
        <v>!!!</v>
      </c>
      <c r="C370" s="209" t="str">
        <f>IF($D370&lt;&gt;"",VLOOKUP(TEXT($D370,0),'Angaben Stationen'!$C$15:$V$65,2,0),"")</f>
        <v/>
      </c>
      <c r="D370" s="203"/>
      <c r="E370" s="210"/>
      <c r="F370" s="210"/>
      <c r="G370" s="212"/>
      <c r="H370" s="213"/>
      <c r="I370" s="112"/>
      <c r="J370" s="112"/>
      <c r="K370" s="72"/>
      <c r="M370" s="126"/>
      <c r="N370" s="6">
        <f t="shared" si="53"/>
        <v>0</v>
      </c>
      <c r="O370" s="6" t="str">
        <f>IF('Angaben KH-Standort'!$D$13&gt;0,"VJ","KJA")</f>
        <v>KJA</v>
      </c>
      <c r="P370" s="6" t="str">
        <f t="shared" si="56"/>
        <v>Leer</v>
      </c>
      <c r="Q370" s="6" t="str">
        <f t="shared" si="54"/>
        <v>Leer</v>
      </c>
      <c r="R370" s="6" t="str">
        <f t="shared" si="51"/>
        <v>Leer</v>
      </c>
      <c r="S370" s="6" t="str">
        <f>VLOOKUP($C370,{"29 - Psychiatrie (Erwachsene)","Psychiatrie";"30 - Kinder- und Jugendpsychiatrie","KJPsychiatrie";"31 - Psychosomatik","Psychosomatik";0,"Leer";"","Leer"},2,0)</f>
        <v>Leer</v>
      </c>
      <c r="T370" s="6">
        <f>VLOOKUP($C370,{"29 - Psychiatrie (Erwachsene)",1;"30 - Kinder- und Jugendpsychiatrie",1;"31 - Psychosomatik",1;0,0;"",0},2,0)</f>
        <v>0</v>
      </c>
      <c r="U370" s="6">
        <f t="shared" si="57"/>
        <v>0</v>
      </c>
      <c r="V370" s="6">
        <f t="shared" si="58"/>
        <v>0</v>
      </c>
      <c r="W370" s="6">
        <f t="shared" si="59"/>
        <v>0</v>
      </c>
      <c r="X370" s="6">
        <f t="shared" si="60"/>
        <v>0</v>
      </c>
      <c r="Y370" s="6">
        <f t="shared" si="55"/>
        <v>0</v>
      </c>
      <c r="Z370" s="6"/>
      <c r="AA370" s="6"/>
      <c r="AB370" s="6"/>
      <c r="AC370" s="6"/>
      <c r="AD370" s="6"/>
      <c r="AE370" s="6"/>
      <c r="AF370" s="6"/>
      <c r="AG370" s="6"/>
      <c r="AH370" s="6"/>
      <c r="AI370" s="6"/>
    </row>
    <row r="371" spans="1:35" s="20" customFormat="1" ht="15" customHeight="1" x14ac:dyDescent="0.25">
      <c r="A371" s="19"/>
      <c r="B371" s="74" t="str">
        <f t="shared" si="52"/>
        <v>!!!</v>
      </c>
      <c r="C371" s="209" t="str">
        <f>IF($D371&lt;&gt;"",VLOOKUP(TEXT($D371,0),'Angaben Stationen'!$C$15:$V$65,2,0),"")</f>
        <v/>
      </c>
      <c r="D371" s="203"/>
      <c r="E371" s="210"/>
      <c r="F371" s="210"/>
      <c r="G371" s="212"/>
      <c r="H371" s="213"/>
      <c r="I371" s="112"/>
      <c r="J371" s="112"/>
      <c r="K371" s="72"/>
      <c r="M371" s="126"/>
      <c r="N371" s="6">
        <f t="shared" si="53"/>
        <v>0</v>
      </c>
      <c r="O371" s="6" t="str">
        <f>IF('Angaben KH-Standort'!$D$13&gt;0,"VJ","KJA")</f>
        <v>KJA</v>
      </c>
      <c r="P371" s="6" t="str">
        <f t="shared" si="56"/>
        <v>Leer</v>
      </c>
      <c r="Q371" s="6" t="str">
        <f t="shared" si="54"/>
        <v>Leer</v>
      </c>
      <c r="R371" s="6" t="str">
        <f t="shared" si="51"/>
        <v>Leer</v>
      </c>
      <c r="S371" s="6" t="str">
        <f>VLOOKUP($C371,{"29 - Psychiatrie (Erwachsene)","Psychiatrie";"30 - Kinder- und Jugendpsychiatrie","KJPsychiatrie";"31 - Psychosomatik","Psychosomatik";0,"Leer";"","Leer"},2,0)</f>
        <v>Leer</v>
      </c>
      <c r="T371" s="6">
        <f>VLOOKUP($C371,{"29 - Psychiatrie (Erwachsene)",1;"30 - Kinder- und Jugendpsychiatrie",1;"31 - Psychosomatik",1;0,0;"",0},2,0)</f>
        <v>0</v>
      </c>
      <c r="U371" s="6">
        <f t="shared" si="57"/>
        <v>0</v>
      </c>
      <c r="V371" s="6">
        <f t="shared" si="58"/>
        <v>0</v>
      </c>
      <c r="W371" s="6">
        <f t="shared" si="59"/>
        <v>0</v>
      </c>
      <c r="X371" s="6">
        <f t="shared" si="60"/>
        <v>0</v>
      </c>
      <c r="Y371" s="6">
        <f t="shared" si="55"/>
        <v>0</v>
      </c>
      <c r="Z371" s="6"/>
      <c r="AA371" s="6"/>
      <c r="AB371" s="6"/>
      <c r="AC371" s="6"/>
      <c r="AD371" s="6"/>
      <c r="AE371" s="6"/>
      <c r="AF371" s="6"/>
      <c r="AG371" s="6"/>
      <c r="AH371" s="6"/>
      <c r="AI371" s="6"/>
    </row>
    <row r="372" spans="1:35" s="20" customFormat="1" ht="15" customHeight="1" x14ac:dyDescent="0.25">
      <c r="A372" s="19"/>
      <c r="B372" s="74" t="str">
        <f t="shared" si="52"/>
        <v>!!!</v>
      </c>
      <c r="C372" s="209" t="str">
        <f>IF($D372&lt;&gt;"",VLOOKUP(TEXT($D372,0),'Angaben Stationen'!$C$15:$V$65,2,0),"")</f>
        <v/>
      </c>
      <c r="D372" s="203"/>
      <c r="E372" s="210"/>
      <c r="F372" s="210"/>
      <c r="G372" s="212"/>
      <c r="H372" s="213"/>
      <c r="I372" s="112"/>
      <c r="J372" s="112"/>
      <c r="K372" s="72"/>
      <c r="M372" s="126"/>
      <c r="N372" s="6">
        <f t="shared" si="53"/>
        <v>0</v>
      </c>
      <c r="O372" s="6" t="str">
        <f>IF('Angaben KH-Standort'!$D$13&gt;0,"VJ","KJA")</f>
        <v>KJA</v>
      </c>
      <c r="P372" s="6" t="str">
        <f t="shared" si="56"/>
        <v>Leer</v>
      </c>
      <c r="Q372" s="6" t="str">
        <f t="shared" si="54"/>
        <v>Leer</v>
      </c>
      <c r="R372" s="6" t="str">
        <f t="shared" si="51"/>
        <v>Leer</v>
      </c>
      <c r="S372" s="6" t="str">
        <f>VLOOKUP($C372,{"29 - Psychiatrie (Erwachsene)","Psychiatrie";"30 - Kinder- und Jugendpsychiatrie","KJPsychiatrie";"31 - Psychosomatik","Psychosomatik";0,"Leer";"","Leer"},2,0)</f>
        <v>Leer</v>
      </c>
      <c r="T372" s="6">
        <f>VLOOKUP($C372,{"29 - Psychiatrie (Erwachsene)",1;"30 - Kinder- und Jugendpsychiatrie",1;"31 - Psychosomatik",1;0,0;"",0},2,0)</f>
        <v>0</v>
      </c>
      <c r="U372" s="6">
        <f t="shared" si="57"/>
        <v>0</v>
      </c>
      <c r="V372" s="6">
        <f t="shared" si="58"/>
        <v>0</v>
      </c>
      <c r="W372" s="6">
        <f t="shared" si="59"/>
        <v>0</v>
      </c>
      <c r="X372" s="6">
        <f t="shared" si="60"/>
        <v>0</v>
      </c>
      <c r="Y372" s="6">
        <f t="shared" si="55"/>
        <v>0</v>
      </c>
      <c r="Z372" s="6"/>
      <c r="AA372" s="6"/>
      <c r="AB372" s="6"/>
      <c r="AC372" s="6"/>
      <c r="AD372" s="6"/>
      <c r="AE372" s="6"/>
      <c r="AF372" s="6"/>
      <c r="AG372" s="6"/>
      <c r="AH372" s="6"/>
      <c r="AI372" s="6"/>
    </row>
    <row r="373" spans="1:35" s="20" customFormat="1" ht="15" customHeight="1" x14ac:dyDescent="0.25">
      <c r="A373" s="19"/>
      <c r="B373" s="74" t="str">
        <f t="shared" si="52"/>
        <v>!!!</v>
      </c>
      <c r="C373" s="209" t="str">
        <f>IF($D373&lt;&gt;"",VLOOKUP(TEXT($D373,0),'Angaben Stationen'!$C$15:$V$65,2,0),"")</f>
        <v/>
      </c>
      <c r="D373" s="203"/>
      <c r="E373" s="210"/>
      <c r="F373" s="210"/>
      <c r="G373" s="212"/>
      <c r="H373" s="213"/>
      <c r="I373" s="112"/>
      <c r="J373" s="112"/>
      <c r="K373" s="72"/>
      <c r="M373" s="126"/>
      <c r="N373" s="6">
        <f t="shared" si="53"/>
        <v>0</v>
      </c>
      <c r="O373" s="6" t="str">
        <f>IF('Angaben KH-Standort'!$D$13&gt;0,"VJ","KJA")</f>
        <v>KJA</v>
      </c>
      <c r="P373" s="6" t="str">
        <f t="shared" si="56"/>
        <v>Leer</v>
      </c>
      <c r="Q373" s="6" t="str">
        <f t="shared" si="54"/>
        <v>Leer</v>
      </c>
      <c r="R373" s="6" t="str">
        <f t="shared" si="51"/>
        <v>Leer</v>
      </c>
      <c r="S373" s="6" t="str">
        <f>VLOOKUP($C373,{"29 - Psychiatrie (Erwachsene)","Psychiatrie";"30 - Kinder- und Jugendpsychiatrie","KJPsychiatrie";"31 - Psychosomatik","Psychosomatik";0,"Leer";"","Leer"},2,0)</f>
        <v>Leer</v>
      </c>
      <c r="T373" s="6">
        <f>VLOOKUP($C373,{"29 - Psychiatrie (Erwachsene)",1;"30 - Kinder- und Jugendpsychiatrie",1;"31 - Psychosomatik",1;0,0;"",0},2,0)</f>
        <v>0</v>
      </c>
      <c r="U373" s="6">
        <f t="shared" si="57"/>
        <v>0</v>
      </c>
      <c r="V373" s="6">
        <f t="shared" si="58"/>
        <v>0</v>
      </c>
      <c r="W373" s="6">
        <f t="shared" si="59"/>
        <v>0</v>
      </c>
      <c r="X373" s="6">
        <f t="shared" si="60"/>
        <v>0</v>
      </c>
      <c r="Y373" s="6">
        <f t="shared" si="55"/>
        <v>0</v>
      </c>
      <c r="Z373" s="6"/>
      <c r="AA373" s="6"/>
      <c r="AB373" s="6"/>
      <c r="AC373" s="6"/>
      <c r="AD373" s="6"/>
      <c r="AE373" s="6"/>
      <c r="AF373" s="6"/>
      <c r="AG373" s="6"/>
      <c r="AH373" s="6"/>
      <c r="AI373" s="6"/>
    </row>
    <row r="374" spans="1:35" s="20" customFormat="1" ht="15" customHeight="1" x14ac:dyDescent="0.25">
      <c r="A374" s="19"/>
      <c r="B374" s="74" t="str">
        <f t="shared" si="52"/>
        <v>!!!</v>
      </c>
      <c r="C374" s="209" t="str">
        <f>IF($D374&lt;&gt;"",VLOOKUP(TEXT($D374,0),'Angaben Stationen'!$C$15:$V$65,2,0),"")</f>
        <v/>
      </c>
      <c r="D374" s="203"/>
      <c r="E374" s="210"/>
      <c r="F374" s="210"/>
      <c r="G374" s="212"/>
      <c r="H374" s="213"/>
      <c r="I374" s="112"/>
      <c r="J374" s="112"/>
      <c r="K374" s="72"/>
      <c r="M374" s="126"/>
      <c r="N374" s="6">
        <f t="shared" si="53"/>
        <v>0</v>
      </c>
      <c r="O374" s="6" t="str">
        <f>IF('Angaben KH-Standort'!$D$13&gt;0,"VJ","KJA")</f>
        <v>KJA</v>
      </c>
      <c r="P374" s="6" t="str">
        <f t="shared" si="56"/>
        <v>Leer</v>
      </c>
      <c r="Q374" s="6" t="str">
        <f t="shared" si="54"/>
        <v>Leer</v>
      </c>
      <c r="R374" s="6" t="str">
        <f t="shared" si="51"/>
        <v>Leer</v>
      </c>
      <c r="S374" s="6" t="str">
        <f>VLOOKUP($C374,{"29 - Psychiatrie (Erwachsene)","Psychiatrie";"30 - Kinder- und Jugendpsychiatrie","KJPsychiatrie";"31 - Psychosomatik","Psychosomatik";0,"Leer";"","Leer"},2,0)</f>
        <v>Leer</v>
      </c>
      <c r="T374" s="6">
        <f>VLOOKUP($C374,{"29 - Psychiatrie (Erwachsene)",1;"30 - Kinder- und Jugendpsychiatrie",1;"31 - Psychosomatik",1;0,0;"",0},2,0)</f>
        <v>0</v>
      </c>
      <c r="U374" s="6">
        <f t="shared" si="57"/>
        <v>0</v>
      </c>
      <c r="V374" s="6">
        <f t="shared" si="58"/>
        <v>0</v>
      </c>
      <c r="W374" s="6">
        <f t="shared" si="59"/>
        <v>0</v>
      </c>
      <c r="X374" s="6">
        <f t="shared" si="60"/>
        <v>0</v>
      </c>
      <c r="Y374" s="6">
        <f t="shared" si="55"/>
        <v>0</v>
      </c>
      <c r="Z374" s="6"/>
      <c r="AA374" s="6"/>
      <c r="AB374" s="6"/>
      <c r="AC374" s="6"/>
      <c r="AD374" s="6"/>
      <c r="AE374" s="6"/>
      <c r="AF374" s="6"/>
      <c r="AG374" s="6"/>
      <c r="AH374" s="6"/>
      <c r="AI374" s="6"/>
    </row>
    <row r="375" spans="1:35" s="20" customFormat="1" ht="15" customHeight="1" x14ac:dyDescent="0.25">
      <c r="A375" s="19"/>
      <c r="B375" s="74" t="str">
        <f t="shared" si="52"/>
        <v>!!!</v>
      </c>
      <c r="C375" s="209" t="str">
        <f>IF($D375&lt;&gt;"",VLOOKUP(TEXT($D375,0),'Angaben Stationen'!$C$15:$V$65,2,0),"")</f>
        <v/>
      </c>
      <c r="D375" s="203"/>
      <c r="E375" s="210"/>
      <c r="F375" s="210"/>
      <c r="G375" s="212"/>
      <c r="H375" s="213"/>
      <c r="I375" s="112"/>
      <c r="J375" s="112"/>
      <c r="K375" s="72"/>
      <c r="M375" s="126"/>
      <c r="N375" s="6">
        <f t="shared" si="53"/>
        <v>0</v>
      </c>
      <c r="O375" s="6" t="str">
        <f>IF('Angaben KH-Standort'!$D$13&gt;0,"VJ","KJA")</f>
        <v>KJA</v>
      </c>
      <c r="P375" s="6" t="str">
        <f t="shared" si="56"/>
        <v>Leer</v>
      </c>
      <c r="Q375" s="6" t="str">
        <f t="shared" si="54"/>
        <v>Leer</v>
      </c>
      <c r="R375" s="6" t="str">
        <f t="shared" si="51"/>
        <v>Leer</v>
      </c>
      <c r="S375" s="6" t="str">
        <f>VLOOKUP($C375,{"29 - Psychiatrie (Erwachsene)","Psychiatrie";"30 - Kinder- und Jugendpsychiatrie","KJPsychiatrie";"31 - Psychosomatik","Psychosomatik";0,"Leer";"","Leer"},2,0)</f>
        <v>Leer</v>
      </c>
      <c r="T375" s="6">
        <f>VLOOKUP($C375,{"29 - Psychiatrie (Erwachsene)",1;"30 - Kinder- und Jugendpsychiatrie",1;"31 - Psychosomatik",1;0,0;"",0},2,0)</f>
        <v>0</v>
      </c>
      <c r="U375" s="6">
        <f t="shared" si="57"/>
        <v>0</v>
      </c>
      <c r="V375" s="6">
        <f t="shared" si="58"/>
        <v>0</v>
      </c>
      <c r="W375" s="6">
        <f t="shared" si="59"/>
        <v>0</v>
      </c>
      <c r="X375" s="6">
        <f t="shared" si="60"/>
        <v>0</v>
      </c>
      <c r="Y375" s="6">
        <f t="shared" si="55"/>
        <v>0</v>
      </c>
      <c r="Z375" s="6"/>
      <c r="AA375" s="6"/>
      <c r="AB375" s="6"/>
      <c r="AC375" s="6"/>
      <c r="AD375" s="6"/>
      <c r="AE375" s="6"/>
      <c r="AF375" s="6"/>
      <c r="AG375" s="6"/>
      <c r="AH375" s="6"/>
      <c r="AI375" s="6"/>
    </row>
    <row r="376" spans="1:35" s="20" customFormat="1" ht="15" customHeight="1" x14ac:dyDescent="0.25">
      <c r="A376" s="19"/>
      <c r="B376" s="74" t="str">
        <f t="shared" si="52"/>
        <v>!!!</v>
      </c>
      <c r="C376" s="209" t="str">
        <f>IF($D376&lt;&gt;"",VLOOKUP(TEXT($D376,0),'Angaben Stationen'!$C$15:$V$65,2,0),"")</f>
        <v/>
      </c>
      <c r="D376" s="203"/>
      <c r="E376" s="210"/>
      <c r="F376" s="210"/>
      <c r="G376" s="212"/>
      <c r="H376" s="213"/>
      <c r="I376" s="112"/>
      <c r="J376" s="112"/>
      <c r="K376" s="72"/>
      <c r="M376" s="126"/>
      <c r="N376" s="6">
        <f t="shared" si="53"/>
        <v>0</v>
      </c>
      <c r="O376" s="6" t="str">
        <f>IF('Angaben KH-Standort'!$D$13&gt;0,"VJ","KJA")</f>
        <v>KJA</v>
      </c>
      <c r="P376" s="6" t="str">
        <f t="shared" si="56"/>
        <v>Leer</v>
      </c>
      <c r="Q376" s="6" t="str">
        <f t="shared" si="54"/>
        <v>Leer</v>
      </c>
      <c r="R376" s="6" t="str">
        <f t="shared" si="51"/>
        <v>Leer</v>
      </c>
      <c r="S376" s="6" t="str">
        <f>VLOOKUP($C376,{"29 - Psychiatrie (Erwachsene)","Psychiatrie";"30 - Kinder- und Jugendpsychiatrie","KJPsychiatrie";"31 - Psychosomatik","Psychosomatik";0,"Leer";"","Leer"},2,0)</f>
        <v>Leer</v>
      </c>
      <c r="T376" s="6">
        <f>VLOOKUP($C376,{"29 - Psychiatrie (Erwachsene)",1;"30 - Kinder- und Jugendpsychiatrie",1;"31 - Psychosomatik",1;0,0;"",0},2,0)</f>
        <v>0</v>
      </c>
      <c r="U376" s="6">
        <f t="shared" si="57"/>
        <v>0</v>
      </c>
      <c r="V376" s="6">
        <f t="shared" si="58"/>
        <v>0</v>
      </c>
      <c r="W376" s="6">
        <f t="shared" si="59"/>
        <v>0</v>
      </c>
      <c r="X376" s="6">
        <f t="shared" si="60"/>
        <v>0</v>
      </c>
      <c r="Y376" s="6">
        <f t="shared" si="55"/>
        <v>0</v>
      </c>
      <c r="Z376" s="6"/>
      <c r="AA376" s="6"/>
      <c r="AB376" s="6"/>
      <c r="AC376" s="6"/>
      <c r="AD376" s="6"/>
      <c r="AE376" s="6"/>
      <c r="AF376" s="6"/>
      <c r="AG376" s="6"/>
      <c r="AH376" s="6"/>
      <c r="AI376" s="6"/>
    </row>
    <row r="377" spans="1:35" s="20" customFormat="1" ht="15" customHeight="1" x14ac:dyDescent="0.25">
      <c r="A377" s="19"/>
      <c r="B377" s="74" t="str">
        <f t="shared" si="52"/>
        <v>!!!</v>
      </c>
      <c r="C377" s="209" t="str">
        <f>IF($D377&lt;&gt;"",VLOOKUP(TEXT($D377,0),'Angaben Stationen'!$C$15:$V$65,2,0),"")</f>
        <v/>
      </c>
      <c r="D377" s="203"/>
      <c r="E377" s="210"/>
      <c r="F377" s="210"/>
      <c r="G377" s="212"/>
      <c r="H377" s="213"/>
      <c r="I377" s="112"/>
      <c r="J377" s="112"/>
      <c r="K377" s="72"/>
      <c r="M377" s="126"/>
      <c r="N377" s="6">
        <f t="shared" si="53"/>
        <v>0</v>
      </c>
      <c r="O377" s="6" t="str">
        <f>IF('Angaben KH-Standort'!$D$13&gt;0,"VJ","KJA")</f>
        <v>KJA</v>
      </c>
      <c r="P377" s="6" t="str">
        <f t="shared" si="56"/>
        <v>Leer</v>
      </c>
      <c r="Q377" s="6" t="str">
        <f t="shared" si="54"/>
        <v>Leer</v>
      </c>
      <c r="R377" s="6" t="str">
        <f t="shared" si="51"/>
        <v>Leer</v>
      </c>
      <c r="S377" s="6" t="str">
        <f>VLOOKUP($C377,{"29 - Psychiatrie (Erwachsene)","Psychiatrie";"30 - Kinder- und Jugendpsychiatrie","KJPsychiatrie";"31 - Psychosomatik","Psychosomatik";0,"Leer";"","Leer"},2,0)</f>
        <v>Leer</v>
      </c>
      <c r="T377" s="6">
        <f>VLOOKUP($C377,{"29 - Psychiatrie (Erwachsene)",1;"30 - Kinder- und Jugendpsychiatrie",1;"31 - Psychosomatik",1;0,0;"",0},2,0)</f>
        <v>0</v>
      </c>
      <c r="U377" s="6">
        <f t="shared" si="57"/>
        <v>0</v>
      </c>
      <c r="V377" s="6">
        <f t="shared" si="58"/>
        <v>0</v>
      </c>
      <c r="W377" s="6">
        <f t="shared" si="59"/>
        <v>0</v>
      </c>
      <c r="X377" s="6">
        <f t="shared" si="60"/>
        <v>0</v>
      </c>
      <c r="Y377" s="6">
        <f t="shared" si="55"/>
        <v>0</v>
      </c>
      <c r="Z377" s="6"/>
      <c r="AA377" s="6"/>
      <c r="AB377" s="6"/>
      <c r="AC377" s="6"/>
      <c r="AD377" s="6"/>
      <c r="AE377" s="6"/>
      <c r="AF377" s="6"/>
      <c r="AG377" s="6"/>
      <c r="AH377" s="6"/>
      <c r="AI377" s="6"/>
    </row>
    <row r="378" spans="1:35" s="20" customFormat="1" ht="15" customHeight="1" x14ac:dyDescent="0.25">
      <c r="A378" s="19"/>
      <c r="B378" s="74" t="str">
        <f t="shared" si="52"/>
        <v>!!!</v>
      </c>
      <c r="C378" s="209" t="str">
        <f>IF($D378&lt;&gt;"",VLOOKUP(TEXT($D378,0),'Angaben Stationen'!$C$15:$V$65,2,0),"")</f>
        <v/>
      </c>
      <c r="D378" s="203"/>
      <c r="E378" s="210"/>
      <c r="F378" s="210"/>
      <c r="G378" s="212"/>
      <c r="H378" s="213"/>
      <c r="I378" s="112"/>
      <c r="J378" s="112"/>
      <c r="K378" s="72"/>
      <c r="M378" s="126"/>
      <c r="N378" s="6">
        <f t="shared" si="53"/>
        <v>0</v>
      </c>
      <c r="O378" s="6" t="str">
        <f>IF('Angaben KH-Standort'!$D$13&gt;0,"VJ","KJA")</f>
        <v>KJA</v>
      </c>
      <c r="P378" s="6" t="str">
        <f t="shared" si="56"/>
        <v>Leer</v>
      </c>
      <c r="Q378" s="6" t="str">
        <f t="shared" si="54"/>
        <v>Leer</v>
      </c>
      <c r="R378" s="6" t="str">
        <f t="shared" si="51"/>
        <v>Leer</v>
      </c>
      <c r="S378" s="6" t="str">
        <f>VLOOKUP($C378,{"29 - Psychiatrie (Erwachsene)","Psychiatrie";"30 - Kinder- und Jugendpsychiatrie","KJPsychiatrie";"31 - Psychosomatik","Psychosomatik";0,"Leer";"","Leer"},2,0)</f>
        <v>Leer</v>
      </c>
      <c r="T378" s="6">
        <f>VLOOKUP($C378,{"29 - Psychiatrie (Erwachsene)",1;"30 - Kinder- und Jugendpsychiatrie",1;"31 - Psychosomatik",1;0,0;"",0},2,0)</f>
        <v>0</v>
      </c>
      <c r="U378" s="6">
        <f t="shared" si="57"/>
        <v>0</v>
      </c>
      <c r="V378" s="6">
        <f t="shared" si="58"/>
        <v>0</v>
      </c>
      <c r="W378" s="6">
        <f t="shared" si="59"/>
        <v>0</v>
      </c>
      <c r="X378" s="6">
        <f t="shared" si="60"/>
        <v>0</v>
      </c>
      <c r="Y378" s="6">
        <f t="shared" si="55"/>
        <v>0</v>
      </c>
      <c r="Z378" s="6"/>
      <c r="AA378" s="6"/>
      <c r="AB378" s="6"/>
      <c r="AC378" s="6"/>
      <c r="AD378" s="6"/>
      <c r="AE378" s="6"/>
      <c r="AF378" s="6"/>
      <c r="AG378" s="6"/>
      <c r="AH378" s="6"/>
      <c r="AI378" s="6"/>
    </row>
    <row r="379" spans="1:35" s="20" customFormat="1" ht="15" customHeight="1" x14ac:dyDescent="0.25">
      <c r="A379" s="19"/>
      <c r="B379" s="74" t="str">
        <f t="shared" si="52"/>
        <v>!!!</v>
      </c>
      <c r="C379" s="209" t="str">
        <f>IF($D379&lt;&gt;"",VLOOKUP(TEXT($D379,0),'Angaben Stationen'!$C$15:$V$65,2,0),"")</f>
        <v/>
      </c>
      <c r="D379" s="203"/>
      <c r="E379" s="210"/>
      <c r="F379" s="210"/>
      <c r="G379" s="212"/>
      <c r="H379" s="213"/>
      <c r="I379" s="112"/>
      <c r="J379" s="112"/>
      <c r="K379" s="72"/>
      <c r="M379" s="126"/>
      <c r="N379" s="6">
        <f t="shared" si="53"/>
        <v>0</v>
      </c>
      <c r="O379" s="6" t="str">
        <f>IF('Angaben KH-Standort'!$D$13&gt;0,"VJ","KJA")</f>
        <v>KJA</v>
      </c>
      <c r="P379" s="6" t="str">
        <f t="shared" si="56"/>
        <v>Leer</v>
      </c>
      <c r="Q379" s="6" t="str">
        <f t="shared" si="54"/>
        <v>Leer</v>
      </c>
      <c r="R379" s="6" t="str">
        <f t="shared" si="51"/>
        <v>Leer</v>
      </c>
      <c r="S379" s="6" t="str">
        <f>VLOOKUP($C379,{"29 - Psychiatrie (Erwachsene)","Psychiatrie";"30 - Kinder- und Jugendpsychiatrie","KJPsychiatrie";"31 - Psychosomatik","Psychosomatik";0,"Leer";"","Leer"},2,0)</f>
        <v>Leer</v>
      </c>
      <c r="T379" s="6">
        <f>VLOOKUP($C379,{"29 - Psychiatrie (Erwachsene)",1;"30 - Kinder- und Jugendpsychiatrie",1;"31 - Psychosomatik",1;0,0;"",0},2,0)</f>
        <v>0</v>
      </c>
      <c r="U379" s="6">
        <f t="shared" si="57"/>
        <v>0</v>
      </c>
      <c r="V379" s="6">
        <f t="shared" si="58"/>
        <v>0</v>
      </c>
      <c r="W379" s="6">
        <f t="shared" si="59"/>
        <v>0</v>
      </c>
      <c r="X379" s="6">
        <f t="shared" si="60"/>
        <v>0</v>
      </c>
      <c r="Y379" s="6">
        <f t="shared" si="55"/>
        <v>0</v>
      </c>
      <c r="Z379" s="6"/>
      <c r="AA379" s="6"/>
      <c r="AB379" s="6"/>
      <c r="AC379" s="6"/>
      <c r="AD379" s="6"/>
      <c r="AE379" s="6"/>
      <c r="AF379" s="6"/>
      <c r="AG379" s="6"/>
      <c r="AH379" s="6"/>
      <c r="AI379" s="6"/>
    </row>
    <row r="380" spans="1:35" s="20" customFormat="1" ht="15" customHeight="1" x14ac:dyDescent="0.25">
      <c r="A380" s="19"/>
      <c r="B380" s="74" t="str">
        <f t="shared" si="52"/>
        <v>!!!</v>
      </c>
      <c r="C380" s="209" t="str">
        <f>IF($D380&lt;&gt;"",VLOOKUP(TEXT($D380,0),'Angaben Stationen'!$C$15:$V$65,2,0),"")</f>
        <v/>
      </c>
      <c r="D380" s="203"/>
      <c r="E380" s="210"/>
      <c r="F380" s="210"/>
      <c r="G380" s="212"/>
      <c r="H380" s="213"/>
      <c r="I380" s="112"/>
      <c r="J380" s="112"/>
      <c r="K380" s="72"/>
      <c r="M380" s="126"/>
      <c r="N380" s="6">
        <f t="shared" si="53"/>
        <v>0</v>
      </c>
      <c r="O380" s="6" t="str">
        <f>IF('Angaben KH-Standort'!$D$13&gt;0,"VJ","KJA")</f>
        <v>KJA</v>
      </c>
      <c r="P380" s="6" t="str">
        <f t="shared" si="56"/>
        <v>Leer</v>
      </c>
      <c r="Q380" s="6" t="str">
        <f t="shared" si="54"/>
        <v>Leer</v>
      </c>
      <c r="R380" s="6" t="str">
        <f t="shared" si="51"/>
        <v>Leer</v>
      </c>
      <c r="S380" s="6" t="str">
        <f>VLOOKUP($C380,{"29 - Psychiatrie (Erwachsene)","Psychiatrie";"30 - Kinder- und Jugendpsychiatrie","KJPsychiatrie";"31 - Psychosomatik","Psychosomatik";0,"Leer";"","Leer"},2,0)</f>
        <v>Leer</v>
      </c>
      <c r="T380" s="6">
        <f>VLOOKUP($C380,{"29 - Psychiatrie (Erwachsene)",1;"30 - Kinder- und Jugendpsychiatrie",1;"31 - Psychosomatik",1;0,0;"",0},2,0)</f>
        <v>0</v>
      </c>
      <c r="U380" s="6">
        <f t="shared" si="57"/>
        <v>0</v>
      </c>
      <c r="V380" s="6">
        <f t="shared" si="58"/>
        <v>0</v>
      </c>
      <c r="W380" s="6">
        <f t="shared" si="59"/>
        <v>0</v>
      </c>
      <c r="X380" s="6">
        <f t="shared" si="60"/>
        <v>0</v>
      </c>
      <c r="Y380" s="6">
        <f t="shared" si="55"/>
        <v>0</v>
      </c>
      <c r="Z380" s="6"/>
      <c r="AA380" s="6"/>
      <c r="AB380" s="6"/>
      <c r="AC380" s="6"/>
      <c r="AD380" s="6"/>
      <c r="AE380" s="6"/>
      <c r="AF380" s="6"/>
      <c r="AG380" s="6"/>
      <c r="AH380" s="6"/>
      <c r="AI380" s="6"/>
    </row>
    <row r="381" spans="1:35" s="20" customFormat="1" ht="15" customHeight="1" x14ac:dyDescent="0.25">
      <c r="A381" s="19"/>
      <c r="B381" s="74" t="str">
        <f t="shared" si="52"/>
        <v>!!!</v>
      </c>
      <c r="C381" s="209" t="str">
        <f>IF($D381&lt;&gt;"",VLOOKUP(TEXT($D381,0),'Angaben Stationen'!$C$15:$V$65,2,0),"")</f>
        <v/>
      </c>
      <c r="D381" s="203"/>
      <c r="E381" s="210"/>
      <c r="F381" s="210"/>
      <c r="G381" s="212"/>
      <c r="H381" s="213"/>
      <c r="I381" s="112"/>
      <c r="J381" s="112"/>
      <c r="K381" s="72"/>
      <c r="M381" s="126"/>
      <c r="N381" s="6">
        <f t="shared" si="53"/>
        <v>0</v>
      </c>
      <c r="O381" s="6" t="str">
        <f>IF('Angaben KH-Standort'!$D$13&gt;0,"VJ","KJA")</f>
        <v>KJA</v>
      </c>
      <c r="P381" s="6" t="str">
        <f t="shared" si="56"/>
        <v>Leer</v>
      </c>
      <c r="Q381" s="6" t="str">
        <f t="shared" si="54"/>
        <v>Leer</v>
      </c>
      <c r="R381" s="6" t="str">
        <f t="shared" si="51"/>
        <v>Leer</v>
      </c>
      <c r="S381" s="6" t="str">
        <f>VLOOKUP($C381,{"29 - Psychiatrie (Erwachsene)","Psychiatrie";"30 - Kinder- und Jugendpsychiatrie","KJPsychiatrie";"31 - Psychosomatik","Psychosomatik";0,"Leer";"","Leer"},2,0)</f>
        <v>Leer</v>
      </c>
      <c r="T381" s="6">
        <f>VLOOKUP($C381,{"29 - Psychiatrie (Erwachsene)",1;"30 - Kinder- und Jugendpsychiatrie",1;"31 - Psychosomatik",1;0,0;"",0},2,0)</f>
        <v>0</v>
      </c>
      <c r="U381" s="6">
        <f t="shared" si="57"/>
        <v>0</v>
      </c>
      <c r="V381" s="6">
        <f t="shared" si="58"/>
        <v>0</v>
      </c>
      <c r="W381" s="6">
        <f t="shared" si="59"/>
        <v>0</v>
      </c>
      <c r="X381" s="6">
        <f t="shared" si="60"/>
        <v>0</v>
      </c>
      <c r="Y381" s="6">
        <f t="shared" si="55"/>
        <v>0</v>
      </c>
      <c r="Z381" s="6"/>
      <c r="AA381" s="6"/>
      <c r="AB381" s="6"/>
      <c r="AC381" s="6"/>
      <c r="AD381" s="6"/>
      <c r="AE381" s="6"/>
      <c r="AF381" s="6"/>
      <c r="AG381" s="6"/>
      <c r="AH381" s="6"/>
      <c r="AI381" s="6"/>
    </row>
    <row r="382" spans="1:35" s="20" customFormat="1" ht="15" customHeight="1" x14ac:dyDescent="0.25">
      <c r="A382" s="19"/>
      <c r="B382" s="74" t="str">
        <f t="shared" si="52"/>
        <v>!!!</v>
      </c>
      <c r="C382" s="209" t="str">
        <f>IF($D382&lt;&gt;"",VLOOKUP(TEXT($D382,0),'Angaben Stationen'!$C$15:$V$65,2,0),"")</f>
        <v/>
      </c>
      <c r="D382" s="203"/>
      <c r="E382" s="210"/>
      <c r="F382" s="210"/>
      <c r="G382" s="212"/>
      <c r="H382" s="213"/>
      <c r="I382" s="112"/>
      <c r="J382" s="112"/>
      <c r="K382" s="72"/>
      <c r="M382" s="126"/>
      <c r="N382" s="6">
        <f t="shared" si="53"/>
        <v>0</v>
      </c>
      <c r="O382" s="6" t="str">
        <f>IF('Angaben KH-Standort'!$D$13&gt;0,"VJ","KJA")</f>
        <v>KJA</v>
      </c>
      <c r="P382" s="6" t="str">
        <f t="shared" si="56"/>
        <v>Leer</v>
      </c>
      <c r="Q382" s="6" t="str">
        <f t="shared" si="54"/>
        <v>Leer</v>
      </c>
      <c r="R382" s="6" t="str">
        <f t="shared" si="51"/>
        <v>Leer</v>
      </c>
      <c r="S382" s="6" t="str">
        <f>VLOOKUP($C382,{"29 - Psychiatrie (Erwachsene)","Psychiatrie";"30 - Kinder- und Jugendpsychiatrie","KJPsychiatrie";"31 - Psychosomatik","Psychosomatik";0,"Leer";"","Leer"},2,0)</f>
        <v>Leer</v>
      </c>
      <c r="T382" s="6">
        <f>VLOOKUP($C382,{"29 - Psychiatrie (Erwachsene)",1;"30 - Kinder- und Jugendpsychiatrie",1;"31 - Psychosomatik",1;0,0;"",0},2,0)</f>
        <v>0</v>
      </c>
      <c r="U382" s="6">
        <f t="shared" si="57"/>
        <v>0</v>
      </c>
      <c r="V382" s="6">
        <f t="shared" si="58"/>
        <v>0</v>
      </c>
      <c r="W382" s="6">
        <f t="shared" si="59"/>
        <v>0</v>
      </c>
      <c r="X382" s="6">
        <f t="shared" si="60"/>
        <v>0</v>
      </c>
      <c r="Y382" s="6">
        <f t="shared" si="55"/>
        <v>0</v>
      </c>
      <c r="Z382" s="6"/>
      <c r="AA382" s="6"/>
      <c r="AB382" s="6"/>
      <c r="AC382" s="6"/>
      <c r="AD382" s="6"/>
      <c r="AE382" s="6"/>
      <c r="AF382" s="6"/>
      <c r="AG382" s="6"/>
      <c r="AH382" s="6"/>
      <c r="AI382" s="6"/>
    </row>
    <row r="383" spans="1:35" s="20" customFormat="1" ht="15" customHeight="1" x14ac:dyDescent="0.25">
      <c r="A383" s="19"/>
      <c r="B383" s="74" t="str">
        <f t="shared" si="52"/>
        <v>!!!</v>
      </c>
      <c r="C383" s="209" t="str">
        <f>IF($D383&lt;&gt;"",VLOOKUP(TEXT($D383,0),'Angaben Stationen'!$C$15:$V$65,2,0),"")</f>
        <v/>
      </c>
      <c r="D383" s="203"/>
      <c r="E383" s="210"/>
      <c r="F383" s="210"/>
      <c r="G383" s="212"/>
      <c r="H383" s="213"/>
      <c r="I383" s="112"/>
      <c r="J383" s="112"/>
      <c r="K383" s="72"/>
      <c r="M383" s="126"/>
      <c r="N383" s="6">
        <f t="shared" si="53"/>
        <v>0</v>
      </c>
      <c r="O383" s="6" t="str">
        <f>IF('Angaben KH-Standort'!$D$13&gt;0,"VJ","KJA")</f>
        <v>KJA</v>
      </c>
      <c r="P383" s="6" t="str">
        <f t="shared" si="56"/>
        <v>Leer</v>
      </c>
      <c r="Q383" s="6" t="str">
        <f t="shared" si="54"/>
        <v>Leer</v>
      </c>
      <c r="R383" s="6" t="str">
        <f t="shared" si="51"/>
        <v>Leer</v>
      </c>
      <c r="S383" s="6" t="str">
        <f>VLOOKUP($C383,{"29 - Psychiatrie (Erwachsene)","Psychiatrie";"30 - Kinder- und Jugendpsychiatrie","KJPsychiatrie";"31 - Psychosomatik","Psychosomatik";0,"Leer";"","Leer"},2,0)</f>
        <v>Leer</v>
      </c>
      <c r="T383" s="6">
        <f>VLOOKUP($C383,{"29 - Psychiatrie (Erwachsene)",1;"30 - Kinder- und Jugendpsychiatrie",1;"31 - Psychosomatik",1;0,0;"",0},2,0)</f>
        <v>0</v>
      </c>
      <c r="U383" s="6">
        <f t="shared" si="57"/>
        <v>0</v>
      </c>
      <c r="V383" s="6">
        <f t="shared" si="58"/>
        <v>0</v>
      </c>
      <c r="W383" s="6">
        <f t="shared" si="59"/>
        <v>0</v>
      </c>
      <c r="X383" s="6">
        <f t="shared" si="60"/>
        <v>0</v>
      </c>
      <c r="Y383" s="6">
        <f t="shared" si="55"/>
        <v>0</v>
      </c>
      <c r="Z383" s="6"/>
      <c r="AA383" s="6"/>
      <c r="AB383" s="6"/>
      <c r="AC383" s="6"/>
      <c r="AD383" s="6"/>
      <c r="AE383" s="6"/>
      <c r="AF383" s="6"/>
      <c r="AG383" s="6"/>
      <c r="AH383" s="6"/>
      <c r="AI383" s="6"/>
    </row>
    <row r="384" spans="1:35" s="20" customFormat="1" ht="15" customHeight="1" x14ac:dyDescent="0.25">
      <c r="A384" s="19"/>
      <c r="B384" s="74" t="str">
        <f t="shared" si="52"/>
        <v>!!!</v>
      </c>
      <c r="C384" s="209" t="str">
        <f>IF($D384&lt;&gt;"",VLOOKUP(TEXT($D384,0),'Angaben Stationen'!$C$15:$V$65,2,0),"")</f>
        <v/>
      </c>
      <c r="D384" s="203"/>
      <c r="E384" s="210"/>
      <c r="F384" s="210"/>
      <c r="G384" s="212"/>
      <c r="H384" s="213"/>
      <c r="I384" s="112"/>
      <c r="J384" s="112"/>
      <c r="K384" s="72"/>
      <c r="M384" s="126"/>
      <c r="N384" s="6">
        <f t="shared" si="53"/>
        <v>0</v>
      </c>
      <c r="O384" s="6" t="str">
        <f>IF('Angaben KH-Standort'!$D$13&gt;0,"VJ","KJA")</f>
        <v>KJA</v>
      </c>
      <c r="P384" s="6" t="str">
        <f t="shared" si="56"/>
        <v>Leer</v>
      </c>
      <c r="Q384" s="6" t="str">
        <f t="shared" si="54"/>
        <v>Leer</v>
      </c>
      <c r="R384" s="6" t="str">
        <f t="shared" si="51"/>
        <v>Leer</v>
      </c>
      <c r="S384" s="6" t="str">
        <f>VLOOKUP($C384,{"29 - Psychiatrie (Erwachsene)","Psychiatrie";"30 - Kinder- und Jugendpsychiatrie","KJPsychiatrie";"31 - Psychosomatik","Psychosomatik";0,"Leer";"","Leer"},2,0)</f>
        <v>Leer</v>
      </c>
      <c r="T384" s="6">
        <f>VLOOKUP($C384,{"29 - Psychiatrie (Erwachsene)",1;"30 - Kinder- und Jugendpsychiatrie",1;"31 - Psychosomatik",1;0,0;"",0},2,0)</f>
        <v>0</v>
      </c>
      <c r="U384" s="6">
        <f t="shared" si="57"/>
        <v>0</v>
      </c>
      <c r="V384" s="6">
        <f t="shared" si="58"/>
        <v>0</v>
      </c>
      <c r="W384" s="6">
        <f t="shared" si="59"/>
        <v>0</v>
      </c>
      <c r="X384" s="6">
        <f t="shared" si="60"/>
        <v>0</v>
      </c>
      <c r="Y384" s="6">
        <f t="shared" si="55"/>
        <v>0</v>
      </c>
      <c r="Z384" s="6"/>
      <c r="AA384" s="6"/>
      <c r="AB384" s="6"/>
      <c r="AC384" s="6"/>
      <c r="AD384" s="6"/>
      <c r="AE384" s="6"/>
      <c r="AF384" s="6"/>
      <c r="AG384" s="6"/>
      <c r="AH384" s="6"/>
      <c r="AI384" s="6"/>
    </row>
    <row r="385" spans="1:35" s="20" customFormat="1" ht="15" customHeight="1" x14ac:dyDescent="0.25">
      <c r="A385" s="19"/>
      <c r="B385" s="74" t="str">
        <f t="shared" si="52"/>
        <v>!!!</v>
      </c>
      <c r="C385" s="209" t="str">
        <f>IF($D385&lt;&gt;"",VLOOKUP(TEXT($D385,0),'Angaben Stationen'!$C$15:$V$65,2,0),"")</f>
        <v/>
      </c>
      <c r="D385" s="203"/>
      <c r="E385" s="210"/>
      <c r="F385" s="210"/>
      <c r="G385" s="212"/>
      <c r="H385" s="213"/>
      <c r="I385" s="112"/>
      <c r="J385" s="112"/>
      <c r="K385" s="72"/>
      <c r="M385" s="126"/>
      <c r="N385" s="6">
        <f t="shared" si="53"/>
        <v>0</v>
      </c>
      <c r="O385" s="6" t="str">
        <f>IF('Angaben KH-Standort'!$D$13&gt;0,"VJ","KJA")</f>
        <v>KJA</v>
      </c>
      <c r="P385" s="6" t="str">
        <f t="shared" si="56"/>
        <v>Leer</v>
      </c>
      <c r="Q385" s="6" t="str">
        <f t="shared" si="54"/>
        <v>Leer</v>
      </c>
      <c r="R385" s="6" t="str">
        <f t="shared" si="51"/>
        <v>Leer</v>
      </c>
      <c r="S385" s="6" t="str">
        <f>VLOOKUP($C385,{"29 - Psychiatrie (Erwachsene)","Psychiatrie";"30 - Kinder- und Jugendpsychiatrie","KJPsychiatrie";"31 - Psychosomatik","Psychosomatik";0,"Leer";"","Leer"},2,0)</f>
        <v>Leer</v>
      </c>
      <c r="T385" s="6">
        <f>VLOOKUP($C385,{"29 - Psychiatrie (Erwachsene)",1;"30 - Kinder- und Jugendpsychiatrie",1;"31 - Psychosomatik",1;0,0;"",0},2,0)</f>
        <v>0</v>
      </c>
      <c r="U385" s="6">
        <f t="shared" si="57"/>
        <v>0</v>
      </c>
      <c r="V385" s="6">
        <f t="shared" si="58"/>
        <v>0</v>
      </c>
      <c r="W385" s="6">
        <f t="shared" si="59"/>
        <v>0</v>
      </c>
      <c r="X385" s="6">
        <f t="shared" si="60"/>
        <v>0</v>
      </c>
      <c r="Y385" s="6">
        <f t="shared" si="55"/>
        <v>0</v>
      </c>
      <c r="Z385" s="6"/>
      <c r="AA385" s="6"/>
      <c r="AB385" s="6"/>
      <c r="AC385" s="6"/>
      <c r="AD385" s="6"/>
      <c r="AE385" s="6"/>
      <c r="AF385" s="6"/>
      <c r="AG385" s="6"/>
      <c r="AH385" s="6"/>
      <c r="AI385" s="6"/>
    </row>
    <row r="386" spans="1:35" s="20" customFormat="1" ht="15" customHeight="1" x14ac:dyDescent="0.25">
      <c r="A386" s="19"/>
      <c r="B386" s="74" t="str">
        <f t="shared" si="52"/>
        <v>!!!</v>
      </c>
      <c r="C386" s="209" t="str">
        <f>IF($D386&lt;&gt;"",VLOOKUP(TEXT($D386,0),'Angaben Stationen'!$C$15:$V$65,2,0),"")</f>
        <v/>
      </c>
      <c r="D386" s="203"/>
      <c r="E386" s="210"/>
      <c r="F386" s="210"/>
      <c r="G386" s="212"/>
      <c r="H386" s="213"/>
      <c r="I386" s="112"/>
      <c r="J386" s="112"/>
      <c r="K386" s="72"/>
      <c r="M386" s="126"/>
      <c r="N386" s="6">
        <f t="shared" si="53"/>
        <v>0</v>
      </c>
      <c r="O386" s="6" t="str">
        <f>IF('Angaben KH-Standort'!$D$13&gt;0,"VJ","KJA")</f>
        <v>KJA</v>
      </c>
      <c r="P386" s="6" t="str">
        <f t="shared" si="56"/>
        <v>Leer</v>
      </c>
      <c r="Q386" s="6" t="str">
        <f t="shared" si="54"/>
        <v>Leer</v>
      </c>
      <c r="R386" s="6" t="str">
        <f t="shared" si="51"/>
        <v>Leer</v>
      </c>
      <c r="S386" s="6" t="str">
        <f>VLOOKUP($C386,{"29 - Psychiatrie (Erwachsene)","Psychiatrie";"30 - Kinder- und Jugendpsychiatrie","KJPsychiatrie";"31 - Psychosomatik","Psychosomatik";0,"Leer";"","Leer"},2,0)</f>
        <v>Leer</v>
      </c>
      <c r="T386" s="6">
        <f>VLOOKUP($C386,{"29 - Psychiatrie (Erwachsene)",1;"30 - Kinder- und Jugendpsychiatrie",1;"31 - Psychosomatik",1;0,0;"",0},2,0)</f>
        <v>0</v>
      </c>
      <c r="U386" s="6">
        <f t="shared" si="57"/>
        <v>0</v>
      </c>
      <c r="V386" s="6">
        <f t="shared" si="58"/>
        <v>0</v>
      </c>
      <c r="W386" s="6">
        <f t="shared" si="59"/>
        <v>0</v>
      </c>
      <c r="X386" s="6">
        <f t="shared" si="60"/>
        <v>0</v>
      </c>
      <c r="Y386" s="6">
        <f t="shared" si="55"/>
        <v>0</v>
      </c>
      <c r="Z386" s="6"/>
      <c r="AA386" s="6"/>
      <c r="AB386" s="6"/>
      <c r="AC386" s="6"/>
      <c r="AD386" s="6"/>
      <c r="AE386" s="6"/>
      <c r="AF386" s="6"/>
      <c r="AG386" s="6"/>
      <c r="AH386" s="6"/>
      <c r="AI386" s="6"/>
    </row>
    <row r="387" spans="1:35" s="20" customFormat="1" ht="15" customHeight="1" x14ac:dyDescent="0.25">
      <c r="A387" s="19"/>
      <c r="B387" s="74" t="str">
        <f t="shared" si="52"/>
        <v>!!!</v>
      </c>
      <c r="C387" s="209" t="str">
        <f>IF($D387&lt;&gt;"",VLOOKUP(TEXT($D387,0),'Angaben Stationen'!$C$15:$V$65,2,0),"")</f>
        <v/>
      </c>
      <c r="D387" s="203"/>
      <c r="E387" s="210"/>
      <c r="F387" s="210"/>
      <c r="G387" s="212"/>
      <c r="H387" s="213"/>
      <c r="I387" s="112"/>
      <c r="J387" s="112"/>
      <c r="K387" s="72"/>
      <c r="M387" s="126"/>
      <c r="N387" s="6">
        <f t="shared" si="53"/>
        <v>0</v>
      </c>
      <c r="O387" s="6" t="str">
        <f>IF('Angaben KH-Standort'!$D$13&gt;0,"VJ","KJA")</f>
        <v>KJA</v>
      </c>
      <c r="P387" s="6" t="str">
        <f t="shared" si="56"/>
        <v>Leer</v>
      </c>
      <c r="Q387" s="6" t="str">
        <f t="shared" si="54"/>
        <v>Leer</v>
      </c>
      <c r="R387" s="6" t="str">
        <f t="shared" si="51"/>
        <v>Leer</v>
      </c>
      <c r="S387" s="6" t="str">
        <f>VLOOKUP($C387,{"29 - Psychiatrie (Erwachsene)","Psychiatrie";"30 - Kinder- und Jugendpsychiatrie","KJPsychiatrie";"31 - Psychosomatik","Psychosomatik";0,"Leer";"","Leer"},2,0)</f>
        <v>Leer</v>
      </c>
      <c r="T387" s="6">
        <f>VLOOKUP($C387,{"29 - Psychiatrie (Erwachsene)",1;"30 - Kinder- und Jugendpsychiatrie",1;"31 - Psychosomatik",1;0,0;"",0},2,0)</f>
        <v>0</v>
      </c>
      <c r="U387" s="6">
        <f t="shared" si="57"/>
        <v>0</v>
      </c>
      <c r="V387" s="6">
        <f t="shared" si="58"/>
        <v>0</v>
      </c>
      <c r="W387" s="6">
        <f t="shared" si="59"/>
        <v>0</v>
      </c>
      <c r="X387" s="6">
        <f t="shared" si="60"/>
        <v>0</v>
      </c>
      <c r="Y387" s="6">
        <f t="shared" si="55"/>
        <v>0</v>
      </c>
      <c r="Z387" s="6"/>
      <c r="AA387" s="6"/>
      <c r="AB387" s="6"/>
      <c r="AC387" s="6"/>
      <c r="AD387" s="6"/>
      <c r="AE387" s="6"/>
      <c r="AF387" s="6"/>
      <c r="AG387" s="6"/>
      <c r="AH387" s="6"/>
      <c r="AI387" s="6"/>
    </row>
    <row r="388" spans="1:35" s="20" customFormat="1" ht="15" customHeight="1" x14ac:dyDescent="0.25">
      <c r="A388" s="19"/>
      <c r="B388" s="74" t="str">
        <f t="shared" si="52"/>
        <v>!!!</v>
      </c>
      <c r="C388" s="209" t="str">
        <f>IF($D388&lt;&gt;"",VLOOKUP(TEXT($D388,0),'Angaben Stationen'!$C$15:$V$65,2,0),"")</f>
        <v/>
      </c>
      <c r="D388" s="203"/>
      <c r="E388" s="210"/>
      <c r="F388" s="210"/>
      <c r="G388" s="212"/>
      <c r="H388" s="213"/>
      <c r="I388" s="112"/>
      <c r="J388" s="112"/>
      <c r="K388" s="72"/>
      <c r="M388" s="126"/>
      <c r="N388" s="6">
        <f t="shared" si="53"/>
        <v>0</v>
      </c>
      <c r="O388" s="6" t="str">
        <f>IF('Angaben KH-Standort'!$D$13&gt;0,"VJ","KJA")</f>
        <v>KJA</v>
      </c>
      <c r="P388" s="6" t="str">
        <f t="shared" si="56"/>
        <v>Leer</v>
      </c>
      <c r="Q388" s="6" t="str">
        <f t="shared" si="54"/>
        <v>Leer</v>
      </c>
      <c r="R388" s="6" t="str">
        <f t="shared" si="51"/>
        <v>Leer</v>
      </c>
      <c r="S388" s="6" t="str">
        <f>VLOOKUP($C388,{"29 - Psychiatrie (Erwachsene)","Psychiatrie";"30 - Kinder- und Jugendpsychiatrie","KJPsychiatrie";"31 - Psychosomatik","Psychosomatik";0,"Leer";"","Leer"},2,0)</f>
        <v>Leer</v>
      </c>
      <c r="T388" s="6">
        <f>VLOOKUP($C388,{"29 - Psychiatrie (Erwachsene)",1;"30 - Kinder- und Jugendpsychiatrie",1;"31 - Psychosomatik",1;0,0;"",0},2,0)</f>
        <v>0</v>
      </c>
      <c r="U388" s="6">
        <f t="shared" si="57"/>
        <v>0</v>
      </c>
      <c r="V388" s="6">
        <f t="shared" si="58"/>
        <v>0</v>
      </c>
      <c r="W388" s="6">
        <f t="shared" si="59"/>
        <v>0</v>
      </c>
      <c r="X388" s="6">
        <f t="shared" si="60"/>
        <v>0</v>
      </c>
      <c r="Y388" s="6">
        <f t="shared" si="55"/>
        <v>0</v>
      </c>
      <c r="Z388" s="6"/>
      <c r="AA388" s="6"/>
      <c r="AB388" s="6"/>
      <c r="AC388" s="6"/>
      <c r="AD388" s="6"/>
      <c r="AE388" s="6"/>
      <c r="AF388" s="6"/>
      <c r="AG388" s="6"/>
      <c r="AH388" s="6"/>
      <c r="AI388" s="6"/>
    </row>
    <row r="389" spans="1:35" s="20" customFormat="1" ht="15" customHeight="1" x14ac:dyDescent="0.25">
      <c r="A389" s="19"/>
      <c r="B389" s="74" t="str">
        <f t="shared" si="52"/>
        <v>!!!</v>
      </c>
      <c r="C389" s="209" t="str">
        <f>IF($D389&lt;&gt;"",VLOOKUP(TEXT($D389,0),'Angaben Stationen'!$C$15:$V$65,2,0),"")</f>
        <v/>
      </c>
      <c r="D389" s="203"/>
      <c r="E389" s="210"/>
      <c r="F389" s="210"/>
      <c r="G389" s="212"/>
      <c r="H389" s="213"/>
      <c r="I389" s="112"/>
      <c r="J389" s="112"/>
      <c r="K389" s="72"/>
      <c r="M389" s="126"/>
      <c r="N389" s="6">
        <f t="shared" si="53"/>
        <v>0</v>
      </c>
      <c r="O389" s="6" t="str">
        <f>IF('Angaben KH-Standort'!$D$13&gt;0,"VJ","KJA")</f>
        <v>KJA</v>
      </c>
      <c r="P389" s="6" t="str">
        <f t="shared" si="56"/>
        <v>Leer</v>
      </c>
      <c r="Q389" s="6" t="str">
        <f t="shared" si="54"/>
        <v>Leer</v>
      </c>
      <c r="R389" s="6" t="str">
        <f t="shared" si="51"/>
        <v>Leer</v>
      </c>
      <c r="S389" s="6" t="str">
        <f>VLOOKUP($C389,{"29 - Psychiatrie (Erwachsene)","Psychiatrie";"30 - Kinder- und Jugendpsychiatrie","KJPsychiatrie";"31 - Psychosomatik","Psychosomatik";0,"Leer";"","Leer"},2,0)</f>
        <v>Leer</v>
      </c>
      <c r="T389" s="6">
        <f>VLOOKUP($C389,{"29 - Psychiatrie (Erwachsene)",1;"30 - Kinder- und Jugendpsychiatrie",1;"31 - Psychosomatik",1;0,0;"",0},2,0)</f>
        <v>0</v>
      </c>
      <c r="U389" s="6">
        <f t="shared" si="57"/>
        <v>0</v>
      </c>
      <c r="V389" s="6">
        <f t="shared" si="58"/>
        <v>0</v>
      </c>
      <c r="W389" s="6">
        <f t="shared" si="59"/>
        <v>0</v>
      </c>
      <c r="X389" s="6">
        <f t="shared" si="60"/>
        <v>0</v>
      </c>
      <c r="Y389" s="6">
        <f t="shared" si="55"/>
        <v>0</v>
      </c>
      <c r="Z389" s="6"/>
      <c r="AA389" s="6"/>
      <c r="AB389" s="6"/>
      <c r="AC389" s="6"/>
      <c r="AD389" s="6"/>
      <c r="AE389" s="6"/>
      <c r="AF389" s="6"/>
      <c r="AG389" s="6"/>
      <c r="AH389" s="6"/>
      <c r="AI389" s="6"/>
    </row>
    <row r="390" spans="1:35" s="20" customFormat="1" ht="15" customHeight="1" x14ac:dyDescent="0.25">
      <c r="A390" s="19"/>
      <c r="B390" s="74" t="str">
        <f t="shared" si="52"/>
        <v>!!!</v>
      </c>
      <c r="C390" s="209" t="str">
        <f>IF($D390&lt;&gt;"",VLOOKUP(TEXT($D390,0),'Angaben Stationen'!$C$15:$V$65,2,0),"")</f>
        <v/>
      </c>
      <c r="D390" s="203"/>
      <c r="E390" s="210"/>
      <c r="F390" s="210"/>
      <c r="G390" s="212"/>
      <c r="H390" s="213"/>
      <c r="I390" s="112"/>
      <c r="J390" s="112"/>
      <c r="K390" s="72"/>
      <c r="M390" s="126"/>
      <c r="N390" s="6">
        <f t="shared" si="53"/>
        <v>0</v>
      </c>
      <c r="O390" s="6" t="str">
        <f>IF('Angaben KH-Standort'!$D$13&gt;0,"VJ","KJA")</f>
        <v>KJA</v>
      </c>
      <c r="P390" s="6" t="str">
        <f t="shared" si="56"/>
        <v>Leer</v>
      </c>
      <c r="Q390" s="6" t="str">
        <f t="shared" si="54"/>
        <v>Leer</v>
      </c>
      <c r="R390" s="6" t="str">
        <f t="shared" si="51"/>
        <v>Leer</v>
      </c>
      <c r="S390" s="6" t="str">
        <f>VLOOKUP($C390,{"29 - Psychiatrie (Erwachsene)","Psychiatrie";"30 - Kinder- und Jugendpsychiatrie","KJPsychiatrie";"31 - Psychosomatik","Psychosomatik";0,"Leer";"","Leer"},2,0)</f>
        <v>Leer</v>
      </c>
      <c r="T390" s="6">
        <f>VLOOKUP($C390,{"29 - Psychiatrie (Erwachsene)",1;"30 - Kinder- und Jugendpsychiatrie",1;"31 - Psychosomatik",1;0,0;"",0},2,0)</f>
        <v>0</v>
      </c>
      <c r="U390" s="6">
        <f t="shared" si="57"/>
        <v>0</v>
      </c>
      <c r="V390" s="6">
        <f t="shared" si="58"/>
        <v>0</v>
      </c>
      <c r="W390" s="6">
        <f t="shared" si="59"/>
        <v>0</v>
      </c>
      <c r="X390" s="6">
        <f t="shared" si="60"/>
        <v>0</v>
      </c>
      <c r="Y390" s="6">
        <f t="shared" si="55"/>
        <v>0</v>
      </c>
      <c r="Z390" s="6"/>
      <c r="AA390" s="6"/>
      <c r="AB390" s="6"/>
      <c r="AC390" s="6"/>
      <c r="AD390" s="6"/>
      <c r="AE390" s="6"/>
      <c r="AF390" s="6"/>
      <c r="AG390" s="6"/>
      <c r="AH390" s="6"/>
      <c r="AI390" s="6"/>
    </row>
    <row r="391" spans="1:35" s="20" customFormat="1" ht="15" customHeight="1" x14ac:dyDescent="0.25">
      <c r="A391" s="19"/>
      <c r="B391" s="74" t="str">
        <f t="shared" si="52"/>
        <v>!!!</v>
      </c>
      <c r="C391" s="209" t="str">
        <f>IF($D391&lt;&gt;"",VLOOKUP(TEXT($D391,0),'Angaben Stationen'!$C$15:$V$65,2,0),"")</f>
        <v/>
      </c>
      <c r="D391" s="203"/>
      <c r="E391" s="210"/>
      <c r="F391" s="210"/>
      <c r="G391" s="212"/>
      <c r="H391" s="213"/>
      <c r="I391" s="112"/>
      <c r="J391" s="112"/>
      <c r="K391" s="72"/>
      <c r="M391" s="126"/>
      <c r="N391" s="6">
        <f t="shared" si="53"/>
        <v>0</v>
      </c>
      <c r="O391" s="6" t="str">
        <f>IF('Angaben KH-Standort'!$D$13&gt;0,"VJ","KJA")</f>
        <v>KJA</v>
      </c>
      <c r="P391" s="6" t="str">
        <f t="shared" si="56"/>
        <v>Leer</v>
      </c>
      <c r="Q391" s="6" t="str">
        <f t="shared" si="54"/>
        <v>Leer</v>
      </c>
      <c r="R391" s="6" t="str">
        <f t="shared" si="51"/>
        <v>Leer</v>
      </c>
      <c r="S391" s="6" t="str">
        <f>VLOOKUP($C391,{"29 - Psychiatrie (Erwachsene)","Psychiatrie";"30 - Kinder- und Jugendpsychiatrie","KJPsychiatrie";"31 - Psychosomatik","Psychosomatik";0,"Leer";"","Leer"},2,0)</f>
        <v>Leer</v>
      </c>
      <c r="T391" s="6">
        <f>VLOOKUP($C391,{"29 - Psychiatrie (Erwachsene)",1;"30 - Kinder- und Jugendpsychiatrie",1;"31 - Psychosomatik",1;0,0;"",0},2,0)</f>
        <v>0</v>
      </c>
      <c r="U391" s="6">
        <f t="shared" si="57"/>
        <v>0</v>
      </c>
      <c r="V391" s="6">
        <f t="shared" si="58"/>
        <v>0</v>
      </c>
      <c r="W391" s="6">
        <f t="shared" si="59"/>
        <v>0</v>
      </c>
      <c r="X391" s="6">
        <f t="shared" si="60"/>
        <v>0</v>
      </c>
      <c r="Y391" s="6">
        <f t="shared" si="55"/>
        <v>0</v>
      </c>
      <c r="Z391" s="6"/>
      <c r="AA391" s="6"/>
      <c r="AB391" s="6"/>
      <c r="AC391" s="6"/>
      <c r="AD391" s="6"/>
      <c r="AE391" s="6"/>
      <c r="AF391" s="6"/>
      <c r="AG391" s="6"/>
      <c r="AH391" s="6"/>
      <c r="AI391" s="6"/>
    </row>
    <row r="392" spans="1:35" s="20" customFormat="1" ht="15" customHeight="1" x14ac:dyDescent="0.25">
      <c r="A392" s="19"/>
      <c r="B392" s="74" t="str">
        <f t="shared" si="52"/>
        <v>!!!</v>
      </c>
      <c r="C392" s="209" t="str">
        <f>IF($D392&lt;&gt;"",VLOOKUP(TEXT($D392,0),'Angaben Stationen'!$C$15:$V$65,2,0),"")</f>
        <v/>
      </c>
      <c r="D392" s="203"/>
      <c r="E392" s="210"/>
      <c r="F392" s="210"/>
      <c r="G392" s="212"/>
      <c r="H392" s="213"/>
      <c r="I392" s="112"/>
      <c r="J392" s="112"/>
      <c r="K392" s="72"/>
      <c r="M392" s="126"/>
      <c r="N392" s="6">
        <f t="shared" si="53"/>
        <v>0</v>
      </c>
      <c r="O392" s="6" t="str">
        <f>IF('Angaben KH-Standort'!$D$13&gt;0,"VJ","KJA")</f>
        <v>KJA</v>
      </c>
      <c r="P392" s="6" t="str">
        <f t="shared" si="56"/>
        <v>Leer</v>
      </c>
      <c r="Q392" s="6" t="str">
        <f t="shared" si="54"/>
        <v>Leer</v>
      </c>
      <c r="R392" s="6" t="str">
        <f t="shared" si="51"/>
        <v>Leer</v>
      </c>
      <c r="S392" s="6" t="str">
        <f>VLOOKUP($C392,{"29 - Psychiatrie (Erwachsene)","Psychiatrie";"30 - Kinder- und Jugendpsychiatrie","KJPsychiatrie";"31 - Psychosomatik","Psychosomatik";0,"Leer";"","Leer"},2,0)</f>
        <v>Leer</v>
      </c>
      <c r="T392" s="6">
        <f>VLOOKUP($C392,{"29 - Psychiatrie (Erwachsene)",1;"30 - Kinder- und Jugendpsychiatrie",1;"31 - Psychosomatik",1;0,0;"",0},2,0)</f>
        <v>0</v>
      </c>
      <c r="U392" s="6">
        <f t="shared" si="57"/>
        <v>0</v>
      </c>
      <c r="V392" s="6">
        <f t="shared" si="58"/>
        <v>0</v>
      </c>
      <c r="W392" s="6">
        <f t="shared" si="59"/>
        <v>0</v>
      </c>
      <c r="X392" s="6">
        <f t="shared" si="60"/>
        <v>0</v>
      </c>
      <c r="Y392" s="6">
        <f t="shared" si="55"/>
        <v>0</v>
      </c>
      <c r="Z392" s="6"/>
      <c r="AA392" s="6"/>
      <c r="AB392" s="6"/>
      <c r="AC392" s="6"/>
      <c r="AD392" s="6"/>
      <c r="AE392" s="6"/>
      <c r="AF392" s="6"/>
      <c r="AG392" s="6"/>
      <c r="AH392" s="6"/>
      <c r="AI392" s="6"/>
    </row>
    <row r="393" spans="1:35" s="20" customFormat="1" ht="15" customHeight="1" x14ac:dyDescent="0.25">
      <c r="A393" s="19"/>
      <c r="B393" s="74" t="str">
        <f t="shared" si="52"/>
        <v>!!!</v>
      </c>
      <c r="C393" s="209" t="str">
        <f>IF($D393&lt;&gt;"",VLOOKUP(TEXT($D393,0),'Angaben Stationen'!$C$15:$V$65,2,0),"")</f>
        <v/>
      </c>
      <c r="D393" s="203"/>
      <c r="E393" s="210"/>
      <c r="F393" s="210"/>
      <c r="G393" s="212"/>
      <c r="H393" s="213"/>
      <c r="I393" s="112"/>
      <c r="J393" s="112"/>
      <c r="K393" s="72"/>
      <c r="M393" s="126"/>
      <c r="N393" s="6">
        <f t="shared" si="53"/>
        <v>0</v>
      </c>
      <c r="O393" s="6" t="str">
        <f>IF('Angaben KH-Standort'!$D$13&gt;0,"VJ","KJA")</f>
        <v>KJA</v>
      </c>
      <c r="P393" s="6" t="str">
        <f t="shared" si="56"/>
        <v>Leer</v>
      </c>
      <c r="Q393" s="6" t="str">
        <f t="shared" si="54"/>
        <v>Leer</v>
      </c>
      <c r="R393" s="6" t="str">
        <f t="shared" si="51"/>
        <v>Leer</v>
      </c>
      <c r="S393" s="6" t="str">
        <f>VLOOKUP($C393,{"29 - Psychiatrie (Erwachsene)","Psychiatrie";"30 - Kinder- und Jugendpsychiatrie","KJPsychiatrie";"31 - Psychosomatik","Psychosomatik";0,"Leer";"","Leer"},2,0)</f>
        <v>Leer</v>
      </c>
      <c r="T393" s="6">
        <f>VLOOKUP($C393,{"29 - Psychiatrie (Erwachsene)",1;"30 - Kinder- und Jugendpsychiatrie",1;"31 - Psychosomatik",1;0,0;"",0},2,0)</f>
        <v>0</v>
      </c>
      <c r="U393" s="6">
        <f t="shared" si="57"/>
        <v>0</v>
      </c>
      <c r="V393" s="6">
        <f t="shared" si="58"/>
        <v>0</v>
      </c>
      <c r="W393" s="6">
        <f t="shared" si="59"/>
        <v>0</v>
      </c>
      <c r="X393" s="6">
        <f t="shared" si="60"/>
        <v>0</v>
      </c>
      <c r="Y393" s="6">
        <f t="shared" si="55"/>
        <v>0</v>
      </c>
      <c r="Z393" s="6"/>
      <c r="AA393" s="6"/>
      <c r="AB393" s="6"/>
      <c r="AC393" s="6"/>
      <c r="AD393" s="6"/>
      <c r="AE393" s="6"/>
      <c r="AF393" s="6"/>
      <c r="AG393" s="6"/>
      <c r="AH393" s="6"/>
      <c r="AI393" s="6"/>
    </row>
    <row r="394" spans="1:35" s="20" customFormat="1" ht="15" customHeight="1" x14ac:dyDescent="0.25">
      <c r="A394" s="19"/>
      <c r="B394" s="74" t="str">
        <f t="shared" si="52"/>
        <v>!!!</v>
      </c>
      <c r="C394" s="209" t="str">
        <f>IF($D394&lt;&gt;"",VLOOKUP(TEXT($D394,0),'Angaben Stationen'!$C$15:$V$65,2,0),"")</f>
        <v/>
      </c>
      <c r="D394" s="203"/>
      <c r="E394" s="210"/>
      <c r="F394" s="210"/>
      <c r="G394" s="212"/>
      <c r="H394" s="213"/>
      <c r="I394" s="112"/>
      <c r="J394" s="112"/>
      <c r="K394" s="72"/>
      <c r="M394" s="126"/>
      <c r="N394" s="6">
        <f t="shared" si="53"/>
        <v>0</v>
      </c>
      <c r="O394" s="6" t="str">
        <f>IF('Angaben KH-Standort'!$D$13&gt;0,"VJ","KJA")</f>
        <v>KJA</v>
      </c>
      <c r="P394" s="6" t="str">
        <f t="shared" si="56"/>
        <v>Leer</v>
      </c>
      <c r="Q394" s="6" t="str">
        <f t="shared" si="54"/>
        <v>Leer</v>
      </c>
      <c r="R394" s="6" t="str">
        <f t="shared" si="51"/>
        <v>Leer</v>
      </c>
      <c r="S394" s="6" t="str">
        <f>VLOOKUP($C394,{"29 - Psychiatrie (Erwachsene)","Psychiatrie";"30 - Kinder- und Jugendpsychiatrie","KJPsychiatrie";"31 - Psychosomatik","Psychosomatik";0,"Leer";"","Leer"},2,0)</f>
        <v>Leer</v>
      </c>
      <c r="T394" s="6">
        <f>VLOOKUP($C394,{"29 - Psychiatrie (Erwachsene)",1;"30 - Kinder- und Jugendpsychiatrie",1;"31 - Psychosomatik",1;0,0;"",0},2,0)</f>
        <v>0</v>
      </c>
      <c r="U394" s="6">
        <f t="shared" si="57"/>
        <v>0</v>
      </c>
      <c r="V394" s="6">
        <f t="shared" si="58"/>
        <v>0</v>
      </c>
      <c r="W394" s="6">
        <f t="shared" si="59"/>
        <v>0</v>
      </c>
      <c r="X394" s="6">
        <f t="shared" si="60"/>
        <v>0</v>
      </c>
      <c r="Y394" s="6">
        <f t="shared" si="55"/>
        <v>0</v>
      </c>
      <c r="Z394" s="6"/>
      <c r="AA394" s="6"/>
      <c r="AB394" s="6"/>
      <c r="AC394" s="6"/>
      <c r="AD394" s="6"/>
      <c r="AE394" s="6"/>
      <c r="AF394" s="6"/>
      <c r="AG394" s="6"/>
      <c r="AH394" s="6"/>
      <c r="AI394" s="6"/>
    </row>
    <row r="395" spans="1:35" s="20" customFormat="1" ht="15" customHeight="1" x14ac:dyDescent="0.25">
      <c r="A395" s="19"/>
      <c r="B395" s="74" t="str">
        <f t="shared" si="52"/>
        <v>!!!</v>
      </c>
      <c r="C395" s="209" t="str">
        <f>IF($D395&lt;&gt;"",VLOOKUP(TEXT($D395,0),'Angaben Stationen'!$C$15:$V$65,2,0),"")</f>
        <v/>
      </c>
      <c r="D395" s="203"/>
      <c r="E395" s="210"/>
      <c r="F395" s="210"/>
      <c r="G395" s="212"/>
      <c r="H395" s="213"/>
      <c r="I395" s="112"/>
      <c r="J395" s="112"/>
      <c r="K395" s="72"/>
      <c r="M395" s="126"/>
      <c r="N395" s="6">
        <f t="shared" si="53"/>
        <v>0</v>
      </c>
      <c r="O395" s="6" t="str">
        <f>IF('Angaben KH-Standort'!$D$13&gt;0,"VJ","KJA")</f>
        <v>KJA</v>
      </c>
      <c r="P395" s="6" t="str">
        <f t="shared" si="56"/>
        <v>Leer</v>
      </c>
      <c r="Q395" s="6" t="str">
        <f t="shared" si="54"/>
        <v>Leer</v>
      </c>
      <c r="R395" s="6" t="str">
        <f t="shared" si="51"/>
        <v>Leer</v>
      </c>
      <c r="S395" s="6" t="str">
        <f>VLOOKUP($C395,{"29 - Psychiatrie (Erwachsene)","Psychiatrie";"30 - Kinder- und Jugendpsychiatrie","KJPsychiatrie";"31 - Psychosomatik","Psychosomatik";0,"Leer";"","Leer"},2,0)</f>
        <v>Leer</v>
      </c>
      <c r="T395" s="6">
        <f>VLOOKUP($C395,{"29 - Psychiatrie (Erwachsene)",1;"30 - Kinder- und Jugendpsychiatrie",1;"31 - Psychosomatik",1;0,0;"",0},2,0)</f>
        <v>0</v>
      </c>
      <c r="U395" s="6">
        <f t="shared" si="57"/>
        <v>0</v>
      </c>
      <c r="V395" s="6">
        <f t="shared" si="58"/>
        <v>0</v>
      </c>
      <c r="W395" s="6">
        <f t="shared" si="59"/>
        <v>0</v>
      </c>
      <c r="X395" s="6">
        <f t="shared" si="60"/>
        <v>0</v>
      </c>
      <c r="Y395" s="6">
        <f t="shared" si="55"/>
        <v>0</v>
      </c>
      <c r="Z395" s="6"/>
      <c r="AA395" s="6"/>
      <c r="AB395" s="6"/>
      <c r="AC395" s="6"/>
      <c r="AD395" s="6"/>
      <c r="AE395" s="6"/>
      <c r="AF395" s="6"/>
      <c r="AG395" s="6"/>
      <c r="AH395" s="6"/>
      <c r="AI395" s="6"/>
    </row>
    <row r="396" spans="1:35" s="20" customFormat="1" ht="15" customHeight="1" x14ac:dyDescent="0.25">
      <c r="A396" s="19"/>
      <c r="B396" s="74" t="str">
        <f t="shared" si="52"/>
        <v>!!!</v>
      </c>
      <c r="C396" s="209" t="str">
        <f>IF($D396&lt;&gt;"",VLOOKUP(TEXT($D396,0),'Angaben Stationen'!$C$15:$V$65,2,0),"")</f>
        <v/>
      </c>
      <c r="D396" s="203"/>
      <c r="E396" s="210"/>
      <c r="F396" s="210"/>
      <c r="G396" s="212"/>
      <c r="H396" s="213"/>
      <c r="I396" s="112"/>
      <c r="J396" s="112"/>
      <c r="K396" s="72"/>
      <c r="M396" s="126"/>
      <c r="N396" s="6">
        <f t="shared" si="53"/>
        <v>0</v>
      </c>
      <c r="O396" s="6" t="str">
        <f>IF('Angaben KH-Standort'!$D$13&gt;0,"VJ","KJA")</f>
        <v>KJA</v>
      </c>
      <c r="P396" s="6" t="str">
        <f t="shared" si="56"/>
        <v>Leer</v>
      </c>
      <c r="Q396" s="6" t="str">
        <f t="shared" si="54"/>
        <v>Leer</v>
      </c>
      <c r="R396" s="6" t="str">
        <f t="shared" si="51"/>
        <v>Leer</v>
      </c>
      <c r="S396" s="6" t="str">
        <f>VLOOKUP($C396,{"29 - Psychiatrie (Erwachsene)","Psychiatrie";"30 - Kinder- und Jugendpsychiatrie","KJPsychiatrie";"31 - Psychosomatik","Psychosomatik";0,"Leer";"","Leer"},2,0)</f>
        <v>Leer</v>
      </c>
      <c r="T396" s="6">
        <f>VLOOKUP($C396,{"29 - Psychiatrie (Erwachsene)",1;"30 - Kinder- und Jugendpsychiatrie",1;"31 - Psychosomatik",1;0,0;"",0},2,0)</f>
        <v>0</v>
      </c>
      <c r="U396" s="6">
        <f t="shared" si="57"/>
        <v>0</v>
      </c>
      <c r="V396" s="6">
        <f t="shared" si="58"/>
        <v>0</v>
      </c>
      <c r="W396" s="6">
        <f t="shared" si="59"/>
        <v>0</v>
      </c>
      <c r="X396" s="6">
        <f t="shared" si="60"/>
        <v>0</v>
      </c>
      <c r="Y396" s="6">
        <f t="shared" si="55"/>
        <v>0</v>
      </c>
      <c r="Z396" s="6"/>
      <c r="AA396" s="6"/>
      <c r="AB396" s="6"/>
      <c r="AC396" s="6"/>
      <c r="AD396" s="6"/>
      <c r="AE396" s="6"/>
      <c r="AF396" s="6"/>
      <c r="AG396" s="6"/>
      <c r="AH396" s="6"/>
      <c r="AI396" s="6"/>
    </row>
    <row r="397" spans="1:35" s="20" customFormat="1" ht="15" customHeight="1" x14ac:dyDescent="0.25">
      <c r="A397" s="19"/>
      <c r="B397" s="74" t="str">
        <f t="shared" si="52"/>
        <v>!!!</v>
      </c>
      <c r="C397" s="209" t="str">
        <f>IF($D397&lt;&gt;"",VLOOKUP(TEXT($D397,0),'Angaben Stationen'!$C$15:$V$65,2,0),"")</f>
        <v/>
      </c>
      <c r="D397" s="203"/>
      <c r="E397" s="210"/>
      <c r="F397" s="210"/>
      <c r="G397" s="212"/>
      <c r="H397" s="213"/>
      <c r="I397" s="112"/>
      <c r="J397" s="112"/>
      <c r="K397" s="72"/>
      <c r="M397" s="126"/>
      <c r="N397" s="6">
        <f t="shared" si="53"/>
        <v>0</v>
      </c>
      <c r="O397" s="6" t="str">
        <f>IF('Angaben KH-Standort'!$D$13&gt;0,"VJ","KJA")</f>
        <v>KJA</v>
      </c>
      <c r="P397" s="6" t="str">
        <f t="shared" si="56"/>
        <v>Leer</v>
      </c>
      <c r="Q397" s="6" t="str">
        <f t="shared" si="54"/>
        <v>Leer</v>
      </c>
      <c r="R397" s="6" t="str">
        <f t="shared" si="51"/>
        <v>Leer</v>
      </c>
      <c r="S397" s="6" t="str">
        <f>VLOOKUP($C397,{"29 - Psychiatrie (Erwachsene)","Psychiatrie";"30 - Kinder- und Jugendpsychiatrie","KJPsychiatrie";"31 - Psychosomatik","Psychosomatik";0,"Leer";"","Leer"},2,0)</f>
        <v>Leer</v>
      </c>
      <c r="T397" s="6">
        <f>VLOOKUP($C397,{"29 - Psychiatrie (Erwachsene)",1;"30 - Kinder- und Jugendpsychiatrie",1;"31 - Psychosomatik",1;0,0;"",0},2,0)</f>
        <v>0</v>
      </c>
      <c r="U397" s="6">
        <f t="shared" si="57"/>
        <v>0</v>
      </c>
      <c r="V397" s="6">
        <f t="shared" si="58"/>
        <v>0</v>
      </c>
      <c r="W397" s="6">
        <f t="shared" si="59"/>
        <v>0</v>
      </c>
      <c r="X397" s="6">
        <f t="shared" si="60"/>
        <v>0</v>
      </c>
      <c r="Y397" s="6">
        <f t="shared" si="55"/>
        <v>0</v>
      </c>
      <c r="Z397" s="6"/>
      <c r="AA397" s="6"/>
      <c r="AB397" s="6"/>
      <c r="AC397" s="6"/>
      <c r="AD397" s="6"/>
      <c r="AE397" s="6"/>
      <c r="AF397" s="6"/>
      <c r="AG397" s="6"/>
      <c r="AH397" s="6"/>
      <c r="AI397" s="6"/>
    </row>
    <row r="398" spans="1:35" s="20" customFormat="1" ht="15" customHeight="1" x14ac:dyDescent="0.25">
      <c r="A398" s="19"/>
      <c r="B398" s="74" t="str">
        <f t="shared" si="52"/>
        <v>!!!</v>
      </c>
      <c r="C398" s="209" t="str">
        <f>IF($D398&lt;&gt;"",VLOOKUP(TEXT($D398,0),'Angaben Stationen'!$C$15:$V$65,2,0),"")</f>
        <v/>
      </c>
      <c r="D398" s="203"/>
      <c r="E398" s="210"/>
      <c r="F398" s="210"/>
      <c r="G398" s="212"/>
      <c r="H398" s="213"/>
      <c r="I398" s="112"/>
      <c r="J398" s="112"/>
      <c r="K398" s="72"/>
      <c r="M398" s="126"/>
      <c r="N398" s="6">
        <f t="shared" si="53"/>
        <v>0</v>
      </c>
      <c r="O398" s="6" t="str">
        <f>IF('Angaben KH-Standort'!$D$13&gt;0,"VJ","KJA")</f>
        <v>KJA</v>
      </c>
      <c r="P398" s="6" t="str">
        <f t="shared" si="56"/>
        <v>Leer</v>
      </c>
      <c r="Q398" s="6" t="str">
        <f t="shared" si="54"/>
        <v>Leer</v>
      </c>
      <c r="R398" s="6" t="str">
        <f t="shared" si="51"/>
        <v>Leer</v>
      </c>
      <c r="S398" s="6" t="str">
        <f>VLOOKUP($C398,{"29 - Psychiatrie (Erwachsene)","Psychiatrie";"30 - Kinder- und Jugendpsychiatrie","KJPsychiatrie";"31 - Psychosomatik","Psychosomatik";0,"Leer";"","Leer"},2,0)</f>
        <v>Leer</v>
      </c>
      <c r="T398" s="6">
        <f>VLOOKUP($C398,{"29 - Psychiatrie (Erwachsene)",1;"30 - Kinder- und Jugendpsychiatrie",1;"31 - Psychosomatik",1;0,0;"",0},2,0)</f>
        <v>0</v>
      </c>
      <c r="U398" s="6">
        <f t="shared" si="57"/>
        <v>0</v>
      </c>
      <c r="V398" s="6">
        <f t="shared" si="58"/>
        <v>0</v>
      </c>
      <c r="W398" s="6">
        <f t="shared" si="59"/>
        <v>0</v>
      </c>
      <c r="X398" s="6">
        <f t="shared" si="60"/>
        <v>0</v>
      </c>
      <c r="Y398" s="6">
        <f t="shared" si="55"/>
        <v>0</v>
      </c>
      <c r="Z398" s="6"/>
      <c r="AA398" s="6"/>
      <c r="AB398" s="6"/>
      <c r="AC398" s="6"/>
      <c r="AD398" s="6"/>
      <c r="AE398" s="6"/>
      <c r="AF398" s="6"/>
      <c r="AG398" s="6"/>
      <c r="AH398" s="6"/>
      <c r="AI398" s="6"/>
    </row>
    <row r="399" spans="1:35" s="20" customFormat="1" ht="15" customHeight="1" x14ac:dyDescent="0.25">
      <c r="A399" s="19"/>
      <c r="B399" s="74" t="str">
        <f t="shared" si="52"/>
        <v>!!!</v>
      </c>
      <c r="C399" s="209" t="str">
        <f>IF($D399&lt;&gt;"",VLOOKUP(TEXT($D399,0),'Angaben Stationen'!$C$15:$V$65,2,0),"")</f>
        <v/>
      </c>
      <c r="D399" s="203"/>
      <c r="E399" s="210"/>
      <c r="F399" s="210"/>
      <c r="G399" s="212"/>
      <c r="H399" s="213"/>
      <c r="I399" s="112"/>
      <c r="J399" s="112"/>
      <c r="K399" s="72"/>
      <c r="M399" s="126"/>
      <c r="N399" s="6">
        <f t="shared" si="53"/>
        <v>0</v>
      </c>
      <c r="O399" s="6" t="str">
        <f>IF('Angaben KH-Standort'!$D$13&gt;0,"VJ","KJA")</f>
        <v>KJA</v>
      </c>
      <c r="P399" s="6" t="str">
        <f t="shared" si="56"/>
        <v>Leer</v>
      </c>
      <c r="Q399" s="6" t="str">
        <f t="shared" si="54"/>
        <v>Leer</v>
      </c>
      <c r="R399" s="6" t="str">
        <f t="shared" si="51"/>
        <v>Leer</v>
      </c>
      <c r="S399" s="6" t="str">
        <f>VLOOKUP($C399,{"29 - Psychiatrie (Erwachsene)","Psychiatrie";"30 - Kinder- und Jugendpsychiatrie","KJPsychiatrie";"31 - Psychosomatik","Psychosomatik";0,"Leer";"","Leer"},2,0)</f>
        <v>Leer</v>
      </c>
      <c r="T399" s="6">
        <f>VLOOKUP($C399,{"29 - Psychiatrie (Erwachsene)",1;"30 - Kinder- und Jugendpsychiatrie",1;"31 - Psychosomatik",1;0,0;"",0},2,0)</f>
        <v>0</v>
      </c>
      <c r="U399" s="6">
        <f t="shared" si="57"/>
        <v>0</v>
      </c>
      <c r="V399" s="6">
        <f t="shared" si="58"/>
        <v>0</v>
      </c>
      <c r="W399" s="6">
        <f t="shared" si="59"/>
        <v>0</v>
      </c>
      <c r="X399" s="6">
        <f t="shared" si="60"/>
        <v>0</v>
      </c>
      <c r="Y399" s="6">
        <f t="shared" si="55"/>
        <v>0</v>
      </c>
      <c r="Z399" s="6"/>
      <c r="AA399" s="6"/>
      <c r="AB399" s="6"/>
      <c r="AC399" s="6"/>
      <c r="AD399" s="6"/>
      <c r="AE399" s="6"/>
      <c r="AF399" s="6"/>
      <c r="AG399" s="6"/>
      <c r="AH399" s="6"/>
      <c r="AI399" s="6"/>
    </row>
    <row r="400" spans="1:35" s="20" customFormat="1" ht="15" customHeight="1" x14ac:dyDescent="0.25">
      <c r="A400" s="19"/>
      <c r="B400" s="74" t="str">
        <f t="shared" si="52"/>
        <v>!!!</v>
      </c>
      <c r="C400" s="209" t="str">
        <f>IF($D400&lt;&gt;"",VLOOKUP(TEXT($D400,0),'Angaben Stationen'!$C$15:$V$65,2,0),"")</f>
        <v/>
      </c>
      <c r="D400" s="203"/>
      <c r="E400" s="210"/>
      <c r="F400" s="210"/>
      <c r="G400" s="212"/>
      <c r="H400" s="213"/>
      <c r="I400" s="112"/>
      <c r="J400" s="112"/>
      <c r="K400" s="72"/>
      <c r="M400" s="126"/>
      <c r="N400" s="6">
        <f t="shared" si="53"/>
        <v>0</v>
      </c>
      <c r="O400" s="6" t="str">
        <f>IF('Angaben KH-Standort'!$D$13&gt;0,"VJ","KJA")</f>
        <v>KJA</v>
      </c>
      <c r="P400" s="6" t="str">
        <f t="shared" si="56"/>
        <v>Leer</v>
      </c>
      <c r="Q400" s="6" t="str">
        <f t="shared" si="54"/>
        <v>Leer</v>
      </c>
      <c r="R400" s="6" t="str">
        <f t="shared" si="51"/>
        <v>Leer</v>
      </c>
      <c r="S400" s="6" t="str">
        <f>VLOOKUP($C400,{"29 - Psychiatrie (Erwachsene)","Psychiatrie";"30 - Kinder- und Jugendpsychiatrie","KJPsychiatrie";"31 - Psychosomatik","Psychosomatik";0,"Leer";"","Leer"},2,0)</f>
        <v>Leer</v>
      </c>
      <c r="T400" s="6">
        <f>VLOOKUP($C400,{"29 - Psychiatrie (Erwachsene)",1;"30 - Kinder- und Jugendpsychiatrie",1;"31 - Psychosomatik",1;0,0;"",0},2,0)</f>
        <v>0</v>
      </c>
      <c r="U400" s="6">
        <f t="shared" si="57"/>
        <v>0</v>
      </c>
      <c r="V400" s="6">
        <f t="shared" si="58"/>
        <v>0</v>
      </c>
      <c r="W400" s="6">
        <f t="shared" si="59"/>
        <v>0</v>
      </c>
      <c r="X400" s="6">
        <f t="shared" si="60"/>
        <v>0</v>
      </c>
      <c r="Y400" s="6">
        <f t="shared" si="55"/>
        <v>0</v>
      </c>
      <c r="Z400" s="6"/>
      <c r="AA400" s="6"/>
      <c r="AB400" s="6"/>
      <c r="AC400" s="6"/>
      <c r="AD400" s="6"/>
      <c r="AE400" s="6"/>
      <c r="AF400" s="6"/>
      <c r="AG400" s="6"/>
      <c r="AH400" s="6"/>
      <c r="AI400" s="6"/>
    </row>
    <row r="401" spans="1:35" s="20" customFormat="1" ht="15" customHeight="1" x14ac:dyDescent="0.25">
      <c r="A401" s="19"/>
      <c r="B401" s="74" t="str">
        <f t="shared" si="52"/>
        <v>!!!</v>
      </c>
      <c r="C401" s="209" t="str">
        <f>IF($D401&lt;&gt;"",VLOOKUP(TEXT($D401,0),'Angaben Stationen'!$C$15:$V$65,2,0),"")</f>
        <v/>
      </c>
      <c r="D401" s="203"/>
      <c r="E401" s="210"/>
      <c r="F401" s="210"/>
      <c r="G401" s="212"/>
      <c r="H401" s="213"/>
      <c r="I401" s="112"/>
      <c r="J401" s="112"/>
      <c r="K401" s="72"/>
      <c r="M401" s="126"/>
      <c r="N401" s="6">
        <f t="shared" si="53"/>
        <v>0</v>
      </c>
      <c r="O401" s="6" t="str">
        <f>IF('Angaben KH-Standort'!$D$13&gt;0,"VJ","KJA")</f>
        <v>KJA</v>
      </c>
      <c r="P401" s="6" t="str">
        <f t="shared" si="56"/>
        <v>Leer</v>
      </c>
      <c r="Q401" s="6" t="str">
        <f t="shared" si="54"/>
        <v>Leer</v>
      </c>
      <c r="R401" s="6" t="str">
        <f t="shared" si="51"/>
        <v>Leer</v>
      </c>
      <c r="S401" s="6" t="str">
        <f>VLOOKUP($C401,{"29 - Psychiatrie (Erwachsene)","Psychiatrie";"30 - Kinder- und Jugendpsychiatrie","KJPsychiatrie";"31 - Psychosomatik","Psychosomatik";0,"Leer";"","Leer"},2,0)</f>
        <v>Leer</v>
      </c>
      <c r="T401" s="6">
        <f>VLOOKUP($C401,{"29 - Psychiatrie (Erwachsene)",1;"30 - Kinder- und Jugendpsychiatrie",1;"31 - Psychosomatik",1;0,0;"",0},2,0)</f>
        <v>0</v>
      </c>
      <c r="U401" s="6">
        <f t="shared" si="57"/>
        <v>0</v>
      </c>
      <c r="V401" s="6">
        <f t="shared" si="58"/>
        <v>0</v>
      </c>
      <c r="W401" s="6">
        <f t="shared" si="59"/>
        <v>0</v>
      </c>
      <c r="X401" s="6">
        <f t="shared" si="60"/>
        <v>0</v>
      </c>
      <c r="Y401" s="6">
        <f t="shared" si="55"/>
        <v>0</v>
      </c>
      <c r="Z401" s="6"/>
      <c r="AA401" s="6"/>
      <c r="AB401" s="6"/>
      <c r="AC401" s="6"/>
      <c r="AD401" s="6"/>
      <c r="AE401" s="6"/>
      <c r="AF401" s="6"/>
      <c r="AG401" s="6"/>
      <c r="AH401" s="6"/>
      <c r="AI401" s="6"/>
    </row>
    <row r="402" spans="1:35" s="20" customFormat="1" ht="15" customHeight="1" x14ac:dyDescent="0.25">
      <c r="A402" s="19"/>
      <c r="B402" s="74" t="str">
        <f t="shared" si="52"/>
        <v>!!!</v>
      </c>
      <c r="C402" s="209" t="str">
        <f>IF($D402&lt;&gt;"",VLOOKUP(TEXT($D402,0),'Angaben Stationen'!$C$15:$V$65,2,0),"")</f>
        <v/>
      </c>
      <c r="D402" s="203"/>
      <c r="E402" s="210"/>
      <c r="F402" s="210"/>
      <c r="G402" s="212"/>
      <c r="H402" s="213"/>
      <c r="I402" s="112"/>
      <c r="J402" s="112"/>
      <c r="K402" s="72"/>
      <c r="M402" s="126"/>
      <c r="N402" s="6">
        <f t="shared" si="53"/>
        <v>0</v>
      </c>
      <c r="O402" s="6" t="str">
        <f>IF('Angaben KH-Standort'!$D$13&gt;0,"VJ","KJA")</f>
        <v>KJA</v>
      </c>
      <c r="P402" s="6" t="str">
        <f t="shared" si="56"/>
        <v>Leer</v>
      </c>
      <c r="Q402" s="6" t="str">
        <f t="shared" si="54"/>
        <v>Leer</v>
      </c>
      <c r="R402" s="6" t="str">
        <f t="shared" ref="R402:R465" si="61">IF($D402&lt;&gt;"","Monate","Leer")</f>
        <v>Leer</v>
      </c>
      <c r="S402" s="6" t="str">
        <f>VLOOKUP($C402,{"29 - Psychiatrie (Erwachsene)","Psychiatrie";"30 - Kinder- und Jugendpsychiatrie","KJPsychiatrie";"31 - Psychosomatik","Psychosomatik";0,"Leer";"","Leer"},2,0)</f>
        <v>Leer</v>
      </c>
      <c r="T402" s="6">
        <f>VLOOKUP($C402,{"29 - Psychiatrie (Erwachsene)",1;"30 - Kinder- und Jugendpsychiatrie",1;"31 - Psychosomatik",1;0,0;"",0},2,0)</f>
        <v>0</v>
      </c>
      <c r="U402" s="6">
        <f t="shared" si="57"/>
        <v>0</v>
      </c>
      <c r="V402" s="6">
        <f t="shared" si="58"/>
        <v>0</v>
      </c>
      <c r="W402" s="6">
        <f t="shared" si="59"/>
        <v>0</v>
      </c>
      <c r="X402" s="6">
        <f t="shared" si="60"/>
        <v>0</v>
      </c>
      <c r="Y402" s="6">
        <f t="shared" si="55"/>
        <v>0</v>
      </c>
      <c r="Z402" s="6"/>
      <c r="AA402" s="6"/>
      <c r="AB402" s="6"/>
      <c r="AC402" s="6"/>
      <c r="AD402" s="6"/>
      <c r="AE402" s="6"/>
      <c r="AF402" s="6"/>
      <c r="AG402" s="6"/>
      <c r="AH402" s="6"/>
      <c r="AI402" s="6"/>
    </row>
    <row r="403" spans="1:35" s="20" customFormat="1" ht="15" customHeight="1" x14ac:dyDescent="0.25">
      <c r="A403" s="19"/>
      <c r="B403" s="74" t="str">
        <f t="shared" ref="B403:B466" si="62">IF(SUM(T403:Y403)&lt;6,"!!!","")</f>
        <v>!!!</v>
      </c>
      <c r="C403" s="209" t="str">
        <f>IF($D403&lt;&gt;"",VLOOKUP(TEXT($D403,0),'Angaben Stationen'!$C$15:$V$65,2,0),"")</f>
        <v/>
      </c>
      <c r="D403" s="203"/>
      <c r="E403" s="210"/>
      <c r="F403" s="210"/>
      <c r="G403" s="212"/>
      <c r="H403" s="213"/>
      <c r="I403" s="112"/>
      <c r="J403" s="112"/>
      <c r="K403" s="72"/>
      <c r="M403" s="126"/>
      <c r="N403" s="6">
        <f t="shared" ref="N403:N466" si="63">IF(LEN(B403)&gt;0,0,1)</f>
        <v>0</v>
      </c>
      <c r="O403" s="6" t="str">
        <f>IF('Angaben KH-Standort'!$D$13&gt;0,"VJ","KJA")</f>
        <v>KJA</v>
      </c>
      <c r="P403" s="6" t="str">
        <f t="shared" si="56"/>
        <v>Leer</v>
      </c>
      <c r="Q403" s="6" t="str">
        <f t="shared" ref="Q403:Q466" si="64">IF($D403&lt;&gt;"",O403,"Leer")</f>
        <v>Leer</v>
      </c>
      <c r="R403" s="6" t="str">
        <f t="shared" si="61"/>
        <v>Leer</v>
      </c>
      <c r="S403" s="6" t="str">
        <f>VLOOKUP($C403,{"29 - Psychiatrie (Erwachsene)","Psychiatrie";"30 - Kinder- und Jugendpsychiatrie","KJPsychiatrie";"31 - Psychosomatik","Psychosomatik";0,"Leer";"","Leer"},2,0)</f>
        <v>Leer</v>
      </c>
      <c r="T403" s="6">
        <f>VLOOKUP($C403,{"29 - Psychiatrie (Erwachsene)",1;"30 - Kinder- und Jugendpsychiatrie",1;"31 - Psychosomatik",1;0,0;"",0},2,0)</f>
        <v>0</v>
      </c>
      <c r="U403" s="6">
        <f t="shared" si="57"/>
        <v>0</v>
      </c>
      <c r="V403" s="6">
        <f t="shared" si="58"/>
        <v>0</v>
      </c>
      <c r="W403" s="6">
        <f t="shared" si="59"/>
        <v>0</v>
      </c>
      <c r="X403" s="6">
        <f t="shared" si="60"/>
        <v>0</v>
      </c>
      <c r="Y403" s="6">
        <f t="shared" ref="Y403:Y466" si="65">IF(LEN($H403)&gt;0,1,0)</f>
        <v>0</v>
      </c>
      <c r="Z403" s="6"/>
      <c r="AA403" s="6"/>
      <c r="AB403" s="6"/>
      <c r="AC403" s="6"/>
      <c r="AD403" s="6"/>
      <c r="AE403" s="6"/>
      <c r="AF403" s="6"/>
      <c r="AG403" s="6"/>
      <c r="AH403" s="6"/>
      <c r="AI403" s="6"/>
    </row>
    <row r="404" spans="1:35" s="20" customFormat="1" ht="15" customHeight="1" x14ac:dyDescent="0.25">
      <c r="A404" s="19"/>
      <c r="B404" s="74" t="str">
        <f t="shared" si="62"/>
        <v>!!!</v>
      </c>
      <c r="C404" s="209" t="str">
        <f>IF($D404&lt;&gt;"",VLOOKUP(TEXT($D404,0),'Angaben Stationen'!$C$15:$V$65,2,0),"")</f>
        <v/>
      </c>
      <c r="D404" s="203"/>
      <c r="E404" s="210"/>
      <c r="F404" s="210"/>
      <c r="G404" s="212"/>
      <c r="H404" s="213"/>
      <c r="I404" s="112"/>
      <c r="J404" s="112"/>
      <c r="K404" s="72"/>
      <c r="M404" s="126"/>
      <c r="N404" s="6">
        <f t="shared" si="63"/>
        <v>0</v>
      </c>
      <c r="O404" s="6" t="str">
        <f>IF('Angaben KH-Standort'!$D$13&gt;0,"VJ","KJA")</f>
        <v>KJA</v>
      </c>
      <c r="P404" s="6" t="str">
        <f t="shared" ref="P404:P467" si="66">IF($D403&lt;&gt;"","Stationen","Leer")</f>
        <v>Leer</v>
      </c>
      <c r="Q404" s="6" t="str">
        <f t="shared" si="64"/>
        <v>Leer</v>
      </c>
      <c r="R404" s="6" t="str">
        <f t="shared" si="61"/>
        <v>Leer</v>
      </c>
      <c r="S404" s="6" t="str">
        <f>VLOOKUP($C404,{"29 - Psychiatrie (Erwachsene)","Psychiatrie";"30 - Kinder- und Jugendpsychiatrie","KJPsychiatrie";"31 - Psychosomatik","Psychosomatik";0,"Leer";"","Leer"},2,0)</f>
        <v>Leer</v>
      </c>
      <c r="T404" s="6">
        <f>VLOOKUP($C404,{"29 - Psychiatrie (Erwachsene)",1;"30 - Kinder- und Jugendpsychiatrie",1;"31 - Psychosomatik",1;0,0;"",0},2,0)</f>
        <v>0</v>
      </c>
      <c r="U404" s="6">
        <f t="shared" ref="U404:U467" si="67">IF(LEN($D404)&gt;0,1,0)</f>
        <v>0</v>
      </c>
      <c r="V404" s="6">
        <f t="shared" ref="V404:V467" si="68">IF(LEN($E404)&gt;0,1,0)</f>
        <v>0</v>
      </c>
      <c r="W404" s="6">
        <f t="shared" ref="W404:W467" si="69">IF(LEN($F404)&gt;0,1,0)</f>
        <v>0</v>
      </c>
      <c r="X404" s="6">
        <f t="shared" ref="X404:X467" si="70">IF(LEN($G404)&gt;0,1,0)</f>
        <v>0</v>
      </c>
      <c r="Y404" s="6">
        <f t="shared" si="65"/>
        <v>0</v>
      </c>
      <c r="Z404" s="6"/>
      <c r="AA404" s="6"/>
      <c r="AB404" s="6"/>
      <c r="AC404" s="6"/>
      <c r="AD404" s="6"/>
      <c r="AE404" s="6"/>
      <c r="AF404" s="6"/>
      <c r="AG404" s="6"/>
      <c r="AH404" s="6"/>
      <c r="AI404" s="6"/>
    </row>
    <row r="405" spans="1:35" s="20" customFormat="1" ht="15" customHeight="1" x14ac:dyDescent="0.25">
      <c r="A405" s="19"/>
      <c r="B405" s="74" t="str">
        <f t="shared" si="62"/>
        <v>!!!</v>
      </c>
      <c r="C405" s="209" t="str">
        <f>IF($D405&lt;&gt;"",VLOOKUP(TEXT($D405,0),'Angaben Stationen'!$C$15:$V$65,2,0),"")</f>
        <v/>
      </c>
      <c r="D405" s="203"/>
      <c r="E405" s="210"/>
      <c r="F405" s="210"/>
      <c r="G405" s="212"/>
      <c r="H405" s="213"/>
      <c r="I405" s="112"/>
      <c r="J405" s="112"/>
      <c r="K405" s="72"/>
      <c r="M405" s="126"/>
      <c r="N405" s="6">
        <f t="shared" si="63"/>
        <v>0</v>
      </c>
      <c r="O405" s="6" t="str">
        <f>IF('Angaben KH-Standort'!$D$13&gt;0,"VJ","KJA")</f>
        <v>KJA</v>
      </c>
      <c r="P405" s="6" t="str">
        <f t="shared" si="66"/>
        <v>Leer</v>
      </c>
      <c r="Q405" s="6" t="str">
        <f t="shared" si="64"/>
        <v>Leer</v>
      </c>
      <c r="R405" s="6" t="str">
        <f t="shared" si="61"/>
        <v>Leer</v>
      </c>
      <c r="S405" s="6" t="str">
        <f>VLOOKUP($C405,{"29 - Psychiatrie (Erwachsene)","Psychiatrie";"30 - Kinder- und Jugendpsychiatrie","KJPsychiatrie";"31 - Psychosomatik","Psychosomatik";0,"Leer";"","Leer"},2,0)</f>
        <v>Leer</v>
      </c>
      <c r="T405" s="6">
        <f>VLOOKUP($C405,{"29 - Psychiatrie (Erwachsene)",1;"30 - Kinder- und Jugendpsychiatrie",1;"31 - Psychosomatik",1;0,0;"",0},2,0)</f>
        <v>0</v>
      </c>
      <c r="U405" s="6">
        <f t="shared" si="67"/>
        <v>0</v>
      </c>
      <c r="V405" s="6">
        <f t="shared" si="68"/>
        <v>0</v>
      </c>
      <c r="W405" s="6">
        <f t="shared" si="69"/>
        <v>0</v>
      </c>
      <c r="X405" s="6">
        <f t="shared" si="70"/>
        <v>0</v>
      </c>
      <c r="Y405" s="6">
        <f t="shared" si="65"/>
        <v>0</v>
      </c>
      <c r="Z405" s="6"/>
      <c r="AA405" s="6"/>
      <c r="AB405" s="6"/>
      <c r="AC405" s="6"/>
      <c r="AD405" s="6"/>
      <c r="AE405" s="6"/>
      <c r="AF405" s="6"/>
      <c r="AG405" s="6"/>
      <c r="AH405" s="6"/>
      <c r="AI405" s="6"/>
    </row>
    <row r="406" spans="1:35" s="20" customFormat="1" ht="15" customHeight="1" x14ac:dyDescent="0.25">
      <c r="A406" s="19"/>
      <c r="B406" s="74" t="str">
        <f t="shared" si="62"/>
        <v>!!!</v>
      </c>
      <c r="C406" s="209" t="str">
        <f>IF($D406&lt;&gt;"",VLOOKUP(TEXT($D406,0),'Angaben Stationen'!$C$15:$V$65,2,0),"")</f>
        <v/>
      </c>
      <c r="D406" s="203"/>
      <c r="E406" s="210"/>
      <c r="F406" s="210"/>
      <c r="G406" s="212"/>
      <c r="H406" s="213"/>
      <c r="I406" s="112"/>
      <c r="J406" s="112"/>
      <c r="K406" s="72"/>
      <c r="M406" s="126"/>
      <c r="N406" s="6">
        <f t="shared" si="63"/>
        <v>0</v>
      </c>
      <c r="O406" s="6" t="str">
        <f>IF('Angaben KH-Standort'!$D$13&gt;0,"VJ","KJA")</f>
        <v>KJA</v>
      </c>
      <c r="P406" s="6" t="str">
        <f t="shared" si="66"/>
        <v>Leer</v>
      </c>
      <c r="Q406" s="6" t="str">
        <f t="shared" si="64"/>
        <v>Leer</v>
      </c>
      <c r="R406" s="6" t="str">
        <f t="shared" si="61"/>
        <v>Leer</v>
      </c>
      <c r="S406" s="6" t="str">
        <f>VLOOKUP($C406,{"29 - Psychiatrie (Erwachsene)","Psychiatrie";"30 - Kinder- und Jugendpsychiatrie","KJPsychiatrie";"31 - Psychosomatik","Psychosomatik";0,"Leer";"","Leer"},2,0)</f>
        <v>Leer</v>
      </c>
      <c r="T406" s="6">
        <f>VLOOKUP($C406,{"29 - Psychiatrie (Erwachsene)",1;"30 - Kinder- und Jugendpsychiatrie",1;"31 - Psychosomatik",1;0,0;"",0},2,0)</f>
        <v>0</v>
      </c>
      <c r="U406" s="6">
        <f t="shared" si="67"/>
        <v>0</v>
      </c>
      <c r="V406" s="6">
        <f t="shared" si="68"/>
        <v>0</v>
      </c>
      <c r="W406" s="6">
        <f t="shared" si="69"/>
        <v>0</v>
      </c>
      <c r="X406" s="6">
        <f t="shared" si="70"/>
        <v>0</v>
      </c>
      <c r="Y406" s="6">
        <f t="shared" si="65"/>
        <v>0</v>
      </c>
      <c r="Z406" s="6"/>
      <c r="AA406" s="6"/>
      <c r="AB406" s="6"/>
      <c r="AC406" s="6"/>
      <c r="AD406" s="6"/>
      <c r="AE406" s="6"/>
      <c r="AF406" s="6"/>
      <c r="AG406" s="6"/>
      <c r="AH406" s="6"/>
      <c r="AI406" s="6"/>
    </row>
    <row r="407" spans="1:35" s="20" customFormat="1" ht="15" customHeight="1" x14ac:dyDescent="0.25">
      <c r="A407" s="19"/>
      <c r="B407" s="74" t="str">
        <f t="shared" si="62"/>
        <v>!!!</v>
      </c>
      <c r="C407" s="209" t="str">
        <f>IF($D407&lt;&gt;"",VLOOKUP(TEXT($D407,0),'Angaben Stationen'!$C$15:$V$65,2,0),"")</f>
        <v/>
      </c>
      <c r="D407" s="203"/>
      <c r="E407" s="210"/>
      <c r="F407" s="210"/>
      <c r="G407" s="212"/>
      <c r="H407" s="213"/>
      <c r="I407" s="112"/>
      <c r="J407" s="112"/>
      <c r="K407" s="72"/>
      <c r="M407" s="126"/>
      <c r="N407" s="6">
        <f t="shared" si="63"/>
        <v>0</v>
      </c>
      <c r="O407" s="6" t="str">
        <f>IF('Angaben KH-Standort'!$D$13&gt;0,"VJ","KJA")</f>
        <v>KJA</v>
      </c>
      <c r="P407" s="6" t="str">
        <f t="shared" si="66"/>
        <v>Leer</v>
      </c>
      <c r="Q407" s="6" t="str">
        <f t="shared" si="64"/>
        <v>Leer</v>
      </c>
      <c r="R407" s="6" t="str">
        <f t="shared" si="61"/>
        <v>Leer</v>
      </c>
      <c r="S407" s="6" t="str">
        <f>VLOOKUP($C407,{"29 - Psychiatrie (Erwachsene)","Psychiatrie";"30 - Kinder- und Jugendpsychiatrie","KJPsychiatrie";"31 - Psychosomatik","Psychosomatik";0,"Leer";"","Leer"},2,0)</f>
        <v>Leer</v>
      </c>
      <c r="T407" s="6">
        <f>VLOOKUP($C407,{"29 - Psychiatrie (Erwachsene)",1;"30 - Kinder- und Jugendpsychiatrie",1;"31 - Psychosomatik",1;0,0;"",0},2,0)</f>
        <v>0</v>
      </c>
      <c r="U407" s="6">
        <f t="shared" si="67"/>
        <v>0</v>
      </c>
      <c r="V407" s="6">
        <f t="shared" si="68"/>
        <v>0</v>
      </c>
      <c r="W407" s="6">
        <f t="shared" si="69"/>
        <v>0</v>
      </c>
      <c r="X407" s="6">
        <f t="shared" si="70"/>
        <v>0</v>
      </c>
      <c r="Y407" s="6">
        <f t="shared" si="65"/>
        <v>0</v>
      </c>
      <c r="Z407" s="6"/>
      <c r="AA407" s="6"/>
      <c r="AB407" s="6"/>
      <c r="AC407" s="6"/>
      <c r="AD407" s="6"/>
      <c r="AE407" s="6"/>
      <c r="AF407" s="6"/>
      <c r="AG407" s="6"/>
      <c r="AH407" s="6"/>
      <c r="AI407" s="6"/>
    </row>
    <row r="408" spans="1:35" s="20" customFormat="1" ht="15" customHeight="1" x14ac:dyDescent="0.25">
      <c r="A408" s="19"/>
      <c r="B408" s="74" t="str">
        <f t="shared" si="62"/>
        <v>!!!</v>
      </c>
      <c r="C408" s="209" t="str">
        <f>IF($D408&lt;&gt;"",VLOOKUP(TEXT($D408,0),'Angaben Stationen'!$C$15:$V$65,2,0),"")</f>
        <v/>
      </c>
      <c r="D408" s="203"/>
      <c r="E408" s="210"/>
      <c r="F408" s="210"/>
      <c r="G408" s="212"/>
      <c r="H408" s="213"/>
      <c r="I408" s="112"/>
      <c r="J408" s="112"/>
      <c r="K408" s="72"/>
      <c r="M408" s="126"/>
      <c r="N408" s="6">
        <f t="shared" si="63"/>
        <v>0</v>
      </c>
      <c r="O408" s="6" t="str">
        <f>IF('Angaben KH-Standort'!$D$13&gt;0,"VJ","KJA")</f>
        <v>KJA</v>
      </c>
      <c r="P408" s="6" t="str">
        <f t="shared" si="66"/>
        <v>Leer</v>
      </c>
      <c r="Q408" s="6" t="str">
        <f t="shared" si="64"/>
        <v>Leer</v>
      </c>
      <c r="R408" s="6" t="str">
        <f t="shared" si="61"/>
        <v>Leer</v>
      </c>
      <c r="S408" s="6" t="str">
        <f>VLOOKUP($C408,{"29 - Psychiatrie (Erwachsene)","Psychiatrie";"30 - Kinder- und Jugendpsychiatrie","KJPsychiatrie";"31 - Psychosomatik","Psychosomatik";0,"Leer";"","Leer"},2,0)</f>
        <v>Leer</v>
      </c>
      <c r="T408" s="6">
        <f>VLOOKUP($C408,{"29 - Psychiatrie (Erwachsene)",1;"30 - Kinder- und Jugendpsychiatrie",1;"31 - Psychosomatik",1;0,0;"",0},2,0)</f>
        <v>0</v>
      </c>
      <c r="U408" s="6">
        <f t="shared" si="67"/>
        <v>0</v>
      </c>
      <c r="V408" s="6">
        <f t="shared" si="68"/>
        <v>0</v>
      </c>
      <c r="W408" s="6">
        <f t="shared" si="69"/>
        <v>0</v>
      </c>
      <c r="X408" s="6">
        <f t="shared" si="70"/>
        <v>0</v>
      </c>
      <c r="Y408" s="6">
        <f t="shared" si="65"/>
        <v>0</v>
      </c>
      <c r="Z408" s="6"/>
      <c r="AA408" s="6"/>
      <c r="AB408" s="6"/>
      <c r="AC408" s="6"/>
      <c r="AD408" s="6"/>
      <c r="AE408" s="6"/>
      <c r="AF408" s="6"/>
      <c r="AG408" s="6"/>
      <c r="AH408" s="6"/>
      <c r="AI408" s="6"/>
    </row>
    <row r="409" spans="1:35" s="20" customFormat="1" ht="15" customHeight="1" x14ac:dyDescent="0.25">
      <c r="A409" s="19"/>
      <c r="B409" s="74" t="str">
        <f t="shared" si="62"/>
        <v>!!!</v>
      </c>
      <c r="C409" s="209" t="str">
        <f>IF($D409&lt;&gt;"",VLOOKUP(TEXT($D409,0),'Angaben Stationen'!$C$15:$V$65,2,0),"")</f>
        <v/>
      </c>
      <c r="D409" s="203"/>
      <c r="E409" s="210"/>
      <c r="F409" s="210"/>
      <c r="G409" s="212"/>
      <c r="H409" s="213"/>
      <c r="I409" s="112"/>
      <c r="J409" s="112"/>
      <c r="K409" s="72"/>
      <c r="M409" s="126"/>
      <c r="N409" s="6">
        <f t="shared" si="63"/>
        <v>0</v>
      </c>
      <c r="O409" s="6" t="str">
        <f>IF('Angaben KH-Standort'!$D$13&gt;0,"VJ","KJA")</f>
        <v>KJA</v>
      </c>
      <c r="P409" s="6" t="str">
        <f t="shared" si="66"/>
        <v>Leer</v>
      </c>
      <c r="Q409" s="6" t="str">
        <f t="shared" si="64"/>
        <v>Leer</v>
      </c>
      <c r="R409" s="6" t="str">
        <f t="shared" si="61"/>
        <v>Leer</v>
      </c>
      <c r="S409" s="6" t="str">
        <f>VLOOKUP($C409,{"29 - Psychiatrie (Erwachsene)","Psychiatrie";"30 - Kinder- und Jugendpsychiatrie","KJPsychiatrie";"31 - Psychosomatik","Psychosomatik";0,"Leer";"","Leer"},2,0)</f>
        <v>Leer</v>
      </c>
      <c r="T409" s="6">
        <f>VLOOKUP($C409,{"29 - Psychiatrie (Erwachsene)",1;"30 - Kinder- und Jugendpsychiatrie",1;"31 - Psychosomatik",1;0,0;"",0},2,0)</f>
        <v>0</v>
      </c>
      <c r="U409" s="6">
        <f t="shared" si="67"/>
        <v>0</v>
      </c>
      <c r="V409" s="6">
        <f t="shared" si="68"/>
        <v>0</v>
      </c>
      <c r="W409" s="6">
        <f t="shared" si="69"/>
        <v>0</v>
      </c>
      <c r="X409" s="6">
        <f t="shared" si="70"/>
        <v>0</v>
      </c>
      <c r="Y409" s="6">
        <f t="shared" si="65"/>
        <v>0</v>
      </c>
      <c r="Z409" s="6"/>
      <c r="AA409" s="6"/>
      <c r="AB409" s="6"/>
      <c r="AC409" s="6"/>
      <c r="AD409" s="6"/>
      <c r="AE409" s="6"/>
      <c r="AF409" s="6"/>
      <c r="AG409" s="6"/>
      <c r="AH409" s="6"/>
      <c r="AI409" s="6"/>
    </row>
    <row r="410" spans="1:35" s="20" customFormat="1" ht="15" customHeight="1" x14ac:dyDescent="0.25">
      <c r="A410" s="19"/>
      <c r="B410" s="74" t="str">
        <f t="shared" si="62"/>
        <v>!!!</v>
      </c>
      <c r="C410" s="209" t="str">
        <f>IF($D410&lt;&gt;"",VLOOKUP(TEXT($D410,0),'Angaben Stationen'!$C$15:$V$65,2,0),"")</f>
        <v/>
      </c>
      <c r="D410" s="203"/>
      <c r="E410" s="210"/>
      <c r="F410" s="210"/>
      <c r="G410" s="212"/>
      <c r="H410" s="213"/>
      <c r="I410" s="112"/>
      <c r="J410" s="112"/>
      <c r="K410" s="72"/>
      <c r="M410" s="126"/>
      <c r="N410" s="6">
        <f t="shared" si="63"/>
        <v>0</v>
      </c>
      <c r="O410" s="6" t="str">
        <f>IF('Angaben KH-Standort'!$D$13&gt;0,"VJ","KJA")</f>
        <v>KJA</v>
      </c>
      <c r="P410" s="6" t="str">
        <f t="shared" si="66"/>
        <v>Leer</v>
      </c>
      <c r="Q410" s="6" t="str">
        <f t="shared" si="64"/>
        <v>Leer</v>
      </c>
      <c r="R410" s="6" t="str">
        <f t="shared" si="61"/>
        <v>Leer</v>
      </c>
      <c r="S410" s="6" t="str">
        <f>VLOOKUP($C410,{"29 - Psychiatrie (Erwachsene)","Psychiatrie";"30 - Kinder- und Jugendpsychiatrie","KJPsychiatrie";"31 - Psychosomatik","Psychosomatik";0,"Leer";"","Leer"},2,0)</f>
        <v>Leer</v>
      </c>
      <c r="T410" s="6">
        <f>VLOOKUP($C410,{"29 - Psychiatrie (Erwachsene)",1;"30 - Kinder- und Jugendpsychiatrie",1;"31 - Psychosomatik",1;0,0;"",0},2,0)</f>
        <v>0</v>
      </c>
      <c r="U410" s="6">
        <f t="shared" si="67"/>
        <v>0</v>
      </c>
      <c r="V410" s="6">
        <f t="shared" si="68"/>
        <v>0</v>
      </c>
      <c r="W410" s="6">
        <f t="shared" si="69"/>
        <v>0</v>
      </c>
      <c r="X410" s="6">
        <f t="shared" si="70"/>
        <v>0</v>
      </c>
      <c r="Y410" s="6">
        <f t="shared" si="65"/>
        <v>0</v>
      </c>
      <c r="Z410" s="6"/>
      <c r="AA410" s="6"/>
      <c r="AB410" s="6"/>
      <c r="AC410" s="6"/>
      <c r="AD410" s="6"/>
      <c r="AE410" s="6"/>
      <c r="AF410" s="6"/>
      <c r="AG410" s="6"/>
      <c r="AH410" s="6"/>
      <c r="AI410" s="6"/>
    </row>
    <row r="411" spans="1:35" s="20" customFormat="1" ht="15" customHeight="1" x14ac:dyDescent="0.25">
      <c r="A411" s="19"/>
      <c r="B411" s="74" t="str">
        <f t="shared" si="62"/>
        <v>!!!</v>
      </c>
      <c r="C411" s="209" t="str">
        <f>IF($D411&lt;&gt;"",VLOOKUP(TEXT($D411,0),'Angaben Stationen'!$C$15:$V$65,2,0),"")</f>
        <v/>
      </c>
      <c r="D411" s="203"/>
      <c r="E411" s="210"/>
      <c r="F411" s="210"/>
      <c r="G411" s="212"/>
      <c r="H411" s="213"/>
      <c r="I411" s="112"/>
      <c r="J411" s="112"/>
      <c r="K411" s="72"/>
      <c r="M411" s="126"/>
      <c r="N411" s="6">
        <f t="shared" si="63"/>
        <v>0</v>
      </c>
      <c r="O411" s="6" t="str">
        <f>IF('Angaben KH-Standort'!$D$13&gt;0,"VJ","KJA")</f>
        <v>KJA</v>
      </c>
      <c r="P411" s="6" t="str">
        <f t="shared" si="66"/>
        <v>Leer</v>
      </c>
      <c r="Q411" s="6" t="str">
        <f t="shared" si="64"/>
        <v>Leer</v>
      </c>
      <c r="R411" s="6" t="str">
        <f t="shared" si="61"/>
        <v>Leer</v>
      </c>
      <c r="S411" s="6" t="str">
        <f>VLOOKUP($C411,{"29 - Psychiatrie (Erwachsene)","Psychiatrie";"30 - Kinder- und Jugendpsychiatrie","KJPsychiatrie";"31 - Psychosomatik","Psychosomatik";0,"Leer";"","Leer"},2,0)</f>
        <v>Leer</v>
      </c>
      <c r="T411" s="6">
        <f>VLOOKUP($C411,{"29 - Psychiatrie (Erwachsene)",1;"30 - Kinder- und Jugendpsychiatrie",1;"31 - Psychosomatik",1;0,0;"",0},2,0)</f>
        <v>0</v>
      </c>
      <c r="U411" s="6">
        <f t="shared" si="67"/>
        <v>0</v>
      </c>
      <c r="V411" s="6">
        <f t="shared" si="68"/>
        <v>0</v>
      </c>
      <c r="W411" s="6">
        <f t="shared" si="69"/>
        <v>0</v>
      </c>
      <c r="X411" s="6">
        <f t="shared" si="70"/>
        <v>0</v>
      </c>
      <c r="Y411" s="6">
        <f t="shared" si="65"/>
        <v>0</v>
      </c>
      <c r="Z411" s="6"/>
      <c r="AA411" s="6"/>
      <c r="AB411" s="6"/>
      <c r="AC411" s="6"/>
      <c r="AD411" s="6"/>
      <c r="AE411" s="6"/>
      <c r="AF411" s="6"/>
      <c r="AG411" s="6"/>
      <c r="AH411" s="6"/>
      <c r="AI411" s="6"/>
    </row>
    <row r="412" spans="1:35" s="20" customFormat="1" ht="15" customHeight="1" x14ac:dyDescent="0.25">
      <c r="A412" s="19"/>
      <c r="B412" s="74" t="str">
        <f t="shared" si="62"/>
        <v>!!!</v>
      </c>
      <c r="C412" s="209" t="str">
        <f>IF($D412&lt;&gt;"",VLOOKUP(TEXT($D412,0),'Angaben Stationen'!$C$15:$V$65,2,0),"")</f>
        <v/>
      </c>
      <c r="D412" s="203"/>
      <c r="E412" s="210"/>
      <c r="F412" s="210"/>
      <c r="G412" s="212"/>
      <c r="H412" s="213"/>
      <c r="I412" s="112"/>
      <c r="J412" s="112"/>
      <c r="K412" s="72"/>
      <c r="M412" s="126"/>
      <c r="N412" s="6">
        <f t="shared" si="63"/>
        <v>0</v>
      </c>
      <c r="O412" s="6" t="str">
        <f>IF('Angaben KH-Standort'!$D$13&gt;0,"VJ","KJA")</f>
        <v>KJA</v>
      </c>
      <c r="P412" s="6" t="str">
        <f t="shared" si="66"/>
        <v>Leer</v>
      </c>
      <c r="Q412" s="6" t="str">
        <f t="shared" si="64"/>
        <v>Leer</v>
      </c>
      <c r="R412" s="6" t="str">
        <f t="shared" si="61"/>
        <v>Leer</v>
      </c>
      <c r="S412" s="6" t="str">
        <f>VLOOKUP($C412,{"29 - Psychiatrie (Erwachsene)","Psychiatrie";"30 - Kinder- und Jugendpsychiatrie","KJPsychiatrie";"31 - Psychosomatik","Psychosomatik";0,"Leer";"","Leer"},2,0)</f>
        <v>Leer</v>
      </c>
      <c r="T412" s="6">
        <f>VLOOKUP($C412,{"29 - Psychiatrie (Erwachsene)",1;"30 - Kinder- und Jugendpsychiatrie",1;"31 - Psychosomatik",1;0,0;"",0},2,0)</f>
        <v>0</v>
      </c>
      <c r="U412" s="6">
        <f t="shared" si="67"/>
        <v>0</v>
      </c>
      <c r="V412" s="6">
        <f t="shared" si="68"/>
        <v>0</v>
      </c>
      <c r="W412" s="6">
        <f t="shared" si="69"/>
        <v>0</v>
      </c>
      <c r="X412" s="6">
        <f t="shared" si="70"/>
        <v>0</v>
      </c>
      <c r="Y412" s="6">
        <f t="shared" si="65"/>
        <v>0</v>
      </c>
      <c r="Z412" s="6"/>
      <c r="AA412" s="6"/>
      <c r="AB412" s="6"/>
      <c r="AC412" s="6"/>
      <c r="AD412" s="6"/>
      <c r="AE412" s="6"/>
      <c r="AF412" s="6"/>
      <c r="AG412" s="6"/>
      <c r="AH412" s="6"/>
      <c r="AI412" s="6"/>
    </row>
    <row r="413" spans="1:35" s="20" customFormat="1" ht="15" customHeight="1" x14ac:dyDescent="0.25">
      <c r="A413" s="19"/>
      <c r="B413" s="74" t="str">
        <f t="shared" si="62"/>
        <v>!!!</v>
      </c>
      <c r="C413" s="209" t="str">
        <f>IF($D413&lt;&gt;"",VLOOKUP(TEXT($D413,0),'Angaben Stationen'!$C$15:$V$65,2,0),"")</f>
        <v/>
      </c>
      <c r="D413" s="203"/>
      <c r="E413" s="210"/>
      <c r="F413" s="210"/>
      <c r="G413" s="212"/>
      <c r="H413" s="213"/>
      <c r="I413" s="112"/>
      <c r="J413" s="112"/>
      <c r="K413" s="72"/>
      <c r="M413" s="126"/>
      <c r="N413" s="6">
        <f t="shared" si="63"/>
        <v>0</v>
      </c>
      <c r="O413" s="6" t="str">
        <f>IF('Angaben KH-Standort'!$D$13&gt;0,"VJ","KJA")</f>
        <v>KJA</v>
      </c>
      <c r="P413" s="6" t="str">
        <f t="shared" si="66"/>
        <v>Leer</v>
      </c>
      <c r="Q413" s="6" t="str">
        <f t="shared" si="64"/>
        <v>Leer</v>
      </c>
      <c r="R413" s="6" t="str">
        <f t="shared" si="61"/>
        <v>Leer</v>
      </c>
      <c r="S413" s="6" t="str">
        <f>VLOOKUP($C413,{"29 - Psychiatrie (Erwachsene)","Psychiatrie";"30 - Kinder- und Jugendpsychiatrie","KJPsychiatrie";"31 - Psychosomatik","Psychosomatik";0,"Leer";"","Leer"},2,0)</f>
        <v>Leer</v>
      </c>
      <c r="T413" s="6">
        <f>VLOOKUP($C413,{"29 - Psychiatrie (Erwachsene)",1;"30 - Kinder- und Jugendpsychiatrie",1;"31 - Psychosomatik",1;0,0;"",0},2,0)</f>
        <v>0</v>
      </c>
      <c r="U413" s="6">
        <f t="shared" si="67"/>
        <v>0</v>
      </c>
      <c r="V413" s="6">
        <f t="shared" si="68"/>
        <v>0</v>
      </c>
      <c r="W413" s="6">
        <f t="shared" si="69"/>
        <v>0</v>
      </c>
      <c r="X413" s="6">
        <f t="shared" si="70"/>
        <v>0</v>
      </c>
      <c r="Y413" s="6">
        <f t="shared" si="65"/>
        <v>0</v>
      </c>
      <c r="Z413" s="6"/>
      <c r="AA413" s="6"/>
      <c r="AB413" s="6"/>
      <c r="AC413" s="6"/>
      <c r="AD413" s="6"/>
      <c r="AE413" s="6"/>
      <c r="AF413" s="6"/>
      <c r="AG413" s="6"/>
      <c r="AH413" s="6"/>
      <c r="AI413" s="6"/>
    </row>
    <row r="414" spans="1:35" s="20" customFormat="1" ht="15" customHeight="1" x14ac:dyDescent="0.25">
      <c r="A414" s="19"/>
      <c r="B414" s="74" t="str">
        <f t="shared" si="62"/>
        <v>!!!</v>
      </c>
      <c r="C414" s="209" t="str">
        <f>IF($D414&lt;&gt;"",VLOOKUP(TEXT($D414,0),'Angaben Stationen'!$C$15:$V$65,2,0),"")</f>
        <v/>
      </c>
      <c r="D414" s="203"/>
      <c r="E414" s="210"/>
      <c r="F414" s="210"/>
      <c r="G414" s="212"/>
      <c r="H414" s="213"/>
      <c r="I414" s="112"/>
      <c r="J414" s="112"/>
      <c r="K414" s="72"/>
      <c r="M414" s="126"/>
      <c r="N414" s="6">
        <f t="shared" si="63"/>
        <v>0</v>
      </c>
      <c r="O414" s="6" t="str">
        <f>IF('Angaben KH-Standort'!$D$13&gt;0,"VJ","KJA")</f>
        <v>KJA</v>
      </c>
      <c r="P414" s="6" t="str">
        <f t="shared" si="66"/>
        <v>Leer</v>
      </c>
      <c r="Q414" s="6" t="str">
        <f t="shared" si="64"/>
        <v>Leer</v>
      </c>
      <c r="R414" s="6" t="str">
        <f t="shared" si="61"/>
        <v>Leer</v>
      </c>
      <c r="S414" s="6" t="str">
        <f>VLOOKUP($C414,{"29 - Psychiatrie (Erwachsene)","Psychiatrie";"30 - Kinder- und Jugendpsychiatrie","KJPsychiatrie";"31 - Psychosomatik","Psychosomatik";0,"Leer";"","Leer"},2,0)</f>
        <v>Leer</v>
      </c>
      <c r="T414" s="6">
        <f>VLOOKUP($C414,{"29 - Psychiatrie (Erwachsene)",1;"30 - Kinder- und Jugendpsychiatrie",1;"31 - Psychosomatik",1;0,0;"",0},2,0)</f>
        <v>0</v>
      </c>
      <c r="U414" s="6">
        <f t="shared" si="67"/>
        <v>0</v>
      </c>
      <c r="V414" s="6">
        <f t="shared" si="68"/>
        <v>0</v>
      </c>
      <c r="W414" s="6">
        <f t="shared" si="69"/>
        <v>0</v>
      </c>
      <c r="X414" s="6">
        <f t="shared" si="70"/>
        <v>0</v>
      </c>
      <c r="Y414" s="6">
        <f t="shared" si="65"/>
        <v>0</v>
      </c>
      <c r="Z414" s="6"/>
      <c r="AA414" s="6"/>
      <c r="AB414" s="6"/>
      <c r="AC414" s="6"/>
      <c r="AD414" s="6"/>
      <c r="AE414" s="6"/>
      <c r="AF414" s="6"/>
      <c r="AG414" s="6"/>
      <c r="AH414" s="6"/>
      <c r="AI414" s="6"/>
    </row>
    <row r="415" spans="1:35" s="20" customFormat="1" ht="15" customHeight="1" x14ac:dyDescent="0.25">
      <c r="A415" s="19"/>
      <c r="B415" s="74" t="str">
        <f t="shared" si="62"/>
        <v>!!!</v>
      </c>
      <c r="C415" s="209" t="str">
        <f>IF($D415&lt;&gt;"",VLOOKUP(TEXT($D415,0),'Angaben Stationen'!$C$15:$V$65,2,0),"")</f>
        <v/>
      </c>
      <c r="D415" s="203"/>
      <c r="E415" s="210"/>
      <c r="F415" s="210"/>
      <c r="G415" s="212"/>
      <c r="H415" s="213"/>
      <c r="I415" s="112"/>
      <c r="J415" s="112"/>
      <c r="K415" s="72"/>
      <c r="M415" s="126"/>
      <c r="N415" s="6">
        <f t="shared" si="63"/>
        <v>0</v>
      </c>
      <c r="O415" s="6" t="str">
        <f>IF('Angaben KH-Standort'!$D$13&gt;0,"VJ","KJA")</f>
        <v>KJA</v>
      </c>
      <c r="P415" s="6" t="str">
        <f t="shared" si="66"/>
        <v>Leer</v>
      </c>
      <c r="Q415" s="6" t="str">
        <f t="shared" si="64"/>
        <v>Leer</v>
      </c>
      <c r="R415" s="6" t="str">
        <f t="shared" si="61"/>
        <v>Leer</v>
      </c>
      <c r="S415" s="6" t="str">
        <f>VLOOKUP($C415,{"29 - Psychiatrie (Erwachsene)","Psychiatrie";"30 - Kinder- und Jugendpsychiatrie","KJPsychiatrie";"31 - Psychosomatik","Psychosomatik";0,"Leer";"","Leer"},2,0)</f>
        <v>Leer</v>
      </c>
      <c r="T415" s="6">
        <f>VLOOKUP($C415,{"29 - Psychiatrie (Erwachsene)",1;"30 - Kinder- und Jugendpsychiatrie",1;"31 - Psychosomatik",1;0,0;"",0},2,0)</f>
        <v>0</v>
      </c>
      <c r="U415" s="6">
        <f t="shared" si="67"/>
        <v>0</v>
      </c>
      <c r="V415" s="6">
        <f t="shared" si="68"/>
        <v>0</v>
      </c>
      <c r="W415" s="6">
        <f t="shared" si="69"/>
        <v>0</v>
      </c>
      <c r="X415" s="6">
        <f t="shared" si="70"/>
        <v>0</v>
      </c>
      <c r="Y415" s="6">
        <f t="shared" si="65"/>
        <v>0</v>
      </c>
      <c r="Z415" s="6"/>
      <c r="AA415" s="6"/>
      <c r="AB415" s="6"/>
      <c r="AC415" s="6"/>
      <c r="AD415" s="6"/>
      <c r="AE415" s="6"/>
      <c r="AF415" s="6"/>
      <c r="AG415" s="6"/>
      <c r="AH415" s="6"/>
      <c r="AI415" s="6"/>
    </row>
    <row r="416" spans="1:35" s="20" customFormat="1" ht="15" customHeight="1" x14ac:dyDescent="0.25">
      <c r="A416" s="19"/>
      <c r="B416" s="74" t="str">
        <f t="shared" si="62"/>
        <v>!!!</v>
      </c>
      <c r="C416" s="209" t="str">
        <f>IF($D416&lt;&gt;"",VLOOKUP(TEXT($D416,0),'Angaben Stationen'!$C$15:$V$65,2,0),"")</f>
        <v/>
      </c>
      <c r="D416" s="203"/>
      <c r="E416" s="210"/>
      <c r="F416" s="210"/>
      <c r="G416" s="212"/>
      <c r="H416" s="213"/>
      <c r="I416" s="112"/>
      <c r="J416" s="112"/>
      <c r="K416" s="72"/>
      <c r="M416" s="126"/>
      <c r="N416" s="6">
        <f t="shared" si="63"/>
        <v>0</v>
      </c>
      <c r="O416" s="6" t="str">
        <f>IF('Angaben KH-Standort'!$D$13&gt;0,"VJ","KJA")</f>
        <v>KJA</v>
      </c>
      <c r="P416" s="6" t="str">
        <f t="shared" si="66"/>
        <v>Leer</v>
      </c>
      <c r="Q416" s="6" t="str">
        <f t="shared" si="64"/>
        <v>Leer</v>
      </c>
      <c r="R416" s="6" t="str">
        <f t="shared" si="61"/>
        <v>Leer</v>
      </c>
      <c r="S416" s="6" t="str">
        <f>VLOOKUP($C416,{"29 - Psychiatrie (Erwachsene)","Psychiatrie";"30 - Kinder- und Jugendpsychiatrie","KJPsychiatrie";"31 - Psychosomatik","Psychosomatik";0,"Leer";"","Leer"},2,0)</f>
        <v>Leer</v>
      </c>
      <c r="T416" s="6">
        <f>VLOOKUP($C416,{"29 - Psychiatrie (Erwachsene)",1;"30 - Kinder- und Jugendpsychiatrie",1;"31 - Psychosomatik",1;0,0;"",0},2,0)</f>
        <v>0</v>
      </c>
      <c r="U416" s="6">
        <f t="shared" si="67"/>
        <v>0</v>
      </c>
      <c r="V416" s="6">
        <f t="shared" si="68"/>
        <v>0</v>
      </c>
      <c r="W416" s="6">
        <f t="shared" si="69"/>
        <v>0</v>
      </c>
      <c r="X416" s="6">
        <f t="shared" si="70"/>
        <v>0</v>
      </c>
      <c r="Y416" s="6">
        <f t="shared" si="65"/>
        <v>0</v>
      </c>
      <c r="Z416" s="6"/>
      <c r="AA416" s="6"/>
      <c r="AB416" s="6"/>
      <c r="AC416" s="6"/>
      <c r="AD416" s="6"/>
      <c r="AE416" s="6"/>
      <c r="AF416" s="6"/>
      <c r="AG416" s="6"/>
      <c r="AH416" s="6"/>
      <c r="AI416" s="6"/>
    </row>
    <row r="417" spans="1:35" s="20" customFormat="1" ht="15" customHeight="1" x14ac:dyDescent="0.25">
      <c r="A417" s="19"/>
      <c r="B417" s="74" t="str">
        <f t="shared" si="62"/>
        <v>!!!</v>
      </c>
      <c r="C417" s="209" t="str">
        <f>IF($D417&lt;&gt;"",VLOOKUP(TEXT($D417,0),'Angaben Stationen'!$C$15:$V$65,2,0),"")</f>
        <v/>
      </c>
      <c r="D417" s="203"/>
      <c r="E417" s="210"/>
      <c r="F417" s="210"/>
      <c r="G417" s="212"/>
      <c r="H417" s="213"/>
      <c r="I417" s="112"/>
      <c r="J417" s="112"/>
      <c r="K417" s="72"/>
      <c r="M417" s="126"/>
      <c r="N417" s="6">
        <f t="shared" si="63"/>
        <v>0</v>
      </c>
      <c r="O417" s="6" t="str">
        <f>IF('Angaben KH-Standort'!$D$13&gt;0,"VJ","KJA")</f>
        <v>KJA</v>
      </c>
      <c r="P417" s="6" t="str">
        <f t="shared" si="66"/>
        <v>Leer</v>
      </c>
      <c r="Q417" s="6" t="str">
        <f t="shared" si="64"/>
        <v>Leer</v>
      </c>
      <c r="R417" s="6" t="str">
        <f t="shared" si="61"/>
        <v>Leer</v>
      </c>
      <c r="S417" s="6" t="str">
        <f>VLOOKUP($C417,{"29 - Psychiatrie (Erwachsene)","Psychiatrie";"30 - Kinder- und Jugendpsychiatrie","KJPsychiatrie";"31 - Psychosomatik","Psychosomatik";0,"Leer";"","Leer"},2,0)</f>
        <v>Leer</v>
      </c>
      <c r="T417" s="6">
        <f>VLOOKUP($C417,{"29 - Psychiatrie (Erwachsene)",1;"30 - Kinder- und Jugendpsychiatrie",1;"31 - Psychosomatik",1;0,0;"",0},2,0)</f>
        <v>0</v>
      </c>
      <c r="U417" s="6">
        <f t="shared" si="67"/>
        <v>0</v>
      </c>
      <c r="V417" s="6">
        <f t="shared" si="68"/>
        <v>0</v>
      </c>
      <c r="W417" s="6">
        <f t="shared" si="69"/>
        <v>0</v>
      </c>
      <c r="X417" s="6">
        <f t="shared" si="70"/>
        <v>0</v>
      </c>
      <c r="Y417" s="6">
        <f t="shared" si="65"/>
        <v>0</v>
      </c>
      <c r="Z417" s="6"/>
      <c r="AA417" s="6"/>
      <c r="AB417" s="6"/>
      <c r="AC417" s="6"/>
      <c r="AD417" s="6"/>
      <c r="AE417" s="6"/>
      <c r="AF417" s="6"/>
      <c r="AG417" s="6"/>
      <c r="AH417" s="6"/>
      <c r="AI417" s="6"/>
    </row>
    <row r="418" spans="1:35" s="20" customFormat="1" ht="15" customHeight="1" x14ac:dyDescent="0.25">
      <c r="A418" s="19"/>
      <c r="B418" s="74" t="str">
        <f t="shared" si="62"/>
        <v>!!!</v>
      </c>
      <c r="C418" s="209" t="str">
        <f>IF($D418&lt;&gt;"",VLOOKUP(TEXT($D418,0),'Angaben Stationen'!$C$15:$V$65,2,0),"")</f>
        <v/>
      </c>
      <c r="D418" s="203"/>
      <c r="E418" s="210"/>
      <c r="F418" s="210"/>
      <c r="G418" s="212"/>
      <c r="H418" s="213"/>
      <c r="I418" s="112"/>
      <c r="J418" s="112"/>
      <c r="K418" s="72"/>
      <c r="M418" s="126"/>
      <c r="N418" s="6">
        <f t="shared" si="63"/>
        <v>0</v>
      </c>
      <c r="O418" s="6" t="str">
        <f>IF('Angaben KH-Standort'!$D$13&gt;0,"VJ","KJA")</f>
        <v>KJA</v>
      </c>
      <c r="P418" s="6" t="str">
        <f t="shared" si="66"/>
        <v>Leer</v>
      </c>
      <c r="Q418" s="6" t="str">
        <f t="shared" si="64"/>
        <v>Leer</v>
      </c>
      <c r="R418" s="6" t="str">
        <f t="shared" si="61"/>
        <v>Leer</v>
      </c>
      <c r="S418" s="6" t="str">
        <f>VLOOKUP($C418,{"29 - Psychiatrie (Erwachsene)","Psychiatrie";"30 - Kinder- und Jugendpsychiatrie","KJPsychiatrie";"31 - Psychosomatik","Psychosomatik";0,"Leer";"","Leer"},2,0)</f>
        <v>Leer</v>
      </c>
      <c r="T418" s="6">
        <f>VLOOKUP($C418,{"29 - Psychiatrie (Erwachsene)",1;"30 - Kinder- und Jugendpsychiatrie",1;"31 - Psychosomatik",1;0,0;"",0},2,0)</f>
        <v>0</v>
      </c>
      <c r="U418" s="6">
        <f t="shared" si="67"/>
        <v>0</v>
      </c>
      <c r="V418" s="6">
        <f t="shared" si="68"/>
        <v>0</v>
      </c>
      <c r="W418" s="6">
        <f t="shared" si="69"/>
        <v>0</v>
      </c>
      <c r="X418" s="6">
        <f t="shared" si="70"/>
        <v>0</v>
      </c>
      <c r="Y418" s="6">
        <f t="shared" si="65"/>
        <v>0</v>
      </c>
      <c r="Z418" s="6"/>
      <c r="AA418" s="6"/>
      <c r="AB418" s="6"/>
      <c r="AC418" s="6"/>
      <c r="AD418" s="6"/>
      <c r="AE418" s="6"/>
      <c r="AF418" s="6"/>
      <c r="AG418" s="6"/>
      <c r="AH418" s="6"/>
      <c r="AI418" s="6"/>
    </row>
    <row r="419" spans="1:35" s="20" customFormat="1" ht="15" customHeight="1" x14ac:dyDescent="0.25">
      <c r="A419" s="19"/>
      <c r="B419" s="74" t="str">
        <f t="shared" si="62"/>
        <v>!!!</v>
      </c>
      <c r="C419" s="209" t="str">
        <f>IF($D419&lt;&gt;"",VLOOKUP(TEXT($D419,0),'Angaben Stationen'!$C$15:$V$65,2,0),"")</f>
        <v/>
      </c>
      <c r="D419" s="203"/>
      <c r="E419" s="210"/>
      <c r="F419" s="210"/>
      <c r="G419" s="212"/>
      <c r="H419" s="213"/>
      <c r="I419" s="112"/>
      <c r="J419" s="112"/>
      <c r="K419" s="72"/>
      <c r="M419" s="126"/>
      <c r="N419" s="6">
        <f t="shared" si="63"/>
        <v>0</v>
      </c>
      <c r="O419" s="6" t="str">
        <f>IF('Angaben KH-Standort'!$D$13&gt;0,"VJ","KJA")</f>
        <v>KJA</v>
      </c>
      <c r="P419" s="6" t="str">
        <f t="shared" si="66"/>
        <v>Leer</v>
      </c>
      <c r="Q419" s="6" t="str">
        <f t="shared" si="64"/>
        <v>Leer</v>
      </c>
      <c r="R419" s="6" t="str">
        <f t="shared" si="61"/>
        <v>Leer</v>
      </c>
      <c r="S419" s="6" t="str">
        <f>VLOOKUP($C419,{"29 - Psychiatrie (Erwachsene)","Psychiatrie";"30 - Kinder- und Jugendpsychiatrie","KJPsychiatrie";"31 - Psychosomatik","Psychosomatik";0,"Leer";"","Leer"},2,0)</f>
        <v>Leer</v>
      </c>
      <c r="T419" s="6">
        <f>VLOOKUP($C419,{"29 - Psychiatrie (Erwachsene)",1;"30 - Kinder- und Jugendpsychiatrie",1;"31 - Psychosomatik",1;0,0;"",0},2,0)</f>
        <v>0</v>
      </c>
      <c r="U419" s="6">
        <f t="shared" si="67"/>
        <v>0</v>
      </c>
      <c r="V419" s="6">
        <f t="shared" si="68"/>
        <v>0</v>
      </c>
      <c r="W419" s="6">
        <f t="shared" si="69"/>
        <v>0</v>
      </c>
      <c r="X419" s="6">
        <f t="shared" si="70"/>
        <v>0</v>
      </c>
      <c r="Y419" s="6">
        <f t="shared" si="65"/>
        <v>0</v>
      </c>
      <c r="Z419" s="6"/>
      <c r="AA419" s="6"/>
      <c r="AB419" s="6"/>
      <c r="AC419" s="6"/>
      <c r="AD419" s="6"/>
      <c r="AE419" s="6"/>
      <c r="AF419" s="6"/>
      <c r="AG419" s="6"/>
      <c r="AH419" s="6"/>
      <c r="AI419" s="6"/>
    </row>
    <row r="420" spans="1:35" s="20" customFormat="1" ht="15" customHeight="1" x14ac:dyDescent="0.25">
      <c r="A420" s="19"/>
      <c r="B420" s="74" t="str">
        <f t="shared" si="62"/>
        <v>!!!</v>
      </c>
      <c r="C420" s="209" t="str">
        <f>IF($D420&lt;&gt;"",VLOOKUP(TEXT($D420,0),'Angaben Stationen'!$C$15:$V$65,2,0),"")</f>
        <v/>
      </c>
      <c r="D420" s="203"/>
      <c r="E420" s="210"/>
      <c r="F420" s="210"/>
      <c r="G420" s="212"/>
      <c r="H420" s="213"/>
      <c r="I420" s="112"/>
      <c r="J420" s="112"/>
      <c r="K420" s="72"/>
      <c r="M420" s="126"/>
      <c r="N420" s="6">
        <f t="shared" si="63"/>
        <v>0</v>
      </c>
      <c r="O420" s="6" t="str">
        <f>IF('Angaben KH-Standort'!$D$13&gt;0,"VJ","KJA")</f>
        <v>KJA</v>
      </c>
      <c r="P420" s="6" t="str">
        <f t="shared" si="66"/>
        <v>Leer</v>
      </c>
      <c r="Q420" s="6" t="str">
        <f t="shared" si="64"/>
        <v>Leer</v>
      </c>
      <c r="R420" s="6" t="str">
        <f t="shared" si="61"/>
        <v>Leer</v>
      </c>
      <c r="S420" s="6" t="str">
        <f>VLOOKUP($C420,{"29 - Psychiatrie (Erwachsene)","Psychiatrie";"30 - Kinder- und Jugendpsychiatrie","KJPsychiatrie";"31 - Psychosomatik","Psychosomatik";0,"Leer";"","Leer"},2,0)</f>
        <v>Leer</v>
      </c>
      <c r="T420" s="6">
        <f>VLOOKUP($C420,{"29 - Psychiatrie (Erwachsene)",1;"30 - Kinder- und Jugendpsychiatrie",1;"31 - Psychosomatik",1;0,0;"",0},2,0)</f>
        <v>0</v>
      </c>
      <c r="U420" s="6">
        <f t="shared" si="67"/>
        <v>0</v>
      </c>
      <c r="V420" s="6">
        <f t="shared" si="68"/>
        <v>0</v>
      </c>
      <c r="W420" s="6">
        <f t="shared" si="69"/>
        <v>0</v>
      </c>
      <c r="X420" s="6">
        <f t="shared" si="70"/>
        <v>0</v>
      </c>
      <c r="Y420" s="6">
        <f t="shared" si="65"/>
        <v>0</v>
      </c>
      <c r="Z420" s="6"/>
      <c r="AA420" s="6"/>
      <c r="AB420" s="6"/>
      <c r="AC420" s="6"/>
      <c r="AD420" s="6"/>
      <c r="AE420" s="6"/>
      <c r="AF420" s="6"/>
      <c r="AG420" s="6"/>
      <c r="AH420" s="6"/>
      <c r="AI420" s="6"/>
    </row>
    <row r="421" spans="1:35" s="20" customFormat="1" ht="15" customHeight="1" x14ac:dyDescent="0.25">
      <c r="A421" s="19"/>
      <c r="B421" s="74" t="str">
        <f t="shared" si="62"/>
        <v>!!!</v>
      </c>
      <c r="C421" s="209" t="str">
        <f>IF($D421&lt;&gt;"",VLOOKUP(TEXT($D421,0),'Angaben Stationen'!$C$15:$V$65,2,0),"")</f>
        <v/>
      </c>
      <c r="D421" s="203"/>
      <c r="E421" s="210"/>
      <c r="F421" s="210"/>
      <c r="G421" s="212"/>
      <c r="H421" s="213"/>
      <c r="I421" s="112"/>
      <c r="J421" s="112"/>
      <c r="K421" s="72"/>
      <c r="M421" s="126"/>
      <c r="N421" s="6">
        <f t="shared" si="63"/>
        <v>0</v>
      </c>
      <c r="O421" s="6" t="str">
        <f>IF('Angaben KH-Standort'!$D$13&gt;0,"VJ","KJA")</f>
        <v>KJA</v>
      </c>
      <c r="P421" s="6" t="str">
        <f t="shared" si="66"/>
        <v>Leer</v>
      </c>
      <c r="Q421" s="6" t="str">
        <f t="shared" si="64"/>
        <v>Leer</v>
      </c>
      <c r="R421" s="6" t="str">
        <f t="shared" si="61"/>
        <v>Leer</v>
      </c>
      <c r="S421" s="6" t="str">
        <f>VLOOKUP($C421,{"29 - Psychiatrie (Erwachsene)","Psychiatrie";"30 - Kinder- und Jugendpsychiatrie","KJPsychiatrie";"31 - Psychosomatik","Psychosomatik";0,"Leer";"","Leer"},2,0)</f>
        <v>Leer</v>
      </c>
      <c r="T421" s="6">
        <f>VLOOKUP($C421,{"29 - Psychiatrie (Erwachsene)",1;"30 - Kinder- und Jugendpsychiatrie",1;"31 - Psychosomatik",1;0,0;"",0},2,0)</f>
        <v>0</v>
      </c>
      <c r="U421" s="6">
        <f t="shared" si="67"/>
        <v>0</v>
      </c>
      <c r="V421" s="6">
        <f t="shared" si="68"/>
        <v>0</v>
      </c>
      <c r="W421" s="6">
        <f t="shared" si="69"/>
        <v>0</v>
      </c>
      <c r="X421" s="6">
        <f t="shared" si="70"/>
        <v>0</v>
      </c>
      <c r="Y421" s="6">
        <f t="shared" si="65"/>
        <v>0</v>
      </c>
      <c r="Z421" s="6"/>
      <c r="AA421" s="6"/>
      <c r="AB421" s="6"/>
      <c r="AC421" s="6"/>
      <c r="AD421" s="6"/>
      <c r="AE421" s="6"/>
      <c r="AF421" s="6"/>
      <c r="AG421" s="6"/>
      <c r="AH421" s="6"/>
      <c r="AI421" s="6"/>
    </row>
    <row r="422" spans="1:35" s="20" customFormat="1" ht="15" customHeight="1" x14ac:dyDescent="0.25">
      <c r="A422" s="19"/>
      <c r="B422" s="74" t="str">
        <f t="shared" si="62"/>
        <v>!!!</v>
      </c>
      <c r="C422" s="209" t="str">
        <f>IF($D422&lt;&gt;"",VLOOKUP(TEXT($D422,0),'Angaben Stationen'!$C$15:$V$65,2,0),"")</f>
        <v/>
      </c>
      <c r="D422" s="203"/>
      <c r="E422" s="210"/>
      <c r="F422" s="210"/>
      <c r="G422" s="212"/>
      <c r="H422" s="213"/>
      <c r="I422" s="112"/>
      <c r="J422" s="112"/>
      <c r="K422" s="72"/>
      <c r="M422" s="126"/>
      <c r="N422" s="6">
        <f t="shared" si="63"/>
        <v>0</v>
      </c>
      <c r="O422" s="6" t="str">
        <f>IF('Angaben KH-Standort'!$D$13&gt;0,"VJ","KJA")</f>
        <v>KJA</v>
      </c>
      <c r="P422" s="6" t="str">
        <f t="shared" si="66"/>
        <v>Leer</v>
      </c>
      <c r="Q422" s="6" t="str">
        <f t="shared" si="64"/>
        <v>Leer</v>
      </c>
      <c r="R422" s="6" t="str">
        <f t="shared" si="61"/>
        <v>Leer</v>
      </c>
      <c r="S422" s="6" t="str">
        <f>VLOOKUP($C422,{"29 - Psychiatrie (Erwachsene)","Psychiatrie";"30 - Kinder- und Jugendpsychiatrie","KJPsychiatrie";"31 - Psychosomatik","Psychosomatik";0,"Leer";"","Leer"},2,0)</f>
        <v>Leer</v>
      </c>
      <c r="T422" s="6">
        <f>VLOOKUP($C422,{"29 - Psychiatrie (Erwachsene)",1;"30 - Kinder- und Jugendpsychiatrie",1;"31 - Psychosomatik",1;0,0;"",0},2,0)</f>
        <v>0</v>
      </c>
      <c r="U422" s="6">
        <f t="shared" si="67"/>
        <v>0</v>
      </c>
      <c r="V422" s="6">
        <f t="shared" si="68"/>
        <v>0</v>
      </c>
      <c r="W422" s="6">
        <f t="shared" si="69"/>
        <v>0</v>
      </c>
      <c r="X422" s="6">
        <f t="shared" si="70"/>
        <v>0</v>
      </c>
      <c r="Y422" s="6">
        <f t="shared" si="65"/>
        <v>0</v>
      </c>
      <c r="Z422" s="6"/>
      <c r="AA422" s="6"/>
      <c r="AB422" s="6"/>
      <c r="AC422" s="6"/>
      <c r="AD422" s="6"/>
      <c r="AE422" s="6"/>
      <c r="AF422" s="6"/>
      <c r="AG422" s="6"/>
      <c r="AH422" s="6"/>
      <c r="AI422" s="6"/>
    </row>
    <row r="423" spans="1:35" s="20" customFormat="1" ht="15" customHeight="1" x14ac:dyDescent="0.25">
      <c r="A423" s="19"/>
      <c r="B423" s="74" t="str">
        <f t="shared" si="62"/>
        <v>!!!</v>
      </c>
      <c r="C423" s="209" t="str">
        <f>IF($D423&lt;&gt;"",VLOOKUP(TEXT($D423,0),'Angaben Stationen'!$C$15:$V$65,2,0),"")</f>
        <v/>
      </c>
      <c r="D423" s="203"/>
      <c r="E423" s="210"/>
      <c r="F423" s="210"/>
      <c r="G423" s="212"/>
      <c r="H423" s="213"/>
      <c r="I423" s="112"/>
      <c r="J423" s="112"/>
      <c r="K423" s="72"/>
      <c r="M423" s="126"/>
      <c r="N423" s="6">
        <f t="shared" si="63"/>
        <v>0</v>
      </c>
      <c r="O423" s="6" t="str">
        <f>IF('Angaben KH-Standort'!$D$13&gt;0,"VJ","KJA")</f>
        <v>KJA</v>
      </c>
      <c r="P423" s="6" t="str">
        <f t="shared" si="66"/>
        <v>Leer</v>
      </c>
      <c r="Q423" s="6" t="str">
        <f t="shared" si="64"/>
        <v>Leer</v>
      </c>
      <c r="R423" s="6" t="str">
        <f t="shared" si="61"/>
        <v>Leer</v>
      </c>
      <c r="S423" s="6" t="str">
        <f>VLOOKUP($C423,{"29 - Psychiatrie (Erwachsene)","Psychiatrie";"30 - Kinder- und Jugendpsychiatrie","KJPsychiatrie";"31 - Psychosomatik","Psychosomatik";0,"Leer";"","Leer"},2,0)</f>
        <v>Leer</v>
      </c>
      <c r="T423" s="6">
        <f>VLOOKUP($C423,{"29 - Psychiatrie (Erwachsene)",1;"30 - Kinder- und Jugendpsychiatrie",1;"31 - Psychosomatik",1;0,0;"",0},2,0)</f>
        <v>0</v>
      </c>
      <c r="U423" s="6">
        <f t="shared" si="67"/>
        <v>0</v>
      </c>
      <c r="V423" s="6">
        <f t="shared" si="68"/>
        <v>0</v>
      </c>
      <c r="W423" s="6">
        <f t="shared" si="69"/>
        <v>0</v>
      </c>
      <c r="X423" s="6">
        <f t="shared" si="70"/>
        <v>0</v>
      </c>
      <c r="Y423" s="6">
        <f t="shared" si="65"/>
        <v>0</v>
      </c>
      <c r="Z423" s="6"/>
      <c r="AA423" s="6"/>
      <c r="AB423" s="6"/>
      <c r="AC423" s="6"/>
      <c r="AD423" s="6"/>
      <c r="AE423" s="6"/>
      <c r="AF423" s="6"/>
      <c r="AG423" s="6"/>
      <c r="AH423" s="6"/>
      <c r="AI423" s="6"/>
    </row>
    <row r="424" spans="1:35" s="20" customFormat="1" ht="15" customHeight="1" x14ac:dyDescent="0.25">
      <c r="A424" s="19"/>
      <c r="B424" s="74" t="str">
        <f t="shared" si="62"/>
        <v>!!!</v>
      </c>
      <c r="C424" s="209" t="str">
        <f>IF($D424&lt;&gt;"",VLOOKUP(TEXT($D424,0),'Angaben Stationen'!$C$15:$V$65,2,0),"")</f>
        <v/>
      </c>
      <c r="D424" s="203"/>
      <c r="E424" s="210"/>
      <c r="F424" s="210"/>
      <c r="G424" s="212"/>
      <c r="H424" s="213"/>
      <c r="I424" s="112"/>
      <c r="J424" s="112"/>
      <c r="K424" s="72"/>
      <c r="M424" s="126"/>
      <c r="N424" s="6">
        <f t="shared" si="63"/>
        <v>0</v>
      </c>
      <c r="O424" s="6" t="str">
        <f>IF('Angaben KH-Standort'!$D$13&gt;0,"VJ","KJA")</f>
        <v>KJA</v>
      </c>
      <c r="P424" s="6" t="str">
        <f t="shared" si="66"/>
        <v>Leer</v>
      </c>
      <c r="Q424" s="6" t="str">
        <f t="shared" si="64"/>
        <v>Leer</v>
      </c>
      <c r="R424" s="6" t="str">
        <f t="shared" si="61"/>
        <v>Leer</v>
      </c>
      <c r="S424" s="6" t="str">
        <f>VLOOKUP($C424,{"29 - Psychiatrie (Erwachsene)","Psychiatrie";"30 - Kinder- und Jugendpsychiatrie","KJPsychiatrie";"31 - Psychosomatik","Psychosomatik";0,"Leer";"","Leer"},2,0)</f>
        <v>Leer</v>
      </c>
      <c r="T424" s="6">
        <f>VLOOKUP($C424,{"29 - Psychiatrie (Erwachsene)",1;"30 - Kinder- und Jugendpsychiatrie",1;"31 - Psychosomatik",1;0,0;"",0},2,0)</f>
        <v>0</v>
      </c>
      <c r="U424" s="6">
        <f t="shared" si="67"/>
        <v>0</v>
      </c>
      <c r="V424" s="6">
        <f t="shared" si="68"/>
        <v>0</v>
      </c>
      <c r="W424" s="6">
        <f t="shared" si="69"/>
        <v>0</v>
      </c>
      <c r="X424" s="6">
        <f t="shared" si="70"/>
        <v>0</v>
      </c>
      <c r="Y424" s="6">
        <f t="shared" si="65"/>
        <v>0</v>
      </c>
      <c r="Z424" s="6"/>
      <c r="AA424" s="6"/>
      <c r="AB424" s="6"/>
      <c r="AC424" s="6"/>
      <c r="AD424" s="6"/>
      <c r="AE424" s="6"/>
      <c r="AF424" s="6"/>
      <c r="AG424" s="6"/>
      <c r="AH424" s="6"/>
      <c r="AI424" s="6"/>
    </row>
    <row r="425" spans="1:35" s="20" customFormat="1" ht="15" customHeight="1" x14ac:dyDescent="0.25">
      <c r="A425" s="19"/>
      <c r="B425" s="74" t="str">
        <f t="shared" si="62"/>
        <v>!!!</v>
      </c>
      <c r="C425" s="209" t="str">
        <f>IF($D425&lt;&gt;"",VLOOKUP(TEXT($D425,0),'Angaben Stationen'!$C$15:$V$65,2,0),"")</f>
        <v/>
      </c>
      <c r="D425" s="203"/>
      <c r="E425" s="210"/>
      <c r="F425" s="210"/>
      <c r="G425" s="212"/>
      <c r="H425" s="213"/>
      <c r="I425" s="112"/>
      <c r="J425" s="112"/>
      <c r="K425" s="72"/>
      <c r="M425" s="126"/>
      <c r="N425" s="6">
        <f t="shared" si="63"/>
        <v>0</v>
      </c>
      <c r="O425" s="6" t="str">
        <f>IF('Angaben KH-Standort'!$D$13&gt;0,"VJ","KJA")</f>
        <v>KJA</v>
      </c>
      <c r="P425" s="6" t="str">
        <f t="shared" si="66"/>
        <v>Leer</v>
      </c>
      <c r="Q425" s="6" t="str">
        <f t="shared" si="64"/>
        <v>Leer</v>
      </c>
      <c r="R425" s="6" t="str">
        <f t="shared" si="61"/>
        <v>Leer</v>
      </c>
      <c r="S425" s="6" t="str">
        <f>VLOOKUP($C425,{"29 - Psychiatrie (Erwachsene)","Psychiatrie";"30 - Kinder- und Jugendpsychiatrie","KJPsychiatrie";"31 - Psychosomatik","Psychosomatik";0,"Leer";"","Leer"},2,0)</f>
        <v>Leer</v>
      </c>
      <c r="T425" s="6">
        <f>VLOOKUP($C425,{"29 - Psychiatrie (Erwachsene)",1;"30 - Kinder- und Jugendpsychiatrie",1;"31 - Psychosomatik",1;0,0;"",0},2,0)</f>
        <v>0</v>
      </c>
      <c r="U425" s="6">
        <f t="shared" si="67"/>
        <v>0</v>
      </c>
      <c r="V425" s="6">
        <f t="shared" si="68"/>
        <v>0</v>
      </c>
      <c r="W425" s="6">
        <f t="shared" si="69"/>
        <v>0</v>
      </c>
      <c r="X425" s="6">
        <f t="shared" si="70"/>
        <v>0</v>
      </c>
      <c r="Y425" s="6">
        <f t="shared" si="65"/>
        <v>0</v>
      </c>
      <c r="Z425" s="6"/>
      <c r="AA425" s="6"/>
      <c r="AB425" s="6"/>
      <c r="AC425" s="6"/>
      <c r="AD425" s="6"/>
      <c r="AE425" s="6"/>
      <c r="AF425" s="6"/>
      <c r="AG425" s="6"/>
      <c r="AH425" s="6"/>
      <c r="AI425" s="6"/>
    </row>
    <row r="426" spans="1:35" s="20" customFormat="1" ht="15" customHeight="1" x14ac:dyDescent="0.25">
      <c r="A426" s="19"/>
      <c r="B426" s="74" t="str">
        <f t="shared" si="62"/>
        <v>!!!</v>
      </c>
      <c r="C426" s="209" t="str">
        <f>IF($D426&lt;&gt;"",VLOOKUP(TEXT($D426,0),'Angaben Stationen'!$C$15:$V$65,2,0),"")</f>
        <v/>
      </c>
      <c r="D426" s="203"/>
      <c r="E426" s="210"/>
      <c r="F426" s="210"/>
      <c r="G426" s="212"/>
      <c r="H426" s="213"/>
      <c r="I426" s="112"/>
      <c r="J426" s="112"/>
      <c r="K426" s="72"/>
      <c r="M426" s="126"/>
      <c r="N426" s="6">
        <f t="shared" si="63"/>
        <v>0</v>
      </c>
      <c r="O426" s="6" t="str">
        <f>IF('Angaben KH-Standort'!$D$13&gt;0,"VJ","KJA")</f>
        <v>KJA</v>
      </c>
      <c r="P426" s="6" t="str">
        <f t="shared" si="66"/>
        <v>Leer</v>
      </c>
      <c r="Q426" s="6" t="str">
        <f t="shared" si="64"/>
        <v>Leer</v>
      </c>
      <c r="R426" s="6" t="str">
        <f t="shared" si="61"/>
        <v>Leer</v>
      </c>
      <c r="S426" s="6" t="str">
        <f>VLOOKUP($C426,{"29 - Psychiatrie (Erwachsene)","Psychiatrie";"30 - Kinder- und Jugendpsychiatrie","KJPsychiatrie";"31 - Psychosomatik","Psychosomatik";0,"Leer";"","Leer"},2,0)</f>
        <v>Leer</v>
      </c>
      <c r="T426" s="6">
        <f>VLOOKUP($C426,{"29 - Psychiatrie (Erwachsene)",1;"30 - Kinder- und Jugendpsychiatrie",1;"31 - Psychosomatik",1;0,0;"",0},2,0)</f>
        <v>0</v>
      </c>
      <c r="U426" s="6">
        <f t="shared" si="67"/>
        <v>0</v>
      </c>
      <c r="V426" s="6">
        <f t="shared" si="68"/>
        <v>0</v>
      </c>
      <c r="W426" s="6">
        <f t="shared" si="69"/>
        <v>0</v>
      </c>
      <c r="X426" s="6">
        <f t="shared" si="70"/>
        <v>0</v>
      </c>
      <c r="Y426" s="6">
        <f t="shared" si="65"/>
        <v>0</v>
      </c>
      <c r="Z426" s="6"/>
      <c r="AA426" s="6"/>
      <c r="AB426" s="6"/>
      <c r="AC426" s="6"/>
      <c r="AD426" s="6"/>
      <c r="AE426" s="6"/>
      <c r="AF426" s="6"/>
      <c r="AG426" s="6"/>
      <c r="AH426" s="6"/>
      <c r="AI426" s="6"/>
    </row>
    <row r="427" spans="1:35" s="20" customFormat="1" ht="15" customHeight="1" x14ac:dyDescent="0.25">
      <c r="A427" s="19"/>
      <c r="B427" s="74" t="str">
        <f t="shared" si="62"/>
        <v>!!!</v>
      </c>
      <c r="C427" s="209" t="str">
        <f>IF($D427&lt;&gt;"",VLOOKUP(TEXT($D427,0),'Angaben Stationen'!$C$15:$V$65,2,0),"")</f>
        <v/>
      </c>
      <c r="D427" s="203"/>
      <c r="E427" s="210"/>
      <c r="F427" s="210"/>
      <c r="G427" s="212"/>
      <c r="H427" s="213"/>
      <c r="I427" s="112"/>
      <c r="J427" s="112"/>
      <c r="K427" s="72"/>
      <c r="M427" s="126"/>
      <c r="N427" s="6">
        <f t="shared" si="63"/>
        <v>0</v>
      </c>
      <c r="O427" s="6" t="str">
        <f>IF('Angaben KH-Standort'!$D$13&gt;0,"VJ","KJA")</f>
        <v>KJA</v>
      </c>
      <c r="P427" s="6" t="str">
        <f t="shared" si="66"/>
        <v>Leer</v>
      </c>
      <c r="Q427" s="6" t="str">
        <f t="shared" si="64"/>
        <v>Leer</v>
      </c>
      <c r="R427" s="6" t="str">
        <f t="shared" si="61"/>
        <v>Leer</v>
      </c>
      <c r="S427" s="6" t="str">
        <f>VLOOKUP($C427,{"29 - Psychiatrie (Erwachsene)","Psychiatrie";"30 - Kinder- und Jugendpsychiatrie","KJPsychiatrie";"31 - Psychosomatik","Psychosomatik";0,"Leer";"","Leer"},2,0)</f>
        <v>Leer</v>
      </c>
      <c r="T427" s="6">
        <f>VLOOKUP($C427,{"29 - Psychiatrie (Erwachsene)",1;"30 - Kinder- und Jugendpsychiatrie",1;"31 - Psychosomatik",1;0,0;"",0},2,0)</f>
        <v>0</v>
      </c>
      <c r="U427" s="6">
        <f t="shared" si="67"/>
        <v>0</v>
      </c>
      <c r="V427" s="6">
        <f t="shared" si="68"/>
        <v>0</v>
      </c>
      <c r="W427" s="6">
        <f t="shared" si="69"/>
        <v>0</v>
      </c>
      <c r="X427" s="6">
        <f t="shared" si="70"/>
        <v>0</v>
      </c>
      <c r="Y427" s="6">
        <f t="shared" si="65"/>
        <v>0</v>
      </c>
      <c r="Z427" s="6"/>
      <c r="AA427" s="6"/>
      <c r="AB427" s="6"/>
      <c r="AC427" s="6"/>
      <c r="AD427" s="6"/>
      <c r="AE427" s="6"/>
      <c r="AF427" s="6"/>
      <c r="AG427" s="6"/>
      <c r="AH427" s="6"/>
      <c r="AI427" s="6"/>
    </row>
    <row r="428" spans="1:35" s="20" customFormat="1" ht="15" customHeight="1" x14ac:dyDescent="0.25">
      <c r="A428" s="19"/>
      <c r="B428" s="74" t="str">
        <f t="shared" si="62"/>
        <v>!!!</v>
      </c>
      <c r="C428" s="209" t="str">
        <f>IF($D428&lt;&gt;"",VLOOKUP(TEXT($D428,0),'Angaben Stationen'!$C$15:$V$65,2,0),"")</f>
        <v/>
      </c>
      <c r="D428" s="203"/>
      <c r="E428" s="210"/>
      <c r="F428" s="210"/>
      <c r="G428" s="212"/>
      <c r="H428" s="213"/>
      <c r="I428" s="112"/>
      <c r="J428" s="112"/>
      <c r="K428" s="72"/>
      <c r="M428" s="126"/>
      <c r="N428" s="6">
        <f t="shared" si="63"/>
        <v>0</v>
      </c>
      <c r="O428" s="6" t="str">
        <f>IF('Angaben KH-Standort'!$D$13&gt;0,"VJ","KJA")</f>
        <v>KJA</v>
      </c>
      <c r="P428" s="6" t="str">
        <f t="shared" si="66"/>
        <v>Leer</v>
      </c>
      <c r="Q428" s="6" t="str">
        <f t="shared" si="64"/>
        <v>Leer</v>
      </c>
      <c r="R428" s="6" t="str">
        <f t="shared" si="61"/>
        <v>Leer</v>
      </c>
      <c r="S428" s="6" t="str">
        <f>VLOOKUP($C428,{"29 - Psychiatrie (Erwachsene)","Psychiatrie";"30 - Kinder- und Jugendpsychiatrie","KJPsychiatrie";"31 - Psychosomatik","Psychosomatik";0,"Leer";"","Leer"},2,0)</f>
        <v>Leer</v>
      </c>
      <c r="T428" s="6">
        <f>VLOOKUP($C428,{"29 - Psychiatrie (Erwachsene)",1;"30 - Kinder- und Jugendpsychiatrie",1;"31 - Psychosomatik",1;0,0;"",0},2,0)</f>
        <v>0</v>
      </c>
      <c r="U428" s="6">
        <f t="shared" si="67"/>
        <v>0</v>
      </c>
      <c r="V428" s="6">
        <f t="shared" si="68"/>
        <v>0</v>
      </c>
      <c r="W428" s="6">
        <f t="shared" si="69"/>
        <v>0</v>
      </c>
      <c r="X428" s="6">
        <f t="shared" si="70"/>
        <v>0</v>
      </c>
      <c r="Y428" s="6">
        <f t="shared" si="65"/>
        <v>0</v>
      </c>
      <c r="Z428" s="6"/>
      <c r="AA428" s="6"/>
      <c r="AB428" s="6"/>
      <c r="AC428" s="6"/>
      <c r="AD428" s="6"/>
      <c r="AE428" s="6"/>
      <c r="AF428" s="6"/>
      <c r="AG428" s="6"/>
      <c r="AH428" s="6"/>
      <c r="AI428" s="6"/>
    </row>
    <row r="429" spans="1:35" s="20" customFormat="1" ht="15" customHeight="1" x14ac:dyDescent="0.25">
      <c r="A429" s="19"/>
      <c r="B429" s="74" t="str">
        <f t="shared" si="62"/>
        <v>!!!</v>
      </c>
      <c r="C429" s="209" t="str">
        <f>IF($D429&lt;&gt;"",VLOOKUP(TEXT($D429,0),'Angaben Stationen'!$C$15:$V$65,2,0),"")</f>
        <v/>
      </c>
      <c r="D429" s="203"/>
      <c r="E429" s="210"/>
      <c r="F429" s="210"/>
      <c r="G429" s="212"/>
      <c r="H429" s="213"/>
      <c r="I429" s="112"/>
      <c r="J429" s="112"/>
      <c r="K429" s="72"/>
      <c r="M429" s="126"/>
      <c r="N429" s="6">
        <f t="shared" si="63"/>
        <v>0</v>
      </c>
      <c r="O429" s="6" t="str">
        <f>IF('Angaben KH-Standort'!$D$13&gt;0,"VJ","KJA")</f>
        <v>KJA</v>
      </c>
      <c r="P429" s="6" t="str">
        <f t="shared" si="66"/>
        <v>Leer</v>
      </c>
      <c r="Q429" s="6" t="str">
        <f t="shared" si="64"/>
        <v>Leer</v>
      </c>
      <c r="R429" s="6" t="str">
        <f t="shared" si="61"/>
        <v>Leer</v>
      </c>
      <c r="S429" s="6" t="str">
        <f>VLOOKUP($C429,{"29 - Psychiatrie (Erwachsene)","Psychiatrie";"30 - Kinder- und Jugendpsychiatrie","KJPsychiatrie";"31 - Psychosomatik","Psychosomatik";0,"Leer";"","Leer"},2,0)</f>
        <v>Leer</v>
      </c>
      <c r="T429" s="6">
        <f>VLOOKUP($C429,{"29 - Psychiatrie (Erwachsene)",1;"30 - Kinder- und Jugendpsychiatrie",1;"31 - Psychosomatik",1;0,0;"",0},2,0)</f>
        <v>0</v>
      </c>
      <c r="U429" s="6">
        <f t="shared" si="67"/>
        <v>0</v>
      </c>
      <c r="V429" s="6">
        <f t="shared" si="68"/>
        <v>0</v>
      </c>
      <c r="W429" s="6">
        <f t="shared" si="69"/>
        <v>0</v>
      </c>
      <c r="X429" s="6">
        <f t="shared" si="70"/>
        <v>0</v>
      </c>
      <c r="Y429" s="6">
        <f t="shared" si="65"/>
        <v>0</v>
      </c>
      <c r="Z429" s="6"/>
      <c r="AA429" s="6"/>
      <c r="AB429" s="6"/>
      <c r="AC429" s="6"/>
      <c r="AD429" s="6"/>
      <c r="AE429" s="6"/>
      <c r="AF429" s="6"/>
      <c r="AG429" s="6"/>
      <c r="AH429" s="6"/>
      <c r="AI429" s="6"/>
    </row>
    <row r="430" spans="1:35" s="20" customFormat="1" ht="15" customHeight="1" x14ac:dyDescent="0.25">
      <c r="A430" s="19"/>
      <c r="B430" s="74" t="str">
        <f t="shared" si="62"/>
        <v>!!!</v>
      </c>
      <c r="C430" s="209" t="str">
        <f>IF($D430&lt;&gt;"",VLOOKUP(TEXT($D430,0),'Angaben Stationen'!$C$15:$V$65,2,0),"")</f>
        <v/>
      </c>
      <c r="D430" s="203"/>
      <c r="E430" s="210"/>
      <c r="F430" s="210"/>
      <c r="G430" s="212"/>
      <c r="H430" s="213"/>
      <c r="I430" s="112"/>
      <c r="J430" s="112"/>
      <c r="K430" s="72"/>
      <c r="M430" s="126"/>
      <c r="N430" s="6">
        <f t="shared" si="63"/>
        <v>0</v>
      </c>
      <c r="O430" s="6" t="str">
        <f>IF('Angaben KH-Standort'!$D$13&gt;0,"VJ","KJA")</f>
        <v>KJA</v>
      </c>
      <c r="P430" s="6" t="str">
        <f t="shared" si="66"/>
        <v>Leer</v>
      </c>
      <c r="Q430" s="6" t="str">
        <f t="shared" si="64"/>
        <v>Leer</v>
      </c>
      <c r="R430" s="6" t="str">
        <f t="shared" si="61"/>
        <v>Leer</v>
      </c>
      <c r="S430" s="6" t="str">
        <f>VLOOKUP($C430,{"29 - Psychiatrie (Erwachsene)","Psychiatrie";"30 - Kinder- und Jugendpsychiatrie","KJPsychiatrie";"31 - Psychosomatik","Psychosomatik";0,"Leer";"","Leer"},2,0)</f>
        <v>Leer</v>
      </c>
      <c r="T430" s="6">
        <f>VLOOKUP($C430,{"29 - Psychiatrie (Erwachsene)",1;"30 - Kinder- und Jugendpsychiatrie",1;"31 - Psychosomatik",1;0,0;"",0},2,0)</f>
        <v>0</v>
      </c>
      <c r="U430" s="6">
        <f t="shared" si="67"/>
        <v>0</v>
      </c>
      <c r="V430" s="6">
        <f t="shared" si="68"/>
        <v>0</v>
      </c>
      <c r="W430" s="6">
        <f t="shared" si="69"/>
        <v>0</v>
      </c>
      <c r="X430" s="6">
        <f t="shared" si="70"/>
        <v>0</v>
      </c>
      <c r="Y430" s="6">
        <f t="shared" si="65"/>
        <v>0</v>
      </c>
      <c r="Z430" s="6"/>
      <c r="AA430" s="6"/>
      <c r="AB430" s="6"/>
      <c r="AC430" s="6"/>
      <c r="AD430" s="6"/>
      <c r="AE430" s="6"/>
      <c r="AF430" s="6"/>
      <c r="AG430" s="6"/>
      <c r="AH430" s="6"/>
      <c r="AI430" s="6"/>
    </row>
    <row r="431" spans="1:35" s="20" customFormat="1" ht="15" customHeight="1" x14ac:dyDescent="0.25">
      <c r="A431" s="19"/>
      <c r="B431" s="74" t="str">
        <f t="shared" si="62"/>
        <v>!!!</v>
      </c>
      <c r="C431" s="209" t="str">
        <f>IF($D431&lt;&gt;"",VLOOKUP(TEXT($D431,0),'Angaben Stationen'!$C$15:$V$65,2,0),"")</f>
        <v/>
      </c>
      <c r="D431" s="203"/>
      <c r="E431" s="210"/>
      <c r="F431" s="210"/>
      <c r="G431" s="212"/>
      <c r="H431" s="213"/>
      <c r="I431" s="112"/>
      <c r="J431" s="112"/>
      <c r="K431" s="72"/>
      <c r="M431" s="126"/>
      <c r="N431" s="6">
        <f t="shared" si="63"/>
        <v>0</v>
      </c>
      <c r="O431" s="6" t="str">
        <f>IF('Angaben KH-Standort'!$D$13&gt;0,"VJ","KJA")</f>
        <v>KJA</v>
      </c>
      <c r="P431" s="6" t="str">
        <f t="shared" si="66"/>
        <v>Leer</v>
      </c>
      <c r="Q431" s="6" t="str">
        <f t="shared" si="64"/>
        <v>Leer</v>
      </c>
      <c r="R431" s="6" t="str">
        <f t="shared" si="61"/>
        <v>Leer</v>
      </c>
      <c r="S431" s="6" t="str">
        <f>VLOOKUP($C431,{"29 - Psychiatrie (Erwachsene)","Psychiatrie";"30 - Kinder- und Jugendpsychiatrie","KJPsychiatrie";"31 - Psychosomatik","Psychosomatik";0,"Leer";"","Leer"},2,0)</f>
        <v>Leer</v>
      </c>
      <c r="T431" s="6">
        <f>VLOOKUP($C431,{"29 - Psychiatrie (Erwachsene)",1;"30 - Kinder- und Jugendpsychiatrie",1;"31 - Psychosomatik",1;0,0;"",0},2,0)</f>
        <v>0</v>
      </c>
      <c r="U431" s="6">
        <f t="shared" si="67"/>
        <v>0</v>
      </c>
      <c r="V431" s="6">
        <f t="shared" si="68"/>
        <v>0</v>
      </c>
      <c r="W431" s="6">
        <f t="shared" si="69"/>
        <v>0</v>
      </c>
      <c r="X431" s="6">
        <f t="shared" si="70"/>
        <v>0</v>
      </c>
      <c r="Y431" s="6">
        <f t="shared" si="65"/>
        <v>0</v>
      </c>
      <c r="Z431" s="6"/>
      <c r="AA431" s="6"/>
      <c r="AB431" s="6"/>
      <c r="AC431" s="6"/>
      <c r="AD431" s="6"/>
      <c r="AE431" s="6"/>
      <c r="AF431" s="6"/>
      <c r="AG431" s="6"/>
      <c r="AH431" s="6"/>
      <c r="AI431" s="6"/>
    </row>
    <row r="432" spans="1:35" s="20" customFormat="1" ht="15" customHeight="1" x14ac:dyDescent="0.25">
      <c r="A432" s="19"/>
      <c r="B432" s="74" t="str">
        <f t="shared" si="62"/>
        <v>!!!</v>
      </c>
      <c r="C432" s="209" t="str">
        <f>IF($D432&lt;&gt;"",VLOOKUP(TEXT($D432,0),'Angaben Stationen'!$C$15:$V$65,2,0),"")</f>
        <v/>
      </c>
      <c r="D432" s="203"/>
      <c r="E432" s="210"/>
      <c r="F432" s="210"/>
      <c r="G432" s="212"/>
      <c r="H432" s="213"/>
      <c r="I432" s="112"/>
      <c r="J432" s="112"/>
      <c r="K432" s="72"/>
      <c r="M432" s="126"/>
      <c r="N432" s="6">
        <f t="shared" si="63"/>
        <v>0</v>
      </c>
      <c r="O432" s="6" t="str">
        <f>IF('Angaben KH-Standort'!$D$13&gt;0,"VJ","KJA")</f>
        <v>KJA</v>
      </c>
      <c r="P432" s="6" t="str">
        <f t="shared" si="66"/>
        <v>Leer</v>
      </c>
      <c r="Q432" s="6" t="str">
        <f t="shared" si="64"/>
        <v>Leer</v>
      </c>
      <c r="R432" s="6" t="str">
        <f t="shared" si="61"/>
        <v>Leer</v>
      </c>
      <c r="S432" s="6" t="str">
        <f>VLOOKUP($C432,{"29 - Psychiatrie (Erwachsene)","Psychiatrie";"30 - Kinder- und Jugendpsychiatrie","KJPsychiatrie";"31 - Psychosomatik","Psychosomatik";0,"Leer";"","Leer"},2,0)</f>
        <v>Leer</v>
      </c>
      <c r="T432" s="6">
        <f>VLOOKUP($C432,{"29 - Psychiatrie (Erwachsene)",1;"30 - Kinder- und Jugendpsychiatrie",1;"31 - Psychosomatik",1;0,0;"",0},2,0)</f>
        <v>0</v>
      </c>
      <c r="U432" s="6">
        <f t="shared" si="67"/>
        <v>0</v>
      </c>
      <c r="V432" s="6">
        <f t="shared" si="68"/>
        <v>0</v>
      </c>
      <c r="W432" s="6">
        <f t="shared" si="69"/>
        <v>0</v>
      </c>
      <c r="X432" s="6">
        <f t="shared" si="70"/>
        <v>0</v>
      </c>
      <c r="Y432" s="6">
        <f t="shared" si="65"/>
        <v>0</v>
      </c>
      <c r="Z432" s="6"/>
      <c r="AA432" s="6"/>
      <c r="AB432" s="6"/>
      <c r="AC432" s="6"/>
      <c r="AD432" s="6"/>
      <c r="AE432" s="6"/>
      <c r="AF432" s="6"/>
      <c r="AG432" s="6"/>
      <c r="AH432" s="6"/>
      <c r="AI432" s="6"/>
    </row>
    <row r="433" spans="1:35" s="20" customFormat="1" ht="15" customHeight="1" x14ac:dyDescent="0.25">
      <c r="A433" s="19"/>
      <c r="B433" s="74" t="str">
        <f t="shared" si="62"/>
        <v>!!!</v>
      </c>
      <c r="C433" s="209" t="str">
        <f>IF($D433&lt;&gt;"",VLOOKUP(TEXT($D433,0),'Angaben Stationen'!$C$15:$V$65,2,0),"")</f>
        <v/>
      </c>
      <c r="D433" s="203"/>
      <c r="E433" s="210"/>
      <c r="F433" s="210"/>
      <c r="G433" s="212"/>
      <c r="H433" s="213"/>
      <c r="I433" s="112"/>
      <c r="J433" s="112"/>
      <c r="K433" s="72"/>
      <c r="M433" s="126"/>
      <c r="N433" s="6">
        <f t="shared" si="63"/>
        <v>0</v>
      </c>
      <c r="O433" s="6" t="str">
        <f>IF('Angaben KH-Standort'!$D$13&gt;0,"VJ","KJA")</f>
        <v>KJA</v>
      </c>
      <c r="P433" s="6" t="str">
        <f t="shared" si="66"/>
        <v>Leer</v>
      </c>
      <c r="Q433" s="6" t="str">
        <f t="shared" si="64"/>
        <v>Leer</v>
      </c>
      <c r="R433" s="6" t="str">
        <f t="shared" si="61"/>
        <v>Leer</v>
      </c>
      <c r="S433" s="6" t="str">
        <f>VLOOKUP($C433,{"29 - Psychiatrie (Erwachsene)","Psychiatrie";"30 - Kinder- und Jugendpsychiatrie","KJPsychiatrie";"31 - Psychosomatik","Psychosomatik";0,"Leer";"","Leer"},2,0)</f>
        <v>Leer</v>
      </c>
      <c r="T433" s="6">
        <f>VLOOKUP($C433,{"29 - Psychiatrie (Erwachsene)",1;"30 - Kinder- und Jugendpsychiatrie",1;"31 - Psychosomatik",1;0,0;"",0},2,0)</f>
        <v>0</v>
      </c>
      <c r="U433" s="6">
        <f t="shared" si="67"/>
        <v>0</v>
      </c>
      <c r="V433" s="6">
        <f t="shared" si="68"/>
        <v>0</v>
      </c>
      <c r="W433" s="6">
        <f t="shared" si="69"/>
        <v>0</v>
      </c>
      <c r="X433" s="6">
        <f t="shared" si="70"/>
        <v>0</v>
      </c>
      <c r="Y433" s="6">
        <f t="shared" si="65"/>
        <v>0</v>
      </c>
      <c r="Z433" s="6"/>
      <c r="AA433" s="6"/>
      <c r="AB433" s="6"/>
      <c r="AC433" s="6"/>
      <c r="AD433" s="6"/>
      <c r="AE433" s="6"/>
      <c r="AF433" s="6"/>
      <c r="AG433" s="6"/>
      <c r="AH433" s="6"/>
      <c r="AI433" s="6"/>
    </row>
    <row r="434" spans="1:35" s="20" customFormat="1" ht="15" customHeight="1" x14ac:dyDescent="0.25">
      <c r="A434" s="19"/>
      <c r="B434" s="74" t="str">
        <f t="shared" si="62"/>
        <v>!!!</v>
      </c>
      <c r="C434" s="209" t="str">
        <f>IF($D434&lt;&gt;"",VLOOKUP(TEXT($D434,0),'Angaben Stationen'!$C$15:$V$65,2,0),"")</f>
        <v/>
      </c>
      <c r="D434" s="203"/>
      <c r="E434" s="210"/>
      <c r="F434" s="210"/>
      <c r="G434" s="212"/>
      <c r="H434" s="213"/>
      <c r="I434" s="112"/>
      <c r="J434" s="112"/>
      <c r="K434" s="72"/>
      <c r="M434" s="126"/>
      <c r="N434" s="6">
        <f t="shared" si="63"/>
        <v>0</v>
      </c>
      <c r="O434" s="6" t="str">
        <f>IF('Angaben KH-Standort'!$D$13&gt;0,"VJ","KJA")</f>
        <v>KJA</v>
      </c>
      <c r="P434" s="6" t="str">
        <f t="shared" si="66"/>
        <v>Leer</v>
      </c>
      <c r="Q434" s="6" t="str">
        <f t="shared" si="64"/>
        <v>Leer</v>
      </c>
      <c r="R434" s="6" t="str">
        <f t="shared" si="61"/>
        <v>Leer</v>
      </c>
      <c r="S434" s="6" t="str">
        <f>VLOOKUP($C434,{"29 - Psychiatrie (Erwachsene)","Psychiatrie";"30 - Kinder- und Jugendpsychiatrie","KJPsychiatrie";"31 - Psychosomatik","Psychosomatik";0,"Leer";"","Leer"},2,0)</f>
        <v>Leer</v>
      </c>
      <c r="T434" s="6">
        <f>VLOOKUP($C434,{"29 - Psychiatrie (Erwachsene)",1;"30 - Kinder- und Jugendpsychiatrie",1;"31 - Psychosomatik",1;0,0;"",0},2,0)</f>
        <v>0</v>
      </c>
      <c r="U434" s="6">
        <f t="shared" si="67"/>
        <v>0</v>
      </c>
      <c r="V434" s="6">
        <f t="shared" si="68"/>
        <v>0</v>
      </c>
      <c r="W434" s="6">
        <f t="shared" si="69"/>
        <v>0</v>
      </c>
      <c r="X434" s="6">
        <f t="shared" si="70"/>
        <v>0</v>
      </c>
      <c r="Y434" s="6">
        <f t="shared" si="65"/>
        <v>0</v>
      </c>
      <c r="Z434" s="6"/>
      <c r="AA434" s="6"/>
      <c r="AB434" s="6"/>
      <c r="AC434" s="6"/>
      <c r="AD434" s="6"/>
      <c r="AE434" s="6"/>
      <c r="AF434" s="6"/>
      <c r="AG434" s="6"/>
      <c r="AH434" s="6"/>
      <c r="AI434" s="6"/>
    </row>
    <row r="435" spans="1:35" s="20" customFormat="1" ht="15" customHeight="1" x14ac:dyDescent="0.25">
      <c r="A435" s="19"/>
      <c r="B435" s="74" t="str">
        <f t="shared" si="62"/>
        <v>!!!</v>
      </c>
      <c r="C435" s="209" t="str">
        <f>IF($D435&lt;&gt;"",VLOOKUP(TEXT($D435,0),'Angaben Stationen'!$C$15:$V$65,2,0),"")</f>
        <v/>
      </c>
      <c r="D435" s="203"/>
      <c r="E435" s="210"/>
      <c r="F435" s="210"/>
      <c r="G435" s="212"/>
      <c r="H435" s="213"/>
      <c r="I435" s="112"/>
      <c r="J435" s="112"/>
      <c r="K435" s="72"/>
      <c r="M435" s="126"/>
      <c r="N435" s="6">
        <f t="shared" si="63"/>
        <v>0</v>
      </c>
      <c r="O435" s="6" t="str">
        <f>IF('Angaben KH-Standort'!$D$13&gt;0,"VJ","KJA")</f>
        <v>KJA</v>
      </c>
      <c r="P435" s="6" t="str">
        <f t="shared" si="66"/>
        <v>Leer</v>
      </c>
      <c r="Q435" s="6" t="str">
        <f t="shared" si="64"/>
        <v>Leer</v>
      </c>
      <c r="R435" s="6" t="str">
        <f t="shared" si="61"/>
        <v>Leer</v>
      </c>
      <c r="S435" s="6" t="str">
        <f>VLOOKUP($C435,{"29 - Psychiatrie (Erwachsene)","Psychiatrie";"30 - Kinder- und Jugendpsychiatrie","KJPsychiatrie";"31 - Psychosomatik","Psychosomatik";0,"Leer";"","Leer"},2,0)</f>
        <v>Leer</v>
      </c>
      <c r="T435" s="6">
        <f>VLOOKUP($C435,{"29 - Psychiatrie (Erwachsene)",1;"30 - Kinder- und Jugendpsychiatrie",1;"31 - Psychosomatik",1;0,0;"",0},2,0)</f>
        <v>0</v>
      </c>
      <c r="U435" s="6">
        <f t="shared" si="67"/>
        <v>0</v>
      </c>
      <c r="V435" s="6">
        <f t="shared" si="68"/>
        <v>0</v>
      </c>
      <c r="W435" s="6">
        <f t="shared" si="69"/>
        <v>0</v>
      </c>
      <c r="X435" s="6">
        <f t="shared" si="70"/>
        <v>0</v>
      </c>
      <c r="Y435" s="6">
        <f t="shared" si="65"/>
        <v>0</v>
      </c>
      <c r="Z435" s="6"/>
      <c r="AA435" s="6"/>
      <c r="AB435" s="6"/>
      <c r="AC435" s="6"/>
      <c r="AD435" s="6"/>
      <c r="AE435" s="6"/>
      <c r="AF435" s="6"/>
      <c r="AG435" s="6"/>
      <c r="AH435" s="6"/>
      <c r="AI435" s="6"/>
    </row>
    <row r="436" spans="1:35" s="20" customFormat="1" ht="15" customHeight="1" x14ac:dyDescent="0.25">
      <c r="A436" s="19"/>
      <c r="B436" s="74" t="str">
        <f t="shared" si="62"/>
        <v>!!!</v>
      </c>
      <c r="C436" s="209" t="str">
        <f>IF($D436&lt;&gt;"",VLOOKUP(TEXT($D436,0),'Angaben Stationen'!$C$15:$V$65,2,0),"")</f>
        <v/>
      </c>
      <c r="D436" s="203"/>
      <c r="E436" s="210"/>
      <c r="F436" s="210"/>
      <c r="G436" s="212"/>
      <c r="H436" s="213"/>
      <c r="I436" s="112"/>
      <c r="J436" s="112"/>
      <c r="K436" s="72"/>
      <c r="M436" s="126"/>
      <c r="N436" s="6">
        <f t="shared" si="63"/>
        <v>0</v>
      </c>
      <c r="O436" s="6" t="str">
        <f>IF('Angaben KH-Standort'!$D$13&gt;0,"VJ","KJA")</f>
        <v>KJA</v>
      </c>
      <c r="P436" s="6" t="str">
        <f t="shared" si="66"/>
        <v>Leer</v>
      </c>
      <c r="Q436" s="6" t="str">
        <f t="shared" si="64"/>
        <v>Leer</v>
      </c>
      <c r="R436" s="6" t="str">
        <f t="shared" si="61"/>
        <v>Leer</v>
      </c>
      <c r="S436" s="6" t="str">
        <f>VLOOKUP($C436,{"29 - Psychiatrie (Erwachsene)","Psychiatrie";"30 - Kinder- und Jugendpsychiatrie","KJPsychiatrie";"31 - Psychosomatik","Psychosomatik";0,"Leer";"","Leer"},2,0)</f>
        <v>Leer</v>
      </c>
      <c r="T436" s="6">
        <f>VLOOKUP($C436,{"29 - Psychiatrie (Erwachsene)",1;"30 - Kinder- und Jugendpsychiatrie",1;"31 - Psychosomatik",1;0,0;"",0},2,0)</f>
        <v>0</v>
      </c>
      <c r="U436" s="6">
        <f t="shared" si="67"/>
        <v>0</v>
      </c>
      <c r="V436" s="6">
        <f t="shared" si="68"/>
        <v>0</v>
      </c>
      <c r="W436" s="6">
        <f t="shared" si="69"/>
        <v>0</v>
      </c>
      <c r="X436" s="6">
        <f t="shared" si="70"/>
        <v>0</v>
      </c>
      <c r="Y436" s="6">
        <f t="shared" si="65"/>
        <v>0</v>
      </c>
      <c r="Z436" s="6"/>
      <c r="AA436" s="6"/>
      <c r="AB436" s="6"/>
      <c r="AC436" s="6"/>
      <c r="AD436" s="6"/>
      <c r="AE436" s="6"/>
      <c r="AF436" s="6"/>
      <c r="AG436" s="6"/>
      <c r="AH436" s="6"/>
      <c r="AI436" s="6"/>
    </row>
    <row r="437" spans="1:35" s="20" customFormat="1" ht="15" customHeight="1" x14ac:dyDescent="0.25">
      <c r="A437" s="19"/>
      <c r="B437" s="74" t="str">
        <f t="shared" si="62"/>
        <v>!!!</v>
      </c>
      <c r="C437" s="209" t="str">
        <f>IF($D437&lt;&gt;"",VLOOKUP(TEXT($D437,0),'Angaben Stationen'!$C$15:$V$65,2,0),"")</f>
        <v/>
      </c>
      <c r="D437" s="203"/>
      <c r="E437" s="210"/>
      <c r="F437" s="210"/>
      <c r="G437" s="212"/>
      <c r="H437" s="213"/>
      <c r="I437" s="112"/>
      <c r="J437" s="112"/>
      <c r="K437" s="72"/>
      <c r="M437" s="126"/>
      <c r="N437" s="6">
        <f t="shared" si="63"/>
        <v>0</v>
      </c>
      <c r="O437" s="6" t="str">
        <f>IF('Angaben KH-Standort'!$D$13&gt;0,"VJ","KJA")</f>
        <v>KJA</v>
      </c>
      <c r="P437" s="6" t="str">
        <f t="shared" si="66"/>
        <v>Leer</v>
      </c>
      <c r="Q437" s="6" t="str">
        <f t="shared" si="64"/>
        <v>Leer</v>
      </c>
      <c r="R437" s="6" t="str">
        <f t="shared" si="61"/>
        <v>Leer</v>
      </c>
      <c r="S437" s="6" t="str">
        <f>VLOOKUP($C437,{"29 - Psychiatrie (Erwachsene)","Psychiatrie";"30 - Kinder- und Jugendpsychiatrie","KJPsychiatrie";"31 - Psychosomatik","Psychosomatik";0,"Leer";"","Leer"},2,0)</f>
        <v>Leer</v>
      </c>
      <c r="T437" s="6">
        <f>VLOOKUP($C437,{"29 - Psychiatrie (Erwachsene)",1;"30 - Kinder- und Jugendpsychiatrie",1;"31 - Psychosomatik",1;0,0;"",0},2,0)</f>
        <v>0</v>
      </c>
      <c r="U437" s="6">
        <f t="shared" si="67"/>
        <v>0</v>
      </c>
      <c r="V437" s="6">
        <f t="shared" si="68"/>
        <v>0</v>
      </c>
      <c r="W437" s="6">
        <f t="shared" si="69"/>
        <v>0</v>
      </c>
      <c r="X437" s="6">
        <f t="shared" si="70"/>
        <v>0</v>
      </c>
      <c r="Y437" s="6">
        <f t="shared" si="65"/>
        <v>0</v>
      </c>
      <c r="Z437" s="6"/>
      <c r="AA437" s="6"/>
      <c r="AB437" s="6"/>
      <c r="AC437" s="6"/>
      <c r="AD437" s="6"/>
      <c r="AE437" s="6"/>
      <c r="AF437" s="6"/>
      <c r="AG437" s="6"/>
      <c r="AH437" s="6"/>
      <c r="AI437" s="6"/>
    </row>
    <row r="438" spans="1:35" s="20" customFormat="1" ht="15" customHeight="1" x14ac:dyDescent="0.25">
      <c r="A438" s="19"/>
      <c r="B438" s="74" t="str">
        <f t="shared" si="62"/>
        <v>!!!</v>
      </c>
      <c r="C438" s="209" t="str">
        <f>IF($D438&lt;&gt;"",VLOOKUP(TEXT($D438,0),'Angaben Stationen'!$C$15:$V$65,2,0),"")</f>
        <v/>
      </c>
      <c r="D438" s="203"/>
      <c r="E438" s="210"/>
      <c r="F438" s="210"/>
      <c r="G438" s="212"/>
      <c r="H438" s="213"/>
      <c r="I438" s="112"/>
      <c r="J438" s="112"/>
      <c r="K438" s="72"/>
      <c r="M438" s="126"/>
      <c r="N438" s="6">
        <f t="shared" si="63"/>
        <v>0</v>
      </c>
      <c r="O438" s="6" t="str">
        <f>IF('Angaben KH-Standort'!$D$13&gt;0,"VJ","KJA")</f>
        <v>KJA</v>
      </c>
      <c r="P438" s="6" t="str">
        <f t="shared" si="66"/>
        <v>Leer</v>
      </c>
      <c r="Q438" s="6" t="str">
        <f t="shared" si="64"/>
        <v>Leer</v>
      </c>
      <c r="R438" s="6" t="str">
        <f t="shared" si="61"/>
        <v>Leer</v>
      </c>
      <c r="S438" s="6" t="str">
        <f>VLOOKUP($C438,{"29 - Psychiatrie (Erwachsene)","Psychiatrie";"30 - Kinder- und Jugendpsychiatrie","KJPsychiatrie";"31 - Psychosomatik","Psychosomatik";0,"Leer";"","Leer"},2,0)</f>
        <v>Leer</v>
      </c>
      <c r="T438" s="6">
        <f>VLOOKUP($C438,{"29 - Psychiatrie (Erwachsene)",1;"30 - Kinder- und Jugendpsychiatrie",1;"31 - Psychosomatik",1;0,0;"",0},2,0)</f>
        <v>0</v>
      </c>
      <c r="U438" s="6">
        <f t="shared" si="67"/>
        <v>0</v>
      </c>
      <c r="V438" s="6">
        <f t="shared" si="68"/>
        <v>0</v>
      </c>
      <c r="W438" s="6">
        <f t="shared" si="69"/>
        <v>0</v>
      </c>
      <c r="X438" s="6">
        <f t="shared" si="70"/>
        <v>0</v>
      </c>
      <c r="Y438" s="6">
        <f t="shared" si="65"/>
        <v>0</v>
      </c>
      <c r="Z438" s="6"/>
      <c r="AA438" s="6"/>
      <c r="AB438" s="6"/>
      <c r="AC438" s="6"/>
      <c r="AD438" s="6"/>
      <c r="AE438" s="6"/>
      <c r="AF438" s="6"/>
      <c r="AG438" s="6"/>
      <c r="AH438" s="6"/>
      <c r="AI438" s="6"/>
    </row>
    <row r="439" spans="1:35" s="20" customFormat="1" ht="15" customHeight="1" x14ac:dyDescent="0.25">
      <c r="A439" s="19"/>
      <c r="B439" s="74" t="str">
        <f t="shared" si="62"/>
        <v>!!!</v>
      </c>
      <c r="C439" s="209" t="str">
        <f>IF($D439&lt;&gt;"",VLOOKUP(TEXT($D439,0),'Angaben Stationen'!$C$15:$V$65,2,0),"")</f>
        <v/>
      </c>
      <c r="D439" s="203"/>
      <c r="E439" s="210"/>
      <c r="F439" s="210"/>
      <c r="G439" s="212"/>
      <c r="H439" s="213"/>
      <c r="I439" s="112"/>
      <c r="J439" s="112"/>
      <c r="K439" s="72"/>
      <c r="M439" s="126"/>
      <c r="N439" s="6">
        <f t="shared" si="63"/>
        <v>0</v>
      </c>
      <c r="O439" s="6" t="str">
        <f>IF('Angaben KH-Standort'!$D$13&gt;0,"VJ","KJA")</f>
        <v>KJA</v>
      </c>
      <c r="P439" s="6" t="str">
        <f t="shared" si="66"/>
        <v>Leer</v>
      </c>
      <c r="Q439" s="6" t="str">
        <f t="shared" si="64"/>
        <v>Leer</v>
      </c>
      <c r="R439" s="6" t="str">
        <f t="shared" si="61"/>
        <v>Leer</v>
      </c>
      <c r="S439" s="6" t="str">
        <f>VLOOKUP($C439,{"29 - Psychiatrie (Erwachsene)","Psychiatrie";"30 - Kinder- und Jugendpsychiatrie","KJPsychiatrie";"31 - Psychosomatik","Psychosomatik";0,"Leer";"","Leer"},2,0)</f>
        <v>Leer</v>
      </c>
      <c r="T439" s="6">
        <f>VLOOKUP($C439,{"29 - Psychiatrie (Erwachsene)",1;"30 - Kinder- und Jugendpsychiatrie",1;"31 - Psychosomatik",1;0,0;"",0},2,0)</f>
        <v>0</v>
      </c>
      <c r="U439" s="6">
        <f t="shared" si="67"/>
        <v>0</v>
      </c>
      <c r="V439" s="6">
        <f t="shared" si="68"/>
        <v>0</v>
      </c>
      <c r="W439" s="6">
        <f t="shared" si="69"/>
        <v>0</v>
      </c>
      <c r="X439" s="6">
        <f t="shared" si="70"/>
        <v>0</v>
      </c>
      <c r="Y439" s="6">
        <f t="shared" si="65"/>
        <v>0</v>
      </c>
      <c r="Z439" s="6"/>
      <c r="AA439" s="6"/>
      <c r="AB439" s="6"/>
      <c r="AC439" s="6"/>
      <c r="AD439" s="6"/>
      <c r="AE439" s="6"/>
      <c r="AF439" s="6"/>
      <c r="AG439" s="6"/>
      <c r="AH439" s="6"/>
      <c r="AI439" s="6"/>
    </row>
    <row r="440" spans="1:35" s="20" customFormat="1" ht="15" customHeight="1" x14ac:dyDescent="0.25">
      <c r="A440" s="19"/>
      <c r="B440" s="74" t="str">
        <f t="shared" si="62"/>
        <v>!!!</v>
      </c>
      <c r="C440" s="209" t="str">
        <f>IF($D440&lt;&gt;"",VLOOKUP(TEXT($D440,0),'Angaben Stationen'!$C$15:$V$65,2,0),"")</f>
        <v/>
      </c>
      <c r="D440" s="203"/>
      <c r="E440" s="210"/>
      <c r="F440" s="210"/>
      <c r="G440" s="212"/>
      <c r="H440" s="213"/>
      <c r="I440" s="112"/>
      <c r="J440" s="112"/>
      <c r="K440" s="72"/>
      <c r="M440" s="126"/>
      <c r="N440" s="6">
        <f t="shared" si="63"/>
        <v>0</v>
      </c>
      <c r="O440" s="6" t="str">
        <f>IF('Angaben KH-Standort'!$D$13&gt;0,"VJ","KJA")</f>
        <v>KJA</v>
      </c>
      <c r="P440" s="6" t="str">
        <f t="shared" si="66"/>
        <v>Leer</v>
      </c>
      <c r="Q440" s="6" t="str">
        <f t="shared" si="64"/>
        <v>Leer</v>
      </c>
      <c r="R440" s="6" t="str">
        <f t="shared" si="61"/>
        <v>Leer</v>
      </c>
      <c r="S440" s="6" t="str">
        <f>VLOOKUP($C440,{"29 - Psychiatrie (Erwachsene)","Psychiatrie";"30 - Kinder- und Jugendpsychiatrie","KJPsychiatrie";"31 - Psychosomatik","Psychosomatik";0,"Leer";"","Leer"},2,0)</f>
        <v>Leer</v>
      </c>
      <c r="T440" s="6">
        <f>VLOOKUP($C440,{"29 - Psychiatrie (Erwachsene)",1;"30 - Kinder- und Jugendpsychiatrie",1;"31 - Psychosomatik",1;0,0;"",0},2,0)</f>
        <v>0</v>
      </c>
      <c r="U440" s="6">
        <f t="shared" si="67"/>
        <v>0</v>
      </c>
      <c r="V440" s="6">
        <f t="shared" si="68"/>
        <v>0</v>
      </c>
      <c r="W440" s="6">
        <f t="shared" si="69"/>
        <v>0</v>
      </c>
      <c r="X440" s="6">
        <f t="shared" si="70"/>
        <v>0</v>
      </c>
      <c r="Y440" s="6">
        <f t="shared" si="65"/>
        <v>0</v>
      </c>
      <c r="Z440" s="6"/>
      <c r="AA440" s="6"/>
      <c r="AB440" s="6"/>
      <c r="AC440" s="6"/>
      <c r="AD440" s="6"/>
      <c r="AE440" s="6"/>
      <c r="AF440" s="6"/>
      <c r="AG440" s="6"/>
      <c r="AH440" s="6"/>
      <c r="AI440" s="6"/>
    </row>
    <row r="441" spans="1:35" s="20" customFormat="1" ht="15" customHeight="1" x14ac:dyDescent="0.25">
      <c r="A441" s="19"/>
      <c r="B441" s="74" t="str">
        <f t="shared" si="62"/>
        <v>!!!</v>
      </c>
      <c r="C441" s="209" t="str">
        <f>IF($D441&lt;&gt;"",VLOOKUP(TEXT($D441,0),'Angaben Stationen'!$C$15:$V$65,2,0),"")</f>
        <v/>
      </c>
      <c r="D441" s="203"/>
      <c r="E441" s="210"/>
      <c r="F441" s="210"/>
      <c r="G441" s="212"/>
      <c r="H441" s="213"/>
      <c r="I441" s="112"/>
      <c r="J441" s="112"/>
      <c r="K441" s="72"/>
      <c r="M441" s="126"/>
      <c r="N441" s="6">
        <f t="shared" si="63"/>
        <v>0</v>
      </c>
      <c r="O441" s="6" t="str">
        <f>IF('Angaben KH-Standort'!$D$13&gt;0,"VJ","KJA")</f>
        <v>KJA</v>
      </c>
      <c r="P441" s="6" t="str">
        <f t="shared" si="66"/>
        <v>Leer</v>
      </c>
      <c r="Q441" s="6" t="str">
        <f t="shared" si="64"/>
        <v>Leer</v>
      </c>
      <c r="R441" s="6" t="str">
        <f t="shared" si="61"/>
        <v>Leer</v>
      </c>
      <c r="S441" s="6" t="str">
        <f>VLOOKUP($C441,{"29 - Psychiatrie (Erwachsene)","Psychiatrie";"30 - Kinder- und Jugendpsychiatrie","KJPsychiatrie";"31 - Psychosomatik","Psychosomatik";0,"Leer";"","Leer"},2,0)</f>
        <v>Leer</v>
      </c>
      <c r="T441" s="6">
        <f>VLOOKUP($C441,{"29 - Psychiatrie (Erwachsene)",1;"30 - Kinder- und Jugendpsychiatrie",1;"31 - Psychosomatik",1;0,0;"",0},2,0)</f>
        <v>0</v>
      </c>
      <c r="U441" s="6">
        <f t="shared" si="67"/>
        <v>0</v>
      </c>
      <c r="V441" s="6">
        <f t="shared" si="68"/>
        <v>0</v>
      </c>
      <c r="W441" s="6">
        <f t="shared" si="69"/>
        <v>0</v>
      </c>
      <c r="X441" s="6">
        <f t="shared" si="70"/>
        <v>0</v>
      </c>
      <c r="Y441" s="6">
        <f t="shared" si="65"/>
        <v>0</v>
      </c>
      <c r="Z441" s="6"/>
      <c r="AA441" s="6"/>
      <c r="AB441" s="6"/>
      <c r="AC441" s="6"/>
      <c r="AD441" s="6"/>
      <c r="AE441" s="6"/>
      <c r="AF441" s="6"/>
      <c r="AG441" s="6"/>
      <c r="AH441" s="6"/>
      <c r="AI441" s="6"/>
    </row>
    <row r="442" spans="1:35" s="20" customFormat="1" ht="15" customHeight="1" x14ac:dyDescent="0.25">
      <c r="A442" s="19"/>
      <c r="B442" s="74" t="str">
        <f t="shared" si="62"/>
        <v>!!!</v>
      </c>
      <c r="C442" s="209" t="str">
        <f>IF($D442&lt;&gt;"",VLOOKUP(TEXT($D442,0),'Angaben Stationen'!$C$15:$V$65,2,0),"")</f>
        <v/>
      </c>
      <c r="D442" s="203"/>
      <c r="E442" s="210"/>
      <c r="F442" s="210"/>
      <c r="G442" s="212"/>
      <c r="H442" s="213"/>
      <c r="I442" s="112"/>
      <c r="J442" s="112"/>
      <c r="K442" s="72"/>
      <c r="M442" s="126"/>
      <c r="N442" s="6">
        <f t="shared" si="63"/>
        <v>0</v>
      </c>
      <c r="O442" s="6" t="str">
        <f>IF('Angaben KH-Standort'!$D$13&gt;0,"VJ","KJA")</f>
        <v>KJA</v>
      </c>
      <c r="P442" s="6" t="str">
        <f t="shared" si="66"/>
        <v>Leer</v>
      </c>
      <c r="Q442" s="6" t="str">
        <f t="shared" si="64"/>
        <v>Leer</v>
      </c>
      <c r="R442" s="6" t="str">
        <f t="shared" si="61"/>
        <v>Leer</v>
      </c>
      <c r="S442" s="6" t="str">
        <f>VLOOKUP($C442,{"29 - Psychiatrie (Erwachsene)","Psychiatrie";"30 - Kinder- und Jugendpsychiatrie","KJPsychiatrie";"31 - Psychosomatik","Psychosomatik";0,"Leer";"","Leer"},2,0)</f>
        <v>Leer</v>
      </c>
      <c r="T442" s="6">
        <f>VLOOKUP($C442,{"29 - Psychiatrie (Erwachsene)",1;"30 - Kinder- und Jugendpsychiatrie",1;"31 - Psychosomatik",1;0,0;"",0},2,0)</f>
        <v>0</v>
      </c>
      <c r="U442" s="6">
        <f t="shared" si="67"/>
        <v>0</v>
      </c>
      <c r="V442" s="6">
        <f t="shared" si="68"/>
        <v>0</v>
      </c>
      <c r="W442" s="6">
        <f t="shared" si="69"/>
        <v>0</v>
      </c>
      <c r="X442" s="6">
        <f t="shared" si="70"/>
        <v>0</v>
      </c>
      <c r="Y442" s="6">
        <f t="shared" si="65"/>
        <v>0</v>
      </c>
      <c r="Z442" s="6"/>
      <c r="AA442" s="6"/>
      <c r="AB442" s="6"/>
      <c r="AC442" s="6"/>
      <c r="AD442" s="6"/>
      <c r="AE442" s="6"/>
      <c r="AF442" s="6"/>
      <c r="AG442" s="6"/>
      <c r="AH442" s="6"/>
      <c r="AI442" s="6"/>
    </row>
    <row r="443" spans="1:35" s="20" customFormat="1" ht="15" customHeight="1" x14ac:dyDescent="0.25">
      <c r="A443" s="19"/>
      <c r="B443" s="74" t="str">
        <f t="shared" si="62"/>
        <v>!!!</v>
      </c>
      <c r="C443" s="209" t="str">
        <f>IF($D443&lt;&gt;"",VLOOKUP(TEXT($D443,0),'Angaben Stationen'!$C$15:$V$65,2,0),"")</f>
        <v/>
      </c>
      <c r="D443" s="203"/>
      <c r="E443" s="210"/>
      <c r="F443" s="210"/>
      <c r="G443" s="212"/>
      <c r="H443" s="213"/>
      <c r="I443" s="112"/>
      <c r="J443" s="112"/>
      <c r="K443" s="72"/>
      <c r="M443" s="126"/>
      <c r="N443" s="6">
        <f t="shared" si="63"/>
        <v>0</v>
      </c>
      <c r="O443" s="6" t="str">
        <f>IF('Angaben KH-Standort'!$D$13&gt;0,"VJ","KJA")</f>
        <v>KJA</v>
      </c>
      <c r="P443" s="6" t="str">
        <f t="shared" si="66"/>
        <v>Leer</v>
      </c>
      <c r="Q443" s="6" t="str">
        <f t="shared" si="64"/>
        <v>Leer</v>
      </c>
      <c r="R443" s="6" t="str">
        <f t="shared" si="61"/>
        <v>Leer</v>
      </c>
      <c r="S443" s="6" t="str">
        <f>VLOOKUP($C443,{"29 - Psychiatrie (Erwachsene)","Psychiatrie";"30 - Kinder- und Jugendpsychiatrie","KJPsychiatrie";"31 - Psychosomatik","Psychosomatik";0,"Leer";"","Leer"},2,0)</f>
        <v>Leer</v>
      </c>
      <c r="T443" s="6">
        <f>VLOOKUP($C443,{"29 - Psychiatrie (Erwachsene)",1;"30 - Kinder- und Jugendpsychiatrie",1;"31 - Psychosomatik",1;0,0;"",0},2,0)</f>
        <v>0</v>
      </c>
      <c r="U443" s="6">
        <f t="shared" si="67"/>
        <v>0</v>
      </c>
      <c r="V443" s="6">
        <f t="shared" si="68"/>
        <v>0</v>
      </c>
      <c r="W443" s="6">
        <f t="shared" si="69"/>
        <v>0</v>
      </c>
      <c r="X443" s="6">
        <f t="shared" si="70"/>
        <v>0</v>
      </c>
      <c r="Y443" s="6">
        <f t="shared" si="65"/>
        <v>0</v>
      </c>
      <c r="Z443" s="6"/>
      <c r="AA443" s="6"/>
      <c r="AB443" s="6"/>
      <c r="AC443" s="6"/>
      <c r="AD443" s="6"/>
      <c r="AE443" s="6"/>
      <c r="AF443" s="6"/>
      <c r="AG443" s="6"/>
      <c r="AH443" s="6"/>
      <c r="AI443" s="6"/>
    </row>
    <row r="444" spans="1:35" s="20" customFormat="1" ht="15" customHeight="1" x14ac:dyDescent="0.25">
      <c r="A444" s="19"/>
      <c r="B444" s="74" t="str">
        <f t="shared" si="62"/>
        <v>!!!</v>
      </c>
      <c r="C444" s="209" t="str">
        <f>IF($D444&lt;&gt;"",VLOOKUP(TEXT($D444,0),'Angaben Stationen'!$C$15:$V$65,2,0),"")</f>
        <v/>
      </c>
      <c r="D444" s="203"/>
      <c r="E444" s="210"/>
      <c r="F444" s="210"/>
      <c r="G444" s="212"/>
      <c r="H444" s="213"/>
      <c r="I444" s="112"/>
      <c r="J444" s="112"/>
      <c r="K444" s="72"/>
      <c r="M444" s="126"/>
      <c r="N444" s="6">
        <f t="shared" si="63"/>
        <v>0</v>
      </c>
      <c r="O444" s="6" t="str">
        <f>IF('Angaben KH-Standort'!$D$13&gt;0,"VJ","KJA")</f>
        <v>KJA</v>
      </c>
      <c r="P444" s="6" t="str">
        <f t="shared" si="66"/>
        <v>Leer</v>
      </c>
      <c r="Q444" s="6" t="str">
        <f t="shared" si="64"/>
        <v>Leer</v>
      </c>
      <c r="R444" s="6" t="str">
        <f t="shared" si="61"/>
        <v>Leer</v>
      </c>
      <c r="S444" s="6" t="str">
        <f>VLOOKUP($C444,{"29 - Psychiatrie (Erwachsene)","Psychiatrie";"30 - Kinder- und Jugendpsychiatrie","KJPsychiatrie";"31 - Psychosomatik","Psychosomatik";0,"Leer";"","Leer"},2,0)</f>
        <v>Leer</v>
      </c>
      <c r="T444" s="6">
        <f>VLOOKUP($C444,{"29 - Psychiatrie (Erwachsene)",1;"30 - Kinder- und Jugendpsychiatrie",1;"31 - Psychosomatik",1;0,0;"",0},2,0)</f>
        <v>0</v>
      </c>
      <c r="U444" s="6">
        <f t="shared" si="67"/>
        <v>0</v>
      </c>
      <c r="V444" s="6">
        <f t="shared" si="68"/>
        <v>0</v>
      </c>
      <c r="W444" s="6">
        <f t="shared" si="69"/>
        <v>0</v>
      </c>
      <c r="X444" s="6">
        <f t="shared" si="70"/>
        <v>0</v>
      </c>
      <c r="Y444" s="6">
        <f t="shared" si="65"/>
        <v>0</v>
      </c>
      <c r="Z444" s="6"/>
      <c r="AA444" s="6"/>
      <c r="AB444" s="6"/>
      <c r="AC444" s="6"/>
      <c r="AD444" s="6"/>
      <c r="AE444" s="6"/>
      <c r="AF444" s="6"/>
      <c r="AG444" s="6"/>
      <c r="AH444" s="6"/>
      <c r="AI444" s="6"/>
    </row>
    <row r="445" spans="1:35" s="20" customFormat="1" ht="15" customHeight="1" x14ac:dyDescent="0.25">
      <c r="A445" s="19"/>
      <c r="B445" s="74" t="str">
        <f t="shared" si="62"/>
        <v>!!!</v>
      </c>
      <c r="C445" s="209" t="str">
        <f>IF($D445&lt;&gt;"",VLOOKUP(TEXT($D445,0),'Angaben Stationen'!$C$15:$V$65,2,0),"")</f>
        <v/>
      </c>
      <c r="D445" s="203"/>
      <c r="E445" s="210"/>
      <c r="F445" s="210"/>
      <c r="G445" s="212"/>
      <c r="H445" s="213"/>
      <c r="I445" s="112"/>
      <c r="J445" s="112"/>
      <c r="K445" s="72"/>
      <c r="M445" s="126"/>
      <c r="N445" s="6">
        <f t="shared" si="63"/>
        <v>0</v>
      </c>
      <c r="O445" s="6" t="str">
        <f>IF('Angaben KH-Standort'!$D$13&gt;0,"VJ","KJA")</f>
        <v>KJA</v>
      </c>
      <c r="P445" s="6" t="str">
        <f t="shared" si="66"/>
        <v>Leer</v>
      </c>
      <c r="Q445" s="6" t="str">
        <f t="shared" si="64"/>
        <v>Leer</v>
      </c>
      <c r="R445" s="6" t="str">
        <f t="shared" si="61"/>
        <v>Leer</v>
      </c>
      <c r="S445" s="6" t="str">
        <f>VLOOKUP($C445,{"29 - Psychiatrie (Erwachsene)","Psychiatrie";"30 - Kinder- und Jugendpsychiatrie","KJPsychiatrie";"31 - Psychosomatik","Psychosomatik";0,"Leer";"","Leer"},2,0)</f>
        <v>Leer</v>
      </c>
      <c r="T445" s="6">
        <f>VLOOKUP($C445,{"29 - Psychiatrie (Erwachsene)",1;"30 - Kinder- und Jugendpsychiatrie",1;"31 - Psychosomatik",1;0,0;"",0},2,0)</f>
        <v>0</v>
      </c>
      <c r="U445" s="6">
        <f t="shared" si="67"/>
        <v>0</v>
      </c>
      <c r="V445" s="6">
        <f t="shared" si="68"/>
        <v>0</v>
      </c>
      <c r="W445" s="6">
        <f t="shared" si="69"/>
        <v>0</v>
      </c>
      <c r="X445" s="6">
        <f t="shared" si="70"/>
        <v>0</v>
      </c>
      <c r="Y445" s="6">
        <f t="shared" si="65"/>
        <v>0</v>
      </c>
      <c r="Z445" s="6"/>
      <c r="AA445" s="6"/>
      <c r="AB445" s="6"/>
      <c r="AC445" s="6"/>
      <c r="AD445" s="6"/>
      <c r="AE445" s="6"/>
      <c r="AF445" s="6"/>
      <c r="AG445" s="6"/>
      <c r="AH445" s="6"/>
      <c r="AI445" s="6"/>
    </row>
    <row r="446" spans="1:35" s="20" customFormat="1" ht="15" customHeight="1" x14ac:dyDescent="0.25">
      <c r="A446" s="19"/>
      <c r="B446" s="74" t="str">
        <f t="shared" si="62"/>
        <v>!!!</v>
      </c>
      <c r="C446" s="209" t="str">
        <f>IF($D446&lt;&gt;"",VLOOKUP(TEXT($D446,0),'Angaben Stationen'!$C$15:$V$65,2,0),"")</f>
        <v/>
      </c>
      <c r="D446" s="203"/>
      <c r="E446" s="210"/>
      <c r="F446" s="210"/>
      <c r="G446" s="212"/>
      <c r="H446" s="213"/>
      <c r="I446" s="112"/>
      <c r="J446" s="112"/>
      <c r="K446" s="72"/>
      <c r="M446" s="126"/>
      <c r="N446" s="6">
        <f t="shared" si="63"/>
        <v>0</v>
      </c>
      <c r="O446" s="6" t="str">
        <f>IF('Angaben KH-Standort'!$D$13&gt;0,"VJ","KJA")</f>
        <v>KJA</v>
      </c>
      <c r="P446" s="6" t="str">
        <f t="shared" si="66"/>
        <v>Leer</v>
      </c>
      <c r="Q446" s="6" t="str">
        <f t="shared" si="64"/>
        <v>Leer</v>
      </c>
      <c r="R446" s="6" t="str">
        <f t="shared" si="61"/>
        <v>Leer</v>
      </c>
      <c r="S446" s="6" t="str">
        <f>VLOOKUP($C446,{"29 - Psychiatrie (Erwachsene)","Psychiatrie";"30 - Kinder- und Jugendpsychiatrie","KJPsychiatrie";"31 - Psychosomatik","Psychosomatik";0,"Leer";"","Leer"},2,0)</f>
        <v>Leer</v>
      </c>
      <c r="T446" s="6">
        <f>VLOOKUP($C446,{"29 - Psychiatrie (Erwachsene)",1;"30 - Kinder- und Jugendpsychiatrie",1;"31 - Psychosomatik",1;0,0;"",0},2,0)</f>
        <v>0</v>
      </c>
      <c r="U446" s="6">
        <f t="shared" si="67"/>
        <v>0</v>
      </c>
      <c r="V446" s="6">
        <f t="shared" si="68"/>
        <v>0</v>
      </c>
      <c r="W446" s="6">
        <f t="shared" si="69"/>
        <v>0</v>
      </c>
      <c r="X446" s="6">
        <f t="shared" si="70"/>
        <v>0</v>
      </c>
      <c r="Y446" s="6">
        <f t="shared" si="65"/>
        <v>0</v>
      </c>
      <c r="Z446" s="6"/>
      <c r="AA446" s="6"/>
      <c r="AB446" s="6"/>
      <c r="AC446" s="6"/>
      <c r="AD446" s="6"/>
      <c r="AE446" s="6"/>
      <c r="AF446" s="6"/>
      <c r="AG446" s="6"/>
      <c r="AH446" s="6"/>
      <c r="AI446" s="6"/>
    </row>
    <row r="447" spans="1:35" s="20" customFormat="1" ht="15" customHeight="1" x14ac:dyDescent="0.25">
      <c r="A447" s="19"/>
      <c r="B447" s="74" t="str">
        <f t="shared" si="62"/>
        <v>!!!</v>
      </c>
      <c r="C447" s="209" t="str">
        <f>IF($D447&lt;&gt;"",VLOOKUP(TEXT($D447,0),'Angaben Stationen'!$C$15:$V$65,2,0),"")</f>
        <v/>
      </c>
      <c r="D447" s="203"/>
      <c r="E447" s="210"/>
      <c r="F447" s="210"/>
      <c r="G447" s="212"/>
      <c r="H447" s="213"/>
      <c r="I447" s="112"/>
      <c r="J447" s="112"/>
      <c r="K447" s="72"/>
      <c r="M447" s="126"/>
      <c r="N447" s="6">
        <f t="shared" si="63"/>
        <v>0</v>
      </c>
      <c r="O447" s="6" t="str">
        <f>IF('Angaben KH-Standort'!$D$13&gt;0,"VJ","KJA")</f>
        <v>KJA</v>
      </c>
      <c r="P447" s="6" t="str">
        <f t="shared" si="66"/>
        <v>Leer</v>
      </c>
      <c r="Q447" s="6" t="str">
        <f t="shared" si="64"/>
        <v>Leer</v>
      </c>
      <c r="R447" s="6" t="str">
        <f t="shared" si="61"/>
        <v>Leer</v>
      </c>
      <c r="S447" s="6" t="str">
        <f>VLOOKUP($C447,{"29 - Psychiatrie (Erwachsene)","Psychiatrie";"30 - Kinder- und Jugendpsychiatrie","KJPsychiatrie";"31 - Psychosomatik","Psychosomatik";0,"Leer";"","Leer"},2,0)</f>
        <v>Leer</v>
      </c>
      <c r="T447" s="6">
        <f>VLOOKUP($C447,{"29 - Psychiatrie (Erwachsene)",1;"30 - Kinder- und Jugendpsychiatrie",1;"31 - Psychosomatik",1;0,0;"",0},2,0)</f>
        <v>0</v>
      </c>
      <c r="U447" s="6">
        <f t="shared" si="67"/>
        <v>0</v>
      </c>
      <c r="V447" s="6">
        <f t="shared" si="68"/>
        <v>0</v>
      </c>
      <c r="W447" s="6">
        <f t="shared" si="69"/>
        <v>0</v>
      </c>
      <c r="X447" s="6">
        <f t="shared" si="70"/>
        <v>0</v>
      </c>
      <c r="Y447" s="6">
        <f t="shared" si="65"/>
        <v>0</v>
      </c>
      <c r="Z447" s="6"/>
      <c r="AA447" s="6"/>
      <c r="AB447" s="6"/>
      <c r="AC447" s="6"/>
      <c r="AD447" s="6"/>
      <c r="AE447" s="6"/>
      <c r="AF447" s="6"/>
      <c r="AG447" s="6"/>
      <c r="AH447" s="6"/>
      <c r="AI447" s="6"/>
    </row>
    <row r="448" spans="1:35" s="20" customFormat="1" ht="15" customHeight="1" x14ac:dyDescent="0.25">
      <c r="A448" s="19"/>
      <c r="B448" s="74" t="str">
        <f t="shared" si="62"/>
        <v>!!!</v>
      </c>
      <c r="C448" s="209" t="str">
        <f>IF($D448&lt;&gt;"",VLOOKUP(TEXT($D448,0),'Angaben Stationen'!$C$15:$V$65,2,0),"")</f>
        <v/>
      </c>
      <c r="D448" s="203"/>
      <c r="E448" s="210"/>
      <c r="F448" s="210"/>
      <c r="G448" s="212"/>
      <c r="H448" s="213"/>
      <c r="I448" s="112"/>
      <c r="J448" s="112"/>
      <c r="K448" s="72"/>
      <c r="M448" s="126"/>
      <c r="N448" s="6">
        <f t="shared" si="63"/>
        <v>0</v>
      </c>
      <c r="O448" s="6" t="str">
        <f>IF('Angaben KH-Standort'!$D$13&gt;0,"VJ","KJA")</f>
        <v>KJA</v>
      </c>
      <c r="P448" s="6" t="str">
        <f t="shared" si="66"/>
        <v>Leer</v>
      </c>
      <c r="Q448" s="6" t="str">
        <f t="shared" si="64"/>
        <v>Leer</v>
      </c>
      <c r="R448" s="6" t="str">
        <f t="shared" si="61"/>
        <v>Leer</v>
      </c>
      <c r="S448" s="6" t="str">
        <f>VLOOKUP($C448,{"29 - Psychiatrie (Erwachsene)","Psychiatrie";"30 - Kinder- und Jugendpsychiatrie","KJPsychiatrie";"31 - Psychosomatik","Psychosomatik";0,"Leer";"","Leer"},2,0)</f>
        <v>Leer</v>
      </c>
      <c r="T448" s="6">
        <f>VLOOKUP($C448,{"29 - Psychiatrie (Erwachsene)",1;"30 - Kinder- und Jugendpsychiatrie",1;"31 - Psychosomatik",1;0,0;"",0},2,0)</f>
        <v>0</v>
      </c>
      <c r="U448" s="6">
        <f t="shared" si="67"/>
        <v>0</v>
      </c>
      <c r="V448" s="6">
        <f t="shared" si="68"/>
        <v>0</v>
      </c>
      <c r="W448" s="6">
        <f t="shared" si="69"/>
        <v>0</v>
      </c>
      <c r="X448" s="6">
        <f t="shared" si="70"/>
        <v>0</v>
      </c>
      <c r="Y448" s="6">
        <f t="shared" si="65"/>
        <v>0</v>
      </c>
      <c r="Z448" s="6"/>
      <c r="AA448" s="6"/>
      <c r="AB448" s="6"/>
      <c r="AC448" s="6"/>
      <c r="AD448" s="6"/>
      <c r="AE448" s="6"/>
      <c r="AF448" s="6"/>
      <c r="AG448" s="6"/>
      <c r="AH448" s="6"/>
      <c r="AI448" s="6"/>
    </row>
    <row r="449" spans="1:35" s="20" customFormat="1" ht="15" customHeight="1" x14ac:dyDescent="0.25">
      <c r="A449" s="19"/>
      <c r="B449" s="74" t="str">
        <f t="shared" si="62"/>
        <v>!!!</v>
      </c>
      <c r="C449" s="209" t="str">
        <f>IF($D449&lt;&gt;"",VLOOKUP(TEXT($D449,0),'Angaben Stationen'!$C$15:$V$65,2,0),"")</f>
        <v/>
      </c>
      <c r="D449" s="203"/>
      <c r="E449" s="210"/>
      <c r="F449" s="210"/>
      <c r="G449" s="212"/>
      <c r="H449" s="213"/>
      <c r="I449" s="112"/>
      <c r="J449" s="112"/>
      <c r="K449" s="72"/>
      <c r="M449" s="126"/>
      <c r="N449" s="6">
        <f t="shared" si="63"/>
        <v>0</v>
      </c>
      <c r="O449" s="6" t="str">
        <f>IF('Angaben KH-Standort'!$D$13&gt;0,"VJ","KJA")</f>
        <v>KJA</v>
      </c>
      <c r="P449" s="6" t="str">
        <f t="shared" si="66"/>
        <v>Leer</v>
      </c>
      <c r="Q449" s="6" t="str">
        <f t="shared" si="64"/>
        <v>Leer</v>
      </c>
      <c r="R449" s="6" t="str">
        <f t="shared" si="61"/>
        <v>Leer</v>
      </c>
      <c r="S449" s="6" t="str">
        <f>VLOOKUP($C449,{"29 - Psychiatrie (Erwachsene)","Psychiatrie";"30 - Kinder- und Jugendpsychiatrie","KJPsychiatrie";"31 - Psychosomatik","Psychosomatik";0,"Leer";"","Leer"},2,0)</f>
        <v>Leer</v>
      </c>
      <c r="T449" s="6">
        <f>VLOOKUP($C449,{"29 - Psychiatrie (Erwachsene)",1;"30 - Kinder- und Jugendpsychiatrie",1;"31 - Psychosomatik",1;0,0;"",0},2,0)</f>
        <v>0</v>
      </c>
      <c r="U449" s="6">
        <f t="shared" si="67"/>
        <v>0</v>
      </c>
      <c r="V449" s="6">
        <f t="shared" si="68"/>
        <v>0</v>
      </c>
      <c r="W449" s="6">
        <f t="shared" si="69"/>
        <v>0</v>
      </c>
      <c r="X449" s="6">
        <f t="shared" si="70"/>
        <v>0</v>
      </c>
      <c r="Y449" s="6">
        <f t="shared" si="65"/>
        <v>0</v>
      </c>
      <c r="Z449" s="6"/>
      <c r="AA449" s="6"/>
      <c r="AB449" s="6"/>
      <c r="AC449" s="6"/>
      <c r="AD449" s="6"/>
      <c r="AE449" s="6"/>
      <c r="AF449" s="6"/>
      <c r="AG449" s="6"/>
      <c r="AH449" s="6"/>
      <c r="AI449" s="6"/>
    </row>
    <row r="450" spans="1:35" s="20" customFormat="1" ht="15" customHeight="1" x14ac:dyDescent="0.25">
      <c r="A450" s="19"/>
      <c r="B450" s="74" t="str">
        <f t="shared" si="62"/>
        <v>!!!</v>
      </c>
      <c r="C450" s="209" t="str">
        <f>IF($D450&lt;&gt;"",VLOOKUP(TEXT($D450,0),'Angaben Stationen'!$C$15:$V$65,2,0),"")</f>
        <v/>
      </c>
      <c r="D450" s="203"/>
      <c r="E450" s="210"/>
      <c r="F450" s="210"/>
      <c r="G450" s="212"/>
      <c r="H450" s="213"/>
      <c r="I450" s="112"/>
      <c r="J450" s="112"/>
      <c r="K450" s="72"/>
      <c r="M450" s="126"/>
      <c r="N450" s="6">
        <f t="shared" si="63"/>
        <v>0</v>
      </c>
      <c r="O450" s="6" t="str">
        <f>IF('Angaben KH-Standort'!$D$13&gt;0,"VJ","KJA")</f>
        <v>KJA</v>
      </c>
      <c r="P450" s="6" t="str">
        <f t="shared" si="66"/>
        <v>Leer</v>
      </c>
      <c r="Q450" s="6" t="str">
        <f t="shared" si="64"/>
        <v>Leer</v>
      </c>
      <c r="R450" s="6" t="str">
        <f t="shared" si="61"/>
        <v>Leer</v>
      </c>
      <c r="S450" s="6" t="str">
        <f>VLOOKUP($C450,{"29 - Psychiatrie (Erwachsene)","Psychiatrie";"30 - Kinder- und Jugendpsychiatrie","KJPsychiatrie";"31 - Psychosomatik","Psychosomatik";0,"Leer";"","Leer"},2,0)</f>
        <v>Leer</v>
      </c>
      <c r="T450" s="6">
        <f>VLOOKUP($C450,{"29 - Psychiatrie (Erwachsene)",1;"30 - Kinder- und Jugendpsychiatrie",1;"31 - Psychosomatik",1;0,0;"",0},2,0)</f>
        <v>0</v>
      </c>
      <c r="U450" s="6">
        <f t="shared" si="67"/>
        <v>0</v>
      </c>
      <c r="V450" s="6">
        <f t="shared" si="68"/>
        <v>0</v>
      </c>
      <c r="W450" s="6">
        <f t="shared" si="69"/>
        <v>0</v>
      </c>
      <c r="X450" s="6">
        <f t="shared" si="70"/>
        <v>0</v>
      </c>
      <c r="Y450" s="6">
        <f t="shared" si="65"/>
        <v>0</v>
      </c>
      <c r="Z450" s="6"/>
      <c r="AA450" s="6"/>
      <c r="AB450" s="6"/>
      <c r="AC450" s="6"/>
      <c r="AD450" s="6"/>
      <c r="AE450" s="6"/>
      <c r="AF450" s="6"/>
      <c r="AG450" s="6"/>
      <c r="AH450" s="6"/>
      <c r="AI450" s="6"/>
    </row>
    <row r="451" spans="1:35" s="20" customFormat="1" ht="15" customHeight="1" x14ac:dyDescent="0.25">
      <c r="A451" s="19"/>
      <c r="B451" s="74" t="str">
        <f t="shared" si="62"/>
        <v>!!!</v>
      </c>
      <c r="C451" s="209" t="str">
        <f>IF($D451&lt;&gt;"",VLOOKUP(TEXT($D451,0),'Angaben Stationen'!$C$15:$V$65,2,0),"")</f>
        <v/>
      </c>
      <c r="D451" s="203"/>
      <c r="E451" s="210"/>
      <c r="F451" s="210"/>
      <c r="G451" s="212"/>
      <c r="H451" s="213"/>
      <c r="I451" s="112"/>
      <c r="J451" s="112"/>
      <c r="K451" s="72"/>
      <c r="M451" s="126"/>
      <c r="N451" s="6">
        <f t="shared" si="63"/>
        <v>0</v>
      </c>
      <c r="O451" s="6" t="str">
        <f>IF('Angaben KH-Standort'!$D$13&gt;0,"VJ","KJA")</f>
        <v>KJA</v>
      </c>
      <c r="P451" s="6" t="str">
        <f t="shared" si="66"/>
        <v>Leer</v>
      </c>
      <c r="Q451" s="6" t="str">
        <f t="shared" si="64"/>
        <v>Leer</v>
      </c>
      <c r="R451" s="6" t="str">
        <f t="shared" si="61"/>
        <v>Leer</v>
      </c>
      <c r="S451" s="6" t="str">
        <f>VLOOKUP($C451,{"29 - Psychiatrie (Erwachsene)","Psychiatrie";"30 - Kinder- und Jugendpsychiatrie","KJPsychiatrie";"31 - Psychosomatik","Psychosomatik";0,"Leer";"","Leer"},2,0)</f>
        <v>Leer</v>
      </c>
      <c r="T451" s="6">
        <f>VLOOKUP($C451,{"29 - Psychiatrie (Erwachsene)",1;"30 - Kinder- und Jugendpsychiatrie",1;"31 - Psychosomatik",1;0,0;"",0},2,0)</f>
        <v>0</v>
      </c>
      <c r="U451" s="6">
        <f t="shared" si="67"/>
        <v>0</v>
      </c>
      <c r="V451" s="6">
        <f t="shared" si="68"/>
        <v>0</v>
      </c>
      <c r="W451" s="6">
        <f t="shared" si="69"/>
        <v>0</v>
      </c>
      <c r="X451" s="6">
        <f t="shared" si="70"/>
        <v>0</v>
      </c>
      <c r="Y451" s="6">
        <f t="shared" si="65"/>
        <v>0</v>
      </c>
      <c r="Z451" s="6"/>
      <c r="AA451" s="6"/>
      <c r="AB451" s="6"/>
      <c r="AC451" s="6"/>
      <c r="AD451" s="6"/>
      <c r="AE451" s="6"/>
      <c r="AF451" s="6"/>
      <c r="AG451" s="6"/>
      <c r="AH451" s="6"/>
      <c r="AI451" s="6"/>
    </row>
    <row r="452" spans="1:35" s="20" customFormat="1" ht="15" customHeight="1" x14ac:dyDescent="0.25">
      <c r="A452" s="19"/>
      <c r="B452" s="74" t="str">
        <f t="shared" si="62"/>
        <v>!!!</v>
      </c>
      <c r="C452" s="209" t="str">
        <f>IF($D452&lt;&gt;"",VLOOKUP(TEXT($D452,0),'Angaben Stationen'!$C$15:$V$65,2,0),"")</f>
        <v/>
      </c>
      <c r="D452" s="203"/>
      <c r="E452" s="210"/>
      <c r="F452" s="210"/>
      <c r="G452" s="212"/>
      <c r="H452" s="213"/>
      <c r="I452" s="112"/>
      <c r="J452" s="112"/>
      <c r="K452" s="72"/>
      <c r="M452" s="126"/>
      <c r="N452" s="6">
        <f t="shared" si="63"/>
        <v>0</v>
      </c>
      <c r="O452" s="6" t="str">
        <f>IF('Angaben KH-Standort'!$D$13&gt;0,"VJ","KJA")</f>
        <v>KJA</v>
      </c>
      <c r="P452" s="6" t="str">
        <f t="shared" si="66"/>
        <v>Leer</v>
      </c>
      <c r="Q452" s="6" t="str">
        <f t="shared" si="64"/>
        <v>Leer</v>
      </c>
      <c r="R452" s="6" t="str">
        <f t="shared" si="61"/>
        <v>Leer</v>
      </c>
      <c r="S452" s="6" t="str">
        <f>VLOOKUP($C452,{"29 - Psychiatrie (Erwachsene)","Psychiatrie";"30 - Kinder- und Jugendpsychiatrie","KJPsychiatrie";"31 - Psychosomatik","Psychosomatik";0,"Leer";"","Leer"},2,0)</f>
        <v>Leer</v>
      </c>
      <c r="T452" s="6">
        <f>VLOOKUP($C452,{"29 - Psychiatrie (Erwachsene)",1;"30 - Kinder- und Jugendpsychiatrie",1;"31 - Psychosomatik",1;0,0;"",0},2,0)</f>
        <v>0</v>
      </c>
      <c r="U452" s="6">
        <f t="shared" si="67"/>
        <v>0</v>
      </c>
      <c r="V452" s="6">
        <f t="shared" si="68"/>
        <v>0</v>
      </c>
      <c r="W452" s="6">
        <f t="shared" si="69"/>
        <v>0</v>
      </c>
      <c r="X452" s="6">
        <f t="shared" si="70"/>
        <v>0</v>
      </c>
      <c r="Y452" s="6">
        <f t="shared" si="65"/>
        <v>0</v>
      </c>
      <c r="Z452" s="6"/>
      <c r="AA452" s="6"/>
      <c r="AB452" s="6"/>
      <c r="AC452" s="6"/>
      <c r="AD452" s="6"/>
      <c r="AE452" s="6"/>
      <c r="AF452" s="6"/>
      <c r="AG452" s="6"/>
      <c r="AH452" s="6"/>
      <c r="AI452" s="6"/>
    </row>
    <row r="453" spans="1:35" s="20" customFormat="1" ht="15" customHeight="1" x14ac:dyDescent="0.25">
      <c r="A453" s="19"/>
      <c r="B453" s="74" t="str">
        <f t="shared" si="62"/>
        <v>!!!</v>
      </c>
      <c r="C453" s="209" t="str">
        <f>IF($D453&lt;&gt;"",VLOOKUP(TEXT($D453,0),'Angaben Stationen'!$C$15:$V$65,2,0),"")</f>
        <v/>
      </c>
      <c r="D453" s="203"/>
      <c r="E453" s="210"/>
      <c r="F453" s="210"/>
      <c r="G453" s="212"/>
      <c r="H453" s="213"/>
      <c r="I453" s="112"/>
      <c r="J453" s="112"/>
      <c r="K453" s="72"/>
      <c r="M453" s="126"/>
      <c r="N453" s="6">
        <f t="shared" si="63"/>
        <v>0</v>
      </c>
      <c r="O453" s="6" t="str">
        <f>IF('Angaben KH-Standort'!$D$13&gt;0,"VJ","KJA")</f>
        <v>KJA</v>
      </c>
      <c r="P453" s="6" t="str">
        <f t="shared" si="66"/>
        <v>Leer</v>
      </c>
      <c r="Q453" s="6" t="str">
        <f t="shared" si="64"/>
        <v>Leer</v>
      </c>
      <c r="R453" s="6" t="str">
        <f t="shared" si="61"/>
        <v>Leer</v>
      </c>
      <c r="S453" s="6" t="str">
        <f>VLOOKUP($C453,{"29 - Psychiatrie (Erwachsene)","Psychiatrie";"30 - Kinder- und Jugendpsychiatrie","KJPsychiatrie";"31 - Psychosomatik","Psychosomatik";0,"Leer";"","Leer"},2,0)</f>
        <v>Leer</v>
      </c>
      <c r="T453" s="6">
        <f>VLOOKUP($C453,{"29 - Psychiatrie (Erwachsene)",1;"30 - Kinder- und Jugendpsychiatrie",1;"31 - Psychosomatik",1;0,0;"",0},2,0)</f>
        <v>0</v>
      </c>
      <c r="U453" s="6">
        <f t="shared" si="67"/>
        <v>0</v>
      </c>
      <c r="V453" s="6">
        <f t="shared" si="68"/>
        <v>0</v>
      </c>
      <c r="W453" s="6">
        <f t="shared" si="69"/>
        <v>0</v>
      </c>
      <c r="X453" s="6">
        <f t="shared" si="70"/>
        <v>0</v>
      </c>
      <c r="Y453" s="6">
        <f t="shared" si="65"/>
        <v>0</v>
      </c>
      <c r="Z453" s="6"/>
      <c r="AA453" s="6"/>
      <c r="AB453" s="6"/>
      <c r="AC453" s="6"/>
      <c r="AD453" s="6"/>
      <c r="AE453" s="6"/>
      <c r="AF453" s="6"/>
      <c r="AG453" s="6"/>
      <c r="AH453" s="6"/>
      <c r="AI453" s="6"/>
    </row>
    <row r="454" spans="1:35" s="20" customFormat="1" ht="15" customHeight="1" x14ac:dyDescent="0.25">
      <c r="A454" s="19"/>
      <c r="B454" s="74" t="str">
        <f t="shared" si="62"/>
        <v>!!!</v>
      </c>
      <c r="C454" s="209" t="str">
        <f>IF($D454&lt;&gt;"",VLOOKUP(TEXT($D454,0),'Angaben Stationen'!$C$15:$V$65,2,0),"")</f>
        <v/>
      </c>
      <c r="D454" s="203"/>
      <c r="E454" s="210"/>
      <c r="F454" s="210"/>
      <c r="G454" s="212"/>
      <c r="H454" s="213"/>
      <c r="I454" s="112"/>
      <c r="J454" s="112"/>
      <c r="K454" s="72"/>
      <c r="M454" s="126"/>
      <c r="N454" s="6">
        <f t="shared" si="63"/>
        <v>0</v>
      </c>
      <c r="O454" s="6" t="str">
        <f>IF('Angaben KH-Standort'!$D$13&gt;0,"VJ","KJA")</f>
        <v>KJA</v>
      </c>
      <c r="P454" s="6" t="str">
        <f t="shared" si="66"/>
        <v>Leer</v>
      </c>
      <c r="Q454" s="6" t="str">
        <f t="shared" si="64"/>
        <v>Leer</v>
      </c>
      <c r="R454" s="6" t="str">
        <f t="shared" si="61"/>
        <v>Leer</v>
      </c>
      <c r="S454" s="6" t="str">
        <f>VLOOKUP($C454,{"29 - Psychiatrie (Erwachsene)","Psychiatrie";"30 - Kinder- und Jugendpsychiatrie","KJPsychiatrie";"31 - Psychosomatik","Psychosomatik";0,"Leer";"","Leer"},2,0)</f>
        <v>Leer</v>
      </c>
      <c r="T454" s="6">
        <f>VLOOKUP($C454,{"29 - Psychiatrie (Erwachsene)",1;"30 - Kinder- und Jugendpsychiatrie",1;"31 - Psychosomatik",1;0,0;"",0},2,0)</f>
        <v>0</v>
      </c>
      <c r="U454" s="6">
        <f t="shared" si="67"/>
        <v>0</v>
      </c>
      <c r="V454" s="6">
        <f t="shared" si="68"/>
        <v>0</v>
      </c>
      <c r="W454" s="6">
        <f t="shared" si="69"/>
        <v>0</v>
      </c>
      <c r="X454" s="6">
        <f t="shared" si="70"/>
        <v>0</v>
      </c>
      <c r="Y454" s="6">
        <f t="shared" si="65"/>
        <v>0</v>
      </c>
      <c r="Z454" s="6"/>
      <c r="AA454" s="6"/>
      <c r="AB454" s="6"/>
      <c r="AC454" s="6"/>
      <c r="AD454" s="6"/>
      <c r="AE454" s="6"/>
      <c r="AF454" s="6"/>
      <c r="AG454" s="6"/>
      <c r="AH454" s="6"/>
      <c r="AI454" s="6"/>
    </row>
    <row r="455" spans="1:35" s="20" customFormat="1" ht="15" customHeight="1" x14ac:dyDescent="0.25">
      <c r="A455" s="19"/>
      <c r="B455" s="74" t="str">
        <f t="shared" si="62"/>
        <v>!!!</v>
      </c>
      <c r="C455" s="209" t="str">
        <f>IF($D455&lt;&gt;"",VLOOKUP(TEXT($D455,0),'Angaben Stationen'!$C$15:$V$65,2,0),"")</f>
        <v/>
      </c>
      <c r="D455" s="203"/>
      <c r="E455" s="210"/>
      <c r="F455" s="210"/>
      <c r="G455" s="212"/>
      <c r="H455" s="213"/>
      <c r="I455" s="112"/>
      <c r="J455" s="112"/>
      <c r="K455" s="72"/>
      <c r="M455" s="126"/>
      <c r="N455" s="6">
        <f t="shared" si="63"/>
        <v>0</v>
      </c>
      <c r="O455" s="6" t="str">
        <f>IF('Angaben KH-Standort'!$D$13&gt;0,"VJ","KJA")</f>
        <v>KJA</v>
      </c>
      <c r="P455" s="6" t="str">
        <f t="shared" si="66"/>
        <v>Leer</v>
      </c>
      <c r="Q455" s="6" t="str">
        <f t="shared" si="64"/>
        <v>Leer</v>
      </c>
      <c r="R455" s="6" t="str">
        <f t="shared" si="61"/>
        <v>Leer</v>
      </c>
      <c r="S455" s="6" t="str">
        <f>VLOOKUP($C455,{"29 - Psychiatrie (Erwachsene)","Psychiatrie";"30 - Kinder- und Jugendpsychiatrie","KJPsychiatrie";"31 - Psychosomatik","Psychosomatik";0,"Leer";"","Leer"},2,0)</f>
        <v>Leer</v>
      </c>
      <c r="T455" s="6">
        <f>VLOOKUP($C455,{"29 - Psychiatrie (Erwachsene)",1;"30 - Kinder- und Jugendpsychiatrie",1;"31 - Psychosomatik",1;0,0;"",0},2,0)</f>
        <v>0</v>
      </c>
      <c r="U455" s="6">
        <f t="shared" si="67"/>
        <v>0</v>
      </c>
      <c r="V455" s="6">
        <f t="shared" si="68"/>
        <v>0</v>
      </c>
      <c r="W455" s="6">
        <f t="shared" si="69"/>
        <v>0</v>
      </c>
      <c r="X455" s="6">
        <f t="shared" si="70"/>
        <v>0</v>
      </c>
      <c r="Y455" s="6">
        <f t="shared" si="65"/>
        <v>0</v>
      </c>
      <c r="Z455" s="6"/>
      <c r="AA455" s="6"/>
      <c r="AB455" s="6"/>
      <c r="AC455" s="6"/>
      <c r="AD455" s="6"/>
      <c r="AE455" s="6"/>
      <c r="AF455" s="6"/>
      <c r="AG455" s="6"/>
      <c r="AH455" s="6"/>
      <c r="AI455" s="6"/>
    </row>
    <row r="456" spans="1:35" s="20" customFormat="1" ht="15" customHeight="1" x14ac:dyDescent="0.25">
      <c r="A456" s="19"/>
      <c r="B456" s="74" t="str">
        <f t="shared" si="62"/>
        <v>!!!</v>
      </c>
      <c r="C456" s="209" t="str">
        <f>IF($D456&lt;&gt;"",VLOOKUP(TEXT($D456,0),'Angaben Stationen'!$C$15:$V$65,2,0),"")</f>
        <v/>
      </c>
      <c r="D456" s="203"/>
      <c r="E456" s="210"/>
      <c r="F456" s="210"/>
      <c r="G456" s="212"/>
      <c r="H456" s="213"/>
      <c r="I456" s="112"/>
      <c r="J456" s="112"/>
      <c r="K456" s="72"/>
      <c r="M456" s="126"/>
      <c r="N456" s="6">
        <f t="shared" si="63"/>
        <v>0</v>
      </c>
      <c r="O456" s="6" t="str">
        <f>IF('Angaben KH-Standort'!$D$13&gt;0,"VJ","KJA")</f>
        <v>KJA</v>
      </c>
      <c r="P456" s="6" t="str">
        <f t="shared" si="66"/>
        <v>Leer</v>
      </c>
      <c r="Q456" s="6" t="str">
        <f t="shared" si="64"/>
        <v>Leer</v>
      </c>
      <c r="R456" s="6" t="str">
        <f t="shared" si="61"/>
        <v>Leer</v>
      </c>
      <c r="S456" s="6" t="str">
        <f>VLOOKUP($C456,{"29 - Psychiatrie (Erwachsene)","Psychiatrie";"30 - Kinder- und Jugendpsychiatrie","KJPsychiatrie";"31 - Psychosomatik","Psychosomatik";0,"Leer";"","Leer"},2,0)</f>
        <v>Leer</v>
      </c>
      <c r="T456" s="6">
        <f>VLOOKUP($C456,{"29 - Psychiatrie (Erwachsene)",1;"30 - Kinder- und Jugendpsychiatrie",1;"31 - Psychosomatik",1;0,0;"",0},2,0)</f>
        <v>0</v>
      </c>
      <c r="U456" s="6">
        <f t="shared" si="67"/>
        <v>0</v>
      </c>
      <c r="V456" s="6">
        <f t="shared" si="68"/>
        <v>0</v>
      </c>
      <c r="W456" s="6">
        <f t="shared" si="69"/>
        <v>0</v>
      </c>
      <c r="X456" s="6">
        <f t="shared" si="70"/>
        <v>0</v>
      </c>
      <c r="Y456" s="6">
        <f t="shared" si="65"/>
        <v>0</v>
      </c>
      <c r="Z456" s="6"/>
      <c r="AA456" s="6"/>
      <c r="AB456" s="6"/>
      <c r="AC456" s="6"/>
      <c r="AD456" s="6"/>
      <c r="AE456" s="6"/>
      <c r="AF456" s="6"/>
      <c r="AG456" s="6"/>
      <c r="AH456" s="6"/>
      <c r="AI456" s="6"/>
    </row>
    <row r="457" spans="1:35" s="20" customFormat="1" ht="15" customHeight="1" x14ac:dyDescent="0.25">
      <c r="A457" s="19"/>
      <c r="B457" s="74" t="str">
        <f t="shared" si="62"/>
        <v>!!!</v>
      </c>
      <c r="C457" s="209" t="str">
        <f>IF($D457&lt;&gt;"",VLOOKUP(TEXT($D457,0),'Angaben Stationen'!$C$15:$V$65,2,0),"")</f>
        <v/>
      </c>
      <c r="D457" s="203"/>
      <c r="E457" s="210"/>
      <c r="F457" s="210"/>
      <c r="G457" s="212"/>
      <c r="H457" s="213"/>
      <c r="I457" s="112"/>
      <c r="J457" s="112"/>
      <c r="K457" s="72"/>
      <c r="M457" s="126"/>
      <c r="N457" s="6">
        <f t="shared" si="63"/>
        <v>0</v>
      </c>
      <c r="O457" s="6" t="str">
        <f>IF('Angaben KH-Standort'!$D$13&gt;0,"VJ","KJA")</f>
        <v>KJA</v>
      </c>
      <c r="P457" s="6" t="str">
        <f t="shared" si="66"/>
        <v>Leer</v>
      </c>
      <c r="Q457" s="6" t="str">
        <f t="shared" si="64"/>
        <v>Leer</v>
      </c>
      <c r="R457" s="6" t="str">
        <f t="shared" si="61"/>
        <v>Leer</v>
      </c>
      <c r="S457" s="6" t="str">
        <f>VLOOKUP($C457,{"29 - Psychiatrie (Erwachsene)","Psychiatrie";"30 - Kinder- und Jugendpsychiatrie","KJPsychiatrie";"31 - Psychosomatik","Psychosomatik";0,"Leer";"","Leer"},2,0)</f>
        <v>Leer</v>
      </c>
      <c r="T457" s="6">
        <f>VLOOKUP($C457,{"29 - Psychiatrie (Erwachsene)",1;"30 - Kinder- und Jugendpsychiatrie",1;"31 - Psychosomatik",1;0,0;"",0},2,0)</f>
        <v>0</v>
      </c>
      <c r="U457" s="6">
        <f t="shared" si="67"/>
        <v>0</v>
      </c>
      <c r="V457" s="6">
        <f t="shared" si="68"/>
        <v>0</v>
      </c>
      <c r="W457" s="6">
        <f t="shared" si="69"/>
        <v>0</v>
      </c>
      <c r="X457" s="6">
        <f t="shared" si="70"/>
        <v>0</v>
      </c>
      <c r="Y457" s="6">
        <f t="shared" si="65"/>
        <v>0</v>
      </c>
      <c r="Z457" s="6"/>
      <c r="AA457" s="6"/>
      <c r="AB457" s="6"/>
      <c r="AC457" s="6"/>
      <c r="AD457" s="6"/>
      <c r="AE457" s="6"/>
      <c r="AF457" s="6"/>
      <c r="AG457" s="6"/>
      <c r="AH457" s="6"/>
      <c r="AI457" s="6"/>
    </row>
    <row r="458" spans="1:35" s="20" customFormat="1" ht="15" customHeight="1" x14ac:dyDescent="0.25">
      <c r="A458" s="19"/>
      <c r="B458" s="74" t="str">
        <f t="shared" si="62"/>
        <v>!!!</v>
      </c>
      <c r="C458" s="209" t="str">
        <f>IF($D458&lt;&gt;"",VLOOKUP(TEXT($D458,0),'Angaben Stationen'!$C$15:$V$65,2,0),"")</f>
        <v/>
      </c>
      <c r="D458" s="203"/>
      <c r="E458" s="210"/>
      <c r="F458" s="210"/>
      <c r="G458" s="212"/>
      <c r="H458" s="213"/>
      <c r="I458" s="112"/>
      <c r="J458" s="112"/>
      <c r="K458" s="72"/>
      <c r="M458" s="126"/>
      <c r="N458" s="6">
        <f t="shared" si="63"/>
        <v>0</v>
      </c>
      <c r="O458" s="6" t="str">
        <f>IF('Angaben KH-Standort'!$D$13&gt;0,"VJ","KJA")</f>
        <v>KJA</v>
      </c>
      <c r="P458" s="6" t="str">
        <f t="shared" si="66"/>
        <v>Leer</v>
      </c>
      <c r="Q458" s="6" t="str">
        <f t="shared" si="64"/>
        <v>Leer</v>
      </c>
      <c r="R458" s="6" t="str">
        <f t="shared" si="61"/>
        <v>Leer</v>
      </c>
      <c r="S458" s="6" t="str">
        <f>VLOOKUP($C458,{"29 - Psychiatrie (Erwachsene)","Psychiatrie";"30 - Kinder- und Jugendpsychiatrie","KJPsychiatrie";"31 - Psychosomatik","Psychosomatik";0,"Leer";"","Leer"},2,0)</f>
        <v>Leer</v>
      </c>
      <c r="T458" s="6">
        <f>VLOOKUP($C458,{"29 - Psychiatrie (Erwachsene)",1;"30 - Kinder- und Jugendpsychiatrie",1;"31 - Psychosomatik",1;0,0;"",0},2,0)</f>
        <v>0</v>
      </c>
      <c r="U458" s="6">
        <f t="shared" si="67"/>
        <v>0</v>
      </c>
      <c r="V458" s="6">
        <f t="shared" si="68"/>
        <v>0</v>
      </c>
      <c r="W458" s="6">
        <f t="shared" si="69"/>
        <v>0</v>
      </c>
      <c r="X458" s="6">
        <f t="shared" si="70"/>
        <v>0</v>
      </c>
      <c r="Y458" s="6">
        <f t="shared" si="65"/>
        <v>0</v>
      </c>
      <c r="Z458" s="6"/>
      <c r="AA458" s="6"/>
      <c r="AB458" s="6"/>
      <c r="AC458" s="6"/>
      <c r="AD458" s="6"/>
      <c r="AE458" s="6"/>
      <c r="AF458" s="6"/>
      <c r="AG458" s="6"/>
      <c r="AH458" s="6"/>
      <c r="AI458" s="6"/>
    </row>
    <row r="459" spans="1:35" s="20" customFormat="1" ht="15" customHeight="1" x14ac:dyDescent="0.25">
      <c r="A459" s="19"/>
      <c r="B459" s="74" t="str">
        <f t="shared" si="62"/>
        <v>!!!</v>
      </c>
      <c r="C459" s="209" t="str">
        <f>IF($D459&lt;&gt;"",VLOOKUP(TEXT($D459,0),'Angaben Stationen'!$C$15:$V$65,2,0),"")</f>
        <v/>
      </c>
      <c r="D459" s="203"/>
      <c r="E459" s="210"/>
      <c r="F459" s="210"/>
      <c r="G459" s="212"/>
      <c r="H459" s="213"/>
      <c r="I459" s="112"/>
      <c r="J459" s="112"/>
      <c r="K459" s="72"/>
      <c r="M459" s="126"/>
      <c r="N459" s="6">
        <f t="shared" si="63"/>
        <v>0</v>
      </c>
      <c r="O459" s="6" t="str">
        <f>IF('Angaben KH-Standort'!$D$13&gt;0,"VJ","KJA")</f>
        <v>KJA</v>
      </c>
      <c r="P459" s="6" t="str">
        <f t="shared" si="66"/>
        <v>Leer</v>
      </c>
      <c r="Q459" s="6" t="str">
        <f t="shared" si="64"/>
        <v>Leer</v>
      </c>
      <c r="R459" s="6" t="str">
        <f t="shared" si="61"/>
        <v>Leer</v>
      </c>
      <c r="S459" s="6" t="str">
        <f>VLOOKUP($C459,{"29 - Psychiatrie (Erwachsene)","Psychiatrie";"30 - Kinder- und Jugendpsychiatrie","KJPsychiatrie";"31 - Psychosomatik","Psychosomatik";0,"Leer";"","Leer"},2,0)</f>
        <v>Leer</v>
      </c>
      <c r="T459" s="6">
        <f>VLOOKUP($C459,{"29 - Psychiatrie (Erwachsene)",1;"30 - Kinder- und Jugendpsychiatrie",1;"31 - Psychosomatik",1;0,0;"",0},2,0)</f>
        <v>0</v>
      </c>
      <c r="U459" s="6">
        <f t="shared" si="67"/>
        <v>0</v>
      </c>
      <c r="V459" s="6">
        <f t="shared" si="68"/>
        <v>0</v>
      </c>
      <c r="W459" s="6">
        <f t="shared" si="69"/>
        <v>0</v>
      </c>
      <c r="X459" s="6">
        <f t="shared" si="70"/>
        <v>0</v>
      </c>
      <c r="Y459" s="6">
        <f t="shared" si="65"/>
        <v>0</v>
      </c>
      <c r="Z459" s="6"/>
      <c r="AA459" s="6"/>
      <c r="AB459" s="6"/>
      <c r="AC459" s="6"/>
      <c r="AD459" s="6"/>
      <c r="AE459" s="6"/>
      <c r="AF459" s="6"/>
      <c r="AG459" s="6"/>
      <c r="AH459" s="6"/>
      <c r="AI459" s="6"/>
    </row>
    <row r="460" spans="1:35" s="20" customFormat="1" ht="15" customHeight="1" x14ac:dyDescent="0.25">
      <c r="A460" s="19"/>
      <c r="B460" s="74" t="str">
        <f t="shared" si="62"/>
        <v>!!!</v>
      </c>
      <c r="C460" s="209" t="str">
        <f>IF($D460&lt;&gt;"",VLOOKUP(TEXT($D460,0),'Angaben Stationen'!$C$15:$V$65,2,0),"")</f>
        <v/>
      </c>
      <c r="D460" s="203"/>
      <c r="E460" s="210"/>
      <c r="F460" s="210"/>
      <c r="G460" s="212"/>
      <c r="H460" s="213"/>
      <c r="I460" s="112"/>
      <c r="J460" s="112"/>
      <c r="K460" s="72"/>
      <c r="M460" s="126"/>
      <c r="N460" s="6">
        <f t="shared" si="63"/>
        <v>0</v>
      </c>
      <c r="O460" s="6" t="str">
        <f>IF('Angaben KH-Standort'!$D$13&gt;0,"VJ","KJA")</f>
        <v>KJA</v>
      </c>
      <c r="P460" s="6" t="str">
        <f t="shared" si="66"/>
        <v>Leer</v>
      </c>
      <c r="Q460" s="6" t="str">
        <f t="shared" si="64"/>
        <v>Leer</v>
      </c>
      <c r="R460" s="6" t="str">
        <f t="shared" si="61"/>
        <v>Leer</v>
      </c>
      <c r="S460" s="6" t="str">
        <f>VLOOKUP($C460,{"29 - Psychiatrie (Erwachsene)","Psychiatrie";"30 - Kinder- und Jugendpsychiatrie","KJPsychiatrie";"31 - Psychosomatik","Psychosomatik";0,"Leer";"","Leer"},2,0)</f>
        <v>Leer</v>
      </c>
      <c r="T460" s="6">
        <f>VLOOKUP($C460,{"29 - Psychiatrie (Erwachsene)",1;"30 - Kinder- und Jugendpsychiatrie",1;"31 - Psychosomatik",1;0,0;"",0},2,0)</f>
        <v>0</v>
      </c>
      <c r="U460" s="6">
        <f t="shared" si="67"/>
        <v>0</v>
      </c>
      <c r="V460" s="6">
        <f t="shared" si="68"/>
        <v>0</v>
      </c>
      <c r="W460" s="6">
        <f t="shared" si="69"/>
        <v>0</v>
      </c>
      <c r="X460" s="6">
        <f t="shared" si="70"/>
        <v>0</v>
      </c>
      <c r="Y460" s="6">
        <f t="shared" si="65"/>
        <v>0</v>
      </c>
      <c r="Z460" s="6"/>
      <c r="AA460" s="6"/>
      <c r="AB460" s="6"/>
      <c r="AC460" s="6"/>
      <c r="AD460" s="6"/>
      <c r="AE460" s="6"/>
      <c r="AF460" s="6"/>
      <c r="AG460" s="6"/>
      <c r="AH460" s="6"/>
      <c r="AI460" s="6"/>
    </row>
    <row r="461" spans="1:35" s="20" customFormat="1" ht="15" customHeight="1" x14ac:dyDescent="0.25">
      <c r="A461" s="19"/>
      <c r="B461" s="74" t="str">
        <f t="shared" si="62"/>
        <v>!!!</v>
      </c>
      <c r="C461" s="209" t="str">
        <f>IF($D461&lt;&gt;"",VLOOKUP(TEXT($D461,0),'Angaben Stationen'!$C$15:$V$65,2,0),"")</f>
        <v/>
      </c>
      <c r="D461" s="203"/>
      <c r="E461" s="210"/>
      <c r="F461" s="210"/>
      <c r="G461" s="212"/>
      <c r="H461" s="213"/>
      <c r="I461" s="112"/>
      <c r="J461" s="112"/>
      <c r="K461" s="72"/>
      <c r="M461" s="126"/>
      <c r="N461" s="6">
        <f t="shared" si="63"/>
        <v>0</v>
      </c>
      <c r="O461" s="6" t="str">
        <f>IF('Angaben KH-Standort'!$D$13&gt;0,"VJ","KJA")</f>
        <v>KJA</v>
      </c>
      <c r="P461" s="6" t="str">
        <f t="shared" si="66"/>
        <v>Leer</v>
      </c>
      <c r="Q461" s="6" t="str">
        <f t="shared" si="64"/>
        <v>Leer</v>
      </c>
      <c r="R461" s="6" t="str">
        <f t="shared" si="61"/>
        <v>Leer</v>
      </c>
      <c r="S461" s="6" t="str">
        <f>VLOOKUP($C461,{"29 - Psychiatrie (Erwachsene)","Psychiatrie";"30 - Kinder- und Jugendpsychiatrie","KJPsychiatrie";"31 - Psychosomatik","Psychosomatik";0,"Leer";"","Leer"},2,0)</f>
        <v>Leer</v>
      </c>
      <c r="T461" s="6">
        <f>VLOOKUP($C461,{"29 - Psychiatrie (Erwachsene)",1;"30 - Kinder- und Jugendpsychiatrie",1;"31 - Psychosomatik",1;0,0;"",0},2,0)</f>
        <v>0</v>
      </c>
      <c r="U461" s="6">
        <f t="shared" si="67"/>
        <v>0</v>
      </c>
      <c r="V461" s="6">
        <f t="shared" si="68"/>
        <v>0</v>
      </c>
      <c r="W461" s="6">
        <f t="shared" si="69"/>
        <v>0</v>
      </c>
      <c r="X461" s="6">
        <f t="shared" si="70"/>
        <v>0</v>
      </c>
      <c r="Y461" s="6">
        <f t="shared" si="65"/>
        <v>0</v>
      </c>
      <c r="Z461" s="6"/>
      <c r="AA461" s="6"/>
      <c r="AB461" s="6"/>
      <c r="AC461" s="6"/>
      <c r="AD461" s="6"/>
      <c r="AE461" s="6"/>
      <c r="AF461" s="6"/>
      <c r="AG461" s="6"/>
      <c r="AH461" s="6"/>
      <c r="AI461" s="6"/>
    </row>
    <row r="462" spans="1:35" s="20" customFormat="1" ht="15" customHeight="1" x14ac:dyDescent="0.25">
      <c r="A462" s="19"/>
      <c r="B462" s="74" t="str">
        <f t="shared" si="62"/>
        <v>!!!</v>
      </c>
      <c r="C462" s="209" t="str">
        <f>IF($D462&lt;&gt;"",VLOOKUP(TEXT($D462,0),'Angaben Stationen'!$C$15:$V$65,2,0),"")</f>
        <v/>
      </c>
      <c r="D462" s="203"/>
      <c r="E462" s="210"/>
      <c r="F462" s="210"/>
      <c r="G462" s="212"/>
      <c r="H462" s="213"/>
      <c r="I462" s="112"/>
      <c r="J462" s="112"/>
      <c r="K462" s="72"/>
      <c r="M462" s="126"/>
      <c r="N462" s="6">
        <f t="shared" si="63"/>
        <v>0</v>
      </c>
      <c r="O462" s="6" t="str">
        <f>IF('Angaben KH-Standort'!$D$13&gt;0,"VJ","KJA")</f>
        <v>KJA</v>
      </c>
      <c r="P462" s="6" t="str">
        <f t="shared" si="66"/>
        <v>Leer</v>
      </c>
      <c r="Q462" s="6" t="str">
        <f t="shared" si="64"/>
        <v>Leer</v>
      </c>
      <c r="R462" s="6" t="str">
        <f t="shared" si="61"/>
        <v>Leer</v>
      </c>
      <c r="S462" s="6" t="str">
        <f>VLOOKUP($C462,{"29 - Psychiatrie (Erwachsene)","Psychiatrie";"30 - Kinder- und Jugendpsychiatrie","KJPsychiatrie";"31 - Psychosomatik","Psychosomatik";0,"Leer";"","Leer"},2,0)</f>
        <v>Leer</v>
      </c>
      <c r="T462" s="6">
        <f>VLOOKUP($C462,{"29 - Psychiatrie (Erwachsene)",1;"30 - Kinder- und Jugendpsychiatrie",1;"31 - Psychosomatik",1;0,0;"",0},2,0)</f>
        <v>0</v>
      </c>
      <c r="U462" s="6">
        <f t="shared" si="67"/>
        <v>0</v>
      </c>
      <c r="V462" s="6">
        <f t="shared" si="68"/>
        <v>0</v>
      </c>
      <c r="W462" s="6">
        <f t="shared" si="69"/>
        <v>0</v>
      </c>
      <c r="X462" s="6">
        <f t="shared" si="70"/>
        <v>0</v>
      </c>
      <c r="Y462" s="6">
        <f t="shared" si="65"/>
        <v>0</v>
      </c>
      <c r="Z462" s="6"/>
      <c r="AA462" s="6"/>
      <c r="AB462" s="6"/>
      <c r="AC462" s="6"/>
      <c r="AD462" s="6"/>
      <c r="AE462" s="6"/>
      <c r="AF462" s="6"/>
      <c r="AG462" s="6"/>
      <c r="AH462" s="6"/>
      <c r="AI462" s="6"/>
    </row>
    <row r="463" spans="1:35" s="20" customFormat="1" ht="15" customHeight="1" x14ac:dyDescent="0.25">
      <c r="A463" s="19"/>
      <c r="B463" s="74" t="str">
        <f t="shared" si="62"/>
        <v>!!!</v>
      </c>
      <c r="C463" s="209" t="str">
        <f>IF($D463&lt;&gt;"",VLOOKUP(TEXT($D463,0),'Angaben Stationen'!$C$15:$V$65,2,0),"")</f>
        <v/>
      </c>
      <c r="D463" s="203"/>
      <c r="E463" s="210"/>
      <c r="F463" s="210"/>
      <c r="G463" s="212"/>
      <c r="H463" s="213"/>
      <c r="I463" s="112"/>
      <c r="J463" s="112"/>
      <c r="K463" s="72"/>
      <c r="M463" s="126"/>
      <c r="N463" s="6">
        <f t="shared" si="63"/>
        <v>0</v>
      </c>
      <c r="O463" s="6" t="str">
        <f>IF('Angaben KH-Standort'!$D$13&gt;0,"VJ","KJA")</f>
        <v>KJA</v>
      </c>
      <c r="P463" s="6" t="str">
        <f t="shared" si="66"/>
        <v>Leer</v>
      </c>
      <c r="Q463" s="6" t="str">
        <f t="shared" si="64"/>
        <v>Leer</v>
      </c>
      <c r="R463" s="6" t="str">
        <f t="shared" si="61"/>
        <v>Leer</v>
      </c>
      <c r="S463" s="6" t="str">
        <f>VLOOKUP($C463,{"29 - Psychiatrie (Erwachsene)","Psychiatrie";"30 - Kinder- und Jugendpsychiatrie","KJPsychiatrie";"31 - Psychosomatik","Psychosomatik";0,"Leer";"","Leer"},2,0)</f>
        <v>Leer</v>
      </c>
      <c r="T463" s="6">
        <f>VLOOKUP($C463,{"29 - Psychiatrie (Erwachsene)",1;"30 - Kinder- und Jugendpsychiatrie",1;"31 - Psychosomatik",1;0,0;"",0},2,0)</f>
        <v>0</v>
      </c>
      <c r="U463" s="6">
        <f t="shared" si="67"/>
        <v>0</v>
      </c>
      <c r="V463" s="6">
        <f t="shared" si="68"/>
        <v>0</v>
      </c>
      <c r="W463" s="6">
        <f t="shared" si="69"/>
        <v>0</v>
      </c>
      <c r="X463" s="6">
        <f t="shared" si="70"/>
        <v>0</v>
      </c>
      <c r="Y463" s="6">
        <f t="shared" si="65"/>
        <v>0</v>
      </c>
      <c r="Z463" s="6"/>
      <c r="AA463" s="6"/>
      <c r="AB463" s="6"/>
      <c r="AC463" s="6"/>
      <c r="AD463" s="6"/>
      <c r="AE463" s="6"/>
      <c r="AF463" s="6"/>
      <c r="AG463" s="6"/>
      <c r="AH463" s="6"/>
      <c r="AI463" s="6"/>
    </row>
    <row r="464" spans="1:35" s="20" customFormat="1" ht="15" customHeight="1" x14ac:dyDescent="0.25">
      <c r="A464" s="19"/>
      <c r="B464" s="74" t="str">
        <f t="shared" si="62"/>
        <v>!!!</v>
      </c>
      <c r="C464" s="209" t="str">
        <f>IF($D464&lt;&gt;"",VLOOKUP(TEXT($D464,0),'Angaben Stationen'!$C$15:$V$65,2,0),"")</f>
        <v/>
      </c>
      <c r="D464" s="203"/>
      <c r="E464" s="210"/>
      <c r="F464" s="210"/>
      <c r="G464" s="212"/>
      <c r="H464" s="213"/>
      <c r="I464" s="112"/>
      <c r="J464" s="112"/>
      <c r="K464" s="72"/>
      <c r="M464" s="126"/>
      <c r="N464" s="6">
        <f t="shared" si="63"/>
        <v>0</v>
      </c>
      <c r="O464" s="6" t="str">
        <f>IF('Angaben KH-Standort'!$D$13&gt;0,"VJ","KJA")</f>
        <v>KJA</v>
      </c>
      <c r="P464" s="6" t="str">
        <f t="shared" si="66"/>
        <v>Leer</v>
      </c>
      <c r="Q464" s="6" t="str">
        <f t="shared" si="64"/>
        <v>Leer</v>
      </c>
      <c r="R464" s="6" t="str">
        <f t="shared" si="61"/>
        <v>Leer</v>
      </c>
      <c r="S464" s="6" t="str">
        <f>VLOOKUP($C464,{"29 - Psychiatrie (Erwachsene)","Psychiatrie";"30 - Kinder- und Jugendpsychiatrie","KJPsychiatrie";"31 - Psychosomatik","Psychosomatik";0,"Leer";"","Leer"},2,0)</f>
        <v>Leer</v>
      </c>
      <c r="T464" s="6">
        <f>VLOOKUP($C464,{"29 - Psychiatrie (Erwachsene)",1;"30 - Kinder- und Jugendpsychiatrie",1;"31 - Psychosomatik",1;0,0;"",0},2,0)</f>
        <v>0</v>
      </c>
      <c r="U464" s="6">
        <f t="shared" si="67"/>
        <v>0</v>
      </c>
      <c r="V464" s="6">
        <f t="shared" si="68"/>
        <v>0</v>
      </c>
      <c r="W464" s="6">
        <f t="shared" si="69"/>
        <v>0</v>
      </c>
      <c r="X464" s="6">
        <f t="shared" si="70"/>
        <v>0</v>
      </c>
      <c r="Y464" s="6">
        <f t="shared" si="65"/>
        <v>0</v>
      </c>
      <c r="Z464" s="6"/>
      <c r="AA464" s="6"/>
      <c r="AB464" s="6"/>
      <c r="AC464" s="6"/>
      <c r="AD464" s="6"/>
      <c r="AE464" s="6"/>
      <c r="AF464" s="6"/>
      <c r="AG464" s="6"/>
      <c r="AH464" s="6"/>
      <c r="AI464" s="6"/>
    </row>
    <row r="465" spans="1:35" s="20" customFormat="1" ht="15" customHeight="1" x14ac:dyDescent="0.25">
      <c r="A465" s="19"/>
      <c r="B465" s="74" t="str">
        <f t="shared" si="62"/>
        <v>!!!</v>
      </c>
      <c r="C465" s="209" t="str">
        <f>IF($D465&lt;&gt;"",VLOOKUP(TEXT($D465,0),'Angaben Stationen'!$C$15:$V$65,2,0),"")</f>
        <v/>
      </c>
      <c r="D465" s="203"/>
      <c r="E465" s="210"/>
      <c r="F465" s="210"/>
      <c r="G465" s="212"/>
      <c r="H465" s="213"/>
      <c r="I465" s="112"/>
      <c r="J465" s="112"/>
      <c r="K465" s="72"/>
      <c r="M465" s="126"/>
      <c r="N465" s="6">
        <f t="shared" si="63"/>
        <v>0</v>
      </c>
      <c r="O465" s="6" t="str">
        <f>IF('Angaben KH-Standort'!$D$13&gt;0,"VJ","KJA")</f>
        <v>KJA</v>
      </c>
      <c r="P465" s="6" t="str">
        <f t="shared" si="66"/>
        <v>Leer</v>
      </c>
      <c r="Q465" s="6" t="str">
        <f t="shared" si="64"/>
        <v>Leer</v>
      </c>
      <c r="R465" s="6" t="str">
        <f t="shared" si="61"/>
        <v>Leer</v>
      </c>
      <c r="S465" s="6" t="str">
        <f>VLOOKUP($C465,{"29 - Psychiatrie (Erwachsene)","Psychiatrie";"30 - Kinder- und Jugendpsychiatrie","KJPsychiatrie";"31 - Psychosomatik","Psychosomatik";0,"Leer";"","Leer"},2,0)</f>
        <v>Leer</v>
      </c>
      <c r="T465" s="6">
        <f>VLOOKUP($C465,{"29 - Psychiatrie (Erwachsene)",1;"30 - Kinder- und Jugendpsychiatrie",1;"31 - Psychosomatik",1;0,0;"",0},2,0)</f>
        <v>0</v>
      </c>
      <c r="U465" s="6">
        <f t="shared" si="67"/>
        <v>0</v>
      </c>
      <c r="V465" s="6">
        <f t="shared" si="68"/>
        <v>0</v>
      </c>
      <c r="W465" s="6">
        <f t="shared" si="69"/>
        <v>0</v>
      </c>
      <c r="X465" s="6">
        <f t="shared" si="70"/>
        <v>0</v>
      </c>
      <c r="Y465" s="6">
        <f t="shared" si="65"/>
        <v>0</v>
      </c>
      <c r="Z465" s="6"/>
      <c r="AA465" s="6"/>
      <c r="AB465" s="6"/>
      <c r="AC465" s="6"/>
      <c r="AD465" s="6"/>
      <c r="AE465" s="6"/>
      <c r="AF465" s="6"/>
      <c r="AG465" s="6"/>
      <c r="AH465" s="6"/>
      <c r="AI465" s="6"/>
    </row>
    <row r="466" spans="1:35" s="20" customFormat="1" ht="15" customHeight="1" x14ac:dyDescent="0.25">
      <c r="A466" s="19"/>
      <c r="B466" s="74" t="str">
        <f t="shared" si="62"/>
        <v>!!!</v>
      </c>
      <c r="C466" s="209" t="str">
        <f>IF($D466&lt;&gt;"",VLOOKUP(TEXT($D466,0),'Angaben Stationen'!$C$15:$V$65,2,0),"")</f>
        <v/>
      </c>
      <c r="D466" s="203"/>
      <c r="E466" s="210"/>
      <c r="F466" s="210"/>
      <c r="G466" s="212"/>
      <c r="H466" s="213"/>
      <c r="I466" s="112"/>
      <c r="J466" s="112"/>
      <c r="K466" s="72"/>
      <c r="M466" s="126"/>
      <c r="N466" s="6">
        <f t="shared" si="63"/>
        <v>0</v>
      </c>
      <c r="O466" s="6" t="str">
        <f>IF('Angaben KH-Standort'!$D$13&gt;0,"VJ","KJA")</f>
        <v>KJA</v>
      </c>
      <c r="P466" s="6" t="str">
        <f t="shared" si="66"/>
        <v>Leer</v>
      </c>
      <c r="Q466" s="6" t="str">
        <f t="shared" si="64"/>
        <v>Leer</v>
      </c>
      <c r="R466" s="6" t="str">
        <f t="shared" ref="R466:R529" si="71">IF($D466&lt;&gt;"","Monate","Leer")</f>
        <v>Leer</v>
      </c>
      <c r="S466" s="6" t="str">
        <f>VLOOKUP($C466,{"29 - Psychiatrie (Erwachsene)","Psychiatrie";"30 - Kinder- und Jugendpsychiatrie","KJPsychiatrie";"31 - Psychosomatik","Psychosomatik";0,"Leer";"","Leer"},2,0)</f>
        <v>Leer</v>
      </c>
      <c r="T466" s="6">
        <f>VLOOKUP($C466,{"29 - Psychiatrie (Erwachsene)",1;"30 - Kinder- und Jugendpsychiatrie",1;"31 - Psychosomatik",1;0,0;"",0},2,0)</f>
        <v>0</v>
      </c>
      <c r="U466" s="6">
        <f t="shared" si="67"/>
        <v>0</v>
      </c>
      <c r="V466" s="6">
        <f t="shared" si="68"/>
        <v>0</v>
      </c>
      <c r="W466" s="6">
        <f t="shared" si="69"/>
        <v>0</v>
      </c>
      <c r="X466" s="6">
        <f t="shared" si="70"/>
        <v>0</v>
      </c>
      <c r="Y466" s="6">
        <f t="shared" si="65"/>
        <v>0</v>
      </c>
      <c r="Z466" s="6"/>
      <c r="AA466" s="6"/>
      <c r="AB466" s="6"/>
      <c r="AC466" s="6"/>
      <c r="AD466" s="6"/>
      <c r="AE466" s="6"/>
      <c r="AF466" s="6"/>
      <c r="AG466" s="6"/>
      <c r="AH466" s="6"/>
      <c r="AI466" s="6"/>
    </row>
    <row r="467" spans="1:35" s="20" customFormat="1" ht="15" customHeight="1" x14ac:dyDescent="0.25">
      <c r="A467" s="19"/>
      <c r="B467" s="74" t="str">
        <f t="shared" ref="B467:B530" si="72">IF(SUM(T467:Y467)&lt;6,"!!!","")</f>
        <v>!!!</v>
      </c>
      <c r="C467" s="209" t="str">
        <f>IF($D467&lt;&gt;"",VLOOKUP(TEXT($D467,0),'Angaben Stationen'!$C$15:$V$65,2,0),"")</f>
        <v/>
      </c>
      <c r="D467" s="203"/>
      <c r="E467" s="210"/>
      <c r="F467" s="210"/>
      <c r="G467" s="212"/>
      <c r="H467" s="213"/>
      <c r="I467" s="112"/>
      <c r="J467" s="112"/>
      <c r="K467" s="72"/>
      <c r="M467" s="126"/>
      <c r="N467" s="6">
        <f t="shared" ref="N467:N530" si="73">IF(LEN(B467)&gt;0,0,1)</f>
        <v>0</v>
      </c>
      <c r="O467" s="6" t="str">
        <f>IF('Angaben KH-Standort'!$D$13&gt;0,"VJ","KJA")</f>
        <v>KJA</v>
      </c>
      <c r="P467" s="6" t="str">
        <f t="shared" si="66"/>
        <v>Leer</v>
      </c>
      <c r="Q467" s="6" t="str">
        <f t="shared" ref="Q467:Q530" si="74">IF($D467&lt;&gt;"",O467,"Leer")</f>
        <v>Leer</v>
      </c>
      <c r="R467" s="6" t="str">
        <f t="shared" si="71"/>
        <v>Leer</v>
      </c>
      <c r="S467" s="6" t="str">
        <f>VLOOKUP($C467,{"29 - Psychiatrie (Erwachsene)","Psychiatrie";"30 - Kinder- und Jugendpsychiatrie","KJPsychiatrie";"31 - Psychosomatik","Psychosomatik";0,"Leer";"","Leer"},2,0)</f>
        <v>Leer</v>
      </c>
      <c r="T467" s="6">
        <f>VLOOKUP($C467,{"29 - Psychiatrie (Erwachsene)",1;"30 - Kinder- und Jugendpsychiatrie",1;"31 - Psychosomatik",1;0,0;"",0},2,0)</f>
        <v>0</v>
      </c>
      <c r="U467" s="6">
        <f t="shared" si="67"/>
        <v>0</v>
      </c>
      <c r="V467" s="6">
        <f t="shared" si="68"/>
        <v>0</v>
      </c>
      <c r="W467" s="6">
        <f t="shared" si="69"/>
        <v>0</v>
      </c>
      <c r="X467" s="6">
        <f t="shared" si="70"/>
        <v>0</v>
      </c>
      <c r="Y467" s="6">
        <f t="shared" ref="Y467:Y530" si="75">IF(LEN($H467)&gt;0,1,0)</f>
        <v>0</v>
      </c>
      <c r="Z467" s="6"/>
      <c r="AA467" s="6"/>
      <c r="AB467" s="6"/>
      <c r="AC467" s="6"/>
      <c r="AD467" s="6"/>
      <c r="AE467" s="6"/>
      <c r="AF467" s="6"/>
      <c r="AG467" s="6"/>
      <c r="AH467" s="6"/>
      <c r="AI467" s="6"/>
    </row>
    <row r="468" spans="1:35" s="20" customFormat="1" ht="15" customHeight="1" x14ac:dyDescent="0.25">
      <c r="A468" s="19"/>
      <c r="B468" s="74" t="str">
        <f t="shared" si="72"/>
        <v>!!!</v>
      </c>
      <c r="C468" s="209" t="str">
        <f>IF($D468&lt;&gt;"",VLOOKUP(TEXT($D468,0),'Angaben Stationen'!$C$15:$V$65,2,0),"")</f>
        <v/>
      </c>
      <c r="D468" s="203"/>
      <c r="E468" s="210"/>
      <c r="F468" s="210"/>
      <c r="G468" s="212"/>
      <c r="H468" s="213"/>
      <c r="I468" s="112"/>
      <c r="J468" s="112"/>
      <c r="K468" s="72"/>
      <c r="M468" s="126"/>
      <c r="N468" s="6">
        <f t="shared" si="73"/>
        <v>0</v>
      </c>
      <c r="O468" s="6" t="str">
        <f>IF('Angaben KH-Standort'!$D$13&gt;0,"VJ","KJA")</f>
        <v>KJA</v>
      </c>
      <c r="P468" s="6" t="str">
        <f t="shared" ref="P468:P531" si="76">IF($D467&lt;&gt;"","Stationen","Leer")</f>
        <v>Leer</v>
      </c>
      <c r="Q468" s="6" t="str">
        <f t="shared" si="74"/>
        <v>Leer</v>
      </c>
      <c r="R468" s="6" t="str">
        <f t="shared" si="71"/>
        <v>Leer</v>
      </c>
      <c r="S468" s="6" t="str">
        <f>VLOOKUP($C468,{"29 - Psychiatrie (Erwachsene)","Psychiatrie";"30 - Kinder- und Jugendpsychiatrie","KJPsychiatrie";"31 - Psychosomatik","Psychosomatik";0,"Leer";"","Leer"},2,0)</f>
        <v>Leer</v>
      </c>
      <c r="T468" s="6">
        <f>VLOOKUP($C468,{"29 - Psychiatrie (Erwachsene)",1;"30 - Kinder- und Jugendpsychiatrie",1;"31 - Psychosomatik",1;0,0;"",0},2,0)</f>
        <v>0</v>
      </c>
      <c r="U468" s="6">
        <f t="shared" ref="U468:U531" si="77">IF(LEN($D468)&gt;0,1,0)</f>
        <v>0</v>
      </c>
      <c r="V468" s="6">
        <f t="shared" ref="V468:V531" si="78">IF(LEN($E468)&gt;0,1,0)</f>
        <v>0</v>
      </c>
      <c r="W468" s="6">
        <f t="shared" ref="W468:W531" si="79">IF(LEN($F468)&gt;0,1,0)</f>
        <v>0</v>
      </c>
      <c r="X468" s="6">
        <f t="shared" ref="X468:X531" si="80">IF(LEN($G468)&gt;0,1,0)</f>
        <v>0</v>
      </c>
      <c r="Y468" s="6">
        <f t="shared" si="75"/>
        <v>0</v>
      </c>
      <c r="Z468" s="6"/>
      <c r="AA468" s="6"/>
      <c r="AB468" s="6"/>
      <c r="AC468" s="6"/>
      <c r="AD468" s="6"/>
      <c r="AE468" s="6"/>
      <c r="AF468" s="6"/>
      <c r="AG468" s="6"/>
      <c r="AH468" s="6"/>
      <c r="AI468" s="6"/>
    </row>
    <row r="469" spans="1:35" s="20" customFormat="1" ht="15" customHeight="1" x14ac:dyDescent="0.25">
      <c r="A469" s="19"/>
      <c r="B469" s="74" t="str">
        <f t="shared" si="72"/>
        <v>!!!</v>
      </c>
      <c r="C469" s="209" t="str">
        <f>IF($D469&lt;&gt;"",VLOOKUP(TEXT($D469,0),'Angaben Stationen'!$C$15:$V$65,2,0),"")</f>
        <v/>
      </c>
      <c r="D469" s="203"/>
      <c r="E469" s="210"/>
      <c r="F469" s="210"/>
      <c r="G469" s="212"/>
      <c r="H469" s="213"/>
      <c r="I469" s="112"/>
      <c r="J469" s="112"/>
      <c r="K469" s="72"/>
      <c r="M469" s="126"/>
      <c r="N469" s="6">
        <f t="shared" si="73"/>
        <v>0</v>
      </c>
      <c r="O469" s="6" t="str">
        <f>IF('Angaben KH-Standort'!$D$13&gt;0,"VJ","KJA")</f>
        <v>KJA</v>
      </c>
      <c r="P469" s="6" t="str">
        <f t="shared" si="76"/>
        <v>Leer</v>
      </c>
      <c r="Q469" s="6" t="str">
        <f t="shared" si="74"/>
        <v>Leer</v>
      </c>
      <c r="R469" s="6" t="str">
        <f t="shared" si="71"/>
        <v>Leer</v>
      </c>
      <c r="S469" s="6" t="str">
        <f>VLOOKUP($C469,{"29 - Psychiatrie (Erwachsene)","Psychiatrie";"30 - Kinder- und Jugendpsychiatrie","KJPsychiatrie";"31 - Psychosomatik","Psychosomatik";0,"Leer";"","Leer"},2,0)</f>
        <v>Leer</v>
      </c>
      <c r="T469" s="6">
        <f>VLOOKUP($C469,{"29 - Psychiatrie (Erwachsene)",1;"30 - Kinder- und Jugendpsychiatrie",1;"31 - Psychosomatik",1;0,0;"",0},2,0)</f>
        <v>0</v>
      </c>
      <c r="U469" s="6">
        <f t="shared" si="77"/>
        <v>0</v>
      </c>
      <c r="V469" s="6">
        <f t="shared" si="78"/>
        <v>0</v>
      </c>
      <c r="W469" s="6">
        <f t="shared" si="79"/>
        <v>0</v>
      </c>
      <c r="X469" s="6">
        <f t="shared" si="80"/>
        <v>0</v>
      </c>
      <c r="Y469" s="6">
        <f t="shared" si="75"/>
        <v>0</v>
      </c>
      <c r="Z469" s="6"/>
      <c r="AA469" s="6"/>
      <c r="AB469" s="6"/>
      <c r="AC469" s="6"/>
      <c r="AD469" s="6"/>
      <c r="AE469" s="6"/>
      <c r="AF469" s="6"/>
      <c r="AG469" s="6"/>
      <c r="AH469" s="6"/>
      <c r="AI469" s="6"/>
    </row>
    <row r="470" spans="1:35" s="20" customFormat="1" ht="15" customHeight="1" x14ac:dyDescent="0.25">
      <c r="A470" s="19"/>
      <c r="B470" s="74" t="str">
        <f t="shared" si="72"/>
        <v>!!!</v>
      </c>
      <c r="C470" s="209" t="str">
        <f>IF($D470&lt;&gt;"",VLOOKUP(TEXT($D470,0),'Angaben Stationen'!$C$15:$V$65,2,0),"")</f>
        <v/>
      </c>
      <c r="D470" s="203"/>
      <c r="E470" s="210"/>
      <c r="F470" s="210"/>
      <c r="G470" s="212"/>
      <c r="H470" s="213"/>
      <c r="I470" s="112"/>
      <c r="J470" s="112"/>
      <c r="K470" s="72"/>
      <c r="M470" s="126"/>
      <c r="N470" s="6">
        <f t="shared" si="73"/>
        <v>0</v>
      </c>
      <c r="O470" s="6" t="str">
        <f>IF('Angaben KH-Standort'!$D$13&gt;0,"VJ","KJA")</f>
        <v>KJA</v>
      </c>
      <c r="P470" s="6" t="str">
        <f t="shared" si="76"/>
        <v>Leer</v>
      </c>
      <c r="Q470" s="6" t="str">
        <f t="shared" si="74"/>
        <v>Leer</v>
      </c>
      <c r="R470" s="6" t="str">
        <f t="shared" si="71"/>
        <v>Leer</v>
      </c>
      <c r="S470" s="6" t="str">
        <f>VLOOKUP($C470,{"29 - Psychiatrie (Erwachsene)","Psychiatrie";"30 - Kinder- und Jugendpsychiatrie","KJPsychiatrie";"31 - Psychosomatik","Psychosomatik";0,"Leer";"","Leer"},2,0)</f>
        <v>Leer</v>
      </c>
      <c r="T470" s="6">
        <f>VLOOKUP($C470,{"29 - Psychiatrie (Erwachsene)",1;"30 - Kinder- und Jugendpsychiatrie",1;"31 - Psychosomatik",1;0,0;"",0},2,0)</f>
        <v>0</v>
      </c>
      <c r="U470" s="6">
        <f t="shared" si="77"/>
        <v>0</v>
      </c>
      <c r="V470" s="6">
        <f t="shared" si="78"/>
        <v>0</v>
      </c>
      <c r="W470" s="6">
        <f t="shared" si="79"/>
        <v>0</v>
      </c>
      <c r="X470" s="6">
        <f t="shared" si="80"/>
        <v>0</v>
      </c>
      <c r="Y470" s="6">
        <f t="shared" si="75"/>
        <v>0</v>
      </c>
      <c r="Z470" s="6"/>
      <c r="AA470" s="6"/>
      <c r="AB470" s="6"/>
      <c r="AC470" s="6"/>
      <c r="AD470" s="6"/>
      <c r="AE470" s="6"/>
      <c r="AF470" s="6"/>
      <c r="AG470" s="6"/>
      <c r="AH470" s="6"/>
      <c r="AI470" s="6"/>
    </row>
    <row r="471" spans="1:35" s="20" customFormat="1" ht="15" customHeight="1" x14ac:dyDescent="0.25">
      <c r="A471" s="19"/>
      <c r="B471" s="74" t="str">
        <f t="shared" si="72"/>
        <v>!!!</v>
      </c>
      <c r="C471" s="209" t="str">
        <f>IF($D471&lt;&gt;"",VLOOKUP(TEXT($D471,0),'Angaben Stationen'!$C$15:$V$65,2,0),"")</f>
        <v/>
      </c>
      <c r="D471" s="203"/>
      <c r="E471" s="210"/>
      <c r="F471" s="210"/>
      <c r="G471" s="212"/>
      <c r="H471" s="213"/>
      <c r="I471" s="112"/>
      <c r="J471" s="112"/>
      <c r="K471" s="72"/>
      <c r="M471" s="126"/>
      <c r="N471" s="6">
        <f t="shared" si="73"/>
        <v>0</v>
      </c>
      <c r="O471" s="6" t="str">
        <f>IF('Angaben KH-Standort'!$D$13&gt;0,"VJ","KJA")</f>
        <v>KJA</v>
      </c>
      <c r="P471" s="6" t="str">
        <f t="shared" si="76"/>
        <v>Leer</v>
      </c>
      <c r="Q471" s="6" t="str">
        <f t="shared" si="74"/>
        <v>Leer</v>
      </c>
      <c r="R471" s="6" t="str">
        <f t="shared" si="71"/>
        <v>Leer</v>
      </c>
      <c r="S471" s="6" t="str">
        <f>VLOOKUP($C471,{"29 - Psychiatrie (Erwachsene)","Psychiatrie";"30 - Kinder- und Jugendpsychiatrie","KJPsychiatrie";"31 - Psychosomatik","Psychosomatik";0,"Leer";"","Leer"},2,0)</f>
        <v>Leer</v>
      </c>
      <c r="T471" s="6">
        <f>VLOOKUP($C471,{"29 - Psychiatrie (Erwachsene)",1;"30 - Kinder- und Jugendpsychiatrie",1;"31 - Psychosomatik",1;0,0;"",0},2,0)</f>
        <v>0</v>
      </c>
      <c r="U471" s="6">
        <f t="shared" si="77"/>
        <v>0</v>
      </c>
      <c r="V471" s="6">
        <f t="shared" si="78"/>
        <v>0</v>
      </c>
      <c r="W471" s="6">
        <f t="shared" si="79"/>
        <v>0</v>
      </c>
      <c r="X471" s="6">
        <f t="shared" si="80"/>
        <v>0</v>
      </c>
      <c r="Y471" s="6">
        <f t="shared" si="75"/>
        <v>0</v>
      </c>
      <c r="Z471" s="6"/>
      <c r="AA471" s="6"/>
      <c r="AB471" s="6"/>
      <c r="AC471" s="6"/>
      <c r="AD471" s="6"/>
      <c r="AE471" s="6"/>
      <c r="AF471" s="6"/>
      <c r="AG471" s="6"/>
      <c r="AH471" s="6"/>
      <c r="AI471" s="6"/>
    </row>
    <row r="472" spans="1:35" s="20" customFormat="1" ht="15" customHeight="1" x14ac:dyDescent="0.25">
      <c r="A472" s="19"/>
      <c r="B472" s="74" t="str">
        <f t="shared" si="72"/>
        <v>!!!</v>
      </c>
      <c r="C472" s="209" t="str">
        <f>IF($D472&lt;&gt;"",VLOOKUP(TEXT($D472,0),'Angaben Stationen'!$C$15:$V$65,2,0),"")</f>
        <v/>
      </c>
      <c r="D472" s="203"/>
      <c r="E472" s="210"/>
      <c r="F472" s="210"/>
      <c r="G472" s="212"/>
      <c r="H472" s="213"/>
      <c r="I472" s="112"/>
      <c r="J472" s="112"/>
      <c r="K472" s="72"/>
      <c r="M472" s="126"/>
      <c r="N472" s="6">
        <f t="shared" si="73"/>
        <v>0</v>
      </c>
      <c r="O472" s="6" t="str">
        <f>IF('Angaben KH-Standort'!$D$13&gt;0,"VJ","KJA")</f>
        <v>KJA</v>
      </c>
      <c r="P472" s="6" t="str">
        <f t="shared" si="76"/>
        <v>Leer</v>
      </c>
      <c r="Q472" s="6" t="str">
        <f t="shared" si="74"/>
        <v>Leer</v>
      </c>
      <c r="R472" s="6" t="str">
        <f t="shared" si="71"/>
        <v>Leer</v>
      </c>
      <c r="S472" s="6" t="str">
        <f>VLOOKUP($C472,{"29 - Psychiatrie (Erwachsene)","Psychiatrie";"30 - Kinder- und Jugendpsychiatrie","KJPsychiatrie";"31 - Psychosomatik","Psychosomatik";0,"Leer";"","Leer"},2,0)</f>
        <v>Leer</v>
      </c>
      <c r="T472" s="6">
        <f>VLOOKUP($C472,{"29 - Psychiatrie (Erwachsene)",1;"30 - Kinder- und Jugendpsychiatrie",1;"31 - Psychosomatik",1;0,0;"",0},2,0)</f>
        <v>0</v>
      </c>
      <c r="U472" s="6">
        <f t="shared" si="77"/>
        <v>0</v>
      </c>
      <c r="V472" s="6">
        <f t="shared" si="78"/>
        <v>0</v>
      </c>
      <c r="W472" s="6">
        <f t="shared" si="79"/>
        <v>0</v>
      </c>
      <c r="X472" s="6">
        <f t="shared" si="80"/>
        <v>0</v>
      </c>
      <c r="Y472" s="6">
        <f t="shared" si="75"/>
        <v>0</v>
      </c>
      <c r="Z472" s="6"/>
      <c r="AA472" s="6"/>
      <c r="AB472" s="6"/>
      <c r="AC472" s="6"/>
      <c r="AD472" s="6"/>
      <c r="AE472" s="6"/>
      <c r="AF472" s="6"/>
      <c r="AG472" s="6"/>
      <c r="AH472" s="6"/>
      <c r="AI472" s="6"/>
    </row>
    <row r="473" spans="1:35" s="20" customFormat="1" ht="15" customHeight="1" x14ac:dyDescent="0.25">
      <c r="A473" s="19"/>
      <c r="B473" s="74" t="str">
        <f t="shared" si="72"/>
        <v>!!!</v>
      </c>
      <c r="C473" s="209" t="str">
        <f>IF($D473&lt;&gt;"",VLOOKUP(TEXT($D473,0),'Angaben Stationen'!$C$15:$V$65,2,0),"")</f>
        <v/>
      </c>
      <c r="D473" s="203"/>
      <c r="E473" s="210"/>
      <c r="F473" s="210"/>
      <c r="G473" s="212"/>
      <c r="H473" s="213"/>
      <c r="I473" s="112"/>
      <c r="J473" s="112"/>
      <c r="K473" s="72"/>
      <c r="M473" s="126"/>
      <c r="N473" s="6">
        <f t="shared" si="73"/>
        <v>0</v>
      </c>
      <c r="O473" s="6" t="str">
        <f>IF('Angaben KH-Standort'!$D$13&gt;0,"VJ","KJA")</f>
        <v>KJA</v>
      </c>
      <c r="P473" s="6" t="str">
        <f t="shared" si="76"/>
        <v>Leer</v>
      </c>
      <c r="Q473" s="6" t="str">
        <f t="shared" si="74"/>
        <v>Leer</v>
      </c>
      <c r="R473" s="6" t="str">
        <f t="shared" si="71"/>
        <v>Leer</v>
      </c>
      <c r="S473" s="6" t="str">
        <f>VLOOKUP($C473,{"29 - Psychiatrie (Erwachsene)","Psychiatrie";"30 - Kinder- und Jugendpsychiatrie","KJPsychiatrie";"31 - Psychosomatik","Psychosomatik";0,"Leer";"","Leer"},2,0)</f>
        <v>Leer</v>
      </c>
      <c r="T473" s="6">
        <f>VLOOKUP($C473,{"29 - Psychiatrie (Erwachsene)",1;"30 - Kinder- und Jugendpsychiatrie",1;"31 - Psychosomatik",1;0,0;"",0},2,0)</f>
        <v>0</v>
      </c>
      <c r="U473" s="6">
        <f t="shared" si="77"/>
        <v>0</v>
      </c>
      <c r="V473" s="6">
        <f t="shared" si="78"/>
        <v>0</v>
      </c>
      <c r="W473" s="6">
        <f t="shared" si="79"/>
        <v>0</v>
      </c>
      <c r="X473" s="6">
        <f t="shared" si="80"/>
        <v>0</v>
      </c>
      <c r="Y473" s="6">
        <f t="shared" si="75"/>
        <v>0</v>
      </c>
      <c r="Z473" s="6"/>
      <c r="AA473" s="6"/>
      <c r="AB473" s="6"/>
      <c r="AC473" s="6"/>
      <c r="AD473" s="6"/>
      <c r="AE473" s="6"/>
      <c r="AF473" s="6"/>
      <c r="AG473" s="6"/>
      <c r="AH473" s="6"/>
      <c r="AI473" s="6"/>
    </row>
    <row r="474" spans="1:35" s="20" customFormat="1" ht="15" customHeight="1" x14ac:dyDescent="0.25">
      <c r="A474" s="19"/>
      <c r="B474" s="74" t="str">
        <f t="shared" si="72"/>
        <v>!!!</v>
      </c>
      <c r="C474" s="209" t="str">
        <f>IF($D474&lt;&gt;"",VLOOKUP(TEXT($D474,0),'Angaben Stationen'!$C$15:$V$65,2,0),"")</f>
        <v/>
      </c>
      <c r="D474" s="203"/>
      <c r="E474" s="210"/>
      <c r="F474" s="210"/>
      <c r="G474" s="212"/>
      <c r="H474" s="213"/>
      <c r="I474" s="112"/>
      <c r="J474" s="112"/>
      <c r="K474" s="72"/>
      <c r="M474" s="126"/>
      <c r="N474" s="6">
        <f t="shared" si="73"/>
        <v>0</v>
      </c>
      <c r="O474" s="6" t="str">
        <f>IF('Angaben KH-Standort'!$D$13&gt;0,"VJ","KJA")</f>
        <v>KJA</v>
      </c>
      <c r="P474" s="6" t="str">
        <f t="shared" si="76"/>
        <v>Leer</v>
      </c>
      <c r="Q474" s="6" t="str">
        <f t="shared" si="74"/>
        <v>Leer</v>
      </c>
      <c r="R474" s="6" t="str">
        <f t="shared" si="71"/>
        <v>Leer</v>
      </c>
      <c r="S474" s="6" t="str">
        <f>VLOOKUP($C474,{"29 - Psychiatrie (Erwachsene)","Psychiatrie";"30 - Kinder- und Jugendpsychiatrie","KJPsychiatrie";"31 - Psychosomatik","Psychosomatik";0,"Leer";"","Leer"},2,0)</f>
        <v>Leer</v>
      </c>
      <c r="T474" s="6">
        <f>VLOOKUP($C474,{"29 - Psychiatrie (Erwachsene)",1;"30 - Kinder- und Jugendpsychiatrie",1;"31 - Psychosomatik",1;0,0;"",0},2,0)</f>
        <v>0</v>
      </c>
      <c r="U474" s="6">
        <f t="shared" si="77"/>
        <v>0</v>
      </c>
      <c r="V474" s="6">
        <f t="shared" si="78"/>
        <v>0</v>
      </c>
      <c r="W474" s="6">
        <f t="shared" si="79"/>
        <v>0</v>
      </c>
      <c r="X474" s="6">
        <f t="shared" si="80"/>
        <v>0</v>
      </c>
      <c r="Y474" s="6">
        <f t="shared" si="75"/>
        <v>0</v>
      </c>
      <c r="Z474" s="6"/>
      <c r="AA474" s="6"/>
      <c r="AB474" s="6"/>
      <c r="AC474" s="6"/>
      <c r="AD474" s="6"/>
      <c r="AE474" s="6"/>
      <c r="AF474" s="6"/>
      <c r="AG474" s="6"/>
      <c r="AH474" s="6"/>
      <c r="AI474" s="6"/>
    </row>
    <row r="475" spans="1:35" s="20" customFormat="1" ht="15" customHeight="1" x14ac:dyDescent="0.25">
      <c r="A475" s="19"/>
      <c r="B475" s="74" t="str">
        <f t="shared" si="72"/>
        <v>!!!</v>
      </c>
      <c r="C475" s="209" t="str">
        <f>IF($D475&lt;&gt;"",VLOOKUP(TEXT($D475,0),'Angaben Stationen'!$C$15:$V$65,2,0),"")</f>
        <v/>
      </c>
      <c r="D475" s="203"/>
      <c r="E475" s="210"/>
      <c r="F475" s="210"/>
      <c r="G475" s="212"/>
      <c r="H475" s="213"/>
      <c r="I475" s="112"/>
      <c r="J475" s="112"/>
      <c r="K475" s="72"/>
      <c r="M475" s="126"/>
      <c r="N475" s="6">
        <f t="shared" si="73"/>
        <v>0</v>
      </c>
      <c r="O475" s="6" t="str">
        <f>IF('Angaben KH-Standort'!$D$13&gt;0,"VJ","KJA")</f>
        <v>KJA</v>
      </c>
      <c r="P475" s="6" t="str">
        <f t="shared" si="76"/>
        <v>Leer</v>
      </c>
      <c r="Q475" s="6" t="str">
        <f t="shared" si="74"/>
        <v>Leer</v>
      </c>
      <c r="R475" s="6" t="str">
        <f t="shared" si="71"/>
        <v>Leer</v>
      </c>
      <c r="S475" s="6" t="str">
        <f>VLOOKUP($C475,{"29 - Psychiatrie (Erwachsene)","Psychiatrie";"30 - Kinder- und Jugendpsychiatrie","KJPsychiatrie";"31 - Psychosomatik","Psychosomatik";0,"Leer";"","Leer"},2,0)</f>
        <v>Leer</v>
      </c>
      <c r="T475" s="6">
        <f>VLOOKUP($C475,{"29 - Psychiatrie (Erwachsene)",1;"30 - Kinder- und Jugendpsychiatrie",1;"31 - Psychosomatik",1;0,0;"",0},2,0)</f>
        <v>0</v>
      </c>
      <c r="U475" s="6">
        <f t="shared" si="77"/>
        <v>0</v>
      </c>
      <c r="V475" s="6">
        <f t="shared" si="78"/>
        <v>0</v>
      </c>
      <c r="W475" s="6">
        <f t="shared" si="79"/>
        <v>0</v>
      </c>
      <c r="X475" s="6">
        <f t="shared" si="80"/>
        <v>0</v>
      </c>
      <c r="Y475" s="6">
        <f t="shared" si="75"/>
        <v>0</v>
      </c>
      <c r="Z475" s="6"/>
      <c r="AA475" s="6"/>
      <c r="AB475" s="6"/>
      <c r="AC475" s="6"/>
      <c r="AD475" s="6"/>
      <c r="AE475" s="6"/>
      <c r="AF475" s="6"/>
      <c r="AG475" s="6"/>
      <c r="AH475" s="6"/>
      <c r="AI475" s="6"/>
    </row>
    <row r="476" spans="1:35" s="20" customFormat="1" ht="15" customHeight="1" x14ac:dyDescent="0.25">
      <c r="A476" s="19"/>
      <c r="B476" s="74" t="str">
        <f t="shared" si="72"/>
        <v>!!!</v>
      </c>
      <c r="C476" s="209" t="str">
        <f>IF($D476&lt;&gt;"",VLOOKUP(TEXT($D476,0),'Angaben Stationen'!$C$15:$V$65,2,0),"")</f>
        <v/>
      </c>
      <c r="D476" s="203"/>
      <c r="E476" s="210"/>
      <c r="F476" s="210"/>
      <c r="G476" s="212"/>
      <c r="H476" s="213"/>
      <c r="I476" s="112"/>
      <c r="J476" s="112"/>
      <c r="K476" s="72"/>
      <c r="M476" s="126"/>
      <c r="N476" s="6">
        <f t="shared" si="73"/>
        <v>0</v>
      </c>
      <c r="O476" s="6" t="str">
        <f>IF('Angaben KH-Standort'!$D$13&gt;0,"VJ","KJA")</f>
        <v>KJA</v>
      </c>
      <c r="P476" s="6" t="str">
        <f t="shared" si="76"/>
        <v>Leer</v>
      </c>
      <c r="Q476" s="6" t="str">
        <f t="shared" si="74"/>
        <v>Leer</v>
      </c>
      <c r="R476" s="6" t="str">
        <f t="shared" si="71"/>
        <v>Leer</v>
      </c>
      <c r="S476" s="6" t="str">
        <f>VLOOKUP($C476,{"29 - Psychiatrie (Erwachsene)","Psychiatrie";"30 - Kinder- und Jugendpsychiatrie","KJPsychiatrie";"31 - Psychosomatik","Psychosomatik";0,"Leer";"","Leer"},2,0)</f>
        <v>Leer</v>
      </c>
      <c r="T476" s="6">
        <f>VLOOKUP($C476,{"29 - Psychiatrie (Erwachsene)",1;"30 - Kinder- und Jugendpsychiatrie",1;"31 - Psychosomatik",1;0,0;"",0},2,0)</f>
        <v>0</v>
      </c>
      <c r="U476" s="6">
        <f t="shared" si="77"/>
        <v>0</v>
      </c>
      <c r="V476" s="6">
        <f t="shared" si="78"/>
        <v>0</v>
      </c>
      <c r="W476" s="6">
        <f t="shared" si="79"/>
        <v>0</v>
      </c>
      <c r="X476" s="6">
        <f t="shared" si="80"/>
        <v>0</v>
      </c>
      <c r="Y476" s="6">
        <f t="shared" si="75"/>
        <v>0</v>
      </c>
      <c r="Z476" s="6"/>
      <c r="AA476" s="6"/>
      <c r="AB476" s="6"/>
      <c r="AC476" s="6"/>
      <c r="AD476" s="6"/>
      <c r="AE476" s="6"/>
      <c r="AF476" s="6"/>
      <c r="AG476" s="6"/>
      <c r="AH476" s="6"/>
      <c r="AI476" s="6"/>
    </row>
    <row r="477" spans="1:35" s="20" customFormat="1" ht="15" customHeight="1" x14ac:dyDescent="0.25">
      <c r="A477" s="19"/>
      <c r="B477" s="74" t="str">
        <f t="shared" si="72"/>
        <v>!!!</v>
      </c>
      <c r="C477" s="209" t="str">
        <f>IF($D477&lt;&gt;"",VLOOKUP(TEXT($D477,0),'Angaben Stationen'!$C$15:$V$65,2,0),"")</f>
        <v/>
      </c>
      <c r="D477" s="203"/>
      <c r="E477" s="210"/>
      <c r="F477" s="210"/>
      <c r="G477" s="212"/>
      <c r="H477" s="213"/>
      <c r="I477" s="112"/>
      <c r="J477" s="112"/>
      <c r="K477" s="72"/>
      <c r="M477" s="126"/>
      <c r="N477" s="6">
        <f t="shared" si="73"/>
        <v>0</v>
      </c>
      <c r="O477" s="6" t="str">
        <f>IF('Angaben KH-Standort'!$D$13&gt;0,"VJ","KJA")</f>
        <v>KJA</v>
      </c>
      <c r="P477" s="6" t="str">
        <f t="shared" si="76"/>
        <v>Leer</v>
      </c>
      <c r="Q477" s="6" t="str">
        <f t="shared" si="74"/>
        <v>Leer</v>
      </c>
      <c r="R477" s="6" t="str">
        <f t="shared" si="71"/>
        <v>Leer</v>
      </c>
      <c r="S477" s="6" t="str">
        <f>VLOOKUP($C477,{"29 - Psychiatrie (Erwachsene)","Psychiatrie";"30 - Kinder- und Jugendpsychiatrie","KJPsychiatrie";"31 - Psychosomatik","Psychosomatik";0,"Leer";"","Leer"},2,0)</f>
        <v>Leer</v>
      </c>
      <c r="T477" s="6">
        <f>VLOOKUP($C477,{"29 - Psychiatrie (Erwachsene)",1;"30 - Kinder- und Jugendpsychiatrie",1;"31 - Psychosomatik",1;0,0;"",0},2,0)</f>
        <v>0</v>
      </c>
      <c r="U477" s="6">
        <f t="shared" si="77"/>
        <v>0</v>
      </c>
      <c r="V477" s="6">
        <f t="shared" si="78"/>
        <v>0</v>
      </c>
      <c r="W477" s="6">
        <f t="shared" si="79"/>
        <v>0</v>
      </c>
      <c r="X477" s="6">
        <f t="shared" si="80"/>
        <v>0</v>
      </c>
      <c r="Y477" s="6">
        <f t="shared" si="75"/>
        <v>0</v>
      </c>
      <c r="Z477" s="6"/>
      <c r="AA477" s="6"/>
      <c r="AB477" s="6"/>
      <c r="AC477" s="6"/>
      <c r="AD477" s="6"/>
      <c r="AE477" s="6"/>
      <c r="AF477" s="6"/>
      <c r="AG477" s="6"/>
      <c r="AH477" s="6"/>
      <c r="AI477" s="6"/>
    </row>
    <row r="478" spans="1:35" s="20" customFormat="1" ht="15" customHeight="1" x14ac:dyDescent="0.25">
      <c r="A478" s="19"/>
      <c r="B478" s="74" t="str">
        <f t="shared" si="72"/>
        <v>!!!</v>
      </c>
      <c r="C478" s="209" t="str">
        <f>IF($D478&lt;&gt;"",VLOOKUP(TEXT($D478,0),'Angaben Stationen'!$C$15:$V$65,2,0),"")</f>
        <v/>
      </c>
      <c r="D478" s="203"/>
      <c r="E478" s="210"/>
      <c r="F478" s="210"/>
      <c r="G478" s="212"/>
      <c r="H478" s="213"/>
      <c r="I478" s="112"/>
      <c r="J478" s="112"/>
      <c r="K478" s="72"/>
      <c r="M478" s="126"/>
      <c r="N478" s="6">
        <f t="shared" si="73"/>
        <v>0</v>
      </c>
      <c r="O478" s="6" t="str">
        <f>IF('Angaben KH-Standort'!$D$13&gt;0,"VJ","KJA")</f>
        <v>KJA</v>
      </c>
      <c r="P478" s="6" t="str">
        <f t="shared" si="76"/>
        <v>Leer</v>
      </c>
      <c r="Q478" s="6" t="str">
        <f t="shared" si="74"/>
        <v>Leer</v>
      </c>
      <c r="R478" s="6" t="str">
        <f t="shared" si="71"/>
        <v>Leer</v>
      </c>
      <c r="S478" s="6" t="str">
        <f>VLOOKUP($C478,{"29 - Psychiatrie (Erwachsene)","Psychiatrie";"30 - Kinder- und Jugendpsychiatrie","KJPsychiatrie";"31 - Psychosomatik","Psychosomatik";0,"Leer";"","Leer"},2,0)</f>
        <v>Leer</v>
      </c>
      <c r="T478" s="6">
        <f>VLOOKUP($C478,{"29 - Psychiatrie (Erwachsene)",1;"30 - Kinder- und Jugendpsychiatrie",1;"31 - Psychosomatik",1;0,0;"",0},2,0)</f>
        <v>0</v>
      </c>
      <c r="U478" s="6">
        <f t="shared" si="77"/>
        <v>0</v>
      </c>
      <c r="V478" s="6">
        <f t="shared" si="78"/>
        <v>0</v>
      </c>
      <c r="W478" s="6">
        <f t="shared" si="79"/>
        <v>0</v>
      </c>
      <c r="X478" s="6">
        <f t="shared" si="80"/>
        <v>0</v>
      </c>
      <c r="Y478" s="6">
        <f t="shared" si="75"/>
        <v>0</v>
      </c>
      <c r="Z478" s="6"/>
      <c r="AA478" s="6"/>
      <c r="AB478" s="6"/>
      <c r="AC478" s="6"/>
      <c r="AD478" s="6"/>
      <c r="AE478" s="6"/>
      <c r="AF478" s="6"/>
      <c r="AG478" s="6"/>
      <c r="AH478" s="6"/>
      <c r="AI478" s="6"/>
    </row>
    <row r="479" spans="1:35" s="20" customFormat="1" ht="15" customHeight="1" x14ac:dyDescent="0.25">
      <c r="A479" s="19"/>
      <c r="B479" s="74" t="str">
        <f t="shared" si="72"/>
        <v>!!!</v>
      </c>
      <c r="C479" s="209" t="str">
        <f>IF($D479&lt;&gt;"",VLOOKUP(TEXT($D479,0),'Angaben Stationen'!$C$15:$V$65,2,0),"")</f>
        <v/>
      </c>
      <c r="D479" s="203"/>
      <c r="E479" s="210"/>
      <c r="F479" s="210"/>
      <c r="G479" s="212"/>
      <c r="H479" s="213"/>
      <c r="I479" s="112"/>
      <c r="J479" s="112"/>
      <c r="K479" s="72"/>
      <c r="M479" s="126"/>
      <c r="N479" s="6">
        <f t="shared" si="73"/>
        <v>0</v>
      </c>
      <c r="O479" s="6" t="str">
        <f>IF('Angaben KH-Standort'!$D$13&gt;0,"VJ","KJA")</f>
        <v>KJA</v>
      </c>
      <c r="P479" s="6" t="str">
        <f t="shared" si="76"/>
        <v>Leer</v>
      </c>
      <c r="Q479" s="6" t="str">
        <f t="shared" si="74"/>
        <v>Leer</v>
      </c>
      <c r="R479" s="6" t="str">
        <f t="shared" si="71"/>
        <v>Leer</v>
      </c>
      <c r="S479" s="6" t="str">
        <f>VLOOKUP($C479,{"29 - Psychiatrie (Erwachsene)","Psychiatrie";"30 - Kinder- und Jugendpsychiatrie","KJPsychiatrie";"31 - Psychosomatik","Psychosomatik";0,"Leer";"","Leer"},2,0)</f>
        <v>Leer</v>
      </c>
      <c r="T479" s="6">
        <f>VLOOKUP($C479,{"29 - Psychiatrie (Erwachsene)",1;"30 - Kinder- und Jugendpsychiatrie",1;"31 - Psychosomatik",1;0,0;"",0},2,0)</f>
        <v>0</v>
      </c>
      <c r="U479" s="6">
        <f t="shared" si="77"/>
        <v>0</v>
      </c>
      <c r="V479" s="6">
        <f t="shared" si="78"/>
        <v>0</v>
      </c>
      <c r="W479" s="6">
        <f t="shared" si="79"/>
        <v>0</v>
      </c>
      <c r="X479" s="6">
        <f t="shared" si="80"/>
        <v>0</v>
      </c>
      <c r="Y479" s="6">
        <f t="shared" si="75"/>
        <v>0</v>
      </c>
      <c r="Z479" s="6"/>
      <c r="AA479" s="6"/>
      <c r="AB479" s="6"/>
      <c r="AC479" s="6"/>
      <c r="AD479" s="6"/>
      <c r="AE479" s="6"/>
      <c r="AF479" s="6"/>
      <c r="AG479" s="6"/>
      <c r="AH479" s="6"/>
      <c r="AI479" s="6"/>
    </row>
    <row r="480" spans="1:35" s="20" customFormat="1" ht="15" customHeight="1" x14ac:dyDescent="0.25">
      <c r="A480" s="19"/>
      <c r="B480" s="74" t="str">
        <f t="shared" si="72"/>
        <v>!!!</v>
      </c>
      <c r="C480" s="209" t="str">
        <f>IF($D480&lt;&gt;"",VLOOKUP(TEXT($D480,0),'Angaben Stationen'!$C$15:$V$65,2,0),"")</f>
        <v/>
      </c>
      <c r="D480" s="203"/>
      <c r="E480" s="210"/>
      <c r="F480" s="210"/>
      <c r="G480" s="212"/>
      <c r="H480" s="213"/>
      <c r="I480" s="112"/>
      <c r="J480" s="112"/>
      <c r="K480" s="72"/>
      <c r="M480" s="126"/>
      <c r="N480" s="6">
        <f t="shared" si="73"/>
        <v>0</v>
      </c>
      <c r="O480" s="6" t="str">
        <f>IF('Angaben KH-Standort'!$D$13&gt;0,"VJ","KJA")</f>
        <v>KJA</v>
      </c>
      <c r="P480" s="6" t="str">
        <f t="shared" si="76"/>
        <v>Leer</v>
      </c>
      <c r="Q480" s="6" t="str">
        <f t="shared" si="74"/>
        <v>Leer</v>
      </c>
      <c r="R480" s="6" t="str">
        <f t="shared" si="71"/>
        <v>Leer</v>
      </c>
      <c r="S480" s="6" t="str">
        <f>VLOOKUP($C480,{"29 - Psychiatrie (Erwachsene)","Psychiatrie";"30 - Kinder- und Jugendpsychiatrie","KJPsychiatrie";"31 - Psychosomatik","Psychosomatik";0,"Leer";"","Leer"},2,0)</f>
        <v>Leer</v>
      </c>
      <c r="T480" s="6">
        <f>VLOOKUP($C480,{"29 - Psychiatrie (Erwachsene)",1;"30 - Kinder- und Jugendpsychiatrie",1;"31 - Psychosomatik",1;0,0;"",0},2,0)</f>
        <v>0</v>
      </c>
      <c r="U480" s="6">
        <f t="shared" si="77"/>
        <v>0</v>
      </c>
      <c r="V480" s="6">
        <f t="shared" si="78"/>
        <v>0</v>
      </c>
      <c r="W480" s="6">
        <f t="shared" si="79"/>
        <v>0</v>
      </c>
      <c r="X480" s="6">
        <f t="shared" si="80"/>
        <v>0</v>
      </c>
      <c r="Y480" s="6">
        <f t="shared" si="75"/>
        <v>0</v>
      </c>
      <c r="Z480" s="6"/>
      <c r="AA480" s="6"/>
      <c r="AB480" s="6"/>
      <c r="AC480" s="6"/>
      <c r="AD480" s="6"/>
      <c r="AE480" s="6"/>
      <c r="AF480" s="6"/>
      <c r="AG480" s="6"/>
      <c r="AH480" s="6"/>
      <c r="AI480" s="6"/>
    </row>
    <row r="481" spans="1:35" s="20" customFormat="1" ht="15" customHeight="1" x14ac:dyDescent="0.25">
      <c r="A481" s="19"/>
      <c r="B481" s="74" t="str">
        <f t="shared" si="72"/>
        <v>!!!</v>
      </c>
      <c r="C481" s="209" t="str">
        <f>IF($D481&lt;&gt;"",VLOOKUP(TEXT($D481,0),'Angaben Stationen'!$C$15:$V$65,2,0),"")</f>
        <v/>
      </c>
      <c r="D481" s="203"/>
      <c r="E481" s="210"/>
      <c r="F481" s="210"/>
      <c r="G481" s="212"/>
      <c r="H481" s="213"/>
      <c r="I481" s="112"/>
      <c r="J481" s="112"/>
      <c r="K481" s="72"/>
      <c r="M481" s="126"/>
      <c r="N481" s="6">
        <f t="shared" si="73"/>
        <v>0</v>
      </c>
      <c r="O481" s="6" t="str">
        <f>IF('Angaben KH-Standort'!$D$13&gt;0,"VJ","KJA")</f>
        <v>KJA</v>
      </c>
      <c r="P481" s="6" t="str">
        <f t="shared" si="76"/>
        <v>Leer</v>
      </c>
      <c r="Q481" s="6" t="str">
        <f t="shared" si="74"/>
        <v>Leer</v>
      </c>
      <c r="R481" s="6" t="str">
        <f t="shared" si="71"/>
        <v>Leer</v>
      </c>
      <c r="S481" s="6" t="str">
        <f>VLOOKUP($C481,{"29 - Psychiatrie (Erwachsene)","Psychiatrie";"30 - Kinder- und Jugendpsychiatrie","KJPsychiatrie";"31 - Psychosomatik","Psychosomatik";0,"Leer";"","Leer"},2,0)</f>
        <v>Leer</v>
      </c>
      <c r="T481" s="6">
        <f>VLOOKUP($C481,{"29 - Psychiatrie (Erwachsene)",1;"30 - Kinder- und Jugendpsychiatrie",1;"31 - Psychosomatik",1;0,0;"",0},2,0)</f>
        <v>0</v>
      </c>
      <c r="U481" s="6">
        <f t="shared" si="77"/>
        <v>0</v>
      </c>
      <c r="V481" s="6">
        <f t="shared" si="78"/>
        <v>0</v>
      </c>
      <c r="W481" s="6">
        <f t="shared" si="79"/>
        <v>0</v>
      </c>
      <c r="X481" s="6">
        <f t="shared" si="80"/>
        <v>0</v>
      </c>
      <c r="Y481" s="6">
        <f t="shared" si="75"/>
        <v>0</v>
      </c>
      <c r="Z481" s="6"/>
      <c r="AA481" s="6"/>
      <c r="AB481" s="6"/>
      <c r="AC481" s="6"/>
      <c r="AD481" s="6"/>
      <c r="AE481" s="6"/>
      <c r="AF481" s="6"/>
      <c r="AG481" s="6"/>
      <c r="AH481" s="6"/>
      <c r="AI481" s="6"/>
    </row>
    <row r="482" spans="1:35" s="20" customFormat="1" ht="15" customHeight="1" x14ac:dyDescent="0.25">
      <c r="A482" s="19"/>
      <c r="B482" s="74" t="str">
        <f t="shared" si="72"/>
        <v>!!!</v>
      </c>
      <c r="C482" s="209" t="str">
        <f>IF($D482&lt;&gt;"",VLOOKUP(TEXT($D482,0),'Angaben Stationen'!$C$15:$V$65,2,0),"")</f>
        <v/>
      </c>
      <c r="D482" s="203"/>
      <c r="E482" s="210"/>
      <c r="F482" s="210"/>
      <c r="G482" s="212"/>
      <c r="H482" s="213"/>
      <c r="I482" s="112"/>
      <c r="J482" s="112"/>
      <c r="K482" s="72"/>
      <c r="M482" s="126"/>
      <c r="N482" s="6">
        <f t="shared" si="73"/>
        <v>0</v>
      </c>
      <c r="O482" s="6" t="str">
        <f>IF('Angaben KH-Standort'!$D$13&gt;0,"VJ","KJA")</f>
        <v>KJA</v>
      </c>
      <c r="P482" s="6" t="str">
        <f t="shared" si="76"/>
        <v>Leer</v>
      </c>
      <c r="Q482" s="6" t="str">
        <f t="shared" si="74"/>
        <v>Leer</v>
      </c>
      <c r="R482" s="6" t="str">
        <f t="shared" si="71"/>
        <v>Leer</v>
      </c>
      <c r="S482" s="6" t="str">
        <f>VLOOKUP($C482,{"29 - Psychiatrie (Erwachsene)","Psychiatrie";"30 - Kinder- und Jugendpsychiatrie","KJPsychiatrie";"31 - Psychosomatik","Psychosomatik";0,"Leer";"","Leer"},2,0)</f>
        <v>Leer</v>
      </c>
      <c r="T482" s="6">
        <f>VLOOKUP($C482,{"29 - Psychiatrie (Erwachsene)",1;"30 - Kinder- und Jugendpsychiatrie",1;"31 - Psychosomatik",1;0,0;"",0},2,0)</f>
        <v>0</v>
      </c>
      <c r="U482" s="6">
        <f t="shared" si="77"/>
        <v>0</v>
      </c>
      <c r="V482" s="6">
        <f t="shared" si="78"/>
        <v>0</v>
      </c>
      <c r="W482" s="6">
        <f t="shared" si="79"/>
        <v>0</v>
      </c>
      <c r="X482" s="6">
        <f t="shared" si="80"/>
        <v>0</v>
      </c>
      <c r="Y482" s="6">
        <f t="shared" si="75"/>
        <v>0</v>
      </c>
      <c r="Z482" s="6"/>
      <c r="AA482" s="6"/>
      <c r="AB482" s="6"/>
      <c r="AC482" s="6"/>
      <c r="AD482" s="6"/>
      <c r="AE482" s="6"/>
      <c r="AF482" s="6"/>
      <c r="AG482" s="6"/>
      <c r="AH482" s="6"/>
      <c r="AI482" s="6"/>
    </row>
    <row r="483" spans="1:35" s="20" customFormat="1" ht="15" customHeight="1" x14ac:dyDescent="0.25">
      <c r="A483" s="19"/>
      <c r="B483" s="74" t="str">
        <f t="shared" si="72"/>
        <v>!!!</v>
      </c>
      <c r="C483" s="209" t="str">
        <f>IF($D483&lt;&gt;"",VLOOKUP(TEXT($D483,0),'Angaben Stationen'!$C$15:$V$65,2,0),"")</f>
        <v/>
      </c>
      <c r="D483" s="203"/>
      <c r="E483" s="210"/>
      <c r="F483" s="210"/>
      <c r="G483" s="212"/>
      <c r="H483" s="213"/>
      <c r="I483" s="112"/>
      <c r="J483" s="112"/>
      <c r="K483" s="72"/>
      <c r="M483" s="126"/>
      <c r="N483" s="6">
        <f t="shared" si="73"/>
        <v>0</v>
      </c>
      <c r="O483" s="6" t="str">
        <f>IF('Angaben KH-Standort'!$D$13&gt;0,"VJ","KJA")</f>
        <v>KJA</v>
      </c>
      <c r="P483" s="6" t="str">
        <f t="shared" si="76"/>
        <v>Leer</v>
      </c>
      <c r="Q483" s="6" t="str">
        <f t="shared" si="74"/>
        <v>Leer</v>
      </c>
      <c r="R483" s="6" t="str">
        <f t="shared" si="71"/>
        <v>Leer</v>
      </c>
      <c r="S483" s="6" t="str">
        <f>VLOOKUP($C483,{"29 - Psychiatrie (Erwachsene)","Psychiatrie";"30 - Kinder- und Jugendpsychiatrie","KJPsychiatrie";"31 - Psychosomatik","Psychosomatik";0,"Leer";"","Leer"},2,0)</f>
        <v>Leer</v>
      </c>
      <c r="T483" s="6">
        <f>VLOOKUP($C483,{"29 - Psychiatrie (Erwachsene)",1;"30 - Kinder- und Jugendpsychiatrie",1;"31 - Psychosomatik",1;0,0;"",0},2,0)</f>
        <v>0</v>
      </c>
      <c r="U483" s="6">
        <f t="shared" si="77"/>
        <v>0</v>
      </c>
      <c r="V483" s="6">
        <f t="shared" si="78"/>
        <v>0</v>
      </c>
      <c r="W483" s="6">
        <f t="shared" si="79"/>
        <v>0</v>
      </c>
      <c r="X483" s="6">
        <f t="shared" si="80"/>
        <v>0</v>
      </c>
      <c r="Y483" s="6">
        <f t="shared" si="75"/>
        <v>0</v>
      </c>
      <c r="Z483" s="6"/>
      <c r="AA483" s="6"/>
      <c r="AB483" s="6"/>
      <c r="AC483" s="6"/>
      <c r="AD483" s="6"/>
      <c r="AE483" s="6"/>
      <c r="AF483" s="6"/>
      <c r="AG483" s="6"/>
      <c r="AH483" s="6"/>
      <c r="AI483" s="6"/>
    </row>
    <row r="484" spans="1:35" s="20" customFormat="1" ht="15" customHeight="1" x14ac:dyDescent="0.25">
      <c r="A484" s="19"/>
      <c r="B484" s="74" t="str">
        <f t="shared" si="72"/>
        <v>!!!</v>
      </c>
      <c r="C484" s="209" t="str">
        <f>IF($D484&lt;&gt;"",VLOOKUP(TEXT($D484,0),'Angaben Stationen'!$C$15:$V$65,2,0),"")</f>
        <v/>
      </c>
      <c r="D484" s="203"/>
      <c r="E484" s="210"/>
      <c r="F484" s="210"/>
      <c r="G484" s="212"/>
      <c r="H484" s="213"/>
      <c r="I484" s="112"/>
      <c r="J484" s="112"/>
      <c r="K484" s="72"/>
      <c r="M484" s="126"/>
      <c r="N484" s="6">
        <f t="shared" si="73"/>
        <v>0</v>
      </c>
      <c r="O484" s="6" t="str">
        <f>IF('Angaben KH-Standort'!$D$13&gt;0,"VJ","KJA")</f>
        <v>KJA</v>
      </c>
      <c r="P484" s="6" t="str">
        <f t="shared" si="76"/>
        <v>Leer</v>
      </c>
      <c r="Q484" s="6" t="str">
        <f t="shared" si="74"/>
        <v>Leer</v>
      </c>
      <c r="R484" s="6" t="str">
        <f t="shared" si="71"/>
        <v>Leer</v>
      </c>
      <c r="S484" s="6" t="str">
        <f>VLOOKUP($C484,{"29 - Psychiatrie (Erwachsene)","Psychiatrie";"30 - Kinder- und Jugendpsychiatrie","KJPsychiatrie";"31 - Psychosomatik","Psychosomatik";0,"Leer";"","Leer"},2,0)</f>
        <v>Leer</v>
      </c>
      <c r="T484" s="6">
        <f>VLOOKUP($C484,{"29 - Psychiatrie (Erwachsene)",1;"30 - Kinder- und Jugendpsychiatrie",1;"31 - Psychosomatik",1;0,0;"",0},2,0)</f>
        <v>0</v>
      </c>
      <c r="U484" s="6">
        <f t="shared" si="77"/>
        <v>0</v>
      </c>
      <c r="V484" s="6">
        <f t="shared" si="78"/>
        <v>0</v>
      </c>
      <c r="W484" s="6">
        <f t="shared" si="79"/>
        <v>0</v>
      </c>
      <c r="X484" s="6">
        <f t="shared" si="80"/>
        <v>0</v>
      </c>
      <c r="Y484" s="6">
        <f t="shared" si="75"/>
        <v>0</v>
      </c>
      <c r="Z484" s="6"/>
      <c r="AA484" s="6"/>
      <c r="AB484" s="6"/>
      <c r="AC484" s="6"/>
      <c r="AD484" s="6"/>
      <c r="AE484" s="6"/>
      <c r="AF484" s="6"/>
      <c r="AG484" s="6"/>
      <c r="AH484" s="6"/>
      <c r="AI484" s="6"/>
    </row>
    <row r="485" spans="1:35" s="20" customFormat="1" ht="15" customHeight="1" x14ac:dyDescent="0.25">
      <c r="A485" s="19"/>
      <c r="B485" s="74" t="str">
        <f t="shared" si="72"/>
        <v>!!!</v>
      </c>
      <c r="C485" s="209" t="str">
        <f>IF($D485&lt;&gt;"",VLOOKUP(TEXT($D485,0),'Angaben Stationen'!$C$15:$V$65,2,0),"")</f>
        <v/>
      </c>
      <c r="D485" s="203"/>
      <c r="E485" s="210"/>
      <c r="F485" s="210"/>
      <c r="G485" s="212"/>
      <c r="H485" s="213"/>
      <c r="I485" s="112"/>
      <c r="J485" s="112"/>
      <c r="K485" s="72"/>
      <c r="M485" s="126"/>
      <c r="N485" s="6">
        <f t="shared" si="73"/>
        <v>0</v>
      </c>
      <c r="O485" s="6" t="str">
        <f>IF('Angaben KH-Standort'!$D$13&gt;0,"VJ","KJA")</f>
        <v>KJA</v>
      </c>
      <c r="P485" s="6" t="str">
        <f t="shared" si="76"/>
        <v>Leer</v>
      </c>
      <c r="Q485" s="6" t="str">
        <f t="shared" si="74"/>
        <v>Leer</v>
      </c>
      <c r="R485" s="6" t="str">
        <f t="shared" si="71"/>
        <v>Leer</v>
      </c>
      <c r="S485" s="6" t="str">
        <f>VLOOKUP($C485,{"29 - Psychiatrie (Erwachsene)","Psychiatrie";"30 - Kinder- und Jugendpsychiatrie","KJPsychiatrie";"31 - Psychosomatik","Psychosomatik";0,"Leer";"","Leer"},2,0)</f>
        <v>Leer</v>
      </c>
      <c r="T485" s="6">
        <f>VLOOKUP($C485,{"29 - Psychiatrie (Erwachsene)",1;"30 - Kinder- und Jugendpsychiatrie",1;"31 - Psychosomatik",1;0,0;"",0},2,0)</f>
        <v>0</v>
      </c>
      <c r="U485" s="6">
        <f t="shared" si="77"/>
        <v>0</v>
      </c>
      <c r="V485" s="6">
        <f t="shared" si="78"/>
        <v>0</v>
      </c>
      <c r="W485" s="6">
        <f t="shared" si="79"/>
        <v>0</v>
      </c>
      <c r="X485" s="6">
        <f t="shared" si="80"/>
        <v>0</v>
      </c>
      <c r="Y485" s="6">
        <f t="shared" si="75"/>
        <v>0</v>
      </c>
      <c r="Z485" s="6"/>
      <c r="AA485" s="6"/>
      <c r="AB485" s="6"/>
      <c r="AC485" s="6"/>
      <c r="AD485" s="6"/>
      <c r="AE485" s="6"/>
      <c r="AF485" s="6"/>
      <c r="AG485" s="6"/>
      <c r="AH485" s="6"/>
      <c r="AI485" s="6"/>
    </row>
    <row r="486" spans="1:35" s="20" customFormat="1" ht="15" customHeight="1" x14ac:dyDescent="0.25">
      <c r="A486" s="19"/>
      <c r="B486" s="74" t="str">
        <f t="shared" si="72"/>
        <v>!!!</v>
      </c>
      <c r="C486" s="209" t="str">
        <f>IF($D486&lt;&gt;"",VLOOKUP(TEXT($D486,0),'Angaben Stationen'!$C$15:$V$65,2,0),"")</f>
        <v/>
      </c>
      <c r="D486" s="203"/>
      <c r="E486" s="210"/>
      <c r="F486" s="210"/>
      <c r="G486" s="212"/>
      <c r="H486" s="213"/>
      <c r="I486" s="112"/>
      <c r="J486" s="112"/>
      <c r="K486" s="72"/>
      <c r="M486" s="126"/>
      <c r="N486" s="6">
        <f t="shared" si="73"/>
        <v>0</v>
      </c>
      <c r="O486" s="6" t="str">
        <f>IF('Angaben KH-Standort'!$D$13&gt;0,"VJ","KJA")</f>
        <v>KJA</v>
      </c>
      <c r="P486" s="6" t="str">
        <f t="shared" si="76"/>
        <v>Leer</v>
      </c>
      <c r="Q486" s="6" t="str">
        <f t="shared" si="74"/>
        <v>Leer</v>
      </c>
      <c r="R486" s="6" t="str">
        <f t="shared" si="71"/>
        <v>Leer</v>
      </c>
      <c r="S486" s="6" t="str">
        <f>VLOOKUP($C486,{"29 - Psychiatrie (Erwachsene)","Psychiatrie";"30 - Kinder- und Jugendpsychiatrie","KJPsychiatrie";"31 - Psychosomatik","Psychosomatik";0,"Leer";"","Leer"},2,0)</f>
        <v>Leer</v>
      </c>
      <c r="T486" s="6">
        <f>VLOOKUP($C486,{"29 - Psychiatrie (Erwachsene)",1;"30 - Kinder- und Jugendpsychiatrie",1;"31 - Psychosomatik",1;0,0;"",0},2,0)</f>
        <v>0</v>
      </c>
      <c r="U486" s="6">
        <f t="shared" si="77"/>
        <v>0</v>
      </c>
      <c r="V486" s="6">
        <f t="shared" si="78"/>
        <v>0</v>
      </c>
      <c r="W486" s="6">
        <f t="shared" si="79"/>
        <v>0</v>
      </c>
      <c r="X486" s="6">
        <f t="shared" si="80"/>
        <v>0</v>
      </c>
      <c r="Y486" s="6">
        <f t="shared" si="75"/>
        <v>0</v>
      </c>
      <c r="Z486" s="6"/>
      <c r="AA486" s="6"/>
      <c r="AB486" s="6"/>
      <c r="AC486" s="6"/>
      <c r="AD486" s="6"/>
      <c r="AE486" s="6"/>
      <c r="AF486" s="6"/>
      <c r="AG486" s="6"/>
      <c r="AH486" s="6"/>
      <c r="AI486" s="6"/>
    </row>
    <row r="487" spans="1:35" s="20" customFormat="1" ht="15" customHeight="1" x14ac:dyDescent="0.25">
      <c r="A487" s="19"/>
      <c r="B487" s="74" t="str">
        <f t="shared" si="72"/>
        <v>!!!</v>
      </c>
      <c r="C487" s="209" t="str">
        <f>IF($D487&lt;&gt;"",VLOOKUP(TEXT($D487,0),'Angaben Stationen'!$C$15:$V$65,2,0),"")</f>
        <v/>
      </c>
      <c r="D487" s="203"/>
      <c r="E487" s="210"/>
      <c r="F487" s="210"/>
      <c r="G487" s="212"/>
      <c r="H487" s="213"/>
      <c r="I487" s="112"/>
      <c r="J487" s="112"/>
      <c r="K487" s="72"/>
      <c r="M487" s="126"/>
      <c r="N487" s="6">
        <f t="shared" si="73"/>
        <v>0</v>
      </c>
      <c r="O487" s="6" t="str">
        <f>IF('Angaben KH-Standort'!$D$13&gt;0,"VJ","KJA")</f>
        <v>KJA</v>
      </c>
      <c r="P487" s="6" t="str">
        <f t="shared" si="76"/>
        <v>Leer</v>
      </c>
      <c r="Q487" s="6" t="str">
        <f t="shared" si="74"/>
        <v>Leer</v>
      </c>
      <c r="R487" s="6" t="str">
        <f t="shared" si="71"/>
        <v>Leer</v>
      </c>
      <c r="S487" s="6" t="str">
        <f>VLOOKUP($C487,{"29 - Psychiatrie (Erwachsene)","Psychiatrie";"30 - Kinder- und Jugendpsychiatrie","KJPsychiatrie";"31 - Psychosomatik","Psychosomatik";0,"Leer";"","Leer"},2,0)</f>
        <v>Leer</v>
      </c>
      <c r="T487" s="6">
        <f>VLOOKUP($C487,{"29 - Psychiatrie (Erwachsene)",1;"30 - Kinder- und Jugendpsychiatrie",1;"31 - Psychosomatik",1;0,0;"",0},2,0)</f>
        <v>0</v>
      </c>
      <c r="U487" s="6">
        <f t="shared" si="77"/>
        <v>0</v>
      </c>
      <c r="V487" s="6">
        <f t="shared" si="78"/>
        <v>0</v>
      </c>
      <c r="W487" s="6">
        <f t="shared" si="79"/>
        <v>0</v>
      </c>
      <c r="X487" s="6">
        <f t="shared" si="80"/>
        <v>0</v>
      </c>
      <c r="Y487" s="6">
        <f t="shared" si="75"/>
        <v>0</v>
      </c>
      <c r="Z487" s="6"/>
      <c r="AA487" s="6"/>
      <c r="AB487" s="6"/>
      <c r="AC487" s="6"/>
      <c r="AD487" s="6"/>
      <c r="AE487" s="6"/>
      <c r="AF487" s="6"/>
      <c r="AG487" s="6"/>
      <c r="AH487" s="6"/>
      <c r="AI487" s="6"/>
    </row>
    <row r="488" spans="1:35" s="20" customFormat="1" ht="15" customHeight="1" x14ac:dyDescent="0.25">
      <c r="A488" s="19"/>
      <c r="B488" s="74" t="str">
        <f t="shared" si="72"/>
        <v>!!!</v>
      </c>
      <c r="C488" s="209" t="str">
        <f>IF($D488&lt;&gt;"",VLOOKUP(TEXT($D488,0),'Angaben Stationen'!$C$15:$V$65,2,0),"")</f>
        <v/>
      </c>
      <c r="D488" s="203"/>
      <c r="E488" s="210"/>
      <c r="F488" s="210"/>
      <c r="G488" s="212"/>
      <c r="H488" s="213"/>
      <c r="I488" s="112"/>
      <c r="J488" s="112"/>
      <c r="K488" s="72"/>
      <c r="M488" s="126"/>
      <c r="N488" s="6">
        <f t="shared" si="73"/>
        <v>0</v>
      </c>
      <c r="O488" s="6" t="str">
        <f>IF('Angaben KH-Standort'!$D$13&gt;0,"VJ","KJA")</f>
        <v>KJA</v>
      </c>
      <c r="P488" s="6" t="str">
        <f t="shared" si="76"/>
        <v>Leer</v>
      </c>
      <c r="Q488" s="6" t="str">
        <f t="shared" si="74"/>
        <v>Leer</v>
      </c>
      <c r="R488" s="6" t="str">
        <f t="shared" si="71"/>
        <v>Leer</v>
      </c>
      <c r="S488" s="6" t="str">
        <f>VLOOKUP($C488,{"29 - Psychiatrie (Erwachsene)","Psychiatrie";"30 - Kinder- und Jugendpsychiatrie","KJPsychiatrie";"31 - Psychosomatik","Psychosomatik";0,"Leer";"","Leer"},2,0)</f>
        <v>Leer</v>
      </c>
      <c r="T488" s="6">
        <f>VLOOKUP($C488,{"29 - Psychiatrie (Erwachsene)",1;"30 - Kinder- und Jugendpsychiatrie",1;"31 - Psychosomatik",1;0,0;"",0},2,0)</f>
        <v>0</v>
      </c>
      <c r="U488" s="6">
        <f t="shared" si="77"/>
        <v>0</v>
      </c>
      <c r="V488" s="6">
        <f t="shared" si="78"/>
        <v>0</v>
      </c>
      <c r="W488" s="6">
        <f t="shared" si="79"/>
        <v>0</v>
      </c>
      <c r="X488" s="6">
        <f t="shared" si="80"/>
        <v>0</v>
      </c>
      <c r="Y488" s="6">
        <f t="shared" si="75"/>
        <v>0</v>
      </c>
      <c r="Z488" s="6"/>
      <c r="AA488" s="6"/>
      <c r="AB488" s="6"/>
      <c r="AC488" s="6"/>
      <c r="AD488" s="6"/>
      <c r="AE488" s="6"/>
      <c r="AF488" s="6"/>
      <c r="AG488" s="6"/>
      <c r="AH488" s="6"/>
      <c r="AI488" s="6"/>
    </row>
    <row r="489" spans="1:35" s="20" customFormat="1" ht="15" customHeight="1" x14ac:dyDescent="0.25">
      <c r="A489" s="19"/>
      <c r="B489" s="74" t="str">
        <f t="shared" si="72"/>
        <v>!!!</v>
      </c>
      <c r="C489" s="209" t="str">
        <f>IF($D489&lt;&gt;"",VLOOKUP(TEXT($D489,0),'Angaben Stationen'!$C$15:$V$65,2,0),"")</f>
        <v/>
      </c>
      <c r="D489" s="203"/>
      <c r="E489" s="210"/>
      <c r="F489" s="210"/>
      <c r="G489" s="212"/>
      <c r="H489" s="213"/>
      <c r="I489" s="112"/>
      <c r="J489" s="112"/>
      <c r="K489" s="72"/>
      <c r="M489" s="126"/>
      <c r="N489" s="6">
        <f t="shared" si="73"/>
        <v>0</v>
      </c>
      <c r="O489" s="6" t="str">
        <f>IF('Angaben KH-Standort'!$D$13&gt;0,"VJ","KJA")</f>
        <v>KJA</v>
      </c>
      <c r="P489" s="6" t="str">
        <f t="shared" si="76"/>
        <v>Leer</v>
      </c>
      <c r="Q489" s="6" t="str">
        <f t="shared" si="74"/>
        <v>Leer</v>
      </c>
      <c r="R489" s="6" t="str">
        <f t="shared" si="71"/>
        <v>Leer</v>
      </c>
      <c r="S489" s="6" t="str">
        <f>VLOOKUP($C489,{"29 - Psychiatrie (Erwachsene)","Psychiatrie";"30 - Kinder- und Jugendpsychiatrie","KJPsychiatrie";"31 - Psychosomatik","Psychosomatik";0,"Leer";"","Leer"},2,0)</f>
        <v>Leer</v>
      </c>
      <c r="T489" s="6">
        <f>VLOOKUP($C489,{"29 - Psychiatrie (Erwachsene)",1;"30 - Kinder- und Jugendpsychiatrie",1;"31 - Psychosomatik",1;0,0;"",0},2,0)</f>
        <v>0</v>
      </c>
      <c r="U489" s="6">
        <f t="shared" si="77"/>
        <v>0</v>
      </c>
      <c r="V489" s="6">
        <f t="shared" si="78"/>
        <v>0</v>
      </c>
      <c r="W489" s="6">
        <f t="shared" si="79"/>
        <v>0</v>
      </c>
      <c r="X489" s="6">
        <f t="shared" si="80"/>
        <v>0</v>
      </c>
      <c r="Y489" s="6">
        <f t="shared" si="75"/>
        <v>0</v>
      </c>
      <c r="Z489" s="6"/>
      <c r="AA489" s="6"/>
      <c r="AB489" s="6"/>
      <c r="AC489" s="6"/>
      <c r="AD489" s="6"/>
      <c r="AE489" s="6"/>
      <c r="AF489" s="6"/>
      <c r="AG489" s="6"/>
      <c r="AH489" s="6"/>
      <c r="AI489" s="6"/>
    </row>
    <row r="490" spans="1:35" s="20" customFormat="1" ht="15" customHeight="1" x14ac:dyDescent="0.25">
      <c r="A490" s="19"/>
      <c r="B490" s="74" t="str">
        <f t="shared" si="72"/>
        <v>!!!</v>
      </c>
      <c r="C490" s="209" t="str">
        <f>IF($D490&lt;&gt;"",VLOOKUP(TEXT($D490,0),'Angaben Stationen'!$C$15:$V$65,2,0),"")</f>
        <v/>
      </c>
      <c r="D490" s="203"/>
      <c r="E490" s="210"/>
      <c r="F490" s="210"/>
      <c r="G490" s="212"/>
      <c r="H490" s="213"/>
      <c r="I490" s="112"/>
      <c r="J490" s="112"/>
      <c r="K490" s="72"/>
      <c r="M490" s="126"/>
      <c r="N490" s="6">
        <f t="shared" si="73"/>
        <v>0</v>
      </c>
      <c r="O490" s="6" t="str">
        <f>IF('Angaben KH-Standort'!$D$13&gt;0,"VJ","KJA")</f>
        <v>KJA</v>
      </c>
      <c r="P490" s="6" t="str">
        <f t="shared" si="76"/>
        <v>Leer</v>
      </c>
      <c r="Q490" s="6" t="str">
        <f t="shared" si="74"/>
        <v>Leer</v>
      </c>
      <c r="R490" s="6" t="str">
        <f t="shared" si="71"/>
        <v>Leer</v>
      </c>
      <c r="S490" s="6" t="str">
        <f>VLOOKUP($C490,{"29 - Psychiatrie (Erwachsene)","Psychiatrie";"30 - Kinder- und Jugendpsychiatrie","KJPsychiatrie";"31 - Psychosomatik","Psychosomatik";0,"Leer";"","Leer"},2,0)</f>
        <v>Leer</v>
      </c>
      <c r="T490" s="6">
        <f>VLOOKUP($C490,{"29 - Psychiatrie (Erwachsene)",1;"30 - Kinder- und Jugendpsychiatrie",1;"31 - Psychosomatik",1;0,0;"",0},2,0)</f>
        <v>0</v>
      </c>
      <c r="U490" s="6">
        <f t="shared" si="77"/>
        <v>0</v>
      </c>
      <c r="V490" s="6">
        <f t="shared" si="78"/>
        <v>0</v>
      </c>
      <c r="W490" s="6">
        <f t="shared" si="79"/>
        <v>0</v>
      </c>
      <c r="X490" s="6">
        <f t="shared" si="80"/>
        <v>0</v>
      </c>
      <c r="Y490" s="6">
        <f t="shared" si="75"/>
        <v>0</v>
      </c>
      <c r="Z490" s="6"/>
      <c r="AA490" s="6"/>
      <c r="AB490" s="6"/>
      <c r="AC490" s="6"/>
      <c r="AD490" s="6"/>
      <c r="AE490" s="6"/>
      <c r="AF490" s="6"/>
      <c r="AG490" s="6"/>
      <c r="AH490" s="6"/>
      <c r="AI490" s="6"/>
    </row>
    <row r="491" spans="1:35" s="20" customFormat="1" ht="15" customHeight="1" x14ac:dyDescent="0.25">
      <c r="A491" s="19"/>
      <c r="B491" s="74" t="str">
        <f t="shared" si="72"/>
        <v>!!!</v>
      </c>
      <c r="C491" s="209" t="str">
        <f>IF($D491&lt;&gt;"",VLOOKUP(TEXT($D491,0),'Angaben Stationen'!$C$15:$V$65,2,0),"")</f>
        <v/>
      </c>
      <c r="D491" s="203"/>
      <c r="E491" s="210"/>
      <c r="F491" s="210"/>
      <c r="G491" s="212"/>
      <c r="H491" s="213"/>
      <c r="I491" s="112"/>
      <c r="J491" s="112"/>
      <c r="K491" s="72"/>
      <c r="M491" s="126"/>
      <c r="N491" s="6">
        <f t="shared" si="73"/>
        <v>0</v>
      </c>
      <c r="O491" s="6" t="str">
        <f>IF('Angaben KH-Standort'!$D$13&gt;0,"VJ","KJA")</f>
        <v>KJA</v>
      </c>
      <c r="P491" s="6" t="str">
        <f t="shared" si="76"/>
        <v>Leer</v>
      </c>
      <c r="Q491" s="6" t="str">
        <f t="shared" si="74"/>
        <v>Leer</v>
      </c>
      <c r="R491" s="6" t="str">
        <f t="shared" si="71"/>
        <v>Leer</v>
      </c>
      <c r="S491" s="6" t="str">
        <f>VLOOKUP($C491,{"29 - Psychiatrie (Erwachsene)","Psychiatrie";"30 - Kinder- und Jugendpsychiatrie","KJPsychiatrie";"31 - Psychosomatik","Psychosomatik";0,"Leer";"","Leer"},2,0)</f>
        <v>Leer</v>
      </c>
      <c r="T491" s="6">
        <f>VLOOKUP($C491,{"29 - Psychiatrie (Erwachsene)",1;"30 - Kinder- und Jugendpsychiatrie",1;"31 - Psychosomatik",1;0,0;"",0},2,0)</f>
        <v>0</v>
      </c>
      <c r="U491" s="6">
        <f t="shared" si="77"/>
        <v>0</v>
      </c>
      <c r="V491" s="6">
        <f t="shared" si="78"/>
        <v>0</v>
      </c>
      <c r="W491" s="6">
        <f t="shared" si="79"/>
        <v>0</v>
      </c>
      <c r="X491" s="6">
        <f t="shared" si="80"/>
        <v>0</v>
      </c>
      <c r="Y491" s="6">
        <f t="shared" si="75"/>
        <v>0</v>
      </c>
      <c r="Z491" s="6"/>
      <c r="AA491" s="6"/>
      <c r="AB491" s="6"/>
      <c r="AC491" s="6"/>
      <c r="AD491" s="6"/>
      <c r="AE491" s="6"/>
      <c r="AF491" s="6"/>
      <c r="AG491" s="6"/>
      <c r="AH491" s="6"/>
      <c r="AI491" s="6"/>
    </row>
    <row r="492" spans="1:35" s="20" customFormat="1" ht="15" customHeight="1" x14ac:dyDescent="0.25">
      <c r="A492" s="19"/>
      <c r="B492" s="74" t="str">
        <f t="shared" si="72"/>
        <v>!!!</v>
      </c>
      <c r="C492" s="209" t="str">
        <f>IF($D492&lt;&gt;"",VLOOKUP(TEXT($D492,0),'Angaben Stationen'!$C$15:$V$65,2,0),"")</f>
        <v/>
      </c>
      <c r="D492" s="203"/>
      <c r="E492" s="210"/>
      <c r="F492" s="210"/>
      <c r="G492" s="212"/>
      <c r="H492" s="213"/>
      <c r="I492" s="112"/>
      <c r="J492" s="112"/>
      <c r="K492" s="72"/>
      <c r="M492" s="126"/>
      <c r="N492" s="6">
        <f t="shared" si="73"/>
        <v>0</v>
      </c>
      <c r="O492" s="6" t="str">
        <f>IF('Angaben KH-Standort'!$D$13&gt;0,"VJ","KJA")</f>
        <v>KJA</v>
      </c>
      <c r="P492" s="6" t="str">
        <f t="shared" si="76"/>
        <v>Leer</v>
      </c>
      <c r="Q492" s="6" t="str">
        <f t="shared" si="74"/>
        <v>Leer</v>
      </c>
      <c r="R492" s="6" t="str">
        <f t="shared" si="71"/>
        <v>Leer</v>
      </c>
      <c r="S492" s="6" t="str">
        <f>VLOOKUP($C492,{"29 - Psychiatrie (Erwachsene)","Psychiatrie";"30 - Kinder- und Jugendpsychiatrie","KJPsychiatrie";"31 - Psychosomatik","Psychosomatik";0,"Leer";"","Leer"},2,0)</f>
        <v>Leer</v>
      </c>
      <c r="T492" s="6">
        <f>VLOOKUP($C492,{"29 - Psychiatrie (Erwachsene)",1;"30 - Kinder- und Jugendpsychiatrie",1;"31 - Psychosomatik",1;0,0;"",0},2,0)</f>
        <v>0</v>
      </c>
      <c r="U492" s="6">
        <f t="shared" si="77"/>
        <v>0</v>
      </c>
      <c r="V492" s="6">
        <f t="shared" si="78"/>
        <v>0</v>
      </c>
      <c r="W492" s="6">
        <f t="shared" si="79"/>
        <v>0</v>
      </c>
      <c r="X492" s="6">
        <f t="shared" si="80"/>
        <v>0</v>
      </c>
      <c r="Y492" s="6">
        <f t="shared" si="75"/>
        <v>0</v>
      </c>
      <c r="Z492" s="6"/>
      <c r="AA492" s="6"/>
      <c r="AB492" s="6"/>
      <c r="AC492" s="6"/>
      <c r="AD492" s="6"/>
      <c r="AE492" s="6"/>
      <c r="AF492" s="6"/>
      <c r="AG492" s="6"/>
      <c r="AH492" s="6"/>
      <c r="AI492" s="6"/>
    </row>
    <row r="493" spans="1:35" s="20" customFormat="1" ht="15" customHeight="1" x14ac:dyDescent="0.25">
      <c r="A493" s="19"/>
      <c r="B493" s="74" t="str">
        <f t="shared" si="72"/>
        <v>!!!</v>
      </c>
      <c r="C493" s="209" t="str">
        <f>IF($D493&lt;&gt;"",VLOOKUP(TEXT($D493,0),'Angaben Stationen'!$C$15:$V$65,2,0),"")</f>
        <v/>
      </c>
      <c r="D493" s="203"/>
      <c r="E493" s="210"/>
      <c r="F493" s="210"/>
      <c r="G493" s="212"/>
      <c r="H493" s="213"/>
      <c r="I493" s="112"/>
      <c r="J493" s="112"/>
      <c r="K493" s="72"/>
      <c r="M493" s="126"/>
      <c r="N493" s="6">
        <f t="shared" si="73"/>
        <v>0</v>
      </c>
      <c r="O493" s="6" t="str">
        <f>IF('Angaben KH-Standort'!$D$13&gt;0,"VJ","KJA")</f>
        <v>KJA</v>
      </c>
      <c r="P493" s="6" t="str">
        <f t="shared" si="76"/>
        <v>Leer</v>
      </c>
      <c r="Q493" s="6" t="str">
        <f t="shared" si="74"/>
        <v>Leer</v>
      </c>
      <c r="R493" s="6" t="str">
        <f t="shared" si="71"/>
        <v>Leer</v>
      </c>
      <c r="S493" s="6" t="str">
        <f>VLOOKUP($C493,{"29 - Psychiatrie (Erwachsene)","Psychiatrie";"30 - Kinder- und Jugendpsychiatrie","KJPsychiatrie";"31 - Psychosomatik","Psychosomatik";0,"Leer";"","Leer"},2,0)</f>
        <v>Leer</v>
      </c>
      <c r="T493" s="6">
        <f>VLOOKUP($C493,{"29 - Psychiatrie (Erwachsene)",1;"30 - Kinder- und Jugendpsychiatrie",1;"31 - Psychosomatik",1;0,0;"",0},2,0)</f>
        <v>0</v>
      </c>
      <c r="U493" s="6">
        <f t="shared" si="77"/>
        <v>0</v>
      </c>
      <c r="V493" s="6">
        <f t="shared" si="78"/>
        <v>0</v>
      </c>
      <c r="W493" s="6">
        <f t="shared" si="79"/>
        <v>0</v>
      </c>
      <c r="X493" s="6">
        <f t="shared" si="80"/>
        <v>0</v>
      </c>
      <c r="Y493" s="6">
        <f t="shared" si="75"/>
        <v>0</v>
      </c>
      <c r="Z493" s="6"/>
      <c r="AA493" s="6"/>
      <c r="AB493" s="6"/>
      <c r="AC493" s="6"/>
      <c r="AD493" s="6"/>
      <c r="AE493" s="6"/>
      <c r="AF493" s="6"/>
      <c r="AG493" s="6"/>
      <c r="AH493" s="6"/>
      <c r="AI493" s="6"/>
    </row>
    <row r="494" spans="1:35" s="20" customFormat="1" ht="15" customHeight="1" x14ac:dyDescent="0.25">
      <c r="A494" s="19"/>
      <c r="B494" s="74" t="str">
        <f t="shared" si="72"/>
        <v>!!!</v>
      </c>
      <c r="C494" s="209" t="str">
        <f>IF($D494&lt;&gt;"",VLOOKUP(TEXT($D494,0),'Angaben Stationen'!$C$15:$V$65,2,0),"")</f>
        <v/>
      </c>
      <c r="D494" s="203"/>
      <c r="E494" s="210"/>
      <c r="F494" s="210"/>
      <c r="G494" s="212"/>
      <c r="H494" s="213"/>
      <c r="I494" s="112"/>
      <c r="J494" s="112"/>
      <c r="K494" s="72"/>
      <c r="M494" s="126"/>
      <c r="N494" s="6">
        <f t="shared" si="73"/>
        <v>0</v>
      </c>
      <c r="O494" s="6" t="str">
        <f>IF('Angaben KH-Standort'!$D$13&gt;0,"VJ","KJA")</f>
        <v>KJA</v>
      </c>
      <c r="P494" s="6" t="str">
        <f t="shared" si="76"/>
        <v>Leer</v>
      </c>
      <c r="Q494" s="6" t="str">
        <f t="shared" si="74"/>
        <v>Leer</v>
      </c>
      <c r="R494" s="6" t="str">
        <f t="shared" si="71"/>
        <v>Leer</v>
      </c>
      <c r="S494" s="6" t="str">
        <f>VLOOKUP($C494,{"29 - Psychiatrie (Erwachsene)","Psychiatrie";"30 - Kinder- und Jugendpsychiatrie","KJPsychiatrie";"31 - Psychosomatik","Psychosomatik";0,"Leer";"","Leer"},2,0)</f>
        <v>Leer</v>
      </c>
      <c r="T494" s="6">
        <f>VLOOKUP($C494,{"29 - Psychiatrie (Erwachsene)",1;"30 - Kinder- und Jugendpsychiatrie",1;"31 - Psychosomatik",1;0,0;"",0},2,0)</f>
        <v>0</v>
      </c>
      <c r="U494" s="6">
        <f t="shared" si="77"/>
        <v>0</v>
      </c>
      <c r="V494" s="6">
        <f t="shared" si="78"/>
        <v>0</v>
      </c>
      <c r="W494" s="6">
        <f t="shared" si="79"/>
        <v>0</v>
      </c>
      <c r="X494" s="6">
        <f t="shared" si="80"/>
        <v>0</v>
      </c>
      <c r="Y494" s="6">
        <f t="shared" si="75"/>
        <v>0</v>
      </c>
      <c r="Z494" s="6"/>
      <c r="AA494" s="6"/>
      <c r="AB494" s="6"/>
      <c r="AC494" s="6"/>
      <c r="AD494" s="6"/>
      <c r="AE494" s="6"/>
      <c r="AF494" s="6"/>
      <c r="AG494" s="6"/>
      <c r="AH494" s="6"/>
      <c r="AI494" s="6"/>
    </row>
    <row r="495" spans="1:35" s="20" customFormat="1" ht="15" customHeight="1" x14ac:dyDescent="0.25">
      <c r="A495" s="19"/>
      <c r="B495" s="74" t="str">
        <f t="shared" si="72"/>
        <v>!!!</v>
      </c>
      <c r="C495" s="209" t="str">
        <f>IF($D495&lt;&gt;"",VLOOKUP(TEXT($D495,0),'Angaben Stationen'!$C$15:$V$65,2,0),"")</f>
        <v/>
      </c>
      <c r="D495" s="203"/>
      <c r="E495" s="210"/>
      <c r="F495" s="210"/>
      <c r="G495" s="212"/>
      <c r="H495" s="213"/>
      <c r="I495" s="112"/>
      <c r="J495" s="112"/>
      <c r="K495" s="72"/>
      <c r="M495" s="126"/>
      <c r="N495" s="6">
        <f t="shared" si="73"/>
        <v>0</v>
      </c>
      <c r="O495" s="6" t="str">
        <f>IF('Angaben KH-Standort'!$D$13&gt;0,"VJ","KJA")</f>
        <v>KJA</v>
      </c>
      <c r="P495" s="6" t="str">
        <f t="shared" si="76"/>
        <v>Leer</v>
      </c>
      <c r="Q495" s="6" t="str">
        <f t="shared" si="74"/>
        <v>Leer</v>
      </c>
      <c r="R495" s="6" t="str">
        <f t="shared" si="71"/>
        <v>Leer</v>
      </c>
      <c r="S495" s="6" t="str">
        <f>VLOOKUP($C495,{"29 - Psychiatrie (Erwachsene)","Psychiatrie";"30 - Kinder- und Jugendpsychiatrie","KJPsychiatrie";"31 - Psychosomatik","Psychosomatik";0,"Leer";"","Leer"},2,0)</f>
        <v>Leer</v>
      </c>
      <c r="T495" s="6">
        <f>VLOOKUP($C495,{"29 - Psychiatrie (Erwachsene)",1;"30 - Kinder- und Jugendpsychiatrie",1;"31 - Psychosomatik",1;0,0;"",0},2,0)</f>
        <v>0</v>
      </c>
      <c r="U495" s="6">
        <f t="shared" si="77"/>
        <v>0</v>
      </c>
      <c r="V495" s="6">
        <f t="shared" si="78"/>
        <v>0</v>
      </c>
      <c r="W495" s="6">
        <f t="shared" si="79"/>
        <v>0</v>
      </c>
      <c r="X495" s="6">
        <f t="shared" si="80"/>
        <v>0</v>
      </c>
      <c r="Y495" s="6">
        <f t="shared" si="75"/>
        <v>0</v>
      </c>
      <c r="Z495" s="6"/>
      <c r="AA495" s="6"/>
      <c r="AB495" s="6"/>
      <c r="AC495" s="6"/>
      <c r="AD495" s="6"/>
      <c r="AE495" s="6"/>
      <c r="AF495" s="6"/>
      <c r="AG495" s="6"/>
      <c r="AH495" s="6"/>
      <c r="AI495" s="6"/>
    </row>
    <row r="496" spans="1:35" s="20" customFormat="1" ht="15" customHeight="1" x14ac:dyDescent="0.25">
      <c r="A496" s="19"/>
      <c r="B496" s="74" t="str">
        <f t="shared" si="72"/>
        <v>!!!</v>
      </c>
      <c r="C496" s="209" t="str">
        <f>IF($D496&lt;&gt;"",VLOOKUP(TEXT($D496,0),'Angaben Stationen'!$C$15:$V$65,2,0),"")</f>
        <v/>
      </c>
      <c r="D496" s="203"/>
      <c r="E496" s="210"/>
      <c r="F496" s="210"/>
      <c r="G496" s="212"/>
      <c r="H496" s="213"/>
      <c r="I496" s="112"/>
      <c r="J496" s="112"/>
      <c r="K496" s="72"/>
      <c r="M496" s="126"/>
      <c r="N496" s="6">
        <f t="shared" si="73"/>
        <v>0</v>
      </c>
      <c r="O496" s="6" t="str">
        <f>IF('Angaben KH-Standort'!$D$13&gt;0,"VJ","KJA")</f>
        <v>KJA</v>
      </c>
      <c r="P496" s="6" t="str">
        <f t="shared" si="76"/>
        <v>Leer</v>
      </c>
      <c r="Q496" s="6" t="str">
        <f t="shared" si="74"/>
        <v>Leer</v>
      </c>
      <c r="R496" s="6" t="str">
        <f t="shared" si="71"/>
        <v>Leer</v>
      </c>
      <c r="S496" s="6" t="str">
        <f>VLOOKUP($C496,{"29 - Psychiatrie (Erwachsene)","Psychiatrie";"30 - Kinder- und Jugendpsychiatrie","KJPsychiatrie";"31 - Psychosomatik","Psychosomatik";0,"Leer";"","Leer"},2,0)</f>
        <v>Leer</v>
      </c>
      <c r="T496" s="6">
        <f>VLOOKUP($C496,{"29 - Psychiatrie (Erwachsene)",1;"30 - Kinder- und Jugendpsychiatrie",1;"31 - Psychosomatik",1;0,0;"",0},2,0)</f>
        <v>0</v>
      </c>
      <c r="U496" s="6">
        <f t="shared" si="77"/>
        <v>0</v>
      </c>
      <c r="V496" s="6">
        <f t="shared" si="78"/>
        <v>0</v>
      </c>
      <c r="W496" s="6">
        <f t="shared" si="79"/>
        <v>0</v>
      </c>
      <c r="X496" s="6">
        <f t="shared" si="80"/>
        <v>0</v>
      </c>
      <c r="Y496" s="6">
        <f t="shared" si="75"/>
        <v>0</v>
      </c>
      <c r="Z496" s="6"/>
      <c r="AA496" s="6"/>
      <c r="AB496" s="6"/>
      <c r="AC496" s="6"/>
      <c r="AD496" s="6"/>
      <c r="AE496" s="6"/>
      <c r="AF496" s="6"/>
      <c r="AG496" s="6"/>
      <c r="AH496" s="6"/>
      <c r="AI496" s="6"/>
    </row>
    <row r="497" spans="1:35" s="20" customFormat="1" ht="15" customHeight="1" x14ac:dyDescent="0.25">
      <c r="A497" s="19"/>
      <c r="B497" s="74" t="str">
        <f t="shared" si="72"/>
        <v>!!!</v>
      </c>
      <c r="C497" s="209" t="str">
        <f>IF($D497&lt;&gt;"",VLOOKUP(TEXT($D497,0),'Angaben Stationen'!$C$15:$V$65,2,0),"")</f>
        <v/>
      </c>
      <c r="D497" s="203"/>
      <c r="E497" s="210"/>
      <c r="F497" s="210"/>
      <c r="G497" s="212"/>
      <c r="H497" s="213"/>
      <c r="I497" s="112"/>
      <c r="J497" s="112"/>
      <c r="K497" s="72"/>
      <c r="M497" s="126"/>
      <c r="N497" s="6">
        <f t="shared" si="73"/>
        <v>0</v>
      </c>
      <c r="O497" s="6" t="str">
        <f>IF('Angaben KH-Standort'!$D$13&gt;0,"VJ","KJA")</f>
        <v>KJA</v>
      </c>
      <c r="P497" s="6" t="str">
        <f t="shared" si="76"/>
        <v>Leer</v>
      </c>
      <c r="Q497" s="6" t="str">
        <f t="shared" si="74"/>
        <v>Leer</v>
      </c>
      <c r="R497" s="6" t="str">
        <f t="shared" si="71"/>
        <v>Leer</v>
      </c>
      <c r="S497" s="6" t="str">
        <f>VLOOKUP($C497,{"29 - Psychiatrie (Erwachsene)","Psychiatrie";"30 - Kinder- und Jugendpsychiatrie","KJPsychiatrie";"31 - Psychosomatik","Psychosomatik";0,"Leer";"","Leer"},2,0)</f>
        <v>Leer</v>
      </c>
      <c r="T497" s="6">
        <f>VLOOKUP($C497,{"29 - Psychiatrie (Erwachsene)",1;"30 - Kinder- und Jugendpsychiatrie",1;"31 - Psychosomatik",1;0,0;"",0},2,0)</f>
        <v>0</v>
      </c>
      <c r="U497" s="6">
        <f t="shared" si="77"/>
        <v>0</v>
      </c>
      <c r="V497" s="6">
        <f t="shared" si="78"/>
        <v>0</v>
      </c>
      <c r="W497" s="6">
        <f t="shared" si="79"/>
        <v>0</v>
      </c>
      <c r="X497" s="6">
        <f t="shared" si="80"/>
        <v>0</v>
      </c>
      <c r="Y497" s="6">
        <f t="shared" si="75"/>
        <v>0</v>
      </c>
      <c r="Z497" s="6"/>
      <c r="AA497" s="6"/>
      <c r="AB497" s="6"/>
      <c r="AC497" s="6"/>
      <c r="AD497" s="6"/>
      <c r="AE497" s="6"/>
      <c r="AF497" s="6"/>
      <c r="AG497" s="6"/>
      <c r="AH497" s="6"/>
      <c r="AI497" s="6"/>
    </row>
    <row r="498" spans="1:35" s="20" customFormat="1" ht="15" customHeight="1" x14ac:dyDescent="0.25">
      <c r="A498" s="19"/>
      <c r="B498" s="74" t="str">
        <f t="shared" si="72"/>
        <v>!!!</v>
      </c>
      <c r="C498" s="209" t="str">
        <f>IF($D498&lt;&gt;"",VLOOKUP(TEXT($D498,0),'Angaben Stationen'!$C$15:$V$65,2,0),"")</f>
        <v/>
      </c>
      <c r="D498" s="203"/>
      <c r="E498" s="210"/>
      <c r="F498" s="210"/>
      <c r="G498" s="212"/>
      <c r="H498" s="213"/>
      <c r="I498" s="112"/>
      <c r="J498" s="112"/>
      <c r="K498" s="72"/>
      <c r="M498" s="126"/>
      <c r="N498" s="6">
        <f t="shared" si="73"/>
        <v>0</v>
      </c>
      <c r="O498" s="6" t="str">
        <f>IF('Angaben KH-Standort'!$D$13&gt;0,"VJ","KJA")</f>
        <v>KJA</v>
      </c>
      <c r="P498" s="6" t="str">
        <f t="shared" si="76"/>
        <v>Leer</v>
      </c>
      <c r="Q498" s="6" t="str">
        <f t="shared" si="74"/>
        <v>Leer</v>
      </c>
      <c r="R498" s="6" t="str">
        <f t="shared" si="71"/>
        <v>Leer</v>
      </c>
      <c r="S498" s="6" t="str">
        <f>VLOOKUP($C498,{"29 - Psychiatrie (Erwachsene)","Psychiatrie";"30 - Kinder- und Jugendpsychiatrie","KJPsychiatrie";"31 - Psychosomatik","Psychosomatik";0,"Leer";"","Leer"},2,0)</f>
        <v>Leer</v>
      </c>
      <c r="T498" s="6">
        <f>VLOOKUP($C498,{"29 - Psychiatrie (Erwachsene)",1;"30 - Kinder- und Jugendpsychiatrie",1;"31 - Psychosomatik",1;0,0;"",0},2,0)</f>
        <v>0</v>
      </c>
      <c r="U498" s="6">
        <f t="shared" si="77"/>
        <v>0</v>
      </c>
      <c r="V498" s="6">
        <f t="shared" si="78"/>
        <v>0</v>
      </c>
      <c r="W498" s="6">
        <f t="shared" si="79"/>
        <v>0</v>
      </c>
      <c r="X498" s="6">
        <f t="shared" si="80"/>
        <v>0</v>
      </c>
      <c r="Y498" s="6">
        <f t="shared" si="75"/>
        <v>0</v>
      </c>
      <c r="Z498" s="6"/>
      <c r="AA498" s="6"/>
      <c r="AB498" s="6"/>
      <c r="AC498" s="6"/>
      <c r="AD498" s="6"/>
      <c r="AE498" s="6"/>
      <c r="AF498" s="6"/>
      <c r="AG498" s="6"/>
      <c r="AH498" s="6"/>
      <c r="AI498" s="6"/>
    </row>
    <row r="499" spans="1:35" s="20" customFormat="1" ht="15" customHeight="1" x14ac:dyDescent="0.25">
      <c r="A499" s="19"/>
      <c r="B499" s="74" t="str">
        <f t="shared" si="72"/>
        <v>!!!</v>
      </c>
      <c r="C499" s="209" t="str">
        <f>IF($D499&lt;&gt;"",VLOOKUP(TEXT($D499,0),'Angaben Stationen'!$C$15:$V$65,2,0),"")</f>
        <v/>
      </c>
      <c r="D499" s="203"/>
      <c r="E499" s="210"/>
      <c r="F499" s="210"/>
      <c r="G499" s="212"/>
      <c r="H499" s="213"/>
      <c r="I499" s="112"/>
      <c r="J499" s="112"/>
      <c r="K499" s="72"/>
      <c r="M499" s="126"/>
      <c r="N499" s="6">
        <f t="shared" si="73"/>
        <v>0</v>
      </c>
      <c r="O499" s="6" t="str">
        <f>IF('Angaben KH-Standort'!$D$13&gt;0,"VJ","KJA")</f>
        <v>KJA</v>
      </c>
      <c r="P499" s="6" t="str">
        <f t="shared" si="76"/>
        <v>Leer</v>
      </c>
      <c r="Q499" s="6" t="str">
        <f t="shared" si="74"/>
        <v>Leer</v>
      </c>
      <c r="R499" s="6" t="str">
        <f t="shared" si="71"/>
        <v>Leer</v>
      </c>
      <c r="S499" s="6" t="str">
        <f>VLOOKUP($C499,{"29 - Psychiatrie (Erwachsene)","Psychiatrie";"30 - Kinder- und Jugendpsychiatrie","KJPsychiatrie";"31 - Psychosomatik","Psychosomatik";0,"Leer";"","Leer"},2,0)</f>
        <v>Leer</v>
      </c>
      <c r="T499" s="6">
        <f>VLOOKUP($C499,{"29 - Psychiatrie (Erwachsene)",1;"30 - Kinder- und Jugendpsychiatrie",1;"31 - Psychosomatik",1;0,0;"",0},2,0)</f>
        <v>0</v>
      </c>
      <c r="U499" s="6">
        <f t="shared" si="77"/>
        <v>0</v>
      </c>
      <c r="V499" s="6">
        <f t="shared" si="78"/>
        <v>0</v>
      </c>
      <c r="W499" s="6">
        <f t="shared" si="79"/>
        <v>0</v>
      </c>
      <c r="X499" s="6">
        <f t="shared" si="80"/>
        <v>0</v>
      </c>
      <c r="Y499" s="6">
        <f t="shared" si="75"/>
        <v>0</v>
      </c>
      <c r="Z499" s="6"/>
      <c r="AA499" s="6"/>
      <c r="AB499" s="6"/>
      <c r="AC499" s="6"/>
      <c r="AD499" s="6"/>
      <c r="AE499" s="6"/>
      <c r="AF499" s="6"/>
      <c r="AG499" s="6"/>
      <c r="AH499" s="6"/>
      <c r="AI499" s="6"/>
    </row>
    <row r="500" spans="1:35" s="20" customFormat="1" ht="15" customHeight="1" x14ac:dyDescent="0.25">
      <c r="A500" s="19"/>
      <c r="B500" s="74" t="str">
        <f t="shared" si="72"/>
        <v>!!!</v>
      </c>
      <c r="C500" s="209" t="str">
        <f>IF($D500&lt;&gt;"",VLOOKUP(TEXT($D500,0),'Angaben Stationen'!$C$15:$V$65,2,0),"")</f>
        <v/>
      </c>
      <c r="D500" s="203"/>
      <c r="E500" s="210"/>
      <c r="F500" s="210"/>
      <c r="G500" s="212"/>
      <c r="H500" s="213"/>
      <c r="I500" s="112"/>
      <c r="J500" s="112"/>
      <c r="K500" s="72"/>
      <c r="M500" s="126"/>
      <c r="N500" s="6">
        <f t="shared" si="73"/>
        <v>0</v>
      </c>
      <c r="O500" s="6" t="str">
        <f>IF('Angaben KH-Standort'!$D$13&gt;0,"VJ","KJA")</f>
        <v>KJA</v>
      </c>
      <c r="P500" s="6" t="str">
        <f t="shared" si="76"/>
        <v>Leer</v>
      </c>
      <c r="Q500" s="6" t="str">
        <f t="shared" si="74"/>
        <v>Leer</v>
      </c>
      <c r="R500" s="6" t="str">
        <f t="shared" si="71"/>
        <v>Leer</v>
      </c>
      <c r="S500" s="6" t="str">
        <f>VLOOKUP($C500,{"29 - Psychiatrie (Erwachsene)","Psychiatrie";"30 - Kinder- und Jugendpsychiatrie","KJPsychiatrie";"31 - Psychosomatik","Psychosomatik";0,"Leer";"","Leer"},2,0)</f>
        <v>Leer</v>
      </c>
      <c r="T500" s="6">
        <f>VLOOKUP($C500,{"29 - Psychiatrie (Erwachsene)",1;"30 - Kinder- und Jugendpsychiatrie",1;"31 - Psychosomatik",1;0,0;"",0},2,0)</f>
        <v>0</v>
      </c>
      <c r="U500" s="6">
        <f t="shared" si="77"/>
        <v>0</v>
      </c>
      <c r="V500" s="6">
        <f t="shared" si="78"/>
        <v>0</v>
      </c>
      <c r="W500" s="6">
        <f t="shared" si="79"/>
        <v>0</v>
      </c>
      <c r="X500" s="6">
        <f t="shared" si="80"/>
        <v>0</v>
      </c>
      <c r="Y500" s="6">
        <f t="shared" si="75"/>
        <v>0</v>
      </c>
      <c r="Z500" s="6"/>
      <c r="AA500" s="6"/>
      <c r="AB500" s="6"/>
      <c r="AC500" s="6"/>
      <c r="AD500" s="6"/>
      <c r="AE500" s="6"/>
      <c r="AF500" s="6"/>
      <c r="AG500" s="6"/>
      <c r="AH500" s="6"/>
      <c r="AI500" s="6"/>
    </row>
    <row r="501" spans="1:35" s="20" customFormat="1" ht="15" customHeight="1" x14ac:dyDescent="0.25">
      <c r="A501" s="19"/>
      <c r="B501" s="74" t="str">
        <f t="shared" si="72"/>
        <v>!!!</v>
      </c>
      <c r="C501" s="209" t="str">
        <f>IF($D501&lt;&gt;"",VLOOKUP(TEXT($D501,0),'Angaben Stationen'!$C$15:$V$65,2,0),"")</f>
        <v/>
      </c>
      <c r="D501" s="203"/>
      <c r="E501" s="210"/>
      <c r="F501" s="210"/>
      <c r="G501" s="212"/>
      <c r="H501" s="213"/>
      <c r="I501" s="112"/>
      <c r="J501" s="112"/>
      <c r="K501" s="72"/>
      <c r="M501" s="126"/>
      <c r="N501" s="6">
        <f t="shared" si="73"/>
        <v>0</v>
      </c>
      <c r="O501" s="6" t="str">
        <f>IF('Angaben KH-Standort'!$D$13&gt;0,"VJ","KJA")</f>
        <v>KJA</v>
      </c>
      <c r="P501" s="6" t="str">
        <f t="shared" si="76"/>
        <v>Leer</v>
      </c>
      <c r="Q501" s="6" t="str">
        <f t="shared" si="74"/>
        <v>Leer</v>
      </c>
      <c r="R501" s="6" t="str">
        <f t="shared" si="71"/>
        <v>Leer</v>
      </c>
      <c r="S501" s="6" t="str">
        <f>VLOOKUP($C501,{"29 - Psychiatrie (Erwachsene)","Psychiatrie";"30 - Kinder- und Jugendpsychiatrie","KJPsychiatrie";"31 - Psychosomatik","Psychosomatik";0,"Leer";"","Leer"},2,0)</f>
        <v>Leer</v>
      </c>
      <c r="T501" s="6">
        <f>VLOOKUP($C501,{"29 - Psychiatrie (Erwachsene)",1;"30 - Kinder- und Jugendpsychiatrie",1;"31 - Psychosomatik",1;0,0;"",0},2,0)</f>
        <v>0</v>
      </c>
      <c r="U501" s="6">
        <f t="shared" si="77"/>
        <v>0</v>
      </c>
      <c r="V501" s="6">
        <f t="shared" si="78"/>
        <v>0</v>
      </c>
      <c r="W501" s="6">
        <f t="shared" si="79"/>
        <v>0</v>
      </c>
      <c r="X501" s="6">
        <f t="shared" si="80"/>
        <v>0</v>
      </c>
      <c r="Y501" s="6">
        <f t="shared" si="75"/>
        <v>0</v>
      </c>
      <c r="Z501" s="6"/>
      <c r="AA501" s="6"/>
      <c r="AB501" s="6"/>
      <c r="AC501" s="6"/>
      <c r="AD501" s="6"/>
      <c r="AE501" s="6"/>
      <c r="AF501" s="6"/>
      <c r="AG501" s="6"/>
      <c r="AH501" s="6"/>
      <c r="AI501" s="6"/>
    </row>
    <row r="502" spans="1:35" s="20" customFormat="1" ht="15" customHeight="1" x14ac:dyDescent="0.25">
      <c r="A502" s="19"/>
      <c r="B502" s="74" t="str">
        <f t="shared" si="72"/>
        <v>!!!</v>
      </c>
      <c r="C502" s="209" t="str">
        <f>IF($D502&lt;&gt;"",VLOOKUP(TEXT($D502,0),'Angaben Stationen'!$C$15:$V$65,2,0),"")</f>
        <v/>
      </c>
      <c r="D502" s="203"/>
      <c r="E502" s="210"/>
      <c r="F502" s="210"/>
      <c r="G502" s="212"/>
      <c r="H502" s="213"/>
      <c r="I502" s="112"/>
      <c r="J502" s="112"/>
      <c r="K502" s="72"/>
      <c r="M502" s="126"/>
      <c r="N502" s="6">
        <f t="shared" si="73"/>
        <v>0</v>
      </c>
      <c r="O502" s="6" t="str">
        <f>IF('Angaben KH-Standort'!$D$13&gt;0,"VJ","KJA")</f>
        <v>KJA</v>
      </c>
      <c r="P502" s="6" t="str">
        <f t="shared" si="76"/>
        <v>Leer</v>
      </c>
      <c r="Q502" s="6" t="str">
        <f t="shared" si="74"/>
        <v>Leer</v>
      </c>
      <c r="R502" s="6" t="str">
        <f t="shared" si="71"/>
        <v>Leer</v>
      </c>
      <c r="S502" s="6" t="str">
        <f>VLOOKUP($C502,{"29 - Psychiatrie (Erwachsene)","Psychiatrie";"30 - Kinder- und Jugendpsychiatrie","KJPsychiatrie";"31 - Psychosomatik","Psychosomatik";0,"Leer";"","Leer"},2,0)</f>
        <v>Leer</v>
      </c>
      <c r="T502" s="6">
        <f>VLOOKUP($C502,{"29 - Psychiatrie (Erwachsene)",1;"30 - Kinder- und Jugendpsychiatrie",1;"31 - Psychosomatik",1;0,0;"",0},2,0)</f>
        <v>0</v>
      </c>
      <c r="U502" s="6">
        <f t="shared" si="77"/>
        <v>0</v>
      </c>
      <c r="V502" s="6">
        <f t="shared" si="78"/>
        <v>0</v>
      </c>
      <c r="W502" s="6">
        <f t="shared" si="79"/>
        <v>0</v>
      </c>
      <c r="X502" s="6">
        <f t="shared" si="80"/>
        <v>0</v>
      </c>
      <c r="Y502" s="6">
        <f t="shared" si="75"/>
        <v>0</v>
      </c>
      <c r="Z502" s="6"/>
      <c r="AA502" s="6"/>
      <c r="AB502" s="6"/>
      <c r="AC502" s="6"/>
      <c r="AD502" s="6"/>
      <c r="AE502" s="6"/>
      <c r="AF502" s="6"/>
      <c r="AG502" s="6"/>
      <c r="AH502" s="6"/>
      <c r="AI502" s="6"/>
    </row>
    <row r="503" spans="1:35" s="20" customFormat="1" ht="15" customHeight="1" x14ac:dyDescent="0.25">
      <c r="A503" s="19"/>
      <c r="B503" s="74" t="str">
        <f t="shared" si="72"/>
        <v>!!!</v>
      </c>
      <c r="C503" s="209" t="str">
        <f>IF($D503&lt;&gt;"",VLOOKUP(TEXT($D503,0),'Angaben Stationen'!$C$15:$V$65,2,0),"")</f>
        <v/>
      </c>
      <c r="D503" s="203"/>
      <c r="E503" s="210"/>
      <c r="F503" s="210"/>
      <c r="G503" s="212"/>
      <c r="H503" s="213"/>
      <c r="I503" s="112"/>
      <c r="J503" s="112"/>
      <c r="K503" s="72"/>
      <c r="M503" s="126"/>
      <c r="N503" s="6">
        <f t="shared" si="73"/>
        <v>0</v>
      </c>
      <c r="O503" s="6" t="str">
        <f>IF('Angaben KH-Standort'!$D$13&gt;0,"VJ","KJA")</f>
        <v>KJA</v>
      </c>
      <c r="P503" s="6" t="str">
        <f t="shared" si="76"/>
        <v>Leer</v>
      </c>
      <c r="Q503" s="6" t="str">
        <f t="shared" si="74"/>
        <v>Leer</v>
      </c>
      <c r="R503" s="6" t="str">
        <f t="shared" si="71"/>
        <v>Leer</v>
      </c>
      <c r="S503" s="6" t="str">
        <f>VLOOKUP($C503,{"29 - Psychiatrie (Erwachsene)","Psychiatrie";"30 - Kinder- und Jugendpsychiatrie","KJPsychiatrie";"31 - Psychosomatik","Psychosomatik";0,"Leer";"","Leer"},2,0)</f>
        <v>Leer</v>
      </c>
      <c r="T503" s="6">
        <f>VLOOKUP($C503,{"29 - Psychiatrie (Erwachsene)",1;"30 - Kinder- und Jugendpsychiatrie",1;"31 - Psychosomatik",1;0,0;"",0},2,0)</f>
        <v>0</v>
      </c>
      <c r="U503" s="6">
        <f t="shared" si="77"/>
        <v>0</v>
      </c>
      <c r="V503" s="6">
        <f t="shared" si="78"/>
        <v>0</v>
      </c>
      <c r="W503" s="6">
        <f t="shared" si="79"/>
        <v>0</v>
      </c>
      <c r="X503" s="6">
        <f t="shared" si="80"/>
        <v>0</v>
      </c>
      <c r="Y503" s="6">
        <f t="shared" si="75"/>
        <v>0</v>
      </c>
      <c r="Z503" s="6"/>
      <c r="AA503" s="6"/>
      <c r="AB503" s="6"/>
      <c r="AC503" s="6"/>
      <c r="AD503" s="6"/>
      <c r="AE503" s="6"/>
      <c r="AF503" s="6"/>
      <c r="AG503" s="6"/>
      <c r="AH503" s="6"/>
      <c r="AI503" s="6"/>
    </row>
    <row r="504" spans="1:35" s="20" customFormat="1" ht="15" customHeight="1" x14ac:dyDescent="0.25">
      <c r="A504" s="19"/>
      <c r="B504" s="74" t="str">
        <f t="shared" si="72"/>
        <v>!!!</v>
      </c>
      <c r="C504" s="209" t="str">
        <f>IF($D504&lt;&gt;"",VLOOKUP(TEXT($D504,0),'Angaben Stationen'!$C$15:$V$65,2,0),"")</f>
        <v/>
      </c>
      <c r="D504" s="203"/>
      <c r="E504" s="210"/>
      <c r="F504" s="210"/>
      <c r="G504" s="212"/>
      <c r="H504" s="213"/>
      <c r="I504" s="112"/>
      <c r="J504" s="112"/>
      <c r="K504" s="72"/>
      <c r="M504" s="126"/>
      <c r="N504" s="6">
        <f t="shared" si="73"/>
        <v>0</v>
      </c>
      <c r="O504" s="6" t="str">
        <f>IF('Angaben KH-Standort'!$D$13&gt;0,"VJ","KJA")</f>
        <v>KJA</v>
      </c>
      <c r="P504" s="6" t="str">
        <f t="shared" si="76"/>
        <v>Leer</v>
      </c>
      <c r="Q504" s="6" t="str">
        <f t="shared" si="74"/>
        <v>Leer</v>
      </c>
      <c r="R504" s="6" t="str">
        <f t="shared" si="71"/>
        <v>Leer</v>
      </c>
      <c r="S504" s="6" t="str">
        <f>VLOOKUP($C504,{"29 - Psychiatrie (Erwachsene)","Psychiatrie";"30 - Kinder- und Jugendpsychiatrie","KJPsychiatrie";"31 - Psychosomatik","Psychosomatik";0,"Leer";"","Leer"},2,0)</f>
        <v>Leer</v>
      </c>
      <c r="T504" s="6">
        <f>VLOOKUP($C504,{"29 - Psychiatrie (Erwachsene)",1;"30 - Kinder- und Jugendpsychiatrie",1;"31 - Psychosomatik",1;0,0;"",0},2,0)</f>
        <v>0</v>
      </c>
      <c r="U504" s="6">
        <f t="shared" si="77"/>
        <v>0</v>
      </c>
      <c r="V504" s="6">
        <f t="shared" si="78"/>
        <v>0</v>
      </c>
      <c r="W504" s="6">
        <f t="shared" si="79"/>
        <v>0</v>
      </c>
      <c r="X504" s="6">
        <f t="shared" si="80"/>
        <v>0</v>
      </c>
      <c r="Y504" s="6">
        <f t="shared" si="75"/>
        <v>0</v>
      </c>
      <c r="Z504" s="6"/>
      <c r="AA504" s="6"/>
      <c r="AB504" s="6"/>
      <c r="AC504" s="6"/>
      <c r="AD504" s="6"/>
      <c r="AE504" s="6"/>
      <c r="AF504" s="6"/>
      <c r="AG504" s="6"/>
      <c r="AH504" s="6"/>
      <c r="AI504" s="6"/>
    </row>
    <row r="505" spans="1:35" s="20" customFormat="1" ht="15" customHeight="1" x14ac:dyDescent="0.25">
      <c r="A505" s="19"/>
      <c r="B505" s="74" t="str">
        <f t="shared" si="72"/>
        <v>!!!</v>
      </c>
      <c r="C505" s="209" t="str">
        <f>IF($D505&lt;&gt;"",VLOOKUP(TEXT($D505,0),'Angaben Stationen'!$C$15:$V$65,2,0),"")</f>
        <v/>
      </c>
      <c r="D505" s="203"/>
      <c r="E505" s="210"/>
      <c r="F505" s="210"/>
      <c r="G505" s="212"/>
      <c r="H505" s="213"/>
      <c r="I505" s="112"/>
      <c r="J505" s="112"/>
      <c r="K505" s="72"/>
      <c r="M505" s="126"/>
      <c r="N505" s="6">
        <f t="shared" si="73"/>
        <v>0</v>
      </c>
      <c r="O505" s="6" t="str">
        <f>IF('Angaben KH-Standort'!$D$13&gt;0,"VJ","KJA")</f>
        <v>KJA</v>
      </c>
      <c r="P505" s="6" t="str">
        <f t="shared" si="76"/>
        <v>Leer</v>
      </c>
      <c r="Q505" s="6" t="str">
        <f t="shared" si="74"/>
        <v>Leer</v>
      </c>
      <c r="R505" s="6" t="str">
        <f t="shared" si="71"/>
        <v>Leer</v>
      </c>
      <c r="S505" s="6" t="str">
        <f>VLOOKUP($C505,{"29 - Psychiatrie (Erwachsene)","Psychiatrie";"30 - Kinder- und Jugendpsychiatrie","KJPsychiatrie";"31 - Psychosomatik","Psychosomatik";0,"Leer";"","Leer"},2,0)</f>
        <v>Leer</v>
      </c>
      <c r="T505" s="6">
        <f>VLOOKUP($C505,{"29 - Psychiatrie (Erwachsene)",1;"30 - Kinder- und Jugendpsychiatrie",1;"31 - Psychosomatik",1;0,0;"",0},2,0)</f>
        <v>0</v>
      </c>
      <c r="U505" s="6">
        <f t="shared" si="77"/>
        <v>0</v>
      </c>
      <c r="V505" s="6">
        <f t="shared" si="78"/>
        <v>0</v>
      </c>
      <c r="W505" s="6">
        <f t="shared" si="79"/>
        <v>0</v>
      </c>
      <c r="X505" s="6">
        <f t="shared" si="80"/>
        <v>0</v>
      </c>
      <c r="Y505" s="6">
        <f t="shared" si="75"/>
        <v>0</v>
      </c>
      <c r="Z505" s="6"/>
      <c r="AA505" s="6"/>
      <c r="AB505" s="6"/>
      <c r="AC505" s="6"/>
      <c r="AD505" s="6"/>
      <c r="AE505" s="6"/>
      <c r="AF505" s="6"/>
      <c r="AG505" s="6"/>
      <c r="AH505" s="6"/>
      <c r="AI505" s="6"/>
    </row>
    <row r="506" spans="1:35" s="20" customFormat="1" ht="15" customHeight="1" x14ac:dyDescent="0.25">
      <c r="A506" s="19"/>
      <c r="B506" s="74" t="str">
        <f t="shared" si="72"/>
        <v>!!!</v>
      </c>
      <c r="C506" s="209" t="str">
        <f>IF($D506&lt;&gt;"",VLOOKUP(TEXT($D506,0),'Angaben Stationen'!$C$15:$V$65,2,0),"")</f>
        <v/>
      </c>
      <c r="D506" s="203"/>
      <c r="E506" s="210"/>
      <c r="F506" s="210"/>
      <c r="G506" s="212"/>
      <c r="H506" s="213"/>
      <c r="I506" s="112"/>
      <c r="J506" s="112"/>
      <c r="K506" s="72"/>
      <c r="M506" s="126"/>
      <c r="N506" s="6">
        <f t="shared" si="73"/>
        <v>0</v>
      </c>
      <c r="O506" s="6" t="str">
        <f>IF('Angaben KH-Standort'!$D$13&gt;0,"VJ","KJA")</f>
        <v>KJA</v>
      </c>
      <c r="P506" s="6" t="str">
        <f t="shared" si="76"/>
        <v>Leer</v>
      </c>
      <c r="Q506" s="6" t="str">
        <f t="shared" si="74"/>
        <v>Leer</v>
      </c>
      <c r="R506" s="6" t="str">
        <f t="shared" si="71"/>
        <v>Leer</v>
      </c>
      <c r="S506" s="6" t="str">
        <f>VLOOKUP($C506,{"29 - Psychiatrie (Erwachsene)","Psychiatrie";"30 - Kinder- und Jugendpsychiatrie","KJPsychiatrie";"31 - Psychosomatik","Psychosomatik";0,"Leer";"","Leer"},2,0)</f>
        <v>Leer</v>
      </c>
      <c r="T506" s="6">
        <f>VLOOKUP($C506,{"29 - Psychiatrie (Erwachsene)",1;"30 - Kinder- und Jugendpsychiatrie",1;"31 - Psychosomatik",1;0,0;"",0},2,0)</f>
        <v>0</v>
      </c>
      <c r="U506" s="6">
        <f t="shared" si="77"/>
        <v>0</v>
      </c>
      <c r="V506" s="6">
        <f t="shared" si="78"/>
        <v>0</v>
      </c>
      <c r="W506" s="6">
        <f t="shared" si="79"/>
        <v>0</v>
      </c>
      <c r="X506" s="6">
        <f t="shared" si="80"/>
        <v>0</v>
      </c>
      <c r="Y506" s="6">
        <f t="shared" si="75"/>
        <v>0</v>
      </c>
      <c r="Z506" s="6"/>
      <c r="AA506" s="6"/>
      <c r="AB506" s="6"/>
      <c r="AC506" s="6"/>
      <c r="AD506" s="6"/>
      <c r="AE506" s="6"/>
      <c r="AF506" s="6"/>
      <c r="AG506" s="6"/>
      <c r="AH506" s="6"/>
      <c r="AI506" s="6"/>
    </row>
    <row r="507" spans="1:35" s="20" customFormat="1" ht="15" customHeight="1" x14ac:dyDescent="0.25">
      <c r="A507" s="19"/>
      <c r="B507" s="74" t="str">
        <f t="shared" si="72"/>
        <v>!!!</v>
      </c>
      <c r="C507" s="209" t="str">
        <f>IF($D507&lt;&gt;"",VLOOKUP(TEXT($D507,0),'Angaben Stationen'!$C$15:$V$65,2,0),"")</f>
        <v/>
      </c>
      <c r="D507" s="203"/>
      <c r="E507" s="210"/>
      <c r="F507" s="210"/>
      <c r="G507" s="212"/>
      <c r="H507" s="213"/>
      <c r="I507" s="112"/>
      <c r="J507" s="112"/>
      <c r="K507" s="72"/>
      <c r="M507" s="126"/>
      <c r="N507" s="6">
        <f t="shared" si="73"/>
        <v>0</v>
      </c>
      <c r="O507" s="6" t="str">
        <f>IF('Angaben KH-Standort'!$D$13&gt;0,"VJ","KJA")</f>
        <v>KJA</v>
      </c>
      <c r="P507" s="6" t="str">
        <f t="shared" si="76"/>
        <v>Leer</v>
      </c>
      <c r="Q507" s="6" t="str">
        <f t="shared" si="74"/>
        <v>Leer</v>
      </c>
      <c r="R507" s="6" t="str">
        <f t="shared" si="71"/>
        <v>Leer</v>
      </c>
      <c r="S507" s="6" t="str">
        <f>VLOOKUP($C507,{"29 - Psychiatrie (Erwachsene)","Psychiatrie";"30 - Kinder- und Jugendpsychiatrie","KJPsychiatrie";"31 - Psychosomatik","Psychosomatik";0,"Leer";"","Leer"},2,0)</f>
        <v>Leer</v>
      </c>
      <c r="T507" s="6">
        <f>VLOOKUP($C507,{"29 - Psychiatrie (Erwachsene)",1;"30 - Kinder- und Jugendpsychiatrie",1;"31 - Psychosomatik",1;0,0;"",0},2,0)</f>
        <v>0</v>
      </c>
      <c r="U507" s="6">
        <f t="shared" si="77"/>
        <v>0</v>
      </c>
      <c r="V507" s="6">
        <f t="shared" si="78"/>
        <v>0</v>
      </c>
      <c r="W507" s="6">
        <f t="shared" si="79"/>
        <v>0</v>
      </c>
      <c r="X507" s="6">
        <f t="shared" si="80"/>
        <v>0</v>
      </c>
      <c r="Y507" s="6">
        <f t="shared" si="75"/>
        <v>0</v>
      </c>
      <c r="Z507" s="6"/>
      <c r="AA507" s="6"/>
      <c r="AB507" s="6"/>
      <c r="AC507" s="6"/>
      <c r="AD507" s="6"/>
      <c r="AE507" s="6"/>
      <c r="AF507" s="6"/>
      <c r="AG507" s="6"/>
      <c r="AH507" s="6"/>
      <c r="AI507" s="6"/>
    </row>
    <row r="508" spans="1:35" s="20" customFormat="1" ht="15" customHeight="1" x14ac:dyDescent="0.25">
      <c r="A508" s="19"/>
      <c r="B508" s="74" t="str">
        <f t="shared" si="72"/>
        <v>!!!</v>
      </c>
      <c r="C508" s="209" t="str">
        <f>IF($D508&lt;&gt;"",VLOOKUP(TEXT($D508,0),'Angaben Stationen'!$C$15:$V$65,2,0),"")</f>
        <v/>
      </c>
      <c r="D508" s="203"/>
      <c r="E508" s="210"/>
      <c r="F508" s="210"/>
      <c r="G508" s="212"/>
      <c r="H508" s="213"/>
      <c r="I508" s="112"/>
      <c r="J508" s="112"/>
      <c r="K508" s="72"/>
      <c r="M508" s="126"/>
      <c r="N508" s="6">
        <f t="shared" si="73"/>
        <v>0</v>
      </c>
      <c r="O508" s="6" t="str">
        <f>IF('Angaben KH-Standort'!$D$13&gt;0,"VJ","KJA")</f>
        <v>KJA</v>
      </c>
      <c r="P508" s="6" t="str">
        <f t="shared" si="76"/>
        <v>Leer</v>
      </c>
      <c r="Q508" s="6" t="str">
        <f t="shared" si="74"/>
        <v>Leer</v>
      </c>
      <c r="R508" s="6" t="str">
        <f t="shared" si="71"/>
        <v>Leer</v>
      </c>
      <c r="S508" s="6" t="str">
        <f>VLOOKUP($C508,{"29 - Psychiatrie (Erwachsene)","Psychiatrie";"30 - Kinder- und Jugendpsychiatrie","KJPsychiatrie";"31 - Psychosomatik","Psychosomatik";0,"Leer";"","Leer"},2,0)</f>
        <v>Leer</v>
      </c>
      <c r="T508" s="6">
        <f>VLOOKUP($C508,{"29 - Psychiatrie (Erwachsene)",1;"30 - Kinder- und Jugendpsychiatrie",1;"31 - Psychosomatik",1;0,0;"",0},2,0)</f>
        <v>0</v>
      </c>
      <c r="U508" s="6">
        <f t="shared" si="77"/>
        <v>0</v>
      </c>
      <c r="V508" s="6">
        <f t="shared" si="78"/>
        <v>0</v>
      </c>
      <c r="W508" s="6">
        <f t="shared" si="79"/>
        <v>0</v>
      </c>
      <c r="X508" s="6">
        <f t="shared" si="80"/>
        <v>0</v>
      </c>
      <c r="Y508" s="6">
        <f t="shared" si="75"/>
        <v>0</v>
      </c>
      <c r="Z508" s="6"/>
      <c r="AA508" s="6"/>
      <c r="AB508" s="6"/>
      <c r="AC508" s="6"/>
      <c r="AD508" s="6"/>
      <c r="AE508" s="6"/>
      <c r="AF508" s="6"/>
      <c r="AG508" s="6"/>
      <c r="AH508" s="6"/>
      <c r="AI508" s="6"/>
    </row>
    <row r="509" spans="1:35" s="20" customFormat="1" ht="15" customHeight="1" x14ac:dyDescent="0.25">
      <c r="A509" s="19"/>
      <c r="B509" s="74" t="str">
        <f t="shared" si="72"/>
        <v>!!!</v>
      </c>
      <c r="C509" s="209" t="str">
        <f>IF($D509&lt;&gt;"",VLOOKUP(TEXT($D509,0),'Angaben Stationen'!$C$15:$V$65,2,0),"")</f>
        <v/>
      </c>
      <c r="D509" s="203"/>
      <c r="E509" s="210"/>
      <c r="F509" s="210"/>
      <c r="G509" s="212"/>
      <c r="H509" s="213"/>
      <c r="I509" s="112"/>
      <c r="J509" s="112"/>
      <c r="K509" s="72"/>
      <c r="M509" s="126"/>
      <c r="N509" s="6">
        <f t="shared" si="73"/>
        <v>0</v>
      </c>
      <c r="O509" s="6" t="str">
        <f>IF('Angaben KH-Standort'!$D$13&gt;0,"VJ","KJA")</f>
        <v>KJA</v>
      </c>
      <c r="P509" s="6" t="str">
        <f t="shared" si="76"/>
        <v>Leer</v>
      </c>
      <c r="Q509" s="6" t="str">
        <f t="shared" si="74"/>
        <v>Leer</v>
      </c>
      <c r="R509" s="6" t="str">
        <f t="shared" si="71"/>
        <v>Leer</v>
      </c>
      <c r="S509" s="6" t="str">
        <f>VLOOKUP($C509,{"29 - Psychiatrie (Erwachsene)","Psychiatrie";"30 - Kinder- und Jugendpsychiatrie","KJPsychiatrie";"31 - Psychosomatik","Psychosomatik";0,"Leer";"","Leer"},2,0)</f>
        <v>Leer</v>
      </c>
      <c r="T509" s="6">
        <f>VLOOKUP($C509,{"29 - Psychiatrie (Erwachsene)",1;"30 - Kinder- und Jugendpsychiatrie",1;"31 - Psychosomatik",1;0,0;"",0},2,0)</f>
        <v>0</v>
      </c>
      <c r="U509" s="6">
        <f t="shared" si="77"/>
        <v>0</v>
      </c>
      <c r="V509" s="6">
        <f t="shared" si="78"/>
        <v>0</v>
      </c>
      <c r="W509" s="6">
        <f t="shared" si="79"/>
        <v>0</v>
      </c>
      <c r="X509" s="6">
        <f t="shared" si="80"/>
        <v>0</v>
      </c>
      <c r="Y509" s="6">
        <f t="shared" si="75"/>
        <v>0</v>
      </c>
      <c r="Z509" s="6"/>
      <c r="AA509" s="6"/>
      <c r="AB509" s="6"/>
      <c r="AC509" s="6"/>
      <c r="AD509" s="6"/>
      <c r="AE509" s="6"/>
      <c r="AF509" s="6"/>
      <c r="AG509" s="6"/>
      <c r="AH509" s="6"/>
      <c r="AI509" s="6"/>
    </row>
    <row r="510" spans="1:35" s="20" customFormat="1" ht="15" customHeight="1" x14ac:dyDescent="0.25">
      <c r="A510" s="19"/>
      <c r="B510" s="74" t="str">
        <f t="shared" si="72"/>
        <v>!!!</v>
      </c>
      <c r="C510" s="209" t="str">
        <f>IF($D510&lt;&gt;"",VLOOKUP(TEXT($D510,0),'Angaben Stationen'!$C$15:$V$65,2,0),"")</f>
        <v/>
      </c>
      <c r="D510" s="203"/>
      <c r="E510" s="210"/>
      <c r="F510" s="210"/>
      <c r="G510" s="212"/>
      <c r="H510" s="213"/>
      <c r="I510" s="112"/>
      <c r="J510" s="112"/>
      <c r="K510" s="72"/>
      <c r="M510" s="126"/>
      <c r="N510" s="6">
        <f t="shared" si="73"/>
        <v>0</v>
      </c>
      <c r="O510" s="6" t="str">
        <f>IF('Angaben KH-Standort'!$D$13&gt;0,"VJ","KJA")</f>
        <v>KJA</v>
      </c>
      <c r="P510" s="6" t="str">
        <f t="shared" si="76"/>
        <v>Leer</v>
      </c>
      <c r="Q510" s="6" t="str">
        <f t="shared" si="74"/>
        <v>Leer</v>
      </c>
      <c r="R510" s="6" t="str">
        <f t="shared" si="71"/>
        <v>Leer</v>
      </c>
      <c r="S510" s="6" t="str">
        <f>VLOOKUP($C510,{"29 - Psychiatrie (Erwachsene)","Psychiatrie";"30 - Kinder- und Jugendpsychiatrie","KJPsychiatrie";"31 - Psychosomatik","Psychosomatik";0,"Leer";"","Leer"},2,0)</f>
        <v>Leer</v>
      </c>
      <c r="T510" s="6">
        <f>VLOOKUP($C510,{"29 - Psychiatrie (Erwachsene)",1;"30 - Kinder- und Jugendpsychiatrie",1;"31 - Psychosomatik",1;0,0;"",0},2,0)</f>
        <v>0</v>
      </c>
      <c r="U510" s="6">
        <f t="shared" si="77"/>
        <v>0</v>
      </c>
      <c r="V510" s="6">
        <f t="shared" si="78"/>
        <v>0</v>
      </c>
      <c r="W510" s="6">
        <f t="shared" si="79"/>
        <v>0</v>
      </c>
      <c r="X510" s="6">
        <f t="shared" si="80"/>
        <v>0</v>
      </c>
      <c r="Y510" s="6">
        <f t="shared" si="75"/>
        <v>0</v>
      </c>
      <c r="Z510" s="6"/>
      <c r="AA510" s="6"/>
      <c r="AB510" s="6"/>
      <c r="AC510" s="6"/>
      <c r="AD510" s="6"/>
      <c r="AE510" s="6"/>
      <c r="AF510" s="6"/>
      <c r="AG510" s="6"/>
      <c r="AH510" s="6"/>
      <c r="AI510" s="6"/>
    </row>
    <row r="511" spans="1:35" s="20" customFormat="1" ht="15" customHeight="1" x14ac:dyDescent="0.25">
      <c r="A511" s="19"/>
      <c r="B511" s="74" t="str">
        <f t="shared" si="72"/>
        <v>!!!</v>
      </c>
      <c r="C511" s="209" t="str">
        <f>IF($D511&lt;&gt;"",VLOOKUP(TEXT($D511,0),'Angaben Stationen'!$C$15:$V$65,2,0),"")</f>
        <v/>
      </c>
      <c r="D511" s="203"/>
      <c r="E511" s="210"/>
      <c r="F511" s="210"/>
      <c r="G511" s="212"/>
      <c r="H511" s="213"/>
      <c r="I511" s="112"/>
      <c r="J511" s="112"/>
      <c r="K511" s="72"/>
      <c r="M511" s="126"/>
      <c r="N511" s="6">
        <f t="shared" si="73"/>
        <v>0</v>
      </c>
      <c r="O511" s="6" t="str">
        <f>IF('Angaben KH-Standort'!$D$13&gt;0,"VJ","KJA")</f>
        <v>KJA</v>
      </c>
      <c r="P511" s="6" t="str">
        <f t="shared" si="76"/>
        <v>Leer</v>
      </c>
      <c r="Q511" s="6" t="str">
        <f t="shared" si="74"/>
        <v>Leer</v>
      </c>
      <c r="R511" s="6" t="str">
        <f t="shared" si="71"/>
        <v>Leer</v>
      </c>
      <c r="S511" s="6" t="str">
        <f>VLOOKUP($C511,{"29 - Psychiatrie (Erwachsene)","Psychiatrie";"30 - Kinder- und Jugendpsychiatrie","KJPsychiatrie";"31 - Psychosomatik","Psychosomatik";0,"Leer";"","Leer"},2,0)</f>
        <v>Leer</v>
      </c>
      <c r="T511" s="6">
        <f>VLOOKUP($C511,{"29 - Psychiatrie (Erwachsene)",1;"30 - Kinder- und Jugendpsychiatrie",1;"31 - Psychosomatik",1;0,0;"",0},2,0)</f>
        <v>0</v>
      </c>
      <c r="U511" s="6">
        <f t="shared" si="77"/>
        <v>0</v>
      </c>
      <c r="V511" s="6">
        <f t="shared" si="78"/>
        <v>0</v>
      </c>
      <c r="W511" s="6">
        <f t="shared" si="79"/>
        <v>0</v>
      </c>
      <c r="X511" s="6">
        <f t="shared" si="80"/>
        <v>0</v>
      </c>
      <c r="Y511" s="6">
        <f t="shared" si="75"/>
        <v>0</v>
      </c>
      <c r="Z511" s="6"/>
      <c r="AA511" s="6"/>
      <c r="AB511" s="6"/>
      <c r="AC511" s="6"/>
      <c r="AD511" s="6"/>
      <c r="AE511" s="6"/>
      <c r="AF511" s="6"/>
      <c r="AG511" s="6"/>
      <c r="AH511" s="6"/>
      <c r="AI511" s="6"/>
    </row>
    <row r="512" spans="1:35" s="20" customFormat="1" ht="15" customHeight="1" x14ac:dyDescent="0.25">
      <c r="A512" s="19"/>
      <c r="B512" s="74" t="str">
        <f t="shared" si="72"/>
        <v>!!!</v>
      </c>
      <c r="C512" s="209" t="str">
        <f>IF($D512&lt;&gt;"",VLOOKUP(TEXT($D512,0),'Angaben Stationen'!$C$15:$V$65,2,0),"")</f>
        <v/>
      </c>
      <c r="D512" s="203"/>
      <c r="E512" s="210"/>
      <c r="F512" s="210"/>
      <c r="G512" s="212"/>
      <c r="H512" s="213"/>
      <c r="I512" s="112"/>
      <c r="J512" s="112"/>
      <c r="K512" s="72"/>
      <c r="M512" s="126"/>
      <c r="N512" s="6">
        <f t="shared" si="73"/>
        <v>0</v>
      </c>
      <c r="O512" s="6" t="str">
        <f>IF('Angaben KH-Standort'!$D$13&gt;0,"VJ","KJA")</f>
        <v>KJA</v>
      </c>
      <c r="P512" s="6" t="str">
        <f t="shared" si="76"/>
        <v>Leer</v>
      </c>
      <c r="Q512" s="6" t="str">
        <f t="shared" si="74"/>
        <v>Leer</v>
      </c>
      <c r="R512" s="6" t="str">
        <f t="shared" si="71"/>
        <v>Leer</v>
      </c>
      <c r="S512" s="6" t="str">
        <f>VLOOKUP($C512,{"29 - Psychiatrie (Erwachsene)","Psychiatrie";"30 - Kinder- und Jugendpsychiatrie","KJPsychiatrie";"31 - Psychosomatik","Psychosomatik";0,"Leer";"","Leer"},2,0)</f>
        <v>Leer</v>
      </c>
      <c r="T512" s="6">
        <f>VLOOKUP($C512,{"29 - Psychiatrie (Erwachsene)",1;"30 - Kinder- und Jugendpsychiatrie",1;"31 - Psychosomatik",1;0,0;"",0},2,0)</f>
        <v>0</v>
      </c>
      <c r="U512" s="6">
        <f t="shared" si="77"/>
        <v>0</v>
      </c>
      <c r="V512" s="6">
        <f t="shared" si="78"/>
        <v>0</v>
      </c>
      <c r="W512" s="6">
        <f t="shared" si="79"/>
        <v>0</v>
      </c>
      <c r="X512" s="6">
        <f t="shared" si="80"/>
        <v>0</v>
      </c>
      <c r="Y512" s="6">
        <f t="shared" si="75"/>
        <v>0</v>
      </c>
      <c r="Z512" s="6"/>
      <c r="AA512" s="6"/>
      <c r="AB512" s="6"/>
      <c r="AC512" s="6"/>
      <c r="AD512" s="6"/>
      <c r="AE512" s="6"/>
      <c r="AF512" s="6"/>
      <c r="AG512" s="6"/>
      <c r="AH512" s="6"/>
      <c r="AI512" s="6"/>
    </row>
    <row r="513" spans="1:35" s="20" customFormat="1" ht="15" customHeight="1" x14ac:dyDescent="0.25">
      <c r="A513" s="19"/>
      <c r="B513" s="74" t="str">
        <f t="shared" si="72"/>
        <v>!!!</v>
      </c>
      <c r="C513" s="209" t="str">
        <f>IF($D513&lt;&gt;"",VLOOKUP(TEXT($D513,0),'Angaben Stationen'!$C$15:$V$65,2,0),"")</f>
        <v/>
      </c>
      <c r="D513" s="203"/>
      <c r="E513" s="210"/>
      <c r="F513" s="210"/>
      <c r="G513" s="212"/>
      <c r="H513" s="213"/>
      <c r="I513" s="112"/>
      <c r="J513" s="112"/>
      <c r="K513" s="72"/>
      <c r="M513" s="126"/>
      <c r="N513" s="6">
        <f t="shared" si="73"/>
        <v>0</v>
      </c>
      <c r="O513" s="6" t="str">
        <f>IF('Angaben KH-Standort'!$D$13&gt;0,"VJ","KJA")</f>
        <v>KJA</v>
      </c>
      <c r="P513" s="6" t="str">
        <f t="shared" si="76"/>
        <v>Leer</v>
      </c>
      <c r="Q513" s="6" t="str">
        <f t="shared" si="74"/>
        <v>Leer</v>
      </c>
      <c r="R513" s="6" t="str">
        <f t="shared" si="71"/>
        <v>Leer</v>
      </c>
      <c r="S513" s="6" t="str">
        <f>VLOOKUP($C513,{"29 - Psychiatrie (Erwachsene)","Psychiatrie";"30 - Kinder- und Jugendpsychiatrie","KJPsychiatrie";"31 - Psychosomatik","Psychosomatik";0,"Leer";"","Leer"},2,0)</f>
        <v>Leer</v>
      </c>
      <c r="T513" s="6">
        <f>VLOOKUP($C513,{"29 - Psychiatrie (Erwachsene)",1;"30 - Kinder- und Jugendpsychiatrie",1;"31 - Psychosomatik",1;0,0;"",0},2,0)</f>
        <v>0</v>
      </c>
      <c r="U513" s="6">
        <f t="shared" si="77"/>
        <v>0</v>
      </c>
      <c r="V513" s="6">
        <f t="shared" si="78"/>
        <v>0</v>
      </c>
      <c r="W513" s="6">
        <f t="shared" si="79"/>
        <v>0</v>
      </c>
      <c r="X513" s="6">
        <f t="shared" si="80"/>
        <v>0</v>
      </c>
      <c r="Y513" s="6">
        <f t="shared" si="75"/>
        <v>0</v>
      </c>
      <c r="Z513" s="6"/>
      <c r="AA513" s="6"/>
      <c r="AB513" s="6"/>
      <c r="AC513" s="6"/>
      <c r="AD513" s="6"/>
      <c r="AE513" s="6"/>
      <c r="AF513" s="6"/>
      <c r="AG513" s="6"/>
      <c r="AH513" s="6"/>
      <c r="AI513" s="6"/>
    </row>
    <row r="514" spans="1:35" s="20" customFormat="1" ht="15" customHeight="1" x14ac:dyDescent="0.25">
      <c r="A514" s="19"/>
      <c r="B514" s="74" t="str">
        <f t="shared" si="72"/>
        <v>!!!</v>
      </c>
      <c r="C514" s="209" t="str">
        <f>IF($D514&lt;&gt;"",VLOOKUP(TEXT($D514,0),'Angaben Stationen'!$C$15:$V$65,2,0),"")</f>
        <v/>
      </c>
      <c r="D514" s="203"/>
      <c r="E514" s="210"/>
      <c r="F514" s="210"/>
      <c r="G514" s="212"/>
      <c r="H514" s="213"/>
      <c r="I514" s="112"/>
      <c r="J514" s="112"/>
      <c r="K514" s="72"/>
      <c r="M514" s="126"/>
      <c r="N514" s="6">
        <f t="shared" si="73"/>
        <v>0</v>
      </c>
      <c r="O514" s="6" t="str">
        <f>IF('Angaben KH-Standort'!$D$13&gt;0,"VJ","KJA")</f>
        <v>KJA</v>
      </c>
      <c r="P514" s="6" t="str">
        <f t="shared" si="76"/>
        <v>Leer</v>
      </c>
      <c r="Q514" s="6" t="str">
        <f t="shared" si="74"/>
        <v>Leer</v>
      </c>
      <c r="R514" s="6" t="str">
        <f t="shared" si="71"/>
        <v>Leer</v>
      </c>
      <c r="S514" s="6" t="str">
        <f>VLOOKUP($C514,{"29 - Psychiatrie (Erwachsene)","Psychiatrie";"30 - Kinder- und Jugendpsychiatrie","KJPsychiatrie";"31 - Psychosomatik","Psychosomatik";0,"Leer";"","Leer"},2,0)</f>
        <v>Leer</v>
      </c>
      <c r="T514" s="6">
        <f>VLOOKUP($C514,{"29 - Psychiatrie (Erwachsene)",1;"30 - Kinder- und Jugendpsychiatrie",1;"31 - Psychosomatik",1;0,0;"",0},2,0)</f>
        <v>0</v>
      </c>
      <c r="U514" s="6">
        <f t="shared" si="77"/>
        <v>0</v>
      </c>
      <c r="V514" s="6">
        <f t="shared" si="78"/>
        <v>0</v>
      </c>
      <c r="W514" s="6">
        <f t="shared" si="79"/>
        <v>0</v>
      </c>
      <c r="X514" s="6">
        <f t="shared" si="80"/>
        <v>0</v>
      </c>
      <c r="Y514" s="6">
        <f t="shared" si="75"/>
        <v>0</v>
      </c>
      <c r="Z514" s="6"/>
      <c r="AA514" s="6"/>
      <c r="AB514" s="6"/>
      <c r="AC514" s="6"/>
      <c r="AD514" s="6"/>
      <c r="AE514" s="6"/>
      <c r="AF514" s="6"/>
      <c r="AG514" s="6"/>
      <c r="AH514" s="6"/>
      <c r="AI514" s="6"/>
    </row>
    <row r="515" spans="1:35" s="20" customFormat="1" ht="15" customHeight="1" x14ac:dyDescent="0.25">
      <c r="A515" s="19"/>
      <c r="B515" s="74" t="str">
        <f t="shared" si="72"/>
        <v>!!!</v>
      </c>
      <c r="C515" s="209" t="str">
        <f>IF($D515&lt;&gt;"",VLOOKUP(TEXT($D515,0),'Angaben Stationen'!$C$15:$V$65,2,0),"")</f>
        <v/>
      </c>
      <c r="D515" s="203"/>
      <c r="E515" s="210"/>
      <c r="F515" s="210"/>
      <c r="G515" s="212"/>
      <c r="H515" s="213"/>
      <c r="I515" s="112"/>
      <c r="J515" s="112"/>
      <c r="K515" s="72"/>
      <c r="M515" s="126"/>
      <c r="N515" s="6">
        <f t="shared" si="73"/>
        <v>0</v>
      </c>
      <c r="O515" s="6" t="str">
        <f>IF('Angaben KH-Standort'!$D$13&gt;0,"VJ","KJA")</f>
        <v>KJA</v>
      </c>
      <c r="P515" s="6" t="str">
        <f t="shared" si="76"/>
        <v>Leer</v>
      </c>
      <c r="Q515" s="6" t="str">
        <f t="shared" si="74"/>
        <v>Leer</v>
      </c>
      <c r="R515" s="6" t="str">
        <f t="shared" si="71"/>
        <v>Leer</v>
      </c>
      <c r="S515" s="6" t="str">
        <f>VLOOKUP($C515,{"29 - Psychiatrie (Erwachsene)","Psychiatrie";"30 - Kinder- und Jugendpsychiatrie","KJPsychiatrie";"31 - Psychosomatik","Psychosomatik";0,"Leer";"","Leer"},2,0)</f>
        <v>Leer</v>
      </c>
      <c r="T515" s="6">
        <f>VLOOKUP($C515,{"29 - Psychiatrie (Erwachsene)",1;"30 - Kinder- und Jugendpsychiatrie",1;"31 - Psychosomatik",1;0,0;"",0},2,0)</f>
        <v>0</v>
      </c>
      <c r="U515" s="6">
        <f t="shared" si="77"/>
        <v>0</v>
      </c>
      <c r="V515" s="6">
        <f t="shared" si="78"/>
        <v>0</v>
      </c>
      <c r="W515" s="6">
        <f t="shared" si="79"/>
        <v>0</v>
      </c>
      <c r="X515" s="6">
        <f t="shared" si="80"/>
        <v>0</v>
      </c>
      <c r="Y515" s="6">
        <f t="shared" si="75"/>
        <v>0</v>
      </c>
      <c r="Z515" s="6"/>
      <c r="AA515" s="6"/>
      <c r="AB515" s="6"/>
      <c r="AC515" s="6"/>
      <c r="AD515" s="6"/>
      <c r="AE515" s="6"/>
      <c r="AF515" s="6"/>
      <c r="AG515" s="6"/>
      <c r="AH515" s="6"/>
      <c r="AI515" s="6"/>
    </row>
    <row r="516" spans="1:35" s="20" customFormat="1" ht="15" customHeight="1" x14ac:dyDescent="0.25">
      <c r="A516" s="19"/>
      <c r="B516" s="74" t="str">
        <f t="shared" si="72"/>
        <v>!!!</v>
      </c>
      <c r="C516" s="209" t="str">
        <f>IF($D516&lt;&gt;"",VLOOKUP(TEXT($D516,0),'Angaben Stationen'!$C$15:$V$65,2,0),"")</f>
        <v/>
      </c>
      <c r="D516" s="203"/>
      <c r="E516" s="210"/>
      <c r="F516" s="210"/>
      <c r="G516" s="212"/>
      <c r="H516" s="213"/>
      <c r="I516" s="112"/>
      <c r="J516" s="112"/>
      <c r="K516" s="72"/>
      <c r="M516" s="126"/>
      <c r="N516" s="6">
        <f t="shared" si="73"/>
        <v>0</v>
      </c>
      <c r="O516" s="6" t="str">
        <f>IF('Angaben KH-Standort'!$D$13&gt;0,"VJ","KJA")</f>
        <v>KJA</v>
      </c>
      <c r="P516" s="6" t="str">
        <f t="shared" si="76"/>
        <v>Leer</v>
      </c>
      <c r="Q516" s="6" t="str">
        <f t="shared" si="74"/>
        <v>Leer</v>
      </c>
      <c r="R516" s="6" t="str">
        <f t="shared" si="71"/>
        <v>Leer</v>
      </c>
      <c r="S516" s="6" t="str">
        <f>VLOOKUP($C516,{"29 - Psychiatrie (Erwachsene)","Psychiatrie";"30 - Kinder- und Jugendpsychiatrie","KJPsychiatrie";"31 - Psychosomatik","Psychosomatik";0,"Leer";"","Leer"},2,0)</f>
        <v>Leer</v>
      </c>
      <c r="T516" s="6">
        <f>VLOOKUP($C516,{"29 - Psychiatrie (Erwachsene)",1;"30 - Kinder- und Jugendpsychiatrie",1;"31 - Psychosomatik",1;0,0;"",0},2,0)</f>
        <v>0</v>
      </c>
      <c r="U516" s="6">
        <f t="shared" si="77"/>
        <v>0</v>
      </c>
      <c r="V516" s="6">
        <f t="shared" si="78"/>
        <v>0</v>
      </c>
      <c r="W516" s="6">
        <f t="shared" si="79"/>
        <v>0</v>
      </c>
      <c r="X516" s="6">
        <f t="shared" si="80"/>
        <v>0</v>
      </c>
      <c r="Y516" s="6">
        <f t="shared" si="75"/>
        <v>0</v>
      </c>
      <c r="Z516" s="6"/>
      <c r="AA516" s="6"/>
      <c r="AB516" s="6"/>
      <c r="AC516" s="6"/>
      <c r="AD516" s="6"/>
      <c r="AE516" s="6"/>
      <c r="AF516" s="6"/>
      <c r="AG516" s="6"/>
      <c r="AH516" s="6"/>
      <c r="AI516" s="6"/>
    </row>
    <row r="517" spans="1:35" s="20" customFormat="1" ht="15" customHeight="1" x14ac:dyDescent="0.25">
      <c r="A517" s="19"/>
      <c r="B517" s="74" t="str">
        <f t="shared" si="72"/>
        <v>!!!</v>
      </c>
      <c r="C517" s="209" t="str">
        <f>IF($D517&lt;&gt;"",VLOOKUP(TEXT($D517,0),'Angaben Stationen'!$C$15:$V$65,2,0),"")</f>
        <v/>
      </c>
      <c r="D517" s="203"/>
      <c r="E517" s="210"/>
      <c r="F517" s="210"/>
      <c r="G517" s="212"/>
      <c r="H517" s="213"/>
      <c r="I517" s="112"/>
      <c r="J517" s="112"/>
      <c r="K517" s="72"/>
      <c r="M517" s="126"/>
      <c r="N517" s="6">
        <f t="shared" si="73"/>
        <v>0</v>
      </c>
      <c r="O517" s="6" t="str">
        <f>IF('Angaben KH-Standort'!$D$13&gt;0,"VJ","KJA")</f>
        <v>KJA</v>
      </c>
      <c r="P517" s="6" t="str">
        <f t="shared" si="76"/>
        <v>Leer</v>
      </c>
      <c r="Q517" s="6" t="str">
        <f t="shared" si="74"/>
        <v>Leer</v>
      </c>
      <c r="R517" s="6" t="str">
        <f t="shared" si="71"/>
        <v>Leer</v>
      </c>
      <c r="S517" s="6" t="str">
        <f>VLOOKUP($C517,{"29 - Psychiatrie (Erwachsene)","Psychiatrie";"30 - Kinder- und Jugendpsychiatrie","KJPsychiatrie";"31 - Psychosomatik","Psychosomatik";0,"Leer";"","Leer"},2,0)</f>
        <v>Leer</v>
      </c>
      <c r="T517" s="6">
        <f>VLOOKUP($C517,{"29 - Psychiatrie (Erwachsene)",1;"30 - Kinder- und Jugendpsychiatrie",1;"31 - Psychosomatik",1;0,0;"",0},2,0)</f>
        <v>0</v>
      </c>
      <c r="U517" s="6">
        <f t="shared" si="77"/>
        <v>0</v>
      </c>
      <c r="V517" s="6">
        <f t="shared" si="78"/>
        <v>0</v>
      </c>
      <c r="W517" s="6">
        <f t="shared" si="79"/>
        <v>0</v>
      </c>
      <c r="X517" s="6">
        <f t="shared" si="80"/>
        <v>0</v>
      </c>
      <c r="Y517" s="6">
        <f t="shared" si="75"/>
        <v>0</v>
      </c>
      <c r="Z517" s="6"/>
      <c r="AA517" s="6"/>
      <c r="AB517" s="6"/>
      <c r="AC517" s="6"/>
      <c r="AD517" s="6"/>
      <c r="AE517" s="6"/>
      <c r="AF517" s="6"/>
      <c r="AG517" s="6"/>
      <c r="AH517" s="6"/>
      <c r="AI517" s="6"/>
    </row>
    <row r="518" spans="1:35" s="20" customFormat="1" ht="15" customHeight="1" x14ac:dyDescent="0.25">
      <c r="A518" s="19"/>
      <c r="B518" s="74" t="str">
        <f t="shared" si="72"/>
        <v>!!!</v>
      </c>
      <c r="C518" s="209" t="str">
        <f>IF($D518&lt;&gt;"",VLOOKUP(TEXT($D518,0),'Angaben Stationen'!$C$15:$V$65,2,0),"")</f>
        <v/>
      </c>
      <c r="D518" s="203"/>
      <c r="E518" s="210"/>
      <c r="F518" s="210"/>
      <c r="G518" s="212"/>
      <c r="H518" s="213"/>
      <c r="I518" s="112"/>
      <c r="J518" s="112"/>
      <c r="K518" s="72"/>
      <c r="M518" s="126"/>
      <c r="N518" s="6">
        <f t="shared" si="73"/>
        <v>0</v>
      </c>
      <c r="O518" s="6" t="str">
        <f>IF('Angaben KH-Standort'!$D$13&gt;0,"VJ","KJA")</f>
        <v>KJA</v>
      </c>
      <c r="P518" s="6" t="str">
        <f t="shared" si="76"/>
        <v>Leer</v>
      </c>
      <c r="Q518" s="6" t="str">
        <f t="shared" si="74"/>
        <v>Leer</v>
      </c>
      <c r="R518" s="6" t="str">
        <f t="shared" si="71"/>
        <v>Leer</v>
      </c>
      <c r="S518" s="6" t="str">
        <f>VLOOKUP($C518,{"29 - Psychiatrie (Erwachsene)","Psychiatrie";"30 - Kinder- und Jugendpsychiatrie","KJPsychiatrie";"31 - Psychosomatik","Psychosomatik";0,"Leer";"","Leer"},2,0)</f>
        <v>Leer</v>
      </c>
      <c r="T518" s="6">
        <f>VLOOKUP($C518,{"29 - Psychiatrie (Erwachsene)",1;"30 - Kinder- und Jugendpsychiatrie",1;"31 - Psychosomatik",1;0,0;"",0},2,0)</f>
        <v>0</v>
      </c>
      <c r="U518" s="6">
        <f t="shared" si="77"/>
        <v>0</v>
      </c>
      <c r="V518" s="6">
        <f t="shared" si="78"/>
        <v>0</v>
      </c>
      <c r="W518" s="6">
        <f t="shared" si="79"/>
        <v>0</v>
      </c>
      <c r="X518" s="6">
        <f t="shared" si="80"/>
        <v>0</v>
      </c>
      <c r="Y518" s="6">
        <f t="shared" si="75"/>
        <v>0</v>
      </c>
      <c r="Z518" s="6"/>
      <c r="AA518" s="6"/>
      <c r="AB518" s="6"/>
      <c r="AC518" s="6"/>
      <c r="AD518" s="6"/>
      <c r="AE518" s="6"/>
      <c r="AF518" s="6"/>
      <c r="AG518" s="6"/>
      <c r="AH518" s="6"/>
      <c r="AI518" s="6"/>
    </row>
    <row r="519" spans="1:35" s="20" customFormat="1" ht="15" customHeight="1" x14ac:dyDescent="0.25">
      <c r="A519" s="19"/>
      <c r="B519" s="74" t="str">
        <f t="shared" si="72"/>
        <v>!!!</v>
      </c>
      <c r="C519" s="209" t="str">
        <f>IF($D519&lt;&gt;"",VLOOKUP(TEXT($D519,0),'Angaben Stationen'!$C$15:$V$65,2,0),"")</f>
        <v/>
      </c>
      <c r="D519" s="203"/>
      <c r="E519" s="210"/>
      <c r="F519" s="210"/>
      <c r="G519" s="212"/>
      <c r="H519" s="213"/>
      <c r="I519" s="112"/>
      <c r="J519" s="112"/>
      <c r="K519" s="72"/>
      <c r="M519" s="126"/>
      <c r="N519" s="6">
        <f t="shared" si="73"/>
        <v>0</v>
      </c>
      <c r="O519" s="6" t="str">
        <f>IF('Angaben KH-Standort'!$D$13&gt;0,"VJ","KJA")</f>
        <v>KJA</v>
      </c>
      <c r="P519" s="6" t="str">
        <f t="shared" si="76"/>
        <v>Leer</v>
      </c>
      <c r="Q519" s="6" t="str">
        <f t="shared" si="74"/>
        <v>Leer</v>
      </c>
      <c r="R519" s="6" t="str">
        <f t="shared" si="71"/>
        <v>Leer</v>
      </c>
      <c r="S519" s="6" t="str">
        <f>VLOOKUP($C519,{"29 - Psychiatrie (Erwachsene)","Psychiatrie";"30 - Kinder- und Jugendpsychiatrie","KJPsychiatrie";"31 - Psychosomatik","Psychosomatik";0,"Leer";"","Leer"},2,0)</f>
        <v>Leer</v>
      </c>
      <c r="T519" s="6">
        <f>VLOOKUP($C519,{"29 - Psychiatrie (Erwachsene)",1;"30 - Kinder- und Jugendpsychiatrie",1;"31 - Psychosomatik",1;0,0;"",0},2,0)</f>
        <v>0</v>
      </c>
      <c r="U519" s="6">
        <f t="shared" si="77"/>
        <v>0</v>
      </c>
      <c r="V519" s="6">
        <f t="shared" si="78"/>
        <v>0</v>
      </c>
      <c r="W519" s="6">
        <f t="shared" si="79"/>
        <v>0</v>
      </c>
      <c r="X519" s="6">
        <f t="shared" si="80"/>
        <v>0</v>
      </c>
      <c r="Y519" s="6">
        <f t="shared" si="75"/>
        <v>0</v>
      </c>
      <c r="Z519" s="6"/>
      <c r="AA519" s="6"/>
      <c r="AB519" s="6"/>
      <c r="AC519" s="6"/>
      <c r="AD519" s="6"/>
      <c r="AE519" s="6"/>
      <c r="AF519" s="6"/>
      <c r="AG519" s="6"/>
      <c r="AH519" s="6"/>
      <c r="AI519" s="6"/>
    </row>
    <row r="520" spans="1:35" s="20" customFormat="1" ht="15" customHeight="1" x14ac:dyDescent="0.25">
      <c r="A520" s="19"/>
      <c r="B520" s="74" t="str">
        <f t="shared" si="72"/>
        <v>!!!</v>
      </c>
      <c r="C520" s="209" t="str">
        <f>IF($D520&lt;&gt;"",VLOOKUP(TEXT($D520,0),'Angaben Stationen'!$C$15:$V$65,2,0),"")</f>
        <v/>
      </c>
      <c r="D520" s="203"/>
      <c r="E520" s="210"/>
      <c r="F520" s="210"/>
      <c r="G520" s="212"/>
      <c r="H520" s="213"/>
      <c r="I520" s="112"/>
      <c r="J520" s="112"/>
      <c r="K520" s="72"/>
      <c r="M520" s="126"/>
      <c r="N520" s="6">
        <f t="shared" si="73"/>
        <v>0</v>
      </c>
      <c r="O520" s="6" t="str">
        <f>IF('Angaben KH-Standort'!$D$13&gt;0,"VJ","KJA")</f>
        <v>KJA</v>
      </c>
      <c r="P520" s="6" t="str">
        <f t="shared" si="76"/>
        <v>Leer</v>
      </c>
      <c r="Q520" s="6" t="str">
        <f t="shared" si="74"/>
        <v>Leer</v>
      </c>
      <c r="R520" s="6" t="str">
        <f t="shared" si="71"/>
        <v>Leer</v>
      </c>
      <c r="S520" s="6" t="str">
        <f>VLOOKUP($C520,{"29 - Psychiatrie (Erwachsene)","Psychiatrie";"30 - Kinder- und Jugendpsychiatrie","KJPsychiatrie";"31 - Psychosomatik","Psychosomatik";0,"Leer";"","Leer"},2,0)</f>
        <v>Leer</v>
      </c>
      <c r="T520" s="6">
        <f>VLOOKUP($C520,{"29 - Psychiatrie (Erwachsene)",1;"30 - Kinder- und Jugendpsychiatrie",1;"31 - Psychosomatik",1;0,0;"",0},2,0)</f>
        <v>0</v>
      </c>
      <c r="U520" s="6">
        <f t="shared" si="77"/>
        <v>0</v>
      </c>
      <c r="V520" s="6">
        <f t="shared" si="78"/>
        <v>0</v>
      </c>
      <c r="W520" s="6">
        <f t="shared" si="79"/>
        <v>0</v>
      </c>
      <c r="X520" s="6">
        <f t="shared" si="80"/>
        <v>0</v>
      </c>
      <c r="Y520" s="6">
        <f t="shared" si="75"/>
        <v>0</v>
      </c>
      <c r="Z520" s="6"/>
      <c r="AA520" s="6"/>
      <c r="AB520" s="6"/>
      <c r="AC520" s="6"/>
      <c r="AD520" s="6"/>
      <c r="AE520" s="6"/>
      <c r="AF520" s="6"/>
      <c r="AG520" s="6"/>
      <c r="AH520" s="6"/>
      <c r="AI520" s="6"/>
    </row>
    <row r="521" spans="1:35" s="20" customFormat="1" ht="15" customHeight="1" x14ac:dyDescent="0.25">
      <c r="A521" s="19"/>
      <c r="B521" s="74" t="str">
        <f t="shared" si="72"/>
        <v>!!!</v>
      </c>
      <c r="C521" s="209" t="str">
        <f>IF($D521&lt;&gt;"",VLOOKUP(TEXT($D521,0),'Angaben Stationen'!$C$15:$V$65,2,0),"")</f>
        <v/>
      </c>
      <c r="D521" s="203"/>
      <c r="E521" s="210"/>
      <c r="F521" s="210"/>
      <c r="G521" s="212"/>
      <c r="H521" s="213"/>
      <c r="I521" s="112"/>
      <c r="J521" s="112"/>
      <c r="K521" s="72"/>
      <c r="M521" s="126"/>
      <c r="N521" s="6">
        <f t="shared" si="73"/>
        <v>0</v>
      </c>
      <c r="O521" s="6" t="str">
        <f>IF('Angaben KH-Standort'!$D$13&gt;0,"VJ","KJA")</f>
        <v>KJA</v>
      </c>
      <c r="P521" s="6" t="str">
        <f t="shared" si="76"/>
        <v>Leer</v>
      </c>
      <c r="Q521" s="6" t="str">
        <f t="shared" si="74"/>
        <v>Leer</v>
      </c>
      <c r="R521" s="6" t="str">
        <f t="shared" si="71"/>
        <v>Leer</v>
      </c>
      <c r="S521" s="6" t="str">
        <f>VLOOKUP($C521,{"29 - Psychiatrie (Erwachsene)","Psychiatrie";"30 - Kinder- und Jugendpsychiatrie","KJPsychiatrie";"31 - Psychosomatik","Psychosomatik";0,"Leer";"","Leer"},2,0)</f>
        <v>Leer</v>
      </c>
      <c r="T521" s="6">
        <f>VLOOKUP($C521,{"29 - Psychiatrie (Erwachsene)",1;"30 - Kinder- und Jugendpsychiatrie",1;"31 - Psychosomatik",1;0,0;"",0},2,0)</f>
        <v>0</v>
      </c>
      <c r="U521" s="6">
        <f t="shared" si="77"/>
        <v>0</v>
      </c>
      <c r="V521" s="6">
        <f t="shared" si="78"/>
        <v>0</v>
      </c>
      <c r="W521" s="6">
        <f t="shared" si="79"/>
        <v>0</v>
      </c>
      <c r="X521" s="6">
        <f t="shared" si="80"/>
        <v>0</v>
      </c>
      <c r="Y521" s="6">
        <f t="shared" si="75"/>
        <v>0</v>
      </c>
      <c r="Z521" s="6"/>
      <c r="AA521" s="6"/>
      <c r="AB521" s="6"/>
      <c r="AC521" s="6"/>
      <c r="AD521" s="6"/>
      <c r="AE521" s="6"/>
      <c r="AF521" s="6"/>
      <c r="AG521" s="6"/>
      <c r="AH521" s="6"/>
      <c r="AI521" s="6"/>
    </row>
    <row r="522" spans="1:35" s="20" customFormat="1" ht="15" customHeight="1" x14ac:dyDescent="0.25">
      <c r="A522" s="19"/>
      <c r="B522" s="74" t="str">
        <f t="shared" si="72"/>
        <v>!!!</v>
      </c>
      <c r="C522" s="209" t="str">
        <f>IF($D522&lt;&gt;"",VLOOKUP(TEXT($D522,0),'Angaben Stationen'!$C$15:$V$65,2,0),"")</f>
        <v/>
      </c>
      <c r="D522" s="203"/>
      <c r="E522" s="210"/>
      <c r="F522" s="210"/>
      <c r="G522" s="212"/>
      <c r="H522" s="213"/>
      <c r="I522" s="112"/>
      <c r="J522" s="112"/>
      <c r="K522" s="72"/>
      <c r="M522" s="126"/>
      <c r="N522" s="6">
        <f t="shared" si="73"/>
        <v>0</v>
      </c>
      <c r="O522" s="6" t="str">
        <f>IF('Angaben KH-Standort'!$D$13&gt;0,"VJ","KJA")</f>
        <v>KJA</v>
      </c>
      <c r="P522" s="6" t="str">
        <f t="shared" si="76"/>
        <v>Leer</v>
      </c>
      <c r="Q522" s="6" t="str">
        <f t="shared" si="74"/>
        <v>Leer</v>
      </c>
      <c r="R522" s="6" t="str">
        <f t="shared" si="71"/>
        <v>Leer</v>
      </c>
      <c r="S522" s="6" t="str">
        <f>VLOOKUP($C522,{"29 - Psychiatrie (Erwachsene)","Psychiatrie";"30 - Kinder- und Jugendpsychiatrie","KJPsychiatrie";"31 - Psychosomatik","Psychosomatik";0,"Leer";"","Leer"},2,0)</f>
        <v>Leer</v>
      </c>
      <c r="T522" s="6">
        <f>VLOOKUP($C522,{"29 - Psychiatrie (Erwachsene)",1;"30 - Kinder- und Jugendpsychiatrie",1;"31 - Psychosomatik",1;0,0;"",0},2,0)</f>
        <v>0</v>
      </c>
      <c r="U522" s="6">
        <f t="shared" si="77"/>
        <v>0</v>
      </c>
      <c r="V522" s="6">
        <f t="shared" si="78"/>
        <v>0</v>
      </c>
      <c r="W522" s="6">
        <f t="shared" si="79"/>
        <v>0</v>
      </c>
      <c r="X522" s="6">
        <f t="shared" si="80"/>
        <v>0</v>
      </c>
      <c r="Y522" s="6">
        <f t="shared" si="75"/>
        <v>0</v>
      </c>
      <c r="Z522" s="6"/>
      <c r="AA522" s="6"/>
      <c r="AB522" s="6"/>
      <c r="AC522" s="6"/>
      <c r="AD522" s="6"/>
      <c r="AE522" s="6"/>
      <c r="AF522" s="6"/>
      <c r="AG522" s="6"/>
      <c r="AH522" s="6"/>
      <c r="AI522" s="6"/>
    </row>
    <row r="523" spans="1:35" s="20" customFormat="1" ht="15" customHeight="1" x14ac:dyDescent="0.25">
      <c r="A523" s="19"/>
      <c r="B523" s="74" t="str">
        <f t="shared" si="72"/>
        <v>!!!</v>
      </c>
      <c r="C523" s="209" t="str">
        <f>IF($D523&lt;&gt;"",VLOOKUP(TEXT($D523,0),'Angaben Stationen'!$C$15:$V$65,2,0),"")</f>
        <v/>
      </c>
      <c r="D523" s="203"/>
      <c r="E523" s="210"/>
      <c r="F523" s="210"/>
      <c r="G523" s="212"/>
      <c r="H523" s="213"/>
      <c r="I523" s="112"/>
      <c r="J523" s="112"/>
      <c r="K523" s="72"/>
      <c r="M523" s="126"/>
      <c r="N523" s="6">
        <f t="shared" si="73"/>
        <v>0</v>
      </c>
      <c r="O523" s="6" t="str">
        <f>IF('Angaben KH-Standort'!$D$13&gt;0,"VJ","KJA")</f>
        <v>KJA</v>
      </c>
      <c r="P523" s="6" t="str">
        <f t="shared" si="76"/>
        <v>Leer</v>
      </c>
      <c r="Q523" s="6" t="str">
        <f t="shared" si="74"/>
        <v>Leer</v>
      </c>
      <c r="R523" s="6" t="str">
        <f t="shared" si="71"/>
        <v>Leer</v>
      </c>
      <c r="S523" s="6" t="str">
        <f>VLOOKUP($C523,{"29 - Psychiatrie (Erwachsene)","Psychiatrie";"30 - Kinder- und Jugendpsychiatrie","KJPsychiatrie";"31 - Psychosomatik","Psychosomatik";0,"Leer";"","Leer"},2,0)</f>
        <v>Leer</v>
      </c>
      <c r="T523" s="6">
        <f>VLOOKUP($C523,{"29 - Psychiatrie (Erwachsene)",1;"30 - Kinder- und Jugendpsychiatrie",1;"31 - Psychosomatik",1;0,0;"",0},2,0)</f>
        <v>0</v>
      </c>
      <c r="U523" s="6">
        <f t="shared" si="77"/>
        <v>0</v>
      </c>
      <c r="V523" s="6">
        <f t="shared" si="78"/>
        <v>0</v>
      </c>
      <c r="W523" s="6">
        <f t="shared" si="79"/>
        <v>0</v>
      </c>
      <c r="X523" s="6">
        <f t="shared" si="80"/>
        <v>0</v>
      </c>
      <c r="Y523" s="6">
        <f t="shared" si="75"/>
        <v>0</v>
      </c>
      <c r="Z523" s="6"/>
      <c r="AA523" s="6"/>
      <c r="AB523" s="6"/>
      <c r="AC523" s="6"/>
      <c r="AD523" s="6"/>
      <c r="AE523" s="6"/>
      <c r="AF523" s="6"/>
      <c r="AG523" s="6"/>
      <c r="AH523" s="6"/>
      <c r="AI523" s="6"/>
    </row>
    <row r="524" spans="1:35" s="20" customFormat="1" ht="15" customHeight="1" x14ac:dyDescent="0.25">
      <c r="A524" s="19"/>
      <c r="B524" s="74" t="str">
        <f t="shared" si="72"/>
        <v>!!!</v>
      </c>
      <c r="C524" s="209" t="str">
        <f>IF($D524&lt;&gt;"",VLOOKUP(TEXT($D524,0),'Angaben Stationen'!$C$15:$V$65,2,0),"")</f>
        <v/>
      </c>
      <c r="D524" s="203"/>
      <c r="E524" s="210"/>
      <c r="F524" s="210"/>
      <c r="G524" s="212"/>
      <c r="H524" s="213"/>
      <c r="I524" s="112"/>
      <c r="J524" s="112"/>
      <c r="K524" s="72"/>
      <c r="M524" s="126"/>
      <c r="N524" s="6">
        <f t="shared" si="73"/>
        <v>0</v>
      </c>
      <c r="O524" s="6" t="str">
        <f>IF('Angaben KH-Standort'!$D$13&gt;0,"VJ","KJA")</f>
        <v>KJA</v>
      </c>
      <c r="P524" s="6" t="str">
        <f t="shared" si="76"/>
        <v>Leer</v>
      </c>
      <c r="Q524" s="6" t="str">
        <f t="shared" si="74"/>
        <v>Leer</v>
      </c>
      <c r="R524" s="6" t="str">
        <f t="shared" si="71"/>
        <v>Leer</v>
      </c>
      <c r="S524" s="6" t="str">
        <f>VLOOKUP($C524,{"29 - Psychiatrie (Erwachsene)","Psychiatrie";"30 - Kinder- und Jugendpsychiatrie","KJPsychiatrie";"31 - Psychosomatik","Psychosomatik";0,"Leer";"","Leer"},2,0)</f>
        <v>Leer</v>
      </c>
      <c r="T524" s="6">
        <f>VLOOKUP($C524,{"29 - Psychiatrie (Erwachsene)",1;"30 - Kinder- und Jugendpsychiatrie",1;"31 - Psychosomatik",1;0,0;"",0},2,0)</f>
        <v>0</v>
      </c>
      <c r="U524" s="6">
        <f t="shared" si="77"/>
        <v>0</v>
      </c>
      <c r="V524" s="6">
        <f t="shared" si="78"/>
        <v>0</v>
      </c>
      <c r="W524" s="6">
        <f t="shared" si="79"/>
        <v>0</v>
      </c>
      <c r="X524" s="6">
        <f t="shared" si="80"/>
        <v>0</v>
      </c>
      <c r="Y524" s="6">
        <f t="shared" si="75"/>
        <v>0</v>
      </c>
      <c r="Z524" s="6"/>
      <c r="AA524" s="6"/>
      <c r="AB524" s="6"/>
      <c r="AC524" s="6"/>
      <c r="AD524" s="6"/>
      <c r="AE524" s="6"/>
      <c r="AF524" s="6"/>
      <c r="AG524" s="6"/>
      <c r="AH524" s="6"/>
      <c r="AI524" s="6"/>
    </row>
    <row r="525" spans="1:35" s="20" customFormat="1" ht="15" customHeight="1" x14ac:dyDescent="0.25">
      <c r="A525" s="19"/>
      <c r="B525" s="74" t="str">
        <f t="shared" si="72"/>
        <v>!!!</v>
      </c>
      <c r="C525" s="209" t="str">
        <f>IF($D525&lt;&gt;"",VLOOKUP(TEXT($D525,0),'Angaben Stationen'!$C$15:$V$65,2,0),"")</f>
        <v/>
      </c>
      <c r="D525" s="203"/>
      <c r="E525" s="210"/>
      <c r="F525" s="210"/>
      <c r="G525" s="212"/>
      <c r="H525" s="213"/>
      <c r="I525" s="112"/>
      <c r="J525" s="112"/>
      <c r="K525" s="72"/>
      <c r="M525" s="126"/>
      <c r="N525" s="6">
        <f t="shared" si="73"/>
        <v>0</v>
      </c>
      <c r="O525" s="6" t="str">
        <f>IF('Angaben KH-Standort'!$D$13&gt;0,"VJ","KJA")</f>
        <v>KJA</v>
      </c>
      <c r="P525" s="6" t="str">
        <f t="shared" si="76"/>
        <v>Leer</v>
      </c>
      <c r="Q525" s="6" t="str">
        <f t="shared" si="74"/>
        <v>Leer</v>
      </c>
      <c r="R525" s="6" t="str">
        <f t="shared" si="71"/>
        <v>Leer</v>
      </c>
      <c r="S525" s="6" t="str">
        <f>VLOOKUP($C525,{"29 - Psychiatrie (Erwachsene)","Psychiatrie";"30 - Kinder- und Jugendpsychiatrie","KJPsychiatrie";"31 - Psychosomatik","Psychosomatik";0,"Leer";"","Leer"},2,0)</f>
        <v>Leer</v>
      </c>
      <c r="T525" s="6">
        <f>VLOOKUP($C525,{"29 - Psychiatrie (Erwachsene)",1;"30 - Kinder- und Jugendpsychiatrie",1;"31 - Psychosomatik",1;0,0;"",0},2,0)</f>
        <v>0</v>
      </c>
      <c r="U525" s="6">
        <f t="shared" si="77"/>
        <v>0</v>
      </c>
      <c r="V525" s="6">
        <f t="shared" si="78"/>
        <v>0</v>
      </c>
      <c r="W525" s="6">
        <f t="shared" si="79"/>
        <v>0</v>
      </c>
      <c r="X525" s="6">
        <f t="shared" si="80"/>
        <v>0</v>
      </c>
      <c r="Y525" s="6">
        <f t="shared" si="75"/>
        <v>0</v>
      </c>
      <c r="Z525" s="6"/>
      <c r="AA525" s="6"/>
      <c r="AB525" s="6"/>
      <c r="AC525" s="6"/>
      <c r="AD525" s="6"/>
      <c r="AE525" s="6"/>
      <c r="AF525" s="6"/>
      <c r="AG525" s="6"/>
      <c r="AH525" s="6"/>
      <c r="AI525" s="6"/>
    </row>
    <row r="526" spans="1:35" s="20" customFormat="1" ht="15" customHeight="1" x14ac:dyDescent="0.25">
      <c r="A526" s="19"/>
      <c r="B526" s="74" t="str">
        <f t="shared" si="72"/>
        <v>!!!</v>
      </c>
      <c r="C526" s="209" t="str">
        <f>IF($D526&lt;&gt;"",VLOOKUP(TEXT($D526,0),'Angaben Stationen'!$C$15:$V$65,2,0),"")</f>
        <v/>
      </c>
      <c r="D526" s="203"/>
      <c r="E526" s="210"/>
      <c r="F526" s="210"/>
      <c r="G526" s="212"/>
      <c r="H526" s="213"/>
      <c r="I526" s="112"/>
      <c r="J526" s="112"/>
      <c r="K526" s="72"/>
      <c r="M526" s="126"/>
      <c r="N526" s="6">
        <f t="shared" si="73"/>
        <v>0</v>
      </c>
      <c r="O526" s="6" t="str">
        <f>IF('Angaben KH-Standort'!$D$13&gt;0,"VJ","KJA")</f>
        <v>KJA</v>
      </c>
      <c r="P526" s="6" t="str">
        <f t="shared" si="76"/>
        <v>Leer</v>
      </c>
      <c r="Q526" s="6" t="str">
        <f t="shared" si="74"/>
        <v>Leer</v>
      </c>
      <c r="R526" s="6" t="str">
        <f t="shared" si="71"/>
        <v>Leer</v>
      </c>
      <c r="S526" s="6" t="str">
        <f>VLOOKUP($C526,{"29 - Psychiatrie (Erwachsene)","Psychiatrie";"30 - Kinder- und Jugendpsychiatrie","KJPsychiatrie";"31 - Psychosomatik","Psychosomatik";0,"Leer";"","Leer"},2,0)</f>
        <v>Leer</v>
      </c>
      <c r="T526" s="6">
        <f>VLOOKUP($C526,{"29 - Psychiatrie (Erwachsene)",1;"30 - Kinder- und Jugendpsychiatrie",1;"31 - Psychosomatik",1;0,0;"",0},2,0)</f>
        <v>0</v>
      </c>
      <c r="U526" s="6">
        <f t="shared" si="77"/>
        <v>0</v>
      </c>
      <c r="V526" s="6">
        <f t="shared" si="78"/>
        <v>0</v>
      </c>
      <c r="W526" s="6">
        <f t="shared" si="79"/>
        <v>0</v>
      </c>
      <c r="X526" s="6">
        <f t="shared" si="80"/>
        <v>0</v>
      </c>
      <c r="Y526" s="6">
        <f t="shared" si="75"/>
        <v>0</v>
      </c>
      <c r="Z526" s="6"/>
      <c r="AA526" s="6"/>
      <c r="AB526" s="6"/>
      <c r="AC526" s="6"/>
      <c r="AD526" s="6"/>
      <c r="AE526" s="6"/>
      <c r="AF526" s="6"/>
      <c r="AG526" s="6"/>
      <c r="AH526" s="6"/>
      <c r="AI526" s="6"/>
    </row>
    <row r="527" spans="1:35" s="20" customFormat="1" ht="15" customHeight="1" x14ac:dyDescent="0.25">
      <c r="A527" s="19"/>
      <c r="B527" s="74" t="str">
        <f t="shared" si="72"/>
        <v>!!!</v>
      </c>
      <c r="C527" s="209" t="str">
        <f>IF($D527&lt;&gt;"",VLOOKUP(TEXT($D527,0),'Angaben Stationen'!$C$15:$V$65,2,0),"")</f>
        <v/>
      </c>
      <c r="D527" s="203"/>
      <c r="E527" s="210"/>
      <c r="F527" s="210"/>
      <c r="G527" s="212"/>
      <c r="H527" s="213"/>
      <c r="I527" s="112"/>
      <c r="J527" s="112"/>
      <c r="K527" s="72"/>
      <c r="M527" s="126"/>
      <c r="N527" s="6">
        <f t="shared" si="73"/>
        <v>0</v>
      </c>
      <c r="O527" s="6" t="str">
        <f>IF('Angaben KH-Standort'!$D$13&gt;0,"VJ","KJA")</f>
        <v>KJA</v>
      </c>
      <c r="P527" s="6" t="str">
        <f t="shared" si="76"/>
        <v>Leer</v>
      </c>
      <c r="Q527" s="6" t="str">
        <f t="shared" si="74"/>
        <v>Leer</v>
      </c>
      <c r="R527" s="6" t="str">
        <f t="shared" si="71"/>
        <v>Leer</v>
      </c>
      <c r="S527" s="6" t="str">
        <f>VLOOKUP($C527,{"29 - Psychiatrie (Erwachsene)","Psychiatrie";"30 - Kinder- und Jugendpsychiatrie","KJPsychiatrie";"31 - Psychosomatik","Psychosomatik";0,"Leer";"","Leer"},2,0)</f>
        <v>Leer</v>
      </c>
      <c r="T527" s="6">
        <f>VLOOKUP($C527,{"29 - Psychiatrie (Erwachsene)",1;"30 - Kinder- und Jugendpsychiatrie",1;"31 - Psychosomatik",1;0,0;"",0},2,0)</f>
        <v>0</v>
      </c>
      <c r="U527" s="6">
        <f t="shared" si="77"/>
        <v>0</v>
      </c>
      <c r="V527" s="6">
        <f t="shared" si="78"/>
        <v>0</v>
      </c>
      <c r="W527" s="6">
        <f t="shared" si="79"/>
        <v>0</v>
      </c>
      <c r="X527" s="6">
        <f t="shared" si="80"/>
        <v>0</v>
      </c>
      <c r="Y527" s="6">
        <f t="shared" si="75"/>
        <v>0</v>
      </c>
      <c r="Z527" s="6"/>
      <c r="AA527" s="6"/>
      <c r="AB527" s="6"/>
      <c r="AC527" s="6"/>
      <c r="AD527" s="6"/>
      <c r="AE527" s="6"/>
      <c r="AF527" s="6"/>
      <c r="AG527" s="6"/>
      <c r="AH527" s="6"/>
      <c r="AI527" s="6"/>
    </row>
    <row r="528" spans="1:35" s="20" customFormat="1" ht="15" customHeight="1" x14ac:dyDescent="0.25">
      <c r="A528" s="19"/>
      <c r="B528" s="74" t="str">
        <f t="shared" si="72"/>
        <v>!!!</v>
      </c>
      <c r="C528" s="209" t="str">
        <f>IF($D528&lt;&gt;"",VLOOKUP(TEXT($D528,0),'Angaben Stationen'!$C$15:$V$65,2,0),"")</f>
        <v/>
      </c>
      <c r="D528" s="203"/>
      <c r="E528" s="210"/>
      <c r="F528" s="210"/>
      <c r="G528" s="212"/>
      <c r="H528" s="213"/>
      <c r="I528" s="112"/>
      <c r="J528" s="112"/>
      <c r="K528" s="72"/>
      <c r="M528" s="126"/>
      <c r="N528" s="6">
        <f t="shared" si="73"/>
        <v>0</v>
      </c>
      <c r="O528" s="6" t="str">
        <f>IF('Angaben KH-Standort'!$D$13&gt;0,"VJ","KJA")</f>
        <v>KJA</v>
      </c>
      <c r="P528" s="6" t="str">
        <f t="shared" si="76"/>
        <v>Leer</v>
      </c>
      <c r="Q528" s="6" t="str">
        <f t="shared" si="74"/>
        <v>Leer</v>
      </c>
      <c r="R528" s="6" t="str">
        <f t="shared" si="71"/>
        <v>Leer</v>
      </c>
      <c r="S528" s="6" t="str">
        <f>VLOOKUP($C528,{"29 - Psychiatrie (Erwachsene)","Psychiatrie";"30 - Kinder- und Jugendpsychiatrie","KJPsychiatrie";"31 - Psychosomatik","Psychosomatik";0,"Leer";"","Leer"},2,0)</f>
        <v>Leer</v>
      </c>
      <c r="T528" s="6">
        <f>VLOOKUP($C528,{"29 - Psychiatrie (Erwachsene)",1;"30 - Kinder- und Jugendpsychiatrie",1;"31 - Psychosomatik",1;0,0;"",0},2,0)</f>
        <v>0</v>
      </c>
      <c r="U528" s="6">
        <f t="shared" si="77"/>
        <v>0</v>
      </c>
      <c r="V528" s="6">
        <f t="shared" si="78"/>
        <v>0</v>
      </c>
      <c r="W528" s="6">
        <f t="shared" si="79"/>
        <v>0</v>
      </c>
      <c r="X528" s="6">
        <f t="shared" si="80"/>
        <v>0</v>
      </c>
      <c r="Y528" s="6">
        <f t="shared" si="75"/>
        <v>0</v>
      </c>
      <c r="Z528" s="6"/>
      <c r="AA528" s="6"/>
      <c r="AB528" s="6"/>
      <c r="AC528" s="6"/>
      <c r="AD528" s="6"/>
      <c r="AE528" s="6"/>
      <c r="AF528" s="6"/>
      <c r="AG528" s="6"/>
      <c r="AH528" s="6"/>
      <c r="AI528" s="6"/>
    </row>
    <row r="529" spans="1:35" s="20" customFormat="1" ht="15" customHeight="1" x14ac:dyDescent="0.25">
      <c r="A529" s="19"/>
      <c r="B529" s="74" t="str">
        <f t="shared" si="72"/>
        <v>!!!</v>
      </c>
      <c r="C529" s="209" t="str">
        <f>IF($D529&lt;&gt;"",VLOOKUP(TEXT($D529,0),'Angaben Stationen'!$C$15:$V$65,2,0),"")</f>
        <v/>
      </c>
      <c r="D529" s="203"/>
      <c r="E529" s="210"/>
      <c r="F529" s="210"/>
      <c r="G529" s="212"/>
      <c r="H529" s="213"/>
      <c r="I529" s="112"/>
      <c r="J529" s="112"/>
      <c r="K529" s="72"/>
      <c r="M529" s="126"/>
      <c r="N529" s="6">
        <f t="shared" si="73"/>
        <v>0</v>
      </c>
      <c r="O529" s="6" t="str">
        <f>IF('Angaben KH-Standort'!$D$13&gt;0,"VJ","KJA")</f>
        <v>KJA</v>
      </c>
      <c r="P529" s="6" t="str">
        <f t="shared" si="76"/>
        <v>Leer</v>
      </c>
      <c r="Q529" s="6" t="str">
        <f t="shared" si="74"/>
        <v>Leer</v>
      </c>
      <c r="R529" s="6" t="str">
        <f t="shared" si="71"/>
        <v>Leer</v>
      </c>
      <c r="S529" s="6" t="str">
        <f>VLOOKUP($C529,{"29 - Psychiatrie (Erwachsene)","Psychiatrie";"30 - Kinder- und Jugendpsychiatrie","KJPsychiatrie";"31 - Psychosomatik","Psychosomatik";0,"Leer";"","Leer"},2,0)</f>
        <v>Leer</v>
      </c>
      <c r="T529" s="6">
        <f>VLOOKUP($C529,{"29 - Psychiatrie (Erwachsene)",1;"30 - Kinder- und Jugendpsychiatrie",1;"31 - Psychosomatik",1;0,0;"",0},2,0)</f>
        <v>0</v>
      </c>
      <c r="U529" s="6">
        <f t="shared" si="77"/>
        <v>0</v>
      </c>
      <c r="V529" s="6">
        <f t="shared" si="78"/>
        <v>0</v>
      </c>
      <c r="W529" s="6">
        <f t="shared" si="79"/>
        <v>0</v>
      </c>
      <c r="X529" s="6">
        <f t="shared" si="80"/>
        <v>0</v>
      </c>
      <c r="Y529" s="6">
        <f t="shared" si="75"/>
        <v>0</v>
      </c>
      <c r="Z529" s="6"/>
      <c r="AA529" s="6"/>
      <c r="AB529" s="6"/>
      <c r="AC529" s="6"/>
      <c r="AD529" s="6"/>
      <c r="AE529" s="6"/>
      <c r="AF529" s="6"/>
      <c r="AG529" s="6"/>
      <c r="AH529" s="6"/>
      <c r="AI529" s="6"/>
    </row>
    <row r="530" spans="1:35" s="20" customFormat="1" ht="15" customHeight="1" x14ac:dyDescent="0.25">
      <c r="A530" s="19"/>
      <c r="B530" s="74" t="str">
        <f t="shared" si="72"/>
        <v>!!!</v>
      </c>
      <c r="C530" s="209" t="str">
        <f>IF($D530&lt;&gt;"",VLOOKUP(TEXT($D530,0),'Angaben Stationen'!$C$15:$V$65,2,0),"")</f>
        <v/>
      </c>
      <c r="D530" s="203"/>
      <c r="E530" s="210"/>
      <c r="F530" s="210"/>
      <c r="G530" s="212"/>
      <c r="H530" s="213"/>
      <c r="I530" s="112"/>
      <c r="J530" s="112"/>
      <c r="K530" s="72"/>
      <c r="M530" s="126"/>
      <c r="N530" s="6">
        <f t="shared" si="73"/>
        <v>0</v>
      </c>
      <c r="O530" s="6" t="str">
        <f>IF('Angaben KH-Standort'!$D$13&gt;0,"VJ","KJA")</f>
        <v>KJA</v>
      </c>
      <c r="P530" s="6" t="str">
        <f t="shared" si="76"/>
        <v>Leer</v>
      </c>
      <c r="Q530" s="6" t="str">
        <f t="shared" si="74"/>
        <v>Leer</v>
      </c>
      <c r="R530" s="6" t="str">
        <f t="shared" ref="R530:R593" si="81">IF($D530&lt;&gt;"","Monate","Leer")</f>
        <v>Leer</v>
      </c>
      <c r="S530" s="6" t="str">
        <f>VLOOKUP($C530,{"29 - Psychiatrie (Erwachsene)","Psychiatrie";"30 - Kinder- und Jugendpsychiatrie","KJPsychiatrie";"31 - Psychosomatik","Psychosomatik";0,"Leer";"","Leer"},2,0)</f>
        <v>Leer</v>
      </c>
      <c r="T530" s="6">
        <f>VLOOKUP($C530,{"29 - Psychiatrie (Erwachsene)",1;"30 - Kinder- und Jugendpsychiatrie",1;"31 - Psychosomatik",1;0,0;"",0},2,0)</f>
        <v>0</v>
      </c>
      <c r="U530" s="6">
        <f t="shared" si="77"/>
        <v>0</v>
      </c>
      <c r="V530" s="6">
        <f t="shared" si="78"/>
        <v>0</v>
      </c>
      <c r="W530" s="6">
        <f t="shared" si="79"/>
        <v>0</v>
      </c>
      <c r="X530" s="6">
        <f t="shared" si="80"/>
        <v>0</v>
      </c>
      <c r="Y530" s="6">
        <f t="shared" si="75"/>
        <v>0</v>
      </c>
      <c r="Z530" s="6"/>
      <c r="AA530" s="6"/>
      <c r="AB530" s="6"/>
      <c r="AC530" s="6"/>
      <c r="AD530" s="6"/>
      <c r="AE530" s="6"/>
      <c r="AF530" s="6"/>
      <c r="AG530" s="6"/>
      <c r="AH530" s="6"/>
      <c r="AI530" s="6"/>
    </row>
    <row r="531" spans="1:35" s="20" customFormat="1" ht="15" customHeight="1" x14ac:dyDescent="0.25">
      <c r="A531" s="19"/>
      <c r="B531" s="74" t="str">
        <f t="shared" ref="B531:B594" si="82">IF(SUM(T531:Y531)&lt;6,"!!!","")</f>
        <v>!!!</v>
      </c>
      <c r="C531" s="209" t="str">
        <f>IF($D531&lt;&gt;"",VLOOKUP(TEXT($D531,0),'Angaben Stationen'!$C$15:$V$65,2,0),"")</f>
        <v/>
      </c>
      <c r="D531" s="203"/>
      <c r="E531" s="210"/>
      <c r="F531" s="210"/>
      <c r="G531" s="212"/>
      <c r="H531" s="213"/>
      <c r="I531" s="112"/>
      <c r="J531" s="112"/>
      <c r="K531" s="72"/>
      <c r="M531" s="126"/>
      <c r="N531" s="6">
        <f t="shared" ref="N531:N594" si="83">IF(LEN(B531)&gt;0,0,1)</f>
        <v>0</v>
      </c>
      <c r="O531" s="6" t="str">
        <f>IF('Angaben KH-Standort'!$D$13&gt;0,"VJ","KJA")</f>
        <v>KJA</v>
      </c>
      <c r="P531" s="6" t="str">
        <f t="shared" si="76"/>
        <v>Leer</v>
      </c>
      <c r="Q531" s="6" t="str">
        <f t="shared" ref="Q531:Q594" si="84">IF($D531&lt;&gt;"",O531,"Leer")</f>
        <v>Leer</v>
      </c>
      <c r="R531" s="6" t="str">
        <f t="shared" si="81"/>
        <v>Leer</v>
      </c>
      <c r="S531" s="6" t="str">
        <f>VLOOKUP($C531,{"29 - Psychiatrie (Erwachsene)","Psychiatrie";"30 - Kinder- und Jugendpsychiatrie","KJPsychiatrie";"31 - Psychosomatik","Psychosomatik";0,"Leer";"","Leer"},2,0)</f>
        <v>Leer</v>
      </c>
      <c r="T531" s="6">
        <f>VLOOKUP($C531,{"29 - Psychiatrie (Erwachsene)",1;"30 - Kinder- und Jugendpsychiatrie",1;"31 - Psychosomatik",1;0,0;"",0},2,0)</f>
        <v>0</v>
      </c>
      <c r="U531" s="6">
        <f t="shared" si="77"/>
        <v>0</v>
      </c>
      <c r="V531" s="6">
        <f t="shared" si="78"/>
        <v>0</v>
      </c>
      <c r="W531" s="6">
        <f t="shared" si="79"/>
        <v>0</v>
      </c>
      <c r="X531" s="6">
        <f t="shared" si="80"/>
        <v>0</v>
      </c>
      <c r="Y531" s="6">
        <f t="shared" ref="Y531:Y594" si="85">IF(LEN($H531)&gt;0,1,0)</f>
        <v>0</v>
      </c>
      <c r="Z531" s="6"/>
      <c r="AA531" s="6"/>
      <c r="AB531" s="6"/>
      <c r="AC531" s="6"/>
      <c r="AD531" s="6"/>
      <c r="AE531" s="6"/>
      <c r="AF531" s="6"/>
      <c r="AG531" s="6"/>
      <c r="AH531" s="6"/>
      <c r="AI531" s="6"/>
    </row>
    <row r="532" spans="1:35" s="20" customFormat="1" ht="15" customHeight="1" x14ac:dyDescent="0.25">
      <c r="A532" s="19"/>
      <c r="B532" s="74" t="str">
        <f t="shared" si="82"/>
        <v>!!!</v>
      </c>
      <c r="C532" s="209" t="str">
        <f>IF($D532&lt;&gt;"",VLOOKUP(TEXT($D532,0),'Angaben Stationen'!$C$15:$V$65,2,0),"")</f>
        <v/>
      </c>
      <c r="D532" s="203"/>
      <c r="E532" s="210"/>
      <c r="F532" s="210"/>
      <c r="G532" s="212"/>
      <c r="H532" s="213"/>
      <c r="I532" s="112"/>
      <c r="J532" s="112"/>
      <c r="K532" s="72"/>
      <c r="M532" s="126"/>
      <c r="N532" s="6">
        <f t="shared" si="83"/>
        <v>0</v>
      </c>
      <c r="O532" s="6" t="str">
        <f>IF('Angaben KH-Standort'!$D$13&gt;0,"VJ","KJA")</f>
        <v>KJA</v>
      </c>
      <c r="P532" s="6" t="str">
        <f t="shared" ref="P532:P595" si="86">IF($D531&lt;&gt;"","Stationen","Leer")</f>
        <v>Leer</v>
      </c>
      <c r="Q532" s="6" t="str">
        <f t="shared" si="84"/>
        <v>Leer</v>
      </c>
      <c r="R532" s="6" t="str">
        <f t="shared" si="81"/>
        <v>Leer</v>
      </c>
      <c r="S532" s="6" t="str">
        <f>VLOOKUP($C532,{"29 - Psychiatrie (Erwachsene)","Psychiatrie";"30 - Kinder- und Jugendpsychiatrie","KJPsychiatrie";"31 - Psychosomatik","Psychosomatik";0,"Leer";"","Leer"},2,0)</f>
        <v>Leer</v>
      </c>
      <c r="T532" s="6">
        <f>VLOOKUP($C532,{"29 - Psychiatrie (Erwachsene)",1;"30 - Kinder- und Jugendpsychiatrie",1;"31 - Psychosomatik",1;0,0;"",0},2,0)</f>
        <v>0</v>
      </c>
      <c r="U532" s="6">
        <f t="shared" ref="U532:U595" si="87">IF(LEN($D532)&gt;0,1,0)</f>
        <v>0</v>
      </c>
      <c r="V532" s="6">
        <f t="shared" ref="V532:V595" si="88">IF(LEN($E532)&gt;0,1,0)</f>
        <v>0</v>
      </c>
      <c r="W532" s="6">
        <f t="shared" ref="W532:W595" si="89">IF(LEN($F532)&gt;0,1,0)</f>
        <v>0</v>
      </c>
      <c r="X532" s="6">
        <f t="shared" ref="X532:X595" si="90">IF(LEN($G532)&gt;0,1,0)</f>
        <v>0</v>
      </c>
      <c r="Y532" s="6">
        <f t="shared" si="85"/>
        <v>0</v>
      </c>
      <c r="Z532" s="6"/>
      <c r="AA532" s="6"/>
      <c r="AB532" s="6"/>
      <c r="AC532" s="6"/>
      <c r="AD532" s="6"/>
      <c r="AE532" s="6"/>
      <c r="AF532" s="6"/>
      <c r="AG532" s="6"/>
      <c r="AH532" s="6"/>
      <c r="AI532" s="6"/>
    </row>
    <row r="533" spans="1:35" s="20" customFormat="1" ht="15" customHeight="1" x14ac:dyDescent="0.25">
      <c r="A533" s="19"/>
      <c r="B533" s="74" t="str">
        <f t="shared" si="82"/>
        <v>!!!</v>
      </c>
      <c r="C533" s="209" t="str">
        <f>IF($D533&lt;&gt;"",VLOOKUP(TEXT($D533,0),'Angaben Stationen'!$C$15:$V$65,2,0),"")</f>
        <v/>
      </c>
      <c r="D533" s="203"/>
      <c r="E533" s="210"/>
      <c r="F533" s="210"/>
      <c r="G533" s="212"/>
      <c r="H533" s="213"/>
      <c r="I533" s="112"/>
      <c r="J533" s="112"/>
      <c r="K533" s="72"/>
      <c r="M533" s="126"/>
      <c r="N533" s="6">
        <f t="shared" si="83"/>
        <v>0</v>
      </c>
      <c r="O533" s="6" t="str">
        <f>IF('Angaben KH-Standort'!$D$13&gt;0,"VJ","KJA")</f>
        <v>KJA</v>
      </c>
      <c r="P533" s="6" t="str">
        <f t="shared" si="86"/>
        <v>Leer</v>
      </c>
      <c r="Q533" s="6" t="str">
        <f t="shared" si="84"/>
        <v>Leer</v>
      </c>
      <c r="R533" s="6" t="str">
        <f t="shared" si="81"/>
        <v>Leer</v>
      </c>
      <c r="S533" s="6" t="str">
        <f>VLOOKUP($C533,{"29 - Psychiatrie (Erwachsene)","Psychiatrie";"30 - Kinder- und Jugendpsychiatrie","KJPsychiatrie";"31 - Psychosomatik","Psychosomatik";0,"Leer";"","Leer"},2,0)</f>
        <v>Leer</v>
      </c>
      <c r="T533" s="6">
        <f>VLOOKUP($C533,{"29 - Psychiatrie (Erwachsene)",1;"30 - Kinder- und Jugendpsychiatrie",1;"31 - Psychosomatik",1;0,0;"",0},2,0)</f>
        <v>0</v>
      </c>
      <c r="U533" s="6">
        <f t="shared" si="87"/>
        <v>0</v>
      </c>
      <c r="V533" s="6">
        <f t="shared" si="88"/>
        <v>0</v>
      </c>
      <c r="W533" s="6">
        <f t="shared" si="89"/>
        <v>0</v>
      </c>
      <c r="X533" s="6">
        <f t="shared" si="90"/>
        <v>0</v>
      </c>
      <c r="Y533" s="6">
        <f t="shared" si="85"/>
        <v>0</v>
      </c>
      <c r="Z533" s="6"/>
      <c r="AA533" s="6"/>
      <c r="AB533" s="6"/>
      <c r="AC533" s="6"/>
      <c r="AD533" s="6"/>
      <c r="AE533" s="6"/>
      <c r="AF533" s="6"/>
      <c r="AG533" s="6"/>
      <c r="AH533" s="6"/>
      <c r="AI533" s="6"/>
    </row>
    <row r="534" spans="1:35" s="20" customFormat="1" ht="15" customHeight="1" x14ac:dyDescent="0.25">
      <c r="A534" s="19"/>
      <c r="B534" s="74" t="str">
        <f t="shared" si="82"/>
        <v>!!!</v>
      </c>
      <c r="C534" s="209" t="str">
        <f>IF($D534&lt;&gt;"",VLOOKUP(TEXT($D534,0),'Angaben Stationen'!$C$15:$V$65,2,0),"")</f>
        <v/>
      </c>
      <c r="D534" s="203"/>
      <c r="E534" s="210"/>
      <c r="F534" s="210"/>
      <c r="G534" s="212"/>
      <c r="H534" s="213"/>
      <c r="I534" s="112"/>
      <c r="J534" s="112"/>
      <c r="K534" s="72"/>
      <c r="M534" s="126"/>
      <c r="N534" s="6">
        <f t="shared" si="83"/>
        <v>0</v>
      </c>
      <c r="O534" s="6" t="str">
        <f>IF('Angaben KH-Standort'!$D$13&gt;0,"VJ","KJA")</f>
        <v>KJA</v>
      </c>
      <c r="P534" s="6" t="str">
        <f t="shared" si="86"/>
        <v>Leer</v>
      </c>
      <c r="Q534" s="6" t="str">
        <f t="shared" si="84"/>
        <v>Leer</v>
      </c>
      <c r="R534" s="6" t="str">
        <f t="shared" si="81"/>
        <v>Leer</v>
      </c>
      <c r="S534" s="6" t="str">
        <f>VLOOKUP($C534,{"29 - Psychiatrie (Erwachsene)","Psychiatrie";"30 - Kinder- und Jugendpsychiatrie","KJPsychiatrie";"31 - Psychosomatik","Psychosomatik";0,"Leer";"","Leer"},2,0)</f>
        <v>Leer</v>
      </c>
      <c r="T534" s="6">
        <f>VLOOKUP($C534,{"29 - Psychiatrie (Erwachsene)",1;"30 - Kinder- und Jugendpsychiatrie",1;"31 - Psychosomatik",1;0,0;"",0},2,0)</f>
        <v>0</v>
      </c>
      <c r="U534" s="6">
        <f t="shared" si="87"/>
        <v>0</v>
      </c>
      <c r="V534" s="6">
        <f t="shared" si="88"/>
        <v>0</v>
      </c>
      <c r="W534" s="6">
        <f t="shared" si="89"/>
        <v>0</v>
      </c>
      <c r="X534" s="6">
        <f t="shared" si="90"/>
        <v>0</v>
      </c>
      <c r="Y534" s="6">
        <f t="shared" si="85"/>
        <v>0</v>
      </c>
      <c r="Z534" s="6"/>
      <c r="AA534" s="6"/>
      <c r="AB534" s="6"/>
      <c r="AC534" s="6"/>
      <c r="AD534" s="6"/>
      <c r="AE534" s="6"/>
      <c r="AF534" s="6"/>
      <c r="AG534" s="6"/>
      <c r="AH534" s="6"/>
      <c r="AI534" s="6"/>
    </row>
    <row r="535" spans="1:35" s="20" customFormat="1" ht="15" customHeight="1" x14ac:dyDescent="0.25">
      <c r="A535" s="19"/>
      <c r="B535" s="74" t="str">
        <f t="shared" si="82"/>
        <v>!!!</v>
      </c>
      <c r="C535" s="209" t="str">
        <f>IF($D535&lt;&gt;"",VLOOKUP(TEXT($D535,0),'Angaben Stationen'!$C$15:$V$65,2,0),"")</f>
        <v/>
      </c>
      <c r="D535" s="203"/>
      <c r="E535" s="210"/>
      <c r="F535" s="210"/>
      <c r="G535" s="212"/>
      <c r="H535" s="213"/>
      <c r="I535" s="112"/>
      <c r="J535" s="112"/>
      <c r="K535" s="72"/>
      <c r="M535" s="126"/>
      <c r="N535" s="6">
        <f t="shared" si="83"/>
        <v>0</v>
      </c>
      <c r="O535" s="6" t="str">
        <f>IF('Angaben KH-Standort'!$D$13&gt;0,"VJ","KJA")</f>
        <v>KJA</v>
      </c>
      <c r="P535" s="6" t="str">
        <f t="shared" si="86"/>
        <v>Leer</v>
      </c>
      <c r="Q535" s="6" t="str">
        <f t="shared" si="84"/>
        <v>Leer</v>
      </c>
      <c r="R535" s="6" t="str">
        <f t="shared" si="81"/>
        <v>Leer</v>
      </c>
      <c r="S535" s="6" t="str">
        <f>VLOOKUP($C535,{"29 - Psychiatrie (Erwachsene)","Psychiatrie";"30 - Kinder- und Jugendpsychiatrie","KJPsychiatrie";"31 - Psychosomatik","Psychosomatik";0,"Leer";"","Leer"},2,0)</f>
        <v>Leer</v>
      </c>
      <c r="T535" s="6">
        <f>VLOOKUP($C535,{"29 - Psychiatrie (Erwachsene)",1;"30 - Kinder- und Jugendpsychiatrie",1;"31 - Psychosomatik",1;0,0;"",0},2,0)</f>
        <v>0</v>
      </c>
      <c r="U535" s="6">
        <f t="shared" si="87"/>
        <v>0</v>
      </c>
      <c r="V535" s="6">
        <f t="shared" si="88"/>
        <v>0</v>
      </c>
      <c r="W535" s="6">
        <f t="shared" si="89"/>
        <v>0</v>
      </c>
      <c r="X535" s="6">
        <f t="shared" si="90"/>
        <v>0</v>
      </c>
      <c r="Y535" s="6">
        <f t="shared" si="85"/>
        <v>0</v>
      </c>
      <c r="Z535" s="6"/>
      <c r="AA535" s="6"/>
      <c r="AB535" s="6"/>
      <c r="AC535" s="6"/>
      <c r="AD535" s="6"/>
      <c r="AE535" s="6"/>
      <c r="AF535" s="6"/>
      <c r="AG535" s="6"/>
      <c r="AH535" s="6"/>
      <c r="AI535" s="6"/>
    </row>
    <row r="536" spans="1:35" s="20" customFormat="1" ht="15" customHeight="1" x14ac:dyDescent="0.25">
      <c r="A536" s="19"/>
      <c r="B536" s="74" t="str">
        <f t="shared" si="82"/>
        <v>!!!</v>
      </c>
      <c r="C536" s="209" t="str">
        <f>IF($D536&lt;&gt;"",VLOOKUP(TEXT($D536,0),'Angaben Stationen'!$C$15:$V$65,2,0),"")</f>
        <v/>
      </c>
      <c r="D536" s="203"/>
      <c r="E536" s="210"/>
      <c r="F536" s="210"/>
      <c r="G536" s="212"/>
      <c r="H536" s="213"/>
      <c r="I536" s="112"/>
      <c r="J536" s="112"/>
      <c r="K536" s="72"/>
      <c r="M536" s="126"/>
      <c r="N536" s="6">
        <f t="shared" si="83"/>
        <v>0</v>
      </c>
      <c r="O536" s="6" t="str">
        <f>IF('Angaben KH-Standort'!$D$13&gt;0,"VJ","KJA")</f>
        <v>KJA</v>
      </c>
      <c r="P536" s="6" t="str">
        <f t="shared" si="86"/>
        <v>Leer</v>
      </c>
      <c r="Q536" s="6" t="str">
        <f t="shared" si="84"/>
        <v>Leer</v>
      </c>
      <c r="R536" s="6" t="str">
        <f t="shared" si="81"/>
        <v>Leer</v>
      </c>
      <c r="S536" s="6" t="str">
        <f>VLOOKUP($C536,{"29 - Psychiatrie (Erwachsene)","Psychiatrie";"30 - Kinder- und Jugendpsychiatrie","KJPsychiatrie";"31 - Psychosomatik","Psychosomatik";0,"Leer";"","Leer"},2,0)</f>
        <v>Leer</v>
      </c>
      <c r="T536" s="6">
        <f>VLOOKUP($C536,{"29 - Psychiatrie (Erwachsene)",1;"30 - Kinder- und Jugendpsychiatrie",1;"31 - Psychosomatik",1;0,0;"",0},2,0)</f>
        <v>0</v>
      </c>
      <c r="U536" s="6">
        <f t="shared" si="87"/>
        <v>0</v>
      </c>
      <c r="V536" s="6">
        <f t="shared" si="88"/>
        <v>0</v>
      </c>
      <c r="W536" s="6">
        <f t="shared" si="89"/>
        <v>0</v>
      </c>
      <c r="X536" s="6">
        <f t="shared" si="90"/>
        <v>0</v>
      </c>
      <c r="Y536" s="6">
        <f t="shared" si="85"/>
        <v>0</v>
      </c>
      <c r="Z536" s="6"/>
      <c r="AA536" s="6"/>
      <c r="AB536" s="6"/>
      <c r="AC536" s="6"/>
      <c r="AD536" s="6"/>
      <c r="AE536" s="6"/>
      <c r="AF536" s="6"/>
      <c r="AG536" s="6"/>
      <c r="AH536" s="6"/>
      <c r="AI536" s="6"/>
    </row>
    <row r="537" spans="1:35" s="20" customFormat="1" ht="15" customHeight="1" x14ac:dyDescent="0.25">
      <c r="A537" s="19"/>
      <c r="B537" s="74" t="str">
        <f t="shared" si="82"/>
        <v>!!!</v>
      </c>
      <c r="C537" s="209" t="str">
        <f>IF($D537&lt;&gt;"",VLOOKUP(TEXT($D537,0),'Angaben Stationen'!$C$15:$V$65,2,0),"")</f>
        <v/>
      </c>
      <c r="D537" s="203"/>
      <c r="E537" s="210"/>
      <c r="F537" s="210"/>
      <c r="G537" s="212"/>
      <c r="H537" s="213"/>
      <c r="I537" s="112"/>
      <c r="J537" s="112"/>
      <c r="K537" s="72"/>
      <c r="M537" s="126"/>
      <c r="N537" s="6">
        <f t="shared" si="83"/>
        <v>0</v>
      </c>
      <c r="O537" s="6" t="str">
        <f>IF('Angaben KH-Standort'!$D$13&gt;0,"VJ","KJA")</f>
        <v>KJA</v>
      </c>
      <c r="P537" s="6" t="str">
        <f t="shared" si="86"/>
        <v>Leer</v>
      </c>
      <c r="Q537" s="6" t="str">
        <f t="shared" si="84"/>
        <v>Leer</v>
      </c>
      <c r="R537" s="6" t="str">
        <f t="shared" si="81"/>
        <v>Leer</v>
      </c>
      <c r="S537" s="6" t="str">
        <f>VLOOKUP($C537,{"29 - Psychiatrie (Erwachsene)","Psychiatrie";"30 - Kinder- und Jugendpsychiatrie","KJPsychiatrie";"31 - Psychosomatik","Psychosomatik";0,"Leer";"","Leer"},2,0)</f>
        <v>Leer</v>
      </c>
      <c r="T537" s="6">
        <f>VLOOKUP($C537,{"29 - Psychiatrie (Erwachsene)",1;"30 - Kinder- und Jugendpsychiatrie",1;"31 - Psychosomatik",1;0,0;"",0},2,0)</f>
        <v>0</v>
      </c>
      <c r="U537" s="6">
        <f t="shared" si="87"/>
        <v>0</v>
      </c>
      <c r="V537" s="6">
        <f t="shared" si="88"/>
        <v>0</v>
      </c>
      <c r="W537" s="6">
        <f t="shared" si="89"/>
        <v>0</v>
      </c>
      <c r="X537" s="6">
        <f t="shared" si="90"/>
        <v>0</v>
      </c>
      <c r="Y537" s="6">
        <f t="shared" si="85"/>
        <v>0</v>
      </c>
      <c r="Z537" s="6"/>
      <c r="AA537" s="6"/>
      <c r="AB537" s="6"/>
      <c r="AC537" s="6"/>
      <c r="AD537" s="6"/>
      <c r="AE537" s="6"/>
      <c r="AF537" s="6"/>
      <c r="AG537" s="6"/>
      <c r="AH537" s="6"/>
      <c r="AI537" s="6"/>
    </row>
    <row r="538" spans="1:35" s="20" customFormat="1" ht="15" customHeight="1" x14ac:dyDescent="0.25">
      <c r="A538" s="19"/>
      <c r="B538" s="74" t="str">
        <f t="shared" si="82"/>
        <v>!!!</v>
      </c>
      <c r="C538" s="209" t="str">
        <f>IF($D538&lt;&gt;"",VLOOKUP(TEXT($D538,0),'Angaben Stationen'!$C$15:$V$65,2,0),"")</f>
        <v/>
      </c>
      <c r="D538" s="203"/>
      <c r="E538" s="210"/>
      <c r="F538" s="210"/>
      <c r="G538" s="212"/>
      <c r="H538" s="213"/>
      <c r="I538" s="112"/>
      <c r="J538" s="112"/>
      <c r="K538" s="72"/>
      <c r="M538" s="126"/>
      <c r="N538" s="6">
        <f t="shared" si="83"/>
        <v>0</v>
      </c>
      <c r="O538" s="6" t="str">
        <f>IF('Angaben KH-Standort'!$D$13&gt;0,"VJ","KJA")</f>
        <v>KJA</v>
      </c>
      <c r="P538" s="6" t="str">
        <f t="shared" si="86"/>
        <v>Leer</v>
      </c>
      <c r="Q538" s="6" t="str">
        <f t="shared" si="84"/>
        <v>Leer</v>
      </c>
      <c r="R538" s="6" t="str">
        <f t="shared" si="81"/>
        <v>Leer</v>
      </c>
      <c r="S538" s="6" t="str">
        <f>VLOOKUP($C538,{"29 - Psychiatrie (Erwachsene)","Psychiatrie";"30 - Kinder- und Jugendpsychiatrie","KJPsychiatrie";"31 - Psychosomatik","Psychosomatik";0,"Leer";"","Leer"},2,0)</f>
        <v>Leer</v>
      </c>
      <c r="T538" s="6">
        <f>VLOOKUP($C538,{"29 - Psychiatrie (Erwachsene)",1;"30 - Kinder- und Jugendpsychiatrie",1;"31 - Psychosomatik",1;0,0;"",0},2,0)</f>
        <v>0</v>
      </c>
      <c r="U538" s="6">
        <f t="shared" si="87"/>
        <v>0</v>
      </c>
      <c r="V538" s="6">
        <f t="shared" si="88"/>
        <v>0</v>
      </c>
      <c r="W538" s="6">
        <f t="shared" si="89"/>
        <v>0</v>
      </c>
      <c r="X538" s="6">
        <f t="shared" si="90"/>
        <v>0</v>
      </c>
      <c r="Y538" s="6">
        <f t="shared" si="85"/>
        <v>0</v>
      </c>
      <c r="Z538" s="6"/>
      <c r="AA538" s="6"/>
      <c r="AB538" s="6"/>
      <c r="AC538" s="6"/>
      <c r="AD538" s="6"/>
      <c r="AE538" s="6"/>
      <c r="AF538" s="6"/>
      <c r="AG538" s="6"/>
      <c r="AH538" s="6"/>
      <c r="AI538" s="6"/>
    </row>
    <row r="539" spans="1:35" s="20" customFormat="1" ht="15" customHeight="1" x14ac:dyDescent="0.25">
      <c r="A539" s="19"/>
      <c r="B539" s="74" t="str">
        <f t="shared" si="82"/>
        <v>!!!</v>
      </c>
      <c r="C539" s="209" t="str">
        <f>IF($D539&lt;&gt;"",VLOOKUP(TEXT($D539,0),'Angaben Stationen'!$C$15:$V$65,2,0),"")</f>
        <v/>
      </c>
      <c r="D539" s="203"/>
      <c r="E539" s="210"/>
      <c r="F539" s="210"/>
      <c r="G539" s="212"/>
      <c r="H539" s="213"/>
      <c r="I539" s="112"/>
      <c r="J539" s="112"/>
      <c r="K539" s="72"/>
      <c r="M539" s="126"/>
      <c r="N539" s="6">
        <f t="shared" si="83"/>
        <v>0</v>
      </c>
      <c r="O539" s="6" t="str">
        <f>IF('Angaben KH-Standort'!$D$13&gt;0,"VJ","KJA")</f>
        <v>KJA</v>
      </c>
      <c r="P539" s="6" t="str">
        <f t="shared" si="86"/>
        <v>Leer</v>
      </c>
      <c r="Q539" s="6" t="str">
        <f t="shared" si="84"/>
        <v>Leer</v>
      </c>
      <c r="R539" s="6" t="str">
        <f t="shared" si="81"/>
        <v>Leer</v>
      </c>
      <c r="S539" s="6" t="str">
        <f>VLOOKUP($C539,{"29 - Psychiatrie (Erwachsene)","Psychiatrie";"30 - Kinder- und Jugendpsychiatrie","KJPsychiatrie";"31 - Psychosomatik","Psychosomatik";0,"Leer";"","Leer"},2,0)</f>
        <v>Leer</v>
      </c>
      <c r="T539" s="6">
        <f>VLOOKUP($C539,{"29 - Psychiatrie (Erwachsene)",1;"30 - Kinder- und Jugendpsychiatrie",1;"31 - Psychosomatik",1;0,0;"",0},2,0)</f>
        <v>0</v>
      </c>
      <c r="U539" s="6">
        <f t="shared" si="87"/>
        <v>0</v>
      </c>
      <c r="V539" s="6">
        <f t="shared" si="88"/>
        <v>0</v>
      </c>
      <c r="W539" s="6">
        <f t="shared" si="89"/>
        <v>0</v>
      </c>
      <c r="X539" s="6">
        <f t="shared" si="90"/>
        <v>0</v>
      </c>
      <c r="Y539" s="6">
        <f t="shared" si="85"/>
        <v>0</v>
      </c>
      <c r="Z539" s="6"/>
      <c r="AA539" s="6"/>
      <c r="AB539" s="6"/>
      <c r="AC539" s="6"/>
      <c r="AD539" s="6"/>
      <c r="AE539" s="6"/>
      <c r="AF539" s="6"/>
      <c r="AG539" s="6"/>
      <c r="AH539" s="6"/>
      <c r="AI539" s="6"/>
    </row>
    <row r="540" spans="1:35" s="20" customFormat="1" ht="15" customHeight="1" x14ac:dyDescent="0.25">
      <c r="A540" s="19"/>
      <c r="B540" s="74" t="str">
        <f t="shared" si="82"/>
        <v>!!!</v>
      </c>
      <c r="C540" s="209" t="str">
        <f>IF($D540&lt;&gt;"",VLOOKUP(TEXT($D540,0),'Angaben Stationen'!$C$15:$V$65,2,0),"")</f>
        <v/>
      </c>
      <c r="D540" s="203"/>
      <c r="E540" s="210"/>
      <c r="F540" s="210"/>
      <c r="G540" s="212"/>
      <c r="H540" s="213"/>
      <c r="I540" s="112"/>
      <c r="J540" s="112"/>
      <c r="K540" s="72"/>
      <c r="M540" s="126"/>
      <c r="N540" s="6">
        <f t="shared" si="83"/>
        <v>0</v>
      </c>
      <c r="O540" s="6" t="str">
        <f>IF('Angaben KH-Standort'!$D$13&gt;0,"VJ","KJA")</f>
        <v>KJA</v>
      </c>
      <c r="P540" s="6" t="str">
        <f t="shared" si="86"/>
        <v>Leer</v>
      </c>
      <c r="Q540" s="6" t="str">
        <f t="shared" si="84"/>
        <v>Leer</v>
      </c>
      <c r="R540" s="6" t="str">
        <f t="shared" si="81"/>
        <v>Leer</v>
      </c>
      <c r="S540" s="6" t="str">
        <f>VLOOKUP($C540,{"29 - Psychiatrie (Erwachsene)","Psychiatrie";"30 - Kinder- und Jugendpsychiatrie","KJPsychiatrie";"31 - Psychosomatik","Psychosomatik";0,"Leer";"","Leer"},2,0)</f>
        <v>Leer</v>
      </c>
      <c r="T540" s="6">
        <f>VLOOKUP($C540,{"29 - Psychiatrie (Erwachsene)",1;"30 - Kinder- und Jugendpsychiatrie",1;"31 - Psychosomatik",1;0,0;"",0},2,0)</f>
        <v>0</v>
      </c>
      <c r="U540" s="6">
        <f t="shared" si="87"/>
        <v>0</v>
      </c>
      <c r="V540" s="6">
        <f t="shared" si="88"/>
        <v>0</v>
      </c>
      <c r="W540" s="6">
        <f t="shared" si="89"/>
        <v>0</v>
      </c>
      <c r="X540" s="6">
        <f t="shared" si="90"/>
        <v>0</v>
      </c>
      <c r="Y540" s="6">
        <f t="shared" si="85"/>
        <v>0</v>
      </c>
      <c r="Z540" s="6"/>
      <c r="AA540" s="6"/>
      <c r="AB540" s="6"/>
      <c r="AC540" s="6"/>
      <c r="AD540" s="6"/>
      <c r="AE540" s="6"/>
      <c r="AF540" s="6"/>
      <c r="AG540" s="6"/>
      <c r="AH540" s="6"/>
      <c r="AI540" s="6"/>
    </row>
    <row r="541" spans="1:35" s="20" customFormat="1" ht="15" customHeight="1" x14ac:dyDescent="0.25">
      <c r="A541" s="19"/>
      <c r="B541" s="74" t="str">
        <f t="shared" si="82"/>
        <v>!!!</v>
      </c>
      <c r="C541" s="209" t="str">
        <f>IF($D541&lt;&gt;"",VLOOKUP(TEXT($D541,0),'Angaben Stationen'!$C$15:$V$65,2,0),"")</f>
        <v/>
      </c>
      <c r="D541" s="203"/>
      <c r="E541" s="210"/>
      <c r="F541" s="210"/>
      <c r="G541" s="212"/>
      <c r="H541" s="213"/>
      <c r="I541" s="112"/>
      <c r="J541" s="112"/>
      <c r="K541" s="72"/>
      <c r="M541" s="126"/>
      <c r="N541" s="6">
        <f t="shared" si="83"/>
        <v>0</v>
      </c>
      <c r="O541" s="6" t="str">
        <f>IF('Angaben KH-Standort'!$D$13&gt;0,"VJ","KJA")</f>
        <v>KJA</v>
      </c>
      <c r="P541" s="6" t="str">
        <f t="shared" si="86"/>
        <v>Leer</v>
      </c>
      <c r="Q541" s="6" t="str">
        <f t="shared" si="84"/>
        <v>Leer</v>
      </c>
      <c r="R541" s="6" t="str">
        <f t="shared" si="81"/>
        <v>Leer</v>
      </c>
      <c r="S541" s="6" t="str">
        <f>VLOOKUP($C541,{"29 - Psychiatrie (Erwachsene)","Psychiatrie";"30 - Kinder- und Jugendpsychiatrie","KJPsychiatrie";"31 - Psychosomatik","Psychosomatik";0,"Leer";"","Leer"},2,0)</f>
        <v>Leer</v>
      </c>
      <c r="T541" s="6">
        <f>VLOOKUP($C541,{"29 - Psychiatrie (Erwachsene)",1;"30 - Kinder- und Jugendpsychiatrie",1;"31 - Psychosomatik",1;0,0;"",0},2,0)</f>
        <v>0</v>
      </c>
      <c r="U541" s="6">
        <f t="shared" si="87"/>
        <v>0</v>
      </c>
      <c r="V541" s="6">
        <f t="shared" si="88"/>
        <v>0</v>
      </c>
      <c r="W541" s="6">
        <f t="shared" si="89"/>
        <v>0</v>
      </c>
      <c r="X541" s="6">
        <f t="shared" si="90"/>
        <v>0</v>
      </c>
      <c r="Y541" s="6">
        <f t="shared" si="85"/>
        <v>0</v>
      </c>
      <c r="Z541" s="6"/>
      <c r="AA541" s="6"/>
      <c r="AB541" s="6"/>
      <c r="AC541" s="6"/>
      <c r="AD541" s="6"/>
      <c r="AE541" s="6"/>
      <c r="AF541" s="6"/>
      <c r="AG541" s="6"/>
      <c r="AH541" s="6"/>
      <c r="AI541" s="6"/>
    </row>
    <row r="542" spans="1:35" s="20" customFormat="1" ht="15" customHeight="1" x14ac:dyDescent="0.25">
      <c r="A542" s="19"/>
      <c r="B542" s="74" t="str">
        <f t="shared" si="82"/>
        <v>!!!</v>
      </c>
      <c r="C542" s="209" t="str">
        <f>IF($D542&lt;&gt;"",VLOOKUP(TEXT($D542,0),'Angaben Stationen'!$C$15:$V$65,2,0),"")</f>
        <v/>
      </c>
      <c r="D542" s="203"/>
      <c r="E542" s="210"/>
      <c r="F542" s="210"/>
      <c r="G542" s="212"/>
      <c r="H542" s="213"/>
      <c r="I542" s="112"/>
      <c r="J542" s="112"/>
      <c r="K542" s="72"/>
      <c r="M542" s="126"/>
      <c r="N542" s="6">
        <f t="shared" si="83"/>
        <v>0</v>
      </c>
      <c r="O542" s="6" t="str">
        <f>IF('Angaben KH-Standort'!$D$13&gt;0,"VJ","KJA")</f>
        <v>KJA</v>
      </c>
      <c r="P542" s="6" t="str">
        <f t="shared" si="86"/>
        <v>Leer</v>
      </c>
      <c r="Q542" s="6" t="str">
        <f t="shared" si="84"/>
        <v>Leer</v>
      </c>
      <c r="R542" s="6" t="str">
        <f t="shared" si="81"/>
        <v>Leer</v>
      </c>
      <c r="S542" s="6" t="str">
        <f>VLOOKUP($C542,{"29 - Psychiatrie (Erwachsene)","Psychiatrie";"30 - Kinder- und Jugendpsychiatrie","KJPsychiatrie";"31 - Psychosomatik","Psychosomatik";0,"Leer";"","Leer"},2,0)</f>
        <v>Leer</v>
      </c>
      <c r="T542" s="6">
        <f>VLOOKUP($C542,{"29 - Psychiatrie (Erwachsene)",1;"30 - Kinder- und Jugendpsychiatrie",1;"31 - Psychosomatik",1;0,0;"",0},2,0)</f>
        <v>0</v>
      </c>
      <c r="U542" s="6">
        <f t="shared" si="87"/>
        <v>0</v>
      </c>
      <c r="V542" s="6">
        <f t="shared" si="88"/>
        <v>0</v>
      </c>
      <c r="W542" s="6">
        <f t="shared" si="89"/>
        <v>0</v>
      </c>
      <c r="X542" s="6">
        <f t="shared" si="90"/>
        <v>0</v>
      </c>
      <c r="Y542" s="6">
        <f t="shared" si="85"/>
        <v>0</v>
      </c>
      <c r="Z542" s="6"/>
      <c r="AA542" s="6"/>
      <c r="AB542" s="6"/>
      <c r="AC542" s="6"/>
      <c r="AD542" s="6"/>
      <c r="AE542" s="6"/>
      <c r="AF542" s="6"/>
      <c r="AG542" s="6"/>
      <c r="AH542" s="6"/>
      <c r="AI542" s="6"/>
    </row>
    <row r="543" spans="1:35" s="20" customFormat="1" ht="15" customHeight="1" x14ac:dyDescent="0.25">
      <c r="A543" s="19"/>
      <c r="B543" s="74" t="str">
        <f t="shared" si="82"/>
        <v>!!!</v>
      </c>
      <c r="C543" s="209" t="str">
        <f>IF($D543&lt;&gt;"",VLOOKUP(TEXT($D543,0),'Angaben Stationen'!$C$15:$V$65,2,0),"")</f>
        <v/>
      </c>
      <c r="D543" s="203"/>
      <c r="E543" s="210"/>
      <c r="F543" s="210"/>
      <c r="G543" s="212"/>
      <c r="H543" s="213"/>
      <c r="I543" s="112"/>
      <c r="J543" s="112"/>
      <c r="K543" s="72"/>
      <c r="M543" s="126"/>
      <c r="N543" s="6">
        <f t="shared" si="83"/>
        <v>0</v>
      </c>
      <c r="O543" s="6" t="str">
        <f>IF('Angaben KH-Standort'!$D$13&gt;0,"VJ","KJA")</f>
        <v>KJA</v>
      </c>
      <c r="P543" s="6" t="str">
        <f t="shared" si="86"/>
        <v>Leer</v>
      </c>
      <c r="Q543" s="6" t="str">
        <f t="shared" si="84"/>
        <v>Leer</v>
      </c>
      <c r="R543" s="6" t="str">
        <f t="shared" si="81"/>
        <v>Leer</v>
      </c>
      <c r="S543" s="6" t="str">
        <f>VLOOKUP($C543,{"29 - Psychiatrie (Erwachsene)","Psychiatrie";"30 - Kinder- und Jugendpsychiatrie","KJPsychiatrie";"31 - Psychosomatik","Psychosomatik";0,"Leer";"","Leer"},2,0)</f>
        <v>Leer</v>
      </c>
      <c r="T543" s="6">
        <f>VLOOKUP($C543,{"29 - Psychiatrie (Erwachsene)",1;"30 - Kinder- und Jugendpsychiatrie",1;"31 - Psychosomatik",1;0,0;"",0},2,0)</f>
        <v>0</v>
      </c>
      <c r="U543" s="6">
        <f t="shared" si="87"/>
        <v>0</v>
      </c>
      <c r="V543" s="6">
        <f t="shared" si="88"/>
        <v>0</v>
      </c>
      <c r="W543" s="6">
        <f t="shared" si="89"/>
        <v>0</v>
      </c>
      <c r="X543" s="6">
        <f t="shared" si="90"/>
        <v>0</v>
      </c>
      <c r="Y543" s="6">
        <f t="shared" si="85"/>
        <v>0</v>
      </c>
      <c r="Z543" s="6"/>
      <c r="AA543" s="6"/>
      <c r="AB543" s="6"/>
      <c r="AC543" s="6"/>
      <c r="AD543" s="6"/>
      <c r="AE543" s="6"/>
      <c r="AF543" s="6"/>
      <c r="AG543" s="6"/>
      <c r="AH543" s="6"/>
      <c r="AI543" s="6"/>
    </row>
    <row r="544" spans="1:35" s="20" customFormat="1" ht="15" customHeight="1" x14ac:dyDescent="0.25">
      <c r="A544" s="19"/>
      <c r="B544" s="74" t="str">
        <f t="shared" si="82"/>
        <v>!!!</v>
      </c>
      <c r="C544" s="209" t="str">
        <f>IF($D544&lt;&gt;"",VLOOKUP(TEXT($D544,0),'Angaben Stationen'!$C$15:$V$65,2,0),"")</f>
        <v/>
      </c>
      <c r="D544" s="203"/>
      <c r="E544" s="210"/>
      <c r="F544" s="210"/>
      <c r="G544" s="212"/>
      <c r="H544" s="213"/>
      <c r="I544" s="112"/>
      <c r="J544" s="112"/>
      <c r="K544" s="72"/>
      <c r="M544" s="126"/>
      <c r="N544" s="6">
        <f t="shared" si="83"/>
        <v>0</v>
      </c>
      <c r="O544" s="6" t="str">
        <f>IF('Angaben KH-Standort'!$D$13&gt;0,"VJ","KJA")</f>
        <v>KJA</v>
      </c>
      <c r="P544" s="6" t="str">
        <f t="shared" si="86"/>
        <v>Leer</v>
      </c>
      <c r="Q544" s="6" t="str">
        <f t="shared" si="84"/>
        <v>Leer</v>
      </c>
      <c r="R544" s="6" t="str">
        <f t="shared" si="81"/>
        <v>Leer</v>
      </c>
      <c r="S544" s="6" t="str">
        <f>VLOOKUP($C544,{"29 - Psychiatrie (Erwachsene)","Psychiatrie";"30 - Kinder- und Jugendpsychiatrie","KJPsychiatrie";"31 - Psychosomatik","Psychosomatik";0,"Leer";"","Leer"},2,0)</f>
        <v>Leer</v>
      </c>
      <c r="T544" s="6">
        <f>VLOOKUP($C544,{"29 - Psychiatrie (Erwachsene)",1;"30 - Kinder- und Jugendpsychiatrie",1;"31 - Psychosomatik",1;0,0;"",0},2,0)</f>
        <v>0</v>
      </c>
      <c r="U544" s="6">
        <f t="shared" si="87"/>
        <v>0</v>
      </c>
      <c r="V544" s="6">
        <f t="shared" si="88"/>
        <v>0</v>
      </c>
      <c r="W544" s="6">
        <f t="shared" si="89"/>
        <v>0</v>
      </c>
      <c r="X544" s="6">
        <f t="shared" si="90"/>
        <v>0</v>
      </c>
      <c r="Y544" s="6">
        <f t="shared" si="85"/>
        <v>0</v>
      </c>
      <c r="Z544" s="6"/>
      <c r="AA544" s="6"/>
      <c r="AB544" s="6"/>
      <c r="AC544" s="6"/>
      <c r="AD544" s="6"/>
      <c r="AE544" s="6"/>
      <c r="AF544" s="6"/>
      <c r="AG544" s="6"/>
      <c r="AH544" s="6"/>
      <c r="AI544" s="6"/>
    </row>
    <row r="545" spans="1:35" s="20" customFormat="1" ht="15" customHeight="1" x14ac:dyDescent="0.25">
      <c r="A545" s="19"/>
      <c r="B545" s="74" t="str">
        <f t="shared" si="82"/>
        <v>!!!</v>
      </c>
      <c r="C545" s="209" t="str">
        <f>IF($D545&lt;&gt;"",VLOOKUP(TEXT($D545,0),'Angaben Stationen'!$C$15:$V$65,2,0),"")</f>
        <v/>
      </c>
      <c r="D545" s="203"/>
      <c r="E545" s="210"/>
      <c r="F545" s="210"/>
      <c r="G545" s="212"/>
      <c r="H545" s="213"/>
      <c r="I545" s="112"/>
      <c r="J545" s="112"/>
      <c r="K545" s="72"/>
      <c r="M545" s="126"/>
      <c r="N545" s="6">
        <f t="shared" si="83"/>
        <v>0</v>
      </c>
      <c r="O545" s="6" t="str">
        <f>IF('Angaben KH-Standort'!$D$13&gt;0,"VJ","KJA")</f>
        <v>KJA</v>
      </c>
      <c r="P545" s="6" t="str">
        <f t="shared" si="86"/>
        <v>Leer</v>
      </c>
      <c r="Q545" s="6" t="str">
        <f t="shared" si="84"/>
        <v>Leer</v>
      </c>
      <c r="R545" s="6" t="str">
        <f t="shared" si="81"/>
        <v>Leer</v>
      </c>
      <c r="S545" s="6" t="str">
        <f>VLOOKUP($C545,{"29 - Psychiatrie (Erwachsene)","Psychiatrie";"30 - Kinder- und Jugendpsychiatrie","KJPsychiatrie";"31 - Psychosomatik","Psychosomatik";0,"Leer";"","Leer"},2,0)</f>
        <v>Leer</v>
      </c>
      <c r="T545" s="6">
        <f>VLOOKUP($C545,{"29 - Psychiatrie (Erwachsene)",1;"30 - Kinder- und Jugendpsychiatrie",1;"31 - Psychosomatik",1;0,0;"",0},2,0)</f>
        <v>0</v>
      </c>
      <c r="U545" s="6">
        <f t="shared" si="87"/>
        <v>0</v>
      </c>
      <c r="V545" s="6">
        <f t="shared" si="88"/>
        <v>0</v>
      </c>
      <c r="W545" s="6">
        <f t="shared" si="89"/>
        <v>0</v>
      </c>
      <c r="X545" s="6">
        <f t="shared" si="90"/>
        <v>0</v>
      </c>
      <c r="Y545" s="6">
        <f t="shared" si="85"/>
        <v>0</v>
      </c>
      <c r="Z545" s="6"/>
      <c r="AA545" s="6"/>
      <c r="AB545" s="6"/>
      <c r="AC545" s="6"/>
      <c r="AD545" s="6"/>
      <c r="AE545" s="6"/>
      <c r="AF545" s="6"/>
      <c r="AG545" s="6"/>
      <c r="AH545" s="6"/>
      <c r="AI545" s="6"/>
    </row>
    <row r="546" spans="1:35" s="20" customFormat="1" ht="15" customHeight="1" x14ac:dyDescent="0.25">
      <c r="A546" s="19"/>
      <c r="B546" s="74" t="str">
        <f t="shared" si="82"/>
        <v>!!!</v>
      </c>
      <c r="C546" s="209" t="str">
        <f>IF($D546&lt;&gt;"",VLOOKUP(TEXT($D546,0),'Angaben Stationen'!$C$15:$V$65,2,0),"")</f>
        <v/>
      </c>
      <c r="D546" s="203"/>
      <c r="E546" s="210"/>
      <c r="F546" s="210"/>
      <c r="G546" s="212"/>
      <c r="H546" s="213"/>
      <c r="I546" s="112"/>
      <c r="J546" s="112"/>
      <c r="K546" s="72"/>
      <c r="M546" s="126"/>
      <c r="N546" s="6">
        <f t="shared" si="83"/>
        <v>0</v>
      </c>
      <c r="O546" s="6" t="str">
        <f>IF('Angaben KH-Standort'!$D$13&gt;0,"VJ","KJA")</f>
        <v>KJA</v>
      </c>
      <c r="P546" s="6" t="str">
        <f t="shared" si="86"/>
        <v>Leer</v>
      </c>
      <c r="Q546" s="6" t="str">
        <f t="shared" si="84"/>
        <v>Leer</v>
      </c>
      <c r="R546" s="6" t="str">
        <f t="shared" si="81"/>
        <v>Leer</v>
      </c>
      <c r="S546" s="6" t="str">
        <f>VLOOKUP($C546,{"29 - Psychiatrie (Erwachsene)","Psychiatrie";"30 - Kinder- und Jugendpsychiatrie","KJPsychiatrie";"31 - Psychosomatik","Psychosomatik";0,"Leer";"","Leer"},2,0)</f>
        <v>Leer</v>
      </c>
      <c r="T546" s="6">
        <f>VLOOKUP($C546,{"29 - Psychiatrie (Erwachsene)",1;"30 - Kinder- und Jugendpsychiatrie",1;"31 - Psychosomatik",1;0,0;"",0},2,0)</f>
        <v>0</v>
      </c>
      <c r="U546" s="6">
        <f t="shared" si="87"/>
        <v>0</v>
      </c>
      <c r="V546" s="6">
        <f t="shared" si="88"/>
        <v>0</v>
      </c>
      <c r="W546" s="6">
        <f t="shared" si="89"/>
        <v>0</v>
      </c>
      <c r="X546" s="6">
        <f t="shared" si="90"/>
        <v>0</v>
      </c>
      <c r="Y546" s="6">
        <f t="shared" si="85"/>
        <v>0</v>
      </c>
      <c r="Z546" s="6"/>
      <c r="AA546" s="6"/>
      <c r="AB546" s="6"/>
      <c r="AC546" s="6"/>
      <c r="AD546" s="6"/>
      <c r="AE546" s="6"/>
      <c r="AF546" s="6"/>
      <c r="AG546" s="6"/>
      <c r="AH546" s="6"/>
      <c r="AI546" s="6"/>
    </row>
    <row r="547" spans="1:35" s="20" customFormat="1" ht="15" customHeight="1" x14ac:dyDescent="0.25">
      <c r="A547" s="19"/>
      <c r="B547" s="74" t="str">
        <f t="shared" si="82"/>
        <v>!!!</v>
      </c>
      <c r="C547" s="209" t="str">
        <f>IF($D547&lt;&gt;"",VLOOKUP(TEXT($D547,0),'Angaben Stationen'!$C$15:$V$65,2,0),"")</f>
        <v/>
      </c>
      <c r="D547" s="203"/>
      <c r="E547" s="210"/>
      <c r="F547" s="210"/>
      <c r="G547" s="212"/>
      <c r="H547" s="213"/>
      <c r="I547" s="112"/>
      <c r="J547" s="112"/>
      <c r="K547" s="72"/>
      <c r="M547" s="126"/>
      <c r="N547" s="6">
        <f t="shared" si="83"/>
        <v>0</v>
      </c>
      <c r="O547" s="6" t="str">
        <f>IF('Angaben KH-Standort'!$D$13&gt;0,"VJ","KJA")</f>
        <v>KJA</v>
      </c>
      <c r="P547" s="6" t="str">
        <f t="shared" si="86"/>
        <v>Leer</v>
      </c>
      <c r="Q547" s="6" t="str">
        <f t="shared" si="84"/>
        <v>Leer</v>
      </c>
      <c r="R547" s="6" t="str">
        <f t="shared" si="81"/>
        <v>Leer</v>
      </c>
      <c r="S547" s="6" t="str">
        <f>VLOOKUP($C547,{"29 - Psychiatrie (Erwachsene)","Psychiatrie";"30 - Kinder- und Jugendpsychiatrie","KJPsychiatrie";"31 - Psychosomatik","Psychosomatik";0,"Leer";"","Leer"},2,0)</f>
        <v>Leer</v>
      </c>
      <c r="T547" s="6">
        <f>VLOOKUP($C547,{"29 - Psychiatrie (Erwachsene)",1;"30 - Kinder- und Jugendpsychiatrie",1;"31 - Psychosomatik",1;0,0;"",0},2,0)</f>
        <v>0</v>
      </c>
      <c r="U547" s="6">
        <f t="shared" si="87"/>
        <v>0</v>
      </c>
      <c r="V547" s="6">
        <f t="shared" si="88"/>
        <v>0</v>
      </c>
      <c r="W547" s="6">
        <f t="shared" si="89"/>
        <v>0</v>
      </c>
      <c r="X547" s="6">
        <f t="shared" si="90"/>
        <v>0</v>
      </c>
      <c r="Y547" s="6">
        <f t="shared" si="85"/>
        <v>0</v>
      </c>
      <c r="Z547" s="6"/>
      <c r="AA547" s="6"/>
      <c r="AB547" s="6"/>
      <c r="AC547" s="6"/>
      <c r="AD547" s="6"/>
      <c r="AE547" s="6"/>
      <c r="AF547" s="6"/>
      <c r="AG547" s="6"/>
      <c r="AH547" s="6"/>
      <c r="AI547" s="6"/>
    </row>
    <row r="548" spans="1:35" s="20" customFormat="1" ht="15" customHeight="1" x14ac:dyDescent="0.25">
      <c r="A548" s="19"/>
      <c r="B548" s="74" t="str">
        <f t="shared" si="82"/>
        <v>!!!</v>
      </c>
      <c r="C548" s="209" t="str">
        <f>IF($D548&lt;&gt;"",VLOOKUP(TEXT($D548,0),'Angaben Stationen'!$C$15:$V$65,2,0),"")</f>
        <v/>
      </c>
      <c r="D548" s="203"/>
      <c r="E548" s="210"/>
      <c r="F548" s="210"/>
      <c r="G548" s="212"/>
      <c r="H548" s="213"/>
      <c r="I548" s="112"/>
      <c r="J548" s="112"/>
      <c r="K548" s="72"/>
      <c r="M548" s="126"/>
      <c r="N548" s="6">
        <f t="shared" si="83"/>
        <v>0</v>
      </c>
      <c r="O548" s="6" t="str">
        <f>IF('Angaben KH-Standort'!$D$13&gt;0,"VJ","KJA")</f>
        <v>KJA</v>
      </c>
      <c r="P548" s="6" t="str">
        <f t="shared" si="86"/>
        <v>Leer</v>
      </c>
      <c r="Q548" s="6" t="str">
        <f t="shared" si="84"/>
        <v>Leer</v>
      </c>
      <c r="R548" s="6" t="str">
        <f t="shared" si="81"/>
        <v>Leer</v>
      </c>
      <c r="S548" s="6" t="str">
        <f>VLOOKUP($C548,{"29 - Psychiatrie (Erwachsene)","Psychiatrie";"30 - Kinder- und Jugendpsychiatrie","KJPsychiatrie";"31 - Psychosomatik","Psychosomatik";0,"Leer";"","Leer"},2,0)</f>
        <v>Leer</v>
      </c>
      <c r="T548" s="6">
        <f>VLOOKUP($C548,{"29 - Psychiatrie (Erwachsene)",1;"30 - Kinder- und Jugendpsychiatrie",1;"31 - Psychosomatik",1;0,0;"",0},2,0)</f>
        <v>0</v>
      </c>
      <c r="U548" s="6">
        <f t="shared" si="87"/>
        <v>0</v>
      </c>
      <c r="V548" s="6">
        <f t="shared" si="88"/>
        <v>0</v>
      </c>
      <c r="W548" s="6">
        <f t="shared" si="89"/>
        <v>0</v>
      </c>
      <c r="X548" s="6">
        <f t="shared" si="90"/>
        <v>0</v>
      </c>
      <c r="Y548" s="6">
        <f t="shared" si="85"/>
        <v>0</v>
      </c>
      <c r="Z548" s="6"/>
      <c r="AA548" s="6"/>
      <c r="AB548" s="6"/>
      <c r="AC548" s="6"/>
      <c r="AD548" s="6"/>
      <c r="AE548" s="6"/>
      <c r="AF548" s="6"/>
      <c r="AG548" s="6"/>
      <c r="AH548" s="6"/>
      <c r="AI548" s="6"/>
    </row>
    <row r="549" spans="1:35" s="20" customFormat="1" ht="15" customHeight="1" x14ac:dyDescent="0.25">
      <c r="A549" s="19"/>
      <c r="B549" s="74" t="str">
        <f t="shared" si="82"/>
        <v>!!!</v>
      </c>
      <c r="C549" s="209" t="str">
        <f>IF($D549&lt;&gt;"",VLOOKUP(TEXT($D549,0),'Angaben Stationen'!$C$15:$V$65,2,0),"")</f>
        <v/>
      </c>
      <c r="D549" s="203"/>
      <c r="E549" s="210"/>
      <c r="F549" s="210"/>
      <c r="G549" s="212"/>
      <c r="H549" s="213"/>
      <c r="I549" s="112"/>
      <c r="J549" s="112"/>
      <c r="K549" s="72"/>
      <c r="M549" s="126"/>
      <c r="N549" s="6">
        <f t="shared" si="83"/>
        <v>0</v>
      </c>
      <c r="O549" s="6" t="str">
        <f>IF('Angaben KH-Standort'!$D$13&gt;0,"VJ","KJA")</f>
        <v>KJA</v>
      </c>
      <c r="P549" s="6" t="str">
        <f t="shared" si="86"/>
        <v>Leer</v>
      </c>
      <c r="Q549" s="6" t="str">
        <f t="shared" si="84"/>
        <v>Leer</v>
      </c>
      <c r="R549" s="6" t="str">
        <f t="shared" si="81"/>
        <v>Leer</v>
      </c>
      <c r="S549" s="6" t="str">
        <f>VLOOKUP($C549,{"29 - Psychiatrie (Erwachsene)","Psychiatrie";"30 - Kinder- und Jugendpsychiatrie","KJPsychiatrie";"31 - Psychosomatik","Psychosomatik";0,"Leer";"","Leer"},2,0)</f>
        <v>Leer</v>
      </c>
      <c r="T549" s="6">
        <f>VLOOKUP($C549,{"29 - Psychiatrie (Erwachsene)",1;"30 - Kinder- und Jugendpsychiatrie",1;"31 - Psychosomatik",1;0,0;"",0},2,0)</f>
        <v>0</v>
      </c>
      <c r="U549" s="6">
        <f t="shared" si="87"/>
        <v>0</v>
      </c>
      <c r="V549" s="6">
        <f t="shared" si="88"/>
        <v>0</v>
      </c>
      <c r="W549" s="6">
        <f t="shared" si="89"/>
        <v>0</v>
      </c>
      <c r="X549" s="6">
        <f t="shared" si="90"/>
        <v>0</v>
      </c>
      <c r="Y549" s="6">
        <f t="shared" si="85"/>
        <v>0</v>
      </c>
      <c r="Z549" s="6"/>
      <c r="AA549" s="6"/>
      <c r="AB549" s="6"/>
      <c r="AC549" s="6"/>
      <c r="AD549" s="6"/>
      <c r="AE549" s="6"/>
      <c r="AF549" s="6"/>
      <c r="AG549" s="6"/>
      <c r="AH549" s="6"/>
      <c r="AI549" s="6"/>
    </row>
    <row r="550" spans="1:35" s="20" customFormat="1" ht="15" customHeight="1" x14ac:dyDescent="0.25">
      <c r="A550" s="19"/>
      <c r="B550" s="74" t="str">
        <f t="shared" si="82"/>
        <v>!!!</v>
      </c>
      <c r="C550" s="209" t="str">
        <f>IF($D550&lt;&gt;"",VLOOKUP(TEXT($D550,0),'Angaben Stationen'!$C$15:$V$65,2,0),"")</f>
        <v/>
      </c>
      <c r="D550" s="203"/>
      <c r="E550" s="210"/>
      <c r="F550" s="210"/>
      <c r="G550" s="212"/>
      <c r="H550" s="213"/>
      <c r="I550" s="112"/>
      <c r="J550" s="112"/>
      <c r="K550" s="72"/>
      <c r="M550" s="126"/>
      <c r="N550" s="6">
        <f t="shared" si="83"/>
        <v>0</v>
      </c>
      <c r="O550" s="6" t="str">
        <f>IF('Angaben KH-Standort'!$D$13&gt;0,"VJ","KJA")</f>
        <v>KJA</v>
      </c>
      <c r="P550" s="6" t="str">
        <f t="shared" si="86"/>
        <v>Leer</v>
      </c>
      <c r="Q550" s="6" t="str">
        <f t="shared" si="84"/>
        <v>Leer</v>
      </c>
      <c r="R550" s="6" t="str">
        <f t="shared" si="81"/>
        <v>Leer</v>
      </c>
      <c r="S550" s="6" t="str">
        <f>VLOOKUP($C550,{"29 - Psychiatrie (Erwachsene)","Psychiatrie";"30 - Kinder- und Jugendpsychiatrie","KJPsychiatrie";"31 - Psychosomatik","Psychosomatik";0,"Leer";"","Leer"},2,0)</f>
        <v>Leer</v>
      </c>
      <c r="T550" s="6">
        <f>VLOOKUP($C550,{"29 - Psychiatrie (Erwachsene)",1;"30 - Kinder- und Jugendpsychiatrie",1;"31 - Psychosomatik",1;0,0;"",0},2,0)</f>
        <v>0</v>
      </c>
      <c r="U550" s="6">
        <f t="shared" si="87"/>
        <v>0</v>
      </c>
      <c r="V550" s="6">
        <f t="shared" si="88"/>
        <v>0</v>
      </c>
      <c r="W550" s="6">
        <f t="shared" si="89"/>
        <v>0</v>
      </c>
      <c r="X550" s="6">
        <f t="shared" si="90"/>
        <v>0</v>
      </c>
      <c r="Y550" s="6">
        <f t="shared" si="85"/>
        <v>0</v>
      </c>
      <c r="Z550" s="6"/>
      <c r="AA550" s="6"/>
      <c r="AB550" s="6"/>
      <c r="AC550" s="6"/>
      <c r="AD550" s="6"/>
      <c r="AE550" s="6"/>
      <c r="AF550" s="6"/>
      <c r="AG550" s="6"/>
      <c r="AH550" s="6"/>
      <c r="AI550" s="6"/>
    </row>
    <row r="551" spans="1:35" s="20" customFormat="1" ht="15" customHeight="1" x14ac:dyDescent="0.25">
      <c r="A551" s="19"/>
      <c r="B551" s="74" t="str">
        <f t="shared" si="82"/>
        <v>!!!</v>
      </c>
      <c r="C551" s="209" t="str">
        <f>IF($D551&lt;&gt;"",VLOOKUP(TEXT($D551,0),'Angaben Stationen'!$C$15:$V$65,2,0),"")</f>
        <v/>
      </c>
      <c r="D551" s="203"/>
      <c r="E551" s="210"/>
      <c r="F551" s="210"/>
      <c r="G551" s="212"/>
      <c r="H551" s="213"/>
      <c r="I551" s="112"/>
      <c r="J551" s="112"/>
      <c r="K551" s="72"/>
      <c r="M551" s="126"/>
      <c r="N551" s="6">
        <f t="shared" si="83"/>
        <v>0</v>
      </c>
      <c r="O551" s="6" t="str">
        <f>IF('Angaben KH-Standort'!$D$13&gt;0,"VJ","KJA")</f>
        <v>KJA</v>
      </c>
      <c r="P551" s="6" t="str">
        <f t="shared" si="86"/>
        <v>Leer</v>
      </c>
      <c r="Q551" s="6" t="str">
        <f t="shared" si="84"/>
        <v>Leer</v>
      </c>
      <c r="R551" s="6" t="str">
        <f t="shared" si="81"/>
        <v>Leer</v>
      </c>
      <c r="S551" s="6" t="str">
        <f>VLOOKUP($C551,{"29 - Psychiatrie (Erwachsene)","Psychiatrie";"30 - Kinder- und Jugendpsychiatrie","KJPsychiatrie";"31 - Psychosomatik","Psychosomatik";0,"Leer";"","Leer"},2,0)</f>
        <v>Leer</v>
      </c>
      <c r="T551" s="6">
        <f>VLOOKUP($C551,{"29 - Psychiatrie (Erwachsene)",1;"30 - Kinder- und Jugendpsychiatrie",1;"31 - Psychosomatik",1;0,0;"",0},2,0)</f>
        <v>0</v>
      </c>
      <c r="U551" s="6">
        <f t="shared" si="87"/>
        <v>0</v>
      </c>
      <c r="V551" s="6">
        <f t="shared" si="88"/>
        <v>0</v>
      </c>
      <c r="W551" s="6">
        <f t="shared" si="89"/>
        <v>0</v>
      </c>
      <c r="X551" s="6">
        <f t="shared" si="90"/>
        <v>0</v>
      </c>
      <c r="Y551" s="6">
        <f t="shared" si="85"/>
        <v>0</v>
      </c>
      <c r="Z551" s="6"/>
      <c r="AA551" s="6"/>
      <c r="AB551" s="6"/>
      <c r="AC551" s="6"/>
      <c r="AD551" s="6"/>
      <c r="AE551" s="6"/>
      <c r="AF551" s="6"/>
      <c r="AG551" s="6"/>
      <c r="AH551" s="6"/>
      <c r="AI551" s="6"/>
    </row>
    <row r="552" spans="1:35" s="20" customFormat="1" ht="15" customHeight="1" x14ac:dyDescent="0.25">
      <c r="A552" s="19"/>
      <c r="B552" s="74" t="str">
        <f t="shared" si="82"/>
        <v>!!!</v>
      </c>
      <c r="C552" s="209" t="str">
        <f>IF($D552&lt;&gt;"",VLOOKUP(TEXT($D552,0),'Angaben Stationen'!$C$15:$V$65,2,0),"")</f>
        <v/>
      </c>
      <c r="D552" s="203"/>
      <c r="E552" s="210"/>
      <c r="F552" s="210"/>
      <c r="G552" s="212"/>
      <c r="H552" s="213"/>
      <c r="I552" s="112"/>
      <c r="J552" s="112"/>
      <c r="K552" s="72"/>
      <c r="M552" s="126"/>
      <c r="N552" s="6">
        <f t="shared" si="83"/>
        <v>0</v>
      </c>
      <c r="O552" s="6" t="str">
        <f>IF('Angaben KH-Standort'!$D$13&gt;0,"VJ","KJA")</f>
        <v>KJA</v>
      </c>
      <c r="P552" s="6" t="str">
        <f t="shared" si="86"/>
        <v>Leer</v>
      </c>
      <c r="Q552" s="6" t="str">
        <f t="shared" si="84"/>
        <v>Leer</v>
      </c>
      <c r="R552" s="6" t="str">
        <f t="shared" si="81"/>
        <v>Leer</v>
      </c>
      <c r="S552" s="6" t="str">
        <f>VLOOKUP($C552,{"29 - Psychiatrie (Erwachsene)","Psychiatrie";"30 - Kinder- und Jugendpsychiatrie","KJPsychiatrie";"31 - Psychosomatik","Psychosomatik";0,"Leer";"","Leer"},2,0)</f>
        <v>Leer</v>
      </c>
      <c r="T552" s="6">
        <f>VLOOKUP($C552,{"29 - Psychiatrie (Erwachsene)",1;"30 - Kinder- und Jugendpsychiatrie",1;"31 - Psychosomatik",1;0,0;"",0},2,0)</f>
        <v>0</v>
      </c>
      <c r="U552" s="6">
        <f t="shared" si="87"/>
        <v>0</v>
      </c>
      <c r="V552" s="6">
        <f t="shared" si="88"/>
        <v>0</v>
      </c>
      <c r="W552" s="6">
        <f t="shared" si="89"/>
        <v>0</v>
      </c>
      <c r="X552" s="6">
        <f t="shared" si="90"/>
        <v>0</v>
      </c>
      <c r="Y552" s="6">
        <f t="shared" si="85"/>
        <v>0</v>
      </c>
      <c r="Z552" s="6"/>
      <c r="AA552" s="6"/>
      <c r="AB552" s="6"/>
      <c r="AC552" s="6"/>
      <c r="AD552" s="6"/>
      <c r="AE552" s="6"/>
      <c r="AF552" s="6"/>
      <c r="AG552" s="6"/>
      <c r="AH552" s="6"/>
      <c r="AI552" s="6"/>
    </row>
    <row r="553" spans="1:35" s="20" customFormat="1" ht="15" customHeight="1" x14ac:dyDescent="0.25">
      <c r="A553" s="19"/>
      <c r="B553" s="74" t="str">
        <f t="shared" si="82"/>
        <v>!!!</v>
      </c>
      <c r="C553" s="209" t="str">
        <f>IF($D553&lt;&gt;"",VLOOKUP(TEXT($D553,0),'Angaben Stationen'!$C$15:$V$65,2,0),"")</f>
        <v/>
      </c>
      <c r="D553" s="203"/>
      <c r="E553" s="210"/>
      <c r="F553" s="210"/>
      <c r="G553" s="212"/>
      <c r="H553" s="213"/>
      <c r="I553" s="112"/>
      <c r="J553" s="112"/>
      <c r="K553" s="72"/>
      <c r="M553" s="126"/>
      <c r="N553" s="6">
        <f t="shared" si="83"/>
        <v>0</v>
      </c>
      <c r="O553" s="6" t="str">
        <f>IF('Angaben KH-Standort'!$D$13&gt;0,"VJ","KJA")</f>
        <v>KJA</v>
      </c>
      <c r="P553" s="6" t="str">
        <f t="shared" si="86"/>
        <v>Leer</v>
      </c>
      <c r="Q553" s="6" t="str">
        <f t="shared" si="84"/>
        <v>Leer</v>
      </c>
      <c r="R553" s="6" t="str">
        <f t="shared" si="81"/>
        <v>Leer</v>
      </c>
      <c r="S553" s="6" t="str">
        <f>VLOOKUP($C553,{"29 - Psychiatrie (Erwachsene)","Psychiatrie";"30 - Kinder- und Jugendpsychiatrie","KJPsychiatrie";"31 - Psychosomatik","Psychosomatik";0,"Leer";"","Leer"},2,0)</f>
        <v>Leer</v>
      </c>
      <c r="T553" s="6">
        <f>VLOOKUP($C553,{"29 - Psychiatrie (Erwachsene)",1;"30 - Kinder- und Jugendpsychiatrie",1;"31 - Psychosomatik",1;0,0;"",0},2,0)</f>
        <v>0</v>
      </c>
      <c r="U553" s="6">
        <f t="shared" si="87"/>
        <v>0</v>
      </c>
      <c r="V553" s="6">
        <f t="shared" si="88"/>
        <v>0</v>
      </c>
      <c r="W553" s="6">
        <f t="shared" si="89"/>
        <v>0</v>
      </c>
      <c r="X553" s="6">
        <f t="shared" si="90"/>
        <v>0</v>
      </c>
      <c r="Y553" s="6">
        <f t="shared" si="85"/>
        <v>0</v>
      </c>
      <c r="Z553" s="6"/>
      <c r="AA553" s="6"/>
      <c r="AB553" s="6"/>
      <c r="AC553" s="6"/>
      <c r="AD553" s="6"/>
      <c r="AE553" s="6"/>
      <c r="AF553" s="6"/>
      <c r="AG553" s="6"/>
      <c r="AH553" s="6"/>
      <c r="AI553" s="6"/>
    </row>
    <row r="554" spans="1:35" s="20" customFormat="1" ht="15" customHeight="1" x14ac:dyDescent="0.25">
      <c r="A554" s="19"/>
      <c r="B554" s="74" t="str">
        <f t="shared" si="82"/>
        <v>!!!</v>
      </c>
      <c r="C554" s="209" t="str">
        <f>IF($D554&lt;&gt;"",VLOOKUP(TEXT($D554,0),'Angaben Stationen'!$C$15:$V$65,2,0),"")</f>
        <v/>
      </c>
      <c r="D554" s="203"/>
      <c r="E554" s="210"/>
      <c r="F554" s="210"/>
      <c r="G554" s="212"/>
      <c r="H554" s="213"/>
      <c r="I554" s="112"/>
      <c r="J554" s="112"/>
      <c r="K554" s="72"/>
      <c r="M554" s="126"/>
      <c r="N554" s="6">
        <f t="shared" si="83"/>
        <v>0</v>
      </c>
      <c r="O554" s="6" t="str">
        <f>IF('Angaben KH-Standort'!$D$13&gt;0,"VJ","KJA")</f>
        <v>KJA</v>
      </c>
      <c r="P554" s="6" t="str">
        <f t="shared" si="86"/>
        <v>Leer</v>
      </c>
      <c r="Q554" s="6" t="str">
        <f t="shared" si="84"/>
        <v>Leer</v>
      </c>
      <c r="R554" s="6" t="str">
        <f t="shared" si="81"/>
        <v>Leer</v>
      </c>
      <c r="S554" s="6" t="str">
        <f>VLOOKUP($C554,{"29 - Psychiatrie (Erwachsene)","Psychiatrie";"30 - Kinder- und Jugendpsychiatrie","KJPsychiatrie";"31 - Psychosomatik","Psychosomatik";0,"Leer";"","Leer"},2,0)</f>
        <v>Leer</v>
      </c>
      <c r="T554" s="6">
        <f>VLOOKUP($C554,{"29 - Psychiatrie (Erwachsene)",1;"30 - Kinder- und Jugendpsychiatrie",1;"31 - Psychosomatik",1;0,0;"",0},2,0)</f>
        <v>0</v>
      </c>
      <c r="U554" s="6">
        <f t="shared" si="87"/>
        <v>0</v>
      </c>
      <c r="V554" s="6">
        <f t="shared" si="88"/>
        <v>0</v>
      </c>
      <c r="W554" s="6">
        <f t="shared" si="89"/>
        <v>0</v>
      </c>
      <c r="X554" s="6">
        <f t="shared" si="90"/>
        <v>0</v>
      </c>
      <c r="Y554" s="6">
        <f t="shared" si="85"/>
        <v>0</v>
      </c>
      <c r="Z554" s="6"/>
      <c r="AA554" s="6"/>
      <c r="AB554" s="6"/>
      <c r="AC554" s="6"/>
      <c r="AD554" s="6"/>
      <c r="AE554" s="6"/>
      <c r="AF554" s="6"/>
      <c r="AG554" s="6"/>
      <c r="AH554" s="6"/>
      <c r="AI554" s="6"/>
    </row>
    <row r="555" spans="1:35" s="20" customFormat="1" ht="15" customHeight="1" x14ac:dyDescent="0.25">
      <c r="A555" s="19"/>
      <c r="B555" s="74" t="str">
        <f t="shared" si="82"/>
        <v>!!!</v>
      </c>
      <c r="C555" s="209" t="str">
        <f>IF($D555&lt;&gt;"",VLOOKUP(TEXT($D555,0),'Angaben Stationen'!$C$15:$V$65,2,0),"")</f>
        <v/>
      </c>
      <c r="D555" s="203"/>
      <c r="E555" s="210"/>
      <c r="F555" s="210"/>
      <c r="G555" s="212"/>
      <c r="H555" s="213"/>
      <c r="I555" s="112"/>
      <c r="J555" s="112"/>
      <c r="K555" s="72"/>
      <c r="M555" s="126"/>
      <c r="N555" s="6">
        <f t="shared" si="83"/>
        <v>0</v>
      </c>
      <c r="O555" s="6" t="str">
        <f>IF('Angaben KH-Standort'!$D$13&gt;0,"VJ","KJA")</f>
        <v>KJA</v>
      </c>
      <c r="P555" s="6" t="str">
        <f t="shared" si="86"/>
        <v>Leer</v>
      </c>
      <c r="Q555" s="6" t="str">
        <f t="shared" si="84"/>
        <v>Leer</v>
      </c>
      <c r="R555" s="6" t="str">
        <f t="shared" si="81"/>
        <v>Leer</v>
      </c>
      <c r="S555" s="6" t="str">
        <f>VLOOKUP($C555,{"29 - Psychiatrie (Erwachsene)","Psychiatrie";"30 - Kinder- und Jugendpsychiatrie","KJPsychiatrie";"31 - Psychosomatik","Psychosomatik";0,"Leer";"","Leer"},2,0)</f>
        <v>Leer</v>
      </c>
      <c r="T555" s="6">
        <f>VLOOKUP($C555,{"29 - Psychiatrie (Erwachsene)",1;"30 - Kinder- und Jugendpsychiatrie",1;"31 - Psychosomatik",1;0,0;"",0},2,0)</f>
        <v>0</v>
      </c>
      <c r="U555" s="6">
        <f t="shared" si="87"/>
        <v>0</v>
      </c>
      <c r="V555" s="6">
        <f t="shared" si="88"/>
        <v>0</v>
      </c>
      <c r="W555" s="6">
        <f t="shared" si="89"/>
        <v>0</v>
      </c>
      <c r="X555" s="6">
        <f t="shared" si="90"/>
        <v>0</v>
      </c>
      <c r="Y555" s="6">
        <f t="shared" si="85"/>
        <v>0</v>
      </c>
      <c r="Z555" s="6"/>
      <c r="AA555" s="6"/>
      <c r="AB555" s="6"/>
      <c r="AC555" s="6"/>
      <c r="AD555" s="6"/>
      <c r="AE555" s="6"/>
      <c r="AF555" s="6"/>
      <c r="AG555" s="6"/>
      <c r="AH555" s="6"/>
      <c r="AI555" s="6"/>
    </row>
    <row r="556" spans="1:35" s="20" customFormat="1" ht="15" customHeight="1" x14ac:dyDescent="0.25">
      <c r="A556" s="19"/>
      <c r="B556" s="74" t="str">
        <f t="shared" si="82"/>
        <v>!!!</v>
      </c>
      <c r="C556" s="209" t="str">
        <f>IF($D556&lt;&gt;"",VLOOKUP(TEXT($D556,0),'Angaben Stationen'!$C$15:$V$65,2,0),"")</f>
        <v/>
      </c>
      <c r="D556" s="203"/>
      <c r="E556" s="210"/>
      <c r="F556" s="210"/>
      <c r="G556" s="212"/>
      <c r="H556" s="213"/>
      <c r="I556" s="112"/>
      <c r="J556" s="112"/>
      <c r="K556" s="72"/>
      <c r="M556" s="126"/>
      <c r="N556" s="6">
        <f t="shared" si="83"/>
        <v>0</v>
      </c>
      <c r="O556" s="6" t="str">
        <f>IF('Angaben KH-Standort'!$D$13&gt;0,"VJ","KJA")</f>
        <v>KJA</v>
      </c>
      <c r="P556" s="6" t="str">
        <f t="shared" si="86"/>
        <v>Leer</v>
      </c>
      <c r="Q556" s="6" t="str">
        <f t="shared" si="84"/>
        <v>Leer</v>
      </c>
      <c r="R556" s="6" t="str">
        <f t="shared" si="81"/>
        <v>Leer</v>
      </c>
      <c r="S556" s="6" t="str">
        <f>VLOOKUP($C556,{"29 - Psychiatrie (Erwachsene)","Psychiatrie";"30 - Kinder- und Jugendpsychiatrie","KJPsychiatrie";"31 - Psychosomatik","Psychosomatik";0,"Leer";"","Leer"},2,0)</f>
        <v>Leer</v>
      </c>
      <c r="T556" s="6">
        <f>VLOOKUP($C556,{"29 - Psychiatrie (Erwachsene)",1;"30 - Kinder- und Jugendpsychiatrie",1;"31 - Psychosomatik",1;0,0;"",0},2,0)</f>
        <v>0</v>
      </c>
      <c r="U556" s="6">
        <f t="shared" si="87"/>
        <v>0</v>
      </c>
      <c r="V556" s="6">
        <f t="shared" si="88"/>
        <v>0</v>
      </c>
      <c r="W556" s="6">
        <f t="shared" si="89"/>
        <v>0</v>
      </c>
      <c r="X556" s="6">
        <f t="shared" si="90"/>
        <v>0</v>
      </c>
      <c r="Y556" s="6">
        <f t="shared" si="85"/>
        <v>0</v>
      </c>
      <c r="Z556" s="6"/>
      <c r="AA556" s="6"/>
      <c r="AB556" s="6"/>
      <c r="AC556" s="6"/>
      <c r="AD556" s="6"/>
      <c r="AE556" s="6"/>
      <c r="AF556" s="6"/>
      <c r="AG556" s="6"/>
      <c r="AH556" s="6"/>
      <c r="AI556" s="6"/>
    </row>
    <row r="557" spans="1:35" s="20" customFormat="1" ht="15" customHeight="1" x14ac:dyDescent="0.25">
      <c r="A557" s="19"/>
      <c r="B557" s="74" t="str">
        <f t="shared" si="82"/>
        <v>!!!</v>
      </c>
      <c r="C557" s="209" t="str">
        <f>IF($D557&lt;&gt;"",VLOOKUP(TEXT($D557,0),'Angaben Stationen'!$C$15:$V$65,2,0),"")</f>
        <v/>
      </c>
      <c r="D557" s="203"/>
      <c r="E557" s="210"/>
      <c r="F557" s="210"/>
      <c r="G557" s="212"/>
      <c r="H557" s="213"/>
      <c r="I557" s="112"/>
      <c r="J557" s="112"/>
      <c r="K557" s="72"/>
      <c r="M557" s="126"/>
      <c r="N557" s="6">
        <f t="shared" si="83"/>
        <v>0</v>
      </c>
      <c r="O557" s="6" t="str">
        <f>IF('Angaben KH-Standort'!$D$13&gt;0,"VJ","KJA")</f>
        <v>KJA</v>
      </c>
      <c r="P557" s="6" t="str">
        <f t="shared" si="86"/>
        <v>Leer</v>
      </c>
      <c r="Q557" s="6" t="str">
        <f t="shared" si="84"/>
        <v>Leer</v>
      </c>
      <c r="R557" s="6" t="str">
        <f t="shared" si="81"/>
        <v>Leer</v>
      </c>
      <c r="S557" s="6" t="str">
        <f>VLOOKUP($C557,{"29 - Psychiatrie (Erwachsene)","Psychiatrie";"30 - Kinder- und Jugendpsychiatrie","KJPsychiatrie";"31 - Psychosomatik","Psychosomatik";0,"Leer";"","Leer"},2,0)</f>
        <v>Leer</v>
      </c>
      <c r="T557" s="6">
        <f>VLOOKUP($C557,{"29 - Psychiatrie (Erwachsene)",1;"30 - Kinder- und Jugendpsychiatrie",1;"31 - Psychosomatik",1;0,0;"",0},2,0)</f>
        <v>0</v>
      </c>
      <c r="U557" s="6">
        <f t="shared" si="87"/>
        <v>0</v>
      </c>
      <c r="V557" s="6">
        <f t="shared" si="88"/>
        <v>0</v>
      </c>
      <c r="W557" s="6">
        <f t="shared" si="89"/>
        <v>0</v>
      </c>
      <c r="X557" s="6">
        <f t="shared" si="90"/>
        <v>0</v>
      </c>
      <c r="Y557" s="6">
        <f t="shared" si="85"/>
        <v>0</v>
      </c>
      <c r="Z557" s="6"/>
      <c r="AA557" s="6"/>
      <c r="AB557" s="6"/>
      <c r="AC557" s="6"/>
      <c r="AD557" s="6"/>
      <c r="AE557" s="6"/>
      <c r="AF557" s="6"/>
      <c r="AG557" s="6"/>
      <c r="AH557" s="6"/>
      <c r="AI557" s="6"/>
    </row>
    <row r="558" spans="1:35" s="20" customFormat="1" ht="15" customHeight="1" x14ac:dyDescent="0.25">
      <c r="A558" s="19"/>
      <c r="B558" s="74" t="str">
        <f t="shared" si="82"/>
        <v>!!!</v>
      </c>
      <c r="C558" s="209" t="str">
        <f>IF($D558&lt;&gt;"",VLOOKUP(TEXT($D558,0),'Angaben Stationen'!$C$15:$V$65,2,0),"")</f>
        <v/>
      </c>
      <c r="D558" s="203"/>
      <c r="E558" s="210"/>
      <c r="F558" s="210"/>
      <c r="G558" s="212"/>
      <c r="H558" s="213"/>
      <c r="I558" s="112"/>
      <c r="J558" s="112"/>
      <c r="K558" s="72"/>
      <c r="M558" s="126"/>
      <c r="N558" s="6">
        <f t="shared" si="83"/>
        <v>0</v>
      </c>
      <c r="O558" s="6" t="str">
        <f>IF('Angaben KH-Standort'!$D$13&gt;0,"VJ","KJA")</f>
        <v>KJA</v>
      </c>
      <c r="P558" s="6" t="str">
        <f t="shared" si="86"/>
        <v>Leer</v>
      </c>
      <c r="Q558" s="6" t="str">
        <f t="shared" si="84"/>
        <v>Leer</v>
      </c>
      <c r="R558" s="6" t="str">
        <f t="shared" si="81"/>
        <v>Leer</v>
      </c>
      <c r="S558" s="6" t="str">
        <f>VLOOKUP($C558,{"29 - Psychiatrie (Erwachsene)","Psychiatrie";"30 - Kinder- und Jugendpsychiatrie","KJPsychiatrie";"31 - Psychosomatik","Psychosomatik";0,"Leer";"","Leer"},2,0)</f>
        <v>Leer</v>
      </c>
      <c r="T558" s="6">
        <f>VLOOKUP($C558,{"29 - Psychiatrie (Erwachsene)",1;"30 - Kinder- und Jugendpsychiatrie",1;"31 - Psychosomatik",1;0,0;"",0},2,0)</f>
        <v>0</v>
      </c>
      <c r="U558" s="6">
        <f t="shared" si="87"/>
        <v>0</v>
      </c>
      <c r="V558" s="6">
        <f t="shared" si="88"/>
        <v>0</v>
      </c>
      <c r="W558" s="6">
        <f t="shared" si="89"/>
        <v>0</v>
      </c>
      <c r="X558" s="6">
        <f t="shared" si="90"/>
        <v>0</v>
      </c>
      <c r="Y558" s="6">
        <f t="shared" si="85"/>
        <v>0</v>
      </c>
      <c r="Z558" s="6"/>
      <c r="AA558" s="6"/>
      <c r="AB558" s="6"/>
      <c r="AC558" s="6"/>
      <c r="AD558" s="6"/>
      <c r="AE558" s="6"/>
      <c r="AF558" s="6"/>
      <c r="AG558" s="6"/>
      <c r="AH558" s="6"/>
      <c r="AI558" s="6"/>
    </row>
    <row r="559" spans="1:35" s="20" customFormat="1" ht="15" customHeight="1" x14ac:dyDescent="0.25">
      <c r="A559" s="19"/>
      <c r="B559" s="74" t="str">
        <f t="shared" si="82"/>
        <v>!!!</v>
      </c>
      <c r="C559" s="209" t="str">
        <f>IF($D559&lt;&gt;"",VLOOKUP(TEXT($D559,0),'Angaben Stationen'!$C$15:$V$65,2,0),"")</f>
        <v/>
      </c>
      <c r="D559" s="203"/>
      <c r="E559" s="210"/>
      <c r="F559" s="210"/>
      <c r="G559" s="212"/>
      <c r="H559" s="213"/>
      <c r="I559" s="112"/>
      <c r="J559" s="112"/>
      <c r="K559" s="72"/>
      <c r="M559" s="126"/>
      <c r="N559" s="6">
        <f t="shared" si="83"/>
        <v>0</v>
      </c>
      <c r="O559" s="6" t="str">
        <f>IF('Angaben KH-Standort'!$D$13&gt;0,"VJ","KJA")</f>
        <v>KJA</v>
      </c>
      <c r="P559" s="6" t="str">
        <f t="shared" si="86"/>
        <v>Leer</v>
      </c>
      <c r="Q559" s="6" t="str">
        <f t="shared" si="84"/>
        <v>Leer</v>
      </c>
      <c r="R559" s="6" t="str">
        <f t="shared" si="81"/>
        <v>Leer</v>
      </c>
      <c r="S559" s="6" t="str">
        <f>VLOOKUP($C559,{"29 - Psychiatrie (Erwachsene)","Psychiatrie";"30 - Kinder- und Jugendpsychiatrie","KJPsychiatrie";"31 - Psychosomatik","Psychosomatik";0,"Leer";"","Leer"},2,0)</f>
        <v>Leer</v>
      </c>
      <c r="T559" s="6">
        <f>VLOOKUP($C559,{"29 - Psychiatrie (Erwachsene)",1;"30 - Kinder- und Jugendpsychiatrie",1;"31 - Psychosomatik",1;0,0;"",0},2,0)</f>
        <v>0</v>
      </c>
      <c r="U559" s="6">
        <f t="shared" si="87"/>
        <v>0</v>
      </c>
      <c r="V559" s="6">
        <f t="shared" si="88"/>
        <v>0</v>
      </c>
      <c r="W559" s="6">
        <f t="shared" si="89"/>
        <v>0</v>
      </c>
      <c r="X559" s="6">
        <f t="shared" si="90"/>
        <v>0</v>
      </c>
      <c r="Y559" s="6">
        <f t="shared" si="85"/>
        <v>0</v>
      </c>
      <c r="Z559" s="6"/>
      <c r="AA559" s="6"/>
      <c r="AB559" s="6"/>
      <c r="AC559" s="6"/>
      <c r="AD559" s="6"/>
      <c r="AE559" s="6"/>
      <c r="AF559" s="6"/>
      <c r="AG559" s="6"/>
      <c r="AH559" s="6"/>
      <c r="AI559" s="6"/>
    </row>
    <row r="560" spans="1:35" s="20" customFormat="1" ht="15" customHeight="1" x14ac:dyDescent="0.25">
      <c r="A560" s="19"/>
      <c r="B560" s="74" t="str">
        <f t="shared" si="82"/>
        <v>!!!</v>
      </c>
      <c r="C560" s="209" t="str">
        <f>IF($D560&lt;&gt;"",VLOOKUP(TEXT($D560,0),'Angaben Stationen'!$C$15:$V$65,2,0),"")</f>
        <v/>
      </c>
      <c r="D560" s="203"/>
      <c r="E560" s="210"/>
      <c r="F560" s="210"/>
      <c r="G560" s="212"/>
      <c r="H560" s="213"/>
      <c r="I560" s="112"/>
      <c r="J560" s="112"/>
      <c r="K560" s="72"/>
      <c r="M560" s="126"/>
      <c r="N560" s="6">
        <f t="shared" si="83"/>
        <v>0</v>
      </c>
      <c r="O560" s="6" t="str">
        <f>IF('Angaben KH-Standort'!$D$13&gt;0,"VJ","KJA")</f>
        <v>KJA</v>
      </c>
      <c r="P560" s="6" t="str">
        <f t="shared" si="86"/>
        <v>Leer</v>
      </c>
      <c r="Q560" s="6" t="str">
        <f t="shared" si="84"/>
        <v>Leer</v>
      </c>
      <c r="R560" s="6" t="str">
        <f t="shared" si="81"/>
        <v>Leer</v>
      </c>
      <c r="S560" s="6" t="str">
        <f>VLOOKUP($C560,{"29 - Psychiatrie (Erwachsene)","Psychiatrie";"30 - Kinder- und Jugendpsychiatrie","KJPsychiatrie";"31 - Psychosomatik","Psychosomatik";0,"Leer";"","Leer"},2,0)</f>
        <v>Leer</v>
      </c>
      <c r="T560" s="6">
        <f>VLOOKUP($C560,{"29 - Psychiatrie (Erwachsene)",1;"30 - Kinder- und Jugendpsychiatrie",1;"31 - Psychosomatik",1;0,0;"",0},2,0)</f>
        <v>0</v>
      </c>
      <c r="U560" s="6">
        <f t="shared" si="87"/>
        <v>0</v>
      </c>
      <c r="V560" s="6">
        <f t="shared" si="88"/>
        <v>0</v>
      </c>
      <c r="W560" s="6">
        <f t="shared" si="89"/>
        <v>0</v>
      </c>
      <c r="X560" s="6">
        <f t="shared" si="90"/>
        <v>0</v>
      </c>
      <c r="Y560" s="6">
        <f t="shared" si="85"/>
        <v>0</v>
      </c>
      <c r="Z560" s="6"/>
      <c r="AA560" s="6"/>
      <c r="AB560" s="6"/>
      <c r="AC560" s="6"/>
      <c r="AD560" s="6"/>
      <c r="AE560" s="6"/>
      <c r="AF560" s="6"/>
      <c r="AG560" s="6"/>
      <c r="AH560" s="6"/>
      <c r="AI560" s="6"/>
    </row>
    <row r="561" spans="1:35" s="20" customFormat="1" ht="15" customHeight="1" x14ac:dyDescent="0.25">
      <c r="A561" s="19"/>
      <c r="B561" s="74" t="str">
        <f t="shared" si="82"/>
        <v>!!!</v>
      </c>
      <c r="C561" s="209" t="str">
        <f>IF($D561&lt;&gt;"",VLOOKUP(TEXT($D561,0),'Angaben Stationen'!$C$15:$V$65,2,0),"")</f>
        <v/>
      </c>
      <c r="D561" s="203"/>
      <c r="E561" s="210"/>
      <c r="F561" s="210"/>
      <c r="G561" s="212"/>
      <c r="H561" s="213"/>
      <c r="I561" s="112"/>
      <c r="J561" s="112"/>
      <c r="K561" s="72"/>
      <c r="M561" s="126"/>
      <c r="N561" s="6">
        <f t="shared" si="83"/>
        <v>0</v>
      </c>
      <c r="O561" s="6" t="str">
        <f>IF('Angaben KH-Standort'!$D$13&gt;0,"VJ","KJA")</f>
        <v>KJA</v>
      </c>
      <c r="P561" s="6" t="str">
        <f t="shared" si="86"/>
        <v>Leer</v>
      </c>
      <c r="Q561" s="6" t="str">
        <f t="shared" si="84"/>
        <v>Leer</v>
      </c>
      <c r="R561" s="6" t="str">
        <f t="shared" si="81"/>
        <v>Leer</v>
      </c>
      <c r="S561" s="6" t="str">
        <f>VLOOKUP($C561,{"29 - Psychiatrie (Erwachsene)","Psychiatrie";"30 - Kinder- und Jugendpsychiatrie","KJPsychiatrie";"31 - Psychosomatik","Psychosomatik";0,"Leer";"","Leer"},2,0)</f>
        <v>Leer</v>
      </c>
      <c r="T561" s="6">
        <f>VLOOKUP($C561,{"29 - Psychiatrie (Erwachsene)",1;"30 - Kinder- und Jugendpsychiatrie",1;"31 - Psychosomatik",1;0,0;"",0},2,0)</f>
        <v>0</v>
      </c>
      <c r="U561" s="6">
        <f t="shared" si="87"/>
        <v>0</v>
      </c>
      <c r="V561" s="6">
        <f t="shared" si="88"/>
        <v>0</v>
      </c>
      <c r="W561" s="6">
        <f t="shared" si="89"/>
        <v>0</v>
      </c>
      <c r="X561" s="6">
        <f t="shared" si="90"/>
        <v>0</v>
      </c>
      <c r="Y561" s="6">
        <f t="shared" si="85"/>
        <v>0</v>
      </c>
      <c r="Z561" s="6"/>
      <c r="AA561" s="6"/>
      <c r="AB561" s="6"/>
      <c r="AC561" s="6"/>
      <c r="AD561" s="6"/>
      <c r="AE561" s="6"/>
      <c r="AF561" s="6"/>
      <c r="AG561" s="6"/>
      <c r="AH561" s="6"/>
      <c r="AI561" s="6"/>
    </row>
    <row r="562" spans="1:35" s="20" customFormat="1" ht="15" customHeight="1" x14ac:dyDescent="0.25">
      <c r="A562" s="19"/>
      <c r="B562" s="74" t="str">
        <f t="shared" si="82"/>
        <v>!!!</v>
      </c>
      <c r="C562" s="209" t="str">
        <f>IF($D562&lt;&gt;"",VLOOKUP(TEXT($D562,0),'Angaben Stationen'!$C$15:$V$65,2,0),"")</f>
        <v/>
      </c>
      <c r="D562" s="203"/>
      <c r="E562" s="210"/>
      <c r="F562" s="210"/>
      <c r="G562" s="212"/>
      <c r="H562" s="213"/>
      <c r="I562" s="112"/>
      <c r="J562" s="112"/>
      <c r="K562" s="72"/>
      <c r="M562" s="126"/>
      <c r="N562" s="6">
        <f t="shared" si="83"/>
        <v>0</v>
      </c>
      <c r="O562" s="6" t="str">
        <f>IF('Angaben KH-Standort'!$D$13&gt;0,"VJ","KJA")</f>
        <v>KJA</v>
      </c>
      <c r="P562" s="6" t="str">
        <f t="shared" si="86"/>
        <v>Leer</v>
      </c>
      <c r="Q562" s="6" t="str">
        <f t="shared" si="84"/>
        <v>Leer</v>
      </c>
      <c r="R562" s="6" t="str">
        <f t="shared" si="81"/>
        <v>Leer</v>
      </c>
      <c r="S562" s="6" t="str">
        <f>VLOOKUP($C562,{"29 - Psychiatrie (Erwachsene)","Psychiatrie";"30 - Kinder- und Jugendpsychiatrie","KJPsychiatrie";"31 - Psychosomatik","Psychosomatik";0,"Leer";"","Leer"},2,0)</f>
        <v>Leer</v>
      </c>
      <c r="T562" s="6">
        <f>VLOOKUP($C562,{"29 - Psychiatrie (Erwachsene)",1;"30 - Kinder- und Jugendpsychiatrie",1;"31 - Psychosomatik",1;0,0;"",0},2,0)</f>
        <v>0</v>
      </c>
      <c r="U562" s="6">
        <f t="shared" si="87"/>
        <v>0</v>
      </c>
      <c r="V562" s="6">
        <f t="shared" si="88"/>
        <v>0</v>
      </c>
      <c r="W562" s="6">
        <f t="shared" si="89"/>
        <v>0</v>
      </c>
      <c r="X562" s="6">
        <f t="shared" si="90"/>
        <v>0</v>
      </c>
      <c r="Y562" s="6">
        <f t="shared" si="85"/>
        <v>0</v>
      </c>
      <c r="Z562" s="6"/>
      <c r="AA562" s="6"/>
      <c r="AB562" s="6"/>
      <c r="AC562" s="6"/>
      <c r="AD562" s="6"/>
      <c r="AE562" s="6"/>
      <c r="AF562" s="6"/>
      <c r="AG562" s="6"/>
      <c r="AH562" s="6"/>
      <c r="AI562" s="6"/>
    </row>
    <row r="563" spans="1:35" s="20" customFormat="1" ht="15" customHeight="1" x14ac:dyDescent="0.25">
      <c r="A563" s="19"/>
      <c r="B563" s="74" t="str">
        <f t="shared" si="82"/>
        <v>!!!</v>
      </c>
      <c r="C563" s="209" t="str">
        <f>IF($D563&lt;&gt;"",VLOOKUP(TEXT($D563,0),'Angaben Stationen'!$C$15:$V$65,2,0),"")</f>
        <v/>
      </c>
      <c r="D563" s="203"/>
      <c r="E563" s="210"/>
      <c r="F563" s="210"/>
      <c r="G563" s="212"/>
      <c r="H563" s="213"/>
      <c r="I563" s="112"/>
      <c r="J563" s="112"/>
      <c r="K563" s="72"/>
      <c r="M563" s="126"/>
      <c r="N563" s="6">
        <f t="shared" si="83"/>
        <v>0</v>
      </c>
      <c r="O563" s="6" t="str">
        <f>IF('Angaben KH-Standort'!$D$13&gt;0,"VJ","KJA")</f>
        <v>KJA</v>
      </c>
      <c r="P563" s="6" t="str">
        <f t="shared" si="86"/>
        <v>Leer</v>
      </c>
      <c r="Q563" s="6" t="str">
        <f t="shared" si="84"/>
        <v>Leer</v>
      </c>
      <c r="R563" s="6" t="str">
        <f t="shared" si="81"/>
        <v>Leer</v>
      </c>
      <c r="S563" s="6" t="str">
        <f>VLOOKUP($C563,{"29 - Psychiatrie (Erwachsene)","Psychiatrie";"30 - Kinder- und Jugendpsychiatrie","KJPsychiatrie";"31 - Psychosomatik","Psychosomatik";0,"Leer";"","Leer"},2,0)</f>
        <v>Leer</v>
      </c>
      <c r="T563" s="6">
        <f>VLOOKUP($C563,{"29 - Psychiatrie (Erwachsene)",1;"30 - Kinder- und Jugendpsychiatrie",1;"31 - Psychosomatik",1;0,0;"",0},2,0)</f>
        <v>0</v>
      </c>
      <c r="U563" s="6">
        <f t="shared" si="87"/>
        <v>0</v>
      </c>
      <c r="V563" s="6">
        <f t="shared" si="88"/>
        <v>0</v>
      </c>
      <c r="W563" s="6">
        <f t="shared" si="89"/>
        <v>0</v>
      </c>
      <c r="X563" s="6">
        <f t="shared" si="90"/>
        <v>0</v>
      </c>
      <c r="Y563" s="6">
        <f t="shared" si="85"/>
        <v>0</v>
      </c>
      <c r="Z563" s="6"/>
      <c r="AA563" s="6"/>
      <c r="AB563" s="6"/>
      <c r="AC563" s="6"/>
      <c r="AD563" s="6"/>
      <c r="AE563" s="6"/>
      <c r="AF563" s="6"/>
      <c r="AG563" s="6"/>
      <c r="AH563" s="6"/>
      <c r="AI563" s="6"/>
    </row>
    <row r="564" spans="1:35" s="20" customFormat="1" ht="15" customHeight="1" x14ac:dyDescent="0.25">
      <c r="A564" s="19"/>
      <c r="B564" s="74" t="str">
        <f t="shared" si="82"/>
        <v>!!!</v>
      </c>
      <c r="C564" s="209" t="str">
        <f>IF($D564&lt;&gt;"",VLOOKUP(TEXT($D564,0),'Angaben Stationen'!$C$15:$V$65,2,0),"")</f>
        <v/>
      </c>
      <c r="D564" s="203"/>
      <c r="E564" s="210"/>
      <c r="F564" s="210"/>
      <c r="G564" s="212"/>
      <c r="H564" s="213"/>
      <c r="I564" s="112"/>
      <c r="J564" s="112"/>
      <c r="K564" s="72"/>
      <c r="M564" s="126"/>
      <c r="N564" s="6">
        <f t="shared" si="83"/>
        <v>0</v>
      </c>
      <c r="O564" s="6" t="str">
        <f>IF('Angaben KH-Standort'!$D$13&gt;0,"VJ","KJA")</f>
        <v>KJA</v>
      </c>
      <c r="P564" s="6" t="str">
        <f t="shared" si="86"/>
        <v>Leer</v>
      </c>
      <c r="Q564" s="6" t="str">
        <f t="shared" si="84"/>
        <v>Leer</v>
      </c>
      <c r="R564" s="6" t="str">
        <f t="shared" si="81"/>
        <v>Leer</v>
      </c>
      <c r="S564" s="6" t="str">
        <f>VLOOKUP($C564,{"29 - Psychiatrie (Erwachsene)","Psychiatrie";"30 - Kinder- und Jugendpsychiatrie","KJPsychiatrie";"31 - Psychosomatik","Psychosomatik";0,"Leer";"","Leer"},2,0)</f>
        <v>Leer</v>
      </c>
      <c r="T564" s="6">
        <f>VLOOKUP($C564,{"29 - Psychiatrie (Erwachsene)",1;"30 - Kinder- und Jugendpsychiatrie",1;"31 - Psychosomatik",1;0,0;"",0},2,0)</f>
        <v>0</v>
      </c>
      <c r="U564" s="6">
        <f t="shared" si="87"/>
        <v>0</v>
      </c>
      <c r="V564" s="6">
        <f t="shared" si="88"/>
        <v>0</v>
      </c>
      <c r="W564" s="6">
        <f t="shared" si="89"/>
        <v>0</v>
      </c>
      <c r="X564" s="6">
        <f t="shared" si="90"/>
        <v>0</v>
      </c>
      <c r="Y564" s="6">
        <f t="shared" si="85"/>
        <v>0</v>
      </c>
      <c r="Z564" s="6"/>
      <c r="AA564" s="6"/>
      <c r="AB564" s="6"/>
      <c r="AC564" s="6"/>
      <c r="AD564" s="6"/>
      <c r="AE564" s="6"/>
      <c r="AF564" s="6"/>
      <c r="AG564" s="6"/>
      <c r="AH564" s="6"/>
      <c r="AI564" s="6"/>
    </row>
    <row r="565" spans="1:35" s="20" customFormat="1" ht="15" customHeight="1" x14ac:dyDescent="0.25">
      <c r="A565" s="19"/>
      <c r="B565" s="74" t="str">
        <f t="shared" si="82"/>
        <v>!!!</v>
      </c>
      <c r="C565" s="209" t="str">
        <f>IF($D565&lt;&gt;"",VLOOKUP(TEXT($D565,0),'Angaben Stationen'!$C$15:$V$65,2,0),"")</f>
        <v/>
      </c>
      <c r="D565" s="203"/>
      <c r="E565" s="210"/>
      <c r="F565" s="210"/>
      <c r="G565" s="212"/>
      <c r="H565" s="213"/>
      <c r="I565" s="112"/>
      <c r="J565" s="112"/>
      <c r="K565" s="72"/>
      <c r="M565" s="126"/>
      <c r="N565" s="6">
        <f t="shared" si="83"/>
        <v>0</v>
      </c>
      <c r="O565" s="6" t="str">
        <f>IF('Angaben KH-Standort'!$D$13&gt;0,"VJ","KJA")</f>
        <v>KJA</v>
      </c>
      <c r="P565" s="6" t="str">
        <f t="shared" si="86"/>
        <v>Leer</v>
      </c>
      <c r="Q565" s="6" t="str">
        <f t="shared" si="84"/>
        <v>Leer</v>
      </c>
      <c r="R565" s="6" t="str">
        <f t="shared" si="81"/>
        <v>Leer</v>
      </c>
      <c r="S565" s="6" t="str">
        <f>VLOOKUP($C565,{"29 - Psychiatrie (Erwachsene)","Psychiatrie";"30 - Kinder- und Jugendpsychiatrie","KJPsychiatrie";"31 - Psychosomatik","Psychosomatik";0,"Leer";"","Leer"},2,0)</f>
        <v>Leer</v>
      </c>
      <c r="T565" s="6">
        <f>VLOOKUP($C565,{"29 - Psychiatrie (Erwachsene)",1;"30 - Kinder- und Jugendpsychiatrie",1;"31 - Psychosomatik",1;0,0;"",0},2,0)</f>
        <v>0</v>
      </c>
      <c r="U565" s="6">
        <f t="shared" si="87"/>
        <v>0</v>
      </c>
      <c r="V565" s="6">
        <f t="shared" si="88"/>
        <v>0</v>
      </c>
      <c r="W565" s="6">
        <f t="shared" si="89"/>
        <v>0</v>
      </c>
      <c r="X565" s="6">
        <f t="shared" si="90"/>
        <v>0</v>
      </c>
      <c r="Y565" s="6">
        <f t="shared" si="85"/>
        <v>0</v>
      </c>
      <c r="Z565" s="6"/>
      <c r="AA565" s="6"/>
      <c r="AB565" s="6"/>
      <c r="AC565" s="6"/>
      <c r="AD565" s="6"/>
      <c r="AE565" s="6"/>
      <c r="AF565" s="6"/>
      <c r="AG565" s="6"/>
      <c r="AH565" s="6"/>
      <c r="AI565" s="6"/>
    </row>
    <row r="566" spans="1:35" s="20" customFormat="1" ht="15" customHeight="1" x14ac:dyDescent="0.25">
      <c r="A566" s="19"/>
      <c r="B566" s="74" t="str">
        <f t="shared" si="82"/>
        <v>!!!</v>
      </c>
      <c r="C566" s="209" t="str">
        <f>IF($D566&lt;&gt;"",VLOOKUP(TEXT($D566,0),'Angaben Stationen'!$C$15:$V$65,2,0),"")</f>
        <v/>
      </c>
      <c r="D566" s="203"/>
      <c r="E566" s="210"/>
      <c r="F566" s="210"/>
      <c r="G566" s="212"/>
      <c r="H566" s="213"/>
      <c r="I566" s="112"/>
      <c r="J566" s="112"/>
      <c r="K566" s="72"/>
      <c r="M566" s="126"/>
      <c r="N566" s="6">
        <f t="shared" si="83"/>
        <v>0</v>
      </c>
      <c r="O566" s="6" t="str">
        <f>IF('Angaben KH-Standort'!$D$13&gt;0,"VJ","KJA")</f>
        <v>KJA</v>
      </c>
      <c r="P566" s="6" t="str">
        <f t="shared" si="86"/>
        <v>Leer</v>
      </c>
      <c r="Q566" s="6" t="str">
        <f t="shared" si="84"/>
        <v>Leer</v>
      </c>
      <c r="R566" s="6" t="str">
        <f t="shared" si="81"/>
        <v>Leer</v>
      </c>
      <c r="S566" s="6" t="str">
        <f>VLOOKUP($C566,{"29 - Psychiatrie (Erwachsene)","Psychiatrie";"30 - Kinder- und Jugendpsychiatrie","KJPsychiatrie";"31 - Psychosomatik","Psychosomatik";0,"Leer";"","Leer"},2,0)</f>
        <v>Leer</v>
      </c>
      <c r="T566" s="6">
        <f>VLOOKUP($C566,{"29 - Psychiatrie (Erwachsene)",1;"30 - Kinder- und Jugendpsychiatrie",1;"31 - Psychosomatik",1;0,0;"",0},2,0)</f>
        <v>0</v>
      </c>
      <c r="U566" s="6">
        <f t="shared" si="87"/>
        <v>0</v>
      </c>
      <c r="V566" s="6">
        <f t="shared" si="88"/>
        <v>0</v>
      </c>
      <c r="W566" s="6">
        <f t="shared" si="89"/>
        <v>0</v>
      </c>
      <c r="X566" s="6">
        <f t="shared" si="90"/>
        <v>0</v>
      </c>
      <c r="Y566" s="6">
        <f t="shared" si="85"/>
        <v>0</v>
      </c>
      <c r="Z566" s="6"/>
      <c r="AA566" s="6"/>
      <c r="AB566" s="6"/>
      <c r="AC566" s="6"/>
      <c r="AD566" s="6"/>
      <c r="AE566" s="6"/>
      <c r="AF566" s="6"/>
      <c r="AG566" s="6"/>
      <c r="AH566" s="6"/>
      <c r="AI566" s="6"/>
    </row>
    <row r="567" spans="1:35" s="20" customFormat="1" ht="15" customHeight="1" x14ac:dyDescent="0.25">
      <c r="A567" s="19"/>
      <c r="B567" s="74" t="str">
        <f t="shared" si="82"/>
        <v>!!!</v>
      </c>
      <c r="C567" s="209" t="str">
        <f>IF($D567&lt;&gt;"",VLOOKUP(TEXT($D567,0),'Angaben Stationen'!$C$15:$V$65,2,0),"")</f>
        <v/>
      </c>
      <c r="D567" s="203"/>
      <c r="E567" s="210"/>
      <c r="F567" s="210"/>
      <c r="G567" s="212"/>
      <c r="H567" s="213"/>
      <c r="I567" s="112"/>
      <c r="J567" s="112"/>
      <c r="K567" s="72"/>
      <c r="M567" s="126"/>
      <c r="N567" s="6">
        <f t="shared" si="83"/>
        <v>0</v>
      </c>
      <c r="O567" s="6" t="str">
        <f>IF('Angaben KH-Standort'!$D$13&gt;0,"VJ","KJA")</f>
        <v>KJA</v>
      </c>
      <c r="P567" s="6" t="str">
        <f t="shared" si="86"/>
        <v>Leer</v>
      </c>
      <c r="Q567" s="6" t="str">
        <f t="shared" si="84"/>
        <v>Leer</v>
      </c>
      <c r="R567" s="6" t="str">
        <f t="shared" si="81"/>
        <v>Leer</v>
      </c>
      <c r="S567" s="6" t="str">
        <f>VLOOKUP($C567,{"29 - Psychiatrie (Erwachsene)","Psychiatrie";"30 - Kinder- und Jugendpsychiatrie","KJPsychiatrie";"31 - Psychosomatik","Psychosomatik";0,"Leer";"","Leer"},2,0)</f>
        <v>Leer</v>
      </c>
      <c r="T567" s="6">
        <f>VLOOKUP($C567,{"29 - Psychiatrie (Erwachsene)",1;"30 - Kinder- und Jugendpsychiatrie",1;"31 - Psychosomatik",1;0,0;"",0},2,0)</f>
        <v>0</v>
      </c>
      <c r="U567" s="6">
        <f t="shared" si="87"/>
        <v>0</v>
      </c>
      <c r="V567" s="6">
        <f t="shared" si="88"/>
        <v>0</v>
      </c>
      <c r="W567" s="6">
        <f t="shared" si="89"/>
        <v>0</v>
      </c>
      <c r="X567" s="6">
        <f t="shared" si="90"/>
        <v>0</v>
      </c>
      <c r="Y567" s="6">
        <f t="shared" si="85"/>
        <v>0</v>
      </c>
      <c r="Z567" s="6"/>
      <c r="AA567" s="6"/>
      <c r="AB567" s="6"/>
      <c r="AC567" s="6"/>
      <c r="AD567" s="6"/>
      <c r="AE567" s="6"/>
      <c r="AF567" s="6"/>
      <c r="AG567" s="6"/>
      <c r="AH567" s="6"/>
      <c r="AI567" s="6"/>
    </row>
    <row r="568" spans="1:35" s="20" customFormat="1" ht="15" customHeight="1" x14ac:dyDescent="0.25">
      <c r="A568" s="19"/>
      <c r="B568" s="74" t="str">
        <f t="shared" si="82"/>
        <v>!!!</v>
      </c>
      <c r="C568" s="209" t="str">
        <f>IF($D568&lt;&gt;"",VLOOKUP(TEXT($D568,0),'Angaben Stationen'!$C$15:$V$65,2,0),"")</f>
        <v/>
      </c>
      <c r="D568" s="203"/>
      <c r="E568" s="210"/>
      <c r="F568" s="210"/>
      <c r="G568" s="212"/>
      <c r="H568" s="213"/>
      <c r="I568" s="112"/>
      <c r="J568" s="112"/>
      <c r="K568" s="72"/>
      <c r="M568" s="126"/>
      <c r="N568" s="6">
        <f t="shared" si="83"/>
        <v>0</v>
      </c>
      <c r="O568" s="6" t="str">
        <f>IF('Angaben KH-Standort'!$D$13&gt;0,"VJ","KJA")</f>
        <v>KJA</v>
      </c>
      <c r="P568" s="6" t="str">
        <f t="shared" si="86"/>
        <v>Leer</v>
      </c>
      <c r="Q568" s="6" t="str">
        <f t="shared" si="84"/>
        <v>Leer</v>
      </c>
      <c r="R568" s="6" t="str">
        <f t="shared" si="81"/>
        <v>Leer</v>
      </c>
      <c r="S568" s="6" t="str">
        <f>VLOOKUP($C568,{"29 - Psychiatrie (Erwachsene)","Psychiatrie";"30 - Kinder- und Jugendpsychiatrie","KJPsychiatrie";"31 - Psychosomatik","Psychosomatik";0,"Leer";"","Leer"},2,0)</f>
        <v>Leer</v>
      </c>
      <c r="T568" s="6">
        <f>VLOOKUP($C568,{"29 - Psychiatrie (Erwachsene)",1;"30 - Kinder- und Jugendpsychiatrie",1;"31 - Psychosomatik",1;0,0;"",0},2,0)</f>
        <v>0</v>
      </c>
      <c r="U568" s="6">
        <f t="shared" si="87"/>
        <v>0</v>
      </c>
      <c r="V568" s="6">
        <f t="shared" si="88"/>
        <v>0</v>
      </c>
      <c r="W568" s="6">
        <f t="shared" si="89"/>
        <v>0</v>
      </c>
      <c r="X568" s="6">
        <f t="shared" si="90"/>
        <v>0</v>
      </c>
      <c r="Y568" s="6">
        <f t="shared" si="85"/>
        <v>0</v>
      </c>
      <c r="Z568" s="6"/>
      <c r="AA568" s="6"/>
      <c r="AB568" s="6"/>
      <c r="AC568" s="6"/>
      <c r="AD568" s="6"/>
      <c r="AE568" s="6"/>
      <c r="AF568" s="6"/>
      <c r="AG568" s="6"/>
      <c r="AH568" s="6"/>
      <c r="AI568" s="6"/>
    </row>
    <row r="569" spans="1:35" s="20" customFormat="1" ht="15" customHeight="1" x14ac:dyDescent="0.25">
      <c r="A569" s="19"/>
      <c r="B569" s="74" t="str">
        <f t="shared" si="82"/>
        <v>!!!</v>
      </c>
      <c r="C569" s="209" t="str">
        <f>IF($D569&lt;&gt;"",VLOOKUP(TEXT($D569,0),'Angaben Stationen'!$C$15:$V$65,2,0),"")</f>
        <v/>
      </c>
      <c r="D569" s="203"/>
      <c r="E569" s="210"/>
      <c r="F569" s="210"/>
      <c r="G569" s="212"/>
      <c r="H569" s="213"/>
      <c r="I569" s="112"/>
      <c r="J569" s="112"/>
      <c r="K569" s="72"/>
      <c r="M569" s="126"/>
      <c r="N569" s="6">
        <f t="shared" si="83"/>
        <v>0</v>
      </c>
      <c r="O569" s="6" t="str">
        <f>IF('Angaben KH-Standort'!$D$13&gt;0,"VJ","KJA")</f>
        <v>KJA</v>
      </c>
      <c r="P569" s="6" t="str">
        <f t="shared" si="86"/>
        <v>Leer</v>
      </c>
      <c r="Q569" s="6" t="str">
        <f t="shared" si="84"/>
        <v>Leer</v>
      </c>
      <c r="R569" s="6" t="str">
        <f t="shared" si="81"/>
        <v>Leer</v>
      </c>
      <c r="S569" s="6" t="str">
        <f>VLOOKUP($C569,{"29 - Psychiatrie (Erwachsene)","Psychiatrie";"30 - Kinder- und Jugendpsychiatrie","KJPsychiatrie";"31 - Psychosomatik","Psychosomatik";0,"Leer";"","Leer"},2,0)</f>
        <v>Leer</v>
      </c>
      <c r="T569" s="6">
        <f>VLOOKUP($C569,{"29 - Psychiatrie (Erwachsene)",1;"30 - Kinder- und Jugendpsychiatrie",1;"31 - Psychosomatik",1;0,0;"",0},2,0)</f>
        <v>0</v>
      </c>
      <c r="U569" s="6">
        <f t="shared" si="87"/>
        <v>0</v>
      </c>
      <c r="V569" s="6">
        <f t="shared" si="88"/>
        <v>0</v>
      </c>
      <c r="W569" s="6">
        <f t="shared" si="89"/>
        <v>0</v>
      </c>
      <c r="X569" s="6">
        <f t="shared" si="90"/>
        <v>0</v>
      </c>
      <c r="Y569" s="6">
        <f t="shared" si="85"/>
        <v>0</v>
      </c>
      <c r="Z569" s="6"/>
      <c r="AA569" s="6"/>
      <c r="AB569" s="6"/>
      <c r="AC569" s="6"/>
      <c r="AD569" s="6"/>
      <c r="AE569" s="6"/>
      <c r="AF569" s="6"/>
      <c r="AG569" s="6"/>
      <c r="AH569" s="6"/>
      <c r="AI569" s="6"/>
    </row>
    <row r="570" spans="1:35" s="20" customFormat="1" ht="15" customHeight="1" x14ac:dyDescent="0.25">
      <c r="A570" s="19"/>
      <c r="B570" s="74" t="str">
        <f t="shared" si="82"/>
        <v>!!!</v>
      </c>
      <c r="C570" s="209" t="str">
        <f>IF($D570&lt;&gt;"",VLOOKUP(TEXT($D570,0),'Angaben Stationen'!$C$15:$V$65,2,0),"")</f>
        <v/>
      </c>
      <c r="D570" s="203"/>
      <c r="E570" s="210"/>
      <c r="F570" s="210"/>
      <c r="G570" s="212"/>
      <c r="H570" s="213"/>
      <c r="I570" s="112"/>
      <c r="J570" s="112"/>
      <c r="K570" s="72"/>
      <c r="M570" s="126"/>
      <c r="N570" s="6">
        <f t="shared" si="83"/>
        <v>0</v>
      </c>
      <c r="O570" s="6" t="str">
        <f>IF('Angaben KH-Standort'!$D$13&gt;0,"VJ","KJA")</f>
        <v>KJA</v>
      </c>
      <c r="P570" s="6" t="str">
        <f t="shared" si="86"/>
        <v>Leer</v>
      </c>
      <c r="Q570" s="6" t="str">
        <f t="shared" si="84"/>
        <v>Leer</v>
      </c>
      <c r="R570" s="6" t="str">
        <f t="shared" si="81"/>
        <v>Leer</v>
      </c>
      <c r="S570" s="6" t="str">
        <f>VLOOKUP($C570,{"29 - Psychiatrie (Erwachsene)","Psychiatrie";"30 - Kinder- und Jugendpsychiatrie","KJPsychiatrie";"31 - Psychosomatik","Psychosomatik";0,"Leer";"","Leer"},2,0)</f>
        <v>Leer</v>
      </c>
      <c r="T570" s="6">
        <f>VLOOKUP($C570,{"29 - Psychiatrie (Erwachsene)",1;"30 - Kinder- und Jugendpsychiatrie",1;"31 - Psychosomatik",1;0,0;"",0},2,0)</f>
        <v>0</v>
      </c>
      <c r="U570" s="6">
        <f t="shared" si="87"/>
        <v>0</v>
      </c>
      <c r="V570" s="6">
        <f t="shared" si="88"/>
        <v>0</v>
      </c>
      <c r="W570" s="6">
        <f t="shared" si="89"/>
        <v>0</v>
      </c>
      <c r="X570" s="6">
        <f t="shared" si="90"/>
        <v>0</v>
      </c>
      <c r="Y570" s="6">
        <f t="shared" si="85"/>
        <v>0</v>
      </c>
      <c r="Z570" s="6"/>
      <c r="AA570" s="6"/>
      <c r="AB570" s="6"/>
      <c r="AC570" s="6"/>
      <c r="AD570" s="6"/>
      <c r="AE570" s="6"/>
      <c r="AF570" s="6"/>
      <c r="AG570" s="6"/>
      <c r="AH570" s="6"/>
      <c r="AI570" s="6"/>
    </row>
    <row r="571" spans="1:35" s="20" customFormat="1" ht="15" customHeight="1" x14ac:dyDescent="0.25">
      <c r="A571" s="19"/>
      <c r="B571" s="74" t="str">
        <f t="shared" si="82"/>
        <v>!!!</v>
      </c>
      <c r="C571" s="209" t="str">
        <f>IF($D571&lt;&gt;"",VLOOKUP(TEXT($D571,0),'Angaben Stationen'!$C$15:$V$65,2,0),"")</f>
        <v/>
      </c>
      <c r="D571" s="203"/>
      <c r="E571" s="210"/>
      <c r="F571" s="210"/>
      <c r="G571" s="212"/>
      <c r="H571" s="213"/>
      <c r="I571" s="112"/>
      <c r="J571" s="112"/>
      <c r="K571" s="72"/>
      <c r="M571" s="126"/>
      <c r="N571" s="6">
        <f t="shared" si="83"/>
        <v>0</v>
      </c>
      <c r="O571" s="6" t="str">
        <f>IF('Angaben KH-Standort'!$D$13&gt;0,"VJ","KJA")</f>
        <v>KJA</v>
      </c>
      <c r="P571" s="6" t="str">
        <f t="shared" si="86"/>
        <v>Leer</v>
      </c>
      <c r="Q571" s="6" t="str">
        <f t="shared" si="84"/>
        <v>Leer</v>
      </c>
      <c r="R571" s="6" t="str">
        <f t="shared" si="81"/>
        <v>Leer</v>
      </c>
      <c r="S571" s="6" t="str">
        <f>VLOOKUP($C571,{"29 - Psychiatrie (Erwachsene)","Psychiatrie";"30 - Kinder- und Jugendpsychiatrie","KJPsychiatrie";"31 - Psychosomatik","Psychosomatik";0,"Leer";"","Leer"},2,0)</f>
        <v>Leer</v>
      </c>
      <c r="T571" s="6">
        <f>VLOOKUP($C571,{"29 - Psychiatrie (Erwachsene)",1;"30 - Kinder- und Jugendpsychiatrie",1;"31 - Psychosomatik",1;0,0;"",0},2,0)</f>
        <v>0</v>
      </c>
      <c r="U571" s="6">
        <f t="shared" si="87"/>
        <v>0</v>
      </c>
      <c r="V571" s="6">
        <f t="shared" si="88"/>
        <v>0</v>
      </c>
      <c r="W571" s="6">
        <f t="shared" si="89"/>
        <v>0</v>
      </c>
      <c r="X571" s="6">
        <f t="shared" si="90"/>
        <v>0</v>
      </c>
      <c r="Y571" s="6">
        <f t="shared" si="85"/>
        <v>0</v>
      </c>
      <c r="Z571" s="6"/>
      <c r="AA571" s="6"/>
      <c r="AB571" s="6"/>
      <c r="AC571" s="6"/>
      <c r="AD571" s="6"/>
      <c r="AE571" s="6"/>
      <c r="AF571" s="6"/>
      <c r="AG571" s="6"/>
      <c r="AH571" s="6"/>
      <c r="AI571" s="6"/>
    </row>
    <row r="572" spans="1:35" s="20" customFormat="1" ht="15" customHeight="1" x14ac:dyDescent="0.25">
      <c r="A572" s="19"/>
      <c r="B572" s="74" t="str">
        <f t="shared" si="82"/>
        <v>!!!</v>
      </c>
      <c r="C572" s="209" t="str">
        <f>IF($D572&lt;&gt;"",VLOOKUP(TEXT($D572,0),'Angaben Stationen'!$C$15:$V$65,2,0),"")</f>
        <v/>
      </c>
      <c r="D572" s="203"/>
      <c r="E572" s="210"/>
      <c r="F572" s="210"/>
      <c r="G572" s="212"/>
      <c r="H572" s="213"/>
      <c r="I572" s="112"/>
      <c r="J572" s="112"/>
      <c r="K572" s="72"/>
      <c r="M572" s="126"/>
      <c r="N572" s="6">
        <f t="shared" si="83"/>
        <v>0</v>
      </c>
      <c r="O572" s="6" t="str">
        <f>IF('Angaben KH-Standort'!$D$13&gt;0,"VJ","KJA")</f>
        <v>KJA</v>
      </c>
      <c r="P572" s="6" t="str">
        <f t="shared" si="86"/>
        <v>Leer</v>
      </c>
      <c r="Q572" s="6" t="str">
        <f t="shared" si="84"/>
        <v>Leer</v>
      </c>
      <c r="R572" s="6" t="str">
        <f t="shared" si="81"/>
        <v>Leer</v>
      </c>
      <c r="S572" s="6" t="str">
        <f>VLOOKUP($C572,{"29 - Psychiatrie (Erwachsene)","Psychiatrie";"30 - Kinder- und Jugendpsychiatrie","KJPsychiatrie";"31 - Psychosomatik","Psychosomatik";0,"Leer";"","Leer"},2,0)</f>
        <v>Leer</v>
      </c>
      <c r="T572" s="6">
        <f>VLOOKUP($C572,{"29 - Psychiatrie (Erwachsene)",1;"30 - Kinder- und Jugendpsychiatrie",1;"31 - Psychosomatik",1;0,0;"",0},2,0)</f>
        <v>0</v>
      </c>
      <c r="U572" s="6">
        <f t="shared" si="87"/>
        <v>0</v>
      </c>
      <c r="V572" s="6">
        <f t="shared" si="88"/>
        <v>0</v>
      </c>
      <c r="W572" s="6">
        <f t="shared" si="89"/>
        <v>0</v>
      </c>
      <c r="X572" s="6">
        <f t="shared" si="90"/>
        <v>0</v>
      </c>
      <c r="Y572" s="6">
        <f t="shared" si="85"/>
        <v>0</v>
      </c>
      <c r="Z572" s="6"/>
      <c r="AA572" s="6"/>
      <c r="AB572" s="6"/>
      <c r="AC572" s="6"/>
      <c r="AD572" s="6"/>
      <c r="AE572" s="6"/>
      <c r="AF572" s="6"/>
      <c r="AG572" s="6"/>
      <c r="AH572" s="6"/>
      <c r="AI572" s="6"/>
    </row>
    <row r="573" spans="1:35" s="20" customFormat="1" ht="15" customHeight="1" x14ac:dyDescent="0.25">
      <c r="A573" s="19"/>
      <c r="B573" s="74" t="str">
        <f t="shared" si="82"/>
        <v>!!!</v>
      </c>
      <c r="C573" s="209" t="str">
        <f>IF($D573&lt;&gt;"",VLOOKUP(TEXT($D573,0),'Angaben Stationen'!$C$15:$V$65,2,0),"")</f>
        <v/>
      </c>
      <c r="D573" s="203"/>
      <c r="E573" s="210"/>
      <c r="F573" s="210"/>
      <c r="G573" s="212"/>
      <c r="H573" s="213"/>
      <c r="I573" s="112"/>
      <c r="J573" s="112"/>
      <c r="K573" s="72"/>
      <c r="M573" s="126"/>
      <c r="N573" s="6">
        <f t="shared" si="83"/>
        <v>0</v>
      </c>
      <c r="O573" s="6" t="str">
        <f>IF('Angaben KH-Standort'!$D$13&gt;0,"VJ","KJA")</f>
        <v>KJA</v>
      </c>
      <c r="P573" s="6" t="str">
        <f t="shared" si="86"/>
        <v>Leer</v>
      </c>
      <c r="Q573" s="6" t="str">
        <f t="shared" si="84"/>
        <v>Leer</v>
      </c>
      <c r="R573" s="6" t="str">
        <f t="shared" si="81"/>
        <v>Leer</v>
      </c>
      <c r="S573" s="6" t="str">
        <f>VLOOKUP($C573,{"29 - Psychiatrie (Erwachsene)","Psychiatrie";"30 - Kinder- und Jugendpsychiatrie","KJPsychiatrie";"31 - Psychosomatik","Psychosomatik";0,"Leer";"","Leer"},2,0)</f>
        <v>Leer</v>
      </c>
      <c r="T573" s="6">
        <f>VLOOKUP($C573,{"29 - Psychiatrie (Erwachsene)",1;"30 - Kinder- und Jugendpsychiatrie",1;"31 - Psychosomatik",1;0,0;"",0},2,0)</f>
        <v>0</v>
      </c>
      <c r="U573" s="6">
        <f t="shared" si="87"/>
        <v>0</v>
      </c>
      <c r="V573" s="6">
        <f t="shared" si="88"/>
        <v>0</v>
      </c>
      <c r="W573" s="6">
        <f t="shared" si="89"/>
        <v>0</v>
      </c>
      <c r="X573" s="6">
        <f t="shared" si="90"/>
        <v>0</v>
      </c>
      <c r="Y573" s="6">
        <f t="shared" si="85"/>
        <v>0</v>
      </c>
      <c r="Z573" s="6"/>
      <c r="AA573" s="6"/>
      <c r="AB573" s="6"/>
      <c r="AC573" s="6"/>
      <c r="AD573" s="6"/>
      <c r="AE573" s="6"/>
      <c r="AF573" s="6"/>
      <c r="AG573" s="6"/>
      <c r="AH573" s="6"/>
      <c r="AI573" s="6"/>
    </row>
    <row r="574" spans="1:35" s="20" customFormat="1" ht="15" customHeight="1" x14ac:dyDescent="0.25">
      <c r="A574" s="19"/>
      <c r="B574" s="74" t="str">
        <f t="shared" si="82"/>
        <v>!!!</v>
      </c>
      <c r="C574" s="209" t="str">
        <f>IF($D574&lt;&gt;"",VLOOKUP(TEXT($D574,0),'Angaben Stationen'!$C$15:$V$65,2,0),"")</f>
        <v/>
      </c>
      <c r="D574" s="203"/>
      <c r="E574" s="210"/>
      <c r="F574" s="210"/>
      <c r="G574" s="212"/>
      <c r="H574" s="213"/>
      <c r="I574" s="112"/>
      <c r="J574" s="112"/>
      <c r="K574" s="72"/>
      <c r="M574" s="126"/>
      <c r="N574" s="6">
        <f t="shared" si="83"/>
        <v>0</v>
      </c>
      <c r="O574" s="6" t="str">
        <f>IF('Angaben KH-Standort'!$D$13&gt;0,"VJ","KJA")</f>
        <v>KJA</v>
      </c>
      <c r="P574" s="6" t="str">
        <f t="shared" si="86"/>
        <v>Leer</v>
      </c>
      <c r="Q574" s="6" t="str">
        <f t="shared" si="84"/>
        <v>Leer</v>
      </c>
      <c r="R574" s="6" t="str">
        <f t="shared" si="81"/>
        <v>Leer</v>
      </c>
      <c r="S574" s="6" t="str">
        <f>VLOOKUP($C574,{"29 - Psychiatrie (Erwachsene)","Psychiatrie";"30 - Kinder- und Jugendpsychiatrie","KJPsychiatrie";"31 - Psychosomatik","Psychosomatik";0,"Leer";"","Leer"},2,0)</f>
        <v>Leer</v>
      </c>
      <c r="T574" s="6">
        <f>VLOOKUP($C574,{"29 - Psychiatrie (Erwachsene)",1;"30 - Kinder- und Jugendpsychiatrie",1;"31 - Psychosomatik",1;0,0;"",0},2,0)</f>
        <v>0</v>
      </c>
      <c r="U574" s="6">
        <f t="shared" si="87"/>
        <v>0</v>
      </c>
      <c r="V574" s="6">
        <f t="shared" si="88"/>
        <v>0</v>
      </c>
      <c r="W574" s="6">
        <f t="shared" si="89"/>
        <v>0</v>
      </c>
      <c r="X574" s="6">
        <f t="shared" si="90"/>
        <v>0</v>
      </c>
      <c r="Y574" s="6">
        <f t="shared" si="85"/>
        <v>0</v>
      </c>
      <c r="Z574" s="6"/>
      <c r="AA574" s="6"/>
      <c r="AB574" s="6"/>
      <c r="AC574" s="6"/>
      <c r="AD574" s="6"/>
      <c r="AE574" s="6"/>
      <c r="AF574" s="6"/>
      <c r="AG574" s="6"/>
      <c r="AH574" s="6"/>
      <c r="AI574" s="6"/>
    </row>
    <row r="575" spans="1:35" s="20" customFormat="1" ht="15" customHeight="1" x14ac:dyDescent="0.25">
      <c r="A575" s="19"/>
      <c r="B575" s="74" t="str">
        <f t="shared" si="82"/>
        <v>!!!</v>
      </c>
      <c r="C575" s="209" t="str">
        <f>IF($D575&lt;&gt;"",VLOOKUP(TEXT($D575,0),'Angaben Stationen'!$C$15:$V$65,2,0),"")</f>
        <v/>
      </c>
      <c r="D575" s="203"/>
      <c r="E575" s="210"/>
      <c r="F575" s="210"/>
      <c r="G575" s="212"/>
      <c r="H575" s="213"/>
      <c r="I575" s="112"/>
      <c r="J575" s="112"/>
      <c r="K575" s="72"/>
      <c r="M575" s="126"/>
      <c r="N575" s="6">
        <f t="shared" si="83"/>
        <v>0</v>
      </c>
      <c r="O575" s="6" t="str">
        <f>IF('Angaben KH-Standort'!$D$13&gt;0,"VJ","KJA")</f>
        <v>KJA</v>
      </c>
      <c r="P575" s="6" t="str">
        <f t="shared" si="86"/>
        <v>Leer</v>
      </c>
      <c r="Q575" s="6" t="str">
        <f t="shared" si="84"/>
        <v>Leer</v>
      </c>
      <c r="R575" s="6" t="str">
        <f t="shared" si="81"/>
        <v>Leer</v>
      </c>
      <c r="S575" s="6" t="str">
        <f>VLOOKUP($C575,{"29 - Psychiatrie (Erwachsene)","Psychiatrie";"30 - Kinder- und Jugendpsychiatrie","KJPsychiatrie";"31 - Psychosomatik","Psychosomatik";0,"Leer";"","Leer"},2,0)</f>
        <v>Leer</v>
      </c>
      <c r="T575" s="6">
        <f>VLOOKUP($C575,{"29 - Psychiatrie (Erwachsene)",1;"30 - Kinder- und Jugendpsychiatrie",1;"31 - Psychosomatik",1;0,0;"",0},2,0)</f>
        <v>0</v>
      </c>
      <c r="U575" s="6">
        <f t="shared" si="87"/>
        <v>0</v>
      </c>
      <c r="V575" s="6">
        <f t="shared" si="88"/>
        <v>0</v>
      </c>
      <c r="W575" s="6">
        <f t="shared" si="89"/>
        <v>0</v>
      </c>
      <c r="X575" s="6">
        <f t="shared" si="90"/>
        <v>0</v>
      </c>
      <c r="Y575" s="6">
        <f t="shared" si="85"/>
        <v>0</v>
      </c>
      <c r="Z575" s="6"/>
      <c r="AA575" s="6"/>
      <c r="AB575" s="6"/>
      <c r="AC575" s="6"/>
      <c r="AD575" s="6"/>
      <c r="AE575" s="6"/>
      <c r="AF575" s="6"/>
      <c r="AG575" s="6"/>
      <c r="AH575" s="6"/>
      <c r="AI575" s="6"/>
    </row>
    <row r="576" spans="1:35" s="20" customFormat="1" ht="15" customHeight="1" x14ac:dyDescent="0.25">
      <c r="A576" s="19"/>
      <c r="B576" s="74" t="str">
        <f t="shared" si="82"/>
        <v>!!!</v>
      </c>
      <c r="C576" s="209" t="str">
        <f>IF($D576&lt;&gt;"",VLOOKUP(TEXT($D576,0),'Angaben Stationen'!$C$15:$V$65,2,0),"")</f>
        <v/>
      </c>
      <c r="D576" s="203"/>
      <c r="E576" s="210"/>
      <c r="F576" s="210"/>
      <c r="G576" s="212"/>
      <c r="H576" s="213"/>
      <c r="I576" s="112"/>
      <c r="J576" s="112"/>
      <c r="K576" s="72"/>
      <c r="M576" s="126"/>
      <c r="N576" s="6">
        <f t="shared" si="83"/>
        <v>0</v>
      </c>
      <c r="O576" s="6" t="str">
        <f>IF('Angaben KH-Standort'!$D$13&gt;0,"VJ","KJA")</f>
        <v>KJA</v>
      </c>
      <c r="P576" s="6" t="str">
        <f t="shared" si="86"/>
        <v>Leer</v>
      </c>
      <c r="Q576" s="6" t="str">
        <f t="shared" si="84"/>
        <v>Leer</v>
      </c>
      <c r="R576" s="6" t="str">
        <f t="shared" si="81"/>
        <v>Leer</v>
      </c>
      <c r="S576" s="6" t="str">
        <f>VLOOKUP($C576,{"29 - Psychiatrie (Erwachsene)","Psychiatrie";"30 - Kinder- und Jugendpsychiatrie","KJPsychiatrie";"31 - Psychosomatik","Psychosomatik";0,"Leer";"","Leer"},2,0)</f>
        <v>Leer</v>
      </c>
      <c r="T576" s="6">
        <f>VLOOKUP($C576,{"29 - Psychiatrie (Erwachsene)",1;"30 - Kinder- und Jugendpsychiatrie",1;"31 - Psychosomatik",1;0,0;"",0},2,0)</f>
        <v>0</v>
      </c>
      <c r="U576" s="6">
        <f t="shared" si="87"/>
        <v>0</v>
      </c>
      <c r="V576" s="6">
        <f t="shared" si="88"/>
        <v>0</v>
      </c>
      <c r="W576" s="6">
        <f t="shared" si="89"/>
        <v>0</v>
      </c>
      <c r="X576" s="6">
        <f t="shared" si="90"/>
        <v>0</v>
      </c>
      <c r="Y576" s="6">
        <f t="shared" si="85"/>
        <v>0</v>
      </c>
      <c r="Z576" s="6"/>
      <c r="AA576" s="6"/>
      <c r="AB576" s="6"/>
      <c r="AC576" s="6"/>
      <c r="AD576" s="6"/>
      <c r="AE576" s="6"/>
      <c r="AF576" s="6"/>
      <c r="AG576" s="6"/>
      <c r="AH576" s="6"/>
      <c r="AI576" s="6"/>
    </row>
    <row r="577" spans="1:35" s="20" customFormat="1" ht="15" customHeight="1" x14ac:dyDescent="0.25">
      <c r="A577" s="19"/>
      <c r="B577" s="74" t="str">
        <f t="shared" si="82"/>
        <v>!!!</v>
      </c>
      <c r="C577" s="209" t="str">
        <f>IF($D577&lt;&gt;"",VLOOKUP(TEXT($D577,0),'Angaben Stationen'!$C$15:$V$65,2,0),"")</f>
        <v/>
      </c>
      <c r="D577" s="203"/>
      <c r="E577" s="210"/>
      <c r="F577" s="210"/>
      <c r="G577" s="212"/>
      <c r="H577" s="213"/>
      <c r="I577" s="112"/>
      <c r="J577" s="112"/>
      <c r="K577" s="72"/>
      <c r="M577" s="126"/>
      <c r="N577" s="6">
        <f t="shared" si="83"/>
        <v>0</v>
      </c>
      <c r="O577" s="6" t="str">
        <f>IF('Angaben KH-Standort'!$D$13&gt;0,"VJ","KJA")</f>
        <v>KJA</v>
      </c>
      <c r="P577" s="6" t="str">
        <f t="shared" si="86"/>
        <v>Leer</v>
      </c>
      <c r="Q577" s="6" t="str">
        <f t="shared" si="84"/>
        <v>Leer</v>
      </c>
      <c r="R577" s="6" t="str">
        <f t="shared" si="81"/>
        <v>Leer</v>
      </c>
      <c r="S577" s="6" t="str">
        <f>VLOOKUP($C577,{"29 - Psychiatrie (Erwachsene)","Psychiatrie";"30 - Kinder- und Jugendpsychiatrie","KJPsychiatrie";"31 - Psychosomatik","Psychosomatik";0,"Leer";"","Leer"},2,0)</f>
        <v>Leer</v>
      </c>
      <c r="T577" s="6">
        <f>VLOOKUP($C577,{"29 - Psychiatrie (Erwachsene)",1;"30 - Kinder- und Jugendpsychiatrie",1;"31 - Psychosomatik",1;0,0;"",0},2,0)</f>
        <v>0</v>
      </c>
      <c r="U577" s="6">
        <f t="shared" si="87"/>
        <v>0</v>
      </c>
      <c r="V577" s="6">
        <f t="shared" si="88"/>
        <v>0</v>
      </c>
      <c r="W577" s="6">
        <f t="shared" si="89"/>
        <v>0</v>
      </c>
      <c r="X577" s="6">
        <f t="shared" si="90"/>
        <v>0</v>
      </c>
      <c r="Y577" s="6">
        <f t="shared" si="85"/>
        <v>0</v>
      </c>
      <c r="Z577" s="6"/>
      <c r="AA577" s="6"/>
      <c r="AB577" s="6"/>
      <c r="AC577" s="6"/>
      <c r="AD577" s="6"/>
      <c r="AE577" s="6"/>
      <c r="AF577" s="6"/>
      <c r="AG577" s="6"/>
      <c r="AH577" s="6"/>
      <c r="AI577" s="6"/>
    </row>
    <row r="578" spans="1:35" s="20" customFormat="1" ht="15" customHeight="1" x14ac:dyDescent="0.25">
      <c r="A578" s="19"/>
      <c r="B578" s="74" t="str">
        <f t="shared" si="82"/>
        <v>!!!</v>
      </c>
      <c r="C578" s="209" t="str">
        <f>IF($D578&lt;&gt;"",VLOOKUP(TEXT($D578,0),'Angaben Stationen'!$C$15:$V$65,2,0),"")</f>
        <v/>
      </c>
      <c r="D578" s="203"/>
      <c r="E578" s="210"/>
      <c r="F578" s="210"/>
      <c r="G578" s="212"/>
      <c r="H578" s="213"/>
      <c r="I578" s="112"/>
      <c r="J578" s="112"/>
      <c r="K578" s="72"/>
      <c r="M578" s="126"/>
      <c r="N578" s="6">
        <f t="shared" si="83"/>
        <v>0</v>
      </c>
      <c r="O578" s="6" t="str">
        <f>IF('Angaben KH-Standort'!$D$13&gt;0,"VJ","KJA")</f>
        <v>KJA</v>
      </c>
      <c r="P578" s="6" t="str">
        <f t="shared" si="86"/>
        <v>Leer</v>
      </c>
      <c r="Q578" s="6" t="str">
        <f t="shared" si="84"/>
        <v>Leer</v>
      </c>
      <c r="R578" s="6" t="str">
        <f t="shared" si="81"/>
        <v>Leer</v>
      </c>
      <c r="S578" s="6" t="str">
        <f>VLOOKUP($C578,{"29 - Psychiatrie (Erwachsene)","Psychiatrie";"30 - Kinder- und Jugendpsychiatrie","KJPsychiatrie";"31 - Psychosomatik","Psychosomatik";0,"Leer";"","Leer"},2,0)</f>
        <v>Leer</v>
      </c>
      <c r="T578" s="6">
        <f>VLOOKUP($C578,{"29 - Psychiatrie (Erwachsene)",1;"30 - Kinder- und Jugendpsychiatrie",1;"31 - Psychosomatik",1;0,0;"",0},2,0)</f>
        <v>0</v>
      </c>
      <c r="U578" s="6">
        <f t="shared" si="87"/>
        <v>0</v>
      </c>
      <c r="V578" s="6">
        <f t="shared" si="88"/>
        <v>0</v>
      </c>
      <c r="W578" s="6">
        <f t="shared" si="89"/>
        <v>0</v>
      </c>
      <c r="X578" s="6">
        <f t="shared" si="90"/>
        <v>0</v>
      </c>
      <c r="Y578" s="6">
        <f t="shared" si="85"/>
        <v>0</v>
      </c>
      <c r="Z578" s="6"/>
      <c r="AA578" s="6"/>
      <c r="AB578" s="6"/>
      <c r="AC578" s="6"/>
      <c r="AD578" s="6"/>
      <c r="AE578" s="6"/>
      <c r="AF578" s="6"/>
      <c r="AG578" s="6"/>
      <c r="AH578" s="6"/>
      <c r="AI578" s="6"/>
    </row>
    <row r="579" spans="1:35" s="20" customFormat="1" ht="15" customHeight="1" x14ac:dyDescent="0.25">
      <c r="A579" s="19"/>
      <c r="B579" s="74" t="str">
        <f t="shared" si="82"/>
        <v>!!!</v>
      </c>
      <c r="C579" s="209" t="str">
        <f>IF($D579&lt;&gt;"",VLOOKUP(TEXT($D579,0),'Angaben Stationen'!$C$15:$V$65,2,0),"")</f>
        <v/>
      </c>
      <c r="D579" s="203"/>
      <c r="E579" s="210"/>
      <c r="F579" s="210"/>
      <c r="G579" s="212"/>
      <c r="H579" s="213"/>
      <c r="I579" s="112"/>
      <c r="J579" s="112"/>
      <c r="K579" s="72"/>
      <c r="M579" s="126"/>
      <c r="N579" s="6">
        <f t="shared" si="83"/>
        <v>0</v>
      </c>
      <c r="O579" s="6" t="str">
        <f>IF('Angaben KH-Standort'!$D$13&gt;0,"VJ","KJA")</f>
        <v>KJA</v>
      </c>
      <c r="P579" s="6" t="str">
        <f t="shared" si="86"/>
        <v>Leer</v>
      </c>
      <c r="Q579" s="6" t="str">
        <f t="shared" si="84"/>
        <v>Leer</v>
      </c>
      <c r="R579" s="6" t="str">
        <f t="shared" si="81"/>
        <v>Leer</v>
      </c>
      <c r="S579" s="6" t="str">
        <f>VLOOKUP($C579,{"29 - Psychiatrie (Erwachsene)","Psychiatrie";"30 - Kinder- und Jugendpsychiatrie","KJPsychiatrie";"31 - Psychosomatik","Psychosomatik";0,"Leer";"","Leer"},2,0)</f>
        <v>Leer</v>
      </c>
      <c r="T579" s="6">
        <f>VLOOKUP($C579,{"29 - Psychiatrie (Erwachsene)",1;"30 - Kinder- und Jugendpsychiatrie",1;"31 - Psychosomatik",1;0,0;"",0},2,0)</f>
        <v>0</v>
      </c>
      <c r="U579" s="6">
        <f t="shared" si="87"/>
        <v>0</v>
      </c>
      <c r="V579" s="6">
        <f t="shared" si="88"/>
        <v>0</v>
      </c>
      <c r="W579" s="6">
        <f t="shared" si="89"/>
        <v>0</v>
      </c>
      <c r="X579" s="6">
        <f t="shared" si="90"/>
        <v>0</v>
      </c>
      <c r="Y579" s="6">
        <f t="shared" si="85"/>
        <v>0</v>
      </c>
      <c r="Z579" s="6"/>
      <c r="AA579" s="6"/>
      <c r="AB579" s="6"/>
      <c r="AC579" s="6"/>
      <c r="AD579" s="6"/>
      <c r="AE579" s="6"/>
      <c r="AF579" s="6"/>
      <c r="AG579" s="6"/>
      <c r="AH579" s="6"/>
      <c r="AI579" s="6"/>
    </row>
    <row r="580" spans="1:35" s="20" customFormat="1" ht="15" customHeight="1" x14ac:dyDescent="0.25">
      <c r="A580" s="19"/>
      <c r="B580" s="74" t="str">
        <f t="shared" si="82"/>
        <v>!!!</v>
      </c>
      <c r="C580" s="209" t="str">
        <f>IF($D580&lt;&gt;"",VLOOKUP(TEXT($D580,0),'Angaben Stationen'!$C$15:$V$65,2,0),"")</f>
        <v/>
      </c>
      <c r="D580" s="203"/>
      <c r="E580" s="210"/>
      <c r="F580" s="210"/>
      <c r="G580" s="212"/>
      <c r="H580" s="213"/>
      <c r="I580" s="112"/>
      <c r="J580" s="112"/>
      <c r="K580" s="72"/>
      <c r="M580" s="126"/>
      <c r="N580" s="6">
        <f t="shared" si="83"/>
        <v>0</v>
      </c>
      <c r="O580" s="6" t="str">
        <f>IF('Angaben KH-Standort'!$D$13&gt;0,"VJ","KJA")</f>
        <v>KJA</v>
      </c>
      <c r="P580" s="6" t="str">
        <f t="shared" si="86"/>
        <v>Leer</v>
      </c>
      <c r="Q580" s="6" t="str">
        <f t="shared" si="84"/>
        <v>Leer</v>
      </c>
      <c r="R580" s="6" t="str">
        <f t="shared" si="81"/>
        <v>Leer</v>
      </c>
      <c r="S580" s="6" t="str">
        <f>VLOOKUP($C580,{"29 - Psychiatrie (Erwachsene)","Psychiatrie";"30 - Kinder- und Jugendpsychiatrie","KJPsychiatrie";"31 - Psychosomatik","Psychosomatik";0,"Leer";"","Leer"},2,0)</f>
        <v>Leer</v>
      </c>
      <c r="T580" s="6">
        <f>VLOOKUP($C580,{"29 - Psychiatrie (Erwachsene)",1;"30 - Kinder- und Jugendpsychiatrie",1;"31 - Psychosomatik",1;0,0;"",0},2,0)</f>
        <v>0</v>
      </c>
      <c r="U580" s="6">
        <f t="shared" si="87"/>
        <v>0</v>
      </c>
      <c r="V580" s="6">
        <f t="shared" si="88"/>
        <v>0</v>
      </c>
      <c r="W580" s="6">
        <f t="shared" si="89"/>
        <v>0</v>
      </c>
      <c r="X580" s="6">
        <f t="shared" si="90"/>
        <v>0</v>
      </c>
      <c r="Y580" s="6">
        <f t="shared" si="85"/>
        <v>0</v>
      </c>
      <c r="Z580" s="6"/>
      <c r="AA580" s="6"/>
      <c r="AB580" s="6"/>
      <c r="AC580" s="6"/>
      <c r="AD580" s="6"/>
      <c r="AE580" s="6"/>
      <c r="AF580" s="6"/>
      <c r="AG580" s="6"/>
      <c r="AH580" s="6"/>
      <c r="AI580" s="6"/>
    </row>
    <row r="581" spans="1:35" s="20" customFormat="1" ht="15" customHeight="1" x14ac:dyDescent="0.25">
      <c r="A581" s="19"/>
      <c r="B581" s="74" t="str">
        <f t="shared" si="82"/>
        <v>!!!</v>
      </c>
      <c r="C581" s="209" t="str">
        <f>IF($D581&lt;&gt;"",VLOOKUP(TEXT($D581,0),'Angaben Stationen'!$C$15:$V$65,2,0),"")</f>
        <v/>
      </c>
      <c r="D581" s="203"/>
      <c r="E581" s="210"/>
      <c r="F581" s="210"/>
      <c r="G581" s="212"/>
      <c r="H581" s="213"/>
      <c r="I581" s="112"/>
      <c r="J581" s="112"/>
      <c r="K581" s="72"/>
      <c r="M581" s="126"/>
      <c r="N581" s="6">
        <f t="shared" si="83"/>
        <v>0</v>
      </c>
      <c r="O581" s="6" t="str">
        <f>IF('Angaben KH-Standort'!$D$13&gt;0,"VJ","KJA")</f>
        <v>KJA</v>
      </c>
      <c r="P581" s="6" t="str">
        <f t="shared" si="86"/>
        <v>Leer</v>
      </c>
      <c r="Q581" s="6" t="str">
        <f t="shared" si="84"/>
        <v>Leer</v>
      </c>
      <c r="R581" s="6" t="str">
        <f t="shared" si="81"/>
        <v>Leer</v>
      </c>
      <c r="S581" s="6" t="str">
        <f>VLOOKUP($C581,{"29 - Psychiatrie (Erwachsene)","Psychiatrie";"30 - Kinder- und Jugendpsychiatrie","KJPsychiatrie";"31 - Psychosomatik","Psychosomatik";0,"Leer";"","Leer"},2,0)</f>
        <v>Leer</v>
      </c>
      <c r="T581" s="6">
        <f>VLOOKUP($C581,{"29 - Psychiatrie (Erwachsene)",1;"30 - Kinder- und Jugendpsychiatrie",1;"31 - Psychosomatik",1;0,0;"",0},2,0)</f>
        <v>0</v>
      </c>
      <c r="U581" s="6">
        <f t="shared" si="87"/>
        <v>0</v>
      </c>
      <c r="V581" s="6">
        <f t="shared" si="88"/>
        <v>0</v>
      </c>
      <c r="W581" s="6">
        <f t="shared" si="89"/>
        <v>0</v>
      </c>
      <c r="X581" s="6">
        <f t="shared" si="90"/>
        <v>0</v>
      </c>
      <c r="Y581" s="6">
        <f t="shared" si="85"/>
        <v>0</v>
      </c>
      <c r="Z581" s="6"/>
      <c r="AA581" s="6"/>
      <c r="AB581" s="6"/>
      <c r="AC581" s="6"/>
      <c r="AD581" s="6"/>
      <c r="AE581" s="6"/>
      <c r="AF581" s="6"/>
      <c r="AG581" s="6"/>
      <c r="AH581" s="6"/>
      <c r="AI581" s="6"/>
    </row>
    <row r="582" spans="1:35" s="20" customFormat="1" ht="15" customHeight="1" x14ac:dyDescent="0.25">
      <c r="A582" s="19"/>
      <c r="B582" s="74" t="str">
        <f t="shared" si="82"/>
        <v>!!!</v>
      </c>
      <c r="C582" s="209" t="str">
        <f>IF($D582&lt;&gt;"",VLOOKUP(TEXT($D582,0),'Angaben Stationen'!$C$15:$V$65,2,0),"")</f>
        <v/>
      </c>
      <c r="D582" s="203"/>
      <c r="E582" s="210"/>
      <c r="F582" s="210"/>
      <c r="G582" s="212"/>
      <c r="H582" s="213"/>
      <c r="I582" s="112"/>
      <c r="J582" s="112"/>
      <c r="K582" s="72"/>
      <c r="M582" s="126"/>
      <c r="N582" s="6">
        <f t="shared" si="83"/>
        <v>0</v>
      </c>
      <c r="O582" s="6" t="str">
        <f>IF('Angaben KH-Standort'!$D$13&gt;0,"VJ","KJA")</f>
        <v>KJA</v>
      </c>
      <c r="P582" s="6" t="str">
        <f t="shared" si="86"/>
        <v>Leer</v>
      </c>
      <c r="Q582" s="6" t="str">
        <f t="shared" si="84"/>
        <v>Leer</v>
      </c>
      <c r="R582" s="6" t="str">
        <f t="shared" si="81"/>
        <v>Leer</v>
      </c>
      <c r="S582" s="6" t="str">
        <f>VLOOKUP($C582,{"29 - Psychiatrie (Erwachsene)","Psychiatrie";"30 - Kinder- und Jugendpsychiatrie","KJPsychiatrie";"31 - Psychosomatik","Psychosomatik";0,"Leer";"","Leer"},2,0)</f>
        <v>Leer</v>
      </c>
      <c r="T582" s="6">
        <f>VLOOKUP($C582,{"29 - Psychiatrie (Erwachsene)",1;"30 - Kinder- und Jugendpsychiatrie",1;"31 - Psychosomatik",1;0,0;"",0},2,0)</f>
        <v>0</v>
      </c>
      <c r="U582" s="6">
        <f t="shared" si="87"/>
        <v>0</v>
      </c>
      <c r="V582" s="6">
        <f t="shared" si="88"/>
        <v>0</v>
      </c>
      <c r="W582" s="6">
        <f t="shared" si="89"/>
        <v>0</v>
      </c>
      <c r="X582" s="6">
        <f t="shared" si="90"/>
        <v>0</v>
      </c>
      <c r="Y582" s="6">
        <f t="shared" si="85"/>
        <v>0</v>
      </c>
      <c r="Z582" s="6"/>
      <c r="AA582" s="6"/>
      <c r="AB582" s="6"/>
      <c r="AC582" s="6"/>
      <c r="AD582" s="6"/>
      <c r="AE582" s="6"/>
      <c r="AF582" s="6"/>
      <c r="AG582" s="6"/>
      <c r="AH582" s="6"/>
      <c r="AI582" s="6"/>
    </row>
    <row r="583" spans="1:35" s="20" customFormat="1" ht="15" customHeight="1" x14ac:dyDescent="0.25">
      <c r="A583" s="19"/>
      <c r="B583" s="74" t="str">
        <f t="shared" si="82"/>
        <v>!!!</v>
      </c>
      <c r="C583" s="209" t="str">
        <f>IF($D583&lt;&gt;"",VLOOKUP(TEXT($D583,0),'Angaben Stationen'!$C$15:$V$65,2,0),"")</f>
        <v/>
      </c>
      <c r="D583" s="203"/>
      <c r="E583" s="210"/>
      <c r="F583" s="210"/>
      <c r="G583" s="212"/>
      <c r="H583" s="213"/>
      <c r="I583" s="112"/>
      <c r="J583" s="112"/>
      <c r="K583" s="72"/>
      <c r="M583" s="126"/>
      <c r="N583" s="6">
        <f t="shared" si="83"/>
        <v>0</v>
      </c>
      <c r="O583" s="6" t="str">
        <f>IF('Angaben KH-Standort'!$D$13&gt;0,"VJ","KJA")</f>
        <v>KJA</v>
      </c>
      <c r="P583" s="6" t="str">
        <f t="shared" si="86"/>
        <v>Leer</v>
      </c>
      <c r="Q583" s="6" t="str">
        <f t="shared" si="84"/>
        <v>Leer</v>
      </c>
      <c r="R583" s="6" t="str">
        <f t="shared" si="81"/>
        <v>Leer</v>
      </c>
      <c r="S583" s="6" t="str">
        <f>VLOOKUP($C583,{"29 - Psychiatrie (Erwachsene)","Psychiatrie";"30 - Kinder- und Jugendpsychiatrie","KJPsychiatrie";"31 - Psychosomatik","Psychosomatik";0,"Leer";"","Leer"},2,0)</f>
        <v>Leer</v>
      </c>
      <c r="T583" s="6">
        <f>VLOOKUP($C583,{"29 - Psychiatrie (Erwachsene)",1;"30 - Kinder- und Jugendpsychiatrie",1;"31 - Psychosomatik",1;0,0;"",0},2,0)</f>
        <v>0</v>
      </c>
      <c r="U583" s="6">
        <f t="shared" si="87"/>
        <v>0</v>
      </c>
      <c r="V583" s="6">
        <f t="shared" si="88"/>
        <v>0</v>
      </c>
      <c r="W583" s="6">
        <f t="shared" si="89"/>
        <v>0</v>
      </c>
      <c r="X583" s="6">
        <f t="shared" si="90"/>
        <v>0</v>
      </c>
      <c r="Y583" s="6">
        <f t="shared" si="85"/>
        <v>0</v>
      </c>
      <c r="Z583" s="6"/>
      <c r="AA583" s="6"/>
      <c r="AB583" s="6"/>
      <c r="AC583" s="6"/>
      <c r="AD583" s="6"/>
      <c r="AE583" s="6"/>
      <c r="AF583" s="6"/>
      <c r="AG583" s="6"/>
      <c r="AH583" s="6"/>
      <c r="AI583" s="6"/>
    </row>
    <row r="584" spans="1:35" s="20" customFormat="1" ht="15" customHeight="1" x14ac:dyDescent="0.25">
      <c r="A584" s="19"/>
      <c r="B584" s="74" t="str">
        <f t="shared" si="82"/>
        <v>!!!</v>
      </c>
      <c r="C584" s="209" t="str">
        <f>IF($D584&lt;&gt;"",VLOOKUP(TEXT($D584,0),'Angaben Stationen'!$C$15:$V$65,2,0),"")</f>
        <v/>
      </c>
      <c r="D584" s="203"/>
      <c r="E584" s="210"/>
      <c r="F584" s="210"/>
      <c r="G584" s="212"/>
      <c r="H584" s="213"/>
      <c r="I584" s="112"/>
      <c r="J584" s="112"/>
      <c r="K584" s="72"/>
      <c r="M584" s="126"/>
      <c r="N584" s="6">
        <f t="shared" si="83"/>
        <v>0</v>
      </c>
      <c r="O584" s="6" t="str">
        <f>IF('Angaben KH-Standort'!$D$13&gt;0,"VJ","KJA")</f>
        <v>KJA</v>
      </c>
      <c r="P584" s="6" t="str">
        <f t="shared" si="86"/>
        <v>Leer</v>
      </c>
      <c r="Q584" s="6" t="str">
        <f t="shared" si="84"/>
        <v>Leer</v>
      </c>
      <c r="R584" s="6" t="str">
        <f t="shared" si="81"/>
        <v>Leer</v>
      </c>
      <c r="S584" s="6" t="str">
        <f>VLOOKUP($C584,{"29 - Psychiatrie (Erwachsene)","Psychiatrie";"30 - Kinder- und Jugendpsychiatrie","KJPsychiatrie";"31 - Psychosomatik","Psychosomatik";0,"Leer";"","Leer"},2,0)</f>
        <v>Leer</v>
      </c>
      <c r="T584" s="6">
        <f>VLOOKUP($C584,{"29 - Psychiatrie (Erwachsene)",1;"30 - Kinder- und Jugendpsychiatrie",1;"31 - Psychosomatik",1;0,0;"",0},2,0)</f>
        <v>0</v>
      </c>
      <c r="U584" s="6">
        <f t="shared" si="87"/>
        <v>0</v>
      </c>
      <c r="V584" s="6">
        <f t="shared" si="88"/>
        <v>0</v>
      </c>
      <c r="W584" s="6">
        <f t="shared" si="89"/>
        <v>0</v>
      </c>
      <c r="X584" s="6">
        <f t="shared" si="90"/>
        <v>0</v>
      </c>
      <c r="Y584" s="6">
        <f t="shared" si="85"/>
        <v>0</v>
      </c>
      <c r="Z584" s="6"/>
      <c r="AA584" s="6"/>
      <c r="AB584" s="6"/>
      <c r="AC584" s="6"/>
      <c r="AD584" s="6"/>
      <c r="AE584" s="6"/>
      <c r="AF584" s="6"/>
      <c r="AG584" s="6"/>
      <c r="AH584" s="6"/>
      <c r="AI584" s="6"/>
    </row>
    <row r="585" spans="1:35" s="20" customFormat="1" ht="15" customHeight="1" x14ac:dyDescent="0.25">
      <c r="A585" s="19"/>
      <c r="B585" s="74" t="str">
        <f t="shared" si="82"/>
        <v>!!!</v>
      </c>
      <c r="C585" s="209" t="str">
        <f>IF($D585&lt;&gt;"",VLOOKUP(TEXT($D585,0),'Angaben Stationen'!$C$15:$V$65,2,0),"")</f>
        <v/>
      </c>
      <c r="D585" s="203"/>
      <c r="E585" s="210"/>
      <c r="F585" s="210"/>
      <c r="G585" s="212"/>
      <c r="H585" s="213"/>
      <c r="I585" s="112"/>
      <c r="J585" s="112"/>
      <c r="K585" s="72"/>
      <c r="M585" s="126"/>
      <c r="N585" s="6">
        <f t="shared" si="83"/>
        <v>0</v>
      </c>
      <c r="O585" s="6" t="str">
        <f>IF('Angaben KH-Standort'!$D$13&gt;0,"VJ","KJA")</f>
        <v>KJA</v>
      </c>
      <c r="P585" s="6" t="str">
        <f t="shared" si="86"/>
        <v>Leer</v>
      </c>
      <c r="Q585" s="6" t="str">
        <f t="shared" si="84"/>
        <v>Leer</v>
      </c>
      <c r="R585" s="6" t="str">
        <f t="shared" si="81"/>
        <v>Leer</v>
      </c>
      <c r="S585" s="6" t="str">
        <f>VLOOKUP($C585,{"29 - Psychiatrie (Erwachsene)","Psychiatrie";"30 - Kinder- und Jugendpsychiatrie","KJPsychiatrie";"31 - Psychosomatik","Psychosomatik";0,"Leer";"","Leer"},2,0)</f>
        <v>Leer</v>
      </c>
      <c r="T585" s="6">
        <f>VLOOKUP($C585,{"29 - Psychiatrie (Erwachsene)",1;"30 - Kinder- und Jugendpsychiatrie",1;"31 - Psychosomatik",1;0,0;"",0},2,0)</f>
        <v>0</v>
      </c>
      <c r="U585" s="6">
        <f t="shared" si="87"/>
        <v>0</v>
      </c>
      <c r="V585" s="6">
        <f t="shared" si="88"/>
        <v>0</v>
      </c>
      <c r="W585" s="6">
        <f t="shared" si="89"/>
        <v>0</v>
      </c>
      <c r="X585" s="6">
        <f t="shared" si="90"/>
        <v>0</v>
      </c>
      <c r="Y585" s="6">
        <f t="shared" si="85"/>
        <v>0</v>
      </c>
      <c r="Z585" s="6"/>
      <c r="AA585" s="6"/>
      <c r="AB585" s="6"/>
      <c r="AC585" s="6"/>
      <c r="AD585" s="6"/>
      <c r="AE585" s="6"/>
      <c r="AF585" s="6"/>
      <c r="AG585" s="6"/>
      <c r="AH585" s="6"/>
      <c r="AI585" s="6"/>
    </row>
    <row r="586" spans="1:35" s="20" customFormat="1" ht="15" customHeight="1" x14ac:dyDescent="0.25">
      <c r="A586" s="19"/>
      <c r="B586" s="74" t="str">
        <f t="shared" si="82"/>
        <v>!!!</v>
      </c>
      <c r="C586" s="209" t="str">
        <f>IF($D586&lt;&gt;"",VLOOKUP(TEXT($D586,0),'Angaben Stationen'!$C$15:$V$65,2,0),"")</f>
        <v/>
      </c>
      <c r="D586" s="203"/>
      <c r="E586" s="210"/>
      <c r="F586" s="210"/>
      <c r="G586" s="212"/>
      <c r="H586" s="213"/>
      <c r="I586" s="112"/>
      <c r="J586" s="112"/>
      <c r="K586" s="72"/>
      <c r="M586" s="126"/>
      <c r="N586" s="6">
        <f t="shared" si="83"/>
        <v>0</v>
      </c>
      <c r="O586" s="6" t="str">
        <f>IF('Angaben KH-Standort'!$D$13&gt;0,"VJ","KJA")</f>
        <v>KJA</v>
      </c>
      <c r="P586" s="6" t="str">
        <f t="shared" si="86"/>
        <v>Leer</v>
      </c>
      <c r="Q586" s="6" t="str">
        <f t="shared" si="84"/>
        <v>Leer</v>
      </c>
      <c r="R586" s="6" t="str">
        <f t="shared" si="81"/>
        <v>Leer</v>
      </c>
      <c r="S586" s="6" t="str">
        <f>VLOOKUP($C586,{"29 - Psychiatrie (Erwachsene)","Psychiatrie";"30 - Kinder- und Jugendpsychiatrie","KJPsychiatrie";"31 - Psychosomatik","Psychosomatik";0,"Leer";"","Leer"},2,0)</f>
        <v>Leer</v>
      </c>
      <c r="T586" s="6">
        <f>VLOOKUP($C586,{"29 - Psychiatrie (Erwachsene)",1;"30 - Kinder- und Jugendpsychiatrie",1;"31 - Psychosomatik",1;0,0;"",0},2,0)</f>
        <v>0</v>
      </c>
      <c r="U586" s="6">
        <f t="shared" si="87"/>
        <v>0</v>
      </c>
      <c r="V586" s="6">
        <f t="shared" si="88"/>
        <v>0</v>
      </c>
      <c r="W586" s="6">
        <f t="shared" si="89"/>
        <v>0</v>
      </c>
      <c r="X586" s="6">
        <f t="shared" si="90"/>
        <v>0</v>
      </c>
      <c r="Y586" s="6">
        <f t="shared" si="85"/>
        <v>0</v>
      </c>
      <c r="Z586" s="6"/>
      <c r="AA586" s="6"/>
      <c r="AB586" s="6"/>
      <c r="AC586" s="6"/>
      <c r="AD586" s="6"/>
      <c r="AE586" s="6"/>
      <c r="AF586" s="6"/>
      <c r="AG586" s="6"/>
      <c r="AH586" s="6"/>
      <c r="AI586" s="6"/>
    </row>
    <row r="587" spans="1:35" s="20" customFormat="1" ht="15" customHeight="1" x14ac:dyDescent="0.25">
      <c r="A587" s="19"/>
      <c r="B587" s="74" t="str">
        <f t="shared" si="82"/>
        <v>!!!</v>
      </c>
      <c r="C587" s="209" t="str">
        <f>IF($D587&lt;&gt;"",VLOOKUP(TEXT($D587,0),'Angaben Stationen'!$C$15:$V$65,2,0),"")</f>
        <v/>
      </c>
      <c r="D587" s="203"/>
      <c r="E587" s="210"/>
      <c r="F587" s="210"/>
      <c r="G587" s="212"/>
      <c r="H587" s="213"/>
      <c r="I587" s="112"/>
      <c r="J587" s="112"/>
      <c r="K587" s="72"/>
      <c r="M587" s="126"/>
      <c r="N587" s="6">
        <f t="shared" si="83"/>
        <v>0</v>
      </c>
      <c r="O587" s="6" t="str">
        <f>IF('Angaben KH-Standort'!$D$13&gt;0,"VJ","KJA")</f>
        <v>KJA</v>
      </c>
      <c r="P587" s="6" t="str">
        <f t="shared" si="86"/>
        <v>Leer</v>
      </c>
      <c r="Q587" s="6" t="str">
        <f t="shared" si="84"/>
        <v>Leer</v>
      </c>
      <c r="R587" s="6" t="str">
        <f t="shared" si="81"/>
        <v>Leer</v>
      </c>
      <c r="S587" s="6" t="str">
        <f>VLOOKUP($C587,{"29 - Psychiatrie (Erwachsene)","Psychiatrie";"30 - Kinder- und Jugendpsychiatrie","KJPsychiatrie";"31 - Psychosomatik","Psychosomatik";0,"Leer";"","Leer"},2,0)</f>
        <v>Leer</v>
      </c>
      <c r="T587" s="6">
        <f>VLOOKUP($C587,{"29 - Psychiatrie (Erwachsene)",1;"30 - Kinder- und Jugendpsychiatrie",1;"31 - Psychosomatik",1;0,0;"",0},2,0)</f>
        <v>0</v>
      </c>
      <c r="U587" s="6">
        <f t="shared" si="87"/>
        <v>0</v>
      </c>
      <c r="V587" s="6">
        <f t="shared" si="88"/>
        <v>0</v>
      </c>
      <c r="W587" s="6">
        <f t="shared" si="89"/>
        <v>0</v>
      </c>
      <c r="X587" s="6">
        <f t="shared" si="90"/>
        <v>0</v>
      </c>
      <c r="Y587" s="6">
        <f t="shared" si="85"/>
        <v>0</v>
      </c>
      <c r="Z587" s="6"/>
      <c r="AA587" s="6"/>
      <c r="AB587" s="6"/>
      <c r="AC587" s="6"/>
      <c r="AD587" s="6"/>
      <c r="AE587" s="6"/>
      <c r="AF587" s="6"/>
      <c r="AG587" s="6"/>
      <c r="AH587" s="6"/>
      <c r="AI587" s="6"/>
    </row>
    <row r="588" spans="1:35" s="20" customFormat="1" ht="15" customHeight="1" x14ac:dyDescent="0.25">
      <c r="A588" s="19"/>
      <c r="B588" s="74" t="str">
        <f t="shared" si="82"/>
        <v>!!!</v>
      </c>
      <c r="C588" s="209" t="str">
        <f>IF($D588&lt;&gt;"",VLOOKUP(TEXT($D588,0),'Angaben Stationen'!$C$15:$V$65,2,0),"")</f>
        <v/>
      </c>
      <c r="D588" s="203"/>
      <c r="E588" s="210"/>
      <c r="F588" s="210"/>
      <c r="G588" s="212"/>
      <c r="H588" s="213"/>
      <c r="I588" s="112"/>
      <c r="J588" s="112"/>
      <c r="K588" s="72"/>
      <c r="M588" s="126"/>
      <c r="N588" s="6">
        <f t="shared" si="83"/>
        <v>0</v>
      </c>
      <c r="O588" s="6" t="str">
        <f>IF('Angaben KH-Standort'!$D$13&gt;0,"VJ","KJA")</f>
        <v>KJA</v>
      </c>
      <c r="P588" s="6" t="str">
        <f t="shared" si="86"/>
        <v>Leer</v>
      </c>
      <c r="Q588" s="6" t="str">
        <f t="shared" si="84"/>
        <v>Leer</v>
      </c>
      <c r="R588" s="6" t="str">
        <f t="shared" si="81"/>
        <v>Leer</v>
      </c>
      <c r="S588" s="6" t="str">
        <f>VLOOKUP($C588,{"29 - Psychiatrie (Erwachsene)","Psychiatrie";"30 - Kinder- und Jugendpsychiatrie","KJPsychiatrie";"31 - Psychosomatik","Psychosomatik";0,"Leer";"","Leer"},2,0)</f>
        <v>Leer</v>
      </c>
      <c r="T588" s="6">
        <f>VLOOKUP($C588,{"29 - Psychiatrie (Erwachsene)",1;"30 - Kinder- und Jugendpsychiatrie",1;"31 - Psychosomatik",1;0,0;"",0},2,0)</f>
        <v>0</v>
      </c>
      <c r="U588" s="6">
        <f t="shared" si="87"/>
        <v>0</v>
      </c>
      <c r="V588" s="6">
        <f t="shared" si="88"/>
        <v>0</v>
      </c>
      <c r="W588" s="6">
        <f t="shared" si="89"/>
        <v>0</v>
      </c>
      <c r="X588" s="6">
        <f t="shared" si="90"/>
        <v>0</v>
      </c>
      <c r="Y588" s="6">
        <f t="shared" si="85"/>
        <v>0</v>
      </c>
      <c r="Z588" s="6"/>
      <c r="AA588" s="6"/>
      <c r="AB588" s="6"/>
      <c r="AC588" s="6"/>
      <c r="AD588" s="6"/>
      <c r="AE588" s="6"/>
      <c r="AF588" s="6"/>
      <c r="AG588" s="6"/>
      <c r="AH588" s="6"/>
      <c r="AI588" s="6"/>
    </row>
    <row r="589" spans="1:35" s="20" customFormat="1" ht="15" customHeight="1" x14ac:dyDescent="0.25">
      <c r="A589" s="19"/>
      <c r="B589" s="74" t="str">
        <f t="shared" si="82"/>
        <v>!!!</v>
      </c>
      <c r="C589" s="209" t="str">
        <f>IF($D589&lt;&gt;"",VLOOKUP(TEXT($D589,0),'Angaben Stationen'!$C$15:$V$65,2,0),"")</f>
        <v/>
      </c>
      <c r="D589" s="203"/>
      <c r="E589" s="210"/>
      <c r="F589" s="210"/>
      <c r="G589" s="212"/>
      <c r="H589" s="213"/>
      <c r="I589" s="112"/>
      <c r="J589" s="112"/>
      <c r="K589" s="72"/>
      <c r="M589" s="126"/>
      <c r="N589" s="6">
        <f t="shared" si="83"/>
        <v>0</v>
      </c>
      <c r="O589" s="6" t="str">
        <f>IF('Angaben KH-Standort'!$D$13&gt;0,"VJ","KJA")</f>
        <v>KJA</v>
      </c>
      <c r="P589" s="6" t="str">
        <f t="shared" si="86"/>
        <v>Leer</v>
      </c>
      <c r="Q589" s="6" t="str">
        <f t="shared" si="84"/>
        <v>Leer</v>
      </c>
      <c r="R589" s="6" t="str">
        <f t="shared" si="81"/>
        <v>Leer</v>
      </c>
      <c r="S589" s="6" t="str">
        <f>VLOOKUP($C589,{"29 - Psychiatrie (Erwachsene)","Psychiatrie";"30 - Kinder- und Jugendpsychiatrie","KJPsychiatrie";"31 - Psychosomatik","Psychosomatik";0,"Leer";"","Leer"},2,0)</f>
        <v>Leer</v>
      </c>
      <c r="T589" s="6">
        <f>VLOOKUP($C589,{"29 - Psychiatrie (Erwachsene)",1;"30 - Kinder- und Jugendpsychiatrie",1;"31 - Psychosomatik",1;0,0;"",0},2,0)</f>
        <v>0</v>
      </c>
      <c r="U589" s="6">
        <f t="shared" si="87"/>
        <v>0</v>
      </c>
      <c r="V589" s="6">
        <f t="shared" si="88"/>
        <v>0</v>
      </c>
      <c r="W589" s="6">
        <f t="shared" si="89"/>
        <v>0</v>
      </c>
      <c r="X589" s="6">
        <f t="shared" si="90"/>
        <v>0</v>
      </c>
      <c r="Y589" s="6">
        <f t="shared" si="85"/>
        <v>0</v>
      </c>
      <c r="Z589" s="6"/>
      <c r="AA589" s="6"/>
      <c r="AB589" s="6"/>
      <c r="AC589" s="6"/>
      <c r="AD589" s="6"/>
      <c r="AE589" s="6"/>
      <c r="AF589" s="6"/>
      <c r="AG589" s="6"/>
      <c r="AH589" s="6"/>
      <c r="AI589" s="6"/>
    </row>
    <row r="590" spans="1:35" s="20" customFormat="1" ht="15" customHeight="1" x14ac:dyDescent="0.25">
      <c r="A590" s="19"/>
      <c r="B590" s="74" t="str">
        <f t="shared" si="82"/>
        <v>!!!</v>
      </c>
      <c r="C590" s="209" t="str">
        <f>IF($D590&lt;&gt;"",VLOOKUP(TEXT($D590,0),'Angaben Stationen'!$C$15:$V$65,2,0),"")</f>
        <v/>
      </c>
      <c r="D590" s="203"/>
      <c r="E590" s="210"/>
      <c r="F590" s="210"/>
      <c r="G590" s="212"/>
      <c r="H590" s="213"/>
      <c r="I590" s="112"/>
      <c r="J590" s="112"/>
      <c r="K590" s="75"/>
      <c r="M590" s="126"/>
      <c r="N590" s="6">
        <f t="shared" si="83"/>
        <v>0</v>
      </c>
      <c r="O590" s="6" t="str">
        <f>IF('Angaben KH-Standort'!$D$13&gt;0,"VJ","KJA")</f>
        <v>KJA</v>
      </c>
      <c r="P590" s="6" t="str">
        <f t="shared" si="86"/>
        <v>Leer</v>
      </c>
      <c r="Q590" s="6" t="str">
        <f t="shared" si="84"/>
        <v>Leer</v>
      </c>
      <c r="R590" s="6" t="str">
        <f t="shared" si="81"/>
        <v>Leer</v>
      </c>
      <c r="S590" s="6" t="str">
        <f>VLOOKUP($C590,{"29 - Psychiatrie (Erwachsene)","Psychiatrie";"30 - Kinder- und Jugendpsychiatrie","KJPsychiatrie";"31 - Psychosomatik","Psychosomatik";0,"Leer";"","Leer"},2,0)</f>
        <v>Leer</v>
      </c>
      <c r="T590" s="6">
        <f>VLOOKUP($C590,{"29 - Psychiatrie (Erwachsene)",1;"30 - Kinder- und Jugendpsychiatrie",1;"31 - Psychosomatik",1;0,0;"",0},2,0)</f>
        <v>0</v>
      </c>
      <c r="U590" s="6">
        <f t="shared" si="87"/>
        <v>0</v>
      </c>
      <c r="V590" s="6">
        <f t="shared" si="88"/>
        <v>0</v>
      </c>
      <c r="W590" s="6">
        <f t="shared" si="89"/>
        <v>0</v>
      </c>
      <c r="X590" s="6">
        <f t="shared" si="90"/>
        <v>0</v>
      </c>
      <c r="Y590" s="6">
        <f t="shared" si="85"/>
        <v>0</v>
      </c>
      <c r="Z590" s="6"/>
      <c r="AA590" s="6"/>
      <c r="AB590" s="6"/>
      <c r="AC590" s="6"/>
      <c r="AD590" s="6"/>
      <c r="AE590" s="6"/>
      <c r="AF590" s="6"/>
      <c r="AG590" s="6"/>
      <c r="AH590" s="6"/>
      <c r="AI590" s="6"/>
    </row>
    <row r="591" spans="1:35" s="20" customFormat="1" ht="15" customHeight="1" x14ac:dyDescent="0.25">
      <c r="A591" s="19"/>
      <c r="B591" s="74" t="str">
        <f t="shared" si="82"/>
        <v>!!!</v>
      </c>
      <c r="C591" s="209" t="str">
        <f>IF($D591&lt;&gt;"",VLOOKUP(TEXT($D591,0),'Angaben Stationen'!$C$15:$V$65,2,0),"")</f>
        <v/>
      </c>
      <c r="D591" s="203"/>
      <c r="E591" s="210"/>
      <c r="F591" s="210"/>
      <c r="G591" s="212"/>
      <c r="H591" s="213"/>
      <c r="I591" s="112"/>
      <c r="J591" s="112"/>
      <c r="K591" s="72"/>
      <c r="M591" s="126"/>
      <c r="N591" s="6">
        <f t="shared" si="83"/>
        <v>0</v>
      </c>
      <c r="O591" s="6" t="str">
        <f>IF('Angaben KH-Standort'!$D$13&gt;0,"VJ","KJA")</f>
        <v>KJA</v>
      </c>
      <c r="P591" s="6" t="str">
        <f t="shared" si="86"/>
        <v>Leer</v>
      </c>
      <c r="Q591" s="6" t="str">
        <f t="shared" si="84"/>
        <v>Leer</v>
      </c>
      <c r="R591" s="6" t="str">
        <f t="shared" si="81"/>
        <v>Leer</v>
      </c>
      <c r="S591" s="6" t="str">
        <f>VLOOKUP($C591,{"29 - Psychiatrie (Erwachsene)","Psychiatrie";"30 - Kinder- und Jugendpsychiatrie","KJPsychiatrie";"31 - Psychosomatik","Psychosomatik";0,"Leer";"","Leer"},2,0)</f>
        <v>Leer</v>
      </c>
      <c r="T591" s="6">
        <f>VLOOKUP($C591,{"29 - Psychiatrie (Erwachsene)",1;"30 - Kinder- und Jugendpsychiatrie",1;"31 - Psychosomatik",1;0,0;"",0},2,0)</f>
        <v>0</v>
      </c>
      <c r="U591" s="6">
        <f t="shared" si="87"/>
        <v>0</v>
      </c>
      <c r="V591" s="6">
        <f t="shared" si="88"/>
        <v>0</v>
      </c>
      <c r="W591" s="6">
        <f t="shared" si="89"/>
        <v>0</v>
      </c>
      <c r="X591" s="6">
        <f t="shared" si="90"/>
        <v>0</v>
      </c>
      <c r="Y591" s="6">
        <f t="shared" si="85"/>
        <v>0</v>
      </c>
      <c r="Z591" s="6"/>
      <c r="AA591" s="6"/>
      <c r="AB591" s="6"/>
      <c r="AC591" s="6"/>
      <c r="AD591" s="6"/>
      <c r="AE591" s="6"/>
      <c r="AF591" s="6"/>
      <c r="AG591" s="6"/>
      <c r="AH591" s="6"/>
      <c r="AI591" s="6"/>
    </row>
    <row r="592" spans="1:35" s="20" customFormat="1" ht="15" customHeight="1" x14ac:dyDescent="0.25">
      <c r="A592" s="19"/>
      <c r="B592" s="74" t="str">
        <f t="shared" si="82"/>
        <v>!!!</v>
      </c>
      <c r="C592" s="209" t="str">
        <f>IF($D592&lt;&gt;"",VLOOKUP(TEXT($D592,0),'Angaben Stationen'!$C$15:$V$65,2,0),"")</f>
        <v/>
      </c>
      <c r="D592" s="203"/>
      <c r="E592" s="210"/>
      <c r="F592" s="210"/>
      <c r="G592" s="212"/>
      <c r="H592" s="213"/>
      <c r="I592" s="112"/>
      <c r="J592" s="112"/>
      <c r="K592" s="72"/>
      <c r="M592" s="126"/>
      <c r="N592" s="6">
        <f t="shared" si="83"/>
        <v>0</v>
      </c>
      <c r="O592" s="6" t="str">
        <f>IF('Angaben KH-Standort'!$D$13&gt;0,"VJ","KJA")</f>
        <v>KJA</v>
      </c>
      <c r="P592" s="6" t="str">
        <f t="shared" si="86"/>
        <v>Leer</v>
      </c>
      <c r="Q592" s="6" t="str">
        <f t="shared" si="84"/>
        <v>Leer</v>
      </c>
      <c r="R592" s="6" t="str">
        <f t="shared" si="81"/>
        <v>Leer</v>
      </c>
      <c r="S592" s="6" t="str">
        <f>VLOOKUP($C592,{"29 - Psychiatrie (Erwachsene)","Psychiatrie";"30 - Kinder- und Jugendpsychiatrie","KJPsychiatrie";"31 - Psychosomatik","Psychosomatik";0,"Leer";"","Leer"},2,0)</f>
        <v>Leer</v>
      </c>
      <c r="T592" s="6">
        <f>VLOOKUP($C592,{"29 - Psychiatrie (Erwachsene)",1;"30 - Kinder- und Jugendpsychiatrie",1;"31 - Psychosomatik",1;0,0;"",0},2,0)</f>
        <v>0</v>
      </c>
      <c r="U592" s="6">
        <f t="shared" si="87"/>
        <v>0</v>
      </c>
      <c r="V592" s="6">
        <f t="shared" si="88"/>
        <v>0</v>
      </c>
      <c r="W592" s="6">
        <f t="shared" si="89"/>
        <v>0</v>
      </c>
      <c r="X592" s="6">
        <f t="shared" si="90"/>
        <v>0</v>
      </c>
      <c r="Y592" s="6">
        <f t="shared" si="85"/>
        <v>0</v>
      </c>
      <c r="Z592" s="6"/>
      <c r="AA592" s="6"/>
      <c r="AB592" s="6"/>
      <c r="AC592" s="6"/>
      <c r="AD592" s="6"/>
      <c r="AE592" s="6"/>
      <c r="AF592" s="6"/>
      <c r="AG592" s="6"/>
      <c r="AH592" s="6"/>
      <c r="AI592" s="6"/>
    </row>
    <row r="593" spans="1:35" s="20" customFormat="1" ht="15" customHeight="1" x14ac:dyDescent="0.25">
      <c r="A593" s="19"/>
      <c r="B593" s="74" t="str">
        <f t="shared" si="82"/>
        <v>!!!</v>
      </c>
      <c r="C593" s="209" t="str">
        <f>IF($D593&lt;&gt;"",VLOOKUP(TEXT($D593,0),'Angaben Stationen'!$C$15:$V$65,2,0),"")</f>
        <v/>
      </c>
      <c r="D593" s="203"/>
      <c r="E593" s="210"/>
      <c r="F593" s="210"/>
      <c r="G593" s="212"/>
      <c r="H593" s="213"/>
      <c r="I593" s="112"/>
      <c r="J593" s="112"/>
      <c r="K593" s="72"/>
      <c r="M593" s="126"/>
      <c r="N593" s="6">
        <f t="shared" si="83"/>
        <v>0</v>
      </c>
      <c r="O593" s="6" t="str">
        <f>IF('Angaben KH-Standort'!$D$13&gt;0,"VJ","KJA")</f>
        <v>KJA</v>
      </c>
      <c r="P593" s="6" t="str">
        <f t="shared" si="86"/>
        <v>Leer</v>
      </c>
      <c r="Q593" s="6" t="str">
        <f t="shared" si="84"/>
        <v>Leer</v>
      </c>
      <c r="R593" s="6" t="str">
        <f t="shared" si="81"/>
        <v>Leer</v>
      </c>
      <c r="S593" s="6" t="str">
        <f>VLOOKUP($C593,{"29 - Psychiatrie (Erwachsene)","Psychiatrie";"30 - Kinder- und Jugendpsychiatrie","KJPsychiatrie";"31 - Psychosomatik","Psychosomatik";0,"Leer";"","Leer"},2,0)</f>
        <v>Leer</v>
      </c>
      <c r="T593" s="6">
        <f>VLOOKUP($C593,{"29 - Psychiatrie (Erwachsene)",1;"30 - Kinder- und Jugendpsychiatrie",1;"31 - Psychosomatik",1;0,0;"",0},2,0)</f>
        <v>0</v>
      </c>
      <c r="U593" s="6">
        <f t="shared" si="87"/>
        <v>0</v>
      </c>
      <c r="V593" s="6">
        <f t="shared" si="88"/>
        <v>0</v>
      </c>
      <c r="W593" s="6">
        <f t="shared" si="89"/>
        <v>0</v>
      </c>
      <c r="X593" s="6">
        <f t="shared" si="90"/>
        <v>0</v>
      </c>
      <c r="Y593" s="6">
        <f t="shared" si="85"/>
        <v>0</v>
      </c>
      <c r="Z593" s="6"/>
      <c r="AA593" s="6"/>
      <c r="AB593" s="6"/>
      <c r="AC593" s="6"/>
      <c r="AD593" s="6"/>
      <c r="AE593" s="6"/>
      <c r="AF593" s="6"/>
      <c r="AG593" s="6"/>
      <c r="AH593" s="6"/>
      <c r="AI593" s="6"/>
    </row>
    <row r="594" spans="1:35" s="20" customFormat="1" ht="15" customHeight="1" x14ac:dyDescent="0.25">
      <c r="A594" s="19"/>
      <c r="B594" s="74" t="str">
        <f t="shared" si="82"/>
        <v>!!!</v>
      </c>
      <c r="C594" s="209" t="str">
        <f>IF($D594&lt;&gt;"",VLOOKUP(TEXT($D594,0),'Angaben Stationen'!$C$15:$V$65,2,0),"")</f>
        <v/>
      </c>
      <c r="D594" s="203"/>
      <c r="E594" s="210"/>
      <c r="F594" s="210"/>
      <c r="G594" s="212"/>
      <c r="H594" s="213"/>
      <c r="I594" s="112"/>
      <c r="J594" s="112"/>
      <c r="K594" s="72"/>
      <c r="M594" s="126"/>
      <c r="N594" s="6">
        <f t="shared" si="83"/>
        <v>0</v>
      </c>
      <c r="O594" s="6" t="str">
        <f>IF('Angaben KH-Standort'!$D$13&gt;0,"VJ","KJA")</f>
        <v>KJA</v>
      </c>
      <c r="P594" s="6" t="str">
        <f t="shared" si="86"/>
        <v>Leer</v>
      </c>
      <c r="Q594" s="6" t="str">
        <f t="shared" si="84"/>
        <v>Leer</v>
      </c>
      <c r="R594" s="6" t="str">
        <f t="shared" ref="R594:R602" si="91">IF($D594&lt;&gt;"","Monate","Leer")</f>
        <v>Leer</v>
      </c>
      <c r="S594" s="6" t="str">
        <f>VLOOKUP($C594,{"29 - Psychiatrie (Erwachsene)","Psychiatrie";"30 - Kinder- und Jugendpsychiatrie","KJPsychiatrie";"31 - Psychosomatik","Psychosomatik";0,"Leer";"","Leer"},2,0)</f>
        <v>Leer</v>
      </c>
      <c r="T594" s="6">
        <f>VLOOKUP($C594,{"29 - Psychiatrie (Erwachsene)",1;"30 - Kinder- und Jugendpsychiatrie",1;"31 - Psychosomatik",1;0,0;"",0},2,0)</f>
        <v>0</v>
      </c>
      <c r="U594" s="6">
        <f t="shared" si="87"/>
        <v>0</v>
      </c>
      <c r="V594" s="6">
        <f t="shared" si="88"/>
        <v>0</v>
      </c>
      <c r="W594" s="6">
        <f t="shared" si="89"/>
        <v>0</v>
      </c>
      <c r="X594" s="6">
        <f t="shared" si="90"/>
        <v>0</v>
      </c>
      <c r="Y594" s="6">
        <f t="shared" si="85"/>
        <v>0</v>
      </c>
      <c r="Z594" s="6"/>
      <c r="AA594" s="6"/>
      <c r="AB594" s="6"/>
      <c r="AC594" s="6"/>
      <c r="AD594" s="6"/>
      <c r="AE594" s="6"/>
      <c r="AF594" s="6"/>
      <c r="AG594" s="6"/>
      <c r="AH594" s="6"/>
      <c r="AI594" s="6"/>
    </row>
    <row r="595" spans="1:35" s="20" customFormat="1" ht="15" customHeight="1" x14ac:dyDescent="0.25">
      <c r="A595" s="19"/>
      <c r="B595" s="74" t="str">
        <f t="shared" ref="B595:B602" si="92">IF(SUM(T595:Y595)&lt;6,"!!!","")</f>
        <v>!!!</v>
      </c>
      <c r="C595" s="209" t="str">
        <f>IF($D595&lt;&gt;"",VLOOKUP(TEXT($D595,0),'Angaben Stationen'!$C$15:$V$65,2,0),"")</f>
        <v/>
      </c>
      <c r="D595" s="203"/>
      <c r="E595" s="210"/>
      <c r="F595" s="210"/>
      <c r="G595" s="212"/>
      <c r="H595" s="213"/>
      <c r="I595" s="112"/>
      <c r="J595" s="112"/>
      <c r="K595" s="72"/>
      <c r="M595" s="126"/>
      <c r="N595" s="6">
        <f t="shared" ref="N595:N602" si="93">IF(LEN(B595)&gt;0,0,1)</f>
        <v>0</v>
      </c>
      <c r="O595" s="6" t="str">
        <f>IF('Angaben KH-Standort'!$D$13&gt;0,"VJ","KJA")</f>
        <v>KJA</v>
      </c>
      <c r="P595" s="6" t="str">
        <f t="shared" si="86"/>
        <v>Leer</v>
      </c>
      <c r="Q595" s="6" t="str">
        <f t="shared" ref="Q595:Q602" si="94">IF($D595&lt;&gt;"",O595,"Leer")</f>
        <v>Leer</v>
      </c>
      <c r="R595" s="6" t="str">
        <f t="shared" si="91"/>
        <v>Leer</v>
      </c>
      <c r="S595" s="6" t="str">
        <f>VLOOKUP($C595,{"29 - Psychiatrie (Erwachsene)","Psychiatrie";"30 - Kinder- und Jugendpsychiatrie","KJPsychiatrie";"31 - Psychosomatik","Psychosomatik";0,"Leer";"","Leer"},2,0)</f>
        <v>Leer</v>
      </c>
      <c r="T595" s="6">
        <f>VLOOKUP($C595,{"29 - Psychiatrie (Erwachsene)",1;"30 - Kinder- und Jugendpsychiatrie",1;"31 - Psychosomatik",1;0,0;"",0},2,0)</f>
        <v>0</v>
      </c>
      <c r="U595" s="6">
        <f t="shared" si="87"/>
        <v>0</v>
      </c>
      <c r="V595" s="6">
        <f t="shared" si="88"/>
        <v>0</v>
      </c>
      <c r="W595" s="6">
        <f t="shared" si="89"/>
        <v>0</v>
      </c>
      <c r="X595" s="6">
        <f t="shared" si="90"/>
        <v>0</v>
      </c>
      <c r="Y595" s="6">
        <f t="shared" ref="Y595:Y601" si="95">IF(LEN($H595)&gt;0,1,0)</f>
        <v>0</v>
      </c>
      <c r="Z595" s="6"/>
      <c r="AA595" s="6"/>
      <c r="AB595" s="6"/>
      <c r="AC595" s="6"/>
      <c r="AD595" s="6"/>
      <c r="AE595" s="6"/>
      <c r="AF595" s="6"/>
      <c r="AG595" s="6"/>
      <c r="AH595" s="6"/>
      <c r="AI595" s="6"/>
    </row>
    <row r="596" spans="1:35" s="20" customFormat="1" ht="15" customHeight="1" x14ac:dyDescent="0.25">
      <c r="A596" s="19"/>
      <c r="B596" s="74" t="str">
        <f t="shared" si="92"/>
        <v>!!!</v>
      </c>
      <c r="C596" s="209" t="str">
        <f>IF($D596&lt;&gt;"",VLOOKUP(TEXT($D596,0),'Angaben Stationen'!$C$15:$V$65,2,0),"")</f>
        <v/>
      </c>
      <c r="D596" s="203"/>
      <c r="E596" s="210"/>
      <c r="F596" s="210"/>
      <c r="G596" s="212"/>
      <c r="H596" s="213"/>
      <c r="I596" s="112"/>
      <c r="J596" s="112"/>
      <c r="K596" s="72"/>
      <c r="M596" s="126"/>
      <c r="N596" s="6">
        <f t="shared" si="93"/>
        <v>0</v>
      </c>
      <c r="O596" s="6" t="str">
        <f>IF('Angaben KH-Standort'!$D$13&gt;0,"VJ","KJA")</f>
        <v>KJA</v>
      </c>
      <c r="P596" s="6" t="str">
        <f t="shared" ref="P596:P602" si="96">IF($D595&lt;&gt;"","Stationen","Leer")</f>
        <v>Leer</v>
      </c>
      <c r="Q596" s="6" t="str">
        <f t="shared" si="94"/>
        <v>Leer</v>
      </c>
      <c r="R596" s="6" t="str">
        <f t="shared" si="91"/>
        <v>Leer</v>
      </c>
      <c r="S596" s="6" t="str">
        <f>VLOOKUP($C596,{"29 - Psychiatrie (Erwachsene)","Psychiatrie";"30 - Kinder- und Jugendpsychiatrie","KJPsychiatrie";"31 - Psychosomatik","Psychosomatik";0,"Leer";"","Leer"},2,0)</f>
        <v>Leer</v>
      </c>
      <c r="T596" s="6">
        <f>VLOOKUP($C596,{"29 - Psychiatrie (Erwachsene)",1;"30 - Kinder- und Jugendpsychiatrie",1;"31 - Psychosomatik",1;0,0;"",0},2,0)</f>
        <v>0</v>
      </c>
      <c r="U596" s="6">
        <f t="shared" ref="U596:U602" si="97">IF(LEN($D596)&gt;0,1,0)</f>
        <v>0</v>
      </c>
      <c r="V596" s="6">
        <f t="shared" ref="V596:V602" si="98">IF(LEN($E596)&gt;0,1,0)</f>
        <v>0</v>
      </c>
      <c r="W596" s="6">
        <f t="shared" ref="W596:W602" si="99">IF(LEN($F596)&gt;0,1,0)</f>
        <v>0</v>
      </c>
      <c r="X596" s="6">
        <f t="shared" ref="X596:X602" si="100">IF(LEN($G596)&gt;0,1,0)</f>
        <v>0</v>
      </c>
      <c r="Y596" s="6">
        <f t="shared" si="95"/>
        <v>0</v>
      </c>
      <c r="Z596" s="6"/>
      <c r="AA596" s="6"/>
      <c r="AB596" s="6"/>
      <c r="AC596" s="6"/>
      <c r="AD596" s="6"/>
      <c r="AE596" s="6"/>
      <c r="AF596" s="6"/>
      <c r="AG596" s="6"/>
      <c r="AH596" s="6"/>
      <c r="AI596" s="6"/>
    </row>
    <row r="597" spans="1:35" s="20" customFormat="1" ht="15" customHeight="1" x14ac:dyDescent="0.25">
      <c r="A597" s="19"/>
      <c r="B597" s="74" t="str">
        <f t="shared" si="92"/>
        <v>!!!</v>
      </c>
      <c r="C597" s="209" t="str">
        <f>IF($D597&lt;&gt;"",VLOOKUP(TEXT($D597,0),'Angaben Stationen'!$C$15:$V$65,2,0),"")</f>
        <v/>
      </c>
      <c r="D597" s="203"/>
      <c r="E597" s="210"/>
      <c r="F597" s="210"/>
      <c r="G597" s="212"/>
      <c r="H597" s="213"/>
      <c r="I597" s="112"/>
      <c r="J597" s="112"/>
      <c r="K597" s="72"/>
      <c r="M597" s="126"/>
      <c r="N597" s="6">
        <f t="shared" si="93"/>
        <v>0</v>
      </c>
      <c r="O597" s="6" t="str">
        <f>IF('Angaben KH-Standort'!$D$13&gt;0,"VJ","KJA")</f>
        <v>KJA</v>
      </c>
      <c r="P597" s="6" t="str">
        <f t="shared" si="96"/>
        <v>Leer</v>
      </c>
      <c r="Q597" s="6" t="str">
        <f t="shared" si="94"/>
        <v>Leer</v>
      </c>
      <c r="R597" s="6" t="str">
        <f t="shared" si="91"/>
        <v>Leer</v>
      </c>
      <c r="S597" s="6" t="str">
        <f>VLOOKUP($C597,{"29 - Psychiatrie (Erwachsene)","Psychiatrie";"30 - Kinder- und Jugendpsychiatrie","KJPsychiatrie";"31 - Psychosomatik","Psychosomatik";0,"Leer";"","Leer"},2,0)</f>
        <v>Leer</v>
      </c>
      <c r="T597" s="6">
        <f>VLOOKUP($C597,{"29 - Psychiatrie (Erwachsene)",1;"30 - Kinder- und Jugendpsychiatrie",1;"31 - Psychosomatik",1;0,0;"",0},2,0)</f>
        <v>0</v>
      </c>
      <c r="U597" s="6">
        <f t="shared" si="97"/>
        <v>0</v>
      </c>
      <c r="V597" s="6">
        <f t="shared" si="98"/>
        <v>0</v>
      </c>
      <c r="W597" s="6">
        <f t="shared" si="99"/>
        <v>0</v>
      </c>
      <c r="X597" s="6">
        <f t="shared" si="100"/>
        <v>0</v>
      </c>
      <c r="Y597" s="6">
        <f t="shared" si="95"/>
        <v>0</v>
      </c>
      <c r="Z597" s="6"/>
      <c r="AA597" s="6"/>
      <c r="AB597" s="6"/>
      <c r="AC597" s="6"/>
      <c r="AD597" s="6"/>
      <c r="AE597" s="6"/>
      <c r="AF597" s="6"/>
      <c r="AG597" s="6"/>
      <c r="AH597" s="6"/>
      <c r="AI597" s="6"/>
    </row>
    <row r="598" spans="1:35" s="20" customFormat="1" ht="15" customHeight="1" x14ac:dyDescent="0.25">
      <c r="A598" s="19"/>
      <c r="B598" s="74" t="str">
        <f t="shared" si="92"/>
        <v>!!!</v>
      </c>
      <c r="C598" s="209" t="str">
        <f>IF($D598&lt;&gt;"",VLOOKUP(TEXT($D598,0),'Angaben Stationen'!$C$15:$V$65,2,0),"")</f>
        <v/>
      </c>
      <c r="D598" s="203"/>
      <c r="E598" s="210"/>
      <c r="F598" s="210"/>
      <c r="G598" s="212"/>
      <c r="H598" s="213"/>
      <c r="I598" s="112"/>
      <c r="J598" s="112"/>
      <c r="K598" s="72"/>
      <c r="M598" s="126"/>
      <c r="N598" s="6">
        <f t="shared" si="93"/>
        <v>0</v>
      </c>
      <c r="O598" s="6" t="str">
        <f>IF('Angaben KH-Standort'!$D$13&gt;0,"VJ","KJA")</f>
        <v>KJA</v>
      </c>
      <c r="P598" s="6" t="str">
        <f t="shared" si="96"/>
        <v>Leer</v>
      </c>
      <c r="Q598" s="6" t="str">
        <f t="shared" si="94"/>
        <v>Leer</v>
      </c>
      <c r="R598" s="6" t="str">
        <f t="shared" si="91"/>
        <v>Leer</v>
      </c>
      <c r="S598" s="6" t="str">
        <f>VLOOKUP($C598,{"29 - Psychiatrie (Erwachsene)","Psychiatrie";"30 - Kinder- und Jugendpsychiatrie","KJPsychiatrie";"31 - Psychosomatik","Psychosomatik";0,"Leer";"","Leer"},2,0)</f>
        <v>Leer</v>
      </c>
      <c r="T598" s="6">
        <f>VLOOKUP($C598,{"29 - Psychiatrie (Erwachsene)",1;"30 - Kinder- und Jugendpsychiatrie",1;"31 - Psychosomatik",1;0,0;"",0},2,0)</f>
        <v>0</v>
      </c>
      <c r="U598" s="6">
        <f t="shared" si="97"/>
        <v>0</v>
      </c>
      <c r="V598" s="6">
        <f t="shared" si="98"/>
        <v>0</v>
      </c>
      <c r="W598" s="6">
        <f t="shared" si="99"/>
        <v>0</v>
      </c>
      <c r="X598" s="6">
        <f t="shared" si="100"/>
        <v>0</v>
      </c>
      <c r="Y598" s="6">
        <f t="shared" si="95"/>
        <v>0</v>
      </c>
      <c r="Z598" s="6"/>
      <c r="AA598" s="6"/>
      <c r="AB598" s="6"/>
      <c r="AC598" s="6"/>
      <c r="AD598" s="6"/>
      <c r="AE598" s="6"/>
      <c r="AF598" s="6"/>
      <c r="AG598" s="6"/>
      <c r="AH598" s="6"/>
      <c r="AI598" s="6"/>
    </row>
    <row r="599" spans="1:35" s="20" customFormat="1" ht="15" customHeight="1" x14ac:dyDescent="0.25">
      <c r="A599" s="19"/>
      <c r="B599" s="74" t="str">
        <f t="shared" si="92"/>
        <v>!!!</v>
      </c>
      <c r="C599" s="209" t="str">
        <f>IF($D599&lt;&gt;"",VLOOKUP(TEXT($D599,0),'Angaben Stationen'!$C$15:$V$65,2,0),"")</f>
        <v/>
      </c>
      <c r="D599" s="203"/>
      <c r="E599" s="210"/>
      <c r="F599" s="210"/>
      <c r="G599" s="212"/>
      <c r="H599" s="213"/>
      <c r="I599" s="112"/>
      <c r="J599" s="112"/>
      <c r="K599" s="72"/>
      <c r="M599" s="126"/>
      <c r="N599" s="6">
        <f t="shared" si="93"/>
        <v>0</v>
      </c>
      <c r="O599" s="6" t="str">
        <f>IF('Angaben KH-Standort'!$D$13&gt;0,"VJ","KJA")</f>
        <v>KJA</v>
      </c>
      <c r="P599" s="6" t="str">
        <f t="shared" si="96"/>
        <v>Leer</v>
      </c>
      <c r="Q599" s="6" t="str">
        <f t="shared" si="94"/>
        <v>Leer</v>
      </c>
      <c r="R599" s="6" t="str">
        <f t="shared" si="91"/>
        <v>Leer</v>
      </c>
      <c r="S599" s="6" t="str">
        <f>VLOOKUP($C599,{"29 - Psychiatrie (Erwachsene)","Psychiatrie";"30 - Kinder- und Jugendpsychiatrie","KJPsychiatrie";"31 - Psychosomatik","Psychosomatik";0,"Leer";"","Leer"},2,0)</f>
        <v>Leer</v>
      </c>
      <c r="T599" s="6">
        <f>VLOOKUP($C599,{"29 - Psychiatrie (Erwachsene)",1;"30 - Kinder- und Jugendpsychiatrie",1;"31 - Psychosomatik",1;0,0;"",0},2,0)</f>
        <v>0</v>
      </c>
      <c r="U599" s="6">
        <f t="shared" si="97"/>
        <v>0</v>
      </c>
      <c r="V599" s="6">
        <f t="shared" si="98"/>
        <v>0</v>
      </c>
      <c r="W599" s="6">
        <f t="shared" si="99"/>
        <v>0</v>
      </c>
      <c r="X599" s="6">
        <f t="shared" si="100"/>
        <v>0</v>
      </c>
      <c r="Y599" s="6">
        <f t="shared" si="95"/>
        <v>0</v>
      </c>
      <c r="Z599" s="6"/>
      <c r="AA599" s="6"/>
      <c r="AB599" s="6"/>
      <c r="AC599" s="6"/>
      <c r="AD599" s="6"/>
      <c r="AE599" s="6"/>
      <c r="AF599" s="6"/>
      <c r="AG599" s="6"/>
      <c r="AH599" s="6"/>
      <c r="AI599" s="6"/>
    </row>
    <row r="600" spans="1:35" s="20" customFormat="1" ht="15" customHeight="1" x14ac:dyDescent="0.25">
      <c r="A600" s="19"/>
      <c r="B600" s="74" t="str">
        <f t="shared" si="92"/>
        <v>!!!</v>
      </c>
      <c r="C600" s="209" t="str">
        <f>IF($D600&lt;&gt;"",VLOOKUP(TEXT($D600,0),'Angaben Stationen'!$C$15:$V$65,2,0),"")</f>
        <v/>
      </c>
      <c r="D600" s="203"/>
      <c r="E600" s="210"/>
      <c r="F600" s="210"/>
      <c r="G600" s="212"/>
      <c r="H600" s="213"/>
      <c r="I600" s="112"/>
      <c r="J600" s="112"/>
      <c r="K600" s="72"/>
      <c r="M600" s="126"/>
      <c r="N600" s="6">
        <f t="shared" si="93"/>
        <v>0</v>
      </c>
      <c r="O600" s="6" t="str">
        <f>IF('Angaben KH-Standort'!$D$13&gt;0,"VJ","KJA")</f>
        <v>KJA</v>
      </c>
      <c r="P600" s="6" t="str">
        <f t="shared" si="96"/>
        <v>Leer</v>
      </c>
      <c r="Q600" s="6" t="str">
        <f t="shared" si="94"/>
        <v>Leer</v>
      </c>
      <c r="R600" s="6" t="str">
        <f t="shared" si="91"/>
        <v>Leer</v>
      </c>
      <c r="S600" s="6" t="str">
        <f>VLOOKUP($C600,{"29 - Psychiatrie (Erwachsene)","Psychiatrie";"30 - Kinder- und Jugendpsychiatrie","KJPsychiatrie";"31 - Psychosomatik","Psychosomatik";0,"Leer";"","Leer"},2,0)</f>
        <v>Leer</v>
      </c>
      <c r="T600" s="6">
        <f>VLOOKUP($C600,{"29 - Psychiatrie (Erwachsene)",1;"30 - Kinder- und Jugendpsychiatrie",1;"31 - Psychosomatik",1;0,0;"",0},2,0)</f>
        <v>0</v>
      </c>
      <c r="U600" s="6">
        <f t="shared" si="97"/>
        <v>0</v>
      </c>
      <c r="V600" s="6">
        <f t="shared" si="98"/>
        <v>0</v>
      </c>
      <c r="W600" s="6">
        <f t="shared" si="99"/>
        <v>0</v>
      </c>
      <c r="X600" s="6">
        <f t="shared" si="100"/>
        <v>0</v>
      </c>
      <c r="Y600" s="6">
        <f t="shared" si="95"/>
        <v>0</v>
      </c>
      <c r="Z600" s="6"/>
      <c r="AA600" s="6"/>
      <c r="AB600" s="6"/>
      <c r="AC600" s="6"/>
      <c r="AD600" s="6"/>
      <c r="AE600" s="6"/>
      <c r="AF600" s="6"/>
      <c r="AG600" s="6"/>
      <c r="AH600" s="6"/>
      <c r="AI600" s="6"/>
    </row>
    <row r="601" spans="1:35" s="20" customFormat="1" ht="15" customHeight="1" x14ac:dyDescent="0.25">
      <c r="A601" s="19"/>
      <c r="B601" s="74" t="str">
        <f t="shared" si="92"/>
        <v>!!!</v>
      </c>
      <c r="C601" s="209" t="str">
        <f>IF($D601&lt;&gt;"",VLOOKUP(TEXT($D601,0),'Angaben Stationen'!$C$15:$V$65,2,0),"")</f>
        <v/>
      </c>
      <c r="D601" s="203"/>
      <c r="E601" s="210"/>
      <c r="F601" s="210"/>
      <c r="G601" s="212"/>
      <c r="H601" s="213"/>
      <c r="I601" s="112"/>
      <c r="J601" s="112"/>
      <c r="K601" s="72"/>
      <c r="M601" s="126"/>
      <c r="N601" s="6">
        <f t="shared" si="93"/>
        <v>0</v>
      </c>
      <c r="O601" s="6" t="str">
        <f>IF('Angaben KH-Standort'!$D$13&gt;0,"VJ","KJA")</f>
        <v>KJA</v>
      </c>
      <c r="P601" s="6" t="str">
        <f t="shared" si="96"/>
        <v>Leer</v>
      </c>
      <c r="Q601" s="6" t="str">
        <f t="shared" si="94"/>
        <v>Leer</v>
      </c>
      <c r="R601" s="6" t="str">
        <f t="shared" si="91"/>
        <v>Leer</v>
      </c>
      <c r="S601" s="6" t="str">
        <f>VLOOKUP($C601,{"29 - Psychiatrie (Erwachsene)","Psychiatrie";"30 - Kinder- und Jugendpsychiatrie","KJPsychiatrie";"31 - Psychosomatik","Psychosomatik";0,"Leer";"","Leer"},2,0)</f>
        <v>Leer</v>
      </c>
      <c r="T601" s="6">
        <f>VLOOKUP($C601,{"29 - Psychiatrie (Erwachsene)",1;"30 - Kinder- und Jugendpsychiatrie",1;"31 - Psychosomatik",1;0,0;"",0},2,0)</f>
        <v>0</v>
      </c>
      <c r="U601" s="6">
        <f t="shared" si="97"/>
        <v>0</v>
      </c>
      <c r="V601" s="6">
        <f t="shared" si="98"/>
        <v>0</v>
      </c>
      <c r="W601" s="6">
        <f t="shared" si="99"/>
        <v>0</v>
      </c>
      <c r="X601" s="6">
        <f t="shared" si="100"/>
        <v>0</v>
      </c>
      <c r="Y601" s="6">
        <f t="shared" si="95"/>
        <v>0</v>
      </c>
      <c r="Z601" s="6"/>
      <c r="AA601" s="6"/>
      <c r="AB601" s="6"/>
      <c r="AC601" s="6"/>
      <c r="AD601" s="6"/>
      <c r="AE601" s="6"/>
      <c r="AF601" s="6"/>
      <c r="AG601" s="6"/>
      <c r="AH601" s="6"/>
      <c r="AI601" s="6"/>
    </row>
    <row r="602" spans="1:35" s="20" customFormat="1" ht="15" customHeight="1" x14ac:dyDescent="0.25">
      <c r="A602" s="25"/>
      <c r="B602" s="74" t="str">
        <f t="shared" si="92"/>
        <v>!!!</v>
      </c>
      <c r="C602" s="209" t="str">
        <f>IF($D602&lt;&gt;"",VLOOKUP(TEXT($D602,0),'Angaben Stationen'!$C$15:$V$65,2,0),"")</f>
        <v/>
      </c>
      <c r="D602" s="203"/>
      <c r="E602" s="210"/>
      <c r="F602" s="210"/>
      <c r="G602" s="212"/>
      <c r="H602" s="213"/>
      <c r="I602" s="66"/>
      <c r="J602" s="66"/>
      <c r="K602" s="72"/>
      <c r="M602" s="126"/>
      <c r="N602" s="6">
        <f t="shared" si="93"/>
        <v>0</v>
      </c>
      <c r="O602" s="6" t="str">
        <f>IF('Angaben KH-Standort'!$D$13&gt;0,"VJ","KJA")</f>
        <v>KJA</v>
      </c>
      <c r="P602" s="6" t="str">
        <f t="shared" si="96"/>
        <v>Leer</v>
      </c>
      <c r="Q602" s="6" t="str">
        <f t="shared" si="94"/>
        <v>Leer</v>
      </c>
      <c r="R602" s="6" t="str">
        <f t="shared" si="91"/>
        <v>Leer</v>
      </c>
      <c r="S602" s="6" t="str">
        <f>VLOOKUP($C602,{"29 - Psychiatrie (Erwachsene)","Psychiatrie";"30 - Kinder- und Jugendpsychiatrie","KJPsychiatrie";"31 - Psychosomatik","Psychosomatik";0,"Leer";"","Leer"},2,0)</f>
        <v>Leer</v>
      </c>
      <c r="T602" s="6">
        <f>VLOOKUP($C602,{"29 - Psychiatrie (Erwachsene)",1;"30 - Kinder- und Jugendpsychiatrie",1;"31 - Psychosomatik",1;0,0;"",0},2,0)</f>
        <v>0</v>
      </c>
      <c r="U602" s="6">
        <f t="shared" si="97"/>
        <v>0</v>
      </c>
      <c r="V602" s="6">
        <f t="shared" si="98"/>
        <v>0</v>
      </c>
      <c r="W602" s="6">
        <f t="shared" si="99"/>
        <v>0</v>
      </c>
      <c r="X602" s="6">
        <f t="shared" si="100"/>
        <v>0</v>
      </c>
      <c r="Y602" s="6">
        <f>IF(LEN($H602)&gt;0,1,0)</f>
        <v>0</v>
      </c>
      <c r="Z602" s="6"/>
      <c r="AA602" s="6"/>
      <c r="AB602" s="6"/>
      <c r="AC602" s="6"/>
      <c r="AD602" s="6"/>
      <c r="AE602" s="6"/>
      <c r="AF602" s="6"/>
      <c r="AG602" s="6"/>
      <c r="AH602" s="6"/>
      <c r="AI602" s="6"/>
    </row>
    <row r="603" spans="1:35" s="28" customFormat="1" ht="15" customHeight="1" x14ac:dyDescent="0.25">
      <c r="A603" s="25"/>
      <c r="B603" s="106"/>
      <c r="C603" s="107"/>
      <c r="D603" s="107"/>
      <c r="E603" s="107"/>
      <c r="F603" s="107"/>
      <c r="G603" s="107"/>
      <c r="H603" s="107"/>
      <c r="I603" s="107"/>
      <c r="J603" s="107"/>
      <c r="K603" s="76"/>
      <c r="L603" s="20"/>
      <c r="M603" s="126"/>
      <c r="N603" s="6"/>
      <c r="O603" s="6"/>
      <c r="P603" s="6"/>
      <c r="Q603" s="6"/>
      <c r="R603" s="6"/>
      <c r="S603" s="6"/>
      <c r="T603" s="6"/>
      <c r="U603" s="6"/>
      <c r="V603" s="6"/>
      <c r="W603" s="6"/>
      <c r="X603" s="6"/>
      <c r="Y603" s="6"/>
      <c r="Z603" s="6"/>
      <c r="AA603" s="6"/>
      <c r="AB603" s="6"/>
      <c r="AC603" s="6"/>
      <c r="AD603" s="6"/>
      <c r="AE603" s="6"/>
      <c r="AF603" s="6"/>
      <c r="AG603" s="6"/>
      <c r="AH603" s="6"/>
      <c r="AI603" s="6"/>
    </row>
  </sheetData>
  <sheetProtection algorithmName="SHA-512" hashValue="VIjNxyjCdRZU+kM65ZuOjXTu1fvQus+kqseoCOBMYl9Cs8KUBzlpSvf4Kvotv/e0G7dM5yZpq+txnTw59LPAwg==" saltValue="39vWb7XAwkKnLItA2+sjHA==" spinCount="100000" sheet="1" objects="1" scenarios="1" selectLockedCells="1" autoFilter="0"/>
  <autoFilter ref="C17:G602"/>
  <mergeCells count="4">
    <mergeCell ref="C10:J15"/>
    <mergeCell ref="C16:H16"/>
    <mergeCell ref="E5:F5"/>
    <mergeCell ref="E6:F6"/>
  </mergeCells>
  <conditionalFormatting sqref="H18:H602">
    <cfRule type="expression" dxfId="93" priority="10">
      <formula>C18=""</formula>
    </cfRule>
  </conditionalFormatting>
  <conditionalFormatting sqref="B18:B602">
    <cfRule type="expression" dxfId="92" priority="9">
      <formula>D18=""</formula>
    </cfRule>
  </conditionalFormatting>
  <conditionalFormatting sqref="B18:B602">
    <cfRule type="expression" dxfId="91" priority="8">
      <formula>D18=0</formula>
    </cfRule>
  </conditionalFormatting>
  <conditionalFormatting sqref="G18:G602">
    <cfRule type="expression" dxfId="90" priority="11">
      <formula>C18=""</formula>
    </cfRule>
  </conditionalFormatting>
  <conditionalFormatting sqref="F18:F602">
    <cfRule type="expression" dxfId="89" priority="6">
      <formula>C18=""</formula>
    </cfRule>
  </conditionalFormatting>
  <conditionalFormatting sqref="E18:E602">
    <cfRule type="expression" dxfId="88" priority="5">
      <formula>C18=""</formula>
    </cfRule>
  </conditionalFormatting>
  <conditionalFormatting sqref="C16:H16">
    <cfRule type="expression" dxfId="87" priority="2">
      <formula>C16&lt;&gt;""</formula>
    </cfRule>
  </conditionalFormatting>
  <conditionalFormatting sqref="B16">
    <cfRule type="expression" dxfId="86" priority="1">
      <formula>B16&lt;&gt;""</formula>
    </cfRule>
  </conditionalFormatting>
  <dataValidations count="4">
    <dataValidation type="list" allowBlank="1" showInputMessage="1" showErrorMessage="1" sqref="G18:G602">
      <formula1>INDIRECT(S18)</formula1>
    </dataValidation>
    <dataValidation type="list" allowBlank="1" showInputMessage="1" showErrorMessage="1" sqref="F18:F602">
      <formula1>INDIRECT($R18)</formula1>
    </dataValidation>
    <dataValidation type="list" allowBlank="1" showInputMessage="1" showErrorMessage="1" errorTitle="ACHTUNG" error="Zulässig sind nur das Jahr und das Vorjahr" sqref="E18:E602">
      <formula1>INDIRECT(Q18)</formula1>
    </dataValidation>
    <dataValidation type="whole" allowBlank="1" showErrorMessage="1" errorTitle="ACHTUNG" error="Zulässig sind nur Werte im Bereich von 0 bis 99999" promptTitle="Hinweis" sqref="H18:H602">
      <formula1>0</formula1>
      <formula2>99999</formula2>
    </dataValidation>
  </dataValidations>
  <hyperlinks>
    <hyperlink ref="J3" location="B1.2!D16" display="&lt;&lt; B1.2"/>
    <hyperlink ref="K3" location="B2.1!D15" display="B2.1 &gt;&gt;"/>
  </hyperlinks>
  <pageMargins left="0.25" right="0.25" top="0.75" bottom="0.75" header="0.3" footer="0.3"/>
  <pageSetup paperSize="9" scale="50" fitToHeight="0" orientation="portrait" r:id="rId1"/>
  <colBreaks count="1" manualBreakCount="1">
    <brk id="11" max="1048575" man="1"/>
  </colBreaks>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Title="ACHTUNG" error="Bitte geben Sie eine Stations-ID ein, für die eine Stationsbezeichnung und eine differenzierte Einrichtung angegebeen wurde">
          <x14:formula1>
            <xm:f>VALUE('Angaben Stationen'!$U$10)</xm:f>
          </x14:formula1>
          <x14:formula2>
            <xm:f>VALUE('Angaben Stationen'!$U$12)</xm:f>
          </x14:formula2>
          <xm:sqref>D18:D602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pageSetUpPr fitToPage="1"/>
  </sheetPr>
  <dimension ref="A1:AL603"/>
  <sheetViews>
    <sheetView showGridLines="0" zoomScaleNormal="100" workbookViewId="0">
      <selection activeCell="D16" sqref="D16"/>
    </sheetView>
  </sheetViews>
  <sheetFormatPr baseColWidth="10" defaultColWidth="11.42578125" defaultRowHeight="15" x14ac:dyDescent="0.25"/>
  <cols>
    <col min="1" max="1" width="4.28515625" style="19" customWidth="1"/>
    <col min="2" max="2" width="11.42578125" style="19" customWidth="1"/>
    <col min="3" max="3" width="32" style="19" customWidth="1"/>
    <col min="4" max="4" width="8.5703125" style="19" customWidth="1"/>
    <col min="5" max="6" width="11.42578125" style="19" customWidth="1"/>
    <col min="7" max="12" width="17.140625" style="19" customWidth="1"/>
    <col min="13" max="13" width="4.42578125" style="20" customWidth="1"/>
    <col min="14" max="14" width="11.42578125" style="6"/>
    <col min="15" max="15" width="8.7109375" style="20" customWidth="1"/>
    <col min="16" max="19" width="11.42578125" style="20"/>
    <col min="20" max="38" width="11.42578125" style="6"/>
    <col min="39" max="16384" width="11.42578125" style="19"/>
  </cols>
  <sheetData>
    <row r="1" spans="1:38" x14ac:dyDescent="0.25">
      <c r="M1" s="19"/>
      <c r="N1" s="19"/>
    </row>
    <row r="2" spans="1:38" x14ac:dyDescent="0.25">
      <c r="M2" s="19"/>
      <c r="N2" s="19"/>
    </row>
    <row r="3" spans="1:38" s="44" customFormat="1" ht="30" customHeight="1" x14ac:dyDescent="0.35">
      <c r="B3" s="38" t="s">
        <v>211</v>
      </c>
      <c r="C3" s="39" t="s">
        <v>325</v>
      </c>
      <c r="D3" s="68"/>
      <c r="E3" s="68"/>
      <c r="F3" s="68"/>
      <c r="G3" s="68"/>
      <c r="H3" s="79"/>
      <c r="I3" s="80"/>
      <c r="J3" s="108"/>
      <c r="K3" s="133" t="s">
        <v>88</v>
      </c>
      <c r="L3" s="133" t="s">
        <v>87</v>
      </c>
      <c r="M3" s="80"/>
      <c r="N3" s="109"/>
      <c r="T3" s="43"/>
      <c r="U3" s="43"/>
      <c r="V3" s="43"/>
      <c r="W3" s="43"/>
      <c r="X3" s="43"/>
      <c r="Y3" s="43"/>
      <c r="Z3" s="43"/>
      <c r="AA3" s="43"/>
      <c r="AB3" s="43"/>
      <c r="AC3" s="43"/>
      <c r="AD3" s="43"/>
      <c r="AE3" s="43"/>
      <c r="AF3" s="43"/>
      <c r="AG3" s="43"/>
      <c r="AH3" s="43"/>
      <c r="AI3" s="43"/>
      <c r="AJ3" s="43"/>
      <c r="AK3" s="43"/>
      <c r="AL3" s="43"/>
    </row>
    <row r="4" spans="1:38" ht="15" customHeight="1" x14ac:dyDescent="0.25">
      <c r="B4" s="21"/>
      <c r="C4" s="21"/>
      <c r="D4" s="21"/>
      <c r="E4" s="21"/>
      <c r="F4" s="21"/>
      <c r="G4" s="21"/>
      <c r="H4" s="21"/>
      <c r="I4" s="21"/>
      <c r="J4" s="21"/>
      <c r="K4" s="21"/>
      <c r="L4" s="21"/>
      <c r="M4" s="21"/>
      <c r="N4" s="21"/>
      <c r="O4" s="21"/>
      <c r="P4" s="21"/>
      <c r="Q4" s="21"/>
      <c r="R4" s="21"/>
    </row>
    <row r="5" spans="1:38" ht="15" customHeight="1" x14ac:dyDescent="0.25">
      <c r="B5" s="160"/>
      <c r="C5" s="161" t="str">
        <f ca="1">"Haupt-IK: " &amp; CELL("inhalt",'Angaben KH-Standort'!D26)</f>
        <v xml:space="preserve">Haupt-IK: </v>
      </c>
      <c r="D5" s="162"/>
      <c r="E5" s="281" t="str">
        <f>IF('Angaben KH-Standort'!$D$13&lt;&gt;"","Jahr: " &amp; 'Angaben KH-Standort'!$D$13,"Kein Jahr angegeben")</f>
        <v>Kein Jahr angegeben</v>
      </c>
      <c r="F5" s="281"/>
      <c r="G5" s="163"/>
      <c r="H5" s="163"/>
      <c r="I5" s="163"/>
      <c r="J5" s="163"/>
      <c r="K5" s="163"/>
      <c r="L5" s="163"/>
      <c r="M5" s="125"/>
      <c r="N5" s="21"/>
      <c r="O5" s="21"/>
      <c r="P5" s="21"/>
      <c r="Q5" s="21"/>
      <c r="R5" s="21"/>
    </row>
    <row r="6" spans="1:38" ht="15" customHeight="1" x14ac:dyDescent="0.25">
      <c r="B6" s="164"/>
      <c r="C6" s="165" t="str">
        <f ca="1" xml:space="preserve"> "Standort-ID: " &amp; CELL("inhalt",'Angaben KH-Standort'!D27)</f>
        <v xml:space="preserve">Standort-ID: </v>
      </c>
      <c r="D6" s="166"/>
      <c r="E6" s="282" t="str">
        <f>IF('Angaben KH-Standort'!$D$14&lt;&gt;"",'Angaben KH-Standort'!$D$14 &amp;". Quartal","Kein Quartal angegeben")</f>
        <v>Kein Quartal angegeben</v>
      </c>
      <c r="F6" s="282"/>
      <c r="G6" s="166"/>
      <c r="H6" s="166"/>
      <c r="I6" s="166"/>
      <c r="J6" s="166"/>
      <c r="K6" s="166"/>
      <c r="L6" s="166"/>
      <c r="M6" s="169"/>
      <c r="N6" s="21"/>
      <c r="O6" s="21"/>
      <c r="P6" s="21"/>
      <c r="Q6" s="21"/>
      <c r="R6" s="21"/>
    </row>
    <row r="7" spans="1:38" s="20" customFormat="1" ht="15" customHeight="1" x14ac:dyDescent="0.25">
      <c r="A7" s="19"/>
      <c r="B7" s="21"/>
      <c r="C7" s="21"/>
      <c r="D7" s="21"/>
      <c r="E7" s="21"/>
      <c r="F7" s="21"/>
      <c r="G7" s="21"/>
      <c r="H7" s="21"/>
      <c r="I7" s="21"/>
      <c r="J7" s="21"/>
      <c r="K7" s="21"/>
      <c r="L7" s="21"/>
      <c r="M7" s="21"/>
      <c r="N7" s="21"/>
      <c r="O7" s="21"/>
      <c r="P7" s="21"/>
      <c r="Q7" s="21"/>
      <c r="R7" s="21"/>
      <c r="T7" s="6"/>
      <c r="U7" s="6"/>
      <c r="V7" s="6"/>
      <c r="W7" s="6"/>
      <c r="X7" s="6"/>
      <c r="Y7" s="6"/>
      <c r="Z7" s="6"/>
      <c r="AA7" s="6"/>
      <c r="AB7" s="6"/>
      <c r="AC7" s="6"/>
      <c r="AD7" s="6"/>
      <c r="AE7" s="6"/>
      <c r="AF7" s="6"/>
      <c r="AG7" s="6"/>
      <c r="AH7" s="6"/>
      <c r="AI7" s="6"/>
      <c r="AJ7" s="6"/>
      <c r="AK7" s="6"/>
      <c r="AL7" s="6"/>
    </row>
    <row r="8" spans="1:38" s="20" customFormat="1" ht="15" customHeight="1" x14ac:dyDescent="0.25">
      <c r="A8" s="19"/>
      <c r="B8" s="60"/>
      <c r="C8" s="61"/>
      <c r="D8" s="61"/>
      <c r="E8" s="61"/>
      <c r="F8" s="61"/>
      <c r="G8" s="61"/>
      <c r="H8" s="61"/>
      <c r="I8" s="61"/>
      <c r="J8" s="61"/>
      <c r="K8" s="61"/>
      <c r="L8" s="61"/>
      <c r="M8" s="61"/>
      <c r="N8" s="24"/>
      <c r="T8" s="110"/>
      <c r="U8" s="6"/>
      <c r="V8" s="6"/>
      <c r="W8" s="6"/>
      <c r="X8" s="6"/>
      <c r="Y8" s="6"/>
      <c r="Z8" s="6"/>
      <c r="AA8" s="6"/>
      <c r="AB8" s="6"/>
      <c r="AC8" s="6"/>
      <c r="AD8" s="6"/>
      <c r="AE8" s="6"/>
      <c r="AF8" s="6"/>
      <c r="AG8" s="6"/>
      <c r="AH8" s="6"/>
      <c r="AI8" s="6"/>
      <c r="AJ8" s="6"/>
      <c r="AK8" s="6"/>
      <c r="AL8" s="6"/>
    </row>
    <row r="9" spans="1:38" s="20" customFormat="1" ht="15" customHeight="1" x14ac:dyDescent="0.35">
      <c r="A9" s="19"/>
      <c r="B9" s="64"/>
      <c r="C9" s="65" t="s">
        <v>149</v>
      </c>
      <c r="D9" s="111"/>
      <c r="E9" s="111"/>
      <c r="F9" s="111"/>
      <c r="G9" s="111"/>
      <c r="H9" s="111"/>
      <c r="I9" s="111"/>
      <c r="J9" s="111"/>
      <c r="K9" s="111"/>
      <c r="L9" s="111"/>
      <c r="M9" s="112"/>
      <c r="N9" s="113"/>
      <c r="O9" s="130"/>
      <c r="P9" s="130"/>
      <c r="Q9" s="130"/>
      <c r="T9" s="6"/>
      <c r="U9" s="6"/>
      <c r="V9" s="6"/>
      <c r="W9" s="6"/>
      <c r="X9" s="6"/>
      <c r="Y9" s="6"/>
      <c r="Z9" s="6"/>
      <c r="AA9" s="6"/>
      <c r="AB9" s="6"/>
      <c r="AC9" s="6"/>
      <c r="AD9" s="6"/>
      <c r="AE9" s="6"/>
      <c r="AF9" s="6"/>
      <c r="AG9" s="6"/>
      <c r="AH9" s="6"/>
      <c r="AI9" s="6"/>
      <c r="AJ9" s="6"/>
      <c r="AK9" s="6"/>
      <c r="AL9" s="6"/>
    </row>
    <row r="10" spans="1:38" s="20" customFormat="1" ht="15" customHeight="1" x14ac:dyDescent="0.25">
      <c r="A10" s="19"/>
      <c r="B10" s="64"/>
      <c r="C10" s="286" t="s">
        <v>250</v>
      </c>
      <c r="D10" s="268"/>
      <c r="E10" s="268"/>
      <c r="F10" s="268"/>
      <c r="G10" s="268"/>
      <c r="H10" s="268"/>
      <c r="I10" s="268"/>
      <c r="J10" s="268"/>
      <c r="K10" s="268"/>
      <c r="L10" s="171" t="s">
        <v>246</v>
      </c>
      <c r="M10" s="66"/>
      <c r="N10" s="24"/>
      <c r="T10" s="6"/>
      <c r="U10" s="6"/>
      <c r="V10" s="6"/>
      <c r="W10" s="6"/>
      <c r="X10" s="6"/>
      <c r="Y10" s="6"/>
      <c r="Z10" s="6"/>
      <c r="AA10" s="6"/>
      <c r="AB10" s="6"/>
      <c r="AC10" s="6"/>
      <c r="AD10" s="6"/>
      <c r="AE10" s="6"/>
      <c r="AF10" s="6"/>
      <c r="AG10" s="6"/>
      <c r="AH10" s="6"/>
      <c r="AI10" s="6"/>
      <c r="AJ10" s="6"/>
      <c r="AK10" s="6"/>
      <c r="AL10" s="6"/>
    </row>
    <row r="11" spans="1:38" s="20" customFormat="1" ht="15" customHeight="1" x14ac:dyDescent="0.25">
      <c r="A11" s="19"/>
      <c r="B11" s="64"/>
      <c r="C11" s="268"/>
      <c r="D11" s="268"/>
      <c r="E11" s="268"/>
      <c r="F11" s="268"/>
      <c r="G11" s="268"/>
      <c r="H11" s="268"/>
      <c r="I11" s="268"/>
      <c r="J11" s="268"/>
      <c r="K11" s="268"/>
      <c r="L11" s="172" t="s">
        <v>256</v>
      </c>
      <c r="M11" s="66"/>
      <c r="N11" s="24"/>
      <c r="Q11" s="130"/>
      <c r="T11" s="6"/>
      <c r="U11" s="6"/>
      <c r="V11" s="6"/>
      <c r="W11" s="6"/>
      <c r="X11" s="6"/>
      <c r="Y11" s="6"/>
      <c r="Z11" s="6"/>
      <c r="AA11" s="6"/>
      <c r="AB11" s="6"/>
      <c r="AC11" s="6"/>
      <c r="AD11" s="6"/>
      <c r="AE11" s="6"/>
      <c r="AF11" s="6"/>
      <c r="AG11" s="6"/>
      <c r="AH11" s="6"/>
      <c r="AI11" s="6"/>
      <c r="AJ11" s="6"/>
      <c r="AK11" s="6"/>
      <c r="AL11" s="6"/>
    </row>
    <row r="12" spans="1:38" s="20" customFormat="1" ht="15" customHeight="1" x14ac:dyDescent="0.25">
      <c r="A12" s="19"/>
      <c r="B12" s="64"/>
      <c r="C12" s="268"/>
      <c r="D12" s="268"/>
      <c r="E12" s="268"/>
      <c r="F12" s="268"/>
      <c r="G12" s="268"/>
      <c r="H12" s="268"/>
      <c r="I12" s="268"/>
      <c r="J12" s="268"/>
      <c r="K12" s="268"/>
      <c r="L12" s="173" t="s">
        <v>247</v>
      </c>
      <c r="M12" s="66"/>
      <c r="N12" s="24"/>
      <c r="Q12" s="130"/>
      <c r="T12" s="6"/>
      <c r="U12" s="6"/>
      <c r="V12" s="6"/>
      <c r="W12" s="6"/>
      <c r="X12" s="6"/>
      <c r="Y12" s="6"/>
      <c r="Z12" s="6"/>
      <c r="AA12" s="6"/>
      <c r="AB12" s="6"/>
      <c r="AC12" s="6"/>
      <c r="AD12" s="6"/>
      <c r="AE12" s="6"/>
      <c r="AF12" s="6"/>
      <c r="AG12" s="6"/>
      <c r="AH12" s="6"/>
      <c r="AI12" s="6"/>
      <c r="AJ12" s="6"/>
      <c r="AK12" s="6"/>
      <c r="AL12" s="6"/>
    </row>
    <row r="13" spans="1:38" s="247" customFormat="1" ht="25.9" customHeight="1" x14ac:dyDescent="0.25">
      <c r="A13" s="243"/>
      <c r="B13" s="244"/>
      <c r="C13" s="245" t="s">
        <v>258</v>
      </c>
      <c r="D13" s="245"/>
      <c r="E13" s="245"/>
      <c r="F13" s="245"/>
      <c r="G13" s="245"/>
      <c r="H13" s="245"/>
      <c r="I13" s="245"/>
      <c r="J13" s="245"/>
      <c r="K13" s="245"/>
      <c r="L13" s="245"/>
      <c r="M13" s="245"/>
      <c r="N13" s="246"/>
      <c r="T13" s="248"/>
      <c r="U13" s="248"/>
      <c r="V13" s="248"/>
      <c r="W13" s="248"/>
      <c r="X13" s="248"/>
      <c r="Y13" s="248"/>
      <c r="Z13" s="248"/>
      <c r="AA13" s="248"/>
      <c r="AB13" s="248"/>
      <c r="AC13" s="248"/>
      <c r="AD13" s="248"/>
      <c r="AE13" s="248"/>
      <c r="AF13" s="248"/>
      <c r="AG13" s="248"/>
      <c r="AH13" s="248"/>
      <c r="AI13" s="248"/>
      <c r="AJ13" s="248"/>
      <c r="AK13" s="248"/>
      <c r="AL13" s="248"/>
    </row>
    <row r="14" spans="1:38" s="20" customFormat="1" ht="15" customHeight="1" x14ac:dyDescent="0.25">
      <c r="A14" s="19"/>
      <c r="B14" s="187" t="str">
        <f>IF(Z14-U14,"!!!","")</f>
        <v/>
      </c>
      <c r="C14" s="287" t="str">
        <f>IF(Z14-U14&gt;0,"Es fehlen noch MUSS-ANGABEN in den mit !!! gekennzeichneten Zeilen","")</f>
        <v/>
      </c>
      <c r="D14" s="287"/>
      <c r="E14" s="287"/>
      <c r="F14" s="288"/>
      <c r="G14" s="285" t="s">
        <v>109</v>
      </c>
      <c r="H14" s="283" t="s">
        <v>200</v>
      </c>
      <c r="I14" s="214"/>
      <c r="J14" s="36" t="s">
        <v>75</v>
      </c>
      <c r="K14" s="215"/>
      <c r="L14" s="116"/>
      <c r="M14" s="66"/>
      <c r="N14" s="24"/>
      <c r="Q14" s="130"/>
      <c r="T14" s="6"/>
      <c r="U14" s="6">
        <f t="shared" ref="U14" si="0">SUM(U16:U601)</f>
        <v>0</v>
      </c>
      <c r="V14" s="6"/>
      <c r="W14" s="6"/>
      <c r="X14" s="6"/>
      <c r="Y14" s="6"/>
      <c r="Z14" s="6">
        <f>SUM(Z16:Z601)</f>
        <v>0</v>
      </c>
      <c r="AA14" s="6"/>
      <c r="AB14" s="6"/>
      <c r="AC14" s="6"/>
      <c r="AD14" s="6"/>
      <c r="AE14" s="6"/>
      <c r="AF14" s="6"/>
      <c r="AG14" s="6"/>
      <c r="AH14" s="6"/>
      <c r="AI14" s="6"/>
      <c r="AJ14" s="6"/>
      <c r="AK14" s="6"/>
      <c r="AL14" s="6"/>
    </row>
    <row r="15" spans="1:38" s="20" customFormat="1" ht="106.5" customHeight="1" x14ac:dyDescent="0.25">
      <c r="A15" s="19"/>
      <c r="B15" s="64"/>
      <c r="C15" s="190" t="s">
        <v>201</v>
      </c>
      <c r="D15" s="189" t="s">
        <v>207</v>
      </c>
      <c r="E15" s="189" t="s">
        <v>13</v>
      </c>
      <c r="F15" s="189" t="s">
        <v>242</v>
      </c>
      <c r="G15" s="285"/>
      <c r="H15" s="284"/>
      <c r="I15" s="216" t="s">
        <v>259</v>
      </c>
      <c r="J15" s="216" t="s">
        <v>260</v>
      </c>
      <c r="K15" s="216" t="s">
        <v>261</v>
      </c>
      <c r="L15" s="216" t="s">
        <v>324</v>
      </c>
      <c r="M15" s="114"/>
      <c r="N15" s="115"/>
      <c r="T15" s="6"/>
      <c r="U15" s="6"/>
      <c r="V15" s="6"/>
      <c r="W15" s="6"/>
      <c r="X15" s="6"/>
      <c r="Y15" s="6"/>
      <c r="Z15" s="6"/>
      <c r="AA15" s="6"/>
      <c r="AB15" s="6"/>
      <c r="AC15" s="6"/>
      <c r="AD15" s="6"/>
      <c r="AE15" s="6"/>
      <c r="AF15" s="6"/>
      <c r="AG15" s="6"/>
      <c r="AH15" s="6"/>
      <c r="AI15" s="6"/>
      <c r="AJ15" s="6"/>
      <c r="AK15" s="6"/>
      <c r="AL15" s="6"/>
    </row>
    <row r="16" spans="1:38" s="20" customFormat="1" ht="15" customHeight="1" x14ac:dyDescent="0.25">
      <c r="A16" s="19"/>
      <c r="B16" s="74" t="str">
        <f>IF(SUM(Z16:AI16)&lt;10,"!!!","")</f>
        <v>!!!</v>
      </c>
      <c r="C16" s="202" t="str">
        <f>IF($D16&lt;&gt;"",VLOOKUP(TEXT($D16,0),'Angaben Stationen'!$C$15:$V$65,2,0),"")</f>
        <v/>
      </c>
      <c r="D16" s="203"/>
      <c r="E16" s="210"/>
      <c r="F16" s="210"/>
      <c r="G16" s="217"/>
      <c r="H16" s="218"/>
      <c r="I16" s="218"/>
      <c r="J16" s="218"/>
      <c r="K16" s="218"/>
      <c r="L16" s="219" t="str">
        <f>IF(G16&gt;0,H16/G16,"")</f>
        <v/>
      </c>
      <c r="M16" s="116"/>
      <c r="N16" s="115"/>
      <c r="T16" s="6"/>
      <c r="U16" s="6">
        <f>IF(LEN(B16)&gt;0,0,1)</f>
        <v>0</v>
      </c>
      <c r="V16" s="6"/>
      <c r="W16" s="6" t="str">
        <f>IF($C16&lt;&gt;"","Monate","")</f>
        <v/>
      </c>
      <c r="X16" s="6" t="str">
        <f>VLOOKUP($C16,{"29 - Psychiatrie (Erwachsene)","BGI";"30 - Kinder- und Jugendpsychiatrie","BGII";"31 - Psychosomatik","BGI";"00 - Bitte eine Fachabteilung auswählen","LEER";"","Leer"},2,0)</f>
        <v>Leer</v>
      </c>
      <c r="Y16" s="6" t="str">
        <f>IF($C16&lt;&gt;"","JN","")</f>
        <v/>
      </c>
      <c r="Z16" s="6">
        <f>VLOOKUP($C16,{"29 - Psychiatrie (Erwachsene)",1;"30 - Kinder- und Jugendpsychiatrie",1;"31 - Psychosomatik",1;"00 - Bitte eine Fachabteilung auswählen",0;"",0},2,0)</f>
        <v>0</v>
      </c>
      <c r="AA16" s="6">
        <f>IF(LEN($D16)&gt;0,1,0)</f>
        <v>0</v>
      </c>
      <c r="AB16" s="6">
        <f>IF(LEN($E16)&gt;0,1,0)</f>
        <v>0</v>
      </c>
      <c r="AC16" s="6">
        <f>IF(LEN($F16)&gt;0,1,0)</f>
        <v>0</v>
      </c>
      <c r="AD16" s="6">
        <f>IF(LEN($G16)&gt;0,1,0)</f>
        <v>0</v>
      </c>
      <c r="AE16" s="6">
        <f>IF(LEN($H16)&gt;0,1,0)</f>
        <v>0</v>
      </c>
      <c r="AF16" s="6">
        <f>IF(LEN($I16)&gt;0,1,0)</f>
        <v>0</v>
      </c>
      <c r="AG16" s="6">
        <f>IF(LEN($J16)&gt;0,1,0)</f>
        <v>0</v>
      </c>
      <c r="AH16" s="6">
        <f>IF(LEN($K16)&gt;0,1,0)</f>
        <v>0</v>
      </c>
      <c r="AI16" s="6">
        <f>IF(LEN($L16)&gt;0,1,0)</f>
        <v>0</v>
      </c>
      <c r="AJ16" s="6"/>
      <c r="AK16" s="6"/>
      <c r="AL16" s="6"/>
    </row>
    <row r="17" spans="1:38" s="20" customFormat="1" ht="15" customHeight="1" x14ac:dyDescent="0.25">
      <c r="A17" s="19"/>
      <c r="B17" s="74" t="str">
        <f t="shared" ref="B17:B80" si="1">IF(SUM(Z17:AI17)&lt;10,"!!!","")</f>
        <v>!!!</v>
      </c>
      <c r="C17" s="202" t="str">
        <f>IF($D17&lt;&gt;"",VLOOKUP(TEXT($D17,0),'Angaben Stationen'!$C$15:$V$65,2,0),"")</f>
        <v/>
      </c>
      <c r="D17" s="203"/>
      <c r="E17" s="210"/>
      <c r="F17" s="210"/>
      <c r="G17" s="217"/>
      <c r="H17" s="218"/>
      <c r="I17" s="218"/>
      <c r="J17" s="218"/>
      <c r="K17" s="218"/>
      <c r="L17" s="219" t="str">
        <f>IF(G17&gt;0,H17/G17,"")</f>
        <v/>
      </c>
      <c r="M17" s="116"/>
      <c r="N17" s="115"/>
      <c r="T17" s="6"/>
      <c r="U17" s="6">
        <f t="shared" ref="U17:U80" si="2">IF(LEN(B17)&gt;0,0,1)</f>
        <v>0</v>
      </c>
      <c r="V17" s="6" t="str">
        <f>IF($D16&lt;&gt;"","Stationen","Leer")</f>
        <v>Leer</v>
      </c>
      <c r="W17" s="6" t="str">
        <f t="shared" ref="W17:W80" si="3">IF($C17&lt;&gt;"","Monate","")</f>
        <v/>
      </c>
      <c r="X17" s="6" t="str">
        <f>VLOOKUP($C17,{"29 - Psychiatrie (Erwachsene)","BGI";"30 - Kinder- und Jugendpsychiatrie","BGII";"31 - Psychosomatik","BGI";"00 - Bitte eine Fachabteilung auswählen","LEER";"","Leer"},2,0)</f>
        <v>Leer</v>
      </c>
      <c r="Y17" s="6" t="str">
        <f t="shared" ref="Y17:Y80" si="4">IF($C17&lt;&gt;"","JN","")</f>
        <v/>
      </c>
      <c r="Z17" s="6">
        <f>VLOOKUP($C17,{"29 - Psychiatrie (Erwachsene)",1;"30 - Kinder- und Jugendpsychiatrie",1;"31 - Psychosomatik",1;"00 - Bitte eine Fachabteilung auswählen",0;"",0},2,0)</f>
        <v>0</v>
      </c>
      <c r="AA17" s="6">
        <f t="shared" ref="AA17:AA80" si="5">IF(LEN($D17)&gt;0,1,0)</f>
        <v>0</v>
      </c>
      <c r="AB17" s="6">
        <f t="shared" ref="AB17:AB80" si="6">IF(LEN($E17)&gt;0,1,0)</f>
        <v>0</v>
      </c>
      <c r="AC17" s="6">
        <f t="shared" ref="AC17:AC80" si="7">IF(LEN($F17)&gt;0,1,0)</f>
        <v>0</v>
      </c>
      <c r="AD17" s="6">
        <f t="shared" ref="AD17:AD80" si="8">IF(LEN($G17)&gt;0,1,0)</f>
        <v>0</v>
      </c>
      <c r="AE17" s="6">
        <f t="shared" ref="AE17:AE80" si="9">IF(LEN($H17)&gt;0,1,0)</f>
        <v>0</v>
      </c>
      <c r="AF17" s="6">
        <f t="shared" ref="AF17:AF80" si="10">IF(LEN($I17)&gt;0,1,0)</f>
        <v>0</v>
      </c>
      <c r="AG17" s="6">
        <f t="shared" ref="AG17:AG80" si="11">IF(LEN($J17)&gt;0,1,0)</f>
        <v>0</v>
      </c>
      <c r="AH17" s="6">
        <f t="shared" ref="AH17:AH80" si="12">IF(LEN($K17)&gt;0,1,0)</f>
        <v>0</v>
      </c>
      <c r="AI17" s="6">
        <f t="shared" ref="AI17:AI80" si="13">IF(LEN($L17)&gt;0,1,0)</f>
        <v>0</v>
      </c>
      <c r="AJ17" s="6"/>
      <c r="AK17" s="6"/>
      <c r="AL17" s="6"/>
    </row>
    <row r="18" spans="1:38" s="20" customFormat="1" ht="15" customHeight="1" x14ac:dyDescent="0.25">
      <c r="A18" s="19"/>
      <c r="B18" s="74" t="str">
        <f t="shared" si="1"/>
        <v>!!!</v>
      </c>
      <c r="C18" s="202" t="str">
        <f>IF($D18&lt;&gt;"",VLOOKUP(TEXT($D18,0),'Angaben Stationen'!$C$15:$V$65,2,0),"")</f>
        <v/>
      </c>
      <c r="D18" s="203"/>
      <c r="E18" s="210"/>
      <c r="F18" s="210"/>
      <c r="G18" s="217"/>
      <c r="H18" s="218"/>
      <c r="I18" s="218"/>
      <c r="J18" s="218"/>
      <c r="K18" s="218"/>
      <c r="L18" s="219" t="str">
        <f t="shared" ref="L18:L81" si="14">IF(G18&gt;0,H18/G18,"")</f>
        <v/>
      </c>
      <c r="M18" s="116"/>
      <c r="N18" s="115"/>
      <c r="T18" s="6"/>
      <c r="U18" s="6">
        <f t="shared" si="2"/>
        <v>0</v>
      </c>
      <c r="V18" s="6" t="str">
        <f t="shared" ref="V18:V81" si="15">IF($D17&lt;&gt;"","Stationen","Leer")</f>
        <v>Leer</v>
      </c>
      <c r="W18" s="6" t="str">
        <f t="shared" si="3"/>
        <v/>
      </c>
      <c r="X18" s="6" t="str">
        <f>VLOOKUP($C18,{"29 - Psychiatrie (Erwachsene)","BGI";"30 - Kinder- und Jugendpsychiatrie","BGII";"31 - Psychosomatik","BGI";"00 - Bitte eine Fachabteilung auswählen","LEER";"","Leer"},2,0)</f>
        <v>Leer</v>
      </c>
      <c r="Y18" s="6" t="str">
        <f t="shared" si="4"/>
        <v/>
      </c>
      <c r="Z18" s="6">
        <f>VLOOKUP($C18,{"29 - Psychiatrie (Erwachsene)",1;"30 - Kinder- und Jugendpsychiatrie",1;"31 - Psychosomatik",1;"00 - Bitte eine Fachabteilung auswählen",0;"",0},2,0)</f>
        <v>0</v>
      </c>
      <c r="AA18" s="6">
        <f t="shared" si="5"/>
        <v>0</v>
      </c>
      <c r="AB18" s="6">
        <f t="shared" si="6"/>
        <v>0</v>
      </c>
      <c r="AC18" s="6">
        <f t="shared" si="7"/>
        <v>0</v>
      </c>
      <c r="AD18" s="6">
        <f t="shared" si="8"/>
        <v>0</v>
      </c>
      <c r="AE18" s="6">
        <f t="shared" si="9"/>
        <v>0</v>
      </c>
      <c r="AF18" s="6">
        <f t="shared" si="10"/>
        <v>0</v>
      </c>
      <c r="AG18" s="6">
        <f t="shared" si="11"/>
        <v>0</v>
      </c>
      <c r="AH18" s="6">
        <f t="shared" si="12"/>
        <v>0</v>
      </c>
      <c r="AI18" s="6">
        <f t="shared" si="13"/>
        <v>0</v>
      </c>
      <c r="AJ18" s="6"/>
      <c r="AK18" s="6"/>
      <c r="AL18" s="6"/>
    </row>
    <row r="19" spans="1:38" s="20" customFormat="1" ht="15" customHeight="1" x14ac:dyDescent="0.25">
      <c r="A19" s="19"/>
      <c r="B19" s="74" t="str">
        <f t="shared" si="1"/>
        <v>!!!</v>
      </c>
      <c r="C19" s="202" t="str">
        <f>IF($D19&lt;&gt;"",VLOOKUP(TEXT($D19,0),'Angaben Stationen'!$C$15:$V$65,2,0),"")</f>
        <v/>
      </c>
      <c r="D19" s="203"/>
      <c r="E19" s="210"/>
      <c r="F19" s="210"/>
      <c r="G19" s="217"/>
      <c r="H19" s="218"/>
      <c r="I19" s="218"/>
      <c r="J19" s="218"/>
      <c r="K19" s="218"/>
      <c r="L19" s="219" t="str">
        <f t="shared" si="14"/>
        <v/>
      </c>
      <c r="M19" s="116"/>
      <c r="N19" s="115"/>
      <c r="T19" s="6"/>
      <c r="U19" s="6">
        <f t="shared" si="2"/>
        <v>0</v>
      </c>
      <c r="V19" s="6" t="str">
        <f t="shared" si="15"/>
        <v>Leer</v>
      </c>
      <c r="W19" s="6" t="str">
        <f t="shared" si="3"/>
        <v/>
      </c>
      <c r="X19" s="6" t="str">
        <f>VLOOKUP($C19,{"29 - Psychiatrie (Erwachsene)","BGI";"30 - Kinder- und Jugendpsychiatrie","BGII";"31 - Psychosomatik","BGI";"00 - Bitte eine Fachabteilung auswählen","LEER";"","Leer"},2,0)</f>
        <v>Leer</v>
      </c>
      <c r="Y19" s="6" t="str">
        <f t="shared" si="4"/>
        <v/>
      </c>
      <c r="Z19" s="6">
        <f>VLOOKUP($C19,{"29 - Psychiatrie (Erwachsene)",1;"30 - Kinder- und Jugendpsychiatrie",1;"31 - Psychosomatik",1;"00 - Bitte eine Fachabteilung auswählen",0;"",0},2,0)</f>
        <v>0</v>
      </c>
      <c r="AA19" s="6">
        <f t="shared" si="5"/>
        <v>0</v>
      </c>
      <c r="AB19" s="6">
        <f t="shared" si="6"/>
        <v>0</v>
      </c>
      <c r="AC19" s="6">
        <f t="shared" si="7"/>
        <v>0</v>
      </c>
      <c r="AD19" s="6">
        <f t="shared" si="8"/>
        <v>0</v>
      </c>
      <c r="AE19" s="6">
        <f t="shared" si="9"/>
        <v>0</v>
      </c>
      <c r="AF19" s="6">
        <f t="shared" si="10"/>
        <v>0</v>
      </c>
      <c r="AG19" s="6">
        <f t="shared" si="11"/>
        <v>0</v>
      </c>
      <c r="AH19" s="6">
        <f t="shared" si="12"/>
        <v>0</v>
      </c>
      <c r="AI19" s="6">
        <f t="shared" si="13"/>
        <v>0</v>
      </c>
      <c r="AJ19" s="6"/>
      <c r="AK19" s="6"/>
      <c r="AL19" s="6"/>
    </row>
    <row r="20" spans="1:38" s="20" customFormat="1" ht="15" customHeight="1" x14ac:dyDescent="0.25">
      <c r="A20" s="19"/>
      <c r="B20" s="74" t="str">
        <f t="shared" si="1"/>
        <v>!!!</v>
      </c>
      <c r="C20" s="202" t="str">
        <f>IF($D20&lt;&gt;"",VLOOKUP(TEXT($D20,0),'Angaben Stationen'!$C$15:$V$65,2,0),"")</f>
        <v/>
      </c>
      <c r="D20" s="203"/>
      <c r="E20" s="210"/>
      <c r="F20" s="210"/>
      <c r="G20" s="217"/>
      <c r="H20" s="218"/>
      <c r="I20" s="218"/>
      <c r="J20" s="218"/>
      <c r="K20" s="218"/>
      <c r="L20" s="219" t="str">
        <f t="shared" si="14"/>
        <v/>
      </c>
      <c r="M20" s="116"/>
      <c r="N20" s="115"/>
      <c r="T20" s="6"/>
      <c r="U20" s="6">
        <f t="shared" si="2"/>
        <v>0</v>
      </c>
      <c r="V20" s="6" t="str">
        <f t="shared" si="15"/>
        <v>Leer</v>
      </c>
      <c r="W20" s="6" t="str">
        <f t="shared" si="3"/>
        <v/>
      </c>
      <c r="X20" s="6" t="str">
        <f>VLOOKUP($C20,{"29 - Psychiatrie (Erwachsene)","BGI";"30 - Kinder- und Jugendpsychiatrie","BGII";"31 - Psychosomatik","BGI";"00 - Bitte eine Fachabteilung auswählen","LEER";"","Leer"},2,0)</f>
        <v>Leer</v>
      </c>
      <c r="Y20" s="6" t="str">
        <f t="shared" si="4"/>
        <v/>
      </c>
      <c r="Z20" s="6">
        <f>VLOOKUP($C20,{"29 - Psychiatrie (Erwachsene)",1;"30 - Kinder- und Jugendpsychiatrie",1;"31 - Psychosomatik",1;"00 - Bitte eine Fachabteilung auswählen",0;"",0},2,0)</f>
        <v>0</v>
      </c>
      <c r="AA20" s="6">
        <f t="shared" si="5"/>
        <v>0</v>
      </c>
      <c r="AB20" s="6">
        <f t="shared" si="6"/>
        <v>0</v>
      </c>
      <c r="AC20" s="6">
        <f t="shared" si="7"/>
        <v>0</v>
      </c>
      <c r="AD20" s="6">
        <f t="shared" si="8"/>
        <v>0</v>
      </c>
      <c r="AE20" s="6">
        <f t="shared" si="9"/>
        <v>0</v>
      </c>
      <c r="AF20" s="6">
        <f t="shared" si="10"/>
        <v>0</v>
      </c>
      <c r="AG20" s="6">
        <f t="shared" si="11"/>
        <v>0</v>
      </c>
      <c r="AH20" s="6">
        <f t="shared" si="12"/>
        <v>0</v>
      </c>
      <c r="AI20" s="6">
        <f t="shared" si="13"/>
        <v>0</v>
      </c>
      <c r="AJ20" s="6"/>
      <c r="AK20" s="6"/>
      <c r="AL20" s="6"/>
    </row>
    <row r="21" spans="1:38" s="20" customFormat="1" ht="15" customHeight="1" x14ac:dyDescent="0.25">
      <c r="A21" s="19"/>
      <c r="B21" s="74" t="str">
        <f t="shared" si="1"/>
        <v>!!!</v>
      </c>
      <c r="C21" s="202" t="str">
        <f>IF($D21&lt;&gt;"",VLOOKUP(TEXT($D21,0),'Angaben Stationen'!$C$15:$V$65,2,0),"")</f>
        <v/>
      </c>
      <c r="D21" s="203"/>
      <c r="E21" s="210"/>
      <c r="F21" s="210"/>
      <c r="G21" s="217"/>
      <c r="H21" s="218"/>
      <c r="I21" s="218"/>
      <c r="J21" s="218"/>
      <c r="K21" s="218"/>
      <c r="L21" s="219" t="str">
        <f t="shared" si="14"/>
        <v/>
      </c>
      <c r="M21" s="116"/>
      <c r="N21" s="115"/>
      <c r="T21" s="6"/>
      <c r="U21" s="6">
        <f t="shared" si="2"/>
        <v>0</v>
      </c>
      <c r="V21" s="6" t="str">
        <f t="shared" si="15"/>
        <v>Leer</v>
      </c>
      <c r="W21" s="6" t="str">
        <f t="shared" si="3"/>
        <v/>
      </c>
      <c r="X21" s="6" t="str">
        <f>VLOOKUP($C21,{"29 - Psychiatrie (Erwachsene)","BGI";"30 - Kinder- und Jugendpsychiatrie","BGII";"31 - Psychosomatik","BGI";"00 - Bitte eine Fachabteilung auswählen","LEER";"","Leer"},2,0)</f>
        <v>Leer</v>
      </c>
      <c r="Y21" s="6" t="str">
        <f t="shared" si="4"/>
        <v/>
      </c>
      <c r="Z21" s="6">
        <f>VLOOKUP($C21,{"29 - Psychiatrie (Erwachsene)",1;"30 - Kinder- und Jugendpsychiatrie",1;"31 - Psychosomatik",1;"00 - Bitte eine Fachabteilung auswählen",0;"",0},2,0)</f>
        <v>0</v>
      </c>
      <c r="AA21" s="6">
        <f t="shared" si="5"/>
        <v>0</v>
      </c>
      <c r="AB21" s="6">
        <f t="shared" si="6"/>
        <v>0</v>
      </c>
      <c r="AC21" s="6">
        <f t="shared" si="7"/>
        <v>0</v>
      </c>
      <c r="AD21" s="6">
        <f t="shared" si="8"/>
        <v>0</v>
      </c>
      <c r="AE21" s="6">
        <f t="shared" si="9"/>
        <v>0</v>
      </c>
      <c r="AF21" s="6">
        <f t="shared" si="10"/>
        <v>0</v>
      </c>
      <c r="AG21" s="6">
        <f t="shared" si="11"/>
        <v>0</v>
      </c>
      <c r="AH21" s="6">
        <f t="shared" si="12"/>
        <v>0</v>
      </c>
      <c r="AI21" s="6">
        <f t="shared" si="13"/>
        <v>0</v>
      </c>
      <c r="AJ21" s="6"/>
      <c r="AK21" s="6"/>
      <c r="AL21" s="6"/>
    </row>
    <row r="22" spans="1:38" s="20" customFormat="1" ht="15" customHeight="1" x14ac:dyDescent="0.25">
      <c r="A22" s="19"/>
      <c r="B22" s="74" t="str">
        <f t="shared" si="1"/>
        <v>!!!</v>
      </c>
      <c r="C22" s="202" t="str">
        <f>IF($D22&lt;&gt;"",VLOOKUP(TEXT($D22,0),'Angaben Stationen'!$C$15:$V$65,2,0),"")</f>
        <v/>
      </c>
      <c r="D22" s="203"/>
      <c r="E22" s="210"/>
      <c r="F22" s="210"/>
      <c r="G22" s="217"/>
      <c r="H22" s="218"/>
      <c r="I22" s="218"/>
      <c r="J22" s="218"/>
      <c r="K22" s="218"/>
      <c r="L22" s="219" t="str">
        <f t="shared" si="14"/>
        <v/>
      </c>
      <c r="M22" s="116"/>
      <c r="N22" s="115"/>
      <c r="T22" s="6"/>
      <c r="U22" s="6">
        <f t="shared" si="2"/>
        <v>0</v>
      </c>
      <c r="V22" s="6" t="str">
        <f t="shared" si="15"/>
        <v>Leer</v>
      </c>
      <c r="W22" s="6" t="str">
        <f t="shared" si="3"/>
        <v/>
      </c>
      <c r="X22" s="6" t="str">
        <f>VLOOKUP($C22,{"29 - Psychiatrie (Erwachsene)","BGI";"30 - Kinder- und Jugendpsychiatrie","BGII";"31 - Psychosomatik","BGI";"00 - Bitte eine Fachabteilung auswählen","LEER";"","Leer"},2,0)</f>
        <v>Leer</v>
      </c>
      <c r="Y22" s="6" t="str">
        <f t="shared" si="4"/>
        <v/>
      </c>
      <c r="Z22" s="6">
        <f>VLOOKUP($C22,{"29 - Psychiatrie (Erwachsene)",1;"30 - Kinder- und Jugendpsychiatrie",1;"31 - Psychosomatik",1;"00 - Bitte eine Fachabteilung auswählen",0;"",0},2,0)</f>
        <v>0</v>
      </c>
      <c r="AA22" s="6">
        <f t="shared" si="5"/>
        <v>0</v>
      </c>
      <c r="AB22" s="6">
        <f t="shared" si="6"/>
        <v>0</v>
      </c>
      <c r="AC22" s="6">
        <f t="shared" si="7"/>
        <v>0</v>
      </c>
      <c r="AD22" s="6">
        <f t="shared" si="8"/>
        <v>0</v>
      </c>
      <c r="AE22" s="6">
        <f t="shared" si="9"/>
        <v>0</v>
      </c>
      <c r="AF22" s="6">
        <f t="shared" si="10"/>
        <v>0</v>
      </c>
      <c r="AG22" s="6">
        <f t="shared" si="11"/>
        <v>0</v>
      </c>
      <c r="AH22" s="6">
        <f t="shared" si="12"/>
        <v>0</v>
      </c>
      <c r="AI22" s="6">
        <f t="shared" si="13"/>
        <v>0</v>
      </c>
      <c r="AJ22" s="6"/>
      <c r="AK22" s="6"/>
      <c r="AL22" s="6"/>
    </row>
    <row r="23" spans="1:38" s="20" customFormat="1" ht="15" customHeight="1" x14ac:dyDescent="0.25">
      <c r="A23" s="19"/>
      <c r="B23" s="74" t="str">
        <f t="shared" si="1"/>
        <v>!!!</v>
      </c>
      <c r="C23" s="202" t="str">
        <f>IF($D23&lt;&gt;"",VLOOKUP(TEXT($D23,0),'Angaben Stationen'!$C$15:$V$65,2,0),"")</f>
        <v/>
      </c>
      <c r="D23" s="203"/>
      <c r="E23" s="210"/>
      <c r="F23" s="210"/>
      <c r="G23" s="217"/>
      <c r="H23" s="218"/>
      <c r="I23" s="218"/>
      <c r="J23" s="218"/>
      <c r="K23" s="218"/>
      <c r="L23" s="219" t="str">
        <f t="shared" si="14"/>
        <v/>
      </c>
      <c r="M23" s="116"/>
      <c r="N23" s="115"/>
      <c r="T23" s="6"/>
      <c r="U23" s="6">
        <f t="shared" si="2"/>
        <v>0</v>
      </c>
      <c r="V23" s="6" t="str">
        <f t="shared" si="15"/>
        <v>Leer</v>
      </c>
      <c r="W23" s="6" t="str">
        <f t="shared" si="3"/>
        <v/>
      </c>
      <c r="X23" s="6" t="str">
        <f>VLOOKUP($C23,{"29 - Psychiatrie (Erwachsene)","BGI";"30 - Kinder- und Jugendpsychiatrie","BGII";"31 - Psychosomatik","BGI";"00 - Bitte eine Fachabteilung auswählen","LEER";"","Leer"},2,0)</f>
        <v>Leer</v>
      </c>
      <c r="Y23" s="6" t="str">
        <f t="shared" si="4"/>
        <v/>
      </c>
      <c r="Z23" s="6">
        <f>VLOOKUP($C23,{"29 - Psychiatrie (Erwachsene)",1;"30 - Kinder- und Jugendpsychiatrie",1;"31 - Psychosomatik",1;"00 - Bitte eine Fachabteilung auswählen",0;"",0},2,0)</f>
        <v>0</v>
      </c>
      <c r="AA23" s="6">
        <f t="shared" si="5"/>
        <v>0</v>
      </c>
      <c r="AB23" s="6">
        <f t="shared" si="6"/>
        <v>0</v>
      </c>
      <c r="AC23" s="6">
        <f t="shared" si="7"/>
        <v>0</v>
      </c>
      <c r="AD23" s="6">
        <f t="shared" si="8"/>
        <v>0</v>
      </c>
      <c r="AE23" s="6">
        <f t="shared" si="9"/>
        <v>0</v>
      </c>
      <c r="AF23" s="6">
        <f t="shared" si="10"/>
        <v>0</v>
      </c>
      <c r="AG23" s="6">
        <f t="shared" si="11"/>
        <v>0</v>
      </c>
      <c r="AH23" s="6">
        <f t="shared" si="12"/>
        <v>0</v>
      </c>
      <c r="AI23" s="6">
        <f t="shared" si="13"/>
        <v>0</v>
      </c>
      <c r="AJ23" s="6"/>
      <c r="AK23" s="6"/>
      <c r="AL23" s="6"/>
    </row>
    <row r="24" spans="1:38" s="20" customFormat="1" ht="15" customHeight="1" x14ac:dyDescent="0.25">
      <c r="A24" s="19"/>
      <c r="B24" s="74" t="str">
        <f t="shared" si="1"/>
        <v>!!!</v>
      </c>
      <c r="C24" s="202" t="str">
        <f>IF($D24&lt;&gt;"",VLOOKUP(TEXT($D24,0),'Angaben Stationen'!$C$15:$V$65,2,0),"")</f>
        <v/>
      </c>
      <c r="D24" s="203"/>
      <c r="E24" s="210"/>
      <c r="F24" s="210"/>
      <c r="G24" s="217"/>
      <c r="H24" s="218"/>
      <c r="I24" s="218"/>
      <c r="J24" s="218"/>
      <c r="K24" s="218"/>
      <c r="L24" s="219" t="str">
        <f t="shared" si="14"/>
        <v/>
      </c>
      <c r="M24" s="116"/>
      <c r="N24" s="115"/>
      <c r="T24" s="6"/>
      <c r="U24" s="6">
        <f t="shared" si="2"/>
        <v>0</v>
      </c>
      <c r="V24" s="6" t="str">
        <f t="shared" si="15"/>
        <v>Leer</v>
      </c>
      <c r="W24" s="6" t="str">
        <f t="shared" si="3"/>
        <v/>
      </c>
      <c r="X24" s="6" t="str">
        <f>VLOOKUP($C24,{"29 - Psychiatrie (Erwachsene)","BGI";"30 - Kinder- und Jugendpsychiatrie","BGII";"31 - Psychosomatik","BGI";"00 - Bitte eine Fachabteilung auswählen","LEER";"","Leer"},2,0)</f>
        <v>Leer</v>
      </c>
      <c r="Y24" s="6" t="str">
        <f t="shared" si="4"/>
        <v/>
      </c>
      <c r="Z24" s="6">
        <f>VLOOKUP($C24,{"29 - Psychiatrie (Erwachsene)",1;"30 - Kinder- und Jugendpsychiatrie",1;"31 - Psychosomatik",1;"00 - Bitte eine Fachabteilung auswählen",0;"",0},2,0)</f>
        <v>0</v>
      </c>
      <c r="AA24" s="6">
        <f t="shared" si="5"/>
        <v>0</v>
      </c>
      <c r="AB24" s="6">
        <f t="shared" si="6"/>
        <v>0</v>
      </c>
      <c r="AC24" s="6">
        <f t="shared" si="7"/>
        <v>0</v>
      </c>
      <c r="AD24" s="6">
        <f t="shared" si="8"/>
        <v>0</v>
      </c>
      <c r="AE24" s="6">
        <f t="shared" si="9"/>
        <v>0</v>
      </c>
      <c r="AF24" s="6">
        <f t="shared" si="10"/>
        <v>0</v>
      </c>
      <c r="AG24" s="6">
        <f t="shared" si="11"/>
        <v>0</v>
      </c>
      <c r="AH24" s="6">
        <f t="shared" si="12"/>
        <v>0</v>
      </c>
      <c r="AI24" s="6">
        <f t="shared" si="13"/>
        <v>0</v>
      </c>
      <c r="AJ24" s="6"/>
      <c r="AK24" s="6"/>
      <c r="AL24" s="6"/>
    </row>
    <row r="25" spans="1:38" s="20" customFormat="1" ht="15" customHeight="1" x14ac:dyDescent="0.25">
      <c r="A25" s="19"/>
      <c r="B25" s="74" t="str">
        <f t="shared" si="1"/>
        <v>!!!</v>
      </c>
      <c r="C25" s="202" t="str">
        <f>IF($D25&lt;&gt;"",VLOOKUP(TEXT($D25,0),'Angaben Stationen'!$C$15:$V$65,2,0),"")</f>
        <v/>
      </c>
      <c r="D25" s="203"/>
      <c r="E25" s="210"/>
      <c r="F25" s="210"/>
      <c r="G25" s="217"/>
      <c r="H25" s="218"/>
      <c r="I25" s="218"/>
      <c r="J25" s="218"/>
      <c r="K25" s="218"/>
      <c r="L25" s="219" t="str">
        <f t="shared" si="14"/>
        <v/>
      </c>
      <c r="M25" s="116"/>
      <c r="N25" s="115"/>
      <c r="T25" s="6"/>
      <c r="U25" s="6">
        <f t="shared" si="2"/>
        <v>0</v>
      </c>
      <c r="V25" s="6" t="str">
        <f t="shared" si="15"/>
        <v>Leer</v>
      </c>
      <c r="W25" s="6" t="str">
        <f t="shared" si="3"/>
        <v/>
      </c>
      <c r="X25" s="6" t="str">
        <f>VLOOKUP($C25,{"29 - Psychiatrie (Erwachsene)","BGI";"30 - Kinder- und Jugendpsychiatrie","BGII";"31 - Psychosomatik","BGI";"00 - Bitte eine Fachabteilung auswählen","LEER";"","Leer"},2,0)</f>
        <v>Leer</v>
      </c>
      <c r="Y25" s="6" t="str">
        <f t="shared" si="4"/>
        <v/>
      </c>
      <c r="Z25" s="6">
        <f>VLOOKUP($C25,{"29 - Psychiatrie (Erwachsene)",1;"30 - Kinder- und Jugendpsychiatrie",1;"31 - Psychosomatik",1;"00 - Bitte eine Fachabteilung auswählen",0;"",0},2,0)</f>
        <v>0</v>
      </c>
      <c r="AA25" s="6">
        <f t="shared" si="5"/>
        <v>0</v>
      </c>
      <c r="AB25" s="6">
        <f t="shared" si="6"/>
        <v>0</v>
      </c>
      <c r="AC25" s="6">
        <f t="shared" si="7"/>
        <v>0</v>
      </c>
      <c r="AD25" s="6">
        <f t="shared" si="8"/>
        <v>0</v>
      </c>
      <c r="AE25" s="6">
        <f t="shared" si="9"/>
        <v>0</v>
      </c>
      <c r="AF25" s="6">
        <f t="shared" si="10"/>
        <v>0</v>
      </c>
      <c r="AG25" s="6">
        <f t="shared" si="11"/>
        <v>0</v>
      </c>
      <c r="AH25" s="6">
        <f t="shared" si="12"/>
        <v>0</v>
      </c>
      <c r="AI25" s="6">
        <f t="shared" si="13"/>
        <v>0</v>
      </c>
      <c r="AJ25" s="6"/>
      <c r="AK25" s="6"/>
      <c r="AL25" s="6"/>
    </row>
    <row r="26" spans="1:38" s="20" customFormat="1" ht="15" customHeight="1" x14ac:dyDescent="0.25">
      <c r="A26" s="19"/>
      <c r="B26" s="74" t="str">
        <f t="shared" si="1"/>
        <v>!!!</v>
      </c>
      <c r="C26" s="202" t="str">
        <f>IF($D26&lt;&gt;"",VLOOKUP(TEXT($D26,0),'Angaben Stationen'!$C$15:$V$65,2,0),"")</f>
        <v/>
      </c>
      <c r="D26" s="203"/>
      <c r="E26" s="210"/>
      <c r="F26" s="210"/>
      <c r="G26" s="217"/>
      <c r="H26" s="218"/>
      <c r="I26" s="218"/>
      <c r="J26" s="218"/>
      <c r="K26" s="218"/>
      <c r="L26" s="219" t="str">
        <f t="shared" si="14"/>
        <v/>
      </c>
      <c r="M26" s="116"/>
      <c r="N26" s="115"/>
      <c r="T26" s="6"/>
      <c r="U26" s="6">
        <f t="shared" si="2"/>
        <v>0</v>
      </c>
      <c r="V26" s="6" t="str">
        <f t="shared" si="15"/>
        <v>Leer</v>
      </c>
      <c r="W26" s="6" t="str">
        <f t="shared" si="3"/>
        <v/>
      </c>
      <c r="X26" s="6" t="str">
        <f>VLOOKUP($C26,{"29 - Psychiatrie (Erwachsene)","BGI";"30 - Kinder- und Jugendpsychiatrie","BGII";"31 - Psychosomatik","BGI";"00 - Bitte eine Fachabteilung auswählen","LEER";"","Leer"},2,0)</f>
        <v>Leer</v>
      </c>
      <c r="Y26" s="6" t="str">
        <f t="shared" si="4"/>
        <v/>
      </c>
      <c r="Z26" s="6">
        <f>VLOOKUP($C26,{"29 - Psychiatrie (Erwachsene)",1;"30 - Kinder- und Jugendpsychiatrie",1;"31 - Psychosomatik",1;"00 - Bitte eine Fachabteilung auswählen",0;"",0},2,0)</f>
        <v>0</v>
      </c>
      <c r="AA26" s="6">
        <f t="shared" si="5"/>
        <v>0</v>
      </c>
      <c r="AB26" s="6">
        <f t="shared" si="6"/>
        <v>0</v>
      </c>
      <c r="AC26" s="6">
        <f t="shared" si="7"/>
        <v>0</v>
      </c>
      <c r="AD26" s="6">
        <f t="shared" si="8"/>
        <v>0</v>
      </c>
      <c r="AE26" s="6">
        <f t="shared" si="9"/>
        <v>0</v>
      </c>
      <c r="AF26" s="6">
        <f t="shared" si="10"/>
        <v>0</v>
      </c>
      <c r="AG26" s="6">
        <f t="shared" si="11"/>
        <v>0</v>
      </c>
      <c r="AH26" s="6">
        <f t="shared" si="12"/>
        <v>0</v>
      </c>
      <c r="AI26" s="6">
        <f t="shared" si="13"/>
        <v>0</v>
      </c>
      <c r="AJ26" s="6"/>
      <c r="AK26" s="6"/>
      <c r="AL26" s="6"/>
    </row>
    <row r="27" spans="1:38" s="20" customFormat="1" ht="15" customHeight="1" x14ac:dyDescent="0.25">
      <c r="A27" s="19"/>
      <c r="B27" s="74" t="str">
        <f t="shared" si="1"/>
        <v>!!!</v>
      </c>
      <c r="C27" s="202" t="str">
        <f>IF($D27&lt;&gt;"",VLOOKUP(TEXT($D27,0),'Angaben Stationen'!$C$15:$V$65,2,0),"")</f>
        <v/>
      </c>
      <c r="D27" s="203"/>
      <c r="E27" s="210"/>
      <c r="F27" s="210"/>
      <c r="G27" s="217"/>
      <c r="H27" s="218"/>
      <c r="I27" s="218"/>
      <c r="J27" s="218"/>
      <c r="K27" s="218"/>
      <c r="L27" s="219" t="str">
        <f t="shared" si="14"/>
        <v/>
      </c>
      <c r="M27" s="116"/>
      <c r="N27" s="115"/>
      <c r="T27" s="6"/>
      <c r="U27" s="6">
        <f t="shared" si="2"/>
        <v>0</v>
      </c>
      <c r="V27" s="6" t="str">
        <f t="shared" si="15"/>
        <v>Leer</v>
      </c>
      <c r="W27" s="6" t="str">
        <f t="shared" si="3"/>
        <v/>
      </c>
      <c r="X27" s="6" t="str">
        <f>VLOOKUP($C27,{"29 - Psychiatrie (Erwachsene)","BGI";"30 - Kinder- und Jugendpsychiatrie","BGII";"31 - Psychosomatik","BGI";"00 - Bitte eine Fachabteilung auswählen","LEER";"","Leer"},2,0)</f>
        <v>Leer</v>
      </c>
      <c r="Y27" s="6" t="str">
        <f t="shared" si="4"/>
        <v/>
      </c>
      <c r="Z27" s="6">
        <f>VLOOKUP($C27,{"29 - Psychiatrie (Erwachsene)",1;"30 - Kinder- und Jugendpsychiatrie",1;"31 - Psychosomatik",1;"00 - Bitte eine Fachabteilung auswählen",0;"",0},2,0)</f>
        <v>0</v>
      </c>
      <c r="AA27" s="6">
        <f t="shared" si="5"/>
        <v>0</v>
      </c>
      <c r="AB27" s="6">
        <f t="shared" si="6"/>
        <v>0</v>
      </c>
      <c r="AC27" s="6">
        <f t="shared" si="7"/>
        <v>0</v>
      </c>
      <c r="AD27" s="6">
        <f t="shared" si="8"/>
        <v>0</v>
      </c>
      <c r="AE27" s="6">
        <f t="shared" si="9"/>
        <v>0</v>
      </c>
      <c r="AF27" s="6">
        <f t="shared" si="10"/>
        <v>0</v>
      </c>
      <c r="AG27" s="6">
        <f t="shared" si="11"/>
        <v>0</v>
      </c>
      <c r="AH27" s="6">
        <f t="shared" si="12"/>
        <v>0</v>
      </c>
      <c r="AI27" s="6">
        <f t="shared" si="13"/>
        <v>0</v>
      </c>
      <c r="AJ27" s="6"/>
      <c r="AK27" s="6"/>
      <c r="AL27" s="6"/>
    </row>
    <row r="28" spans="1:38" s="20" customFormat="1" ht="15" customHeight="1" x14ac:dyDescent="0.25">
      <c r="A28" s="19"/>
      <c r="B28" s="74" t="str">
        <f t="shared" si="1"/>
        <v>!!!</v>
      </c>
      <c r="C28" s="202" t="str">
        <f>IF($D28&lt;&gt;"",VLOOKUP(TEXT($D28,0),'Angaben Stationen'!$C$15:$V$65,2,0),"")</f>
        <v/>
      </c>
      <c r="D28" s="203"/>
      <c r="E28" s="210"/>
      <c r="F28" s="210"/>
      <c r="G28" s="217"/>
      <c r="H28" s="218"/>
      <c r="I28" s="218"/>
      <c r="J28" s="218"/>
      <c r="K28" s="218"/>
      <c r="L28" s="219" t="str">
        <f t="shared" si="14"/>
        <v/>
      </c>
      <c r="M28" s="116"/>
      <c r="N28" s="115"/>
      <c r="T28" s="6"/>
      <c r="U28" s="6">
        <f t="shared" si="2"/>
        <v>0</v>
      </c>
      <c r="V28" s="6" t="str">
        <f t="shared" si="15"/>
        <v>Leer</v>
      </c>
      <c r="W28" s="6" t="str">
        <f t="shared" si="3"/>
        <v/>
      </c>
      <c r="X28" s="6" t="str">
        <f>VLOOKUP($C28,{"29 - Psychiatrie (Erwachsene)","BGI";"30 - Kinder- und Jugendpsychiatrie","BGII";"31 - Psychosomatik","BGI";"00 - Bitte eine Fachabteilung auswählen","LEER";"","Leer"},2,0)</f>
        <v>Leer</v>
      </c>
      <c r="Y28" s="6" t="str">
        <f t="shared" si="4"/>
        <v/>
      </c>
      <c r="Z28" s="6">
        <f>VLOOKUP($C28,{"29 - Psychiatrie (Erwachsene)",1;"30 - Kinder- und Jugendpsychiatrie",1;"31 - Psychosomatik",1;"00 - Bitte eine Fachabteilung auswählen",0;"",0},2,0)</f>
        <v>0</v>
      </c>
      <c r="AA28" s="6">
        <f t="shared" si="5"/>
        <v>0</v>
      </c>
      <c r="AB28" s="6">
        <f t="shared" si="6"/>
        <v>0</v>
      </c>
      <c r="AC28" s="6">
        <f t="shared" si="7"/>
        <v>0</v>
      </c>
      <c r="AD28" s="6">
        <f t="shared" si="8"/>
        <v>0</v>
      </c>
      <c r="AE28" s="6">
        <f t="shared" si="9"/>
        <v>0</v>
      </c>
      <c r="AF28" s="6">
        <f t="shared" si="10"/>
        <v>0</v>
      </c>
      <c r="AG28" s="6">
        <f t="shared" si="11"/>
        <v>0</v>
      </c>
      <c r="AH28" s="6">
        <f t="shared" si="12"/>
        <v>0</v>
      </c>
      <c r="AI28" s="6">
        <f t="shared" si="13"/>
        <v>0</v>
      </c>
      <c r="AJ28" s="6"/>
      <c r="AK28" s="6"/>
      <c r="AL28" s="6"/>
    </row>
    <row r="29" spans="1:38" s="20" customFormat="1" ht="15" customHeight="1" x14ac:dyDescent="0.25">
      <c r="A29" s="19"/>
      <c r="B29" s="74" t="str">
        <f t="shared" si="1"/>
        <v>!!!</v>
      </c>
      <c r="C29" s="202" t="str">
        <f>IF($D29&lt;&gt;"",VLOOKUP(TEXT($D29,0),'Angaben Stationen'!$C$15:$V$65,2,0),"")</f>
        <v/>
      </c>
      <c r="D29" s="203"/>
      <c r="E29" s="210"/>
      <c r="F29" s="210"/>
      <c r="G29" s="217"/>
      <c r="H29" s="218"/>
      <c r="I29" s="218"/>
      <c r="J29" s="218"/>
      <c r="K29" s="218"/>
      <c r="L29" s="219" t="str">
        <f t="shared" si="14"/>
        <v/>
      </c>
      <c r="M29" s="116"/>
      <c r="N29" s="115"/>
      <c r="T29" s="6"/>
      <c r="U29" s="6">
        <f t="shared" si="2"/>
        <v>0</v>
      </c>
      <c r="V29" s="6" t="str">
        <f t="shared" si="15"/>
        <v>Leer</v>
      </c>
      <c r="W29" s="6" t="str">
        <f t="shared" si="3"/>
        <v/>
      </c>
      <c r="X29" s="6" t="str">
        <f>VLOOKUP($C29,{"29 - Psychiatrie (Erwachsene)","BGI";"30 - Kinder- und Jugendpsychiatrie","BGII";"31 - Psychosomatik","BGI";"00 - Bitte eine Fachabteilung auswählen","LEER";"","Leer"},2,0)</f>
        <v>Leer</v>
      </c>
      <c r="Y29" s="6" t="str">
        <f t="shared" si="4"/>
        <v/>
      </c>
      <c r="Z29" s="6">
        <f>VLOOKUP($C29,{"29 - Psychiatrie (Erwachsene)",1;"30 - Kinder- und Jugendpsychiatrie",1;"31 - Psychosomatik",1;"00 - Bitte eine Fachabteilung auswählen",0;"",0},2,0)</f>
        <v>0</v>
      </c>
      <c r="AA29" s="6">
        <f t="shared" si="5"/>
        <v>0</v>
      </c>
      <c r="AB29" s="6">
        <f t="shared" si="6"/>
        <v>0</v>
      </c>
      <c r="AC29" s="6">
        <f t="shared" si="7"/>
        <v>0</v>
      </c>
      <c r="AD29" s="6">
        <f t="shared" si="8"/>
        <v>0</v>
      </c>
      <c r="AE29" s="6">
        <f t="shared" si="9"/>
        <v>0</v>
      </c>
      <c r="AF29" s="6">
        <f t="shared" si="10"/>
        <v>0</v>
      </c>
      <c r="AG29" s="6">
        <f t="shared" si="11"/>
        <v>0</v>
      </c>
      <c r="AH29" s="6">
        <f t="shared" si="12"/>
        <v>0</v>
      </c>
      <c r="AI29" s="6">
        <f t="shared" si="13"/>
        <v>0</v>
      </c>
      <c r="AJ29" s="6"/>
      <c r="AK29" s="6"/>
      <c r="AL29" s="6"/>
    </row>
    <row r="30" spans="1:38" s="20" customFormat="1" ht="15" customHeight="1" x14ac:dyDescent="0.25">
      <c r="A30" s="19"/>
      <c r="B30" s="74" t="str">
        <f t="shared" si="1"/>
        <v>!!!</v>
      </c>
      <c r="C30" s="202" t="str">
        <f>IF($D30&lt;&gt;"",VLOOKUP(TEXT($D30,0),'Angaben Stationen'!$C$15:$V$65,2,0),"")</f>
        <v/>
      </c>
      <c r="D30" s="203"/>
      <c r="E30" s="210"/>
      <c r="F30" s="210"/>
      <c r="G30" s="217"/>
      <c r="H30" s="218"/>
      <c r="I30" s="218"/>
      <c r="J30" s="218"/>
      <c r="K30" s="218"/>
      <c r="L30" s="219" t="str">
        <f t="shared" si="14"/>
        <v/>
      </c>
      <c r="M30" s="116"/>
      <c r="N30" s="115"/>
      <c r="T30" s="6"/>
      <c r="U30" s="6">
        <f t="shared" si="2"/>
        <v>0</v>
      </c>
      <c r="V30" s="6" t="str">
        <f t="shared" si="15"/>
        <v>Leer</v>
      </c>
      <c r="W30" s="6" t="str">
        <f t="shared" si="3"/>
        <v/>
      </c>
      <c r="X30" s="6" t="str">
        <f>VLOOKUP($C30,{"29 - Psychiatrie (Erwachsene)","BGI";"30 - Kinder- und Jugendpsychiatrie","BGII";"31 - Psychosomatik","BGI";"00 - Bitte eine Fachabteilung auswählen","LEER";"","Leer"},2,0)</f>
        <v>Leer</v>
      </c>
      <c r="Y30" s="6" t="str">
        <f t="shared" si="4"/>
        <v/>
      </c>
      <c r="Z30" s="6">
        <f>VLOOKUP($C30,{"29 - Psychiatrie (Erwachsene)",1;"30 - Kinder- und Jugendpsychiatrie",1;"31 - Psychosomatik",1;"00 - Bitte eine Fachabteilung auswählen",0;"",0},2,0)</f>
        <v>0</v>
      </c>
      <c r="AA30" s="6">
        <f t="shared" si="5"/>
        <v>0</v>
      </c>
      <c r="AB30" s="6">
        <f t="shared" si="6"/>
        <v>0</v>
      </c>
      <c r="AC30" s="6">
        <f t="shared" si="7"/>
        <v>0</v>
      </c>
      <c r="AD30" s="6">
        <f t="shared" si="8"/>
        <v>0</v>
      </c>
      <c r="AE30" s="6">
        <f t="shared" si="9"/>
        <v>0</v>
      </c>
      <c r="AF30" s="6">
        <f t="shared" si="10"/>
        <v>0</v>
      </c>
      <c r="AG30" s="6">
        <f t="shared" si="11"/>
        <v>0</v>
      </c>
      <c r="AH30" s="6">
        <f t="shared" si="12"/>
        <v>0</v>
      </c>
      <c r="AI30" s="6">
        <f t="shared" si="13"/>
        <v>0</v>
      </c>
      <c r="AJ30" s="6"/>
      <c r="AK30" s="6"/>
      <c r="AL30" s="6"/>
    </row>
    <row r="31" spans="1:38" s="20" customFormat="1" ht="15" customHeight="1" x14ac:dyDescent="0.25">
      <c r="A31" s="19"/>
      <c r="B31" s="74" t="str">
        <f t="shared" si="1"/>
        <v>!!!</v>
      </c>
      <c r="C31" s="202" t="str">
        <f>IF($D31&lt;&gt;"",VLOOKUP(TEXT($D31,0),'Angaben Stationen'!$C$15:$V$65,2,0),"")</f>
        <v/>
      </c>
      <c r="D31" s="203"/>
      <c r="E31" s="210"/>
      <c r="F31" s="210"/>
      <c r="G31" s="217"/>
      <c r="H31" s="218"/>
      <c r="I31" s="218"/>
      <c r="J31" s="218"/>
      <c r="K31" s="218"/>
      <c r="L31" s="219" t="str">
        <f t="shared" si="14"/>
        <v/>
      </c>
      <c r="M31" s="116"/>
      <c r="N31" s="115"/>
      <c r="T31" s="6"/>
      <c r="U31" s="6">
        <f t="shared" si="2"/>
        <v>0</v>
      </c>
      <c r="V31" s="6" t="str">
        <f t="shared" si="15"/>
        <v>Leer</v>
      </c>
      <c r="W31" s="6" t="str">
        <f t="shared" si="3"/>
        <v/>
      </c>
      <c r="X31" s="6" t="str">
        <f>VLOOKUP($C31,{"29 - Psychiatrie (Erwachsene)","BGI";"30 - Kinder- und Jugendpsychiatrie","BGII";"31 - Psychosomatik","BGI";"00 - Bitte eine Fachabteilung auswählen","LEER";"","Leer"},2,0)</f>
        <v>Leer</v>
      </c>
      <c r="Y31" s="6" t="str">
        <f t="shared" si="4"/>
        <v/>
      </c>
      <c r="Z31" s="6">
        <f>VLOOKUP($C31,{"29 - Psychiatrie (Erwachsene)",1;"30 - Kinder- und Jugendpsychiatrie",1;"31 - Psychosomatik",1;"00 - Bitte eine Fachabteilung auswählen",0;"",0},2,0)</f>
        <v>0</v>
      </c>
      <c r="AA31" s="6">
        <f t="shared" si="5"/>
        <v>0</v>
      </c>
      <c r="AB31" s="6">
        <f t="shared" si="6"/>
        <v>0</v>
      </c>
      <c r="AC31" s="6">
        <f t="shared" si="7"/>
        <v>0</v>
      </c>
      <c r="AD31" s="6">
        <f t="shared" si="8"/>
        <v>0</v>
      </c>
      <c r="AE31" s="6">
        <f t="shared" si="9"/>
        <v>0</v>
      </c>
      <c r="AF31" s="6">
        <f t="shared" si="10"/>
        <v>0</v>
      </c>
      <c r="AG31" s="6">
        <f t="shared" si="11"/>
        <v>0</v>
      </c>
      <c r="AH31" s="6">
        <f t="shared" si="12"/>
        <v>0</v>
      </c>
      <c r="AI31" s="6">
        <f t="shared" si="13"/>
        <v>0</v>
      </c>
      <c r="AJ31" s="6"/>
      <c r="AK31" s="6"/>
      <c r="AL31" s="6"/>
    </row>
    <row r="32" spans="1:38" s="20" customFormat="1" ht="15" customHeight="1" x14ac:dyDescent="0.25">
      <c r="A32" s="19"/>
      <c r="B32" s="74" t="str">
        <f t="shared" si="1"/>
        <v>!!!</v>
      </c>
      <c r="C32" s="202" t="str">
        <f>IF($D32&lt;&gt;"",VLOOKUP(TEXT($D32,0),'Angaben Stationen'!$C$15:$V$65,2,0),"")</f>
        <v/>
      </c>
      <c r="D32" s="203"/>
      <c r="E32" s="210"/>
      <c r="F32" s="210"/>
      <c r="G32" s="217"/>
      <c r="H32" s="218"/>
      <c r="I32" s="218"/>
      <c r="J32" s="218"/>
      <c r="K32" s="218"/>
      <c r="L32" s="219" t="str">
        <f t="shared" si="14"/>
        <v/>
      </c>
      <c r="M32" s="116"/>
      <c r="N32" s="115"/>
      <c r="T32" s="6"/>
      <c r="U32" s="6">
        <f t="shared" si="2"/>
        <v>0</v>
      </c>
      <c r="V32" s="6" t="str">
        <f t="shared" si="15"/>
        <v>Leer</v>
      </c>
      <c r="W32" s="6" t="str">
        <f t="shared" si="3"/>
        <v/>
      </c>
      <c r="X32" s="6" t="str">
        <f>VLOOKUP($C32,{"29 - Psychiatrie (Erwachsene)","BGI";"30 - Kinder- und Jugendpsychiatrie","BGII";"31 - Psychosomatik","BGI";"00 - Bitte eine Fachabteilung auswählen","LEER";"","Leer"},2,0)</f>
        <v>Leer</v>
      </c>
      <c r="Y32" s="6" t="str">
        <f t="shared" si="4"/>
        <v/>
      </c>
      <c r="Z32" s="6">
        <f>VLOOKUP($C32,{"29 - Psychiatrie (Erwachsene)",1;"30 - Kinder- und Jugendpsychiatrie",1;"31 - Psychosomatik",1;"00 - Bitte eine Fachabteilung auswählen",0;"",0},2,0)</f>
        <v>0</v>
      </c>
      <c r="AA32" s="6">
        <f t="shared" si="5"/>
        <v>0</v>
      </c>
      <c r="AB32" s="6">
        <f t="shared" si="6"/>
        <v>0</v>
      </c>
      <c r="AC32" s="6">
        <f t="shared" si="7"/>
        <v>0</v>
      </c>
      <c r="AD32" s="6">
        <f t="shared" si="8"/>
        <v>0</v>
      </c>
      <c r="AE32" s="6">
        <f t="shared" si="9"/>
        <v>0</v>
      </c>
      <c r="AF32" s="6">
        <f t="shared" si="10"/>
        <v>0</v>
      </c>
      <c r="AG32" s="6">
        <f t="shared" si="11"/>
        <v>0</v>
      </c>
      <c r="AH32" s="6">
        <f t="shared" si="12"/>
        <v>0</v>
      </c>
      <c r="AI32" s="6">
        <f t="shared" si="13"/>
        <v>0</v>
      </c>
      <c r="AJ32" s="6"/>
      <c r="AK32" s="6"/>
      <c r="AL32" s="6"/>
    </row>
    <row r="33" spans="1:38" s="20" customFormat="1" ht="15" customHeight="1" x14ac:dyDescent="0.25">
      <c r="A33" s="19"/>
      <c r="B33" s="74" t="str">
        <f t="shared" si="1"/>
        <v>!!!</v>
      </c>
      <c r="C33" s="202" t="str">
        <f>IF($D33&lt;&gt;"",VLOOKUP(TEXT($D33,0),'Angaben Stationen'!$C$15:$V$65,2,0),"")</f>
        <v/>
      </c>
      <c r="D33" s="203"/>
      <c r="E33" s="210"/>
      <c r="F33" s="210"/>
      <c r="G33" s="217"/>
      <c r="H33" s="218"/>
      <c r="I33" s="218"/>
      <c r="J33" s="218"/>
      <c r="K33" s="218"/>
      <c r="L33" s="219" t="str">
        <f t="shared" si="14"/>
        <v/>
      </c>
      <c r="M33" s="116"/>
      <c r="N33" s="115"/>
      <c r="T33" s="6"/>
      <c r="U33" s="6">
        <f t="shared" si="2"/>
        <v>0</v>
      </c>
      <c r="V33" s="6" t="str">
        <f t="shared" si="15"/>
        <v>Leer</v>
      </c>
      <c r="W33" s="6" t="str">
        <f t="shared" si="3"/>
        <v/>
      </c>
      <c r="X33" s="6" t="str">
        <f>VLOOKUP($C33,{"29 - Psychiatrie (Erwachsene)","BGI";"30 - Kinder- und Jugendpsychiatrie","BGII";"31 - Psychosomatik","BGI";"00 - Bitte eine Fachabteilung auswählen","LEER";"","Leer"},2,0)</f>
        <v>Leer</v>
      </c>
      <c r="Y33" s="6" t="str">
        <f t="shared" si="4"/>
        <v/>
      </c>
      <c r="Z33" s="6">
        <f>VLOOKUP($C33,{"29 - Psychiatrie (Erwachsene)",1;"30 - Kinder- und Jugendpsychiatrie",1;"31 - Psychosomatik",1;"00 - Bitte eine Fachabteilung auswählen",0;"",0},2,0)</f>
        <v>0</v>
      </c>
      <c r="AA33" s="6">
        <f t="shared" si="5"/>
        <v>0</v>
      </c>
      <c r="AB33" s="6">
        <f t="shared" si="6"/>
        <v>0</v>
      </c>
      <c r="AC33" s="6">
        <f t="shared" si="7"/>
        <v>0</v>
      </c>
      <c r="AD33" s="6">
        <f t="shared" si="8"/>
        <v>0</v>
      </c>
      <c r="AE33" s="6">
        <f t="shared" si="9"/>
        <v>0</v>
      </c>
      <c r="AF33" s="6">
        <f t="shared" si="10"/>
        <v>0</v>
      </c>
      <c r="AG33" s="6">
        <f t="shared" si="11"/>
        <v>0</v>
      </c>
      <c r="AH33" s="6">
        <f t="shared" si="12"/>
        <v>0</v>
      </c>
      <c r="AI33" s="6">
        <f t="shared" si="13"/>
        <v>0</v>
      </c>
      <c r="AJ33" s="6"/>
      <c r="AK33" s="6"/>
      <c r="AL33" s="6"/>
    </row>
    <row r="34" spans="1:38" s="20" customFormat="1" ht="15" customHeight="1" x14ac:dyDescent="0.25">
      <c r="A34" s="19"/>
      <c r="B34" s="74" t="str">
        <f t="shared" si="1"/>
        <v>!!!</v>
      </c>
      <c r="C34" s="202" t="str">
        <f>IF($D34&lt;&gt;"",VLOOKUP(TEXT($D34,0),'Angaben Stationen'!$C$15:$V$65,2,0),"")</f>
        <v/>
      </c>
      <c r="D34" s="203"/>
      <c r="E34" s="210"/>
      <c r="F34" s="210"/>
      <c r="G34" s="217"/>
      <c r="H34" s="218"/>
      <c r="I34" s="218"/>
      <c r="J34" s="218"/>
      <c r="K34" s="218"/>
      <c r="L34" s="219" t="str">
        <f t="shared" si="14"/>
        <v/>
      </c>
      <c r="M34" s="116"/>
      <c r="N34" s="115"/>
      <c r="T34" s="6"/>
      <c r="U34" s="6">
        <f t="shared" si="2"/>
        <v>0</v>
      </c>
      <c r="V34" s="6" t="str">
        <f t="shared" si="15"/>
        <v>Leer</v>
      </c>
      <c r="W34" s="6" t="str">
        <f t="shared" si="3"/>
        <v/>
      </c>
      <c r="X34" s="6" t="str">
        <f>VLOOKUP($C34,{"29 - Psychiatrie (Erwachsene)","BGI";"30 - Kinder- und Jugendpsychiatrie","BGII";"31 - Psychosomatik","BGI";"00 - Bitte eine Fachabteilung auswählen","LEER";"","Leer"},2,0)</f>
        <v>Leer</v>
      </c>
      <c r="Y34" s="6" t="str">
        <f t="shared" si="4"/>
        <v/>
      </c>
      <c r="Z34" s="6">
        <f>VLOOKUP($C34,{"29 - Psychiatrie (Erwachsene)",1;"30 - Kinder- und Jugendpsychiatrie",1;"31 - Psychosomatik",1;"00 - Bitte eine Fachabteilung auswählen",0;"",0},2,0)</f>
        <v>0</v>
      </c>
      <c r="AA34" s="6">
        <f t="shared" si="5"/>
        <v>0</v>
      </c>
      <c r="AB34" s="6">
        <f t="shared" si="6"/>
        <v>0</v>
      </c>
      <c r="AC34" s="6">
        <f t="shared" si="7"/>
        <v>0</v>
      </c>
      <c r="AD34" s="6">
        <f t="shared" si="8"/>
        <v>0</v>
      </c>
      <c r="AE34" s="6">
        <f t="shared" si="9"/>
        <v>0</v>
      </c>
      <c r="AF34" s="6">
        <f t="shared" si="10"/>
        <v>0</v>
      </c>
      <c r="AG34" s="6">
        <f t="shared" si="11"/>
        <v>0</v>
      </c>
      <c r="AH34" s="6">
        <f t="shared" si="12"/>
        <v>0</v>
      </c>
      <c r="AI34" s="6">
        <f t="shared" si="13"/>
        <v>0</v>
      </c>
      <c r="AJ34" s="6"/>
      <c r="AK34" s="6"/>
      <c r="AL34" s="6"/>
    </row>
    <row r="35" spans="1:38" s="20" customFormat="1" ht="15" customHeight="1" x14ac:dyDescent="0.25">
      <c r="A35" s="19"/>
      <c r="B35" s="74" t="str">
        <f t="shared" si="1"/>
        <v>!!!</v>
      </c>
      <c r="C35" s="202" t="str">
        <f>IF($D35&lt;&gt;"",VLOOKUP(TEXT($D35,0),'Angaben Stationen'!$C$15:$V$65,2,0),"")</f>
        <v/>
      </c>
      <c r="D35" s="203"/>
      <c r="E35" s="210"/>
      <c r="F35" s="210"/>
      <c r="G35" s="217"/>
      <c r="H35" s="218"/>
      <c r="I35" s="218"/>
      <c r="J35" s="218"/>
      <c r="K35" s="218"/>
      <c r="L35" s="219" t="str">
        <f t="shared" si="14"/>
        <v/>
      </c>
      <c r="M35" s="116"/>
      <c r="N35" s="115"/>
      <c r="T35" s="6"/>
      <c r="U35" s="6">
        <f t="shared" si="2"/>
        <v>0</v>
      </c>
      <c r="V35" s="6" t="str">
        <f t="shared" si="15"/>
        <v>Leer</v>
      </c>
      <c r="W35" s="6" t="str">
        <f t="shared" si="3"/>
        <v/>
      </c>
      <c r="X35" s="6" t="str">
        <f>VLOOKUP($C35,{"29 - Psychiatrie (Erwachsene)","BGI";"30 - Kinder- und Jugendpsychiatrie","BGII";"31 - Psychosomatik","BGI";"00 - Bitte eine Fachabteilung auswählen","LEER";"","Leer"},2,0)</f>
        <v>Leer</v>
      </c>
      <c r="Y35" s="6" t="str">
        <f t="shared" si="4"/>
        <v/>
      </c>
      <c r="Z35" s="6">
        <f>VLOOKUP($C35,{"29 - Psychiatrie (Erwachsene)",1;"30 - Kinder- und Jugendpsychiatrie",1;"31 - Psychosomatik",1;"00 - Bitte eine Fachabteilung auswählen",0;"",0},2,0)</f>
        <v>0</v>
      </c>
      <c r="AA35" s="6">
        <f t="shared" si="5"/>
        <v>0</v>
      </c>
      <c r="AB35" s="6">
        <f t="shared" si="6"/>
        <v>0</v>
      </c>
      <c r="AC35" s="6">
        <f t="shared" si="7"/>
        <v>0</v>
      </c>
      <c r="AD35" s="6">
        <f t="shared" si="8"/>
        <v>0</v>
      </c>
      <c r="AE35" s="6">
        <f t="shared" si="9"/>
        <v>0</v>
      </c>
      <c r="AF35" s="6">
        <f t="shared" si="10"/>
        <v>0</v>
      </c>
      <c r="AG35" s="6">
        <f t="shared" si="11"/>
        <v>0</v>
      </c>
      <c r="AH35" s="6">
        <f t="shared" si="12"/>
        <v>0</v>
      </c>
      <c r="AI35" s="6">
        <f t="shared" si="13"/>
        <v>0</v>
      </c>
      <c r="AJ35" s="6"/>
      <c r="AK35" s="6"/>
      <c r="AL35" s="6"/>
    </row>
    <row r="36" spans="1:38" s="20" customFormat="1" ht="15" customHeight="1" x14ac:dyDescent="0.25">
      <c r="A36" s="19"/>
      <c r="B36" s="74" t="str">
        <f t="shared" si="1"/>
        <v>!!!</v>
      </c>
      <c r="C36" s="202" t="str">
        <f>IF($D36&lt;&gt;"",VLOOKUP(TEXT($D36,0),'Angaben Stationen'!$C$15:$V$65,2,0),"")</f>
        <v/>
      </c>
      <c r="D36" s="203"/>
      <c r="E36" s="210"/>
      <c r="F36" s="210"/>
      <c r="G36" s="217"/>
      <c r="H36" s="218"/>
      <c r="I36" s="218"/>
      <c r="J36" s="218"/>
      <c r="K36" s="218"/>
      <c r="L36" s="219" t="str">
        <f t="shared" si="14"/>
        <v/>
      </c>
      <c r="M36" s="116"/>
      <c r="N36" s="115"/>
      <c r="T36" s="6"/>
      <c r="U36" s="6">
        <f t="shared" si="2"/>
        <v>0</v>
      </c>
      <c r="V36" s="6" t="str">
        <f t="shared" si="15"/>
        <v>Leer</v>
      </c>
      <c r="W36" s="6" t="str">
        <f t="shared" si="3"/>
        <v/>
      </c>
      <c r="X36" s="6" t="str">
        <f>VLOOKUP($C36,{"29 - Psychiatrie (Erwachsene)","BGI";"30 - Kinder- und Jugendpsychiatrie","BGII";"31 - Psychosomatik","BGI";"00 - Bitte eine Fachabteilung auswählen","LEER";"","Leer"},2,0)</f>
        <v>Leer</v>
      </c>
      <c r="Y36" s="6" t="str">
        <f t="shared" si="4"/>
        <v/>
      </c>
      <c r="Z36" s="6">
        <f>VLOOKUP($C36,{"29 - Psychiatrie (Erwachsene)",1;"30 - Kinder- und Jugendpsychiatrie",1;"31 - Psychosomatik",1;"00 - Bitte eine Fachabteilung auswählen",0;"",0},2,0)</f>
        <v>0</v>
      </c>
      <c r="AA36" s="6">
        <f t="shared" si="5"/>
        <v>0</v>
      </c>
      <c r="AB36" s="6">
        <f t="shared" si="6"/>
        <v>0</v>
      </c>
      <c r="AC36" s="6">
        <f t="shared" si="7"/>
        <v>0</v>
      </c>
      <c r="AD36" s="6">
        <f t="shared" si="8"/>
        <v>0</v>
      </c>
      <c r="AE36" s="6">
        <f t="shared" si="9"/>
        <v>0</v>
      </c>
      <c r="AF36" s="6">
        <f t="shared" si="10"/>
        <v>0</v>
      </c>
      <c r="AG36" s="6">
        <f t="shared" si="11"/>
        <v>0</v>
      </c>
      <c r="AH36" s="6">
        <f t="shared" si="12"/>
        <v>0</v>
      </c>
      <c r="AI36" s="6">
        <f t="shared" si="13"/>
        <v>0</v>
      </c>
      <c r="AJ36" s="6"/>
      <c r="AK36" s="6"/>
      <c r="AL36" s="6"/>
    </row>
    <row r="37" spans="1:38" s="20" customFormat="1" ht="15" customHeight="1" x14ac:dyDescent="0.25">
      <c r="A37" s="19"/>
      <c r="B37" s="74" t="str">
        <f t="shared" si="1"/>
        <v>!!!</v>
      </c>
      <c r="C37" s="202" t="str">
        <f>IF($D37&lt;&gt;"",VLOOKUP(TEXT($D37,0),'Angaben Stationen'!$C$15:$V$65,2,0),"")</f>
        <v/>
      </c>
      <c r="D37" s="203"/>
      <c r="E37" s="210"/>
      <c r="F37" s="210"/>
      <c r="G37" s="217"/>
      <c r="H37" s="218"/>
      <c r="I37" s="218"/>
      <c r="J37" s="218"/>
      <c r="K37" s="218"/>
      <c r="L37" s="219" t="str">
        <f t="shared" si="14"/>
        <v/>
      </c>
      <c r="M37" s="116"/>
      <c r="N37" s="115"/>
      <c r="T37" s="6"/>
      <c r="U37" s="6">
        <f t="shared" si="2"/>
        <v>0</v>
      </c>
      <c r="V37" s="6" t="str">
        <f t="shared" si="15"/>
        <v>Leer</v>
      </c>
      <c r="W37" s="6" t="str">
        <f t="shared" si="3"/>
        <v/>
      </c>
      <c r="X37" s="6" t="str">
        <f>VLOOKUP($C37,{"29 - Psychiatrie (Erwachsene)","BGI";"30 - Kinder- und Jugendpsychiatrie","BGII";"31 - Psychosomatik","BGI";"00 - Bitte eine Fachabteilung auswählen","LEER";"","Leer"},2,0)</f>
        <v>Leer</v>
      </c>
      <c r="Y37" s="6" t="str">
        <f t="shared" si="4"/>
        <v/>
      </c>
      <c r="Z37" s="6">
        <f>VLOOKUP($C37,{"29 - Psychiatrie (Erwachsene)",1;"30 - Kinder- und Jugendpsychiatrie",1;"31 - Psychosomatik",1;"00 - Bitte eine Fachabteilung auswählen",0;"",0},2,0)</f>
        <v>0</v>
      </c>
      <c r="AA37" s="6">
        <f t="shared" si="5"/>
        <v>0</v>
      </c>
      <c r="AB37" s="6">
        <f t="shared" si="6"/>
        <v>0</v>
      </c>
      <c r="AC37" s="6">
        <f t="shared" si="7"/>
        <v>0</v>
      </c>
      <c r="AD37" s="6">
        <f t="shared" si="8"/>
        <v>0</v>
      </c>
      <c r="AE37" s="6">
        <f t="shared" si="9"/>
        <v>0</v>
      </c>
      <c r="AF37" s="6">
        <f t="shared" si="10"/>
        <v>0</v>
      </c>
      <c r="AG37" s="6">
        <f t="shared" si="11"/>
        <v>0</v>
      </c>
      <c r="AH37" s="6">
        <f t="shared" si="12"/>
        <v>0</v>
      </c>
      <c r="AI37" s="6">
        <f t="shared" si="13"/>
        <v>0</v>
      </c>
      <c r="AJ37" s="6"/>
      <c r="AK37" s="6"/>
      <c r="AL37" s="6"/>
    </row>
    <row r="38" spans="1:38" s="20" customFormat="1" ht="15" customHeight="1" x14ac:dyDescent="0.25">
      <c r="A38" s="19"/>
      <c r="B38" s="74" t="str">
        <f t="shared" si="1"/>
        <v>!!!</v>
      </c>
      <c r="C38" s="202" t="str">
        <f>IF($D38&lt;&gt;"",VLOOKUP(TEXT($D38,0),'Angaben Stationen'!$C$15:$V$65,2,0),"")</f>
        <v/>
      </c>
      <c r="D38" s="203"/>
      <c r="E38" s="210"/>
      <c r="F38" s="210"/>
      <c r="G38" s="217"/>
      <c r="H38" s="218"/>
      <c r="I38" s="218"/>
      <c r="J38" s="218"/>
      <c r="K38" s="218"/>
      <c r="L38" s="219" t="str">
        <f t="shared" si="14"/>
        <v/>
      </c>
      <c r="M38" s="116"/>
      <c r="N38" s="115"/>
      <c r="T38" s="6"/>
      <c r="U38" s="6">
        <f t="shared" si="2"/>
        <v>0</v>
      </c>
      <c r="V38" s="6" t="str">
        <f t="shared" si="15"/>
        <v>Leer</v>
      </c>
      <c r="W38" s="6" t="str">
        <f t="shared" si="3"/>
        <v/>
      </c>
      <c r="X38" s="6" t="str">
        <f>VLOOKUP($C38,{"29 - Psychiatrie (Erwachsene)","BGI";"30 - Kinder- und Jugendpsychiatrie","BGII";"31 - Psychosomatik","BGI";"00 - Bitte eine Fachabteilung auswählen","LEER";"","Leer"},2,0)</f>
        <v>Leer</v>
      </c>
      <c r="Y38" s="6" t="str">
        <f t="shared" si="4"/>
        <v/>
      </c>
      <c r="Z38" s="6">
        <f>VLOOKUP($C38,{"29 - Psychiatrie (Erwachsene)",1;"30 - Kinder- und Jugendpsychiatrie",1;"31 - Psychosomatik",1;"00 - Bitte eine Fachabteilung auswählen",0;"",0},2,0)</f>
        <v>0</v>
      </c>
      <c r="AA38" s="6">
        <f t="shared" si="5"/>
        <v>0</v>
      </c>
      <c r="AB38" s="6">
        <f t="shared" si="6"/>
        <v>0</v>
      </c>
      <c r="AC38" s="6">
        <f t="shared" si="7"/>
        <v>0</v>
      </c>
      <c r="AD38" s="6">
        <f t="shared" si="8"/>
        <v>0</v>
      </c>
      <c r="AE38" s="6">
        <f t="shared" si="9"/>
        <v>0</v>
      </c>
      <c r="AF38" s="6">
        <f t="shared" si="10"/>
        <v>0</v>
      </c>
      <c r="AG38" s="6">
        <f t="shared" si="11"/>
        <v>0</v>
      </c>
      <c r="AH38" s="6">
        <f t="shared" si="12"/>
        <v>0</v>
      </c>
      <c r="AI38" s="6">
        <f t="shared" si="13"/>
        <v>0</v>
      </c>
      <c r="AJ38" s="6"/>
      <c r="AK38" s="6"/>
      <c r="AL38" s="6"/>
    </row>
    <row r="39" spans="1:38" s="20" customFormat="1" ht="15" customHeight="1" x14ac:dyDescent="0.25">
      <c r="A39" s="19"/>
      <c r="B39" s="74" t="str">
        <f t="shared" si="1"/>
        <v>!!!</v>
      </c>
      <c r="C39" s="202" t="str">
        <f>IF($D39&lt;&gt;"",VLOOKUP(TEXT($D39,0),'Angaben Stationen'!$C$15:$V$65,2,0),"")</f>
        <v/>
      </c>
      <c r="D39" s="203"/>
      <c r="E39" s="210"/>
      <c r="F39" s="210"/>
      <c r="G39" s="217"/>
      <c r="H39" s="218"/>
      <c r="I39" s="218"/>
      <c r="J39" s="218"/>
      <c r="K39" s="218"/>
      <c r="L39" s="219" t="str">
        <f t="shared" si="14"/>
        <v/>
      </c>
      <c r="M39" s="116"/>
      <c r="N39" s="115"/>
      <c r="T39" s="6"/>
      <c r="U39" s="6">
        <f t="shared" si="2"/>
        <v>0</v>
      </c>
      <c r="V39" s="6" t="str">
        <f t="shared" si="15"/>
        <v>Leer</v>
      </c>
      <c r="W39" s="6" t="str">
        <f t="shared" si="3"/>
        <v/>
      </c>
      <c r="X39" s="6" t="str">
        <f>VLOOKUP($C39,{"29 - Psychiatrie (Erwachsene)","BGI";"30 - Kinder- und Jugendpsychiatrie","BGII";"31 - Psychosomatik","BGI";"00 - Bitte eine Fachabteilung auswählen","LEER";"","Leer"},2,0)</f>
        <v>Leer</v>
      </c>
      <c r="Y39" s="6" t="str">
        <f t="shared" si="4"/>
        <v/>
      </c>
      <c r="Z39" s="6">
        <f>VLOOKUP($C39,{"29 - Psychiatrie (Erwachsene)",1;"30 - Kinder- und Jugendpsychiatrie",1;"31 - Psychosomatik",1;"00 - Bitte eine Fachabteilung auswählen",0;"",0},2,0)</f>
        <v>0</v>
      </c>
      <c r="AA39" s="6">
        <f t="shared" si="5"/>
        <v>0</v>
      </c>
      <c r="AB39" s="6">
        <f t="shared" si="6"/>
        <v>0</v>
      </c>
      <c r="AC39" s="6">
        <f t="shared" si="7"/>
        <v>0</v>
      </c>
      <c r="AD39" s="6">
        <f t="shared" si="8"/>
        <v>0</v>
      </c>
      <c r="AE39" s="6">
        <f t="shared" si="9"/>
        <v>0</v>
      </c>
      <c r="AF39" s="6">
        <f t="shared" si="10"/>
        <v>0</v>
      </c>
      <c r="AG39" s="6">
        <f t="shared" si="11"/>
        <v>0</v>
      </c>
      <c r="AH39" s="6">
        <f t="shared" si="12"/>
        <v>0</v>
      </c>
      <c r="AI39" s="6">
        <f t="shared" si="13"/>
        <v>0</v>
      </c>
      <c r="AJ39" s="6"/>
      <c r="AK39" s="6"/>
      <c r="AL39" s="6"/>
    </row>
    <row r="40" spans="1:38" s="20" customFormat="1" ht="15" customHeight="1" x14ac:dyDescent="0.25">
      <c r="A40" s="19"/>
      <c r="B40" s="74" t="str">
        <f t="shared" si="1"/>
        <v>!!!</v>
      </c>
      <c r="C40" s="202" t="str">
        <f>IF($D40&lt;&gt;"",VLOOKUP(TEXT($D40,0),'Angaben Stationen'!$C$15:$V$65,2,0),"")</f>
        <v/>
      </c>
      <c r="D40" s="203"/>
      <c r="E40" s="210"/>
      <c r="F40" s="210"/>
      <c r="G40" s="217"/>
      <c r="H40" s="218"/>
      <c r="I40" s="218"/>
      <c r="J40" s="218"/>
      <c r="K40" s="218"/>
      <c r="L40" s="219" t="str">
        <f t="shared" si="14"/>
        <v/>
      </c>
      <c r="M40" s="116"/>
      <c r="N40" s="115"/>
      <c r="T40" s="6"/>
      <c r="U40" s="6">
        <f t="shared" si="2"/>
        <v>0</v>
      </c>
      <c r="V40" s="6" t="str">
        <f t="shared" si="15"/>
        <v>Leer</v>
      </c>
      <c r="W40" s="6" t="str">
        <f t="shared" si="3"/>
        <v/>
      </c>
      <c r="X40" s="6" t="str">
        <f>VLOOKUP($C40,{"29 - Psychiatrie (Erwachsene)","BGI";"30 - Kinder- und Jugendpsychiatrie","BGII";"31 - Psychosomatik","BGI";"00 - Bitte eine Fachabteilung auswählen","LEER";"","Leer"},2,0)</f>
        <v>Leer</v>
      </c>
      <c r="Y40" s="6" t="str">
        <f t="shared" si="4"/>
        <v/>
      </c>
      <c r="Z40" s="6">
        <f>VLOOKUP($C40,{"29 - Psychiatrie (Erwachsene)",1;"30 - Kinder- und Jugendpsychiatrie",1;"31 - Psychosomatik",1;"00 - Bitte eine Fachabteilung auswählen",0;"",0},2,0)</f>
        <v>0</v>
      </c>
      <c r="AA40" s="6">
        <f t="shared" si="5"/>
        <v>0</v>
      </c>
      <c r="AB40" s="6">
        <f t="shared" si="6"/>
        <v>0</v>
      </c>
      <c r="AC40" s="6">
        <f t="shared" si="7"/>
        <v>0</v>
      </c>
      <c r="AD40" s="6">
        <f t="shared" si="8"/>
        <v>0</v>
      </c>
      <c r="AE40" s="6">
        <f t="shared" si="9"/>
        <v>0</v>
      </c>
      <c r="AF40" s="6">
        <f t="shared" si="10"/>
        <v>0</v>
      </c>
      <c r="AG40" s="6">
        <f t="shared" si="11"/>
        <v>0</v>
      </c>
      <c r="AH40" s="6">
        <f t="shared" si="12"/>
        <v>0</v>
      </c>
      <c r="AI40" s="6">
        <f t="shared" si="13"/>
        <v>0</v>
      </c>
      <c r="AJ40" s="6"/>
      <c r="AK40" s="6"/>
      <c r="AL40" s="6"/>
    </row>
    <row r="41" spans="1:38" s="20" customFormat="1" ht="15" customHeight="1" x14ac:dyDescent="0.25">
      <c r="A41" s="19"/>
      <c r="B41" s="74" t="str">
        <f t="shared" si="1"/>
        <v>!!!</v>
      </c>
      <c r="C41" s="202" t="str">
        <f>IF($D41&lt;&gt;"",VLOOKUP(TEXT($D41,0),'Angaben Stationen'!$C$15:$V$65,2,0),"")</f>
        <v/>
      </c>
      <c r="D41" s="203"/>
      <c r="E41" s="210"/>
      <c r="F41" s="210"/>
      <c r="G41" s="217"/>
      <c r="H41" s="218"/>
      <c r="I41" s="218"/>
      <c r="J41" s="218"/>
      <c r="K41" s="218"/>
      <c r="L41" s="219" t="str">
        <f t="shared" si="14"/>
        <v/>
      </c>
      <c r="M41" s="116"/>
      <c r="N41" s="115"/>
      <c r="T41" s="6"/>
      <c r="U41" s="6">
        <f t="shared" si="2"/>
        <v>0</v>
      </c>
      <c r="V41" s="6" t="str">
        <f t="shared" si="15"/>
        <v>Leer</v>
      </c>
      <c r="W41" s="6" t="str">
        <f t="shared" si="3"/>
        <v/>
      </c>
      <c r="X41" s="6" t="str">
        <f>VLOOKUP($C41,{"29 - Psychiatrie (Erwachsene)","BGI";"30 - Kinder- und Jugendpsychiatrie","BGII";"31 - Psychosomatik","BGI";"00 - Bitte eine Fachabteilung auswählen","LEER";"","Leer"},2,0)</f>
        <v>Leer</v>
      </c>
      <c r="Y41" s="6" t="str">
        <f t="shared" si="4"/>
        <v/>
      </c>
      <c r="Z41" s="6">
        <f>VLOOKUP($C41,{"29 - Psychiatrie (Erwachsene)",1;"30 - Kinder- und Jugendpsychiatrie",1;"31 - Psychosomatik",1;"00 - Bitte eine Fachabteilung auswählen",0;"",0},2,0)</f>
        <v>0</v>
      </c>
      <c r="AA41" s="6">
        <f t="shared" si="5"/>
        <v>0</v>
      </c>
      <c r="AB41" s="6">
        <f t="shared" si="6"/>
        <v>0</v>
      </c>
      <c r="AC41" s="6">
        <f t="shared" si="7"/>
        <v>0</v>
      </c>
      <c r="AD41" s="6">
        <f t="shared" si="8"/>
        <v>0</v>
      </c>
      <c r="AE41" s="6">
        <f t="shared" si="9"/>
        <v>0</v>
      </c>
      <c r="AF41" s="6">
        <f t="shared" si="10"/>
        <v>0</v>
      </c>
      <c r="AG41" s="6">
        <f t="shared" si="11"/>
        <v>0</v>
      </c>
      <c r="AH41" s="6">
        <f t="shared" si="12"/>
        <v>0</v>
      </c>
      <c r="AI41" s="6">
        <f t="shared" si="13"/>
        <v>0</v>
      </c>
      <c r="AJ41" s="6"/>
      <c r="AK41" s="6"/>
      <c r="AL41" s="6"/>
    </row>
    <row r="42" spans="1:38" s="20" customFormat="1" ht="15" customHeight="1" x14ac:dyDescent="0.25">
      <c r="A42" s="19"/>
      <c r="B42" s="74" t="str">
        <f t="shared" si="1"/>
        <v>!!!</v>
      </c>
      <c r="C42" s="202" t="str">
        <f>IF($D42&lt;&gt;"",VLOOKUP(TEXT($D42,0),'Angaben Stationen'!$C$15:$V$65,2,0),"")</f>
        <v/>
      </c>
      <c r="D42" s="203"/>
      <c r="E42" s="210"/>
      <c r="F42" s="210"/>
      <c r="G42" s="217"/>
      <c r="H42" s="218"/>
      <c r="I42" s="218"/>
      <c r="J42" s="218"/>
      <c r="K42" s="218"/>
      <c r="L42" s="219" t="str">
        <f t="shared" si="14"/>
        <v/>
      </c>
      <c r="M42" s="116"/>
      <c r="N42" s="115"/>
      <c r="T42" s="6"/>
      <c r="U42" s="6">
        <f t="shared" si="2"/>
        <v>0</v>
      </c>
      <c r="V42" s="6" t="str">
        <f t="shared" si="15"/>
        <v>Leer</v>
      </c>
      <c r="W42" s="6" t="str">
        <f t="shared" si="3"/>
        <v/>
      </c>
      <c r="X42" s="6" t="str">
        <f>VLOOKUP($C42,{"29 - Psychiatrie (Erwachsene)","BGI";"30 - Kinder- und Jugendpsychiatrie","BGII";"31 - Psychosomatik","BGI";"00 - Bitte eine Fachabteilung auswählen","LEER";"","Leer"},2,0)</f>
        <v>Leer</v>
      </c>
      <c r="Y42" s="6" t="str">
        <f t="shared" si="4"/>
        <v/>
      </c>
      <c r="Z42" s="6">
        <f>VLOOKUP($C42,{"29 - Psychiatrie (Erwachsene)",1;"30 - Kinder- und Jugendpsychiatrie",1;"31 - Psychosomatik",1;"00 - Bitte eine Fachabteilung auswählen",0;"",0},2,0)</f>
        <v>0</v>
      </c>
      <c r="AA42" s="6">
        <f t="shared" si="5"/>
        <v>0</v>
      </c>
      <c r="AB42" s="6">
        <f t="shared" si="6"/>
        <v>0</v>
      </c>
      <c r="AC42" s="6">
        <f t="shared" si="7"/>
        <v>0</v>
      </c>
      <c r="AD42" s="6">
        <f t="shared" si="8"/>
        <v>0</v>
      </c>
      <c r="AE42" s="6">
        <f t="shared" si="9"/>
        <v>0</v>
      </c>
      <c r="AF42" s="6">
        <f t="shared" si="10"/>
        <v>0</v>
      </c>
      <c r="AG42" s="6">
        <f t="shared" si="11"/>
        <v>0</v>
      </c>
      <c r="AH42" s="6">
        <f t="shared" si="12"/>
        <v>0</v>
      </c>
      <c r="AI42" s="6">
        <f t="shared" si="13"/>
        <v>0</v>
      </c>
      <c r="AJ42" s="6"/>
      <c r="AK42" s="6"/>
      <c r="AL42" s="6"/>
    </row>
    <row r="43" spans="1:38" s="20" customFormat="1" ht="15" customHeight="1" x14ac:dyDescent="0.25">
      <c r="A43" s="19"/>
      <c r="B43" s="74" t="str">
        <f t="shared" si="1"/>
        <v>!!!</v>
      </c>
      <c r="C43" s="202" t="str">
        <f>IF($D43&lt;&gt;"",VLOOKUP(TEXT($D43,0),'Angaben Stationen'!$C$15:$V$65,2,0),"")</f>
        <v/>
      </c>
      <c r="D43" s="203"/>
      <c r="E43" s="210"/>
      <c r="F43" s="210"/>
      <c r="G43" s="217"/>
      <c r="H43" s="218"/>
      <c r="I43" s="218"/>
      <c r="J43" s="218"/>
      <c r="K43" s="218"/>
      <c r="L43" s="219" t="str">
        <f t="shared" si="14"/>
        <v/>
      </c>
      <c r="M43" s="116"/>
      <c r="N43" s="115"/>
      <c r="T43" s="6"/>
      <c r="U43" s="6">
        <f t="shared" si="2"/>
        <v>0</v>
      </c>
      <c r="V43" s="6" t="str">
        <f t="shared" si="15"/>
        <v>Leer</v>
      </c>
      <c r="W43" s="6" t="str">
        <f t="shared" si="3"/>
        <v/>
      </c>
      <c r="X43" s="6" t="str">
        <f>VLOOKUP($C43,{"29 - Psychiatrie (Erwachsene)","BGI";"30 - Kinder- und Jugendpsychiatrie","BGII";"31 - Psychosomatik","BGI";"00 - Bitte eine Fachabteilung auswählen","LEER";"","Leer"},2,0)</f>
        <v>Leer</v>
      </c>
      <c r="Y43" s="6" t="str">
        <f t="shared" si="4"/>
        <v/>
      </c>
      <c r="Z43" s="6">
        <f>VLOOKUP($C43,{"29 - Psychiatrie (Erwachsene)",1;"30 - Kinder- und Jugendpsychiatrie",1;"31 - Psychosomatik",1;"00 - Bitte eine Fachabteilung auswählen",0;"",0},2,0)</f>
        <v>0</v>
      </c>
      <c r="AA43" s="6">
        <f t="shared" si="5"/>
        <v>0</v>
      </c>
      <c r="AB43" s="6">
        <f t="shared" si="6"/>
        <v>0</v>
      </c>
      <c r="AC43" s="6">
        <f t="shared" si="7"/>
        <v>0</v>
      </c>
      <c r="AD43" s="6">
        <f t="shared" si="8"/>
        <v>0</v>
      </c>
      <c r="AE43" s="6">
        <f t="shared" si="9"/>
        <v>0</v>
      </c>
      <c r="AF43" s="6">
        <f t="shared" si="10"/>
        <v>0</v>
      </c>
      <c r="AG43" s="6">
        <f t="shared" si="11"/>
        <v>0</v>
      </c>
      <c r="AH43" s="6">
        <f t="shared" si="12"/>
        <v>0</v>
      </c>
      <c r="AI43" s="6">
        <f t="shared" si="13"/>
        <v>0</v>
      </c>
      <c r="AJ43" s="6"/>
      <c r="AK43" s="6"/>
      <c r="AL43" s="6"/>
    </row>
    <row r="44" spans="1:38" s="20" customFormat="1" ht="15" customHeight="1" x14ac:dyDescent="0.25">
      <c r="A44" s="19"/>
      <c r="B44" s="74" t="str">
        <f t="shared" si="1"/>
        <v>!!!</v>
      </c>
      <c r="C44" s="202" t="str">
        <f>IF($D44&lt;&gt;"",VLOOKUP(TEXT($D44,0),'Angaben Stationen'!$C$15:$V$65,2,0),"")</f>
        <v/>
      </c>
      <c r="D44" s="203"/>
      <c r="E44" s="210"/>
      <c r="F44" s="210"/>
      <c r="G44" s="217"/>
      <c r="H44" s="218"/>
      <c r="I44" s="218"/>
      <c r="J44" s="218"/>
      <c r="K44" s="218"/>
      <c r="L44" s="219" t="str">
        <f t="shared" si="14"/>
        <v/>
      </c>
      <c r="M44" s="116"/>
      <c r="N44" s="115"/>
      <c r="T44" s="6"/>
      <c r="U44" s="6">
        <f t="shared" si="2"/>
        <v>0</v>
      </c>
      <c r="V44" s="6" t="str">
        <f t="shared" si="15"/>
        <v>Leer</v>
      </c>
      <c r="W44" s="6" t="str">
        <f t="shared" si="3"/>
        <v/>
      </c>
      <c r="X44" s="6" t="str">
        <f>VLOOKUP($C44,{"29 - Psychiatrie (Erwachsene)","BGI";"30 - Kinder- und Jugendpsychiatrie","BGII";"31 - Psychosomatik","BGI";"00 - Bitte eine Fachabteilung auswählen","LEER";"","Leer"},2,0)</f>
        <v>Leer</v>
      </c>
      <c r="Y44" s="6" t="str">
        <f t="shared" si="4"/>
        <v/>
      </c>
      <c r="Z44" s="6">
        <f>VLOOKUP($C44,{"29 - Psychiatrie (Erwachsene)",1;"30 - Kinder- und Jugendpsychiatrie",1;"31 - Psychosomatik",1;"00 - Bitte eine Fachabteilung auswählen",0;"",0},2,0)</f>
        <v>0</v>
      </c>
      <c r="AA44" s="6">
        <f t="shared" si="5"/>
        <v>0</v>
      </c>
      <c r="AB44" s="6">
        <f t="shared" si="6"/>
        <v>0</v>
      </c>
      <c r="AC44" s="6">
        <f t="shared" si="7"/>
        <v>0</v>
      </c>
      <c r="AD44" s="6">
        <f t="shared" si="8"/>
        <v>0</v>
      </c>
      <c r="AE44" s="6">
        <f t="shared" si="9"/>
        <v>0</v>
      </c>
      <c r="AF44" s="6">
        <f t="shared" si="10"/>
        <v>0</v>
      </c>
      <c r="AG44" s="6">
        <f t="shared" si="11"/>
        <v>0</v>
      </c>
      <c r="AH44" s="6">
        <f t="shared" si="12"/>
        <v>0</v>
      </c>
      <c r="AI44" s="6">
        <f t="shared" si="13"/>
        <v>0</v>
      </c>
      <c r="AJ44" s="6"/>
      <c r="AK44" s="6"/>
      <c r="AL44" s="6"/>
    </row>
    <row r="45" spans="1:38" s="20" customFormat="1" ht="15" customHeight="1" x14ac:dyDescent="0.25">
      <c r="A45" s="19"/>
      <c r="B45" s="74" t="str">
        <f t="shared" si="1"/>
        <v>!!!</v>
      </c>
      <c r="C45" s="202" t="str">
        <f>IF($D45&lt;&gt;"",VLOOKUP(TEXT($D45,0),'Angaben Stationen'!$C$15:$V$65,2,0),"")</f>
        <v/>
      </c>
      <c r="D45" s="203"/>
      <c r="E45" s="210"/>
      <c r="F45" s="210"/>
      <c r="G45" s="217"/>
      <c r="H45" s="218"/>
      <c r="I45" s="218"/>
      <c r="J45" s="218"/>
      <c r="K45" s="218"/>
      <c r="L45" s="219" t="str">
        <f t="shared" si="14"/>
        <v/>
      </c>
      <c r="M45" s="116"/>
      <c r="N45" s="115"/>
      <c r="T45" s="6"/>
      <c r="U45" s="6">
        <f t="shared" si="2"/>
        <v>0</v>
      </c>
      <c r="V45" s="6" t="str">
        <f t="shared" si="15"/>
        <v>Leer</v>
      </c>
      <c r="W45" s="6" t="str">
        <f t="shared" si="3"/>
        <v/>
      </c>
      <c r="X45" s="6" t="str">
        <f>VLOOKUP($C45,{"29 - Psychiatrie (Erwachsene)","BGI";"30 - Kinder- und Jugendpsychiatrie","BGII";"31 - Psychosomatik","BGI";"00 - Bitte eine Fachabteilung auswählen","LEER";"","Leer"},2,0)</f>
        <v>Leer</v>
      </c>
      <c r="Y45" s="6" t="str">
        <f t="shared" si="4"/>
        <v/>
      </c>
      <c r="Z45" s="6">
        <f>VLOOKUP($C45,{"29 - Psychiatrie (Erwachsene)",1;"30 - Kinder- und Jugendpsychiatrie",1;"31 - Psychosomatik",1;"00 - Bitte eine Fachabteilung auswählen",0;"",0},2,0)</f>
        <v>0</v>
      </c>
      <c r="AA45" s="6">
        <f t="shared" si="5"/>
        <v>0</v>
      </c>
      <c r="AB45" s="6">
        <f t="shared" si="6"/>
        <v>0</v>
      </c>
      <c r="AC45" s="6">
        <f t="shared" si="7"/>
        <v>0</v>
      </c>
      <c r="AD45" s="6">
        <f t="shared" si="8"/>
        <v>0</v>
      </c>
      <c r="AE45" s="6">
        <f t="shared" si="9"/>
        <v>0</v>
      </c>
      <c r="AF45" s="6">
        <f t="shared" si="10"/>
        <v>0</v>
      </c>
      <c r="AG45" s="6">
        <f t="shared" si="11"/>
        <v>0</v>
      </c>
      <c r="AH45" s="6">
        <f t="shared" si="12"/>
        <v>0</v>
      </c>
      <c r="AI45" s="6">
        <f t="shared" si="13"/>
        <v>0</v>
      </c>
      <c r="AJ45" s="6"/>
      <c r="AK45" s="6"/>
      <c r="AL45" s="6"/>
    </row>
    <row r="46" spans="1:38" s="20" customFormat="1" ht="15" customHeight="1" x14ac:dyDescent="0.25">
      <c r="A46" s="19"/>
      <c r="B46" s="74" t="str">
        <f t="shared" si="1"/>
        <v>!!!</v>
      </c>
      <c r="C46" s="202" t="str">
        <f>IF($D46&lt;&gt;"",VLOOKUP(TEXT($D46,0),'Angaben Stationen'!$C$15:$V$65,2,0),"")</f>
        <v/>
      </c>
      <c r="D46" s="203"/>
      <c r="E46" s="210"/>
      <c r="F46" s="210"/>
      <c r="G46" s="217"/>
      <c r="H46" s="218"/>
      <c r="I46" s="218"/>
      <c r="J46" s="218"/>
      <c r="K46" s="218"/>
      <c r="L46" s="219" t="str">
        <f t="shared" si="14"/>
        <v/>
      </c>
      <c r="M46" s="116"/>
      <c r="N46" s="115"/>
      <c r="T46" s="6"/>
      <c r="U46" s="6">
        <f t="shared" si="2"/>
        <v>0</v>
      </c>
      <c r="V46" s="6" t="str">
        <f t="shared" si="15"/>
        <v>Leer</v>
      </c>
      <c r="W46" s="6" t="str">
        <f t="shared" si="3"/>
        <v/>
      </c>
      <c r="X46" s="6" t="str">
        <f>VLOOKUP($C46,{"29 - Psychiatrie (Erwachsene)","BGI";"30 - Kinder- und Jugendpsychiatrie","BGII";"31 - Psychosomatik","BGI";"00 - Bitte eine Fachabteilung auswählen","LEER";"","Leer"},2,0)</f>
        <v>Leer</v>
      </c>
      <c r="Y46" s="6" t="str">
        <f t="shared" si="4"/>
        <v/>
      </c>
      <c r="Z46" s="6">
        <f>VLOOKUP($C46,{"29 - Psychiatrie (Erwachsene)",1;"30 - Kinder- und Jugendpsychiatrie",1;"31 - Psychosomatik",1;"00 - Bitte eine Fachabteilung auswählen",0;"",0},2,0)</f>
        <v>0</v>
      </c>
      <c r="AA46" s="6">
        <f t="shared" si="5"/>
        <v>0</v>
      </c>
      <c r="AB46" s="6">
        <f t="shared" si="6"/>
        <v>0</v>
      </c>
      <c r="AC46" s="6">
        <f t="shared" si="7"/>
        <v>0</v>
      </c>
      <c r="AD46" s="6">
        <f t="shared" si="8"/>
        <v>0</v>
      </c>
      <c r="AE46" s="6">
        <f t="shared" si="9"/>
        <v>0</v>
      </c>
      <c r="AF46" s="6">
        <f t="shared" si="10"/>
        <v>0</v>
      </c>
      <c r="AG46" s="6">
        <f t="shared" si="11"/>
        <v>0</v>
      </c>
      <c r="AH46" s="6">
        <f t="shared" si="12"/>
        <v>0</v>
      </c>
      <c r="AI46" s="6">
        <f t="shared" si="13"/>
        <v>0</v>
      </c>
      <c r="AJ46" s="6"/>
      <c r="AK46" s="6"/>
      <c r="AL46" s="6"/>
    </row>
    <row r="47" spans="1:38" s="20" customFormat="1" ht="15" customHeight="1" x14ac:dyDescent="0.25">
      <c r="A47" s="19"/>
      <c r="B47" s="74" t="str">
        <f t="shared" si="1"/>
        <v>!!!</v>
      </c>
      <c r="C47" s="202" t="str">
        <f>IF($D47&lt;&gt;"",VLOOKUP(TEXT($D47,0),'Angaben Stationen'!$C$15:$V$65,2,0),"")</f>
        <v/>
      </c>
      <c r="D47" s="203"/>
      <c r="E47" s="210"/>
      <c r="F47" s="210"/>
      <c r="G47" s="217"/>
      <c r="H47" s="218"/>
      <c r="I47" s="218"/>
      <c r="J47" s="218"/>
      <c r="K47" s="218"/>
      <c r="L47" s="219" t="str">
        <f t="shared" si="14"/>
        <v/>
      </c>
      <c r="M47" s="116"/>
      <c r="N47" s="115"/>
      <c r="T47" s="6"/>
      <c r="U47" s="6">
        <f t="shared" si="2"/>
        <v>0</v>
      </c>
      <c r="V47" s="6" t="str">
        <f t="shared" si="15"/>
        <v>Leer</v>
      </c>
      <c r="W47" s="6" t="str">
        <f t="shared" si="3"/>
        <v/>
      </c>
      <c r="X47" s="6" t="str">
        <f>VLOOKUP($C47,{"29 - Psychiatrie (Erwachsene)","BGI";"30 - Kinder- und Jugendpsychiatrie","BGII";"31 - Psychosomatik","BGI";"00 - Bitte eine Fachabteilung auswählen","LEER";"","Leer"},2,0)</f>
        <v>Leer</v>
      </c>
      <c r="Y47" s="6" t="str">
        <f t="shared" si="4"/>
        <v/>
      </c>
      <c r="Z47" s="6">
        <f>VLOOKUP($C47,{"29 - Psychiatrie (Erwachsene)",1;"30 - Kinder- und Jugendpsychiatrie",1;"31 - Psychosomatik",1;"00 - Bitte eine Fachabteilung auswählen",0;"",0},2,0)</f>
        <v>0</v>
      </c>
      <c r="AA47" s="6">
        <f t="shared" si="5"/>
        <v>0</v>
      </c>
      <c r="AB47" s="6">
        <f t="shared" si="6"/>
        <v>0</v>
      </c>
      <c r="AC47" s="6">
        <f t="shared" si="7"/>
        <v>0</v>
      </c>
      <c r="AD47" s="6">
        <f t="shared" si="8"/>
        <v>0</v>
      </c>
      <c r="AE47" s="6">
        <f t="shared" si="9"/>
        <v>0</v>
      </c>
      <c r="AF47" s="6">
        <f t="shared" si="10"/>
        <v>0</v>
      </c>
      <c r="AG47" s="6">
        <f t="shared" si="11"/>
        <v>0</v>
      </c>
      <c r="AH47" s="6">
        <f t="shared" si="12"/>
        <v>0</v>
      </c>
      <c r="AI47" s="6">
        <f t="shared" si="13"/>
        <v>0</v>
      </c>
      <c r="AJ47" s="6"/>
      <c r="AK47" s="6"/>
      <c r="AL47" s="6"/>
    </row>
    <row r="48" spans="1:38" s="20" customFormat="1" ht="15" customHeight="1" x14ac:dyDescent="0.25">
      <c r="A48" s="19"/>
      <c r="B48" s="74" t="str">
        <f t="shared" si="1"/>
        <v>!!!</v>
      </c>
      <c r="C48" s="202" t="str">
        <f>IF($D48&lt;&gt;"",VLOOKUP(TEXT($D48,0),'Angaben Stationen'!$C$15:$V$65,2,0),"")</f>
        <v/>
      </c>
      <c r="D48" s="203"/>
      <c r="E48" s="210"/>
      <c r="F48" s="210"/>
      <c r="G48" s="217"/>
      <c r="H48" s="218"/>
      <c r="I48" s="218"/>
      <c r="J48" s="218"/>
      <c r="K48" s="218"/>
      <c r="L48" s="219" t="str">
        <f t="shared" si="14"/>
        <v/>
      </c>
      <c r="M48" s="116"/>
      <c r="N48" s="115"/>
      <c r="T48" s="6"/>
      <c r="U48" s="6">
        <f t="shared" si="2"/>
        <v>0</v>
      </c>
      <c r="V48" s="6" t="str">
        <f t="shared" si="15"/>
        <v>Leer</v>
      </c>
      <c r="W48" s="6" t="str">
        <f t="shared" si="3"/>
        <v/>
      </c>
      <c r="X48" s="6" t="str">
        <f>VLOOKUP($C48,{"29 - Psychiatrie (Erwachsene)","BGI";"30 - Kinder- und Jugendpsychiatrie","BGII";"31 - Psychosomatik","BGI";"00 - Bitte eine Fachabteilung auswählen","LEER";"","Leer"},2,0)</f>
        <v>Leer</v>
      </c>
      <c r="Y48" s="6" t="str">
        <f t="shared" si="4"/>
        <v/>
      </c>
      <c r="Z48" s="6">
        <f>VLOOKUP($C48,{"29 - Psychiatrie (Erwachsene)",1;"30 - Kinder- und Jugendpsychiatrie",1;"31 - Psychosomatik",1;"00 - Bitte eine Fachabteilung auswählen",0;"",0},2,0)</f>
        <v>0</v>
      </c>
      <c r="AA48" s="6">
        <f t="shared" si="5"/>
        <v>0</v>
      </c>
      <c r="AB48" s="6">
        <f t="shared" si="6"/>
        <v>0</v>
      </c>
      <c r="AC48" s="6">
        <f t="shared" si="7"/>
        <v>0</v>
      </c>
      <c r="AD48" s="6">
        <f t="shared" si="8"/>
        <v>0</v>
      </c>
      <c r="AE48" s="6">
        <f t="shared" si="9"/>
        <v>0</v>
      </c>
      <c r="AF48" s="6">
        <f t="shared" si="10"/>
        <v>0</v>
      </c>
      <c r="AG48" s="6">
        <f t="shared" si="11"/>
        <v>0</v>
      </c>
      <c r="AH48" s="6">
        <f t="shared" si="12"/>
        <v>0</v>
      </c>
      <c r="AI48" s="6">
        <f t="shared" si="13"/>
        <v>0</v>
      </c>
      <c r="AJ48" s="6"/>
      <c r="AK48" s="6"/>
      <c r="AL48" s="6"/>
    </row>
    <row r="49" spans="1:38" s="20" customFormat="1" ht="15" customHeight="1" x14ac:dyDescent="0.25">
      <c r="A49" s="19"/>
      <c r="B49" s="74" t="str">
        <f t="shared" si="1"/>
        <v>!!!</v>
      </c>
      <c r="C49" s="202" t="str">
        <f>IF($D49&lt;&gt;"",VLOOKUP(TEXT($D49,0),'Angaben Stationen'!$C$15:$V$65,2,0),"")</f>
        <v/>
      </c>
      <c r="D49" s="203"/>
      <c r="E49" s="210"/>
      <c r="F49" s="210"/>
      <c r="G49" s="217"/>
      <c r="H49" s="218"/>
      <c r="I49" s="218"/>
      <c r="J49" s="218"/>
      <c r="K49" s="218"/>
      <c r="L49" s="219" t="str">
        <f t="shared" si="14"/>
        <v/>
      </c>
      <c r="M49" s="116"/>
      <c r="N49" s="115"/>
      <c r="T49" s="6"/>
      <c r="U49" s="6">
        <f t="shared" si="2"/>
        <v>0</v>
      </c>
      <c r="V49" s="6" t="str">
        <f t="shared" si="15"/>
        <v>Leer</v>
      </c>
      <c r="W49" s="6" t="str">
        <f t="shared" si="3"/>
        <v/>
      </c>
      <c r="X49" s="6" t="str">
        <f>VLOOKUP($C49,{"29 - Psychiatrie (Erwachsene)","BGI";"30 - Kinder- und Jugendpsychiatrie","BGII";"31 - Psychosomatik","BGI";"00 - Bitte eine Fachabteilung auswählen","LEER";"","Leer"},2,0)</f>
        <v>Leer</v>
      </c>
      <c r="Y49" s="6" t="str">
        <f t="shared" si="4"/>
        <v/>
      </c>
      <c r="Z49" s="6">
        <f>VLOOKUP($C49,{"29 - Psychiatrie (Erwachsene)",1;"30 - Kinder- und Jugendpsychiatrie",1;"31 - Psychosomatik",1;"00 - Bitte eine Fachabteilung auswählen",0;"",0},2,0)</f>
        <v>0</v>
      </c>
      <c r="AA49" s="6">
        <f t="shared" si="5"/>
        <v>0</v>
      </c>
      <c r="AB49" s="6">
        <f t="shared" si="6"/>
        <v>0</v>
      </c>
      <c r="AC49" s="6">
        <f t="shared" si="7"/>
        <v>0</v>
      </c>
      <c r="AD49" s="6">
        <f t="shared" si="8"/>
        <v>0</v>
      </c>
      <c r="AE49" s="6">
        <f t="shared" si="9"/>
        <v>0</v>
      </c>
      <c r="AF49" s="6">
        <f t="shared" si="10"/>
        <v>0</v>
      </c>
      <c r="AG49" s="6">
        <f t="shared" si="11"/>
        <v>0</v>
      </c>
      <c r="AH49" s="6">
        <f t="shared" si="12"/>
        <v>0</v>
      </c>
      <c r="AI49" s="6">
        <f t="shared" si="13"/>
        <v>0</v>
      </c>
      <c r="AJ49" s="6"/>
      <c r="AK49" s="6"/>
      <c r="AL49" s="6"/>
    </row>
    <row r="50" spans="1:38" s="20" customFormat="1" ht="15" customHeight="1" x14ac:dyDescent="0.25">
      <c r="A50" s="19"/>
      <c r="B50" s="74" t="str">
        <f t="shared" si="1"/>
        <v>!!!</v>
      </c>
      <c r="C50" s="202" t="str">
        <f>IF($D50&lt;&gt;"",VLOOKUP(TEXT($D50,0),'Angaben Stationen'!$C$15:$V$65,2,0),"")</f>
        <v/>
      </c>
      <c r="D50" s="203"/>
      <c r="E50" s="210"/>
      <c r="F50" s="210"/>
      <c r="G50" s="217"/>
      <c r="H50" s="218"/>
      <c r="I50" s="218"/>
      <c r="J50" s="218"/>
      <c r="K50" s="218"/>
      <c r="L50" s="219" t="str">
        <f t="shared" si="14"/>
        <v/>
      </c>
      <c r="M50" s="116"/>
      <c r="N50" s="115"/>
      <c r="T50" s="6"/>
      <c r="U50" s="6">
        <f t="shared" si="2"/>
        <v>0</v>
      </c>
      <c r="V50" s="6" t="str">
        <f t="shared" si="15"/>
        <v>Leer</v>
      </c>
      <c r="W50" s="6" t="str">
        <f t="shared" si="3"/>
        <v/>
      </c>
      <c r="X50" s="6" t="str">
        <f>VLOOKUP($C50,{"29 - Psychiatrie (Erwachsene)","BGI";"30 - Kinder- und Jugendpsychiatrie","BGII";"31 - Psychosomatik","BGI";"00 - Bitte eine Fachabteilung auswählen","LEER";"","Leer"},2,0)</f>
        <v>Leer</v>
      </c>
      <c r="Y50" s="6" t="str">
        <f t="shared" si="4"/>
        <v/>
      </c>
      <c r="Z50" s="6">
        <f>VLOOKUP($C50,{"29 - Psychiatrie (Erwachsene)",1;"30 - Kinder- und Jugendpsychiatrie",1;"31 - Psychosomatik",1;"00 - Bitte eine Fachabteilung auswählen",0;"",0},2,0)</f>
        <v>0</v>
      </c>
      <c r="AA50" s="6">
        <f t="shared" si="5"/>
        <v>0</v>
      </c>
      <c r="AB50" s="6">
        <f t="shared" si="6"/>
        <v>0</v>
      </c>
      <c r="AC50" s="6">
        <f t="shared" si="7"/>
        <v>0</v>
      </c>
      <c r="AD50" s="6">
        <f t="shared" si="8"/>
        <v>0</v>
      </c>
      <c r="AE50" s="6">
        <f t="shared" si="9"/>
        <v>0</v>
      </c>
      <c r="AF50" s="6">
        <f t="shared" si="10"/>
        <v>0</v>
      </c>
      <c r="AG50" s="6">
        <f t="shared" si="11"/>
        <v>0</v>
      </c>
      <c r="AH50" s="6">
        <f t="shared" si="12"/>
        <v>0</v>
      </c>
      <c r="AI50" s="6">
        <f t="shared" si="13"/>
        <v>0</v>
      </c>
      <c r="AJ50" s="6"/>
      <c r="AK50" s="6"/>
      <c r="AL50" s="6"/>
    </row>
    <row r="51" spans="1:38" s="20" customFormat="1" ht="15" customHeight="1" x14ac:dyDescent="0.25">
      <c r="A51" s="19"/>
      <c r="B51" s="74" t="str">
        <f t="shared" si="1"/>
        <v>!!!</v>
      </c>
      <c r="C51" s="202" t="str">
        <f>IF($D51&lt;&gt;"",VLOOKUP(TEXT($D51,0),'Angaben Stationen'!$C$15:$V$65,2,0),"")</f>
        <v/>
      </c>
      <c r="D51" s="203"/>
      <c r="E51" s="210"/>
      <c r="F51" s="210"/>
      <c r="G51" s="217"/>
      <c r="H51" s="218"/>
      <c r="I51" s="218"/>
      <c r="J51" s="218"/>
      <c r="K51" s="218"/>
      <c r="L51" s="219" t="str">
        <f t="shared" si="14"/>
        <v/>
      </c>
      <c r="M51" s="116"/>
      <c r="N51" s="115"/>
      <c r="T51" s="6"/>
      <c r="U51" s="6">
        <f t="shared" si="2"/>
        <v>0</v>
      </c>
      <c r="V51" s="6" t="str">
        <f t="shared" si="15"/>
        <v>Leer</v>
      </c>
      <c r="W51" s="6" t="str">
        <f t="shared" si="3"/>
        <v/>
      </c>
      <c r="X51" s="6" t="str">
        <f>VLOOKUP($C51,{"29 - Psychiatrie (Erwachsene)","BGI";"30 - Kinder- und Jugendpsychiatrie","BGII";"31 - Psychosomatik","BGI";"00 - Bitte eine Fachabteilung auswählen","LEER";"","Leer"},2,0)</f>
        <v>Leer</v>
      </c>
      <c r="Y51" s="6" t="str">
        <f t="shared" si="4"/>
        <v/>
      </c>
      <c r="Z51" s="6">
        <f>VLOOKUP($C51,{"29 - Psychiatrie (Erwachsene)",1;"30 - Kinder- und Jugendpsychiatrie",1;"31 - Psychosomatik",1;"00 - Bitte eine Fachabteilung auswählen",0;"",0},2,0)</f>
        <v>0</v>
      </c>
      <c r="AA51" s="6">
        <f t="shared" si="5"/>
        <v>0</v>
      </c>
      <c r="AB51" s="6">
        <f t="shared" si="6"/>
        <v>0</v>
      </c>
      <c r="AC51" s="6">
        <f t="shared" si="7"/>
        <v>0</v>
      </c>
      <c r="AD51" s="6">
        <f t="shared" si="8"/>
        <v>0</v>
      </c>
      <c r="AE51" s="6">
        <f t="shared" si="9"/>
        <v>0</v>
      </c>
      <c r="AF51" s="6">
        <f t="shared" si="10"/>
        <v>0</v>
      </c>
      <c r="AG51" s="6">
        <f t="shared" si="11"/>
        <v>0</v>
      </c>
      <c r="AH51" s="6">
        <f t="shared" si="12"/>
        <v>0</v>
      </c>
      <c r="AI51" s="6">
        <f t="shared" si="13"/>
        <v>0</v>
      </c>
      <c r="AJ51" s="6"/>
      <c r="AK51" s="6"/>
      <c r="AL51" s="6"/>
    </row>
    <row r="52" spans="1:38" s="20" customFormat="1" ht="15" customHeight="1" x14ac:dyDescent="0.25">
      <c r="A52" s="19"/>
      <c r="B52" s="74" t="str">
        <f t="shared" si="1"/>
        <v>!!!</v>
      </c>
      <c r="C52" s="202" t="str">
        <f>IF($D52&lt;&gt;"",VLOOKUP(TEXT($D52,0),'Angaben Stationen'!$C$15:$V$65,2,0),"")</f>
        <v/>
      </c>
      <c r="D52" s="203"/>
      <c r="E52" s="210"/>
      <c r="F52" s="210"/>
      <c r="G52" s="217"/>
      <c r="H52" s="218"/>
      <c r="I52" s="218"/>
      <c r="J52" s="218"/>
      <c r="K52" s="218"/>
      <c r="L52" s="219" t="str">
        <f t="shared" si="14"/>
        <v/>
      </c>
      <c r="M52" s="116"/>
      <c r="N52" s="115"/>
      <c r="T52" s="6"/>
      <c r="U52" s="6">
        <f t="shared" si="2"/>
        <v>0</v>
      </c>
      <c r="V52" s="6" t="str">
        <f t="shared" si="15"/>
        <v>Leer</v>
      </c>
      <c r="W52" s="6" t="str">
        <f t="shared" si="3"/>
        <v/>
      </c>
      <c r="X52" s="6" t="str">
        <f>VLOOKUP($C52,{"29 - Psychiatrie (Erwachsene)","BGI";"30 - Kinder- und Jugendpsychiatrie","BGII";"31 - Psychosomatik","BGI";"00 - Bitte eine Fachabteilung auswählen","LEER";"","Leer"},2,0)</f>
        <v>Leer</v>
      </c>
      <c r="Y52" s="6" t="str">
        <f t="shared" si="4"/>
        <v/>
      </c>
      <c r="Z52" s="6">
        <f>VLOOKUP($C52,{"29 - Psychiatrie (Erwachsene)",1;"30 - Kinder- und Jugendpsychiatrie",1;"31 - Psychosomatik",1;"00 - Bitte eine Fachabteilung auswählen",0;"",0},2,0)</f>
        <v>0</v>
      </c>
      <c r="AA52" s="6">
        <f t="shared" si="5"/>
        <v>0</v>
      </c>
      <c r="AB52" s="6">
        <f t="shared" si="6"/>
        <v>0</v>
      </c>
      <c r="AC52" s="6">
        <f t="shared" si="7"/>
        <v>0</v>
      </c>
      <c r="AD52" s="6">
        <f t="shared" si="8"/>
        <v>0</v>
      </c>
      <c r="AE52" s="6">
        <f t="shared" si="9"/>
        <v>0</v>
      </c>
      <c r="AF52" s="6">
        <f t="shared" si="10"/>
        <v>0</v>
      </c>
      <c r="AG52" s="6">
        <f t="shared" si="11"/>
        <v>0</v>
      </c>
      <c r="AH52" s="6">
        <f t="shared" si="12"/>
        <v>0</v>
      </c>
      <c r="AI52" s="6">
        <f t="shared" si="13"/>
        <v>0</v>
      </c>
      <c r="AJ52" s="6"/>
      <c r="AK52" s="6"/>
      <c r="AL52" s="6"/>
    </row>
    <row r="53" spans="1:38" s="20" customFormat="1" ht="15" customHeight="1" x14ac:dyDescent="0.25">
      <c r="A53" s="19"/>
      <c r="B53" s="74" t="str">
        <f t="shared" si="1"/>
        <v>!!!</v>
      </c>
      <c r="C53" s="202" t="str">
        <f>IF($D53&lt;&gt;"",VLOOKUP(TEXT($D53,0),'Angaben Stationen'!$C$15:$V$65,2,0),"")</f>
        <v/>
      </c>
      <c r="D53" s="203"/>
      <c r="E53" s="210"/>
      <c r="F53" s="210"/>
      <c r="G53" s="217"/>
      <c r="H53" s="218"/>
      <c r="I53" s="218"/>
      <c r="J53" s="218"/>
      <c r="K53" s="218"/>
      <c r="L53" s="219" t="str">
        <f t="shared" si="14"/>
        <v/>
      </c>
      <c r="M53" s="116"/>
      <c r="N53" s="115"/>
      <c r="T53" s="6"/>
      <c r="U53" s="6">
        <f t="shared" si="2"/>
        <v>0</v>
      </c>
      <c r="V53" s="6" t="str">
        <f t="shared" si="15"/>
        <v>Leer</v>
      </c>
      <c r="W53" s="6" t="str">
        <f t="shared" si="3"/>
        <v/>
      </c>
      <c r="X53" s="6" t="str">
        <f>VLOOKUP($C53,{"29 - Psychiatrie (Erwachsene)","BGI";"30 - Kinder- und Jugendpsychiatrie","BGII";"31 - Psychosomatik","BGI";"00 - Bitte eine Fachabteilung auswählen","LEER";"","Leer"},2,0)</f>
        <v>Leer</v>
      </c>
      <c r="Y53" s="6" t="str">
        <f t="shared" si="4"/>
        <v/>
      </c>
      <c r="Z53" s="6">
        <f>VLOOKUP($C53,{"29 - Psychiatrie (Erwachsene)",1;"30 - Kinder- und Jugendpsychiatrie",1;"31 - Psychosomatik",1;"00 - Bitte eine Fachabteilung auswählen",0;"",0},2,0)</f>
        <v>0</v>
      </c>
      <c r="AA53" s="6">
        <f t="shared" si="5"/>
        <v>0</v>
      </c>
      <c r="AB53" s="6">
        <f t="shared" si="6"/>
        <v>0</v>
      </c>
      <c r="AC53" s="6">
        <f t="shared" si="7"/>
        <v>0</v>
      </c>
      <c r="AD53" s="6">
        <f t="shared" si="8"/>
        <v>0</v>
      </c>
      <c r="AE53" s="6">
        <f t="shared" si="9"/>
        <v>0</v>
      </c>
      <c r="AF53" s="6">
        <f t="shared" si="10"/>
        <v>0</v>
      </c>
      <c r="AG53" s="6">
        <f t="shared" si="11"/>
        <v>0</v>
      </c>
      <c r="AH53" s="6">
        <f t="shared" si="12"/>
        <v>0</v>
      </c>
      <c r="AI53" s="6">
        <f t="shared" si="13"/>
        <v>0</v>
      </c>
      <c r="AJ53" s="6"/>
      <c r="AK53" s="6"/>
      <c r="AL53" s="6"/>
    </row>
    <row r="54" spans="1:38" s="20" customFormat="1" ht="15" customHeight="1" x14ac:dyDescent="0.25">
      <c r="A54" s="19"/>
      <c r="B54" s="74" t="str">
        <f t="shared" si="1"/>
        <v>!!!</v>
      </c>
      <c r="C54" s="202" t="str">
        <f>IF($D54&lt;&gt;"",VLOOKUP(TEXT($D54,0),'Angaben Stationen'!$C$15:$V$65,2,0),"")</f>
        <v/>
      </c>
      <c r="D54" s="203"/>
      <c r="E54" s="210"/>
      <c r="F54" s="210"/>
      <c r="G54" s="217"/>
      <c r="H54" s="218"/>
      <c r="I54" s="218"/>
      <c r="J54" s="218"/>
      <c r="K54" s="218"/>
      <c r="L54" s="219" t="str">
        <f t="shared" si="14"/>
        <v/>
      </c>
      <c r="M54" s="116"/>
      <c r="N54" s="115"/>
      <c r="T54" s="6"/>
      <c r="U54" s="6">
        <f t="shared" si="2"/>
        <v>0</v>
      </c>
      <c r="V54" s="6" t="str">
        <f t="shared" si="15"/>
        <v>Leer</v>
      </c>
      <c r="W54" s="6" t="str">
        <f t="shared" si="3"/>
        <v/>
      </c>
      <c r="X54" s="6" t="str">
        <f>VLOOKUP($C54,{"29 - Psychiatrie (Erwachsene)","BGI";"30 - Kinder- und Jugendpsychiatrie","BGII";"31 - Psychosomatik","BGI";"00 - Bitte eine Fachabteilung auswählen","LEER";"","Leer"},2,0)</f>
        <v>Leer</v>
      </c>
      <c r="Y54" s="6" t="str">
        <f t="shared" si="4"/>
        <v/>
      </c>
      <c r="Z54" s="6">
        <f>VLOOKUP($C54,{"29 - Psychiatrie (Erwachsene)",1;"30 - Kinder- und Jugendpsychiatrie",1;"31 - Psychosomatik",1;"00 - Bitte eine Fachabteilung auswählen",0;"",0},2,0)</f>
        <v>0</v>
      </c>
      <c r="AA54" s="6">
        <f t="shared" si="5"/>
        <v>0</v>
      </c>
      <c r="AB54" s="6">
        <f t="shared" si="6"/>
        <v>0</v>
      </c>
      <c r="AC54" s="6">
        <f t="shared" si="7"/>
        <v>0</v>
      </c>
      <c r="AD54" s="6">
        <f t="shared" si="8"/>
        <v>0</v>
      </c>
      <c r="AE54" s="6">
        <f t="shared" si="9"/>
        <v>0</v>
      </c>
      <c r="AF54" s="6">
        <f t="shared" si="10"/>
        <v>0</v>
      </c>
      <c r="AG54" s="6">
        <f t="shared" si="11"/>
        <v>0</v>
      </c>
      <c r="AH54" s="6">
        <f t="shared" si="12"/>
        <v>0</v>
      </c>
      <c r="AI54" s="6">
        <f t="shared" si="13"/>
        <v>0</v>
      </c>
      <c r="AJ54" s="6"/>
      <c r="AK54" s="6"/>
      <c r="AL54" s="6"/>
    </row>
    <row r="55" spans="1:38" s="20" customFormat="1" ht="15" customHeight="1" x14ac:dyDescent="0.25">
      <c r="A55" s="19"/>
      <c r="B55" s="74" t="str">
        <f t="shared" si="1"/>
        <v>!!!</v>
      </c>
      <c r="C55" s="202" t="str">
        <f>IF($D55&lt;&gt;"",VLOOKUP(TEXT($D55,0),'Angaben Stationen'!$C$15:$V$65,2,0),"")</f>
        <v/>
      </c>
      <c r="D55" s="203"/>
      <c r="E55" s="210"/>
      <c r="F55" s="210"/>
      <c r="G55" s="217"/>
      <c r="H55" s="218"/>
      <c r="I55" s="218"/>
      <c r="J55" s="218"/>
      <c r="K55" s="218"/>
      <c r="L55" s="219" t="str">
        <f t="shared" si="14"/>
        <v/>
      </c>
      <c r="M55" s="116"/>
      <c r="N55" s="115"/>
      <c r="T55" s="6"/>
      <c r="U55" s="6">
        <f t="shared" si="2"/>
        <v>0</v>
      </c>
      <c r="V55" s="6" t="str">
        <f t="shared" si="15"/>
        <v>Leer</v>
      </c>
      <c r="W55" s="6" t="str">
        <f t="shared" si="3"/>
        <v/>
      </c>
      <c r="X55" s="6" t="str">
        <f>VLOOKUP($C55,{"29 - Psychiatrie (Erwachsene)","BGI";"30 - Kinder- und Jugendpsychiatrie","BGII";"31 - Psychosomatik","BGI";"00 - Bitte eine Fachabteilung auswählen","LEER";"","Leer"},2,0)</f>
        <v>Leer</v>
      </c>
      <c r="Y55" s="6" t="str">
        <f t="shared" si="4"/>
        <v/>
      </c>
      <c r="Z55" s="6">
        <f>VLOOKUP($C55,{"29 - Psychiatrie (Erwachsene)",1;"30 - Kinder- und Jugendpsychiatrie",1;"31 - Psychosomatik",1;"00 - Bitte eine Fachabteilung auswählen",0;"",0},2,0)</f>
        <v>0</v>
      </c>
      <c r="AA55" s="6">
        <f t="shared" si="5"/>
        <v>0</v>
      </c>
      <c r="AB55" s="6">
        <f t="shared" si="6"/>
        <v>0</v>
      </c>
      <c r="AC55" s="6">
        <f t="shared" si="7"/>
        <v>0</v>
      </c>
      <c r="AD55" s="6">
        <f t="shared" si="8"/>
        <v>0</v>
      </c>
      <c r="AE55" s="6">
        <f t="shared" si="9"/>
        <v>0</v>
      </c>
      <c r="AF55" s="6">
        <f t="shared" si="10"/>
        <v>0</v>
      </c>
      <c r="AG55" s="6">
        <f t="shared" si="11"/>
        <v>0</v>
      </c>
      <c r="AH55" s="6">
        <f t="shared" si="12"/>
        <v>0</v>
      </c>
      <c r="AI55" s="6">
        <f t="shared" si="13"/>
        <v>0</v>
      </c>
      <c r="AJ55" s="6"/>
      <c r="AK55" s="6"/>
      <c r="AL55" s="6"/>
    </row>
    <row r="56" spans="1:38" s="20" customFormat="1" ht="15" customHeight="1" x14ac:dyDescent="0.25">
      <c r="A56" s="19"/>
      <c r="B56" s="74" t="str">
        <f t="shared" si="1"/>
        <v>!!!</v>
      </c>
      <c r="C56" s="202" t="str">
        <f>IF($D56&lt;&gt;"",VLOOKUP(TEXT($D56,0),'Angaben Stationen'!$C$15:$V$65,2,0),"")</f>
        <v/>
      </c>
      <c r="D56" s="203"/>
      <c r="E56" s="210"/>
      <c r="F56" s="210"/>
      <c r="G56" s="217"/>
      <c r="H56" s="218"/>
      <c r="I56" s="218"/>
      <c r="J56" s="218"/>
      <c r="K56" s="218"/>
      <c r="L56" s="219" t="str">
        <f t="shared" si="14"/>
        <v/>
      </c>
      <c r="M56" s="116"/>
      <c r="N56" s="115"/>
      <c r="T56" s="6"/>
      <c r="U56" s="6">
        <f t="shared" si="2"/>
        <v>0</v>
      </c>
      <c r="V56" s="6" t="str">
        <f t="shared" si="15"/>
        <v>Leer</v>
      </c>
      <c r="W56" s="6" t="str">
        <f t="shared" si="3"/>
        <v/>
      </c>
      <c r="X56" s="6" t="str">
        <f>VLOOKUP($C56,{"29 - Psychiatrie (Erwachsene)","BGI";"30 - Kinder- und Jugendpsychiatrie","BGII";"31 - Psychosomatik","BGI";"00 - Bitte eine Fachabteilung auswählen","LEER";"","Leer"},2,0)</f>
        <v>Leer</v>
      </c>
      <c r="Y56" s="6" t="str">
        <f t="shared" si="4"/>
        <v/>
      </c>
      <c r="Z56" s="6">
        <f>VLOOKUP($C56,{"29 - Psychiatrie (Erwachsene)",1;"30 - Kinder- und Jugendpsychiatrie",1;"31 - Psychosomatik",1;"00 - Bitte eine Fachabteilung auswählen",0;"",0},2,0)</f>
        <v>0</v>
      </c>
      <c r="AA56" s="6">
        <f t="shared" si="5"/>
        <v>0</v>
      </c>
      <c r="AB56" s="6">
        <f t="shared" si="6"/>
        <v>0</v>
      </c>
      <c r="AC56" s="6">
        <f t="shared" si="7"/>
        <v>0</v>
      </c>
      <c r="AD56" s="6">
        <f t="shared" si="8"/>
        <v>0</v>
      </c>
      <c r="AE56" s="6">
        <f t="shared" si="9"/>
        <v>0</v>
      </c>
      <c r="AF56" s="6">
        <f t="shared" si="10"/>
        <v>0</v>
      </c>
      <c r="AG56" s="6">
        <f t="shared" si="11"/>
        <v>0</v>
      </c>
      <c r="AH56" s="6">
        <f t="shared" si="12"/>
        <v>0</v>
      </c>
      <c r="AI56" s="6">
        <f t="shared" si="13"/>
        <v>0</v>
      </c>
      <c r="AJ56" s="6"/>
      <c r="AK56" s="6"/>
      <c r="AL56" s="6"/>
    </row>
    <row r="57" spans="1:38" s="20" customFormat="1" ht="15" customHeight="1" x14ac:dyDescent="0.25">
      <c r="A57" s="19"/>
      <c r="B57" s="74" t="str">
        <f t="shared" si="1"/>
        <v>!!!</v>
      </c>
      <c r="C57" s="202" t="str">
        <f>IF($D57&lt;&gt;"",VLOOKUP(TEXT($D57,0),'Angaben Stationen'!$C$15:$V$65,2,0),"")</f>
        <v/>
      </c>
      <c r="D57" s="203"/>
      <c r="E57" s="210"/>
      <c r="F57" s="210"/>
      <c r="G57" s="217"/>
      <c r="H57" s="218"/>
      <c r="I57" s="218"/>
      <c r="J57" s="218"/>
      <c r="K57" s="218"/>
      <c r="L57" s="219" t="str">
        <f t="shared" si="14"/>
        <v/>
      </c>
      <c r="M57" s="116"/>
      <c r="N57" s="115"/>
      <c r="T57" s="6"/>
      <c r="U57" s="6">
        <f t="shared" si="2"/>
        <v>0</v>
      </c>
      <c r="V57" s="6" t="str">
        <f t="shared" si="15"/>
        <v>Leer</v>
      </c>
      <c r="W57" s="6" t="str">
        <f t="shared" si="3"/>
        <v/>
      </c>
      <c r="X57" s="6" t="str">
        <f>VLOOKUP($C57,{"29 - Psychiatrie (Erwachsene)","BGI";"30 - Kinder- und Jugendpsychiatrie","BGII";"31 - Psychosomatik","BGI";"00 - Bitte eine Fachabteilung auswählen","LEER";"","Leer"},2,0)</f>
        <v>Leer</v>
      </c>
      <c r="Y57" s="6" t="str">
        <f t="shared" si="4"/>
        <v/>
      </c>
      <c r="Z57" s="6">
        <f>VLOOKUP($C57,{"29 - Psychiatrie (Erwachsene)",1;"30 - Kinder- und Jugendpsychiatrie",1;"31 - Psychosomatik",1;"00 - Bitte eine Fachabteilung auswählen",0;"",0},2,0)</f>
        <v>0</v>
      </c>
      <c r="AA57" s="6">
        <f t="shared" si="5"/>
        <v>0</v>
      </c>
      <c r="AB57" s="6">
        <f t="shared" si="6"/>
        <v>0</v>
      </c>
      <c r="AC57" s="6">
        <f t="shared" si="7"/>
        <v>0</v>
      </c>
      <c r="AD57" s="6">
        <f t="shared" si="8"/>
        <v>0</v>
      </c>
      <c r="AE57" s="6">
        <f t="shared" si="9"/>
        <v>0</v>
      </c>
      <c r="AF57" s="6">
        <f t="shared" si="10"/>
        <v>0</v>
      </c>
      <c r="AG57" s="6">
        <f t="shared" si="11"/>
        <v>0</v>
      </c>
      <c r="AH57" s="6">
        <f t="shared" si="12"/>
        <v>0</v>
      </c>
      <c r="AI57" s="6">
        <f t="shared" si="13"/>
        <v>0</v>
      </c>
      <c r="AJ57" s="6"/>
      <c r="AK57" s="6"/>
      <c r="AL57" s="6"/>
    </row>
    <row r="58" spans="1:38" s="20" customFormat="1" ht="15" customHeight="1" x14ac:dyDescent="0.25">
      <c r="A58" s="19"/>
      <c r="B58" s="74" t="str">
        <f t="shared" si="1"/>
        <v>!!!</v>
      </c>
      <c r="C58" s="202" t="str">
        <f>IF($D58&lt;&gt;"",VLOOKUP(TEXT($D58,0),'Angaben Stationen'!$C$15:$V$65,2,0),"")</f>
        <v/>
      </c>
      <c r="D58" s="203"/>
      <c r="E58" s="210"/>
      <c r="F58" s="210"/>
      <c r="G58" s="217"/>
      <c r="H58" s="218"/>
      <c r="I58" s="218"/>
      <c r="J58" s="218"/>
      <c r="K58" s="218"/>
      <c r="L58" s="219" t="str">
        <f t="shared" si="14"/>
        <v/>
      </c>
      <c r="M58" s="116"/>
      <c r="N58" s="115"/>
      <c r="T58" s="6"/>
      <c r="U58" s="6">
        <f t="shared" si="2"/>
        <v>0</v>
      </c>
      <c r="V58" s="6" t="str">
        <f t="shared" si="15"/>
        <v>Leer</v>
      </c>
      <c r="W58" s="6" t="str">
        <f t="shared" si="3"/>
        <v/>
      </c>
      <c r="X58" s="6" t="str">
        <f>VLOOKUP($C58,{"29 - Psychiatrie (Erwachsene)","BGI";"30 - Kinder- und Jugendpsychiatrie","BGII";"31 - Psychosomatik","BGI";"00 - Bitte eine Fachabteilung auswählen","LEER";"","Leer"},2,0)</f>
        <v>Leer</v>
      </c>
      <c r="Y58" s="6" t="str">
        <f t="shared" si="4"/>
        <v/>
      </c>
      <c r="Z58" s="6">
        <f>VLOOKUP($C58,{"29 - Psychiatrie (Erwachsene)",1;"30 - Kinder- und Jugendpsychiatrie",1;"31 - Psychosomatik",1;"00 - Bitte eine Fachabteilung auswählen",0;"",0},2,0)</f>
        <v>0</v>
      </c>
      <c r="AA58" s="6">
        <f t="shared" si="5"/>
        <v>0</v>
      </c>
      <c r="AB58" s="6">
        <f t="shared" si="6"/>
        <v>0</v>
      </c>
      <c r="AC58" s="6">
        <f t="shared" si="7"/>
        <v>0</v>
      </c>
      <c r="AD58" s="6">
        <f t="shared" si="8"/>
        <v>0</v>
      </c>
      <c r="AE58" s="6">
        <f t="shared" si="9"/>
        <v>0</v>
      </c>
      <c r="AF58" s="6">
        <f t="shared" si="10"/>
        <v>0</v>
      </c>
      <c r="AG58" s="6">
        <f t="shared" si="11"/>
        <v>0</v>
      </c>
      <c r="AH58" s="6">
        <f t="shared" si="12"/>
        <v>0</v>
      </c>
      <c r="AI58" s="6">
        <f t="shared" si="13"/>
        <v>0</v>
      </c>
      <c r="AJ58" s="6"/>
      <c r="AK58" s="6"/>
      <c r="AL58" s="6"/>
    </row>
    <row r="59" spans="1:38" s="20" customFormat="1" ht="15" customHeight="1" x14ac:dyDescent="0.25">
      <c r="A59" s="19"/>
      <c r="B59" s="74" t="str">
        <f t="shared" si="1"/>
        <v>!!!</v>
      </c>
      <c r="C59" s="202" t="str">
        <f>IF($D59&lt;&gt;"",VLOOKUP(TEXT($D59,0),'Angaben Stationen'!$C$15:$V$65,2,0),"")</f>
        <v/>
      </c>
      <c r="D59" s="203"/>
      <c r="E59" s="210"/>
      <c r="F59" s="210"/>
      <c r="G59" s="217"/>
      <c r="H59" s="218"/>
      <c r="I59" s="218"/>
      <c r="J59" s="218"/>
      <c r="K59" s="218"/>
      <c r="L59" s="219" t="str">
        <f t="shared" si="14"/>
        <v/>
      </c>
      <c r="M59" s="116"/>
      <c r="N59" s="115"/>
      <c r="T59" s="6"/>
      <c r="U59" s="6">
        <f t="shared" si="2"/>
        <v>0</v>
      </c>
      <c r="V59" s="6" t="str">
        <f t="shared" si="15"/>
        <v>Leer</v>
      </c>
      <c r="W59" s="6" t="str">
        <f t="shared" si="3"/>
        <v/>
      </c>
      <c r="X59" s="6" t="str">
        <f>VLOOKUP($C59,{"29 - Psychiatrie (Erwachsene)","BGI";"30 - Kinder- und Jugendpsychiatrie","BGII";"31 - Psychosomatik","BGI";"00 - Bitte eine Fachabteilung auswählen","LEER";"","Leer"},2,0)</f>
        <v>Leer</v>
      </c>
      <c r="Y59" s="6" t="str">
        <f t="shared" si="4"/>
        <v/>
      </c>
      <c r="Z59" s="6">
        <f>VLOOKUP($C59,{"29 - Psychiatrie (Erwachsene)",1;"30 - Kinder- und Jugendpsychiatrie",1;"31 - Psychosomatik",1;"00 - Bitte eine Fachabteilung auswählen",0;"",0},2,0)</f>
        <v>0</v>
      </c>
      <c r="AA59" s="6">
        <f t="shared" si="5"/>
        <v>0</v>
      </c>
      <c r="AB59" s="6">
        <f t="shared" si="6"/>
        <v>0</v>
      </c>
      <c r="AC59" s="6">
        <f t="shared" si="7"/>
        <v>0</v>
      </c>
      <c r="AD59" s="6">
        <f t="shared" si="8"/>
        <v>0</v>
      </c>
      <c r="AE59" s="6">
        <f t="shared" si="9"/>
        <v>0</v>
      </c>
      <c r="AF59" s="6">
        <f t="shared" si="10"/>
        <v>0</v>
      </c>
      <c r="AG59" s="6">
        <f t="shared" si="11"/>
        <v>0</v>
      </c>
      <c r="AH59" s="6">
        <f t="shared" si="12"/>
        <v>0</v>
      </c>
      <c r="AI59" s="6">
        <f t="shared" si="13"/>
        <v>0</v>
      </c>
      <c r="AJ59" s="6"/>
      <c r="AK59" s="6"/>
      <c r="AL59" s="6"/>
    </row>
    <row r="60" spans="1:38" s="20" customFormat="1" ht="15" customHeight="1" x14ac:dyDescent="0.25">
      <c r="A60" s="19"/>
      <c r="B60" s="74" t="str">
        <f t="shared" si="1"/>
        <v>!!!</v>
      </c>
      <c r="C60" s="202" t="str">
        <f>IF($D60&lt;&gt;"",VLOOKUP(TEXT($D60,0),'Angaben Stationen'!$C$15:$V$65,2,0),"")</f>
        <v/>
      </c>
      <c r="D60" s="203"/>
      <c r="E60" s="210"/>
      <c r="F60" s="210"/>
      <c r="G60" s="217"/>
      <c r="H60" s="218"/>
      <c r="I60" s="218"/>
      <c r="J60" s="218"/>
      <c r="K60" s="218"/>
      <c r="L60" s="219" t="str">
        <f t="shared" si="14"/>
        <v/>
      </c>
      <c r="M60" s="116"/>
      <c r="N60" s="115"/>
      <c r="T60" s="6"/>
      <c r="U60" s="6">
        <f t="shared" si="2"/>
        <v>0</v>
      </c>
      <c r="V60" s="6" t="str">
        <f t="shared" si="15"/>
        <v>Leer</v>
      </c>
      <c r="W60" s="6" t="str">
        <f t="shared" si="3"/>
        <v/>
      </c>
      <c r="X60" s="6" t="str">
        <f>VLOOKUP($C60,{"29 - Psychiatrie (Erwachsene)","BGI";"30 - Kinder- und Jugendpsychiatrie","BGII";"31 - Psychosomatik","BGI";"00 - Bitte eine Fachabteilung auswählen","LEER";"","Leer"},2,0)</f>
        <v>Leer</v>
      </c>
      <c r="Y60" s="6" t="str">
        <f t="shared" si="4"/>
        <v/>
      </c>
      <c r="Z60" s="6">
        <f>VLOOKUP($C60,{"29 - Psychiatrie (Erwachsene)",1;"30 - Kinder- und Jugendpsychiatrie",1;"31 - Psychosomatik",1;"00 - Bitte eine Fachabteilung auswählen",0;"",0},2,0)</f>
        <v>0</v>
      </c>
      <c r="AA60" s="6">
        <f t="shared" si="5"/>
        <v>0</v>
      </c>
      <c r="AB60" s="6">
        <f t="shared" si="6"/>
        <v>0</v>
      </c>
      <c r="AC60" s="6">
        <f t="shared" si="7"/>
        <v>0</v>
      </c>
      <c r="AD60" s="6">
        <f t="shared" si="8"/>
        <v>0</v>
      </c>
      <c r="AE60" s="6">
        <f t="shared" si="9"/>
        <v>0</v>
      </c>
      <c r="AF60" s="6">
        <f t="shared" si="10"/>
        <v>0</v>
      </c>
      <c r="AG60" s="6">
        <f t="shared" si="11"/>
        <v>0</v>
      </c>
      <c r="AH60" s="6">
        <f t="shared" si="12"/>
        <v>0</v>
      </c>
      <c r="AI60" s="6">
        <f t="shared" si="13"/>
        <v>0</v>
      </c>
      <c r="AJ60" s="6"/>
      <c r="AK60" s="6"/>
      <c r="AL60" s="6"/>
    </row>
    <row r="61" spans="1:38" s="20" customFormat="1" ht="15" customHeight="1" x14ac:dyDescent="0.25">
      <c r="A61" s="19"/>
      <c r="B61" s="74" t="str">
        <f t="shared" si="1"/>
        <v>!!!</v>
      </c>
      <c r="C61" s="202" t="str">
        <f>IF($D61&lt;&gt;"",VLOOKUP(TEXT($D61,0),'Angaben Stationen'!$C$15:$V$65,2,0),"")</f>
        <v/>
      </c>
      <c r="D61" s="203"/>
      <c r="E61" s="210"/>
      <c r="F61" s="210"/>
      <c r="G61" s="217"/>
      <c r="H61" s="218"/>
      <c r="I61" s="218"/>
      <c r="J61" s="218"/>
      <c r="K61" s="218"/>
      <c r="L61" s="219" t="str">
        <f t="shared" si="14"/>
        <v/>
      </c>
      <c r="M61" s="116"/>
      <c r="N61" s="115"/>
      <c r="T61" s="6"/>
      <c r="U61" s="6">
        <f t="shared" si="2"/>
        <v>0</v>
      </c>
      <c r="V61" s="6" t="str">
        <f t="shared" si="15"/>
        <v>Leer</v>
      </c>
      <c r="W61" s="6" t="str">
        <f t="shared" si="3"/>
        <v/>
      </c>
      <c r="X61" s="6" t="str">
        <f>VLOOKUP($C61,{"29 - Psychiatrie (Erwachsene)","BGI";"30 - Kinder- und Jugendpsychiatrie","BGII";"31 - Psychosomatik","BGI";"00 - Bitte eine Fachabteilung auswählen","LEER";"","Leer"},2,0)</f>
        <v>Leer</v>
      </c>
      <c r="Y61" s="6" t="str">
        <f t="shared" si="4"/>
        <v/>
      </c>
      <c r="Z61" s="6">
        <f>VLOOKUP($C61,{"29 - Psychiatrie (Erwachsene)",1;"30 - Kinder- und Jugendpsychiatrie",1;"31 - Psychosomatik",1;"00 - Bitte eine Fachabteilung auswählen",0;"",0},2,0)</f>
        <v>0</v>
      </c>
      <c r="AA61" s="6">
        <f t="shared" si="5"/>
        <v>0</v>
      </c>
      <c r="AB61" s="6">
        <f t="shared" si="6"/>
        <v>0</v>
      </c>
      <c r="AC61" s="6">
        <f t="shared" si="7"/>
        <v>0</v>
      </c>
      <c r="AD61" s="6">
        <f t="shared" si="8"/>
        <v>0</v>
      </c>
      <c r="AE61" s="6">
        <f t="shared" si="9"/>
        <v>0</v>
      </c>
      <c r="AF61" s="6">
        <f t="shared" si="10"/>
        <v>0</v>
      </c>
      <c r="AG61" s="6">
        <f t="shared" si="11"/>
        <v>0</v>
      </c>
      <c r="AH61" s="6">
        <f t="shared" si="12"/>
        <v>0</v>
      </c>
      <c r="AI61" s="6">
        <f t="shared" si="13"/>
        <v>0</v>
      </c>
      <c r="AJ61" s="6"/>
      <c r="AK61" s="6"/>
      <c r="AL61" s="6"/>
    </row>
    <row r="62" spans="1:38" s="20" customFormat="1" ht="15" customHeight="1" x14ac:dyDescent="0.25">
      <c r="A62" s="19"/>
      <c r="B62" s="74" t="str">
        <f t="shared" si="1"/>
        <v>!!!</v>
      </c>
      <c r="C62" s="202" t="str">
        <f>IF($D62&lt;&gt;"",VLOOKUP(TEXT($D62,0),'Angaben Stationen'!$C$15:$V$65,2,0),"")</f>
        <v/>
      </c>
      <c r="D62" s="203"/>
      <c r="E62" s="210"/>
      <c r="F62" s="210"/>
      <c r="G62" s="217"/>
      <c r="H62" s="218"/>
      <c r="I62" s="218"/>
      <c r="J62" s="218"/>
      <c r="K62" s="218"/>
      <c r="L62" s="219" t="str">
        <f t="shared" si="14"/>
        <v/>
      </c>
      <c r="M62" s="116"/>
      <c r="N62" s="115"/>
      <c r="T62" s="6"/>
      <c r="U62" s="6">
        <f t="shared" si="2"/>
        <v>0</v>
      </c>
      <c r="V62" s="6" t="str">
        <f t="shared" si="15"/>
        <v>Leer</v>
      </c>
      <c r="W62" s="6" t="str">
        <f t="shared" si="3"/>
        <v/>
      </c>
      <c r="X62" s="6" t="str">
        <f>VLOOKUP($C62,{"29 - Psychiatrie (Erwachsene)","BGI";"30 - Kinder- und Jugendpsychiatrie","BGII";"31 - Psychosomatik","BGI";"00 - Bitte eine Fachabteilung auswählen","LEER";"","Leer"},2,0)</f>
        <v>Leer</v>
      </c>
      <c r="Y62" s="6" t="str">
        <f t="shared" si="4"/>
        <v/>
      </c>
      <c r="Z62" s="6">
        <f>VLOOKUP($C62,{"29 - Psychiatrie (Erwachsene)",1;"30 - Kinder- und Jugendpsychiatrie",1;"31 - Psychosomatik",1;"00 - Bitte eine Fachabteilung auswählen",0;"",0},2,0)</f>
        <v>0</v>
      </c>
      <c r="AA62" s="6">
        <f t="shared" si="5"/>
        <v>0</v>
      </c>
      <c r="AB62" s="6">
        <f t="shared" si="6"/>
        <v>0</v>
      </c>
      <c r="AC62" s="6">
        <f t="shared" si="7"/>
        <v>0</v>
      </c>
      <c r="AD62" s="6">
        <f t="shared" si="8"/>
        <v>0</v>
      </c>
      <c r="AE62" s="6">
        <f t="shared" si="9"/>
        <v>0</v>
      </c>
      <c r="AF62" s="6">
        <f t="shared" si="10"/>
        <v>0</v>
      </c>
      <c r="AG62" s="6">
        <f t="shared" si="11"/>
        <v>0</v>
      </c>
      <c r="AH62" s="6">
        <f t="shared" si="12"/>
        <v>0</v>
      </c>
      <c r="AI62" s="6">
        <f t="shared" si="13"/>
        <v>0</v>
      </c>
      <c r="AJ62" s="6"/>
      <c r="AK62" s="6"/>
      <c r="AL62" s="6"/>
    </row>
    <row r="63" spans="1:38" s="20" customFormat="1" ht="15" customHeight="1" x14ac:dyDescent="0.25">
      <c r="A63" s="19"/>
      <c r="B63" s="74" t="str">
        <f t="shared" si="1"/>
        <v>!!!</v>
      </c>
      <c r="C63" s="202" t="str">
        <f>IF($D63&lt;&gt;"",VLOOKUP(TEXT($D63,0),'Angaben Stationen'!$C$15:$V$65,2,0),"")</f>
        <v/>
      </c>
      <c r="D63" s="203"/>
      <c r="E63" s="210"/>
      <c r="F63" s="210"/>
      <c r="G63" s="217"/>
      <c r="H63" s="218"/>
      <c r="I63" s="218"/>
      <c r="J63" s="218"/>
      <c r="K63" s="218"/>
      <c r="L63" s="219" t="str">
        <f t="shared" si="14"/>
        <v/>
      </c>
      <c r="M63" s="116"/>
      <c r="N63" s="115"/>
      <c r="T63" s="6"/>
      <c r="U63" s="6">
        <f t="shared" si="2"/>
        <v>0</v>
      </c>
      <c r="V63" s="6" t="str">
        <f t="shared" si="15"/>
        <v>Leer</v>
      </c>
      <c r="W63" s="6" t="str">
        <f t="shared" si="3"/>
        <v/>
      </c>
      <c r="X63" s="6" t="str">
        <f>VLOOKUP($C63,{"29 - Psychiatrie (Erwachsene)","BGI";"30 - Kinder- und Jugendpsychiatrie","BGII";"31 - Psychosomatik","BGI";"00 - Bitte eine Fachabteilung auswählen","LEER";"","Leer"},2,0)</f>
        <v>Leer</v>
      </c>
      <c r="Y63" s="6" t="str">
        <f t="shared" si="4"/>
        <v/>
      </c>
      <c r="Z63" s="6">
        <f>VLOOKUP($C63,{"29 - Psychiatrie (Erwachsene)",1;"30 - Kinder- und Jugendpsychiatrie",1;"31 - Psychosomatik",1;"00 - Bitte eine Fachabteilung auswählen",0;"",0},2,0)</f>
        <v>0</v>
      </c>
      <c r="AA63" s="6">
        <f t="shared" si="5"/>
        <v>0</v>
      </c>
      <c r="AB63" s="6">
        <f t="shared" si="6"/>
        <v>0</v>
      </c>
      <c r="AC63" s="6">
        <f t="shared" si="7"/>
        <v>0</v>
      </c>
      <c r="AD63" s="6">
        <f t="shared" si="8"/>
        <v>0</v>
      </c>
      <c r="AE63" s="6">
        <f t="shared" si="9"/>
        <v>0</v>
      </c>
      <c r="AF63" s="6">
        <f t="shared" si="10"/>
        <v>0</v>
      </c>
      <c r="AG63" s="6">
        <f t="shared" si="11"/>
        <v>0</v>
      </c>
      <c r="AH63" s="6">
        <f t="shared" si="12"/>
        <v>0</v>
      </c>
      <c r="AI63" s="6">
        <f t="shared" si="13"/>
        <v>0</v>
      </c>
      <c r="AJ63" s="6"/>
      <c r="AK63" s="6"/>
      <c r="AL63" s="6"/>
    </row>
    <row r="64" spans="1:38" s="20" customFormat="1" ht="15" customHeight="1" x14ac:dyDescent="0.25">
      <c r="A64" s="19"/>
      <c r="B64" s="74" t="str">
        <f t="shared" si="1"/>
        <v>!!!</v>
      </c>
      <c r="C64" s="202" t="str">
        <f>IF($D64&lt;&gt;"",VLOOKUP(TEXT($D64,0),'Angaben Stationen'!$C$15:$V$65,2,0),"")</f>
        <v/>
      </c>
      <c r="D64" s="203"/>
      <c r="E64" s="210"/>
      <c r="F64" s="210"/>
      <c r="G64" s="217"/>
      <c r="H64" s="218"/>
      <c r="I64" s="218"/>
      <c r="J64" s="218"/>
      <c r="K64" s="218"/>
      <c r="L64" s="219" t="str">
        <f t="shared" si="14"/>
        <v/>
      </c>
      <c r="M64" s="116"/>
      <c r="N64" s="115"/>
      <c r="T64" s="6"/>
      <c r="U64" s="6">
        <f t="shared" si="2"/>
        <v>0</v>
      </c>
      <c r="V64" s="6" t="str">
        <f t="shared" si="15"/>
        <v>Leer</v>
      </c>
      <c r="W64" s="6" t="str">
        <f t="shared" si="3"/>
        <v/>
      </c>
      <c r="X64" s="6" t="str">
        <f>VLOOKUP($C64,{"29 - Psychiatrie (Erwachsene)","BGI";"30 - Kinder- und Jugendpsychiatrie","BGII";"31 - Psychosomatik","BGI";"00 - Bitte eine Fachabteilung auswählen","LEER";"","Leer"},2,0)</f>
        <v>Leer</v>
      </c>
      <c r="Y64" s="6" t="str">
        <f t="shared" si="4"/>
        <v/>
      </c>
      <c r="Z64" s="6">
        <f>VLOOKUP($C64,{"29 - Psychiatrie (Erwachsene)",1;"30 - Kinder- und Jugendpsychiatrie",1;"31 - Psychosomatik",1;"00 - Bitte eine Fachabteilung auswählen",0;"",0},2,0)</f>
        <v>0</v>
      </c>
      <c r="AA64" s="6">
        <f t="shared" si="5"/>
        <v>0</v>
      </c>
      <c r="AB64" s="6">
        <f t="shared" si="6"/>
        <v>0</v>
      </c>
      <c r="AC64" s="6">
        <f t="shared" si="7"/>
        <v>0</v>
      </c>
      <c r="AD64" s="6">
        <f t="shared" si="8"/>
        <v>0</v>
      </c>
      <c r="AE64" s="6">
        <f t="shared" si="9"/>
        <v>0</v>
      </c>
      <c r="AF64" s="6">
        <f t="shared" si="10"/>
        <v>0</v>
      </c>
      <c r="AG64" s="6">
        <f t="shared" si="11"/>
        <v>0</v>
      </c>
      <c r="AH64" s="6">
        <f t="shared" si="12"/>
        <v>0</v>
      </c>
      <c r="AI64" s="6">
        <f t="shared" si="13"/>
        <v>0</v>
      </c>
      <c r="AJ64" s="6"/>
      <c r="AK64" s="6"/>
      <c r="AL64" s="6"/>
    </row>
    <row r="65" spans="1:38" s="20" customFormat="1" ht="15" customHeight="1" x14ac:dyDescent="0.25">
      <c r="A65" s="19"/>
      <c r="B65" s="74" t="str">
        <f t="shared" si="1"/>
        <v>!!!</v>
      </c>
      <c r="C65" s="202" t="str">
        <f>IF($D65&lt;&gt;"",VLOOKUP(TEXT($D65,0),'Angaben Stationen'!$C$15:$V$65,2,0),"")</f>
        <v/>
      </c>
      <c r="D65" s="203"/>
      <c r="E65" s="210"/>
      <c r="F65" s="210"/>
      <c r="G65" s="217"/>
      <c r="H65" s="218"/>
      <c r="I65" s="218"/>
      <c r="J65" s="218"/>
      <c r="K65" s="218"/>
      <c r="L65" s="219" t="str">
        <f t="shared" si="14"/>
        <v/>
      </c>
      <c r="M65" s="116"/>
      <c r="N65" s="115"/>
      <c r="T65" s="6"/>
      <c r="U65" s="6">
        <f t="shared" si="2"/>
        <v>0</v>
      </c>
      <c r="V65" s="6" t="str">
        <f t="shared" si="15"/>
        <v>Leer</v>
      </c>
      <c r="W65" s="6" t="str">
        <f t="shared" si="3"/>
        <v/>
      </c>
      <c r="X65" s="6" t="str">
        <f>VLOOKUP($C65,{"29 - Psychiatrie (Erwachsene)","BGI";"30 - Kinder- und Jugendpsychiatrie","BGII";"31 - Psychosomatik","BGI";"00 - Bitte eine Fachabteilung auswählen","LEER";"","Leer"},2,0)</f>
        <v>Leer</v>
      </c>
      <c r="Y65" s="6" t="str">
        <f t="shared" si="4"/>
        <v/>
      </c>
      <c r="Z65" s="6">
        <f>VLOOKUP($C65,{"29 - Psychiatrie (Erwachsene)",1;"30 - Kinder- und Jugendpsychiatrie",1;"31 - Psychosomatik",1;"00 - Bitte eine Fachabteilung auswählen",0;"",0},2,0)</f>
        <v>0</v>
      </c>
      <c r="AA65" s="6">
        <f t="shared" si="5"/>
        <v>0</v>
      </c>
      <c r="AB65" s="6">
        <f t="shared" si="6"/>
        <v>0</v>
      </c>
      <c r="AC65" s="6">
        <f t="shared" si="7"/>
        <v>0</v>
      </c>
      <c r="AD65" s="6">
        <f t="shared" si="8"/>
        <v>0</v>
      </c>
      <c r="AE65" s="6">
        <f t="shared" si="9"/>
        <v>0</v>
      </c>
      <c r="AF65" s="6">
        <f t="shared" si="10"/>
        <v>0</v>
      </c>
      <c r="AG65" s="6">
        <f t="shared" si="11"/>
        <v>0</v>
      </c>
      <c r="AH65" s="6">
        <f t="shared" si="12"/>
        <v>0</v>
      </c>
      <c r="AI65" s="6">
        <f t="shared" si="13"/>
        <v>0</v>
      </c>
      <c r="AJ65" s="6"/>
      <c r="AK65" s="6"/>
      <c r="AL65" s="6"/>
    </row>
    <row r="66" spans="1:38" s="20" customFormat="1" ht="15" customHeight="1" x14ac:dyDescent="0.25">
      <c r="A66" s="19"/>
      <c r="B66" s="74" t="str">
        <f t="shared" si="1"/>
        <v>!!!</v>
      </c>
      <c r="C66" s="202" t="str">
        <f>IF($D66&lt;&gt;"",VLOOKUP(TEXT($D66,0),'Angaben Stationen'!$C$15:$V$65,2,0),"")</f>
        <v/>
      </c>
      <c r="D66" s="203"/>
      <c r="E66" s="210"/>
      <c r="F66" s="210"/>
      <c r="G66" s="217"/>
      <c r="H66" s="218"/>
      <c r="I66" s="218"/>
      <c r="J66" s="218"/>
      <c r="K66" s="218"/>
      <c r="L66" s="219" t="str">
        <f t="shared" si="14"/>
        <v/>
      </c>
      <c r="M66" s="116"/>
      <c r="N66" s="115"/>
      <c r="T66" s="6"/>
      <c r="U66" s="6">
        <f t="shared" si="2"/>
        <v>0</v>
      </c>
      <c r="V66" s="6" t="str">
        <f t="shared" si="15"/>
        <v>Leer</v>
      </c>
      <c r="W66" s="6" t="str">
        <f t="shared" si="3"/>
        <v/>
      </c>
      <c r="X66" s="6" t="str">
        <f>VLOOKUP($C66,{"29 - Psychiatrie (Erwachsene)","BGI";"30 - Kinder- und Jugendpsychiatrie","BGII";"31 - Psychosomatik","BGI";"00 - Bitte eine Fachabteilung auswählen","LEER";"","Leer"},2,0)</f>
        <v>Leer</v>
      </c>
      <c r="Y66" s="6" t="str">
        <f t="shared" si="4"/>
        <v/>
      </c>
      <c r="Z66" s="6">
        <f>VLOOKUP($C66,{"29 - Psychiatrie (Erwachsene)",1;"30 - Kinder- und Jugendpsychiatrie",1;"31 - Psychosomatik",1;"00 - Bitte eine Fachabteilung auswählen",0;"",0},2,0)</f>
        <v>0</v>
      </c>
      <c r="AA66" s="6">
        <f t="shared" si="5"/>
        <v>0</v>
      </c>
      <c r="AB66" s="6">
        <f t="shared" si="6"/>
        <v>0</v>
      </c>
      <c r="AC66" s="6">
        <f t="shared" si="7"/>
        <v>0</v>
      </c>
      <c r="AD66" s="6">
        <f t="shared" si="8"/>
        <v>0</v>
      </c>
      <c r="AE66" s="6">
        <f t="shared" si="9"/>
        <v>0</v>
      </c>
      <c r="AF66" s="6">
        <f t="shared" si="10"/>
        <v>0</v>
      </c>
      <c r="AG66" s="6">
        <f t="shared" si="11"/>
        <v>0</v>
      </c>
      <c r="AH66" s="6">
        <f t="shared" si="12"/>
        <v>0</v>
      </c>
      <c r="AI66" s="6">
        <f t="shared" si="13"/>
        <v>0</v>
      </c>
      <c r="AJ66" s="6"/>
      <c r="AK66" s="6"/>
      <c r="AL66" s="6"/>
    </row>
    <row r="67" spans="1:38" s="20" customFormat="1" ht="15" customHeight="1" x14ac:dyDescent="0.25">
      <c r="A67" s="19"/>
      <c r="B67" s="74" t="str">
        <f t="shared" si="1"/>
        <v>!!!</v>
      </c>
      <c r="C67" s="202" t="str">
        <f>IF($D67&lt;&gt;"",VLOOKUP(TEXT($D67,0),'Angaben Stationen'!$C$15:$V$65,2,0),"")</f>
        <v/>
      </c>
      <c r="D67" s="203"/>
      <c r="E67" s="210"/>
      <c r="F67" s="210"/>
      <c r="G67" s="217"/>
      <c r="H67" s="218"/>
      <c r="I67" s="218"/>
      <c r="J67" s="218"/>
      <c r="K67" s="218"/>
      <c r="L67" s="219" t="str">
        <f t="shared" si="14"/>
        <v/>
      </c>
      <c r="M67" s="116"/>
      <c r="N67" s="115"/>
      <c r="T67" s="6"/>
      <c r="U67" s="6">
        <f t="shared" si="2"/>
        <v>0</v>
      </c>
      <c r="V67" s="6" t="str">
        <f t="shared" si="15"/>
        <v>Leer</v>
      </c>
      <c r="W67" s="6" t="str">
        <f t="shared" si="3"/>
        <v/>
      </c>
      <c r="X67" s="6" t="str">
        <f>VLOOKUP($C67,{"29 - Psychiatrie (Erwachsene)","BGI";"30 - Kinder- und Jugendpsychiatrie","BGII";"31 - Psychosomatik","BGI";"00 - Bitte eine Fachabteilung auswählen","LEER";"","Leer"},2,0)</f>
        <v>Leer</v>
      </c>
      <c r="Y67" s="6" t="str">
        <f t="shared" si="4"/>
        <v/>
      </c>
      <c r="Z67" s="6">
        <f>VLOOKUP($C67,{"29 - Psychiatrie (Erwachsene)",1;"30 - Kinder- und Jugendpsychiatrie",1;"31 - Psychosomatik",1;"00 - Bitte eine Fachabteilung auswählen",0;"",0},2,0)</f>
        <v>0</v>
      </c>
      <c r="AA67" s="6">
        <f t="shared" si="5"/>
        <v>0</v>
      </c>
      <c r="AB67" s="6">
        <f t="shared" si="6"/>
        <v>0</v>
      </c>
      <c r="AC67" s="6">
        <f t="shared" si="7"/>
        <v>0</v>
      </c>
      <c r="AD67" s="6">
        <f t="shared" si="8"/>
        <v>0</v>
      </c>
      <c r="AE67" s="6">
        <f t="shared" si="9"/>
        <v>0</v>
      </c>
      <c r="AF67" s="6">
        <f t="shared" si="10"/>
        <v>0</v>
      </c>
      <c r="AG67" s="6">
        <f t="shared" si="11"/>
        <v>0</v>
      </c>
      <c r="AH67" s="6">
        <f t="shared" si="12"/>
        <v>0</v>
      </c>
      <c r="AI67" s="6">
        <f t="shared" si="13"/>
        <v>0</v>
      </c>
      <c r="AJ67" s="6"/>
      <c r="AK67" s="6"/>
      <c r="AL67" s="6"/>
    </row>
    <row r="68" spans="1:38" s="20" customFormat="1" ht="15" customHeight="1" x14ac:dyDescent="0.25">
      <c r="A68" s="19"/>
      <c r="B68" s="74" t="str">
        <f t="shared" si="1"/>
        <v>!!!</v>
      </c>
      <c r="C68" s="202" t="str">
        <f>IF($D68&lt;&gt;"",VLOOKUP(TEXT($D68,0),'Angaben Stationen'!$C$15:$V$65,2,0),"")</f>
        <v/>
      </c>
      <c r="D68" s="203"/>
      <c r="E68" s="210"/>
      <c r="F68" s="210"/>
      <c r="G68" s="217"/>
      <c r="H68" s="218"/>
      <c r="I68" s="218"/>
      <c r="J68" s="218"/>
      <c r="K68" s="218"/>
      <c r="L68" s="219" t="str">
        <f t="shared" si="14"/>
        <v/>
      </c>
      <c r="M68" s="116"/>
      <c r="N68" s="115"/>
      <c r="T68" s="6"/>
      <c r="U68" s="6">
        <f t="shared" si="2"/>
        <v>0</v>
      </c>
      <c r="V68" s="6" t="str">
        <f t="shared" si="15"/>
        <v>Leer</v>
      </c>
      <c r="W68" s="6" t="str">
        <f t="shared" si="3"/>
        <v/>
      </c>
      <c r="X68" s="6" t="str">
        <f>VLOOKUP($C68,{"29 - Psychiatrie (Erwachsene)","BGI";"30 - Kinder- und Jugendpsychiatrie","BGII";"31 - Psychosomatik","BGI";"00 - Bitte eine Fachabteilung auswählen","LEER";"","Leer"},2,0)</f>
        <v>Leer</v>
      </c>
      <c r="Y68" s="6" t="str">
        <f t="shared" si="4"/>
        <v/>
      </c>
      <c r="Z68" s="6">
        <f>VLOOKUP($C68,{"29 - Psychiatrie (Erwachsene)",1;"30 - Kinder- und Jugendpsychiatrie",1;"31 - Psychosomatik",1;"00 - Bitte eine Fachabteilung auswählen",0;"",0},2,0)</f>
        <v>0</v>
      </c>
      <c r="AA68" s="6">
        <f t="shared" si="5"/>
        <v>0</v>
      </c>
      <c r="AB68" s="6">
        <f t="shared" si="6"/>
        <v>0</v>
      </c>
      <c r="AC68" s="6">
        <f t="shared" si="7"/>
        <v>0</v>
      </c>
      <c r="AD68" s="6">
        <f t="shared" si="8"/>
        <v>0</v>
      </c>
      <c r="AE68" s="6">
        <f t="shared" si="9"/>
        <v>0</v>
      </c>
      <c r="AF68" s="6">
        <f t="shared" si="10"/>
        <v>0</v>
      </c>
      <c r="AG68" s="6">
        <f t="shared" si="11"/>
        <v>0</v>
      </c>
      <c r="AH68" s="6">
        <f t="shared" si="12"/>
        <v>0</v>
      </c>
      <c r="AI68" s="6">
        <f t="shared" si="13"/>
        <v>0</v>
      </c>
      <c r="AJ68" s="6"/>
      <c r="AK68" s="6"/>
      <c r="AL68" s="6"/>
    </row>
    <row r="69" spans="1:38" s="20" customFormat="1" ht="15" customHeight="1" x14ac:dyDescent="0.25">
      <c r="A69" s="19"/>
      <c r="B69" s="74" t="str">
        <f t="shared" si="1"/>
        <v>!!!</v>
      </c>
      <c r="C69" s="202" t="str">
        <f>IF($D69&lt;&gt;"",VLOOKUP(TEXT($D69,0),'Angaben Stationen'!$C$15:$V$65,2,0),"")</f>
        <v/>
      </c>
      <c r="D69" s="203"/>
      <c r="E69" s="210"/>
      <c r="F69" s="210"/>
      <c r="G69" s="217"/>
      <c r="H69" s="218"/>
      <c r="I69" s="218"/>
      <c r="J69" s="218"/>
      <c r="K69" s="218"/>
      <c r="L69" s="219" t="str">
        <f t="shared" si="14"/>
        <v/>
      </c>
      <c r="M69" s="116"/>
      <c r="N69" s="115"/>
      <c r="T69" s="6"/>
      <c r="U69" s="6">
        <f t="shared" si="2"/>
        <v>0</v>
      </c>
      <c r="V69" s="6" t="str">
        <f t="shared" si="15"/>
        <v>Leer</v>
      </c>
      <c r="W69" s="6" t="str">
        <f t="shared" si="3"/>
        <v/>
      </c>
      <c r="X69" s="6" t="str">
        <f>VLOOKUP($C69,{"29 - Psychiatrie (Erwachsene)","BGI";"30 - Kinder- und Jugendpsychiatrie","BGII";"31 - Psychosomatik","BGI";"00 - Bitte eine Fachabteilung auswählen","LEER";"","Leer"},2,0)</f>
        <v>Leer</v>
      </c>
      <c r="Y69" s="6" t="str">
        <f t="shared" si="4"/>
        <v/>
      </c>
      <c r="Z69" s="6">
        <f>VLOOKUP($C69,{"29 - Psychiatrie (Erwachsene)",1;"30 - Kinder- und Jugendpsychiatrie",1;"31 - Psychosomatik",1;"00 - Bitte eine Fachabteilung auswählen",0;"",0},2,0)</f>
        <v>0</v>
      </c>
      <c r="AA69" s="6">
        <f t="shared" si="5"/>
        <v>0</v>
      </c>
      <c r="AB69" s="6">
        <f t="shared" si="6"/>
        <v>0</v>
      </c>
      <c r="AC69" s="6">
        <f t="shared" si="7"/>
        <v>0</v>
      </c>
      <c r="AD69" s="6">
        <f t="shared" si="8"/>
        <v>0</v>
      </c>
      <c r="AE69" s="6">
        <f t="shared" si="9"/>
        <v>0</v>
      </c>
      <c r="AF69" s="6">
        <f t="shared" si="10"/>
        <v>0</v>
      </c>
      <c r="AG69" s="6">
        <f t="shared" si="11"/>
        <v>0</v>
      </c>
      <c r="AH69" s="6">
        <f t="shared" si="12"/>
        <v>0</v>
      </c>
      <c r="AI69" s="6">
        <f t="shared" si="13"/>
        <v>0</v>
      </c>
      <c r="AJ69" s="6"/>
      <c r="AK69" s="6"/>
      <c r="AL69" s="6"/>
    </row>
    <row r="70" spans="1:38" s="20" customFormat="1" ht="15" customHeight="1" x14ac:dyDescent="0.25">
      <c r="A70" s="19"/>
      <c r="B70" s="74" t="str">
        <f t="shared" si="1"/>
        <v>!!!</v>
      </c>
      <c r="C70" s="202" t="str">
        <f>IF($D70&lt;&gt;"",VLOOKUP(TEXT($D70,0),'Angaben Stationen'!$C$15:$V$65,2,0),"")</f>
        <v/>
      </c>
      <c r="D70" s="203"/>
      <c r="E70" s="210"/>
      <c r="F70" s="210"/>
      <c r="G70" s="217"/>
      <c r="H70" s="218"/>
      <c r="I70" s="218"/>
      <c r="J70" s="218"/>
      <c r="K70" s="218"/>
      <c r="L70" s="219" t="str">
        <f t="shared" si="14"/>
        <v/>
      </c>
      <c r="M70" s="116"/>
      <c r="N70" s="115"/>
      <c r="T70" s="6"/>
      <c r="U70" s="6">
        <f t="shared" si="2"/>
        <v>0</v>
      </c>
      <c r="V70" s="6" t="str">
        <f t="shared" si="15"/>
        <v>Leer</v>
      </c>
      <c r="W70" s="6" t="str">
        <f t="shared" si="3"/>
        <v/>
      </c>
      <c r="X70" s="6" t="str">
        <f>VLOOKUP($C70,{"29 - Psychiatrie (Erwachsene)","BGI";"30 - Kinder- und Jugendpsychiatrie","BGII";"31 - Psychosomatik","BGI";"00 - Bitte eine Fachabteilung auswählen","LEER";"","Leer"},2,0)</f>
        <v>Leer</v>
      </c>
      <c r="Y70" s="6" t="str">
        <f t="shared" si="4"/>
        <v/>
      </c>
      <c r="Z70" s="6">
        <f>VLOOKUP($C70,{"29 - Psychiatrie (Erwachsene)",1;"30 - Kinder- und Jugendpsychiatrie",1;"31 - Psychosomatik",1;"00 - Bitte eine Fachabteilung auswählen",0;"",0},2,0)</f>
        <v>0</v>
      </c>
      <c r="AA70" s="6">
        <f t="shared" si="5"/>
        <v>0</v>
      </c>
      <c r="AB70" s="6">
        <f t="shared" si="6"/>
        <v>0</v>
      </c>
      <c r="AC70" s="6">
        <f t="shared" si="7"/>
        <v>0</v>
      </c>
      <c r="AD70" s="6">
        <f t="shared" si="8"/>
        <v>0</v>
      </c>
      <c r="AE70" s="6">
        <f t="shared" si="9"/>
        <v>0</v>
      </c>
      <c r="AF70" s="6">
        <f t="shared" si="10"/>
        <v>0</v>
      </c>
      <c r="AG70" s="6">
        <f t="shared" si="11"/>
        <v>0</v>
      </c>
      <c r="AH70" s="6">
        <f t="shared" si="12"/>
        <v>0</v>
      </c>
      <c r="AI70" s="6">
        <f t="shared" si="13"/>
        <v>0</v>
      </c>
      <c r="AJ70" s="6"/>
      <c r="AK70" s="6"/>
      <c r="AL70" s="6"/>
    </row>
    <row r="71" spans="1:38" s="20" customFormat="1" ht="15" customHeight="1" x14ac:dyDescent="0.25">
      <c r="A71" s="19"/>
      <c r="B71" s="74" t="str">
        <f t="shared" si="1"/>
        <v>!!!</v>
      </c>
      <c r="C71" s="202" t="str">
        <f>IF($D71&lt;&gt;"",VLOOKUP(TEXT($D71,0),'Angaben Stationen'!$C$15:$V$65,2,0),"")</f>
        <v/>
      </c>
      <c r="D71" s="203"/>
      <c r="E71" s="210"/>
      <c r="F71" s="210"/>
      <c r="G71" s="217"/>
      <c r="H71" s="218"/>
      <c r="I71" s="218"/>
      <c r="J71" s="218"/>
      <c r="K71" s="218"/>
      <c r="L71" s="219" t="str">
        <f t="shared" si="14"/>
        <v/>
      </c>
      <c r="M71" s="116"/>
      <c r="N71" s="115"/>
      <c r="T71" s="6"/>
      <c r="U71" s="6">
        <f t="shared" si="2"/>
        <v>0</v>
      </c>
      <c r="V71" s="6" t="str">
        <f t="shared" si="15"/>
        <v>Leer</v>
      </c>
      <c r="W71" s="6" t="str">
        <f t="shared" si="3"/>
        <v/>
      </c>
      <c r="X71" s="6" t="str">
        <f>VLOOKUP($C71,{"29 - Psychiatrie (Erwachsene)","BGI";"30 - Kinder- und Jugendpsychiatrie","BGII";"31 - Psychosomatik","BGI";"00 - Bitte eine Fachabteilung auswählen","LEER";"","Leer"},2,0)</f>
        <v>Leer</v>
      </c>
      <c r="Y71" s="6" t="str">
        <f t="shared" si="4"/>
        <v/>
      </c>
      <c r="Z71" s="6">
        <f>VLOOKUP($C71,{"29 - Psychiatrie (Erwachsene)",1;"30 - Kinder- und Jugendpsychiatrie",1;"31 - Psychosomatik",1;"00 - Bitte eine Fachabteilung auswählen",0;"",0},2,0)</f>
        <v>0</v>
      </c>
      <c r="AA71" s="6">
        <f t="shared" si="5"/>
        <v>0</v>
      </c>
      <c r="AB71" s="6">
        <f t="shared" si="6"/>
        <v>0</v>
      </c>
      <c r="AC71" s="6">
        <f t="shared" si="7"/>
        <v>0</v>
      </c>
      <c r="AD71" s="6">
        <f t="shared" si="8"/>
        <v>0</v>
      </c>
      <c r="AE71" s="6">
        <f t="shared" si="9"/>
        <v>0</v>
      </c>
      <c r="AF71" s="6">
        <f t="shared" si="10"/>
        <v>0</v>
      </c>
      <c r="AG71" s="6">
        <f t="shared" si="11"/>
        <v>0</v>
      </c>
      <c r="AH71" s="6">
        <f t="shared" si="12"/>
        <v>0</v>
      </c>
      <c r="AI71" s="6">
        <f t="shared" si="13"/>
        <v>0</v>
      </c>
      <c r="AJ71" s="6"/>
      <c r="AK71" s="6"/>
      <c r="AL71" s="6"/>
    </row>
    <row r="72" spans="1:38" s="20" customFormat="1" ht="15" customHeight="1" x14ac:dyDescent="0.25">
      <c r="A72" s="19"/>
      <c r="B72" s="74" t="str">
        <f t="shared" si="1"/>
        <v>!!!</v>
      </c>
      <c r="C72" s="202" t="str">
        <f>IF($D72&lt;&gt;"",VLOOKUP(TEXT($D72,0),'Angaben Stationen'!$C$15:$V$65,2,0),"")</f>
        <v/>
      </c>
      <c r="D72" s="203"/>
      <c r="E72" s="210"/>
      <c r="F72" s="210"/>
      <c r="G72" s="217"/>
      <c r="H72" s="218"/>
      <c r="I72" s="218"/>
      <c r="J72" s="218"/>
      <c r="K72" s="218"/>
      <c r="L72" s="219" t="str">
        <f t="shared" si="14"/>
        <v/>
      </c>
      <c r="M72" s="116"/>
      <c r="N72" s="115"/>
      <c r="T72" s="6"/>
      <c r="U72" s="6">
        <f t="shared" si="2"/>
        <v>0</v>
      </c>
      <c r="V72" s="6" t="str">
        <f t="shared" si="15"/>
        <v>Leer</v>
      </c>
      <c r="W72" s="6" t="str">
        <f t="shared" si="3"/>
        <v/>
      </c>
      <c r="X72" s="6" t="str">
        <f>VLOOKUP($C72,{"29 - Psychiatrie (Erwachsene)","BGI";"30 - Kinder- und Jugendpsychiatrie","BGII";"31 - Psychosomatik","BGI";"00 - Bitte eine Fachabteilung auswählen","LEER";"","Leer"},2,0)</f>
        <v>Leer</v>
      </c>
      <c r="Y72" s="6" t="str">
        <f t="shared" si="4"/>
        <v/>
      </c>
      <c r="Z72" s="6">
        <f>VLOOKUP($C72,{"29 - Psychiatrie (Erwachsene)",1;"30 - Kinder- und Jugendpsychiatrie",1;"31 - Psychosomatik",1;"00 - Bitte eine Fachabteilung auswählen",0;"",0},2,0)</f>
        <v>0</v>
      </c>
      <c r="AA72" s="6">
        <f t="shared" si="5"/>
        <v>0</v>
      </c>
      <c r="AB72" s="6">
        <f t="shared" si="6"/>
        <v>0</v>
      </c>
      <c r="AC72" s="6">
        <f t="shared" si="7"/>
        <v>0</v>
      </c>
      <c r="AD72" s="6">
        <f t="shared" si="8"/>
        <v>0</v>
      </c>
      <c r="AE72" s="6">
        <f t="shared" si="9"/>
        <v>0</v>
      </c>
      <c r="AF72" s="6">
        <f t="shared" si="10"/>
        <v>0</v>
      </c>
      <c r="AG72" s="6">
        <f t="shared" si="11"/>
        <v>0</v>
      </c>
      <c r="AH72" s="6">
        <f t="shared" si="12"/>
        <v>0</v>
      </c>
      <c r="AI72" s="6">
        <f t="shared" si="13"/>
        <v>0</v>
      </c>
      <c r="AJ72" s="6"/>
      <c r="AK72" s="6"/>
      <c r="AL72" s="6"/>
    </row>
    <row r="73" spans="1:38" s="20" customFormat="1" ht="15" customHeight="1" x14ac:dyDescent="0.25">
      <c r="A73" s="19"/>
      <c r="B73" s="74" t="str">
        <f t="shared" si="1"/>
        <v>!!!</v>
      </c>
      <c r="C73" s="202" t="str">
        <f>IF($D73&lt;&gt;"",VLOOKUP(TEXT($D73,0),'Angaben Stationen'!$C$15:$V$65,2,0),"")</f>
        <v/>
      </c>
      <c r="D73" s="203"/>
      <c r="E73" s="210"/>
      <c r="F73" s="210"/>
      <c r="G73" s="217"/>
      <c r="H73" s="218"/>
      <c r="I73" s="218"/>
      <c r="J73" s="218"/>
      <c r="K73" s="218"/>
      <c r="L73" s="219" t="str">
        <f t="shared" si="14"/>
        <v/>
      </c>
      <c r="M73" s="116"/>
      <c r="N73" s="115"/>
      <c r="T73" s="6"/>
      <c r="U73" s="6">
        <f t="shared" si="2"/>
        <v>0</v>
      </c>
      <c r="V73" s="6" t="str">
        <f t="shared" si="15"/>
        <v>Leer</v>
      </c>
      <c r="W73" s="6" t="str">
        <f t="shared" si="3"/>
        <v/>
      </c>
      <c r="X73" s="6" t="str">
        <f>VLOOKUP($C73,{"29 - Psychiatrie (Erwachsene)","BGI";"30 - Kinder- und Jugendpsychiatrie","BGII";"31 - Psychosomatik","BGI";"00 - Bitte eine Fachabteilung auswählen","LEER";"","Leer"},2,0)</f>
        <v>Leer</v>
      </c>
      <c r="Y73" s="6" t="str">
        <f t="shared" si="4"/>
        <v/>
      </c>
      <c r="Z73" s="6">
        <f>VLOOKUP($C73,{"29 - Psychiatrie (Erwachsene)",1;"30 - Kinder- und Jugendpsychiatrie",1;"31 - Psychosomatik",1;"00 - Bitte eine Fachabteilung auswählen",0;"",0},2,0)</f>
        <v>0</v>
      </c>
      <c r="AA73" s="6">
        <f t="shared" si="5"/>
        <v>0</v>
      </c>
      <c r="AB73" s="6">
        <f t="shared" si="6"/>
        <v>0</v>
      </c>
      <c r="AC73" s="6">
        <f t="shared" si="7"/>
        <v>0</v>
      </c>
      <c r="AD73" s="6">
        <f t="shared" si="8"/>
        <v>0</v>
      </c>
      <c r="AE73" s="6">
        <f t="shared" si="9"/>
        <v>0</v>
      </c>
      <c r="AF73" s="6">
        <f t="shared" si="10"/>
        <v>0</v>
      </c>
      <c r="AG73" s="6">
        <f t="shared" si="11"/>
        <v>0</v>
      </c>
      <c r="AH73" s="6">
        <f t="shared" si="12"/>
        <v>0</v>
      </c>
      <c r="AI73" s="6">
        <f t="shared" si="13"/>
        <v>0</v>
      </c>
      <c r="AJ73" s="6"/>
      <c r="AK73" s="6"/>
      <c r="AL73" s="6"/>
    </row>
    <row r="74" spans="1:38" s="20" customFormat="1" ht="15" customHeight="1" x14ac:dyDescent="0.25">
      <c r="A74" s="19"/>
      <c r="B74" s="74" t="str">
        <f t="shared" si="1"/>
        <v>!!!</v>
      </c>
      <c r="C74" s="202" t="str">
        <f>IF($D74&lt;&gt;"",VLOOKUP(TEXT($D74,0),'Angaben Stationen'!$C$15:$V$65,2,0),"")</f>
        <v/>
      </c>
      <c r="D74" s="203"/>
      <c r="E74" s="210"/>
      <c r="F74" s="210"/>
      <c r="G74" s="217"/>
      <c r="H74" s="218"/>
      <c r="I74" s="218"/>
      <c r="J74" s="218"/>
      <c r="K74" s="218"/>
      <c r="L74" s="219" t="str">
        <f t="shared" si="14"/>
        <v/>
      </c>
      <c r="M74" s="116"/>
      <c r="N74" s="115"/>
      <c r="T74" s="6"/>
      <c r="U74" s="6">
        <f t="shared" si="2"/>
        <v>0</v>
      </c>
      <c r="V74" s="6" t="str">
        <f t="shared" si="15"/>
        <v>Leer</v>
      </c>
      <c r="W74" s="6" t="str">
        <f t="shared" si="3"/>
        <v/>
      </c>
      <c r="X74" s="6" t="str">
        <f>VLOOKUP($C74,{"29 - Psychiatrie (Erwachsene)","BGI";"30 - Kinder- und Jugendpsychiatrie","BGII";"31 - Psychosomatik","BGI";"00 - Bitte eine Fachabteilung auswählen","LEER";"","Leer"},2,0)</f>
        <v>Leer</v>
      </c>
      <c r="Y74" s="6" t="str">
        <f t="shared" si="4"/>
        <v/>
      </c>
      <c r="Z74" s="6">
        <f>VLOOKUP($C74,{"29 - Psychiatrie (Erwachsene)",1;"30 - Kinder- und Jugendpsychiatrie",1;"31 - Psychosomatik",1;"00 - Bitte eine Fachabteilung auswählen",0;"",0},2,0)</f>
        <v>0</v>
      </c>
      <c r="AA74" s="6">
        <f t="shared" si="5"/>
        <v>0</v>
      </c>
      <c r="AB74" s="6">
        <f t="shared" si="6"/>
        <v>0</v>
      </c>
      <c r="AC74" s="6">
        <f t="shared" si="7"/>
        <v>0</v>
      </c>
      <c r="AD74" s="6">
        <f t="shared" si="8"/>
        <v>0</v>
      </c>
      <c r="AE74" s="6">
        <f t="shared" si="9"/>
        <v>0</v>
      </c>
      <c r="AF74" s="6">
        <f t="shared" si="10"/>
        <v>0</v>
      </c>
      <c r="AG74" s="6">
        <f t="shared" si="11"/>
        <v>0</v>
      </c>
      <c r="AH74" s="6">
        <f t="shared" si="12"/>
        <v>0</v>
      </c>
      <c r="AI74" s="6">
        <f t="shared" si="13"/>
        <v>0</v>
      </c>
      <c r="AJ74" s="6"/>
      <c r="AK74" s="6"/>
      <c r="AL74" s="6"/>
    </row>
    <row r="75" spans="1:38" s="20" customFormat="1" ht="15" customHeight="1" x14ac:dyDescent="0.25">
      <c r="A75" s="19"/>
      <c r="B75" s="74" t="str">
        <f t="shared" si="1"/>
        <v>!!!</v>
      </c>
      <c r="C75" s="202" t="str">
        <f>IF($D75&lt;&gt;"",VLOOKUP(TEXT($D75,0),'Angaben Stationen'!$C$15:$V$65,2,0),"")</f>
        <v/>
      </c>
      <c r="D75" s="203"/>
      <c r="E75" s="210"/>
      <c r="F75" s="210"/>
      <c r="G75" s="217"/>
      <c r="H75" s="218"/>
      <c r="I75" s="218"/>
      <c r="J75" s="218"/>
      <c r="K75" s="218"/>
      <c r="L75" s="219" t="str">
        <f t="shared" si="14"/>
        <v/>
      </c>
      <c r="M75" s="116"/>
      <c r="N75" s="115"/>
      <c r="T75" s="6"/>
      <c r="U75" s="6">
        <f t="shared" si="2"/>
        <v>0</v>
      </c>
      <c r="V75" s="6" t="str">
        <f t="shared" si="15"/>
        <v>Leer</v>
      </c>
      <c r="W75" s="6" t="str">
        <f t="shared" si="3"/>
        <v/>
      </c>
      <c r="X75" s="6" t="str">
        <f>VLOOKUP($C75,{"29 - Psychiatrie (Erwachsene)","BGI";"30 - Kinder- und Jugendpsychiatrie","BGII";"31 - Psychosomatik","BGI";"00 - Bitte eine Fachabteilung auswählen","LEER";"","Leer"},2,0)</f>
        <v>Leer</v>
      </c>
      <c r="Y75" s="6" t="str">
        <f t="shared" si="4"/>
        <v/>
      </c>
      <c r="Z75" s="6">
        <f>VLOOKUP($C75,{"29 - Psychiatrie (Erwachsene)",1;"30 - Kinder- und Jugendpsychiatrie",1;"31 - Psychosomatik",1;"00 - Bitte eine Fachabteilung auswählen",0;"",0},2,0)</f>
        <v>0</v>
      </c>
      <c r="AA75" s="6">
        <f t="shared" si="5"/>
        <v>0</v>
      </c>
      <c r="AB75" s="6">
        <f t="shared" si="6"/>
        <v>0</v>
      </c>
      <c r="AC75" s="6">
        <f t="shared" si="7"/>
        <v>0</v>
      </c>
      <c r="AD75" s="6">
        <f t="shared" si="8"/>
        <v>0</v>
      </c>
      <c r="AE75" s="6">
        <f t="shared" si="9"/>
        <v>0</v>
      </c>
      <c r="AF75" s="6">
        <f t="shared" si="10"/>
        <v>0</v>
      </c>
      <c r="AG75" s="6">
        <f t="shared" si="11"/>
        <v>0</v>
      </c>
      <c r="AH75" s="6">
        <f t="shared" si="12"/>
        <v>0</v>
      </c>
      <c r="AI75" s="6">
        <f t="shared" si="13"/>
        <v>0</v>
      </c>
      <c r="AJ75" s="6"/>
      <c r="AK75" s="6"/>
      <c r="AL75" s="6"/>
    </row>
    <row r="76" spans="1:38" s="20" customFormat="1" ht="15" customHeight="1" x14ac:dyDescent="0.25">
      <c r="A76" s="19"/>
      <c r="B76" s="74" t="str">
        <f t="shared" si="1"/>
        <v>!!!</v>
      </c>
      <c r="C76" s="202" t="str">
        <f>IF($D76&lt;&gt;"",VLOOKUP(TEXT($D76,0),'Angaben Stationen'!$C$15:$V$65,2,0),"")</f>
        <v/>
      </c>
      <c r="D76" s="203"/>
      <c r="E76" s="210"/>
      <c r="F76" s="210"/>
      <c r="G76" s="217"/>
      <c r="H76" s="218"/>
      <c r="I76" s="218"/>
      <c r="J76" s="218"/>
      <c r="K76" s="218"/>
      <c r="L76" s="219" t="str">
        <f t="shared" si="14"/>
        <v/>
      </c>
      <c r="M76" s="116"/>
      <c r="N76" s="115"/>
      <c r="T76" s="6"/>
      <c r="U76" s="6">
        <f t="shared" si="2"/>
        <v>0</v>
      </c>
      <c r="V76" s="6" t="str">
        <f t="shared" si="15"/>
        <v>Leer</v>
      </c>
      <c r="W76" s="6" t="str">
        <f t="shared" si="3"/>
        <v/>
      </c>
      <c r="X76" s="6" t="str">
        <f>VLOOKUP($C76,{"29 - Psychiatrie (Erwachsene)","BGI";"30 - Kinder- und Jugendpsychiatrie","BGII";"31 - Psychosomatik","BGI";"00 - Bitte eine Fachabteilung auswählen","LEER";"","Leer"},2,0)</f>
        <v>Leer</v>
      </c>
      <c r="Y76" s="6" t="str">
        <f t="shared" si="4"/>
        <v/>
      </c>
      <c r="Z76" s="6">
        <f>VLOOKUP($C76,{"29 - Psychiatrie (Erwachsene)",1;"30 - Kinder- und Jugendpsychiatrie",1;"31 - Psychosomatik",1;"00 - Bitte eine Fachabteilung auswählen",0;"",0},2,0)</f>
        <v>0</v>
      </c>
      <c r="AA76" s="6">
        <f t="shared" si="5"/>
        <v>0</v>
      </c>
      <c r="AB76" s="6">
        <f t="shared" si="6"/>
        <v>0</v>
      </c>
      <c r="AC76" s="6">
        <f t="shared" si="7"/>
        <v>0</v>
      </c>
      <c r="AD76" s="6">
        <f t="shared" si="8"/>
        <v>0</v>
      </c>
      <c r="AE76" s="6">
        <f t="shared" si="9"/>
        <v>0</v>
      </c>
      <c r="AF76" s="6">
        <f t="shared" si="10"/>
        <v>0</v>
      </c>
      <c r="AG76" s="6">
        <f t="shared" si="11"/>
        <v>0</v>
      </c>
      <c r="AH76" s="6">
        <f t="shared" si="12"/>
        <v>0</v>
      </c>
      <c r="AI76" s="6">
        <f t="shared" si="13"/>
        <v>0</v>
      </c>
      <c r="AJ76" s="6"/>
      <c r="AK76" s="6"/>
      <c r="AL76" s="6"/>
    </row>
    <row r="77" spans="1:38" s="20" customFormat="1" ht="15" customHeight="1" x14ac:dyDescent="0.25">
      <c r="A77" s="19"/>
      <c r="B77" s="74" t="str">
        <f t="shared" si="1"/>
        <v>!!!</v>
      </c>
      <c r="C77" s="202" t="str">
        <f>IF($D77&lt;&gt;"",VLOOKUP(TEXT($D77,0),'Angaben Stationen'!$C$15:$V$65,2,0),"")</f>
        <v/>
      </c>
      <c r="D77" s="203"/>
      <c r="E77" s="210"/>
      <c r="F77" s="210"/>
      <c r="G77" s="217"/>
      <c r="H77" s="218"/>
      <c r="I77" s="218"/>
      <c r="J77" s="218"/>
      <c r="K77" s="218"/>
      <c r="L77" s="219" t="str">
        <f t="shared" si="14"/>
        <v/>
      </c>
      <c r="M77" s="116"/>
      <c r="N77" s="115"/>
      <c r="T77" s="6"/>
      <c r="U77" s="6">
        <f t="shared" si="2"/>
        <v>0</v>
      </c>
      <c r="V77" s="6" t="str">
        <f t="shared" si="15"/>
        <v>Leer</v>
      </c>
      <c r="W77" s="6" t="str">
        <f t="shared" si="3"/>
        <v/>
      </c>
      <c r="X77" s="6" t="str">
        <f>VLOOKUP($C77,{"29 - Psychiatrie (Erwachsene)","BGI";"30 - Kinder- und Jugendpsychiatrie","BGII";"31 - Psychosomatik","BGI";"00 - Bitte eine Fachabteilung auswählen","LEER";"","Leer"},2,0)</f>
        <v>Leer</v>
      </c>
      <c r="Y77" s="6" t="str">
        <f t="shared" si="4"/>
        <v/>
      </c>
      <c r="Z77" s="6">
        <f>VLOOKUP($C77,{"29 - Psychiatrie (Erwachsene)",1;"30 - Kinder- und Jugendpsychiatrie",1;"31 - Psychosomatik",1;"00 - Bitte eine Fachabteilung auswählen",0;"",0},2,0)</f>
        <v>0</v>
      </c>
      <c r="AA77" s="6">
        <f t="shared" si="5"/>
        <v>0</v>
      </c>
      <c r="AB77" s="6">
        <f t="shared" si="6"/>
        <v>0</v>
      </c>
      <c r="AC77" s="6">
        <f t="shared" si="7"/>
        <v>0</v>
      </c>
      <c r="AD77" s="6">
        <f t="shared" si="8"/>
        <v>0</v>
      </c>
      <c r="AE77" s="6">
        <f t="shared" si="9"/>
        <v>0</v>
      </c>
      <c r="AF77" s="6">
        <f t="shared" si="10"/>
        <v>0</v>
      </c>
      <c r="AG77" s="6">
        <f t="shared" si="11"/>
        <v>0</v>
      </c>
      <c r="AH77" s="6">
        <f t="shared" si="12"/>
        <v>0</v>
      </c>
      <c r="AI77" s="6">
        <f t="shared" si="13"/>
        <v>0</v>
      </c>
      <c r="AJ77" s="6"/>
      <c r="AK77" s="6"/>
      <c r="AL77" s="6"/>
    </row>
    <row r="78" spans="1:38" s="20" customFormat="1" ht="15" customHeight="1" x14ac:dyDescent="0.25">
      <c r="A78" s="19"/>
      <c r="B78" s="74" t="str">
        <f t="shared" si="1"/>
        <v>!!!</v>
      </c>
      <c r="C78" s="202" t="str">
        <f>IF($D78&lt;&gt;"",VLOOKUP(TEXT($D78,0),'Angaben Stationen'!$C$15:$V$65,2,0),"")</f>
        <v/>
      </c>
      <c r="D78" s="203"/>
      <c r="E78" s="210"/>
      <c r="F78" s="210"/>
      <c r="G78" s="217"/>
      <c r="H78" s="218"/>
      <c r="I78" s="218"/>
      <c r="J78" s="218"/>
      <c r="K78" s="218"/>
      <c r="L78" s="219" t="str">
        <f t="shared" si="14"/>
        <v/>
      </c>
      <c r="M78" s="116"/>
      <c r="N78" s="115"/>
      <c r="T78" s="6"/>
      <c r="U78" s="6">
        <f t="shared" si="2"/>
        <v>0</v>
      </c>
      <c r="V78" s="6" t="str">
        <f t="shared" si="15"/>
        <v>Leer</v>
      </c>
      <c r="W78" s="6" t="str">
        <f t="shared" si="3"/>
        <v/>
      </c>
      <c r="X78" s="6" t="str">
        <f>VLOOKUP($C78,{"29 - Psychiatrie (Erwachsene)","BGI";"30 - Kinder- und Jugendpsychiatrie","BGII";"31 - Psychosomatik","BGI";"00 - Bitte eine Fachabteilung auswählen","LEER";"","Leer"},2,0)</f>
        <v>Leer</v>
      </c>
      <c r="Y78" s="6" t="str">
        <f t="shared" si="4"/>
        <v/>
      </c>
      <c r="Z78" s="6">
        <f>VLOOKUP($C78,{"29 - Psychiatrie (Erwachsene)",1;"30 - Kinder- und Jugendpsychiatrie",1;"31 - Psychosomatik",1;"00 - Bitte eine Fachabteilung auswählen",0;"",0},2,0)</f>
        <v>0</v>
      </c>
      <c r="AA78" s="6">
        <f t="shared" si="5"/>
        <v>0</v>
      </c>
      <c r="AB78" s="6">
        <f t="shared" si="6"/>
        <v>0</v>
      </c>
      <c r="AC78" s="6">
        <f t="shared" si="7"/>
        <v>0</v>
      </c>
      <c r="AD78" s="6">
        <f t="shared" si="8"/>
        <v>0</v>
      </c>
      <c r="AE78" s="6">
        <f t="shared" si="9"/>
        <v>0</v>
      </c>
      <c r="AF78" s="6">
        <f t="shared" si="10"/>
        <v>0</v>
      </c>
      <c r="AG78" s="6">
        <f t="shared" si="11"/>
        <v>0</v>
      </c>
      <c r="AH78" s="6">
        <f t="shared" si="12"/>
        <v>0</v>
      </c>
      <c r="AI78" s="6">
        <f t="shared" si="13"/>
        <v>0</v>
      </c>
      <c r="AJ78" s="6"/>
      <c r="AK78" s="6"/>
      <c r="AL78" s="6"/>
    </row>
    <row r="79" spans="1:38" s="20" customFormat="1" ht="15" customHeight="1" x14ac:dyDescent="0.25">
      <c r="A79" s="19"/>
      <c r="B79" s="74" t="str">
        <f t="shared" si="1"/>
        <v>!!!</v>
      </c>
      <c r="C79" s="202" t="str">
        <f>IF($D79&lt;&gt;"",VLOOKUP(TEXT($D79,0),'Angaben Stationen'!$C$15:$V$65,2,0),"")</f>
        <v/>
      </c>
      <c r="D79" s="203"/>
      <c r="E79" s="210"/>
      <c r="F79" s="210"/>
      <c r="G79" s="217"/>
      <c r="H79" s="218"/>
      <c r="I79" s="218"/>
      <c r="J79" s="218"/>
      <c r="K79" s="218"/>
      <c r="L79" s="219" t="str">
        <f t="shared" si="14"/>
        <v/>
      </c>
      <c r="M79" s="116"/>
      <c r="N79" s="115"/>
      <c r="T79" s="6"/>
      <c r="U79" s="6">
        <f t="shared" si="2"/>
        <v>0</v>
      </c>
      <c r="V79" s="6" t="str">
        <f t="shared" si="15"/>
        <v>Leer</v>
      </c>
      <c r="W79" s="6" t="str">
        <f t="shared" si="3"/>
        <v/>
      </c>
      <c r="X79" s="6" t="str">
        <f>VLOOKUP($C79,{"29 - Psychiatrie (Erwachsene)","BGI";"30 - Kinder- und Jugendpsychiatrie","BGII";"31 - Psychosomatik","BGI";"00 - Bitte eine Fachabteilung auswählen","LEER";"","Leer"},2,0)</f>
        <v>Leer</v>
      </c>
      <c r="Y79" s="6" t="str">
        <f t="shared" si="4"/>
        <v/>
      </c>
      <c r="Z79" s="6">
        <f>VLOOKUP($C79,{"29 - Psychiatrie (Erwachsene)",1;"30 - Kinder- und Jugendpsychiatrie",1;"31 - Psychosomatik",1;"00 - Bitte eine Fachabteilung auswählen",0;"",0},2,0)</f>
        <v>0</v>
      </c>
      <c r="AA79" s="6">
        <f t="shared" si="5"/>
        <v>0</v>
      </c>
      <c r="AB79" s="6">
        <f t="shared" si="6"/>
        <v>0</v>
      </c>
      <c r="AC79" s="6">
        <f t="shared" si="7"/>
        <v>0</v>
      </c>
      <c r="AD79" s="6">
        <f t="shared" si="8"/>
        <v>0</v>
      </c>
      <c r="AE79" s="6">
        <f t="shared" si="9"/>
        <v>0</v>
      </c>
      <c r="AF79" s="6">
        <f t="shared" si="10"/>
        <v>0</v>
      </c>
      <c r="AG79" s="6">
        <f t="shared" si="11"/>
        <v>0</v>
      </c>
      <c r="AH79" s="6">
        <f t="shared" si="12"/>
        <v>0</v>
      </c>
      <c r="AI79" s="6">
        <f t="shared" si="13"/>
        <v>0</v>
      </c>
      <c r="AJ79" s="6"/>
      <c r="AK79" s="6"/>
      <c r="AL79" s="6"/>
    </row>
    <row r="80" spans="1:38" s="20" customFormat="1" ht="15" customHeight="1" x14ac:dyDescent="0.25">
      <c r="A80" s="19"/>
      <c r="B80" s="74" t="str">
        <f t="shared" si="1"/>
        <v>!!!</v>
      </c>
      <c r="C80" s="202" t="str">
        <f>IF($D80&lt;&gt;"",VLOOKUP(TEXT($D80,0),'Angaben Stationen'!$C$15:$V$65,2,0),"")</f>
        <v/>
      </c>
      <c r="D80" s="203"/>
      <c r="E80" s="210"/>
      <c r="F80" s="210"/>
      <c r="G80" s="217"/>
      <c r="H80" s="218"/>
      <c r="I80" s="218"/>
      <c r="J80" s="218"/>
      <c r="K80" s="218"/>
      <c r="L80" s="219" t="str">
        <f t="shared" si="14"/>
        <v/>
      </c>
      <c r="M80" s="116"/>
      <c r="N80" s="115"/>
      <c r="T80" s="6"/>
      <c r="U80" s="6">
        <f t="shared" si="2"/>
        <v>0</v>
      </c>
      <c r="V80" s="6" t="str">
        <f t="shared" si="15"/>
        <v>Leer</v>
      </c>
      <c r="W80" s="6" t="str">
        <f t="shared" si="3"/>
        <v/>
      </c>
      <c r="X80" s="6" t="str">
        <f>VLOOKUP($C80,{"29 - Psychiatrie (Erwachsene)","BGI";"30 - Kinder- und Jugendpsychiatrie","BGII";"31 - Psychosomatik","BGI";"00 - Bitte eine Fachabteilung auswählen","LEER";"","Leer"},2,0)</f>
        <v>Leer</v>
      </c>
      <c r="Y80" s="6" t="str">
        <f t="shared" si="4"/>
        <v/>
      </c>
      <c r="Z80" s="6">
        <f>VLOOKUP($C80,{"29 - Psychiatrie (Erwachsene)",1;"30 - Kinder- und Jugendpsychiatrie",1;"31 - Psychosomatik",1;"00 - Bitte eine Fachabteilung auswählen",0;"",0},2,0)</f>
        <v>0</v>
      </c>
      <c r="AA80" s="6">
        <f t="shared" si="5"/>
        <v>0</v>
      </c>
      <c r="AB80" s="6">
        <f t="shared" si="6"/>
        <v>0</v>
      </c>
      <c r="AC80" s="6">
        <f t="shared" si="7"/>
        <v>0</v>
      </c>
      <c r="AD80" s="6">
        <f t="shared" si="8"/>
        <v>0</v>
      </c>
      <c r="AE80" s="6">
        <f t="shared" si="9"/>
        <v>0</v>
      </c>
      <c r="AF80" s="6">
        <f t="shared" si="10"/>
        <v>0</v>
      </c>
      <c r="AG80" s="6">
        <f t="shared" si="11"/>
        <v>0</v>
      </c>
      <c r="AH80" s="6">
        <f t="shared" si="12"/>
        <v>0</v>
      </c>
      <c r="AI80" s="6">
        <f t="shared" si="13"/>
        <v>0</v>
      </c>
      <c r="AJ80" s="6"/>
      <c r="AK80" s="6"/>
      <c r="AL80" s="6"/>
    </row>
    <row r="81" spans="1:38" s="20" customFormat="1" ht="15" customHeight="1" x14ac:dyDescent="0.25">
      <c r="A81" s="19"/>
      <c r="B81" s="74" t="str">
        <f t="shared" ref="B81:B144" si="16">IF(SUM(Z81:AI81)&lt;10,"!!!","")</f>
        <v>!!!</v>
      </c>
      <c r="C81" s="202" t="str">
        <f>IF($D81&lt;&gt;"",VLOOKUP(TEXT($D81,0),'Angaben Stationen'!$C$15:$V$65,2,0),"")</f>
        <v/>
      </c>
      <c r="D81" s="203"/>
      <c r="E81" s="210"/>
      <c r="F81" s="210"/>
      <c r="G81" s="217"/>
      <c r="H81" s="218"/>
      <c r="I81" s="218"/>
      <c r="J81" s="218"/>
      <c r="K81" s="218"/>
      <c r="L81" s="219" t="str">
        <f t="shared" si="14"/>
        <v/>
      </c>
      <c r="M81" s="116"/>
      <c r="N81" s="115"/>
      <c r="T81" s="6"/>
      <c r="U81" s="6">
        <f t="shared" ref="U81:U144" si="17">IF(LEN(B81)&gt;0,0,1)</f>
        <v>0</v>
      </c>
      <c r="V81" s="6" t="str">
        <f t="shared" si="15"/>
        <v>Leer</v>
      </c>
      <c r="W81" s="6" t="str">
        <f t="shared" ref="W81:W144" si="18">IF($C81&lt;&gt;"","Monate","")</f>
        <v/>
      </c>
      <c r="X81" s="6" t="str">
        <f>VLOOKUP($C81,{"29 - Psychiatrie (Erwachsene)","BGI";"30 - Kinder- und Jugendpsychiatrie","BGII";"31 - Psychosomatik","BGI";"00 - Bitte eine Fachabteilung auswählen","LEER";"","Leer"},2,0)</f>
        <v>Leer</v>
      </c>
      <c r="Y81" s="6" t="str">
        <f t="shared" ref="Y81:Y144" si="19">IF($C81&lt;&gt;"","JN","")</f>
        <v/>
      </c>
      <c r="Z81" s="6">
        <f>VLOOKUP($C81,{"29 - Psychiatrie (Erwachsene)",1;"30 - Kinder- und Jugendpsychiatrie",1;"31 - Psychosomatik",1;"00 - Bitte eine Fachabteilung auswählen",0;"",0},2,0)</f>
        <v>0</v>
      </c>
      <c r="AA81" s="6">
        <f t="shared" ref="AA81:AA144" si="20">IF(LEN($D81)&gt;0,1,0)</f>
        <v>0</v>
      </c>
      <c r="AB81" s="6">
        <f t="shared" ref="AB81:AB144" si="21">IF(LEN($E81)&gt;0,1,0)</f>
        <v>0</v>
      </c>
      <c r="AC81" s="6">
        <f t="shared" ref="AC81:AC144" si="22">IF(LEN($F81)&gt;0,1,0)</f>
        <v>0</v>
      </c>
      <c r="AD81" s="6">
        <f t="shared" ref="AD81:AD144" si="23">IF(LEN($G81)&gt;0,1,0)</f>
        <v>0</v>
      </c>
      <c r="AE81" s="6">
        <f t="shared" ref="AE81:AE144" si="24">IF(LEN($H81)&gt;0,1,0)</f>
        <v>0</v>
      </c>
      <c r="AF81" s="6">
        <f t="shared" ref="AF81:AF144" si="25">IF(LEN($I81)&gt;0,1,0)</f>
        <v>0</v>
      </c>
      <c r="AG81" s="6">
        <f t="shared" ref="AG81:AG144" si="26">IF(LEN($J81)&gt;0,1,0)</f>
        <v>0</v>
      </c>
      <c r="AH81" s="6">
        <f t="shared" ref="AH81:AH144" si="27">IF(LEN($K81)&gt;0,1,0)</f>
        <v>0</v>
      </c>
      <c r="AI81" s="6">
        <f t="shared" ref="AI81:AI144" si="28">IF(LEN($L81)&gt;0,1,0)</f>
        <v>0</v>
      </c>
      <c r="AJ81" s="6"/>
      <c r="AK81" s="6"/>
      <c r="AL81" s="6"/>
    </row>
    <row r="82" spans="1:38" s="20" customFormat="1" ht="15" customHeight="1" x14ac:dyDescent="0.25">
      <c r="A82" s="19"/>
      <c r="B82" s="74" t="str">
        <f t="shared" si="16"/>
        <v>!!!</v>
      </c>
      <c r="C82" s="202" t="str">
        <f>IF($D82&lt;&gt;"",VLOOKUP(TEXT($D82,0),'Angaben Stationen'!$C$15:$V$65,2,0),"")</f>
        <v/>
      </c>
      <c r="D82" s="203"/>
      <c r="E82" s="210"/>
      <c r="F82" s="210"/>
      <c r="G82" s="217"/>
      <c r="H82" s="218"/>
      <c r="I82" s="218"/>
      <c r="J82" s="218"/>
      <c r="K82" s="218"/>
      <c r="L82" s="219" t="str">
        <f t="shared" ref="L82:L145" si="29">IF(G82&gt;0,H82/G82,"")</f>
        <v/>
      </c>
      <c r="M82" s="116"/>
      <c r="N82" s="115"/>
      <c r="T82" s="6"/>
      <c r="U82" s="6">
        <f t="shared" si="17"/>
        <v>0</v>
      </c>
      <c r="V82" s="6" t="str">
        <f t="shared" ref="V82:V145" si="30">IF($D81&lt;&gt;"","Stationen","Leer")</f>
        <v>Leer</v>
      </c>
      <c r="W82" s="6" t="str">
        <f t="shared" si="18"/>
        <v/>
      </c>
      <c r="X82" s="6" t="str">
        <f>VLOOKUP($C82,{"29 - Psychiatrie (Erwachsene)","BGI";"30 - Kinder- und Jugendpsychiatrie","BGII";"31 - Psychosomatik","BGI";"00 - Bitte eine Fachabteilung auswählen","LEER";"","Leer"},2,0)</f>
        <v>Leer</v>
      </c>
      <c r="Y82" s="6" t="str">
        <f t="shared" si="19"/>
        <v/>
      </c>
      <c r="Z82" s="6">
        <f>VLOOKUP($C82,{"29 - Psychiatrie (Erwachsene)",1;"30 - Kinder- und Jugendpsychiatrie",1;"31 - Psychosomatik",1;"00 - Bitte eine Fachabteilung auswählen",0;"",0},2,0)</f>
        <v>0</v>
      </c>
      <c r="AA82" s="6">
        <f t="shared" si="20"/>
        <v>0</v>
      </c>
      <c r="AB82" s="6">
        <f t="shared" si="21"/>
        <v>0</v>
      </c>
      <c r="AC82" s="6">
        <f t="shared" si="22"/>
        <v>0</v>
      </c>
      <c r="AD82" s="6">
        <f t="shared" si="23"/>
        <v>0</v>
      </c>
      <c r="AE82" s="6">
        <f t="shared" si="24"/>
        <v>0</v>
      </c>
      <c r="AF82" s="6">
        <f t="shared" si="25"/>
        <v>0</v>
      </c>
      <c r="AG82" s="6">
        <f t="shared" si="26"/>
        <v>0</v>
      </c>
      <c r="AH82" s="6">
        <f t="shared" si="27"/>
        <v>0</v>
      </c>
      <c r="AI82" s="6">
        <f t="shared" si="28"/>
        <v>0</v>
      </c>
      <c r="AJ82" s="6"/>
      <c r="AK82" s="6"/>
      <c r="AL82" s="6"/>
    </row>
    <row r="83" spans="1:38" s="20" customFormat="1" ht="15" customHeight="1" x14ac:dyDescent="0.25">
      <c r="A83" s="19"/>
      <c r="B83" s="74" t="str">
        <f t="shared" si="16"/>
        <v>!!!</v>
      </c>
      <c r="C83" s="202" t="str">
        <f>IF($D83&lt;&gt;"",VLOOKUP(TEXT($D83,0),'Angaben Stationen'!$C$15:$V$65,2,0),"")</f>
        <v/>
      </c>
      <c r="D83" s="203"/>
      <c r="E83" s="210"/>
      <c r="F83" s="210"/>
      <c r="G83" s="217"/>
      <c r="H83" s="218"/>
      <c r="I83" s="218"/>
      <c r="J83" s="218"/>
      <c r="K83" s="218"/>
      <c r="L83" s="219" t="str">
        <f t="shared" si="29"/>
        <v/>
      </c>
      <c r="M83" s="116"/>
      <c r="N83" s="115"/>
      <c r="T83" s="6"/>
      <c r="U83" s="6">
        <f t="shared" si="17"/>
        <v>0</v>
      </c>
      <c r="V83" s="6" t="str">
        <f t="shared" si="30"/>
        <v>Leer</v>
      </c>
      <c r="W83" s="6" t="str">
        <f t="shared" si="18"/>
        <v/>
      </c>
      <c r="X83" s="6" t="str">
        <f>VLOOKUP($C83,{"29 - Psychiatrie (Erwachsene)","BGI";"30 - Kinder- und Jugendpsychiatrie","BGII";"31 - Psychosomatik","BGI";"00 - Bitte eine Fachabteilung auswählen","LEER";"","Leer"},2,0)</f>
        <v>Leer</v>
      </c>
      <c r="Y83" s="6" t="str">
        <f t="shared" si="19"/>
        <v/>
      </c>
      <c r="Z83" s="6">
        <f>VLOOKUP($C83,{"29 - Psychiatrie (Erwachsene)",1;"30 - Kinder- und Jugendpsychiatrie",1;"31 - Psychosomatik",1;"00 - Bitte eine Fachabteilung auswählen",0;"",0},2,0)</f>
        <v>0</v>
      </c>
      <c r="AA83" s="6">
        <f t="shared" si="20"/>
        <v>0</v>
      </c>
      <c r="AB83" s="6">
        <f t="shared" si="21"/>
        <v>0</v>
      </c>
      <c r="AC83" s="6">
        <f t="shared" si="22"/>
        <v>0</v>
      </c>
      <c r="AD83" s="6">
        <f t="shared" si="23"/>
        <v>0</v>
      </c>
      <c r="AE83" s="6">
        <f t="shared" si="24"/>
        <v>0</v>
      </c>
      <c r="AF83" s="6">
        <f t="shared" si="25"/>
        <v>0</v>
      </c>
      <c r="AG83" s="6">
        <f t="shared" si="26"/>
        <v>0</v>
      </c>
      <c r="AH83" s="6">
        <f t="shared" si="27"/>
        <v>0</v>
      </c>
      <c r="AI83" s="6">
        <f t="shared" si="28"/>
        <v>0</v>
      </c>
      <c r="AJ83" s="6"/>
      <c r="AK83" s="6"/>
      <c r="AL83" s="6"/>
    </row>
    <row r="84" spans="1:38" s="20" customFormat="1" ht="15" customHeight="1" x14ac:dyDescent="0.25">
      <c r="A84" s="19"/>
      <c r="B84" s="74" t="str">
        <f t="shared" si="16"/>
        <v>!!!</v>
      </c>
      <c r="C84" s="202" t="str">
        <f>IF($D84&lt;&gt;"",VLOOKUP(TEXT($D84,0),'Angaben Stationen'!$C$15:$V$65,2,0),"")</f>
        <v/>
      </c>
      <c r="D84" s="203"/>
      <c r="E84" s="210"/>
      <c r="F84" s="210"/>
      <c r="G84" s="217"/>
      <c r="H84" s="218"/>
      <c r="I84" s="218"/>
      <c r="J84" s="218"/>
      <c r="K84" s="218"/>
      <c r="L84" s="219" t="str">
        <f t="shared" si="29"/>
        <v/>
      </c>
      <c r="M84" s="116"/>
      <c r="N84" s="115"/>
      <c r="T84" s="6"/>
      <c r="U84" s="6">
        <f t="shared" si="17"/>
        <v>0</v>
      </c>
      <c r="V84" s="6" t="str">
        <f t="shared" si="30"/>
        <v>Leer</v>
      </c>
      <c r="W84" s="6" t="str">
        <f t="shared" si="18"/>
        <v/>
      </c>
      <c r="X84" s="6" t="str">
        <f>VLOOKUP($C84,{"29 - Psychiatrie (Erwachsene)","BGI";"30 - Kinder- und Jugendpsychiatrie","BGII";"31 - Psychosomatik","BGI";"00 - Bitte eine Fachabteilung auswählen","LEER";"","Leer"},2,0)</f>
        <v>Leer</v>
      </c>
      <c r="Y84" s="6" t="str">
        <f t="shared" si="19"/>
        <v/>
      </c>
      <c r="Z84" s="6">
        <f>VLOOKUP($C84,{"29 - Psychiatrie (Erwachsene)",1;"30 - Kinder- und Jugendpsychiatrie",1;"31 - Psychosomatik",1;"00 - Bitte eine Fachabteilung auswählen",0;"",0},2,0)</f>
        <v>0</v>
      </c>
      <c r="AA84" s="6">
        <f t="shared" si="20"/>
        <v>0</v>
      </c>
      <c r="AB84" s="6">
        <f t="shared" si="21"/>
        <v>0</v>
      </c>
      <c r="AC84" s="6">
        <f t="shared" si="22"/>
        <v>0</v>
      </c>
      <c r="AD84" s="6">
        <f t="shared" si="23"/>
        <v>0</v>
      </c>
      <c r="AE84" s="6">
        <f t="shared" si="24"/>
        <v>0</v>
      </c>
      <c r="AF84" s="6">
        <f t="shared" si="25"/>
        <v>0</v>
      </c>
      <c r="AG84" s="6">
        <f t="shared" si="26"/>
        <v>0</v>
      </c>
      <c r="AH84" s="6">
        <f t="shared" si="27"/>
        <v>0</v>
      </c>
      <c r="AI84" s="6">
        <f t="shared" si="28"/>
        <v>0</v>
      </c>
      <c r="AJ84" s="6"/>
      <c r="AK84" s="6"/>
      <c r="AL84" s="6"/>
    </row>
    <row r="85" spans="1:38" s="20" customFormat="1" ht="15" customHeight="1" x14ac:dyDescent="0.25">
      <c r="A85" s="19"/>
      <c r="B85" s="74" t="str">
        <f t="shared" si="16"/>
        <v>!!!</v>
      </c>
      <c r="C85" s="202" t="str">
        <f>IF($D85&lt;&gt;"",VLOOKUP(TEXT($D85,0),'Angaben Stationen'!$C$15:$V$65,2,0),"")</f>
        <v/>
      </c>
      <c r="D85" s="203"/>
      <c r="E85" s="210"/>
      <c r="F85" s="210"/>
      <c r="G85" s="217"/>
      <c r="H85" s="218"/>
      <c r="I85" s="218"/>
      <c r="J85" s="218"/>
      <c r="K85" s="218"/>
      <c r="L85" s="219" t="str">
        <f t="shared" si="29"/>
        <v/>
      </c>
      <c r="M85" s="116"/>
      <c r="N85" s="115"/>
      <c r="T85" s="6"/>
      <c r="U85" s="6">
        <f t="shared" si="17"/>
        <v>0</v>
      </c>
      <c r="V85" s="6" t="str">
        <f t="shared" si="30"/>
        <v>Leer</v>
      </c>
      <c r="W85" s="6" t="str">
        <f t="shared" si="18"/>
        <v/>
      </c>
      <c r="X85" s="6" t="str">
        <f>VLOOKUP($C85,{"29 - Psychiatrie (Erwachsene)","BGI";"30 - Kinder- und Jugendpsychiatrie","BGII";"31 - Psychosomatik","BGI";"00 - Bitte eine Fachabteilung auswählen","LEER";"","Leer"},2,0)</f>
        <v>Leer</v>
      </c>
      <c r="Y85" s="6" t="str">
        <f t="shared" si="19"/>
        <v/>
      </c>
      <c r="Z85" s="6">
        <f>VLOOKUP($C85,{"29 - Psychiatrie (Erwachsene)",1;"30 - Kinder- und Jugendpsychiatrie",1;"31 - Psychosomatik",1;"00 - Bitte eine Fachabteilung auswählen",0;"",0},2,0)</f>
        <v>0</v>
      </c>
      <c r="AA85" s="6">
        <f t="shared" si="20"/>
        <v>0</v>
      </c>
      <c r="AB85" s="6">
        <f t="shared" si="21"/>
        <v>0</v>
      </c>
      <c r="AC85" s="6">
        <f t="shared" si="22"/>
        <v>0</v>
      </c>
      <c r="AD85" s="6">
        <f t="shared" si="23"/>
        <v>0</v>
      </c>
      <c r="AE85" s="6">
        <f t="shared" si="24"/>
        <v>0</v>
      </c>
      <c r="AF85" s="6">
        <f t="shared" si="25"/>
        <v>0</v>
      </c>
      <c r="AG85" s="6">
        <f t="shared" si="26"/>
        <v>0</v>
      </c>
      <c r="AH85" s="6">
        <f t="shared" si="27"/>
        <v>0</v>
      </c>
      <c r="AI85" s="6">
        <f t="shared" si="28"/>
        <v>0</v>
      </c>
      <c r="AJ85" s="6"/>
      <c r="AK85" s="6"/>
      <c r="AL85" s="6"/>
    </row>
    <row r="86" spans="1:38" s="20" customFormat="1" ht="15" customHeight="1" x14ac:dyDescent="0.25">
      <c r="A86" s="19"/>
      <c r="B86" s="74" t="str">
        <f t="shared" si="16"/>
        <v>!!!</v>
      </c>
      <c r="C86" s="202" t="str">
        <f>IF($D86&lt;&gt;"",VLOOKUP(TEXT($D86,0),'Angaben Stationen'!$C$15:$V$65,2,0),"")</f>
        <v/>
      </c>
      <c r="D86" s="203"/>
      <c r="E86" s="210"/>
      <c r="F86" s="210"/>
      <c r="G86" s="217"/>
      <c r="H86" s="218"/>
      <c r="I86" s="218"/>
      <c r="J86" s="218"/>
      <c r="K86" s="218"/>
      <c r="L86" s="219" t="str">
        <f t="shared" si="29"/>
        <v/>
      </c>
      <c r="M86" s="116"/>
      <c r="N86" s="115"/>
      <c r="T86" s="6"/>
      <c r="U86" s="6">
        <f t="shared" si="17"/>
        <v>0</v>
      </c>
      <c r="V86" s="6" t="str">
        <f t="shared" si="30"/>
        <v>Leer</v>
      </c>
      <c r="W86" s="6" t="str">
        <f t="shared" si="18"/>
        <v/>
      </c>
      <c r="X86" s="6" t="str">
        <f>VLOOKUP($C86,{"29 - Psychiatrie (Erwachsene)","BGI";"30 - Kinder- und Jugendpsychiatrie","BGII";"31 - Psychosomatik","BGI";"00 - Bitte eine Fachabteilung auswählen","LEER";"","Leer"},2,0)</f>
        <v>Leer</v>
      </c>
      <c r="Y86" s="6" t="str">
        <f t="shared" si="19"/>
        <v/>
      </c>
      <c r="Z86" s="6">
        <f>VLOOKUP($C86,{"29 - Psychiatrie (Erwachsene)",1;"30 - Kinder- und Jugendpsychiatrie",1;"31 - Psychosomatik",1;"00 - Bitte eine Fachabteilung auswählen",0;"",0},2,0)</f>
        <v>0</v>
      </c>
      <c r="AA86" s="6">
        <f t="shared" si="20"/>
        <v>0</v>
      </c>
      <c r="AB86" s="6">
        <f t="shared" si="21"/>
        <v>0</v>
      </c>
      <c r="AC86" s="6">
        <f t="shared" si="22"/>
        <v>0</v>
      </c>
      <c r="AD86" s="6">
        <f t="shared" si="23"/>
        <v>0</v>
      </c>
      <c r="AE86" s="6">
        <f t="shared" si="24"/>
        <v>0</v>
      </c>
      <c r="AF86" s="6">
        <f t="shared" si="25"/>
        <v>0</v>
      </c>
      <c r="AG86" s="6">
        <f t="shared" si="26"/>
        <v>0</v>
      </c>
      <c r="AH86" s="6">
        <f t="shared" si="27"/>
        <v>0</v>
      </c>
      <c r="AI86" s="6">
        <f t="shared" si="28"/>
        <v>0</v>
      </c>
      <c r="AJ86" s="6"/>
      <c r="AK86" s="6"/>
      <c r="AL86" s="6"/>
    </row>
    <row r="87" spans="1:38" s="20" customFormat="1" ht="15" customHeight="1" x14ac:dyDescent="0.25">
      <c r="A87" s="19"/>
      <c r="B87" s="74" t="str">
        <f t="shared" si="16"/>
        <v>!!!</v>
      </c>
      <c r="C87" s="202" t="str">
        <f>IF($D87&lt;&gt;"",VLOOKUP(TEXT($D87,0),'Angaben Stationen'!$C$15:$V$65,2,0),"")</f>
        <v/>
      </c>
      <c r="D87" s="203"/>
      <c r="E87" s="210"/>
      <c r="F87" s="210"/>
      <c r="G87" s="217"/>
      <c r="H87" s="218"/>
      <c r="I87" s="218"/>
      <c r="J87" s="218"/>
      <c r="K87" s="218"/>
      <c r="L87" s="219" t="str">
        <f t="shared" si="29"/>
        <v/>
      </c>
      <c r="M87" s="116"/>
      <c r="N87" s="115"/>
      <c r="T87" s="6"/>
      <c r="U87" s="6">
        <f t="shared" si="17"/>
        <v>0</v>
      </c>
      <c r="V87" s="6" t="str">
        <f t="shared" si="30"/>
        <v>Leer</v>
      </c>
      <c r="W87" s="6" t="str">
        <f t="shared" si="18"/>
        <v/>
      </c>
      <c r="X87" s="6" t="str">
        <f>VLOOKUP($C87,{"29 - Psychiatrie (Erwachsene)","BGI";"30 - Kinder- und Jugendpsychiatrie","BGII";"31 - Psychosomatik","BGI";"00 - Bitte eine Fachabteilung auswählen","LEER";"","Leer"},2,0)</f>
        <v>Leer</v>
      </c>
      <c r="Y87" s="6" t="str">
        <f t="shared" si="19"/>
        <v/>
      </c>
      <c r="Z87" s="6">
        <f>VLOOKUP($C87,{"29 - Psychiatrie (Erwachsene)",1;"30 - Kinder- und Jugendpsychiatrie",1;"31 - Psychosomatik",1;"00 - Bitte eine Fachabteilung auswählen",0;"",0},2,0)</f>
        <v>0</v>
      </c>
      <c r="AA87" s="6">
        <f t="shared" si="20"/>
        <v>0</v>
      </c>
      <c r="AB87" s="6">
        <f t="shared" si="21"/>
        <v>0</v>
      </c>
      <c r="AC87" s="6">
        <f t="shared" si="22"/>
        <v>0</v>
      </c>
      <c r="AD87" s="6">
        <f t="shared" si="23"/>
        <v>0</v>
      </c>
      <c r="AE87" s="6">
        <f t="shared" si="24"/>
        <v>0</v>
      </c>
      <c r="AF87" s="6">
        <f t="shared" si="25"/>
        <v>0</v>
      </c>
      <c r="AG87" s="6">
        <f t="shared" si="26"/>
        <v>0</v>
      </c>
      <c r="AH87" s="6">
        <f t="shared" si="27"/>
        <v>0</v>
      </c>
      <c r="AI87" s="6">
        <f t="shared" si="28"/>
        <v>0</v>
      </c>
      <c r="AJ87" s="6"/>
      <c r="AK87" s="6"/>
      <c r="AL87" s="6"/>
    </row>
    <row r="88" spans="1:38" s="20" customFormat="1" ht="15" customHeight="1" x14ac:dyDescent="0.25">
      <c r="A88" s="19"/>
      <c r="B88" s="74" t="str">
        <f t="shared" si="16"/>
        <v>!!!</v>
      </c>
      <c r="C88" s="202" t="str">
        <f>IF($D88&lt;&gt;"",VLOOKUP(TEXT($D88,0),'Angaben Stationen'!$C$15:$V$65,2,0),"")</f>
        <v/>
      </c>
      <c r="D88" s="203"/>
      <c r="E88" s="210"/>
      <c r="F88" s="210"/>
      <c r="G88" s="217"/>
      <c r="H88" s="218"/>
      <c r="I88" s="218"/>
      <c r="J88" s="218"/>
      <c r="K88" s="218"/>
      <c r="L88" s="219" t="str">
        <f t="shared" si="29"/>
        <v/>
      </c>
      <c r="M88" s="116"/>
      <c r="N88" s="115"/>
      <c r="T88" s="6"/>
      <c r="U88" s="6">
        <f t="shared" si="17"/>
        <v>0</v>
      </c>
      <c r="V88" s="6" t="str">
        <f t="shared" si="30"/>
        <v>Leer</v>
      </c>
      <c r="W88" s="6" t="str">
        <f t="shared" si="18"/>
        <v/>
      </c>
      <c r="X88" s="6" t="str">
        <f>VLOOKUP($C88,{"29 - Psychiatrie (Erwachsene)","BGI";"30 - Kinder- und Jugendpsychiatrie","BGII";"31 - Psychosomatik","BGI";"00 - Bitte eine Fachabteilung auswählen","LEER";"","Leer"},2,0)</f>
        <v>Leer</v>
      </c>
      <c r="Y88" s="6" t="str">
        <f t="shared" si="19"/>
        <v/>
      </c>
      <c r="Z88" s="6">
        <f>VLOOKUP($C88,{"29 - Psychiatrie (Erwachsene)",1;"30 - Kinder- und Jugendpsychiatrie",1;"31 - Psychosomatik",1;"00 - Bitte eine Fachabteilung auswählen",0;"",0},2,0)</f>
        <v>0</v>
      </c>
      <c r="AA88" s="6">
        <f t="shared" si="20"/>
        <v>0</v>
      </c>
      <c r="AB88" s="6">
        <f t="shared" si="21"/>
        <v>0</v>
      </c>
      <c r="AC88" s="6">
        <f t="shared" si="22"/>
        <v>0</v>
      </c>
      <c r="AD88" s="6">
        <f t="shared" si="23"/>
        <v>0</v>
      </c>
      <c r="AE88" s="6">
        <f t="shared" si="24"/>
        <v>0</v>
      </c>
      <c r="AF88" s="6">
        <f t="shared" si="25"/>
        <v>0</v>
      </c>
      <c r="AG88" s="6">
        <f t="shared" si="26"/>
        <v>0</v>
      </c>
      <c r="AH88" s="6">
        <f t="shared" si="27"/>
        <v>0</v>
      </c>
      <c r="AI88" s="6">
        <f t="shared" si="28"/>
        <v>0</v>
      </c>
      <c r="AJ88" s="6"/>
      <c r="AK88" s="6"/>
      <c r="AL88" s="6"/>
    </row>
    <row r="89" spans="1:38" s="20" customFormat="1" ht="15" customHeight="1" x14ac:dyDescent="0.25">
      <c r="A89" s="19"/>
      <c r="B89" s="74" t="str">
        <f t="shared" si="16"/>
        <v>!!!</v>
      </c>
      <c r="C89" s="202" t="str">
        <f>IF($D89&lt;&gt;"",VLOOKUP(TEXT($D89,0),'Angaben Stationen'!$C$15:$V$65,2,0),"")</f>
        <v/>
      </c>
      <c r="D89" s="203"/>
      <c r="E89" s="210"/>
      <c r="F89" s="210"/>
      <c r="G89" s="217"/>
      <c r="H89" s="218"/>
      <c r="I89" s="218"/>
      <c r="J89" s="218"/>
      <c r="K89" s="218"/>
      <c r="L89" s="219" t="str">
        <f t="shared" si="29"/>
        <v/>
      </c>
      <c r="M89" s="116"/>
      <c r="N89" s="115"/>
      <c r="T89" s="6"/>
      <c r="U89" s="6">
        <f t="shared" si="17"/>
        <v>0</v>
      </c>
      <c r="V89" s="6" t="str">
        <f t="shared" si="30"/>
        <v>Leer</v>
      </c>
      <c r="W89" s="6" t="str">
        <f t="shared" si="18"/>
        <v/>
      </c>
      <c r="X89" s="6" t="str">
        <f>VLOOKUP($C89,{"29 - Psychiatrie (Erwachsene)","BGI";"30 - Kinder- und Jugendpsychiatrie","BGII";"31 - Psychosomatik","BGI";"00 - Bitte eine Fachabteilung auswählen","LEER";"","Leer"},2,0)</f>
        <v>Leer</v>
      </c>
      <c r="Y89" s="6" t="str">
        <f t="shared" si="19"/>
        <v/>
      </c>
      <c r="Z89" s="6">
        <f>VLOOKUP($C89,{"29 - Psychiatrie (Erwachsene)",1;"30 - Kinder- und Jugendpsychiatrie",1;"31 - Psychosomatik",1;"00 - Bitte eine Fachabteilung auswählen",0;"",0},2,0)</f>
        <v>0</v>
      </c>
      <c r="AA89" s="6">
        <f t="shared" si="20"/>
        <v>0</v>
      </c>
      <c r="AB89" s="6">
        <f t="shared" si="21"/>
        <v>0</v>
      </c>
      <c r="AC89" s="6">
        <f t="shared" si="22"/>
        <v>0</v>
      </c>
      <c r="AD89" s="6">
        <f t="shared" si="23"/>
        <v>0</v>
      </c>
      <c r="AE89" s="6">
        <f t="shared" si="24"/>
        <v>0</v>
      </c>
      <c r="AF89" s="6">
        <f t="shared" si="25"/>
        <v>0</v>
      </c>
      <c r="AG89" s="6">
        <f t="shared" si="26"/>
        <v>0</v>
      </c>
      <c r="AH89" s="6">
        <f t="shared" si="27"/>
        <v>0</v>
      </c>
      <c r="AI89" s="6">
        <f t="shared" si="28"/>
        <v>0</v>
      </c>
      <c r="AJ89" s="6"/>
      <c r="AK89" s="6"/>
      <c r="AL89" s="6"/>
    </row>
    <row r="90" spans="1:38" s="20" customFormat="1" ht="15" customHeight="1" x14ac:dyDescent="0.25">
      <c r="A90" s="19"/>
      <c r="B90" s="74" t="str">
        <f t="shared" si="16"/>
        <v>!!!</v>
      </c>
      <c r="C90" s="202" t="str">
        <f>IF($D90&lt;&gt;"",VLOOKUP(TEXT($D90,0),'Angaben Stationen'!$C$15:$V$65,2,0),"")</f>
        <v/>
      </c>
      <c r="D90" s="203"/>
      <c r="E90" s="210"/>
      <c r="F90" s="210"/>
      <c r="G90" s="217"/>
      <c r="H90" s="218"/>
      <c r="I90" s="218"/>
      <c r="J90" s="218"/>
      <c r="K90" s="218"/>
      <c r="L90" s="219" t="str">
        <f t="shared" si="29"/>
        <v/>
      </c>
      <c r="M90" s="116"/>
      <c r="N90" s="115"/>
      <c r="T90" s="6"/>
      <c r="U90" s="6">
        <f t="shared" si="17"/>
        <v>0</v>
      </c>
      <c r="V90" s="6" t="str">
        <f t="shared" si="30"/>
        <v>Leer</v>
      </c>
      <c r="W90" s="6" t="str">
        <f t="shared" si="18"/>
        <v/>
      </c>
      <c r="X90" s="6" t="str">
        <f>VLOOKUP($C90,{"29 - Psychiatrie (Erwachsene)","BGI";"30 - Kinder- und Jugendpsychiatrie","BGII";"31 - Psychosomatik","BGI";"00 - Bitte eine Fachabteilung auswählen","LEER";"","Leer"},2,0)</f>
        <v>Leer</v>
      </c>
      <c r="Y90" s="6" t="str">
        <f t="shared" si="19"/>
        <v/>
      </c>
      <c r="Z90" s="6">
        <f>VLOOKUP($C90,{"29 - Psychiatrie (Erwachsene)",1;"30 - Kinder- und Jugendpsychiatrie",1;"31 - Psychosomatik",1;"00 - Bitte eine Fachabteilung auswählen",0;"",0},2,0)</f>
        <v>0</v>
      </c>
      <c r="AA90" s="6">
        <f t="shared" si="20"/>
        <v>0</v>
      </c>
      <c r="AB90" s="6">
        <f t="shared" si="21"/>
        <v>0</v>
      </c>
      <c r="AC90" s="6">
        <f t="shared" si="22"/>
        <v>0</v>
      </c>
      <c r="AD90" s="6">
        <f t="shared" si="23"/>
        <v>0</v>
      </c>
      <c r="AE90" s="6">
        <f t="shared" si="24"/>
        <v>0</v>
      </c>
      <c r="AF90" s="6">
        <f t="shared" si="25"/>
        <v>0</v>
      </c>
      <c r="AG90" s="6">
        <f t="shared" si="26"/>
        <v>0</v>
      </c>
      <c r="AH90" s="6">
        <f t="shared" si="27"/>
        <v>0</v>
      </c>
      <c r="AI90" s="6">
        <f t="shared" si="28"/>
        <v>0</v>
      </c>
      <c r="AJ90" s="6"/>
      <c r="AK90" s="6"/>
      <c r="AL90" s="6"/>
    </row>
    <row r="91" spans="1:38" s="20" customFormat="1" ht="15" customHeight="1" x14ac:dyDescent="0.25">
      <c r="A91" s="19"/>
      <c r="B91" s="74" t="str">
        <f t="shared" si="16"/>
        <v>!!!</v>
      </c>
      <c r="C91" s="202" t="str">
        <f>IF($D91&lt;&gt;"",VLOOKUP(TEXT($D91,0),'Angaben Stationen'!$C$15:$V$65,2,0),"")</f>
        <v/>
      </c>
      <c r="D91" s="203"/>
      <c r="E91" s="210"/>
      <c r="F91" s="210"/>
      <c r="G91" s="217"/>
      <c r="H91" s="218"/>
      <c r="I91" s="218"/>
      <c r="J91" s="218"/>
      <c r="K91" s="218"/>
      <c r="L91" s="219" t="str">
        <f t="shared" si="29"/>
        <v/>
      </c>
      <c r="M91" s="116"/>
      <c r="N91" s="115"/>
      <c r="T91" s="6"/>
      <c r="U91" s="6">
        <f t="shared" si="17"/>
        <v>0</v>
      </c>
      <c r="V91" s="6" t="str">
        <f t="shared" si="30"/>
        <v>Leer</v>
      </c>
      <c r="W91" s="6" t="str">
        <f t="shared" si="18"/>
        <v/>
      </c>
      <c r="X91" s="6" t="str">
        <f>VLOOKUP($C91,{"29 - Psychiatrie (Erwachsene)","BGI";"30 - Kinder- und Jugendpsychiatrie","BGII";"31 - Psychosomatik","BGI";"00 - Bitte eine Fachabteilung auswählen","LEER";"","Leer"},2,0)</f>
        <v>Leer</v>
      </c>
      <c r="Y91" s="6" t="str">
        <f t="shared" si="19"/>
        <v/>
      </c>
      <c r="Z91" s="6">
        <f>VLOOKUP($C91,{"29 - Psychiatrie (Erwachsene)",1;"30 - Kinder- und Jugendpsychiatrie",1;"31 - Psychosomatik",1;"00 - Bitte eine Fachabteilung auswählen",0;"",0},2,0)</f>
        <v>0</v>
      </c>
      <c r="AA91" s="6">
        <f t="shared" si="20"/>
        <v>0</v>
      </c>
      <c r="AB91" s="6">
        <f t="shared" si="21"/>
        <v>0</v>
      </c>
      <c r="AC91" s="6">
        <f t="shared" si="22"/>
        <v>0</v>
      </c>
      <c r="AD91" s="6">
        <f t="shared" si="23"/>
        <v>0</v>
      </c>
      <c r="AE91" s="6">
        <f t="shared" si="24"/>
        <v>0</v>
      </c>
      <c r="AF91" s="6">
        <f t="shared" si="25"/>
        <v>0</v>
      </c>
      <c r="AG91" s="6">
        <f t="shared" si="26"/>
        <v>0</v>
      </c>
      <c r="AH91" s="6">
        <f t="shared" si="27"/>
        <v>0</v>
      </c>
      <c r="AI91" s="6">
        <f t="shared" si="28"/>
        <v>0</v>
      </c>
      <c r="AJ91" s="6"/>
      <c r="AK91" s="6"/>
      <c r="AL91" s="6"/>
    </row>
    <row r="92" spans="1:38" s="20" customFormat="1" ht="15" customHeight="1" x14ac:dyDescent="0.25">
      <c r="A92" s="19"/>
      <c r="B92" s="74" t="str">
        <f t="shared" si="16"/>
        <v>!!!</v>
      </c>
      <c r="C92" s="202" t="str">
        <f>IF($D92&lt;&gt;"",VLOOKUP(TEXT($D92,0),'Angaben Stationen'!$C$15:$V$65,2,0),"")</f>
        <v/>
      </c>
      <c r="D92" s="203"/>
      <c r="E92" s="210"/>
      <c r="F92" s="210"/>
      <c r="G92" s="217"/>
      <c r="H92" s="218"/>
      <c r="I92" s="218"/>
      <c r="J92" s="218"/>
      <c r="K92" s="218"/>
      <c r="L92" s="219" t="str">
        <f t="shared" si="29"/>
        <v/>
      </c>
      <c r="M92" s="116"/>
      <c r="N92" s="115"/>
      <c r="T92" s="6"/>
      <c r="U92" s="6">
        <f t="shared" si="17"/>
        <v>0</v>
      </c>
      <c r="V92" s="6" t="str">
        <f t="shared" si="30"/>
        <v>Leer</v>
      </c>
      <c r="W92" s="6" t="str">
        <f t="shared" si="18"/>
        <v/>
      </c>
      <c r="X92" s="6" t="str">
        <f>VLOOKUP($C92,{"29 - Psychiatrie (Erwachsene)","BGI";"30 - Kinder- und Jugendpsychiatrie","BGII";"31 - Psychosomatik","BGI";"00 - Bitte eine Fachabteilung auswählen","LEER";"","Leer"},2,0)</f>
        <v>Leer</v>
      </c>
      <c r="Y92" s="6" t="str">
        <f t="shared" si="19"/>
        <v/>
      </c>
      <c r="Z92" s="6">
        <f>VLOOKUP($C92,{"29 - Psychiatrie (Erwachsene)",1;"30 - Kinder- und Jugendpsychiatrie",1;"31 - Psychosomatik",1;"00 - Bitte eine Fachabteilung auswählen",0;"",0},2,0)</f>
        <v>0</v>
      </c>
      <c r="AA92" s="6">
        <f t="shared" si="20"/>
        <v>0</v>
      </c>
      <c r="AB92" s="6">
        <f t="shared" si="21"/>
        <v>0</v>
      </c>
      <c r="AC92" s="6">
        <f t="shared" si="22"/>
        <v>0</v>
      </c>
      <c r="AD92" s="6">
        <f t="shared" si="23"/>
        <v>0</v>
      </c>
      <c r="AE92" s="6">
        <f t="shared" si="24"/>
        <v>0</v>
      </c>
      <c r="AF92" s="6">
        <f t="shared" si="25"/>
        <v>0</v>
      </c>
      <c r="AG92" s="6">
        <f t="shared" si="26"/>
        <v>0</v>
      </c>
      <c r="AH92" s="6">
        <f t="shared" si="27"/>
        <v>0</v>
      </c>
      <c r="AI92" s="6">
        <f t="shared" si="28"/>
        <v>0</v>
      </c>
      <c r="AJ92" s="6"/>
      <c r="AK92" s="6"/>
      <c r="AL92" s="6"/>
    </row>
    <row r="93" spans="1:38" s="20" customFormat="1" ht="15" customHeight="1" x14ac:dyDescent="0.25">
      <c r="A93" s="19"/>
      <c r="B93" s="74" t="str">
        <f t="shared" si="16"/>
        <v>!!!</v>
      </c>
      <c r="C93" s="202" t="str">
        <f>IF($D93&lt;&gt;"",VLOOKUP(TEXT($D93,0),'Angaben Stationen'!$C$15:$V$65,2,0),"")</f>
        <v/>
      </c>
      <c r="D93" s="203"/>
      <c r="E93" s="210"/>
      <c r="F93" s="210"/>
      <c r="G93" s="217"/>
      <c r="H93" s="218"/>
      <c r="I93" s="218"/>
      <c r="J93" s="218"/>
      <c r="K93" s="218"/>
      <c r="L93" s="219" t="str">
        <f t="shared" si="29"/>
        <v/>
      </c>
      <c r="M93" s="116"/>
      <c r="N93" s="115"/>
      <c r="T93" s="6"/>
      <c r="U93" s="6">
        <f t="shared" si="17"/>
        <v>0</v>
      </c>
      <c r="V93" s="6" t="str">
        <f t="shared" si="30"/>
        <v>Leer</v>
      </c>
      <c r="W93" s="6" t="str">
        <f t="shared" si="18"/>
        <v/>
      </c>
      <c r="X93" s="6" t="str">
        <f>VLOOKUP($C93,{"29 - Psychiatrie (Erwachsene)","BGI";"30 - Kinder- und Jugendpsychiatrie","BGII";"31 - Psychosomatik","BGI";"00 - Bitte eine Fachabteilung auswählen","LEER";"","Leer"},2,0)</f>
        <v>Leer</v>
      </c>
      <c r="Y93" s="6" t="str">
        <f t="shared" si="19"/>
        <v/>
      </c>
      <c r="Z93" s="6">
        <f>VLOOKUP($C93,{"29 - Psychiatrie (Erwachsene)",1;"30 - Kinder- und Jugendpsychiatrie",1;"31 - Psychosomatik",1;"00 - Bitte eine Fachabteilung auswählen",0;"",0},2,0)</f>
        <v>0</v>
      </c>
      <c r="AA93" s="6">
        <f t="shared" si="20"/>
        <v>0</v>
      </c>
      <c r="AB93" s="6">
        <f t="shared" si="21"/>
        <v>0</v>
      </c>
      <c r="AC93" s="6">
        <f t="shared" si="22"/>
        <v>0</v>
      </c>
      <c r="AD93" s="6">
        <f t="shared" si="23"/>
        <v>0</v>
      </c>
      <c r="AE93" s="6">
        <f t="shared" si="24"/>
        <v>0</v>
      </c>
      <c r="AF93" s="6">
        <f t="shared" si="25"/>
        <v>0</v>
      </c>
      <c r="AG93" s="6">
        <f t="shared" si="26"/>
        <v>0</v>
      </c>
      <c r="AH93" s="6">
        <f t="shared" si="27"/>
        <v>0</v>
      </c>
      <c r="AI93" s="6">
        <f t="shared" si="28"/>
        <v>0</v>
      </c>
      <c r="AJ93" s="6"/>
      <c r="AK93" s="6"/>
      <c r="AL93" s="6"/>
    </row>
    <row r="94" spans="1:38" s="20" customFormat="1" ht="15" customHeight="1" x14ac:dyDescent="0.25">
      <c r="A94" s="19"/>
      <c r="B94" s="74" t="str">
        <f t="shared" si="16"/>
        <v>!!!</v>
      </c>
      <c r="C94" s="202" t="str">
        <f>IF($D94&lt;&gt;"",VLOOKUP(TEXT($D94,0),'Angaben Stationen'!$C$15:$V$65,2,0),"")</f>
        <v/>
      </c>
      <c r="D94" s="203"/>
      <c r="E94" s="210"/>
      <c r="F94" s="210"/>
      <c r="G94" s="217"/>
      <c r="H94" s="218"/>
      <c r="I94" s="218"/>
      <c r="J94" s="218"/>
      <c r="K94" s="218"/>
      <c r="L94" s="219" t="str">
        <f t="shared" si="29"/>
        <v/>
      </c>
      <c r="M94" s="116"/>
      <c r="N94" s="115"/>
      <c r="T94" s="6"/>
      <c r="U94" s="6">
        <f t="shared" si="17"/>
        <v>0</v>
      </c>
      <c r="V94" s="6" t="str">
        <f t="shared" si="30"/>
        <v>Leer</v>
      </c>
      <c r="W94" s="6" t="str">
        <f t="shared" si="18"/>
        <v/>
      </c>
      <c r="X94" s="6" t="str">
        <f>VLOOKUP($C94,{"29 - Psychiatrie (Erwachsene)","BGI";"30 - Kinder- und Jugendpsychiatrie","BGII";"31 - Psychosomatik","BGI";"00 - Bitte eine Fachabteilung auswählen","LEER";"","Leer"},2,0)</f>
        <v>Leer</v>
      </c>
      <c r="Y94" s="6" t="str">
        <f t="shared" si="19"/>
        <v/>
      </c>
      <c r="Z94" s="6">
        <f>VLOOKUP($C94,{"29 - Psychiatrie (Erwachsene)",1;"30 - Kinder- und Jugendpsychiatrie",1;"31 - Psychosomatik",1;"00 - Bitte eine Fachabteilung auswählen",0;"",0},2,0)</f>
        <v>0</v>
      </c>
      <c r="AA94" s="6">
        <f t="shared" si="20"/>
        <v>0</v>
      </c>
      <c r="AB94" s="6">
        <f t="shared" si="21"/>
        <v>0</v>
      </c>
      <c r="AC94" s="6">
        <f t="shared" si="22"/>
        <v>0</v>
      </c>
      <c r="AD94" s="6">
        <f t="shared" si="23"/>
        <v>0</v>
      </c>
      <c r="AE94" s="6">
        <f t="shared" si="24"/>
        <v>0</v>
      </c>
      <c r="AF94" s="6">
        <f t="shared" si="25"/>
        <v>0</v>
      </c>
      <c r="AG94" s="6">
        <f t="shared" si="26"/>
        <v>0</v>
      </c>
      <c r="AH94" s="6">
        <f t="shared" si="27"/>
        <v>0</v>
      </c>
      <c r="AI94" s="6">
        <f t="shared" si="28"/>
        <v>0</v>
      </c>
      <c r="AJ94" s="6"/>
      <c r="AK94" s="6"/>
      <c r="AL94" s="6"/>
    </row>
    <row r="95" spans="1:38" s="20" customFormat="1" ht="15" customHeight="1" x14ac:dyDescent="0.25">
      <c r="A95" s="19"/>
      <c r="B95" s="74" t="str">
        <f t="shared" si="16"/>
        <v>!!!</v>
      </c>
      <c r="C95" s="202" t="str">
        <f>IF($D95&lt;&gt;"",VLOOKUP(TEXT($D95,0),'Angaben Stationen'!$C$15:$V$65,2,0),"")</f>
        <v/>
      </c>
      <c r="D95" s="203"/>
      <c r="E95" s="210"/>
      <c r="F95" s="210"/>
      <c r="G95" s="217"/>
      <c r="H95" s="218"/>
      <c r="I95" s="218"/>
      <c r="J95" s="218"/>
      <c r="K95" s="218"/>
      <c r="L95" s="219" t="str">
        <f t="shared" si="29"/>
        <v/>
      </c>
      <c r="M95" s="116"/>
      <c r="N95" s="115"/>
      <c r="T95" s="6"/>
      <c r="U95" s="6">
        <f t="shared" si="17"/>
        <v>0</v>
      </c>
      <c r="V95" s="6" t="str">
        <f t="shared" si="30"/>
        <v>Leer</v>
      </c>
      <c r="W95" s="6" t="str">
        <f t="shared" si="18"/>
        <v/>
      </c>
      <c r="X95" s="6" t="str">
        <f>VLOOKUP($C95,{"29 - Psychiatrie (Erwachsene)","BGI";"30 - Kinder- und Jugendpsychiatrie","BGII";"31 - Psychosomatik","BGI";"00 - Bitte eine Fachabteilung auswählen","LEER";"","Leer"},2,0)</f>
        <v>Leer</v>
      </c>
      <c r="Y95" s="6" t="str">
        <f t="shared" si="19"/>
        <v/>
      </c>
      <c r="Z95" s="6">
        <f>VLOOKUP($C95,{"29 - Psychiatrie (Erwachsene)",1;"30 - Kinder- und Jugendpsychiatrie",1;"31 - Psychosomatik",1;"00 - Bitte eine Fachabteilung auswählen",0;"",0},2,0)</f>
        <v>0</v>
      </c>
      <c r="AA95" s="6">
        <f t="shared" si="20"/>
        <v>0</v>
      </c>
      <c r="AB95" s="6">
        <f t="shared" si="21"/>
        <v>0</v>
      </c>
      <c r="AC95" s="6">
        <f t="shared" si="22"/>
        <v>0</v>
      </c>
      <c r="AD95" s="6">
        <f t="shared" si="23"/>
        <v>0</v>
      </c>
      <c r="AE95" s="6">
        <f t="shared" si="24"/>
        <v>0</v>
      </c>
      <c r="AF95" s="6">
        <f t="shared" si="25"/>
        <v>0</v>
      </c>
      <c r="AG95" s="6">
        <f t="shared" si="26"/>
        <v>0</v>
      </c>
      <c r="AH95" s="6">
        <f t="shared" si="27"/>
        <v>0</v>
      </c>
      <c r="AI95" s="6">
        <f t="shared" si="28"/>
        <v>0</v>
      </c>
      <c r="AJ95" s="6"/>
      <c r="AK95" s="6"/>
      <c r="AL95" s="6"/>
    </row>
    <row r="96" spans="1:38" s="20" customFormat="1" ht="15" customHeight="1" x14ac:dyDescent="0.25">
      <c r="A96" s="19"/>
      <c r="B96" s="74" t="str">
        <f t="shared" si="16"/>
        <v>!!!</v>
      </c>
      <c r="C96" s="202" t="str">
        <f>IF($D96&lt;&gt;"",VLOOKUP(TEXT($D96,0),'Angaben Stationen'!$C$15:$V$65,2,0),"")</f>
        <v/>
      </c>
      <c r="D96" s="203"/>
      <c r="E96" s="210"/>
      <c r="F96" s="210"/>
      <c r="G96" s="217"/>
      <c r="H96" s="218"/>
      <c r="I96" s="218"/>
      <c r="J96" s="218"/>
      <c r="K96" s="218"/>
      <c r="L96" s="219" t="str">
        <f t="shared" si="29"/>
        <v/>
      </c>
      <c r="M96" s="116"/>
      <c r="N96" s="115"/>
      <c r="T96" s="6"/>
      <c r="U96" s="6">
        <f t="shared" si="17"/>
        <v>0</v>
      </c>
      <c r="V96" s="6" t="str">
        <f t="shared" si="30"/>
        <v>Leer</v>
      </c>
      <c r="W96" s="6" t="str">
        <f t="shared" si="18"/>
        <v/>
      </c>
      <c r="X96" s="6" t="str">
        <f>VLOOKUP($C96,{"29 - Psychiatrie (Erwachsene)","BGI";"30 - Kinder- und Jugendpsychiatrie","BGII";"31 - Psychosomatik","BGI";"00 - Bitte eine Fachabteilung auswählen","LEER";"","Leer"},2,0)</f>
        <v>Leer</v>
      </c>
      <c r="Y96" s="6" t="str">
        <f t="shared" si="19"/>
        <v/>
      </c>
      <c r="Z96" s="6">
        <f>VLOOKUP($C96,{"29 - Psychiatrie (Erwachsene)",1;"30 - Kinder- und Jugendpsychiatrie",1;"31 - Psychosomatik",1;"00 - Bitte eine Fachabteilung auswählen",0;"",0},2,0)</f>
        <v>0</v>
      </c>
      <c r="AA96" s="6">
        <f t="shared" si="20"/>
        <v>0</v>
      </c>
      <c r="AB96" s="6">
        <f t="shared" si="21"/>
        <v>0</v>
      </c>
      <c r="AC96" s="6">
        <f t="shared" si="22"/>
        <v>0</v>
      </c>
      <c r="AD96" s="6">
        <f t="shared" si="23"/>
        <v>0</v>
      </c>
      <c r="AE96" s="6">
        <f t="shared" si="24"/>
        <v>0</v>
      </c>
      <c r="AF96" s="6">
        <f t="shared" si="25"/>
        <v>0</v>
      </c>
      <c r="AG96" s="6">
        <f t="shared" si="26"/>
        <v>0</v>
      </c>
      <c r="AH96" s="6">
        <f t="shared" si="27"/>
        <v>0</v>
      </c>
      <c r="AI96" s="6">
        <f t="shared" si="28"/>
        <v>0</v>
      </c>
      <c r="AJ96" s="6"/>
      <c r="AK96" s="6"/>
      <c r="AL96" s="6"/>
    </row>
    <row r="97" spans="1:38" s="20" customFormat="1" ht="15" customHeight="1" x14ac:dyDescent="0.25">
      <c r="A97" s="19"/>
      <c r="B97" s="74" t="str">
        <f t="shared" si="16"/>
        <v>!!!</v>
      </c>
      <c r="C97" s="202" t="str">
        <f>IF($D97&lt;&gt;"",VLOOKUP(TEXT($D97,0),'Angaben Stationen'!$C$15:$V$65,2,0),"")</f>
        <v/>
      </c>
      <c r="D97" s="203"/>
      <c r="E97" s="210"/>
      <c r="F97" s="210"/>
      <c r="G97" s="217"/>
      <c r="H97" s="218"/>
      <c r="I97" s="218"/>
      <c r="J97" s="218"/>
      <c r="K97" s="218"/>
      <c r="L97" s="219" t="str">
        <f t="shared" si="29"/>
        <v/>
      </c>
      <c r="M97" s="116"/>
      <c r="N97" s="115"/>
      <c r="T97" s="6"/>
      <c r="U97" s="6">
        <f t="shared" si="17"/>
        <v>0</v>
      </c>
      <c r="V97" s="6" t="str">
        <f t="shared" si="30"/>
        <v>Leer</v>
      </c>
      <c r="W97" s="6" t="str">
        <f t="shared" si="18"/>
        <v/>
      </c>
      <c r="X97" s="6" t="str">
        <f>VLOOKUP($C97,{"29 - Psychiatrie (Erwachsene)","BGI";"30 - Kinder- und Jugendpsychiatrie","BGII";"31 - Psychosomatik","BGI";"00 - Bitte eine Fachabteilung auswählen","LEER";"","Leer"},2,0)</f>
        <v>Leer</v>
      </c>
      <c r="Y97" s="6" t="str">
        <f t="shared" si="19"/>
        <v/>
      </c>
      <c r="Z97" s="6">
        <f>VLOOKUP($C97,{"29 - Psychiatrie (Erwachsene)",1;"30 - Kinder- und Jugendpsychiatrie",1;"31 - Psychosomatik",1;"00 - Bitte eine Fachabteilung auswählen",0;"",0},2,0)</f>
        <v>0</v>
      </c>
      <c r="AA97" s="6">
        <f t="shared" si="20"/>
        <v>0</v>
      </c>
      <c r="AB97" s="6">
        <f t="shared" si="21"/>
        <v>0</v>
      </c>
      <c r="AC97" s="6">
        <f t="shared" si="22"/>
        <v>0</v>
      </c>
      <c r="AD97" s="6">
        <f t="shared" si="23"/>
        <v>0</v>
      </c>
      <c r="AE97" s="6">
        <f t="shared" si="24"/>
        <v>0</v>
      </c>
      <c r="AF97" s="6">
        <f t="shared" si="25"/>
        <v>0</v>
      </c>
      <c r="AG97" s="6">
        <f t="shared" si="26"/>
        <v>0</v>
      </c>
      <c r="AH97" s="6">
        <f t="shared" si="27"/>
        <v>0</v>
      </c>
      <c r="AI97" s="6">
        <f t="shared" si="28"/>
        <v>0</v>
      </c>
      <c r="AJ97" s="6"/>
      <c r="AK97" s="6"/>
      <c r="AL97" s="6"/>
    </row>
    <row r="98" spans="1:38" s="20" customFormat="1" ht="15" customHeight="1" x14ac:dyDescent="0.25">
      <c r="A98" s="19"/>
      <c r="B98" s="74" t="str">
        <f t="shared" si="16"/>
        <v>!!!</v>
      </c>
      <c r="C98" s="202" t="str">
        <f>IF($D98&lt;&gt;"",VLOOKUP(TEXT($D98,0),'Angaben Stationen'!$C$15:$V$65,2,0),"")</f>
        <v/>
      </c>
      <c r="D98" s="203"/>
      <c r="E98" s="210"/>
      <c r="F98" s="210"/>
      <c r="G98" s="217"/>
      <c r="H98" s="218"/>
      <c r="I98" s="218"/>
      <c r="J98" s="218"/>
      <c r="K98" s="218"/>
      <c r="L98" s="219" t="str">
        <f t="shared" si="29"/>
        <v/>
      </c>
      <c r="M98" s="116"/>
      <c r="N98" s="115"/>
      <c r="T98" s="6"/>
      <c r="U98" s="6">
        <f t="shared" si="17"/>
        <v>0</v>
      </c>
      <c r="V98" s="6" t="str">
        <f t="shared" si="30"/>
        <v>Leer</v>
      </c>
      <c r="W98" s="6" t="str">
        <f t="shared" si="18"/>
        <v/>
      </c>
      <c r="X98" s="6" t="str">
        <f>VLOOKUP($C98,{"29 - Psychiatrie (Erwachsene)","BGI";"30 - Kinder- und Jugendpsychiatrie","BGII";"31 - Psychosomatik","BGI";"00 - Bitte eine Fachabteilung auswählen","LEER";"","Leer"},2,0)</f>
        <v>Leer</v>
      </c>
      <c r="Y98" s="6" t="str">
        <f t="shared" si="19"/>
        <v/>
      </c>
      <c r="Z98" s="6">
        <f>VLOOKUP($C98,{"29 - Psychiatrie (Erwachsene)",1;"30 - Kinder- und Jugendpsychiatrie",1;"31 - Psychosomatik",1;"00 - Bitte eine Fachabteilung auswählen",0;"",0},2,0)</f>
        <v>0</v>
      </c>
      <c r="AA98" s="6">
        <f t="shared" si="20"/>
        <v>0</v>
      </c>
      <c r="AB98" s="6">
        <f t="shared" si="21"/>
        <v>0</v>
      </c>
      <c r="AC98" s="6">
        <f t="shared" si="22"/>
        <v>0</v>
      </c>
      <c r="AD98" s="6">
        <f t="shared" si="23"/>
        <v>0</v>
      </c>
      <c r="AE98" s="6">
        <f t="shared" si="24"/>
        <v>0</v>
      </c>
      <c r="AF98" s="6">
        <f t="shared" si="25"/>
        <v>0</v>
      </c>
      <c r="AG98" s="6">
        <f t="shared" si="26"/>
        <v>0</v>
      </c>
      <c r="AH98" s="6">
        <f t="shared" si="27"/>
        <v>0</v>
      </c>
      <c r="AI98" s="6">
        <f t="shared" si="28"/>
        <v>0</v>
      </c>
      <c r="AJ98" s="6"/>
      <c r="AK98" s="6"/>
      <c r="AL98" s="6"/>
    </row>
    <row r="99" spans="1:38" s="20" customFormat="1" ht="15" customHeight="1" x14ac:dyDescent="0.25">
      <c r="A99" s="19"/>
      <c r="B99" s="74" t="str">
        <f t="shared" si="16"/>
        <v>!!!</v>
      </c>
      <c r="C99" s="202" t="str">
        <f>IF($D99&lt;&gt;"",VLOOKUP(TEXT($D99,0),'Angaben Stationen'!$C$15:$V$65,2,0),"")</f>
        <v/>
      </c>
      <c r="D99" s="203"/>
      <c r="E99" s="210"/>
      <c r="F99" s="210"/>
      <c r="G99" s="217"/>
      <c r="H99" s="218"/>
      <c r="I99" s="218"/>
      <c r="J99" s="218"/>
      <c r="K99" s="218"/>
      <c r="L99" s="219" t="str">
        <f t="shared" si="29"/>
        <v/>
      </c>
      <c r="M99" s="116"/>
      <c r="N99" s="115"/>
      <c r="T99" s="6"/>
      <c r="U99" s="6">
        <f t="shared" si="17"/>
        <v>0</v>
      </c>
      <c r="V99" s="6" t="str">
        <f t="shared" si="30"/>
        <v>Leer</v>
      </c>
      <c r="W99" s="6" t="str">
        <f t="shared" si="18"/>
        <v/>
      </c>
      <c r="X99" s="6" t="str">
        <f>VLOOKUP($C99,{"29 - Psychiatrie (Erwachsene)","BGI";"30 - Kinder- und Jugendpsychiatrie","BGII";"31 - Psychosomatik","BGI";"00 - Bitte eine Fachabteilung auswählen","LEER";"","Leer"},2,0)</f>
        <v>Leer</v>
      </c>
      <c r="Y99" s="6" t="str">
        <f t="shared" si="19"/>
        <v/>
      </c>
      <c r="Z99" s="6">
        <f>VLOOKUP($C99,{"29 - Psychiatrie (Erwachsene)",1;"30 - Kinder- und Jugendpsychiatrie",1;"31 - Psychosomatik",1;"00 - Bitte eine Fachabteilung auswählen",0;"",0},2,0)</f>
        <v>0</v>
      </c>
      <c r="AA99" s="6">
        <f t="shared" si="20"/>
        <v>0</v>
      </c>
      <c r="AB99" s="6">
        <f t="shared" si="21"/>
        <v>0</v>
      </c>
      <c r="AC99" s="6">
        <f t="shared" si="22"/>
        <v>0</v>
      </c>
      <c r="AD99" s="6">
        <f t="shared" si="23"/>
        <v>0</v>
      </c>
      <c r="AE99" s="6">
        <f t="shared" si="24"/>
        <v>0</v>
      </c>
      <c r="AF99" s="6">
        <f t="shared" si="25"/>
        <v>0</v>
      </c>
      <c r="AG99" s="6">
        <f t="shared" si="26"/>
        <v>0</v>
      </c>
      <c r="AH99" s="6">
        <f t="shared" si="27"/>
        <v>0</v>
      </c>
      <c r="AI99" s="6">
        <f t="shared" si="28"/>
        <v>0</v>
      </c>
      <c r="AJ99" s="6"/>
      <c r="AK99" s="6"/>
      <c r="AL99" s="6"/>
    </row>
    <row r="100" spans="1:38" s="20" customFormat="1" ht="15" customHeight="1" x14ac:dyDescent="0.25">
      <c r="A100" s="19"/>
      <c r="B100" s="74" t="str">
        <f t="shared" si="16"/>
        <v>!!!</v>
      </c>
      <c r="C100" s="202" t="str">
        <f>IF($D100&lt;&gt;"",VLOOKUP(TEXT($D100,0),'Angaben Stationen'!$C$15:$V$65,2,0),"")</f>
        <v/>
      </c>
      <c r="D100" s="203"/>
      <c r="E100" s="210"/>
      <c r="F100" s="210"/>
      <c r="G100" s="217"/>
      <c r="H100" s="218"/>
      <c r="I100" s="218"/>
      <c r="J100" s="218"/>
      <c r="K100" s="218"/>
      <c r="L100" s="219" t="str">
        <f t="shared" si="29"/>
        <v/>
      </c>
      <c r="M100" s="116"/>
      <c r="N100" s="115"/>
      <c r="T100" s="6"/>
      <c r="U100" s="6">
        <f t="shared" si="17"/>
        <v>0</v>
      </c>
      <c r="V100" s="6" t="str">
        <f t="shared" si="30"/>
        <v>Leer</v>
      </c>
      <c r="W100" s="6" t="str">
        <f t="shared" si="18"/>
        <v/>
      </c>
      <c r="X100" s="6" t="str">
        <f>VLOOKUP($C100,{"29 - Psychiatrie (Erwachsene)","BGI";"30 - Kinder- und Jugendpsychiatrie","BGII";"31 - Psychosomatik","BGI";"00 - Bitte eine Fachabteilung auswählen","LEER";"","Leer"},2,0)</f>
        <v>Leer</v>
      </c>
      <c r="Y100" s="6" t="str">
        <f t="shared" si="19"/>
        <v/>
      </c>
      <c r="Z100" s="6">
        <f>VLOOKUP($C100,{"29 - Psychiatrie (Erwachsene)",1;"30 - Kinder- und Jugendpsychiatrie",1;"31 - Psychosomatik",1;"00 - Bitte eine Fachabteilung auswählen",0;"",0},2,0)</f>
        <v>0</v>
      </c>
      <c r="AA100" s="6">
        <f t="shared" si="20"/>
        <v>0</v>
      </c>
      <c r="AB100" s="6">
        <f t="shared" si="21"/>
        <v>0</v>
      </c>
      <c r="AC100" s="6">
        <f t="shared" si="22"/>
        <v>0</v>
      </c>
      <c r="AD100" s="6">
        <f t="shared" si="23"/>
        <v>0</v>
      </c>
      <c r="AE100" s="6">
        <f t="shared" si="24"/>
        <v>0</v>
      </c>
      <c r="AF100" s="6">
        <f t="shared" si="25"/>
        <v>0</v>
      </c>
      <c r="AG100" s="6">
        <f t="shared" si="26"/>
        <v>0</v>
      </c>
      <c r="AH100" s="6">
        <f t="shared" si="27"/>
        <v>0</v>
      </c>
      <c r="AI100" s="6">
        <f t="shared" si="28"/>
        <v>0</v>
      </c>
      <c r="AJ100" s="6"/>
      <c r="AK100" s="6"/>
      <c r="AL100" s="6"/>
    </row>
    <row r="101" spans="1:38" s="20" customFormat="1" ht="15" customHeight="1" x14ac:dyDescent="0.25">
      <c r="A101" s="19"/>
      <c r="B101" s="74" t="str">
        <f t="shared" si="16"/>
        <v>!!!</v>
      </c>
      <c r="C101" s="202" t="str">
        <f>IF($D101&lt;&gt;"",VLOOKUP(TEXT($D101,0),'Angaben Stationen'!$C$15:$V$65,2,0),"")</f>
        <v/>
      </c>
      <c r="D101" s="203"/>
      <c r="E101" s="210"/>
      <c r="F101" s="210"/>
      <c r="G101" s="217"/>
      <c r="H101" s="218"/>
      <c r="I101" s="218"/>
      <c r="J101" s="218"/>
      <c r="K101" s="218"/>
      <c r="L101" s="219" t="str">
        <f t="shared" si="29"/>
        <v/>
      </c>
      <c r="M101" s="116"/>
      <c r="N101" s="115"/>
      <c r="T101" s="6"/>
      <c r="U101" s="6">
        <f t="shared" si="17"/>
        <v>0</v>
      </c>
      <c r="V101" s="6" t="str">
        <f t="shared" si="30"/>
        <v>Leer</v>
      </c>
      <c r="W101" s="6" t="str">
        <f t="shared" si="18"/>
        <v/>
      </c>
      <c r="X101" s="6" t="str">
        <f>VLOOKUP($C101,{"29 - Psychiatrie (Erwachsene)","BGI";"30 - Kinder- und Jugendpsychiatrie","BGII";"31 - Psychosomatik","BGI";"00 - Bitte eine Fachabteilung auswählen","LEER";"","Leer"},2,0)</f>
        <v>Leer</v>
      </c>
      <c r="Y101" s="6" t="str">
        <f t="shared" si="19"/>
        <v/>
      </c>
      <c r="Z101" s="6">
        <f>VLOOKUP($C101,{"29 - Psychiatrie (Erwachsene)",1;"30 - Kinder- und Jugendpsychiatrie",1;"31 - Psychosomatik",1;"00 - Bitte eine Fachabteilung auswählen",0;"",0},2,0)</f>
        <v>0</v>
      </c>
      <c r="AA101" s="6">
        <f t="shared" si="20"/>
        <v>0</v>
      </c>
      <c r="AB101" s="6">
        <f t="shared" si="21"/>
        <v>0</v>
      </c>
      <c r="AC101" s="6">
        <f t="shared" si="22"/>
        <v>0</v>
      </c>
      <c r="AD101" s="6">
        <f t="shared" si="23"/>
        <v>0</v>
      </c>
      <c r="AE101" s="6">
        <f t="shared" si="24"/>
        <v>0</v>
      </c>
      <c r="AF101" s="6">
        <f t="shared" si="25"/>
        <v>0</v>
      </c>
      <c r="AG101" s="6">
        <f t="shared" si="26"/>
        <v>0</v>
      </c>
      <c r="AH101" s="6">
        <f t="shared" si="27"/>
        <v>0</v>
      </c>
      <c r="AI101" s="6">
        <f t="shared" si="28"/>
        <v>0</v>
      </c>
      <c r="AJ101" s="6"/>
      <c r="AK101" s="6"/>
      <c r="AL101" s="6"/>
    </row>
    <row r="102" spans="1:38" s="20" customFormat="1" ht="15" customHeight="1" x14ac:dyDescent="0.25">
      <c r="A102" s="19"/>
      <c r="B102" s="74" t="str">
        <f t="shared" si="16"/>
        <v>!!!</v>
      </c>
      <c r="C102" s="202" t="str">
        <f>IF($D102&lt;&gt;"",VLOOKUP(TEXT($D102,0),'Angaben Stationen'!$C$15:$V$65,2,0),"")</f>
        <v/>
      </c>
      <c r="D102" s="203"/>
      <c r="E102" s="210"/>
      <c r="F102" s="210"/>
      <c r="G102" s="217"/>
      <c r="H102" s="218"/>
      <c r="I102" s="218"/>
      <c r="J102" s="218"/>
      <c r="K102" s="218"/>
      <c r="L102" s="219" t="str">
        <f t="shared" si="29"/>
        <v/>
      </c>
      <c r="M102" s="116"/>
      <c r="N102" s="115"/>
      <c r="T102" s="6"/>
      <c r="U102" s="6">
        <f t="shared" si="17"/>
        <v>0</v>
      </c>
      <c r="V102" s="6" t="str">
        <f t="shared" si="30"/>
        <v>Leer</v>
      </c>
      <c r="W102" s="6" t="str">
        <f t="shared" si="18"/>
        <v/>
      </c>
      <c r="X102" s="6" t="str">
        <f>VLOOKUP($C102,{"29 - Psychiatrie (Erwachsene)","BGI";"30 - Kinder- und Jugendpsychiatrie","BGII";"31 - Psychosomatik","BGI";"00 - Bitte eine Fachabteilung auswählen","LEER";"","Leer"},2,0)</f>
        <v>Leer</v>
      </c>
      <c r="Y102" s="6" t="str">
        <f t="shared" si="19"/>
        <v/>
      </c>
      <c r="Z102" s="6">
        <f>VLOOKUP($C102,{"29 - Psychiatrie (Erwachsene)",1;"30 - Kinder- und Jugendpsychiatrie",1;"31 - Psychosomatik",1;"00 - Bitte eine Fachabteilung auswählen",0;"",0},2,0)</f>
        <v>0</v>
      </c>
      <c r="AA102" s="6">
        <f t="shared" si="20"/>
        <v>0</v>
      </c>
      <c r="AB102" s="6">
        <f t="shared" si="21"/>
        <v>0</v>
      </c>
      <c r="AC102" s="6">
        <f t="shared" si="22"/>
        <v>0</v>
      </c>
      <c r="AD102" s="6">
        <f t="shared" si="23"/>
        <v>0</v>
      </c>
      <c r="AE102" s="6">
        <f t="shared" si="24"/>
        <v>0</v>
      </c>
      <c r="AF102" s="6">
        <f t="shared" si="25"/>
        <v>0</v>
      </c>
      <c r="AG102" s="6">
        <f t="shared" si="26"/>
        <v>0</v>
      </c>
      <c r="AH102" s="6">
        <f t="shared" si="27"/>
        <v>0</v>
      </c>
      <c r="AI102" s="6">
        <f t="shared" si="28"/>
        <v>0</v>
      </c>
      <c r="AJ102" s="6"/>
      <c r="AK102" s="6"/>
      <c r="AL102" s="6"/>
    </row>
    <row r="103" spans="1:38" s="20" customFormat="1" ht="15" customHeight="1" x14ac:dyDescent="0.25">
      <c r="A103" s="19"/>
      <c r="B103" s="74" t="str">
        <f t="shared" si="16"/>
        <v>!!!</v>
      </c>
      <c r="C103" s="202" t="str">
        <f>IF($D103&lt;&gt;"",VLOOKUP(TEXT($D103,0),'Angaben Stationen'!$C$15:$V$65,2,0),"")</f>
        <v/>
      </c>
      <c r="D103" s="203"/>
      <c r="E103" s="210"/>
      <c r="F103" s="210"/>
      <c r="G103" s="217"/>
      <c r="H103" s="218"/>
      <c r="I103" s="218"/>
      <c r="J103" s="218"/>
      <c r="K103" s="218"/>
      <c r="L103" s="219" t="str">
        <f t="shared" si="29"/>
        <v/>
      </c>
      <c r="M103" s="116"/>
      <c r="N103" s="115"/>
      <c r="T103" s="6"/>
      <c r="U103" s="6">
        <f t="shared" si="17"/>
        <v>0</v>
      </c>
      <c r="V103" s="6" t="str">
        <f t="shared" si="30"/>
        <v>Leer</v>
      </c>
      <c r="W103" s="6" t="str">
        <f t="shared" si="18"/>
        <v/>
      </c>
      <c r="X103" s="6" t="str">
        <f>VLOOKUP($C103,{"29 - Psychiatrie (Erwachsene)","BGI";"30 - Kinder- und Jugendpsychiatrie","BGII";"31 - Psychosomatik","BGI";"00 - Bitte eine Fachabteilung auswählen","LEER";"","Leer"},2,0)</f>
        <v>Leer</v>
      </c>
      <c r="Y103" s="6" t="str">
        <f t="shared" si="19"/>
        <v/>
      </c>
      <c r="Z103" s="6">
        <f>VLOOKUP($C103,{"29 - Psychiatrie (Erwachsene)",1;"30 - Kinder- und Jugendpsychiatrie",1;"31 - Psychosomatik",1;"00 - Bitte eine Fachabteilung auswählen",0;"",0},2,0)</f>
        <v>0</v>
      </c>
      <c r="AA103" s="6">
        <f t="shared" si="20"/>
        <v>0</v>
      </c>
      <c r="AB103" s="6">
        <f t="shared" si="21"/>
        <v>0</v>
      </c>
      <c r="AC103" s="6">
        <f t="shared" si="22"/>
        <v>0</v>
      </c>
      <c r="AD103" s="6">
        <f t="shared" si="23"/>
        <v>0</v>
      </c>
      <c r="AE103" s="6">
        <f t="shared" si="24"/>
        <v>0</v>
      </c>
      <c r="AF103" s="6">
        <f t="shared" si="25"/>
        <v>0</v>
      </c>
      <c r="AG103" s="6">
        <f t="shared" si="26"/>
        <v>0</v>
      </c>
      <c r="AH103" s="6">
        <f t="shared" si="27"/>
        <v>0</v>
      </c>
      <c r="AI103" s="6">
        <f t="shared" si="28"/>
        <v>0</v>
      </c>
      <c r="AJ103" s="6"/>
      <c r="AK103" s="6"/>
      <c r="AL103" s="6"/>
    </row>
    <row r="104" spans="1:38" s="20" customFormat="1" ht="15" customHeight="1" x14ac:dyDescent="0.25">
      <c r="A104" s="19"/>
      <c r="B104" s="74" t="str">
        <f t="shared" si="16"/>
        <v>!!!</v>
      </c>
      <c r="C104" s="202" t="str">
        <f>IF($D104&lt;&gt;"",VLOOKUP(TEXT($D104,0),'Angaben Stationen'!$C$15:$V$65,2,0),"")</f>
        <v/>
      </c>
      <c r="D104" s="203"/>
      <c r="E104" s="210"/>
      <c r="F104" s="210"/>
      <c r="G104" s="217"/>
      <c r="H104" s="218"/>
      <c r="I104" s="218"/>
      <c r="J104" s="218"/>
      <c r="K104" s="218"/>
      <c r="L104" s="219" t="str">
        <f t="shared" si="29"/>
        <v/>
      </c>
      <c r="M104" s="116"/>
      <c r="N104" s="115"/>
      <c r="T104" s="6"/>
      <c r="U104" s="6">
        <f t="shared" si="17"/>
        <v>0</v>
      </c>
      <c r="V104" s="6" t="str">
        <f t="shared" si="30"/>
        <v>Leer</v>
      </c>
      <c r="W104" s="6" t="str">
        <f t="shared" si="18"/>
        <v/>
      </c>
      <c r="X104" s="6" t="str">
        <f>VLOOKUP($C104,{"29 - Psychiatrie (Erwachsene)","BGI";"30 - Kinder- und Jugendpsychiatrie","BGII";"31 - Psychosomatik","BGI";"00 - Bitte eine Fachabteilung auswählen","LEER";"","Leer"},2,0)</f>
        <v>Leer</v>
      </c>
      <c r="Y104" s="6" t="str">
        <f t="shared" si="19"/>
        <v/>
      </c>
      <c r="Z104" s="6">
        <f>VLOOKUP($C104,{"29 - Psychiatrie (Erwachsene)",1;"30 - Kinder- und Jugendpsychiatrie",1;"31 - Psychosomatik",1;"00 - Bitte eine Fachabteilung auswählen",0;"",0},2,0)</f>
        <v>0</v>
      </c>
      <c r="AA104" s="6">
        <f t="shared" si="20"/>
        <v>0</v>
      </c>
      <c r="AB104" s="6">
        <f t="shared" si="21"/>
        <v>0</v>
      </c>
      <c r="AC104" s="6">
        <f t="shared" si="22"/>
        <v>0</v>
      </c>
      <c r="AD104" s="6">
        <f t="shared" si="23"/>
        <v>0</v>
      </c>
      <c r="AE104" s="6">
        <f t="shared" si="24"/>
        <v>0</v>
      </c>
      <c r="AF104" s="6">
        <f t="shared" si="25"/>
        <v>0</v>
      </c>
      <c r="AG104" s="6">
        <f t="shared" si="26"/>
        <v>0</v>
      </c>
      <c r="AH104" s="6">
        <f t="shared" si="27"/>
        <v>0</v>
      </c>
      <c r="AI104" s="6">
        <f t="shared" si="28"/>
        <v>0</v>
      </c>
      <c r="AJ104" s="6"/>
      <c r="AK104" s="6"/>
      <c r="AL104" s="6"/>
    </row>
    <row r="105" spans="1:38" s="20" customFormat="1" ht="15" customHeight="1" x14ac:dyDescent="0.25">
      <c r="A105" s="19"/>
      <c r="B105" s="74" t="str">
        <f t="shared" si="16"/>
        <v>!!!</v>
      </c>
      <c r="C105" s="202" t="str">
        <f>IF($D105&lt;&gt;"",VLOOKUP(TEXT($D105,0),'Angaben Stationen'!$C$15:$V$65,2,0),"")</f>
        <v/>
      </c>
      <c r="D105" s="203"/>
      <c r="E105" s="210"/>
      <c r="F105" s="210"/>
      <c r="G105" s="217"/>
      <c r="H105" s="218"/>
      <c r="I105" s="218"/>
      <c r="J105" s="218"/>
      <c r="K105" s="218"/>
      <c r="L105" s="219" t="str">
        <f t="shared" si="29"/>
        <v/>
      </c>
      <c r="M105" s="116"/>
      <c r="N105" s="115"/>
      <c r="T105" s="6"/>
      <c r="U105" s="6">
        <f t="shared" si="17"/>
        <v>0</v>
      </c>
      <c r="V105" s="6" t="str">
        <f t="shared" si="30"/>
        <v>Leer</v>
      </c>
      <c r="W105" s="6" t="str">
        <f t="shared" si="18"/>
        <v/>
      </c>
      <c r="X105" s="6" t="str">
        <f>VLOOKUP($C105,{"29 - Psychiatrie (Erwachsene)","BGI";"30 - Kinder- und Jugendpsychiatrie","BGII";"31 - Psychosomatik","BGI";"00 - Bitte eine Fachabteilung auswählen","LEER";"","Leer"},2,0)</f>
        <v>Leer</v>
      </c>
      <c r="Y105" s="6" t="str">
        <f t="shared" si="19"/>
        <v/>
      </c>
      <c r="Z105" s="6">
        <f>VLOOKUP($C105,{"29 - Psychiatrie (Erwachsene)",1;"30 - Kinder- und Jugendpsychiatrie",1;"31 - Psychosomatik",1;"00 - Bitte eine Fachabteilung auswählen",0;"",0},2,0)</f>
        <v>0</v>
      </c>
      <c r="AA105" s="6">
        <f t="shared" si="20"/>
        <v>0</v>
      </c>
      <c r="AB105" s="6">
        <f t="shared" si="21"/>
        <v>0</v>
      </c>
      <c r="AC105" s="6">
        <f t="shared" si="22"/>
        <v>0</v>
      </c>
      <c r="AD105" s="6">
        <f t="shared" si="23"/>
        <v>0</v>
      </c>
      <c r="AE105" s="6">
        <f t="shared" si="24"/>
        <v>0</v>
      </c>
      <c r="AF105" s="6">
        <f t="shared" si="25"/>
        <v>0</v>
      </c>
      <c r="AG105" s="6">
        <f t="shared" si="26"/>
        <v>0</v>
      </c>
      <c r="AH105" s="6">
        <f t="shared" si="27"/>
        <v>0</v>
      </c>
      <c r="AI105" s="6">
        <f t="shared" si="28"/>
        <v>0</v>
      </c>
      <c r="AJ105" s="6"/>
      <c r="AK105" s="6"/>
      <c r="AL105" s="6"/>
    </row>
    <row r="106" spans="1:38" s="20" customFormat="1" ht="15" customHeight="1" x14ac:dyDescent="0.25">
      <c r="A106" s="19"/>
      <c r="B106" s="74" t="str">
        <f t="shared" si="16"/>
        <v>!!!</v>
      </c>
      <c r="C106" s="202" t="str">
        <f>IF($D106&lt;&gt;"",VLOOKUP(TEXT($D106,0),'Angaben Stationen'!$C$15:$V$65,2,0),"")</f>
        <v/>
      </c>
      <c r="D106" s="203"/>
      <c r="E106" s="210"/>
      <c r="F106" s="210"/>
      <c r="G106" s="217"/>
      <c r="H106" s="218"/>
      <c r="I106" s="218"/>
      <c r="J106" s="218"/>
      <c r="K106" s="218"/>
      <c r="L106" s="219" t="str">
        <f t="shared" si="29"/>
        <v/>
      </c>
      <c r="M106" s="116"/>
      <c r="N106" s="115"/>
      <c r="T106" s="6"/>
      <c r="U106" s="6">
        <f t="shared" si="17"/>
        <v>0</v>
      </c>
      <c r="V106" s="6" t="str">
        <f t="shared" si="30"/>
        <v>Leer</v>
      </c>
      <c r="W106" s="6" t="str">
        <f t="shared" si="18"/>
        <v/>
      </c>
      <c r="X106" s="6" t="str">
        <f>VLOOKUP($C106,{"29 - Psychiatrie (Erwachsene)","BGI";"30 - Kinder- und Jugendpsychiatrie","BGII";"31 - Psychosomatik","BGI";"00 - Bitte eine Fachabteilung auswählen","LEER";"","Leer"},2,0)</f>
        <v>Leer</v>
      </c>
      <c r="Y106" s="6" t="str">
        <f t="shared" si="19"/>
        <v/>
      </c>
      <c r="Z106" s="6">
        <f>VLOOKUP($C106,{"29 - Psychiatrie (Erwachsene)",1;"30 - Kinder- und Jugendpsychiatrie",1;"31 - Psychosomatik",1;"00 - Bitte eine Fachabteilung auswählen",0;"",0},2,0)</f>
        <v>0</v>
      </c>
      <c r="AA106" s="6">
        <f t="shared" si="20"/>
        <v>0</v>
      </c>
      <c r="AB106" s="6">
        <f t="shared" si="21"/>
        <v>0</v>
      </c>
      <c r="AC106" s="6">
        <f t="shared" si="22"/>
        <v>0</v>
      </c>
      <c r="AD106" s="6">
        <f t="shared" si="23"/>
        <v>0</v>
      </c>
      <c r="AE106" s="6">
        <f t="shared" si="24"/>
        <v>0</v>
      </c>
      <c r="AF106" s="6">
        <f t="shared" si="25"/>
        <v>0</v>
      </c>
      <c r="AG106" s="6">
        <f t="shared" si="26"/>
        <v>0</v>
      </c>
      <c r="AH106" s="6">
        <f t="shared" si="27"/>
        <v>0</v>
      </c>
      <c r="AI106" s="6">
        <f t="shared" si="28"/>
        <v>0</v>
      </c>
      <c r="AJ106" s="6"/>
      <c r="AK106" s="6"/>
      <c r="AL106" s="6"/>
    </row>
    <row r="107" spans="1:38" s="20" customFormat="1" ht="15" customHeight="1" x14ac:dyDescent="0.25">
      <c r="A107" s="19"/>
      <c r="B107" s="74" t="str">
        <f t="shared" si="16"/>
        <v>!!!</v>
      </c>
      <c r="C107" s="202" t="str">
        <f>IF($D107&lt;&gt;"",VLOOKUP(TEXT($D107,0),'Angaben Stationen'!$C$15:$V$65,2,0),"")</f>
        <v/>
      </c>
      <c r="D107" s="203"/>
      <c r="E107" s="210"/>
      <c r="F107" s="210"/>
      <c r="G107" s="217"/>
      <c r="H107" s="218"/>
      <c r="I107" s="218"/>
      <c r="J107" s="218"/>
      <c r="K107" s="218"/>
      <c r="L107" s="219" t="str">
        <f t="shared" si="29"/>
        <v/>
      </c>
      <c r="M107" s="116"/>
      <c r="N107" s="115"/>
      <c r="T107" s="6"/>
      <c r="U107" s="6">
        <f t="shared" si="17"/>
        <v>0</v>
      </c>
      <c r="V107" s="6" t="str">
        <f t="shared" si="30"/>
        <v>Leer</v>
      </c>
      <c r="W107" s="6" t="str">
        <f t="shared" si="18"/>
        <v/>
      </c>
      <c r="X107" s="6" t="str">
        <f>VLOOKUP($C107,{"29 - Psychiatrie (Erwachsene)","BGI";"30 - Kinder- und Jugendpsychiatrie","BGII";"31 - Psychosomatik","BGI";"00 - Bitte eine Fachabteilung auswählen","LEER";"","Leer"},2,0)</f>
        <v>Leer</v>
      </c>
      <c r="Y107" s="6" t="str">
        <f t="shared" si="19"/>
        <v/>
      </c>
      <c r="Z107" s="6">
        <f>VLOOKUP($C107,{"29 - Psychiatrie (Erwachsene)",1;"30 - Kinder- und Jugendpsychiatrie",1;"31 - Psychosomatik",1;"00 - Bitte eine Fachabteilung auswählen",0;"",0},2,0)</f>
        <v>0</v>
      </c>
      <c r="AA107" s="6">
        <f t="shared" si="20"/>
        <v>0</v>
      </c>
      <c r="AB107" s="6">
        <f t="shared" si="21"/>
        <v>0</v>
      </c>
      <c r="AC107" s="6">
        <f t="shared" si="22"/>
        <v>0</v>
      </c>
      <c r="AD107" s="6">
        <f t="shared" si="23"/>
        <v>0</v>
      </c>
      <c r="AE107" s="6">
        <f t="shared" si="24"/>
        <v>0</v>
      </c>
      <c r="AF107" s="6">
        <f t="shared" si="25"/>
        <v>0</v>
      </c>
      <c r="AG107" s="6">
        <f t="shared" si="26"/>
        <v>0</v>
      </c>
      <c r="AH107" s="6">
        <f t="shared" si="27"/>
        <v>0</v>
      </c>
      <c r="AI107" s="6">
        <f t="shared" si="28"/>
        <v>0</v>
      </c>
      <c r="AJ107" s="6"/>
      <c r="AK107" s="6"/>
      <c r="AL107" s="6"/>
    </row>
    <row r="108" spans="1:38" s="20" customFormat="1" ht="15" customHeight="1" x14ac:dyDescent="0.25">
      <c r="A108" s="19"/>
      <c r="B108" s="74" t="str">
        <f t="shared" si="16"/>
        <v>!!!</v>
      </c>
      <c r="C108" s="202" t="str">
        <f>IF($D108&lt;&gt;"",VLOOKUP(TEXT($D108,0),'Angaben Stationen'!$C$15:$V$65,2,0),"")</f>
        <v/>
      </c>
      <c r="D108" s="203"/>
      <c r="E108" s="210"/>
      <c r="F108" s="210"/>
      <c r="G108" s="217"/>
      <c r="H108" s="218"/>
      <c r="I108" s="218"/>
      <c r="J108" s="218"/>
      <c r="K108" s="218"/>
      <c r="L108" s="219" t="str">
        <f t="shared" si="29"/>
        <v/>
      </c>
      <c r="M108" s="116"/>
      <c r="N108" s="115"/>
      <c r="T108" s="6"/>
      <c r="U108" s="6">
        <f t="shared" si="17"/>
        <v>0</v>
      </c>
      <c r="V108" s="6" t="str">
        <f t="shared" si="30"/>
        <v>Leer</v>
      </c>
      <c r="W108" s="6" t="str">
        <f t="shared" si="18"/>
        <v/>
      </c>
      <c r="X108" s="6" t="str">
        <f>VLOOKUP($C108,{"29 - Psychiatrie (Erwachsene)","BGI";"30 - Kinder- und Jugendpsychiatrie","BGII";"31 - Psychosomatik","BGI";"00 - Bitte eine Fachabteilung auswählen","LEER";"","Leer"},2,0)</f>
        <v>Leer</v>
      </c>
      <c r="Y108" s="6" t="str">
        <f t="shared" si="19"/>
        <v/>
      </c>
      <c r="Z108" s="6">
        <f>VLOOKUP($C108,{"29 - Psychiatrie (Erwachsene)",1;"30 - Kinder- und Jugendpsychiatrie",1;"31 - Psychosomatik",1;"00 - Bitte eine Fachabteilung auswählen",0;"",0},2,0)</f>
        <v>0</v>
      </c>
      <c r="AA108" s="6">
        <f t="shared" si="20"/>
        <v>0</v>
      </c>
      <c r="AB108" s="6">
        <f t="shared" si="21"/>
        <v>0</v>
      </c>
      <c r="AC108" s="6">
        <f t="shared" si="22"/>
        <v>0</v>
      </c>
      <c r="AD108" s="6">
        <f t="shared" si="23"/>
        <v>0</v>
      </c>
      <c r="AE108" s="6">
        <f t="shared" si="24"/>
        <v>0</v>
      </c>
      <c r="AF108" s="6">
        <f t="shared" si="25"/>
        <v>0</v>
      </c>
      <c r="AG108" s="6">
        <f t="shared" si="26"/>
        <v>0</v>
      </c>
      <c r="AH108" s="6">
        <f t="shared" si="27"/>
        <v>0</v>
      </c>
      <c r="AI108" s="6">
        <f t="shared" si="28"/>
        <v>0</v>
      </c>
      <c r="AJ108" s="6"/>
      <c r="AK108" s="6"/>
      <c r="AL108" s="6"/>
    </row>
    <row r="109" spans="1:38" s="20" customFormat="1" ht="15" customHeight="1" x14ac:dyDescent="0.25">
      <c r="A109" s="19"/>
      <c r="B109" s="74" t="str">
        <f t="shared" si="16"/>
        <v>!!!</v>
      </c>
      <c r="C109" s="202" t="str">
        <f>IF($D109&lt;&gt;"",VLOOKUP(TEXT($D109,0),'Angaben Stationen'!$C$15:$V$65,2,0),"")</f>
        <v/>
      </c>
      <c r="D109" s="203"/>
      <c r="E109" s="210"/>
      <c r="F109" s="210"/>
      <c r="G109" s="217"/>
      <c r="H109" s="218"/>
      <c r="I109" s="218"/>
      <c r="J109" s="218"/>
      <c r="K109" s="218"/>
      <c r="L109" s="219" t="str">
        <f t="shared" si="29"/>
        <v/>
      </c>
      <c r="M109" s="116"/>
      <c r="N109" s="115"/>
      <c r="T109" s="6"/>
      <c r="U109" s="6">
        <f t="shared" si="17"/>
        <v>0</v>
      </c>
      <c r="V109" s="6" t="str">
        <f t="shared" si="30"/>
        <v>Leer</v>
      </c>
      <c r="W109" s="6" t="str">
        <f t="shared" si="18"/>
        <v/>
      </c>
      <c r="X109" s="6" t="str">
        <f>VLOOKUP($C109,{"29 - Psychiatrie (Erwachsene)","BGI";"30 - Kinder- und Jugendpsychiatrie","BGII";"31 - Psychosomatik","BGI";"00 - Bitte eine Fachabteilung auswählen","LEER";"","Leer"},2,0)</f>
        <v>Leer</v>
      </c>
      <c r="Y109" s="6" t="str">
        <f t="shared" si="19"/>
        <v/>
      </c>
      <c r="Z109" s="6">
        <f>VLOOKUP($C109,{"29 - Psychiatrie (Erwachsene)",1;"30 - Kinder- und Jugendpsychiatrie",1;"31 - Psychosomatik",1;"00 - Bitte eine Fachabteilung auswählen",0;"",0},2,0)</f>
        <v>0</v>
      </c>
      <c r="AA109" s="6">
        <f t="shared" si="20"/>
        <v>0</v>
      </c>
      <c r="AB109" s="6">
        <f t="shared" si="21"/>
        <v>0</v>
      </c>
      <c r="AC109" s="6">
        <f t="shared" si="22"/>
        <v>0</v>
      </c>
      <c r="AD109" s="6">
        <f t="shared" si="23"/>
        <v>0</v>
      </c>
      <c r="AE109" s="6">
        <f t="shared" si="24"/>
        <v>0</v>
      </c>
      <c r="AF109" s="6">
        <f t="shared" si="25"/>
        <v>0</v>
      </c>
      <c r="AG109" s="6">
        <f t="shared" si="26"/>
        <v>0</v>
      </c>
      <c r="AH109" s="6">
        <f t="shared" si="27"/>
        <v>0</v>
      </c>
      <c r="AI109" s="6">
        <f t="shared" si="28"/>
        <v>0</v>
      </c>
      <c r="AJ109" s="6"/>
      <c r="AK109" s="6"/>
      <c r="AL109" s="6"/>
    </row>
    <row r="110" spans="1:38" s="20" customFormat="1" ht="15" customHeight="1" x14ac:dyDescent="0.25">
      <c r="A110" s="19"/>
      <c r="B110" s="74" t="str">
        <f t="shared" si="16"/>
        <v>!!!</v>
      </c>
      <c r="C110" s="202" t="str">
        <f>IF($D110&lt;&gt;"",VLOOKUP(TEXT($D110,0),'Angaben Stationen'!$C$15:$V$65,2,0),"")</f>
        <v/>
      </c>
      <c r="D110" s="203"/>
      <c r="E110" s="210"/>
      <c r="F110" s="210"/>
      <c r="G110" s="217"/>
      <c r="H110" s="218"/>
      <c r="I110" s="218"/>
      <c r="J110" s="218"/>
      <c r="K110" s="218"/>
      <c r="L110" s="219" t="str">
        <f t="shared" si="29"/>
        <v/>
      </c>
      <c r="M110" s="116"/>
      <c r="N110" s="115"/>
      <c r="T110" s="6"/>
      <c r="U110" s="6">
        <f t="shared" si="17"/>
        <v>0</v>
      </c>
      <c r="V110" s="6" t="str">
        <f t="shared" si="30"/>
        <v>Leer</v>
      </c>
      <c r="W110" s="6" t="str">
        <f t="shared" si="18"/>
        <v/>
      </c>
      <c r="X110" s="6" t="str">
        <f>VLOOKUP($C110,{"29 - Psychiatrie (Erwachsene)","BGI";"30 - Kinder- und Jugendpsychiatrie","BGII";"31 - Psychosomatik","BGI";"00 - Bitte eine Fachabteilung auswählen","LEER";"","Leer"},2,0)</f>
        <v>Leer</v>
      </c>
      <c r="Y110" s="6" t="str">
        <f t="shared" si="19"/>
        <v/>
      </c>
      <c r="Z110" s="6">
        <f>VLOOKUP($C110,{"29 - Psychiatrie (Erwachsene)",1;"30 - Kinder- und Jugendpsychiatrie",1;"31 - Psychosomatik",1;"00 - Bitte eine Fachabteilung auswählen",0;"",0},2,0)</f>
        <v>0</v>
      </c>
      <c r="AA110" s="6">
        <f t="shared" si="20"/>
        <v>0</v>
      </c>
      <c r="AB110" s="6">
        <f t="shared" si="21"/>
        <v>0</v>
      </c>
      <c r="AC110" s="6">
        <f t="shared" si="22"/>
        <v>0</v>
      </c>
      <c r="AD110" s="6">
        <f t="shared" si="23"/>
        <v>0</v>
      </c>
      <c r="AE110" s="6">
        <f t="shared" si="24"/>
        <v>0</v>
      </c>
      <c r="AF110" s="6">
        <f t="shared" si="25"/>
        <v>0</v>
      </c>
      <c r="AG110" s="6">
        <f t="shared" si="26"/>
        <v>0</v>
      </c>
      <c r="AH110" s="6">
        <f t="shared" si="27"/>
        <v>0</v>
      </c>
      <c r="AI110" s="6">
        <f t="shared" si="28"/>
        <v>0</v>
      </c>
      <c r="AJ110" s="6"/>
      <c r="AK110" s="6"/>
      <c r="AL110" s="6"/>
    </row>
    <row r="111" spans="1:38" s="20" customFormat="1" ht="15" customHeight="1" x14ac:dyDescent="0.25">
      <c r="A111" s="19"/>
      <c r="B111" s="74" t="str">
        <f t="shared" si="16"/>
        <v>!!!</v>
      </c>
      <c r="C111" s="202" t="str">
        <f>IF($D111&lt;&gt;"",VLOOKUP(TEXT($D111,0),'Angaben Stationen'!$C$15:$V$65,2,0),"")</f>
        <v/>
      </c>
      <c r="D111" s="203"/>
      <c r="E111" s="210"/>
      <c r="F111" s="210"/>
      <c r="G111" s="217"/>
      <c r="H111" s="218"/>
      <c r="I111" s="218"/>
      <c r="J111" s="218"/>
      <c r="K111" s="218"/>
      <c r="L111" s="219" t="str">
        <f t="shared" si="29"/>
        <v/>
      </c>
      <c r="M111" s="116"/>
      <c r="N111" s="115"/>
      <c r="T111" s="6"/>
      <c r="U111" s="6">
        <f t="shared" si="17"/>
        <v>0</v>
      </c>
      <c r="V111" s="6" t="str">
        <f t="shared" si="30"/>
        <v>Leer</v>
      </c>
      <c r="W111" s="6" t="str">
        <f t="shared" si="18"/>
        <v/>
      </c>
      <c r="X111" s="6" t="str">
        <f>VLOOKUP($C111,{"29 - Psychiatrie (Erwachsene)","BGI";"30 - Kinder- und Jugendpsychiatrie","BGII";"31 - Psychosomatik","BGI";"00 - Bitte eine Fachabteilung auswählen","LEER";"","Leer"},2,0)</f>
        <v>Leer</v>
      </c>
      <c r="Y111" s="6" t="str">
        <f t="shared" si="19"/>
        <v/>
      </c>
      <c r="Z111" s="6">
        <f>VLOOKUP($C111,{"29 - Psychiatrie (Erwachsene)",1;"30 - Kinder- und Jugendpsychiatrie",1;"31 - Psychosomatik",1;"00 - Bitte eine Fachabteilung auswählen",0;"",0},2,0)</f>
        <v>0</v>
      </c>
      <c r="AA111" s="6">
        <f t="shared" si="20"/>
        <v>0</v>
      </c>
      <c r="AB111" s="6">
        <f t="shared" si="21"/>
        <v>0</v>
      </c>
      <c r="AC111" s="6">
        <f t="shared" si="22"/>
        <v>0</v>
      </c>
      <c r="AD111" s="6">
        <f t="shared" si="23"/>
        <v>0</v>
      </c>
      <c r="AE111" s="6">
        <f t="shared" si="24"/>
        <v>0</v>
      </c>
      <c r="AF111" s="6">
        <f t="shared" si="25"/>
        <v>0</v>
      </c>
      <c r="AG111" s="6">
        <f t="shared" si="26"/>
        <v>0</v>
      </c>
      <c r="AH111" s="6">
        <f t="shared" si="27"/>
        <v>0</v>
      </c>
      <c r="AI111" s="6">
        <f t="shared" si="28"/>
        <v>0</v>
      </c>
      <c r="AJ111" s="6"/>
      <c r="AK111" s="6"/>
      <c r="AL111" s="6"/>
    </row>
    <row r="112" spans="1:38" s="20" customFormat="1" ht="15" customHeight="1" x14ac:dyDescent="0.25">
      <c r="A112" s="19"/>
      <c r="B112" s="74" t="str">
        <f t="shared" si="16"/>
        <v>!!!</v>
      </c>
      <c r="C112" s="202" t="str">
        <f>IF($D112&lt;&gt;"",VLOOKUP(TEXT($D112,0),'Angaben Stationen'!$C$15:$V$65,2,0),"")</f>
        <v/>
      </c>
      <c r="D112" s="203"/>
      <c r="E112" s="210"/>
      <c r="F112" s="210"/>
      <c r="G112" s="217"/>
      <c r="H112" s="218"/>
      <c r="I112" s="218"/>
      <c r="J112" s="218"/>
      <c r="K112" s="218"/>
      <c r="L112" s="219" t="str">
        <f t="shared" si="29"/>
        <v/>
      </c>
      <c r="M112" s="116"/>
      <c r="N112" s="115"/>
      <c r="T112" s="6"/>
      <c r="U112" s="6">
        <f t="shared" si="17"/>
        <v>0</v>
      </c>
      <c r="V112" s="6" t="str">
        <f t="shared" si="30"/>
        <v>Leer</v>
      </c>
      <c r="W112" s="6" t="str">
        <f t="shared" si="18"/>
        <v/>
      </c>
      <c r="X112" s="6" t="str">
        <f>VLOOKUP($C112,{"29 - Psychiatrie (Erwachsene)","BGI";"30 - Kinder- und Jugendpsychiatrie","BGII";"31 - Psychosomatik","BGI";"00 - Bitte eine Fachabteilung auswählen","LEER";"","Leer"},2,0)</f>
        <v>Leer</v>
      </c>
      <c r="Y112" s="6" t="str">
        <f t="shared" si="19"/>
        <v/>
      </c>
      <c r="Z112" s="6">
        <f>VLOOKUP($C112,{"29 - Psychiatrie (Erwachsene)",1;"30 - Kinder- und Jugendpsychiatrie",1;"31 - Psychosomatik",1;"00 - Bitte eine Fachabteilung auswählen",0;"",0},2,0)</f>
        <v>0</v>
      </c>
      <c r="AA112" s="6">
        <f t="shared" si="20"/>
        <v>0</v>
      </c>
      <c r="AB112" s="6">
        <f t="shared" si="21"/>
        <v>0</v>
      </c>
      <c r="AC112" s="6">
        <f t="shared" si="22"/>
        <v>0</v>
      </c>
      <c r="AD112" s="6">
        <f t="shared" si="23"/>
        <v>0</v>
      </c>
      <c r="AE112" s="6">
        <f t="shared" si="24"/>
        <v>0</v>
      </c>
      <c r="AF112" s="6">
        <f t="shared" si="25"/>
        <v>0</v>
      </c>
      <c r="AG112" s="6">
        <f t="shared" si="26"/>
        <v>0</v>
      </c>
      <c r="AH112" s="6">
        <f t="shared" si="27"/>
        <v>0</v>
      </c>
      <c r="AI112" s="6">
        <f t="shared" si="28"/>
        <v>0</v>
      </c>
      <c r="AJ112" s="6"/>
      <c r="AK112" s="6"/>
      <c r="AL112" s="6"/>
    </row>
    <row r="113" spans="1:38" s="20" customFormat="1" ht="15" customHeight="1" x14ac:dyDescent="0.25">
      <c r="A113" s="19"/>
      <c r="B113" s="74" t="str">
        <f t="shared" si="16"/>
        <v>!!!</v>
      </c>
      <c r="C113" s="202" t="str">
        <f>IF($D113&lt;&gt;"",VLOOKUP(TEXT($D113,0),'Angaben Stationen'!$C$15:$V$65,2,0),"")</f>
        <v/>
      </c>
      <c r="D113" s="203"/>
      <c r="E113" s="210"/>
      <c r="F113" s="210"/>
      <c r="G113" s="217"/>
      <c r="H113" s="218"/>
      <c r="I113" s="218"/>
      <c r="J113" s="218"/>
      <c r="K113" s="218"/>
      <c r="L113" s="219" t="str">
        <f t="shared" si="29"/>
        <v/>
      </c>
      <c r="M113" s="116"/>
      <c r="N113" s="115"/>
      <c r="T113" s="6"/>
      <c r="U113" s="6">
        <f t="shared" si="17"/>
        <v>0</v>
      </c>
      <c r="V113" s="6" t="str">
        <f t="shared" si="30"/>
        <v>Leer</v>
      </c>
      <c r="W113" s="6" t="str">
        <f t="shared" si="18"/>
        <v/>
      </c>
      <c r="X113" s="6" t="str">
        <f>VLOOKUP($C113,{"29 - Psychiatrie (Erwachsene)","BGI";"30 - Kinder- und Jugendpsychiatrie","BGII";"31 - Psychosomatik","BGI";"00 - Bitte eine Fachabteilung auswählen","LEER";"","Leer"},2,0)</f>
        <v>Leer</v>
      </c>
      <c r="Y113" s="6" t="str">
        <f t="shared" si="19"/>
        <v/>
      </c>
      <c r="Z113" s="6">
        <f>VLOOKUP($C113,{"29 - Psychiatrie (Erwachsene)",1;"30 - Kinder- und Jugendpsychiatrie",1;"31 - Psychosomatik",1;"00 - Bitte eine Fachabteilung auswählen",0;"",0},2,0)</f>
        <v>0</v>
      </c>
      <c r="AA113" s="6">
        <f t="shared" si="20"/>
        <v>0</v>
      </c>
      <c r="AB113" s="6">
        <f t="shared" si="21"/>
        <v>0</v>
      </c>
      <c r="AC113" s="6">
        <f t="shared" si="22"/>
        <v>0</v>
      </c>
      <c r="AD113" s="6">
        <f t="shared" si="23"/>
        <v>0</v>
      </c>
      <c r="AE113" s="6">
        <f t="shared" si="24"/>
        <v>0</v>
      </c>
      <c r="AF113" s="6">
        <f t="shared" si="25"/>
        <v>0</v>
      </c>
      <c r="AG113" s="6">
        <f t="shared" si="26"/>
        <v>0</v>
      </c>
      <c r="AH113" s="6">
        <f t="shared" si="27"/>
        <v>0</v>
      </c>
      <c r="AI113" s="6">
        <f t="shared" si="28"/>
        <v>0</v>
      </c>
      <c r="AJ113" s="6"/>
      <c r="AK113" s="6"/>
      <c r="AL113" s="6"/>
    </row>
    <row r="114" spans="1:38" s="20" customFormat="1" ht="15" customHeight="1" x14ac:dyDescent="0.25">
      <c r="A114" s="19"/>
      <c r="B114" s="74" t="str">
        <f t="shared" si="16"/>
        <v>!!!</v>
      </c>
      <c r="C114" s="202" t="str">
        <f>IF($D114&lt;&gt;"",VLOOKUP(TEXT($D114,0),'Angaben Stationen'!$C$15:$V$65,2,0),"")</f>
        <v/>
      </c>
      <c r="D114" s="203"/>
      <c r="E114" s="210"/>
      <c r="F114" s="210"/>
      <c r="G114" s="217"/>
      <c r="H114" s="218"/>
      <c r="I114" s="218"/>
      <c r="J114" s="218"/>
      <c r="K114" s="218"/>
      <c r="L114" s="219" t="str">
        <f t="shared" si="29"/>
        <v/>
      </c>
      <c r="M114" s="116"/>
      <c r="N114" s="115"/>
      <c r="T114" s="6"/>
      <c r="U114" s="6">
        <f t="shared" si="17"/>
        <v>0</v>
      </c>
      <c r="V114" s="6" t="str">
        <f t="shared" si="30"/>
        <v>Leer</v>
      </c>
      <c r="W114" s="6" t="str">
        <f t="shared" si="18"/>
        <v/>
      </c>
      <c r="X114" s="6" t="str">
        <f>VLOOKUP($C114,{"29 - Psychiatrie (Erwachsene)","BGI";"30 - Kinder- und Jugendpsychiatrie","BGII";"31 - Psychosomatik","BGI";"00 - Bitte eine Fachabteilung auswählen","LEER";"","Leer"},2,0)</f>
        <v>Leer</v>
      </c>
      <c r="Y114" s="6" t="str">
        <f t="shared" si="19"/>
        <v/>
      </c>
      <c r="Z114" s="6">
        <f>VLOOKUP($C114,{"29 - Psychiatrie (Erwachsene)",1;"30 - Kinder- und Jugendpsychiatrie",1;"31 - Psychosomatik",1;"00 - Bitte eine Fachabteilung auswählen",0;"",0},2,0)</f>
        <v>0</v>
      </c>
      <c r="AA114" s="6">
        <f t="shared" si="20"/>
        <v>0</v>
      </c>
      <c r="AB114" s="6">
        <f t="shared" si="21"/>
        <v>0</v>
      </c>
      <c r="AC114" s="6">
        <f t="shared" si="22"/>
        <v>0</v>
      </c>
      <c r="AD114" s="6">
        <f t="shared" si="23"/>
        <v>0</v>
      </c>
      <c r="AE114" s="6">
        <f t="shared" si="24"/>
        <v>0</v>
      </c>
      <c r="AF114" s="6">
        <f t="shared" si="25"/>
        <v>0</v>
      </c>
      <c r="AG114" s="6">
        <f t="shared" si="26"/>
        <v>0</v>
      </c>
      <c r="AH114" s="6">
        <f t="shared" si="27"/>
        <v>0</v>
      </c>
      <c r="AI114" s="6">
        <f t="shared" si="28"/>
        <v>0</v>
      </c>
      <c r="AJ114" s="6"/>
      <c r="AK114" s="6"/>
      <c r="AL114" s="6"/>
    </row>
    <row r="115" spans="1:38" s="20" customFormat="1" ht="15" customHeight="1" x14ac:dyDescent="0.25">
      <c r="A115" s="19"/>
      <c r="B115" s="74" t="str">
        <f t="shared" si="16"/>
        <v>!!!</v>
      </c>
      <c r="C115" s="202" t="str">
        <f>IF($D115&lt;&gt;"",VLOOKUP(TEXT($D115,0),'Angaben Stationen'!$C$15:$V$65,2,0),"")</f>
        <v/>
      </c>
      <c r="D115" s="203"/>
      <c r="E115" s="210"/>
      <c r="F115" s="210"/>
      <c r="G115" s="217"/>
      <c r="H115" s="218"/>
      <c r="I115" s="218"/>
      <c r="J115" s="218"/>
      <c r="K115" s="218"/>
      <c r="L115" s="219" t="str">
        <f t="shared" si="29"/>
        <v/>
      </c>
      <c r="M115" s="116"/>
      <c r="N115" s="115"/>
      <c r="T115" s="6"/>
      <c r="U115" s="6">
        <f t="shared" si="17"/>
        <v>0</v>
      </c>
      <c r="V115" s="6" t="str">
        <f t="shared" si="30"/>
        <v>Leer</v>
      </c>
      <c r="W115" s="6" t="str">
        <f t="shared" si="18"/>
        <v/>
      </c>
      <c r="X115" s="6" t="str">
        <f>VLOOKUP($C115,{"29 - Psychiatrie (Erwachsene)","BGI";"30 - Kinder- und Jugendpsychiatrie","BGII";"31 - Psychosomatik","BGI";"00 - Bitte eine Fachabteilung auswählen","LEER";"","Leer"},2,0)</f>
        <v>Leer</v>
      </c>
      <c r="Y115" s="6" t="str">
        <f t="shared" si="19"/>
        <v/>
      </c>
      <c r="Z115" s="6">
        <f>VLOOKUP($C115,{"29 - Psychiatrie (Erwachsene)",1;"30 - Kinder- und Jugendpsychiatrie",1;"31 - Psychosomatik",1;"00 - Bitte eine Fachabteilung auswählen",0;"",0},2,0)</f>
        <v>0</v>
      </c>
      <c r="AA115" s="6">
        <f t="shared" si="20"/>
        <v>0</v>
      </c>
      <c r="AB115" s="6">
        <f t="shared" si="21"/>
        <v>0</v>
      </c>
      <c r="AC115" s="6">
        <f t="shared" si="22"/>
        <v>0</v>
      </c>
      <c r="AD115" s="6">
        <f t="shared" si="23"/>
        <v>0</v>
      </c>
      <c r="AE115" s="6">
        <f t="shared" si="24"/>
        <v>0</v>
      </c>
      <c r="AF115" s="6">
        <f t="shared" si="25"/>
        <v>0</v>
      </c>
      <c r="AG115" s="6">
        <f t="shared" si="26"/>
        <v>0</v>
      </c>
      <c r="AH115" s="6">
        <f t="shared" si="27"/>
        <v>0</v>
      </c>
      <c r="AI115" s="6">
        <f t="shared" si="28"/>
        <v>0</v>
      </c>
      <c r="AJ115" s="6"/>
      <c r="AK115" s="6"/>
      <c r="AL115" s="6"/>
    </row>
    <row r="116" spans="1:38" s="20" customFormat="1" ht="15" customHeight="1" x14ac:dyDescent="0.25">
      <c r="A116" s="19"/>
      <c r="B116" s="74" t="str">
        <f t="shared" si="16"/>
        <v>!!!</v>
      </c>
      <c r="C116" s="202" t="str">
        <f>IF($D116&lt;&gt;"",VLOOKUP(TEXT($D116,0),'Angaben Stationen'!$C$15:$V$65,2,0),"")</f>
        <v/>
      </c>
      <c r="D116" s="203"/>
      <c r="E116" s="210"/>
      <c r="F116" s="210"/>
      <c r="G116" s="217"/>
      <c r="H116" s="218"/>
      <c r="I116" s="218"/>
      <c r="J116" s="218"/>
      <c r="K116" s="218"/>
      <c r="L116" s="219" t="str">
        <f t="shared" si="29"/>
        <v/>
      </c>
      <c r="M116" s="116"/>
      <c r="N116" s="115"/>
      <c r="T116" s="6"/>
      <c r="U116" s="6">
        <f t="shared" si="17"/>
        <v>0</v>
      </c>
      <c r="V116" s="6" t="str">
        <f t="shared" si="30"/>
        <v>Leer</v>
      </c>
      <c r="W116" s="6" t="str">
        <f t="shared" si="18"/>
        <v/>
      </c>
      <c r="X116" s="6" t="str">
        <f>VLOOKUP($C116,{"29 - Psychiatrie (Erwachsene)","BGI";"30 - Kinder- und Jugendpsychiatrie","BGII";"31 - Psychosomatik","BGI";"00 - Bitte eine Fachabteilung auswählen","LEER";"","Leer"},2,0)</f>
        <v>Leer</v>
      </c>
      <c r="Y116" s="6" t="str">
        <f t="shared" si="19"/>
        <v/>
      </c>
      <c r="Z116" s="6">
        <f>VLOOKUP($C116,{"29 - Psychiatrie (Erwachsene)",1;"30 - Kinder- und Jugendpsychiatrie",1;"31 - Psychosomatik",1;"00 - Bitte eine Fachabteilung auswählen",0;"",0},2,0)</f>
        <v>0</v>
      </c>
      <c r="AA116" s="6">
        <f t="shared" si="20"/>
        <v>0</v>
      </c>
      <c r="AB116" s="6">
        <f t="shared" si="21"/>
        <v>0</v>
      </c>
      <c r="AC116" s="6">
        <f t="shared" si="22"/>
        <v>0</v>
      </c>
      <c r="AD116" s="6">
        <f t="shared" si="23"/>
        <v>0</v>
      </c>
      <c r="AE116" s="6">
        <f t="shared" si="24"/>
        <v>0</v>
      </c>
      <c r="AF116" s="6">
        <f t="shared" si="25"/>
        <v>0</v>
      </c>
      <c r="AG116" s="6">
        <f t="shared" si="26"/>
        <v>0</v>
      </c>
      <c r="AH116" s="6">
        <f t="shared" si="27"/>
        <v>0</v>
      </c>
      <c r="AI116" s="6">
        <f t="shared" si="28"/>
        <v>0</v>
      </c>
      <c r="AJ116" s="6"/>
      <c r="AK116" s="6"/>
      <c r="AL116" s="6"/>
    </row>
    <row r="117" spans="1:38" s="20" customFormat="1" ht="15" customHeight="1" x14ac:dyDescent="0.25">
      <c r="A117" s="19"/>
      <c r="B117" s="74" t="str">
        <f t="shared" si="16"/>
        <v>!!!</v>
      </c>
      <c r="C117" s="202" t="str">
        <f>IF($D117&lt;&gt;"",VLOOKUP(TEXT($D117,0),'Angaben Stationen'!$C$15:$V$65,2,0),"")</f>
        <v/>
      </c>
      <c r="D117" s="203"/>
      <c r="E117" s="210"/>
      <c r="F117" s="210"/>
      <c r="G117" s="217"/>
      <c r="H117" s="218"/>
      <c r="I117" s="218"/>
      <c r="J117" s="218"/>
      <c r="K117" s="218"/>
      <c r="L117" s="219" t="str">
        <f t="shared" si="29"/>
        <v/>
      </c>
      <c r="M117" s="116"/>
      <c r="N117" s="115"/>
      <c r="T117" s="6"/>
      <c r="U117" s="6">
        <f t="shared" si="17"/>
        <v>0</v>
      </c>
      <c r="V117" s="6" t="str">
        <f t="shared" si="30"/>
        <v>Leer</v>
      </c>
      <c r="W117" s="6" t="str">
        <f t="shared" si="18"/>
        <v/>
      </c>
      <c r="X117" s="6" t="str">
        <f>VLOOKUP($C117,{"29 - Psychiatrie (Erwachsene)","BGI";"30 - Kinder- und Jugendpsychiatrie","BGII";"31 - Psychosomatik","BGI";"00 - Bitte eine Fachabteilung auswählen","LEER";"","Leer"},2,0)</f>
        <v>Leer</v>
      </c>
      <c r="Y117" s="6" t="str">
        <f t="shared" si="19"/>
        <v/>
      </c>
      <c r="Z117" s="6">
        <f>VLOOKUP($C117,{"29 - Psychiatrie (Erwachsene)",1;"30 - Kinder- und Jugendpsychiatrie",1;"31 - Psychosomatik",1;"00 - Bitte eine Fachabteilung auswählen",0;"",0},2,0)</f>
        <v>0</v>
      </c>
      <c r="AA117" s="6">
        <f t="shared" si="20"/>
        <v>0</v>
      </c>
      <c r="AB117" s="6">
        <f t="shared" si="21"/>
        <v>0</v>
      </c>
      <c r="AC117" s="6">
        <f t="shared" si="22"/>
        <v>0</v>
      </c>
      <c r="AD117" s="6">
        <f t="shared" si="23"/>
        <v>0</v>
      </c>
      <c r="AE117" s="6">
        <f t="shared" si="24"/>
        <v>0</v>
      </c>
      <c r="AF117" s="6">
        <f t="shared" si="25"/>
        <v>0</v>
      </c>
      <c r="AG117" s="6">
        <f t="shared" si="26"/>
        <v>0</v>
      </c>
      <c r="AH117" s="6">
        <f t="shared" si="27"/>
        <v>0</v>
      </c>
      <c r="AI117" s="6">
        <f t="shared" si="28"/>
        <v>0</v>
      </c>
      <c r="AJ117" s="6"/>
      <c r="AK117" s="6"/>
      <c r="AL117" s="6"/>
    </row>
    <row r="118" spans="1:38" s="20" customFormat="1" ht="15" customHeight="1" x14ac:dyDescent="0.25">
      <c r="A118" s="19"/>
      <c r="B118" s="74" t="str">
        <f t="shared" si="16"/>
        <v>!!!</v>
      </c>
      <c r="C118" s="202" t="str">
        <f>IF($D118&lt;&gt;"",VLOOKUP(TEXT($D118,0),'Angaben Stationen'!$C$15:$V$65,2,0),"")</f>
        <v/>
      </c>
      <c r="D118" s="203"/>
      <c r="E118" s="210"/>
      <c r="F118" s="210"/>
      <c r="G118" s="217"/>
      <c r="H118" s="218"/>
      <c r="I118" s="218"/>
      <c r="J118" s="218"/>
      <c r="K118" s="218"/>
      <c r="L118" s="219" t="str">
        <f t="shared" si="29"/>
        <v/>
      </c>
      <c r="M118" s="116"/>
      <c r="N118" s="115"/>
      <c r="T118" s="6"/>
      <c r="U118" s="6">
        <f t="shared" si="17"/>
        <v>0</v>
      </c>
      <c r="V118" s="6" t="str">
        <f t="shared" si="30"/>
        <v>Leer</v>
      </c>
      <c r="W118" s="6" t="str">
        <f t="shared" si="18"/>
        <v/>
      </c>
      <c r="X118" s="6" t="str">
        <f>VLOOKUP($C118,{"29 - Psychiatrie (Erwachsene)","BGI";"30 - Kinder- und Jugendpsychiatrie","BGII";"31 - Psychosomatik","BGI";"00 - Bitte eine Fachabteilung auswählen","LEER";"","Leer"},2,0)</f>
        <v>Leer</v>
      </c>
      <c r="Y118" s="6" t="str">
        <f t="shared" si="19"/>
        <v/>
      </c>
      <c r="Z118" s="6">
        <f>VLOOKUP($C118,{"29 - Psychiatrie (Erwachsene)",1;"30 - Kinder- und Jugendpsychiatrie",1;"31 - Psychosomatik",1;"00 - Bitte eine Fachabteilung auswählen",0;"",0},2,0)</f>
        <v>0</v>
      </c>
      <c r="AA118" s="6">
        <f t="shared" si="20"/>
        <v>0</v>
      </c>
      <c r="AB118" s="6">
        <f t="shared" si="21"/>
        <v>0</v>
      </c>
      <c r="AC118" s="6">
        <f t="shared" si="22"/>
        <v>0</v>
      </c>
      <c r="AD118" s="6">
        <f t="shared" si="23"/>
        <v>0</v>
      </c>
      <c r="AE118" s="6">
        <f t="shared" si="24"/>
        <v>0</v>
      </c>
      <c r="AF118" s="6">
        <f t="shared" si="25"/>
        <v>0</v>
      </c>
      <c r="AG118" s="6">
        <f t="shared" si="26"/>
        <v>0</v>
      </c>
      <c r="AH118" s="6">
        <f t="shared" si="27"/>
        <v>0</v>
      </c>
      <c r="AI118" s="6">
        <f t="shared" si="28"/>
        <v>0</v>
      </c>
      <c r="AJ118" s="6"/>
      <c r="AK118" s="6"/>
      <c r="AL118" s="6"/>
    </row>
    <row r="119" spans="1:38" s="20" customFormat="1" ht="15" customHeight="1" x14ac:dyDescent="0.25">
      <c r="A119" s="19"/>
      <c r="B119" s="74" t="str">
        <f t="shared" si="16"/>
        <v>!!!</v>
      </c>
      <c r="C119" s="202" t="str">
        <f>IF($D119&lt;&gt;"",VLOOKUP(TEXT($D119,0),'Angaben Stationen'!$C$15:$V$65,2,0),"")</f>
        <v/>
      </c>
      <c r="D119" s="203"/>
      <c r="E119" s="210"/>
      <c r="F119" s="210"/>
      <c r="G119" s="217"/>
      <c r="H119" s="218"/>
      <c r="I119" s="218"/>
      <c r="J119" s="218"/>
      <c r="K119" s="218"/>
      <c r="L119" s="219" t="str">
        <f t="shared" si="29"/>
        <v/>
      </c>
      <c r="M119" s="116"/>
      <c r="N119" s="115"/>
      <c r="T119" s="6"/>
      <c r="U119" s="6">
        <f t="shared" si="17"/>
        <v>0</v>
      </c>
      <c r="V119" s="6" t="str">
        <f t="shared" si="30"/>
        <v>Leer</v>
      </c>
      <c r="W119" s="6" t="str">
        <f t="shared" si="18"/>
        <v/>
      </c>
      <c r="X119" s="6" t="str">
        <f>VLOOKUP($C119,{"29 - Psychiatrie (Erwachsene)","BGI";"30 - Kinder- und Jugendpsychiatrie","BGII";"31 - Psychosomatik","BGI";"00 - Bitte eine Fachabteilung auswählen","LEER";"","Leer"},2,0)</f>
        <v>Leer</v>
      </c>
      <c r="Y119" s="6" t="str">
        <f t="shared" si="19"/>
        <v/>
      </c>
      <c r="Z119" s="6">
        <f>VLOOKUP($C119,{"29 - Psychiatrie (Erwachsene)",1;"30 - Kinder- und Jugendpsychiatrie",1;"31 - Psychosomatik",1;"00 - Bitte eine Fachabteilung auswählen",0;"",0},2,0)</f>
        <v>0</v>
      </c>
      <c r="AA119" s="6">
        <f t="shared" si="20"/>
        <v>0</v>
      </c>
      <c r="AB119" s="6">
        <f t="shared" si="21"/>
        <v>0</v>
      </c>
      <c r="AC119" s="6">
        <f t="shared" si="22"/>
        <v>0</v>
      </c>
      <c r="AD119" s="6">
        <f t="shared" si="23"/>
        <v>0</v>
      </c>
      <c r="AE119" s="6">
        <f t="shared" si="24"/>
        <v>0</v>
      </c>
      <c r="AF119" s="6">
        <f t="shared" si="25"/>
        <v>0</v>
      </c>
      <c r="AG119" s="6">
        <f t="shared" si="26"/>
        <v>0</v>
      </c>
      <c r="AH119" s="6">
        <f t="shared" si="27"/>
        <v>0</v>
      </c>
      <c r="AI119" s="6">
        <f t="shared" si="28"/>
        <v>0</v>
      </c>
      <c r="AJ119" s="6"/>
      <c r="AK119" s="6"/>
      <c r="AL119" s="6"/>
    </row>
    <row r="120" spans="1:38" s="20" customFormat="1" ht="15" customHeight="1" x14ac:dyDescent="0.25">
      <c r="A120" s="19"/>
      <c r="B120" s="74" t="str">
        <f t="shared" si="16"/>
        <v>!!!</v>
      </c>
      <c r="C120" s="202" t="str">
        <f>IF($D120&lt;&gt;"",VLOOKUP(TEXT($D120,0),'Angaben Stationen'!$C$15:$V$65,2,0),"")</f>
        <v/>
      </c>
      <c r="D120" s="203"/>
      <c r="E120" s="210"/>
      <c r="F120" s="210"/>
      <c r="G120" s="217"/>
      <c r="H120" s="218"/>
      <c r="I120" s="218"/>
      <c r="J120" s="218"/>
      <c r="K120" s="218"/>
      <c r="L120" s="219" t="str">
        <f t="shared" si="29"/>
        <v/>
      </c>
      <c r="M120" s="116"/>
      <c r="N120" s="115"/>
      <c r="T120" s="6"/>
      <c r="U120" s="6">
        <f t="shared" si="17"/>
        <v>0</v>
      </c>
      <c r="V120" s="6" t="str">
        <f t="shared" si="30"/>
        <v>Leer</v>
      </c>
      <c r="W120" s="6" t="str">
        <f t="shared" si="18"/>
        <v/>
      </c>
      <c r="X120" s="6" t="str">
        <f>VLOOKUP($C120,{"29 - Psychiatrie (Erwachsene)","BGI";"30 - Kinder- und Jugendpsychiatrie","BGII";"31 - Psychosomatik","BGI";"00 - Bitte eine Fachabteilung auswählen","LEER";"","Leer"},2,0)</f>
        <v>Leer</v>
      </c>
      <c r="Y120" s="6" t="str">
        <f t="shared" si="19"/>
        <v/>
      </c>
      <c r="Z120" s="6">
        <f>VLOOKUP($C120,{"29 - Psychiatrie (Erwachsene)",1;"30 - Kinder- und Jugendpsychiatrie",1;"31 - Psychosomatik",1;"00 - Bitte eine Fachabteilung auswählen",0;"",0},2,0)</f>
        <v>0</v>
      </c>
      <c r="AA120" s="6">
        <f t="shared" si="20"/>
        <v>0</v>
      </c>
      <c r="AB120" s="6">
        <f t="shared" si="21"/>
        <v>0</v>
      </c>
      <c r="AC120" s="6">
        <f t="shared" si="22"/>
        <v>0</v>
      </c>
      <c r="AD120" s="6">
        <f t="shared" si="23"/>
        <v>0</v>
      </c>
      <c r="AE120" s="6">
        <f t="shared" si="24"/>
        <v>0</v>
      </c>
      <c r="AF120" s="6">
        <f t="shared" si="25"/>
        <v>0</v>
      </c>
      <c r="AG120" s="6">
        <f t="shared" si="26"/>
        <v>0</v>
      </c>
      <c r="AH120" s="6">
        <f t="shared" si="27"/>
        <v>0</v>
      </c>
      <c r="AI120" s="6">
        <f t="shared" si="28"/>
        <v>0</v>
      </c>
      <c r="AJ120" s="6"/>
      <c r="AK120" s="6"/>
      <c r="AL120" s="6"/>
    </row>
    <row r="121" spans="1:38" s="20" customFormat="1" ht="15" customHeight="1" x14ac:dyDescent="0.25">
      <c r="A121" s="19"/>
      <c r="B121" s="74" t="str">
        <f t="shared" si="16"/>
        <v>!!!</v>
      </c>
      <c r="C121" s="202" t="str">
        <f>IF($D121&lt;&gt;"",VLOOKUP(TEXT($D121,0),'Angaben Stationen'!$C$15:$V$65,2,0),"")</f>
        <v/>
      </c>
      <c r="D121" s="203"/>
      <c r="E121" s="210"/>
      <c r="F121" s="210"/>
      <c r="G121" s="217"/>
      <c r="H121" s="218"/>
      <c r="I121" s="218"/>
      <c r="J121" s="218"/>
      <c r="K121" s="218"/>
      <c r="L121" s="219" t="str">
        <f t="shared" si="29"/>
        <v/>
      </c>
      <c r="M121" s="116"/>
      <c r="N121" s="115"/>
      <c r="T121" s="6"/>
      <c r="U121" s="6">
        <f t="shared" si="17"/>
        <v>0</v>
      </c>
      <c r="V121" s="6" t="str">
        <f t="shared" si="30"/>
        <v>Leer</v>
      </c>
      <c r="W121" s="6" t="str">
        <f t="shared" si="18"/>
        <v/>
      </c>
      <c r="X121" s="6" t="str">
        <f>VLOOKUP($C121,{"29 - Psychiatrie (Erwachsene)","BGI";"30 - Kinder- und Jugendpsychiatrie","BGII";"31 - Psychosomatik","BGI";"00 - Bitte eine Fachabteilung auswählen","LEER";"","Leer"},2,0)</f>
        <v>Leer</v>
      </c>
      <c r="Y121" s="6" t="str">
        <f t="shared" si="19"/>
        <v/>
      </c>
      <c r="Z121" s="6">
        <f>VLOOKUP($C121,{"29 - Psychiatrie (Erwachsene)",1;"30 - Kinder- und Jugendpsychiatrie",1;"31 - Psychosomatik",1;"00 - Bitte eine Fachabteilung auswählen",0;"",0},2,0)</f>
        <v>0</v>
      </c>
      <c r="AA121" s="6">
        <f t="shared" si="20"/>
        <v>0</v>
      </c>
      <c r="AB121" s="6">
        <f t="shared" si="21"/>
        <v>0</v>
      </c>
      <c r="AC121" s="6">
        <f t="shared" si="22"/>
        <v>0</v>
      </c>
      <c r="AD121" s="6">
        <f t="shared" si="23"/>
        <v>0</v>
      </c>
      <c r="AE121" s="6">
        <f t="shared" si="24"/>
        <v>0</v>
      </c>
      <c r="AF121" s="6">
        <f t="shared" si="25"/>
        <v>0</v>
      </c>
      <c r="AG121" s="6">
        <f t="shared" si="26"/>
        <v>0</v>
      </c>
      <c r="AH121" s="6">
        <f t="shared" si="27"/>
        <v>0</v>
      </c>
      <c r="AI121" s="6">
        <f t="shared" si="28"/>
        <v>0</v>
      </c>
      <c r="AJ121" s="6"/>
      <c r="AK121" s="6"/>
      <c r="AL121" s="6"/>
    </row>
    <row r="122" spans="1:38" s="20" customFormat="1" ht="15" customHeight="1" x14ac:dyDescent="0.25">
      <c r="A122" s="19"/>
      <c r="B122" s="74" t="str">
        <f t="shared" si="16"/>
        <v>!!!</v>
      </c>
      <c r="C122" s="202" t="str">
        <f>IF($D122&lt;&gt;"",VLOOKUP(TEXT($D122,0),'Angaben Stationen'!$C$15:$V$65,2,0),"")</f>
        <v/>
      </c>
      <c r="D122" s="203"/>
      <c r="E122" s="210"/>
      <c r="F122" s="210"/>
      <c r="G122" s="217"/>
      <c r="H122" s="218"/>
      <c r="I122" s="218"/>
      <c r="J122" s="218"/>
      <c r="K122" s="218"/>
      <c r="L122" s="219" t="str">
        <f t="shared" si="29"/>
        <v/>
      </c>
      <c r="M122" s="116"/>
      <c r="N122" s="115"/>
      <c r="T122" s="6"/>
      <c r="U122" s="6">
        <f t="shared" si="17"/>
        <v>0</v>
      </c>
      <c r="V122" s="6" t="str">
        <f t="shared" si="30"/>
        <v>Leer</v>
      </c>
      <c r="W122" s="6" t="str">
        <f t="shared" si="18"/>
        <v/>
      </c>
      <c r="X122" s="6" t="str">
        <f>VLOOKUP($C122,{"29 - Psychiatrie (Erwachsene)","BGI";"30 - Kinder- und Jugendpsychiatrie","BGII";"31 - Psychosomatik","BGI";"00 - Bitte eine Fachabteilung auswählen","LEER";"","Leer"},2,0)</f>
        <v>Leer</v>
      </c>
      <c r="Y122" s="6" t="str">
        <f t="shared" si="19"/>
        <v/>
      </c>
      <c r="Z122" s="6">
        <f>VLOOKUP($C122,{"29 - Psychiatrie (Erwachsene)",1;"30 - Kinder- und Jugendpsychiatrie",1;"31 - Psychosomatik",1;"00 - Bitte eine Fachabteilung auswählen",0;"",0},2,0)</f>
        <v>0</v>
      </c>
      <c r="AA122" s="6">
        <f t="shared" si="20"/>
        <v>0</v>
      </c>
      <c r="AB122" s="6">
        <f t="shared" si="21"/>
        <v>0</v>
      </c>
      <c r="AC122" s="6">
        <f t="shared" si="22"/>
        <v>0</v>
      </c>
      <c r="AD122" s="6">
        <f t="shared" si="23"/>
        <v>0</v>
      </c>
      <c r="AE122" s="6">
        <f t="shared" si="24"/>
        <v>0</v>
      </c>
      <c r="AF122" s="6">
        <f t="shared" si="25"/>
        <v>0</v>
      </c>
      <c r="AG122" s="6">
        <f t="shared" si="26"/>
        <v>0</v>
      </c>
      <c r="AH122" s="6">
        <f t="shared" si="27"/>
        <v>0</v>
      </c>
      <c r="AI122" s="6">
        <f t="shared" si="28"/>
        <v>0</v>
      </c>
      <c r="AJ122" s="6"/>
      <c r="AK122" s="6"/>
      <c r="AL122" s="6"/>
    </row>
    <row r="123" spans="1:38" s="20" customFormat="1" ht="15" customHeight="1" x14ac:dyDescent="0.25">
      <c r="A123" s="19"/>
      <c r="B123" s="74" t="str">
        <f t="shared" si="16"/>
        <v>!!!</v>
      </c>
      <c r="C123" s="202" t="str">
        <f>IF($D123&lt;&gt;"",VLOOKUP(TEXT($D123,0),'Angaben Stationen'!$C$15:$V$65,2,0),"")</f>
        <v/>
      </c>
      <c r="D123" s="203"/>
      <c r="E123" s="210"/>
      <c r="F123" s="210"/>
      <c r="G123" s="217"/>
      <c r="H123" s="218"/>
      <c r="I123" s="218"/>
      <c r="J123" s="218"/>
      <c r="K123" s="218"/>
      <c r="L123" s="219" t="str">
        <f t="shared" si="29"/>
        <v/>
      </c>
      <c r="M123" s="116"/>
      <c r="N123" s="115"/>
      <c r="T123" s="6"/>
      <c r="U123" s="6">
        <f t="shared" si="17"/>
        <v>0</v>
      </c>
      <c r="V123" s="6" t="str">
        <f t="shared" si="30"/>
        <v>Leer</v>
      </c>
      <c r="W123" s="6" t="str">
        <f t="shared" si="18"/>
        <v/>
      </c>
      <c r="X123" s="6" t="str">
        <f>VLOOKUP($C123,{"29 - Psychiatrie (Erwachsene)","BGI";"30 - Kinder- und Jugendpsychiatrie","BGII";"31 - Psychosomatik","BGI";"00 - Bitte eine Fachabteilung auswählen","LEER";"","Leer"},2,0)</f>
        <v>Leer</v>
      </c>
      <c r="Y123" s="6" t="str">
        <f t="shared" si="19"/>
        <v/>
      </c>
      <c r="Z123" s="6">
        <f>VLOOKUP($C123,{"29 - Psychiatrie (Erwachsene)",1;"30 - Kinder- und Jugendpsychiatrie",1;"31 - Psychosomatik",1;"00 - Bitte eine Fachabteilung auswählen",0;"",0},2,0)</f>
        <v>0</v>
      </c>
      <c r="AA123" s="6">
        <f t="shared" si="20"/>
        <v>0</v>
      </c>
      <c r="AB123" s="6">
        <f t="shared" si="21"/>
        <v>0</v>
      </c>
      <c r="AC123" s="6">
        <f t="shared" si="22"/>
        <v>0</v>
      </c>
      <c r="AD123" s="6">
        <f t="shared" si="23"/>
        <v>0</v>
      </c>
      <c r="AE123" s="6">
        <f t="shared" si="24"/>
        <v>0</v>
      </c>
      <c r="AF123" s="6">
        <f t="shared" si="25"/>
        <v>0</v>
      </c>
      <c r="AG123" s="6">
        <f t="shared" si="26"/>
        <v>0</v>
      </c>
      <c r="AH123" s="6">
        <f t="shared" si="27"/>
        <v>0</v>
      </c>
      <c r="AI123" s="6">
        <f t="shared" si="28"/>
        <v>0</v>
      </c>
      <c r="AJ123" s="6"/>
      <c r="AK123" s="6"/>
      <c r="AL123" s="6"/>
    </row>
    <row r="124" spans="1:38" s="20" customFormat="1" ht="15" customHeight="1" x14ac:dyDescent="0.25">
      <c r="A124" s="19"/>
      <c r="B124" s="74" t="str">
        <f t="shared" si="16"/>
        <v>!!!</v>
      </c>
      <c r="C124" s="202" t="str">
        <f>IF($D124&lt;&gt;"",VLOOKUP(TEXT($D124,0),'Angaben Stationen'!$C$15:$V$65,2,0),"")</f>
        <v/>
      </c>
      <c r="D124" s="203"/>
      <c r="E124" s="210"/>
      <c r="F124" s="210"/>
      <c r="G124" s="217"/>
      <c r="H124" s="218"/>
      <c r="I124" s="218"/>
      <c r="J124" s="218"/>
      <c r="K124" s="218"/>
      <c r="L124" s="219" t="str">
        <f t="shared" si="29"/>
        <v/>
      </c>
      <c r="M124" s="116"/>
      <c r="N124" s="115"/>
      <c r="T124" s="6"/>
      <c r="U124" s="6">
        <f t="shared" si="17"/>
        <v>0</v>
      </c>
      <c r="V124" s="6" t="str">
        <f t="shared" si="30"/>
        <v>Leer</v>
      </c>
      <c r="W124" s="6" t="str">
        <f t="shared" si="18"/>
        <v/>
      </c>
      <c r="X124" s="6" t="str">
        <f>VLOOKUP($C124,{"29 - Psychiatrie (Erwachsene)","BGI";"30 - Kinder- und Jugendpsychiatrie","BGII";"31 - Psychosomatik","BGI";"00 - Bitte eine Fachabteilung auswählen","LEER";"","Leer"},2,0)</f>
        <v>Leer</v>
      </c>
      <c r="Y124" s="6" t="str">
        <f t="shared" si="19"/>
        <v/>
      </c>
      <c r="Z124" s="6">
        <f>VLOOKUP($C124,{"29 - Psychiatrie (Erwachsene)",1;"30 - Kinder- und Jugendpsychiatrie",1;"31 - Psychosomatik",1;"00 - Bitte eine Fachabteilung auswählen",0;"",0},2,0)</f>
        <v>0</v>
      </c>
      <c r="AA124" s="6">
        <f t="shared" si="20"/>
        <v>0</v>
      </c>
      <c r="AB124" s="6">
        <f t="shared" si="21"/>
        <v>0</v>
      </c>
      <c r="AC124" s="6">
        <f t="shared" si="22"/>
        <v>0</v>
      </c>
      <c r="AD124" s="6">
        <f t="shared" si="23"/>
        <v>0</v>
      </c>
      <c r="AE124" s="6">
        <f t="shared" si="24"/>
        <v>0</v>
      </c>
      <c r="AF124" s="6">
        <f t="shared" si="25"/>
        <v>0</v>
      </c>
      <c r="AG124" s="6">
        <f t="shared" si="26"/>
        <v>0</v>
      </c>
      <c r="AH124" s="6">
        <f t="shared" si="27"/>
        <v>0</v>
      </c>
      <c r="AI124" s="6">
        <f t="shared" si="28"/>
        <v>0</v>
      </c>
      <c r="AJ124" s="6"/>
      <c r="AK124" s="6"/>
      <c r="AL124" s="6"/>
    </row>
    <row r="125" spans="1:38" s="20" customFormat="1" ht="15" customHeight="1" x14ac:dyDescent="0.25">
      <c r="A125" s="19"/>
      <c r="B125" s="74" t="str">
        <f t="shared" si="16"/>
        <v>!!!</v>
      </c>
      <c r="C125" s="202" t="str">
        <f>IF($D125&lt;&gt;"",VLOOKUP(TEXT($D125,0),'Angaben Stationen'!$C$15:$V$65,2,0),"")</f>
        <v/>
      </c>
      <c r="D125" s="203"/>
      <c r="E125" s="210"/>
      <c r="F125" s="210"/>
      <c r="G125" s="217"/>
      <c r="H125" s="218"/>
      <c r="I125" s="218"/>
      <c r="J125" s="218"/>
      <c r="K125" s="218"/>
      <c r="L125" s="219" t="str">
        <f t="shared" si="29"/>
        <v/>
      </c>
      <c r="M125" s="116"/>
      <c r="N125" s="115"/>
      <c r="T125" s="6"/>
      <c r="U125" s="6">
        <f t="shared" si="17"/>
        <v>0</v>
      </c>
      <c r="V125" s="6" t="str">
        <f t="shared" si="30"/>
        <v>Leer</v>
      </c>
      <c r="W125" s="6" t="str">
        <f t="shared" si="18"/>
        <v/>
      </c>
      <c r="X125" s="6" t="str">
        <f>VLOOKUP($C125,{"29 - Psychiatrie (Erwachsene)","BGI";"30 - Kinder- und Jugendpsychiatrie","BGII";"31 - Psychosomatik","BGI";"00 - Bitte eine Fachabteilung auswählen","LEER";"","Leer"},2,0)</f>
        <v>Leer</v>
      </c>
      <c r="Y125" s="6" t="str">
        <f t="shared" si="19"/>
        <v/>
      </c>
      <c r="Z125" s="6">
        <f>VLOOKUP($C125,{"29 - Psychiatrie (Erwachsene)",1;"30 - Kinder- und Jugendpsychiatrie",1;"31 - Psychosomatik",1;"00 - Bitte eine Fachabteilung auswählen",0;"",0},2,0)</f>
        <v>0</v>
      </c>
      <c r="AA125" s="6">
        <f t="shared" si="20"/>
        <v>0</v>
      </c>
      <c r="AB125" s="6">
        <f t="shared" si="21"/>
        <v>0</v>
      </c>
      <c r="AC125" s="6">
        <f t="shared" si="22"/>
        <v>0</v>
      </c>
      <c r="AD125" s="6">
        <f t="shared" si="23"/>
        <v>0</v>
      </c>
      <c r="AE125" s="6">
        <f t="shared" si="24"/>
        <v>0</v>
      </c>
      <c r="AF125" s="6">
        <f t="shared" si="25"/>
        <v>0</v>
      </c>
      <c r="AG125" s="6">
        <f t="shared" si="26"/>
        <v>0</v>
      </c>
      <c r="AH125" s="6">
        <f t="shared" si="27"/>
        <v>0</v>
      </c>
      <c r="AI125" s="6">
        <f t="shared" si="28"/>
        <v>0</v>
      </c>
      <c r="AJ125" s="6"/>
      <c r="AK125" s="6"/>
      <c r="AL125" s="6"/>
    </row>
    <row r="126" spans="1:38" s="20" customFormat="1" ht="15" customHeight="1" x14ac:dyDescent="0.25">
      <c r="A126" s="19"/>
      <c r="B126" s="74" t="str">
        <f t="shared" si="16"/>
        <v>!!!</v>
      </c>
      <c r="C126" s="202" t="str">
        <f>IF($D126&lt;&gt;"",VLOOKUP(TEXT($D126,0),'Angaben Stationen'!$C$15:$V$65,2,0),"")</f>
        <v/>
      </c>
      <c r="D126" s="203"/>
      <c r="E126" s="210"/>
      <c r="F126" s="210"/>
      <c r="G126" s="217"/>
      <c r="H126" s="218"/>
      <c r="I126" s="218"/>
      <c r="J126" s="218"/>
      <c r="K126" s="218"/>
      <c r="L126" s="219" t="str">
        <f t="shared" si="29"/>
        <v/>
      </c>
      <c r="M126" s="116"/>
      <c r="N126" s="115"/>
      <c r="T126" s="6"/>
      <c r="U126" s="6">
        <f t="shared" si="17"/>
        <v>0</v>
      </c>
      <c r="V126" s="6" t="str">
        <f t="shared" si="30"/>
        <v>Leer</v>
      </c>
      <c r="W126" s="6" t="str">
        <f t="shared" si="18"/>
        <v/>
      </c>
      <c r="X126" s="6" t="str">
        <f>VLOOKUP($C126,{"29 - Psychiatrie (Erwachsene)","BGI";"30 - Kinder- und Jugendpsychiatrie","BGII";"31 - Psychosomatik","BGI";"00 - Bitte eine Fachabteilung auswählen","LEER";"","Leer"},2,0)</f>
        <v>Leer</v>
      </c>
      <c r="Y126" s="6" t="str">
        <f t="shared" si="19"/>
        <v/>
      </c>
      <c r="Z126" s="6">
        <f>VLOOKUP($C126,{"29 - Psychiatrie (Erwachsene)",1;"30 - Kinder- und Jugendpsychiatrie",1;"31 - Psychosomatik",1;"00 - Bitte eine Fachabteilung auswählen",0;"",0},2,0)</f>
        <v>0</v>
      </c>
      <c r="AA126" s="6">
        <f t="shared" si="20"/>
        <v>0</v>
      </c>
      <c r="AB126" s="6">
        <f t="shared" si="21"/>
        <v>0</v>
      </c>
      <c r="AC126" s="6">
        <f t="shared" si="22"/>
        <v>0</v>
      </c>
      <c r="AD126" s="6">
        <f t="shared" si="23"/>
        <v>0</v>
      </c>
      <c r="AE126" s="6">
        <f t="shared" si="24"/>
        <v>0</v>
      </c>
      <c r="AF126" s="6">
        <f t="shared" si="25"/>
        <v>0</v>
      </c>
      <c r="AG126" s="6">
        <f t="shared" si="26"/>
        <v>0</v>
      </c>
      <c r="AH126" s="6">
        <f t="shared" si="27"/>
        <v>0</v>
      </c>
      <c r="AI126" s="6">
        <f t="shared" si="28"/>
        <v>0</v>
      </c>
      <c r="AJ126" s="6"/>
      <c r="AK126" s="6"/>
      <c r="AL126" s="6"/>
    </row>
    <row r="127" spans="1:38" s="20" customFormat="1" ht="15" customHeight="1" x14ac:dyDescent="0.25">
      <c r="A127" s="19"/>
      <c r="B127" s="74" t="str">
        <f t="shared" si="16"/>
        <v>!!!</v>
      </c>
      <c r="C127" s="202" t="str">
        <f>IF($D127&lt;&gt;"",VLOOKUP(TEXT($D127,0),'Angaben Stationen'!$C$15:$V$65,2,0),"")</f>
        <v/>
      </c>
      <c r="D127" s="203"/>
      <c r="E127" s="210"/>
      <c r="F127" s="210"/>
      <c r="G127" s="217"/>
      <c r="H127" s="218"/>
      <c r="I127" s="218"/>
      <c r="J127" s="218"/>
      <c r="K127" s="218"/>
      <c r="L127" s="219" t="str">
        <f t="shared" si="29"/>
        <v/>
      </c>
      <c r="M127" s="116"/>
      <c r="N127" s="115"/>
      <c r="T127" s="6"/>
      <c r="U127" s="6">
        <f t="shared" si="17"/>
        <v>0</v>
      </c>
      <c r="V127" s="6" t="str">
        <f t="shared" si="30"/>
        <v>Leer</v>
      </c>
      <c r="W127" s="6" t="str">
        <f t="shared" si="18"/>
        <v/>
      </c>
      <c r="X127" s="6" t="str">
        <f>VLOOKUP($C127,{"29 - Psychiatrie (Erwachsene)","BGI";"30 - Kinder- und Jugendpsychiatrie","BGII";"31 - Psychosomatik","BGI";"00 - Bitte eine Fachabteilung auswählen","LEER";"","Leer"},2,0)</f>
        <v>Leer</v>
      </c>
      <c r="Y127" s="6" t="str">
        <f t="shared" si="19"/>
        <v/>
      </c>
      <c r="Z127" s="6">
        <f>VLOOKUP($C127,{"29 - Psychiatrie (Erwachsene)",1;"30 - Kinder- und Jugendpsychiatrie",1;"31 - Psychosomatik",1;"00 - Bitte eine Fachabteilung auswählen",0;"",0},2,0)</f>
        <v>0</v>
      </c>
      <c r="AA127" s="6">
        <f t="shared" si="20"/>
        <v>0</v>
      </c>
      <c r="AB127" s="6">
        <f t="shared" si="21"/>
        <v>0</v>
      </c>
      <c r="AC127" s="6">
        <f t="shared" si="22"/>
        <v>0</v>
      </c>
      <c r="AD127" s="6">
        <f t="shared" si="23"/>
        <v>0</v>
      </c>
      <c r="AE127" s="6">
        <f t="shared" si="24"/>
        <v>0</v>
      </c>
      <c r="AF127" s="6">
        <f t="shared" si="25"/>
        <v>0</v>
      </c>
      <c r="AG127" s="6">
        <f t="shared" si="26"/>
        <v>0</v>
      </c>
      <c r="AH127" s="6">
        <f t="shared" si="27"/>
        <v>0</v>
      </c>
      <c r="AI127" s="6">
        <f t="shared" si="28"/>
        <v>0</v>
      </c>
      <c r="AJ127" s="6"/>
      <c r="AK127" s="6"/>
      <c r="AL127" s="6"/>
    </row>
    <row r="128" spans="1:38" s="20" customFormat="1" ht="15" customHeight="1" x14ac:dyDescent="0.25">
      <c r="A128" s="19"/>
      <c r="B128" s="74" t="str">
        <f t="shared" si="16"/>
        <v>!!!</v>
      </c>
      <c r="C128" s="202" t="str">
        <f>IF($D128&lt;&gt;"",VLOOKUP(TEXT($D128,0),'Angaben Stationen'!$C$15:$V$65,2,0),"")</f>
        <v/>
      </c>
      <c r="D128" s="203"/>
      <c r="E128" s="210"/>
      <c r="F128" s="210"/>
      <c r="G128" s="217"/>
      <c r="H128" s="218"/>
      <c r="I128" s="218"/>
      <c r="J128" s="218"/>
      <c r="K128" s="218"/>
      <c r="L128" s="219" t="str">
        <f t="shared" si="29"/>
        <v/>
      </c>
      <c r="M128" s="116"/>
      <c r="N128" s="115"/>
      <c r="T128" s="6"/>
      <c r="U128" s="6">
        <f t="shared" si="17"/>
        <v>0</v>
      </c>
      <c r="V128" s="6" t="str">
        <f t="shared" si="30"/>
        <v>Leer</v>
      </c>
      <c r="W128" s="6" t="str">
        <f t="shared" si="18"/>
        <v/>
      </c>
      <c r="X128" s="6" t="str">
        <f>VLOOKUP($C128,{"29 - Psychiatrie (Erwachsene)","BGI";"30 - Kinder- und Jugendpsychiatrie","BGII";"31 - Psychosomatik","BGI";"00 - Bitte eine Fachabteilung auswählen","LEER";"","Leer"},2,0)</f>
        <v>Leer</v>
      </c>
      <c r="Y128" s="6" t="str">
        <f t="shared" si="19"/>
        <v/>
      </c>
      <c r="Z128" s="6">
        <f>VLOOKUP($C128,{"29 - Psychiatrie (Erwachsene)",1;"30 - Kinder- und Jugendpsychiatrie",1;"31 - Psychosomatik",1;"00 - Bitte eine Fachabteilung auswählen",0;"",0},2,0)</f>
        <v>0</v>
      </c>
      <c r="AA128" s="6">
        <f t="shared" si="20"/>
        <v>0</v>
      </c>
      <c r="AB128" s="6">
        <f t="shared" si="21"/>
        <v>0</v>
      </c>
      <c r="AC128" s="6">
        <f t="shared" si="22"/>
        <v>0</v>
      </c>
      <c r="AD128" s="6">
        <f t="shared" si="23"/>
        <v>0</v>
      </c>
      <c r="AE128" s="6">
        <f t="shared" si="24"/>
        <v>0</v>
      </c>
      <c r="AF128" s="6">
        <f t="shared" si="25"/>
        <v>0</v>
      </c>
      <c r="AG128" s="6">
        <f t="shared" si="26"/>
        <v>0</v>
      </c>
      <c r="AH128" s="6">
        <f t="shared" si="27"/>
        <v>0</v>
      </c>
      <c r="AI128" s="6">
        <f t="shared" si="28"/>
        <v>0</v>
      </c>
      <c r="AJ128" s="6"/>
      <c r="AK128" s="6"/>
      <c r="AL128" s="6"/>
    </row>
    <row r="129" spans="1:38" s="20" customFormat="1" ht="15" customHeight="1" x14ac:dyDescent="0.25">
      <c r="A129" s="19"/>
      <c r="B129" s="74" t="str">
        <f t="shared" si="16"/>
        <v>!!!</v>
      </c>
      <c r="C129" s="202" t="str">
        <f>IF($D129&lt;&gt;"",VLOOKUP(TEXT($D129,0),'Angaben Stationen'!$C$15:$V$65,2,0),"")</f>
        <v/>
      </c>
      <c r="D129" s="203"/>
      <c r="E129" s="210"/>
      <c r="F129" s="210"/>
      <c r="G129" s="217"/>
      <c r="H129" s="218"/>
      <c r="I129" s="218"/>
      <c r="J129" s="218"/>
      <c r="K129" s="218"/>
      <c r="L129" s="219" t="str">
        <f t="shared" si="29"/>
        <v/>
      </c>
      <c r="M129" s="116"/>
      <c r="N129" s="115"/>
      <c r="T129" s="6"/>
      <c r="U129" s="6">
        <f t="shared" si="17"/>
        <v>0</v>
      </c>
      <c r="V129" s="6" t="str">
        <f t="shared" si="30"/>
        <v>Leer</v>
      </c>
      <c r="W129" s="6" t="str">
        <f t="shared" si="18"/>
        <v/>
      </c>
      <c r="X129" s="6" t="str">
        <f>VLOOKUP($C129,{"29 - Psychiatrie (Erwachsene)","BGI";"30 - Kinder- und Jugendpsychiatrie","BGII";"31 - Psychosomatik","BGI";"00 - Bitte eine Fachabteilung auswählen","LEER";"","Leer"},2,0)</f>
        <v>Leer</v>
      </c>
      <c r="Y129" s="6" t="str">
        <f t="shared" si="19"/>
        <v/>
      </c>
      <c r="Z129" s="6">
        <f>VLOOKUP($C129,{"29 - Psychiatrie (Erwachsene)",1;"30 - Kinder- und Jugendpsychiatrie",1;"31 - Psychosomatik",1;"00 - Bitte eine Fachabteilung auswählen",0;"",0},2,0)</f>
        <v>0</v>
      </c>
      <c r="AA129" s="6">
        <f t="shared" si="20"/>
        <v>0</v>
      </c>
      <c r="AB129" s="6">
        <f t="shared" si="21"/>
        <v>0</v>
      </c>
      <c r="AC129" s="6">
        <f t="shared" si="22"/>
        <v>0</v>
      </c>
      <c r="AD129" s="6">
        <f t="shared" si="23"/>
        <v>0</v>
      </c>
      <c r="AE129" s="6">
        <f t="shared" si="24"/>
        <v>0</v>
      </c>
      <c r="AF129" s="6">
        <f t="shared" si="25"/>
        <v>0</v>
      </c>
      <c r="AG129" s="6">
        <f t="shared" si="26"/>
        <v>0</v>
      </c>
      <c r="AH129" s="6">
        <f t="shared" si="27"/>
        <v>0</v>
      </c>
      <c r="AI129" s="6">
        <f t="shared" si="28"/>
        <v>0</v>
      </c>
      <c r="AJ129" s="6"/>
      <c r="AK129" s="6"/>
      <c r="AL129" s="6"/>
    </row>
    <row r="130" spans="1:38" s="20" customFormat="1" ht="15" customHeight="1" x14ac:dyDescent="0.25">
      <c r="A130" s="19"/>
      <c r="B130" s="74" t="str">
        <f t="shared" si="16"/>
        <v>!!!</v>
      </c>
      <c r="C130" s="202" t="str">
        <f>IF($D130&lt;&gt;"",VLOOKUP(TEXT($D130,0),'Angaben Stationen'!$C$15:$V$65,2,0),"")</f>
        <v/>
      </c>
      <c r="D130" s="203"/>
      <c r="E130" s="210"/>
      <c r="F130" s="210"/>
      <c r="G130" s="217"/>
      <c r="H130" s="218"/>
      <c r="I130" s="218"/>
      <c r="J130" s="218"/>
      <c r="K130" s="218"/>
      <c r="L130" s="219" t="str">
        <f t="shared" si="29"/>
        <v/>
      </c>
      <c r="M130" s="116"/>
      <c r="N130" s="115"/>
      <c r="T130" s="6"/>
      <c r="U130" s="6">
        <f t="shared" si="17"/>
        <v>0</v>
      </c>
      <c r="V130" s="6" t="str">
        <f t="shared" si="30"/>
        <v>Leer</v>
      </c>
      <c r="W130" s="6" t="str">
        <f t="shared" si="18"/>
        <v/>
      </c>
      <c r="X130" s="6" t="str">
        <f>VLOOKUP($C130,{"29 - Psychiatrie (Erwachsene)","BGI";"30 - Kinder- und Jugendpsychiatrie","BGII";"31 - Psychosomatik","BGI";"00 - Bitte eine Fachabteilung auswählen","LEER";"","Leer"},2,0)</f>
        <v>Leer</v>
      </c>
      <c r="Y130" s="6" t="str">
        <f t="shared" si="19"/>
        <v/>
      </c>
      <c r="Z130" s="6">
        <f>VLOOKUP($C130,{"29 - Psychiatrie (Erwachsene)",1;"30 - Kinder- und Jugendpsychiatrie",1;"31 - Psychosomatik",1;"00 - Bitte eine Fachabteilung auswählen",0;"",0},2,0)</f>
        <v>0</v>
      </c>
      <c r="AA130" s="6">
        <f t="shared" si="20"/>
        <v>0</v>
      </c>
      <c r="AB130" s="6">
        <f t="shared" si="21"/>
        <v>0</v>
      </c>
      <c r="AC130" s="6">
        <f t="shared" si="22"/>
        <v>0</v>
      </c>
      <c r="AD130" s="6">
        <f t="shared" si="23"/>
        <v>0</v>
      </c>
      <c r="AE130" s="6">
        <f t="shared" si="24"/>
        <v>0</v>
      </c>
      <c r="AF130" s="6">
        <f t="shared" si="25"/>
        <v>0</v>
      </c>
      <c r="AG130" s="6">
        <f t="shared" si="26"/>
        <v>0</v>
      </c>
      <c r="AH130" s="6">
        <f t="shared" si="27"/>
        <v>0</v>
      </c>
      <c r="AI130" s="6">
        <f t="shared" si="28"/>
        <v>0</v>
      </c>
      <c r="AJ130" s="6"/>
      <c r="AK130" s="6"/>
      <c r="AL130" s="6"/>
    </row>
    <row r="131" spans="1:38" s="20" customFormat="1" ht="15" customHeight="1" x14ac:dyDescent="0.25">
      <c r="A131" s="19"/>
      <c r="B131" s="74" t="str">
        <f t="shared" si="16"/>
        <v>!!!</v>
      </c>
      <c r="C131" s="202" t="str">
        <f>IF($D131&lt;&gt;"",VLOOKUP(TEXT($D131,0),'Angaben Stationen'!$C$15:$V$65,2,0),"")</f>
        <v/>
      </c>
      <c r="D131" s="203"/>
      <c r="E131" s="210"/>
      <c r="F131" s="210"/>
      <c r="G131" s="217"/>
      <c r="H131" s="218"/>
      <c r="I131" s="218"/>
      <c r="J131" s="218"/>
      <c r="K131" s="218"/>
      <c r="L131" s="219" t="str">
        <f t="shared" si="29"/>
        <v/>
      </c>
      <c r="M131" s="116"/>
      <c r="N131" s="115"/>
      <c r="T131" s="6"/>
      <c r="U131" s="6">
        <f t="shared" si="17"/>
        <v>0</v>
      </c>
      <c r="V131" s="6" t="str">
        <f t="shared" si="30"/>
        <v>Leer</v>
      </c>
      <c r="W131" s="6" t="str">
        <f t="shared" si="18"/>
        <v/>
      </c>
      <c r="X131" s="6" t="str">
        <f>VLOOKUP($C131,{"29 - Psychiatrie (Erwachsene)","BGI";"30 - Kinder- und Jugendpsychiatrie","BGII";"31 - Psychosomatik","BGI";"00 - Bitte eine Fachabteilung auswählen","LEER";"","Leer"},2,0)</f>
        <v>Leer</v>
      </c>
      <c r="Y131" s="6" t="str">
        <f t="shared" si="19"/>
        <v/>
      </c>
      <c r="Z131" s="6">
        <f>VLOOKUP($C131,{"29 - Psychiatrie (Erwachsene)",1;"30 - Kinder- und Jugendpsychiatrie",1;"31 - Psychosomatik",1;"00 - Bitte eine Fachabteilung auswählen",0;"",0},2,0)</f>
        <v>0</v>
      </c>
      <c r="AA131" s="6">
        <f t="shared" si="20"/>
        <v>0</v>
      </c>
      <c r="AB131" s="6">
        <f t="shared" si="21"/>
        <v>0</v>
      </c>
      <c r="AC131" s="6">
        <f t="shared" si="22"/>
        <v>0</v>
      </c>
      <c r="AD131" s="6">
        <f t="shared" si="23"/>
        <v>0</v>
      </c>
      <c r="AE131" s="6">
        <f t="shared" si="24"/>
        <v>0</v>
      </c>
      <c r="AF131" s="6">
        <f t="shared" si="25"/>
        <v>0</v>
      </c>
      <c r="AG131" s="6">
        <f t="shared" si="26"/>
        <v>0</v>
      </c>
      <c r="AH131" s="6">
        <f t="shared" si="27"/>
        <v>0</v>
      </c>
      <c r="AI131" s="6">
        <f t="shared" si="28"/>
        <v>0</v>
      </c>
      <c r="AJ131" s="6"/>
      <c r="AK131" s="6"/>
      <c r="AL131" s="6"/>
    </row>
    <row r="132" spans="1:38" s="20" customFormat="1" ht="15" customHeight="1" x14ac:dyDescent="0.25">
      <c r="A132" s="19"/>
      <c r="B132" s="74" t="str">
        <f t="shared" si="16"/>
        <v>!!!</v>
      </c>
      <c r="C132" s="202" t="str">
        <f>IF($D132&lt;&gt;"",VLOOKUP(TEXT($D132,0),'Angaben Stationen'!$C$15:$V$65,2,0),"")</f>
        <v/>
      </c>
      <c r="D132" s="203"/>
      <c r="E132" s="210"/>
      <c r="F132" s="210"/>
      <c r="G132" s="217"/>
      <c r="H132" s="218"/>
      <c r="I132" s="218"/>
      <c r="J132" s="218"/>
      <c r="K132" s="218"/>
      <c r="L132" s="219" t="str">
        <f t="shared" si="29"/>
        <v/>
      </c>
      <c r="M132" s="116"/>
      <c r="N132" s="115"/>
      <c r="T132" s="6"/>
      <c r="U132" s="6">
        <f t="shared" si="17"/>
        <v>0</v>
      </c>
      <c r="V132" s="6" t="str">
        <f t="shared" si="30"/>
        <v>Leer</v>
      </c>
      <c r="W132" s="6" t="str">
        <f t="shared" si="18"/>
        <v/>
      </c>
      <c r="X132" s="6" t="str">
        <f>VLOOKUP($C132,{"29 - Psychiatrie (Erwachsene)","BGI";"30 - Kinder- und Jugendpsychiatrie","BGII";"31 - Psychosomatik","BGI";"00 - Bitte eine Fachabteilung auswählen","LEER";"","Leer"},2,0)</f>
        <v>Leer</v>
      </c>
      <c r="Y132" s="6" t="str">
        <f t="shared" si="19"/>
        <v/>
      </c>
      <c r="Z132" s="6">
        <f>VLOOKUP($C132,{"29 - Psychiatrie (Erwachsene)",1;"30 - Kinder- und Jugendpsychiatrie",1;"31 - Psychosomatik",1;"00 - Bitte eine Fachabteilung auswählen",0;"",0},2,0)</f>
        <v>0</v>
      </c>
      <c r="AA132" s="6">
        <f t="shared" si="20"/>
        <v>0</v>
      </c>
      <c r="AB132" s="6">
        <f t="shared" si="21"/>
        <v>0</v>
      </c>
      <c r="AC132" s="6">
        <f t="shared" si="22"/>
        <v>0</v>
      </c>
      <c r="AD132" s="6">
        <f t="shared" si="23"/>
        <v>0</v>
      </c>
      <c r="AE132" s="6">
        <f t="shared" si="24"/>
        <v>0</v>
      </c>
      <c r="AF132" s="6">
        <f t="shared" si="25"/>
        <v>0</v>
      </c>
      <c r="AG132" s="6">
        <f t="shared" si="26"/>
        <v>0</v>
      </c>
      <c r="AH132" s="6">
        <f t="shared" si="27"/>
        <v>0</v>
      </c>
      <c r="AI132" s="6">
        <f t="shared" si="28"/>
        <v>0</v>
      </c>
      <c r="AJ132" s="6"/>
      <c r="AK132" s="6"/>
      <c r="AL132" s="6"/>
    </row>
    <row r="133" spans="1:38" s="20" customFormat="1" ht="15" customHeight="1" x14ac:dyDescent="0.25">
      <c r="A133" s="19"/>
      <c r="B133" s="74" t="str">
        <f t="shared" si="16"/>
        <v>!!!</v>
      </c>
      <c r="C133" s="202" t="str">
        <f>IF($D133&lt;&gt;"",VLOOKUP(TEXT($D133,0),'Angaben Stationen'!$C$15:$V$65,2,0),"")</f>
        <v/>
      </c>
      <c r="D133" s="203"/>
      <c r="E133" s="210"/>
      <c r="F133" s="210"/>
      <c r="G133" s="217"/>
      <c r="H133" s="218"/>
      <c r="I133" s="218"/>
      <c r="J133" s="218"/>
      <c r="K133" s="218"/>
      <c r="L133" s="219" t="str">
        <f t="shared" si="29"/>
        <v/>
      </c>
      <c r="M133" s="116"/>
      <c r="N133" s="115"/>
      <c r="T133" s="6"/>
      <c r="U133" s="6">
        <f t="shared" si="17"/>
        <v>0</v>
      </c>
      <c r="V133" s="6" t="str">
        <f t="shared" si="30"/>
        <v>Leer</v>
      </c>
      <c r="W133" s="6" t="str">
        <f t="shared" si="18"/>
        <v/>
      </c>
      <c r="X133" s="6" t="str">
        <f>VLOOKUP($C133,{"29 - Psychiatrie (Erwachsene)","BGI";"30 - Kinder- und Jugendpsychiatrie","BGII";"31 - Psychosomatik","BGI";"00 - Bitte eine Fachabteilung auswählen","LEER";"","Leer"},2,0)</f>
        <v>Leer</v>
      </c>
      <c r="Y133" s="6" t="str">
        <f t="shared" si="19"/>
        <v/>
      </c>
      <c r="Z133" s="6">
        <f>VLOOKUP($C133,{"29 - Psychiatrie (Erwachsene)",1;"30 - Kinder- und Jugendpsychiatrie",1;"31 - Psychosomatik",1;"00 - Bitte eine Fachabteilung auswählen",0;"",0},2,0)</f>
        <v>0</v>
      </c>
      <c r="AA133" s="6">
        <f t="shared" si="20"/>
        <v>0</v>
      </c>
      <c r="AB133" s="6">
        <f t="shared" si="21"/>
        <v>0</v>
      </c>
      <c r="AC133" s="6">
        <f t="shared" si="22"/>
        <v>0</v>
      </c>
      <c r="AD133" s="6">
        <f t="shared" si="23"/>
        <v>0</v>
      </c>
      <c r="AE133" s="6">
        <f t="shared" si="24"/>
        <v>0</v>
      </c>
      <c r="AF133" s="6">
        <f t="shared" si="25"/>
        <v>0</v>
      </c>
      <c r="AG133" s="6">
        <f t="shared" si="26"/>
        <v>0</v>
      </c>
      <c r="AH133" s="6">
        <f t="shared" si="27"/>
        <v>0</v>
      </c>
      <c r="AI133" s="6">
        <f t="shared" si="28"/>
        <v>0</v>
      </c>
      <c r="AJ133" s="6"/>
      <c r="AK133" s="6"/>
      <c r="AL133" s="6"/>
    </row>
    <row r="134" spans="1:38" s="20" customFormat="1" ht="15" customHeight="1" x14ac:dyDescent="0.25">
      <c r="A134" s="19"/>
      <c r="B134" s="74" t="str">
        <f t="shared" si="16"/>
        <v>!!!</v>
      </c>
      <c r="C134" s="202" t="str">
        <f>IF($D134&lt;&gt;"",VLOOKUP(TEXT($D134,0),'Angaben Stationen'!$C$15:$V$65,2,0),"")</f>
        <v/>
      </c>
      <c r="D134" s="203"/>
      <c r="E134" s="210"/>
      <c r="F134" s="210"/>
      <c r="G134" s="217"/>
      <c r="H134" s="218"/>
      <c r="I134" s="218"/>
      <c r="J134" s="218"/>
      <c r="K134" s="218"/>
      <c r="L134" s="219" t="str">
        <f t="shared" si="29"/>
        <v/>
      </c>
      <c r="M134" s="116"/>
      <c r="N134" s="115"/>
      <c r="T134" s="6"/>
      <c r="U134" s="6">
        <f t="shared" si="17"/>
        <v>0</v>
      </c>
      <c r="V134" s="6" t="str">
        <f t="shared" si="30"/>
        <v>Leer</v>
      </c>
      <c r="W134" s="6" t="str">
        <f t="shared" si="18"/>
        <v/>
      </c>
      <c r="X134" s="6" t="str">
        <f>VLOOKUP($C134,{"29 - Psychiatrie (Erwachsene)","BGI";"30 - Kinder- und Jugendpsychiatrie","BGII";"31 - Psychosomatik","BGI";"00 - Bitte eine Fachabteilung auswählen","LEER";"","Leer"},2,0)</f>
        <v>Leer</v>
      </c>
      <c r="Y134" s="6" t="str">
        <f t="shared" si="19"/>
        <v/>
      </c>
      <c r="Z134" s="6">
        <f>VLOOKUP($C134,{"29 - Psychiatrie (Erwachsene)",1;"30 - Kinder- und Jugendpsychiatrie",1;"31 - Psychosomatik",1;"00 - Bitte eine Fachabteilung auswählen",0;"",0},2,0)</f>
        <v>0</v>
      </c>
      <c r="AA134" s="6">
        <f t="shared" si="20"/>
        <v>0</v>
      </c>
      <c r="AB134" s="6">
        <f t="shared" si="21"/>
        <v>0</v>
      </c>
      <c r="AC134" s="6">
        <f t="shared" si="22"/>
        <v>0</v>
      </c>
      <c r="AD134" s="6">
        <f t="shared" si="23"/>
        <v>0</v>
      </c>
      <c r="AE134" s="6">
        <f t="shared" si="24"/>
        <v>0</v>
      </c>
      <c r="AF134" s="6">
        <f t="shared" si="25"/>
        <v>0</v>
      </c>
      <c r="AG134" s="6">
        <f t="shared" si="26"/>
        <v>0</v>
      </c>
      <c r="AH134" s="6">
        <f t="shared" si="27"/>
        <v>0</v>
      </c>
      <c r="AI134" s="6">
        <f t="shared" si="28"/>
        <v>0</v>
      </c>
      <c r="AJ134" s="6"/>
      <c r="AK134" s="6"/>
      <c r="AL134" s="6"/>
    </row>
    <row r="135" spans="1:38" s="20" customFormat="1" ht="15" customHeight="1" x14ac:dyDescent="0.25">
      <c r="A135" s="19"/>
      <c r="B135" s="74" t="str">
        <f t="shared" si="16"/>
        <v>!!!</v>
      </c>
      <c r="C135" s="202" t="str">
        <f>IF($D135&lt;&gt;"",VLOOKUP(TEXT($D135,0),'Angaben Stationen'!$C$15:$V$65,2,0),"")</f>
        <v/>
      </c>
      <c r="D135" s="203"/>
      <c r="E135" s="210"/>
      <c r="F135" s="210"/>
      <c r="G135" s="217"/>
      <c r="H135" s="218"/>
      <c r="I135" s="218"/>
      <c r="J135" s="218"/>
      <c r="K135" s="218"/>
      <c r="L135" s="219" t="str">
        <f t="shared" si="29"/>
        <v/>
      </c>
      <c r="M135" s="116"/>
      <c r="N135" s="115"/>
      <c r="T135" s="6"/>
      <c r="U135" s="6">
        <f t="shared" si="17"/>
        <v>0</v>
      </c>
      <c r="V135" s="6" t="str">
        <f t="shared" si="30"/>
        <v>Leer</v>
      </c>
      <c r="W135" s="6" t="str">
        <f t="shared" si="18"/>
        <v/>
      </c>
      <c r="X135" s="6" t="str">
        <f>VLOOKUP($C135,{"29 - Psychiatrie (Erwachsene)","BGI";"30 - Kinder- und Jugendpsychiatrie","BGII";"31 - Psychosomatik","BGI";"00 - Bitte eine Fachabteilung auswählen","LEER";"","Leer"},2,0)</f>
        <v>Leer</v>
      </c>
      <c r="Y135" s="6" t="str">
        <f t="shared" si="19"/>
        <v/>
      </c>
      <c r="Z135" s="6">
        <f>VLOOKUP($C135,{"29 - Psychiatrie (Erwachsene)",1;"30 - Kinder- und Jugendpsychiatrie",1;"31 - Psychosomatik",1;"00 - Bitte eine Fachabteilung auswählen",0;"",0},2,0)</f>
        <v>0</v>
      </c>
      <c r="AA135" s="6">
        <f t="shared" si="20"/>
        <v>0</v>
      </c>
      <c r="AB135" s="6">
        <f t="shared" si="21"/>
        <v>0</v>
      </c>
      <c r="AC135" s="6">
        <f t="shared" si="22"/>
        <v>0</v>
      </c>
      <c r="AD135" s="6">
        <f t="shared" si="23"/>
        <v>0</v>
      </c>
      <c r="AE135" s="6">
        <f t="shared" si="24"/>
        <v>0</v>
      </c>
      <c r="AF135" s="6">
        <f t="shared" si="25"/>
        <v>0</v>
      </c>
      <c r="AG135" s="6">
        <f t="shared" si="26"/>
        <v>0</v>
      </c>
      <c r="AH135" s="6">
        <f t="shared" si="27"/>
        <v>0</v>
      </c>
      <c r="AI135" s="6">
        <f t="shared" si="28"/>
        <v>0</v>
      </c>
      <c r="AJ135" s="6"/>
      <c r="AK135" s="6"/>
      <c r="AL135" s="6"/>
    </row>
    <row r="136" spans="1:38" s="20" customFormat="1" ht="15" customHeight="1" x14ac:dyDescent="0.25">
      <c r="A136" s="19"/>
      <c r="B136" s="74" t="str">
        <f t="shared" si="16"/>
        <v>!!!</v>
      </c>
      <c r="C136" s="202" t="str">
        <f>IF($D136&lt;&gt;"",VLOOKUP(TEXT($D136,0),'Angaben Stationen'!$C$15:$V$65,2,0),"")</f>
        <v/>
      </c>
      <c r="D136" s="203"/>
      <c r="E136" s="210"/>
      <c r="F136" s="210"/>
      <c r="G136" s="217"/>
      <c r="H136" s="218"/>
      <c r="I136" s="218"/>
      <c r="J136" s="218"/>
      <c r="K136" s="218"/>
      <c r="L136" s="219" t="str">
        <f t="shared" si="29"/>
        <v/>
      </c>
      <c r="M136" s="116"/>
      <c r="N136" s="115"/>
      <c r="T136" s="6"/>
      <c r="U136" s="6">
        <f t="shared" si="17"/>
        <v>0</v>
      </c>
      <c r="V136" s="6" t="str">
        <f t="shared" si="30"/>
        <v>Leer</v>
      </c>
      <c r="W136" s="6" t="str">
        <f t="shared" si="18"/>
        <v/>
      </c>
      <c r="X136" s="6" t="str">
        <f>VLOOKUP($C136,{"29 - Psychiatrie (Erwachsene)","BGI";"30 - Kinder- und Jugendpsychiatrie","BGII";"31 - Psychosomatik","BGI";"00 - Bitte eine Fachabteilung auswählen","LEER";"","Leer"},2,0)</f>
        <v>Leer</v>
      </c>
      <c r="Y136" s="6" t="str">
        <f t="shared" si="19"/>
        <v/>
      </c>
      <c r="Z136" s="6">
        <f>VLOOKUP($C136,{"29 - Psychiatrie (Erwachsene)",1;"30 - Kinder- und Jugendpsychiatrie",1;"31 - Psychosomatik",1;"00 - Bitte eine Fachabteilung auswählen",0;"",0},2,0)</f>
        <v>0</v>
      </c>
      <c r="AA136" s="6">
        <f t="shared" si="20"/>
        <v>0</v>
      </c>
      <c r="AB136" s="6">
        <f t="shared" si="21"/>
        <v>0</v>
      </c>
      <c r="AC136" s="6">
        <f t="shared" si="22"/>
        <v>0</v>
      </c>
      <c r="AD136" s="6">
        <f t="shared" si="23"/>
        <v>0</v>
      </c>
      <c r="AE136" s="6">
        <f t="shared" si="24"/>
        <v>0</v>
      </c>
      <c r="AF136" s="6">
        <f t="shared" si="25"/>
        <v>0</v>
      </c>
      <c r="AG136" s="6">
        <f t="shared" si="26"/>
        <v>0</v>
      </c>
      <c r="AH136" s="6">
        <f t="shared" si="27"/>
        <v>0</v>
      </c>
      <c r="AI136" s="6">
        <f t="shared" si="28"/>
        <v>0</v>
      </c>
      <c r="AJ136" s="6"/>
      <c r="AK136" s="6"/>
      <c r="AL136" s="6"/>
    </row>
    <row r="137" spans="1:38" s="20" customFormat="1" ht="15" customHeight="1" x14ac:dyDescent="0.25">
      <c r="A137" s="19"/>
      <c r="B137" s="74" t="str">
        <f t="shared" si="16"/>
        <v>!!!</v>
      </c>
      <c r="C137" s="202" t="str">
        <f>IF($D137&lt;&gt;"",VLOOKUP(TEXT($D137,0),'Angaben Stationen'!$C$15:$V$65,2,0),"")</f>
        <v/>
      </c>
      <c r="D137" s="203"/>
      <c r="E137" s="210"/>
      <c r="F137" s="210"/>
      <c r="G137" s="217"/>
      <c r="H137" s="218"/>
      <c r="I137" s="218"/>
      <c r="J137" s="218"/>
      <c r="K137" s="218"/>
      <c r="L137" s="219" t="str">
        <f t="shared" si="29"/>
        <v/>
      </c>
      <c r="M137" s="116"/>
      <c r="N137" s="115"/>
      <c r="T137" s="6"/>
      <c r="U137" s="6">
        <f t="shared" si="17"/>
        <v>0</v>
      </c>
      <c r="V137" s="6" t="str">
        <f t="shared" si="30"/>
        <v>Leer</v>
      </c>
      <c r="W137" s="6" t="str">
        <f t="shared" si="18"/>
        <v/>
      </c>
      <c r="X137" s="6" t="str">
        <f>VLOOKUP($C137,{"29 - Psychiatrie (Erwachsene)","BGI";"30 - Kinder- und Jugendpsychiatrie","BGII";"31 - Psychosomatik","BGI";"00 - Bitte eine Fachabteilung auswählen","LEER";"","Leer"},2,0)</f>
        <v>Leer</v>
      </c>
      <c r="Y137" s="6" t="str">
        <f t="shared" si="19"/>
        <v/>
      </c>
      <c r="Z137" s="6">
        <f>VLOOKUP($C137,{"29 - Psychiatrie (Erwachsene)",1;"30 - Kinder- und Jugendpsychiatrie",1;"31 - Psychosomatik",1;"00 - Bitte eine Fachabteilung auswählen",0;"",0},2,0)</f>
        <v>0</v>
      </c>
      <c r="AA137" s="6">
        <f t="shared" si="20"/>
        <v>0</v>
      </c>
      <c r="AB137" s="6">
        <f t="shared" si="21"/>
        <v>0</v>
      </c>
      <c r="AC137" s="6">
        <f t="shared" si="22"/>
        <v>0</v>
      </c>
      <c r="AD137" s="6">
        <f t="shared" si="23"/>
        <v>0</v>
      </c>
      <c r="AE137" s="6">
        <f t="shared" si="24"/>
        <v>0</v>
      </c>
      <c r="AF137" s="6">
        <f t="shared" si="25"/>
        <v>0</v>
      </c>
      <c r="AG137" s="6">
        <f t="shared" si="26"/>
        <v>0</v>
      </c>
      <c r="AH137" s="6">
        <f t="shared" si="27"/>
        <v>0</v>
      </c>
      <c r="AI137" s="6">
        <f t="shared" si="28"/>
        <v>0</v>
      </c>
      <c r="AJ137" s="6"/>
      <c r="AK137" s="6"/>
      <c r="AL137" s="6"/>
    </row>
    <row r="138" spans="1:38" s="20" customFormat="1" ht="15" customHeight="1" x14ac:dyDescent="0.25">
      <c r="A138" s="19"/>
      <c r="B138" s="74" t="str">
        <f t="shared" si="16"/>
        <v>!!!</v>
      </c>
      <c r="C138" s="202" t="str">
        <f>IF($D138&lt;&gt;"",VLOOKUP(TEXT($D138,0),'Angaben Stationen'!$C$15:$V$65,2,0),"")</f>
        <v/>
      </c>
      <c r="D138" s="203"/>
      <c r="E138" s="210"/>
      <c r="F138" s="210"/>
      <c r="G138" s="217"/>
      <c r="H138" s="218"/>
      <c r="I138" s="218"/>
      <c r="J138" s="218"/>
      <c r="K138" s="218"/>
      <c r="L138" s="219" t="str">
        <f t="shared" si="29"/>
        <v/>
      </c>
      <c r="M138" s="116"/>
      <c r="N138" s="115"/>
      <c r="T138" s="6"/>
      <c r="U138" s="6">
        <f t="shared" si="17"/>
        <v>0</v>
      </c>
      <c r="V138" s="6" t="str">
        <f t="shared" si="30"/>
        <v>Leer</v>
      </c>
      <c r="W138" s="6" t="str">
        <f t="shared" si="18"/>
        <v/>
      </c>
      <c r="X138" s="6" t="str">
        <f>VLOOKUP($C138,{"29 - Psychiatrie (Erwachsene)","BGI";"30 - Kinder- und Jugendpsychiatrie","BGII";"31 - Psychosomatik","BGI";"00 - Bitte eine Fachabteilung auswählen","LEER";"","Leer"},2,0)</f>
        <v>Leer</v>
      </c>
      <c r="Y138" s="6" t="str">
        <f t="shared" si="19"/>
        <v/>
      </c>
      <c r="Z138" s="6">
        <f>VLOOKUP($C138,{"29 - Psychiatrie (Erwachsene)",1;"30 - Kinder- und Jugendpsychiatrie",1;"31 - Psychosomatik",1;"00 - Bitte eine Fachabteilung auswählen",0;"",0},2,0)</f>
        <v>0</v>
      </c>
      <c r="AA138" s="6">
        <f t="shared" si="20"/>
        <v>0</v>
      </c>
      <c r="AB138" s="6">
        <f t="shared" si="21"/>
        <v>0</v>
      </c>
      <c r="AC138" s="6">
        <f t="shared" si="22"/>
        <v>0</v>
      </c>
      <c r="AD138" s="6">
        <f t="shared" si="23"/>
        <v>0</v>
      </c>
      <c r="AE138" s="6">
        <f t="shared" si="24"/>
        <v>0</v>
      </c>
      <c r="AF138" s="6">
        <f t="shared" si="25"/>
        <v>0</v>
      </c>
      <c r="AG138" s="6">
        <f t="shared" si="26"/>
        <v>0</v>
      </c>
      <c r="AH138" s="6">
        <f t="shared" si="27"/>
        <v>0</v>
      </c>
      <c r="AI138" s="6">
        <f t="shared" si="28"/>
        <v>0</v>
      </c>
      <c r="AJ138" s="6"/>
      <c r="AK138" s="6"/>
      <c r="AL138" s="6"/>
    </row>
    <row r="139" spans="1:38" s="20" customFormat="1" ht="15" customHeight="1" x14ac:dyDescent="0.25">
      <c r="A139" s="19"/>
      <c r="B139" s="74" t="str">
        <f t="shared" si="16"/>
        <v>!!!</v>
      </c>
      <c r="C139" s="202" t="str">
        <f>IF($D139&lt;&gt;"",VLOOKUP(TEXT($D139,0),'Angaben Stationen'!$C$15:$V$65,2,0),"")</f>
        <v/>
      </c>
      <c r="D139" s="203"/>
      <c r="E139" s="210"/>
      <c r="F139" s="210"/>
      <c r="G139" s="217"/>
      <c r="H139" s="218"/>
      <c r="I139" s="218"/>
      <c r="J139" s="218"/>
      <c r="K139" s="218"/>
      <c r="L139" s="219" t="str">
        <f t="shared" si="29"/>
        <v/>
      </c>
      <c r="M139" s="116"/>
      <c r="N139" s="115"/>
      <c r="T139" s="6"/>
      <c r="U139" s="6">
        <f t="shared" si="17"/>
        <v>0</v>
      </c>
      <c r="V139" s="6" t="str">
        <f t="shared" si="30"/>
        <v>Leer</v>
      </c>
      <c r="W139" s="6" t="str">
        <f t="shared" si="18"/>
        <v/>
      </c>
      <c r="X139" s="6" t="str">
        <f>VLOOKUP($C139,{"29 - Psychiatrie (Erwachsene)","BGI";"30 - Kinder- und Jugendpsychiatrie","BGII";"31 - Psychosomatik","BGI";"00 - Bitte eine Fachabteilung auswählen","LEER";"","Leer"},2,0)</f>
        <v>Leer</v>
      </c>
      <c r="Y139" s="6" t="str">
        <f t="shared" si="19"/>
        <v/>
      </c>
      <c r="Z139" s="6">
        <f>VLOOKUP($C139,{"29 - Psychiatrie (Erwachsene)",1;"30 - Kinder- und Jugendpsychiatrie",1;"31 - Psychosomatik",1;"00 - Bitte eine Fachabteilung auswählen",0;"",0},2,0)</f>
        <v>0</v>
      </c>
      <c r="AA139" s="6">
        <f t="shared" si="20"/>
        <v>0</v>
      </c>
      <c r="AB139" s="6">
        <f t="shared" si="21"/>
        <v>0</v>
      </c>
      <c r="AC139" s="6">
        <f t="shared" si="22"/>
        <v>0</v>
      </c>
      <c r="AD139" s="6">
        <f t="shared" si="23"/>
        <v>0</v>
      </c>
      <c r="AE139" s="6">
        <f t="shared" si="24"/>
        <v>0</v>
      </c>
      <c r="AF139" s="6">
        <f t="shared" si="25"/>
        <v>0</v>
      </c>
      <c r="AG139" s="6">
        <f t="shared" si="26"/>
        <v>0</v>
      </c>
      <c r="AH139" s="6">
        <f t="shared" si="27"/>
        <v>0</v>
      </c>
      <c r="AI139" s="6">
        <f t="shared" si="28"/>
        <v>0</v>
      </c>
      <c r="AJ139" s="6"/>
      <c r="AK139" s="6"/>
      <c r="AL139" s="6"/>
    </row>
    <row r="140" spans="1:38" s="20" customFormat="1" ht="15" customHeight="1" x14ac:dyDescent="0.25">
      <c r="A140" s="19"/>
      <c r="B140" s="74" t="str">
        <f t="shared" si="16"/>
        <v>!!!</v>
      </c>
      <c r="C140" s="202" t="str">
        <f>IF($D140&lt;&gt;"",VLOOKUP(TEXT($D140,0),'Angaben Stationen'!$C$15:$V$65,2,0),"")</f>
        <v/>
      </c>
      <c r="D140" s="203"/>
      <c r="E140" s="210"/>
      <c r="F140" s="210"/>
      <c r="G140" s="217"/>
      <c r="H140" s="218"/>
      <c r="I140" s="218"/>
      <c r="J140" s="218"/>
      <c r="K140" s="218"/>
      <c r="L140" s="219" t="str">
        <f t="shared" si="29"/>
        <v/>
      </c>
      <c r="M140" s="116"/>
      <c r="N140" s="115"/>
      <c r="T140" s="6"/>
      <c r="U140" s="6">
        <f t="shared" si="17"/>
        <v>0</v>
      </c>
      <c r="V140" s="6" t="str">
        <f t="shared" si="30"/>
        <v>Leer</v>
      </c>
      <c r="W140" s="6" t="str">
        <f t="shared" si="18"/>
        <v/>
      </c>
      <c r="X140" s="6" t="str">
        <f>VLOOKUP($C140,{"29 - Psychiatrie (Erwachsene)","BGI";"30 - Kinder- und Jugendpsychiatrie","BGII";"31 - Psychosomatik","BGI";"00 - Bitte eine Fachabteilung auswählen","LEER";"","Leer"},2,0)</f>
        <v>Leer</v>
      </c>
      <c r="Y140" s="6" t="str">
        <f t="shared" si="19"/>
        <v/>
      </c>
      <c r="Z140" s="6">
        <f>VLOOKUP($C140,{"29 - Psychiatrie (Erwachsene)",1;"30 - Kinder- und Jugendpsychiatrie",1;"31 - Psychosomatik",1;"00 - Bitte eine Fachabteilung auswählen",0;"",0},2,0)</f>
        <v>0</v>
      </c>
      <c r="AA140" s="6">
        <f t="shared" si="20"/>
        <v>0</v>
      </c>
      <c r="AB140" s="6">
        <f t="shared" si="21"/>
        <v>0</v>
      </c>
      <c r="AC140" s="6">
        <f t="shared" si="22"/>
        <v>0</v>
      </c>
      <c r="AD140" s="6">
        <f t="shared" si="23"/>
        <v>0</v>
      </c>
      <c r="AE140" s="6">
        <f t="shared" si="24"/>
        <v>0</v>
      </c>
      <c r="AF140" s="6">
        <f t="shared" si="25"/>
        <v>0</v>
      </c>
      <c r="AG140" s="6">
        <f t="shared" si="26"/>
        <v>0</v>
      </c>
      <c r="AH140" s="6">
        <f t="shared" si="27"/>
        <v>0</v>
      </c>
      <c r="AI140" s="6">
        <f t="shared" si="28"/>
        <v>0</v>
      </c>
      <c r="AJ140" s="6"/>
      <c r="AK140" s="6"/>
      <c r="AL140" s="6"/>
    </row>
    <row r="141" spans="1:38" s="20" customFormat="1" ht="15" customHeight="1" x14ac:dyDescent="0.25">
      <c r="A141" s="19"/>
      <c r="B141" s="74" t="str">
        <f t="shared" si="16"/>
        <v>!!!</v>
      </c>
      <c r="C141" s="202" t="str">
        <f>IF($D141&lt;&gt;"",VLOOKUP(TEXT($D141,0),'Angaben Stationen'!$C$15:$V$65,2,0),"")</f>
        <v/>
      </c>
      <c r="D141" s="203"/>
      <c r="E141" s="210"/>
      <c r="F141" s="210"/>
      <c r="G141" s="217"/>
      <c r="H141" s="218"/>
      <c r="I141" s="218"/>
      <c r="J141" s="218"/>
      <c r="K141" s="218"/>
      <c r="L141" s="219" t="str">
        <f t="shared" si="29"/>
        <v/>
      </c>
      <c r="M141" s="116"/>
      <c r="N141" s="115"/>
      <c r="T141" s="6"/>
      <c r="U141" s="6">
        <f t="shared" si="17"/>
        <v>0</v>
      </c>
      <c r="V141" s="6" t="str">
        <f t="shared" si="30"/>
        <v>Leer</v>
      </c>
      <c r="W141" s="6" t="str">
        <f t="shared" si="18"/>
        <v/>
      </c>
      <c r="X141" s="6" t="str">
        <f>VLOOKUP($C141,{"29 - Psychiatrie (Erwachsene)","BGI";"30 - Kinder- und Jugendpsychiatrie","BGII";"31 - Psychosomatik","BGI";"00 - Bitte eine Fachabteilung auswählen","LEER";"","Leer"},2,0)</f>
        <v>Leer</v>
      </c>
      <c r="Y141" s="6" t="str">
        <f t="shared" si="19"/>
        <v/>
      </c>
      <c r="Z141" s="6">
        <f>VLOOKUP($C141,{"29 - Psychiatrie (Erwachsene)",1;"30 - Kinder- und Jugendpsychiatrie",1;"31 - Psychosomatik",1;"00 - Bitte eine Fachabteilung auswählen",0;"",0},2,0)</f>
        <v>0</v>
      </c>
      <c r="AA141" s="6">
        <f t="shared" si="20"/>
        <v>0</v>
      </c>
      <c r="AB141" s="6">
        <f t="shared" si="21"/>
        <v>0</v>
      </c>
      <c r="AC141" s="6">
        <f t="shared" si="22"/>
        <v>0</v>
      </c>
      <c r="AD141" s="6">
        <f t="shared" si="23"/>
        <v>0</v>
      </c>
      <c r="AE141" s="6">
        <f t="shared" si="24"/>
        <v>0</v>
      </c>
      <c r="AF141" s="6">
        <f t="shared" si="25"/>
        <v>0</v>
      </c>
      <c r="AG141" s="6">
        <f t="shared" si="26"/>
        <v>0</v>
      </c>
      <c r="AH141" s="6">
        <f t="shared" si="27"/>
        <v>0</v>
      </c>
      <c r="AI141" s="6">
        <f t="shared" si="28"/>
        <v>0</v>
      </c>
      <c r="AJ141" s="6"/>
      <c r="AK141" s="6"/>
      <c r="AL141" s="6"/>
    </row>
    <row r="142" spans="1:38" s="20" customFormat="1" ht="15" customHeight="1" x14ac:dyDescent="0.25">
      <c r="A142" s="19"/>
      <c r="B142" s="74" t="str">
        <f t="shared" si="16"/>
        <v>!!!</v>
      </c>
      <c r="C142" s="202" t="str">
        <f>IF($D142&lt;&gt;"",VLOOKUP(TEXT($D142,0),'Angaben Stationen'!$C$15:$V$65,2,0),"")</f>
        <v/>
      </c>
      <c r="D142" s="203"/>
      <c r="E142" s="210"/>
      <c r="F142" s="210"/>
      <c r="G142" s="217"/>
      <c r="H142" s="218"/>
      <c r="I142" s="218"/>
      <c r="J142" s="218"/>
      <c r="K142" s="218"/>
      <c r="L142" s="219" t="str">
        <f t="shared" si="29"/>
        <v/>
      </c>
      <c r="M142" s="116"/>
      <c r="N142" s="115"/>
      <c r="T142" s="6"/>
      <c r="U142" s="6">
        <f t="shared" si="17"/>
        <v>0</v>
      </c>
      <c r="V142" s="6" t="str">
        <f t="shared" si="30"/>
        <v>Leer</v>
      </c>
      <c r="W142" s="6" t="str">
        <f t="shared" si="18"/>
        <v/>
      </c>
      <c r="X142" s="6" t="str">
        <f>VLOOKUP($C142,{"29 - Psychiatrie (Erwachsene)","BGI";"30 - Kinder- und Jugendpsychiatrie","BGII";"31 - Psychosomatik","BGI";"00 - Bitte eine Fachabteilung auswählen","LEER";"","Leer"},2,0)</f>
        <v>Leer</v>
      </c>
      <c r="Y142" s="6" t="str">
        <f t="shared" si="19"/>
        <v/>
      </c>
      <c r="Z142" s="6">
        <f>VLOOKUP($C142,{"29 - Psychiatrie (Erwachsene)",1;"30 - Kinder- und Jugendpsychiatrie",1;"31 - Psychosomatik",1;"00 - Bitte eine Fachabteilung auswählen",0;"",0},2,0)</f>
        <v>0</v>
      </c>
      <c r="AA142" s="6">
        <f t="shared" si="20"/>
        <v>0</v>
      </c>
      <c r="AB142" s="6">
        <f t="shared" si="21"/>
        <v>0</v>
      </c>
      <c r="AC142" s="6">
        <f t="shared" si="22"/>
        <v>0</v>
      </c>
      <c r="AD142" s="6">
        <f t="shared" si="23"/>
        <v>0</v>
      </c>
      <c r="AE142" s="6">
        <f t="shared" si="24"/>
        <v>0</v>
      </c>
      <c r="AF142" s="6">
        <f t="shared" si="25"/>
        <v>0</v>
      </c>
      <c r="AG142" s="6">
        <f t="shared" si="26"/>
        <v>0</v>
      </c>
      <c r="AH142" s="6">
        <f t="shared" si="27"/>
        <v>0</v>
      </c>
      <c r="AI142" s="6">
        <f t="shared" si="28"/>
        <v>0</v>
      </c>
      <c r="AJ142" s="6"/>
      <c r="AK142" s="6"/>
      <c r="AL142" s="6"/>
    </row>
    <row r="143" spans="1:38" s="20" customFormat="1" ht="15" customHeight="1" x14ac:dyDescent="0.25">
      <c r="A143" s="19"/>
      <c r="B143" s="74" t="str">
        <f t="shared" si="16"/>
        <v>!!!</v>
      </c>
      <c r="C143" s="202" t="str">
        <f>IF($D143&lt;&gt;"",VLOOKUP(TEXT($D143,0),'Angaben Stationen'!$C$15:$V$65,2,0),"")</f>
        <v/>
      </c>
      <c r="D143" s="203"/>
      <c r="E143" s="210"/>
      <c r="F143" s="210"/>
      <c r="G143" s="217"/>
      <c r="H143" s="218"/>
      <c r="I143" s="218"/>
      <c r="J143" s="218"/>
      <c r="K143" s="218"/>
      <c r="L143" s="219" t="str">
        <f t="shared" si="29"/>
        <v/>
      </c>
      <c r="M143" s="116"/>
      <c r="N143" s="115"/>
      <c r="T143" s="6"/>
      <c r="U143" s="6">
        <f t="shared" si="17"/>
        <v>0</v>
      </c>
      <c r="V143" s="6" t="str">
        <f t="shared" si="30"/>
        <v>Leer</v>
      </c>
      <c r="W143" s="6" t="str">
        <f t="shared" si="18"/>
        <v/>
      </c>
      <c r="X143" s="6" t="str">
        <f>VLOOKUP($C143,{"29 - Psychiatrie (Erwachsene)","BGI";"30 - Kinder- und Jugendpsychiatrie","BGII";"31 - Psychosomatik","BGI";"00 - Bitte eine Fachabteilung auswählen","LEER";"","Leer"},2,0)</f>
        <v>Leer</v>
      </c>
      <c r="Y143" s="6" t="str">
        <f t="shared" si="19"/>
        <v/>
      </c>
      <c r="Z143" s="6">
        <f>VLOOKUP($C143,{"29 - Psychiatrie (Erwachsene)",1;"30 - Kinder- und Jugendpsychiatrie",1;"31 - Psychosomatik",1;"00 - Bitte eine Fachabteilung auswählen",0;"",0},2,0)</f>
        <v>0</v>
      </c>
      <c r="AA143" s="6">
        <f t="shared" si="20"/>
        <v>0</v>
      </c>
      <c r="AB143" s="6">
        <f t="shared" si="21"/>
        <v>0</v>
      </c>
      <c r="AC143" s="6">
        <f t="shared" si="22"/>
        <v>0</v>
      </c>
      <c r="AD143" s="6">
        <f t="shared" si="23"/>
        <v>0</v>
      </c>
      <c r="AE143" s="6">
        <f t="shared" si="24"/>
        <v>0</v>
      </c>
      <c r="AF143" s="6">
        <f t="shared" si="25"/>
        <v>0</v>
      </c>
      <c r="AG143" s="6">
        <f t="shared" si="26"/>
        <v>0</v>
      </c>
      <c r="AH143" s="6">
        <f t="shared" si="27"/>
        <v>0</v>
      </c>
      <c r="AI143" s="6">
        <f t="shared" si="28"/>
        <v>0</v>
      </c>
      <c r="AJ143" s="6"/>
      <c r="AK143" s="6"/>
      <c r="AL143" s="6"/>
    </row>
    <row r="144" spans="1:38" s="20" customFormat="1" ht="15" customHeight="1" x14ac:dyDescent="0.25">
      <c r="A144" s="19"/>
      <c r="B144" s="74" t="str">
        <f t="shared" si="16"/>
        <v>!!!</v>
      </c>
      <c r="C144" s="202" t="str">
        <f>IF($D144&lt;&gt;"",VLOOKUP(TEXT($D144,0),'Angaben Stationen'!$C$15:$V$65,2,0),"")</f>
        <v/>
      </c>
      <c r="D144" s="203"/>
      <c r="E144" s="210"/>
      <c r="F144" s="210"/>
      <c r="G144" s="217"/>
      <c r="H144" s="218"/>
      <c r="I144" s="218"/>
      <c r="J144" s="218"/>
      <c r="K144" s="218"/>
      <c r="L144" s="219" t="str">
        <f t="shared" si="29"/>
        <v/>
      </c>
      <c r="M144" s="116"/>
      <c r="N144" s="115"/>
      <c r="T144" s="6"/>
      <c r="U144" s="6">
        <f t="shared" si="17"/>
        <v>0</v>
      </c>
      <c r="V144" s="6" t="str">
        <f t="shared" si="30"/>
        <v>Leer</v>
      </c>
      <c r="W144" s="6" t="str">
        <f t="shared" si="18"/>
        <v/>
      </c>
      <c r="X144" s="6" t="str">
        <f>VLOOKUP($C144,{"29 - Psychiatrie (Erwachsene)","BGI";"30 - Kinder- und Jugendpsychiatrie","BGII";"31 - Psychosomatik","BGI";"00 - Bitte eine Fachabteilung auswählen","LEER";"","Leer"},2,0)</f>
        <v>Leer</v>
      </c>
      <c r="Y144" s="6" t="str">
        <f t="shared" si="19"/>
        <v/>
      </c>
      <c r="Z144" s="6">
        <f>VLOOKUP($C144,{"29 - Psychiatrie (Erwachsene)",1;"30 - Kinder- und Jugendpsychiatrie",1;"31 - Psychosomatik",1;"00 - Bitte eine Fachabteilung auswählen",0;"",0},2,0)</f>
        <v>0</v>
      </c>
      <c r="AA144" s="6">
        <f t="shared" si="20"/>
        <v>0</v>
      </c>
      <c r="AB144" s="6">
        <f t="shared" si="21"/>
        <v>0</v>
      </c>
      <c r="AC144" s="6">
        <f t="shared" si="22"/>
        <v>0</v>
      </c>
      <c r="AD144" s="6">
        <f t="shared" si="23"/>
        <v>0</v>
      </c>
      <c r="AE144" s="6">
        <f t="shared" si="24"/>
        <v>0</v>
      </c>
      <c r="AF144" s="6">
        <f t="shared" si="25"/>
        <v>0</v>
      </c>
      <c r="AG144" s="6">
        <f t="shared" si="26"/>
        <v>0</v>
      </c>
      <c r="AH144" s="6">
        <f t="shared" si="27"/>
        <v>0</v>
      </c>
      <c r="AI144" s="6">
        <f t="shared" si="28"/>
        <v>0</v>
      </c>
      <c r="AJ144" s="6"/>
      <c r="AK144" s="6"/>
      <c r="AL144" s="6"/>
    </row>
    <row r="145" spans="1:38" s="20" customFormat="1" ht="15" customHeight="1" x14ac:dyDescent="0.25">
      <c r="A145" s="19"/>
      <c r="B145" s="74" t="str">
        <f t="shared" ref="B145:B208" si="31">IF(SUM(Z145:AI145)&lt;10,"!!!","")</f>
        <v>!!!</v>
      </c>
      <c r="C145" s="202" t="str">
        <f>IF($D145&lt;&gt;"",VLOOKUP(TEXT($D145,0),'Angaben Stationen'!$C$15:$V$65,2,0),"")</f>
        <v/>
      </c>
      <c r="D145" s="203"/>
      <c r="E145" s="210"/>
      <c r="F145" s="210"/>
      <c r="G145" s="217"/>
      <c r="H145" s="218"/>
      <c r="I145" s="218"/>
      <c r="J145" s="218"/>
      <c r="K145" s="218"/>
      <c r="L145" s="219" t="str">
        <f t="shared" si="29"/>
        <v/>
      </c>
      <c r="M145" s="116"/>
      <c r="N145" s="115"/>
      <c r="T145" s="6"/>
      <c r="U145" s="6">
        <f t="shared" ref="U145:U208" si="32">IF(LEN(B145)&gt;0,0,1)</f>
        <v>0</v>
      </c>
      <c r="V145" s="6" t="str">
        <f t="shared" si="30"/>
        <v>Leer</v>
      </c>
      <c r="W145" s="6" t="str">
        <f t="shared" ref="W145:W208" si="33">IF($C145&lt;&gt;"","Monate","")</f>
        <v/>
      </c>
      <c r="X145" s="6" t="str">
        <f>VLOOKUP($C145,{"29 - Psychiatrie (Erwachsene)","BGI";"30 - Kinder- und Jugendpsychiatrie","BGII";"31 - Psychosomatik","BGI";"00 - Bitte eine Fachabteilung auswählen","LEER";"","Leer"},2,0)</f>
        <v>Leer</v>
      </c>
      <c r="Y145" s="6" t="str">
        <f t="shared" ref="Y145:Y208" si="34">IF($C145&lt;&gt;"","JN","")</f>
        <v/>
      </c>
      <c r="Z145" s="6">
        <f>VLOOKUP($C145,{"29 - Psychiatrie (Erwachsene)",1;"30 - Kinder- und Jugendpsychiatrie",1;"31 - Psychosomatik",1;"00 - Bitte eine Fachabteilung auswählen",0;"",0},2,0)</f>
        <v>0</v>
      </c>
      <c r="AA145" s="6">
        <f t="shared" ref="AA145:AA208" si="35">IF(LEN($D145)&gt;0,1,0)</f>
        <v>0</v>
      </c>
      <c r="AB145" s="6">
        <f t="shared" ref="AB145:AB208" si="36">IF(LEN($E145)&gt;0,1,0)</f>
        <v>0</v>
      </c>
      <c r="AC145" s="6">
        <f t="shared" ref="AC145:AC208" si="37">IF(LEN($F145)&gt;0,1,0)</f>
        <v>0</v>
      </c>
      <c r="AD145" s="6">
        <f t="shared" ref="AD145:AD208" si="38">IF(LEN($G145)&gt;0,1,0)</f>
        <v>0</v>
      </c>
      <c r="AE145" s="6">
        <f t="shared" ref="AE145:AE208" si="39">IF(LEN($H145)&gt;0,1,0)</f>
        <v>0</v>
      </c>
      <c r="AF145" s="6">
        <f t="shared" ref="AF145:AF208" si="40">IF(LEN($I145)&gt;0,1,0)</f>
        <v>0</v>
      </c>
      <c r="AG145" s="6">
        <f t="shared" ref="AG145:AG208" si="41">IF(LEN($J145)&gt;0,1,0)</f>
        <v>0</v>
      </c>
      <c r="AH145" s="6">
        <f t="shared" ref="AH145:AH208" si="42">IF(LEN($K145)&gt;0,1,0)</f>
        <v>0</v>
      </c>
      <c r="AI145" s="6">
        <f t="shared" ref="AI145:AI208" si="43">IF(LEN($L145)&gt;0,1,0)</f>
        <v>0</v>
      </c>
      <c r="AJ145" s="6"/>
      <c r="AK145" s="6"/>
      <c r="AL145" s="6"/>
    </row>
    <row r="146" spans="1:38" s="20" customFormat="1" ht="15" customHeight="1" x14ac:dyDescent="0.25">
      <c r="A146" s="19"/>
      <c r="B146" s="74" t="str">
        <f t="shared" si="31"/>
        <v>!!!</v>
      </c>
      <c r="C146" s="202" t="str">
        <f>IF($D146&lt;&gt;"",VLOOKUP(TEXT($D146,0),'Angaben Stationen'!$C$15:$V$65,2,0),"")</f>
        <v/>
      </c>
      <c r="D146" s="203"/>
      <c r="E146" s="210"/>
      <c r="F146" s="210"/>
      <c r="G146" s="217"/>
      <c r="H146" s="218"/>
      <c r="I146" s="218"/>
      <c r="J146" s="218"/>
      <c r="K146" s="218"/>
      <c r="L146" s="219" t="str">
        <f t="shared" ref="L146:L209" si="44">IF(G146&gt;0,H146/G146,"")</f>
        <v/>
      </c>
      <c r="M146" s="116"/>
      <c r="N146" s="115"/>
      <c r="T146" s="6"/>
      <c r="U146" s="6">
        <f t="shared" si="32"/>
        <v>0</v>
      </c>
      <c r="V146" s="6" t="str">
        <f t="shared" ref="V146:V209" si="45">IF($D145&lt;&gt;"","Stationen","Leer")</f>
        <v>Leer</v>
      </c>
      <c r="W146" s="6" t="str">
        <f t="shared" si="33"/>
        <v/>
      </c>
      <c r="X146" s="6" t="str">
        <f>VLOOKUP($C146,{"29 - Psychiatrie (Erwachsene)","BGI";"30 - Kinder- und Jugendpsychiatrie","BGII";"31 - Psychosomatik","BGI";"00 - Bitte eine Fachabteilung auswählen","LEER";"","Leer"},2,0)</f>
        <v>Leer</v>
      </c>
      <c r="Y146" s="6" t="str">
        <f t="shared" si="34"/>
        <v/>
      </c>
      <c r="Z146" s="6">
        <f>VLOOKUP($C146,{"29 - Psychiatrie (Erwachsene)",1;"30 - Kinder- und Jugendpsychiatrie",1;"31 - Psychosomatik",1;"00 - Bitte eine Fachabteilung auswählen",0;"",0},2,0)</f>
        <v>0</v>
      </c>
      <c r="AA146" s="6">
        <f t="shared" si="35"/>
        <v>0</v>
      </c>
      <c r="AB146" s="6">
        <f t="shared" si="36"/>
        <v>0</v>
      </c>
      <c r="AC146" s="6">
        <f t="shared" si="37"/>
        <v>0</v>
      </c>
      <c r="AD146" s="6">
        <f t="shared" si="38"/>
        <v>0</v>
      </c>
      <c r="AE146" s="6">
        <f t="shared" si="39"/>
        <v>0</v>
      </c>
      <c r="AF146" s="6">
        <f t="shared" si="40"/>
        <v>0</v>
      </c>
      <c r="AG146" s="6">
        <f t="shared" si="41"/>
        <v>0</v>
      </c>
      <c r="AH146" s="6">
        <f t="shared" si="42"/>
        <v>0</v>
      </c>
      <c r="AI146" s="6">
        <f t="shared" si="43"/>
        <v>0</v>
      </c>
      <c r="AJ146" s="6"/>
      <c r="AK146" s="6"/>
      <c r="AL146" s="6"/>
    </row>
    <row r="147" spans="1:38" s="20" customFormat="1" ht="15" customHeight="1" x14ac:dyDescent="0.25">
      <c r="A147" s="19"/>
      <c r="B147" s="74" t="str">
        <f t="shared" si="31"/>
        <v>!!!</v>
      </c>
      <c r="C147" s="202" t="str">
        <f>IF($D147&lt;&gt;"",VLOOKUP(TEXT($D147,0),'Angaben Stationen'!$C$15:$V$65,2,0),"")</f>
        <v/>
      </c>
      <c r="D147" s="203"/>
      <c r="E147" s="210"/>
      <c r="F147" s="210"/>
      <c r="G147" s="217"/>
      <c r="H147" s="218"/>
      <c r="I147" s="218"/>
      <c r="J147" s="218"/>
      <c r="K147" s="218"/>
      <c r="L147" s="219" t="str">
        <f t="shared" si="44"/>
        <v/>
      </c>
      <c r="M147" s="116"/>
      <c r="N147" s="115"/>
      <c r="T147" s="6"/>
      <c r="U147" s="6">
        <f t="shared" si="32"/>
        <v>0</v>
      </c>
      <c r="V147" s="6" t="str">
        <f t="shared" si="45"/>
        <v>Leer</v>
      </c>
      <c r="W147" s="6" t="str">
        <f t="shared" si="33"/>
        <v/>
      </c>
      <c r="X147" s="6" t="str">
        <f>VLOOKUP($C147,{"29 - Psychiatrie (Erwachsene)","BGI";"30 - Kinder- und Jugendpsychiatrie","BGII";"31 - Psychosomatik","BGI";"00 - Bitte eine Fachabteilung auswählen","LEER";"","Leer"},2,0)</f>
        <v>Leer</v>
      </c>
      <c r="Y147" s="6" t="str">
        <f t="shared" si="34"/>
        <v/>
      </c>
      <c r="Z147" s="6">
        <f>VLOOKUP($C147,{"29 - Psychiatrie (Erwachsene)",1;"30 - Kinder- und Jugendpsychiatrie",1;"31 - Psychosomatik",1;"00 - Bitte eine Fachabteilung auswählen",0;"",0},2,0)</f>
        <v>0</v>
      </c>
      <c r="AA147" s="6">
        <f t="shared" si="35"/>
        <v>0</v>
      </c>
      <c r="AB147" s="6">
        <f t="shared" si="36"/>
        <v>0</v>
      </c>
      <c r="AC147" s="6">
        <f t="shared" si="37"/>
        <v>0</v>
      </c>
      <c r="AD147" s="6">
        <f t="shared" si="38"/>
        <v>0</v>
      </c>
      <c r="AE147" s="6">
        <f t="shared" si="39"/>
        <v>0</v>
      </c>
      <c r="AF147" s="6">
        <f t="shared" si="40"/>
        <v>0</v>
      </c>
      <c r="AG147" s="6">
        <f t="shared" si="41"/>
        <v>0</v>
      </c>
      <c r="AH147" s="6">
        <f t="shared" si="42"/>
        <v>0</v>
      </c>
      <c r="AI147" s="6">
        <f t="shared" si="43"/>
        <v>0</v>
      </c>
      <c r="AJ147" s="6"/>
      <c r="AK147" s="6"/>
      <c r="AL147" s="6"/>
    </row>
    <row r="148" spans="1:38" s="20" customFormat="1" ht="15" customHeight="1" x14ac:dyDescent="0.25">
      <c r="A148" s="19"/>
      <c r="B148" s="74" t="str">
        <f t="shared" si="31"/>
        <v>!!!</v>
      </c>
      <c r="C148" s="202" t="str">
        <f>IF($D148&lt;&gt;"",VLOOKUP(TEXT($D148,0),'Angaben Stationen'!$C$15:$V$65,2,0),"")</f>
        <v/>
      </c>
      <c r="D148" s="203"/>
      <c r="E148" s="210"/>
      <c r="F148" s="210"/>
      <c r="G148" s="217"/>
      <c r="H148" s="218"/>
      <c r="I148" s="218"/>
      <c r="J148" s="218"/>
      <c r="K148" s="218"/>
      <c r="L148" s="219" t="str">
        <f t="shared" si="44"/>
        <v/>
      </c>
      <c r="M148" s="116"/>
      <c r="N148" s="115"/>
      <c r="T148" s="6"/>
      <c r="U148" s="6">
        <f t="shared" si="32"/>
        <v>0</v>
      </c>
      <c r="V148" s="6" t="str">
        <f t="shared" si="45"/>
        <v>Leer</v>
      </c>
      <c r="W148" s="6" t="str">
        <f t="shared" si="33"/>
        <v/>
      </c>
      <c r="X148" s="6" t="str">
        <f>VLOOKUP($C148,{"29 - Psychiatrie (Erwachsene)","BGI";"30 - Kinder- und Jugendpsychiatrie","BGII";"31 - Psychosomatik","BGI";"00 - Bitte eine Fachabteilung auswählen","LEER";"","Leer"},2,0)</f>
        <v>Leer</v>
      </c>
      <c r="Y148" s="6" t="str">
        <f t="shared" si="34"/>
        <v/>
      </c>
      <c r="Z148" s="6">
        <f>VLOOKUP($C148,{"29 - Psychiatrie (Erwachsene)",1;"30 - Kinder- und Jugendpsychiatrie",1;"31 - Psychosomatik",1;"00 - Bitte eine Fachabteilung auswählen",0;"",0},2,0)</f>
        <v>0</v>
      </c>
      <c r="AA148" s="6">
        <f t="shared" si="35"/>
        <v>0</v>
      </c>
      <c r="AB148" s="6">
        <f t="shared" si="36"/>
        <v>0</v>
      </c>
      <c r="AC148" s="6">
        <f t="shared" si="37"/>
        <v>0</v>
      </c>
      <c r="AD148" s="6">
        <f t="shared" si="38"/>
        <v>0</v>
      </c>
      <c r="AE148" s="6">
        <f t="shared" si="39"/>
        <v>0</v>
      </c>
      <c r="AF148" s="6">
        <f t="shared" si="40"/>
        <v>0</v>
      </c>
      <c r="AG148" s="6">
        <f t="shared" si="41"/>
        <v>0</v>
      </c>
      <c r="AH148" s="6">
        <f t="shared" si="42"/>
        <v>0</v>
      </c>
      <c r="AI148" s="6">
        <f t="shared" si="43"/>
        <v>0</v>
      </c>
      <c r="AJ148" s="6"/>
      <c r="AK148" s="6"/>
      <c r="AL148" s="6"/>
    </row>
    <row r="149" spans="1:38" s="20" customFormat="1" ht="15" customHeight="1" x14ac:dyDescent="0.25">
      <c r="A149" s="19"/>
      <c r="B149" s="74" t="str">
        <f t="shared" si="31"/>
        <v>!!!</v>
      </c>
      <c r="C149" s="202" t="str">
        <f>IF($D149&lt;&gt;"",VLOOKUP(TEXT($D149,0),'Angaben Stationen'!$C$15:$V$65,2,0),"")</f>
        <v/>
      </c>
      <c r="D149" s="203"/>
      <c r="E149" s="210"/>
      <c r="F149" s="210"/>
      <c r="G149" s="217"/>
      <c r="H149" s="218"/>
      <c r="I149" s="218"/>
      <c r="J149" s="218"/>
      <c r="K149" s="218"/>
      <c r="L149" s="219" t="str">
        <f t="shared" si="44"/>
        <v/>
      </c>
      <c r="M149" s="116"/>
      <c r="N149" s="115"/>
      <c r="T149" s="6"/>
      <c r="U149" s="6">
        <f t="shared" si="32"/>
        <v>0</v>
      </c>
      <c r="V149" s="6" t="str">
        <f t="shared" si="45"/>
        <v>Leer</v>
      </c>
      <c r="W149" s="6" t="str">
        <f t="shared" si="33"/>
        <v/>
      </c>
      <c r="X149" s="6" t="str">
        <f>VLOOKUP($C149,{"29 - Psychiatrie (Erwachsene)","BGI";"30 - Kinder- und Jugendpsychiatrie","BGII";"31 - Psychosomatik","BGI";"00 - Bitte eine Fachabteilung auswählen","LEER";"","Leer"},2,0)</f>
        <v>Leer</v>
      </c>
      <c r="Y149" s="6" t="str">
        <f t="shared" si="34"/>
        <v/>
      </c>
      <c r="Z149" s="6">
        <f>VLOOKUP($C149,{"29 - Psychiatrie (Erwachsene)",1;"30 - Kinder- und Jugendpsychiatrie",1;"31 - Psychosomatik",1;"00 - Bitte eine Fachabteilung auswählen",0;"",0},2,0)</f>
        <v>0</v>
      </c>
      <c r="AA149" s="6">
        <f t="shared" si="35"/>
        <v>0</v>
      </c>
      <c r="AB149" s="6">
        <f t="shared" si="36"/>
        <v>0</v>
      </c>
      <c r="AC149" s="6">
        <f t="shared" si="37"/>
        <v>0</v>
      </c>
      <c r="AD149" s="6">
        <f t="shared" si="38"/>
        <v>0</v>
      </c>
      <c r="AE149" s="6">
        <f t="shared" si="39"/>
        <v>0</v>
      </c>
      <c r="AF149" s="6">
        <f t="shared" si="40"/>
        <v>0</v>
      </c>
      <c r="AG149" s="6">
        <f t="shared" si="41"/>
        <v>0</v>
      </c>
      <c r="AH149" s="6">
        <f t="shared" si="42"/>
        <v>0</v>
      </c>
      <c r="AI149" s="6">
        <f t="shared" si="43"/>
        <v>0</v>
      </c>
      <c r="AJ149" s="6"/>
      <c r="AK149" s="6"/>
      <c r="AL149" s="6"/>
    </row>
    <row r="150" spans="1:38" s="20" customFormat="1" ht="15" customHeight="1" x14ac:dyDescent="0.25">
      <c r="A150" s="19"/>
      <c r="B150" s="74" t="str">
        <f t="shared" si="31"/>
        <v>!!!</v>
      </c>
      <c r="C150" s="202" t="str">
        <f>IF($D150&lt;&gt;"",VLOOKUP(TEXT($D150,0),'Angaben Stationen'!$C$15:$V$65,2,0),"")</f>
        <v/>
      </c>
      <c r="D150" s="203"/>
      <c r="E150" s="210"/>
      <c r="F150" s="210"/>
      <c r="G150" s="217"/>
      <c r="H150" s="218"/>
      <c r="I150" s="218"/>
      <c r="J150" s="218"/>
      <c r="K150" s="218"/>
      <c r="L150" s="219" t="str">
        <f t="shared" si="44"/>
        <v/>
      </c>
      <c r="M150" s="116"/>
      <c r="N150" s="115"/>
      <c r="T150" s="6"/>
      <c r="U150" s="6">
        <f t="shared" si="32"/>
        <v>0</v>
      </c>
      <c r="V150" s="6" t="str">
        <f t="shared" si="45"/>
        <v>Leer</v>
      </c>
      <c r="W150" s="6" t="str">
        <f t="shared" si="33"/>
        <v/>
      </c>
      <c r="X150" s="6" t="str">
        <f>VLOOKUP($C150,{"29 - Psychiatrie (Erwachsene)","BGI";"30 - Kinder- und Jugendpsychiatrie","BGII";"31 - Psychosomatik","BGI";"00 - Bitte eine Fachabteilung auswählen","LEER";"","Leer"},2,0)</f>
        <v>Leer</v>
      </c>
      <c r="Y150" s="6" t="str">
        <f t="shared" si="34"/>
        <v/>
      </c>
      <c r="Z150" s="6">
        <f>VLOOKUP($C150,{"29 - Psychiatrie (Erwachsene)",1;"30 - Kinder- und Jugendpsychiatrie",1;"31 - Psychosomatik",1;"00 - Bitte eine Fachabteilung auswählen",0;"",0},2,0)</f>
        <v>0</v>
      </c>
      <c r="AA150" s="6">
        <f t="shared" si="35"/>
        <v>0</v>
      </c>
      <c r="AB150" s="6">
        <f t="shared" si="36"/>
        <v>0</v>
      </c>
      <c r="AC150" s="6">
        <f t="shared" si="37"/>
        <v>0</v>
      </c>
      <c r="AD150" s="6">
        <f t="shared" si="38"/>
        <v>0</v>
      </c>
      <c r="AE150" s="6">
        <f t="shared" si="39"/>
        <v>0</v>
      </c>
      <c r="AF150" s="6">
        <f t="shared" si="40"/>
        <v>0</v>
      </c>
      <c r="AG150" s="6">
        <f t="shared" si="41"/>
        <v>0</v>
      </c>
      <c r="AH150" s="6">
        <f t="shared" si="42"/>
        <v>0</v>
      </c>
      <c r="AI150" s="6">
        <f t="shared" si="43"/>
        <v>0</v>
      </c>
      <c r="AJ150" s="6"/>
      <c r="AK150" s="6"/>
      <c r="AL150" s="6"/>
    </row>
    <row r="151" spans="1:38" s="20" customFormat="1" ht="15" customHeight="1" x14ac:dyDescent="0.25">
      <c r="A151" s="19"/>
      <c r="B151" s="74" t="str">
        <f t="shared" si="31"/>
        <v>!!!</v>
      </c>
      <c r="C151" s="202" t="str">
        <f>IF($D151&lt;&gt;"",VLOOKUP(TEXT($D151,0),'Angaben Stationen'!$C$15:$V$65,2,0),"")</f>
        <v/>
      </c>
      <c r="D151" s="203"/>
      <c r="E151" s="210"/>
      <c r="F151" s="210"/>
      <c r="G151" s="217"/>
      <c r="H151" s="218"/>
      <c r="I151" s="218"/>
      <c r="J151" s="218"/>
      <c r="K151" s="218"/>
      <c r="L151" s="219" t="str">
        <f t="shared" si="44"/>
        <v/>
      </c>
      <c r="M151" s="116"/>
      <c r="N151" s="115"/>
      <c r="T151" s="6"/>
      <c r="U151" s="6">
        <f t="shared" si="32"/>
        <v>0</v>
      </c>
      <c r="V151" s="6" t="str">
        <f t="shared" si="45"/>
        <v>Leer</v>
      </c>
      <c r="W151" s="6" t="str">
        <f t="shared" si="33"/>
        <v/>
      </c>
      <c r="X151" s="6" t="str">
        <f>VLOOKUP($C151,{"29 - Psychiatrie (Erwachsene)","BGI";"30 - Kinder- und Jugendpsychiatrie","BGII";"31 - Psychosomatik","BGI";"00 - Bitte eine Fachabteilung auswählen","LEER";"","Leer"},2,0)</f>
        <v>Leer</v>
      </c>
      <c r="Y151" s="6" t="str">
        <f t="shared" si="34"/>
        <v/>
      </c>
      <c r="Z151" s="6">
        <f>VLOOKUP($C151,{"29 - Psychiatrie (Erwachsene)",1;"30 - Kinder- und Jugendpsychiatrie",1;"31 - Psychosomatik",1;"00 - Bitte eine Fachabteilung auswählen",0;"",0},2,0)</f>
        <v>0</v>
      </c>
      <c r="AA151" s="6">
        <f t="shared" si="35"/>
        <v>0</v>
      </c>
      <c r="AB151" s="6">
        <f t="shared" si="36"/>
        <v>0</v>
      </c>
      <c r="AC151" s="6">
        <f t="shared" si="37"/>
        <v>0</v>
      </c>
      <c r="AD151" s="6">
        <f t="shared" si="38"/>
        <v>0</v>
      </c>
      <c r="AE151" s="6">
        <f t="shared" si="39"/>
        <v>0</v>
      </c>
      <c r="AF151" s="6">
        <f t="shared" si="40"/>
        <v>0</v>
      </c>
      <c r="AG151" s="6">
        <f t="shared" si="41"/>
        <v>0</v>
      </c>
      <c r="AH151" s="6">
        <f t="shared" si="42"/>
        <v>0</v>
      </c>
      <c r="AI151" s="6">
        <f t="shared" si="43"/>
        <v>0</v>
      </c>
      <c r="AJ151" s="6"/>
      <c r="AK151" s="6"/>
      <c r="AL151" s="6"/>
    </row>
    <row r="152" spans="1:38" s="20" customFormat="1" ht="15" customHeight="1" x14ac:dyDescent="0.25">
      <c r="A152" s="19"/>
      <c r="B152" s="74" t="str">
        <f t="shared" si="31"/>
        <v>!!!</v>
      </c>
      <c r="C152" s="202" t="str">
        <f>IF($D152&lt;&gt;"",VLOOKUP(TEXT($D152,0),'Angaben Stationen'!$C$15:$V$65,2,0),"")</f>
        <v/>
      </c>
      <c r="D152" s="203"/>
      <c r="E152" s="210"/>
      <c r="F152" s="210"/>
      <c r="G152" s="217"/>
      <c r="H152" s="218"/>
      <c r="I152" s="218"/>
      <c r="J152" s="218"/>
      <c r="K152" s="218"/>
      <c r="L152" s="219" t="str">
        <f t="shared" si="44"/>
        <v/>
      </c>
      <c r="M152" s="116"/>
      <c r="N152" s="115"/>
      <c r="T152" s="6"/>
      <c r="U152" s="6">
        <f t="shared" si="32"/>
        <v>0</v>
      </c>
      <c r="V152" s="6" t="str">
        <f t="shared" si="45"/>
        <v>Leer</v>
      </c>
      <c r="W152" s="6" t="str">
        <f t="shared" si="33"/>
        <v/>
      </c>
      <c r="X152" s="6" t="str">
        <f>VLOOKUP($C152,{"29 - Psychiatrie (Erwachsene)","BGI";"30 - Kinder- und Jugendpsychiatrie","BGII";"31 - Psychosomatik","BGI";"00 - Bitte eine Fachabteilung auswählen","LEER";"","Leer"},2,0)</f>
        <v>Leer</v>
      </c>
      <c r="Y152" s="6" t="str">
        <f t="shared" si="34"/>
        <v/>
      </c>
      <c r="Z152" s="6">
        <f>VLOOKUP($C152,{"29 - Psychiatrie (Erwachsene)",1;"30 - Kinder- und Jugendpsychiatrie",1;"31 - Psychosomatik",1;"00 - Bitte eine Fachabteilung auswählen",0;"",0},2,0)</f>
        <v>0</v>
      </c>
      <c r="AA152" s="6">
        <f t="shared" si="35"/>
        <v>0</v>
      </c>
      <c r="AB152" s="6">
        <f t="shared" si="36"/>
        <v>0</v>
      </c>
      <c r="AC152" s="6">
        <f t="shared" si="37"/>
        <v>0</v>
      </c>
      <c r="AD152" s="6">
        <f t="shared" si="38"/>
        <v>0</v>
      </c>
      <c r="AE152" s="6">
        <f t="shared" si="39"/>
        <v>0</v>
      </c>
      <c r="AF152" s="6">
        <f t="shared" si="40"/>
        <v>0</v>
      </c>
      <c r="AG152" s="6">
        <f t="shared" si="41"/>
        <v>0</v>
      </c>
      <c r="AH152" s="6">
        <f t="shared" si="42"/>
        <v>0</v>
      </c>
      <c r="AI152" s="6">
        <f t="shared" si="43"/>
        <v>0</v>
      </c>
      <c r="AJ152" s="6"/>
      <c r="AK152" s="6"/>
      <c r="AL152" s="6"/>
    </row>
    <row r="153" spans="1:38" s="20" customFormat="1" ht="15" customHeight="1" x14ac:dyDescent="0.25">
      <c r="A153" s="19"/>
      <c r="B153" s="74" t="str">
        <f t="shared" si="31"/>
        <v>!!!</v>
      </c>
      <c r="C153" s="202" t="str">
        <f>IF($D153&lt;&gt;"",VLOOKUP(TEXT($D153,0),'Angaben Stationen'!$C$15:$V$65,2,0),"")</f>
        <v/>
      </c>
      <c r="D153" s="203"/>
      <c r="E153" s="210"/>
      <c r="F153" s="210"/>
      <c r="G153" s="217"/>
      <c r="H153" s="218"/>
      <c r="I153" s="218"/>
      <c r="J153" s="218"/>
      <c r="K153" s="218"/>
      <c r="L153" s="219" t="str">
        <f t="shared" si="44"/>
        <v/>
      </c>
      <c r="M153" s="116"/>
      <c r="N153" s="115"/>
      <c r="T153" s="6"/>
      <c r="U153" s="6">
        <f t="shared" si="32"/>
        <v>0</v>
      </c>
      <c r="V153" s="6" t="str">
        <f t="shared" si="45"/>
        <v>Leer</v>
      </c>
      <c r="W153" s="6" t="str">
        <f t="shared" si="33"/>
        <v/>
      </c>
      <c r="X153" s="6" t="str">
        <f>VLOOKUP($C153,{"29 - Psychiatrie (Erwachsene)","BGI";"30 - Kinder- und Jugendpsychiatrie","BGII";"31 - Psychosomatik","BGI";"00 - Bitte eine Fachabteilung auswählen","LEER";"","Leer"},2,0)</f>
        <v>Leer</v>
      </c>
      <c r="Y153" s="6" t="str">
        <f t="shared" si="34"/>
        <v/>
      </c>
      <c r="Z153" s="6">
        <f>VLOOKUP($C153,{"29 - Psychiatrie (Erwachsene)",1;"30 - Kinder- und Jugendpsychiatrie",1;"31 - Psychosomatik",1;"00 - Bitte eine Fachabteilung auswählen",0;"",0},2,0)</f>
        <v>0</v>
      </c>
      <c r="AA153" s="6">
        <f t="shared" si="35"/>
        <v>0</v>
      </c>
      <c r="AB153" s="6">
        <f t="shared" si="36"/>
        <v>0</v>
      </c>
      <c r="AC153" s="6">
        <f t="shared" si="37"/>
        <v>0</v>
      </c>
      <c r="AD153" s="6">
        <f t="shared" si="38"/>
        <v>0</v>
      </c>
      <c r="AE153" s="6">
        <f t="shared" si="39"/>
        <v>0</v>
      </c>
      <c r="AF153" s="6">
        <f t="shared" si="40"/>
        <v>0</v>
      </c>
      <c r="AG153" s="6">
        <f t="shared" si="41"/>
        <v>0</v>
      </c>
      <c r="AH153" s="6">
        <f t="shared" si="42"/>
        <v>0</v>
      </c>
      <c r="AI153" s="6">
        <f t="shared" si="43"/>
        <v>0</v>
      </c>
      <c r="AJ153" s="6"/>
      <c r="AK153" s="6"/>
      <c r="AL153" s="6"/>
    </row>
    <row r="154" spans="1:38" s="20" customFormat="1" ht="15" customHeight="1" x14ac:dyDescent="0.25">
      <c r="A154" s="19"/>
      <c r="B154" s="74" t="str">
        <f t="shared" si="31"/>
        <v>!!!</v>
      </c>
      <c r="C154" s="202" t="str">
        <f>IF($D154&lt;&gt;"",VLOOKUP(TEXT($D154,0),'Angaben Stationen'!$C$15:$V$65,2,0),"")</f>
        <v/>
      </c>
      <c r="D154" s="203"/>
      <c r="E154" s="210"/>
      <c r="F154" s="210"/>
      <c r="G154" s="217"/>
      <c r="H154" s="218"/>
      <c r="I154" s="218"/>
      <c r="J154" s="218"/>
      <c r="K154" s="218"/>
      <c r="L154" s="219" t="str">
        <f t="shared" si="44"/>
        <v/>
      </c>
      <c r="M154" s="116"/>
      <c r="N154" s="115"/>
      <c r="T154" s="6"/>
      <c r="U154" s="6">
        <f t="shared" si="32"/>
        <v>0</v>
      </c>
      <c r="V154" s="6" t="str">
        <f t="shared" si="45"/>
        <v>Leer</v>
      </c>
      <c r="W154" s="6" t="str">
        <f t="shared" si="33"/>
        <v/>
      </c>
      <c r="X154" s="6" t="str">
        <f>VLOOKUP($C154,{"29 - Psychiatrie (Erwachsene)","BGI";"30 - Kinder- und Jugendpsychiatrie","BGII";"31 - Psychosomatik","BGI";"00 - Bitte eine Fachabteilung auswählen","LEER";"","Leer"},2,0)</f>
        <v>Leer</v>
      </c>
      <c r="Y154" s="6" t="str">
        <f t="shared" si="34"/>
        <v/>
      </c>
      <c r="Z154" s="6">
        <f>VLOOKUP($C154,{"29 - Psychiatrie (Erwachsene)",1;"30 - Kinder- und Jugendpsychiatrie",1;"31 - Psychosomatik",1;"00 - Bitte eine Fachabteilung auswählen",0;"",0},2,0)</f>
        <v>0</v>
      </c>
      <c r="AA154" s="6">
        <f t="shared" si="35"/>
        <v>0</v>
      </c>
      <c r="AB154" s="6">
        <f t="shared" si="36"/>
        <v>0</v>
      </c>
      <c r="AC154" s="6">
        <f t="shared" si="37"/>
        <v>0</v>
      </c>
      <c r="AD154" s="6">
        <f t="shared" si="38"/>
        <v>0</v>
      </c>
      <c r="AE154" s="6">
        <f t="shared" si="39"/>
        <v>0</v>
      </c>
      <c r="AF154" s="6">
        <f t="shared" si="40"/>
        <v>0</v>
      </c>
      <c r="AG154" s="6">
        <f t="shared" si="41"/>
        <v>0</v>
      </c>
      <c r="AH154" s="6">
        <f t="shared" si="42"/>
        <v>0</v>
      </c>
      <c r="AI154" s="6">
        <f t="shared" si="43"/>
        <v>0</v>
      </c>
      <c r="AJ154" s="6"/>
      <c r="AK154" s="6"/>
      <c r="AL154" s="6"/>
    </row>
    <row r="155" spans="1:38" s="20" customFormat="1" ht="15" customHeight="1" x14ac:dyDescent="0.25">
      <c r="A155" s="19"/>
      <c r="B155" s="74" t="str">
        <f t="shared" si="31"/>
        <v>!!!</v>
      </c>
      <c r="C155" s="202" t="str">
        <f>IF($D155&lt;&gt;"",VLOOKUP(TEXT($D155,0),'Angaben Stationen'!$C$15:$V$65,2,0),"")</f>
        <v/>
      </c>
      <c r="D155" s="203"/>
      <c r="E155" s="210"/>
      <c r="F155" s="210"/>
      <c r="G155" s="217"/>
      <c r="H155" s="218"/>
      <c r="I155" s="218"/>
      <c r="J155" s="218"/>
      <c r="K155" s="218"/>
      <c r="L155" s="219" t="str">
        <f t="shared" si="44"/>
        <v/>
      </c>
      <c r="M155" s="116"/>
      <c r="N155" s="115"/>
      <c r="T155" s="6"/>
      <c r="U155" s="6">
        <f t="shared" si="32"/>
        <v>0</v>
      </c>
      <c r="V155" s="6" t="str">
        <f t="shared" si="45"/>
        <v>Leer</v>
      </c>
      <c r="W155" s="6" t="str">
        <f t="shared" si="33"/>
        <v/>
      </c>
      <c r="X155" s="6" t="str">
        <f>VLOOKUP($C155,{"29 - Psychiatrie (Erwachsene)","BGI";"30 - Kinder- und Jugendpsychiatrie","BGII";"31 - Psychosomatik","BGI";"00 - Bitte eine Fachabteilung auswählen","LEER";"","Leer"},2,0)</f>
        <v>Leer</v>
      </c>
      <c r="Y155" s="6" t="str">
        <f t="shared" si="34"/>
        <v/>
      </c>
      <c r="Z155" s="6">
        <f>VLOOKUP($C155,{"29 - Psychiatrie (Erwachsene)",1;"30 - Kinder- und Jugendpsychiatrie",1;"31 - Psychosomatik",1;"00 - Bitte eine Fachabteilung auswählen",0;"",0},2,0)</f>
        <v>0</v>
      </c>
      <c r="AA155" s="6">
        <f t="shared" si="35"/>
        <v>0</v>
      </c>
      <c r="AB155" s="6">
        <f t="shared" si="36"/>
        <v>0</v>
      </c>
      <c r="AC155" s="6">
        <f t="shared" si="37"/>
        <v>0</v>
      </c>
      <c r="AD155" s="6">
        <f t="shared" si="38"/>
        <v>0</v>
      </c>
      <c r="AE155" s="6">
        <f t="shared" si="39"/>
        <v>0</v>
      </c>
      <c r="AF155" s="6">
        <f t="shared" si="40"/>
        <v>0</v>
      </c>
      <c r="AG155" s="6">
        <f t="shared" si="41"/>
        <v>0</v>
      </c>
      <c r="AH155" s="6">
        <f t="shared" si="42"/>
        <v>0</v>
      </c>
      <c r="AI155" s="6">
        <f t="shared" si="43"/>
        <v>0</v>
      </c>
      <c r="AJ155" s="6"/>
      <c r="AK155" s="6"/>
      <c r="AL155" s="6"/>
    </row>
    <row r="156" spans="1:38" s="20" customFormat="1" ht="15" customHeight="1" x14ac:dyDescent="0.25">
      <c r="A156" s="19"/>
      <c r="B156" s="74" t="str">
        <f t="shared" si="31"/>
        <v>!!!</v>
      </c>
      <c r="C156" s="202" t="str">
        <f>IF($D156&lt;&gt;"",VLOOKUP(TEXT($D156,0),'Angaben Stationen'!$C$15:$V$65,2,0),"")</f>
        <v/>
      </c>
      <c r="D156" s="203"/>
      <c r="E156" s="210"/>
      <c r="F156" s="210"/>
      <c r="G156" s="217"/>
      <c r="H156" s="218"/>
      <c r="I156" s="218"/>
      <c r="J156" s="218"/>
      <c r="K156" s="218"/>
      <c r="L156" s="219" t="str">
        <f t="shared" si="44"/>
        <v/>
      </c>
      <c r="M156" s="116"/>
      <c r="N156" s="115"/>
      <c r="T156" s="6"/>
      <c r="U156" s="6">
        <f t="shared" si="32"/>
        <v>0</v>
      </c>
      <c r="V156" s="6" t="str">
        <f t="shared" si="45"/>
        <v>Leer</v>
      </c>
      <c r="W156" s="6" t="str">
        <f t="shared" si="33"/>
        <v/>
      </c>
      <c r="X156" s="6" t="str">
        <f>VLOOKUP($C156,{"29 - Psychiatrie (Erwachsene)","BGI";"30 - Kinder- und Jugendpsychiatrie","BGII";"31 - Psychosomatik","BGI";"00 - Bitte eine Fachabteilung auswählen","LEER";"","Leer"},2,0)</f>
        <v>Leer</v>
      </c>
      <c r="Y156" s="6" t="str">
        <f t="shared" si="34"/>
        <v/>
      </c>
      <c r="Z156" s="6">
        <f>VLOOKUP($C156,{"29 - Psychiatrie (Erwachsene)",1;"30 - Kinder- und Jugendpsychiatrie",1;"31 - Psychosomatik",1;"00 - Bitte eine Fachabteilung auswählen",0;"",0},2,0)</f>
        <v>0</v>
      </c>
      <c r="AA156" s="6">
        <f t="shared" si="35"/>
        <v>0</v>
      </c>
      <c r="AB156" s="6">
        <f t="shared" si="36"/>
        <v>0</v>
      </c>
      <c r="AC156" s="6">
        <f t="shared" si="37"/>
        <v>0</v>
      </c>
      <c r="AD156" s="6">
        <f t="shared" si="38"/>
        <v>0</v>
      </c>
      <c r="AE156" s="6">
        <f t="shared" si="39"/>
        <v>0</v>
      </c>
      <c r="AF156" s="6">
        <f t="shared" si="40"/>
        <v>0</v>
      </c>
      <c r="AG156" s="6">
        <f t="shared" si="41"/>
        <v>0</v>
      </c>
      <c r="AH156" s="6">
        <f t="shared" si="42"/>
        <v>0</v>
      </c>
      <c r="AI156" s="6">
        <f t="shared" si="43"/>
        <v>0</v>
      </c>
      <c r="AJ156" s="6"/>
      <c r="AK156" s="6"/>
      <c r="AL156" s="6"/>
    </row>
    <row r="157" spans="1:38" s="20" customFormat="1" ht="15" customHeight="1" x14ac:dyDescent="0.25">
      <c r="A157" s="19"/>
      <c r="B157" s="74" t="str">
        <f t="shared" si="31"/>
        <v>!!!</v>
      </c>
      <c r="C157" s="202" t="str">
        <f>IF($D157&lt;&gt;"",VLOOKUP(TEXT($D157,0),'Angaben Stationen'!$C$15:$V$65,2,0),"")</f>
        <v/>
      </c>
      <c r="D157" s="203"/>
      <c r="E157" s="210"/>
      <c r="F157" s="210"/>
      <c r="G157" s="217"/>
      <c r="H157" s="218"/>
      <c r="I157" s="218"/>
      <c r="J157" s="218"/>
      <c r="K157" s="218"/>
      <c r="L157" s="219" t="str">
        <f t="shared" si="44"/>
        <v/>
      </c>
      <c r="M157" s="116"/>
      <c r="N157" s="115"/>
      <c r="T157" s="6"/>
      <c r="U157" s="6">
        <f t="shared" si="32"/>
        <v>0</v>
      </c>
      <c r="V157" s="6" t="str">
        <f t="shared" si="45"/>
        <v>Leer</v>
      </c>
      <c r="W157" s="6" t="str">
        <f t="shared" si="33"/>
        <v/>
      </c>
      <c r="X157" s="6" t="str">
        <f>VLOOKUP($C157,{"29 - Psychiatrie (Erwachsene)","BGI";"30 - Kinder- und Jugendpsychiatrie","BGII";"31 - Psychosomatik","BGI";"00 - Bitte eine Fachabteilung auswählen","LEER";"","Leer"},2,0)</f>
        <v>Leer</v>
      </c>
      <c r="Y157" s="6" t="str">
        <f t="shared" si="34"/>
        <v/>
      </c>
      <c r="Z157" s="6">
        <f>VLOOKUP($C157,{"29 - Psychiatrie (Erwachsene)",1;"30 - Kinder- und Jugendpsychiatrie",1;"31 - Psychosomatik",1;"00 - Bitte eine Fachabteilung auswählen",0;"",0},2,0)</f>
        <v>0</v>
      </c>
      <c r="AA157" s="6">
        <f t="shared" si="35"/>
        <v>0</v>
      </c>
      <c r="AB157" s="6">
        <f t="shared" si="36"/>
        <v>0</v>
      </c>
      <c r="AC157" s="6">
        <f t="shared" si="37"/>
        <v>0</v>
      </c>
      <c r="AD157" s="6">
        <f t="shared" si="38"/>
        <v>0</v>
      </c>
      <c r="AE157" s="6">
        <f t="shared" si="39"/>
        <v>0</v>
      </c>
      <c r="AF157" s="6">
        <f t="shared" si="40"/>
        <v>0</v>
      </c>
      <c r="AG157" s="6">
        <f t="shared" si="41"/>
        <v>0</v>
      </c>
      <c r="AH157" s="6">
        <f t="shared" si="42"/>
        <v>0</v>
      </c>
      <c r="AI157" s="6">
        <f t="shared" si="43"/>
        <v>0</v>
      </c>
      <c r="AJ157" s="6"/>
      <c r="AK157" s="6"/>
      <c r="AL157" s="6"/>
    </row>
    <row r="158" spans="1:38" s="20" customFormat="1" ht="15" customHeight="1" x14ac:dyDescent="0.25">
      <c r="A158" s="19"/>
      <c r="B158" s="74" t="str">
        <f t="shared" si="31"/>
        <v>!!!</v>
      </c>
      <c r="C158" s="202" t="str">
        <f>IF($D158&lt;&gt;"",VLOOKUP(TEXT($D158,0),'Angaben Stationen'!$C$15:$V$65,2,0),"")</f>
        <v/>
      </c>
      <c r="D158" s="203"/>
      <c r="E158" s="210"/>
      <c r="F158" s="210"/>
      <c r="G158" s="217"/>
      <c r="H158" s="218"/>
      <c r="I158" s="218"/>
      <c r="J158" s="218"/>
      <c r="K158" s="218"/>
      <c r="L158" s="219" t="str">
        <f t="shared" si="44"/>
        <v/>
      </c>
      <c r="M158" s="116"/>
      <c r="N158" s="115"/>
      <c r="T158" s="6"/>
      <c r="U158" s="6">
        <f t="shared" si="32"/>
        <v>0</v>
      </c>
      <c r="V158" s="6" t="str">
        <f t="shared" si="45"/>
        <v>Leer</v>
      </c>
      <c r="W158" s="6" t="str">
        <f t="shared" si="33"/>
        <v/>
      </c>
      <c r="X158" s="6" t="str">
        <f>VLOOKUP($C158,{"29 - Psychiatrie (Erwachsene)","BGI";"30 - Kinder- und Jugendpsychiatrie","BGII";"31 - Psychosomatik","BGI";"00 - Bitte eine Fachabteilung auswählen","LEER";"","Leer"},2,0)</f>
        <v>Leer</v>
      </c>
      <c r="Y158" s="6" t="str">
        <f t="shared" si="34"/>
        <v/>
      </c>
      <c r="Z158" s="6">
        <f>VLOOKUP($C158,{"29 - Psychiatrie (Erwachsene)",1;"30 - Kinder- und Jugendpsychiatrie",1;"31 - Psychosomatik",1;"00 - Bitte eine Fachabteilung auswählen",0;"",0},2,0)</f>
        <v>0</v>
      </c>
      <c r="AA158" s="6">
        <f t="shared" si="35"/>
        <v>0</v>
      </c>
      <c r="AB158" s="6">
        <f t="shared" si="36"/>
        <v>0</v>
      </c>
      <c r="AC158" s="6">
        <f t="shared" si="37"/>
        <v>0</v>
      </c>
      <c r="AD158" s="6">
        <f t="shared" si="38"/>
        <v>0</v>
      </c>
      <c r="AE158" s="6">
        <f t="shared" si="39"/>
        <v>0</v>
      </c>
      <c r="AF158" s="6">
        <f t="shared" si="40"/>
        <v>0</v>
      </c>
      <c r="AG158" s="6">
        <f t="shared" si="41"/>
        <v>0</v>
      </c>
      <c r="AH158" s="6">
        <f t="shared" si="42"/>
        <v>0</v>
      </c>
      <c r="AI158" s="6">
        <f t="shared" si="43"/>
        <v>0</v>
      </c>
      <c r="AJ158" s="6"/>
      <c r="AK158" s="6"/>
      <c r="AL158" s="6"/>
    </row>
    <row r="159" spans="1:38" s="20" customFormat="1" ht="15" customHeight="1" x14ac:dyDescent="0.25">
      <c r="A159" s="19"/>
      <c r="B159" s="74" t="str">
        <f t="shared" si="31"/>
        <v>!!!</v>
      </c>
      <c r="C159" s="202" t="str">
        <f>IF($D159&lt;&gt;"",VLOOKUP(TEXT($D159,0),'Angaben Stationen'!$C$15:$V$65,2,0),"")</f>
        <v/>
      </c>
      <c r="D159" s="203"/>
      <c r="E159" s="210"/>
      <c r="F159" s="210"/>
      <c r="G159" s="217"/>
      <c r="H159" s="218"/>
      <c r="I159" s="218"/>
      <c r="J159" s="218"/>
      <c r="K159" s="218"/>
      <c r="L159" s="219" t="str">
        <f t="shared" si="44"/>
        <v/>
      </c>
      <c r="M159" s="116"/>
      <c r="N159" s="115"/>
      <c r="T159" s="6"/>
      <c r="U159" s="6">
        <f t="shared" si="32"/>
        <v>0</v>
      </c>
      <c r="V159" s="6" t="str">
        <f t="shared" si="45"/>
        <v>Leer</v>
      </c>
      <c r="W159" s="6" t="str">
        <f t="shared" si="33"/>
        <v/>
      </c>
      <c r="X159" s="6" t="str">
        <f>VLOOKUP($C159,{"29 - Psychiatrie (Erwachsene)","BGI";"30 - Kinder- und Jugendpsychiatrie","BGII";"31 - Psychosomatik","BGI";"00 - Bitte eine Fachabteilung auswählen","LEER";"","Leer"},2,0)</f>
        <v>Leer</v>
      </c>
      <c r="Y159" s="6" t="str">
        <f t="shared" si="34"/>
        <v/>
      </c>
      <c r="Z159" s="6">
        <f>VLOOKUP($C159,{"29 - Psychiatrie (Erwachsene)",1;"30 - Kinder- und Jugendpsychiatrie",1;"31 - Psychosomatik",1;"00 - Bitte eine Fachabteilung auswählen",0;"",0},2,0)</f>
        <v>0</v>
      </c>
      <c r="AA159" s="6">
        <f t="shared" si="35"/>
        <v>0</v>
      </c>
      <c r="AB159" s="6">
        <f t="shared" si="36"/>
        <v>0</v>
      </c>
      <c r="AC159" s="6">
        <f t="shared" si="37"/>
        <v>0</v>
      </c>
      <c r="AD159" s="6">
        <f t="shared" si="38"/>
        <v>0</v>
      </c>
      <c r="AE159" s="6">
        <f t="shared" si="39"/>
        <v>0</v>
      </c>
      <c r="AF159" s="6">
        <f t="shared" si="40"/>
        <v>0</v>
      </c>
      <c r="AG159" s="6">
        <f t="shared" si="41"/>
        <v>0</v>
      </c>
      <c r="AH159" s="6">
        <f t="shared" si="42"/>
        <v>0</v>
      </c>
      <c r="AI159" s="6">
        <f t="shared" si="43"/>
        <v>0</v>
      </c>
      <c r="AJ159" s="6"/>
      <c r="AK159" s="6"/>
      <c r="AL159" s="6"/>
    </row>
    <row r="160" spans="1:38" s="20" customFormat="1" ht="15" customHeight="1" x14ac:dyDescent="0.25">
      <c r="A160" s="19"/>
      <c r="B160" s="74" t="str">
        <f t="shared" si="31"/>
        <v>!!!</v>
      </c>
      <c r="C160" s="202" t="str">
        <f>IF($D160&lt;&gt;"",VLOOKUP(TEXT($D160,0),'Angaben Stationen'!$C$15:$V$65,2,0),"")</f>
        <v/>
      </c>
      <c r="D160" s="203"/>
      <c r="E160" s="210"/>
      <c r="F160" s="210"/>
      <c r="G160" s="217"/>
      <c r="H160" s="218"/>
      <c r="I160" s="218"/>
      <c r="J160" s="218"/>
      <c r="K160" s="218"/>
      <c r="L160" s="219" t="str">
        <f t="shared" si="44"/>
        <v/>
      </c>
      <c r="M160" s="116"/>
      <c r="N160" s="115"/>
      <c r="T160" s="6"/>
      <c r="U160" s="6">
        <f t="shared" si="32"/>
        <v>0</v>
      </c>
      <c r="V160" s="6" t="str">
        <f t="shared" si="45"/>
        <v>Leer</v>
      </c>
      <c r="W160" s="6" t="str">
        <f t="shared" si="33"/>
        <v/>
      </c>
      <c r="X160" s="6" t="str">
        <f>VLOOKUP($C160,{"29 - Psychiatrie (Erwachsene)","BGI";"30 - Kinder- und Jugendpsychiatrie","BGII";"31 - Psychosomatik","BGI";"00 - Bitte eine Fachabteilung auswählen","LEER";"","Leer"},2,0)</f>
        <v>Leer</v>
      </c>
      <c r="Y160" s="6" t="str">
        <f t="shared" si="34"/>
        <v/>
      </c>
      <c r="Z160" s="6">
        <f>VLOOKUP($C160,{"29 - Psychiatrie (Erwachsene)",1;"30 - Kinder- und Jugendpsychiatrie",1;"31 - Psychosomatik",1;"00 - Bitte eine Fachabteilung auswählen",0;"",0},2,0)</f>
        <v>0</v>
      </c>
      <c r="AA160" s="6">
        <f t="shared" si="35"/>
        <v>0</v>
      </c>
      <c r="AB160" s="6">
        <f t="shared" si="36"/>
        <v>0</v>
      </c>
      <c r="AC160" s="6">
        <f t="shared" si="37"/>
        <v>0</v>
      </c>
      <c r="AD160" s="6">
        <f t="shared" si="38"/>
        <v>0</v>
      </c>
      <c r="AE160" s="6">
        <f t="shared" si="39"/>
        <v>0</v>
      </c>
      <c r="AF160" s="6">
        <f t="shared" si="40"/>
        <v>0</v>
      </c>
      <c r="AG160" s="6">
        <f t="shared" si="41"/>
        <v>0</v>
      </c>
      <c r="AH160" s="6">
        <f t="shared" si="42"/>
        <v>0</v>
      </c>
      <c r="AI160" s="6">
        <f t="shared" si="43"/>
        <v>0</v>
      </c>
      <c r="AJ160" s="6"/>
      <c r="AK160" s="6"/>
      <c r="AL160" s="6"/>
    </row>
    <row r="161" spans="1:38" s="20" customFormat="1" ht="15" customHeight="1" x14ac:dyDescent="0.25">
      <c r="A161" s="19"/>
      <c r="B161" s="74" t="str">
        <f t="shared" si="31"/>
        <v>!!!</v>
      </c>
      <c r="C161" s="202" t="str">
        <f>IF($D161&lt;&gt;"",VLOOKUP(TEXT($D161,0),'Angaben Stationen'!$C$15:$V$65,2,0),"")</f>
        <v/>
      </c>
      <c r="D161" s="203"/>
      <c r="E161" s="210"/>
      <c r="F161" s="210"/>
      <c r="G161" s="217"/>
      <c r="H161" s="218"/>
      <c r="I161" s="218"/>
      <c r="J161" s="218"/>
      <c r="K161" s="218"/>
      <c r="L161" s="219" t="str">
        <f t="shared" si="44"/>
        <v/>
      </c>
      <c r="M161" s="116"/>
      <c r="N161" s="115"/>
      <c r="T161" s="6"/>
      <c r="U161" s="6">
        <f t="shared" si="32"/>
        <v>0</v>
      </c>
      <c r="V161" s="6" t="str">
        <f t="shared" si="45"/>
        <v>Leer</v>
      </c>
      <c r="W161" s="6" t="str">
        <f t="shared" si="33"/>
        <v/>
      </c>
      <c r="X161" s="6" t="str">
        <f>VLOOKUP($C161,{"29 - Psychiatrie (Erwachsene)","BGI";"30 - Kinder- und Jugendpsychiatrie","BGII";"31 - Psychosomatik","BGI";"00 - Bitte eine Fachabteilung auswählen","LEER";"","Leer"},2,0)</f>
        <v>Leer</v>
      </c>
      <c r="Y161" s="6" t="str">
        <f t="shared" si="34"/>
        <v/>
      </c>
      <c r="Z161" s="6">
        <f>VLOOKUP($C161,{"29 - Psychiatrie (Erwachsene)",1;"30 - Kinder- und Jugendpsychiatrie",1;"31 - Psychosomatik",1;"00 - Bitte eine Fachabteilung auswählen",0;"",0},2,0)</f>
        <v>0</v>
      </c>
      <c r="AA161" s="6">
        <f t="shared" si="35"/>
        <v>0</v>
      </c>
      <c r="AB161" s="6">
        <f t="shared" si="36"/>
        <v>0</v>
      </c>
      <c r="AC161" s="6">
        <f t="shared" si="37"/>
        <v>0</v>
      </c>
      <c r="AD161" s="6">
        <f t="shared" si="38"/>
        <v>0</v>
      </c>
      <c r="AE161" s="6">
        <f t="shared" si="39"/>
        <v>0</v>
      </c>
      <c r="AF161" s="6">
        <f t="shared" si="40"/>
        <v>0</v>
      </c>
      <c r="AG161" s="6">
        <f t="shared" si="41"/>
        <v>0</v>
      </c>
      <c r="AH161" s="6">
        <f t="shared" si="42"/>
        <v>0</v>
      </c>
      <c r="AI161" s="6">
        <f t="shared" si="43"/>
        <v>0</v>
      </c>
      <c r="AJ161" s="6"/>
      <c r="AK161" s="6"/>
      <c r="AL161" s="6"/>
    </row>
    <row r="162" spans="1:38" s="20" customFormat="1" ht="15" customHeight="1" x14ac:dyDescent="0.25">
      <c r="A162" s="19"/>
      <c r="B162" s="74" t="str">
        <f t="shared" si="31"/>
        <v>!!!</v>
      </c>
      <c r="C162" s="202" t="str">
        <f>IF($D162&lt;&gt;"",VLOOKUP(TEXT($D162,0),'Angaben Stationen'!$C$15:$V$65,2,0),"")</f>
        <v/>
      </c>
      <c r="D162" s="203"/>
      <c r="E162" s="210"/>
      <c r="F162" s="210"/>
      <c r="G162" s="217"/>
      <c r="H162" s="218"/>
      <c r="I162" s="218"/>
      <c r="J162" s="218"/>
      <c r="K162" s="218"/>
      <c r="L162" s="219" t="str">
        <f t="shared" si="44"/>
        <v/>
      </c>
      <c r="M162" s="116"/>
      <c r="N162" s="115"/>
      <c r="T162" s="6"/>
      <c r="U162" s="6">
        <f t="shared" si="32"/>
        <v>0</v>
      </c>
      <c r="V162" s="6" t="str">
        <f t="shared" si="45"/>
        <v>Leer</v>
      </c>
      <c r="W162" s="6" t="str">
        <f t="shared" si="33"/>
        <v/>
      </c>
      <c r="X162" s="6" t="str">
        <f>VLOOKUP($C162,{"29 - Psychiatrie (Erwachsene)","BGI";"30 - Kinder- und Jugendpsychiatrie","BGII";"31 - Psychosomatik","BGI";"00 - Bitte eine Fachabteilung auswählen","LEER";"","Leer"},2,0)</f>
        <v>Leer</v>
      </c>
      <c r="Y162" s="6" t="str">
        <f t="shared" si="34"/>
        <v/>
      </c>
      <c r="Z162" s="6">
        <f>VLOOKUP($C162,{"29 - Psychiatrie (Erwachsene)",1;"30 - Kinder- und Jugendpsychiatrie",1;"31 - Psychosomatik",1;"00 - Bitte eine Fachabteilung auswählen",0;"",0},2,0)</f>
        <v>0</v>
      </c>
      <c r="AA162" s="6">
        <f t="shared" si="35"/>
        <v>0</v>
      </c>
      <c r="AB162" s="6">
        <f t="shared" si="36"/>
        <v>0</v>
      </c>
      <c r="AC162" s="6">
        <f t="shared" si="37"/>
        <v>0</v>
      </c>
      <c r="AD162" s="6">
        <f t="shared" si="38"/>
        <v>0</v>
      </c>
      <c r="AE162" s="6">
        <f t="shared" si="39"/>
        <v>0</v>
      </c>
      <c r="AF162" s="6">
        <f t="shared" si="40"/>
        <v>0</v>
      </c>
      <c r="AG162" s="6">
        <f t="shared" si="41"/>
        <v>0</v>
      </c>
      <c r="AH162" s="6">
        <f t="shared" si="42"/>
        <v>0</v>
      </c>
      <c r="AI162" s="6">
        <f t="shared" si="43"/>
        <v>0</v>
      </c>
      <c r="AJ162" s="6"/>
      <c r="AK162" s="6"/>
      <c r="AL162" s="6"/>
    </row>
    <row r="163" spans="1:38" s="20" customFormat="1" ht="15" customHeight="1" x14ac:dyDescent="0.25">
      <c r="A163" s="19"/>
      <c r="B163" s="74" t="str">
        <f t="shared" si="31"/>
        <v>!!!</v>
      </c>
      <c r="C163" s="202" t="str">
        <f>IF($D163&lt;&gt;"",VLOOKUP(TEXT($D163,0),'Angaben Stationen'!$C$15:$V$65,2,0),"")</f>
        <v/>
      </c>
      <c r="D163" s="203"/>
      <c r="E163" s="210"/>
      <c r="F163" s="210"/>
      <c r="G163" s="217"/>
      <c r="H163" s="218"/>
      <c r="I163" s="218"/>
      <c r="J163" s="218"/>
      <c r="K163" s="218"/>
      <c r="L163" s="219" t="str">
        <f t="shared" si="44"/>
        <v/>
      </c>
      <c r="M163" s="116"/>
      <c r="N163" s="115"/>
      <c r="T163" s="6"/>
      <c r="U163" s="6">
        <f t="shared" si="32"/>
        <v>0</v>
      </c>
      <c r="V163" s="6" t="str">
        <f t="shared" si="45"/>
        <v>Leer</v>
      </c>
      <c r="W163" s="6" t="str">
        <f t="shared" si="33"/>
        <v/>
      </c>
      <c r="X163" s="6" t="str">
        <f>VLOOKUP($C163,{"29 - Psychiatrie (Erwachsene)","BGI";"30 - Kinder- und Jugendpsychiatrie","BGII";"31 - Psychosomatik","BGI";"00 - Bitte eine Fachabteilung auswählen","LEER";"","Leer"},2,0)</f>
        <v>Leer</v>
      </c>
      <c r="Y163" s="6" t="str">
        <f t="shared" si="34"/>
        <v/>
      </c>
      <c r="Z163" s="6">
        <f>VLOOKUP($C163,{"29 - Psychiatrie (Erwachsene)",1;"30 - Kinder- und Jugendpsychiatrie",1;"31 - Psychosomatik",1;"00 - Bitte eine Fachabteilung auswählen",0;"",0},2,0)</f>
        <v>0</v>
      </c>
      <c r="AA163" s="6">
        <f t="shared" si="35"/>
        <v>0</v>
      </c>
      <c r="AB163" s="6">
        <f t="shared" si="36"/>
        <v>0</v>
      </c>
      <c r="AC163" s="6">
        <f t="shared" si="37"/>
        <v>0</v>
      </c>
      <c r="AD163" s="6">
        <f t="shared" si="38"/>
        <v>0</v>
      </c>
      <c r="AE163" s="6">
        <f t="shared" si="39"/>
        <v>0</v>
      </c>
      <c r="AF163" s="6">
        <f t="shared" si="40"/>
        <v>0</v>
      </c>
      <c r="AG163" s="6">
        <f t="shared" si="41"/>
        <v>0</v>
      </c>
      <c r="AH163" s="6">
        <f t="shared" si="42"/>
        <v>0</v>
      </c>
      <c r="AI163" s="6">
        <f t="shared" si="43"/>
        <v>0</v>
      </c>
      <c r="AJ163" s="6"/>
      <c r="AK163" s="6"/>
      <c r="AL163" s="6"/>
    </row>
    <row r="164" spans="1:38" s="20" customFormat="1" ht="15" customHeight="1" x14ac:dyDescent="0.25">
      <c r="A164" s="19"/>
      <c r="B164" s="74" t="str">
        <f t="shared" si="31"/>
        <v>!!!</v>
      </c>
      <c r="C164" s="202" t="str">
        <f>IF($D164&lt;&gt;"",VLOOKUP(TEXT($D164,0),'Angaben Stationen'!$C$15:$V$65,2,0),"")</f>
        <v/>
      </c>
      <c r="D164" s="203"/>
      <c r="E164" s="210"/>
      <c r="F164" s="210"/>
      <c r="G164" s="217"/>
      <c r="H164" s="218"/>
      <c r="I164" s="218"/>
      <c r="J164" s="218"/>
      <c r="K164" s="218"/>
      <c r="L164" s="219" t="str">
        <f t="shared" si="44"/>
        <v/>
      </c>
      <c r="M164" s="116"/>
      <c r="N164" s="115"/>
      <c r="T164" s="6"/>
      <c r="U164" s="6">
        <f t="shared" si="32"/>
        <v>0</v>
      </c>
      <c r="V164" s="6" t="str">
        <f t="shared" si="45"/>
        <v>Leer</v>
      </c>
      <c r="W164" s="6" t="str">
        <f t="shared" si="33"/>
        <v/>
      </c>
      <c r="X164" s="6" t="str">
        <f>VLOOKUP($C164,{"29 - Psychiatrie (Erwachsene)","BGI";"30 - Kinder- und Jugendpsychiatrie","BGII";"31 - Psychosomatik","BGI";"00 - Bitte eine Fachabteilung auswählen","LEER";"","Leer"},2,0)</f>
        <v>Leer</v>
      </c>
      <c r="Y164" s="6" t="str">
        <f t="shared" si="34"/>
        <v/>
      </c>
      <c r="Z164" s="6">
        <f>VLOOKUP($C164,{"29 - Psychiatrie (Erwachsene)",1;"30 - Kinder- und Jugendpsychiatrie",1;"31 - Psychosomatik",1;"00 - Bitte eine Fachabteilung auswählen",0;"",0},2,0)</f>
        <v>0</v>
      </c>
      <c r="AA164" s="6">
        <f t="shared" si="35"/>
        <v>0</v>
      </c>
      <c r="AB164" s="6">
        <f t="shared" si="36"/>
        <v>0</v>
      </c>
      <c r="AC164" s="6">
        <f t="shared" si="37"/>
        <v>0</v>
      </c>
      <c r="AD164" s="6">
        <f t="shared" si="38"/>
        <v>0</v>
      </c>
      <c r="AE164" s="6">
        <f t="shared" si="39"/>
        <v>0</v>
      </c>
      <c r="AF164" s="6">
        <f t="shared" si="40"/>
        <v>0</v>
      </c>
      <c r="AG164" s="6">
        <f t="shared" si="41"/>
        <v>0</v>
      </c>
      <c r="AH164" s="6">
        <f t="shared" si="42"/>
        <v>0</v>
      </c>
      <c r="AI164" s="6">
        <f t="shared" si="43"/>
        <v>0</v>
      </c>
      <c r="AJ164" s="6"/>
      <c r="AK164" s="6"/>
      <c r="AL164" s="6"/>
    </row>
    <row r="165" spans="1:38" s="20" customFormat="1" ht="15" customHeight="1" x14ac:dyDescent="0.25">
      <c r="A165" s="19"/>
      <c r="B165" s="74" t="str">
        <f t="shared" si="31"/>
        <v>!!!</v>
      </c>
      <c r="C165" s="202" t="str">
        <f>IF($D165&lt;&gt;"",VLOOKUP(TEXT($D165,0),'Angaben Stationen'!$C$15:$V$65,2,0),"")</f>
        <v/>
      </c>
      <c r="D165" s="203"/>
      <c r="E165" s="210"/>
      <c r="F165" s="210"/>
      <c r="G165" s="217"/>
      <c r="H165" s="218"/>
      <c r="I165" s="218"/>
      <c r="J165" s="218"/>
      <c r="K165" s="218"/>
      <c r="L165" s="219" t="str">
        <f t="shared" si="44"/>
        <v/>
      </c>
      <c r="M165" s="116"/>
      <c r="N165" s="115"/>
      <c r="T165" s="6"/>
      <c r="U165" s="6">
        <f t="shared" si="32"/>
        <v>0</v>
      </c>
      <c r="V165" s="6" t="str">
        <f t="shared" si="45"/>
        <v>Leer</v>
      </c>
      <c r="W165" s="6" t="str">
        <f t="shared" si="33"/>
        <v/>
      </c>
      <c r="X165" s="6" t="str">
        <f>VLOOKUP($C165,{"29 - Psychiatrie (Erwachsene)","BGI";"30 - Kinder- und Jugendpsychiatrie","BGII";"31 - Psychosomatik","BGI";"00 - Bitte eine Fachabteilung auswählen","LEER";"","Leer"},2,0)</f>
        <v>Leer</v>
      </c>
      <c r="Y165" s="6" t="str">
        <f t="shared" si="34"/>
        <v/>
      </c>
      <c r="Z165" s="6">
        <f>VLOOKUP($C165,{"29 - Psychiatrie (Erwachsene)",1;"30 - Kinder- und Jugendpsychiatrie",1;"31 - Psychosomatik",1;"00 - Bitte eine Fachabteilung auswählen",0;"",0},2,0)</f>
        <v>0</v>
      </c>
      <c r="AA165" s="6">
        <f t="shared" si="35"/>
        <v>0</v>
      </c>
      <c r="AB165" s="6">
        <f t="shared" si="36"/>
        <v>0</v>
      </c>
      <c r="AC165" s="6">
        <f t="shared" si="37"/>
        <v>0</v>
      </c>
      <c r="AD165" s="6">
        <f t="shared" si="38"/>
        <v>0</v>
      </c>
      <c r="AE165" s="6">
        <f t="shared" si="39"/>
        <v>0</v>
      </c>
      <c r="AF165" s="6">
        <f t="shared" si="40"/>
        <v>0</v>
      </c>
      <c r="AG165" s="6">
        <f t="shared" si="41"/>
        <v>0</v>
      </c>
      <c r="AH165" s="6">
        <f t="shared" si="42"/>
        <v>0</v>
      </c>
      <c r="AI165" s="6">
        <f t="shared" si="43"/>
        <v>0</v>
      </c>
      <c r="AJ165" s="6"/>
      <c r="AK165" s="6"/>
      <c r="AL165" s="6"/>
    </row>
    <row r="166" spans="1:38" s="20" customFormat="1" ht="15" customHeight="1" x14ac:dyDescent="0.25">
      <c r="A166" s="19"/>
      <c r="B166" s="74" t="str">
        <f t="shared" si="31"/>
        <v>!!!</v>
      </c>
      <c r="C166" s="202" t="str">
        <f>IF($D166&lt;&gt;"",VLOOKUP(TEXT($D166,0),'Angaben Stationen'!$C$15:$V$65,2,0),"")</f>
        <v/>
      </c>
      <c r="D166" s="203"/>
      <c r="E166" s="210"/>
      <c r="F166" s="210"/>
      <c r="G166" s="217"/>
      <c r="H166" s="218"/>
      <c r="I166" s="218"/>
      <c r="J166" s="218"/>
      <c r="K166" s="218"/>
      <c r="L166" s="219" t="str">
        <f t="shared" si="44"/>
        <v/>
      </c>
      <c r="M166" s="116"/>
      <c r="N166" s="115"/>
      <c r="T166" s="6"/>
      <c r="U166" s="6">
        <f t="shared" si="32"/>
        <v>0</v>
      </c>
      <c r="V166" s="6" t="str">
        <f t="shared" si="45"/>
        <v>Leer</v>
      </c>
      <c r="W166" s="6" t="str">
        <f t="shared" si="33"/>
        <v/>
      </c>
      <c r="X166" s="6" t="str">
        <f>VLOOKUP($C166,{"29 - Psychiatrie (Erwachsene)","BGI";"30 - Kinder- und Jugendpsychiatrie","BGII";"31 - Psychosomatik","BGI";"00 - Bitte eine Fachabteilung auswählen","LEER";"","Leer"},2,0)</f>
        <v>Leer</v>
      </c>
      <c r="Y166" s="6" t="str">
        <f t="shared" si="34"/>
        <v/>
      </c>
      <c r="Z166" s="6">
        <f>VLOOKUP($C166,{"29 - Psychiatrie (Erwachsene)",1;"30 - Kinder- und Jugendpsychiatrie",1;"31 - Psychosomatik",1;"00 - Bitte eine Fachabteilung auswählen",0;"",0},2,0)</f>
        <v>0</v>
      </c>
      <c r="AA166" s="6">
        <f t="shared" si="35"/>
        <v>0</v>
      </c>
      <c r="AB166" s="6">
        <f t="shared" si="36"/>
        <v>0</v>
      </c>
      <c r="AC166" s="6">
        <f t="shared" si="37"/>
        <v>0</v>
      </c>
      <c r="AD166" s="6">
        <f t="shared" si="38"/>
        <v>0</v>
      </c>
      <c r="AE166" s="6">
        <f t="shared" si="39"/>
        <v>0</v>
      </c>
      <c r="AF166" s="6">
        <f t="shared" si="40"/>
        <v>0</v>
      </c>
      <c r="AG166" s="6">
        <f t="shared" si="41"/>
        <v>0</v>
      </c>
      <c r="AH166" s="6">
        <f t="shared" si="42"/>
        <v>0</v>
      </c>
      <c r="AI166" s="6">
        <f t="shared" si="43"/>
        <v>0</v>
      </c>
      <c r="AJ166" s="6"/>
      <c r="AK166" s="6"/>
      <c r="AL166" s="6"/>
    </row>
    <row r="167" spans="1:38" s="20" customFormat="1" ht="15" customHeight="1" x14ac:dyDescent="0.25">
      <c r="A167" s="19"/>
      <c r="B167" s="74" t="str">
        <f t="shared" si="31"/>
        <v>!!!</v>
      </c>
      <c r="C167" s="202" t="str">
        <f>IF($D167&lt;&gt;"",VLOOKUP(TEXT($D167,0),'Angaben Stationen'!$C$15:$V$65,2,0),"")</f>
        <v/>
      </c>
      <c r="D167" s="203"/>
      <c r="E167" s="210"/>
      <c r="F167" s="210"/>
      <c r="G167" s="217"/>
      <c r="H167" s="218"/>
      <c r="I167" s="218"/>
      <c r="J167" s="218"/>
      <c r="K167" s="218"/>
      <c r="L167" s="219" t="str">
        <f t="shared" si="44"/>
        <v/>
      </c>
      <c r="M167" s="116"/>
      <c r="N167" s="115"/>
      <c r="T167" s="6"/>
      <c r="U167" s="6">
        <f t="shared" si="32"/>
        <v>0</v>
      </c>
      <c r="V167" s="6" t="str">
        <f t="shared" si="45"/>
        <v>Leer</v>
      </c>
      <c r="W167" s="6" t="str">
        <f t="shared" si="33"/>
        <v/>
      </c>
      <c r="X167" s="6" t="str">
        <f>VLOOKUP($C167,{"29 - Psychiatrie (Erwachsene)","BGI";"30 - Kinder- und Jugendpsychiatrie","BGII";"31 - Psychosomatik","BGI";"00 - Bitte eine Fachabteilung auswählen","LEER";"","Leer"},2,0)</f>
        <v>Leer</v>
      </c>
      <c r="Y167" s="6" t="str">
        <f t="shared" si="34"/>
        <v/>
      </c>
      <c r="Z167" s="6">
        <f>VLOOKUP($C167,{"29 - Psychiatrie (Erwachsene)",1;"30 - Kinder- und Jugendpsychiatrie",1;"31 - Psychosomatik",1;"00 - Bitte eine Fachabteilung auswählen",0;"",0},2,0)</f>
        <v>0</v>
      </c>
      <c r="AA167" s="6">
        <f t="shared" si="35"/>
        <v>0</v>
      </c>
      <c r="AB167" s="6">
        <f t="shared" si="36"/>
        <v>0</v>
      </c>
      <c r="AC167" s="6">
        <f t="shared" si="37"/>
        <v>0</v>
      </c>
      <c r="AD167" s="6">
        <f t="shared" si="38"/>
        <v>0</v>
      </c>
      <c r="AE167" s="6">
        <f t="shared" si="39"/>
        <v>0</v>
      </c>
      <c r="AF167" s="6">
        <f t="shared" si="40"/>
        <v>0</v>
      </c>
      <c r="AG167" s="6">
        <f t="shared" si="41"/>
        <v>0</v>
      </c>
      <c r="AH167" s="6">
        <f t="shared" si="42"/>
        <v>0</v>
      </c>
      <c r="AI167" s="6">
        <f t="shared" si="43"/>
        <v>0</v>
      </c>
      <c r="AJ167" s="6"/>
      <c r="AK167" s="6"/>
      <c r="AL167" s="6"/>
    </row>
    <row r="168" spans="1:38" s="20" customFormat="1" ht="15" customHeight="1" x14ac:dyDescent="0.25">
      <c r="A168" s="19"/>
      <c r="B168" s="74" t="str">
        <f t="shared" si="31"/>
        <v>!!!</v>
      </c>
      <c r="C168" s="202" t="str">
        <f>IF($D168&lt;&gt;"",VLOOKUP(TEXT($D168,0),'Angaben Stationen'!$C$15:$V$65,2,0),"")</f>
        <v/>
      </c>
      <c r="D168" s="203"/>
      <c r="E168" s="210"/>
      <c r="F168" s="210"/>
      <c r="G168" s="217"/>
      <c r="H168" s="218"/>
      <c r="I168" s="218"/>
      <c r="J168" s="218"/>
      <c r="K168" s="218"/>
      <c r="L168" s="219" t="str">
        <f t="shared" si="44"/>
        <v/>
      </c>
      <c r="M168" s="116"/>
      <c r="N168" s="115"/>
      <c r="T168" s="6"/>
      <c r="U168" s="6">
        <f t="shared" si="32"/>
        <v>0</v>
      </c>
      <c r="V168" s="6" t="str">
        <f t="shared" si="45"/>
        <v>Leer</v>
      </c>
      <c r="W168" s="6" t="str">
        <f t="shared" si="33"/>
        <v/>
      </c>
      <c r="X168" s="6" t="str">
        <f>VLOOKUP($C168,{"29 - Psychiatrie (Erwachsene)","BGI";"30 - Kinder- und Jugendpsychiatrie","BGII";"31 - Psychosomatik","BGI";"00 - Bitte eine Fachabteilung auswählen","LEER";"","Leer"},2,0)</f>
        <v>Leer</v>
      </c>
      <c r="Y168" s="6" t="str">
        <f t="shared" si="34"/>
        <v/>
      </c>
      <c r="Z168" s="6">
        <f>VLOOKUP($C168,{"29 - Psychiatrie (Erwachsene)",1;"30 - Kinder- und Jugendpsychiatrie",1;"31 - Psychosomatik",1;"00 - Bitte eine Fachabteilung auswählen",0;"",0},2,0)</f>
        <v>0</v>
      </c>
      <c r="AA168" s="6">
        <f t="shared" si="35"/>
        <v>0</v>
      </c>
      <c r="AB168" s="6">
        <f t="shared" si="36"/>
        <v>0</v>
      </c>
      <c r="AC168" s="6">
        <f t="shared" si="37"/>
        <v>0</v>
      </c>
      <c r="AD168" s="6">
        <f t="shared" si="38"/>
        <v>0</v>
      </c>
      <c r="AE168" s="6">
        <f t="shared" si="39"/>
        <v>0</v>
      </c>
      <c r="AF168" s="6">
        <f t="shared" si="40"/>
        <v>0</v>
      </c>
      <c r="AG168" s="6">
        <f t="shared" si="41"/>
        <v>0</v>
      </c>
      <c r="AH168" s="6">
        <f t="shared" si="42"/>
        <v>0</v>
      </c>
      <c r="AI168" s="6">
        <f t="shared" si="43"/>
        <v>0</v>
      </c>
      <c r="AJ168" s="6"/>
      <c r="AK168" s="6"/>
      <c r="AL168" s="6"/>
    </row>
    <row r="169" spans="1:38" s="20" customFormat="1" ht="15" customHeight="1" x14ac:dyDescent="0.25">
      <c r="A169" s="19"/>
      <c r="B169" s="74" t="str">
        <f t="shared" si="31"/>
        <v>!!!</v>
      </c>
      <c r="C169" s="202" t="str">
        <f>IF($D169&lt;&gt;"",VLOOKUP(TEXT($D169,0),'Angaben Stationen'!$C$15:$V$65,2,0),"")</f>
        <v/>
      </c>
      <c r="D169" s="203"/>
      <c r="E169" s="210"/>
      <c r="F169" s="210"/>
      <c r="G169" s="217"/>
      <c r="H169" s="218"/>
      <c r="I169" s="218"/>
      <c r="J169" s="218"/>
      <c r="K169" s="218"/>
      <c r="L169" s="219" t="str">
        <f t="shared" si="44"/>
        <v/>
      </c>
      <c r="M169" s="116"/>
      <c r="N169" s="115"/>
      <c r="T169" s="6"/>
      <c r="U169" s="6">
        <f t="shared" si="32"/>
        <v>0</v>
      </c>
      <c r="V169" s="6" t="str">
        <f t="shared" si="45"/>
        <v>Leer</v>
      </c>
      <c r="W169" s="6" t="str">
        <f t="shared" si="33"/>
        <v/>
      </c>
      <c r="X169" s="6" t="str">
        <f>VLOOKUP($C169,{"29 - Psychiatrie (Erwachsene)","BGI";"30 - Kinder- und Jugendpsychiatrie","BGII";"31 - Psychosomatik","BGI";"00 - Bitte eine Fachabteilung auswählen","LEER";"","Leer"},2,0)</f>
        <v>Leer</v>
      </c>
      <c r="Y169" s="6" t="str">
        <f t="shared" si="34"/>
        <v/>
      </c>
      <c r="Z169" s="6">
        <f>VLOOKUP($C169,{"29 - Psychiatrie (Erwachsene)",1;"30 - Kinder- und Jugendpsychiatrie",1;"31 - Psychosomatik",1;"00 - Bitte eine Fachabteilung auswählen",0;"",0},2,0)</f>
        <v>0</v>
      </c>
      <c r="AA169" s="6">
        <f t="shared" si="35"/>
        <v>0</v>
      </c>
      <c r="AB169" s="6">
        <f t="shared" si="36"/>
        <v>0</v>
      </c>
      <c r="AC169" s="6">
        <f t="shared" si="37"/>
        <v>0</v>
      </c>
      <c r="AD169" s="6">
        <f t="shared" si="38"/>
        <v>0</v>
      </c>
      <c r="AE169" s="6">
        <f t="shared" si="39"/>
        <v>0</v>
      </c>
      <c r="AF169" s="6">
        <f t="shared" si="40"/>
        <v>0</v>
      </c>
      <c r="AG169" s="6">
        <f t="shared" si="41"/>
        <v>0</v>
      </c>
      <c r="AH169" s="6">
        <f t="shared" si="42"/>
        <v>0</v>
      </c>
      <c r="AI169" s="6">
        <f t="shared" si="43"/>
        <v>0</v>
      </c>
      <c r="AJ169" s="6"/>
      <c r="AK169" s="6"/>
      <c r="AL169" s="6"/>
    </row>
    <row r="170" spans="1:38" s="20" customFormat="1" ht="15" customHeight="1" x14ac:dyDescent="0.25">
      <c r="A170" s="19"/>
      <c r="B170" s="74" t="str">
        <f t="shared" si="31"/>
        <v>!!!</v>
      </c>
      <c r="C170" s="202" t="str">
        <f>IF($D170&lt;&gt;"",VLOOKUP(TEXT($D170,0),'Angaben Stationen'!$C$15:$V$65,2,0),"")</f>
        <v/>
      </c>
      <c r="D170" s="203"/>
      <c r="E170" s="210"/>
      <c r="F170" s="210"/>
      <c r="G170" s="217"/>
      <c r="H170" s="218"/>
      <c r="I170" s="218"/>
      <c r="J170" s="218"/>
      <c r="K170" s="218"/>
      <c r="L170" s="219" t="str">
        <f t="shared" si="44"/>
        <v/>
      </c>
      <c r="M170" s="116"/>
      <c r="N170" s="115"/>
      <c r="T170" s="6"/>
      <c r="U170" s="6">
        <f t="shared" si="32"/>
        <v>0</v>
      </c>
      <c r="V170" s="6" t="str">
        <f t="shared" si="45"/>
        <v>Leer</v>
      </c>
      <c r="W170" s="6" t="str">
        <f t="shared" si="33"/>
        <v/>
      </c>
      <c r="X170" s="6" t="str">
        <f>VLOOKUP($C170,{"29 - Psychiatrie (Erwachsene)","BGI";"30 - Kinder- und Jugendpsychiatrie","BGII";"31 - Psychosomatik","BGI";"00 - Bitte eine Fachabteilung auswählen","LEER";"","Leer"},2,0)</f>
        <v>Leer</v>
      </c>
      <c r="Y170" s="6" t="str">
        <f t="shared" si="34"/>
        <v/>
      </c>
      <c r="Z170" s="6">
        <f>VLOOKUP($C170,{"29 - Psychiatrie (Erwachsene)",1;"30 - Kinder- und Jugendpsychiatrie",1;"31 - Psychosomatik",1;"00 - Bitte eine Fachabteilung auswählen",0;"",0},2,0)</f>
        <v>0</v>
      </c>
      <c r="AA170" s="6">
        <f t="shared" si="35"/>
        <v>0</v>
      </c>
      <c r="AB170" s="6">
        <f t="shared" si="36"/>
        <v>0</v>
      </c>
      <c r="AC170" s="6">
        <f t="shared" si="37"/>
        <v>0</v>
      </c>
      <c r="AD170" s="6">
        <f t="shared" si="38"/>
        <v>0</v>
      </c>
      <c r="AE170" s="6">
        <f t="shared" si="39"/>
        <v>0</v>
      </c>
      <c r="AF170" s="6">
        <f t="shared" si="40"/>
        <v>0</v>
      </c>
      <c r="AG170" s="6">
        <f t="shared" si="41"/>
        <v>0</v>
      </c>
      <c r="AH170" s="6">
        <f t="shared" si="42"/>
        <v>0</v>
      </c>
      <c r="AI170" s="6">
        <f t="shared" si="43"/>
        <v>0</v>
      </c>
      <c r="AJ170" s="6"/>
      <c r="AK170" s="6"/>
      <c r="AL170" s="6"/>
    </row>
    <row r="171" spans="1:38" s="20" customFormat="1" ht="15" customHeight="1" x14ac:dyDescent="0.25">
      <c r="A171" s="19"/>
      <c r="B171" s="74" t="str">
        <f t="shared" si="31"/>
        <v>!!!</v>
      </c>
      <c r="C171" s="202" t="str">
        <f>IF($D171&lt;&gt;"",VLOOKUP(TEXT($D171,0),'Angaben Stationen'!$C$15:$V$65,2,0),"")</f>
        <v/>
      </c>
      <c r="D171" s="203"/>
      <c r="E171" s="210"/>
      <c r="F171" s="210"/>
      <c r="G171" s="217"/>
      <c r="H171" s="218"/>
      <c r="I171" s="218"/>
      <c r="J171" s="218"/>
      <c r="K171" s="218"/>
      <c r="L171" s="219" t="str">
        <f t="shared" si="44"/>
        <v/>
      </c>
      <c r="M171" s="116"/>
      <c r="N171" s="115"/>
      <c r="T171" s="6"/>
      <c r="U171" s="6">
        <f t="shared" si="32"/>
        <v>0</v>
      </c>
      <c r="V171" s="6" t="str">
        <f t="shared" si="45"/>
        <v>Leer</v>
      </c>
      <c r="W171" s="6" t="str">
        <f t="shared" si="33"/>
        <v/>
      </c>
      <c r="X171" s="6" t="str">
        <f>VLOOKUP($C171,{"29 - Psychiatrie (Erwachsene)","BGI";"30 - Kinder- und Jugendpsychiatrie","BGII";"31 - Psychosomatik","BGI";"00 - Bitte eine Fachabteilung auswählen","LEER";"","Leer"},2,0)</f>
        <v>Leer</v>
      </c>
      <c r="Y171" s="6" t="str">
        <f t="shared" si="34"/>
        <v/>
      </c>
      <c r="Z171" s="6">
        <f>VLOOKUP($C171,{"29 - Psychiatrie (Erwachsene)",1;"30 - Kinder- und Jugendpsychiatrie",1;"31 - Psychosomatik",1;"00 - Bitte eine Fachabteilung auswählen",0;"",0},2,0)</f>
        <v>0</v>
      </c>
      <c r="AA171" s="6">
        <f t="shared" si="35"/>
        <v>0</v>
      </c>
      <c r="AB171" s="6">
        <f t="shared" si="36"/>
        <v>0</v>
      </c>
      <c r="AC171" s="6">
        <f t="shared" si="37"/>
        <v>0</v>
      </c>
      <c r="AD171" s="6">
        <f t="shared" si="38"/>
        <v>0</v>
      </c>
      <c r="AE171" s="6">
        <f t="shared" si="39"/>
        <v>0</v>
      </c>
      <c r="AF171" s="6">
        <f t="shared" si="40"/>
        <v>0</v>
      </c>
      <c r="AG171" s="6">
        <f t="shared" si="41"/>
        <v>0</v>
      </c>
      <c r="AH171" s="6">
        <f t="shared" si="42"/>
        <v>0</v>
      </c>
      <c r="AI171" s="6">
        <f t="shared" si="43"/>
        <v>0</v>
      </c>
      <c r="AJ171" s="6"/>
      <c r="AK171" s="6"/>
      <c r="AL171" s="6"/>
    </row>
    <row r="172" spans="1:38" s="20" customFormat="1" ht="15" customHeight="1" x14ac:dyDescent="0.25">
      <c r="A172" s="19"/>
      <c r="B172" s="74" t="str">
        <f t="shared" si="31"/>
        <v>!!!</v>
      </c>
      <c r="C172" s="202" t="str">
        <f>IF($D172&lt;&gt;"",VLOOKUP(TEXT($D172,0),'Angaben Stationen'!$C$15:$V$65,2,0),"")</f>
        <v/>
      </c>
      <c r="D172" s="203"/>
      <c r="E172" s="210"/>
      <c r="F172" s="210"/>
      <c r="G172" s="217"/>
      <c r="H172" s="218"/>
      <c r="I172" s="218"/>
      <c r="J172" s="218"/>
      <c r="K172" s="218"/>
      <c r="L172" s="219" t="str">
        <f t="shared" si="44"/>
        <v/>
      </c>
      <c r="M172" s="116"/>
      <c r="N172" s="115"/>
      <c r="T172" s="6"/>
      <c r="U172" s="6">
        <f t="shared" si="32"/>
        <v>0</v>
      </c>
      <c r="V172" s="6" t="str">
        <f t="shared" si="45"/>
        <v>Leer</v>
      </c>
      <c r="W172" s="6" t="str">
        <f t="shared" si="33"/>
        <v/>
      </c>
      <c r="X172" s="6" t="str">
        <f>VLOOKUP($C172,{"29 - Psychiatrie (Erwachsene)","BGI";"30 - Kinder- und Jugendpsychiatrie","BGII";"31 - Psychosomatik","BGI";"00 - Bitte eine Fachabteilung auswählen","LEER";"","Leer"},2,0)</f>
        <v>Leer</v>
      </c>
      <c r="Y172" s="6" t="str">
        <f t="shared" si="34"/>
        <v/>
      </c>
      <c r="Z172" s="6">
        <f>VLOOKUP($C172,{"29 - Psychiatrie (Erwachsene)",1;"30 - Kinder- und Jugendpsychiatrie",1;"31 - Psychosomatik",1;"00 - Bitte eine Fachabteilung auswählen",0;"",0},2,0)</f>
        <v>0</v>
      </c>
      <c r="AA172" s="6">
        <f t="shared" si="35"/>
        <v>0</v>
      </c>
      <c r="AB172" s="6">
        <f t="shared" si="36"/>
        <v>0</v>
      </c>
      <c r="AC172" s="6">
        <f t="shared" si="37"/>
        <v>0</v>
      </c>
      <c r="AD172" s="6">
        <f t="shared" si="38"/>
        <v>0</v>
      </c>
      <c r="AE172" s="6">
        <f t="shared" si="39"/>
        <v>0</v>
      </c>
      <c r="AF172" s="6">
        <f t="shared" si="40"/>
        <v>0</v>
      </c>
      <c r="AG172" s="6">
        <f t="shared" si="41"/>
        <v>0</v>
      </c>
      <c r="AH172" s="6">
        <f t="shared" si="42"/>
        <v>0</v>
      </c>
      <c r="AI172" s="6">
        <f t="shared" si="43"/>
        <v>0</v>
      </c>
      <c r="AJ172" s="6"/>
      <c r="AK172" s="6"/>
      <c r="AL172" s="6"/>
    </row>
    <row r="173" spans="1:38" s="20" customFormat="1" ht="15" customHeight="1" x14ac:dyDescent="0.25">
      <c r="A173" s="19"/>
      <c r="B173" s="74" t="str">
        <f t="shared" si="31"/>
        <v>!!!</v>
      </c>
      <c r="C173" s="202" t="str">
        <f>IF($D173&lt;&gt;"",VLOOKUP(TEXT($D173,0),'Angaben Stationen'!$C$15:$V$65,2,0),"")</f>
        <v/>
      </c>
      <c r="D173" s="203"/>
      <c r="E173" s="210"/>
      <c r="F173" s="210"/>
      <c r="G173" s="217"/>
      <c r="H173" s="218"/>
      <c r="I173" s="218"/>
      <c r="J173" s="218"/>
      <c r="K173" s="218"/>
      <c r="L173" s="219" t="str">
        <f t="shared" si="44"/>
        <v/>
      </c>
      <c r="M173" s="116"/>
      <c r="N173" s="115"/>
      <c r="T173" s="6"/>
      <c r="U173" s="6">
        <f t="shared" si="32"/>
        <v>0</v>
      </c>
      <c r="V173" s="6" t="str">
        <f t="shared" si="45"/>
        <v>Leer</v>
      </c>
      <c r="W173" s="6" t="str">
        <f t="shared" si="33"/>
        <v/>
      </c>
      <c r="X173" s="6" t="str">
        <f>VLOOKUP($C173,{"29 - Psychiatrie (Erwachsene)","BGI";"30 - Kinder- und Jugendpsychiatrie","BGII";"31 - Psychosomatik","BGI";"00 - Bitte eine Fachabteilung auswählen","LEER";"","Leer"},2,0)</f>
        <v>Leer</v>
      </c>
      <c r="Y173" s="6" t="str">
        <f t="shared" si="34"/>
        <v/>
      </c>
      <c r="Z173" s="6">
        <f>VLOOKUP($C173,{"29 - Psychiatrie (Erwachsene)",1;"30 - Kinder- und Jugendpsychiatrie",1;"31 - Psychosomatik",1;"00 - Bitte eine Fachabteilung auswählen",0;"",0},2,0)</f>
        <v>0</v>
      </c>
      <c r="AA173" s="6">
        <f t="shared" si="35"/>
        <v>0</v>
      </c>
      <c r="AB173" s="6">
        <f t="shared" si="36"/>
        <v>0</v>
      </c>
      <c r="AC173" s="6">
        <f t="shared" si="37"/>
        <v>0</v>
      </c>
      <c r="AD173" s="6">
        <f t="shared" si="38"/>
        <v>0</v>
      </c>
      <c r="AE173" s="6">
        <f t="shared" si="39"/>
        <v>0</v>
      </c>
      <c r="AF173" s="6">
        <f t="shared" si="40"/>
        <v>0</v>
      </c>
      <c r="AG173" s="6">
        <f t="shared" si="41"/>
        <v>0</v>
      </c>
      <c r="AH173" s="6">
        <f t="shared" si="42"/>
        <v>0</v>
      </c>
      <c r="AI173" s="6">
        <f t="shared" si="43"/>
        <v>0</v>
      </c>
      <c r="AJ173" s="6"/>
      <c r="AK173" s="6"/>
      <c r="AL173" s="6"/>
    </row>
    <row r="174" spans="1:38" s="20" customFormat="1" ht="15" customHeight="1" x14ac:dyDescent="0.25">
      <c r="A174" s="19"/>
      <c r="B174" s="74" t="str">
        <f t="shared" si="31"/>
        <v>!!!</v>
      </c>
      <c r="C174" s="202" t="str">
        <f>IF($D174&lt;&gt;"",VLOOKUP(TEXT($D174,0),'Angaben Stationen'!$C$15:$V$65,2,0),"")</f>
        <v/>
      </c>
      <c r="D174" s="203"/>
      <c r="E174" s="210"/>
      <c r="F174" s="210"/>
      <c r="G174" s="217"/>
      <c r="H174" s="218"/>
      <c r="I174" s="218"/>
      <c r="J174" s="218"/>
      <c r="K174" s="218"/>
      <c r="L174" s="219" t="str">
        <f t="shared" si="44"/>
        <v/>
      </c>
      <c r="M174" s="116"/>
      <c r="N174" s="115"/>
      <c r="T174" s="6"/>
      <c r="U174" s="6">
        <f t="shared" si="32"/>
        <v>0</v>
      </c>
      <c r="V174" s="6" t="str">
        <f t="shared" si="45"/>
        <v>Leer</v>
      </c>
      <c r="W174" s="6" t="str">
        <f t="shared" si="33"/>
        <v/>
      </c>
      <c r="X174" s="6" t="str">
        <f>VLOOKUP($C174,{"29 - Psychiatrie (Erwachsene)","BGI";"30 - Kinder- und Jugendpsychiatrie","BGII";"31 - Psychosomatik","BGI";"00 - Bitte eine Fachabteilung auswählen","LEER";"","Leer"},2,0)</f>
        <v>Leer</v>
      </c>
      <c r="Y174" s="6" t="str">
        <f t="shared" si="34"/>
        <v/>
      </c>
      <c r="Z174" s="6">
        <f>VLOOKUP($C174,{"29 - Psychiatrie (Erwachsene)",1;"30 - Kinder- und Jugendpsychiatrie",1;"31 - Psychosomatik",1;"00 - Bitte eine Fachabteilung auswählen",0;"",0},2,0)</f>
        <v>0</v>
      </c>
      <c r="AA174" s="6">
        <f t="shared" si="35"/>
        <v>0</v>
      </c>
      <c r="AB174" s="6">
        <f t="shared" si="36"/>
        <v>0</v>
      </c>
      <c r="AC174" s="6">
        <f t="shared" si="37"/>
        <v>0</v>
      </c>
      <c r="AD174" s="6">
        <f t="shared" si="38"/>
        <v>0</v>
      </c>
      <c r="AE174" s="6">
        <f t="shared" si="39"/>
        <v>0</v>
      </c>
      <c r="AF174" s="6">
        <f t="shared" si="40"/>
        <v>0</v>
      </c>
      <c r="AG174" s="6">
        <f t="shared" si="41"/>
        <v>0</v>
      </c>
      <c r="AH174" s="6">
        <f t="shared" si="42"/>
        <v>0</v>
      </c>
      <c r="AI174" s="6">
        <f t="shared" si="43"/>
        <v>0</v>
      </c>
      <c r="AJ174" s="6"/>
      <c r="AK174" s="6"/>
      <c r="AL174" s="6"/>
    </row>
    <row r="175" spans="1:38" s="20" customFormat="1" ht="15" customHeight="1" x14ac:dyDescent="0.25">
      <c r="A175" s="19"/>
      <c r="B175" s="74" t="str">
        <f t="shared" si="31"/>
        <v>!!!</v>
      </c>
      <c r="C175" s="202" t="str">
        <f>IF($D175&lt;&gt;"",VLOOKUP(TEXT($D175,0),'Angaben Stationen'!$C$15:$V$65,2,0),"")</f>
        <v/>
      </c>
      <c r="D175" s="203"/>
      <c r="E175" s="210"/>
      <c r="F175" s="210"/>
      <c r="G175" s="217"/>
      <c r="H175" s="218"/>
      <c r="I175" s="218"/>
      <c r="J175" s="218"/>
      <c r="K175" s="218"/>
      <c r="L175" s="219" t="str">
        <f t="shared" si="44"/>
        <v/>
      </c>
      <c r="M175" s="116"/>
      <c r="N175" s="115"/>
      <c r="T175" s="6"/>
      <c r="U175" s="6">
        <f t="shared" si="32"/>
        <v>0</v>
      </c>
      <c r="V175" s="6" t="str">
        <f t="shared" si="45"/>
        <v>Leer</v>
      </c>
      <c r="W175" s="6" t="str">
        <f t="shared" si="33"/>
        <v/>
      </c>
      <c r="X175" s="6" t="str">
        <f>VLOOKUP($C175,{"29 - Psychiatrie (Erwachsene)","BGI";"30 - Kinder- und Jugendpsychiatrie","BGII";"31 - Psychosomatik","BGI";"00 - Bitte eine Fachabteilung auswählen","LEER";"","Leer"},2,0)</f>
        <v>Leer</v>
      </c>
      <c r="Y175" s="6" t="str">
        <f t="shared" si="34"/>
        <v/>
      </c>
      <c r="Z175" s="6">
        <f>VLOOKUP($C175,{"29 - Psychiatrie (Erwachsene)",1;"30 - Kinder- und Jugendpsychiatrie",1;"31 - Psychosomatik",1;"00 - Bitte eine Fachabteilung auswählen",0;"",0},2,0)</f>
        <v>0</v>
      </c>
      <c r="AA175" s="6">
        <f t="shared" si="35"/>
        <v>0</v>
      </c>
      <c r="AB175" s="6">
        <f t="shared" si="36"/>
        <v>0</v>
      </c>
      <c r="AC175" s="6">
        <f t="shared" si="37"/>
        <v>0</v>
      </c>
      <c r="AD175" s="6">
        <f t="shared" si="38"/>
        <v>0</v>
      </c>
      <c r="AE175" s="6">
        <f t="shared" si="39"/>
        <v>0</v>
      </c>
      <c r="AF175" s="6">
        <f t="shared" si="40"/>
        <v>0</v>
      </c>
      <c r="AG175" s="6">
        <f t="shared" si="41"/>
        <v>0</v>
      </c>
      <c r="AH175" s="6">
        <f t="shared" si="42"/>
        <v>0</v>
      </c>
      <c r="AI175" s="6">
        <f t="shared" si="43"/>
        <v>0</v>
      </c>
      <c r="AJ175" s="6"/>
      <c r="AK175" s="6"/>
      <c r="AL175" s="6"/>
    </row>
    <row r="176" spans="1:38" s="20" customFormat="1" ht="15" customHeight="1" x14ac:dyDescent="0.25">
      <c r="A176" s="19"/>
      <c r="B176" s="74" t="str">
        <f t="shared" si="31"/>
        <v>!!!</v>
      </c>
      <c r="C176" s="202" t="str">
        <f>IF($D176&lt;&gt;"",VLOOKUP(TEXT($D176,0),'Angaben Stationen'!$C$15:$V$65,2,0),"")</f>
        <v/>
      </c>
      <c r="D176" s="203"/>
      <c r="E176" s="210"/>
      <c r="F176" s="210"/>
      <c r="G176" s="217"/>
      <c r="H176" s="218"/>
      <c r="I176" s="218"/>
      <c r="J176" s="218"/>
      <c r="K176" s="218"/>
      <c r="L176" s="219" t="str">
        <f t="shared" si="44"/>
        <v/>
      </c>
      <c r="M176" s="116"/>
      <c r="N176" s="115"/>
      <c r="T176" s="6"/>
      <c r="U176" s="6">
        <f t="shared" si="32"/>
        <v>0</v>
      </c>
      <c r="V176" s="6" t="str">
        <f t="shared" si="45"/>
        <v>Leer</v>
      </c>
      <c r="W176" s="6" t="str">
        <f t="shared" si="33"/>
        <v/>
      </c>
      <c r="X176" s="6" t="str">
        <f>VLOOKUP($C176,{"29 - Psychiatrie (Erwachsene)","BGI";"30 - Kinder- und Jugendpsychiatrie","BGII";"31 - Psychosomatik","BGI";"00 - Bitte eine Fachabteilung auswählen","LEER";"","Leer"},2,0)</f>
        <v>Leer</v>
      </c>
      <c r="Y176" s="6" t="str">
        <f t="shared" si="34"/>
        <v/>
      </c>
      <c r="Z176" s="6">
        <f>VLOOKUP($C176,{"29 - Psychiatrie (Erwachsene)",1;"30 - Kinder- und Jugendpsychiatrie",1;"31 - Psychosomatik",1;"00 - Bitte eine Fachabteilung auswählen",0;"",0},2,0)</f>
        <v>0</v>
      </c>
      <c r="AA176" s="6">
        <f t="shared" si="35"/>
        <v>0</v>
      </c>
      <c r="AB176" s="6">
        <f t="shared" si="36"/>
        <v>0</v>
      </c>
      <c r="AC176" s="6">
        <f t="shared" si="37"/>
        <v>0</v>
      </c>
      <c r="AD176" s="6">
        <f t="shared" si="38"/>
        <v>0</v>
      </c>
      <c r="AE176" s="6">
        <f t="shared" si="39"/>
        <v>0</v>
      </c>
      <c r="AF176" s="6">
        <f t="shared" si="40"/>
        <v>0</v>
      </c>
      <c r="AG176" s="6">
        <f t="shared" si="41"/>
        <v>0</v>
      </c>
      <c r="AH176" s="6">
        <f t="shared" si="42"/>
        <v>0</v>
      </c>
      <c r="AI176" s="6">
        <f t="shared" si="43"/>
        <v>0</v>
      </c>
      <c r="AJ176" s="6"/>
      <c r="AK176" s="6"/>
      <c r="AL176" s="6"/>
    </row>
    <row r="177" spans="1:38" s="20" customFormat="1" ht="15" customHeight="1" x14ac:dyDescent="0.25">
      <c r="A177" s="19"/>
      <c r="B177" s="74" t="str">
        <f t="shared" si="31"/>
        <v>!!!</v>
      </c>
      <c r="C177" s="202" t="str">
        <f>IF($D177&lt;&gt;"",VLOOKUP(TEXT($D177,0),'Angaben Stationen'!$C$15:$V$65,2,0),"")</f>
        <v/>
      </c>
      <c r="D177" s="203"/>
      <c r="E177" s="210"/>
      <c r="F177" s="210"/>
      <c r="G177" s="217"/>
      <c r="H177" s="218"/>
      <c r="I177" s="218"/>
      <c r="J177" s="218"/>
      <c r="K177" s="218"/>
      <c r="L177" s="219" t="str">
        <f t="shared" si="44"/>
        <v/>
      </c>
      <c r="M177" s="116"/>
      <c r="N177" s="115"/>
      <c r="T177" s="6"/>
      <c r="U177" s="6">
        <f t="shared" si="32"/>
        <v>0</v>
      </c>
      <c r="V177" s="6" t="str">
        <f t="shared" si="45"/>
        <v>Leer</v>
      </c>
      <c r="W177" s="6" t="str">
        <f t="shared" si="33"/>
        <v/>
      </c>
      <c r="X177" s="6" t="str">
        <f>VLOOKUP($C177,{"29 - Psychiatrie (Erwachsene)","BGI";"30 - Kinder- und Jugendpsychiatrie","BGII";"31 - Psychosomatik","BGI";"00 - Bitte eine Fachabteilung auswählen","LEER";"","Leer"},2,0)</f>
        <v>Leer</v>
      </c>
      <c r="Y177" s="6" t="str">
        <f t="shared" si="34"/>
        <v/>
      </c>
      <c r="Z177" s="6">
        <f>VLOOKUP($C177,{"29 - Psychiatrie (Erwachsene)",1;"30 - Kinder- und Jugendpsychiatrie",1;"31 - Psychosomatik",1;"00 - Bitte eine Fachabteilung auswählen",0;"",0},2,0)</f>
        <v>0</v>
      </c>
      <c r="AA177" s="6">
        <f t="shared" si="35"/>
        <v>0</v>
      </c>
      <c r="AB177" s="6">
        <f t="shared" si="36"/>
        <v>0</v>
      </c>
      <c r="AC177" s="6">
        <f t="shared" si="37"/>
        <v>0</v>
      </c>
      <c r="AD177" s="6">
        <f t="shared" si="38"/>
        <v>0</v>
      </c>
      <c r="AE177" s="6">
        <f t="shared" si="39"/>
        <v>0</v>
      </c>
      <c r="AF177" s="6">
        <f t="shared" si="40"/>
        <v>0</v>
      </c>
      <c r="AG177" s="6">
        <f t="shared" si="41"/>
        <v>0</v>
      </c>
      <c r="AH177" s="6">
        <f t="shared" si="42"/>
        <v>0</v>
      </c>
      <c r="AI177" s="6">
        <f t="shared" si="43"/>
        <v>0</v>
      </c>
      <c r="AJ177" s="6"/>
      <c r="AK177" s="6"/>
      <c r="AL177" s="6"/>
    </row>
    <row r="178" spans="1:38" s="20" customFormat="1" ht="15" customHeight="1" x14ac:dyDescent="0.25">
      <c r="A178" s="19"/>
      <c r="B178" s="74" t="str">
        <f t="shared" si="31"/>
        <v>!!!</v>
      </c>
      <c r="C178" s="202" t="str">
        <f>IF($D178&lt;&gt;"",VLOOKUP(TEXT($D178,0),'Angaben Stationen'!$C$15:$V$65,2,0),"")</f>
        <v/>
      </c>
      <c r="D178" s="203"/>
      <c r="E178" s="210"/>
      <c r="F178" s="210"/>
      <c r="G178" s="217"/>
      <c r="H178" s="218"/>
      <c r="I178" s="218"/>
      <c r="J178" s="218"/>
      <c r="K178" s="218"/>
      <c r="L178" s="219" t="str">
        <f t="shared" si="44"/>
        <v/>
      </c>
      <c r="M178" s="116"/>
      <c r="N178" s="115"/>
      <c r="T178" s="6"/>
      <c r="U178" s="6">
        <f t="shared" si="32"/>
        <v>0</v>
      </c>
      <c r="V178" s="6" t="str">
        <f t="shared" si="45"/>
        <v>Leer</v>
      </c>
      <c r="W178" s="6" t="str">
        <f t="shared" si="33"/>
        <v/>
      </c>
      <c r="X178" s="6" t="str">
        <f>VLOOKUP($C178,{"29 - Psychiatrie (Erwachsene)","BGI";"30 - Kinder- und Jugendpsychiatrie","BGII";"31 - Psychosomatik","BGI";"00 - Bitte eine Fachabteilung auswählen","LEER";"","Leer"},2,0)</f>
        <v>Leer</v>
      </c>
      <c r="Y178" s="6" t="str">
        <f t="shared" si="34"/>
        <v/>
      </c>
      <c r="Z178" s="6">
        <f>VLOOKUP($C178,{"29 - Psychiatrie (Erwachsene)",1;"30 - Kinder- und Jugendpsychiatrie",1;"31 - Psychosomatik",1;"00 - Bitte eine Fachabteilung auswählen",0;"",0},2,0)</f>
        <v>0</v>
      </c>
      <c r="AA178" s="6">
        <f t="shared" si="35"/>
        <v>0</v>
      </c>
      <c r="AB178" s="6">
        <f t="shared" si="36"/>
        <v>0</v>
      </c>
      <c r="AC178" s="6">
        <f t="shared" si="37"/>
        <v>0</v>
      </c>
      <c r="AD178" s="6">
        <f t="shared" si="38"/>
        <v>0</v>
      </c>
      <c r="AE178" s="6">
        <f t="shared" si="39"/>
        <v>0</v>
      </c>
      <c r="AF178" s="6">
        <f t="shared" si="40"/>
        <v>0</v>
      </c>
      <c r="AG178" s="6">
        <f t="shared" si="41"/>
        <v>0</v>
      </c>
      <c r="AH178" s="6">
        <f t="shared" si="42"/>
        <v>0</v>
      </c>
      <c r="AI178" s="6">
        <f t="shared" si="43"/>
        <v>0</v>
      </c>
      <c r="AJ178" s="6"/>
      <c r="AK178" s="6"/>
      <c r="AL178" s="6"/>
    </row>
    <row r="179" spans="1:38" s="20" customFormat="1" ht="15" customHeight="1" x14ac:dyDescent="0.25">
      <c r="A179" s="19"/>
      <c r="B179" s="74" t="str">
        <f t="shared" si="31"/>
        <v>!!!</v>
      </c>
      <c r="C179" s="202" t="str">
        <f>IF($D179&lt;&gt;"",VLOOKUP(TEXT($D179,0),'Angaben Stationen'!$C$15:$V$65,2,0),"")</f>
        <v/>
      </c>
      <c r="D179" s="203"/>
      <c r="E179" s="210"/>
      <c r="F179" s="210"/>
      <c r="G179" s="217"/>
      <c r="H179" s="218"/>
      <c r="I179" s="218"/>
      <c r="J179" s="218"/>
      <c r="K179" s="218"/>
      <c r="L179" s="219" t="str">
        <f t="shared" si="44"/>
        <v/>
      </c>
      <c r="M179" s="116"/>
      <c r="N179" s="115"/>
      <c r="T179" s="6"/>
      <c r="U179" s="6">
        <f t="shared" si="32"/>
        <v>0</v>
      </c>
      <c r="V179" s="6" t="str">
        <f t="shared" si="45"/>
        <v>Leer</v>
      </c>
      <c r="W179" s="6" t="str">
        <f t="shared" si="33"/>
        <v/>
      </c>
      <c r="X179" s="6" t="str">
        <f>VLOOKUP($C179,{"29 - Psychiatrie (Erwachsene)","BGI";"30 - Kinder- und Jugendpsychiatrie","BGII";"31 - Psychosomatik","BGI";"00 - Bitte eine Fachabteilung auswählen","LEER";"","Leer"},2,0)</f>
        <v>Leer</v>
      </c>
      <c r="Y179" s="6" t="str">
        <f t="shared" si="34"/>
        <v/>
      </c>
      <c r="Z179" s="6">
        <f>VLOOKUP($C179,{"29 - Psychiatrie (Erwachsene)",1;"30 - Kinder- und Jugendpsychiatrie",1;"31 - Psychosomatik",1;"00 - Bitte eine Fachabteilung auswählen",0;"",0},2,0)</f>
        <v>0</v>
      </c>
      <c r="AA179" s="6">
        <f t="shared" si="35"/>
        <v>0</v>
      </c>
      <c r="AB179" s="6">
        <f t="shared" si="36"/>
        <v>0</v>
      </c>
      <c r="AC179" s="6">
        <f t="shared" si="37"/>
        <v>0</v>
      </c>
      <c r="AD179" s="6">
        <f t="shared" si="38"/>
        <v>0</v>
      </c>
      <c r="AE179" s="6">
        <f t="shared" si="39"/>
        <v>0</v>
      </c>
      <c r="AF179" s="6">
        <f t="shared" si="40"/>
        <v>0</v>
      </c>
      <c r="AG179" s="6">
        <f t="shared" si="41"/>
        <v>0</v>
      </c>
      <c r="AH179" s="6">
        <f t="shared" si="42"/>
        <v>0</v>
      </c>
      <c r="AI179" s="6">
        <f t="shared" si="43"/>
        <v>0</v>
      </c>
      <c r="AJ179" s="6"/>
      <c r="AK179" s="6"/>
      <c r="AL179" s="6"/>
    </row>
    <row r="180" spans="1:38" s="20" customFormat="1" ht="15" customHeight="1" x14ac:dyDescent="0.25">
      <c r="A180" s="19"/>
      <c r="B180" s="74" t="str">
        <f t="shared" si="31"/>
        <v>!!!</v>
      </c>
      <c r="C180" s="202" t="str">
        <f>IF($D180&lt;&gt;"",VLOOKUP(TEXT($D180,0),'Angaben Stationen'!$C$15:$V$65,2,0),"")</f>
        <v/>
      </c>
      <c r="D180" s="203"/>
      <c r="E180" s="210"/>
      <c r="F180" s="210"/>
      <c r="G180" s="217"/>
      <c r="H180" s="218"/>
      <c r="I180" s="218"/>
      <c r="J180" s="218"/>
      <c r="K180" s="218"/>
      <c r="L180" s="219" t="str">
        <f t="shared" si="44"/>
        <v/>
      </c>
      <c r="M180" s="116"/>
      <c r="N180" s="115"/>
      <c r="T180" s="6"/>
      <c r="U180" s="6">
        <f t="shared" si="32"/>
        <v>0</v>
      </c>
      <c r="V180" s="6" t="str">
        <f t="shared" si="45"/>
        <v>Leer</v>
      </c>
      <c r="W180" s="6" t="str">
        <f t="shared" si="33"/>
        <v/>
      </c>
      <c r="X180" s="6" t="str">
        <f>VLOOKUP($C180,{"29 - Psychiatrie (Erwachsene)","BGI";"30 - Kinder- und Jugendpsychiatrie","BGII";"31 - Psychosomatik","BGI";"00 - Bitte eine Fachabteilung auswählen","LEER";"","Leer"},2,0)</f>
        <v>Leer</v>
      </c>
      <c r="Y180" s="6" t="str">
        <f t="shared" si="34"/>
        <v/>
      </c>
      <c r="Z180" s="6">
        <f>VLOOKUP($C180,{"29 - Psychiatrie (Erwachsene)",1;"30 - Kinder- und Jugendpsychiatrie",1;"31 - Psychosomatik",1;"00 - Bitte eine Fachabteilung auswählen",0;"",0},2,0)</f>
        <v>0</v>
      </c>
      <c r="AA180" s="6">
        <f t="shared" si="35"/>
        <v>0</v>
      </c>
      <c r="AB180" s="6">
        <f t="shared" si="36"/>
        <v>0</v>
      </c>
      <c r="AC180" s="6">
        <f t="shared" si="37"/>
        <v>0</v>
      </c>
      <c r="AD180" s="6">
        <f t="shared" si="38"/>
        <v>0</v>
      </c>
      <c r="AE180" s="6">
        <f t="shared" si="39"/>
        <v>0</v>
      </c>
      <c r="AF180" s="6">
        <f t="shared" si="40"/>
        <v>0</v>
      </c>
      <c r="AG180" s="6">
        <f t="shared" si="41"/>
        <v>0</v>
      </c>
      <c r="AH180" s="6">
        <f t="shared" si="42"/>
        <v>0</v>
      </c>
      <c r="AI180" s="6">
        <f t="shared" si="43"/>
        <v>0</v>
      </c>
      <c r="AJ180" s="6"/>
      <c r="AK180" s="6"/>
      <c r="AL180" s="6"/>
    </row>
    <row r="181" spans="1:38" s="20" customFormat="1" ht="15" customHeight="1" x14ac:dyDescent="0.25">
      <c r="A181" s="19"/>
      <c r="B181" s="74" t="str">
        <f t="shared" si="31"/>
        <v>!!!</v>
      </c>
      <c r="C181" s="202" t="str">
        <f>IF($D181&lt;&gt;"",VLOOKUP(TEXT($D181,0),'Angaben Stationen'!$C$15:$V$65,2,0),"")</f>
        <v/>
      </c>
      <c r="D181" s="203"/>
      <c r="E181" s="210"/>
      <c r="F181" s="210"/>
      <c r="G181" s="217"/>
      <c r="H181" s="218"/>
      <c r="I181" s="218"/>
      <c r="J181" s="218"/>
      <c r="K181" s="218"/>
      <c r="L181" s="219" t="str">
        <f t="shared" si="44"/>
        <v/>
      </c>
      <c r="M181" s="116"/>
      <c r="N181" s="115"/>
      <c r="T181" s="6"/>
      <c r="U181" s="6">
        <f t="shared" si="32"/>
        <v>0</v>
      </c>
      <c r="V181" s="6" t="str">
        <f t="shared" si="45"/>
        <v>Leer</v>
      </c>
      <c r="W181" s="6" t="str">
        <f t="shared" si="33"/>
        <v/>
      </c>
      <c r="X181" s="6" t="str">
        <f>VLOOKUP($C181,{"29 - Psychiatrie (Erwachsene)","BGI";"30 - Kinder- und Jugendpsychiatrie","BGII";"31 - Psychosomatik","BGI";"00 - Bitte eine Fachabteilung auswählen","LEER";"","Leer"},2,0)</f>
        <v>Leer</v>
      </c>
      <c r="Y181" s="6" t="str">
        <f t="shared" si="34"/>
        <v/>
      </c>
      <c r="Z181" s="6">
        <f>VLOOKUP($C181,{"29 - Psychiatrie (Erwachsene)",1;"30 - Kinder- und Jugendpsychiatrie",1;"31 - Psychosomatik",1;"00 - Bitte eine Fachabteilung auswählen",0;"",0},2,0)</f>
        <v>0</v>
      </c>
      <c r="AA181" s="6">
        <f t="shared" si="35"/>
        <v>0</v>
      </c>
      <c r="AB181" s="6">
        <f t="shared" si="36"/>
        <v>0</v>
      </c>
      <c r="AC181" s="6">
        <f t="shared" si="37"/>
        <v>0</v>
      </c>
      <c r="AD181" s="6">
        <f t="shared" si="38"/>
        <v>0</v>
      </c>
      <c r="AE181" s="6">
        <f t="shared" si="39"/>
        <v>0</v>
      </c>
      <c r="AF181" s="6">
        <f t="shared" si="40"/>
        <v>0</v>
      </c>
      <c r="AG181" s="6">
        <f t="shared" si="41"/>
        <v>0</v>
      </c>
      <c r="AH181" s="6">
        <f t="shared" si="42"/>
        <v>0</v>
      </c>
      <c r="AI181" s="6">
        <f t="shared" si="43"/>
        <v>0</v>
      </c>
      <c r="AJ181" s="6"/>
      <c r="AK181" s="6"/>
      <c r="AL181" s="6"/>
    </row>
    <row r="182" spans="1:38" s="20" customFormat="1" ht="15" customHeight="1" x14ac:dyDescent="0.25">
      <c r="A182" s="19"/>
      <c r="B182" s="74" t="str">
        <f t="shared" si="31"/>
        <v>!!!</v>
      </c>
      <c r="C182" s="202" t="str">
        <f>IF($D182&lt;&gt;"",VLOOKUP(TEXT($D182,0),'Angaben Stationen'!$C$15:$V$65,2,0),"")</f>
        <v/>
      </c>
      <c r="D182" s="203"/>
      <c r="E182" s="210"/>
      <c r="F182" s="210"/>
      <c r="G182" s="217"/>
      <c r="H182" s="218"/>
      <c r="I182" s="218"/>
      <c r="J182" s="218"/>
      <c r="K182" s="218"/>
      <c r="L182" s="219" t="str">
        <f t="shared" si="44"/>
        <v/>
      </c>
      <c r="M182" s="116"/>
      <c r="N182" s="115"/>
      <c r="T182" s="6"/>
      <c r="U182" s="6">
        <f t="shared" si="32"/>
        <v>0</v>
      </c>
      <c r="V182" s="6" t="str">
        <f t="shared" si="45"/>
        <v>Leer</v>
      </c>
      <c r="W182" s="6" t="str">
        <f t="shared" si="33"/>
        <v/>
      </c>
      <c r="X182" s="6" t="str">
        <f>VLOOKUP($C182,{"29 - Psychiatrie (Erwachsene)","BGI";"30 - Kinder- und Jugendpsychiatrie","BGII";"31 - Psychosomatik","BGI";"00 - Bitte eine Fachabteilung auswählen","LEER";"","Leer"},2,0)</f>
        <v>Leer</v>
      </c>
      <c r="Y182" s="6" t="str">
        <f t="shared" si="34"/>
        <v/>
      </c>
      <c r="Z182" s="6">
        <f>VLOOKUP($C182,{"29 - Psychiatrie (Erwachsene)",1;"30 - Kinder- und Jugendpsychiatrie",1;"31 - Psychosomatik",1;"00 - Bitte eine Fachabteilung auswählen",0;"",0},2,0)</f>
        <v>0</v>
      </c>
      <c r="AA182" s="6">
        <f t="shared" si="35"/>
        <v>0</v>
      </c>
      <c r="AB182" s="6">
        <f t="shared" si="36"/>
        <v>0</v>
      </c>
      <c r="AC182" s="6">
        <f t="shared" si="37"/>
        <v>0</v>
      </c>
      <c r="AD182" s="6">
        <f t="shared" si="38"/>
        <v>0</v>
      </c>
      <c r="AE182" s="6">
        <f t="shared" si="39"/>
        <v>0</v>
      </c>
      <c r="AF182" s="6">
        <f t="shared" si="40"/>
        <v>0</v>
      </c>
      <c r="AG182" s="6">
        <f t="shared" si="41"/>
        <v>0</v>
      </c>
      <c r="AH182" s="6">
        <f t="shared" si="42"/>
        <v>0</v>
      </c>
      <c r="AI182" s="6">
        <f t="shared" si="43"/>
        <v>0</v>
      </c>
      <c r="AJ182" s="6"/>
      <c r="AK182" s="6"/>
      <c r="AL182" s="6"/>
    </row>
    <row r="183" spans="1:38" s="20" customFormat="1" ht="15" customHeight="1" x14ac:dyDescent="0.25">
      <c r="A183" s="19"/>
      <c r="B183" s="74" t="str">
        <f t="shared" si="31"/>
        <v>!!!</v>
      </c>
      <c r="C183" s="202" t="str">
        <f>IF($D183&lt;&gt;"",VLOOKUP(TEXT($D183,0),'Angaben Stationen'!$C$15:$V$65,2,0),"")</f>
        <v/>
      </c>
      <c r="D183" s="203"/>
      <c r="E183" s="210"/>
      <c r="F183" s="210"/>
      <c r="G183" s="217"/>
      <c r="H183" s="218"/>
      <c r="I183" s="218"/>
      <c r="J183" s="218"/>
      <c r="K183" s="218"/>
      <c r="L183" s="219" t="str">
        <f t="shared" si="44"/>
        <v/>
      </c>
      <c r="M183" s="116"/>
      <c r="N183" s="115"/>
      <c r="T183" s="6"/>
      <c r="U183" s="6">
        <f t="shared" si="32"/>
        <v>0</v>
      </c>
      <c r="V183" s="6" t="str">
        <f t="shared" si="45"/>
        <v>Leer</v>
      </c>
      <c r="W183" s="6" t="str">
        <f t="shared" si="33"/>
        <v/>
      </c>
      <c r="X183" s="6" t="str">
        <f>VLOOKUP($C183,{"29 - Psychiatrie (Erwachsene)","BGI";"30 - Kinder- und Jugendpsychiatrie","BGII";"31 - Psychosomatik","BGI";"00 - Bitte eine Fachabteilung auswählen","LEER";"","Leer"},2,0)</f>
        <v>Leer</v>
      </c>
      <c r="Y183" s="6" t="str">
        <f t="shared" si="34"/>
        <v/>
      </c>
      <c r="Z183" s="6">
        <f>VLOOKUP($C183,{"29 - Psychiatrie (Erwachsene)",1;"30 - Kinder- und Jugendpsychiatrie",1;"31 - Psychosomatik",1;"00 - Bitte eine Fachabteilung auswählen",0;"",0},2,0)</f>
        <v>0</v>
      </c>
      <c r="AA183" s="6">
        <f t="shared" si="35"/>
        <v>0</v>
      </c>
      <c r="AB183" s="6">
        <f t="shared" si="36"/>
        <v>0</v>
      </c>
      <c r="AC183" s="6">
        <f t="shared" si="37"/>
        <v>0</v>
      </c>
      <c r="AD183" s="6">
        <f t="shared" si="38"/>
        <v>0</v>
      </c>
      <c r="AE183" s="6">
        <f t="shared" si="39"/>
        <v>0</v>
      </c>
      <c r="AF183" s="6">
        <f t="shared" si="40"/>
        <v>0</v>
      </c>
      <c r="AG183" s="6">
        <f t="shared" si="41"/>
        <v>0</v>
      </c>
      <c r="AH183" s="6">
        <f t="shared" si="42"/>
        <v>0</v>
      </c>
      <c r="AI183" s="6">
        <f t="shared" si="43"/>
        <v>0</v>
      </c>
      <c r="AJ183" s="6"/>
      <c r="AK183" s="6"/>
      <c r="AL183" s="6"/>
    </row>
    <row r="184" spans="1:38" s="20" customFormat="1" ht="15" customHeight="1" x14ac:dyDescent="0.25">
      <c r="A184" s="19"/>
      <c r="B184" s="74" t="str">
        <f t="shared" si="31"/>
        <v>!!!</v>
      </c>
      <c r="C184" s="202" t="str">
        <f>IF($D184&lt;&gt;"",VLOOKUP(TEXT($D184,0),'Angaben Stationen'!$C$15:$V$65,2,0),"")</f>
        <v/>
      </c>
      <c r="D184" s="203"/>
      <c r="E184" s="210"/>
      <c r="F184" s="210"/>
      <c r="G184" s="217"/>
      <c r="H184" s="218"/>
      <c r="I184" s="218"/>
      <c r="J184" s="218"/>
      <c r="K184" s="218"/>
      <c r="L184" s="219" t="str">
        <f t="shared" si="44"/>
        <v/>
      </c>
      <c r="M184" s="116"/>
      <c r="N184" s="115"/>
      <c r="T184" s="6"/>
      <c r="U184" s="6">
        <f t="shared" si="32"/>
        <v>0</v>
      </c>
      <c r="V184" s="6" t="str">
        <f t="shared" si="45"/>
        <v>Leer</v>
      </c>
      <c r="W184" s="6" t="str">
        <f t="shared" si="33"/>
        <v/>
      </c>
      <c r="X184" s="6" t="str">
        <f>VLOOKUP($C184,{"29 - Psychiatrie (Erwachsene)","BGI";"30 - Kinder- und Jugendpsychiatrie","BGII";"31 - Psychosomatik","BGI";"00 - Bitte eine Fachabteilung auswählen","LEER";"","Leer"},2,0)</f>
        <v>Leer</v>
      </c>
      <c r="Y184" s="6" t="str">
        <f t="shared" si="34"/>
        <v/>
      </c>
      <c r="Z184" s="6">
        <f>VLOOKUP($C184,{"29 - Psychiatrie (Erwachsene)",1;"30 - Kinder- und Jugendpsychiatrie",1;"31 - Psychosomatik",1;"00 - Bitte eine Fachabteilung auswählen",0;"",0},2,0)</f>
        <v>0</v>
      </c>
      <c r="AA184" s="6">
        <f t="shared" si="35"/>
        <v>0</v>
      </c>
      <c r="AB184" s="6">
        <f t="shared" si="36"/>
        <v>0</v>
      </c>
      <c r="AC184" s="6">
        <f t="shared" si="37"/>
        <v>0</v>
      </c>
      <c r="AD184" s="6">
        <f t="shared" si="38"/>
        <v>0</v>
      </c>
      <c r="AE184" s="6">
        <f t="shared" si="39"/>
        <v>0</v>
      </c>
      <c r="AF184" s="6">
        <f t="shared" si="40"/>
        <v>0</v>
      </c>
      <c r="AG184" s="6">
        <f t="shared" si="41"/>
        <v>0</v>
      </c>
      <c r="AH184" s="6">
        <f t="shared" si="42"/>
        <v>0</v>
      </c>
      <c r="AI184" s="6">
        <f t="shared" si="43"/>
        <v>0</v>
      </c>
      <c r="AJ184" s="6"/>
      <c r="AK184" s="6"/>
      <c r="AL184" s="6"/>
    </row>
    <row r="185" spans="1:38" s="20" customFormat="1" ht="15" customHeight="1" x14ac:dyDescent="0.25">
      <c r="A185" s="19"/>
      <c r="B185" s="74" t="str">
        <f t="shared" si="31"/>
        <v>!!!</v>
      </c>
      <c r="C185" s="202" t="str">
        <f>IF($D185&lt;&gt;"",VLOOKUP(TEXT($D185,0),'Angaben Stationen'!$C$15:$V$65,2,0),"")</f>
        <v/>
      </c>
      <c r="D185" s="203"/>
      <c r="E185" s="210"/>
      <c r="F185" s="210"/>
      <c r="G185" s="217"/>
      <c r="H185" s="218"/>
      <c r="I185" s="218"/>
      <c r="J185" s="218"/>
      <c r="K185" s="218"/>
      <c r="L185" s="219" t="str">
        <f t="shared" si="44"/>
        <v/>
      </c>
      <c r="M185" s="116"/>
      <c r="N185" s="115"/>
      <c r="T185" s="6"/>
      <c r="U185" s="6">
        <f t="shared" si="32"/>
        <v>0</v>
      </c>
      <c r="V185" s="6" t="str">
        <f t="shared" si="45"/>
        <v>Leer</v>
      </c>
      <c r="W185" s="6" t="str">
        <f t="shared" si="33"/>
        <v/>
      </c>
      <c r="X185" s="6" t="str">
        <f>VLOOKUP($C185,{"29 - Psychiatrie (Erwachsene)","BGI";"30 - Kinder- und Jugendpsychiatrie","BGII";"31 - Psychosomatik","BGI";"00 - Bitte eine Fachabteilung auswählen","LEER";"","Leer"},2,0)</f>
        <v>Leer</v>
      </c>
      <c r="Y185" s="6" t="str">
        <f t="shared" si="34"/>
        <v/>
      </c>
      <c r="Z185" s="6">
        <f>VLOOKUP($C185,{"29 - Psychiatrie (Erwachsene)",1;"30 - Kinder- und Jugendpsychiatrie",1;"31 - Psychosomatik",1;"00 - Bitte eine Fachabteilung auswählen",0;"",0},2,0)</f>
        <v>0</v>
      </c>
      <c r="AA185" s="6">
        <f t="shared" si="35"/>
        <v>0</v>
      </c>
      <c r="AB185" s="6">
        <f t="shared" si="36"/>
        <v>0</v>
      </c>
      <c r="AC185" s="6">
        <f t="shared" si="37"/>
        <v>0</v>
      </c>
      <c r="AD185" s="6">
        <f t="shared" si="38"/>
        <v>0</v>
      </c>
      <c r="AE185" s="6">
        <f t="shared" si="39"/>
        <v>0</v>
      </c>
      <c r="AF185" s="6">
        <f t="shared" si="40"/>
        <v>0</v>
      </c>
      <c r="AG185" s="6">
        <f t="shared" si="41"/>
        <v>0</v>
      </c>
      <c r="AH185" s="6">
        <f t="shared" si="42"/>
        <v>0</v>
      </c>
      <c r="AI185" s="6">
        <f t="shared" si="43"/>
        <v>0</v>
      </c>
      <c r="AJ185" s="6"/>
      <c r="AK185" s="6"/>
      <c r="AL185" s="6"/>
    </row>
    <row r="186" spans="1:38" s="20" customFormat="1" ht="15" customHeight="1" x14ac:dyDescent="0.25">
      <c r="A186" s="19"/>
      <c r="B186" s="74" t="str">
        <f t="shared" si="31"/>
        <v>!!!</v>
      </c>
      <c r="C186" s="202" t="str">
        <f>IF($D186&lt;&gt;"",VLOOKUP(TEXT($D186,0),'Angaben Stationen'!$C$15:$V$65,2,0),"")</f>
        <v/>
      </c>
      <c r="D186" s="203"/>
      <c r="E186" s="210"/>
      <c r="F186" s="210"/>
      <c r="G186" s="217"/>
      <c r="H186" s="218"/>
      <c r="I186" s="218"/>
      <c r="J186" s="218"/>
      <c r="K186" s="218"/>
      <c r="L186" s="219" t="str">
        <f t="shared" si="44"/>
        <v/>
      </c>
      <c r="M186" s="116"/>
      <c r="N186" s="115"/>
      <c r="T186" s="6"/>
      <c r="U186" s="6">
        <f t="shared" si="32"/>
        <v>0</v>
      </c>
      <c r="V186" s="6" t="str">
        <f t="shared" si="45"/>
        <v>Leer</v>
      </c>
      <c r="W186" s="6" t="str">
        <f t="shared" si="33"/>
        <v/>
      </c>
      <c r="X186" s="6" t="str">
        <f>VLOOKUP($C186,{"29 - Psychiatrie (Erwachsene)","BGI";"30 - Kinder- und Jugendpsychiatrie","BGII";"31 - Psychosomatik","BGI";"00 - Bitte eine Fachabteilung auswählen","LEER";"","Leer"},2,0)</f>
        <v>Leer</v>
      </c>
      <c r="Y186" s="6" t="str">
        <f t="shared" si="34"/>
        <v/>
      </c>
      <c r="Z186" s="6">
        <f>VLOOKUP($C186,{"29 - Psychiatrie (Erwachsene)",1;"30 - Kinder- und Jugendpsychiatrie",1;"31 - Psychosomatik",1;"00 - Bitte eine Fachabteilung auswählen",0;"",0},2,0)</f>
        <v>0</v>
      </c>
      <c r="AA186" s="6">
        <f t="shared" si="35"/>
        <v>0</v>
      </c>
      <c r="AB186" s="6">
        <f t="shared" si="36"/>
        <v>0</v>
      </c>
      <c r="AC186" s="6">
        <f t="shared" si="37"/>
        <v>0</v>
      </c>
      <c r="AD186" s="6">
        <f t="shared" si="38"/>
        <v>0</v>
      </c>
      <c r="AE186" s="6">
        <f t="shared" si="39"/>
        <v>0</v>
      </c>
      <c r="AF186" s="6">
        <f t="shared" si="40"/>
        <v>0</v>
      </c>
      <c r="AG186" s="6">
        <f t="shared" si="41"/>
        <v>0</v>
      </c>
      <c r="AH186" s="6">
        <f t="shared" si="42"/>
        <v>0</v>
      </c>
      <c r="AI186" s="6">
        <f t="shared" si="43"/>
        <v>0</v>
      </c>
      <c r="AJ186" s="6"/>
      <c r="AK186" s="6"/>
      <c r="AL186" s="6"/>
    </row>
    <row r="187" spans="1:38" s="20" customFormat="1" ht="15" customHeight="1" x14ac:dyDescent="0.25">
      <c r="A187" s="19"/>
      <c r="B187" s="74" t="str">
        <f t="shared" si="31"/>
        <v>!!!</v>
      </c>
      <c r="C187" s="202" t="str">
        <f>IF($D187&lt;&gt;"",VLOOKUP(TEXT($D187,0),'Angaben Stationen'!$C$15:$V$65,2,0),"")</f>
        <v/>
      </c>
      <c r="D187" s="203"/>
      <c r="E187" s="210"/>
      <c r="F187" s="210"/>
      <c r="G187" s="217"/>
      <c r="H187" s="218"/>
      <c r="I187" s="218"/>
      <c r="J187" s="218"/>
      <c r="K187" s="218"/>
      <c r="L187" s="219" t="str">
        <f t="shared" si="44"/>
        <v/>
      </c>
      <c r="M187" s="116"/>
      <c r="N187" s="115"/>
      <c r="T187" s="6"/>
      <c r="U187" s="6">
        <f t="shared" si="32"/>
        <v>0</v>
      </c>
      <c r="V187" s="6" t="str">
        <f t="shared" si="45"/>
        <v>Leer</v>
      </c>
      <c r="W187" s="6" t="str">
        <f t="shared" si="33"/>
        <v/>
      </c>
      <c r="X187" s="6" t="str">
        <f>VLOOKUP($C187,{"29 - Psychiatrie (Erwachsene)","BGI";"30 - Kinder- und Jugendpsychiatrie","BGII";"31 - Psychosomatik","BGI";"00 - Bitte eine Fachabteilung auswählen","LEER";"","Leer"},2,0)</f>
        <v>Leer</v>
      </c>
      <c r="Y187" s="6" t="str">
        <f t="shared" si="34"/>
        <v/>
      </c>
      <c r="Z187" s="6">
        <f>VLOOKUP($C187,{"29 - Psychiatrie (Erwachsene)",1;"30 - Kinder- und Jugendpsychiatrie",1;"31 - Psychosomatik",1;"00 - Bitte eine Fachabteilung auswählen",0;"",0},2,0)</f>
        <v>0</v>
      </c>
      <c r="AA187" s="6">
        <f t="shared" si="35"/>
        <v>0</v>
      </c>
      <c r="AB187" s="6">
        <f t="shared" si="36"/>
        <v>0</v>
      </c>
      <c r="AC187" s="6">
        <f t="shared" si="37"/>
        <v>0</v>
      </c>
      <c r="AD187" s="6">
        <f t="shared" si="38"/>
        <v>0</v>
      </c>
      <c r="AE187" s="6">
        <f t="shared" si="39"/>
        <v>0</v>
      </c>
      <c r="AF187" s="6">
        <f t="shared" si="40"/>
        <v>0</v>
      </c>
      <c r="AG187" s="6">
        <f t="shared" si="41"/>
        <v>0</v>
      </c>
      <c r="AH187" s="6">
        <f t="shared" si="42"/>
        <v>0</v>
      </c>
      <c r="AI187" s="6">
        <f t="shared" si="43"/>
        <v>0</v>
      </c>
      <c r="AJ187" s="6"/>
      <c r="AK187" s="6"/>
      <c r="AL187" s="6"/>
    </row>
    <row r="188" spans="1:38" s="20" customFormat="1" ht="15" customHeight="1" x14ac:dyDescent="0.25">
      <c r="A188" s="19"/>
      <c r="B188" s="74" t="str">
        <f t="shared" si="31"/>
        <v>!!!</v>
      </c>
      <c r="C188" s="202" t="str">
        <f>IF($D188&lt;&gt;"",VLOOKUP(TEXT($D188,0),'Angaben Stationen'!$C$15:$V$65,2,0),"")</f>
        <v/>
      </c>
      <c r="D188" s="203"/>
      <c r="E188" s="210"/>
      <c r="F188" s="210"/>
      <c r="G188" s="217"/>
      <c r="H188" s="218"/>
      <c r="I188" s="218"/>
      <c r="J188" s="218"/>
      <c r="K188" s="218"/>
      <c r="L188" s="219" t="str">
        <f t="shared" si="44"/>
        <v/>
      </c>
      <c r="M188" s="116"/>
      <c r="N188" s="115"/>
      <c r="T188" s="6"/>
      <c r="U188" s="6">
        <f t="shared" si="32"/>
        <v>0</v>
      </c>
      <c r="V188" s="6" t="str">
        <f t="shared" si="45"/>
        <v>Leer</v>
      </c>
      <c r="W188" s="6" t="str">
        <f t="shared" si="33"/>
        <v/>
      </c>
      <c r="X188" s="6" t="str">
        <f>VLOOKUP($C188,{"29 - Psychiatrie (Erwachsene)","BGI";"30 - Kinder- und Jugendpsychiatrie","BGII";"31 - Psychosomatik","BGI";"00 - Bitte eine Fachabteilung auswählen","LEER";"","Leer"},2,0)</f>
        <v>Leer</v>
      </c>
      <c r="Y188" s="6" t="str">
        <f t="shared" si="34"/>
        <v/>
      </c>
      <c r="Z188" s="6">
        <f>VLOOKUP($C188,{"29 - Psychiatrie (Erwachsene)",1;"30 - Kinder- und Jugendpsychiatrie",1;"31 - Psychosomatik",1;"00 - Bitte eine Fachabteilung auswählen",0;"",0},2,0)</f>
        <v>0</v>
      </c>
      <c r="AA188" s="6">
        <f t="shared" si="35"/>
        <v>0</v>
      </c>
      <c r="AB188" s="6">
        <f t="shared" si="36"/>
        <v>0</v>
      </c>
      <c r="AC188" s="6">
        <f t="shared" si="37"/>
        <v>0</v>
      </c>
      <c r="AD188" s="6">
        <f t="shared" si="38"/>
        <v>0</v>
      </c>
      <c r="AE188" s="6">
        <f t="shared" si="39"/>
        <v>0</v>
      </c>
      <c r="AF188" s="6">
        <f t="shared" si="40"/>
        <v>0</v>
      </c>
      <c r="AG188" s="6">
        <f t="shared" si="41"/>
        <v>0</v>
      </c>
      <c r="AH188" s="6">
        <f t="shared" si="42"/>
        <v>0</v>
      </c>
      <c r="AI188" s="6">
        <f t="shared" si="43"/>
        <v>0</v>
      </c>
      <c r="AJ188" s="6"/>
      <c r="AK188" s="6"/>
      <c r="AL188" s="6"/>
    </row>
    <row r="189" spans="1:38" s="20" customFormat="1" ht="15" customHeight="1" x14ac:dyDescent="0.25">
      <c r="A189" s="19"/>
      <c r="B189" s="74" t="str">
        <f t="shared" si="31"/>
        <v>!!!</v>
      </c>
      <c r="C189" s="202" t="str">
        <f>IF($D189&lt;&gt;"",VLOOKUP(TEXT($D189,0),'Angaben Stationen'!$C$15:$V$65,2,0),"")</f>
        <v/>
      </c>
      <c r="D189" s="203"/>
      <c r="E189" s="210"/>
      <c r="F189" s="210"/>
      <c r="G189" s="217"/>
      <c r="H189" s="218"/>
      <c r="I189" s="218"/>
      <c r="J189" s="218"/>
      <c r="K189" s="218"/>
      <c r="L189" s="219" t="str">
        <f t="shared" si="44"/>
        <v/>
      </c>
      <c r="M189" s="116"/>
      <c r="N189" s="115"/>
      <c r="T189" s="6"/>
      <c r="U189" s="6">
        <f t="shared" si="32"/>
        <v>0</v>
      </c>
      <c r="V189" s="6" t="str">
        <f t="shared" si="45"/>
        <v>Leer</v>
      </c>
      <c r="W189" s="6" t="str">
        <f t="shared" si="33"/>
        <v/>
      </c>
      <c r="X189" s="6" t="str">
        <f>VLOOKUP($C189,{"29 - Psychiatrie (Erwachsene)","BGI";"30 - Kinder- und Jugendpsychiatrie","BGII";"31 - Psychosomatik","BGI";"00 - Bitte eine Fachabteilung auswählen","LEER";"","Leer"},2,0)</f>
        <v>Leer</v>
      </c>
      <c r="Y189" s="6" t="str">
        <f t="shared" si="34"/>
        <v/>
      </c>
      <c r="Z189" s="6">
        <f>VLOOKUP($C189,{"29 - Psychiatrie (Erwachsene)",1;"30 - Kinder- und Jugendpsychiatrie",1;"31 - Psychosomatik",1;"00 - Bitte eine Fachabteilung auswählen",0;"",0},2,0)</f>
        <v>0</v>
      </c>
      <c r="AA189" s="6">
        <f t="shared" si="35"/>
        <v>0</v>
      </c>
      <c r="AB189" s="6">
        <f t="shared" si="36"/>
        <v>0</v>
      </c>
      <c r="AC189" s="6">
        <f t="shared" si="37"/>
        <v>0</v>
      </c>
      <c r="AD189" s="6">
        <f t="shared" si="38"/>
        <v>0</v>
      </c>
      <c r="AE189" s="6">
        <f t="shared" si="39"/>
        <v>0</v>
      </c>
      <c r="AF189" s="6">
        <f t="shared" si="40"/>
        <v>0</v>
      </c>
      <c r="AG189" s="6">
        <f t="shared" si="41"/>
        <v>0</v>
      </c>
      <c r="AH189" s="6">
        <f t="shared" si="42"/>
        <v>0</v>
      </c>
      <c r="AI189" s="6">
        <f t="shared" si="43"/>
        <v>0</v>
      </c>
      <c r="AJ189" s="6"/>
      <c r="AK189" s="6"/>
      <c r="AL189" s="6"/>
    </row>
    <row r="190" spans="1:38" s="20" customFormat="1" ht="15" customHeight="1" x14ac:dyDescent="0.25">
      <c r="A190" s="19"/>
      <c r="B190" s="74" t="str">
        <f t="shared" si="31"/>
        <v>!!!</v>
      </c>
      <c r="C190" s="202" t="str">
        <f>IF($D190&lt;&gt;"",VLOOKUP(TEXT($D190,0),'Angaben Stationen'!$C$15:$V$65,2,0),"")</f>
        <v/>
      </c>
      <c r="D190" s="203"/>
      <c r="E190" s="210"/>
      <c r="F190" s="210"/>
      <c r="G190" s="217"/>
      <c r="H190" s="218"/>
      <c r="I190" s="218"/>
      <c r="J190" s="218"/>
      <c r="K190" s="218"/>
      <c r="L190" s="219" t="str">
        <f t="shared" si="44"/>
        <v/>
      </c>
      <c r="M190" s="116"/>
      <c r="N190" s="115"/>
      <c r="T190" s="6"/>
      <c r="U190" s="6">
        <f t="shared" si="32"/>
        <v>0</v>
      </c>
      <c r="V190" s="6" t="str">
        <f t="shared" si="45"/>
        <v>Leer</v>
      </c>
      <c r="W190" s="6" t="str">
        <f t="shared" si="33"/>
        <v/>
      </c>
      <c r="X190" s="6" t="str">
        <f>VLOOKUP($C190,{"29 - Psychiatrie (Erwachsene)","BGI";"30 - Kinder- und Jugendpsychiatrie","BGII";"31 - Psychosomatik","BGI";"00 - Bitte eine Fachabteilung auswählen","LEER";"","Leer"},2,0)</f>
        <v>Leer</v>
      </c>
      <c r="Y190" s="6" t="str">
        <f t="shared" si="34"/>
        <v/>
      </c>
      <c r="Z190" s="6">
        <f>VLOOKUP($C190,{"29 - Psychiatrie (Erwachsene)",1;"30 - Kinder- und Jugendpsychiatrie",1;"31 - Psychosomatik",1;"00 - Bitte eine Fachabteilung auswählen",0;"",0},2,0)</f>
        <v>0</v>
      </c>
      <c r="AA190" s="6">
        <f t="shared" si="35"/>
        <v>0</v>
      </c>
      <c r="AB190" s="6">
        <f t="shared" si="36"/>
        <v>0</v>
      </c>
      <c r="AC190" s="6">
        <f t="shared" si="37"/>
        <v>0</v>
      </c>
      <c r="AD190" s="6">
        <f t="shared" si="38"/>
        <v>0</v>
      </c>
      <c r="AE190" s="6">
        <f t="shared" si="39"/>
        <v>0</v>
      </c>
      <c r="AF190" s="6">
        <f t="shared" si="40"/>
        <v>0</v>
      </c>
      <c r="AG190" s="6">
        <f t="shared" si="41"/>
        <v>0</v>
      </c>
      <c r="AH190" s="6">
        <f t="shared" si="42"/>
        <v>0</v>
      </c>
      <c r="AI190" s="6">
        <f t="shared" si="43"/>
        <v>0</v>
      </c>
      <c r="AJ190" s="6"/>
      <c r="AK190" s="6"/>
      <c r="AL190" s="6"/>
    </row>
    <row r="191" spans="1:38" s="20" customFormat="1" ht="15" customHeight="1" x14ac:dyDescent="0.25">
      <c r="A191" s="19"/>
      <c r="B191" s="74" t="str">
        <f t="shared" si="31"/>
        <v>!!!</v>
      </c>
      <c r="C191" s="202" t="str">
        <f>IF($D191&lt;&gt;"",VLOOKUP(TEXT($D191,0),'Angaben Stationen'!$C$15:$V$65,2,0),"")</f>
        <v/>
      </c>
      <c r="D191" s="203"/>
      <c r="E191" s="210"/>
      <c r="F191" s="210"/>
      <c r="G191" s="217"/>
      <c r="H191" s="218"/>
      <c r="I191" s="218"/>
      <c r="J191" s="218"/>
      <c r="K191" s="218"/>
      <c r="L191" s="219" t="str">
        <f t="shared" si="44"/>
        <v/>
      </c>
      <c r="M191" s="116"/>
      <c r="N191" s="115"/>
      <c r="T191" s="6"/>
      <c r="U191" s="6">
        <f t="shared" si="32"/>
        <v>0</v>
      </c>
      <c r="V191" s="6" t="str">
        <f t="shared" si="45"/>
        <v>Leer</v>
      </c>
      <c r="W191" s="6" t="str">
        <f t="shared" si="33"/>
        <v/>
      </c>
      <c r="X191" s="6" t="str">
        <f>VLOOKUP($C191,{"29 - Psychiatrie (Erwachsene)","BGI";"30 - Kinder- und Jugendpsychiatrie","BGII";"31 - Psychosomatik","BGI";"00 - Bitte eine Fachabteilung auswählen","LEER";"","Leer"},2,0)</f>
        <v>Leer</v>
      </c>
      <c r="Y191" s="6" t="str">
        <f t="shared" si="34"/>
        <v/>
      </c>
      <c r="Z191" s="6">
        <f>VLOOKUP($C191,{"29 - Psychiatrie (Erwachsene)",1;"30 - Kinder- und Jugendpsychiatrie",1;"31 - Psychosomatik",1;"00 - Bitte eine Fachabteilung auswählen",0;"",0},2,0)</f>
        <v>0</v>
      </c>
      <c r="AA191" s="6">
        <f t="shared" si="35"/>
        <v>0</v>
      </c>
      <c r="AB191" s="6">
        <f t="shared" si="36"/>
        <v>0</v>
      </c>
      <c r="AC191" s="6">
        <f t="shared" si="37"/>
        <v>0</v>
      </c>
      <c r="AD191" s="6">
        <f t="shared" si="38"/>
        <v>0</v>
      </c>
      <c r="AE191" s="6">
        <f t="shared" si="39"/>
        <v>0</v>
      </c>
      <c r="AF191" s="6">
        <f t="shared" si="40"/>
        <v>0</v>
      </c>
      <c r="AG191" s="6">
        <f t="shared" si="41"/>
        <v>0</v>
      </c>
      <c r="AH191" s="6">
        <f t="shared" si="42"/>
        <v>0</v>
      </c>
      <c r="AI191" s="6">
        <f t="shared" si="43"/>
        <v>0</v>
      </c>
      <c r="AJ191" s="6"/>
      <c r="AK191" s="6"/>
      <c r="AL191" s="6"/>
    </row>
    <row r="192" spans="1:38" s="20" customFormat="1" ht="15" customHeight="1" x14ac:dyDescent="0.25">
      <c r="A192" s="19"/>
      <c r="B192" s="74" t="str">
        <f t="shared" si="31"/>
        <v>!!!</v>
      </c>
      <c r="C192" s="202" t="str">
        <f>IF($D192&lt;&gt;"",VLOOKUP(TEXT($D192,0),'Angaben Stationen'!$C$15:$V$65,2,0),"")</f>
        <v/>
      </c>
      <c r="D192" s="203"/>
      <c r="E192" s="210"/>
      <c r="F192" s="210"/>
      <c r="G192" s="217"/>
      <c r="H192" s="218"/>
      <c r="I192" s="218"/>
      <c r="J192" s="218"/>
      <c r="K192" s="218"/>
      <c r="L192" s="219" t="str">
        <f t="shared" si="44"/>
        <v/>
      </c>
      <c r="M192" s="116"/>
      <c r="N192" s="115"/>
      <c r="T192" s="6"/>
      <c r="U192" s="6">
        <f t="shared" si="32"/>
        <v>0</v>
      </c>
      <c r="V192" s="6" t="str">
        <f t="shared" si="45"/>
        <v>Leer</v>
      </c>
      <c r="W192" s="6" t="str">
        <f t="shared" si="33"/>
        <v/>
      </c>
      <c r="X192" s="6" t="str">
        <f>VLOOKUP($C192,{"29 - Psychiatrie (Erwachsene)","BGI";"30 - Kinder- und Jugendpsychiatrie","BGII";"31 - Psychosomatik","BGI";"00 - Bitte eine Fachabteilung auswählen","LEER";"","Leer"},2,0)</f>
        <v>Leer</v>
      </c>
      <c r="Y192" s="6" t="str">
        <f t="shared" si="34"/>
        <v/>
      </c>
      <c r="Z192" s="6">
        <f>VLOOKUP($C192,{"29 - Psychiatrie (Erwachsene)",1;"30 - Kinder- und Jugendpsychiatrie",1;"31 - Psychosomatik",1;"00 - Bitte eine Fachabteilung auswählen",0;"",0},2,0)</f>
        <v>0</v>
      </c>
      <c r="AA192" s="6">
        <f t="shared" si="35"/>
        <v>0</v>
      </c>
      <c r="AB192" s="6">
        <f t="shared" si="36"/>
        <v>0</v>
      </c>
      <c r="AC192" s="6">
        <f t="shared" si="37"/>
        <v>0</v>
      </c>
      <c r="AD192" s="6">
        <f t="shared" si="38"/>
        <v>0</v>
      </c>
      <c r="AE192" s="6">
        <f t="shared" si="39"/>
        <v>0</v>
      </c>
      <c r="AF192" s="6">
        <f t="shared" si="40"/>
        <v>0</v>
      </c>
      <c r="AG192" s="6">
        <f t="shared" si="41"/>
        <v>0</v>
      </c>
      <c r="AH192" s="6">
        <f t="shared" si="42"/>
        <v>0</v>
      </c>
      <c r="AI192" s="6">
        <f t="shared" si="43"/>
        <v>0</v>
      </c>
      <c r="AJ192" s="6"/>
      <c r="AK192" s="6"/>
      <c r="AL192" s="6"/>
    </row>
    <row r="193" spans="1:38" s="20" customFormat="1" ht="15" customHeight="1" x14ac:dyDescent="0.25">
      <c r="A193" s="19"/>
      <c r="B193" s="74" t="str">
        <f t="shared" si="31"/>
        <v>!!!</v>
      </c>
      <c r="C193" s="202" t="str">
        <f>IF($D193&lt;&gt;"",VLOOKUP(TEXT($D193,0),'Angaben Stationen'!$C$15:$V$65,2,0),"")</f>
        <v/>
      </c>
      <c r="D193" s="203"/>
      <c r="E193" s="210"/>
      <c r="F193" s="210"/>
      <c r="G193" s="217"/>
      <c r="H193" s="218"/>
      <c r="I193" s="218"/>
      <c r="J193" s="218"/>
      <c r="K193" s="218"/>
      <c r="L193" s="219" t="str">
        <f t="shared" si="44"/>
        <v/>
      </c>
      <c r="M193" s="116"/>
      <c r="N193" s="115"/>
      <c r="T193" s="6"/>
      <c r="U193" s="6">
        <f t="shared" si="32"/>
        <v>0</v>
      </c>
      <c r="V193" s="6" t="str">
        <f t="shared" si="45"/>
        <v>Leer</v>
      </c>
      <c r="W193" s="6" t="str">
        <f t="shared" si="33"/>
        <v/>
      </c>
      <c r="X193" s="6" t="str">
        <f>VLOOKUP($C193,{"29 - Psychiatrie (Erwachsene)","BGI";"30 - Kinder- und Jugendpsychiatrie","BGII";"31 - Psychosomatik","BGI";"00 - Bitte eine Fachabteilung auswählen","LEER";"","Leer"},2,0)</f>
        <v>Leer</v>
      </c>
      <c r="Y193" s="6" t="str">
        <f t="shared" si="34"/>
        <v/>
      </c>
      <c r="Z193" s="6">
        <f>VLOOKUP($C193,{"29 - Psychiatrie (Erwachsene)",1;"30 - Kinder- und Jugendpsychiatrie",1;"31 - Psychosomatik",1;"00 - Bitte eine Fachabteilung auswählen",0;"",0},2,0)</f>
        <v>0</v>
      </c>
      <c r="AA193" s="6">
        <f t="shared" si="35"/>
        <v>0</v>
      </c>
      <c r="AB193" s="6">
        <f t="shared" si="36"/>
        <v>0</v>
      </c>
      <c r="AC193" s="6">
        <f t="shared" si="37"/>
        <v>0</v>
      </c>
      <c r="AD193" s="6">
        <f t="shared" si="38"/>
        <v>0</v>
      </c>
      <c r="AE193" s="6">
        <f t="shared" si="39"/>
        <v>0</v>
      </c>
      <c r="AF193" s="6">
        <f t="shared" si="40"/>
        <v>0</v>
      </c>
      <c r="AG193" s="6">
        <f t="shared" si="41"/>
        <v>0</v>
      </c>
      <c r="AH193" s="6">
        <f t="shared" si="42"/>
        <v>0</v>
      </c>
      <c r="AI193" s="6">
        <f t="shared" si="43"/>
        <v>0</v>
      </c>
      <c r="AJ193" s="6"/>
      <c r="AK193" s="6"/>
      <c r="AL193" s="6"/>
    </row>
    <row r="194" spans="1:38" s="20" customFormat="1" ht="15" customHeight="1" x14ac:dyDescent="0.25">
      <c r="A194" s="19"/>
      <c r="B194" s="74" t="str">
        <f t="shared" si="31"/>
        <v>!!!</v>
      </c>
      <c r="C194" s="202" t="str">
        <f>IF($D194&lt;&gt;"",VLOOKUP(TEXT($D194,0),'Angaben Stationen'!$C$15:$V$65,2,0),"")</f>
        <v/>
      </c>
      <c r="D194" s="203"/>
      <c r="E194" s="210"/>
      <c r="F194" s="210"/>
      <c r="G194" s="217"/>
      <c r="H194" s="218"/>
      <c r="I194" s="218"/>
      <c r="J194" s="218"/>
      <c r="K194" s="218"/>
      <c r="L194" s="219" t="str">
        <f t="shared" si="44"/>
        <v/>
      </c>
      <c r="M194" s="116"/>
      <c r="N194" s="115"/>
      <c r="T194" s="6"/>
      <c r="U194" s="6">
        <f t="shared" si="32"/>
        <v>0</v>
      </c>
      <c r="V194" s="6" t="str">
        <f t="shared" si="45"/>
        <v>Leer</v>
      </c>
      <c r="W194" s="6" t="str">
        <f t="shared" si="33"/>
        <v/>
      </c>
      <c r="X194" s="6" t="str">
        <f>VLOOKUP($C194,{"29 - Psychiatrie (Erwachsene)","BGI";"30 - Kinder- und Jugendpsychiatrie","BGII";"31 - Psychosomatik","BGI";"00 - Bitte eine Fachabteilung auswählen","LEER";"","Leer"},2,0)</f>
        <v>Leer</v>
      </c>
      <c r="Y194" s="6" t="str">
        <f t="shared" si="34"/>
        <v/>
      </c>
      <c r="Z194" s="6">
        <f>VLOOKUP($C194,{"29 - Psychiatrie (Erwachsene)",1;"30 - Kinder- und Jugendpsychiatrie",1;"31 - Psychosomatik",1;"00 - Bitte eine Fachabteilung auswählen",0;"",0},2,0)</f>
        <v>0</v>
      </c>
      <c r="AA194" s="6">
        <f t="shared" si="35"/>
        <v>0</v>
      </c>
      <c r="AB194" s="6">
        <f t="shared" si="36"/>
        <v>0</v>
      </c>
      <c r="AC194" s="6">
        <f t="shared" si="37"/>
        <v>0</v>
      </c>
      <c r="AD194" s="6">
        <f t="shared" si="38"/>
        <v>0</v>
      </c>
      <c r="AE194" s="6">
        <f t="shared" si="39"/>
        <v>0</v>
      </c>
      <c r="AF194" s="6">
        <f t="shared" si="40"/>
        <v>0</v>
      </c>
      <c r="AG194" s="6">
        <f t="shared" si="41"/>
        <v>0</v>
      </c>
      <c r="AH194" s="6">
        <f t="shared" si="42"/>
        <v>0</v>
      </c>
      <c r="AI194" s="6">
        <f t="shared" si="43"/>
        <v>0</v>
      </c>
      <c r="AJ194" s="6"/>
      <c r="AK194" s="6"/>
      <c r="AL194" s="6"/>
    </row>
    <row r="195" spans="1:38" s="20" customFormat="1" ht="15" customHeight="1" x14ac:dyDescent="0.25">
      <c r="A195" s="19"/>
      <c r="B195" s="74" t="str">
        <f t="shared" si="31"/>
        <v>!!!</v>
      </c>
      <c r="C195" s="202" t="str">
        <f>IF($D195&lt;&gt;"",VLOOKUP(TEXT($D195,0),'Angaben Stationen'!$C$15:$V$65,2,0),"")</f>
        <v/>
      </c>
      <c r="D195" s="203"/>
      <c r="E195" s="210"/>
      <c r="F195" s="210"/>
      <c r="G195" s="217"/>
      <c r="H195" s="218"/>
      <c r="I195" s="218"/>
      <c r="J195" s="218"/>
      <c r="K195" s="218"/>
      <c r="L195" s="219" t="str">
        <f t="shared" si="44"/>
        <v/>
      </c>
      <c r="M195" s="116"/>
      <c r="N195" s="115"/>
      <c r="T195" s="6"/>
      <c r="U195" s="6">
        <f t="shared" si="32"/>
        <v>0</v>
      </c>
      <c r="V195" s="6" t="str">
        <f t="shared" si="45"/>
        <v>Leer</v>
      </c>
      <c r="W195" s="6" t="str">
        <f t="shared" si="33"/>
        <v/>
      </c>
      <c r="X195" s="6" t="str">
        <f>VLOOKUP($C195,{"29 - Psychiatrie (Erwachsene)","BGI";"30 - Kinder- und Jugendpsychiatrie","BGII";"31 - Psychosomatik","BGI";"00 - Bitte eine Fachabteilung auswählen","LEER";"","Leer"},2,0)</f>
        <v>Leer</v>
      </c>
      <c r="Y195" s="6" t="str">
        <f t="shared" si="34"/>
        <v/>
      </c>
      <c r="Z195" s="6">
        <f>VLOOKUP($C195,{"29 - Psychiatrie (Erwachsene)",1;"30 - Kinder- und Jugendpsychiatrie",1;"31 - Psychosomatik",1;"00 - Bitte eine Fachabteilung auswählen",0;"",0},2,0)</f>
        <v>0</v>
      </c>
      <c r="AA195" s="6">
        <f t="shared" si="35"/>
        <v>0</v>
      </c>
      <c r="AB195" s="6">
        <f t="shared" si="36"/>
        <v>0</v>
      </c>
      <c r="AC195" s="6">
        <f t="shared" si="37"/>
        <v>0</v>
      </c>
      <c r="AD195" s="6">
        <f t="shared" si="38"/>
        <v>0</v>
      </c>
      <c r="AE195" s="6">
        <f t="shared" si="39"/>
        <v>0</v>
      </c>
      <c r="AF195" s="6">
        <f t="shared" si="40"/>
        <v>0</v>
      </c>
      <c r="AG195" s="6">
        <f t="shared" si="41"/>
        <v>0</v>
      </c>
      <c r="AH195" s="6">
        <f t="shared" si="42"/>
        <v>0</v>
      </c>
      <c r="AI195" s="6">
        <f t="shared" si="43"/>
        <v>0</v>
      </c>
      <c r="AJ195" s="6"/>
      <c r="AK195" s="6"/>
      <c r="AL195" s="6"/>
    </row>
    <row r="196" spans="1:38" s="20" customFormat="1" ht="15" customHeight="1" x14ac:dyDescent="0.25">
      <c r="A196" s="19"/>
      <c r="B196" s="74" t="str">
        <f t="shared" si="31"/>
        <v>!!!</v>
      </c>
      <c r="C196" s="202" t="str">
        <f>IF($D196&lt;&gt;"",VLOOKUP(TEXT($D196,0),'Angaben Stationen'!$C$15:$V$65,2,0),"")</f>
        <v/>
      </c>
      <c r="D196" s="203"/>
      <c r="E196" s="210"/>
      <c r="F196" s="210"/>
      <c r="G196" s="217"/>
      <c r="H196" s="218"/>
      <c r="I196" s="218"/>
      <c r="J196" s="218"/>
      <c r="K196" s="218"/>
      <c r="L196" s="219" t="str">
        <f t="shared" si="44"/>
        <v/>
      </c>
      <c r="M196" s="116"/>
      <c r="N196" s="115"/>
      <c r="T196" s="6"/>
      <c r="U196" s="6">
        <f t="shared" si="32"/>
        <v>0</v>
      </c>
      <c r="V196" s="6" t="str">
        <f t="shared" si="45"/>
        <v>Leer</v>
      </c>
      <c r="W196" s="6" t="str">
        <f t="shared" si="33"/>
        <v/>
      </c>
      <c r="X196" s="6" t="str">
        <f>VLOOKUP($C196,{"29 - Psychiatrie (Erwachsene)","BGI";"30 - Kinder- und Jugendpsychiatrie","BGII";"31 - Psychosomatik","BGI";"00 - Bitte eine Fachabteilung auswählen","LEER";"","Leer"},2,0)</f>
        <v>Leer</v>
      </c>
      <c r="Y196" s="6" t="str">
        <f t="shared" si="34"/>
        <v/>
      </c>
      <c r="Z196" s="6">
        <f>VLOOKUP($C196,{"29 - Psychiatrie (Erwachsene)",1;"30 - Kinder- und Jugendpsychiatrie",1;"31 - Psychosomatik",1;"00 - Bitte eine Fachabteilung auswählen",0;"",0},2,0)</f>
        <v>0</v>
      </c>
      <c r="AA196" s="6">
        <f t="shared" si="35"/>
        <v>0</v>
      </c>
      <c r="AB196" s="6">
        <f t="shared" si="36"/>
        <v>0</v>
      </c>
      <c r="AC196" s="6">
        <f t="shared" si="37"/>
        <v>0</v>
      </c>
      <c r="AD196" s="6">
        <f t="shared" si="38"/>
        <v>0</v>
      </c>
      <c r="AE196" s="6">
        <f t="shared" si="39"/>
        <v>0</v>
      </c>
      <c r="AF196" s="6">
        <f t="shared" si="40"/>
        <v>0</v>
      </c>
      <c r="AG196" s="6">
        <f t="shared" si="41"/>
        <v>0</v>
      </c>
      <c r="AH196" s="6">
        <f t="shared" si="42"/>
        <v>0</v>
      </c>
      <c r="AI196" s="6">
        <f t="shared" si="43"/>
        <v>0</v>
      </c>
      <c r="AJ196" s="6"/>
      <c r="AK196" s="6"/>
      <c r="AL196" s="6"/>
    </row>
    <row r="197" spans="1:38" s="20" customFormat="1" ht="15" customHeight="1" x14ac:dyDescent="0.25">
      <c r="A197" s="19"/>
      <c r="B197" s="74" t="str">
        <f t="shared" si="31"/>
        <v>!!!</v>
      </c>
      <c r="C197" s="202" t="str">
        <f>IF($D197&lt;&gt;"",VLOOKUP(TEXT($D197,0),'Angaben Stationen'!$C$15:$V$65,2,0),"")</f>
        <v/>
      </c>
      <c r="D197" s="203"/>
      <c r="E197" s="210"/>
      <c r="F197" s="210"/>
      <c r="G197" s="217"/>
      <c r="H197" s="218"/>
      <c r="I197" s="218"/>
      <c r="J197" s="218"/>
      <c r="K197" s="218"/>
      <c r="L197" s="219" t="str">
        <f t="shared" si="44"/>
        <v/>
      </c>
      <c r="M197" s="116"/>
      <c r="N197" s="115"/>
      <c r="T197" s="6"/>
      <c r="U197" s="6">
        <f t="shared" si="32"/>
        <v>0</v>
      </c>
      <c r="V197" s="6" t="str">
        <f t="shared" si="45"/>
        <v>Leer</v>
      </c>
      <c r="W197" s="6" t="str">
        <f t="shared" si="33"/>
        <v/>
      </c>
      <c r="X197" s="6" t="str">
        <f>VLOOKUP($C197,{"29 - Psychiatrie (Erwachsene)","BGI";"30 - Kinder- und Jugendpsychiatrie","BGII";"31 - Psychosomatik","BGI";"00 - Bitte eine Fachabteilung auswählen","LEER";"","Leer"},2,0)</f>
        <v>Leer</v>
      </c>
      <c r="Y197" s="6" t="str">
        <f t="shared" si="34"/>
        <v/>
      </c>
      <c r="Z197" s="6">
        <f>VLOOKUP($C197,{"29 - Psychiatrie (Erwachsene)",1;"30 - Kinder- und Jugendpsychiatrie",1;"31 - Psychosomatik",1;"00 - Bitte eine Fachabteilung auswählen",0;"",0},2,0)</f>
        <v>0</v>
      </c>
      <c r="AA197" s="6">
        <f t="shared" si="35"/>
        <v>0</v>
      </c>
      <c r="AB197" s="6">
        <f t="shared" si="36"/>
        <v>0</v>
      </c>
      <c r="AC197" s="6">
        <f t="shared" si="37"/>
        <v>0</v>
      </c>
      <c r="AD197" s="6">
        <f t="shared" si="38"/>
        <v>0</v>
      </c>
      <c r="AE197" s="6">
        <f t="shared" si="39"/>
        <v>0</v>
      </c>
      <c r="AF197" s="6">
        <f t="shared" si="40"/>
        <v>0</v>
      </c>
      <c r="AG197" s="6">
        <f t="shared" si="41"/>
        <v>0</v>
      </c>
      <c r="AH197" s="6">
        <f t="shared" si="42"/>
        <v>0</v>
      </c>
      <c r="AI197" s="6">
        <f t="shared" si="43"/>
        <v>0</v>
      </c>
      <c r="AJ197" s="6"/>
      <c r="AK197" s="6"/>
      <c r="AL197" s="6"/>
    </row>
    <row r="198" spans="1:38" s="20" customFormat="1" ht="15" customHeight="1" x14ac:dyDescent="0.25">
      <c r="A198" s="19"/>
      <c r="B198" s="74" t="str">
        <f t="shared" si="31"/>
        <v>!!!</v>
      </c>
      <c r="C198" s="202" t="str">
        <f>IF($D198&lt;&gt;"",VLOOKUP(TEXT($D198,0),'Angaben Stationen'!$C$15:$V$65,2,0),"")</f>
        <v/>
      </c>
      <c r="D198" s="203"/>
      <c r="E198" s="210"/>
      <c r="F198" s="210"/>
      <c r="G198" s="217"/>
      <c r="H198" s="218"/>
      <c r="I198" s="218"/>
      <c r="J198" s="218"/>
      <c r="K198" s="218"/>
      <c r="L198" s="219" t="str">
        <f t="shared" si="44"/>
        <v/>
      </c>
      <c r="M198" s="116"/>
      <c r="N198" s="115"/>
      <c r="T198" s="6"/>
      <c r="U198" s="6">
        <f t="shared" si="32"/>
        <v>0</v>
      </c>
      <c r="V198" s="6" t="str">
        <f t="shared" si="45"/>
        <v>Leer</v>
      </c>
      <c r="W198" s="6" t="str">
        <f t="shared" si="33"/>
        <v/>
      </c>
      <c r="X198" s="6" t="str">
        <f>VLOOKUP($C198,{"29 - Psychiatrie (Erwachsene)","BGI";"30 - Kinder- und Jugendpsychiatrie","BGII";"31 - Psychosomatik","BGI";"00 - Bitte eine Fachabteilung auswählen","LEER";"","Leer"},2,0)</f>
        <v>Leer</v>
      </c>
      <c r="Y198" s="6" t="str">
        <f t="shared" si="34"/>
        <v/>
      </c>
      <c r="Z198" s="6">
        <f>VLOOKUP($C198,{"29 - Psychiatrie (Erwachsene)",1;"30 - Kinder- und Jugendpsychiatrie",1;"31 - Psychosomatik",1;"00 - Bitte eine Fachabteilung auswählen",0;"",0},2,0)</f>
        <v>0</v>
      </c>
      <c r="AA198" s="6">
        <f t="shared" si="35"/>
        <v>0</v>
      </c>
      <c r="AB198" s="6">
        <f t="shared" si="36"/>
        <v>0</v>
      </c>
      <c r="AC198" s="6">
        <f t="shared" si="37"/>
        <v>0</v>
      </c>
      <c r="AD198" s="6">
        <f t="shared" si="38"/>
        <v>0</v>
      </c>
      <c r="AE198" s="6">
        <f t="shared" si="39"/>
        <v>0</v>
      </c>
      <c r="AF198" s="6">
        <f t="shared" si="40"/>
        <v>0</v>
      </c>
      <c r="AG198" s="6">
        <f t="shared" si="41"/>
        <v>0</v>
      </c>
      <c r="AH198" s="6">
        <f t="shared" si="42"/>
        <v>0</v>
      </c>
      <c r="AI198" s="6">
        <f t="shared" si="43"/>
        <v>0</v>
      </c>
      <c r="AJ198" s="6"/>
      <c r="AK198" s="6"/>
      <c r="AL198" s="6"/>
    </row>
    <row r="199" spans="1:38" s="20" customFormat="1" ht="15" customHeight="1" x14ac:dyDescent="0.25">
      <c r="A199" s="19"/>
      <c r="B199" s="74" t="str">
        <f t="shared" si="31"/>
        <v>!!!</v>
      </c>
      <c r="C199" s="202" t="str">
        <f>IF($D199&lt;&gt;"",VLOOKUP(TEXT($D199,0),'Angaben Stationen'!$C$15:$V$65,2,0),"")</f>
        <v/>
      </c>
      <c r="D199" s="203"/>
      <c r="E199" s="210"/>
      <c r="F199" s="210"/>
      <c r="G199" s="217"/>
      <c r="H199" s="218"/>
      <c r="I199" s="218"/>
      <c r="J199" s="218"/>
      <c r="K199" s="218"/>
      <c r="L199" s="219" t="str">
        <f t="shared" si="44"/>
        <v/>
      </c>
      <c r="M199" s="116"/>
      <c r="N199" s="115"/>
      <c r="T199" s="6"/>
      <c r="U199" s="6">
        <f t="shared" si="32"/>
        <v>0</v>
      </c>
      <c r="V199" s="6" t="str">
        <f t="shared" si="45"/>
        <v>Leer</v>
      </c>
      <c r="W199" s="6" t="str">
        <f t="shared" si="33"/>
        <v/>
      </c>
      <c r="X199" s="6" t="str">
        <f>VLOOKUP($C199,{"29 - Psychiatrie (Erwachsene)","BGI";"30 - Kinder- und Jugendpsychiatrie","BGII";"31 - Psychosomatik","BGI";"00 - Bitte eine Fachabteilung auswählen","LEER";"","Leer"},2,0)</f>
        <v>Leer</v>
      </c>
      <c r="Y199" s="6" t="str">
        <f t="shared" si="34"/>
        <v/>
      </c>
      <c r="Z199" s="6">
        <f>VLOOKUP($C199,{"29 - Psychiatrie (Erwachsene)",1;"30 - Kinder- und Jugendpsychiatrie",1;"31 - Psychosomatik",1;"00 - Bitte eine Fachabteilung auswählen",0;"",0},2,0)</f>
        <v>0</v>
      </c>
      <c r="AA199" s="6">
        <f t="shared" si="35"/>
        <v>0</v>
      </c>
      <c r="AB199" s="6">
        <f t="shared" si="36"/>
        <v>0</v>
      </c>
      <c r="AC199" s="6">
        <f t="shared" si="37"/>
        <v>0</v>
      </c>
      <c r="AD199" s="6">
        <f t="shared" si="38"/>
        <v>0</v>
      </c>
      <c r="AE199" s="6">
        <f t="shared" si="39"/>
        <v>0</v>
      </c>
      <c r="AF199" s="6">
        <f t="shared" si="40"/>
        <v>0</v>
      </c>
      <c r="AG199" s="6">
        <f t="shared" si="41"/>
        <v>0</v>
      </c>
      <c r="AH199" s="6">
        <f t="shared" si="42"/>
        <v>0</v>
      </c>
      <c r="AI199" s="6">
        <f t="shared" si="43"/>
        <v>0</v>
      </c>
      <c r="AJ199" s="6"/>
      <c r="AK199" s="6"/>
      <c r="AL199" s="6"/>
    </row>
    <row r="200" spans="1:38" s="20" customFormat="1" ht="15" customHeight="1" x14ac:dyDescent="0.25">
      <c r="A200" s="19"/>
      <c r="B200" s="74" t="str">
        <f t="shared" si="31"/>
        <v>!!!</v>
      </c>
      <c r="C200" s="202" t="str">
        <f>IF($D200&lt;&gt;"",VLOOKUP(TEXT($D200,0),'Angaben Stationen'!$C$15:$V$65,2,0),"")</f>
        <v/>
      </c>
      <c r="D200" s="203"/>
      <c r="E200" s="210"/>
      <c r="F200" s="210"/>
      <c r="G200" s="217"/>
      <c r="H200" s="218"/>
      <c r="I200" s="218"/>
      <c r="J200" s="218"/>
      <c r="K200" s="218"/>
      <c r="L200" s="219" t="str">
        <f t="shared" si="44"/>
        <v/>
      </c>
      <c r="M200" s="116"/>
      <c r="N200" s="115"/>
      <c r="T200" s="6"/>
      <c r="U200" s="6">
        <f t="shared" si="32"/>
        <v>0</v>
      </c>
      <c r="V200" s="6" t="str">
        <f t="shared" si="45"/>
        <v>Leer</v>
      </c>
      <c r="W200" s="6" t="str">
        <f t="shared" si="33"/>
        <v/>
      </c>
      <c r="X200" s="6" t="str">
        <f>VLOOKUP($C200,{"29 - Psychiatrie (Erwachsene)","BGI";"30 - Kinder- und Jugendpsychiatrie","BGII";"31 - Psychosomatik","BGI";"00 - Bitte eine Fachabteilung auswählen","LEER";"","Leer"},2,0)</f>
        <v>Leer</v>
      </c>
      <c r="Y200" s="6" t="str">
        <f t="shared" si="34"/>
        <v/>
      </c>
      <c r="Z200" s="6">
        <f>VLOOKUP($C200,{"29 - Psychiatrie (Erwachsene)",1;"30 - Kinder- und Jugendpsychiatrie",1;"31 - Psychosomatik",1;"00 - Bitte eine Fachabteilung auswählen",0;"",0},2,0)</f>
        <v>0</v>
      </c>
      <c r="AA200" s="6">
        <f t="shared" si="35"/>
        <v>0</v>
      </c>
      <c r="AB200" s="6">
        <f t="shared" si="36"/>
        <v>0</v>
      </c>
      <c r="AC200" s="6">
        <f t="shared" si="37"/>
        <v>0</v>
      </c>
      <c r="AD200" s="6">
        <f t="shared" si="38"/>
        <v>0</v>
      </c>
      <c r="AE200" s="6">
        <f t="shared" si="39"/>
        <v>0</v>
      </c>
      <c r="AF200" s="6">
        <f t="shared" si="40"/>
        <v>0</v>
      </c>
      <c r="AG200" s="6">
        <f t="shared" si="41"/>
        <v>0</v>
      </c>
      <c r="AH200" s="6">
        <f t="shared" si="42"/>
        <v>0</v>
      </c>
      <c r="AI200" s="6">
        <f t="shared" si="43"/>
        <v>0</v>
      </c>
      <c r="AJ200" s="6"/>
      <c r="AK200" s="6"/>
      <c r="AL200" s="6"/>
    </row>
    <row r="201" spans="1:38" s="20" customFormat="1" ht="15" customHeight="1" x14ac:dyDescent="0.25">
      <c r="A201" s="19"/>
      <c r="B201" s="74" t="str">
        <f t="shared" si="31"/>
        <v>!!!</v>
      </c>
      <c r="C201" s="202" t="str">
        <f>IF($D201&lt;&gt;"",VLOOKUP(TEXT($D201,0),'Angaben Stationen'!$C$15:$V$65,2,0),"")</f>
        <v/>
      </c>
      <c r="D201" s="203"/>
      <c r="E201" s="210"/>
      <c r="F201" s="210"/>
      <c r="G201" s="217"/>
      <c r="H201" s="218"/>
      <c r="I201" s="218"/>
      <c r="J201" s="218"/>
      <c r="K201" s="218"/>
      <c r="L201" s="219" t="str">
        <f t="shared" si="44"/>
        <v/>
      </c>
      <c r="M201" s="116"/>
      <c r="N201" s="115"/>
      <c r="T201" s="6"/>
      <c r="U201" s="6">
        <f t="shared" si="32"/>
        <v>0</v>
      </c>
      <c r="V201" s="6" t="str">
        <f t="shared" si="45"/>
        <v>Leer</v>
      </c>
      <c r="W201" s="6" t="str">
        <f t="shared" si="33"/>
        <v/>
      </c>
      <c r="X201" s="6" t="str">
        <f>VLOOKUP($C201,{"29 - Psychiatrie (Erwachsene)","BGI";"30 - Kinder- und Jugendpsychiatrie","BGII";"31 - Psychosomatik","BGI";"00 - Bitte eine Fachabteilung auswählen","LEER";"","Leer"},2,0)</f>
        <v>Leer</v>
      </c>
      <c r="Y201" s="6" t="str">
        <f t="shared" si="34"/>
        <v/>
      </c>
      <c r="Z201" s="6">
        <f>VLOOKUP($C201,{"29 - Psychiatrie (Erwachsene)",1;"30 - Kinder- und Jugendpsychiatrie",1;"31 - Psychosomatik",1;"00 - Bitte eine Fachabteilung auswählen",0;"",0},2,0)</f>
        <v>0</v>
      </c>
      <c r="AA201" s="6">
        <f t="shared" si="35"/>
        <v>0</v>
      </c>
      <c r="AB201" s="6">
        <f t="shared" si="36"/>
        <v>0</v>
      </c>
      <c r="AC201" s="6">
        <f t="shared" si="37"/>
        <v>0</v>
      </c>
      <c r="AD201" s="6">
        <f t="shared" si="38"/>
        <v>0</v>
      </c>
      <c r="AE201" s="6">
        <f t="shared" si="39"/>
        <v>0</v>
      </c>
      <c r="AF201" s="6">
        <f t="shared" si="40"/>
        <v>0</v>
      </c>
      <c r="AG201" s="6">
        <f t="shared" si="41"/>
        <v>0</v>
      </c>
      <c r="AH201" s="6">
        <f t="shared" si="42"/>
        <v>0</v>
      </c>
      <c r="AI201" s="6">
        <f t="shared" si="43"/>
        <v>0</v>
      </c>
      <c r="AJ201" s="6"/>
      <c r="AK201" s="6"/>
      <c r="AL201" s="6"/>
    </row>
    <row r="202" spans="1:38" s="20" customFormat="1" ht="15" customHeight="1" x14ac:dyDescent="0.25">
      <c r="A202" s="19"/>
      <c r="B202" s="74" t="str">
        <f t="shared" si="31"/>
        <v>!!!</v>
      </c>
      <c r="C202" s="202" t="str">
        <f>IF($D202&lt;&gt;"",VLOOKUP(TEXT($D202,0),'Angaben Stationen'!$C$15:$V$65,2,0),"")</f>
        <v/>
      </c>
      <c r="D202" s="203"/>
      <c r="E202" s="210"/>
      <c r="F202" s="210"/>
      <c r="G202" s="217"/>
      <c r="H202" s="218"/>
      <c r="I202" s="218"/>
      <c r="J202" s="218"/>
      <c r="K202" s="218"/>
      <c r="L202" s="219" t="str">
        <f t="shared" si="44"/>
        <v/>
      </c>
      <c r="M202" s="116"/>
      <c r="N202" s="115"/>
      <c r="T202" s="6"/>
      <c r="U202" s="6">
        <f t="shared" si="32"/>
        <v>0</v>
      </c>
      <c r="V202" s="6" t="str">
        <f t="shared" si="45"/>
        <v>Leer</v>
      </c>
      <c r="W202" s="6" t="str">
        <f t="shared" si="33"/>
        <v/>
      </c>
      <c r="X202" s="6" t="str">
        <f>VLOOKUP($C202,{"29 - Psychiatrie (Erwachsene)","BGI";"30 - Kinder- und Jugendpsychiatrie","BGII";"31 - Psychosomatik","BGI";"00 - Bitte eine Fachabteilung auswählen","LEER";"","Leer"},2,0)</f>
        <v>Leer</v>
      </c>
      <c r="Y202" s="6" t="str">
        <f t="shared" si="34"/>
        <v/>
      </c>
      <c r="Z202" s="6">
        <f>VLOOKUP($C202,{"29 - Psychiatrie (Erwachsene)",1;"30 - Kinder- und Jugendpsychiatrie",1;"31 - Psychosomatik",1;"00 - Bitte eine Fachabteilung auswählen",0;"",0},2,0)</f>
        <v>0</v>
      </c>
      <c r="AA202" s="6">
        <f t="shared" si="35"/>
        <v>0</v>
      </c>
      <c r="AB202" s="6">
        <f t="shared" si="36"/>
        <v>0</v>
      </c>
      <c r="AC202" s="6">
        <f t="shared" si="37"/>
        <v>0</v>
      </c>
      <c r="AD202" s="6">
        <f t="shared" si="38"/>
        <v>0</v>
      </c>
      <c r="AE202" s="6">
        <f t="shared" si="39"/>
        <v>0</v>
      </c>
      <c r="AF202" s="6">
        <f t="shared" si="40"/>
        <v>0</v>
      </c>
      <c r="AG202" s="6">
        <f t="shared" si="41"/>
        <v>0</v>
      </c>
      <c r="AH202" s="6">
        <f t="shared" si="42"/>
        <v>0</v>
      </c>
      <c r="AI202" s="6">
        <f t="shared" si="43"/>
        <v>0</v>
      </c>
      <c r="AJ202" s="6"/>
      <c r="AK202" s="6"/>
      <c r="AL202" s="6"/>
    </row>
    <row r="203" spans="1:38" s="20" customFormat="1" ht="15" customHeight="1" x14ac:dyDescent="0.25">
      <c r="A203" s="19"/>
      <c r="B203" s="74" t="str">
        <f t="shared" si="31"/>
        <v>!!!</v>
      </c>
      <c r="C203" s="202" t="str">
        <f>IF($D203&lt;&gt;"",VLOOKUP(TEXT($D203,0),'Angaben Stationen'!$C$15:$V$65,2,0),"")</f>
        <v/>
      </c>
      <c r="D203" s="203"/>
      <c r="E203" s="210"/>
      <c r="F203" s="210"/>
      <c r="G203" s="217"/>
      <c r="H203" s="218"/>
      <c r="I203" s="218"/>
      <c r="J203" s="218"/>
      <c r="K203" s="218"/>
      <c r="L203" s="219" t="str">
        <f t="shared" si="44"/>
        <v/>
      </c>
      <c r="M203" s="116"/>
      <c r="N203" s="115"/>
      <c r="T203" s="6"/>
      <c r="U203" s="6">
        <f t="shared" si="32"/>
        <v>0</v>
      </c>
      <c r="V203" s="6" t="str">
        <f t="shared" si="45"/>
        <v>Leer</v>
      </c>
      <c r="W203" s="6" t="str">
        <f t="shared" si="33"/>
        <v/>
      </c>
      <c r="X203" s="6" t="str">
        <f>VLOOKUP($C203,{"29 - Psychiatrie (Erwachsene)","BGI";"30 - Kinder- und Jugendpsychiatrie","BGII";"31 - Psychosomatik","BGI";"00 - Bitte eine Fachabteilung auswählen","LEER";"","Leer"},2,0)</f>
        <v>Leer</v>
      </c>
      <c r="Y203" s="6" t="str">
        <f t="shared" si="34"/>
        <v/>
      </c>
      <c r="Z203" s="6">
        <f>VLOOKUP($C203,{"29 - Psychiatrie (Erwachsene)",1;"30 - Kinder- und Jugendpsychiatrie",1;"31 - Psychosomatik",1;"00 - Bitte eine Fachabteilung auswählen",0;"",0},2,0)</f>
        <v>0</v>
      </c>
      <c r="AA203" s="6">
        <f t="shared" si="35"/>
        <v>0</v>
      </c>
      <c r="AB203" s="6">
        <f t="shared" si="36"/>
        <v>0</v>
      </c>
      <c r="AC203" s="6">
        <f t="shared" si="37"/>
        <v>0</v>
      </c>
      <c r="AD203" s="6">
        <f t="shared" si="38"/>
        <v>0</v>
      </c>
      <c r="AE203" s="6">
        <f t="shared" si="39"/>
        <v>0</v>
      </c>
      <c r="AF203" s="6">
        <f t="shared" si="40"/>
        <v>0</v>
      </c>
      <c r="AG203" s="6">
        <f t="shared" si="41"/>
        <v>0</v>
      </c>
      <c r="AH203" s="6">
        <f t="shared" si="42"/>
        <v>0</v>
      </c>
      <c r="AI203" s="6">
        <f t="shared" si="43"/>
        <v>0</v>
      </c>
      <c r="AJ203" s="6"/>
      <c r="AK203" s="6"/>
      <c r="AL203" s="6"/>
    </row>
    <row r="204" spans="1:38" s="20" customFormat="1" ht="15" customHeight="1" x14ac:dyDescent="0.25">
      <c r="A204" s="19"/>
      <c r="B204" s="74" t="str">
        <f t="shared" si="31"/>
        <v>!!!</v>
      </c>
      <c r="C204" s="202" t="str">
        <f>IF($D204&lt;&gt;"",VLOOKUP(TEXT($D204,0),'Angaben Stationen'!$C$15:$V$65,2,0),"")</f>
        <v/>
      </c>
      <c r="D204" s="203"/>
      <c r="E204" s="210"/>
      <c r="F204" s="210"/>
      <c r="G204" s="217"/>
      <c r="H204" s="218"/>
      <c r="I204" s="218"/>
      <c r="J204" s="218"/>
      <c r="K204" s="218"/>
      <c r="L204" s="219" t="str">
        <f t="shared" si="44"/>
        <v/>
      </c>
      <c r="M204" s="116"/>
      <c r="N204" s="115"/>
      <c r="T204" s="6"/>
      <c r="U204" s="6">
        <f t="shared" si="32"/>
        <v>0</v>
      </c>
      <c r="V204" s="6" t="str">
        <f t="shared" si="45"/>
        <v>Leer</v>
      </c>
      <c r="W204" s="6" t="str">
        <f t="shared" si="33"/>
        <v/>
      </c>
      <c r="X204" s="6" t="str">
        <f>VLOOKUP($C204,{"29 - Psychiatrie (Erwachsene)","BGI";"30 - Kinder- und Jugendpsychiatrie","BGII";"31 - Psychosomatik","BGI";"00 - Bitte eine Fachabteilung auswählen","LEER";"","Leer"},2,0)</f>
        <v>Leer</v>
      </c>
      <c r="Y204" s="6" t="str">
        <f t="shared" si="34"/>
        <v/>
      </c>
      <c r="Z204" s="6">
        <f>VLOOKUP($C204,{"29 - Psychiatrie (Erwachsene)",1;"30 - Kinder- und Jugendpsychiatrie",1;"31 - Psychosomatik",1;"00 - Bitte eine Fachabteilung auswählen",0;"",0},2,0)</f>
        <v>0</v>
      </c>
      <c r="AA204" s="6">
        <f t="shared" si="35"/>
        <v>0</v>
      </c>
      <c r="AB204" s="6">
        <f t="shared" si="36"/>
        <v>0</v>
      </c>
      <c r="AC204" s="6">
        <f t="shared" si="37"/>
        <v>0</v>
      </c>
      <c r="AD204" s="6">
        <f t="shared" si="38"/>
        <v>0</v>
      </c>
      <c r="AE204" s="6">
        <f t="shared" si="39"/>
        <v>0</v>
      </c>
      <c r="AF204" s="6">
        <f t="shared" si="40"/>
        <v>0</v>
      </c>
      <c r="AG204" s="6">
        <f t="shared" si="41"/>
        <v>0</v>
      </c>
      <c r="AH204" s="6">
        <f t="shared" si="42"/>
        <v>0</v>
      </c>
      <c r="AI204" s="6">
        <f t="shared" si="43"/>
        <v>0</v>
      </c>
      <c r="AJ204" s="6"/>
      <c r="AK204" s="6"/>
      <c r="AL204" s="6"/>
    </row>
    <row r="205" spans="1:38" s="20" customFormat="1" ht="15" customHeight="1" x14ac:dyDescent="0.25">
      <c r="A205" s="19"/>
      <c r="B205" s="74" t="str">
        <f t="shared" si="31"/>
        <v>!!!</v>
      </c>
      <c r="C205" s="202" t="str">
        <f>IF($D205&lt;&gt;"",VLOOKUP(TEXT($D205,0),'Angaben Stationen'!$C$15:$V$65,2,0),"")</f>
        <v/>
      </c>
      <c r="D205" s="203"/>
      <c r="E205" s="210"/>
      <c r="F205" s="210"/>
      <c r="G205" s="217"/>
      <c r="H205" s="218"/>
      <c r="I205" s="218"/>
      <c r="J205" s="218"/>
      <c r="K205" s="218"/>
      <c r="L205" s="219" t="str">
        <f t="shared" si="44"/>
        <v/>
      </c>
      <c r="M205" s="116"/>
      <c r="N205" s="115"/>
      <c r="T205" s="6"/>
      <c r="U205" s="6">
        <f t="shared" si="32"/>
        <v>0</v>
      </c>
      <c r="V205" s="6" t="str">
        <f t="shared" si="45"/>
        <v>Leer</v>
      </c>
      <c r="W205" s="6" t="str">
        <f t="shared" si="33"/>
        <v/>
      </c>
      <c r="X205" s="6" t="str">
        <f>VLOOKUP($C205,{"29 - Psychiatrie (Erwachsene)","BGI";"30 - Kinder- und Jugendpsychiatrie","BGII";"31 - Psychosomatik","BGI";"00 - Bitte eine Fachabteilung auswählen","LEER";"","Leer"},2,0)</f>
        <v>Leer</v>
      </c>
      <c r="Y205" s="6" t="str">
        <f t="shared" si="34"/>
        <v/>
      </c>
      <c r="Z205" s="6">
        <f>VLOOKUP($C205,{"29 - Psychiatrie (Erwachsene)",1;"30 - Kinder- und Jugendpsychiatrie",1;"31 - Psychosomatik",1;"00 - Bitte eine Fachabteilung auswählen",0;"",0},2,0)</f>
        <v>0</v>
      </c>
      <c r="AA205" s="6">
        <f t="shared" si="35"/>
        <v>0</v>
      </c>
      <c r="AB205" s="6">
        <f t="shared" si="36"/>
        <v>0</v>
      </c>
      <c r="AC205" s="6">
        <f t="shared" si="37"/>
        <v>0</v>
      </c>
      <c r="AD205" s="6">
        <f t="shared" si="38"/>
        <v>0</v>
      </c>
      <c r="AE205" s="6">
        <f t="shared" si="39"/>
        <v>0</v>
      </c>
      <c r="AF205" s="6">
        <f t="shared" si="40"/>
        <v>0</v>
      </c>
      <c r="AG205" s="6">
        <f t="shared" si="41"/>
        <v>0</v>
      </c>
      <c r="AH205" s="6">
        <f t="shared" si="42"/>
        <v>0</v>
      </c>
      <c r="AI205" s="6">
        <f t="shared" si="43"/>
        <v>0</v>
      </c>
      <c r="AJ205" s="6"/>
      <c r="AK205" s="6"/>
      <c r="AL205" s="6"/>
    </row>
    <row r="206" spans="1:38" s="20" customFormat="1" ht="15" customHeight="1" x14ac:dyDescent="0.25">
      <c r="A206" s="19"/>
      <c r="B206" s="74" t="str">
        <f t="shared" si="31"/>
        <v>!!!</v>
      </c>
      <c r="C206" s="202" t="str">
        <f>IF($D206&lt;&gt;"",VLOOKUP(TEXT($D206,0),'Angaben Stationen'!$C$15:$V$65,2,0),"")</f>
        <v/>
      </c>
      <c r="D206" s="203"/>
      <c r="E206" s="210"/>
      <c r="F206" s="210"/>
      <c r="G206" s="217"/>
      <c r="H206" s="218"/>
      <c r="I206" s="218"/>
      <c r="J206" s="218"/>
      <c r="K206" s="218"/>
      <c r="L206" s="219" t="str">
        <f t="shared" si="44"/>
        <v/>
      </c>
      <c r="M206" s="116"/>
      <c r="N206" s="115"/>
      <c r="T206" s="6"/>
      <c r="U206" s="6">
        <f t="shared" si="32"/>
        <v>0</v>
      </c>
      <c r="V206" s="6" t="str">
        <f t="shared" si="45"/>
        <v>Leer</v>
      </c>
      <c r="W206" s="6" t="str">
        <f t="shared" si="33"/>
        <v/>
      </c>
      <c r="X206" s="6" t="str">
        <f>VLOOKUP($C206,{"29 - Psychiatrie (Erwachsene)","BGI";"30 - Kinder- und Jugendpsychiatrie","BGII";"31 - Psychosomatik","BGI";"00 - Bitte eine Fachabteilung auswählen","LEER";"","Leer"},2,0)</f>
        <v>Leer</v>
      </c>
      <c r="Y206" s="6" t="str">
        <f t="shared" si="34"/>
        <v/>
      </c>
      <c r="Z206" s="6">
        <f>VLOOKUP($C206,{"29 - Psychiatrie (Erwachsene)",1;"30 - Kinder- und Jugendpsychiatrie",1;"31 - Psychosomatik",1;"00 - Bitte eine Fachabteilung auswählen",0;"",0},2,0)</f>
        <v>0</v>
      </c>
      <c r="AA206" s="6">
        <f t="shared" si="35"/>
        <v>0</v>
      </c>
      <c r="AB206" s="6">
        <f t="shared" si="36"/>
        <v>0</v>
      </c>
      <c r="AC206" s="6">
        <f t="shared" si="37"/>
        <v>0</v>
      </c>
      <c r="AD206" s="6">
        <f t="shared" si="38"/>
        <v>0</v>
      </c>
      <c r="AE206" s="6">
        <f t="shared" si="39"/>
        <v>0</v>
      </c>
      <c r="AF206" s="6">
        <f t="shared" si="40"/>
        <v>0</v>
      </c>
      <c r="AG206" s="6">
        <f t="shared" si="41"/>
        <v>0</v>
      </c>
      <c r="AH206" s="6">
        <f t="shared" si="42"/>
        <v>0</v>
      </c>
      <c r="AI206" s="6">
        <f t="shared" si="43"/>
        <v>0</v>
      </c>
      <c r="AJ206" s="6"/>
      <c r="AK206" s="6"/>
      <c r="AL206" s="6"/>
    </row>
    <row r="207" spans="1:38" s="20" customFormat="1" ht="15" customHeight="1" x14ac:dyDescent="0.25">
      <c r="A207" s="19"/>
      <c r="B207" s="74" t="str">
        <f t="shared" si="31"/>
        <v>!!!</v>
      </c>
      <c r="C207" s="202" t="str">
        <f>IF($D207&lt;&gt;"",VLOOKUP(TEXT($D207,0),'Angaben Stationen'!$C$15:$V$65,2,0),"")</f>
        <v/>
      </c>
      <c r="D207" s="203"/>
      <c r="E207" s="210"/>
      <c r="F207" s="210"/>
      <c r="G207" s="217"/>
      <c r="H207" s="218"/>
      <c r="I207" s="218"/>
      <c r="J207" s="218"/>
      <c r="K207" s="218"/>
      <c r="L207" s="219" t="str">
        <f t="shared" si="44"/>
        <v/>
      </c>
      <c r="M207" s="116"/>
      <c r="N207" s="115"/>
      <c r="T207" s="6"/>
      <c r="U207" s="6">
        <f t="shared" si="32"/>
        <v>0</v>
      </c>
      <c r="V207" s="6" t="str">
        <f t="shared" si="45"/>
        <v>Leer</v>
      </c>
      <c r="W207" s="6" t="str">
        <f t="shared" si="33"/>
        <v/>
      </c>
      <c r="X207" s="6" t="str">
        <f>VLOOKUP($C207,{"29 - Psychiatrie (Erwachsene)","BGI";"30 - Kinder- und Jugendpsychiatrie","BGII";"31 - Psychosomatik","BGI";"00 - Bitte eine Fachabteilung auswählen","LEER";"","Leer"},2,0)</f>
        <v>Leer</v>
      </c>
      <c r="Y207" s="6" t="str">
        <f t="shared" si="34"/>
        <v/>
      </c>
      <c r="Z207" s="6">
        <f>VLOOKUP($C207,{"29 - Psychiatrie (Erwachsene)",1;"30 - Kinder- und Jugendpsychiatrie",1;"31 - Psychosomatik",1;"00 - Bitte eine Fachabteilung auswählen",0;"",0},2,0)</f>
        <v>0</v>
      </c>
      <c r="AA207" s="6">
        <f t="shared" si="35"/>
        <v>0</v>
      </c>
      <c r="AB207" s="6">
        <f t="shared" si="36"/>
        <v>0</v>
      </c>
      <c r="AC207" s="6">
        <f t="shared" si="37"/>
        <v>0</v>
      </c>
      <c r="AD207" s="6">
        <f t="shared" si="38"/>
        <v>0</v>
      </c>
      <c r="AE207" s="6">
        <f t="shared" si="39"/>
        <v>0</v>
      </c>
      <c r="AF207" s="6">
        <f t="shared" si="40"/>
        <v>0</v>
      </c>
      <c r="AG207" s="6">
        <f t="shared" si="41"/>
        <v>0</v>
      </c>
      <c r="AH207" s="6">
        <f t="shared" si="42"/>
        <v>0</v>
      </c>
      <c r="AI207" s="6">
        <f t="shared" si="43"/>
        <v>0</v>
      </c>
      <c r="AJ207" s="6"/>
      <c r="AK207" s="6"/>
      <c r="AL207" s="6"/>
    </row>
    <row r="208" spans="1:38" s="20" customFormat="1" ht="15" customHeight="1" x14ac:dyDescent="0.25">
      <c r="A208" s="19"/>
      <c r="B208" s="74" t="str">
        <f t="shared" si="31"/>
        <v>!!!</v>
      </c>
      <c r="C208" s="202" t="str">
        <f>IF($D208&lt;&gt;"",VLOOKUP(TEXT($D208,0),'Angaben Stationen'!$C$15:$V$65,2,0),"")</f>
        <v/>
      </c>
      <c r="D208" s="203"/>
      <c r="E208" s="210"/>
      <c r="F208" s="210"/>
      <c r="G208" s="217"/>
      <c r="H208" s="218"/>
      <c r="I208" s="218"/>
      <c r="J208" s="218"/>
      <c r="K208" s="218"/>
      <c r="L208" s="219" t="str">
        <f t="shared" si="44"/>
        <v/>
      </c>
      <c r="M208" s="116"/>
      <c r="N208" s="115"/>
      <c r="T208" s="6"/>
      <c r="U208" s="6">
        <f t="shared" si="32"/>
        <v>0</v>
      </c>
      <c r="V208" s="6" t="str">
        <f t="shared" si="45"/>
        <v>Leer</v>
      </c>
      <c r="W208" s="6" t="str">
        <f t="shared" si="33"/>
        <v/>
      </c>
      <c r="X208" s="6" t="str">
        <f>VLOOKUP($C208,{"29 - Psychiatrie (Erwachsene)","BGI";"30 - Kinder- und Jugendpsychiatrie","BGII";"31 - Psychosomatik","BGI";"00 - Bitte eine Fachabteilung auswählen","LEER";"","Leer"},2,0)</f>
        <v>Leer</v>
      </c>
      <c r="Y208" s="6" t="str">
        <f t="shared" si="34"/>
        <v/>
      </c>
      <c r="Z208" s="6">
        <f>VLOOKUP($C208,{"29 - Psychiatrie (Erwachsene)",1;"30 - Kinder- und Jugendpsychiatrie",1;"31 - Psychosomatik",1;"00 - Bitte eine Fachabteilung auswählen",0;"",0},2,0)</f>
        <v>0</v>
      </c>
      <c r="AA208" s="6">
        <f t="shared" si="35"/>
        <v>0</v>
      </c>
      <c r="AB208" s="6">
        <f t="shared" si="36"/>
        <v>0</v>
      </c>
      <c r="AC208" s="6">
        <f t="shared" si="37"/>
        <v>0</v>
      </c>
      <c r="AD208" s="6">
        <f t="shared" si="38"/>
        <v>0</v>
      </c>
      <c r="AE208" s="6">
        <f t="shared" si="39"/>
        <v>0</v>
      </c>
      <c r="AF208" s="6">
        <f t="shared" si="40"/>
        <v>0</v>
      </c>
      <c r="AG208" s="6">
        <f t="shared" si="41"/>
        <v>0</v>
      </c>
      <c r="AH208" s="6">
        <f t="shared" si="42"/>
        <v>0</v>
      </c>
      <c r="AI208" s="6">
        <f t="shared" si="43"/>
        <v>0</v>
      </c>
      <c r="AJ208" s="6"/>
      <c r="AK208" s="6"/>
      <c r="AL208" s="6"/>
    </row>
    <row r="209" spans="1:38" s="20" customFormat="1" ht="15" customHeight="1" x14ac:dyDescent="0.25">
      <c r="A209" s="19"/>
      <c r="B209" s="74" t="str">
        <f t="shared" ref="B209:B272" si="46">IF(SUM(Z209:AI209)&lt;10,"!!!","")</f>
        <v>!!!</v>
      </c>
      <c r="C209" s="202" t="str">
        <f>IF($D209&lt;&gt;"",VLOOKUP(TEXT($D209,0),'Angaben Stationen'!$C$15:$V$65,2,0),"")</f>
        <v/>
      </c>
      <c r="D209" s="203"/>
      <c r="E209" s="210"/>
      <c r="F209" s="210"/>
      <c r="G209" s="217"/>
      <c r="H209" s="218"/>
      <c r="I209" s="218"/>
      <c r="J209" s="218"/>
      <c r="K209" s="218"/>
      <c r="L209" s="219" t="str">
        <f t="shared" si="44"/>
        <v/>
      </c>
      <c r="M209" s="116"/>
      <c r="N209" s="115"/>
      <c r="T209" s="6"/>
      <c r="U209" s="6">
        <f t="shared" ref="U209:U272" si="47">IF(LEN(B209)&gt;0,0,1)</f>
        <v>0</v>
      </c>
      <c r="V209" s="6" t="str">
        <f t="shared" si="45"/>
        <v>Leer</v>
      </c>
      <c r="W209" s="6" t="str">
        <f t="shared" ref="W209:W272" si="48">IF($C209&lt;&gt;"","Monate","")</f>
        <v/>
      </c>
      <c r="X209" s="6" t="str">
        <f>VLOOKUP($C209,{"29 - Psychiatrie (Erwachsene)","BGI";"30 - Kinder- und Jugendpsychiatrie","BGII";"31 - Psychosomatik","BGI";"00 - Bitte eine Fachabteilung auswählen","LEER";"","Leer"},2,0)</f>
        <v>Leer</v>
      </c>
      <c r="Y209" s="6" t="str">
        <f t="shared" ref="Y209:Y272" si="49">IF($C209&lt;&gt;"","JN","")</f>
        <v/>
      </c>
      <c r="Z209" s="6">
        <f>VLOOKUP($C209,{"29 - Psychiatrie (Erwachsene)",1;"30 - Kinder- und Jugendpsychiatrie",1;"31 - Psychosomatik",1;"00 - Bitte eine Fachabteilung auswählen",0;"",0},2,0)</f>
        <v>0</v>
      </c>
      <c r="AA209" s="6">
        <f t="shared" ref="AA209:AA272" si="50">IF(LEN($D209)&gt;0,1,0)</f>
        <v>0</v>
      </c>
      <c r="AB209" s="6">
        <f t="shared" ref="AB209:AB272" si="51">IF(LEN($E209)&gt;0,1,0)</f>
        <v>0</v>
      </c>
      <c r="AC209" s="6">
        <f t="shared" ref="AC209:AC272" si="52">IF(LEN($F209)&gt;0,1,0)</f>
        <v>0</v>
      </c>
      <c r="AD209" s="6">
        <f t="shared" ref="AD209:AD272" si="53">IF(LEN($G209)&gt;0,1,0)</f>
        <v>0</v>
      </c>
      <c r="AE209" s="6">
        <f t="shared" ref="AE209:AE272" si="54">IF(LEN($H209)&gt;0,1,0)</f>
        <v>0</v>
      </c>
      <c r="AF209" s="6">
        <f t="shared" ref="AF209:AF272" si="55">IF(LEN($I209)&gt;0,1,0)</f>
        <v>0</v>
      </c>
      <c r="AG209" s="6">
        <f t="shared" ref="AG209:AG272" si="56">IF(LEN($J209)&gt;0,1,0)</f>
        <v>0</v>
      </c>
      <c r="AH209" s="6">
        <f t="shared" ref="AH209:AH272" si="57">IF(LEN($K209)&gt;0,1,0)</f>
        <v>0</v>
      </c>
      <c r="AI209" s="6">
        <f t="shared" ref="AI209:AI272" si="58">IF(LEN($L209)&gt;0,1,0)</f>
        <v>0</v>
      </c>
      <c r="AJ209" s="6"/>
      <c r="AK209" s="6"/>
      <c r="AL209" s="6"/>
    </row>
    <row r="210" spans="1:38" s="20" customFormat="1" ht="15" customHeight="1" x14ac:dyDescent="0.25">
      <c r="A210" s="19"/>
      <c r="B210" s="74" t="str">
        <f t="shared" si="46"/>
        <v>!!!</v>
      </c>
      <c r="C210" s="202" t="str">
        <f>IF($D210&lt;&gt;"",VLOOKUP(TEXT($D210,0),'Angaben Stationen'!$C$15:$V$65,2,0),"")</f>
        <v/>
      </c>
      <c r="D210" s="203"/>
      <c r="E210" s="210"/>
      <c r="F210" s="210"/>
      <c r="G210" s="217"/>
      <c r="H210" s="218"/>
      <c r="I210" s="218"/>
      <c r="J210" s="218"/>
      <c r="K210" s="218"/>
      <c r="L210" s="219" t="str">
        <f t="shared" ref="L210:L273" si="59">IF(G210&gt;0,H210/G210,"")</f>
        <v/>
      </c>
      <c r="M210" s="116"/>
      <c r="N210" s="115"/>
      <c r="T210" s="6"/>
      <c r="U210" s="6">
        <f t="shared" si="47"/>
        <v>0</v>
      </c>
      <c r="V210" s="6" t="str">
        <f t="shared" ref="V210:V273" si="60">IF($D209&lt;&gt;"","Stationen","Leer")</f>
        <v>Leer</v>
      </c>
      <c r="W210" s="6" t="str">
        <f t="shared" si="48"/>
        <v/>
      </c>
      <c r="X210" s="6" t="str">
        <f>VLOOKUP($C210,{"29 - Psychiatrie (Erwachsene)","BGI";"30 - Kinder- und Jugendpsychiatrie","BGII";"31 - Psychosomatik","BGI";"00 - Bitte eine Fachabteilung auswählen","LEER";"","Leer"},2,0)</f>
        <v>Leer</v>
      </c>
      <c r="Y210" s="6" t="str">
        <f t="shared" si="49"/>
        <v/>
      </c>
      <c r="Z210" s="6">
        <f>VLOOKUP($C210,{"29 - Psychiatrie (Erwachsene)",1;"30 - Kinder- und Jugendpsychiatrie",1;"31 - Psychosomatik",1;"00 - Bitte eine Fachabteilung auswählen",0;"",0},2,0)</f>
        <v>0</v>
      </c>
      <c r="AA210" s="6">
        <f t="shared" si="50"/>
        <v>0</v>
      </c>
      <c r="AB210" s="6">
        <f t="shared" si="51"/>
        <v>0</v>
      </c>
      <c r="AC210" s="6">
        <f t="shared" si="52"/>
        <v>0</v>
      </c>
      <c r="AD210" s="6">
        <f t="shared" si="53"/>
        <v>0</v>
      </c>
      <c r="AE210" s="6">
        <f t="shared" si="54"/>
        <v>0</v>
      </c>
      <c r="AF210" s="6">
        <f t="shared" si="55"/>
        <v>0</v>
      </c>
      <c r="AG210" s="6">
        <f t="shared" si="56"/>
        <v>0</v>
      </c>
      <c r="AH210" s="6">
        <f t="shared" si="57"/>
        <v>0</v>
      </c>
      <c r="AI210" s="6">
        <f t="shared" si="58"/>
        <v>0</v>
      </c>
      <c r="AJ210" s="6"/>
      <c r="AK210" s="6"/>
      <c r="AL210" s="6"/>
    </row>
    <row r="211" spans="1:38" s="20" customFormat="1" ht="15" customHeight="1" x14ac:dyDescent="0.25">
      <c r="A211" s="19"/>
      <c r="B211" s="74" t="str">
        <f t="shared" si="46"/>
        <v>!!!</v>
      </c>
      <c r="C211" s="202" t="str">
        <f>IF($D211&lt;&gt;"",VLOOKUP(TEXT($D211,0),'Angaben Stationen'!$C$15:$V$65,2,0),"")</f>
        <v/>
      </c>
      <c r="D211" s="203"/>
      <c r="E211" s="210"/>
      <c r="F211" s="210"/>
      <c r="G211" s="217"/>
      <c r="H211" s="218"/>
      <c r="I211" s="218"/>
      <c r="J211" s="218"/>
      <c r="K211" s="218"/>
      <c r="L211" s="219" t="str">
        <f t="shared" si="59"/>
        <v/>
      </c>
      <c r="M211" s="116"/>
      <c r="N211" s="115"/>
      <c r="T211" s="6"/>
      <c r="U211" s="6">
        <f t="shared" si="47"/>
        <v>0</v>
      </c>
      <c r="V211" s="6" t="str">
        <f t="shared" si="60"/>
        <v>Leer</v>
      </c>
      <c r="W211" s="6" t="str">
        <f t="shared" si="48"/>
        <v/>
      </c>
      <c r="X211" s="6" t="str">
        <f>VLOOKUP($C211,{"29 - Psychiatrie (Erwachsene)","BGI";"30 - Kinder- und Jugendpsychiatrie","BGII";"31 - Psychosomatik","BGI";"00 - Bitte eine Fachabteilung auswählen","LEER";"","Leer"},2,0)</f>
        <v>Leer</v>
      </c>
      <c r="Y211" s="6" t="str">
        <f t="shared" si="49"/>
        <v/>
      </c>
      <c r="Z211" s="6">
        <f>VLOOKUP($C211,{"29 - Psychiatrie (Erwachsene)",1;"30 - Kinder- und Jugendpsychiatrie",1;"31 - Psychosomatik",1;"00 - Bitte eine Fachabteilung auswählen",0;"",0},2,0)</f>
        <v>0</v>
      </c>
      <c r="AA211" s="6">
        <f t="shared" si="50"/>
        <v>0</v>
      </c>
      <c r="AB211" s="6">
        <f t="shared" si="51"/>
        <v>0</v>
      </c>
      <c r="AC211" s="6">
        <f t="shared" si="52"/>
        <v>0</v>
      </c>
      <c r="AD211" s="6">
        <f t="shared" si="53"/>
        <v>0</v>
      </c>
      <c r="AE211" s="6">
        <f t="shared" si="54"/>
        <v>0</v>
      </c>
      <c r="AF211" s="6">
        <f t="shared" si="55"/>
        <v>0</v>
      </c>
      <c r="AG211" s="6">
        <f t="shared" si="56"/>
        <v>0</v>
      </c>
      <c r="AH211" s="6">
        <f t="shared" si="57"/>
        <v>0</v>
      </c>
      <c r="AI211" s="6">
        <f t="shared" si="58"/>
        <v>0</v>
      </c>
      <c r="AJ211" s="6"/>
      <c r="AK211" s="6"/>
      <c r="AL211" s="6"/>
    </row>
    <row r="212" spans="1:38" s="20" customFormat="1" ht="15" customHeight="1" x14ac:dyDescent="0.25">
      <c r="A212" s="19"/>
      <c r="B212" s="74" t="str">
        <f t="shared" si="46"/>
        <v>!!!</v>
      </c>
      <c r="C212" s="202" t="str">
        <f>IF($D212&lt;&gt;"",VLOOKUP(TEXT($D212,0),'Angaben Stationen'!$C$15:$V$65,2,0),"")</f>
        <v/>
      </c>
      <c r="D212" s="203"/>
      <c r="E212" s="210"/>
      <c r="F212" s="210"/>
      <c r="G212" s="217"/>
      <c r="H212" s="218"/>
      <c r="I212" s="218"/>
      <c r="J212" s="218"/>
      <c r="K212" s="218"/>
      <c r="L212" s="219" t="str">
        <f t="shared" si="59"/>
        <v/>
      </c>
      <c r="M212" s="116"/>
      <c r="N212" s="115"/>
      <c r="T212" s="6"/>
      <c r="U212" s="6">
        <f t="shared" si="47"/>
        <v>0</v>
      </c>
      <c r="V212" s="6" t="str">
        <f t="shared" si="60"/>
        <v>Leer</v>
      </c>
      <c r="W212" s="6" t="str">
        <f t="shared" si="48"/>
        <v/>
      </c>
      <c r="X212" s="6" t="str">
        <f>VLOOKUP($C212,{"29 - Psychiatrie (Erwachsene)","BGI";"30 - Kinder- und Jugendpsychiatrie","BGII";"31 - Psychosomatik","BGI";"00 - Bitte eine Fachabteilung auswählen","LEER";"","Leer"},2,0)</f>
        <v>Leer</v>
      </c>
      <c r="Y212" s="6" t="str">
        <f t="shared" si="49"/>
        <v/>
      </c>
      <c r="Z212" s="6">
        <f>VLOOKUP($C212,{"29 - Psychiatrie (Erwachsene)",1;"30 - Kinder- und Jugendpsychiatrie",1;"31 - Psychosomatik",1;"00 - Bitte eine Fachabteilung auswählen",0;"",0},2,0)</f>
        <v>0</v>
      </c>
      <c r="AA212" s="6">
        <f t="shared" si="50"/>
        <v>0</v>
      </c>
      <c r="AB212" s="6">
        <f t="shared" si="51"/>
        <v>0</v>
      </c>
      <c r="AC212" s="6">
        <f t="shared" si="52"/>
        <v>0</v>
      </c>
      <c r="AD212" s="6">
        <f t="shared" si="53"/>
        <v>0</v>
      </c>
      <c r="AE212" s="6">
        <f t="shared" si="54"/>
        <v>0</v>
      </c>
      <c r="AF212" s="6">
        <f t="shared" si="55"/>
        <v>0</v>
      </c>
      <c r="AG212" s="6">
        <f t="shared" si="56"/>
        <v>0</v>
      </c>
      <c r="AH212" s="6">
        <f t="shared" si="57"/>
        <v>0</v>
      </c>
      <c r="AI212" s="6">
        <f t="shared" si="58"/>
        <v>0</v>
      </c>
      <c r="AJ212" s="6"/>
      <c r="AK212" s="6"/>
      <c r="AL212" s="6"/>
    </row>
    <row r="213" spans="1:38" s="20" customFormat="1" ht="15" customHeight="1" x14ac:dyDescent="0.25">
      <c r="A213" s="19"/>
      <c r="B213" s="74" t="str">
        <f t="shared" si="46"/>
        <v>!!!</v>
      </c>
      <c r="C213" s="202" t="str">
        <f>IF($D213&lt;&gt;"",VLOOKUP(TEXT($D213,0),'Angaben Stationen'!$C$15:$V$65,2,0),"")</f>
        <v/>
      </c>
      <c r="D213" s="203"/>
      <c r="E213" s="210"/>
      <c r="F213" s="210"/>
      <c r="G213" s="217"/>
      <c r="H213" s="218"/>
      <c r="I213" s="218"/>
      <c r="J213" s="218"/>
      <c r="K213" s="218"/>
      <c r="L213" s="219" t="str">
        <f t="shared" si="59"/>
        <v/>
      </c>
      <c r="M213" s="116"/>
      <c r="N213" s="115"/>
      <c r="T213" s="6"/>
      <c r="U213" s="6">
        <f t="shared" si="47"/>
        <v>0</v>
      </c>
      <c r="V213" s="6" t="str">
        <f t="shared" si="60"/>
        <v>Leer</v>
      </c>
      <c r="W213" s="6" t="str">
        <f t="shared" si="48"/>
        <v/>
      </c>
      <c r="X213" s="6" t="str">
        <f>VLOOKUP($C213,{"29 - Psychiatrie (Erwachsene)","BGI";"30 - Kinder- und Jugendpsychiatrie","BGII";"31 - Psychosomatik","BGI";"00 - Bitte eine Fachabteilung auswählen","LEER";"","Leer"},2,0)</f>
        <v>Leer</v>
      </c>
      <c r="Y213" s="6" t="str">
        <f t="shared" si="49"/>
        <v/>
      </c>
      <c r="Z213" s="6">
        <f>VLOOKUP($C213,{"29 - Psychiatrie (Erwachsene)",1;"30 - Kinder- und Jugendpsychiatrie",1;"31 - Psychosomatik",1;"00 - Bitte eine Fachabteilung auswählen",0;"",0},2,0)</f>
        <v>0</v>
      </c>
      <c r="AA213" s="6">
        <f t="shared" si="50"/>
        <v>0</v>
      </c>
      <c r="AB213" s="6">
        <f t="shared" si="51"/>
        <v>0</v>
      </c>
      <c r="AC213" s="6">
        <f t="shared" si="52"/>
        <v>0</v>
      </c>
      <c r="AD213" s="6">
        <f t="shared" si="53"/>
        <v>0</v>
      </c>
      <c r="AE213" s="6">
        <f t="shared" si="54"/>
        <v>0</v>
      </c>
      <c r="AF213" s="6">
        <f t="shared" si="55"/>
        <v>0</v>
      </c>
      <c r="AG213" s="6">
        <f t="shared" si="56"/>
        <v>0</v>
      </c>
      <c r="AH213" s="6">
        <f t="shared" si="57"/>
        <v>0</v>
      </c>
      <c r="AI213" s="6">
        <f t="shared" si="58"/>
        <v>0</v>
      </c>
      <c r="AJ213" s="6"/>
      <c r="AK213" s="6"/>
      <c r="AL213" s="6"/>
    </row>
    <row r="214" spans="1:38" s="20" customFormat="1" ht="15" customHeight="1" x14ac:dyDescent="0.25">
      <c r="A214" s="19"/>
      <c r="B214" s="74" t="str">
        <f t="shared" si="46"/>
        <v>!!!</v>
      </c>
      <c r="C214" s="202" t="str">
        <f>IF($D214&lt;&gt;"",VLOOKUP(TEXT($D214,0),'Angaben Stationen'!$C$15:$V$65,2,0),"")</f>
        <v/>
      </c>
      <c r="D214" s="203"/>
      <c r="E214" s="210"/>
      <c r="F214" s="210"/>
      <c r="G214" s="217"/>
      <c r="H214" s="218"/>
      <c r="I214" s="218"/>
      <c r="J214" s="218"/>
      <c r="K214" s="218"/>
      <c r="L214" s="219" t="str">
        <f t="shared" si="59"/>
        <v/>
      </c>
      <c r="M214" s="116"/>
      <c r="N214" s="115"/>
      <c r="T214" s="6"/>
      <c r="U214" s="6">
        <f t="shared" si="47"/>
        <v>0</v>
      </c>
      <c r="V214" s="6" t="str">
        <f t="shared" si="60"/>
        <v>Leer</v>
      </c>
      <c r="W214" s="6" t="str">
        <f t="shared" si="48"/>
        <v/>
      </c>
      <c r="X214" s="6" t="str">
        <f>VLOOKUP($C214,{"29 - Psychiatrie (Erwachsene)","BGI";"30 - Kinder- und Jugendpsychiatrie","BGII";"31 - Psychosomatik","BGI";"00 - Bitte eine Fachabteilung auswählen","LEER";"","Leer"},2,0)</f>
        <v>Leer</v>
      </c>
      <c r="Y214" s="6" t="str">
        <f t="shared" si="49"/>
        <v/>
      </c>
      <c r="Z214" s="6">
        <f>VLOOKUP($C214,{"29 - Psychiatrie (Erwachsene)",1;"30 - Kinder- und Jugendpsychiatrie",1;"31 - Psychosomatik",1;"00 - Bitte eine Fachabteilung auswählen",0;"",0},2,0)</f>
        <v>0</v>
      </c>
      <c r="AA214" s="6">
        <f t="shared" si="50"/>
        <v>0</v>
      </c>
      <c r="AB214" s="6">
        <f t="shared" si="51"/>
        <v>0</v>
      </c>
      <c r="AC214" s="6">
        <f t="shared" si="52"/>
        <v>0</v>
      </c>
      <c r="AD214" s="6">
        <f t="shared" si="53"/>
        <v>0</v>
      </c>
      <c r="AE214" s="6">
        <f t="shared" si="54"/>
        <v>0</v>
      </c>
      <c r="AF214" s="6">
        <f t="shared" si="55"/>
        <v>0</v>
      </c>
      <c r="AG214" s="6">
        <f t="shared" si="56"/>
        <v>0</v>
      </c>
      <c r="AH214" s="6">
        <f t="shared" si="57"/>
        <v>0</v>
      </c>
      <c r="AI214" s="6">
        <f t="shared" si="58"/>
        <v>0</v>
      </c>
      <c r="AJ214" s="6"/>
      <c r="AK214" s="6"/>
      <c r="AL214" s="6"/>
    </row>
    <row r="215" spans="1:38" s="20" customFormat="1" ht="15" customHeight="1" x14ac:dyDescent="0.25">
      <c r="A215" s="19"/>
      <c r="B215" s="74" t="str">
        <f t="shared" si="46"/>
        <v>!!!</v>
      </c>
      <c r="C215" s="202" t="str">
        <f>IF($D215&lt;&gt;"",VLOOKUP(TEXT($D215,0),'Angaben Stationen'!$C$15:$V$65,2,0),"")</f>
        <v/>
      </c>
      <c r="D215" s="203"/>
      <c r="E215" s="210"/>
      <c r="F215" s="210"/>
      <c r="G215" s="217"/>
      <c r="H215" s="218"/>
      <c r="I215" s="218"/>
      <c r="J215" s="218"/>
      <c r="K215" s="218"/>
      <c r="L215" s="219" t="str">
        <f t="shared" si="59"/>
        <v/>
      </c>
      <c r="M215" s="116"/>
      <c r="N215" s="115"/>
      <c r="T215" s="6"/>
      <c r="U215" s="6">
        <f t="shared" si="47"/>
        <v>0</v>
      </c>
      <c r="V215" s="6" t="str">
        <f t="shared" si="60"/>
        <v>Leer</v>
      </c>
      <c r="W215" s="6" t="str">
        <f t="shared" si="48"/>
        <v/>
      </c>
      <c r="X215" s="6" t="str">
        <f>VLOOKUP($C215,{"29 - Psychiatrie (Erwachsene)","BGI";"30 - Kinder- und Jugendpsychiatrie","BGII";"31 - Psychosomatik","BGI";"00 - Bitte eine Fachabteilung auswählen","LEER";"","Leer"},2,0)</f>
        <v>Leer</v>
      </c>
      <c r="Y215" s="6" t="str">
        <f t="shared" si="49"/>
        <v/>
      </c>
      <c r="Z215" s="6">
        <f>VLOOKUP($C215,{"29 - Psychiatrie (Erwachsene)",1;"30 - Kinder- und Jugendpsychiatrie",1;"31 - Psychosomatik",1;"00 - Bitte eine Fachabteilung auswählen",0;"",0},2,0)</f>
        <v>0</v>
      </c>
      <c r="AA215" s="6">
        <f t="shared" si="50"/>
        <v>0</v>
      </c>
      <c r="AB215" s="6">
        <f t="shared" si="51"/>
        <v>0</v>
      </c>
      <c r="AC215" s="6">
        <f t="shared" si="52"/>
        <v>0</v>
      </c>
      <c r="AD215" s="6">
        <f t="shared" si="53"/>
        <v>0</v>
      </c>
      <c r="AE215" s="6">
        <f t="shared" si="54"/>
        <v>0</v>
      </c>
      <c r="AF215" s="6">
        <f t="shared" si="55"/>
        <v>0</v>
      </c>
      <c r="AG215" s="6">
        <f t="shared" si="56"/>
        <v>0</v>
      </c>
      <c r="AH215" s="6">
        <f t="shared" si="57"/>
        <v>0</v>
      </c>
      <c r="AI215" s="6">
        <f t="shared" si="58"/>
        <v>0</v>
      </c>
      <c r="AJ215" s="6"/>
      <c r="AK215" s="6"/>
      <c r="AL215" s="6"/>
    </row>
    <row r="216" spans="1:38" s="20" customFormat="1" ht="15" customHeight="1" x14ac:dyDescent="0.25">
      <c r="A216" s="19"/>
      <c r="B216" s="74" t="str">
        <f t="shared" si="46"/>
        <v>!!!</v>
      </c>
      <c r="C216" s="202" t="str">
        <f>IF($D216&lt;&gt;"",VLOOKUP(TEXT($D216,0),'Angaben Stationen'!$C$15:$V$65,2,0),"")</f>
        <v/>
      </c>
      <c r="D216" s="203"/>
      <c r="E216" s="210"/>
      <c r="F216" s="210"/>
      <c r="G216" s="217"/>
      <c r="H216" s="218"/>
      <c r="I216" s="218"/>
      <c r="J216" s="218"/>
      <c r="K216" s="218"/>
      <c r="L216" s="219" t="str">
        <f t="shared" si="59"/>
        <v/>
      </c>
      <c r="M216" s="116"/>
      <c r="N216" s="115"/>
      <c r="T216" s="6"/>
      <c r="U216" s="6">
        <f t="shared" si="47"/>
        <v>0</v>
      </c>
      <c r="V216" s="6" t="str">
        <f t="shared" si="60"/>
        <v>Leer</v>
      </c>
      <c r="W216" s="6" t="str">
        <f t="shared" si="48"/>
        <v/>
      </c>
      <c r="X216" s="6" t="str">
        <f>VLOOKUP($C216,{"29 - Psychiatrie (Erwachsene)","BGI";"30 - Kinder- und Jugendpsychiatrie","BGII";"31 - Psychosomatik","BGI";"00 - Bitte eine Fachabteilung auswählen","LEER";"","Leer"},2,0)</f>
        <v>Leer</v>
      </c>
      <c r="Y216" s="6" t="str">
        <f t="shared" si="49"/>
        <v/>
      </c>
      <c r="Z216" s="6">
        <f>VLOOKUP($C216,{"29 - Psychiatrie (Erwachsene)",1;"30 - Kinder- und Jugendpsychiatrie",1;"31 - Psychosomatik",1;"00 - Bitte eine Fachabteilung auswählen",0;"",0},2,0)</f>
        <v>0</v>
      </c>
      <c r="AA216" s="6">
        <f t="shared" si="50"/>
        <v>0</v>
      </c>
      <c r="AB216" s="6">
        <f t="shared" si="51"/>
        <v>0</v>
      </c>
      <c r="AC216" s="6">
        <f t="shared" si="52"/>
        <v>0</v>
      </c>
      <c r="AD216" s="6">
        <f t="shared" si="53"/>
        <v>0</v>
      </c>
      <c r="AE216" s="6">
        <f t="shared" si="54"/>
        <v>0</v>
      </c>
      <c r="AF216" s="6">
        <f t="shared" si="55"/>
        <v>0</v>
      </c>
      <c r="AG216" s="6">
        <f t="shared" si="56"/>
        <v>0</v>
      </c>
      <c r="AH216" s="6">
        <f t="shared" si="57"/>
        <v>0</v>
      </c>
      <c r="AI216" s="6">
        <f t="shared" si="58"/>
        <v>0</v>
      </c>
      <c r="AJ216" s="6"/>
      <c r="AK216" s="6"/>
      <c r="AL216" s="6"/>
    </row>
    <row r="217" spans="1:38" s="20" customFormat="1" ht="15" customHeight="1" x14ac:dyDescent="0.25">
      <c r="A217" s="19"/>
      <c r="B217" s="74" t="str">
        <f t="shared" si="46"/>
        <v>!!!</v>
      </c>
      <c r="C217" s="202" t="str">
        <f>IF($D217&lt;&gt;"",VLOOKUP(TEXT($D217,0),'Angaben Stationen'!$C$15:$V$65,2,0),"")</f>
        <v/>
      </c>
      <c r="D217" s="203"/>
      <c r="E217" s="210"/>
      <c r="F217" s="210"/>
      <c r="G217" s="217"/>
      <c r="H217" s="218"/>
      <c r="I217" s="218"/>
      <c r="J217" s="218"/>
      <c r="K217" s="218"/>
      <c r="L217" s="219" t="str">
        <f t="shared" si="59"/>
        <v/>
      </c>
      <c r="M217" s="116"/>
      <c r="N217" s="115"/>
      <c r="T217" s="6"/>
      <c r="U217" s="6">
        <f t="shared" si="47"/>
        <v>0</v>
      </c>
      <c r="V217" s="6" t="str">
        <f t="shared" si="60"/>
        <v>Leer</v>
      </c>
      <c r="W217" s="6" t="str">
        <f t="shared" si="48"/>
        <v/>
      </c>
      <c r="X217" s="6" t="str">
        <f>VLOOKUP($C217,{"29 - Psychiatrie (Erwachsene)","BGI";"30 - Kinder- und Jugendpsychiatrie","BGII";"31 - Psychosomatik","BGI";"00 - Bitte eine Fachabteilung auswählen","LEER";"","Leer"},2,0)</f>
        <v>Leer</v>
      </c>
      <c r="Y217" s="6" t="str">
        <f t="shared" si="49"/>
        <v/>
      </c>
      <c r="Z217" s="6">
        <f>VLOOKUP($C217,{"29 - Psychiatrie (Erwachsene)",1;"30 - Kinder- und Jugendpsychiatrie",1;"31 - Psychosomatik",1;"00 - Bitte eine Fachabteilung auswählen",0;"",0},2,0)</f>
        <v>0</v>
      </c>
      <c r="AA217" s="6">
        <f t="shared" si="50"/>
        <v>0</v>
      </c>
      <c r="AB217" s="6">
        <f t="shared" si="51"/>
        <v>0</v>
      </c>
      <c r="AC217" s="6">
        <f t="shared" si="52"/>
        <v>0</v>
      </c>
      <c r="AD217" s="6">
        <f t="shared" si="53"/>
        <v>0</v>
      </c>
      <c r="AE217" s="6">
        <f t="shared" si="54"/>
        <v>0</v>
      </c>
      <c r="AF217" s="6">
        <f t="shared" si="55"/>
        <v>0</v>
      </c>
      <c r="AG217" s="6">
        <f t="shared" si="56"/>
        <v>0</v>
      </c>
      <c r="AH217" s="6">
        <f t="shared" si="57"/>
        <v>0</v>
      </c>
      <c r="AI217" s="6">
        <f t="shared" si="58"/>
        <v>0</v>
      </c>
      <c r="AJ217" s="6"/>
      <c r="AK217" s="6"/>
      <c r="AL217" s="6"/>
    </row>
    <row r="218" spans="1:38" s="20" customFormat="1" ht="15" customHeight="1" x14ac:dyDescent="0.25">
      <c r="A218" s="19"/>
      <c r="B218" s="74" t="str">
        <f t="shared" si="46"/>
        <v>!!!</v>
      </c>
      <c r="C218" s="202" t="str">
        <f>IF($D218&lt;&gt;"",VLOOKUP(TEXT($D218,0),'Angaben Stationen'!$C$15:$V$65,2,0),"")</f>
        <v/>
      </c>
      <c r="D218" s="203"/>
      <c r="E218" s="210"/>
      <c r="F218" s="210"/>
      <c r="G218" s="217"/>
      <c r="H218" s="218"/>
      <c r="I218" s="218"/>
      <c r="J218" s="218"/>
      <c r="K218" s="218"/>
      <c r="L218" s="219" t="str">
        <f t="shared" si="59"/>
        <v/>
      </c>
      <c r="M218" s="116"/>
      <c r="N218" s="115"/>
      <c r="T218" s="6"/>
      <c r="U218" s="6">
        <f t="shared" si="47"/>
        <v>0</v>
      </c>
      <c r="V218" s="6" t="str">
        <f t="shared" si="60"/>
        <v>Leer</v>
      </c>
      <c r="W218" s="6" t="str">
        <f t="shared" si="48"/>
        <v/>
      </c>
      <c r="X218" s="6" t="str">
        <f>VLOOKUP($C218,{"29 - Psychiatrie (Erwachsene)","BGI";"30 - Kinder- und Jugendpsychiatrie","BGII";"31 - Psychosomatik","BGI";"00 - Bitte eine Fachabteilung auswählen","LEER";"","Leer"},2,0)</f>
        <v>Leer</v>
      </c>
      <c r="Y218" s="6" t="str">
        <f t="shared" si="49"/>
        <v/>
      </c>
      <c r="Z218" s="6">
        <f>VLOOKUP($C218,{"29 - Psychiatrie (Erwachsene)",1;"30 - Kinder- und Jugendpsychiatrie",1;"31 - Psychosomatik",1;"00 - Bitte eine Fachabteilung auswählen",0;"",0},2,0)</f>
        <v>0</v>
      </c>
      <c r="AA218" s="6">
        <f t="shared" si="50"/>
        <v>0</v>
      </c>
      <c r="AB218" s="6">
        <f t="shared" si="51"/>
        <v>0</v>
      </c>
      <c r="AC218" s="6">
        <f t="shared" si="52"/>
        <v>0</v>
      </c>
      <c r="AD218" s="6">
        <f t="shared" si="53"/>
        <v>0</v>
      </c>
      <c r="AE218" s="6">
        <f t="shared" si="54"/>
        <v>0</v>
      </c>
      <c r="AF218" s="6">
        <f t="shared" si="55"/>
        <v>0</v>
      </c>
      <c r="AG218" s="6">
        <f t="shared" si="56"/>
        <v>0</v>
      </c>
      <c r="AH218" s="6">
        <f t="shared" si="57"/>
        <v>0</v>
      </c>
      <c r="AI218" s="6">
        <f t="shared" si="58"/>
        <v>0</v>
      </c>
      <c r="AJ218" s="6"/>
      <c r="AK218" s="6"/>
      <c r="AL218" s="6"/>
    </row>
    <row r="219" spans="1:38" s="20" customFormat="1" ht="15" customHeight="1" x14ac:dyDescent="0.25">
      <c r="A219" s="19"/>
      <c r="B219" s="74" t="str">
        <f t="shared" si="46"/>
        <v>!!!</v>
      </c>
      <c r="C219" s="202" t="str">
        <f>IF($D219&lt;&gt;"",VLOOKUP(TEXT($D219,0),'Angaben Stationen'!$C$15:$V$65,2,0),"")</f>
        <v/>
      </c>
      <c r="D219" s="203"/>
      <c r="E219" s="210"/>
      <c r="F219" s="210"/>
      <c r="G219" s="217"/>
      <c r="H219" s="218"/>
      <c r="I219" s="218"/>
      <c r="J219" s="218"/>
      <c r="K219" s="218"/>
      <c r="L219" s="219" t="str">
        <f t="shared" si="59"/>
        <v/>
      </c>
      <c r="M219" s="116"/>
      <c r="N219" s="115"/>
      <c r="T219" s="6"/>
      <c r="U219" s="6">
        <f t="shared" si="47"/>
        <v>0</v>
      </c>
      <c r="V219" s="6" t="str">
        <f t="shared" si="60"/>
        <v>Leer</v>
      </c>
      <c r="W219" s="6" t="str">
        <f t="shared" si="48"/>
        <v/>
      </c>
      <c r="X219" s="6" t="str">
        <f>VLOOKUP($C219,{"29 - Psychiatrie (Erwachsene)","BGI";"30 - Kinder- und Jugendpsychiatrie","BGII";"31 - Psychosomatik","BGI";"00 - Bitte eine Fachabteilung auswählen","LEER";"","Leer"},2,0)</f>
        <v>Leer</v>
      </c>
      <c r="Y219" s="6" t="str">
        <f t="shared" si="49"/>
        <v/>
      </c>
      <c r="Z219" s="6">
        <f>VLOOKUP($C219,{"29 - Psychiatrie (Erwachsene)",1;"30 - Kinder- und Jugendpsychiatrie",1;"31 - Psychosomatik",1;"00 - Bitte eine Fachabteilung auswählen",0;"",0},2,0)</f>
        <v>0</v>
      </c>
      <c r="AA219" s="6">
        <f t="shared" si="50"/>
        <v>0</v>
      </c>
      <c r="AB219" s="6">
        <f t="shared" si="51"/>
        <v>0</v>
      </c>
      <c r="AC219" s="6">
        <f t="shared" si="52"/>
        <v>0</v>
      </c>
      <c r="AD219" s="6">
        <f t="shared" si="53"/>
        <v>0</v>
      </c>
      <c r="AE219" s="6">
        <f t="shared" si="54"/>
        <v>0</v>
      </c>
      <c r="AF219" s="6">
        <f t="shared" si="55"/>
        <v>0</v>
      </c>
      <c r="AG219" s="6">
        <f t="shared" si="56"/>
        <v>0</v>
      </c>
      <c r="AH219" s="6">
        <f t="shared" si="57"/>
        <v>0</v>
      </c>
      <c r="AI219" s="6">
        <f t="shared" si="58"/>
        <v>0</v>
      </c>
      <c r="AJ219" s="6"/>
      <c r="AK219" s="6"/>
      <c r="AL219" s="6"/>
    </row>
    <row r="220" spans="1:38" s="20" customFormat="1" ht="15" customHeight="1" x14ac:dyDescent="0.25">
      <c r="A220" s="19"/>
      <c r="B220" s="74" t="str">
        <f t="shared" si="46"/>
        <v>!!!</v>
      </c>
      <c r="C220" s="202" t="str">
        <f>IF($D220&lt;&gt;"",VLOOKUP(TEXT($D220,0),'Angaben Stationen'!$C$15:$V$65,2,0),"")</f>
        <v/>
      </c>
      <c r="D220" s="203"/>
      <c r="E220" s="210"/>
      <c r="F220" s="210"/>
      <c r="G220" s="217"/>
      <c r="H220" s="218"/>
      <c r="I220" s="218"/>
      <c r="J220" s="218"/>
      <c r="K220" s="218"/>
      <c r="L220" s="219" t="str">
        <f t="shared" si="59"/>
        <v/>
      </c>
      <c r="M220" s="116"/>
      <c r="N220" s="115"/>
      <c r="T220" s="6"/>
      <c r="U220" s="6">
        <f t="shared" si="47"/>
        <v>0</v>
      </c>
      <c r="V220" s="6" t="str">
        <f t="shared" si="60"/>
        <v>Leer</v>
      </c>
      <c r="W220" s="6" t="str">
        <f t="shared" si="48"/>
        <v/>
      </c>
      <c r="X220" s="6" t="str">
        <f>VLOOKUP($C220,{"29 - Psychiatrie (Erwachsene)","BGI";"30 - Kinder- und Jugendpsychiatrie","BGII";"31 - Psychosomatik","BGI";"00 - Bitte eine Fachabteilung auswählen","LEER";"","Leer"},2,0)</f>
        <v>Leer</v>
      </c>
      <c r="Y220" s="6" t="str">
        <f t="shared" si="49"/>
        <v/>
      </c>
      <c r="Z220" s="6">
        <f>VLOOKUP($C220,{"29 - Psychiatrie (Erwachsene)",1;"30 - Kinder- und Jugendpsychiatrie",1;"31 - Psychosomatik",1;"00 - Bitte eine Fachabteilung auswählen",0;"",0},2,0)</f>
        <v>0</v>
      </c>
      <c r="AA220" s="6">
        <f t="shared" si="50"/>
        <v>0</v>
      </c>
      <c r="AB220" s="6">
        <f t="shared" si="51"/>
        <v>0</v>
      </c>
      <c r="AC220" s="6">
        <f t="shared" si="52"/>
        <v>0</v>
      </c>
      <c r="AD220" s="6">
        <f t="shared" si="53"/>
        <v>0</v>
      </c>
      <c r="AE220" s="6">
        <f t="shared" si="54"/>
        <v>0</v>
      </c>
      <c r="AF220" s="6">
        <f t="shared" si="55"/>
        <v>0</v>
      </c>
      <c r="AG220" s="6">
        <f t="shared" si="56"/>
        <v>0</v>
      </c>
      <c r="AH220" s="6">
        <f t="shared" si="57"/>
        <v>0</v>
      </c>
      <c r="AI220" s="6">
        <f t="shared" si="58"/>
        <v>0</v>
      </c>
      <c r="AJ220" s="6"/>
      <c r="AK220" s="6"/>
      <c r="AL220" s="6"/>
    </row>
    <row r="221" spans="1:38" s="20" customFormat="1" ht="15" customHeight="1" x14ac:dyDescent="0.25">
      <c r="A221" s="19"/>
      <c r="B221" s="74" t="str">
        <f t="shared" si="46"/>
        <v>!!!</v>
      </c>
      <c r="C221" s="202" t="str">
        <f>IF($D221&lt;&gt;"",VLOOKUP(TEXT($D221,0),'Angaben Stationen'!$C$15:$V$65,2,0),"")</f>
        <v/>
      </c>
      <c r="D221" s="203"/>
      <c r="E221" s="210"/>
      <c r="F221" s="210"/>
      <c r="G221" s="217"/>
      <c r="H221" s="218"/>
      <c r="I221" s="218"/>
      <c r="J221" s="218"/>
      <c r="K221" s="218"/>
      <c r="L221" s="219" t="str">
        <f t="shared" si="59"/>
        <v/>
      </c>
      <c r="M221" s="116"/>
      <c r="N221" s="115"/>
      <c r="T221" s="6"/>
      <c r="U221" s="6">
        <f t="shared" si="47"/>
        <v>0</v>
      </c>
      <c r="V221" s="6" t="str">
        <f t="shared" si="60"/>
        <v>Leer</v>
      </c>
      <c r="W221" s="6" t="str">
        <f t="shared" si="48"/>
        <v/>
      </c>
      <c r="X221" s="6" t="str">
        <f>VLOOKUP($C221,{"29 - Psychiatrie (Erwachsene)","BGI";"30 - Kinder- und Jugendpsychiatrie","BGII";"31 - Psychosomatik","BGI";"00 - Bitte eine Fachabteilung auswählen","LEER";"","Leer"},2,0)</f>
        <v>Leer</v>
      </c>
      <c r="Y221" s="6" t="str">
        <f t="shared" si="49"/>
        <v/>
      </c>
      <c r="Z221" s="6">
        <f>VLOOKUP($C221,{"29 - Psychiatrie (Erwachsene)",1;"30 - Kinder- und Jugendpsychiatrie",1;"31 - Psychosomatik",1;"00 - Bitte eine Fachabteilung auswählen",0;"",0},2,0)</f>
        <v>0</v>
      </c>
      <c r="AA221" s="6">
        <f t="shared" si="50"/>
        <v>0</v>
      </c>
      <c r="AB221" s="6">
        <f t="shared" si="51"/>
        <v>0</v>
      </c>
      <c r="AC221" s="6">
        <f t="shared" si="52"/>
        <v>0</v>
      </c>
      <c r="AD221" s="6">
        <f t="shared" si="53"/>
        <v>0</v>
      </c>
      <c r="AE221" s="6">
        <f t="shared" si="54"/>
        <v>0</v>
      </c>
      <c r="AF221" s="6">
        <f t="shared" si="55"/>
        <v>0</v>
      </c>
      <c r="AG221" s="6">
        <f t="shared" si="56"/>
        <v>0</v>
      </c>
      <c r="AH221" s="6">
        <f t="shared" si="57"/>
        <v>0</v>
      </c>
      <c r="AI221" s="6">
        <f t="shared" si="58"/>
        <v>0</v>
      </c>
      <c r="AJ221" s="6"/>
      <c r="AK221" s="6"/>
      <c r="AL221" s="6"/>
    </row>
    <row r="222" spans="1:38" s="20" customFormat="1" ht="15" customHeight="1" x14ac:dyDescent="0.25">
      <c r="A222" s="19"/>
      <c r="B222" s="74" t="str">
        <f t="shared" si="46"/>
        <v>!!!</v>
      </c>
      <c r="C222" s="202" t="str">
        <f>IF($D222&lt;&gt;"",VLOOKUP(TEXT($D222,0),'Angaben Stationen'!$C$15:$V$65,2,0),"")</f>
        <v/>
      </c>
      <c r="D222" s="203"/>
      <c r="E222" s="210"/>
      <c r="F222" s="210"/>
      <c r="G222" s="217"/>
      <c r="H222" s="218"/>
      <c r="I222" s="218"/>
      <c r="J222" s="218"/>
      <c r="K222" s="218"/>
      <c r="L222" s="219" t="str">
        <f t="shared" si="59"/>
        <v/>
      </c>
      <c r="M222" s="116"/>
      <c r="N222" s="115"/>
      <c r="T222" s="6"/>
      <c r="U222" s="6">
        <f t="shared" si="47"/>
        <v>0</v>
      </c>
      <c r="V222" s="6" t="str">
        <f t="shared" si="60"/>
        <v>Leer</v>
      </c>
      <c r="W222" s="6" t="str">
        <f t="shared" si="48"/>
        <v/>
      </c>
      <c r="X222" s="6" t="str">
        <f>VLOOKUP($C222,{"29 - Psychiatrie (Erwachsene)","BGI";"30 - Kinder- und Jugendpsychiatrie","BGII";"31 - Psychosomatik","BGI";"00 - Bitte eine Fachabteilung auswählen","LEER";"","Leer"},2,0)</f>
        <v>Leer</v>
      </c>
      <c r="Y222" s="6" t="str">
        <f t="shared" si="49"/>
        <v/>
      </c>
      <c r="Z222" s="6">
        <f>VLOOKUP($C222,{"29 - Psychiatrie (Erwachsene)",1;"30 - Kinder- und Jugendpsychiatrie",1;"31 - Psychosomatik",1;"00 - Bitte eine Fachabteilung auswählen",0;"",0},2,0)</f>
        <v>0</v>
      </c>
      <c r="AA222" s="6">
        <f t="shared" si="50"/>
        <v>0</v>
      </c>
      <c r="AB222" s="6">
        <f t="shared" si="51"/>
        <v>0</v>
      </c>
      <c r="AC222" s="6">
        <f t="shared" si="52"/>
        <v>0</v>
      </c>
      <c r="AD222" s="6">
        <f t="shared" si="53"/>
        <v>0</v>
      </c>
      <c r="AE222" s="6">
        <f t="shared" si="54"/>
        <v>0</v>
      </c>
      <c r="AF222" s="6">
        <f t="shared" si="55"/>
        <v>0</v>
      </c>
      <c r="AG222" s="6">
        <f t="shared" si="56"/>
        <v>0</v>
      </c>
      <c r="AH222" s="6">
        <f t="shared" si="57"/>
        <v>0</v>
      </c>
      <c r="AI222" s="6">
        <f t="shared" si="58"/>
        <v>0</v>
      </c>
      <c r="AJ222" s="6"/>
      <c r="AK222" s="6"/>
      <c r="AL222" s="6"/>
    </row>
    <row r="223" spans="1:38" s="20" customFormat="1" ht="15" customHeight="1" x14ac:dyDescent="0.25">
      <c r="A223" s="19"/>
      <c r="B223" s="74" t="str">
        <f t="shared" si="46"/>
        <v>!!!</v>
      </c>
      <c r="C223" s="202" t="str">
        <f>IF($D223&lt;&gt;"",VLOOKUP(TEXT($D223,0),'Angaben Stationen'!$C$15:$V$65,2,0),"")</f>
        <v/>
      </c>
      <c r="D223" s="203"/>
      <c r="E223" s="210"/>
      <c r="F223" s="210"/>
      <c r="G223" s="217"/>
      <c r="H223" s="218"/>
      <c r="I223" s="218"/>
      <c r="J223" s="218"/>
      <c r="K223" s="218"/>
      <c r="L223" s="219" t="str">
        <f t="shared" si="59"/>
        <v/>
      </c>
      <c r="M223" s="116"/>
      <c r="N223" s="115"/>
      <c r="T223" s="6"/>
      <c r="U223" s="6">
        <f t="shared" si="47"/>
        <v>0</v>
      </c>
      <c r="V223" s="6" t="str">
        <f t="shared" si="60"/>
        <v>Leer</v>
      </c>
      <c r="W223" s="6" t="str">
        <f t="shared" si="48"/>
        <v/>
      </c>
      <c r="X223" s="6" t="str">
        <f>VLOOKUP($C223,{"29 - Psychiatrie (Erwachsene)","BGI";"30 - Kinder- und Jugendpsychiatrie","BGII";"31 - Psychosomatik","BGI";"00 - Bitte eine Fachabteilung auswählen","LEER";"","Leer"},2,0)</f>
        <v>Leer</v>
      </c>
      <c r="Y223" s="6" t="str">
        <f t="shared" si="49"/>
        <v/>
      </c>
      <c r="Z223" s="6">
        <f>VLOOKUP($C223,{"29 - Psychiatrie (Erwachsene)",1;"30 - Kinder- und Jugendpsychiatrie",1;"31 - Psychosomatik",1;"00 - Bitte eine Fachabteilung auswählen",0;"",0},2,0)</f>
        <v>0</v>
      </c>
      <c r="AA223" s="6">
        <f t="shared" si="50"/>
        <v>0</v>
      </c>
      <c r="AB223" s="6">
        <f t="shared" si="51"/>
        <v>0</v>
      </c>
      <c r="AC223" s="6">
        <f t="shared" si="52"/>
        <v>0</v>
      </c>
      <c r="AD223" s="6">
        <f t="shared" si="53"/>
        <v>0</v>
      </c>
      <c r="AE223" s="6">
        <f t="shared" si="54"/>
        <v>0</v>
      </c>
      <c r="AF223" s="6">
        <f t="shared" si="55"/>
        <v>0</v>
      </c>
      <c r="AG223" s="6">
        <f t="shared" si="56"/>
        <v>0</v>
      </c>
      <c r="AH223" s="6">
        <f t="shared" si="57"/>
        <v>0</v>
      </c>
      <c r="AI223" s="6">
        <f t="shared" si="58"/>
        <v>0</v>
      </c>
      <c r="AJ223" s="6"/>
      <c r="AK223" s="6"/>
      <c r="AL223" s="6"/>
    </row>
    <row r="224" spans="1:38" s="20" customFormat="1" ht="15" customHeight="1" x14ac:dyDescent="0.25">
      <c r="A224" s="19"/>
      <c r="B224" s="74" t="str">
        <f t="shared" si="46"/>
        <v>!!!</v>
      </c>
      <c r="C224" s="202" t="str">
        <f>IF($D224&lt;&gt;"",VLOOKUP(TEXT($D224,0),'Angaben Stationen'!$C$15:$V$65,2,0),"")</f>
        <v/>
      </c>
      <c r="D224" s="203"/>
      <c r="E224" s="210"/>
      <c r="F224" s="210"/>
      <c r="G224" s="217"/>
      <c r="H224" s="218"/>
      <c r="I224" s="218"/>
      <c r="J224" s="218"/>
      <c r="K224" s="218"/>
      <c r="L224" s="219" t="str">
        <f t="shared" si="59"/>
        <v/>
      </c>
      <c r="M224" s="116"/>
      <c r="N224" s="115"/>
      <c r="T224" s="6"/>
      <c r="U224" s="6">
        <f t="shared" si="47"/>
        <v>0</v>
      </c>
      <c r="V224" s="6" t="str">
        <f t="shared" si="60"/>
        <v>Leer</v>
      </c>
      <c r="W224" s="6" t="str">
        <f t="shared" si="48"/>
        <v/>
      </c>
      <c r="X224" s="6" t="str">
        <f>VLOOKUP($C224,{"29 - Psychiatrie (Erwachsene)","BGI";"30 - Kinder- und Jugendpsychiatrie","BGII";"31 - Psychosomatik","BGI";"00 - Bitte eine Fachabteilung auswählen","LEER";"","Leer"},2,0)</f>
        <v>Leer</v>
      </c>
      <c r="Y224" s="6" t="str">
        <f t="shared" si="49"/>
        <v/>
      </c>
      <c r="Z224" s="6">
        <f>VLOOKUP($C224,{"29 - Psychiatrie (Erwachsene)",1;"30 - Kinder- und Jugendpsychiatrie",1;"31 - Psychosomatik",1;"00 - Bitte eine Fachabteilung auswählen",0;"",0},2,0)</f>
        <v>0</v>
      </c>
      <c r="AA224" s="6">
        <f t="shared" si="50"/>
        <v>0</v>
      </c>
      <c r="AB224" s="6">
        <f t="shared" si="51"/>
        <v>0</v>
      </c>
      <c r="AC224" s="6">
        <f t="shared" si="52"/>
        <v>0</v>
      </c>
      <c r="AD224" s="6">
        <f t="shared" si="53"/>
        <v>0</v>
      </c>
      <c r="AE224" s="6">
        <f t="shared" si="54"/>
        <v>0</v>
      </c>
      <c r="AF224" s="6">
        <f t="shared" si="55"/>
        <v>0</v>
      </c>
      <c r="AG224" s="6">
        <f t="shared" si="56"/>
        <v>0</v>
      </c>
      <c r="AH224" s="6">
        <f t="shared" si="57"/>
        <v>0</v>
      </c>
      <c r="AI224" s="6">
        <f t="shared" si="58"/>
        <v>0</v>
      </c>
      <c r="AJ224" s="6"/>
      <c r="AK224" s="6"/>
      <c r="AL224" s="6"/>
    </row>
    <row r="225" spans="1:38" s="20" customFormat="1" ht="15" customHeight="1" x14ac:dyDescent="0.25">
      <c r="A225" s="19"/>
      <c r="B225" s="74" t="str">
        <f t="shared" si="46"/>
        <v>!!!</v>
      </c>
      <c r="C225" s="202" t="str">
        <f>IF($D225&lt;&gt;"",VLOOKUP(TEXT($D225,0),'Angaben Stationen'!$C$15:$V$65,2,0),"")</f>
        <v/>
      </c>
      <c r="D225" s="203"/>
      <c r="E225" s="210"/>
      <c r="F225" s="210"/>
      <c r="G225" s="217"/>
      <c r="H225" s="218"/>
      <c r="I225" s="218"/>
      <c r="J225" s="218"/>
      <c r="K225" s="218"/>
      <c r="L225" s="219" t="str">
        <f t="shared" si="59"/>
        <v/>
      </c>
      <c r="M225" s="116"/>
      <c r="N225" s="115"/>
      <c r="T225" s="6"/>
      <c r="U225" s="6">
        <f t="shared" si="47"/>
        <v>0</v>
      </c>
      <c r="V225" s="6" t="str">
        <f t="shared" si="60"/>
        <v>Leer</v>
      </c>
      <c r="W225" s="6" t="str">
        <f t="shared" si="48"/>
        <v/>
      </c>
      <c r="X225" s="6" t="str">
        <f>VLOOKUP($C225,{"29 - Psychiatrie (Erwachsene)","BGI";"30 - Kinder- und Jugendpsychiatrie","BGII";"31 - Psychosomatik","BGI";"00 - Bitte eine Fachabteilung auswählen","LEER";"","Leer"},2,0)</f>
        <v>Leer</v>
      </c>
      <c r="Y225" s="6" t="str">
        <f t="shared" si="49"/>
        <v/>
      </c>
      <c r="Z225" s="6">
        <f>VLOOKUP($C225,{"29 - Psychiatrie (Erwachsene)",1;"30 - Kinder- und Jugendpsychiatrie",1;"31 - Psychosomatik",1;"00 - Bitte eine Fachabteilung auswählen",0;"",0},2,0)</f>
        <v>0</v>
      </c>
      <c r="AA225" s="6">
        <f t="shared" si="50"/>
        <v>0</v>
      </c>
      <c r="AB225" s="6">
        <f t="shared" si="51"/>
        <v>0</v>
      </c>
      <c r="AC225" s="6">
        <f t="shared" si="52"/>
        <v>0</v>
      </c>
      <c r="AD225" s="6">
        <f t="shared" si="53"/>
        <v>0</v>
      </c>
      <c r="AE225" s="6">
        <f t="shared" si="54"/>
        <v>0</v>
      </c>
      <c r="AF225" s="6">
        <f t="shared" si="55"/>
        <v>0</v>
      </c>
      <c r="AG225" s="6">
        <f t="shared" si="56"/>
        <v>0</v>
      </c>
      <c r="AH225" s="6">
        <f t="shared" si="57"/>
        <v>0</v>
      </c>
      <c r="AI225" s="6">
        <f t="shared" si="58"/>
        <v>0</v>
      </c>
      <c r="AJ225" s="6"/>
      <c r="AK225" s="6"/>
      <c r="AL225" s="6"/>
    </row>
    <row r="226" spans="1:38" s="20" customFormat="1" ht="15" customHeight="1" x14ac:dyDescent="0.25">
      <c r="A226" s="19"/>
      <c r="B226" s="74" t="str">
        <f t="shared" si="46"/>
        <v>!!!</v>
      </c>
      <c r="C226" s="202" t="str">
        <f>IF($D226&lt;&gt;"",VLOOKUP(TEXT($D226,0),'Angaben Stationen'!$C$15:$V$65,2,0),"")</f>
        <v/>
      </c>
      <c r="D226" s="203"/>
      <c r="E226" s="210"/>
      <c r="F226" s="210"/>
      <c r="G226" s="217"/>
      <c r="H226" s="218"/>
      <c r="I226" s="218"/>
      <c r="J226" s="218"/>
      <c r="K226" s="218"/>
      <c r="L226" s="219" t="str">
        <f t="shared" si="59"/>
        <v/>
      </c>
      <c r="M226" s="116"/>
      <c r="N226" s="115"/>
      <c r="T226" s="6"/>
      <c r="U226" s="6">
        <f t="shared" si="47"/>
        <v>0</v>
      </c>
      <c r="V226" s="6" t="str">
        <f t="shared" si="60"/>
        <v>Leer</v>
      </c>
      <c r="W226" s="6" t="str">
        <f t="shared" si="48"/>
        <v/>
      </c>
      <c r="X226" s="6" t="str">
        <f>VLOOKUP($C226,{"29 - Psychiatrie (Erwachsene)","BGI";"30 - Kinder- und Jugendpsychiatrie","BGII";"31 - Psychosomatik","BGI";"00 - Bitte eine Fachabteilung auswählen","LEER";"","Leer"},2,0)</f>
        <v>Leer</v>
      </c>
      <c r="Y226" s="6" t="str">
        <f t="shared" si="49"/>
        <v/>
      </c>
      <c r="Z226" s="6">
        <f>VLOOKUP($C226,{"29 - Psychiatrie (Erwachsene)",1;"30 - Kinder- und Jugendpsychiatrie",1;"31 - Psychosomatik",1;"00 - Bitte eine Fachabteilung auswählen",0;"",0},2,0)</f>
        <v>0</v>
      </c>
      <c r="AA226" s="6">
        <f t="shared" si="50"/>
        <v>0</v>
      </c>
      <c r="AB226" s="6">
        <f t="shared" si="51"/>
        <v>0</v>
      </c>
      <c r="AC226" s="6">
        <f t="shared" si="52"/>
        <v>0</v>
      </c>
      <c r="AD226" s="6">
        <f t="shared" si="53"/>
        <v>0</v>
      </c>
      <c r="AE226" s="6">
        <f t="shared" si="54"/>
        <v>0</v>
      </c>
      <c r="AF226" s="6">
        <f t="shared" si="55"/>
        <v>0</v>
      </c>
      <c r="AG226" s="6">
        <f t="shared" si="56"/>
        <v>0</v>
      </c>
      <c r="AH226" s="6">
        <f t="shared" si="57"/>
        <v>0</v>
      </c>
      <c r="AI226" s="6">
        <f t="shared" si="58"/>
        <v>0</v>
      </c>
      <c r="AJ226" s="6"/>
      <c r="AK226" s="6"/>
      <c r="AL226" s="6"/>
    </row>
    <row r="227" spans="1:38" s="20" customFormat="1" ht="15" customHeight="1" x14ac:dyDescent="0.25">
      <c r="A227" s="19"/>
      <c r="B227" s="74" t="str">
        <f t="shared" si="46"/>
        <v>!!!</v>
      </c>
      <c r="C227" s="202" t="str">
        <f>IF($D227&lt;&gt;"",VLOOKUP(TEXT($D227,0),'Angaben Stationen'!$C$15:$V$65,2,0),"")</f>
        <v/>
      </c>
      <c r="D227" s="203"/>
      <c r="E227" s="210"/>
      <c r="F227" s="210"/>
      <c r="G227" s="217"/>
      <c r="H227" s="218"/>
      <c r="I227" s="218"/>
      <c r="J227" s="218"/>
      <c r="K227" s="218"/>
      <c r="L227" s="219" t="str">
        <f t="shared" si="59"/>
        <v/>
      </c>
      <c r="M227" s="116"/>
      <c r="N227" s="115"/>
      <c r="T227" s="6"/>
      <c r="U227" s="6">
        <f t="shared" si="47"/>
        <v>0</v>
      </c>
      <c r="V227" s="6" t="str">
        <f t="shared" si="60"/>
        <v>Leer</v>
      </c>
      <c r="W227" s="6" t="str">
        <f t="shared" si="48"/>
        <v/>
      </c>
      <c r="X227" s="6" t="str">
        <f>VLOOKUP($C227,{"29 - Psychiatrie (Erwachsene)","BGI";"30 - Kinder- und Jugendpsychiatrie","BGII";"31 - Psychosomatik","BGI";"00 - Bitte eine Fachabteilung auswählen","LEER";"","Leer"},2,0)</f>
        <v>Leer</v>
      </c>
      <c r="Y227" s="6" t="str">
        <f t="shared" si="49"/>
        <v/>
      </c>
      <c r="Z227" s="6">
        <f>VLOOKUP($C227,{"29 - Psychiatrie (Erwachsene)",1;"30 - Kinder- und Jugendpsychiatrie",1;"31 - Psychosomatik",1;"00 - Bitte eine Fachabteilung auswählen",0;"",0},2,0)</f>
        <v>0</v>
      </c>
      <c r="AA227" s="6">
        <f t="shared" si="50"/>
        <v>0</v>
      </c>
      <c r="AB227" s="6">
        <f t="shared" si="51"/>
        <v>0</v>
      </c>
      <c r="AC227" s="6">
        <f t="shared" si="52"/>
        <v>0</v>
      </c>
      <c r="AD227" s="6">
        <f t="shared" si="53"/>
        <v>0</v>
      </c>
      <c r="AE227" s="6">
        <f t="shared" si="54"/>
        <v>0</v>
      </c>
      <c r="AF227" s="6">
        <f t="shared" si="55"/>
        <v>0</v>
      </c>
      <c r="AG227" s="6">
        <f t="shared" si="56"/>
        <v>0</v>
      </c>
      <c r="AH227" s="6">
        <f t="shared" si="57"/>
        <v>0</v>
      </c>
      <c r="AI227" s="6">
        <f t="shared" si="58"/>
        <v>0</v>
      </c>
      <c r="AJ227" s="6"/>
      <c r="AK227" s="6"/>
      <c r="AL227" s="6"/>
    </row>
    <row r="228" spans="1:38" s="20" customFormat="1" ht="15" customHeight="1" x14ac:dyDescent="0.25">
      <c r="A228" s="19"/>
      <c r="B228" s="74" t="str">
        <f t="shared" si="46"/>
        <v>!!!</v>
      </c>
      <c r="C228" s="202" t="str">
        <f>IF($D228&lt;&gt;"",VLOOKUP(TEXT($D228,0),'Angaben Stationen'!$C$15:$V$65,2,0),"")</f>
        <v/>
      </c>
      <c r="D228" s="203"/>
      <c r="E228" s="210"/>
      <c r="F228" s="210"/>
      <c r="G228" s="217"/>
      <c r="H228" s="218"/>
      <c r="I228" s="218"/>
      <c r="J228" s="218"/>
      <c r="K228" s="218"/>
      <c r="L228" s="219" t="str">
        <f t="shared" si="59"/>
        <v/>
      </c>
      <c r="M228" s="116"/>
      <c r="N228" s="115"/>
      <c r="T228" s="6"/>
      <c r="U228" s="6">
        <f t="shared" si="47"/>
        <v>0</v>
      </c>
      <c r="V228" s="6" t="str">
        <f t="shared" si="60"/>
        <v>Leer</v>
      </c>
      <c r="W228" s="6" t="str">
        <f t="shared" si="48"/>
        <v/>
      </c>
      <c r="X228" s="6" t="str">
        <f>VLOOKUP($C228,{"29 - Psychiatrie (Erwachsene)","BGI";"30 - Kinder- und Jugendpsychiatrie","BGII";"31 - Psychosomatik","BGI";"00 - Bitte eine Fachabteilung auswählen","LEER";"","Leer"},2,0)</f>
        <v>Leer</v>
      </c>
      <c r="Y228" s="6" t="str">
        <f t="shared" si="49"/>
        <v/>
      </c>
      <c r="Z228" s="6">
        <f>VLOOKUP($C228,{"29 - Psychiatrie (Erwachsene)",1;"30 - Kinder- und Jugendpsychiatrie",1;"31 - Psychosomatik",1;"00 - Bitte eine Fachabteilung auswählen",0;"",0},2,0)</f>
        <v>0</v>
      </c>
      <c r="AA228" s="6">
        <f t="shared" si="50"/>
        <v>0</v>
      </c>
      <c r="AB228" s="6">
        <f t="shared" si="51"/>
        <v>0</v>
      </c>
      <c r="AC228" s="6">
        <f t="shared" si="52"/>
        <v>0</v>
      </c>
      <c r="AD228" s="6">
        <f t="shared" si="53"/>
        <v>0</v>
      </c>
      <c r="AE228" s="6">
        <f t="shared" si="54"/>
        <v>0</v>
      </c>
      <c r="AF228" s="6">
        <f t="shared" si="55"/>
        <v>0</v>
      </c>
      <c r="AG228" s="6">
        <f t="shared" si="56"/>
        <v>0</v>
      </c>
      <c r="AH228" s="6">
        <f t="shared" si="57"/>
        <v>0</v>
      </c>
      <c r="AI228" s="6">
        <f t="shared" si="58"/>
        <v>0</v>
      </c>
      <c r="AJ228" s="6"/>
      <c r="AK228" s="6"/>
      <c r="AL228" s="6"/>
    </row>
    <row r="229" spans="1:38" s="20" customFormat="1" ht="15" customHeight="1" x14ac:dyDescent="0.25">
      <c r="A229" s="19"/>
      <c r="B229" s="74" t="str">
        <f t="shared" si="46"/>
        <v>!!!</v>
      </c>
      <c r="C229" s="202" t="str">
        <f>IF($D229&lt;&gt;"",VLOOKUP(TEXT($D229,0),'Angaben Stationen'!$C$15:$V$65,2,0),"")</f>
        <v/>
      </c>
      <c r="D229" s="203"/>
      <c r="E229" s="210"/>
      <c r="F229" s="210"/>
      <c r="G229" s="217"/>
      <c r="H229" s="218"/>
      <c r="I229" s="218"/>
      <c r="J229" s="218"/>
      <c r="K229" s="218"/>
      <c r="L229" s="219" t="str">
        <f t="shared" si="59"/>
        <v/>
      </c>
      <c r="M229" s="116"/>
      <c r="N229" s="115"/>
      <c r="T229" s="6"/>
      <c r="U229" s="6">
        <f t="shared" si="47"/>
        <v>0</v>
      </c>
      <c r="V229" s="6" t="str">
        <f t="shared" si="60"/>
        <v>Leer</v>
      </c>
      <c r="W229" s="6" t="str">
        <f t="shared" si="48"/>
        <v/>
      </c>
      <c r="X229" s="6" t="str">
        <f>VLOOKUP($C229,{"29 - Psychiatrie (Erwachsene)","BGI";"30 - Kinder- und Jugendpsychiatrie","BGII";"31 - Psychosomatik","BGI";"00 - Bitte eine Fachabteilung auswählen","LEER";"","Leer"},2,0)</f>
        <v>Leer</v>
      </c>
      <c r="Y229" s="6" t="str">
        <f t="shared" si="49"/>
        <v/>
      </c>
      <c r="Z229" s="6">
        <f>VLOOKUP($C229,{"29 - Psychiatrie (Erwachsene)",1;"30 - Kinder- und Jugendpsychiatrie",1;"31 - Psychosomatik",1;"00 - Bitte eine Fachabteilung auswählen",0;"",0},2,0)</f>
        <v>0</v>
      </c>
      <c r="AA229" s="6">
        <f t="shared" si="50"/>
        <v>0</v>
      </c>
      <c r="AB229" s="6">
        <f t="shared" si="51"/>
        <v>0</v>
      </c>
      <c r="AC229" s="6">
        <f t="shared" si="52"/>
        <v>0</v>
      </c>
      <c r="AD229" s="6">
        <f t="shared" si="53"/>
        <v>0</v>
      </c>
      <c r="AE229" s="6">
        <f t="shared" si="54"/>
        <v>0</v>
      </c>
      <c r="AF229" s="6">
        <f t="shared" si="55"/>
        <v>0</v>
      </c>
      <c r="AG229" s="6">
        <f t="shared" si="56"/>
        <v>0</v>
      </c>
      <c r="AH229" s="6">
        <f t="shared" si="57"/>
        <v>0</v>
      </c>
      <c r="AI229" s="6">
        <f t="shared" si="58"/>
        <v>0</v>
      </c>
      <c r="AJ229" s="6"/>
      <c r="AK229" s="6"/>
      <c r="AL229" s="6"/>
    </row>
    <row r="230" spans="1:38" s="20" customFormat="1" ht="15" customHeight="1" x14ac:dyDescent="0.25">
      <c r="A230" s="19"/>
      <c r="B230" s="74" t="str">
        <f t="shared" si="46"/>
        <v>!!!</v>
      </c>
      <c r="C230" s="202" t="str">
        <f>IF($D230&lt;&gt;"",VLOOKUP(TEXT($D230,0),'Angaben Stationen'!$C$15:$V$65,2,0),"")</f>
        <v/>
      </c>
      <c r="D230" s="203"/>
      <c r="E230" s="210"/>
      <c r="F230" s="210"/>
      <c r="G230" s="217"/>
      <c r="H230" s="218"/>
      <c r="I230" s="218"/>
      <c r="J230" s="218"/>
      <c r="K230" s="218"/>
      <c r="L230" s="219" t="str">
        <f t="shared" si="59"/>
        <v/>
      </c>
      <c r="M230" s="116"/>
      <c r="N230" s="115"/>
      <c r="T230" s="6"/>
      <c r="U230" s="6">
        <f t="shared" si="47"/>
        <v>0</v>
      </c>
      <c r="V230" s="6" t="str">
        <f t="shared" si="60"/>
        <v>Leer</v>
      </c>
      <c r="W230" s="6" t="str">
        <f t="shared" si="48"/>
        <v/>
      </c>
      <c r="X230" s="6" t="str">
        <f>VLOOKUP($C230,{"29 - Psychiatrie (Erwachsene)","BGI";"30 - Kinder- und Jugendpsychiatrie","BGII";"31 - Psychosomatik","BGI";"00 - Bitte eine Fachabteilung auswählen","LEER";"","Leer"},2,0)</f>
        <v>Leer</v>
      </c>
      <c r="Y230" s="6" t="str">
        <f t="shared" si="49"/>
        <v/>
      </c>
      <c r="Z230" s="6">
        <f>VLOOKUP($C230,{"29 - Psychiatrie (Erwachsene)",1;"30 - Kinder- und Jugendpsychiatrie",1;"31 - Psychosomatik",1;"00 - Bitte eine Fachabteilung auswählen",0;"",0},2,0)</f>
        <v>0</v>
      </c>
      <c r="AA230" s="6">
        <f t="shared" si="50"/>
        <v>0</v>
      </c>
      <c r="AB230" s="6">
        <f t="shared" si="51"/>
        <v>0</v>
      </c>
      <c r="AC230" s="6">
        <f t="shared" si="52"/>
        <v>0</v>
      </c>
      <c r="AD230" s="6">
        <f t="shared" si="53"/>
        <v>0</v>
      </c>
      <c r="AE230" s="6">
        <f t="shared" si="54"/>
        <v>0</v>
      </c>
      <c r="AF230" s="6">
        <f t="shared" si="55"/>
        <v>0</v>
      </c>
      <c r="AG230" s="6">
        <f t="shared" si="56"/>
        <v>0</v>
      </c>
      <c r="AH230" s="6">
        <f t="shared" si="57"/>
        <v>0</v>
      </c>
      <c r="AI230" s="6">
        <f t="shared" si="58"/>
        <v>0</v>
      </c>
      <c r="AJ230" s="6"/>
      <c r="AK230" s="6"/>
      <c r="AL230" s="6"/>
    </row>
    <row r="231" spans="1:38" s="20" customFormat="1" ht="15" customHeight="1" x14ac:dyDescent="0.25">
      <c r="A231" s="19"/>
      <c r="B231" s="74" t="str">
        <f t="shared" si="46"/>
        <v>!!!</v>
      </c>
      <c r="C231" s="202" t="str">
        <f>IF($D231&lt;&gt;"",VLOOKUP(TEXT($D231,0),'Angaben Stationen'!$C$15:$V$65,2,0),"")</f>
        <v/>
      </c>
      <c r="D231" s="203"/>
      <c r="E231" s="210"/>
      <c r="F231" s="210"/>
      <c r="G231" s="217"/>
      <c r="H231" s="218"/>
      <c r="I231" s="218"/>
      <c r="J231" s="218"/>
      <c r="K231" s="218"/>
      <c r="L231" s="219" t="str">
        <f t="shared" si="59"/>
        <v/>
      </c>
      <c r="M231" s="116"/>
      <c r="N231" s="115"/>
      <c r="T231" s="6"/>
      <c r="U231" s="6">
        <f t="shared" si="47"/>
        <v>0</v>
      </c>
      <c r="V231" s="6" t="str">
        <f t="shared" si="60"/>
        <v>Leer</v>
      </c>
      <c r="W231" s="6" t="str">
        <f t="shared" si="48"/>
        <v/>
      </c>
      <c r="X231" s="6" t="str">
        <f>VLOOKUP($C231,{"29 - Psychiatrie (Erwachsene)","BGI";"30 - Kinder- und Jugendpsychiatrie","BGII";"31 - Psychosomatik","BGI";"00 - Bitte eine Fachabteilung auswählen","LEER";"","Leer"},2,0)</f>
        <v>Leer</v>
      </c>
      <c r="Y231" s="6" t="str">
        <f t="shared" si="49"/>
        <v/>
      </c>
      <c r="Z231" s="6">
        <f>VLOOKUP($C231,{"29 - Psychiatrie (Erwachsene)",1;"30 - Kinder- und Jugendpsychiatrie",1;"31 - Psychosomatik",1;"00 - Bitte eine Fachabteilung auswählen",0;"",0},2,0)</f>
        <v>0</v>
      </c>
      <c r="AA231" s="6">
        <f t="shared" si="50"/>
        <v>0</v>
      </c>
      <c r="AB231" s="6">
        <f t="shared" si="51"/>
        <v>0</v>
      </c>
      <c r="AC231" s="6">
        <f t="shared" si="52"/>
        <v>0</v>
      </c>
      <c r="AD231" s="6">
        <f t="shared" si="53"/>
        <v>0</v>
      </c>
      <c r="AE231" s="6">
        <f t="shared" si="54"/>
        <v>0</v>
      </c>
      <c r="AF231" s="6">
        <f t="shared" si="55"/>
        <v>0</v>
      </c>
      <c r="AG231" s="6">
        <f t="shared" si="56"/>
        <v>0</v>
      </c>
      <c r="AH231" s="6">
        <f t="shared" si="57"/>
        <v>0</v>
      </c>
      <c r="AI231" s="6">
        <f t="shared" si="58"/>
        <v>0</v>
      </c>
      <c r="AJ231" s="6"/>
      <c r="AK231" s="6"/>
      <c r="AL231" s="6"/>
    </row>
    <row r="232" spans="1:38" s="20" customFormat="1" ht="15" customHeight="1" x14ac:dyDescent="0.25">
      <c r="A232" s="19"/>
      <c r="B232" s="74" t="str">
        <f t="shared" si="46"/>
        <v>!!!</v>
      </c>
      <c r="C232" s="202" t="str">
        <f>IF($D232&lt;&gt;"",VLOOKUP(TEXT($D232,0),'Angaben Stationen'!$C$15:$V$65,2,0),"")</f>
        <v/>
      </c>
      <c r="D232" s="203"/>
      <c r="E232" s="210"/>
      <c r="F232" s="210"/>
      <c r="G232" s="217"/>
      <c r="H232" s="218"/>
      <c r="I232" s="218"/>
      <c r="J232" s="218"/>
      <c r="K232" s="218"/>
      <c r="L232" s="219" t="str">
        <f t="shared" si="59"/>
        <v/>
      </c>
      <c r="M232" s="116"/>
      <c r="N232" s="115"/>
      <c r="T232" s="6"/>
      <c r="U232" s="6">
        <f t="shared" si="47"/>
        <v>0</v>
      </c>
      <c r="V232" s="6" t="str">
        <f t="shared" si="60"/>
        <v>Leer</v>
      </c>
      <c r="W232" s="6" t="str">
        <f t="shared" si="48"/>
        <v/>
      </c>
      <c r="X232" s="6" t="str">
        <f>VLOOKUP($C232,{"29 - Psychiatrie (Erwachsene)","BGI";"30 - Kinder- und Jugendpsychiatrie","BGII";"31 - Psychosomatik","BGI";"00 - Bitte eine Fachabteilung auswählen","LEER";"","Leer"},2,0)</f>
        <v>Leer</v>
      </c>
      <c r="Y232" s="6" t="str">
        <f t="shared" si="49"/>
        <v/>
      </c>
      <c r="Z232" s="6">
        <f>VLOOKUP($C232,{"29 - Psychiatrie (Erwachsene)",1;"30 - Kinder- und Jugendpsychiatrie",1;"31 - Psychosomatik",1;"00 - Bitte eine Fachabteilung auswählen",0;"",0},2,0)</f>
        <v>0</v>
      </c>
      <c r="AA232" s="6">
        <f t="shared" si="50"/>
        <v>0</v>
      </c>
      <c r="AB232" s="6">
        <f t="shared" si="51"/>
        <v>0</v>
      </c>
      <c r="AC232" s="6">
        <f t="shared" si="52"/>
        <v>0</v>
      </c>
      <c r="AD232" s="6">
        <f t="shared" si="53"/>
        <v>0</v>
      </c>
      <c r="AE232" s="6">
        <f t="shared" si="54"/>
        <v>0</v>
      </c>
      <c r="AF232" s="6">
        <f t="shared" si="55"/>
        <v>0</v>
      </c>
      <c r="AG232" s="6">
        <f t="shared" si="56"/>
        <v>0</v>
      </c>
      <c r="AH232" s="6">
        <f t="shared" si="57"/>
        <v>0</v>
      </c>
      <c r="AI232" s="6">
        <f t="shared" si="58"/>
        <v>0</v>
      </c>
      <c r="AJ232" s="6"/>
      <c r="AK232" s="6"/>
      <c r="AL232" s="6"/>
    </row>
    <row r="233" spans="1:38" s="20" customFormat="1" ht="15" customHeight="1" x14ac:dyDescent="0.25">
      <c r="A233" s="19"/>
      <c r="B233" s="74" t="str">
        <f t="shared" si="46"/>
        <v>!!!</v>
      </c>
      <c r="C233" s="202" t="str">
        <f>IF($D233&lt;&gt;"",VLOOKUP(TEXT($D233,0),'Angaben Stationen'!$C$15:$V$65,2,0),"")</f>
        <v/>
      </c>
      <c r="D233" s="203"/>
      <c r="E233" s="210"/>
      <c r="F233" s="210"/>
      <c r="G233" s="217"/>
      <c r="H233" s="218"/>
      <c r="I233" s="218"/>
      <c r="J233" s="218"/>
      <c r="K233" s="218"/>
      <c r="L233" s="219" t="str">
        <f t="shared" si="59"/>
        <v/>
      </c>
      <c r="M233" s="116"/>
      <c r="N233" s="115"/>
      <c r="T233" s="6"/>
      <c r="U233" s="6">
        <f t="shared" si="47"/>
        <v>0</v>
      </c>
      <c r="V233" s="6" t="str">
        <f t="shared" si="60"/>
        <v>Leer</v>
      </c>
      <c r="W233" s="6" t="str">
        <f t="shared" si="48"/>
        <v/>
      </c>
      <c r="X233" s="6" t="str">
        <f>VLOOKUP($C233,{"29 - Psychiatrie (Erwachsene)","BGI";"30 - Kinder- und Jugendpsychiatrie","BGII";"31 - Psychosomatik","BGI";"00 - Bitte eine Fachabteilung auswählen","LEER";"","Leer"},2,0)</f>
        <v>Leer</v>
      </c>
      <c r="Y233" s="6" t="str">
        <f t="shared" si="49"/>
        <v/>
      </c>
      <c r="Z233" s="6">
        <f>VLOOKUP($C233,{"29 - Psychiatrie (Erwachsene)",1;"30 - Kinder- und Jugendpsychiatrie",1;"31 - Psychosomatik",1;"00 - Bitte eine Fachabteilung auswählen",0;"",0},2,0)</f>
        <v>0</v>
      </c>
      <c r="AA233" s="6">
        <f t="shared" si="50"/>
        <v>0</v>
      </c>
      <c r="AB233" s="6">
        <f t="shared" si="51"/>
        <v>0</v>
      </c>
      <c r="AC233" s="6">
        <f t="shared" si="52"/>
        <v>0</v>
      </c>
      <c r="AD233" s="6">
        <f t="shared" si="53"/>
        <v>0</v>
      </c>
      <c r="AE233" s="6">
        <f t="shared" si="54"/>
        <v>0</v>
      </c>
      <c r="AF233" s="6">
        <f t="shared" si="55"/>
        <v>0</v>
      </c>
      <c r="AG233" s="6">
        <f t="shared" si="56"/>
        <v>0</v>
      </c>
      <c r="AH233" s="6">
        <f t="shared" si="57"/>
        <v>0</v>
      </c>
      <c r="AI233" s="6">
        <f t="shared" si="58"/>
        <v>0</v>
      </c>
      <c r="AJ233" s="6"/>
      <c r="AK233" s="6"/>
      <c r="AL233" s="6"/>
    </row>
    <row r="234" spans="1:38" s="20" customFormat="1" ht="15" customHeight="1" x14ac:dyDescent="0.25">
      <c r="A234" s="19"/>
      <c r="B234" s="74" t="str">
        <f t="shared" si="46"/>
        <v>!!!</v>
      </c>
      <c r="C234" s="202" t="str">
        <f>IF($D234&lt;&gt;"",VLOOKUP(TEXT($D234,0),'Angaben Stationen'!$C$15:$V$65,2,0),"")</f>
        <v/>
      </c>
      <c r="D234" s="203"/>
      <c r="E234" s="210"/>
      <c r="F234" s="210"/>
      <c r="G234" s="217"/>
      <c r="H234" s="218"/>
      <c r="I234" s="218"/>
      <c r="J234" s="218"/>
      <c r="K234" s="218"/>
      <c r="L234" s="219" t="str">
        <f t="shared" si="59"/>
        <v/>
      </c>
      <c r="M234" s="116"/>
      <c r="N234" s="115"/>
      <c r="T234" s="6"/>
      <c r="U234" s="6">
        <f t="shared" si="47"/>
        <v>0</v>
      </c>
      <c r="V234" s="6" t="str">
        <f t="shared" si="60"/>
        <v>Leer</v>
      </c>
      <c r="W234" s="6" t="str">
        <f t="shared" si="48"/>
        <v/>
      </c>
      <c r="X234" s="6" t="str">
        <f>VLOOKUP($C234,{"29 - Psychiatrie (Erwachsene)","BGI";"30 - Kinder- und Jugendpsychiatrie","BGII";"31 - Psychosomatik","BGI";"00 - Bitte eine Fachabteilung auswählen","LEER";"","Leer"},2,0)</f>
        <v>Leer</v>
      </c>
      <c r="Y234" s="6" t="str">
        <f t="shared" si="49"/>
        <v/>
      </c>
      <c r="Z234" s="6">
        <f>VLOOKUP($C234,{"29 - Psychiatrie (Erwachsene)",1;"30 - Kinder- und Jugendpsychiatrie",1;"31 - Psychosomatik",1;"00 - Bitte eine Fachabteilung auswählen",0;"",0},2,0)</f>
        <v>0</v>
      </c>
      <c r="AA234" s="6">
        <f t="shared" si="50"/>
        <v>0</v>
      </c>
      <c r="AB234" s="6">
        <f t="shared" si="51"/>
        <v>0</v>
      </c>
      <c r="AC234" s="6">
        <f t="shared" si="52"/>
        <v>0</v>
      </c>
      <c r="AD234" s="6">
        <f t="shared" si="53"/>
        <v>0</v>
      </c>
      <c r="AE234" s="6">
        <f t="shared" si="54"/>
        <v>0</v>
      </c>
      <c r="AF234" s="6">
        <f t="shared" si="55"/>
        <v>0</v>
      </c>
      <c r="AG234" s="6">
        <f t="shared" si="56"/>
        <v>0</v>
      </c>
      <c r="AH234" s="6">
        <f t="shared" si="57"/>
        <v>0</v>
      </c>
      <c r="AI234" s="6">
        <f t="shared" si="58"/>
        <v>0</v>
      </c>
      <c r="AJ234" s="6"/>
      <c r="AK234" s="6"/>
      <c r="AL234" s="6"/>
    </row>
    <row r="235" spans="1:38" s="20" customFormat="1" ht="15" customHeight="1" x14ac:dyDescent="0.25">
      <c r="A235" s="19"/>
      <c r="B235" s="74" t="str">
        <f t="shared" si="46"/>
        <v>!!!</v>
      </c>
      <c r="C235" s="202" t="str">
        <f>IF($D235&lt;&gt;"",VLOOKUP(TEXT($D235,0),'Angaben Stationen'!$C$15:$V$65,2,0),"")</f>
        <v/>
      </c>
      <c r="D235" s="203"/>
      <c r="E235" s="210"/>
      <c r="F235" s="210"/>
      <c r="G235" s="217"/>
      <c r="H235" s="218"/>
      <c r="I235" s="218"/>
      <c r="J235" s="218"/>
      <c r="K235" s="218"/>
      <c r="L235" s="219" t="str">
        <f t="shared" si="59"/>
        <v/>
      </c>
      <c r="M235" s="116"/>
      <c r="N235" s="115"/>
      <c r="T235" s="6"/>
      <c r="U235" s="6">
        <f t="shared" si="47"/>
        <v>0</v>
      </c>
      <c r="V235" s="6" t="str">
        <f t="shared" si="60"/>
        <v>Leer</v>
      </c>
      <c r="W235" s="6" t="str">
        <f t="shared" si="48"/>
        <v/>
      </c>
      <c r="X235" s="6" t="str">
        <f>VLOOKUP($C235,{"29 - Psychiatrie (Erwachsene)","BGI";"30 - Kinder- und Jugendpsychiatrie","BGII";"31 - Psychosomatik","BGI";"00 - Bitte eine Fachabteilung auswählen","LEER";"","Leer"},2,0)</f>
        <v>Leer</v>
      </c>
      <c r="Y235" s="6" t="str">
        <f t="shared" si="49"/>
        <v/>
      </c>
      <c r="Z235" s="6">
        <f>VLOOKUP($C235,{"29 - Psychiatrie (Erwachsene)",1;"30 - Kinder- und Jugendpsychiatrie",1;"31 - Psychosomatik",1;"00 - Bitte eine Fachabteilung auswählen",0;"",0},2,0)</f>
        <v>0</v>
      </c>
      <c r="AA235" s="6">
        <f t="shared" si="50"/>
        <v>0</v>
      </c>
      <c r="AB235" s="6">
        <f t="shared" si="51"/>
        <v>0</v>
      </c>
      <c r="AC235" s="6">
        <f t="shared" si="52"/>
        <v>0</v>
      </c>
      <c r="AD235" s="6">
        <f t="shared" si="53"/>
        <v>0</v>
      </c>
      <c r="AE235" s="6">
        <f t="shared" si="54"/>
        <v>0</v>
      </c>
      <c r="AF235" s="6">
        <f t="shared" si="55"/>
        <v>0</v>
      </c>
      <c r="AG235" s="6">
        <f t="shared" si="56"/>
        <v>0</v>
      </c>
      <c r="AH235" s="6">
        <f t="shared" si="57"/>
        <v>0</v>
      </c>
      <c r="AI235" s="6">
        <f t="shared" si="58"/>
        <v>0</v>
      </c>
      <c r="AJ235" s="6"/>
      <c r="AK235" s="6"/>
      <c r="AL235" s="6"/>
    </row>
    <row r="236" spans="1:38" s="20" customFormat="1" ht="15" customHeight="1" x14ac:dyDescent="0.25">
      <c r="A236" s="19"/>
      <c r="B236" s="74" t="str">
        <f t="shared" si="46"/>
        <v>!!!</v>
      </c>
      <c r="C236" s="202" t="str">
        <f>IF($D236&lt;&gt;"",VLOOKUP(TEXT($D236,0),'Angaben Stationen'!$C$15:$V$65,2,0),"")</f>
        <v/>
      </c>
      <c r="D236" s="203"/>
      <c r="E236" s="210"/>
      <c r="F236" s="210"/>
      <c r="G236" s="217"/>
      <c r="H236" s="218"/>
      <c r="I236" s="218"/>
      <c r="J236" s="218"/>
      <c r="K236" s="218"/>
      <c r="L236" s="219" t="str">
        <f t="shared" si="59"/>
        <v/>
      </c>
      <c r="M236" s="116"/>
      <c r="N236" s="115"/>
      <c r="T236" s="6"/>
      <c r="U236" s="6">
        <f t="shared" si="47"/>
        <v>0</v>
      </c>
      <c r="V236" s="6" t="str">
        <f t="shared" si="60"/>
        <v>Leer</v>
      </c>
      <c r="W236" s="6" t="str">
        <f t="shared" si="48"/>
        <v/>
      </c>
      <c r="X236" s="6" t="str">
        <f>VLOOKUP($C236,{"29 - Psychiatrie (Erwachsene)","BGI";"30 - Kinder- und Jugendpsychiatrie","BGII";"31 - Psychosomatik","BGI";"00 - Bitte eine Fachabteilung auswählen","LEER";"","Leer"},2,0)</f>
        <v>Leer</v>
      </c>
      <c r="Y236" s="6" t="str">
        <f t="shared" si="49"/>
        <v/>
      </c>
      <c r="Z236" s="6">
        <f>VLOOKUP($C236,{"29 - Psychiatrie (Erwachsene)",1;"30 - Kinder- und Jugendpsychiatrie",1;"31 - Psychosomatik",1;"00 - Bitte eine Fachabteilung auswählen",0;"",0},2,0)</f>
        <v>0</v>
      </c>
      <c r="AA236" s="6">
        <f t="shared" si="50"/>
        <v>0</v>
      </c>
      <c r="AB236" s="6">
        <f t="shared" si="51"/>
        <v>0</v>
      </c>
      <c r="AC236" s="6">
        <f t="shared" si="52"/>
        <v>0</v>
      </c>
      <c r="AD236" s="6">
        <f t="shared" si="53"/>
        <v>0</v>
      </c>
      <c r="AE236" s="6">
        <f t="shared" si="54"/>
        <v>0</v>
      </c>
      <c r="AF236" s="6">
        <f t="shared" si="55"/>
        <v>0</v>
      </c>
      <c r="AG236" s="6">
        <f t="shared" si="56"/>
        <v>0</v>
      </c>
      <c r="AH236" s="6">
        <f t="shared" si="57"/>
        <v>0</v>
      </c>
      <c r="AI236" s="6">
        <f t="shared" si="58"/>
        <v>0</v>
      </c>
      <c r="AJ236" s="6"/>
      <c r="AK236" s="6"/>
      <c r="AL236" s="6"/>
    </row>
    <row r="237" spans="1:38" s="20" customFormat="1" ht="15" customHeight="1" x14ac:dyDescent="0.25">
      <c r="A237" s="19"/>
      <c r="B237" s="74" t="str">
        <f t="shared" si="46"/>
        <v>!!!</v>
      </c>
      <c r="C237" s="202" t="str">
        <f>IF($D237&lt;&gt;"",VLOOKUP(TEXT($D237,0),'Angaben Stationen'!$C$15:$V$65,2,0),"")</f>
        <v/>
      </c>
      <c r="D237" s="203"/>
      <c r="E237" s="210"/>
      <c r="F237" s="210"/>
      <c r="G237" s="217"/>
      <c r="H237" s="218"/>
      <c r="I237" s="218"/>
      <c r="J237" s="218"/>
      <c r="K237" s="218"/>
      <c r="L237" s="219" t="str">
        <f t="shared" si="59"/>
        <v/>
      </c>
      <c r="M237" s="116"/>
      <c r="N237" s="115"/>
      <c r="T237" s="6"/>
      <c r="U237" s="6">
        <f t="shared" si="47"/>
        <v>0</v>
      </c>
      <c r="V237" s="6" t="str">
        <f t="shared" si="60"/>
        <v>Leer</v>
      </c>
      <c r="W237" s="6" t="str">
        <f t="shared" si="48"/>
        <v/>
      </c>
      <c r="X237" s="6" t="str">
        <f>VLOOKUP($C237,{"29 - Psychiatrie (Erwachsene)","BGI";"30 - Kinder- und Jugendpsychiatrie","BGII";"31 - Psychosomatik","BGI";"00 - Bitte eine Fachabteilung auswählen","LEER";"","Leer"},2,0)</f>
        <v>Leer</v>
      </c>
      <c r="Y237" s="6" t="str">
        <f t="shared" si="49"/>
        <v/>
      </c>
      <c r="Z237" s="6">
        <f>VLOOKUP($C237,{"29 - Psychiatrie (Erwachsene)",1;"30 - Kinder- und Jugendpsychiatrie",1;"31 - Psychosomatik",1;"00 - Bitte eine Fachabteilung auswählen",0;"",0},2,0)</f>
        <v>0</v>
      </c>
      <c r="AA237" s="6">
        <f t="shared" si="50"/>
        <v>0</v>
      </c>
      <c r="AB237" s="6">
        <f t="shared" si="51"/>
        <v>0</v>
      </c>
      <c r="AC237" s="6">
        <f t="shared" si="52"/>
        <v>0</v>
      </c>
      <c r="AD237" s="6">
        <f t="shared" si="53"/>
        <v>0</v>
      </c>
      <c r="AE237" s="6">
        <f t="shared" si="54"/>
        <v>0</v>
      </c>
      <c r="AF237" s="6">
        <f t="shared" si="55"/>
        <v>0</v>
      </c>
      <c r="AG237" s="6">
        <f t="shared" si="56"/>
        <v>0</v>
      </c>
      <c r="AH237" s="6">
        <f t="shared" si="57"/>
        <v>0</v>
      </c>
      <c r="AI237" s="6">
        <f t="shared" si="58"/>
        <v>0</v>
      </c>
      <c r="AJ237" s="6"/>
      <c r="AK237" s="6"/>
      <c r="AL237" s="6"/>
    </row>
    <row r="238" spans="1:38" s="20" customFormat="1" ht="15" customHeight="1" x14ac:dyDescent="0.25">
      <c r="A238" s="19"/>
      <c r="B238" s="74" t="str">
        <f t="shared" si="46"/>
        <v>!!!</v>
      </c>
      <c r="C238" s="202" t="str">
        <f>IF($D238&lt;&gt;"",VLOOKUP(TEXT($D238,0),'Angaben Stationen'!$C$15:$V$65,2,0),"")</f>
        <v/>
      </c>
      <c r="D238" s="203"/>
      <c r="E238" s="210"/>
      <c r="F238" s="210"/>
      <c r="G238" s="217"/>
      <c r="H238" s="218"/>
      <c r="I238" s="218"/>
      <c r="J238" s="218"/>
      <c r="K238" s="218"/>
      <c r="L238" s="219" t="str">
        <f t="shared" si="59"/>
        <v/>
      </c>
      <c r="M238" s="116"/>
      <c r="N238" s="115"/>
      <c r="T238" s="6"/>
      <c r="U238" s="6">
        <f t="shared" si="47"/>
        <v>0</v>
      </c>
      <c r="V238" s="6" t="str">
        <f t="shared" si="60"/>
        <v>Leer</v>
      </c>
      <c r="W238" s="6" t="str">
        <f t="shared" si="48"/>
        <v/>
      </c>
      <c r="X238" s="6" t="str">
        <f>VLOOKUP($C238,{"29 - Psychiatrie (Erwachsene)","BGI";"30 - Kinder- und Jugendpsychiatrie","BGII";"31 - Psychosomatik","BGI";"00 - Bitte eine Fachabteilung auswählen","LEER";"","Leer"},2,0)</f>
        <v>Leer</v>
      </c>
      <c r="Y238" s="6" t="str">
        <f t="shared" si="49"/>
        <v/>
      </c>
      <c r="Z238" s="6">
        <f>VLOOKUP($C238,{"29 - Psychiatrie (Erwachsene)",1;"30 - Kinder- und Jugendpsychiatrie",1;"31 - Psychosomatik",1;"00 - Bitte eine Fachabteilung auswählen",0;"",0},2,0)</f>
        <v>0</v>
      </c>
      <c r="AA238" s="6">
        <f t="shared" si="50"/>
        <v>0</v>
      </c>
      <c r="AB238" s="6">
        <f t="shared" si="51"/>
        <v>0</v>
      </c>
      <c r="AC238" s="6">
        <f t="shared" si="52"/>
        <v>0</v>
      </c>
      <c r="AD238" s="6">
        <f t="shared" si="53"/>
        <v>0</v>
      </c>
      <c r="AE238" s="6">
        <f t="shared" si="54"/>
        <v>0</v>
      </c>
      <c r="AF238" s="6">
        <f t="shared" si="55"/>
        <v>0</v>
      </c>
      <c r="AG238" s="6">
        <f t="shared" si="56"/>
        <v>0</v>
      </c>
      <c r="AH238" s="6">
        <f t="shared" si="57"/>
        <v>0</v>
      </c>
      <c r="AI238" s="6">
        <f t="shared" si="58"/>
        <v>0</v>
      </c>
      <c r="AJ238" s="6"/>
      <c r="AK238" s="6"/>
      <c r="AL238" s="6"/>
    </row>
    <row r="239" spans="1:38" s="20" customFormat="1" ht="15" customHeight="1" x14ac:dyDescent="0.25">
      <c r="A239" s="19"/>
      <c r="B239" s="74" t="str">
        <f t="shared" si="46"/>
        <v>!!!</v>
      </c>
      <c r="C239" s="202" t="str">
        <f>IF($D239&lt;&gt;"",VLOOKUP(TEXT($D239,0),'Angaben Stationen'!$C$15:$V$65,2,0),"")</f>
        <v/>
      </c>
      <c r="D239" s="203"/>
      <c r="E239" s="210"/>
      <c r="F239" s="210"/>
      <c r="G239" s="217"/>
      <c r="H239" s="218"/>
      <c r="I239" s="218"/>
      <c r="J239" s="218"/>
      <c r="K239" s="218"/>
      <c r="L239" s="219" t="str">
        <f t="shared" si="59"/>
        <v/>
      </c>
      <c r="M239" s="116"/>
      <c r="N239" s="115"/>
      <c r="T239" s="6"/>
      <c r="U239" s="6">
        <f t="shared" si="47"/>
        <v>0</v>
      </c>
      <c r="V239" s="6" t="str">
        <f t="shared" si="60"/>
        <v>Leer</v>
      </c>
      <c r="W239" s="6" t="str">
        <f t="shared" si="48"/>
        <v/>
      </c>
      <c r="X239" s="6" t="str">
        <f>VLOOKUP($C239,{"29 - Psychiatrie (Erwachsene)","BGI";"30 - Kinder- und Jugendpsychiatrie","BGII";"31 - Psychosomatik","BGI";"00 - Bitte eine Fachabteilung auswählen","LEER";"","Leer"},2,0)</f>
        <v>Leer</v>
      </c>
      <c r="Y239" s="6" t="str">
        <f t="shared" si="49"/>
        <v/>
      </c>
      <c r="Z239" s="6">
        <f>VLOOKUP($C239,{"29 - Psychiatrie (Erwachsene)",1;"30 - Kinder- und Jugendpsychiatrie",1;"31 - Psychosomatik",1;"00 - Bitte eine Fachabteilung auswählen",0;"",0},2,0)</f>
        <v>0</v>
      </c>
      <c r="AA239" s="6">
        <f t="shared" si="50"/>
        <v>0</v>
      </c>
      <c r="AB239" s="6">
        <f t="shared" si="51"/>
        <v>0</v>
      </c>
      <c r="AC239" s="6">
        <f t="shared" si="52"/>
        <v>0</v>
      </c>
      <c r="AD239" s="6">
        <f t="shared" si="53"/>
        <v>0</v>
      </c>
      <c r="AE239" s="6">
        <f t="shared" si="54"/>
        <v>0</v>
      </c>
      <c r="AF239" s="6">
        <f t="shared" si="55"/>
        <v>0</v>
      </c>
      <c r="AG239" s="6">
        <f t="shared" si="56"/>
        <v>0</v>
      </c>
      <c r="AH239" s="6">
        <f t="shared" si="57"/>
        <v>0</v>
      </c>
      <c r="AI239" s="6">
        <f t="shared" si="58"/>
        <v>0</v>
      </c>
      <c r="AJ239" s="6"/>
      <c r="AK239" s="6"/>
      <c r="AL239" s="6"/>
    </row>
    <row r="240" spans="1:38" s="20" customFormat="1" ht="15" customHeight="1" x14ac:dyDescent="0.25">
      <c r="A240" s="19"/>
      <c r="B240" s="74" t="str">
        <f t="shared" si="46"/>
        <v>!!!</v>
      </c>
      <c r="C240" s="202" t="str">
        <f>IF($D240&lt;&gt;"",VLOOKUP(TEXT($D240,0),'Angaben Stationen'!$C$15:$V$65,2,0),"")</f>
        <v/>
      </c>
      <c r="D240" s="203"/>
      <c r="E240" s="210"/>
      <c r="F240" s="210"/>
      <c r="G240" s="217"/>
      <c r="H240" s="218"/>
      <c r="I240" s="218"/>
      <c r="J240" s="218"/>
      <c r="K240" s="218"/>
      <c r="L240" s="219" t="str">
        <f t="shared" si="59"/>
        <v/>
      </c>
      <c r="M240" s="116"/>
      <c r="N240" s="115"/>
      <c r="T240" s="6"/>
      <c r="U240" s="6">
        <f t="shared" si="47"/>
        <v>0</v>
      </c>
      <c r="V240" s="6" t="str">
        <f t="shared" si="60"/>
        <v>Leer</v>
      </c>
      <c r="W240" s="6" t="str">
        <f t="shared" si="48"/>
        <v/>
      </c>
      <c r="X240" s="6" t="str">
        <f>VLOOKUP($C240,{"29 - Psychiatrie (Erwachsene)","BGI";"30 - Kinder- und Jugendpsychiatrie","BGII";"31 - Psychosomatik","BGI";"00 - Bitte eine Fachabteilung auswählen","LEER";"","Leer"},2,0)</f>
        <v>Leer</v>
      </c>
      <c r="Y240" s="6" t="str">
        <f t="shared" si="49"/>
        <v/>
      </c>
      <c r="Z240" s="6">
        <f>VLOOKUP($C240,{"29 - Psychiatrie (Erwachsene)",1;"30 - Kinder- und Jugendpsychiatrie",1;"31 - Psychosomatik",1;"00 - Bitte eine Fachabteilung auswählen",0;"",0},2,0)</f>
        <v>0</v>
      </c>
      <c r="AA240" s="6">
        <f t="shared" si="50"/>
        <v>0</v>
      </c>
      <c r="AB240" s="6">
        <f t="shared" si="51"/>
        <v>0</v>
      </c>
      <c r="AC240" s="6">
        <f t="shared" si="52"/>
        <v>0</v>
      </c>
      <c r="AD240" s="6">
        <f t="shared" si="53"/>
        <v>0</v>
      </c>
      <c r="AE240" s="6">
        <f t="shared" si="54"/>
        <v>0</v>
      </c>
      <c r="AF240" s="6">
        <f t="shared" si="55"/>
        <v>0</v>
      </c>
      <c r="AG240" s="6">
        <f t="shared" si="56"/>
        <v>0</v>
      </c>
      <c r="AH240" s="6">
        <f t="shared" si="57"/>
        <v>0</v>
      </c>
      <c r="AI240" s="6">
        <f t="shared" si="58"/>
        <v>0</v>
      </c>
      <c r="AJ240" s="6"/>
      <c r="AK240" s="6"/>
      <c r="AL240" s="6"/>
    </row>
    <row r="241" spans="1:38" s="20" customFormat="1" ht="15" customHeight="1" x14ac:dyDescent="0.25">
      <c r="A241" s="19"/>
      <c r="B241" s="74" t="str">
        <f t="shared" si="46"/>
        <v>!!!</v>
      </c>
      <c r="C241" s="202" t="str">
        <f>IF($D241&lt;&gt;"",VLOOKUP(TEXT($D241,0),'Angaben Stationen'!$C$15:$V$65,2,0),"")</f>
        <v/>
      </c>
      <c r="D241" s="203"/>
      <c r="E241" s="210"/>
      <c r="F241" s="210"/>
      <c r="G241" s="217"/>
      <c r="H241" s="218"/>
      <c r="I241" s="218"/>
      <c r="J241" s="218"/>
      <c r="K241" s="218"/>
      <c r="L241" s="219" t="str">
        <f t="shared" si="59"/>
        <v/>
      </c>
      <c r="M241" s="116"/>
      <c r="N241" s="115"/>
      <c r="T241" s="6"/>
      <c r="U241" s="6">
        <f t="shared" si="47"/>
        <v>0</v>
      </c>
      <c r="V241" s="6" t="str">
        <f t="shared" si="60"/>
        <v>Leer</v>
      </c>
      <c r="W241" s="6" t="str">
        <f t="shared" si="48"/>
        <v/>
      </c>
      <c r="X241" s="6" t="str">
        <f>VLOOKUP($C241,{"29 - Psychiatrie (Erwachsene)","BGI";"30 - Kinder- und Jugendpsychiatrie","BGII";"31 - Psychosomatik","BGI";"00 - Bitte eine Fachabteilung auswählen","LEER";"","Leer"},2,0)</f>
        <v>Leer</v>
      </c>
      <c r="Y241" s="6" t="str">
        <f t="shared" si="49"/>
        <v/>
      </c>
      <c r="Z241" s="6">
        <f>VLOOKUP($C241,{"29 - Psychiatrie (Erwachsene)",1;"30 - Kinder- und Jugendpsychiatrie",1;"31 - Psychosomatik",1;"00 - Bitte eine Fachabteilung auswählen",0;"",0},2,0)</f>
        <v>0</v>
      </c>
      <c r="AA241" s="6">
        <f t="shared" si="50"/>
        <v>0</v>
      </c>
      <c r="AB241" s="6">
        <f t="shared" si="51"/>
        <v>0</v>
      </c>
      <c r="AC241" s="6">
        <f t="shared" si="52"/>
        <v>0</v>
      </c>
      <c r="AD241" s="6">
        <f t="shared" si="53"/>
        <v>0</v>
      </c>
      <c r="AE241" s="6">
        <f t="shared" si="54"/>
        <v>0</v>
      </c>
      <c r="AF241" s="6">
        <f t="shared" si="55"/>
        <v>0</v>
      </c>
      <c r="AG241" s="6">
        <f t="shared" si="56"/>
        <v>0</v>
      </c>
      <c r="AH241" s="6">
        <f t="shared" si="57"/>
        <v>0</v>
      </c>
      <c r="AI241" s="6">
        <f t="shared" si="58"/>
        <v>0</v>
      </c>
      <c r="AJ241" s="6"/>
      <c r="AK241" s="6"/>
      <c r="AL241" s="6"/>
    </row>
    <row r="242" spans="1:38" s="20" customFormat="1" ht="15" customHeight="1" x14ac:dyDescent="0.25">
      <c r="A242" s="19"/>
      <c r="B242" s="74" t="str">
        <f t="shared" si="46"/>
        <v>!!!</v>
      </c>
      <c r="C242" s="202" t="str">
        <f>IF($D242&lt;&gt;"",VLOOKUP(TEXT($D242,0),'Angaben Stationen'!$C$15:$V$65,2,0),"")</f>
        <v/>
      </c>
      <c r="D242" s="203"/>
      <c r="E242" s="210"/>
      <c r="F242" s="210"/>
      <c r="G242" s="217"/>
      <c r="H242" s="218"/>
      <c r="I242" s="218"/>
      <c r="J242" s="218"/>
      <c r="K242" s="218"/>
      <c r="L242" s="219" t="str">
        <f t="shared" si="59"/>
        <v/>
      </c>
      <c r="M242" s="116"/>
      <c r="N242" s="115"/>
      <c r="T242" s="6"/>
      <c r="U242" s="6">
        <f t="shared" si="47"/>
        <v>0</v>
      </c>
      <c r="V242" s="6" t="str">
        <f t="shared" si="60"/>
        <v>Leer</v>
      </c>
      <c r="W242" s="6" t="str">
        <f t="shared" si="48"/>
        <v/>
      </c>
      <c r="X242" s="6" t="str">
        <f>VLOOKUP($C242,{"29 - Psychiatrie (Erwachsene)","BGI";"30 - Kinder- und Jugendpsychiatrie","BGII";"31 - Psychosomatik","BGI";"00 - Bitte eine Fachabteilung auswählen","LEER";"","Leer"},2,0)</f>
        <v>Leer</v>
      </c>
      <c r="Y242" s="6" t="str">
        <f t="shared" si="49"/>
        <v/>
      </c>
      <c r="Z242" s="6">
        <f>VLOOKUP($C242,{"29 - Psychiatrie (Erwachsene)",1;"30 - Kinder- und Jugendpsychiatrie",1;"31 - Psychosomatik",1;"00 - Bitte eine Fachabteilung auswählen",0;"",0},2,0)</f>
        <v>0</v>
      </c>
      <c r="AA242" s="6">
        <f t="shared" si="50"/>
        <v>0</v>
      </c>
      <c r="AB242" s="6">
        <f t="shared" si="51"/>
        <v>0</v>
      </c>
      <c r="AC242" s="6">
        <f t="shared" si="52"/>
        <v>0</v>
      </c>
      <c r="AD242" s="6">
        <f t="shared" si="53"/>
        <v>0</v>
      </c>
      <c r="AE242" s="6">
        <f t="shared" si="54"/>
        <v>0</v>
      </c>
      <c r="AF242" s="6">
        <f t="shared" si="55"/>
        <v>0</v>
      </c>
      <c r="AG242" s="6">
        <f t="shared" si="56"/>
        <v>0</v>
      </c>
      <c r="AH242" s="6">
        <f t="shared" si="57"/>
        <v>0</v>
      </c>
      <c r="AI242" s="6">
        <f t="shared" si="58"/>
        <v>0</v>
      </c>
      <c r="AJ242" s="6"/>
      <c r="AK242" s="6"/>
      <c r="AL242" s="6"/>
    </row>
    <row r="243" spans="1:38" s="20" customFormat="1" ht="15" customHeight="1" x14ac:dyDescent="0.25">
      <c r="A243" s="19"/>
      <c r="B243" s="74" t="str">
        <f t="shared" si="46"/>
        <v>!!!</v>
      </c>
      <c r="C243" s="202" t="str">
        <f>IF($D243&lt;&gt;"",VLOOKUP(TEXT($D243,0),'Angaben Stationen'!$C$15:$V$65,2,0),"")</f>
        <v/>
      </c>
      <c r="D243" s="203"/>
      <c r="E243" s="210"/>
      <c r="F243" s="210"/>
      <c r="G243" s="217"/>
      <c r="H243" s="218"/>
      <c r="I243" s="218"/>
      <c r="J243" s="218"/>
      <c r="K243" s="218"/>
      <c r="L243" s="219" t="str">
        <f t="shared" si="59"/>
        <v/>
      </c>
      <c r="M243" s="116"/>
      <c r="N243" s="115"/>
      <c r="T243" s="6"/>
      <c r="U243" s="6">
        <f t="shared" si="47"/>
        <v>0</v>
      </c>
      <c r="V243" s="6" t="str">
        <f t="shared" si="60"/>
        <v>Leer</v>
      </c>
      <c r="W243" s="6" t="str">
        <f t="shared" si="48"/>
        <v/>
      </c>
      <c r="X243" s="6" t="str">
        <f>VLOOKUP($C243,{"29 - Psychiatrie (Erwachsene)","BGI";"30 - Kinder- und Jugendpsychiatrie","BGII";"31 - Psychosomatik","BGI";"00 - Bitte eine Fachabteilung auswählen","LEER";"","Leer"},2,0)</f>
        <v>Leer</v>
      </c>
      <c r="Y243" s="6" t="str">
        <f t="shared" si="49"/>
        <v/>
      </c>
      <c r="Z243" s="6">
        <f>VLOOKUP($C243,{"29 - Psychiatrie (Erwachsene)",1;"30 - Kinder- und Jugendpsychiatrie",1;"31 - Psychosomatik",1;"00 - Bitte eine Fachabteilung auswählen",0;"",0},2,0)</f>
        <v>0</v>
      </c>
      <c r="AA243" s="6">
        <f t="shared" si="50"/>
        <v>0</v>
      </c>
      <c r="AB243" s="6">
        <f t="shared" si="51"/>
        <v>0</v>
      </c>
      <c r="AC243" s="6">
        <f t="shared" si="52"/>
        <v>0</v>
      </c>
      <c r="AD243" s="6">
        <f t="shared" si="53"/>
        <v>0</v>
      </c>
      <c r="AE243" s="6">
        <f t="shared" si="54"/>
        <v>0</v>
      </c>
      <c r="AF243" s="6">
        <f t="shared" si="55"/>
        <v>0</v>
      </c>
      <c r="AG243" s="6">
        <f t="shared" si="56"/>
        <v>0</v>
      </c>
      <c r="AH243" s="6">
        <f t="shared" si="57"/>
        <v>0</v>
      </c>
      <c r="AI243" s="6">
        <f t="shared" si="58"/>
        <v>0</v>
      </c>
      <c r="AJ243" s="6"/>
      <c r="AK243" s="6"/>
      <c r="AL243" s="6"/>
    </row>
    <row r="244" spans="1:38" s="20" customFormat="1" ht="15" customHeight="1" x14ac:dyDescent="0.25">
      <c r="A244" s="19"/>
      <c r="B244" s="74" t="str">
        <f t="shared" si="46"/>
        <v>!!!</v>
      </c>
      <c r="C244" s="202" t="str">
        <f>IF($D244&lt;&gt;"",VLOOKUP(TEXT($D244,0),'Angaben Stationen'!$C$15:$V$65,2,0),"")</f>
        <v/>
      </c>
      <c r="D244" s="203"/>
      <c r="E244" s="210"/>
      <c r="F244" s="210"/>
      <c r="G244" s="217"/>
      <c r="H244" s="218"/>
      <c r="I244" s="218"/>
      <c r="J244" s="218"/>
      <c r="K244" s="218"/>
      <c r="L244" s="219" t="str">
        <f t="shared" si="59"/>
        <v/>
      </c>
      <c r="M244" s="116"/>
      <c r="N244" s="115"/>
      <c r="T244" s="6"/>
      <c r="U244" s="6">
        <f t="shared" si="47"/>
        <v>0</v>
      </c>
      <c r="V244" s="6" t="str">
        <f t="shared" si="60"/>
        <v>Leer</v>
      </c>
      <c r="W244" s="6" t="str">
        <f t="shared" si="48"/>
        <v/>
      </c>
      <c r="X244" s="6" t="str">
        <f>VLOOKUP($C244,{"29 - Psychiatrie (Erwachsene)","BGI";"30 - Kinder- und Jugendpsychiatrie","BGII";"31 - Psychosomatik","BGI";"00 - Bitte eine Fachabteilung auswählen","LEER";"","Leer"},2,0)</f>
        <v>Leer</v>
      </c>
      <c r="Y244" s="6" t="str">
        <f t="shared" si="49"/>
        <v/>
      </c>
      <c r="Z244" s="6">
        <f>VLOOKUP($C244,{"29 - Psychiatrie (Erwachsene)",1;"30 - Kinder- und Jugendpsychiatrie",1;"31 - Psychosomatik",1;"00 - Bitte eine Fachabteilung auswählen",0;"",0},2,0)</f>
        <v>0</v>
      </c>
      <c r="AA244" s="6">
        <f t="shared" si="50"/>
        <v>0</v>
      </c>
      <c r="AB244" s="6">
        <f t="shared" si="51"/>
        <v>0</v>
      </c>
      <c r="AC244" s="6">
        <f t="shared" si="52"/>
        <v>0</v>
      </c>
      <c r="AD244" s="6">
        <f t="shared" si="53"/>
        <v>0</v>
      </c>
      <c r="AE244" s="6">
        <f t="shared" si="54"/>
        <v>0</v>
      </c>
      <c r="AF244" s="6">
        <f t="shared" si="55"/>
        <v>0</v>
      </c>
      <c r="AG244" s="6">
        <f t="shared" si="56"/>
        <v>0</v>
      </c>
      <c r="AH244" s="6">
        <f t="shared" si="57"/>
        <v>0</v>
      </c>
      <c r="AI244" s="6">
        <f t="shared" si="58"/>
        <v>0</v>
      </c>
      <c r="AJ244" s="6"/>
      <c r="AK244" s="6"/>
      <c r="AL244" s="6"/>
    </row>
    <row r="245" spans="1:38" s="20" customFormat="1" ht="15" customHeight="1" x14ac:dyDescent="0.25">
      <c r="A245" s="19"/>
      <c r="B245" s="74" t="str">
        <f t="shared" si="46"/>
        <v>!!!</v>
      </c>
      <c r="C245" s="202" t="str">
        <f>IF($D245&lt;&gt;"",VLOOKUP(TEXT($D245,0),'Angaben Stationen'!$C$15:$V$65,2,0),"")</f>
        <v/>
      </c>
      <c r="D245" s="203"/>
      <c r="E245" s="210"/>
      <c r="F245" s="210"/>
      <c r="G245" s="217"/>
      <c r="H245" s="218"/>
      <c r="I245" s="218"/>
      <c r="J245" s="218"/>
      <c r="K245" s="218"/>
      <c r="L245" s="219" t="str">
        <f t="shared" si="59"/>
        <v/>
      </c>
      <c r="M245" s="116"/>
      <c r="N245" s="115"/>
      <c r="T245" s="6"/>
      <c r="U245" s="6">
        <f t="shared" si="47"/>
        <v>0</v>
      </c>
      <c r="V245" s="6" t="str">
        <f t="shared" si="60"/>
        <v>Leer</v>
      </c>
      <c r="W245" s="6" t="str">
        <f t="shared" si="48"/>
        <v/>
      </c>
      <c r="X245" s="6" t="str">
        <f>VLOOKUP($C245,{"29 - Psychiatrie (Erwachsene)","BGI";"30 - Kinder- und Jugendpsychiatrie","BGII";"31 - Psychosomatik","BGI";"00 - Bitte eine Fachabteilung auswählen","LEER";"","Leer"},2,0)</f>
        <v>Leer</v>
      </c>
      <c r="Y245" s="6" t="str">
        <f t="shared" si="49"/>
        <v/>
      </c>
      <c r="Z245" s="6">
        <f>VLOOKUP($C245,{"29 - Psychiatrie (Erwachsene)",1;"30 - Kinder- und Jugendpsychiatrie",1;"31 - Psychosomatik",1;"00 - Bitte eine Fachabteilung auswählen",0;"",0},2,0)</f>
        <v>0</v>
      </c>
      <c r="AA245" s="6">
        <f t="shared" si="50"/>
        <v>0</v>
      </c>
      <c r="AB245" s="6">
        <f t="shared" si="51"/>
        <v>0</v>
      </c>
      <c r="AC245" s="6">
        <f t="shared" si="52"/>
        <v>0</v>
      </c>
      <c r="AD245" s="6">
        <f t="shared" si="53"/>
        <v>0</v>
      </c>
      <c r="AE245" s="6">
        <f t="shared" si="54"/>
        <v>0</v>
      </c>
      <c r="AF245" s="6">
        <f t="shared" si="55"/>
        <v>0</v>
      </c>
      <c r="AG245" s="6">
        <f t="shared" si="56"/>
        <v>0</v>
      </c>
      <c r="AH245" s="6">
        <f t="shared" si="57"/>
        <v>0</v>
      </c>
      <c r="AI245" s="6">
        <f t="shared" si="58"/>
        <v>0</v>
      </c>
      <c r="AJ245" s="6"/>
      <c r="AK245" s="6"/>
      <c r="AL245" s="6"/>
    </row>
    <row r="246" spans="1:38" s="20" customFormat="1" ht="15" customHeight="1" x14ac:dyDescent="0.25">
      <c r="A246" s="19"/>
      <c r="B246" s="74" t="str">
        <f t="shared" si="46"/>
        <v>!!!</v>
      </c>
      <c r="C246" s="202" t="str">
        <f>IF($D246&lt;&gt;"",VLOOKUP(TEXT($D246,0),'Angaben Stationen'!$C$15:$V$65,2,0),"")</f>
        <v/>
      </c>
      <c r="D246" s="203"/>
      <c r="E246" s="210"/>
      <c r="F246" s="210"/>
      <c r="G246" s="217"/>
      <c r="H246" s="218"/>
      <c r="I246" s="218"/>
      <c r="J246" s="218"/>
      <c r="K246" s="218"/>
      <c r="L246" s="219" t="str">
        <f t="shared" si="59"/>
        <v/>
      </c>
      <c r="M246" s="116"/>
      <c r="N246" s="115"/>
      <c r="T246" s="6"/>
      <c r="U246" s="6">
        <f t="shared" si="47"/>
        <v>0</v>
      </c>
      <c r="V246" s="6" t="str">
        <f t="shared" si="60"/>
        <v>Leer</v>
      </c>
      <c r="W246" s="6" t="str">
        <f t="shared" si="48"/>
        <v/>
      </c>
      <c r="X246" s="6" t="str">
        <f>VLOOKUP($C246,{"29 - Psychiatrie (Erwachsene)","BGI";"30 - Kinder- und Jugendpsychiatrie","BGII";"31 - Psychosomatik","BGI";"00 - Bitte eine Fachabteilung auswählen","LEER";"","Leer"},2,0)</f>
        <v>Leer</v>
      </c>
      <c r="Y246" s="6" t="str">
        <f t="shared" si="49"/>
        <v/>
      </c>
      <c r="Z246" s="6">
        <f>VLOOKUP($C246,{"29 - Psychiatrie (Erwachsene)",1;"30 - Kinder- und Jugendpsychiatrie",1;"31 - Psychosomatik",1;"00 - Bitte eine Fachabteilung auswählen",0;"",0},2,0)</f>
        <v>0</v>
      </c>
      <c r="AA246" s="6">
        <f t="shared" si="50"/>
        <v>0</v>
      </c>
      <c r="AB246" s="6">
        <f t="shared" si="51"/>
        <v>0</v>
      </c>
      <c r="AC246" s="6">
        <f t="shared" si="52"/>
        <v>0</v>
      </c>
      <c r="AD246" s="6">
        <f t="shared" si="53"/>
        <v>0</v>
      </c>
      <c r="AE246" s="6">
        <f t="shared" si="54"/>
        <v>0</v>
      </c>
      <c r="AF246" s="6">
        <f t="shared" si="55"/>
        <v>0</v>
      </c>
      <c r="AG246" s="6">
        <f t="shared" si="56"/>
        <v>0</v>
      </c>
      <c r="AH246" s="6">
        <f t="shared" si="57"/>
        <v>0</v>
      </c>
      <c r="AI246" s="6">
        <f t="shared" si="58"/>
        <v>0</v>
      </c>
      <c r="AJ246" s="6"/>
      <c r="AK246" s="6"/>
      <c r="AL246" s="6"/>
    </row>
    <row r="247" spans="1:38" s="20" customFormat="1" ht="15" customHeight="1" x14ac:dyDescent="0.25">
      <c r="A247" s="19"/>
      <c r="B247" s="74" t="str">
        <f t="shared" si="46"/>
        <v>!!!</v>
      </c>
      <c r="C247" s="202" t="str">
        <f>IF($D247&lt;&gt;"",VLOOKUP(TEXT($D247,0),'Angaben Stationen'!$C$15:$V$65,2,0),"")</f>
        <v/>
      </c>
      <c r="D247" s="203"/>
      <c r="E247" s="210"/>
      <c r="F247" s="210"/>
      <c r="G247" s="217"/>
      <c r="H247" s="218"/>
      <c r="I247" s="218"/>
      <c r="J247" s="218"/>
      <c r="K247" s="218"/>
      <c r="L247" s="219" t="str">
        <f t="shared" si="59"/>
        <v/>
      </c>
      <c r="M247" s="116"/>
      <c r="N247" s="115"/>
      <c r="T247" s="6"/>
      <c r="U247" s="6">
        <f t="shared" si="47"/>
        <v>0</v>
      </c>
      <c r="V247" s="6" t="str">
        <f t="shared" si="60"/>
        <v>Leer</v>
      </c>
      <c r="W247" s="6" t="str">
        <f t="shared" si="48"/>
        <v/>
      </c>
      <c r="X247" s="6" t="str">
        <f>VLOOKUP($C247,{"29 - Psychiatrie (Erwachsene)","BGI";"30 - Kinder- und Jugendpsychiatrie","BGII";"31 - Psychosomatik","BGI";"00 - Bitte eine Fachabteilung auswählen","LEER";"","Leer"},2,0)</f>
        <v>Leer</v>
      </c>
      <c r="Y247" s="6" t="str">
        <f t="shared" si="49"/>
        <v/>
      </c>
      <c r="Z247" s="6">
        <f>VLOOKUP($C247,{"29 - Psychiatrie (Erwachsene)",1;"30 - Kinder- und Jugendpsychiatrie",1;"31 - Psychosomatik",1;"00 - Bitte eine Fachabteilung auswählen",0;"",0},2,0)</f>
        <v>0</v>
      </c>
      <c r="AA247" s="6">
        <f t="shared" si="50"/>
        <v>0</v>
      </c>
      <c r="AB247" s="6">
        <f t="shared" si="51"/>
        <v>0</v>
      </c>
      <c r="AC247" s="6">
        <f t="shared" si="52"/>
        <v>0</v>
      </c>
      <c r="AD247" s="6">
        <f t="shared" si="53"/>
        <v>0</v>
      </c>
      <c r="AE247" s="6">
        <f t="shared" si="54"/>
        <v>0</v>
      </c>
      <c r="AF247" s="6">
        <f t="shared" si="55"/>
        <v>0</v>
      </c>
      <c r="AG247" s="6">
        <f t="shared" si="56"/>
        <v>0</v>
      </c>
      <c r="AH247" s="6">
        <f t="shared" si="57"/>
        <v>0</v>
      </c>
      <c r="AI247" s="6">
        <f t="shared" si="58"/>
        <v>0</v>
      </c>
      <c r="AJ247" s="6"/>
      <c r="AK247" s="6"/>
      <c r="AL247" s="6"/>
    </row>
    <row r="248" spans="1:38" s="20" customFormat="1" ht="15" customHeight="1" x14ac:dyDescent="0.25">
      <c r="A248" s="19"/>
      <c r="B248" s="74" t="str">
        <f t="shared" si="46"/>
        <v>!!!</v>
      </c>
      <c r="C248" s="202" t="str">
        <f>IF($D248&lt;&gt;"",VLOOKUP(TEXT($D248,0),'Angaben Stationen'!$C$15:$V$65,2,0),"")</f>
        <v/>
      </c>
      <c r="D248" s="203"/>
      <c r="E248" s="210"/>
      <c r="F248" s="210"/>
      <c r="G248" s="217"/>
      <c r="H248" s="218"/>
      <c r="I248" s="218"/>
      <c r="J248" s="218"/>
      <c r="K248" s="218"/>
      <c r="L248" s="219" t="str">
        <f t="shared" si="59"/>
        <v/>
      </c>
      <c r="M248" s="116"/>
      <c r="N248" s="115"/>
      <c r="T248" s="6"/>
      <c r="U248" s="6">
        <f t="shared" si="47"/>
        <v>0</v>
      </c>
      <c r="V248" s="6" t="str">
        <f t="shared" si="60"/>
        <v>Leer</v>
      </c>
      <c r="W248" s="6" t="str">
        <f t="shared" si="48"/>
        <v/>
      </c>
      <c r="X248" s="6" t="str">
        <f>VLOOKUP($C248,{"29 - Psychiatrie (Erwachsene)","BGI";"30 - Kinder- und Jugendpsychiatrie","BGII";"31 - Psychosomatik","BGI";"00 - Bitte eine Fachabteilung auswählen","LEER";"","Leer"},2,0)</f>
        <v>Leer</v>
      </c>
      <c r="Y248" s="6" t="str">
        <f t="shared" si="49"/>
        <v/>
      </c>
      <c r="Z248" s="6">
        <f>VLOOKUP($C248,{"29 - Psychiatrie (Erwachsene)",1;"30 - Kinder- und Jugendpsychiatrie",1;"31 - Psychosomatik",1;"00 - Bitte eine Fachabteilung auswählen",0;"",0},2,0)</f>
        <v>0</v>
      </c>
      <c r="AA248" s="6">
        <f t="shared" si="50"/>
        <v>0</v>
      </c>
      <c r="AB248" s="6">
        <f t="shared" si="51"/>
        <v>0</v>
      </c>
      <c r="AC248" s="6">
        <f t="shared" si="52"/>
        <v>0</v>
      </c>
      <c r="AD248" s="6">
        <f t="shared" si="53"/>
        <v>0</v>
      </c>
      <c r="AE248" s="6">
        <f t="shared" si="54"/>
        <v>0</v>
      </c>
      <c r="AF248" s="6">
        <f t="shared" si="55"/>
        <v>0</v>
      </c>
      <c r="AG248" s="6">
        <f t="shared" si="56"/>
        <v>0</v>
      </c>
      <c r="AH248" s="6">
        <f t="shared" si="57"/>
        <v>0</v>
      </c>
      <c r="AI248" s="6">
        <f t="shared" si="58"/>
        <v>0</v>
      </c>
      <c r="AJ248" s="6"/>
      <c r="AK248" s="6"/>
      <c r="AL248" s="6"/>
    </row>
    <row r="249" spans="1:38" s="20" customFormat="1" ht="15" customHeight="1" x14ac:dyDescent="0.25">
      <c r="A249" s="19"/>
      <c r="B249" s="74" t="str">
        <f t="shared" si="46"/>
        <v>!!!</v>
      </c>
      <c r="C249" s="202" t="str">
        <f>IF($D249&lt;&gt;"",VLOOKUP(TEXT($D249,0),'Angaben Stationen'!$C$15:$V$65,2,0),"")</f>
        <v/>
      </c>
      <c r="D249" s="203"/>
      <c r="E249" s="210"/>
      <c r="F249" s="210"/>
      <c r="G249" s="217"/>
      <c r="H249" s="218"/>
      <c r="I249" s="218"/>
      <c r="J249" s="218"/>
      <c r="K249" s="218"/>
      <c r="L249" s="219" t="str">
        <f t="shared" si="59"/>
        <v/>
      </c>
      <c r="M249" s="116"/>
      <c r="N249" s="115"/>
      <c r="T249" s="6"/>
      <c r="U249" s="6">
        <f t="shared" si="47"/>
        <v>0</v>
      </c>
      <c r="V249" s="6" t="str">
        <f t="shared" si="60"/>
        <v>Leer</v>
      </c>
      <c r="W249" s="6" t="str">
        <f t="shared" si="48"/>
        <v/>
      </c>
      <c r="X249" s="6" t="str">
        <f>VLOOKUP($C249,{"29 - Psychiatrie (Erwachsene)","BGI";"30 - Kinder- und Jugendpsychiatrie","BGII";"31 - Psychosomatik","BGI";"00 - Bitte eine Fachabteilung auswählen","LEER";"","Leer"},2,0)</f>
        <v>Leer</v>
      </c>
      <c r="Y249" s="6" t="str">
        <f t="shared" si="49"/>
        <v/>
      </c>
      <c r="Z249" s="6">
        <f>VLOOKUP($C249,{"29 - Psychiatrie (Erwachsene)",1;"30 - Kinder- und Jugendpsychiatrie",1;"31 - Psychosomatik",1;"00 - Bitte eine Fachabteilung auswählen",0;"",0},2,0)</f>
        <v>0</v>
      </c>
      <c r="AA249" s="6">
        <f t="shared" si="50"/>
        <v>0</v>
      </c>
      <c r="AB249" s="6">
        <f t="shared" si="51"/>
        <v>0</v>
      </c>
      <c r="AC249" s="6">
        <f t="shared" si="52"/>
        <v>0</v>
      </c>
      <c r="AD249" s="6">
        <f t="shared" si="53"/>
        <v>0</v>
      </c>
      <c r="AE249" s="6">
        <f t="shared" si="54"/>
        <v>0</v>
      </c>
      <c r="AF249" s="6">
        <f t="shared" si="55"/>
        <v>0</v>
      </c>
      <c r="AG249" s="6">
        <f t="shared" si="56"/>
        <v>0</v>
      </c>
      <c r="AH249" s="6">
        <f t="shared" si="57"/>
        <v>0</v>
      </c>
      <c r="AI249" s="6">
        <f t="shared" si="58"/>
        <v>0</v>
      </c>
      <c r="AJ249" s="6"/>
      <c r="AK249" s="6"/>
      <c r="AL249" s="6"/>
    </row>
    <row r="250" spans="1:38" s="20" customFormat="1" ht="15" customHeight="1" x14ac:dyDescent="0.25">
      <c r="A250" s="19"/>
      <c r="B250" s="74" t="str">
        <f t="shared" si="46"/>
        <v>!!!</v>
      </c>
      <c r="C250" s="202" t="str">
        <f>IF($D250&lt;&gt;"",VLOOKUP(TEXT($D250,0),'Angaben Stationen'!$C$15:$V$65,2,0),"")</f>
        <v/>
      </c>
      <c r="D250" s="203"/>
      <c r="E250" s="210"/>
      <c r="F250" s="210"/>
      <c r="G250" s="217"/>
      <c r="H250" s="218"/>
      <c r="I250" s="218"/>
      <c r="J250" s="218"/>
      <c r="K250" s="218"/>
      <c r="L250" s="219" t="str">
        <f t="shared" si="59"/>
        <v/>
      </c>
      <c r="M250" s="116"/>
      <c r="N250" s="115"/>
      <c r="T250" s="6"/>
      <c r="U250" s="6">
        <f t="shared" si="47"/>
        <v>0</v>
      </c>
      <c r="V250" s="6" t="str">
        <f t="shared" si="60"/>
        <v>Leer</v>
      </c>
      <c r="W250" s="6" t="str">
        <f t="shared" si="48"/>
        <v/>
      </c>
      <c r="X250" s="6" t="str">
        <f>VLOOKUP($C250,{"29 - Psychiatrie (Erwachsene)","BGI";"30 - Kinder- und Jugendpsychiatrie","BGII";"31 - Psychosomatik","BGI";"00 - Bitte eine Fachabteilung auswählen","LEER";"","Leer"},2,0)</f>
        <v>Leer</v>
      </c>
      <c r="Y250" s="6" t="str">
        <f t="shared" si="49"/>
        <v/>
      </c>
      <c r="Z250" s="6">
        <f>VLOOKUP($C250,{"29 - Psychiatrie (Erwachsene)",1;"30 - Kinder- und Jugendpsychiatrie",1;"31 - Psychosomatik",1;"00 - Bitte eine Fachabteilung auswählen",0;"",0},2,0)</f>
        <v>0</v>
      </c>
      <c r="AA250" s="6">
        <f t="shared" si="50"/>
        <v>0</v>
      </c>
      <c r="AB250" s="6">
        <f t="shared" si="51"/>
        <v>0</v>
      </c>
      <c r="AC250" s="6">
        <f t="shared" si="52"/>
        <v>0</v>
      </c>
      <c r="AD250" s="6">
        <f t="shared" si="53"/>
        <v>0</v>
      </c>
      <c r="AE250" s="6">
        <f t="shared" si="54"/>
        <v>0</v>
      </c>
      <c r="AF250" s="6">
        <f t="shared" si="55"/>
        <v>0</v>
      </c>
      <c r="AG250" s="6">
        <f t="shared" si="56"/>
        <v>0</v>
      </c>
      <c r="AH250" s="6">
        <f t="shared" si="57"/>
        <v>0</v>
      </c>
      <c r="AI250" s="6">
        <f t="shared" si="58"/>
        <v>0</v>
      </c>
      <c r="AJ250" s="6"/>
      <c r="AK250" s="6"/>
      <c r="AL250" s="6"/>
    </row>
    <row r="251" spans="1:38" s="20" customFormat="1" ht="15" customHeight="1" x14ac:dyDescent="0.25">
      <c r="A251" s="19"/>
      <c r="B251" s="74" t="str">
        <f t="shared" si="46"/>
        <v>!!!</v>
      </c>
      <c r="C251" s="202" t="str">
        <f>IF($D251&lt;&gt;"",VLOOKUP(TEXT($D251,0),'Angaben Stationen'!$C$15:$V$65,2,0),"")</f>
        <v/>
      </c>
      <c r="D251" s="203"/>
      <c r="E251" s="210"/>
      <c r="F251" s="210"/>
      <c r="G251" s="217"/>
      <c r="H251" s="218"/>
      <c r="I251" s="218"/>
      <c r="J251" s="218"/>
      <c r="K251" s="218"/>
      <c r="L251" s="219" t="str">
        <f t="shared" si="59"/>
        <v/>
      </c>
      <c r="M251" s="116"/>
      <c r="N251" s="115"/>
      <c r="T251" s="6"/>
      <c r="U251" s="6">
        <f t="shared" si="47"/>
        <v>0</v>
      </c>
      <c r="V251" s="6" t="str">
        <f t="shared" si="60"/>
        <v>Leer</v>
      </c>
      <c r="W251" s="6" t="str">
        <f t="shared" si="48"/>
        <v/>
      </c>
      <c r="X251" s="6" t="str">
        <f>VLOOKUP($C251,{"29 - Psychiatrie (Erwachsene)","BGI";"30 - Kinder- und Jugendpsychiatrie","BGII";"31 - Psychosomatik","BGI";"00 - Bitte eine Fachabteilung auswählen","LEER";"","Leer"},2,0)</f>
        <v>Leer</v>
      </c>
      <c r="Y251" s="6" t="str">
        <f t="shared" si="49"/>
        <v/>
      </c>
      <c r="Z251" s="6">
        <f>VLOOKUP($C251,{"29 - Psychiatrie (Erwachsene)",1;"30 - Kinder- und Jugendpsychiatrie",1;"31 - Psychosomatik",1;"00 - Bitte eine Fachabteilung auswählen",0;"",0},2,0)</f>
        <v>0</v>
      </c>
      <c r="AA251" s="6">
        <f t="shared" si="50"/>
        <v>0</v>
      </c>
      <c r="AB251" s="6">
        <f t="shared" si="51"/>
        <v>0</v>
      </c>
      <c r="AC251" s="6">
        <f t="shared" si="52"/>
        <v>0</v>
      </c>
      <c r="AD251" s="6">
        <f t="shared" si="53"/>
        <v>0</v>
      </c>
      <c r="AE251" s="6">
        <f t="shared" si="54"/>
        <v>0</v>
      </c>
      <c r="AF251" s="6">
        <f t="shared" si="55"/>
        <v>0</v>
      </c>
      <c r="AG251" s="6">
        <f t="shared" si="56"/>
        <v>0</v>
      </c>
      <c r="AH251" s="6">
        <f t="shared" si="57"/>
        <v>0</v>
      </c>
      <c r="AI251" s="6">
        <f t="shared" si="58"/>
        <v>0</v>
      </c>
      <c r="AJ251" s="6"/>
      <c r="AK251" s="6"/>
      <c r="AL251" s="6"/>
    </row>
    <row r="252" spans="1:38" s="20" customFormat="1" ht="15" customHeight="1" x14ac:dyDescent="0.25">
      <c r="A252" s="19"/>
      <c r="B252" s="74" t="str">
        <f t="shared" si="46"/>
        <v>!!!</v>
      </c>
      <c r="C252" s="202" t="str">
        <f>IF($D252&lt;&gt;"",VLOOKUP(TEXT($D252,0),'Angaben Stationen'!$C$15:$V$65,2,0),"")</f>
        <v/>
      </c>
      <c r="D252" s="203"/>
      <c r="E252" s="210"/>
      <c r="F252" s="210"/>
      <c r="G252" s="217"/>
      <c r="H252" s="218"/>
      <c r="I252" s="218"/>
      <c r="J252" s="218"/>
      <c r="K252" s="218"/>
      <c r="L252" s="219" t="str">
        <f t="shared" si="59"/>
        <v/>
      </c>
      <c r="M252" s="116"/>
      <c r="N252" s="115"/>
      <c r="T252" s="6"/>
      <c r="U252" s="6">
        <f t="shared" si="47"/>
        <v>0</v>
      </c>
      <c r="V252" s="6" t="str">
        <f t="shared" si="60"/>
        <v>Leer</v>
      </c>
      <c r="W252" s="6" t="str">
        <f t="shared" si="48"/>
        <v/>
      </c>
      <c r="X252" s="6" t="str">
        <f>VLOOKUP($C252,{"29 - Psychiatrie (Erwachsene)","BGI";"30 - Kinder- und Jugendpsychiatrie","BGII";"31 - Psychosomatik","BGI";"00 - Bitte eine Fachabteilung auswählen","LEER";"","Leer"},2,0)</f>
        <v>Leer</v>
      </c>
      <c r="Y252" s="6" t="str">
        <f t="shared" si="49"/>
        <v/>
      </c>
      <c r="Z252" s="6">
        <f>VLOOKUP($C252,{"29 - Psychiatrie (Erwachsene)",1;"30 - Kinder- und Jugendpsychiatrie",1;"31 - Psychosomatik",1;"00 - Bitte eine Fachabteilung auswählen",0;"",0},2,0)</f>
        <v>0</v>
      </c>
      <c r="AA252" s="6">
        <f t="shared" si="50"/>
        <v>0</v>
      </c>
      <c r="AB252" s="6">
        <f t="shared" si="51"/>
        <v>0</v>
      </c>
      <c r="AC252" s="6">
        <f t="shared" si="52"/>
        <v>0</v>
      </c>
      <c r="AD252" s="6">
        <f t="shared" si="53"/>
        <v>0</v>
      </c>
      <c r="AE252" s="6">
        <f t="shared" si="54"/>
        <v>0</v>
      </c>
      <c r="AF252" s="6">
        <f t="shared" si="55"/>
        <v>0</v>
      </c>
      <c r="AG252" s="6">
        <f t="shared" si="56"/>
        <v>0</v>
      </c>
      <c r="AH252" s="6">
        <f t="shared" si="57"/>
        <v>0</v>
      </c>
      <c r="AI252" s="6">
        <f t="shared" si="58"/>
        <v>0</v>
      </c>
      <c r="AJ252" s="6"/>
      <c r="AK252" s="6"/>
      <c r="AL252" s="6"/>
    </row>
    <row r="253" spans="1:38" s="20" customFormat="1" ht="15" customHeight="1" x14ac:dyDescent="0.25">
      <c r="A253" s="19"/>
      <c r="B253" s="74" t="str">
        <f t="shared" si="46"/>
        <v>!!!</v>
      </c>
      <c r="C253" s="202" t="str">
        <f>IF($D253&lt;&gt;"",VLOOKUP(TEXT($D253,0),'Angaben Stationen'!$C$15:$V$65,2,0),"")</f>
        <v/>
      </c>
      <c r="D253" s="203"/>
      <c r="E253" s="210"/>
      <c r="F253" s="210"/>
      <c r="G253" s="217"/>
      <c r="H253" s="218"/>
      <c r="I253" s="218"/>
      <c r="J253" s="218"/>
      <c r="K253" s="218"/>
      <c r="L253" s="219" t="str">
        <f t="shared" si="59"/>
        <v/>
      </c>
      <c r="M253" s="116"/>
      <c r="N253" s="115"/>
      <c r="T253" s="6"/>
      <c r="U253" s="6">
        <f t="shared" si="47"/>
        <v>0</v>
      </c>
      <c r="V253" s="6" t="str">
        <f t="shared" si="60"/>
        <v>Leer</v>
      </c>
      <c r="W253" s="6" t="str">
        <f t="shared" si="48"/>
        <v/>
      </c>
      <c r="X253" s="6" t="str">
        <f>VLOOKUP($C253,{"29 - Psychiatrie (Erwachsene)","BGI";"30 - Kinder- und Jugendpsychiatrie","BGII";"31 - Psychosomatik","BGI";"00 - Bitte eine Fachabteilung auswählen","LEER";"","Leer"},2,0)</f>
        <v>Leer</v>
      </c>
      <c r="Y253" s="6" t="str">
        <f t="shared" si="49"/>
        <v/>
      </c>
      <c r="Z253" s="6">
        <f>VLOOKUP($C253,{"29 - Psychiatrie (Erwachsene)",1;"30 - Kinder- und Jugendpsychiatrie",1;"31 - Psychosomatik",1;"00 - Bitte eine Fachabteilung auswählen",0;"",0},2,0)</f>
        <v>0</v>
      </c>
      <c r="AA253" s="6">
        <f t="shared" si="50"/>
        <v>0</v>
      </c>
      <c r="AB253" s="6">
        <f t="shared" si="51"/>
        <v>0</v>
      </c>
      <c r="AC253" s="6">
        <f t="shared" si="52"/>
        <v>0</v>
      </c>
      <c r="AD253" s="6">
        <f t="shared" si="53"/>
        <v>0</v>
      </c>
      <c r="AE253" s="6">
        <f t="shared" si="54"/>
        <v>0</v>
      </c>
      <c r="AF253" s="6">
        <f t="shared" si="55"/>
        <v>0</v>
      </c>
      <c r="AG253" s="6">
        <f t="shared" si="56"/>
        <v>0</v>
      </c>
      <c r="AH253" s="6">
        <f t="shared" si="57"/>
        <v>0</v>
      </c>
      <c r="AI253" s="6">
        <f t="shared" si="58"/>
        <v>0</v>
      </c>
      <c r="AJ253" s="6"/>
      <c r="AK253" s="6"/>
      <c r="AL253" s="6"/>
    </row>
    <row r="254" spans="1:38" s="20" customFormat="1" ht="15" customHeight="1" x14ac:dyDescent="0.25">
      <c r="A254" s="19"/>
      <c r="B254" s="74" t="str">
        <f t="shared" si="46"/>
        <v>!!!</v>
      </c>
      <c r="C254" s="202" t="str">
        <f>IF($D254&lt;&gt;"",VLOOKUP(TEXT($D254,0),'Angaben Stationen'!$C$15:$V$65,2,0),"")</f>
        <v/>
      </c>
      <c r="D254" s="203"/>
      <c r="E254" s="210"/>
      <c r="F254" s="210"/>
      <c r="G254" s="217"/>
      <c r="H254" s="218"/>
      <c r="I254" s="218"/>
      <c r="J254" s="218"/>
      <c r="K254" s="218"/>
      <c r="L254" s="219" t="str">
        <f t="shared" si="59"/>
        <v/>
      </c>
      <c r="M254" s="116"/>
      <c r="N254" s="115"/>
      <c r="T254" s="6"/>
      <c r="U254" s="6">
        <f t="shared" si="47"/>
        <v>0</v>
      </c>
      <c r="V254" s="6" t="str">
        <f t="shared" si="60"/>
        <v>Leer</v>
      </c>
      <c r="W254" s="6" t="str">
        <f t="shared" si="48"/>
        <v/>
      </c>
      <c r="X254" s="6" t="str">
        <f>VLOOKUP($C254,{"29 - Psychiatrie (Erwachsene)","BGI";"30 - Kinder- und Jugendpsychiatrie","BGII";"31 - Psychosomatik","BGI";"00 - Bitte eine Fachabteilung auswählen","LEER";"","Leer"},2,0)</f>
        <v>Leer</v>
      </c>
      <c r="Y254" s="6" t="str">
        <f t="shared" si="49"/>
        <v/>
      </c>
      <c r="Z254" s="6">
        <f>VLOOKUP($C254,{"29 - Psychiatrie (Erwachsene)",1;"30 - Kinder- und Jugendpsychiatrie",1;"31 - Psychosomatik",1;"00 - Bitte eine Fachabteilung auswählen",0;"",0},2,0)</f>
        <v>0</v>
      </c>
      <c r="AA254" s="6">
        <f t="shared" si="50"/>
        <v>0</v>
      </c>
      <c r="AB254" s="6">
        <f t="shared" si="51"/>
        <v>0</v>
      </c>
      <c r="AC254" s="6">
        <f t="shared" si="52"/>
        <v>0</v>
      </c>
      <c r="AD254" s="6">
        <f t="shared" si="53"/>
        <v>0</v>
      </c>
      <c r="AE254" s="6">
        <f t="shared" si="54"/>
        <v>0</v>
      </c>
      <c r="AF254" s="6">
        <f t="shared" si="55"/>
        <v>0</v>
      </c>
      <c r="AG254" s="6">
        <f t="shared" si="56"/>
        <v>0</v>
      </c>
      <c r="AH254" s="6">
        <f t="shared" si="57"/>
        <v>0</v>
      </c>
      <c r="AI254" s="6">
        <f t="shared" si="58"/>
        <v>0</v>
      </c>
      <c r="AJ254" s="6"/>
      <c r="AK254" s="6"/>
      <c r="AL254" s="6"/>
    </row>
    <row r="255" spans="1:38" s="20" customFormat="1" ht="15" customHeight="1" x14ac:dyDescent="0.25">
      <c r="A255" s="19"/>
      <c r="B255" s="74" t="str">
        <f t="shared" si="46"/>
        <v>!!!</v>
      </c>
      <c r="C255" s="202" t="str">
        <f>IF($D255&lt;&gt;"",VLOOKUP(TEXT($D255,0),'Angaben Stationen'!$C$15:$V$65,2,0),"")</f>
        <v/>
      </c>
      <c r="D255" s="203"/>
      <c r="E255" s="210"/>
      <c r="F255" s="210"/>
      <c r="G255" s="217"/>
      <c r="H255" s="218"/>
      <c r="I255" s="218"/>
      <c r="J255" s="218"/>
      <c r="K255" s="218"/>
      <c r="L255" s="219" t="str">
        <f t="shared" si="59"/>
        <v/>
      </c>
      <c r="M255" s="116"/>
      <c r="N255" s="115"/>
      <c r="T255" s="6"/>
      <c r="U255" s="6">
        <f t="shared" si="47"/>
        <v>0</v>
      </c>
      <c r="V255" s="6" t="str">
        <f t="shared" si="60"/>
        <v>Leer</v>
      </c>
      <c r="W255" s="6" t="str">
        <f t="shared" si="48"/>
        <v/>
      </c>
      <c r="X255" s="6" t="str">
        <f>VLOOKUP($C255,{"29 - Psychiatrie (Erwachsene)","BGI";"30 - Kinder- und Jugendpsychiatrie","BGII";"31 - Psychosomatik","BGI";"00 - Bitte eine Fachabteilung auswählen","LEER";"","Leer"},2,0)</f>
        <v>Leer</v>
      </c>
      <c r="Y255" s="6" t="str">
        <f t="shared" si="49"/>
        <v/>
      </c>
      <c r="Z255" s="6">
        <f>VLOOKUP($C255,{"29 - Psychiatrie (Erwachsene)",1;"30 - Kinder- und Jugendpsychiatrie",1;"31 - Psychosomatik",1;"00 - Bitte eine Fachabteilung auswählen",0;"",0},2,0)</f>
        <v>0</v>
      </c>
      <c r="AA255" s="6">
        <f t="shared" si="50"/>
        <v>0</v>
      </c>
      <c r="AB255" s="6">
        <f t="shared" si="51"/>
        <v>0</v>
      </c>
      <c r="AC255" s="6">
        <f t="shared" si="52"/>
        <v>0</v>
      </c>
      <c r="AD255" s="6">
        <f t="shared" si="53"/>
        <v>0</v>
      </c>
      <c r="AE255" s="6">
        <f t="shared" si="54"/>
        <v>0</v>
      </c>
      <c r="AF255" s="6">
        <f t="shared" si="55"/>
        <v>0</v>
      </c>
      <c r="AG255" s="6">
        <f t="shared" si="56"/>
        <v>0</v>
      </c>
      <c r="AH255" s="6">
        <f t="shared" si="57"/>
        <v>0</v>
      </c>
      <c r="AI255" s="6">
        <f t="shared" si="58"/>
        <v>0</v>
      </c>
      <c r="AJ255" s="6"/>
      <c r="AK255" s="6"/>
      <c r="AL255" s="6"/>
    </row>
    <row r="256" spans="1:38" s="20" customFormat="1" ht="15" customHeight="1" x14ac:dyDescent="0.25">
      <c r="A256" s="19"/>
      <c r="B256" s="74" t="str">
        <f t="shared" si="46"/>
        <v>!!!</v>
      </c>
      <c r="C256" s="202" t="str">
        <f>IF($D256&lt;&gt;"",VLOOKUP(TEXT($D256,0),'Angaben Stationen'!$C$15:$V$65,2,0),"")</f>
        <v/>
      </c>
      <c r="D256" s="203"/>
      <c r="E256" s="210"/>
      <c r="F256" s="210"/>
      <c r="G256" s="217"/>
      <c r="H256" s="218"/>
      <c r="I256" s="218"/>
      <c r="J256" s="218"/>
      <c r="K256" s="218"/>
      <c r="L256" s="219" t="str">
        <f t="shared" si="59"/>
        <v/>
      </c>
      <c r="M256" s="116"/>
      <c r="N256" s="115"/>
      <c r="T256" s="6"/>
      <c r="U256" s="6">
        <f t="shared" si="47"/>
        <v>0</v>
      </c>
      <c r="V256" s="6" t="str">
        <f t="shared" si="60"/>
        <v>Leer</v>
      </c>
      <c r="W256" s="6" t="str">
        <f t="shared" si="48"/>
        <v/>
      </c>
      <c r="X256" s="6" t="str">
        <f>VLOOKUP($C256,{"29 - Psychiatrie (Erwachsene)","BGI";"30 - Kinder- und Jugendpsychiatrie","BGII";"31 - Psychosomatik","BGI";"00 - Bitte eine Fachabteilung auswählen","LEER";"","Leer"},2,0)</f>
        <v>Leer</v>
      </c>
      <c r="Y256" s="6" t="str">
        <f t="shared" si="49"/>
        <v/>
      </c>
      <c r="Z256" s="6">
        <f>VLOOKUP($C256,{"29 - Psychiatrie (Erwachsene)",1;"30 - Kinder- und Jugendpsychiatrie",1;"31 - Psychosomatik",1;"00 - Bitte eine Fachabteilung auswählen",0;"",0},2,0)</f>
        <v>0</v>
      </c>
      <c r="AA256" s="6">
        <f t="shared" si="50"/>
        <v>0</v>
      </c>
      <c r="AB256" s="6">
        <f t="shared" si="51"/>
        <v>0</v>
      </c>
      <c r="AC256" s="6">
        <f t="shared" si="52"/>
        <v>0</v>
      </c>
      <c r="AD256" s="6">
        <f t="shared" si="53"/>
        <v>0</v>
      </c>
      <c r="AE256" s="6">
        <f t="shared" si="54"/>
        <v>0</v>
      </c>
      <c r="AF256" s="6">
        <f t="shared" si="55"/>
        <v>0</v>
      </c>
      <c r="AG256" s="6">
        <f t="shared" si="56"/>
        <v>0</v>
      </c>
      <c r="AH256" s="6">
        <f t="shared" si="57"/>
        <v>0</v>
      </c>
      <c r="AI256" s="6">
        <f t="shared" si="58"/>
        <v>0</v>
      </c>
      <c r="AJ256" s="6"/>
      <c r="AK256" s="6"/>
      <c r="AL256" s="6"/>
    </row>
    <row r="257" spans="1:38" s="20" customFormat="1" ht="15" customHeight="1" x14ac:dyDescent="0.25">
      <c r="A257" s="19"/>
      <c r="B257" s="74" t="str">
        <f t="shared" si="46"/>
        <v>!!!</v>
      </c>
      <c r="C257" s="202" t="str">
        <f>IF($D257&lt;&gt;"",VLOOKUP(TEXT($D257,0),'Angaben Stationen'!$C$15:$V$65,2,0),"")</f>
        <v/>
      </c>
      <c r="D257" s="203"/>
      <c r="E257" s="210"/>
      <c r="F257" s="210"/>
      <c r="G257" s="217"/>
      <c r="H257" s="218"/>
      <c r="I257" s="218"/>
      <c r="J257" s="218"/>
      <c r="K257" s="218"/>
      <c r="L257" s="219" t="str">
        <f t="shared" si="59"/>
        <v/>
      </c>
      <c r="M257" s="116"/>
      <c r="N257" s="115"/>
      <c r="T257" s="6"/>
      <c r="U257" s="6">
        <f t="shared" si="47"/>
        <v>0</v>
      </c>
      <c r="V257" s="6" t="str">
        <f t="shared" si="60"/>
        <v>Leer</v>
      </c>
      <c r="W257" s="6" t="str">
        <f t="shared" si="48"/>
        <v/>
      </c>
      <c r="X257" s="6" t="str">
        <f>VLOOKUP($C257,{"29 - Psychiatrie (Erwachsene)","BGI";"30 - Kinder- und Jugendpsychiatrie","BGII";"31 - Psychosomatik","BGI";"00 - Bitte eine Fachabteilung auswählen","LEER";"","Leer"},2,0)</f>
        <v>Leer</v>
      </c>
      <c r="Y257" s="6" t="str">
        <f t="shared" si="49"/>
        <v/>
      </c>
      <c r="Z257" s="6">
        <f>VLOOKUP($C257,{"29 - Psychiatrie (Erwachsene)",1;"30 - Kinder- und Jugendpsychiatrie",1;"31 - Psychosomatik",1;"00 - Bitte eine Fachabteilung auswählen",0;"",0},2,0)</f>
        <v>0</v>
      </c>
      <c r="AA257" s="6">
        <f t="shared" si="50"/>
        <v>0</v>
      </c>
      <c r="AB257" s="6">
        <f t="shared" si="51"/>
        <v>0</v>
      </c>
      <c r="AC257" s="6">
        <f t="shared" si="52"/>
        <v>0</v>
      </c>
      <c r="AD257" s="6">
        <f t="shared" si="53"/>
        <v>0</v>
      </c>
      <c r="AE257" s="6">
        <f t="shared" si="54"/>
        <v>0</v>
      </c>
      <c r="AF257" s="6">
        <f t="shared" si="55"/>
        <v>0</v>
      </c>
      <c r="AG257" s="6">
        <f t="shared" si="56"/>
        <v>0</v>
      </c>
      <c r="AH257" s="6">
        <f t="shared" si="57"/>
        <v>0</v>
      </c>
      <c r="AI257" s="6">
        <f t="shared" si="58"/>
        <v>0</v>
      </c>
      <c r="AJ257" s="6"/>
      <c r="AK257" s="6"/>
      <c r="AL257" s="6"/>
    </row>
    <row r="258" spans="1:38" s="20" customFormat="1" ht="15" customHeight="1" x14ac:dyDescent="0.25">
      <c r="A258" s="19"/>
      <c r="B258" s="74" t="str">
        <f t="shared" si="46"/>
        <v>!!!</v>
      </c>
      <c r="C258" s="202" t="str">
        <f>IF($D258&lt;&gt;"",VLOOKUP(TEXT($D258,0),'Angaben Stationen'!$C$15:$V$65,2,0),"")</f>
        <v/>
      </c>
      <c r="D258" s="203"/>
      <c r="E258" s="210"/>
      <c r="F258" s="210"/>
      <c r="G258" s="217"/>
      <c r="H258" s="218"/>
      <c r="I258" s="218"/>
      <c r="J258" s="218"/>
      <c r="K258" s="218"/>
      <c r="L258" s="219" t="str">
        <f t="shared" si="59"/>
        <v/>
      </c>
      <c r="M258" s="116"/>
      <c r="N258" s="115"/>
      <c r="T258" s="6"/>
      <c r="U258" s="6">
        <f t="shared" si="47"/>
        <v>0</v>
      </c>
      <c r="V258" s="6" t="str">
        <f t="shared" si="60"/>
        <v>Leer</v>
      </c>
      <c r="W258" s="6" t="str">
        <f t="shared" si="48"/>
        <v/>
      </c>
      <c r="X258" s="6" t="str">
        <f>VLOOKUP($C258,{"29 - Psychiatrie (Erwachsene)","BGI";"30 - Kinder- und Jugendpsychiatrie","BGII";"31 - Psychosomatik","BGI";"00 - Bitte eine Fachabteilung auswählen","LEER";"","Leer"},2,0)</f>
        <v>Leer</v>
      </c>
      <c r="Y258" s="6" t="str">
        <f t="shared" si="49"/>
        <v/>
      </c>
      <c r="Z258" s="6">
        <f>VLOOKUP($C258,{"29 - Psychiatrie (Erwachsene)",1;"30 - Kinder- und Jugendpsychiatrie",1;"31 - Psychosomatik",1;"00 - Bitte eine Fachabteilung auswählen",0;"",0},2,0)</f>
        <v>0</v>
      </c>
      <c r="AA258" s="6">
        <f t="shared" si="50"/>
        <v>0</v>
      </c>
      <c r="AB258" s="6">
        <f t="shared" si="51"/>
        <v>0</v>
      </c>
      <c r="AC258" s="6">
        <f t="shared" si="52"/>
        <v>0</v>
      </c>
      <c r="AD258" s="6">
        <f t="shared" si="53"/>
        <v>0</v>
      </c>
      <c r="AE258" s="6">
        <f t="shared" si="54"/>
        <v>0</v>
      </c>
      <c r="AF258" s="6">
        <f t="shared" si="55"/>
        <v>0</v>
      </c>
      <c r="AG258" s="6">
        <f t="shared" si="56"/>
        <v>0</v>
      </c>
      <c r="AH258" s="6">
        <f t="shared" si="57"/>
        <v>0</v>
      </c>
      <c r="AI258" s="6">
        <f t="shared" si="58"/>
        <v>0</v>
      </c>
      <c r="AJ258" s="6"/>
      <c r="AK258" s="6"/>
      <c r="AL258" s="6"/>
    </row>
    <row r="259" spans="1:38" s="20" customFormat="1" ht="15" customHeight="1" x14ac:dyDescent="0.25">
      <c r="A259" s="19"/>
      <c r="B259" s="74" t="str">
        <f t="shared" si="46"/>
        <v>!!!</v>
      </c>
      <c r="C259" s="202" t="str">
        <f>IF($D259&lt;&gt;"",VLOOKUP(TEXT($D259,0),'Angaben Stationen'!$C$15:$V$65,2,0),"")</f>
        <v/>
      </c>
      <c r="D259" s="203"/>
      <c r="E259" s="210"/>
      <c r="F259" s="210"/>
      <c r="G259" s="217"/>
      <c r="H259" s="218"/>
      <c r="I259" s="218"/>
      <c r="J259" s="218"/>
      <c r="K259" s="218"/>
      <c r="L259" s="219" t="str">
        <f t="shared" si="59"/>
        <v/>
      </c>
      <c r="M259" s="116"/>
      <c r="N259" s="115"/>
      <c r="T259" s="6"/>
      <c r="U259" s="6">
        <f t="shared" si="47"/>
        <v>0</v>
      </c>
      <c r="V259" s="6" t="str">
        <f t="shared" si="60"/>
        <v>Leer</v>
      </c>
      <c r="W259" s="6" t="str">
        <f t="shared" si="48"/>
        <v/>
      </c>
      <c r="X259" s="6" t="str">
        <f>VLOOKUP($C259,{"29 - Psychiatrie (Erwachsene)","BGI";"30 - Kinder- und Jugendpsychiatrie","BGII";"31 - Psychosomatik","BGI";"00 - Bitte eine Fachabteilung auswählen","LEER";"","Leer"},2,0)</f>
        <v>Leer</v>
      </c>
      <c r="Y259" s="6" t="str">
        <f t="shared" si="49"/>
        <v/>
      </c>
      <c r="Z259" s="6">
        <f>VLOOKUP($C259,{"29 - Psychiatrie (Erwachsene)",1;"30 - Kinder- und Jugendpsychiatrie",1;"31 - Psychosomatik",1;"00 - Bitte eine Fachabteilung auswählen",0;"",0},2,0)</f>
        <v>0</v>
      </c>
      <c r="AA259" s="6">
        <f t="shared" si="50"/>
        <v>0</v>
      </c>
      <c r="AB259" s="6">
        <f t="shared" si="51"/>
        <v>0</v>
      </c>
      <c r="AC259" s="6">
        <f t="shared" si="52"/>
        <v>0</v>
      </c>
      <c r="AD259" s="6">
        <f t="shared" si="53"/>
        <v>0</v>
      </c>
      <c r="AE259" s="6">
        <f t="shared" si="54"/>
        <v>0</v>
      </c>
      <c r="AF259" s="6">
        <f t="shared" si="55"/>
        <v>0</v>
      </c>
      <c r="AG259" s="6">
        <f t="shared" si="56"/>
        <v>0</v>
      </c>
      <c r="AH259" s="6">
        <f t="shared" si="57"/>
        <v>0</v>
      </c>
      <c r="AI259" s="6">
        <f t="shared" si="58"/>
        <v>0</v>
      </c>
      <c r="AJ259" s="6"/>
      <c r="AK259" s="6"/>
      <c r="AL259" s="6"/>
    </row>
    <row r="260" spans="1:38" s="20" customFormat="1" ht="15" customHeight="1" x14ac:dyDescent="0.25">
      <c r="A260" s="19"/>
      <c r="B260" s="74" t="str">
        <f t="shared" si="46"/>
        <v>!!!</v>
      </c>
      <c r="C260" s="202" t="str">
        <f>IF($D260&lt;&gt;"",VLOOKUP(TEXT($D260,0),'Angaben Stationen'!$C$15:$V$65,2,0),"")</f>
        <v/>
      </c>
      <c r="D260" s="203"/>
      <c r="E260" s="210"/>
      <c r="F260" s="210"/>
      <c r="G260" s="217"/>
      <c r="H260" s="218"/>
      <c r="I260" s="218"/>
      <c r="J260" s="218"/>
      <c r="K260" s="218"/>
      <c r="L260" s="219" t="str">
        <f t="shared" si="59"/>
        <v/>
      </c>
      <c r="M260" s="116"/>
      <c r="N260" s="115"/>
      <c r="T260" s="6"/>
      <c r="U260" s="6">
        <f t="shared" si="47"/>
        <v>0</v>
      </c>
      <c r="V260" s="6" t="str">
        <f t="shared" si="60"/>
        <v>Leer</v>
      </c>
      <c r="W260" s="6" t="str">
        <f t="shared" si="48"/>
        <v/>
      </c>
      <c r="X260" s="6" t="str">
        <f>VLOOKUP($C260,{"29 - Psychiatrie (Erwachsene)","BGI";"30 - Kinder- und Jugendpsychiatrie","BGII";"31 - Psychosomatik","BGI";"00 - Bitte eine Fachabteilung auswählen","LEER";"","Leer"},2,0)</f>
        <v>Leer</v>
      </c>
      <c r="Y260" s="6" t="str">
        <f t="shared" si="49"/>
        <v/>
      </c>
      <c r="Z260" s="6">
        <f>VLOOKUP($C260,{"29 - Psychiatrie (Erwachsene)",1;"30 - Kinder- und Jugendpsychiatrie",1;"31 - Psychosomatik",1;"00 - Bitte eine Fachabteilung auswählen",0;"",0},2,0)</f>
        <v>0</v>
      </c>
      <c r="AA260" s="6">
        <f t="shared" si="50"/>
        <v>0</v>
      </c>
      <c r="AB260" s="6">
        <f t="shared" si="51"/>
        <v>0</v>
      </c>
      <c r="AC260" s="6">
        <f t="shared" si="52"/>
        <v>0</v>
      </c>
      <c r="AD260" s="6">
        <f t="shared" si="53"/>
        <v>0</v>
      </c>
      <c r="AE260" s="6">
        <f t="shared" si="54"/>
        <v>0</v>
      </c>
      <c r="AF260" s="6">
        <f t="shared" si="55"/>
        <v>0</v>
      </c>
      <c r="AG260" s="6">
        <f t="shared" si="56"/>
        <v>0</v>
      </c>
      <c r="AH260" s="6">
        <f t="shared" si="57"/>
        <v>0</v>
      </c>
      <c r="AI260" s="6">
        <f t="shared" si="58"/>
        <v>0</v>
      </c>
      <c r="AJ260" s="6"/>
      <c r="AK260" s="6"/>
      <c r="AL260" s="6"/>
    </row>
    <row r="261" spans="1:38" s="20" customFormat="1" ht="15" customHeight="1" x14ac:dyDescent="0.25">
      <c r="A261" s="19"/>
      <c r="B261" s="74" t="str">
        <f t="shared" si="46"/>
        <v>!!!</v>
      </c>
      <c r="C261" s="202" t="str">
        <f>IF($D261&lt;&gt;"",VLOOKUP(TEXT($D261,0),'Angaben Stationen'!$C$15:$V$65,2,0),"")</f>
        <v/>
      </c>
      <c r="D261" s="203"/>
      <c r="E261" s="210"/>
      <c r="F261" s="210"/>
      <c r="G261" s="217"/>
      <c r="H261" s="218"/>
      <c r="I261" s="218"/>
      <c r="J261" s="218"/>
      <c r="K261" s="218"/>
      <c r="L261" s="219" t="str">
        <f t="shared" si="59"/>
        <v/>
      </c>
      <c r="M261" s="116"/>
      <c r="N261" s="115"/>
      <c r="T261" s="6"/>
      <c r="U261" s="6">
        <f t="shared" si="47"/>
        <v>0</v>
      </c>
      <c r="V261" s="6" t="str">
        <f t="shared" si="60"/>
        <v>Leer</v>
      </c>
      <c r="W261" s="6" t="str">
        <f t="shared" si="48"/>
        <v/>
      </c>
      <c r="X261" s="6" t="str">
        <f>VLOOKUP($C261,{"29 - Psychiatrie (Erwachsene)","BGI";"30 - Kinder- und Jugendpsychiatrie","BGII";"31 - Psychosomatik","BGI";"00 - Bitte eine Fachabteilung auswählen","LEER";"","Leer"},2,0)</f>
        <v>Leer</v>
      </c>
      <c r="Y261" s="6" t="str">
        <f t="shared" si="49"/>
        <v/>
      </c>
      <c r="Z261" s="6">
        <f>VLOOKUP($C261,{"29 - Psychiatrie (Erwachsene)",1;"30 - Kinder- und Jugendpsychiatrie",1;"31 - Psychosomatik",1;"00 - Bitte eine Fachabteilung auswählen",0;"",0},2,0)</f>
        <v>0</v>
      </c>
      <c r="AA261" s="6">
        <f t="shared" si="50"/>
        <v>0</v>
      </c>
      <c r="AB261" s="6">
        <f t="shared" si="51"/>
        <v>0</v>
      </c>
      <c r="AC261" s="6">
        <f t="shared" si="52"/>
        <v>0</v>
      </c>
      <c r="AD261" s="6">
        <f t="shared" si="53"/>
        <v>0</v>
      </c>
      <c r="AE261" s="6">
        <f t="shared" si="54"/>
        <v>0</v>
      </c>
      <c r="AF261" s="6">
        <f t="shared" si="55"/>
        <v>0</v>
      </c>
      <c r="AG261" s="6">
        <f t="shared" si="56"/>
        <v>0</v>
      </c>
      <c r="AH261" s="6">
        <f t="shared" si="57"/>
        <v>0</v>
      </c>
      <c r="AI261" s="6">
        <f t="shared" si="58"/>
        <v>0</v>
      </c>
      <c r="AJ261" s="6"/>
      <c r="AK261" s="6"/>
      <c r="AL261" s="6"/>
    </row>
    <row r="262" spans="1:38" s="20" customFormat="1" ht="15" customHeight="1" x14ac:dyDescent="0.25">
      <c r="A262" s="19"/>
      <c r="B262" s="74" t="str">
        <f t="shared" si="46"/>
        <v>!!!</v>
      </c>
      <c r="C262" s="202" t="str">
        <f>IF($D262&lt;&gt;"",VLOOKUP(TEXT($D262,0),'Angaben Stationen'!$C$15:$V$65,2,0),"")</f>
        <v/>
      </c>
      <c r="D262" s="203"/>
      <c r="E262" s="210"/>
      <c r="F262" s="210"/>
      <c r="G262" s="217"/>
      <c r="H262" s="218"/>
      <c r="I262" s="218"/>
      <c r="J262" s="218"/>
      <c r="K262" s="218"/>
      <c r="L262" s="219" t="str">
        <f t="shared" si="59"/>
        <v/>
      </c>
      <c r="M262" s="116"/>
      <c r="N262" s="115"/>
      <c r="T262" s="6"/>
      <c r="U262" s="6">
        <f t="shared" si="47"/>
        <v>0</v>
      </c>
      <c r="V262" s="6" t="str">
        <f t="shared" si="60"/>
        <v>Leer</v>
      </c>
      <c r="W262" s="6" t="str">
        <f t="shared" si="48"/>
        <v/>
      </c>
      <c r="X262" s="6" t="str">
        <f>VLOOKUP($C262,{"29 - Psychiatrie (Erwachsene)","BGI";"30 - Kinder- und Jugendpsychiatrie","BGII";"31 - Psychosomatik","BGI";"00 - Bitte eine Fachabteilung auswählen","LEER";"","Leer"},2,0)</f>
        <v>Leer</v>
      </c>
      <c r="Y262" s="6" t="str">
        <f t="shared" si="49"/>
        <v/>
      </c>
      <c r="Z262" s="6">
        <f>VLOOKUP($C262,{"29 - Psychiatrie (Erwachsene)",1;"30 - Kinder- und Jugendpsychiatrie",1;"31 - Psychosomatik",1;"00 - Bitte eine Fachabteilung auswählen",0;"",0},2,0)</f>
        <v>0</v>
      </c>
      <c r="AA262" s="6">
        <f t="shared" si="50"/>
        <v>0</v>
      </c>
      <c r="AB262" s="6">
        <f t="shared" si="51"/>
        <v>0</v>
      </c>
      <c r="AC262" s="6">
        <f t="shared" si="52"/>
        <v>0</v>
      </c>
      <c r="AD262" s="6">
        <f t="shared" si="53"/>
        <v>0</v>
      </c>
      <c r="AE262" s="6">
        <f t="shared" si="54"/>
        <v>0</v>
      </c>
      <c r="AF262" s="6">
        <f t="shared" si="55"/>
        <v>0</v>
      </c>
      <c r="AG262" s="6">
        <f t="shared" si="56"/>
        <v>0</v>
      </c>
      <c r="AH262" s="6">
        <f t="shared" si="57"/>
        <v>0</v>
      </c>
      <c r="AI262" s="6">
        <f t="shared" si="58"/>
        <v>0</v>
      </c>
      <c r="AJ262" s="6"/>
      <c r="AK262" s="6"/>
      <c r="AL262" s="6"/>
    </row>
    <row r="263" spans="1:38" s="20" customFormat="1" ht="15" customHeight="1" x14ac:dyDescent="0.25">
      <c r="A263" s="19"/>
      <c r="B263" s="74" t="str">
        <f t="shared" si="46"/>
        <v>!!!</v>
      </c>
      <c r="C263" s="202" t="str">
        <f>IF($D263&lt;&gt;"",VLOOKUP(TEXT($D263,0),'Angaben Stationen'!$C$15:$V$65,2,0),"")</f>
        <v/>
      </c>
      <c r="D263" s="203"/>
      <c r="E263" s="210"/>
      <c r="F263" s="210"/>
      <c r="G263" s="217"/>
      <c r="H263" s="218"/>
      <c r="I263" s="218"/>
      <c r="J263" s="218"/>
      <c r="K263" s="218"/>
      <c r="L263" s="219" t="str">
        <f t="shared" si="59"/>
        <v/>
      </c>
      <c r="M263" s="116"/>
      <c r="N263" s="115"/>
      <c r="T263" s="6"/>
      <c r="U263" s="6">
        <f t="shared" si="47"/>
        <v>0</v>
      </c>
      <c r="V263" s="6" t="str">
        <f t="shared" si="60"/>
        <v>Leer</v>
      </c>
      <c r="W263" s="6" t="str">
        <f t="shared" si="48"/>
        <v/>
      </c>
      <c r="X263" s="6" t="str">
        <f>VLOOKUP($C263,{"29 - Psychiatrie (Erwachsene)","BGI";"30 - Kinder- und Jugendpsychiatrie","BGII";"31 - Psychosomatik","BGI";"00 - Bitte eine Fachabteilung auswählen","LEER";"","Leer"},2,0)</f>
        <v>Leer</v>
      </c>
      <c r="Y263" s="6" t="str">
        <f t="shared" si="49"/>
        <v/>
      </c>
      <c r="Z263" s="6">
        <f>VLOOKUP($C263,{"29 - Psychiatrie (Erwachsene)",1;"30 - Kinder- und Jugendpsychiatrie",1;"31 - Psychosomatik",1;"00 - Bitte eine Fachabteilung auswählen",0;"",0},2,0)</f>
        <v>0</v>
      </c>
      <c r="AA263" s="6">
        <f t="shared" si="50"/>
        <v>0</v>
      </c>
      <c r="AB263" s="6">
        <f t="shared" si="51"/>
        <v>0</v>
      </c>
      <c r="AC263" s="6">
        <f t="shared" si="52"/>
        <v>0</v>
      </c>
      <c r="AD263" s="6">
        <f t="shared" si="53"/>
        <v>0</v>
      </c>
      <c r="AE263" s="6">
        <f t="shared" si="54"/>
        <v>0</v>
      </c>
      <c r="AF263" s="6">
        <f t="shared" si="55"/>
        <v>0</v>
      </c>
      <c r="AG263" s="6">
        <f t="shared" si="56"/>
        <v>0</v>
      </c>
      <c r="AH263" s="6">
        <f t="shared" si="57"/>
        <v>0</v>
      </c>
      <c r="AI263" s="6">
        <f t="shared" si="58"/>
        <v>0</v>
      </c>
      <c r="AJ263" s="6"/>
      <c r="AK263" s="6"/>
      <c r="AL263" s="6"/>
    </row>
    <row r="264" spans="1:38" s="20" customFormat="1" ht="15" customHeight="1" x14ac:dyDescent="0.25">
      <c r="A264" s="19"/>
      <c r="B264" s="74" t="str">
        <f t="shared" si="46"/>
        <v>!!!</v>
      </c>
      <c r="C264" s="202" t="str">
        <f>IF($D264&lt;&gt;"",VLOOKUP(TEXT($D264,0),'Angaben Stationen'!$C$15:$V$65,2,0),"")</f>
        <v/>
      </c>
      <c r="D264" s="203"/>
      <c r="E264" s="210"/>
      <c r="F264" s="210"/>
      <c r="G264" s="217"/>
      <c r="H264" s="218"/>
      <c r="I264" s="218"/>
      <c r="J264" s="218"/>
      <c r="K264" s="218"/>
      <c r="L264" s="219" t="str">
        <f t="shared" si="59"/>
        <v/>
      </c>
      <c r="M264" s="116"/>
      <c r="N264" s="115"/>
      <c r="T264" s="6"/>
      <c r="U264" s="6">
        <f t="shared" si="47"/>
        <v>0</v>
      </c>
      <c r="V264" s="6" t="str">
        <f t="shared" si="60"/>
        <v>Leer</v>
      </c>
      <c r="W264" s="6" t="str">
        <f t="shared" si="48"/>
        <v/>
      </c>
      <c r="X264" s="6" t="str">
        <f>VLOOKUP($C264,{"29 - Psychiatrie (Erwachsene)","BGI";"30 - Kinder- und Jugendpsychiatrie","BGII";"31 - Psychosomatik","BGI";"00 - Bitte eine Fachabteilung auswählen","LEER";"","Leer"},2,0)</f>
        <v>Leer</v>
      </c>
      <c r="Y264" s="6" t="str">
        <f t="shared" si="49"/>
        <v/>
      </c>
      <c r="Z264" s="6">
        <f>VLOOKUP($C264,{"29 - Psychiatrie (Erwachsene)",1;"30 - Kinder- und Jugendpsychiatrie",1;"31 - Psychosomatik",1;"00 - Bitte eine Fachabteilung auswählen",0;"",0},2,0)</f>
        <v>0</v>
      </c>
      <c r="AA264" s="6">
        <f t="shared" si="50"/>
        <v>0</v>
      </c>
      <c r="AB264" s="6">
        <f t="shared" si="51"/>
        <v>0</v>
      </c>
      <c r="AC264" s="6">
        <f t="shared" si="52"/>
        <v>0</v>
      </c>
      <c r="AD264" s="6">
        <f t="shared" si="53"/>
        <v>0</v>
      </c>
      <c r="AE264" s="6">
        <f t="shared" si="54"/>
        <v>0</v>
      </c>
      <c r="AF264" s="6">
        <f t="shared" si="55"/>
        <v>0</v>
      </c>
      <c r="AG264" s="6">
        <f t="shared" si="56"/>
        <v>0</v>
      </c>
      <c r="AH264" s="6">
        <f t="shared" si="57"/>
        <v>0</v>
      </c>
      <c r="AI264" s="6">
        <f t="shared" si="58"/>
        <v>0</v>
      </c>
      <c r="AJ264" s="6"/>
      <c r="AK264" s="6"/>
      <c r="AL264" s="6"/>
    </row>
    <row r="265" spans="1:38" s="20" customFormat="1" ht="15" customHeight="1" x14ac:dyDescent="0.25">
      <c r="A265" s="19"/>
      <c r="B265" s="74" t="str">
        <f t="shared" si="46"/>
        <v>!!!</v>
      </c>
      <c r="C265" s="202" t="str">
        <f>IF($D265&lt;&gt;"",VLOOKUP(TEXT($D265,0),'Angaben Stationen'!$C$15:$V$65,2,0),"")</f>
        <v/>
      </c>
      <c r="D265" s="203"/>
      <c r="E265" s="210"/>
      <c r="F265" s="210"/>
      <c r="G265" s="217"/>
      <c r="H265" s="218"/>
      <c r="I265" s="218"/>
      <c r="J265" s="218"/>
      <c r="K265" s="218"/>
      <c r="L265" s="219" t="str">
        <f t="shared" si="59"/>
        <v/>
      </c>
      <c r="M265" s="116"/>
      <c r="N265" s="115"/>
      <c r="T265" s="6"/>
      <c r="U265" s="6">
        <f t="shared" si="47"/>
        <v>0</v>
      </c>
      <c r="V265" s="6" t="str">
        <f t="shared" si="60"/>
        <v>Leer</v>
      </c>
      <c r="W265" s="6" t="str">
        <f t="shared" si="48"/>
        <v/>
      </c>
      <c r="X265" s="6" t="str">
        <f>VLOOKUP($C265,{"29 - Psychiatrie (Erwachsene)","BGI";"30 - Kinder- und Jugendpsychiatrie","BGII";"31 - Psychosomatik","BGI";"00 - Bitte eine Fachabteilung auswählen","LEER";"","Leer"},2,0)</f>
        <v>Leer</v>
      </c>
      <c r="Y265" s="6" t="str">
        <f t="shared" si="49"/>
        <v/>
      </c>
      <c r="Z265" s="6">
        <f>VLOOKUP($C265,{"29 - Psychiatrie (Erwachsene)",1;"30 - Kinder- und Jugendpsychiatrie",1;"31 - Psychosomatik",1;"00 - Bitte eine Fachabteilung auswählen",0;"",0},2,0)</f>
        <v>0</v>
      </c>
      <c r="AA265" s="6">
        <f t="shared" si="50"/>
        <v>0</v>
      </c>
      <c r="AB265" s="6">
        <f t="shared" si="51"/>
        <v>0</v>
      </c>
      <c r="AC265" s="6">
        <f t="shared" si="52"/>
        <v>0</v>
      </c>
      <c r="AD265" s="6">
        <f t="shared" si="53"/>
        <v>0</v>
      </c>
      <c r="AE265" s="6">
        <f t="shared" si="54"/>
        <v>0</v>
      </c>
      <c r="AF265" s="6">
        <f t="shared" si="55"/>
        <v>0</v>
      </c>
      <c r="AG265" s="6">
        <f t="shared" si="56"/>
        <v>0</v>
      </c>
      <c r="AH265" s="6">
        <f t="shared" si="57"/>
        <v>0</v>
      </c>
      <c r="AI265" s="6">
        <f t="shared" si="58"/>
        <v>0</v>
      </c>
      <c r="AJ265" s="6"/>
      <c r="AK265" s="6"/>
      <c r="AL265" s="6"/>
    </row>
    <row r="266" spans="1:38" s="20" customFormat="1" ht="15" customHeight="1" x14ac:dyDescent="0.25">
      <c r="A266" s="19"/>
      <c r="B266" s="74" t="str">
        <f t="shared" si="46"/>
        <v>!!!</v>
      </c>
      <c r="C266" s="202" t="str">
        <f>IF($D266&lt;&gt;"",VLOOKUP(TEXT($D266,0),'Angaben Stationen'!$C$15:$V$65,2,0),"")</f>
        <v/>
      </c>
      <c r="D266" s="203"/>
      <c r="E266" s="210"/>
      <c r="F266" s="210"/>
      <c r="G266" s="217"/>
      <c r="H266" s="218"/>
      <c r="I266" s="218"/>
      <c r="J266" s="218"/>
      <c r="K266" s="218"/>
      <c r="L266" s="219" t="str">
        <f t="shared" si="59"/>
        <v/>
      </c>
      <c r="M266" s="116"/>
      <c r="N266" s="115"/>
      <c r="T266" s="6"/>
      <c r="U266" s="6">
        <f t="shared" si="47"/>
        <v>0</v>
      </c>
      <c r="V266" s="6" t="str">
        <f t="shared" si="60"/>
        <v>Leer</v>
      </c>
      <c r="W266" s="6" t="str">
        <f t="shared" si="48"/>
        <v/>
      </c>
      <c r="X266" s="6" t="str">
        <f>VLOOKUP($C266,{"29 - Psychiatrie (Erwachsene)","BGI";"30 - Kinder- und Jugendpsychiatrie","BGII";"31 - Psychosomatik","BGI";"00 - Bitte eine Fachabteilung auswählen","LEER";"","Leer"},2,0)</f>
        <v>Leer</v>
      </c>
      <c r="Y266" s="6" t="str">
        <f t="shared" si="49"/>
        <v/>
      </c>
      <c r="Z266" s="6">
        <f>VLOOKUP($C266,{"29 - Psychiatrie (Erwachsene)",1;"30 - Kinder- und Jugendpsychiatrie",1;"31 - Psychosomatik",1;"00 - Bitte eine Fachabteilung auswählen",0;"",0},2,0)</f>
        <v>0</v>
      </c>
      <c r="AA266" s="6">
        <f t="shared" si="50"/>
        <v>0</v>
      </c>
      <c r="AB266" s="6">
        <f t="shared" si="51"/>
        <v>0</v>
      </c>
      <c r="AC266" s="6">
        <f t="shared" si="52"/>
        <v>0</v>
      </c>
      <c r="AD266" s="6">
        <f t="shared" si="53"/>
        <v>0</v>
      </c>
      <c r="AE266" s="6">
        <f t="shared" si="54"/>
        <v>0</v>
      </c>
      <c r="AF266" s="6">
        <f t="shared" si="55"/>
        <v>0</v>
      </c>
      <c r="AG266" s="6">
        <f t="shared" si="56"/>
        <v>0</v>
      </c>
      <c r="AH266" s="6">
        <f t="shared" si="57"/>
        <v>0</v>
      </c>
      <c r="AI266" s="6">
        <f t="shared" si="58"/>
        <v>0</v>
      </c>
      <c r="AJ266" s="6"/>
      <c r="AK266" s="6"/>
      <c r="AL266" s="6"/>
    </row>
    <row r="267" spans="1:38" s="20" customFormat="1" ht="15" customHeight="1" x14ac:dyDescent="0.25">
      <c r="A267" s="19"/>
      <c r="B267" s="74" t="str">
        <f t="shared" si="46"/>
        <v>!!!</v>
      </c>
      <c r="C267" s="202" t="str">
        <f>IF($D267&lt;&gt;"",VLOOKUP(TEXT($D267,0),'Angaben Stationen'!$C$15:$V$65,2,0),"")</f>
        <v/>
      </c>
      <c r="D267" s="203"/>
      <c r="E267" s="210"/>
      <c r="F267" s="210"/>
      <c r="G267" s="217"/>
      <c r="H267" s="218"/>
      <c r="I267" s="218"/>
      <c r="J267" s="218"/>
      <c r="K267" s="218"/>
      <c r="L267" s="219" t="str">
        <f t="shared" si="59"/>
        <v/>
      </c>
      <c r="M267" s="116"/>
      <c r="N267" s="115"/>
      <c r="T267" s="6"/>
      <c r="U267" s="6">
        <f t="shared" si="47"/>
        <v>0</v>
      </c>
      <c r="V267" s="6" t="str">
        <f t="shared" si="60"/>
        <v>Leer</v>
      </c>
      <c r="W267" s="6" t="str">
        <f t="shared" si="48"/>
        <v/>
      </c>
      <c r="X267" s="6" t="str">
        <f>VLOOKUP($C267,{"29 - Psychiatrie (Erwachsene)","BGI";"30 - Kinder- und Jugendpsychiatrie","BGII";"31 - Psychosomatik","BGI";"00 - Bitte eine Fachabteilung auswählen","LEER";"","Leer"},2,0)</f>
        <v>Leer</v>
      </c>
      <c r="Y267" s="6" t="str">
        <f t="shared" si="49"/>
        <v/>
      </c>
      <c r="Z267" s="6">
        <f>VLOOKUP($C267,{"29 - Psychiatrie (Erwachsene)",1;"30 - Kinder- und Jugendpsychiatrie",1;"31 - Psychosomatik",1;"00 - Bitte eine Fachabteilung auswählen",0;"",0},2,0)</f>
        <v>0</v>
      </c>
      <c r="AA267" s="6">
        <f t="shared" si="50"/>
        <v>0</v>
      </c>
      <c r="AB267" s="6">
        <f t="shared" si="51"/>
        <v>0</v>
      </c>
      <c r="AC267" s="6">
        <f t="shared" si="52"/>
        <v>0</v>
      </c>
      <c r="AD267" s="6">
        <f t="shared" si="53"/>
        <v>0</v>
      </c>
      <c r="AE267" s="6">
        <f t="shared" si="54"/>
        <v>0</v>
      </c>
      <c r="AF267" s="6">
        <f t="shared" si="55"/>
        <v>0</v>
      </c>
      <c r="AG267" s="6">
        <f t="shared" si="56"/>
        <v>0</v>
      </c>
      <c r="AH267" s="6">
        <f t="shared" si="57"/>
        <v>0</v>
      </c>
      <c r="AI267" s="6">
        <f t="shared" si="58"/>
        <v>0</v>
      </c>
      <c r="AJ267" s="6"/>
      <c r="AK267" s="6"/>
      <c r="AL267" s="6"/>
    </row>
    <row r="268" spans="1:38" s="20" customFormat="1" ht="15" customHeight="1" x14ac:dyDescent="0.25">
      <c r="A268" s="19"/>
      <c r="B268" s="74" t="str">
        <f t="shared" si="46"/>
        <v>!!!</v>
      </c>
      <c r="C268" s="202" t="str">
        <f>IF($D268&lt;&gt;"",VLOOKUP(TEXT($D268,0),'Angaben Stationen'!$C$15:$V$65,2,0),"")</f>
        <v/>
      </c>
      <c r="D268" s="203"/>
      <c r="E268" s="210"/>
      <c r="F268" s="210"/>
      <c r="G268" s="217"/>
      <c r="H268" s="218"/>
      <c r="I268" s="218"/>
      <c r="J268" s="218"/>
      <c r="K268" s="218"/>
      <c r="L268" s="219" t="str">
        <f t="shared" si="59"/>
        <v/>
      </c>
      <c r="M268" s="116"/>
      <c r="N268" s="115"/>
      <c r="T268" s="6"/>
      <c r="U268" s="6">
        <f t="shared" si="47"/>
        <v>0</v>
      </c>
      <c r="V268" s="6" t="str">
        <f t="shared" si="60"/>
        <v>Leer</v>
      </c>
      <c r="W268" s="6" t="str">
        <f t="shared" si="48"/>
        <v/>
      </c>
      <c r="X268" s="6" t="str">
        <f>VLOOKUP($C268,{"29 - Psychiatrie (Erwachsene)","BGI";"30 - Kinder- und Jugendpsychiatrie","BGII";"31 - Psychosomatik","BGI";"00 - Bitte eine Fachabteilung auswählen","LEER";"","Leer"},2,0)</f>
        <v>Leer</v>
      </c>
      <c r="Y268" s="6" t="str">
        <f t="shared" si="49"/>
        <v/>
      </c>
      <c r="Z268" s="6">
        <f>VLOOKUP($C268,{"29 - Psychiatrie (Erwachsene)",1;"30 - Kinder- und Jugendpsychiatrie",1;"31 - Psychosomatik",1;"00 - Bitte eine Fachabteilung auswählen",0;"",0},2,0)</f>
        <v>0</v>
      </c>
      <c r="AA268" s="6">
        <f t="shared" si="50"/>
        <v>0</v>
      </c>
      <c r="AB268" s="6">
        <f t="shared" si="51"/>
        <v>0</v>
      </c>
      <c r="AC268" s="6">
        <f t="shared" si="52"/>
        <v>0</v>
      </c>
      <c r="AD268" s="6">
        <f t="shared" si="53"/>
        <v>0</v>
      </c>
      <c r="AE268" s="6">
        <f t="shared" si="54"/>
        <v>0</v>
      </c>
      <c r="AF268" s="6">
        <f t="shared" si="55"/>
        <v>0</v>
      </c>
      <c r="AG268" s="6">
        <f t="shared" si="56"/>
        <v>0</v>
      </c>
      <c r="AH268" s="6">
        <f t="shared" si="57"/>
        <v>0</v>
      </c>
      <c r="AI268" s="6">
        <f t="shared" si="58"/>
        <v>0</v>
      </c>
      <c r="AJ268" s="6"/>
      <c r="AK268" s="6"/>
      <c r="AL268" s="6"/>
    </row>
    <row r="269" spans="1:38" s="20" customFormat="1" ht="15" customHeight="1" x14ac:dyDescent="0.25">
      <c r="A269" s="19"/>
      <c r="B269" s="74" t="str">
        <f t="shared" si="46"/>
        <v>!!!</v>
      </c>
      <c r="C269" s="202" t="str">
        <f>IF($D269&lt;&gt;"",VLOOKUP(TEXT($D269,0),'Angaben Stationen'!$C$15:$V$65,2,0),"")</f>
        <v/>
      </c>
      <c r="D269" s="203"/>
      <c r="E269" s="210"/>
      <c r="F269" s="210"/>
      <c r="G269" s="217"/>
      <c r="H269" s="218"/>
      <c r="I269" s="218"/>
      <c r="J269" s="218"/>
      <c r="K269" s="218"/>
      <c r="L269" s="219" t="str">
        <f t="shared" si="59"/>
        <v/>
      </c>
      <c r="M269" s="116"/>
      <c r="N269" s="115"/>
      <c r="T269" s="6"/>
      <c r="U269" s="6">
        <f t="shared" si="47"/>
        <v>0</v>
      </c>
      <c r="V269" s="6" t="str">
        <f t="shared" si="60"/>
        <v>Leer</v>
      </c>
      <c r="W269" s="6" t="str">
        <f t="shared" si="48"/>
        <v/>
      </c>
      <c r="X269" s="6" t="str">
        <f>VLOOKUP($C269,{"29 - Psychiatrie (Erwachsene)","BGI";"30 - Kinder- und Jugendpsychiatrie","BGII";"31 - Psychosomatik","BGI";"00 - Bitte eine Fachabteilung auswählen","LEER";"","Leer"},2,0)</f>
        <v>Leer</v>
      </c>
      <c r="Y269" s="6" t="str">
        <f t="shared" si="49"/>
        <v/>
      </c>
      <c r="Z269" s="6">
        <f>VLOOKUP($C269,{"29 - Psychiatrie (Erwachsene)",1;"30 - Kinder- und Jugendpsychiatrie",1;"31 - Psychosomatik",1;"00 - Bitte eine Fachabteilung auswählen",0;"",0},2,0)</f>
        <v>0</v>
      </c>
      <c r="AA269" s="6">
        <f t="shared" si="50"/>
        <v>0</v>
      </c>
      <c r="AB269" s="6">
        <f t="shared" si="51"/>
        <v>0</v>
      </c>
      <c r="AC269" s="6">
        <f t="shared" si="52"/>
        <v>0</v>
      </c>
      <c r="AD269" s="6">
        <f t="shared" si="53"/>
        <v>0</v>
      </c>
      <c r="AE269" s="6">
        <f t="shared" si="54"/>
        <v>0</v>
      </c>
      <c r="AF269" s="6">
        <f t="shared" si="55"/>
        <v>0</v>
      </c>
      <c r="AG269" s="6">
        <f t="shared" si="56"/>
        <v>0</v>
      </c>
      <c r="AH269" s="6">
        <f t="shared" si="57"/>
        <v>0</v>
      </c>
      <c r="AI269" s="6">
        <f t="shared" si="58"/>
        <v>0</v>
      </c>
      <c r="AJ269" s="6"/>
      <c r="AK269" s="6"/>
      <c r="AL269" s="6"/>
    </row>
    <row r="270" spans="1:38" s="20" customFormat="1" ht="15" customHeight="1" x14ac:dyDescent="0.25">
      <c r="A270" s="19"/>
      <c r="B270" s="74" t="str">
        <f t="shared" si="46"/>
        <v>!!!</v>
      </c>
      <c r="C270" s="202" t="str">
        <f>IF($D270&lt;&gt;"",VLOOKUP(TEXT($D270,0),'Angaben Stationen'!$C$15:$V$65,2,0),"")</f>
        <v/>
      </c>
      <c r="D270" s="203"/>
      <c r="E270" s="210"/>
      <c r="F270" s="210"/>
      <c r="G270" s="217"/>
      <c r="H270" s="218"/>
      <c r="I270" s="218"/>
      <c r="J270" s="218"/>
      <c r="K270" s="218"/>
      <c r="L270" s="219" t="str">
        <f t="shared" si="59"/>
        <v/>
      </c>
      <c r="M270" s="116"/>
      <c r="N270" s="115"/>
      <c r="T270" s="6"/>
      <c r="U270" s="6">
        <f t="shared" si="47"/>
        <v>0</v>
      </c>
      <c r="V270" s="6" t="str">
        <f t="shared" si="60"/>
        <v>Leer</v>
      </c>
      <c r="W270" s="6" t="str">
        <f t="shared" si="48"/>
        <v/>
      </c>
      <c r="X270" s="6" t="str">
        <f>VLOOKUP($C270,{"29 - Psychiatrie (Erwachsene)","BGI";"30 - Kinder- und Jugendpsychiatrie","BGII";"31 - Psychosomatik","BGI";"00 - Bitte eine Fachabteilung auswählen","LEER";"","Leer"},2,0)</f>
        <v>Leer</v>
      </c>
      <c r="Y270" s="6" t="str">
        <f t="shared" si="49"/>
        <v/>
      </c>
      <c r="Z270" s="6">
        <f>VLOOKUP($C270,{"29 - Psychiatrie (Erwachsene)",1;"30 - Kinder- und Jugendpsychiatrie",1;"31 - Psychosomatik",1;"00 - Bitte eine Fachabteilung auswählen",0;"",0},2,0)</f>
        <v>0</v>
      </c>
      <c r="AA270" s="6">
        <f t="shared" si="50"/>
        <v>0</v>
      </c>
      <c r="AB270" s="6">
        <f t="shared" si="51"/>
        <v>0</v>
      </c>
      <c r="AC270" s="6">
        <f t="shared" si="52"/>
        <v>0</v>
      </c>
      <c r="AD270" s="6">
        <f t="shared" si="53"/>
        <v>0</v>
      </c>
      <c r="AE270" s="6">
        <f t="shared" si="54"/>
        <v>0</v>
      </c>
      <c r="AF270" s="6">
        <f t="shared" si="55"/>
        <v>0</v>
      </c>
      <c r="AG270" s="6">
        <f t="shared" si="56"/>
        <v>0</v>
      </c>
      <c r="AH270" s="6">
        <f t="shared" si="57"/>
        <v>0</v>
      </c>
      <c r="AI270" s="6">
        <f t="shared" si="58"/>
        <v>0</v>
      </c>
      <c r="AJ270" s="6"/>
      <c r="AK270" s="6"/>
      <c r="AL270" s="6"/>
    </row>
    <row r="271" spans="1:38" s="20" customFormat="1" ht="15" customHeight="1" x14ac:dyDescent="0.25">
      <c r="A271" s="19"/>
      <c r="B271" s="74" t="str">
        <f t="shared" si="46"/>
        <v>!!!</v>
      </c>
      <c r="C271" s="202" t="str">
        <f>IF($D271&lt;&gt;"",VLOOKUP(TEXT($D271,0),'Angaben Stationen'!$C$15:$V$65,2,0),"")</f>
        <v/>
      </c>
      <c r="D271" s="203"/>
      <c r="E271" s="210"/>
      <c r="F271" s="210"/>
      <c r="G271" s="217"/>
      <c r="H271" s="218"/>
      <c r="I271" s="218"/>
      <c r="J271" s="218"/>
      <c r="K271" s="218"/>
      <c r="L271" s="219" t="str">
        <f t="shared" si="59"/>
        <v/>
      </c>
      <c r="M271" s="116"/>
      <c r="N271" s="115"/>
      <c r="T271" s="6"/>
      <c r="U271" s="6">
        <f t="shared" si="47"/>
        <v>0</v>
      </c>
      <c r="V271" s="6" t="str">
        <f t="shared" si="60"/>
        <v>Leer</v>
      </c>
      <c r="W271" s="6" t="str">
        <f t="shared" si="48"/>
        <v/>
      </c>
      <c r="X271" s="6" t="str">
        <f>VLOOKUP($C271,{"29 - Psychiatrie (Erwachsene)","BGI";"30 - Kinder- und Jugendpsychiatrie","BGII";"31 - Psychosomatik","BGI";"00 - Bitte eine Fachabteilung auswählen","LEER";"","Leer"},2,0)</f>
        <v>Leer</v>
      </c>
      <c r="Y271" s="6" t="str">
        <f t="shared" si="49"/>
        <v/>
      </c>
      <c r="Z271" s="6">
        <f>VLOOKUP($C271,{"29 - Psychiatrie (Erwachsene)",1;"30 - Kinder- und Jugendpsychiatrie",1;"31 - Psychosomatik",1;"00 - Bitte eine Fachabteilung auswählen",0;"",0},2,0)</f>
        <v>0</v>
      </c>
      <c r="AA271" s="6">
        <f t="shared" si="50"/>
        <v>0</v>
      </c>
      <c r="AB271" s="6">
        <f t="shared" si="51"/>
        <v>0</v>
      </c>
      <c r="AC271" s="6">
        <f t="shared" si="52"/>
        <v>0</v>
      </c>
      <c r="AD271" s="6">
        <f t="shared" si="53"/>
        <v>0</v>
      </c>
      <c r="AE271" s="6">
        <f t="shared" si="54"/>
        <v>0</v>
      </c>
      <c r="AF271" s="6">
        <f t="shared" si="55"/>
        <v>0</v>
      </c>
      <c r="AG271" s="6">
        <f t="shared" si="56"/>
        <v>0</v>
      </c>
      <c r="AH271" s="6">
        <f t="shared" si="57"/>
        <v>0</v>
      </c>
      <c r="AI271" s="6">
        <f t="shared" si="58"/>
        <v>0</v>
      </c>
      <c r="AJ271" s="6"/>
      <c r="AK271" s="6"/>
      <c r="AL271" s="6"/>
    </row>
    <row r="272" spans="1:38" s="20" customFormat="1" ht="15" customHeight="1" x14ac:dyDescent="0.25">
      <c r="A272" s="19"/>
      <c r="B272" s="74" t="str">
        <f t="shared" si="46"/>
        <v>!!!</v>
      </c>
      <c r="C272" s="202" t="str">
        <f>IF($D272&lt;&gt;"",VLOOKUP(TEXT($D272,0),'Angaben Stationen'!$C$15:$V$65,2,0),"")</f>
        <v/>
      </c>
      <c r="D272" s="203"/>
      <c r="E272" s="210"/>
      <c r="F272" s="210"/>
      <c r="G272" s="217"/>
      <c r="H272" s="218"/>
      <c r="I272" s="218"/>
      <c r="J272" s="218"/>
      <c r="K272" s="218"/>
      <c r="L272" s="219" t="str">
        <f t="shared" si="59"/>
        <v/>
      </c>
      <c r="M272" s="116"/>
      <c r="N272" s="115"/>
      <c r="T272" s="6"/>
      <c r="U272" s="6">
        <f t="shared" si="47"/>
        <v>0</v>
      </c>
      <c r="V272" s="6" t="str">
        <f t="shared" si="60"/>
        <v>Leer</v>
      </c>
      <c r="W272" s="6" t="str">
        <f t="shared" si="48"/>
        <v/>
      </c>
      <c r="X272" s="6" t="str">
        <f>VLOOKUP($C272,{"29 - Psychiatrie (Erwachsene)","BGI";"30 - Kinder- und Jugendpsychiatrie","BGII";"31 - Psychosomatik","BGI";"00 - Bitte eine Fachabteilung auswählen","LEER";"","Leer"},2,0)</f>
        <v>Leer</v>
      </c>
      <c r="Y272" s="6" t="str">
        <f t="shared" si="49"/>
        <v/>
      </c>
      <c r="Z272" s="6">
        <f>VLOOKUP($C272,{"29 - Psychiatrie (Erwachsene)",1;"30 - Kinder- und Jugendpsychiatrie",1;"31 - Psychosomatik",1;"00 - Bitte eine Fachabteilung auswählen",0;"",0},2,0)</f>
        <v>0</v>
      </c>
      <c r="AA272" s="6">
        <f t="shared" si="50"/>
        <v>0</v>
      </c>
      <c r="AB272" s="6">
        <f t="shared" si="51"/>
        <v>0</v>
      </c>
      <c r="AC272" s="6">
        <f t="shared" si="52"/>
        <v>0</v>
      </c>
      <c r="AD272" s="6">
        <f t="shared" si="53"/>
        <v>0</v>
      </c>
      <c r="AE272" s="6">
        <f t="shared" si="54"/>
        <v>0</v>
      </c>
      <c r="AF272" s="6">
        <f t="shared" si="55"/>
        <v>0</v>
      </c>
      <c r="AG272" s="6">
        <f t="shared" si="56"/>
        <v>0</v>
      </c>
      <c r="AH272" s="6">
        <f t="shared" si="57"/>
        <v>0</v>
      </c>
      <c r="AI272" s="6">
        <f t="shared" si="58"/>
        <v>0</v>
      </c>
      <c r="AJ272" s="6"/>
      <c r="AK272" s="6"/>
      <c r="AL272" s="6"/>
    </row>
    <row r="273" spans="1:38" s="20" customFormat="1" ht="15" customHeight="1" x14ac:dyDescent="0.25">
      <c r="A273" s="19"/>
      <c r="B273" s="74" t="str">
        <f t="shared" ref="B273:B336" si="61">IF(SUM(Z273:AI273)&lt;10,"!!!","")</f>
        <v>!!!</v>
      </c>
      <c r="C273" s="202" t="str">
        <f>IF($D273&lt;&gt;"",VLOOKUP(TEXT($D273,0),'Angaben Stationen'!$C$15:$V$65,2,0),"")</f>
        <v/>
      </c>
      <c r="D273" s="203"/>
      <c r="E273" s="210"/>
      <c r="F273" s="210"/>
      <c r="G273" s="217"/>
      <c r="H273" s="218"/>
      <c r="I273" s="218"/>
      <c r="J273" s="218"/>
      <c r="K273" s="218"/>
      <c r="L273" s="219" t="str">
        <f t="shared" si="59"/>
        <v/>
      </c>
      <c r="M273" s="116"/>
      <c r="N273" s="115"/>
      <c r="T273" s="6"/>
      <c r="U273" s="6">
        <f t="shared" ref="U273:U336" si="62">IF(LEN(B273)&gt;0,0,1)</f>
        <v>0</v>
      </c>
      <c r="V273" s="6" t="str">
        <f t="shared" si="60"/>
        <v>Leer</v>
      </c>
      <c r="W273" s="6" t="str">
        <f t="shared" ref="W273:W336" si="63">IF($C273&lt;&gt;"","Monate","")</f>
        <v/>
      </c>
      <c r="X273" s="6" t="str">
        <f>VLOOKUP($C273,{"29 - Psychiatrie (Erwachsene)","BGI";"30 - Kinder- und Jugendpsychiatrie","BGII";"31 - Psychosomatik","BGI";"00 - Bitte eine Fachabteilung auswählen","LEER";"","Leer"},2,0)</f>
        <v>Leer</v>
      </c>
      <c r="Y273" s="6" t="str">
        <f t="shared" ref="Y273:Y336" si="64">IF($C273&lt;&gt;"","JN","")</f>
        <v/>
      </c>
      <c r="Z273" s="6">
        <f>VLOOKUP($C273,{"29 - Psychiatrie (Erwachsene)",1;"30 - Kinder- und Jugendpsychiatrie",1;"31 - Psychosomatik",1;"00 - Bitte eine Fachabteilung auswählen",0;"",0},2,0)</f>
        <v>0</v>
      </c>
      <c r="AA273" s="6">
        <f t="shared" ref="AA273:AA336" si="65">IF(LEN($D273)&gt;0,1,0)</f>
        <v>0</v>
      </c>
      <c r="AB273" s="6">
        <f t="shared" ref="AB273:AB336" si="66">IF(LEN($E273)&gt;0,1,0)</f>
        <v>0</v>
      </c>
      <c r="AC273" s="6">
        <f t="shared" ref="AC273:AC336" si="67">IF(LEN($F273)&gt;0,1,0)</f>
        <v>0</v>
      </c>
      <c r="AD273" s="6">
        <f t="shared" ref="AD273:AD336" si="68">IF(LEN($G273)&gt;0,1,0)</f>
        <v>0</v>
      </c>
      <c r="AE273" s="6">
        <f t="shared" ref="AE273:AE336" si="69">IF(LEN($H273)&gt;0,1,0)</f>
        <v>0</v>
      </c>
      <c r="AF273" s="6">
        <f t="shared" ref="AF273:AF336" si="70">IF(LEN($I273)&gt;0,1,0)</f>
        <v>0</v>
      </c>
      <c r="AG273" s="6">
        <f t="shared" ref="AG273:AG336" si="71">IF(LEN($J273)&gt;0,1,0)</f>
        <v>0</v>
      </c>
      <c r="AH273" s="6">
        <f t="shared" ref="AH273:AH336" si="72">IF(LEN($K273)&gt;0,1,0)</f>
        <v>0</v>
      </c>
      <c r="AI273" s="6">
        <f t="shared" ref="AI273:AI336" si="73">IF(LEN($L273)&gt;0,1,0)</f>
        <v>0</v>
      </c>
      <c r="AJ273" s="6"/>
      <c r="AK273" s="6"/>
      <c r="AL273" s="6"/>
    </row>
    <row r="274" spans="1:38" s="20" customFormat="1" ht="15" customHeight="1" x14ac:dyDescent="0.25">
      <c r="A274" s="19"/>
      <c r="B274" s="74" t="str">
        <f t="shared" si="61"/>
        <v>!!!</v>
      </c>
      <c r="C274" s="202" t="str">
        <f>IF($D274&lt;&gt;"",VLOOKUP(TEXT($D274,0),'Angaben Stationen'!$C$15:$V$65,2,0),"")</f>
        <v/>
      </c>
      <c r="D274" s="203"/>
      <c r="E274" s="210"/>
      <c r="F274" s="210"/>
      <c r="G274" s="217"/>
      <c r="H274" s="218"/>
      <c r="I274" s="218"/>
      <c r="J274" s="218"/>
      <c r="K274" s="218"/>
      <c r="L274" s="219" t="str">
        <f t="shared" ref="L274:L337" si="74">IF(G274&gt;0,H274/G274,"")</f>
        <v/>
      </c>
      <c r="M274" s="116"/>
      <c r="N274" s="115"/>
      <c r="T274" s="6"/>
      <c r="U274" s="6">
        <f t="shared" si="62"/>
        <v>0</v>
      </c>
      <c r="V274" s="6" t="str">
        <f t="shared" ref="V274:V337" si="75">IF($D273&lt;&gt;"","Stationen","Leer")</f>
        <v>Leer</v>
      </c>
      <c r="W274" s="6" t="str">
        <f t="shared" si="63"/>
        <v/>
      </c>
      <c r="X274" s="6" t="str">
        <f>VLOOKUP($C274,{"29 - Psychiatrie (Erwachsene)","BGI";"30 - Kinder- und Jugendpsychiatrie","BGII";"31 - Psychosomatik","BGI";"00 - Bitte eine Fachabteilung auswählen","LEER";"","Leer"},2,0)</f>
        <v>Leer</v>
      </c>
      <c r="Y274" s="6" t="str">
        <f t="shared" si="64"/>
        <v/>
      </c>
      <c r="Z274" s="6">
        <f>VLOOKUP($C274,{"29 - Psychiatrie (Erwachsene)",1;"30 - Kinder- und Jugendpsychiatrie",1;"31 - Psychosomatik",1;"00 - Bitte eine Fachabteilung auswählen",0;"",0},2,0)</f>
        <v>0</v>
      </c>
      <c r="AA274" s="6">
        <f t="shared" si="65"/>
        <v>0</v>
      </c>
      <c r="AB274" s="6">
        <f t="shared" si="66"/>
        <v>0</v>
      </c>
      <c r="AC274" s="6">
        <f t="shared" si="67"/>
        <v>0</v>
      </c>
      <c r="AD274" s="6">
        <f t="shared" si="68"/>
        <v>0</v>
      </c>
      <c r="AE274" s="6">
        <f t="shared" si="69"/>
        <v>0</v>
      </c>
      <c r="AF274" s="6">
        <f t="shared" si="70"/>
        <v>0</v>
      </c>
      <c r="AG274" s="6">
        <f t="shared" si="71"/>
        <v>0</v>
      </c>
      <c r="AH274" s="6">
        <f t="shared" si="72"/>
        <v>0</v>
      </c>
      <c r="AI274" s="6">
        <f t="shared" si="73"/>
        <v>0</v>
      </c>
      <c r="AJ274" s="6"/>
      <c r="AK274" s="6"/>
      <c r="AL274" s="6"/>
    </row>
    <row r="275" spans="1:38" s="20" customFormat="1" ht="15" customHeight="1" x14ac:dyDescent="0.25">
      <c r="A275" s="19"/>
      <c r="B275" s="74" t="str">
        <f t="shared" si="61"/>
        <v>!!!</v>
      </c>
      <c r="C275" s="202" t="str">
        <f>IF($D275&lt;&gt;"",VLOOKUP(TEXT($D275,0),'Angaben Stationen'!$C$15:$V$65,2,0),"")</f>
        <v/>
      </c>
      <c r="D275" s="203"/>
      <c r="E275" s="210"/>
      <c r="F275" s="210"/>
      <c r="G275" s="217"/>
      <c r="H275" s="218"/>
      <c r="I275" s="218"/>
      <c r="J275" s="218"/>
      <c r="K275" s="218"/>
      <c r="L275" s="219" t="str">
        <f t="shared" si="74"/>
        <v/>
      </c>
      <c r="M275" s="116"/>
      <c r="N275" s="115"/>
      <c r="T275" s="6"/>
      <c r="U275" s="6">
        <f t="shared" si="62"/>
        <v>0</v>
      </c>
      <c r="V275" s="6" t="str">
        <f t="shared" si="75"/>
        <v>Leer</v>
      </c>
      <c r="W275" s="6" t="str">
        <f t="shared" si="63"/>
        <v/>
      </c>
      <c r="X275" s="6" t="str">
        <f>VLOOKUP($C275,{"29 - Psychiatrie (Erwachsene)","BGI";"30 - Kinder- und Jugendpsychiatrie","BGII";"31 - Psychosomatik","BGI";"00 - Bitte eine Fachabteilung auswählen","LEER";"","Leer"},2,0)</f>
        <v>Leer</v>
      </c>
      <c r="Y275" s="6" t="str">
        <f t="shared" si="64"/>
        <v/>
      </c>
      <c r="Z275" s="6">
        <f>VLOOKUP($C275,{"29 - Psychiatrie (Erwachsene)",1;"30 - Kinder- und Jugendpsychiatrie",1;"31 - Psychosomatik",1;"00 - Bitte eine Fachabteilung auswählen",0;"",0},2,0)</f>
        <v>0</v>
      </c>
      <c r="AA275" s="6">
        <f t="shared" si="65"/>
        <v>0</v>
      </c>
      <c r="AB275" s="6">
        <f t="shared" si="66"/>
        <v>0</v>
      </c>
      <c r="AC275" s="6">
        <f t="shared" si="67"/>
        <v>0</v>
      </c>
      <c r="AD275" s="6">
        <f t="shared" si="68"/>
        <v>0</v>
      </c>
      <c r="AE275" s="6">
        <f t="shared" si="69"/>
        <v>0</v>
      </c>
      <c r="AF275" s="6">
        <f t="shared" si="70"/>
        <v>0</v>
      </c>
      <c r="AG275" s="6">
        <f t="shared" si="71"/>
        <v>0</v>
      </c>
      <c r="AH275" s="6">
        <f t="shared" si="72"/>
        <v>0</v>
      </c>
      <c r="AI275" s="6">
        <f t="shared" si="73"/>
        <v>0</v>
      </c>
      <c r="AJ275" s="6"/>
      <c r="AK275" s="6"/>
      <c r="AL275" s="6"/>
    </row>
    <row r="276" spans="1:38" s="20" customFormat="1" ht="15" customHeight="1" x14ac:dyDescent="0.25">
      <c r="A276" s="19"/>
      <c r="B276" s="74" t="str">
        <f t="shared" si="61"/>
        <v>!!!</v>
      </c>
      <c r="C276" s="202" t="str">
        <f>IF($D276&lt;&gt;"",VLOOKUP(TEXT($D276,0),'Angaben Stationen'!$C$15:$V$65,2,0),"")</f>
        <v/>
      </c>
      <c r="D276" s="203"/>
      <c r="E276" s="210"/>
      <c r="F276" s="210"/>
      <c r="G276" s="217"/>
      <c r="H276" s="218"/>
      <c r="I276" s="218"/>
      <c r="J276" s="218"/>
      <c r="K276" s="218"/>
      <c r="L276" s="219" t="str">
        <f t="shared" si="74"/>
        <v/>
      </c>
      <c r="M276" s="116"/>
      <c r="N276" s="115"/>
      <c r="T276" s="6"/>
      <c r="U276" s="6">
        <f t="shared" si="62"/>
        <v>0</v>
      </c>
      <c r="V276" s="6" t="str">
        <f t="shared" si="75"/>
        <v>Leer</v>
      </c>
      <c r="W276" s="6" t="str">
        <f t="shared" si="63"/>
        <v/>
      </c>
      <c r="X276" s="6" t="str">
        <f>VLOOKUP($C276,{"29 - Psychiatrie (Erwachsene)","BGI";"30 - Kinder- und Jugendpsychiatrie","BGII";"31 - Psychosomatik","BGI";"00 - Bitte eine Fachabteilung auswählen","LEER";"","Leer"},2,0)</f>
        <v>Leer</v>
      </c>
      <c r="Y276" s="6" t="str">
        <f t="shared" si="64"/>
        <v/>
      </c>
      <c r="Z276" s="6">
        <f>VLOOKUP($C276,{"29 - Psychiatrie (Erwachsene)",1;"30 - Kinder- und Jugendpsychiatrie",1;"31 - Psychosomatik",1;"00 - Bitte eine Fachabteilung auswählen",0;"",0},2,0)</f>
        <v>0</v>
      </c>
      <c r="AA276" s="6">
        <f t="shared" si="65"/>
        <v>0</v>
      </c>
      <c r="AB276" s="6">
        <f t="shared" si="66"/>
        <v>0</v>
      </c>
      <c r="AC276" s="6">
        <f t="shared" si="67"/>
        <v>0</v>
      </c>
      <c r="AD276" s="6">
        <f t="shared" si="68"/>
        <v>0</v>
      </c>
      <c r="AE276" s="6">
        <f t="shared" si="69"/>
        <v>0</v>
      </c>
      <c r="AF276" s="6">
        <f t="shared" si="70"/>
        <v>0</v>
      </c>
      <c r="AG276" s="6">
        <f t="shared" si="71"/>
        <v>0</v>
      </c>
      <c r="AH276" s="6">
        <f t="shared" si="72"/>
        <v>0</v>
      </c>
      <c r="AI276" s="6">
        <f t="shared" si="73"/>
        <v>0</v>
      </c>
      <c r="AJ276" s="6"/>
      <c r="AK276" s="6"/>
      <c r="AL276" s="6"/>
    </row>
    <row r="277" spans="1:38" s="20" customFormat="1" ht="15" customHeight="1" x14ac:dyDescent="0.25">
      <c r="A277" s="19"/>
      <c r="B277" s="74" t="str">
        <f t="shared" si="61"/>
        <v>!!!</v>
      </c>
      <c r="C277" s="202" t="str">
        <f>IF($D277&lt;&gt;"",VLOOKUP(TEXT($D277,0),'Angaben Stationen'!$C$15:$V$65,2,0),"")</f>
        <v/>
      </c>
      <c r="D277" s="203"/>
      <c r="E277" s="210"/>
      <c r="F277" s="210"/>
      <c r="G277" s="217"/>
      <c r="H277" s="218"/>
      <c r="I277" s="218"/>
      <c r="J277" s="218"/>
      <c r="K277" s="218"/>
      <c r="L277" s="219" t="str">
        <f t="shared" si="74"/>
        <v/>
      </c>
      <c r="M277" s="116"/>
      <c r="N277" s="115"/>
      <c r="T277" s="6"/>
      <c r="U277" s="6">
        <f t="shared" si="62"/>
        <v>0</v>
      </c>
      <c r="V277" s="6" t="str">
        <f t="shared" si="75"/>
        <v>Leer</v>
      </c>
      <c r="W277" s="6" t="str">
        <f t="shared" si="63"/>
        <v/>
      </c>
      <c r="X277" s="6" t="str">
        <f>VLOOKUP($C277,{"29 - Psychiatrie (Erwachsene)","BGI";"30 - Kinder- und Jugendpsychiatrie","BGII";"31 - Psychosomatik","BGI";"00 - Bitte eine Fachabteilung auswählen","LEER";"","Leer"},2,0)</f>
        <v>Leer</v>
      </c>
      <c r="Y277" s="6" t="str">
        <f t="shared" si="64"/>
        <v/>
      </c>
      <c r="Z277" s="6">
        <f>VLOOKUP($C277,{"29 - Psychiatrie (Erwachsene)",1;"30 - Kinder- und Jugendpsychiatrie",1;"31 - Psychosomatik",1;"00 - Bitte eine Fachabteilung auswählen",0;"",0},2,0)</f>
        <v>0</v>
      </c>
      <c r="AA277" s="6">
        <f t="shared" si="65"/>
        <v>0</v>
      </c>
      <c r="AB277" s="6">
        <f t="shared" si="66"/>
        <v>0</v>
      </c>
      <c r="AC277" s="6">
        <f t="shared" si="67"/>
        <v>0</v>
      </c>
      <c r="AD277" s="6">
        <f t="shared" si="68"/>
        <v>0</v>
      </c>
      <c r="AE277" s="6">
        <f t="shared" si="69"/>
        <v>0</v>
      </c>
      <c r="AF277" s="6">
        <f t="shared" si="70"/>
        <v>0</v>
      </c>
      <c r="AG277" s="6">
        <f t="shared" si="71"/>
        <v>0</v>
      </c>
      <c r="AH277" s="6">
        <f t="shared" si="72"/>
        <v>0</v>
      </c>
      <c r="AI277" s="6">
        <f t="shared" si="73"/>
        <v>0</v>
      </c>
      <c r="AJ277" s="6"/>
      <c r="AK277" s="6"/>
      <c r="AL277" s="6"/>
    </row>
    <row r="278" spans="1:38" s="20" customFormat="1" ht="15" customHeight="1" x14ac:dyDescent="0.25">
      <c r="A278" s="19"/>
      <c r="B278" s="74" t="str">
        <f t="shared" si="61"/>
        <v>!!!</v>
      </c>
      <c r="C278" s="202" t="str">
        <f>IF($D278&lt;&gt;"",VLOOKUP(TEXT($D278,0),'Angaben Stationen'!$C$15:$V$65,2,0),"")</f>
        <v/>
      </c>
      <c r="D278" s="203"/>
      <c r="E278" s="210"/>
      <c r="F278" s="210"/>
      <c r="G278" s="217"/>
      <c r="H278" s="218"/>
      <c r="I278" s="218"/>
      <c r="J278" s="218"/>
      <c r="K278" s="218"/>
      <c r="L278" s="219" t="str">
        <f t="shared" si="74"/>
        <v/>
      </c>
      <c r="M278" s="116"/>
      <c r="N278" s="115"/>
      <c r="T278" s="6"/>
      <c r="U278" s="6">
        <f t="shared" si="62"/>
        <v>0</v>
      </c>
      <c r="V278" s="6" t="str">
        <f t="shared" si="75"/>
        <v>Leer</v>
      </c>
      <c r="W278" s="6" t="str">
        <f t="shared" si="63"/>
        <v/>
      </c>
      <c r="X278" s="6" t="str">
        <f>VLOOKUP($C278,{"29 - Psychiatrie (Erwachsene)","BGI";"30 - Kinder- und Jugendpsychiatrie","BGII";"31 - Psychosomatik","BGI";"00 - Bitte eine Fachabteilung auswählen","LEER";"","Leer"},2,0)</f>
        <v>Leer</v>
      </c>
      <c r="Y278" s="6" t="str">
        <f t="shared" si="64"/>
        <v/>
      </c>
      <c r="Z278" s="6">
        <f>VLOOKUP($C278,{"29 - Psychiatrie (Erwachsene)",1;"30 - Kinder- und Jugendpsychiatrie",1;"31 - Psychosomatik",1;"00 - Bitte eine Fachabteilung auswählen",0;"",0},2,0)</f>
        <v>0</v>
      </c>
      <c r="AA278" s="6">
        <f t="shared" si="65"/>
        <v>0</v>
      </c>
      <c r="AB278" s="6">
        <f t="shared" si="66"/>
        <v>0</v>
      </c>
      <c r="AC278" s="6">
        <f t="shared" si="67"/>
        <v>0</v>
      </c>
      <c r="AD278" s="6">
        <f t="shared" si="68"/>
        <v>0</v>
      </c>
      <c r="AE278" s="6">
        <f t="shared" si="69"/>
        <v>0</v>
      </c>
      <c r="AF278" s="6">
        <f t="shared" si="70"/>
        <v>0</v>
      </c>
      <c r="AG278" s="6">
        <f t="shared" si="71"/>
        <v>0</v>
      </c>
      <c r="AH278" s="6">
        <f t="shared" si="72"/>
        <v>0</v>
      </c>
      <c r="AI278" s="6">
        <f t="shared" si="73"/>
        <v>0</v>
      </c>
      <c r="AJ278" s="6"/>
      <c r="AK278" s="6"/>
      <c r="AL278" s="6"/>
    </row>
    <row r="279" spans="1:38" s="20" customFormat="1" ht="15" customHeight="1" x14ac:dyDescent="0.25">
      <c r="A279" s="19"/>
      <c r="B279" s="74" t="str">
        <f t="shared" si="61"/>
        <v>!!!</v>
      </c>
      <c r="C279" s="202" t="str">
        <f>IF($D279&lt;&gt;"",VLOOKUP(TEXT($D279,0),'Angaben Stationen'!$C$15:$V$65,2,0),"")</f>
        <v/>
      </c>
      <c r="D279" s="203"/>
      <c r="E279" s="210"/>
      <c r="F279" s="210"/>
      <c r="G279" s="217"/>
      <c r="H279" s="218"/>
      <c r="I279" s="218"/>
      <c r="J279" s="218"/>
      <c r="K279" s="218"/>
      <c r="L279" s="219" t="str">
        <f t="shared" si="74"/>
        <v/>
      </c>
      <c r="M279" s="116"/>
      <c r="N279" s="115"/>
      <c r="T279" s="6"/>
      <c r="U279" s="6">
        <f t="shared" si="62"/>
        <v>0</v>
      </c>
      <c r="V279" s="6" t="str">
        <f t="shared" si="75"/>
        <v>Leer</v>
      </c>
      <c r="W279" s="6" t="str">
        <f t="shared" si="63"/>
        <v/>
      </c>
      <c r="X279" s="6" t="str">
        <f>VLOOKUP($C279,{"29 - Psychiatrie (Erwachsene)","BGI";"30 - Kinder- und Jugendpsychiatrie","BGII";"31 - Psychosomatik","BGI";"00 - Bitte eine Fachabteilung auswählen","LEER";"","Leer"},2,0)</f>
        <v>Leer</v>
      </c>
      <c r="Y279" s="6" t="str">
        <f t="shared" si="64"/>
        <v/>
      </c>
      <c r="Z279" s="6">
        <f>VLOOKUP($C279,{"29 - Psychiatrie (Erwachsene)",1;"30 - Kinder- und Jugendpsychiatrie",1;"31 - Psychosomatik",1;"00 - Bitte eine Fachabteilung auswählen",0;"",0},2,0)</f>
        <v>0</v>
      </c>
      <c r="AA279" s="6">
        <f t="shared" si="65"/>
        <v>0</v>
      </c>
      <c r="AB279" s="6">
        <f t="shared" si="66"/>
        <v>0</v>
      </c>
      <c r="AC279" s="6">
        <f t="shared" si="67"/>
        <v>0</v>
      </c>
      <c r="AD279" s="6">
        <f t="shared" si="68"/>
        <v>0</v>
      </c>
      <c r="AE279" s="6">
        <f t="shared" si="69"/>
        <v>0</v>
      </c>
      <c r="AF279" s="6">
        <f t="shared" si="70"/>
        <v>0</v>
      </c>
      <c r="AG279" s="6">
        <f t="shared" si="71"/>
        <v>0</v>
      </c>
      <c r="AH279" s="6">
        <f t="shared" si="72"/>
        <v>0</v>
      </c>
      <c r="AI279" s="6">
        <f t="shared" si="73"/>
        <v>0</v>
      </c>
      <c r="AJ279" s="6"/>
      <c r="AK279" s="6"/>
      <c r="AL279" s="6"/>
    </row>
    <row r="280" spans="1:38" s="20" customFormat="1" ht="15" customHeight="1" x14ac:dyDescent="0.25">
      <c r="A280" s="19"/>
      <c r="B280" s="74" t="str">
        <f t="shared" si="61"/>
        <v>!!!</v>
      </c>
      <c r="C280" s="202" t="str">
        <f>IF($D280&lt;&gt;"",VLOOKUP(TEXT($D280,0),'Angaben Stationen'!$C$15:$V$65,2,0),"")</f>
        <v/>
      </c>
      <c r="D280" s="203"/>
      <c r="E280" s="210"/>
      <c r="F280" s="210"/>
      <c r="G280" s="217"/>
      <c r="H280" s="218"/>
      <c r="I280" s="218"/>
      <c r="J280" s="218"/>
      <c r="K280" s="218"/>
      <c r="L280" s="219" t="str">
        <f t="shared" si="74"/>
        <v/>
      </c>
      <c r="M280" s="116"/>
      <c r="N280" s="115"/>
      <c r="T280" s="6"/>
      <c r="U280" s="6">
        <f t="shared" si="62"/>
        <v>0</v>
      </c>
      <c r="V280" s="6" t="str">
        <f t="shared" si="75"/>
        <v>Leer</v>
      </c>
      <c r="W280" s="6" t="str">
        <f t="shared" si="63"/>
        <v/>
      </c>
      <c r="X280" s="6" t="str">
        <f>VLOOKUP($C280,{"29 - Psychiatrie (Erwachsene)","BGI";"30 - Kinder- und Jugendpsychiatrie","BGII";"31 - Psychosomatik","BGI";"00 - Bitte eine Fachabteilung auswählen","LEER";"","Leer"},2,0)</f>
        <v>Leer</v>
      </c>
      <c r="Y280" s="6" t="str">
        <f t="shared" si="64"/>
        <v/>
      </c>
      <c r="Z280" s="6">
        <f>VLOOKUP($C280,{"29 - Psychiatrie (Erwachsene)",1;"30 - Kinder- und Jugendpsychiatrie",1;"31 - Psychosomatik",1;"00 - Bitte eine Fachabteilung auswählen",0;"",0},2,0)</f>
        <v>0</v>
      </c>
      <c r="AA280" s="6">
        <f t="shared" si="65"/>
        <v>0</v>
      </c>
      <c r="AB280" s="6">
        <f t="shared" si="66"/>
        <v>0</v>
      </c>
      <c r="AC280" s="6">
        <f t="shared" si="67"/>
        <v>0</v>
      </c>
      <c r="AD280" s="6">
        <f t="shared" si="68"/>
        <v>0</v>
      </c>
      <c r="AE280" s="6">
        <f t="shared" si="69"/>
        <v>0</v>
      </c>
      <c r="AF280" s="6">
        <f t="shared" si="70"/>
        <v>0</v>
      </c>
      <c r="AG280" s="6">
        <f t="shared" si="71"/>
        <v>0</v>
      </c>
      <c r="AH280" s="6">
        <f t="shared" si="72"/>
        <v>0</v>
      </c>
      <c r="AI280" s="6">
        <f t="shared" si="73"/>
        <v>0</v>
      </c>
      <c r="AJ280" s="6"/>
      <c r="AK280" s="6"/>
      <c r="AL280" s="6"/>
    </row>
    <row r="281" spans="1:38" s="20" customFormat="1" ht="15" customHeight="1" x14ac:dyDescent="0.25">
      <c r="A281" s="19"/>
      <c r="B281" s="74" t="str">
        <f t="shared" si="61"/>
        <v>!!!</v>
      </c>
      <c r="C281" s="202" t="str">
        <f>IF($D281&lt;&gt;"",VLOOKUP(TEXT($D281,0),'Angaben Stationen'!$C$15:$V$65,2,0),"")</f>
        <v/>
      </c>
      <c r="D281" s="203"/>
      <c r="E281" s="210"/>
      <c r="F281" s="210"/>
      <c r="G281" s="217"/>
      <c r="H281" s="218"/>
      <c r="I281" s="218"/>
      <c r="J281" s="218"/>
      <c r="K281" s="218"/>
      <c r="L281" s="219" t="str">
        <f t="shared" si="74"/>
        <v/>
      </c>
      <c r="M281" s="116"/>
      <c r="N281" s="115"/>
      <c r="T281" s="6"/>
      <c r="U281" s="6">
        <f t="shared" si="62"/>
        <v>0</v>
      </c>
      <c r="V281" s="6" t="str">
        <f t="shared" si="75"/>
        <v>Leer</v>
      </c>
      <c r="W281" s="6" t="str">
        <f t="shared" si="63"/>
        <v/>
      </c>
      <c r="X281" s="6" t="str">
        <f>VLOOKUP($C281,{"29 - Psychiatrie (Erwachsene)","BGI";"30 - Kinder- und Jugendpsychiatrie","BGII";"31 - Psychosomatik","BGI";"00 - Bitte eine Fachabteilung auswählen","LEER";"","Leer"},2,0)</f>
        <v>Leer</v>
      </c>
      <c r="Y281" s="6" t="str">
        <f t="shared" si="64"/>
        <v/>
      </c>
      <c r="Z281" s="6">
        <f>VLOOKUP($C281,{"29 - Psychiatrie (Erwachsene)",1;"30 - Kinder- und Jugendpsychiatrie",1;"31 - Psychosomatik",1;"00 - Bitte eine Fachabteilung auswählen",0;"",0},2,0)</f>
        <v>0</v>
      </c>
      <c r="AA281" s="6">
        <f t="shared" si="65"/>
        <v>0</v>
      </c>
      <c r="AB281" s="6">
        <f t="shared" si="66"/>
        <v>0</v>
      </c>
      <c r="AC281" s="6">
        <f t="shared" si="67"/>
        <v>0</v>
      </c>
      <c r="AD281" s="6">
        <f t="shared" si="68"/>
        <v>0</v>
      </c>
      <c r="AE281" s="6">
        <f t="shared" si="69"/>
        <v>0</v>
      </c>
      <c r="AF281" s="6">
        <f t="shared" si="70"/>
        <v>0</v>
      </c>
      <c r="AG281" s="6">
        <f t="shared" si="71"/>
        <v>0</v>
      </c>
      <c r="AH281" s="6">
        <f t="shared" si="72"/>
        <v>0</v>
      </c>
      <c r="AI281" s="6">
        <f t="shared" si="73"/>
        <v>0</v>
      </c>
      <c r="AJ281" s="6"/>
      <c r="AK281" s="6"/>
      <c r="AL281" s="6"/>
    </row>
    <row r="282" spans="1:38" s="20" customFormat="1" ht="15" customHeight="1" x14ac:dyDescent="0.25">
      <c r="A282" s="19"/>
      <c r="B282" s="74" t="str">
        <f t="shared" si="61"/>
        <v>!!!</v>
      </c>
      <c r="C282" s="202" t="str">
        <f>IF($D282&lt;&gt;"",VLOOKUP(TEXT($D282,0),'Angaben Stationen'!$C$15:$V$65,2,0),"")</f>
        <v/>
      </c>
      <c r="D282" s="203"/>
      <c r="E282" s="210"/>
      <c r="F282" s="210"/>
      <c r="G282" s="217"/>
      <c r="H282" s="218"/>
      <c r="I282" s="218"/>
      <c r="J282" s="218"/>
      <c r="K282" s="218"/>
      <c r="L282" s="219" t="str">
        <f t="shared" si="74"/>
        <v/>
      </c>
      <c r="M282" s="116"/>
      <c r="N282" s="115"/>
      <c r="T282" s="6"/>
      <c r="U282" s="6">
        <f t="shared" si="62"/>
        <v>0</v>
      </c>
      <c r="V282" s="6" t="str">
        <f t="shared" si="75"/>
        <v>Leer</v>
      </c>
      <c r="W282" s="6" t="str">
        <f t="shared" si="63"/>
        <v/>
      </c>
      <c r="X282" s="6" t="str">
        <f>VLOOKUP($C282,{"29 - Psychiatrie (Erwachsene)","BGI";"30 - Kinder- und Jugendpsychiatrie","BGII";"31 - Psychosomatik","BGI";"00 - Bitte eine Fachabteilung auswählen","LEER";"","Leer"},2,0)</f>
        <v>Leer</v>
      </c>
      <c r="Y282" s="6" t="str">
        <f t="shared" si="64"/>
        <v/>
      </c>
      <c r="Z282" s="6">
        <f>VLOOKUP($C282,{"29 - Psychiatrie (Erwachsene)",1;"30 - Kinder- und Jugendpsychiatrie",1;"31 - Psychosomatik",1;"00 - Bitte eine Fachabteilung auswählen",0;"",0},2,0)</f>
        <v>0</v>
      </c>
      <c r="AA282" s="6">
        <f t="shared" si="65"/>
        <v>0</v>
      </c>
      <c r="AB282" s="6">
        <f t="shared" si="66"/>
        <v>0</v>
      </c>
      <c r="AC282" s="6">
        <f t="shared" si="67"/>
        <v>0</v>
      </c>
      <c r="AD282" s="6">
        <f t="shared" si="68"/>
        <v>0</v>
      </c>
      <c r="AE282" s="6">
        <f t="shared" si="69"/>
        <v>0</v>
      </c>
      <c r="AF282" s="6">
        <f t="shared" si="70"/>
        <v>0</v>
      </c>
      <c r="AG282" s="6">
        <f t="shared" si="71"/>
        <v>0</v>
      </c>
      <c r="AH282" s="6">
        <f t="shared" si="72"/>
        <v>0</v>
      </c>
      <c r="AI282" s="6">
        <f t="shared" si="73"/>
        <v>0</v>
      </c>
      <c r="AJ282" s="6"/>
      <c r="AK282" s="6"/>
      <c r="AL282" s="6"/>
    </row>
    <row r="283" spans="1:38" s="20" customFormat="1" ht="15" customHeight="1" x14ac:dyDescent="0.25">
      <c r="A283" s="19"/>
      <c r="B283" s="74" t="str">
        <f t="shared" si="61"/>
        <v>!!!</v>
      </c>
      <c r="C283" s="202" t="str">
        <f>IF($D283&lt;&gt;"",VLOOKUP(TEXT($D283,0),'Angaben Stationen'!$C$15:$V$65,2,0),"")</f>
        <v/>
      </c>
      <c r="D283" s="203"/>
      <c r="E283" s="210"/>
      <c r="F283" s="210"/>
      <c r="G283" s="217"/>
      <c r="H283" s="218"/>
      <c r="I283" s="218"/>
      <c r="J283" s="218"/>
      <c r="K283" s="218"/>
      <c r="L283" s="219" t="str">
        <f t="shared" si="74"/>
        <v/>
      </c>
      <c r="M283" s="116"/>
      <c r="N283" s="115"/>
      <c r="T283" s="6"/>
      <c r="U283" s="6">
        <f t="shared" si="62"/>
        <v>0</v>
      </c>
      <c r="V283" s="6" t="str">
        <f t="shared" si="75"/>
        <v>Leer</v>
      </c>
      <c r="W283" s="6" t="str">
        <f t="shared" si="63"/>
        <v/>
      </c>
      <c r="X283" s="6" t="str">
        <f>VLOOKUP($C283,{"29 - Psychiatrie (Erwachsene)","BGI";"30 - Kinder- und Jugendpsychiatrie","BGII";"31 - Psychosomatik","BGI";"00 - Bitte eine Fachabteilung auswählen","LEER";"","Leer"},2,0)</f>
        <v>Leer</v>
      </c>
      <c r="Y283" s="6" t="str">
        <f t="shared" si="64"/>
        <v/>
      </c>
      <c r="Z283" s="6">
        <f>VLOOKUP($C283,{"29 - Psychiatrie (Erwachsene)",1;"30 - Kinder- und Jugendpsychiatrie",1;"31 - Psychosomatik",1;"00 - Bitte eine Fachabteilung auswählen",0;"",0},2,0)</f>
        <v>0</v>
      </c>
      <c r="AA283" s="6">
        <f t="shared" si="65"/>
        <v>0</v>
      </c>
      <c r="AB283" s="6">
        <f t="shared" si="66"/>
        <v>0</v>
      </c>
      <c r="AC283" s="6">
        <f t="shared" si="67"/>
        <v>0</v>
      </c>
      <c r="AD283" s="6">
        <f t="shared" si="68"/>
        <v>0</v>
      </c>
      <c r="AE283" s="6">
        <f t="shared" si="69"/>
        <v>0</v>
      </c>
      <c r="AF283" s="6">
        <f t="shared" si="70"/>
        <v>0</v>
      </c>
      <c r="AG283" s="6">
        <f t="shared" si="71"/>
        <v>0</v>
      </c>
      <c r="AH283" s="6">
        <f t="shared" si="72"/>
        <v>0</v>
      </c>
      <c r="AI283" s="6">
        <f t="shared" si="73"/>
        <v>0</v>
      </c>
      <c r="AJ283" s="6"/>
      <c r="AK283" s="6"/>
      <c r="AL283" s="6"/>
    </row>
    <row r="284" spans="1:38" s="20" customFormat="1" ht="15" customHeight="1" x14ac:dyDescent="0.25">
      <c r="A284" s="19"/>
      <c r="B284" s="74" t="str">
        <f t="shared" si="61"/>
        <v>!!!</v>
      </c>
      <c r="C284" s="202" t="str">
        <f>IF($D284&lt;&gt;"",VLOOKUP(TEXT($D284,0),'Angaben Stationen'!$C$15:$V$65,2,0),"")</f>
        <v/>
      </c>
      <c r="D284" s="203"/>
      <c r="E284" s="210"/>
      <c r="F284" s="210"/>
      <c r="G284" s="217"/>
      <c r="H284" s="218"/>
      <c r="I284" s="218"/>
      <c r="J284" s="218"/>
      <c r="K284" s="218"/>
      <c r="L284" s="219" t="str">
        <f t="shared" si="74"/>
        <v/>
      </c>
      <c r="M284" s="116"/>
      <c r="N284" s="115"/>
      <c r="T284" s="6"/>
      <c r="U284" s="6">
        <f t="shared" si="62"/>
        <v>0</v>
      </c>
      <c r="V284" s="6" t="str">
        <f t="shared" si="75"/>
        <v>Leer</v>
      </c>
      <c r="W284" s="6" t="str">
        <f t="shared" si="63"/>
        <v/>
      </c>
      <c r="X284" s="6" t="str">
        <f>VLOOKUP($C284,{"29 - Psychiatrie (Erwachsene)","BGI";"30 - Kinder- und Jugendpsychiatrie","BGII";"31 - Psychosomatik","BGI";"00 - Bitte eine Fachabteilung auswählen","LEER";"","Leer"},2,0)</f>
        <v>Leer</v>
      </c>
      <c r="Y284" s="6" t="str">
        <f t="shared" si="64"/>
        <v/>
      </c>
      <c r="Z284" s="6">
        <f>VLOOKUP($C284,{"29 - Psychiatrie (Erwachsene)",1;"30 - Kinder- und Jugendpsychiatrie",1;"31 - Psychosomatik",1;"00 - Bitte eine Fachabteilung auswählen",0;"",0},2,0)</f>
        <v>0</v>
      </c>
      <c r="AA284" s="6">
        <f t="shared" si="65"/>
        <v>0</v>
      </c>
      <c r="AB284" s="6">
        <f t="shared" si="66"/>
        <v>0</v>
      </c>
      <c r="AC284" s="6">
        <f t="shared" si="67"/>
        <v>0</v>
      </c>
      <c r="AD284" s="6">
        <f t="shared" si="68"/>
        <v>0</v>
      </c>
      <c r="AE284" s="6">
        <f t="shared" si="69"/>
        <v>0</v>
      </c>
      <c r="AF284" s="6">
        <f t="shared" si="70"/>
        <v>0</v>
      </c>
      <c r="AG284" s="6">
        <f t="shared" si="71"/>
        <v>0</v>
      </c>
      <c r="AH284" s="6">
        <f t="shared" si="72"/>
        <v>0</v>
      </c>
      <c r="AI284" s="6">
        <f t="shared" si="73"/>
        <v>0</v>
      </c>
      <c r="AJ284" s="6"/>
      <c r="AK284" s="6"/>
      <c r="AL284" s="6"/>
    </row>
    <row r="285" spans="1:38" s="20" customFormat="1" ht="15" customHeight="1" x14ac:dyDescent="0.25">
      <c r="A285" s="19"/>
      <c r="B285" s="74" t="str">
        <f t="shared" si="61"/>
        <v>!!!</v>
      </c>
      <c r="C285" s="202" t="str">
        <f>IF($D285&lt;&gt;"",VLOOKUP(TEXT($D285,0),'Angaben Stationen'!$C$15:$V$65,2,0),"")</f>
        <v/>
      </c>
      <c r="D285" s="203"/>
      <c r="E285" s="210"/>
      <c r="F285" s="210"/>
      <c r="G285" s="217"/>
      <c r="H285" s="218"/>
      <c r="I285" s="218"/>
      <c r="J285" s="218"/>
      <c r="K285" s="218"/>
      <c r="L285" s="219" t="str">
        <f t="shared" si="74"/>
        <v/>
      </c>
      <c r="M285" s="116"/>
      <c r="N285" s="115"/>
      <c r="T285" s="6"/>
      <c r="U285" s="6">
        <f t="shared" si="62"/>
        <v>0</v>
      </c>
      <c r="V285" s="6" t="str">
        <f t="shared" si="75"/>
        <v>Leer</v>
      </c>
      <c r="W285" s="6" t="str">
        <f t="shared" si="63"/>
        <v/>
      </c>
      <c r="X285" s="6" t="str">
        <f>VLOOKUP($C285,{"29 - Psychiatrie (Erwachsene)","BGI";"30 - Kinder- und Jugendpsychiatrie","BGII";"31 - Psychosomatik","BGI";"00 - Bitte eine Fachabteilung auswählen","LEER";"","Leer"},2,0)</f>
        <v>Leer</v>
      </c>
      <c r="Y285" s="6" t="str">
        <f t="shared" si="64"/>
        <v/>
      </c>
      <c r="Z285" s="6">
        <f>VLOOKUP($C285,{"29 - Psychiatrie (Erwachsene)",1;"30 - Kinder- und Jugendpsychiatrie",1;"31 - Psychosomatik",1;"00 - Bitte eine Fachabteilung auswählen",0;"",0},2,0)</f>
        <v>0</v>
      </c>
      <c r="AA285" s="6">
        <f t="shared" si="65"/>
        <v>0</v>
      </c>
      <c r="AB285" s="6">
        <f t="shared" si="66"/>
        <v>0</v>
      </c>
      <c r="AC285" s="6">
        <f t="shared" si="67"/>
        <v>0</v>
      </c>
      <c r="AD285" s="6">
        <f t="shared" si="68"/>
        <v>0</v>
      </c>
      <c r="AE285" s="6">
        <f t="shared" si="69"/>
        <v>0</v>
      </c>
      <c r="AF285" s="6">
        <f t="shared" si="70"/>
        <v>0</v>
      </c>
      <c r="AG285" s="6">
        <f t="shared" si="71"/>
        <v>0</v>
      </c>
      <c r="AH285" s="6">
        <f t="shared" si="72"/>
        <v>0</v>
      </c>
      <c r="AI285" s="6">
        <f t="shared" si="73"/>
        <v>0</v>
      </c>
      <c r="AJ285" s="6"/>
      <c r="AK285" s="6"/>
      <c r="AL285" s="6"/>
    </row>
    <row r="286" spans="1:38" s="20" customFormat="1" ht="15" customHeight="1" x14ac:dyDescent="0.25">
      <c r="A286" s="19"/>
      <c r="B286" s="74" t="str">
        <f t="shared" si="61"/>
        <v>!!!</v>
      </c>
      <c r="C286" s="202" t="str">
        <f>IF($D286&lt;&gt;"",VLOOKUP(TEXT($D286,0),'Angaben Stationen'!$C$15:$V$65,2,0),"")</f>
        <v/>
      </c>
      <c r="D286" s="203"/>
      <c r="E286" s="210"/>
      <c r="F286" s="210"/>
      <c r="G286" s="217"/>
      <c r="H286" s="218"/>
      <c r="I286" s="218"/>
      <c r="J286" s="218"/>
      <c r="K286" s="218"/>
      <c r="L286" s="219" t="str">
        <f t="shared" si="74"/>
        <v/>
      </c>
      <c r="M286" s="116"/>
      <c r="N286" s="115"/>
      <c r="T286" s="6"/>
      <c r="U286" s="6">
        <f t="shared" si="62"/>
        <v>0</v>
      </c>
      <c r="V286" s="6" t="str">
        <f t="shared" si="75"/>
        <v>Leer</v>
      </c>
      <c r="W286" s="6" t="str">
        <f t="shared" si="63"/>
        <v/>
      </c>
      <c r="X286" s="6" t="str">
        <f>VLOOKUP($C286,{"29 - Psychiatrie (Erwachsene)","BGI";"30 - Kinder- und Jugendpsychiatrie","BGII";"31 - Psychosomatik","BGI";"00 - Bitte eine Fachabteilung auswählen","LEER";"","Leer"},2,0)</f>
        <v>Leer</v>
      </c>
      <c r="Y286" s="6" t="str">
        <f t="shared" si="64"/>
        <v/>
      </c>
      <c r="Z286" s="6">
        <f>VLOOKUP($C286,{"29 - Psychiatrie (Erwachsene)",1;"30 - Kinder- und Jugendpsychiatrie",1;"31 - Psychosomatik",1;"00 - Bitte eine Fachabteilung auswählen",0;"",0},2,0)</f>
        <v>0</v>
      </c>
      <c r="AA286" s="6">
        <f t="shared" si="65"/>
        <v>0</v>
      </c>
      <c r="AB286" s="6">
        <f t="shared" si="66"/>
        <v>0</v>
      </c>
      <c r="AC286" s="6">
        <f t="shared" si="67"/>
        <v>0</v>
      </c>
      <c r="AD286" s="6">
        <f t="shared" si="68"/>
        <v>0</v>
      </c>
      <c r="AE286" s="6">
        <f t="shared" si="69"/>
        <v>0</v>
      </c>
      <c r="AF286" s="6">
        <f t="shared" si="70"/>
        <v>0</v>
      </c>
      <c r="AG286" s="6">
        <f t="shared" si="71"/>
        <v>0</v>
      </c>
      <c r="AH286" s="6">
        <f t="shared" si="72"/>
        <v>0</v>
      </c>
      <c r="AI286" s="6">
        <f t="shared" si="73"/>
        <v>0</v>
      </c>
      <c r="AJ286" s="6"/>
      <c r="AK286" s="6"/>
      <c r="AL286" s="6"/>
    </row>
    <row r="287" spans="1:38" s="20" customFormat="1" ht="15" customHeight="1" x14ac:dyDescent="0.25">
      <c r="A287" s="19"/>
      <c r="B287" s="74" t="str">
        <f t="shared" si="61"/>
        <v>!!!</v>
      </c>
      <c r="C287" s="202" t="str">
        <f>IF($D287&lt;&gt;"",VLOOKUP(TEXT($D287,0),'Angaben Stationen'!$C$15:$V$65,2,0),"")</f>
        <v/>
      </c>
      <c r="D287" s="203"/>
      <c r="E287" s="210"/>
      <c r="F287" s="210"/>
      <c r="G287" s="217"/>
      <c r="H287" s="218"/>
      <c r="I287" s="218"/>
      <c r="J287" s="218"/>
      <c r="K287" s="218"/>
      <c r="L287" s="219" t="str">
        <f t="shared" si="74"/>
        <v/>
      </c>
      <c r="M287" s="116"/>
      <c r="N287" s="115"/>
      <c r="T287" s="6"/>
      <c r="U287" s="6">
        <f t="shared" si="62"/>
        <v>0</v>
      </c>
      <c r="V287" s="6" t="str">
        <f t="shared" si="75"/>
        <v>Leer</v>
      </c>
      <c r="W287" s="6" t="str">
        <f t="shared" si="63"/>
        <v/>
      </c>
      <c r="X287" s="6" t="str">
        <f>VLOOKUP($C287,{"29 - Psychiatrie (Erwachsene)","BGI";"30 - Kinder- und Jugendpsychiatrie","BGII";"31 - Psychosomatik","BGI";"00 - Bitte eine Fachabteilung auswählen","LEER";"","Leer"},2,0)</f>
        <v>Leer</v>
      </c>
      <c r="Y287" s="6" t="str">
        <f t="shared" si="64"/>
        <v/>
      </c>
      <c r="Z287" s="6">
        <f>VLOOKUP($C287,{"29 - Psychiatrie (Erwachsene)",1;"30 - Kinder- und Jugendpsychiatrie",1;"31 - Psychosomatik",1;"00 - Bitte eine Fachabteilung auswählen",0;"",0},2,0)</f>
        <v>0</v>
      </c>
      <c r="AA287" s="6">
        <f t="shared" si="65"/>
        <v>0</v>
      </c>
      <c r="AB287" s="6">
        <f t="shared" si="66"/>
        <v>0</v>
      </c>
      <c r="AC287" s="6">
        <f t="shared" si="67"/>
        <v>0</v>
      </c>
      <c r="AD287" s="6">
        <f t="shared" si="68"/>
        <v>0</v>
      </c>
      <c r="AE287" s="6">
        <f t="shared" si="69"/>
        <v>0</v>
      </c>
      <c r="AF287" s="6">
        <f t="shared" si="70"/>
        <v>0</v>
      </c>
      <c r="AG287" s="6">
        <f t="shared" si="71"/>
        <v>0</v>
      </c>
      <c r="AH287" s="6">
        <f t="shared" si="72"/>
        <v>0</v>
      </c>
      <c r="AI287" s="6">
        <f t="shared" si="73"/>
        <v>0</v>
      </c>
      <c r="AJ287" s="6"/>
      <c r="AK287" s="6"/>
      <c r="AL287" s="6"/>
    </row>
    <row r="288" spans="1:38" s="20" customFormat="1" ht="15" customHeight="1" x14ac:dyDescent="0.25">
      <c r="A288" s="19"/>
      <c r="B288" s="74" t="str">
        <f t="shared" si="61"/>
        <v>!!!</v>
      </c>
      <c r="C288" s="202" t="str">
        <f>IF($D288&lt;&gt;"",VLOOKUP(TEXT($D288,0),'Angaben Stationen'!$C$15:$V$65,2,0),"")</f>
        <v/>
      </c>
      <c r="D288" s="203"/>
      <c r="E288" s="210"/>
      <c r="F288" s="210"/>
      <c r="G288" s="217"/>
      <c r="H288" s="218"/>
      <c r="I288" s="218"/>
      <c r="J288" s="218"/>
      <c r="K288" s="218"/>
      <c r="L288" s="219" t="str">
        <f t="shared" si="74"/>
        <v/>
      </c>
      <c r="M288" s="116"/>
      <c r="N288" s="115"/>
      <c r="T288" s="6"/>
      <c r="U288" s="6">
        <f t="shared" si="62"/>
        <v>0</v>
      </c>
      <c r="V288" s="6" t="str">
        <f t="shared" si="75"/>
        <v>Leer</v>
      </c>
      <c r="W288" s="6" t="str">
        <f t="shared" si="63"/>
        <v/>
      </c>
      <c r="X288" s="6" t="str">
        <f>VLOOKUP($C288,{"29 - Psychiatrie (Erwachsene)","BGI";"30 - Kinder- und Jugendpsychiatrie","BGII";"31 - Psychosomatik","BGI";"00 - Bitte eine Fachabteilung auswählen","LEER";"","Leer"},2,0)</f>
        <v>Leer</v>
      </c>
      <c r="Y288" s="6" t="str">
        <f t="shared" si="64"/>
        <v/>
      </c>
      <c r="Z288" s="6">
        <f>VLOOKUP($C288,{"29 - Psychiatrie (Erwachsene)",1;"30 - Kinder- und Jugendpsychiatrie",1;"31 - Psychosomatik",1;"00 - Bitte eine Fachabteilung auswählen",0;"",0},2,0)</f>
        <v>0</v>
      </c>
      <c r="AA288" s="6">
        <f t="shared" si="65"/>
        <v>0</v>
      </c>
      <c r="AB288" s="6">
        <f t="shared" si="66"/>
        <v>0</v>
      </c>
      <c r="AC288" s="6">
        <f t="shared" si="67"/>
        <v>0</v>
      </c>
      <c r="AD288" s="6">
        <f t="shared" si="68"/>
        <v>0</v>
      </c>
      <c r="AE288" s="6">
        <f t="shared" si="69"/>
        <v>0</v>
      </c>
      <c r="AF288" s="6">
        <f t="shared" si="70"/>
        <v>0</v>
      </c>
      <c r="AG288" s="6">
        <f t="shared" si="71"/>
        <v>0</v>
      </c>
      <c r="AH288" s="6">
        <f t="shared" si="72"/>
        <v>0</v>
      </c>
      <c r="AI288" s="6">
        <f t="shared" si="73"/>
        <v>0</v>
      </c>
      <c r="AJ288" s="6"/>
      <c r="AK288" s="6"/>
      <c r="AL288" s="6"/>
    </row>
    <row r="289" spans="1:38" s="20" customFormat="1" ht="15" customHeight="1" x14ac:dyDescent="0.25">
      <c r="A289" s="19"/>
      <c r="B289" s="74" t="str">
        <f t="shared" si="61"/>
        <v>!!!</v>
      </c>
      <c r="C289" s="202" t="str">
        <f>IF($D289&lt;&gt;"",VLOOKUP(TEXT($D289,0),'Angaben Stationen'!$C$15:$V$65,2,0),"")</f>
        <v/>
      </c>
      <c r="D289" s="203"/>
      <c r="E289" s="210"/>
      <c r="F289" s="210"/>
      <c r="G289" s="217"/>
      <c r="H289" s="218"/>
      <c r="I289" s="218"/>
      <c r="J289" s="218"/>
      <c r="K289" s="218"/>
      <c r="L289" s="219" t="str">
        <f t="shared" si="74"/>
        <v/>
      </c>
      <c r="M289" s="116"/>
      <c r="N289" s="115"/>
      <c r="T289" s="6"/>
      <c r="U289" s="6">
        <f t="shared" si="62"/>
        <v>0</v>
      </c>
      <c r="V289" s="6" t="str">
        <f t="shared" si="75"/>
        <v>Leer</v>
      </c>
      <c r="W289" s="6" t="str">
        <f t="shared" si="63"/>
        <v/>
      </c>
      <c r="X289" s="6" t="str">
        <f>VLOOKUP($C289,{"29 - Psychiatrie (Erwachsene)","BGI";"30 - Kinder- und Jugendpsychiatrie","BGII";"31 - Psychosomatik","BGI";"00 - Bitte eine Fachabteilung auswählen","LEER";"","Leer"},2,0)</f>
        <v>Leer</v>
      </c>
      <c r="Y289" s="6" t="str">
        <f t="shared" si="64"/>
        <v/>
      </c>
      <c r="Z289" s="6">
        <f>VLOOKUP($C289,{"29 - Psychiatrie (Erwachsene)",1;"30 - Kinder- und Jugendpsychiatrie",1;"31 - Psychosomatik",1;"00 - Bitte eine Fachabteilung auswählen",0;"",0},2,0)</f>
        <v>0</v>
      </c>
      <c r="AA289" s="6">
        <f t="shared" si="65"/>
        <v>0</v>
      </c>
      <c r="AB289" s="6">
        <f t="shared" si="66"/>
        <v>0</v>
      </c>
      <c r="AC289" s="6">
        <f t="shared" si="67"/>
        <v>0</v>
      </c>
      <c r="AD289" s="6">
        <f t="shared" si="68"/>
        <v>0</v>
      </c>
      <c r="AE289" s="6">
        <f t="shared" si="69"/>
        <v>0</v>
      </c>
      <c r="AF289" s="6">
        <f t="shared" si="70"/>
        <v>0</v>
      </c>
      <c r="AG289" s="6">
        <f t="shared" si="71"/>
        <v>0</v>
      </c>
      <c r="AH289" s="6">
        <f t="shared" si="72"/>
        <v>0</v>
      </c>
      <c r="AI289" s="6">
        <f t="shared" si="73"/>
        <v>0</v>
      </c>
      <c r="AJ289" s="6"/>
      <c r="AK289" s="6"/>
      <c r="AL289" s="6"/>
    </row>
    <row r="290" spans="1:38" s="20" customFormat="1" ht="15" customHeight="1" x14ac:dyDescent="0.25">
      <c r="A290" s="19"/>
      <c r="B290" s="74" t="str">
        <f t="shared" si="61"/>
        <v>!!!</v>
      </c>
      <c r="C290" s="202" t="str">
        <f>IF($D290&lt;&gt;"",VLOOKUP(TEXT($D290,0),'Angaben Stationen'!$C$15:$V$65,2,0),"")</f>
        <v/>
      </c>
      <c r="D290" s="203"/>
      <c r="E290" s="210"/>
      <c r="F290" s="210"/>
      <c r="G290" s="217"/>
      <c r="H290" s="218"/>
      <c r="I290" s="218"/>
      <c r="J290" s="218"/>
      <c r="K290" s="218"/>
      <c r="L290" s="219" t="str">
        <f t="shared" si="74"/>
        <v/>
      </c>
      <c r="M290" s="116"/>
      <c r="N290" s="115"/>
      <c r="T290" s="6"/>
      <c r="U290" s="6">
        <f t="shared" si="62"/>
        <v>0</v>
      </c>
      <c r="V290" s="6" t="str">
        <f t="shared" si="75"/>
        <v>Leer</v>
      </c>
      <c r="W290" s="6" t="str">
        <f t="shared" si="63"/>
        <v/>
      </c>
      <c r="X290" s="6" t="str">
        <f>VLOOKUP($C290,{"29 - Psychiatrie (Erwachsene)","BGI";"30 - Kinder- und Jugendpsychiatrie","BGII";"31 - Psychosomatik","BGI";"00 - Bitte eine Fachabteilung auswählen","LEER";"","Leer"},2,0)</f>
        <v>Leer</v>
      </c>
      <c r="Y290" s="6" t="str">
        <f t="shared" si="64"/>
        <v/>
      </c>
      <c r="Z290" s="6">
        <f>VLOOKUP($C290,{"29 - Psychiatrie (Erwachsene)",1;"30 - Kinder- und Jugendpsychiatrie",1;"31 - Psychosomatik",1;"00 - Bitte eine Fachabteilung auswählen",0;"",0},2,0)</f>
        <v>0</v>
      </c>
      <c r="AA290" s="6">
        <f t="shared" si="65"/>
        <v>0</v>
      </c>
      <c r="AB290" s="6">
        <f t="shared" si="66"/>
        <v>0</v>
      </c>
      <c r="AC290" s="6">
        <f t="shared" si="67"/>
        <v>0</v>
      </c>
      <c r="AD290" s="6">
        <f t="shared" si="68"/>
        <v>0</v>
      </c>
      <c r="AE290" s="6">
        <f t="shared" si="69"/>
        <v>0</v>
      </c>
      <c r="AF290" s="6">
        <f t="shared" si="70"/>
        <v>0</v>
      </c>
      <c r="AG290" s="6">
        <f t="shared" si="71"/>
        <v>0</v>
      </c>
      <c r="AH290" s="6">
        <f t="shared" si="72"/>
        <v>0</v>
      </c>
      <c r="AI290" s="6">
        <f t="shared" si="73"/>
        <v>0</v>
      </c>
      <c r="AJ290" s="6"/>
      <c r="AK290" s="6"/>
      <c r="AL290" s="6"/>
    </row>
    <row r="291" spans="1:38" s="20" customFormat="1" ht="15" customHeight="1" x14ac:dyDescent="0.25">
      <c r="A291" s="19"/>
      <c r="B291" s="74" t="str">
        <f t="shared" si="61"/>
        <v>!!!</v>
      </c>
      <c r="C291" s="202" t="str">
        <f>IF($D291&lt;&gt;"",VLOOKUP(TEXT($D291,0),'Angaben Stationen'!$C$15:$V$65,2,0),"")</f>
        <v/>
      </c>
      <c r="D291" s="203"/>
      <c r="E291" s="210"/>
      <c r="F291" s="210"/>
      <c r="G291" s="217"/>
      <c r="H291" s="218"/>
      <c r="I291" s="218"/>
      <c r="J291" s="218"/>
      <c r="K291" s="218"/>
      <c r="L291" s="219" t="str">
        <f t="shared" si="74"/>
        <v/>
      </c>
      <c r="M291" s="116"/>
      <c r="N291" s="115"/>
      <c r="T291" s="6"/>
      <c r="U291" s="6">
        <f t="shared" si="62"/>
        <v>0</v>
      </c>
      <c r="V291" s="6" t="str">
        <f t="shared" si="75"/>
        <v>Leer</v>
      </c>
      <c r="W291" s="6" t="str">
        <f t="shared" si="63"/>
        <v/>
      </c>
      <c r="X291" s="6" t="str">
        <f>VLOOKUP($C291,{"29 - Psychiatrie (Erwachsene)","BGI";"30 - Kinder- und Jugendpsychiatrie","BGII";"31 - Psychosomatik","BGI";"00 - Bitte eine Fachabteilung auswählen","LEER";"","Leer"},2,0)</f>
        <v>Leer</v>
      </c>
      <c r="Y291" s="6" t="str">
        <f t="shared" si="64"/>
        <v/>
      </c>
      <c r="Z291" s="6">
        <f>VLOOKUP($C291,{"29 - Psychiatrie (Erwachsene)",1;"30 - Kinder- und Jugendpsychiatrie",1;"31 - Psychosomatik",1;"00 - Bitte eine Fachabteilung auswählen",0;"",0},2,0)</f>
        <v>0</v>
      </c>
      <c r="AA291" s="6">
        <f t="shared" si="65"/>
        <v>0</v>
      </c>
      <c r="AB291" s="6">
        <f t="shared" si="66"/>
        <v>0</v>
      </c>
      <c r="AC291" s="6">
        <f t="shared" si="67"/>
        <v>0</v>
      </c>
      <c r="AD291" s="6">
        <f t="shared" si="68"/>
        <v>0</v>
      </c>
      <c r="AE291" s="6">
        <f t="shared" si="69"/>
        <v>0</v>
      </c>
      <c r="AF291" s="6">
        <f t="shared" si="70"/>
        <v>0</v>
      </c>
      <c r="AG291" s="6">
        <f t="shared" si="71"/>
        <v>0</v>
      </c>
      <c r="AH291" s="6">
        <f t="shared" si="72"/>
        <v>0</v>
      </c>
      <c r="AI291" s="6">
        <f t="shared" si="73"/>
        <v>0</v>
      </c>
      <c r="AJ291" s="6"/>
      <c r="AK291" s="6"/>
      <c r="AL291" s="6"/>
    </row>
    <row r="292" spans="1:38" s="20" customFormat="1" ht="15" customHeight="1" x14ac:dyDescent="0.25">
      <c r="A292" s="19"/>
      <c r="B292" s="74" t="str">
        <f t="shared" si="61"/>
        <v>!!!</v>
      </c>
      <c r="C292" s="202" t="str">
        <f>IF($D292&lt;&gt;"",VLOOKUP(TEXT($D292,0),'Angaben Stationen'!$C$15:$V$65,2,0),"")</f>
        <v/>
      </c>
      <c r="D292" s="203"/>
      <c r="E292" s="210"/>
      <c r="F292" s="210"/>
      <c r="G292" s="217"/>
      <c r="H292" s="218"/>
      <c r="I292" s="218"/>
      <c r="J292" s="218"/>
      <c r="K292" s="218"/>
      <c r="L292" s="219" t="str">
        <f t="shared" si="74"/>
        <v/>
      </c>
      <c r="M292" s="116"/>
      <c r="N292" s="115"/>
      <c r="T292" s="6"/>
      <c r="U292" s="6">
        <f t="shared" si="62"/>
        <v>0</v>
      </c>
      <c r="V292" s="6" t="str">
        <f t="shared" si="75"/>
        <v>Leer</v>
      </c>
      <c r="W292" s="6" t="str">
        <f t="shared" si="63"/>
        <v/>
      </c>
      <c r="X292" s="6" t="str">
        <f>VLOOKUP($C292,{"29 - Psychiatrie (Erwachsene)","BGI";"30 - Kinder- und Jugendpsychiatrie","BGII";"31 - Psychosomatik","BGI";"00 - Bitte eine Fachabteilung auswählen","LEER";"","Leer"},2,0)</f>
        <v>Leer</v>
      </c>
      <c r="Y292" s="6" t="str">
        <f t="shared" si="64"/>
        <v/>
      </c>
      <c r="Z292" s="6">
        <f>VLOOKUP($C292,{"29 - Psychiatrie (Erwachsene)",1;"30 - Kinder- und Jugendpsychiatrie",1;"31 - Psychosomatik",1;"00 - Bitte eine Fachabteilung auswählen",0;"",0},2,0)</f>
        <v>0</v>
      </c>
      <c r="AA292" s="6">
        <f t="shared" si="65"/>
        <v>0</v>
      </c>
      <c r="AB292" s="6">
        <f t="shared" si="66"/>
        <v>0</v>
      </c>
      <c r="AC292" s="6">
        <f t="shared" si="67"/>
        <v>0</v>
      </c>
      <c r="AD292" s="6">
        <f t="shared" si="68"/>
        <v>0</v>
      </c>
      <c r="AE292" s="6">
        <f t="shared" si="69"/>
        <v>0</v>
      </c>
      <c r="AF292" s="6">
        <f t="shared" si="70"/>
        <v>0</v>
      </c>
      <c r="AG292" s="6">
        <f t="shared" si="71"/>
        <v>0</v>
      </c>
      <c r="AH292" s="6">
        <f t="shared" si="72"/>
        <v>0</v>
      </c>
      <c r="AI292" s="6">
        <f t="shared" si="73"/>
        <v>0</v>
      </c>
      <c r="AJ292" s="6"/>
      <c r="AK292" s="6"/>
      <c r="AL292" s="6"/>
    </row>
    <row r="293" spans="1:38" s="20" customFormat="1" ht="15" customHeight="1" x14ac:dyDescent="0.25">
      <c r="A293" s="19"/>
      <c r="B293" s="74" t="str">
        <f t="shared" si="61"/>
        <v>!!!</v>
      </c>
      <c r="C293" s="202" t="str">
        <f>IF($D293&lt;&gt;"",VLOOKUP(TEXT($D293,0),'Angaben Stationen'!$C$15:$V$65,2,0),"")</f>
        <v/>
      </c>
      <c r="D293" s="203"/>
      <c r="E293" s="210"/>
      <c r="F293" s="210"/>
      <c r="G293" s="217"/>
      <c r="H293" s="218"/>
      <c r="I293" s="218"/>
      <c r="J293" s="218"/>
      <c r="K293" s="218"/>
      <c r="L293" s="219" t="str">
        <f t="shared" si="74"/>
        <v/>
      </c>
      <c r="M293" s="116"/>
      <c r="N293" s="115"/>
      <c r="T293" s="6"/>
      <c r="U293" s="6">
        <f t="shared" si="62"/>
        <v>0</v>
      </c>
      <c r="V293" s="6" t="str">
        <f t="shared" si="75"/>
        <v>Leer</v>
      </c>
      <c r="W293" s="6" t="str">
        <f t="shared" si="63"/>
        <v/>
      </c>
      <c r="X293" s="6" t="str">
        <f>VLOOKUP($C293,{"29 - Psychiatrie (Erwachsene)","BGI";"30 - Kinder- und Jugendpsychiatrie","BGII";"31 - Psychosomatik","BGI";"00 - Bitte eine Fachabteilung auswählen","LEER";"","Leer"},2,0)</f>
        <v>Leer</v>
      </c>
      <c r="Y293" s="6" t="str">
        <f t="shared" si="64"/>
        <v/>
      </c>
      <c r="Z293" s="6">
        <f>VLOOKUP($C293,{"29 - Psychiatrie (Erwachsene)",1;"30 - Kinder- und Jugendpsychiatrie",1;"31 - Psychosomatik",1;"00 - Bitte eine Fachabteilung auswählen",0;"",0},2,0)</f>
        <v>0</v>
      </c>
      <c r="AA293" s="6">
        <f t="shared" si="65"/>
        <v>0</v>
      </c>
      <c r="AB293" s="6">
        <f t="shared" si="66"/>
        <v>0</v>
      </c>
      <c r="AC293" s="6">
        <f t="shared" si="67"/>
        <v>0</v>
      </c>
      <c r="AD293" s="6">
        <f t="shared" si="68"/>
        <v>0</v>
      </c>
      <c r="AE293" s="6">
        <f t="shared" si="69"/>
        <v>0</v>
      </c>
      <c r="AF293" s="6">
        <f t="shared" si="70"/>
        <v>0</v>
      </c>
      <c r="AG293" s="6">
        <f t="shared" si="71"/>
        <v>0</v>
      </c>
      <c r="AH293" s="6">
        <f t="shared" si="72"/>
        <v>0</v>
      </c>
      <c r="AI293" s="6">
        <f t="shared" si="73"/>
        <v>0</v>
      </c>
      <c r="AJ293" s="6"/>
      <c r="AK293" s="6"/>
      <c r="AL293" s="6"/>
    </row>
    <row r="294" spans="1:38" s="20" customFormat="1" ht="15" customHeight="1" x14ac:dyDescent="0.25">
      <c r="A294" s="19"/>
      <c r="B294" s="74" t="str">
        <f t="shared" si="61"/>
        <v>!!!</v>
      </c>
      <c r="C294" s="202" t="str">
        <f>IF($D294&lt;&gt;"",VLOOKUP(TEXT($D294,0),'Angaben Stationen'!$C$15:$V$65,2,0),"")</f>
        <v/>
      </c>
      <c r="D294" s="203"/>
      <c r="E294" s="210"/>
      <c r="F294" s="210"/>
      <c r="G294" s="217"/>
      <c r="H294" s="218"/>
      <c r="I294" s="218"/>
      <c r="J294" s="218"/>
      <c r="K294" s="218"/>
      <c r="L294" s="219" t="str">
        <f t="shared" si="74"/>
        <v/>
      </c>
      <c r="M294" s="116"/>
      <c r="N294" s="115"/>
      <c r="T294" s="6"/>
      <c r="U294" s="6">
        <f t="shared" si="62"/>
        <v>0</v>
      </c>
      <c r="V294" s="6" t="str">
        <f t="shared" si="75"/>
        <v>Leer</v>
      </c>
      <c r="W294" s="6" t="str">
        <f t="shared" si="63"/>
        <v/>
      </c>
      <c r="X294" s="6" t="str">
        <f>VLOOKUP($C294,{"29 - Psychiatrie (Erwachsene)","BGI";"30 - Kinder- und Jugendpsychiatrie","BGII";"31 - Psychosomatik","BGI";"00 - Bitte eine Fachabteilung auswählen","LEER";"","Leer"},2,0)</f>
        <v>Leer</v>
      </c>
      <c r="Y294" s="6" t="str">
        <f t="shared" si="64"/>
        <v/>
      </c>
      <c r="Z294" s="6">
        <f>VLOOKUP($C294,{"29 - Psychiatrie (Erwachsene)",1;"30 - Kinder- und Jugendpsychiatrie",1;"31 - Psychosomatik",1;"00 - Bitte eine Fachabteilung auswählen",0;"",0},2,0)</f>
        <v>0</v>
      </c>
      <c r="AA294" s="6">
        <f t="shared" si="65"/>
        <v>0</v>
      </c>
      <c r="AB294" s="6">
        <f t="shared" si="66"/>
        <v>0</v>
      </c>
      <c r="AC294" s="6">
        <f t="shared" si="67"/>
        <v>0</v>
      </c>
      <c r="AD294" s="6">
        <f t="shared" si="68"/>
        <v>0</v>
      </c>
      <c r="AE294" s="6">
        <f t="shared" si="69"/>
        <v>0</v>
      </c>
      <c r="AF294" s="6">
        <f t="shared" si="70"/>
        <v>0</v>
      </c>
      <c r="AG294" s="6">
        <f t="shared" si="71"/>
        <v>0</v>
      </c>
      <c r="AH294" s="6">
        <f t="shared" si="72"/>
        <v>0</v>
      </c>
      <c r="AI294" s="6">
        <f t="shared" si="73"/>
        <v>0</v>
      </c>
      <c r="AJ294" s="6"/>
      <c r="AK294" s="6"/>
      <c r="AL294" s="6"/>
    </row>
    <row r="295" spans="1:38" s="20" customFormat="1" ht="15" customHeight="1" x14ac:dyDescent="0.25">
      <c r="A295" s="19"/>
      <c r="B295" s="74" t="str">
        <f t="shared" si="61"/>
        <v>!!!</v>
      </c>
      <c r="C295" s="202" t="str">
        <f>IF($D295&lt;&gt;"",VLOOKUP(TEXT($D295,0),'Angaben Stationen'!$C$15:$V$65,2,0),"")</f>
        <v/>
      </c>
      <c r="D295" s="203"/>
      <c r="E295" s="210"/>
      <c r="F295" s="210"/>
      <c r="G295" s="217"/>
      <c r="H295" s="218"/>
      <c r="I295" s="218"/>
      <c r="J295" s="218"/>
      <c r="K295" s="218"/>
      <c r="L295" s="219" t="str">
        <f t="shared" si="74"/>
        <v/>
      </c>
      <c r="M295" s="116"/>
      <c r="N295" s="115"/>
      <c r="T295" s="6"/>
      <c r="U295" s="6">
        <f t="shared" si="62"/>
        <v>0</v>
      </c>
      <c r="V295" s="6" t="str">
        <f t="shared" si="75"/>
        <v>Leer</v>
      </c>
      <c r="W295" s="6" t="str">
        <f t="shared" si="63"/>
        <v/>
      </c>
      <c r="X295" s="6" t="str">
        <f>VLOOKUP($C295,{"29 - Psychiatrie (Erwachsene)","BGI";"30 - Kinder- und Jugendpsychiatrie","BGII";"31 - Psychosomatik","BGI";"00 - Bitte eine Fachabteilung auswählen","LEER";"","Leer"},2,0)</f>
        <v>Leer</v>
      </c>
      <c r="Y295" s="6" t="str">
        <f t="shared" si="64"/>
        <v/>
      </c>
      <c r="Z295" s="6">
        <f>VLOOKUP($C295,{"29 - Psychiatrie (Erwachsene)",1;"30 - Kinder- und Jugendpsychiatrie",1;"31 - Psychosomatik",1;"00 - Bitte eine Fachabteilung auswählen",0;"",0},2,0)</f>
        <v>0</v>
      </c>
      <c r="AA295" s="6">
        <f t="shared" si="65"/>
        <v>0</v>
      </c>
      <c r="AB295" s="6">
        <f t="shared" si="66"/>
        <v>0</v>
      </c>
      <c r="AC295" s="6">
        <f t="shared" si="67"/>
        <v>0</v>
      </c>
      <c r="AD295" s="6">
        <f t="shared" si="68"/>
        <v>0</v>
      </c>
      <c r="AE295" s="6">
        <f t="shared" si="69"/>
        <v>0</v>
      </c>
      <c r="AF295" s="6">
        <f t="shared" si="70"/>
        <v>0</v>
      </c>
      <c r="AG295" s="6">
        <f t="shared" si="71"/>
        <v>0</v>
      </c>
      <c r="AH295" s="6">
        <f t="shared" si="72"/>
        <v>0</v>
      </c>
      <c r="AI295" s="6">
        <f t="shared" si="73"/>
        <v>0</v>
      </c>
      <c r="AJ295" s="6"/>
      <c r="AK295" s="6"/>
      <c r="AL295" s="6"/>
    </row>
    <row r="296" spans="1:38" s="20" customFormat="1" ht="15" customHeight="1" x14ac:dyDescent="0.25">
      <c r="A296" s="19"/>
      <c r="B296" s="74" t="str">
        <f t="shared" si="61"/>
        <v>!!!</v>
      </c>
      <c r="C296" s="202" t="str">
        <f>IF($D296&lt;&gt;"",VLOOKUP(TEXT($D296,0),'Angaben Stationen'!$C$15:$V$65,2,0),"")</f>
        <v/>
      </c>
      <c r="D296" s="203"/>
      <c r="E296" s="210"/>
      <c r="F296" s="210"/>
      <c r="G296" s="217"/>
      <c r="H296" s="218"/>
      <c r="I296" s="218"/>
      <c r="J296" s="218"/>
      <c r="K296" s="218"/>
      <c r="L296" s="219" t="str">
        <f t="shared" si="74"/>
        <v/>
      </c>
      <c r="M296" s="116"/>
      <c r="N296" s="115"/>
      <c r="T296" s="6"/>
      <c r="U296" s="6">
        <f t="shared" si="62"/>
        <v>0</v>
      </c>
      <c r="V296" s="6" t="str">
        <f t="shared" si="75"/>
        <v>Leer</v>
      </c>
      <c r="W296" s="6" t="str">
        <f t="shared" si="63"/>
        <v/>
      </c>
      <c r="X296" s="6" t="str">
        <f>VLOOKUP($C296,{"29 - Psychiatrie (Erwachsene)","BGI";"30 - Kinder- und Jugendpsychiatrie","BGII";"31 - Psychosomatik","BGI";"00 - Bitte eine Fachabteilung auswählen","LEER";"","Leer"},2,0)</f>
        <v>Leer</v>
      </c>
      <c r="Y296" s="6" t="str">
        <f t="shared" si="64"/>
        <v/>
      </c>
      <c r="Z296" s="6">
        <f>VLOOKUP($C296,{"29 - Psychiatrie (Erwachsene)",1;"30 - Kinder- und Jugendpsychiatrie",1;"31 - Psychosomatik",1;"00 - Bitte eine Fachabteilung auswählen",0;"",0},2,0)</f>
        <v>0</v>
      </c>
      <c r="AA296" s="6">
        <f t="shared" si="65"/>
        <v>0</v>
      </c>
      <c r="AB296" s="6">
        <f t="shared" si="66"/>
        <v>0</v>
      </c>
      <c r="AC296" s="6">
        <f t="shared" si="67"/>
        <v>0</v>
      </c>
      <c r="AD296" s="6">
        <f t="shared" si="68"/>
        <v>0</v>
      </c>
      <c r="AE296" s="6">
        <f t="shared" si="69"/>
        <v>0</v>
      </c>
      <c r="AF296" s="6">
        <f t="shared" si="70"/>
        <v>0</v>
      </c>
      <c r="AG296" s="6">
        <f t="shared" si="71"/>
        <v>0</v>
      </c>
      <c r="AH296" s="6">
        <f t="shared" si="72"/>
        <v>0</v>
      </c>
      <c r="AI296" s="6">
        <f t="shared" si="73"/>
        <v>0</v>
      </c>
      <c r="AJ296" s="6"/>
      <c r="AK296" s="6"/>
      <c r="AL296" s="6"/>
    </row>
    <row r="297" spans="1:38" s="20" customFormat="1" ht="15" customHeight="1" x14ac:dyDescent="0.25">
      <c r="A297" s="19"/>
      <c r="B297" s="74" t="str">
        <f t="shared" si="61"/>
        <v>!!!</v>
      </c>
      <c r="C297" s="202" t="str">
        <f>IF($D297&lt;&gt;"",VLOOKUP(TEXT($D297,0),'Angaben Stationen'!$C$15:$V$65,2,0),"")</f>
        <v/>
      </c>
      <c r="D297" s="203"/>
      <c r="E297" s="210"/>
      <c r="F297" s="210"/>
      <c r="G297" s="217"/>
      <c r="H297" s="218"/>
      <c r="I297" s="218"/>
      <c r="J297" s="218"/>
      <c r="K297" s="218"/>
      <c r="L297" s="219" t="str">
        <f t="shared" si="74"/>
        <v/>
      </c>
      <c r="M297" s="116"/>
      <c r="N297" s="115"/>
      <c r="T297" s="6"/>
      <c r="U297" s="6">
        <f t="shared" si="62"/>
        <v>0</v>
      </c>
      <c r="V297" s="6" t="str">
        <f t="shared" si="75"/>
        <v>Leer</v>
      </c>
      <c r="W297" s="6" t="str">
        <f t="shared" si="63"/>
        <v/>
      </c>
      <c r="X297" s="6" t="str">
        <f>VLOOKUP($C297,{"29 - Psychiatrie (Erwachsene)","BGI";"30 - Kinder- und Jugendpsychiatrie","BGII";"31 - Psychosomatik","BGI";"00 - Bitte eine Fachabteilung auswählen","LEER";"","Leer"},2,0)</f>
        <v>Leer</v>
      </c>
      <c r="Y297" s="6" t="str">
        <f t="shared" si="64"/>
        <v/>
      </c>
      <c r="Z297" s="6">
        <f>VLOOKUP($C297,{"29 - Psychiatrie (Erwachsene)",1;"30 - Kinder- und Jugendpsychiatrie",1;"31 - Psychosomatik",1;"00 - Bitte eine Fachabteilung auswählen",0;"",0},2,0)</f>
        <v>0</v>
      </c>
      <c r="AA297" s="6">
        <f t="shared" si="65"/>
        <v>0</v>
      </c>
      <c r="AB297" s="6">
        <f t="shared" si="66"/>
        <v>0</v>
      </c>
      <c r="AC297" s="6">
        <f t="shared" si="67"/>
        <v>0</v>
      </c>
      <c r="AD297" s="6">
        <f t="shared" si="68"/>
        <v>0</v>
      </c>
      <c r="AE297" s="6">
        <f t="shared" si="69"/>
        <v>0</v>
      </c>
      <c r="AF297" s="6">
        <f t="shared" si="70"/>
        <v>0</v>
      </c>
      <c r="AG297" s="6">
        <f t="shared" si="71"/>
        <v>0</v>
      </c>
      <c r="AH297" s="6">
        <f t="shared" si="72"/>
        <v>0</v>
      </c>
      <c r="AI297" s="6">
        <f t="shared" si="73"/>
        <v>0</v>
      </c>
      <c r="AJ297" s="6"/>
      <c r="AK297" s="6"/>
      <c r="AL297" s="6"/>
    </row>
    <row r="298" spans="1:38" s="20" customFormat="1" ht="15" customHeight="1" x14ac:dyDescent="0.25">
      <c r="A298" s="19"/>
      <c r="B298" s="74" t="str">
        <f t="shared" si="61"/>
        <v>!!!</v>
      </c>
      <c r="C298" s="202" t="str">
        <f>IF($D298&lt;&gt;"",VLOOKUP(TEXT($D298,0),'Angaben Stationen'!$C$15:$V$65,2,0),"")</f>
        <v/>
      </c>
      <c r="D298" s="203"/>
      <c r="E298" s="210"/>
      <c r="F298" s="210"/>
      <c r="G298" s="217"/>
      <c r="H298" s="218"/>
      <c r="I298" s="218"/>
      <c r="J298" s="218"/>
      <c r="K298" s="218"/>
      <c r="L298" s="219" t="str">
        <f t="shared" si="74"/>
        <v/>
      </c>
      <c r="M298" s="116"/>
      <c r="N298" s="115"/>
      <c r="T298" s="6"/>
      <c r="U298" s="6">
        <f t="shared" si="62"/>
        <v>0</v>
      </c>
      <c r="V298" s="6" t="str">
        <f t="shared" si="75"/>
        <v>Leer</v>
      </c>
      <c r="W298" s="6" t="str">
        <f t="shared" si="63"/>
        <v/>
      </c>
      <c r="X298" s="6" t="str">
        <f>VLOOKUP($C298,{"29 - Psychiatrie (Erwachsene)","BGI";"30 - Kinder- und Jugendpsychiatrie","BGII";"31 - Psychosomatik","BGI";"00 - Bitte eine Fachabteilung auswählen","LEER";"","Leer"},2,0)</f>
        <v>Leer</v>
      </c>
      <c r="Y298" s="6" t="str">
        <f t="shared" si="64"/>
        <v/>
      </c>
      <c r="Z298" s="6">
        <f>VLOOKUP($C298,{"29 - Psychiatrie (Erwachsene)",1;"30 - Kinder- und Jugendpsychiatrie",1;"31 - Psychosomatik",1;"00 - Bitte eine Fachabteilung auswählen",0;"",0},2,0)</f>
        <v>0</v>
      </c>
      <c r="AA298" s="6">
        <f t="shared" si="65"/>
        <v>0</v>
      </c>
      <c r="AB298" s="6">
        <f t="shared" si="66"/>
        <v>0</v>
      </c>
      <c r="AC298" s="6">
        <f t="shared" si="67"/>
        <v>0</v>
      </c>
      <c r="AD298" s="6">
        <f t="shared" si="68"/>
        <v>0</v>
      </c>
      <c r="AE298" s="6">
        <f t="shared" si="69"/>
        <v>0</v>
      </c>
      <c r="AF298" s="6">
        <f t="shared" si="70"/>
        <v>0</v>
      </c>
      <c r="AG298" s="6">
        <f t="shared" si="71"/>
        <v>0</v>
      </c>
      <c r="AH298" s="6">
        <f t="shared" si="72"/>
        <v>0</v>
      </c>
      <c r="AI298" s="6">
        <f t="shared" si="73"/>
        <v>0</v>
      </c>
      <c r="AJ298" s="6"/>
      <c r="AK298" s="6"/>
      <c r="AL298" s="6"/>
    </row>
    <row r="299" spans="1:38" s="20" customFormat="1" ht="15" customHeight="1" x14ac:dyDescent="0.25">
      <c r="A299" s="19"/>
      <c r="B299" s="74" t="str">
        <f t="shared" si="61"/>
        <v>!!!</v>
      </c>
      <c r="C299" s="202" t="str">
        <f>IF($D299&lt;&gt;"",VLOOKUP(TEXT($D299,0),'Angaben Stationen'!$C$15:$V$65,2,0),"")</f>
        <v/>
      </c>
      <c r="D299" s="203"/>
      <c r="E299" s="210"/>
      <c r="F299" s="210"/>
      <c r="G299" s="217"/>
      <c r="H299" s="218"/>
      <c r="I299" s="218"/>
      <c r="J299" s="218"/>
      <c r="K299" s="218"/>
      <c r="L299" s="219" t="str">
        <f t="shared" si="74"/>
        <v/>
      </c>
      <c r="M299" s="116"/>
      <c r="N299" s="115"/>
      <c r="T299" s="6"/>
      <c r="U299" s="6">
        <f t="shared" si="62"/>
        <v>0</v>
      </c>
      <c r="V299" s="6" t="str">
        <f t="shared" si="75"/>
        <v>Leer</v>
      </c>
      <c r="W299" s="6" t="str">
        <f t="shared" si="63"/>
        <v/>
      </c>
      <c r="X299" s="6" t="str">
        <f>VLOOKUP($C299,{"29 - Psychiatrie (Erwachsene)","BGI";"30 - Kinder- und Jugendpsychiatrie","BGII";"31 - Psychosomatik","BGI";"00 - Bitte eine Fachabteilung auswählen","LEER";"","Leer"},2,0)</f>
        <v>Leer</v>
      </c>
      <c r="Y299" s="6" t="str">
        <f t="shared" si="64"/>
        <v/>
      </c>
      <c r="Z299" s="6">
        <f>VLOOKUP($C299,{"29 - Psychiatrie (Erwachsene)",1;"30 - Kinder- und Jugendpsychiatrie",1;"31 - Psychosomatik",1;"00 - Bitte eine Fachabteilung auswählen",0;"",0},2,0)</f>
        <v>0</v>
      </c>
      <c r="AA299" s="6">
        <f t="shared" si="65"/>
        <v>0</v>
      </c>
      <c r="AB299" s="6">
        <f t="shared" si="66"/>
        <v>0</v>
      </c>
      <c r="AC299" s="6">
        <f t="shared" si="67"/>
        <v>0</v>
      </c>
      <c r="AD299" s="6">
        <f t="shared" si="68"/>
        <v>0</v>
      </c>
      <c r="AE299" s="6">
        <f t="shared" si="69"/>
        <v>0</v>
      </c>
      <c r="AF299" s="6">
        <f t="shared" si="70"/>
        <v>0</v>
      </c>
      <c r="AG299" s="6">
        <f t="shared" si="71"/>
        <v>0</v>
      </c>
      <c r="AH299" s="6">
        <f t="shared" si="72"/>
        <v>0</v>
      </c>
      <c r="AI299" s="6">
        <f t="shared" si="73"/>
        <v>0</v>
      </c>
      <c r="AJ299" s="6"/>
      <c r="AK299" s="6"/>
      <c r="AL299" s="6"/>
    </row>
    <row r="300" spans="1:38" s="20" customFormat="1" ht="15" customHeight="1" x14ac:dyDescent="0.25">
      <c r="A300" s="19"/>
      <c r="B300" s="74" t="str">
        <f t="shared" si="61"/>
        <v>!!!</v>
      </c>
      <c r="C300" s="202" t="str">
        <f>IF($D300&lt;&gt;"",VLOOKUP(TEXT($D300,0),'Angaben Stationen'!$C$15:$V$65,2,0),"")</f>
        <v/>
      </c>
      <c r="D300" s="203"/>
      <c r="E300" s="210"/>
      <c r="F300" s="210"/>
      <c r="G300" s="217"/>
      <c r="H300" s="218"/>
      <c r="I300" s="218"/>
      <c r="J300" s="218"/>
      <c r="K300" s="218"/>
      <c r="L300" s="219" t="str">
        <f t="shared" si="74"/>
        <v/>
      </c>
      <c r="M300" s="116"/>
      <c r="N300" s="115"/>
      <c r="T300" s="6"/>
      <c r="U300" s="6">
        <f t="shared" si="62"/>
        <v>0</v>
      </c>
      <c r="V300" s="6" t="str">
        <f t="shared" si="75"/>
        <v>Leer</v>
      </c>
      <c r="W300" s="6" t="str">
        <f t="shared" si="63"/>
        <v/>
      </c>
      <c r="X300" s="6" t="str">
        <f>VLOOKUP($C300,{"29 - Psychiatrie (Erwachsene)","BGI";"30 - Kinder- und Jugendpsychiatrie","BGII";"31 - Psychosomatik","BGI";"00 - Bitte eine Fachabteilung auswählen","LEER";"","Leer"},2,0)</f>
        <v>Leer</v>
      </c>
      <c r="Y300" s="6" t="str">
        <f t="shared" si="64"/>
        <v/>
      </c>
      <c r="Z300" s="6">
        <f>VLOOKUP($C300,{"29 - Psychiatrie (Erwachsene)",1;"30 - Kinder- und Jugendpsychiatrie",1;"31 - Psychosomatik",1;"00 - Bitte eine Fachabteilung auswählen",0;"",0},2,0)</f>
        <v>0</v>
      </c>
      <c r="AA300" s="6">
        <f t="shared" si="65"/>
        <v>0</v>
      </c>
      <c r="AB300" s="6">
        <f t="shared" si="66"/>
        <v>0</v>
      </c>
      <c r="AC300" s="6">
        <f t="shared" si="67"/>
        <v>0</v>
      </c>
      <c r="AD300" s="6">
        <f t="shared" si="68"/>
        <v>0</v>
      </c>
      <c r="AE300" s="6">
        <f t="shared" si="69"/>
        <v>0</v>
      </c>
      <c r="AF300" s="6">
        <f t="shared" si="70"/>
        <v>0</v>
      </c>
      <c r="AG300" s="6">
        <f t="shared" si="71"/>
        <v>0</v>
      </c>
      <c r="AH300" s="6">
        <f t="shared" si="72"/>
        <v>0</v>
      </c>
      <c r="AI300" s="6">
        <f t="shared" si="73"/>
        <v>0</v>
      </c>
      <c r="AJ300" s="6"/>
      <c r="AK300" s="6"/>
      <c r="AL300" s="6"/>
    </row>
    <row r="301" spans="1:38" s="20" customFormat="1" ht="15" customHeight="1" x14ac:dyDescent="0.25">
      <c r="A301" s="19"/>
      <c r="B301" s="74" t="str">
        <f t="shared" si="61"/>
        <v>!!!</v>
      </c>
      <c r="C301" s="202" t="str">
        <f>IF($D301&lt;&gt;"",VLOOKUP(TEXT($D301,0),'Angaben Stationen'!$C$15:$V$65,2,0),"")</f>
        <v/>
      </c>
      <c r="D301" s="203"/>
      <c r="E301" s="210"/>
      <c r="F301" s="210"/>
      <c r="G301" s="217"/>
      <c r="H301" s="218"/>
      <c r="I301" s="218"/>
      <c r="J301" s="218"/>
      <c r="K301" s="218"/>
      <c r="L301" s="219" t="str">
        <f t="shared" si="74"/>
        <v/>
      </c>
      <c r="M301" s="116"/>
      <c r="N301" s="115"/>
      <c r="T301" s="6"/>
      <c r="U301" s="6">
        <f t="shared" si="62"/>
        <v>0</v>
      </c>
      <c r="V301" s="6" t="str">
        <f t="shared" si="75"/>
        <v>Leer</v>
      </c>
      <c r="W301" s="6" t="str">
        <f t="shared" si="63"/>
        <v/>
      </c>
      <c r="X301" s="6" t="str">
        <f>VLOOKUP($C301,{"29 - Psychiatrie (Erwachsene)","BGI";"30 - Kinder- und Jugendpsychiatrie","BGII";"31 - Psychosomatik","BGI";"00 - Bitte eine Fachabteilung auswählen","LEER";"","Leer"},2,0)</f>
        <v>Leer</v>
      </c>
      <c r="Y301" s="6" t="str">
        <f t="shared" si="64"/>
        <v/>
      </c>
      <c r="Z301" s="6">
        <f>VLOOKUP($C301,{"29 - Psychiatrie (Erwachsene)",1;"30 - Kinder- und Jugendpsychiatrie",1;"31 - Psychosomatik",1;"00 - Bitte eine Fachabteilung auswählen",0;"",0},2,0)</f>
        <v>0</v>
      </c>
      <c r="AA301" s="6">
        <f t="shared" si="65"/>
        <v>0</v>
      </c>
      <c r="AB301" s="6">
        <f t="shared" si="66"/>
        <v>0</v>
      </c>
      <c r="AC301" s="6">
        <f t="shared" si="67"/>
        <v>0</v>
      </c>
      <c r="AD301" s="6">
        <f t="shared" si="68"/>
        <v>0</v>
      </c>
      <c r="AE301" s="6">
        <f t="shared" si="69"/>
        <v>0</v>
      </c>
      <c r="AF301" s="6">
        <f t="shared" si="70"/>
        <v>0</v>
      </c>
      <c r="AG301" s="6">
        <f t="shared" si="71"/>
        <v>0</v>
      </c>
      <c r="AH301" s="6">
        <f t="shared" si="72"/>
        <v>0</v>
      </c>
      <c r="AI301" s="6">
        <f t="shared" si="73"/>
        <v>0</v>
      </c>
      <c r="AJ301" s="6"/>
      <c r="AK301" s="6"/>
      <c r="AL301" s="6"/>
    </row>
    <row r="302" spans="1:38" s="20" customFormat="1" ht="15" customHeight="1" x14ac:dyDescent="0.25">
      <c r="A302" s="19"/>
      <c r="B302" s="74" t="str">
        <f t="shared" si="61"/>
        <v>!!!</v>
      </c>
      <c r="C302" s="202" t="str">
        <f>IF($D302&lt;&gt;"",VLOOKUP(TEXT($D302,0),'Angaben Stationen'!$C$15:$V$65,2,0),"")</f>
        <v/>
      </c>
      <c r="D302" s="203"/>
      <c r="E302" s="210"/>
      <c r="F302" s="210"/>
      <c r="G302" s="217"/>
      <c r="H302" s="218"/>
      <c r="I302" s="218"/>
      <c r="J302" s="218"/>
      <c r="K302" s="218"/>
      <c r="L302" s="219" t="str">
        <f t="shared" si="74"/>
        <v/>
      </c>
      <c r="M302" s="116"/>
      <c r="N302" s="115"/>
      <c r="T302" s="6"/>
      <c r="U302" s="6">
        <f t="shared" si="62"/>
        <v>0</v>
      </c>
      <c r="V302" s="6" t="str">
        <f t="shared" si="75"/>
        <v>Leer</v>
      </c>
      <c r="W302" s="6" t="str">
        <f t="shared" si="63"/>
        <v/>
      </c>
      <c r="X302" s="6" t="str">
        <f>VLOOKUP($C302,{"29 - Psychiatrie (Erwachsene)","BGI";"30 - Kinder- und Jugendpsychiatrie","BGII";"31 - Psychosomatik","BGI";"00 - Bitte eine Fachabteilung auswählen","LEER";"","Leer"},2,0)</f>
        <v>Leer</v>
      </c>
      <c r="Y302" s="6" t="str">
        <f t="shared" si="64"/>
        <v/>
      </c>
      <c r="Z302" s="6">
        <f>VLOOKUP($C302,{"29 - Psychiatrie (Erwachsene)",1;"30 - Kinder- und Jugendpsychiatrie",1;"31 - Psychosomatik",1;"00 - Bitte eine Fachabteilung auswählen",0;"",0},2,0)</f>
        <v>0</v>
      </c>
      <c r="AA302" s="6">
        <f t="shared" si="65"/>
        <v>0</v>
      </c>
      <c r="AB302" s="6">
        <f t="shared" si="66"/>
        <v>0</v>
      </c>
      <c r="AC302" s="6">
        <f t="shared" si="67"/>
        <v>0</v>
      </c>
      <c r="AD302" s="6">
        <f t="shared" si="68"/>
        <v>0</v>
      </c>
      <c r="AE302" s="6">
        <f t="shared" si="69"/>
        <v>0</v>
      </c>
      <c r="AF302" s="6">
        <f t="shared" si="70"/>
        <v>0</v>
      </c>
      <c r="AG302" s="6">
        <f t="shared" si="71"/>
        <v>0</v>
      </c>
      <c r="AH302" s="6">
        <f t="shared" si="72"/>
        <v>0</v>
      </c>
      <c r="AI302" s="6">
        <f t="shared" si="73"/>
        <v>0</v>
      </c>
      <c r="AJ302" s="6"/>
      <c r="AK302" s="6"/>
      <c r="AL302" s="6"/>
    </row>
    <row r="303" spans="1:38" s="20" customFormat="1" ht="15" customHeight="1" x14ac:dyDescent="0.25">
      <c r="A303" s="19"/>
      <c r="B303" s="74" t="str">
        <f t="shared" si="61"/>
        <v>!!!</v>
      </c>
      <c r="C303" s="202" t="str">
        <f>IF($D303&lt;&gt;"",VLOOKUP(TEXT($D303,0),'Angaben Stationen'!$C$15:$V$65,2,0),"")</f>
        <v/>
      </c>
      <c r="D303" s="203"/>
      <c r="E303" s="210"/>
      <c r="F303" s="210"/>
      <c r="G303" s="217"/>
      <c r="H303" s="218"/>
      <c r="I303" s="218"/>
      <c r="J303" s="218"/>
      <c r="K303" s="218"/>
      <c r="L303" s="219" t="str">
        <f t="shared" si="74"/>
        <v/>
      </c>
      <c r="M303" s="116"/>
      <c r="N303" s="115"/>
      <c r="T303" s="6"/>
      <c r="U303" s="6">
        <f t="shared" si="62"/>
        <v>0</v>
      </c>
      <c r="V303" s="6" t="str">
        <f t="shared" si="75"/>
        <v>Leer</v>
      </c>
      <c r="W303" s="6" t="str">
        <f t="shared" si="63"/>
        <v/>
      </c>
      <c r="X303" s="6" t="str">
        <f>VLOOKUP($C303,{"29 - Psychiatrie (Erwachsene)","BGI";"30 - Kinder- und Jugendpsychiatrie","BGII";"31 - Psychosomatik","BGI";"00 - Bitte eine Fachabteilung auswählen","LEER";"","Leer"},2,0)</f>
        <v>Leer</v>
      </c>
      <c r="Y303" s="6" t="str">
        <f t="shared" si="64"/>
        <v/>
      </c>
      <c r="Z303" s="6">
        <f>VLOOKUP($C303,{"29 - Psychiatrie (Erwachsene)",1;"30 - Kinder- und Jugendpsychiatrie",1;"31 - Psychosomatik",1;"00 - Bitte eine Fachabteilung auswählen",0;"",0},2,0)</f>
        <v>0</v>
      </c>
      <c r="AA303" s="6">
        <f t="shared" si="65"/>
        <v>0</v>
      </c>
      <c r="AB303" s="6">
        <f t="shared" si="66"/>
        <v>0</v>
      </c>
      <c r="AC303" s="6">
        <f t="shared" si="67"/>
        <v>0</v>
      </c>
      <c r="AD303" s="6">
        <f t="shared" si="68"/>
        <v>0</v>
      </c>
      <c r="AE303" s="6">
        <f t="shared" si="69"/>
        <v>0</v>
      </c>
      <c r="AF303" s="6">
        <f t="shared" si="70"/>
        <v>0</v>
      </c>
      <c r="AG303" s="6">
        <f t="shared" si="71"/>
        <v>0</v>
      </c>
      <c r="AH303" s="6">
        <f t="shared" si="72"/>
        <v>0</v>
      </c>
      <c r="AI303" s="6">
        <f t="shared" si="73"/>
        <v>0</v>
      </c>
      <c r="AJ303" s="6"/>
      <c r="AK303" s="6"/>
      <c r="AL303" s="6"/>
    </row>
    <row r="304" spans="1:38" s="20" customFormat="1" ht="15" customHeight="1" x14ac:dyDescent="0.25">
      <c r="A304" s="19"/>
      <c r="B304" s="74" t="str">
        <f t="shared" si="61"/>
        <v>!!!</v>
      </c>
      <c r="C304" s="202" t="str">
        <f>IF($D304&lt;&gt;"",VLOOKUP(TEXT($D304,0),'Angaben Stationen'!$C$15:$V$65,2,0),"")</f>
        <v/>
      </c>
      <c r="D304" s="203"/>
      <c r="E304" s="210"/>
      <c r="F304" s="210"/>
      <c r="G304" s="217"/>
      <c r="H304" s="218"/>
      <c r="I304" s="218"/>
      <c r="J304" s="218"/>
      <c r="K304" s="218"/>
      <c r="L304" s="219" t="str">
        <f t="shared" si="74"/>
        <v/>
      </c>
      <c r="M304" s="116"/>
      <c r="N304" s="115"/>
      <c r="T304" s="6"/>
      <c r="U304" s="6">
        <f t="shared" si="62"/>
        <v>0</v>
      </c>
      <c r="V304" s="6" t="str">
        <f t="shared" si="75"/>
        <v>Leer</v>
      </c>
      <c r="W304" s="6" t="str">
        <f t="shared" si="63"/>
        <v/>
      </c>
      <c r="X304" s="6" t="str">
        <f>VLOOKUP($C304,{"29 - Psychiatrie (Erwachsene)","BGI";"30 - Kinder- und Jugendpsychiatrie","BGII";"31 - Psychosomatik","BGI";"00 - Bitte eine Fachabteilung auswählen","LEER";"","Leer"},2,0)</f>
        <v>Leer</v>
      </c>
      <c r="Y304" s="6" t="str">
        <f t="shared" si="64"/>
        <v/>
      </c>
      <c r="Z304" s="6">
        <f>VLOOKUP($C304,{"29 - Psychiatrie (Erwachsene)",1;"30 - Kinder- und Jugendpsychiatrie",1;"31 - Psychosomatik",1;"00 - Bitte eine Fachabteilung auswählen",0;"",0},2,0)</f>
        <v>0</v>
      </c>
      <c r="AA304" s="6">
        <f t="shared" si="65"/>
        <v>0</v>
      </c>
      <c r="AB304" s="6">
        <f t="shared" si="66"/>
        <v>0</v>
      </c>
      <c r="AC304" s="6">
        <f t="shared" si="67"/>
        <v>0</v>
      </c>
      <c r="AD304" s="6">
        <f t="shared" si="68"/>
        <v>0</v>
      </c>
      <c r="AE304" s="6">
        <f t="shared" si="69"/>
        <v>0</v>
      </c>
      <c r="AF304" s="6">
        <f t="shared" si="70"/>
        <v>0</v>
      </c>
      <c r="AG304" s="6">
        <f t="shared" si="71"/>
        <v>0</v>
      </c>
      <c r="AH304" s="6">
        <f t="shared" si="72"/>
        <v>0</v>
      </c>
      <c r="AI304" s="6">
        <f t="shared" si="73"/>
        <v>0</v>
      </c>
      <c r="AJ304" s="6"/>
      <c r="AK304" s="6"/>
      <c r="AL304" s="6"/>
    </row>
    <row r="305" spans="1:38" s="20" customFormat="1" ht="15" customHeight="1" x14ac:dyDescent="0.25">
      <c r="A305" s="19"/>
      <c r="B305" s="74" t="str">
        <f t="shared" si="61"/>
        <v>!!!</v>
      </c>
      <c r="C305" s="202" t="str">
        <f>IF($D305&lt;&gt;"",VLOOKUP(TEXT($D305,0),'Angaben Stationen'!$C$15:$V$65,2,0),"")</f>
        <v/>
      </c>
      <c r="D305" s="203"/>
      <c r="E305" s="210"/>
      <c r="F305" s="210"/>
      <c r="G305" s="217"/>
      <c r="H305" s="218"/>
      <c r="I305" s="218"/>
      <c r="J305" s="218"/>
      <c r="K305" s="218"/>
      <c r="L305" s="219" t="str">
        <f t="shared" si="74"/>
        <v/>
      </c>
      <c r="M305" s="116"/>
      <c r="N305" s="115"/>
      <c r="T305" s="6"/>
      <c r="U305" s="6">
        <f t="shared" si="62"/>
        <v>0</v>
      </c>
      <c r="V305" s="6" t="str">
        <f t="shared" si="75"/>
        <v>Leer</v>
      </c>
      <c r="W305" s="6" t="str">
        <f t="shared" si="63"/>
        <v/>
      </c>
      <c r="X305" s="6" t="str">
        <f>VLOOKUP($C305,{"29 - Psychiatrie (Erwachsene)","BGI";"30 - Kinder- und Jugendpsychiatrie","BGII";"31 - Psychosomatik","BGI";"00 - Bitte eine Fachabteilung auswählen","LEER";"","Leer"},2,0)</f>
        <v>Leer</v>
      </c>
      <c r="Y305" s="6" t="str">
        <f t="shared" si="64"/>
        <v/>
      </c>
      <c r="Z305" s="6">
        <f>VLOOKUP($C305,{"29 - Psychiatrie (Erwachsene)",1;"30 - Kinder- und Jugendpsychiatrie",1;"31 - Psychosomatik",1;"00 - Bitte eine Fachabteilung auswählen",0;"",0},2,0)</f>
        <v>0</v>
      </c>
      <c r="AA305" s="6">
        <f t="shared" si="65"/>
        <v>0</v>
      </c>
      <c r="AB305" s="6">
        <f t="shared" si="66"/>
        <v>0</v>
      </c>
      <c r="AC305" s="6">
        <f t="shared" si="67"/>
        <v>0</v>
      </c>
      <c r="AD305" s="6">
        <f t="shared" si="68"/>
        <v>0</v>
      </c>
      <c r="AE305" s="6">
        <f t="shared" si="69"/>
        <v>0</v>
      </c>
      <c r="AF305" s="6">
        <f t="shared" si="70"/>
        <v>0</v>
      </c>
      <c r="AG305" s="6">
        <f t="shared" si="71"/>
        <v>0</v>
      </c>
      <c r="AH305" s="6">
        <f t="shared" si="72"/>
        <v>0</v>
      </c>
      <c r="AI305" s="6">
        <f t="shared" si="73"/>
        <v>0</v>
      </c>
      <c r="AJ305" s="6"/>
      <c r="AK305" s="6"/>
      <c r="AL305" s="6"/>
    </row>
    <row r="306" spans="1:38" s="20" customFormat="1" ht="15" customHeight="1" x14ac:dyDescent="0.25">
      <c r="A306" s="19"/>
      <c r="B306" s="74" t="str">
        <f t="shared" si="61"/>
        <v>!!!</v>
      </c>
      <c r="C306" s="202" t="str">
        <f>IF($D306&lt;&gt;"",VLOOKUP(TEXT($D306,0),'Angaben Stationen'!$C$15:$V$65,2,0),"")</f>
        <v/>
      </c>
      <c r="D306" s="203"/>
      <c r="E306" s="210"/>
      <c r="F306" s="210"/>
      <c r="G306" s="217"/>
      <c r="H306" s="218"/>
      <c r="I306" s="218"/>
      <c r="J306" s="218"/>
      <c r="K306" s="218"/>
      <c r="L306" s="219" t="str">
        <f t="shared" si="74"/>
        <v/>
      </c>
      <c r="M306" s="116"/>
      <c r="N306" s="115"/>
      <c r="T306" s="6"/>
      <c r="U306" s="6">
        <f t="shared" si="62"/>
        <v>0</v>
      </c>
      <c r="V306" s="6" t="str">
        <f t="shared" si="75"/>
        <v>Leer</v>
      </c>
      <c r="W306" s="6" t="str">
        <f t="shared" si="63"/>
        <v/>
      </c>
      <c r="X306" s="6" t="str">
        <f>VLOOKUP($C306,{"29 - Psychiatrie (Erwachsene)","BGI";"30 - Kinder- und Jugendpsychiatrie","BGII";"31 - Psychosomatik","BGI";"00 - Bitte eine Fachabteilung auswählen","LEER";"","Leer"},2,0)</f>
        <v>Leer</v>
      </c>
      <c r="Y306" s="6" t="str">
        <f t="shared" si="64"/>
        <v/>
      </c>
      <c r="Z306" s="6">
        <f>VLOOKUP($C306,{"29 - Psychiatrie (Erwachsene)",1;"30 - Kinder- und Jugendpsychiatrie",1;"31 - Psychosomatik",1;"00 - Bitte eine Fachabteilung auswählen",0;"",0},2,0)</f>
        <v>0</v>
      </c>
      <c r="AA306" s="6">
        <f t="shared" si="65"/>
        <v>0</v>
      </c>
      <c r="AB306" s="6">
        <f t="shared" si="66"/>
        <v>0</v>
      </c>
      <c r="AC306" s="6">
        <f t="shared" si="67"/>
        <v>0</v>
      </c>
      <c r="AD306" s="6">
        <f t="shared" si="68"/>
        <v>0</v>
      </c>
      <c r="AE306" s="6">
        <f t="shared" si="69"/>
        <v>0</v>
      </c>
      <c r="AF306" s="6">
        <f t="shared" si="70"/>
        <v>0</v>
      </c>
      <c r="AG306" s="6">
        <f t="shared" si="71"/>
        <v>0</v>
      </c>
      <c r="AH306" s="6">
        <f t="shared" si="72"/>
        <v>0</v>
      </c>
      <c r="AI306" s="6">
        <f t="shared" si="73"/>
        <v>0</v>
      </c>
      <c r="AJ306" s="6"/>
      <c r="AK306" s="6"/>
      <c r="AL306" s="6"/>
    </row>
    <row r="307" spans="1:38" s="20" customFormat="1" ht="15" customHeight="1" x14ac:dyDescent="0.25">
      <c r="A307" s="19"/>
      <c r="B307" s="74" t="str">
        <f t="shared" si="61"/>
        <v>!!!</v>
      </c>
      <c r="C307" s="202" t="str">
        <f>IF($D307&lt;&gt;"",VLOOKUP(TEXT($D307,0),'Angaben Stationen'!$C$15:$V$65,2,0),"")</f>
        <v/>
      </c>
      <c r="D307" s="203"/>
      <c r="E307" s="210"/>
      <c r="F307" s="210"/>
      <c r="G307" s="217"/>
      <c r="H307" s="218"/>
      <c r="I307" s="218"/>
      <c r="J307" s="218"/>
      <c r="K307" s="218"/>
      <c r="L307" s="219" t="str">
        <f t="shared" si="74"/>
        <v/>
      </c>
      <c r="M307" s="116"/>
      <c r="N307" s="115"/>
      <c r="T307" s="6"/>
      <c r="U307" s="6">
        <f t="shared" si="62"/>
        <v>0</v>
      </c>
      <c r="V307" s="6" t="str">
        <f t="shared" si="75"/>
        <v>Leer</v>
      </c>
      <c r="W307" s="6" t="str">
        <f t="shared" si="63"/>
        <v/>
      </c>
      <c r="X307" s="6" t="str">
        <f>VLOOKUP($C307,{"29 - Psychiatrie (Erwachsene)","BGI";"30 - Kinder- und Jugendpsychiatrie","BGII";"31 - Psychosomatik","BGI";"00 - Bitte eine Fachabteilung auswählen","LEER";"","Leer"},2,0)</f>
        <v>Leer</v>
      </c>
      <c r="Y307" s="6" t="str">
        <f t="shared" si="64"/>
        <v/>
      </c>
      <c r="Z307" s="6">
        <f>VLOOKUP($C307,{"29 - Psychiatrie (Erwachsene)",1;"30 - Kinder- und Jugendpsychiatrie",1;"31 - Psychosomatik",1;"00 - Bitte eine Fachabteilung auswählen",0;"",0},2,0)</f>
        <v>0</v>
      </c>
      <c r="AA307" s="6">
        <f t="shared" si="65"/>
        <v>0</v>
      </c>
      <c r="AB307" s="6">
        <f t="shared" si="66"/>
        <v>0</v>
      </c>
      <c r="AC307" s="6">
        <f t="shared" si="67"/>
        <v>0</v>
      </c>
      <c r="AD307" s="6">
        <f t="shared" si="68"/>
        <v>0</v>
      </c>
      <c r="AE307" s="6">
        <f t="shared" si="69"/>
        <v>0</v>
      </c>
      <c r="AF307" s="6">
        <f t="shared" si="70"/>
        <v>0</v>
      </c>
      <c r="AG307" s="6">
        <f t="shared" si="71"/>
        <v>0</v>
      </c>
      <c r="AH307" s="6">
        <f t="shared" si="72"/>
        <v>0</v>
      </c>
      <c r="AI307" s="6">
        <f t="shared" si="73"/>
        <v>0</v>
      </c>
      <c r="AJ307" s="6"/>
      <c r="AK307" s="6"/>
      <c r="AL307" s="6"/>
    </row>
    <row r="308" spans="1:38" s="20" customFormat="1" ht="15" customHeight="1" x14ac:dyDescent="0.25">
      <c r="A308" s="19"/>
      <c r="B308" s="74" t="str">
        <f t="shared" si="61"/>
        <v>!!!</v>
      </c>
      <c r="C308" s="202" t="str">
        <f>IF($D308&lt;&gt;"",VLOOKUP(TEXT($D308,0),'Angaben Stationen'!$C$15:$V$65,2,0),"")</f>
        <v/>
      </c>
      <c r="D308" s="203"/>
      <c r="E308" s="210"/>
      <c r="F308" s="210"/>
      <c r="G308" s="217"/>
      <c r="H308" s="218"/>
      <c r="I308" s="218"/>
      <c r="J308" s="218"/>
      <c r="K308" s="218"/>
      <c r="L308" s="219" t="str">
        <f t="shared" si="74"/>
        <v/>
      </c>
      <c r="M308" s="116"/>
      <c r="N308" s="115"/>
      <c r="T308" s="6"/>
      <c r="U308" s="6">
        <f t="shared" si="62"/>
        <v>0</v>
      </c>
      <c r="V308" s="6" t="str">
        <f t="shared" si="75"/>
        <v>Leer</v>
      </c>
      <c r="W308" s="6" t="str">
        <f t="shared" si="63"/>
        <v/>
      </c>
      <c r="X308" s="6" t="str">
        <f>VLOOKUP($C308,{"29 - Psychiatrie (Erwachsene)","BGI";"30 - Kinder- und Jugendpsychiatrie","BGII";"31 - Psychosomatik","BGI";"00 - Bitte eine Fachabteilung auswählen","LEER";"","Leer"},2,0)</f>
        <v>Leer</v>
      </c>
      <c r="Y308" s="6" t="str">
        <f t="shared" si="64"/>
        <v/>
      </c>
      <c r="Z308" s="6">
        <f>VLOOKUP($C308,{"29 - Psychiatrie (Erwachsene)",1;"30 - Kinder- und Jugendpsychiatrie",1;"31 - Psychosomatik",1;"00 - Bitte eine Fachabteilung auswählen",0;"",0},2,0)</f>
        <v>0</v>
      </c>
      <c r="AA308" s="6">
        <f t="shared" si="65"/>
        <v>0</v>
      </c>
      <c r="AB308" s="6">
        <f t="shared" si="66"/>
        <v>0</v>
      </c>
      <c r="AC308" s="6">
        <f t="shared" si="67"/>
        <v>0</v>
      </c>
      <c r="AD308" s="6">
        <f t="shared" si="68"/>
        <v>0</v>
      </c>
      <c r="AE308" s="6">
        <f t="shared" si="69"/>
        <v>0</v>
      </c>
      <c r="AF308" s="6">
        <f t="shared" si="70"/>
        <v>0</v>
      </c>
      <c r="AG308" s="6">
        <f t="shared" si="71"/>
        <v>0</v>
      </c>
      <c r="AH308" s="6">
        <f t="shared" si="72"/>
        <v>0</v>
      </c>
      <c r="AI308" s="6">
        <f t="shared" si="73"/>
        <v>0</v>
      </c>
      <c r="AJ308" s="6"/>
      <c r="AK308" s="6"/>
      <c r="AL308" s="6"/>
    </row>
    <row r="309" spans="1:38" s="20" customFormat="1" ht="15" customHeight="1" x14ac:dyDescent="0.25">
      <c r="A309" s="19"/>
      <c r="B309" s="74" t="str">
        <f t="shared" si="61"/>
        <v>!!!</v>
      </c>
      <c r="C309" s="202" t="str">
        <f>IF($D309&lt;&gt;"",VLOOKUP(TEXT($D309,0),'Angaben Stationen'!$C$15:$V$65,2,0),"")</f>
        <v/>
      </c>
      <c r="D309" s="203"/>
      <c r="E309" s="210"/>
      <c r="F309" s="210"/>
      <c r="G309" s="217"/>
      <c r="H309" s="218"/>
      <c r="I309" s="218"/>
      <c r="J309" s="218"/>
      <c r="K309" s="218"/>
      <c r="L309" s="219" t="str">
        <f t="shared" si="74"/>
        <v/>
      </c>
      <c r="M309" s="116"/>
      <c r="N309" s="115"/>
      <c r="T309" s="6"/>
      <c r="U309" s="6">
        <f t="shared" si="62"/>
        <v>0</v>
      </c>
      <c r="V309" s="6" t="str">
        <f t="shared" si="75"/>
        <v>Leer</v>
      </c>
      <c r="W309" s="6" t="str">
        <f t="shared" si="63"/>
        <v/>
      </c>
      <c r="X309" s="6" t="str">
        <f>VLOOKUP($C309,{"29 - Psychiatrie (Erwachsene)","BGI";"30 - Kinder- und Jugendpsychiatrie","BGII";"31 - Psychosomatik","BGI";"00 - Bitte eine Fachabteilung auswählen","LEER";"","Leer"},2,0)</f>
        <v>Leer</v>
      </c>
      <c r="Y309" s="6" t="str">
        <f t="shared" si="64"/>
        <v/>
      </c>
      <c r="Z309" s="6">
        <f>VLOOKUP($C309,{"29 - Psychiatrie (Erwachsene)",1;"30 - Kinder- und Jugendpsychiatrie",1;"31 - Psychosomatik",1;"00 - Bitte eine Fachabteilung auswählen",0;"",0},2,0)</f>
        <v>0</v>
      </c>
      <c r="AA309" s="6">
        <f t="shared" si="65"/>
        <v>0</v>
      </c>
      <c r="AB309" s="6">
        <f t="shared" si="66"/>
        <v>0</v>
      </c>
      <c r="AC309" s="6">
        <f t="shared" si="67"/>
        <v>0</v>
      </c>
      <c r="AD309" s="6">
        <f t="shared" si="68"/>
        <v>0</v>
      </c>
      <c r="AE309" s="6">
        <f t="shared" si="69"/>
        <v>0</v>
      </c>
      <c r="AF309" s="6">
        <f t="shared" si="70"/>
        <v>0</v>
      </c>
      <c r="AG309" s="6">
        <f t="shared" si="71"/>
        <v>0</v>
      </c>
      <c r="AH309" s="6">
        <f t="shared" si="72"/>
        <v>0</v>
      </c>
      <c r="AI309" s="6">
        <f t="shared" si="73"/>
        <v>0</v>
      </c>
      <c r="AJ309" s="6"/>
      <c r="AK309" s="6"/>
      <c r="AL309" s="6"/>
    </row>
    <row r="310" spans="1:38" s="20" customFormat="1" ht="15" customHeight="1" x14ac:dyDescent="0.25">
      <c r="A310" s="19"/>
      <c r="B310" s="74" t="str">
        <f t="shared" si="61"/>
        <v>!!!</v>
      </c>
      <c r="C310" s="202" t="str">
        <f>IF($D310&lt;&gt;"",VLOOKUP(TEXT($D310,0),'Angaben Stationen'!$C$15:$V$65,2,0),"")</f>
        <v/>
      </c>
      <c r="D310" s="203"/>
      <c r="E310" s="210"/>
      <c r="F310" s="210"/>
      <c r="G310" s="217"/>
      <c r="H310" s="218"/>
      <c r="I310" s="218"/>
      <c r="J310" s="218"/>
      <c r="K310" s="218"/>
      <c r="L310" s="219" t="str">
        <f t="shared" si="74"/>
        <v/>
      </c>
      <c r="M310" s="116"/>
      <c r="N310" s="115"/>
      <c r="T310" s="6"/>
      <c r="U310" s="6">
        <f t="shared" si="62"/>
        <v>0</v>
      </c>
      <c r="V310" s="6" t="str">
        <f t="shared" si="75"/>
        <v>Leer</v>
      </c>
      <c r="W310" s="6" t="str">
        <f t="shared" si="63"/>
        <v/>
      </c>
      <c r="X310" s="6" t="str">
        <f>VLOOKUP($C310,{"29 - Psychiatrie (Erwachsene)","BGI";"30 - Kinder- und Jugendpsychiatrie","BGII";"31 - Psychosomatik","BGI";"00 - Bitte eine Fachabteilung auswählen","LEER";"","Leer"},2,0)</f>
        <v>Leer</v>
      </c>
      <c r="Y310" s="6" t="str">
        <f t="shared" si="64"/>
        <v/>
      </c>
      <c r="Z310" s="6">
        <f>VLOOKUP($C310,{"29 - Psychiatrie (Erwachsene)",1;"30 - Kinder- und Jugendpsychiatrie",1;"31 - Psychosomatik",1;"00 - Bitte eine Fachabteilung auswählen",0;"",0},2,0)</f>
        <v>0</v>
      </c>
      <c r="AA310" s="6">
        <f t="shared" si="65"/>
        <v>0</v>
      </c>
      <c r="AB310" s="6">
        <f t="shared" si="66"/>
        <v>0</v>
      </c>
      <c r="AC310" s="6">
        <f t="shared" si="67"/>
        <v>0</v>
      </c>
      <c r="AD310" s="6">
        <f t="shared" si="68"/>
        <v>0</v>
      </c>
      <c r="AE310" s="6">
        <f t="shared" si="69"/>
        <v>0</v>
      </c>
      <c r="AF310" s="6">
        <f t="shared" si="70"/>
        <v>0</v>
      </c>
      <c r="AG310" s="6">
        <f t="shared" si="71"/>
        <v>0</v>
      </c>
      <c r="AH310" s="6">
        <f t="shared" si="72"/>
        <v>0</v>
      </c>
      <c r="AI310" s="6">
        <f t="shared" si="73"/>
        <v>0</v>
      </c>
      <c r="AJ310" s="6"/>
      <c r="AK310" s="6"/>
      <c r="AL310" s="6"/>
    </row>
    <row r="311" spans="1:38" s="20" customFormat="1" ht="15" customHeight="1" x14ac:dyDescent="0.25">
      <c r="A311" s="19"/>
      <c r="B311" s="74" t="str">
        <f t="shared" si="61"/>
        <v>!!!</v>
      </c>
      <c r="C311" s="202" t="str">
        <f>IF($D311&lt;&gt;"",VLOOKUP(TEXT($D311,0),'Angaben Stationen'!$C$15:$V$65,2,0),"")</f>
        <v/>
      </c>
      <c r="D311" s="203"/>
      <c r="E311" s="210"/>
      <c r="F311" s="210"/>
      <c r="G311" s="217"/>
      <c r="H311" s="218"/>
      <c r="I311" s="218"/>
      <c r="J311" s="218"/>
      <c r="K311" s="218"/>
      <c r="L311" s="219" t="str">
        <f t="shared" si="74"/>
        <v/>
      </c>
      <c r="M311" s="116"/>
      <c r="N311" s="115"/>
      <c r="T311" s="6"/>
      <c r="U311" s="6">
        <f t="shared" si="62"/>
        <v>0</v>
      </c>
      <c r="V311" s="6" t="str">
        <f t="shared" si="75"/>
        <v>Leer</v>
      </c>
      <c r="W311" s="6" t="str">
        <f t="shared" si="63"/>
        <v/>
      </c>
      <c r="X311" s="6" t="str">
        <f>VLOOKUP($C311,{"29 - Psychiatrie (Erwachsene)","BGI";"30 - Kinder- und Jugendpsychiatrie","BGII";"31 - Psychosomatik","BGI";"00 - Bitte eine Fachabteilung auswählen","LEER";"","Leer"},2,0)</f>
        <v>Leer</v>
      </c>
      <c r="Y311" s="6" t="str">
        <f t="shared" si="64"/>
        <v/>
      </c>
      <c r="Z311" s="6">
        <f>VLOOKUP($C311,{"29 - Psychiatrie (Erwachsene)",1;"30 - Kinder- und Jugendpsychiatrie",1;"31 - Psychosomatik",1;"00 - Bitte eine Fachabteilung auswählen",0;"",0},2,0)</f>
        <v>0</v>
      </c>
      <c r="AA311" s="6">
        <f t="shared" si="65"/>
        <v>0</v>
      </c>
      <c r="AB311" s="6">
        <f t="shared" si="66"/>
        <v>0</v>
      </c>
      <c r="AC311" s="6">
        <f t="shared" si="67"/>
        <v>0</v>
      </c>
      <c r="AD311" s="6">
        <f t="shared" si="68"/>
        <v>0</v>
      </c>
      <c r="AE311" s="6">
        <f t="shared" si="69"/>
        <v>0</v>
      </c>
      <c r="AF311" s="6">
        <f t="shared" si="70"/>
        <v>0</v>
      </c>
      <c r="AG311" s="6">
        <f t="shared" si="71"/>
        <v>0</v>
      </c>
      <c r="AH311" s="6">
        <f t="shared" si="72"/>
        <v>0</v>
      </c>
      <c r="AI311" s="6">
        <f t="shared" si="73"/>
        <v>0</v>
      </c>
      <c r="AJ311" s="6"/>
      <c r="AK311" s="6"/>
      <c r="AL311" s="6"/>
    </row>
    <row r="312" spans="1:38" s="20" customFormat="1" ht="15" customHeight="1" x14ac:dyDescent="0.25">
      <c r="A312" s="19"/>
      <c r="B312" s="74" t="str">
        <f t="shared" si="61"/>
        <v>!!!</v>
      </c>
      <c r="C312" s="202" t="str">
        <f>IF($D312&lt;&gt;"",VLOOKUP(TEXT($D312,0),'Angaben Stationen'!$C$15:$V$65,2,0),"")</f>
        <v/>
      </c>
      <c r="D312" s="203"/>
      <c r="E312" s="210"/>
      <c r="F312" s="210"/>
      <c r="G312" s="217"/>
      <c r="H312" s="218"/>
      <c r="I312" s="218"/>
      <c r="J312" s="218"/>
      <c r="K312" s="218"/>
      <c r="L312" s="219" t="str">
        <f t="shared" si="74"/>
        <v/>
      </c>
      <c r="M312" s="116"/>
      <c r="N312" s="115"/>
      <c r="T312" s="6"/>
      <c r="U312" s="6">
        <f t="shared" si="62"/>
        <v>0</v>
      </c>
      <c r="V312" s="6" t="str">
        <f t="shared" si="75"/>
        <v>Leer</v>
      </c>
      <c r="W312" s="6" t="str">
        <f t="shared" si="63"/>
        <v/>
      </c>
      <c r="X312" s="6" t="str">
        <f>VLOOKUP($C312,{"29 - Psychiatrie (Erwachsene)","BGI";"30 - Kinder- und Jugendpsychiatrie","BGII";"31 - Psychosomatik","BGI";"00 - Bitte eine Fachabteilung auswählen","LEER";"","Leer"},2,0)</f>
        <v>Leer</v>
      </c>
      <c r="Y312" s="6" t="str">
        <f t="shared" si="64"/>
        <v/>
      </c>
      <c r="Z312" s="6">
        <f>VLOOKUP($C312,{"29 - Psychiatrie (Erwachsene)",1;"30 - Kinder- und Jugendpsychiatrie",1;"31 - Psychosomatik",1;"00 - Bitte eine Fachabteilung auswählen",0;"",0},2,0)</f>
        <v>0</v>
      </c>
      <c r="AA312" s="6">
        <f t="shared" si="65"/>
        <v>0</v>
      </c>
      <c r="AB312" s="6">
        <f t="shared" si="66"/>
        <v>0</v>
      </c>
      <c r="AC312" s="6">
        <f t="shared" si="67"/>
        <v>0</v>
      </c>
      <c r="AD312" s="6">
        <f t="shared" si="68"/>
        <v>0</v>
      </c>
      <c r="AE312" s="6">
        <f t="shared" si="69"/>
        <v>0</v>
      </c>
      <c r="AF312" s="6">
        <f t="shared" si="70"/>
        <v>0</v>
      </c>
      <c r="AG312" s="6">
        <f t="shared" si="71"/>
        <v>0</v>
      </c>
      <c r="AH312" s="6">
        <f t="shared" si="72"/>
        <v>0</v>
      </c>
      <c r="AI312" s="6">
        <f t="shared" si="73"/>
        <v>0</v>
      </c>
      <c r="AJ312" s="6"/>
      <c r="AK312" s="6"/>
      <c r="AL312" s="6"/>
    </row>
    <row r="313" spans="1:38" s="20" customFormat="1" ht="15" customHeight="1" x14ac:dyDescent="0.25">
      <c r="A313" s="19"/>
      <c r="B313" s="74" t="str">
        <f t="shared" si="61"/>
        <v>!!!</v>
      </c>
      <c r="C313" s="202" t="str">
        <f>IF($D313&lt;&gt;"",VLOOKUP(TEXT($D313,0),'Angaben Stationen'!$C$15:$V$65,2,0),"")</f>
        <v/>
      </c>
      <c r="D313" s="203"/>
      <c r="E313" s="210"/>
      <c r="F313" s="210"/>
      <c r="G313" s="217"/>
      <c r="H313" s="218"/>
      <c r="I313" s="218"/>
      <c r="J313" s="218"/>
      <c r="K313" s="218"/>
      <c r="L313" s="219" t="str">
        <f t="shared" si="74"/>
        <v/>
      </c>
      <c r="M313" s="116"/>
      <c r="N313" s="115"/>
      <c r="T313" s="6"/>
      <c r="U313" s="6">
        <f t="shared" si="62"/>
        <v>0</v>
      </c>
      <c r="V313" s="6" t="str">
        <f t="shared" si="75"/>
        <v>Leer</v>
      </c>
      <c r="W313" s="6" t="str">
        <f t="shared" si="63"/>
        <v/>
      </c>
      <c r="X313" s="6" t="str">
        <f>VLOOKUP($C313,{"29 - Psychiatrie (Erwachsene)","BGI";"30 - Kinder- und Jugendpsychiatrie","BGII";"31 - Psychosomatik","BGI";"00 - Bitte eine Fachabteilung auswählen","LEER";"","Leer"},2,0)</f>
        <v>Leer</v>
      </c>
      <c r="Y313" s="6" t="str">
        <f t="shared" si="64"/>
        <v/>
      </c>
      <c r="Z313" s="6">
        <f>VLOOKUP($C313,{"29 - Psychiatrie (Erwachsene)",1;"30 - Kinder- und Jugendpsychiatrie",1;"31 - Psychosomatik",1;"00 - Bitte eine Fachabteilung auswählen",0;"",0},2,0)</f>
        <v>0</v>
      </c>
      <c r="AA313" s="6">
        <f t="shared" si="65"/>
        <v>0</v>
      </c>
      <c r="AB313" s="6">
        <f t="shared" si="66"/>
        <v>0</v>
      </c>
      <c r="AC313" s="6">
        <f t="shared" si="67"/>
        <v>0</v>
      </c>
      <c r="AD313" s="6">
        <f t="shared" si="68"/>
        <v>0</v>
      </c>
      <c r="AE313" s="6">
        <f t="shared" si="69"/>
        <v>0</v>
      </c>
      <c r="AF313" s="6">
        <f t="shared" si="70"/>
        <v>0</v>
      </c>
      <c r="AG313" s="6">
        <f t="shared" si="71"/>
        <v>0</v>
      </c>
      <c r="AH313" s="6">
        <f t="shared" si="72"/>
        <v>0</v>
      </c>
      <c r="AI313" s="6">
        <f t="shared" si="73"/>
        <v>0</v>
      </c>
      <c r="AJ313" s="6"/>
      <c r="AK313" s="6"/>
      <c r="AL313" s="6"/>
    </row>
    <row r="314" spans="1:38" s="20" customFormat="1" ht="15" customHeight="1" x14ac:dyDescent="0.25">
      <c r="A314" s="19"/>
      <c r="B314" s="74" t="str">
        <f t="shared" si="61"/>
        <v>!!!</v>
      </c>
      <c r="C314" s="202" t="str">
        <f>IF($D314&lt;&gt;"",VLOOKUP(TEXT($D314,0),'Angaben Stationen'!$C$15:$V$65,2,0),"")</f>
        <v/>
      </c>
      <c r="D314" s="203"/>
      <c r="E314" s="210"/>
      <c r="F314" s="210"/>
      <c r="G314" s="217"/>
      <c r="H314" s="218"/>
      <c r="I314" s="218"/>
      <c r="J314" s="218"/>
      <c r="K314" s="218"/>
      <c r="L314" s="219" t="str">
        <f t="shared" si="74"/>
        <v/>
      </c>
      <c r="M314" s="116"/>
      <c r="N314" s="115"/>
      <c r="T314" s="6"/>
      <c r="U314" s="6">
        <f t="shared" si="62"/>
        <v>0</v>
      </c>
      <c r="V314" s="6" t="str">
        <f t="shared" si="75"/>
        <v>Leer</v>
      </c>
      <c r="W314" s="6" t="str">
        <f t="shared" si="63"/>
        <v/>
      </c>
      <c r="X314" s="6" t="str">
        <f>VLOOKUP($C314,{"29 - Psychiatrie (Erwachsene)","BGI";"30 - Kinder- und Jugendpsychiatrie","BGII";"31 - Psychosomatik","BGI";"00 - Bitte eine Fachabteilung auswählen","LEER";"","Leer"},2,0)</f>
        <v>Leer</v>
      </c>
      <c r="Y314" s="6" t="str">
        <f t="shared" si="64"/>
        <v/>
      </c>
      <c r="Z314" s="6">
        <f>VLOOKUP($C314,{"29 - Psychiatrie (Erwachsene)",1;"30 - Kinder- und Jugendpsychiatrie",1;"31 - Psychosomatik",1;"00 - Bitte eine Fachabteilung auswählen",0;"",0},2,0)</f>
        <v>0</v>
      </c>
      <c r="AA314" s="6">
        <f t="shared" si="65"/>
        <v>0</v>
      </c>
      <c r="AB314" s="6">
        <f t="shared" si="66"/>
        <v>0</v>
      </c>
      <c r="AC314" s="6">
        <f t="shared" si="67"/>
        <v>0</v>
      </c>
      <c r="AD314" s="6">
        <f t="shared" si="68"/>
        <v>0</v>
      </c>
      <c r="AE314" s="6">
        <f t="shared" si="69"/>
        <v>0</v>
      </c>
      <c r="AF314" s="6">
        <f t="shared" si="70"/>
        <v>0</v>
      </c>
      <c r="AG314" s="6">
        <f t="shared" si="71"/>
        <v>0</v>
      </c>
      <c r="AH314" s="6">
        <f t="shared" si="72"/>
        <v>0</v>
      </c>
      <c r="AI314" s="6">
        <f t="shared" si="73"/>
        <v>0</v>
      </c>
      <c r="AJ314" s="6"/>
      <c r="AK314" s="6"/>
      <c r="AL314" s="6"/>
    </row>
    <row r="315" spans="1:38" s="20" customFormat="1" ht="15" customHeight="1" x14ac:dyDescent="0.25">
      <c r="A315" s="19"/>
      <c r="B315" s="74" t="str">
        <f t="shared" si="61"/>
        <v>!!!</v>
      </c>
      <c r="C315" s="202" t="str">
        <f>IF($D315&lt;&gt;"",VLOOKUP(TEXT($D315,0),'Angaben Stationen'!$C$15:$V$65,2,0),"")</f>
        <v/>
      </c>
      <c r="D315" s="203"/>
      <c r="E315" s="210"/>
      <c r="F315" s="210"/>
      <c r="G315" s="217"/>
      <c r="H315" s="218"/>
      <c r="I315" s="218"/>
      <c r="J315" s="218"/>
      <c r="K315" s="218"/>
      <c r="L315" s="219" t="str">
        <f t="shared" si="74"/>
        <v/>
      </c>
      <c r="M315" s="116"/>
      <c r="N315" s="115"/>
      <c r="T315" s="6"/>
      <c r="U315" s="6">
        <f t="shared" si="62"/>
        <v>0</v>
      </c>
      <c r="V315" s="6" t="str">
        <f t="shared" si="75"/>
        <v>Leer</v>
      </c>
      <c r="W315" s="6" t="str">
        <f t="shared" si="63"/>
        <v/>
      </c>
      <c r="X315" s="6" t="str">
        <f>VLOOKUP($C315,{"29 - Psychiatrie (Erwachsene)","BGI";"30 - Kinder- und Jugendpsychiatrie","BGII";"31 - Psychosomatik","BGI";"00 - Bitte eine Fachabteilung auswählen","LEER";"","Leer"},2,0)</f>
        <v>Leer</v>
      </c>
      <c r="Y315" s="6" t="str">
        <f t="shared" si="64"/>
        <v/>
      </c>
      <c r="Z315" s="6">
        <f>VLOOKUP($C315,{"29 - Psychiatrie (Erwachsene)",1;"30 - Kinder- und Jugendpsychiatrie",1;"31 - Psychosomatik",1;"00 - Bitte eine Fachabteilung auswählen",0;"",0},2,0)</f>
        <v>0</v>
      </c>
      <c r="AA315" s="6">
        <f t="shared" si="65"/>
        <v>0</v>
      </c>
      <c r="AB315" s="6">
        <f t="shared" si="66"/>
        <v>0</v>
      </c>
      <c r="AC315" s="6">
        <f t="shared" si="67"/>
        <v>0</v>
      </c>
      <c r="AD315" s="6">
        <f t="shared" si="68"/>
        <v>0</v>
      </c>
      <c r="AE315" s="6">
        <f t="shared" si="69"/>
        <v>0</v>
      </c>
      <c r="AF315" s="6">
        <f t="shared" si="70"/>
        <v>0</v>
      </c>
      <c r="AG315" s="6">
        <f t="shared" si="71"/>
        <v>0</v>
      </c>
      <c r="AH315" s="6">
        <f t="shared" si="72"/>
        <v>0</v>
      </c>
      <c r="AI315" s="6">
        <f t="shared" si="73"/>
        <v>0</v>
      </c>
      <c r="AJ315" s="6"/>
      <c r="AK315" s="6"/>
      <c r="AL315" s="6"/>
    </row>
    <row r="316" spans="1:38" s="20" customFormat="1" ht="15" customHeight="1" x14ac:dyDescent="0.25">
      <c r="A316" s="19"/>
      <c r="B316" s="74" t="str">
        <f t="shared" si="61"/>
        <v>!!!</v>
      </c>
      <c r="C316" s="202" t="str">
        <f>IF($D316&lt;&gt;"",VLOOKUP(TEXT($D316,0),'Angaben Stationen'!$C$15:$V$65,2,0),"")</f>
        <v/>
      </c>
      <c r="D316" s="203"/>
      <c r="E316" s="210"/>
      <c r="F316" s="210"/>
      <c r="G316" s="217"/>
      <c r="H316" s="218"/>
      <c r="I316" s="218"/>
      <c r="J316" s="218"/>
      <c r="K316" s="218"/>
      <c r="L316" s="219" t="str">
        <f t="shared" si="74"/>
        <v/>
      </c>
      <c r="M316" s="116"/>
      <c r="N316" s="115"/>
      <c r="T316" s="6"/>
      <c r="U316" s="6">
        <f t="shared" si="62"/>
        <v>0</v>
      </c>
      <c r="V316" s="6" t="str">
        <f t="shared" si="75"/>
        <v>Leer</v>
      </c>
      <c r="W316" s="6" t="str">
        <f t="shared" si="63"/>
        <v/>
      </c>
      <c r="X316" s="6" t="str">
        <f>VLOOKUP($C316,{"29 - Psychiatrie (Erwachsene)","BGI";"30 - Kinder- und Jugendpsychiatrie","BGII";"31 - Psychosomatik","BGI";"00 - Bitte eine Fachabteilung auswählen","LEER";"","Leer"},2,0)</f>
        <v>Leer</v>
      </c>
      <c r="Y316" s="6" t="str">
        <f t="shared" si="64"/>
        <v/>
      </c>
      <c r="Z316" s="6">
        <f>VLOOKUP($C316,{"29 - Psychiatrie (Erwachsene)",1;"30 - Kinder- und Jugendpsychiatrie",1;"31 - Psychosomatik",1;"00 - Bitte eine Fachabteilung auswählen",0;"",0},2,0)</f>
        <v>0</v>
      </c>
      <c r="AA316" s="6">
        <f t="shared" si="65"/>
        <v>0</v>
      </c>
      <c r="AB316" s="6">
        <f t="shared" si="66"/>
        <v>0</v>
      </c>
      <c r="AC316" s="6">
        <f t="shared" si="67"/>
        <v>0</v>
      </c>
      <c r="AD316" s="6">
        <f t="shared" si="68"/>
        <v>0</v>
      </c>
      <c r="AE316" s="6">
        <f t="shared" si="69"/>
        <v>0</v>
      </c>
      <c r="AF316" s="6">
        <f t="shared" si="70"/>
        <v>0</v>
      </c>
      <c r="AG316" s="6">
        <f t="shared" si="71"/>
        <v>0</v>
      </c>
      <c r="AH316" s="6">
        <f t="shared" si="72"/>
        <v>0</v>
      </c>
      <c r="AI316" s="6">
        <f t="shared" si="73"/>
        <v>0</v>
      </c>
      <c r="AJ316" s="6"/>
      <c r="AK316" s="6"/>
      <c r="AL316" s="6"/>
    </row>
    <row r="317" spans="1:38" s="20" customFormat="1" ht="15" customHeight="1" x14ac:dyDescent="0.25">
      <c r="A317" s="19"/>
      <c r="B317" s="74" t="str">
        <f t="shared" si="61"/>
        <v>!!!</v>
      </c>
      <c r="C317" s="202" t="str">
        <f>IF($D317&lt;&gt;"",VLOOKUP(TEXT($D317,0),'Angaben Stationen'!$C$15:$V$65,2,0),"")</f>
        <v/>
      </c>
      <c r="D317" s="203"/>
      <c r="E317" s="210"/>
      <c r="F317" s="210"/>
      <c r="G317" s="217"/>
      <c r="H317" s="218"/>
      <c r="I317" s="218"/>
      <c r="J317" s="218"/>
      <c r="K317" s="218"/>
      <c r="L317" s="219" t="str">
        <f t="shared" si="74"/>
        <v/>
      </c>
      <c r="M317" s="116"/>
      <c r="N317" s="115"/>
      <c r="T317" s="6"/>
      <c r="U317" s="6">
        <f t="shared" si="62"/>
        <v>0</v>
      </c>
      <c r="V317" s="6" t="str">
        <f t="shared" si="75"/>
        <v>Leer</v>
      </c>
      <c r="W317" s="6" t="str">
        <f t="shared" si="63"/>
        <v/>
      </c>
      <c r="X317" s="6" t="str">
        <f>VLOOKUP($C317,{"29 - Psychiatrie (Erwachsene)","BGI";"30 - Kinder- und Jugendpsychiatrie","BGII";"31 - Psychosomatik","BGI";"00 - Bitte eine Fachabteilung auswählen","LEER";"","Leer"},2,0)</f>
        <v>Leer</v>
      </c>
      <c r="Y317" s="6" t="str">
        <f t="shared" si="64"/>
        <v/>
      </c>
      <c r="Z317" s="6">
        <f>VLOOKUP($C317,{"29 - Psychiatrie (Erwachsene)",1;"30 - Kinder- und Jugendpsychiatrie",1;"31 - Psychosomatik",1;"00 - Bitte eine Fachabteilung auswählen",0;"",0},2,0)</f>
        <v>0</v>
      </c>
      <c r="AA317" s="6">
        <f t="shared" si="65"/>
        <v>0</v>
      </c>
      <c r="AB317" s="6">
        <f t="shared" si="66"/>
        <v>0</v>
      </c>
      <c r="AC317" s="6">
        <f t="shared" si="67"/>
        <v>0</v>
      </c>
      <c r="AD317" s="6">
        <f t="shared" si="68"/>
        <v>0</v>
      </c>
      <c r="AE317" s="6">
        <f t="shared" si="69"/>
        <v>0</v>
      </c>
      <c r="AF317" s="6">
        <f t="shared" si="70"/>
        <v>0</v>
      </c>
      <c r="AG317" s="6">
        <f t="shared" si="71"/>
        <v>0</v>
      </c>
      <c r="AH317" s="6">
        <f t="shared" si="72"/>
        <v>0</v>
      </c>
      <c r="AI317" s="6">
        <f t="shared" si="73"/>
        <v>0</v>
      </c>
      <c r="AJ317" s="6"/>
      <c r="AK317" s="6"/>
      <c r="AL317" s="6"/>
    </row>
    <row r="318" spans="1:38" s="20" customFormat="1" ht="15" customHeight="1" x14ac:dyDescent="0.25">
      <c r="A318" s="19"/>
      <c r="B318" s="74" t="str">
        <f t="shared" si="61"/>
        <v>!!!</v>
      </c>
      <c r="C318" s="202" t="str">
        <f>IF($D318&lt;&gt;"",VLOOKUP(TEXT($D318,0),'Angaben Stationen'!$C$15:$V$65,2,0),"")</f>
        <v/>
      </c>
      <c r="D318" s="203"/>
      <c r="E318" s="210"/>
      <c r="F318" s="210"/>
      <c r="G318" s="217"/>
      <c r="H318" s="218"/>
      <c r="I318" s="218"/>
      <c r="J318" s="218"/>
      <c r="K318" s="218"/>
      <c r="L318" s="219" t="str">
        <f t="shared" si="74"/>
        <v/>
      </c>
      <c r="M318" s="116"/>
      <c r="N318" s="115"/>
      <c r="T318" s="6"/>
      <c r="U318" s="6">
        <f t="shared" si="62"/>
        <v>0</v>
      </c>
      <c r="V318" s="6" t="str">
        <f t="shared" si="75"/>
        <v>Leer</v>
      </c>
      <c r="W318" s="6" t="str">
        <f t="shared" si="63"/>
        <v/>
      </c>
      <c r="X318" s="6" t="str">
        <f>VLOOKUP($C318,{"29 - Psychiatrie (Erwachsene)","BGI";"30 - Kinder- und Jugendpsychiatrie","BGII";"31 - Psychosomatik","BGI";"00 - Bitte eine Fachabteilung auswählen","LEER";"","Leer"},2,0)</f>
        <v>Leer</v>
      </c>
      <c r="Y318" s="6" t="str">
        <f t="shared" si="64"/>
        <v/>
      </c>
      <c r="Z318" s="6">
        <f>VLOOKUP($C318,{"29 - Psychiatrie (Erwachsene)",1;"30 - Kinder- und Jugendpsychiatrie",1;"31 - Psychosomatik",1;"00 - Bitte eine Fachabteilung auswählen",0;"",0},2,0)</f>
        <v>0</v>
      </c>
      <c r="AA318" s="6">
        <f t="shared" si="65"/>
        <v>0</v>
      </c>
      <c r="AB318" s="6">
        <f t="shared" si="66"/>
        <v>0</v>
      </c>
      <c r="AC318" s="6">
        <f t="shared" si="67"/>
        <v>0</v>
      </c>
      <c r="AD318" s="6">
        <f t="shared" si="68"/>
        <v>0</v>
      </c>
      <c r="AE318" s="6">
        <f t="shared" si="69"/>
        <v>0</v>
      </c>
      <c r="AF318" s="6">
        <f t="shared" si="70"/>
        <v>0</v>
      </c>
      <c r="AG318" s="6">
        <f t="shared" si="71"/>
        <v>0</v>
      </c>
      <c r="AH318" s="6">
        <f t="shared" si="72"/>
        <v>0</v>
      </c>
      <c r="AI318" s="6">
        <f t="shared" si="73"/>
        <v>0</v>
      </c>
      <c r="AJ318" s="6"/>
      <c r="AK318" s="6"/>
      <c r="AL318" s="6"/>
    </row>
    <row r="319" spans="1:38" s="20" customFormat="1" ht="15" customHeight="1" x14ac:dyDescent="0.25">
      <c r="A319" s="19"/>
      <c r="B319" s="74" t="str">
        <f t="shared" si="61"/>
        <v>!!!</v>
      </c>
      <c r="C319" s="202" t="str">
        <f>IF($D319&lt;&gt;"",VLOOKUP(TEXT($D319,0),'Angaben Stationen'!$C$15:$V$65,2,0),"")</f>
        <v/>
      </c>
      <c r="D319" s="203"/>
      <c r="E319" s="210"/>
      <c r="F319" s="210"/>
      <c r="G319" s="217"/>
      <c r="H319" s="218"/>
      <c r="I319" s="218"/>
      <c r="J319" s="218"/>
      <c r="K319" s="218"/>
      <c r="L319" s="219" t="str">
        <f t="shared" si="74"/>
        <v/>
      </c>
      <c r="M319" s="116"/>
      <c r="N319" s="115"/>
      <c r="T319" s="6"/>
      <c r="U319" s="6">
        <f t="shared" si="62"/>
        <v>0</v>
      </c>
      <c r="V319" s="6" t="str">
        <f t="shared" si="75"/>
        <v>Leer</v>
      </c>
      <c r="W319" s="6" t="str">
        <f t="shared" si="63"/>
        <v/>
      </c>
      <c r="X319" s="6" t="str">
        <f>VLOOKUP($C319,{"29 - Psychiatrie (Erwachsene)","BGI";"30 - Kinder- und Jugendpsychiatrie","BGII";"31 - Psychosomatik","BGI";"00 - Bitte eine Fachabteilung auswählen","LEER";"","Leer"},2,0)</f>
        <v>Leer</v>
      </c>
      <c r="Y319" s="6" t="str">
        <f t="shared" si="64"/>
        <v/>
      </c>
      <c r="Z319" s="6">
        <f>VLOOKUP($C319,{"29 - Psychiatrie (Erwachsene)",1;"30 - Kinder- und Jugendpsychiatrie",1;"31 - Psychosomatik",1;"00 - Bitte eine Fachabteilung auswählen",0;"",0},2,0)</f>
        <v>0</v>
      </c>
      <c r="AA319" s="6">
        <f t="shared" si="65"/>
        <v>0</v>
      </c>
      <c r="AB319" s="6">
        <f t="shared" si="66"/>
        <v>0</v>
      </c>
      <c r="AC319" s="6">
        <f t="shared" si="67"/>
        <v>0</v>
      </c>
      <c r="AD319" s="6">
        <f t="shared" si="68"/>
        <v>0</v>
      </c>
      <c r="AE319" s="6">
        <f t="shared" si="69"/>
        <v>0</v>
      </c>
      <c r="AF319" s="6">
        <f t="shared" si="70"/>
        <v>0</v>
      </c>
      <c r="AG319" s="6">
        <f t="shared" si="71"/>
        <v>0</v>
      </c>
      <c r="AH319" s="6">
        <f t="shared" si="72"/>
        <v>0</v>
      </c>
      <c r="AI319" s="6">
        <f t="shared" si="73"/>
        <v>0</v>
      </c>
      <c r="AJ319" s="6"/>
      <c r="AK319" s="6"/>
      <c r="AL319" s="6"/>
    </row>
    <row r="320" spans="1:38" s="20" customFormat="1" ht="15" customHeight="1" x14ac:dyDescent="0.25">
      <c r="A320" s="19"/>
      <c r="B320" s="74" t="str">
        <f t="shared" si="61"/>
        <v>!!!</v>
      </c>
      <c r="C320" s="202" t="str">
        <f>IF($D320&lt;&gt;"",VLOOKUP(TEXT($D320,0),'Angaben Stationen'!$C$15:$V$65,2,0),"")</f>
        <v/>
      </c>
      <c r="D320" s="203"/>
      <c r="E320" s="210"/>
      <c r="F320" s="210"/>
      <c r="G320" s="217"/>
      <c r="H320" s="218"/>
      <c r="I320" s="218"/>
      <c r="J320" s="218"/>
      <c r="K320" s="218"/>
      <c r="L320" s="219" t="str">
        <f t="shared" si="74"/>
        <v/>
      </c>
      <c r="M320" s="116"/>
      <c r="N320" s="115"/>
      <c r="T320" s="6"/>
      <c r="U320" s="6">
        <f t="shared" si="62"/>
        <v>0</v>
      </c>
      <c r="V320" s="6" t="str">
        <f t="shared" si="75"/>
        <v>Leer</v>
      </c>
      <c r="W320" s="6" t="str">
        <f t="shared" si="63"/>
        <v/>
      </c>
      <c r="X320" s="6" t="str">
        <f>VLOOKUP($C320,{"29 - Psychiatrie (Erwachsene)","BGI";"30 - Kinder- und Jugendpsychiatrie","BGII";"31 - Psychosomatik","BGI";"00 - Bitte eine Fachabteilung auswählen","LEER";"","Leer"},2,0)</f>
        <v>Leer</v>
      </c>
      <c r="Y320" s="6" t="str">
        <f t="shared" si="64"/>
        <v/>
      </c>
      <c r="Z320" s="6">
        <f>VLOOKUP($C320,{"29 - Psychiatrie (Erwachsene)",1;"30 - Kinder- und Jugendpsychiatrie",1;"31 - Psychosomatik",1;"00 - Bitte eine Fachabteilung auswählen",0;"",0},2,0)</f>
        <v>0</v>
      </c>
      <c r="AA320" s="6">
        <f t="shared" si="65"/>
        <v>0</v>
      </c>
      <c r="AB320" s="6">
        <f t="shared" si="66"/>
        <v>0</v>
      </c>
      <c r="AC320" s="6">
        <f t="shared" si="67"/>
        <v>0</v>
      </c>
      <c r="AD320" s="6">
        <f t="shared" si="68"/>
        <v>0</v>
      </c>
      <c r="AE320" s="6">
        <f t="shared" si="69"/>
        <v>0</v>
      </c>
      <c r="AF320" s="6">
        <f t="shared" si="70"/>
        <v>0</v>
      </c>
      <c r="AG320" s="6">
        <f t="shared" si="71"/>
        <v>0</v>
      </c>
      <c r="AH320" s="6">
        <f t="shared" si="72"/>
        <v>0</v>
      </c>
      <c r="AI320" s="6">
        <f t="shared" si="73"/>
        <v>0</v>
      </c>
      <c r="AJ320" s="6"/>
      <c r="AK320" s="6"/>
      <c r="AL320" s="6"/>
    </row>
    <row r="321" spans="1:38" s="20" customFormat="1" ht="15" customHeight="1" x14ac:dyDescent="0.25">
      <c r="A321" s="19"/>
      <c r="B321" s="74" t="str">
        <f t="shared" si="61"/>
        <v>!!!</v>
      </c>
      <c r="C321" s="202" t="str">
        <f>IF($D321&lt;&gt;"",VLOOKUP(TEXT($D321,0),'Angaben Stationen'!$C$15:$V$65,2,0),"")</f>
        <v/>
      </c>
      <c r="D321" s="203"/>
      <c r="E321" s="210"/>
      <c r="F321" s="210"/>
      <c r="G321" s="217"/>
      <c r="H321" s="218"/>
      <c r="I321" s="218"/>
      <c r="J321" s="218"/>
      <c r="K321" s="218"/>
      <c r="L321" s="219" t="str">
        <f t="shared" si="74"/>
        <v/>
      </c>
      <c r="M321" s="116"/>
      <c r="N321" s="115"/>
      <c r="T321" s="6"/>
      <c r="U321" s="6">
        <f t="shared" si="62"/>
        <v>0</v>
      </c>
      <c r="V321" s="6" t="str">
        <f t="shared" si="75"/>
        <v>Leer</v>
      </c>
      <c r="W321" s="6" t="str">
        <f t="shared" si="63"/>
        <v/>
      </c>
      <c r="X321" s="6" t="str">
        <f>VLOOKUP($C321,{"29 - Psychiatrie (Erwachsene)","BGI";"30 - Kinder- und Jugendpsychiatrie","BGII";"31 - Psychosomatik","BGI";"00 - Bitte eine Fachabteilung auswählen","LEER";"","Leer"},2,0)</f>
        <v>Leer</v>
      </c>
      <c r="Y321" s="6" t="str">
        <f t="shared" si="64"/>
        <v/>
      </c>
      <c r="Z321" s="6">
        <f>VLOOKUP($C321,{"29 - Psychiatrie (Erwachsene)",1;"30 - Kinder- und Jugendpsychiatrie",1;"31 - Psychosomatik",1;"00 - Bitte eine Fachabteilung auswählen",0;"",0},2,0)</f>
        <v>0</v>
      </c>
      <c r="AA321" s="6">
        <f t="shared" si="65"/>
        <v>0</v>
      </c>
      <c r="AB321" s="6">
        <f t="shared" si="66"/>
        <v>0</v>
      </c>
      <c r="AC321" s="6">
        <f t="shared" si="67"/>
        <v>0</v>
      </c>
      <c r="AD321" s="6">
        <f t="shared" si="68"/>
        <v>0</v>
      </c>
      <c r="AE321" s="6">
        <f t="shared" si="69"/>
        <v>0</v>
      </c>
      <c r="AF321" s="6">
        <f t="shared" si="70"/>
        <v>0</v>
      </c>
      <c r="AG321" s="6">
        <f t="shared" si="71"/>
        <v>0</v>
      </c>
      <c r="AH321" s="6">
        <f t="shared" si="72"/>
        <v>0</v>
      </c>
      <c r="AI321" s="6">
        <f t="shared" si="73"/>
        <v>0</v>
      </c>
      <c r="AJ321" s="6"/>
      <c r="AK321" s="6"/>
      <c r="AL321" s="6"/>
    </row>
    <row r="322" spans="1:38" s="20" customFormat="1" ht="15" customHeight="1" x14ac:dyDescent="0.25">
      <c r="A322" s="19"/>
      <c r="B322" s="74" t="str">
        <f t="shared" si="61"/>
        <v>!!!</v>
      </c>
      <c r="C322" s="202" t="str">
        <f>IF($D322&lt;&gt;"",VLOOKUP(TEXT($D322,0),'Angaben Stationen'!$C$15:$V$65,2,0),"")</f>
        <v/>
      </c>
      <c r="D322" s="203"/>
      <c r="E322" s="210"/>
      <c r="F322" s="210"/>
      <c r="G322" s="217"/>
      <c r="H322" s="218"/>
      <c r="I322" s="218"/>
      <c r="J322" s="218"/>
      <c r="K322" s="218"/>
      <c r="L322" s="219" t="str">
        <f t="shared" si="74"/>
        <v/>
      </c>
      <c r="M322" s="116"/>
      <c r="N322" s="115"/>
      <c r="T322" s="6"/>
      <c r="U322" s="6">
        <f t="shared" si="62"/>
        <v>0</v>
      </c>
      <c r="V322" s="6" t="str">
        <f t="shared" si="75"/>
        <v>Leer</v>
      </c>
      <c r="W322" s="6" t="str">
        <f t="shared" si="63"/>
        <v/>
      </c>
      <c r="X322" s="6" t="str">
        <f>VLOOKUP($C322,{"29 - Psychiatrie (Erwachsene)","BGI";"30 - Kinder- und Jugendpsychiatrie","BGII";"31 - Psychosomatik","BGI";"00 - Bitte eine Fachabteilung auswählen","LEER";"","Leer"},2,0)</f>
        <v>Leer</v>
      </c>
      <c r="Y322" s="6" t="str">
        <f t="shared" si="64"/>
        <v/>
      </c>
      <c r="Z322" s="6">
        <f>VLOOKUP($C322,{"29 - Psychiatrie (Erwachsene)",1;"30 - Kinder- und Jugendpsychiatrie",1;"31 - Psychosomatik",1;"00 - Bitte eine Fachabteilung auswählen",0;"",0},2,0)</f>
        <v>0</v>
      </c>
      <c r="AA322" s="6">
        <f t="shared" si="65"/>
        <v>0</v>
      </c>
      <c r="AB322" s="6">
        <f t="shared" si="66"/>
        <v>0</v>
      </c>
      <c r="AC322" s="6">
        <f t="shared" si="67"/>
        <v>0</v>
      </c>
      <c r="AD322" s="6">
        <f t="shared" si="68"/>
        <v>0</v>
      </c>
      <c r="AE322" s="6">
        <f t="shared" si="69"/>
        <v>0</v>
      </c>
      <c r="AF322" s="6">
        <f t="shared" si="70"/>
        <v>0</v>
      </c>
      <c r="AG322" s="6">
        <f t="shared" si="71"/>
        <v>0</v>
      </c>
      <c r="AH322" s="6">
        <f t="shared" si="72"/>
        <v>0</v>
      </c>
      <c r="AI322" s="6">
        <f t="shared" si="73"/>
        <v>0</v>
      </c>
      <c r="AJ322" s="6"/>
      <c r="AK322" s="6"/>
      <c r="AL322" s="6"/>
    </row>
    <row r="323" spans="1:38" s="20" customFormat="1" ht="15" customHeight="1" x14ac:dyDescent="0.25">
      <c r="A323" s="19"/>
      <c r="B323" s="74" t="str">
        <f t="shared" si="61"/>
        <v>!!!</v>
      </c>
      <c r="C323" s="202" t="str">
        <f>IF($D323&lt;&gt;"",VLOOKUP(TEXT($D323,0),'Angaben Stationen'!$C$15:$V$65,2,0),"")</f>
        <v/>
      </c>
      <c r="D323" s="203"/>
      <c r="E323" s="210"/>
      <c r="F323" s="210"/>
      <c r="G323" s="217"/>
      <c r="H323" s="218"/>
      <c r="I323" s="218"/>
      <c r="J323" s="218"/>
      <c r="K323" s="218"/>
      <c r="L323" s="219" t="str">
        <f t="shared" si="74"/>
        <v/>
      </c>
      <c r="M323" s="116"/>
      <c r="N323" s="115"/>
      <c r="T323" s="6"/>
      <c r="U323" s="6">
        <f t="shared" si="62"/>
        <v>0</v>
      </c>
      <c r="V323" s="6" t="str">
        <f t="shared" si="75"/>
        <v>Leer</v>
      </c>
      <c r="W323" s="6" t="str">
        <f t="shared" si="63"/>
        <v/>
      </c>
      <c r="X323" s="6" t="str">
        <f>VLOOKUP($C323,{"29 - Psychiatrie (Erwachsene)","BGI";"30 - Kinder- und Jugendpsychiatrie","BGII";"31 - Psychosomatik","BGI";"00 - Bitte eine Fachabteilung auswählen","LEER";"","Leer"},2,0)</f>
        <v>Leer</v>
      </c>
      <c r="Y323" s="6" t="str">
        <f t="shared" si="64"/>
        <v/>
      </c>
      <c r="Z323" s="6">
        <f>VLOOKUP($C323,{"29 - Psychiatrie (Erwachsene)",1;"30 - Kinder- und Jugendpsychiatrie",1;"31 - Psychosomatik",1;"00 - Bitte eine Fachabteilung auswählen",0;"",0},2,0)</f>
        <v>0</v>
      </c>
      <c r="AA323" s="6">
        <f t="shared" si="65"/>
        <v>0</v>
      </c>
      <c r="AB323" s="6">
        <f t="shared" si="66"/>
        <v>0</v>
      </c>
      <c r="AC323" s="6">
        <f t="shared" si="67"/>
        <v>0</v>
      </c>
      <c r="AD323" s="6">
        <f t="shared" si="68"/>
        <v>0</v>
      </c>
      <c r="AE323" s="6">
        <f t="shared" si="69"/>
        <v>0</v>
      </c>
      <c r="AF323" s="6">
        <f t="shared" si="70"/>
        <v>0</v>
      </c>
      <c r="AG323" s="6">
        <f t="shared" si="71"/>
        <v>0</v>
      </c>
      <c r="AH323" s="6">
        <f t="shared" si="72"/>
        <v>0</v>
      </c>
      <c r="AI323" s="6">
        <f t="shared" si="73"/>
        <v>0</v>
      </c>
      <c r="AJ323" s="6"/>
      <c r="AK323" s="6"/>
      <c r="AL323" s="6"/>
    </row>
    <row r="324" spans="1:38" s="20" customFormat="1" ht="15" customHeight="1" x14ac:dyDescent="0.25">
      <c r="A324" s="19"/>
      <c r="B324" s="74" t="str">
        <f t="shared" si="61"/>
        <v>!!!</v>
      </c>
      <c r="C324" s="202" t="str">
        <f>IF($D324&lt;&gt;"",VLOOKUP(TEXT($D324,0),'Angaben Stationen'!$C$15:$V$65,2,0),"")</f>
        <v/>
      </c>
      <c r="D324" s="203"/>
      <c r="E324" s="210"/>
      <c r="F324" s="210"/>
      <c r="G324" s="217"/>
      <c r="H324" s="218"/>
      <c r="I324" s="218"/>
      <c r="J324" s="218"/>
      <c r="K324" s="218"/>
      <c r="L324" s="219" t="str">
        <f t="shared" si="74"/>
        <v/>
      </c>
      <c r="M324" s="116"/>
      <c r="N324" s="115"/>
      <c r="T324" s="6"/>
      <c r="U324" s="6">
        <f t="shared" si="62"/>
        <v>0</v>
      </c>
      <c r="V324" s="6" t="str">
        <f t="shared" si="75"/>
        <v>Leer</v>
      </c>
      <c r="W324" s="6" t="str">
        <f t="shared" si="63"/>
        <v/>
      </c>
      <c r="X324" s="6" t="str">
        <f>VLOOKUP($C324,{"29 - Psychiatrie (Erwachsene)","BGI";"30 - Kinder- und Jugendpsychiatrie","BGII";"31 - Psychosomatik","BGI";"00 - Bitte eine Fachabteilung auswählen","LEER";"","Leer"},2,0)</f>
        <v>Leer</v>
      </c>
      <c r="Y324" s="6" t="str">
        <f t="shared" si="64"/>
        <v/>
      </c>
      <c r="Z324" s="6">
        <f>VLOOKUP($C324,{"29 - Psychiatrie (Erwachsene)",1;"30 - Kinder- und Jugendpsychiatrie",1;"31 - Psychosomatik",1;"00 - Bitte eine Fachabteilung auswählen",0;"",0},2,0)</f>
        <v>0</v>
      </c>
      <c r="AA324" s="6">
        <f t="shared" si="65"/>
        <v>0</v>
      </c>
      <c r="AB324" s="6">
        <f t="shared" si="66"/>
        <v>0</v>
      </c>
      <c r="AC324" s="6">
        <f t="shared" si="67"/>
        <v>0</v>
      </c>
      <c r="AD324" s="6">
        <f t="shared" si="68"/>
        <v>0</v>
      </c>
      <c r="AE324" s="6">
        <f t="shared" si="69"/>
        <v>0</v>
      </c>
      <c r="AF324" s="6">
        <f t="shared" si="70"/>
        <v>0</v>
      </c>
      <c r="AG324" s="6">
        <f t="shared" si="71"/>
        <v>0</v>
      </c>
      <c r="AH324" s="6">
        <f t="shared" si="72"/>
        <v>0</v>
      </c>
      <c r="AI324" s="6">
        <f t="shared" si="73"/>
        <v>0</v>
      </c>
      <c r="AJ324" s="6"/>
      <c r="AK324" s="6"/>
      <c r="AL324" s="6"/>
    </row>
    <row r="325" spans="1:38" s="20" customFormat="1" ht="15" customHeight="1" x14ac:dyDescent="0.25">
      <c r="A325" s="19"/>
      <c r="B325" s="74" t="str">
        <f t="shared" si="61"/>
        <v>!!!</v>
      </c>
      <c r="C325" s="202" t="str">
        <f>IF($D325&lt;&gt;"",VLOOKUP(TEXT($D325,0),'Angaben Stationen'!$C$15:$V$65,2,0),"")</f>
        <v/>
      </c>
      <c r="D325" s="203"/>
      <c r="E325" s="210"/>
      <c r="F325" s="210"/>
      <c r="G325" s="217"/>
      <c r="H325" s="218"/>
      <c r="I325" s="218"/>
      <c r="J325" s="218"/>
      <c r="K325" s="218"/>
      <c r="L325" s="219" t="str">
        <f t="shared" si="74"/>
        <v/>
      </c>
      <c r="M325" s="116"/>
      <c r="N325" s="115"/>
      <c r="T325" s="6"/>
      <c r="U325" s="6">
        <f t="shared" si="62"/>
        <v>0</v>
      </c>
      <c r="V325" s="6" t="str">
        <f t="shared" si="75"/>
        <v>Leer</v>
      </c>
      <c r="W325" s="6" t="str">
        <f t="shared" si="63"/>
        <v/>
      </c>
      <c r="X325" s="6" t="str">
        <f>VLOOKUP($C325,{"29 - Psychiatrie (Erwachsene)","BGI";"30 - Kinder- und Jugendpsychiatrie","BGII";"31 - Psychosomatik","BGI";"00 - Bitte eine Fachabteilung auswählen","LEER";"","Leer"},2,0)</f>
        <v>Leer</v>
      </c>
      <c r="Y325" s="6" t="str">
        <f t="shared" si="64"/>
        <v/>
      </c>
      <c r="Z325" s="6">
        <f>VLOOKUP($C325,{"29 - Psychiatrie (Erwachsene)",1;"30 - Kinder- und Jugendpsychiatrie",1;"31 - Psychosomatik",1;"00 - Bitte eine Fachabteilung auswählen",0;"",0},2,0)</f>
        <v>0</v>
      </c>
      <c r="AA325" s="6">
        <f t="shared" si="65"/>
        <v>0</v>
      </c>
      <c r="AB325" s="6">
        <f t="shared" si="66"/>
        <v>0</v>
      </c>
      <c r="AC325" s="6">
        <f t="shared" si="67"/>
        <v>0</v>
      </c>
      <c r="AD325" s="6">
        <f t="shared" si="68"/>
        <v>0</v>
      </c>
      <c r="AE325" s="6">
        <f t="shared" si="69"/>
        <v>0</v>
      </c>
      <c r="AF325" s="6">
        <f t="shared" si="70"/>
        <v>0</v>
      </c>
      <c r="AG325" s="6">
        <f t="shared" si="71"/>
        <v>0</v>
      </c>
      <c r="AH325" s="6">
        <f t="shared" si="72"/>
        <v>0</v>
      </c>
      <c r="AI325" s="6">
        <f t="shared" si="73"/>
        <v>0</v>
      </c>
      <c r="AJ325" s="6"/>
      <c r="AK325" s="6"/>
      <c r="AL325" s="6"/>
    </row>
    <row r="326" spans="1:38" s="20" customFormat="1" ht="15" customHeight="1" x14ac:dyDescent="0.25">
      <c r="A326" s="19"/>
      <c r="B326" s="74" t="str">
        <f t="shared" si="61"/>
        <v>!!!</v>
      </c>
      <c r="C326" s="202" t="str">
        <f>IF($D326&lt;&gt;"",VLOOKUP(TEXT($D326,0),'Angaben Stationen'!$C$15:$V$65,2,0),"")</f>
        <v/>
      </c>
      <c r="D326" s="203"/>
      <c r="E326" s="210"/>
      <c r="F326" s="210"/>
      <c r="G326" s="217"/>
      <c r="H326" s="218"/>
      <c r="I326" s="218"/>
      <c r="J326" s="218"/>
      <c r="K326" s="218"/>
      <c r="L326" s="219" t="str">
        <f t="shared" si="74"/>
        <v/>
      </c>
      <c r="M326" s="116"/>
      <c r="N326" s="115"/>
      <c r="T326" s="6"/>
      <c r="U326" s="6">
        <f t="shared" si="62"/>
        <v>0</v>
      </c>
      <c r="V326" s="6" t="str">
        <f t="shared" si="75"/>
        <v>Leer</v>
      </c>
      <c r="W326" s="6" t="str">
        <f t="shared" si="63"/>
        <v/>
      </c>
      <c r="X326" s="6" t="str">
        <f>VLOOKUP($C326,{"29 - Psychiatrie (Erwachsene)","BGI";"30 - Kinder- und Jugendpsychiatrie","BGII";"31 - Psychosomatik","BGI";"00 - Bitte eine Fachabteilung auswählen","LEER";"","Leer"},2,0)</f>
        <v>Leer</v>
      </c>
      <c r="Y326" s="6" t="str">
        <f t="shared" si="64"/>
        <v/>
      </c>
      <c r="Z326" s="6">
        <f>VLOOKUP($C326,{"29 - Psychiatrie (Erwachsene)",1;"30 - Kinder- und Jugendpsychiatrie",1;"31 - Psychosomatik",1;"00 - Bitte eine Fachabteilung auswählen",0;"",0},2,0)</f>
        <v>0</v>
      </c>
      <c r="AA326" s="6">
        <f t="shared" si="65"/>
        <v>0</v>
      </c>
      <c r="AB326" s="6">
        <f t="shared" si="66"/>
        <v>0</v>
      </c>
      <c r="AC326" s="6">
        <f t="shared" si="67"/>
        <v>0</v>
      </c>
      <c r="AD326" s="6">
        <f t="shared" si="68"/>
        <v>0</v>
      </c>
      <c r="AE326" s="6">
        <f t="shared" si="69"/>
        <v>0</v>
      </c>
      <c r="AF326" s="6">
        <f t="shared" si="70"/>
        <v>0</v>
      </c>
      <c r="AG326" s="6">
        <f t="shared" si="71"/>
        <v>0</v>
      </c>
      <c r="AH326" s="6">
        <f t="shared" si="72"/>
        <v>0</v>
      </c>
      <c r="AI326" s="6">
        <f t="shared" si="73"/>
        <v>0</v>
      </c>
      <c r="AJ326" s="6"/>
      <c r="AK326" s="6"/>
      <c r="AL326" s="6"/>
    </row>
    <row r="327" spans="1:38" s="20" customFormat="1" ht="15" customHeight="1" x14ac:dyDescent="0.25">
      <c r="A327" s="19"/>
      <c r="B327" s="74" t="str">
        <f t="shared" si="61"/>
        <v>!!!</v>
      </c>
      <c r="C327" s="202" t="str">
        <f>IF($D327&lt;&gt;"",VLOOKUP(TEXT($D327,0),'Angaben Stationen'!$C$15:$V$65,2,0),"")</f>
        <v/>
      </c>
      <c r="D327" s="203"/>
      <c r="E327" s="210"/>
      <c r="F327" s="210"/>
      <c r="G327" s="217"/>
      <c r="H327" s="218"/>
      <c r="I327" s="218"/>
      <c r="J327" s="218"/>
      <c r="K327" s="218"/>
      <c r="L327" s="219" t="str">
        <f t="shared" si="74"/>
        <v/>
      </c>
      <c r="M327" s="116"/>
      <c r="N327" s="115"/>
      <c r="T327" s="6"/>
      <c r="U327" s="6">
        <f t="shared" si="62"/>
        <v>0</v>
      </c>
      <c r="V327" s="6" t="str">
        <f t="shared" si="75"/>
        <v>Leer</v>
      </c>
      <c r="W327" s="6" t="str">
        <f t="shared" si="63"/>
        <v/>
      </c>
      <c r="X327" s="6" t="str">
        <f>VLOOKUP($C327,{"29 - Psychiatrie (Erwachsene)","BGI";"30 - Kinder- und Jugendpsychiatrie","BGII";"31 - Psychosomatik","BGI";"00 - Bitte eine Fachabteilung auswählen","LEER";"","Leer"},2,0)</f>
        <v>Leer</v>
      </c>
      <c r="Y327" s="6" t="str">
        <f t="shared" si="64"/>
        <v/>
      </c>
      <c r="Z327" s="6">
        <f>VLOOKUP($C327,{"29 - Psychiatrie (Erwachsene)",1;"30 - Kinder- und Jugendpsychiatrie",1;"31 - Psychosomatik",1;"00 - Bitte eine Fachabteilung auswählen",0;"",0},2,0)</f>
        <v>0</v>
      </c>
      <c r="AA327" s="6">
        <f t="shared" si="65"/>
        <v>0</v>
      </c>
      <c r="AB327" s="6">
        <f t="shared" si="66"/>
        <v>0</v>
      </c>
      <c r="AC327" s="6">
        <f t="shared" si="67"/>
        <v>0</v>
      </c>
      <c r="AD327" s="6">
        <f t="shared" si="68"/>
        <v>0</v>
      </c>
      <c r="AE327" s="6">
        <f t="shared" si="69"/>
        <v>0</v>
      </c>
      <c r="AF327" s="6">
        <f t="shared" si="70"/>
        <v>0</v>
      </c>
      <c r="AG327" s="6">
        <f t="shared" si="71"/>
        <v>0</v>
      </c>
      <c r="AH327" s="6">
        <f t="shared" si="72"/>
        <v>0</v>
      </c>
      <c r="AI327" s="6">
        <f t="shared" si="73"/>
        <v>0</v>
      </c>
      <c r="AJ327" s="6"/>
      <c r="AK327" s="6"/>
      <c r="AL327" s="6"/>
    </row>
    <row r="328" spans="1:38" s="20" customFormat="1" ht="15" customHeight="1" x14ac:dyDescent="0.25">
      <c r="A328" s="19"/>
      <c r="B328" s="74" t="str">
        <f t="shared" si="61"/>
        <v>!!!</v>
      </c>
      <c r="C328" s="202" t="str">
        <f>IF($D328&lt;&gt;"",VLOOKUP(TEXT($D328,0),'Angaben Stationen'!$C$15:$V$65,2,0),"")</f>
        <v/>
      </c>
      <c r="D328" s="203"/>
      <c r="E328" s="210"/>
      <c r="F328" s="210"/>
      <c r="G328" s="217"/>
      <c r="H328" s="218"/>
      <c r="I328" s="218"/>
      <c r="J328" s="218"/>
      <c r="K328" s="218"/>
      <c r="L328" s="219" t="str">
        <f t="shared" si="74"/>
        <v/>
      </c>
      <c r="M328" s="116"/>
      <c r="N328" s="115"/>
      <c r="T328" s="6"/>
      <c r="U328" s="6">
        <f t="shared" si="62"/>
        <v>0</v>
      </c>
      <c r="V328" s="6" t="str">
        <f t="shared" si="75"/>
        <v>Leer</v>
      </c>
      <c r="W328" s="6" t="str">
        <f t="shared" si="63"/>
        <v/>
      </c>
      <c r="X328" s="6" t="str">
        <f>VLOOKUP($C328,{"29 - Psychiatrie (Erwachsene)","BGI";"30 - Kinder- und Jugendpsychiatrie","BGII";"31 - Psychosomatik","BGI";"00 - Bitte eine Fachabteilung auswählen","LEER";"","Leer"},2,0)</f>
        <v>Leer</v>
      </c>
      <c r="Y328" s="6" t="str">
        <f t="shared" si="64"/>
        <v/>
      </c>
      <c r="Z328" s="6">
        <f>VLOOKUP($C328,{"29 - Psychiatrie (Erwachsene)",1;"30 - Kinder- und Jugendpsychiatrie",1;"31 - Psychosomatik",1;"00 - Bitte eine Fachabteilung auswählen",0;"",0},2,0)</f>
        <v>0</v>
      </c>
      <c r="AA328" s="6">
        <f t="shared" si="65"/>
        <v>0</v>
      </c>
      <c r="AB328" s="6">
        <f t="shared" si="66"/>
        <v>0</v>
      </c>
      <c r="AC328" s="6">
        <f t="shared" si="67"/>
        <v>0</v>
      </c>
      <c r="AD328" s="6">
        <f t="shared" si="68"/>
        <v>0</v>
      </c>
      <c r="AE328" s="6">
        <f t="shared" si="69"/>
        <v>0</v>
      </c>
      <c r="AF328" s="6">
        <f t="shared" si="70"/>
        <v>0</v>
      </c>
      <c r="AG328" s="6">
        <f t="shared" si="71"/>
        <v>0</v>
      </c>
      <c r="AH328" s="6">
        <f t="shared" si="72"/>
        <v>0</v>
      </c>
      <c r="AI328" s="6">
        <f t="shared" si="73"/>
        <v>0</v>
      </c>
      <c r="AJ328" s="6"/>
      <c r="AK328" s="6"/>
      <c r="AL328" s="6"/>
    </row>
    <row r="329" spans="1:38" s="20" customFormat="1" ht="15" customHeight="1" x14ac:dyDescent="0.25">
      <c r="A329" s="19"/>
      <c r="B329" s="74" t="str">
        <f t="shared" si="61"/>
        <v>!!!</v>
      </c>
      <c r="C329" s="202" t="str">
        <f>IF($D329&lt;&gt;"",VLOOKUP(TEXT($D329,0),'Angaben Stationen'!$C$15:$V$65,2,0),"")</f>
        <v/>
      </c>
      <c r="D329" s="203"/>
      <c r="E329" s="210"/>
      <c r="F329" s="210"/>
      <c r="G329" s="217"/>
      <c r="H329" s="218"/>
      <c r="I329" s="218"/>
      <c r="J329" s="218"/>
      <c r="K329" s="218"/>
      <c r="L329" s="219" t="str">
        <f t="shared" si="74"/>
        <v/>
      </c>
      <c r="M329" s="116"/>
      <c r="N329" s="115"/>
      <c r="T329" s="6"/>
      <c r="U329" s="6">
        <f t="shared" si="62"/>
        <v>0</v>
      </c>
      <c r="V329" s="6" t="str">
        <f t="shared" si="75"/>
        <v>Leer</v>
      </c>
      <c r="W329" s="6" t="str">
        <f t="shared" si="63"/>
        <v/>
      </c>
      <c r="X329" s="6" t="str">
        <f>VLOOKUP($C329,{"29 - Psychiatrie (Erwachsene)","BGI";"30 - Kinder- und Jugendpsychiatrie","BGII";"31 - Psychosomatik","BGI";"00 - Bitte eine Fachabteilung auswählen","LEER";"","Leer"},2,0)</f>
        <v>Leer</v>
      </c>
      <c r="Y329" s="6" t="str">
        <f t="shared" si="64"/>
        <v/>
      </c>
      <c r="Z329" s="6">
        <f>VLOOKUP($C329,{"29 - Psychiatrie (Erwachsene)",1;"30 - Kinder- und Jugendpsychiatrie",1;"31 - Psychosomatik",1;"00 - Bitte eine Fachabteilung auswählen",0;"",0},2,0)</f>
        <v>0</v>
      </c>
      <c r="AA329" s="6">
        <f t="shared" si="65"/>
        <v>0</v>
      </c>
      <c r="AB329" s="6">
        <f t="shared" si="66"/>
        <v>0</v>
      </c>
      <c r="AC329" s="6">
        <f t="shared" si="67"/>
        <v>0</v>
      </c>
      <c r="AD329" s="6">
        <f t="shared" si="68"/>
        <v>0</v>
      </c>
      <c r="AE329" s="6">
        <f t="shared" si="69"/>
        <v>0</v>
      </c>
      <c r="AF329" s="6">
        <f t="shared" si="70"/>
        <v>0</v>
      </c>
      <c r="AG329" s="6">
        <f t="shared" si="71"/>
        <v>0</v>
      </c>
      <c r="AH329" s="6">
        <f t="shared" si="72"/>
        <v>0</v>
      </c>
      <c r="AI329" s="6">
        <f t="shared" si="73"/>
        <v>0</v>
      </c>
      <c r="AJ329" s="6"/>
      <c r="AK329" s="6"/>
      <c r="AL329" s="6"/>
    </row>
    <row r="330" spans="1:38" s="20" customFormat="1" ht="15" customHeight="1" x14ac:dyDescent="0.25">
      <c r="A330" s="19"/>
      <c r="B330" s="74" t="str">
        <f t="shared" si="61"/>
        <v>!!!</v>
      </c>
      <c r="C330" s="202" t="str">
        <f>IF($D330&lt;&gt;"",VLOOKUP(TEXT($D330,0),'Angaben Stationen'!$C$15:$V$65,2,0),"")</f>
        <v/>
      </c>
      <c r="D330" s="203"/>
      <c r="E330" s="210"/>
      <c r="F330" s="210"/>
      <c r="G330" s="217"/>
      <c r="H330" s="218"/>
      <c r="I330" s="218"/>
      <c r="J330" s="218"/>
      <c r="K330" s="218"/>
      <c r="L330" s="219" t="str">
        <f t="shared" si="74"/>
        <v/>
      </c>
      <c r="M330" s="116"/>
      <c r="N330" s="115"/>
      <c r="T330" s="6"/>
      <c r="U330" s="6">
        <f t="shared" si="62"/>
        <v>0</v>
      </c>
      <c r="V330" s="6" t="str">
        <f t="shared" si="75"/>
        <v>Leer</v>
      </c>
      <c r="W330" s="6" t="str">
        <f t="shared" si="63"/>
        <v/>
      </c>
      <c r="X330" s="6" t="str">
        <f>VLOOKUP($C330,{"29 - Psychiatrie (Erwachsene)","BGI";"30 - Kinder- und Jugendpsychiatrie","BGII";"31 - Psychosomatik","BGI";"00 - Bitte eine Fachabteilung auswählen","LEER";"","Leer"},2,0)</f>
        <v>Leer</v>
      </c>
      <c r="Y330" s="6" t="str">
        <f t="shared" si="64"/>
        <v/>
      </c>
      <c r="Z330" s="6">
        <f>VLOOKUP($C330,{"29 - Psychiatrie (Erwachsene)",1;"30 - Kinder- und Jugendpsychiatrie",1;"31 - Psychosomatik",1;"00 - Bitte eine Fachabteilung auswählen",0;"",0},2,0)</f>
        <v>0</v>
      </c>
      <c r="AA330" s="6">
        <f t="shared" si="65"/>
        <v>0</v>
      </c>
      <c r="AB330" s="6">
        <f t="shared" si="66"/>
        <v>0</v>
      </c>
      <c r="AC330" s="6">
        <f t="shared" si="67"/>
        <v>0</v>
      </c>
      <c r="AD330" s="6">
        <f t="shared" si="68"/>
        <v>0</v>
      </c>
      <c r="AE330" s="6">
        <f t="shared" si="69"/>
        <v>0</v>
      </c>
      <c r="AF330" s="6">
        <f t="shared" si="70"/>
        <v>0</v>
      </c>
      <c r="AG330" s="6">
        <f t="shared" si="71"/>
        <v>0</v>
      </c>
      <c r="AH330" s="6">
        <f t="shared" si="72"/>
        <v>0</v>
      </c>
      <c r="AI330" s="6">
        <f t="shared" si="73"/>
        <v>0</v>
      </c>
      <c r="AJ330" s="6"/>
      <c r="AK330" s="6"/>
      <c r="AL330" s="6"/>
    </row>
    <row r="331" spans="1:38" s="20" customFormat="1" ht="15" customHeight="1" x14ac:dyDescent="0.25">
      <c r="A331" s="19"/>
      <c r="B331" s="74" t="str">
        <f t="shared" si="61"/>
        <v>!!!</v>
      </c>
      <c r="C331" s="202" t="str">
        <f>IF($D331&lt;&gt;"",VLOOKUP(TEXT($D331,0),'Angaben Stationen'!$C$15:$V$65,2,0),"")</f>
        <v/>
      </c>
      <c r="D331" s="203"/>
      <c r="E331" s="210"/>
      <c r="F331" s="210"/>
      <c r="G331" s="217"/>
      <c r="H331" s="218"/>
      <c r="I331" s="218"/>
      <c r="J331" s="218"/>
      <c r="K331" s="218"/>
      <c r="L331" s="219" t="str">
        <f t="shared" si="74"/>
        <v/>
      </c>
      <c r="M331" s="116"/>
      <c r="N331" s="115"/>
      <c r="T331" s="6"/>
      <c r="U331" s="6">
        <f t="shared" si="62"/>
        <v>0</v>
      </c>
      <c r="V331" s="6" t="str">
        <f t="shared" si="75"/>
        <v>Leer</v>
      </c>
      <c r="W331" s="6" t="str">
        <f t="shared" si="63"/>
        <v/>
      </c>
      <c r="X331" s="6" t="str">
        <f>VLOOKUP($C331,{"29 - Psychiatrie (Erwachsene)","BGI";"30 - Kinder- und Jugendpsychiatrie","BGII";"31 - Psychosomatik","BGI";"00 - Bitte eine Fachabteilung auswählen","LEER";"","Leer"},2,0)</f>
        <v>Leer</v>
      </c>
      <c r="Y331" s="6" t="str">
        <f t="shared" si="64"/>
        <v/>
      </c>
      <c r="Z331" s="6">
        <f>VLOOKUP($C331,{"29 - Psychiatrie (Erwachsene)",1;"30 - Kinder- und Jugendpsychiatrie",1;"31 - Psychosomatik",1;"00 - Bitte eine Fachabteilung auswählen",0;"",0},2,0)</f>
        <v>0</v>
      </c>
      <c r="AA331" s="6">
        <f t="shared" si="65"/>
        <v>0</v>
      </c>
      <c r="AB331" s="6">
        <f t="shared" si="66"/>
        <v>0</v>
      </c>
      <c r="AC331" s="6">
        <f t="shared" si="67"/>
        <v>0</v>
      </c>
      <c r="AD331" s="6">
        <f t="shared" si="68"/>
        <v>0</v>
      </c>
      <c r="AE331" s="6">
        <f t="shared" si="69"/>
        <v>0</v>
      </c>
      <c r="AF331" s="6">
        <f t="shared" si="70"/>
        <v>0</v>
      </c>
      <c r="AG331" s="6">
        <f t="shared" si="71"/>
        <v>0</v>
      </c>
      <c r="AH331" s="6">
        <f t="shared" si="72"/>
        <v>0</v>
      </c>
      <c r="AI331" s="6">
        <f t="shared" si="73"/>
        <v>0</v>
      </c>
      <c r="AJ331" s="6"/>
      <c r="AK331" s="6"/>
      <c r="AL331" s="6"/>
    </row>
    <row r="332" spans="1:38" s="20" customFormat="1" ht="15" customHeight="1" x14ac:dyDescent="0.25">
      <c r="A332" s="19"/>
      <c r="B332" s="74" t="str">
        <f t="shared" si="61"/>
        <v>!!!</v>
      </c>
      <c r="C332" s="202" t="str">
        <f>IF($D332&lt;&gt;"",VLOOKUP(TEXT($D332,0),'Angaben Stationen'!$C$15:$V$65,2,0),"")</f>
        <v/>
      </c>
      <c r="D332" s="203"/>
      <c r="E332" s="210"/>
      <c r="F332" s="210"/>
      <c r="G332" s="217"/>
      <c r="H332" s="218"/>
      <c r="I332" s="218"/>
      <c r="J332" s="218"/>
      <c r="K332" s="218"/>
      <c r="L332" s="219" t="str">
        <f t="shared" si="74"/>
        <v/>
      </c>
      <c r="M332" s="116"/>
      <c r="N332" s="115"/>
      <c r="T332" s="6"/>
      <c r="U332" s="6">
        <f t="shared" si="62"/>
        <v>0</v>
      </c>
      <c r="V332" s="6" t="str">
        <f t="shared" si="75"/>
        <v>Leer</v>
      </c>
      <c r="W332" s="6" t="str">
        <f t="shared" si="63"/>
        <v/>
      </c>
      <c r="X332" s="6" t="str">
        <f>VLOOKUP($C332,{"29 - Psychiatrie (Erwachsene)","BGI";"30 - Kinder- und Jugendpsychiatrie","BGII";"31 - Psychosomatik","BGI";"00 - Bitte eine Fachabteilung auswählen","LEER";"","Leer"},2,0)</f>
        <v>Leer</v>
      </c>
      <c r="Y332" s="6" t="str">
        <f t="shared" si="64"/>
        <v/>
      </c>
      <c r="Z332" s="6">
        <f>VLOOKUP($C332,{"29 - Psychiatrie (Erwachsene)",1;"30 - Kinder- und Jugendpsychiatrie",1;"31 - Psychosomatik",1;"00 - Bitte eine Fachabteilung auswählen",0;"",0},2,0)</f>
        <v>0</v>
      </c>
      <c r="AA332" s="6">
        <f t="shared" si="65"/>
        <v>0</v>
      </c>
      <c r="AB332" s="6">
        <f t="shared" si="66"/>
        <v>0</v>
      </c>
      <c r="AC332" s="6">
        <f t="shared" si="67"/>
        <v>0</v>
      </c>
      <c r="AD332" s="6">
        <f t="shared" si="68"/>
        <v>0</v>
      </c>
      <c r="AE332" s="6">
        <f t="shared" si="69"/>
        <v>0</v>
      </c>
      <c r="AF332" s="6">
        <f t="shared" si="70"/>
        <v>0</v>
      </c>
      <c r="AG332" s="6">
        <f t="shared" si="71"/>
        <v>0</v>
      </c>
      <c r="AH332" s="6">
        <f t="shared" si="72"/>
        <v>0</v>
      </c>
      <c r="AI332" s="6">
        <f t="shared" si="73"/>
        <v>0</v>
      </c>
      <c r="AJ332" s="6"/>
      <c r="AK332" s="6"/>
      <c r="AL332" s="6"/>
    </row>
    <row r="333" spans="1:38" s="20" customFormat="1" ht="15" customHeight="1" x14ac:dyDescent="0.25">
      <c r="A333" s="19"/>
      <c r="B333" s="74" t="str">
        <f t="shared" si="61"/>
        <v>!!!</v>
      </c>
      <c r="C333" s="202" t="str">
        <f>IF($D333&lt;&gt;"",VLOOKUP(TEXT($D333,0),'Angaben Stationen'!$C$15:$V$65,2,0),"")</f>
        <v/>
      </c>
      <c r="D333" s="203"/>
      <c r="E333" s="210"/>
      <c r="F333" s="210"/>
      <c r="G333" s="217"/>
      <c r="H333" s="218"/>
      <c r="I333" s="218"/>
      <c r="J333" s="218"/>
      <c r="K333" s="218"/>
      <c r="L333" s="219" t="str">
        <f t="shared" si="74"/>
        <v/>
      </c>
      <c r="M333" s="116"/>
      <c r="N333" s="115"/>
      <c r="T333" s="6"/>
      <c r="U333" s="6">
        <f t="shared" si="62"/>
        <v>0</v>
      </c>
      <c r="V333" s="6" t="str">
        <f t="shared" si="75"/>
        <v>Leer</v>
      </c>
      <c r="W333" s="6" t="str">
        <f t="shared" si="63"/>
        <v/>
      </c>
      <c r="X333" s="6" t="str">
        <f>VLOOKUP($C333,{"29 - Psychiatrie (Erwachsene)","BGI";"30 - Kinder- und Jugendpsychiatrie","BGII";"31 - Psychosomatik","BGI";"00 - Bitte eine Fachabteilung auswählen","LEER";"","Leer"},2,0)</f>
        <v>Leer</v>
      </c>
      <c r="Y333" s="6" t="str">
        <f t="shared" si="64"/>
        <v/>
      </c>
      <c r="Z333" s="6">
        <f>VLOOKUP($C333,{"29 - Psychiatrie (Erwachsene)",1;"30 - Kinder- und Jugendpsychiatrie",1;"31 - Psychosomatik",1;"00 - Bitte eine Fachabteilung auswählen",0;"",0},2,0)</f>
        <v>0</v>
      </c>
      <c r="AA333" s="6">
        <f t="shared" si="65"/>
        <v>0</v>
      </c>
      <c r="AB333" s="6">
        <f t="shared" si="66"/>
        <v>0</v>
      </c>
      <c r="AC333" s="6">
        <f t="shared" si="67"/>
        <v>0</v>
      </c>
      <c r="AD333" s="6">
        <f t="shared" si="68"/>
        <v>0</v>
      </c>
      <c r="AE333" s="6">
        <f t="shared" si="69"/>
        <v>0</v>
      </c>
      <c r="AF333" s="6">
        <f t="shared" si="70"/>
        <v>0</v>
      </c>
      <c r="AG333" s="6">
        <f t="shared" si="71"/>
        <v>0</v>
      </c>
      <c r="AH333" s="6">
        <f t="shared" si="72"/>
        <v>0</v>
      </c>
      <c r="AI333" s="6">
        <f t="shared" si="73"/>
        <v>0</v>
      </c>
      <c r="AJ333" s="6"/>
      <c r="AK333" s="6"/>
      <c r="AL333" s="6"/>
    </row>
    <row r="334" spans="1:38" s="20" customFormat="1" ht="15" customHeight="1" x14ac:dyDescent="0.25">
      <c r="A334" s="19"/>
      <c r="B334" s="74" t="str">
        <f t="shared" si="61"/>
        <v>!!!</v>
      </c>
      <c r="C334" s="202" t="str">
        <f>IF($D334&lt;&gt;"",VLOOKUP(TEXT($D334,0),'Angaben Stationen'!$C$15:$V$65,2,0),"")</f>
        <v/>
      </c>
      <c r="D334" s="203"/>
      <c r="E334" s="210"/>
      <c r="F334" s="210"/>
      <c r="G334" s="217"/>
      <c r="H334" s="218"/>
      <c r="I334" s="218"/>
      <c r="J334" s="218"/>
      <c r="K334" s="218"/>
      <c r="L334" s="219" t="str">
        <f t="shared" si="74"/>
        <v/>
      </c>
      <c r="M334" s="116"/>
      <c r="N334" s="115"/>
      <c r="T334" s="6"/>
      <c r="U334" s="6">
        <f t="shared" si="62"/>
        <v>0</v>
      </c>
      <c r="V334" s="6" t="str">
        <f t="shared" si="75"/>
        <v>Leer</v>
      </c>
      <c r="W334" s="6" t="str">
        <f t="shared" si="63"/>
        <v/>
      </c>
      <c r="X334" s="6" t="str">
        <f>VLOOKUP($C334,{"29 - Psychiatrie (Erwachsene)","BGI";"30 - Kinder- und Jugendpsychiatrie","BGII";"31 - Psychosomatik","BGI";"00 - Bitte eine Fachabteilung auswählen","LEER";"","Leer"},2,0)</f>
        <v>Leer</v>
      </c>
      <c r="Y334" s="6" t="str">
        <f t="shared" si="64"/>
        <v/>
      </c>
      <c r="Z334" s="6">
        <f>VLOOKUP($C334,{"29 - Psychiatrie (Erwachsene)",1;"30 - Kinder- und Jugendpsychiatrie",1;"31 - Psychosomatik",1;"00 - Bitte eine Fachabteilung auswählen",0;"",0},2,0)</f>
        <v>0</v>
      </c>
      <c r="AA334" s="6">
        <f t="shared" si="65"/>
        <v>0</v>
      </c>
      <c r="AB334" s="6">
        <f t="shared" si="66"/>
        <v>0</v>
      </c>
      <c r="AC334" s="6">
        <f t="shared" si="67"/>
        <v>0</v>
      </c>
      <c r="AD334" s="6">
        <f t="shared" si="68"/>
        <v>0</v>
      </c>
      <c r="AE334" s="6">
        <f t="shared" si="69"/>
        <v>0</v>
      </c>
      <c r="AF334" s="6">
        <f t="shared" si="70"/>
        <v>0</v>
      </c>
      <c r="AG334" s="6">
        <f t="shared" si="71"/>
        <v>0</v>
      </c>
      <c r="AH334" s="6">
        <f t="shared" si="72"/>
        <v>0</v>
      </c>
      <c r="AI334" s="6">
        <f t="shared" si="73"/>
        <v>0</v>
      </c>
      <c r="AJ334" s="6"/>
      <c r="AK334" s="6"/>
      <c r="AL334" s="6"/>
    </row>
    <row r="335" spans="1:38" s="20" customFormat="1" ht="15" customHeight="1" x14ac:dyDescent="0.25">
      <c r="A335" s="19"/>
      <c r="B335" s="74" t="str">
        <f t="shared" si="61"/>
        <v>!!!</v>
      </c>
      <c r="C335" s="202" t="str">
        <f>IF($D335&lt;&gt;"",VLOOKUP(TEXT($D335,0),'Angaben Stationen'!$C$15:$V$65,2,0),"")</f>
        <v/>
      </c>
      <c r="D335" s="203"/>
      <c r="E335" s="210"/>
      <c r="F335" s="210"/>
      <c r="G335" s="217"/>
      <c r="H335" s="218"/>
      <c r="I335" s="218"/>
      <c r="J335" s="218"/>
      <c r="K335" s="218"/>
      <c r="L335" s="219" t="str">
        <f t="shared" si="74"/>
        <v/>
      </c>
      <c r="M335" s="116"/>
      <c r="N335" s="115"/>
      <c r="T335" s="6"/>
      <c r="U335" s="6">
        <f t="shared" si="62"/>
        <v>0</v>
      </c>
      <c r="V335" s="6" t="str">
        <f t="shared" si="75"/>
        <v>Leer</v>
      </c>
      <c r="W335" s="6" t="str">
        <f t="shared" si="63"/>
        <v/>
      </c>
      <c r="X335" s="6" t="str">
        <f>VLOOKUP($C335,{"29 - Psychiatrie (Erwachsene)","BGI";"30 - Kinder- und Jugendpsychiatrie","BGII";"31 - Psychosomatik","BGI";"00 - Bitte eine Fachabteilung auswählen","LEER";"","Leer"},2,0)</f>
        <v>Leer</v>
      </c>
      <c r="Y335" s="6" t="str">
        <f t="shared" si="64"/>
        <v/>
      </c>
      <c r="Z335" s="6">
        <f>VLOOKUP($C335,{"29 - Psychiatrie (Erwachsene)",1;"30 - Kinder- und Jugendpsychiatrie",1;"31 - Psychosomatik",1;"00 - Bitte eine Fachabteilung auswählen",0;"",0},2,0)</f>
        <v>0</v>
      </c>
      <c r="AA335" s="6">
        <f t="shared" si="65"/>
        <v>0</v>
      </c>
      <c r="AB335" s="6">
        <f t="shared" si="66"/>
        <v>0</v>
      </c>
      <c r="AC335" s="6">
        <f t="shared" si="67"/>
        <v>0</v>
      </c>
      <c r="AD335" s="6">
        <f t="shared" si="68"/>
        <v>0</v>
      </c>
      <c r="AE335" s="6">
        <f t="shared" si="69"/>
        <v>0</v>
      </c>
      <c r="AF335" s="6">
        <f t="shared" si="70"/>
        <v>0</v>
      </c>
      <c r="AG335" s="6">
        <f t="shared" si="71"/>
        <v>0</v>
      </c>
      <c r="AH335" s="6">
        <f t="shared" si="72"/>
        <v>0</v>
      </c>
      <c r="AI335" s="6">
        <f t="shared" si="73"/>
        <v>0</v>
      </c>
      <c r="AJ335" s="6"/>
      <c r="AK335" s="6"/>
      <c r="AL335" s="6"/>
    </row>
    <row r="336" spans="1:38" s="20" customFormat="1" ht="15" customHeight="1" x14ac:dyDescent="0.25">
      <c r="A336" s="19"/>
      <c r="B336" s="74" t="str">
        <f t="shared" si="61"/>
        <v>!!!</v>
      </c>
      <c r="C336" s="202" t="str">
        <f>IF($D336&lt;&gt;"",VLOOKUP(TEXT($D336,0),'Angaben Stationen'!$C$15:$V$65,2,0),"")</f>
        <v/>
      </c>
      <c r="D336" s="203"/>
      <c r="E336" s="210"/>
      <c r="F336" s="210"/>
      <c r="G336" s="217"/>
      <c r="H336" s="218"/>
      <c r="I336" s="218"/>
      <c r="J336" s="218"/>
      <c r="K336" s="218"/>
      <c r="L336" s="219" t="str">
        <f t="shared" si="74"/>
        <v/>
      </c>
      <c r="M336" s="116"/>
      <c r="N336" s="115"/>
      <c r="T336" s="6"/>
      <c r="U336" s="6">
        <f t="shared" si="62"/>
        <v>0</v>
      </c>
      <c r="V336" s="6" t="str">
        <f t="shared" si="75"/>
        <v>Leer</v>
      </c>
      <c r="W336" s="6" t="str">
        <f t="shared" si="63"/>
        <v/>
      </c>
      <c r="X336" s="6" t="str">
        <f>VLOOKUP($C336,{"29 - Psychiatrie (Erwachsene)","BGI";"30 - Kinder- und Jugendpsychiatrie","BGII";"31 - Psychosomatik","BGI";"00 - Bitte eine Fachabteilung auswählen","LEER";"","Leer"},2,0)</f>
        <v>Leer</v>
      </c>
      <c r="Y336" s="6" t="str">
        <f t="shared" si="64"/>
        <v/>
      </c>
      <c r="Z336" s="6">
        <f>VLOOKUP($C336,{"29 - Psychiatrie (Erwachsene)",1;"30 - Kinder- und Jugendpsychiatrie",1;"31 - Psychosomatik",1;"00 - Bitte eine Fachabteilung auswählen",0;"",0},2,0)</f>
        <v>0</v>
      </c>
      <c r="AA336" s="6">
        <f t="shared" si="65"/>
        <v>0</v>
      </c>
      <c r="AB336" s="6">
        <f t="shared" si="66"/>
        <v>0</v>
      </c>
      <c r="AC336" s="6">
        <f t="shared" si="67"/>
        <v>0</v>
      </c>
      <c r="AD336" s="6">
        <f t="shared" si="68"/>
        <v>0</v>
      </c>
      <c r="AE336" s="6">
        <f t="shared" si="69"/>
        <v>0</v>
      </c>
      <c r="AF336" s="6">
        <f t="shared" si="70"/>
        <v>0</v>
      </c>
      <c r="AG336" s="6">
        <f t="shared" si="71"/>
        <v>0</v>
      </c>
      <c r="AH336" s="6">
        <f t="shared" si="72"/>
        <v>0</v>
      </c>
      <c r="AI336" s="6">
        <f t="shared" si="73"/>
        <v>0</v>
      </c>
      <c r="AJ336" s="6"/>
      <c r="AK336" s="6"/>
      <c r="AL336" s="6"/>
    </row>
    <row r="337" spans="1:38" s="20" customFormat="1" ht="15" customHeight="1" x14ac:dyDescent="0.25">
      <c r="A337" s="19"/>
      <c r="B337" s="74" t="str">
        <f t="shared" ref="B337:B400" si="76">IF(SUM(Z337:AI337)&lt;10,"!!!","")</f>
        <v>!!!</v>
      </c>
      <c r="C337" s="202" t="str">
        <f>IF($D337&lt;&gt;"",VLOOKUP(TEXT($D337,0),'Angaben Stationen'!$C$15:$V$65,2,0),"")</f>
        <v/>
      </c>
      <c r="D337" s="203"/>
      <c r="E337" s="210"/>
      <c r="F337" s="210"/>
      <c r="G337" s="217"/>
      <c r="H337" s="218"/>
      <c r="I337" s="218"/>
      <c r="J337" s="218"/>
      <c r="K337" s="218"/>
      <c r="L337" s="219" t="str">
        <f t="shared" si="74"/>
        <v/>
      </c>
      <c r="M337" s="116"/>
      <c r="N337" s="115"/>
      <c r="T337" s="6"/>
      <c r="U337" s="6">
        <f t="shared" ref="U337:U400" si="77">IF(LEN(B337)&gt;0,0,1)</f>
        <v>0</v>
      </c>
      <c r="V337" s="6" t="str">
        <f t="shared" si="75"/>
        <v>Leer</v>
      </c>
      <c r="W337" s="6" t="str">
        <f t="shared" ref="W337:W400" si="78">IF($C337&lt;&gt;"","Monate","")</f>
        <v/>
      </c>
      <c r="X337" s="6" t="str">
        <f>VLOOKUP($C337,{"29 - Psychiatrie (Erwachsene)","BGI";"30 - Kinder- und Jugendpsychiatrie","BGII";"31 - Psychosomatik","BGI";"00 - Bitte eine Fachabteilung auswählen","LEER";"","Leer"},2,0)</f>
        <v>Leer</v>
      </c>
      <c r="Y337" s="6" t="str">
        <f t="shared" ref="Y337:Y400" si="79">IF($C337&lt;&gt;"","JN","")</f>
        <v/>
      </c>
      <c r="Z337" s="6">
        <f>VLOOKUP($C337,{"29 - Psychiatrie (Erwachsene)",1;"30 - Kinder- und Jugendpsychiatrie",1;"31 - Psychosomatik",1;"00 - Bitte eine Fachabteilung auswählen",0;"",0},2,0)</f>
        <v>0</v>
      </c>
      <c r="AA337" s="6">
        <f t="shared" ref="AA337:AA400" si="80">IF(LEN($D337)&gt;0,1,0)</f>
        <v>0</v>
      </c>
      <c r="AB337" s="6">
        <f t="shared" ref="AB337:AB400" si="81">IF(LEN($E337)&gt;0,1,0)</f>
        <v>0</v>
      </c>
      <c r="AC337" s="6">
        <f t="shared" ref="AC337:AC400" si="82">IF(LEN($F337)&gt;0,1,0)</f>
        <v>0</v>
      </c>
      <c r="AD337" s="6">
        <f t="shared" ref="AD337:AD400" si="83">IF(LEN($G337)&gt;0,1,0)</f>
        <v>0</v>
      </c>
      <c r="AE337" s="6">
        <f t="shared" ref="AE337:AE400" si="84">IF(LEN($H337)&gt;0,1,0)</f>
        <v>0</v>
      </c>
      <c r="AF337" s="6">
        <f t="shared" ref="AF337:AF400" si="85">IF(LEN($I337)&gt;0,1,0)</f>
        <v>0</v>
      </c>
      <c r="AG337" s="6">
        <f t="shared" ref="AG337:AG400" si="86">IF(LEN($J337)&gt;0,1,0)</f>
        <v>0</v>
      </c>
      <c r="AH337" s="6">
        <f t="shared" ref="AH337:AH400" si="87">IF(LEN($K337)&gt;0,1,0)</f>
        <v>0</v>
      </c>
      <c r="AI337" s="6">
        <f t="shared" ref="AI337:AI400" si="88">IF(LEN($L337)&gt;0,1,0)</f>
        <v>0</v>
      </c>
      <c r="AJ337" s="6"/>
      <c r="AK337" s="6"/>
      <c r="AL337" s="6"/>
    </row>
    <row r="338" spans="1:38" s="20" customFormat="1" ht="15" customHeight="1" x14ac:dyDescent="0.25">
      <c r="A338" s="19"/>
      <c r="B338" s="74" t="str">
        <f t="shared" si="76"/>
        <v>!!!</v>
      </c>
      <c r="C338" s="202" t="str">
        <f>IF($D338&lt;&gt;"",VLOOKUP(TEXT($D338,0),'Angaben Stationen'!$C$15:$V$65,2,0),"")</f>
        <v/>
      </c>
      <c r="D338" s="203"/>
      <c r="E338" s="210"/>
      <c r="F338" s="210"/>
      <c r="G338" s="217"/>
      <c r="H338" s="218"/>
      <c r="I338" s="218"/>
      <c r="J338" s="218"/>
      <c r="K338" s="218"/>
      <c r="L338" s="219" t="str">
        <f t="shared" ref="L338:L401" si="89">IF(G338&gt;0,H338/G338,"")</f>
        <v/>
      </c>
      <c r="M338" s="116"/>
      <c r="N338" s="115"/>
      <c r="T338" s="6"/>
      <c r="U338" s="6">
        <f t="shared" si="77"/>
        <v>0</v>
      </c>
      <c r="V338" s="6" t="str">
        <f t="shared" ref="V338:V401" si="90">IF($D337&lt;&gt;"","Stationen","Leer")</f>
        <v>Leer</v>
      </c>
      <c r="W338" s="6" t="str">
        <f t="shared" si="78"/>
        <v/>
      </c>
      <c r="X338" s="6" t="str">
        <f>VLOOKUP($C338,{"29 - Psychiatrie (Erwachsene)","BGI";"30 - Kinder- und Jugendpsychiatrie","BGII";"31 - Psychosomatik","BGI";"00 - Bitte eine Fachabteilung auswählen","LEER";"","Leer"},2,0)</f>
        <v>Leer</v>
      </c>
      <c r="Y338" s="6" t="str">
        <f t="shared" si="79"/>
        <v/>
      </c>
      <c r="Z338" s="6">
        <f>VLOOKUP($C338,{"29 - Psychiatrie (Erwachsene)",1;"30 - Kinder- und Jugendpsychiatrie",1;"31 - Psychosomatik",1;"00 - Bitte eine Fachabteilung auswählen",0;"",0},2,0)</f>
        <v>0</v>
      </c>
      <c r="AA338" s="6">
        <f t="shared" si="80"/>
        <v>0</v>
      </c>
      <c r="AB338" s="6">
        <f t="shared" si="81"/>
        <v>0</v>
      </c>
      <c r="AC338" s="6">
        <f t="shared" si="82"/>
        <v>0</v>
      </c>
      <c r="AD338" s="6">
        <f t="shared" si="83"/>
        <v>0</v>
      </c>
      <c r="AE338" s="6">
        <f t="shared" si="84"/>
        <v>0</v>
      </c>
      <c r="AF338" s="6">
        <f t="shared" si="85"/>
        <v>0</v>
      </c>
      <c r="AG338" s="6">
        <f t="shared" si="86"/>
        <v>0</v>
      </c>
      <c r="AH338" s="6">
        <f t="shared" si="87"/>
        <v>0</v>
      </c>
      <c r="AI338" s="6">
        <f t="shared" si="88"/>
        <v>0</v>
      </c>
      <c r="AJ338" s="6"/>
      <c r="AK338" s="6"/>
      <c r="AL338" s="6"/>
    </row>
    <row r="339" spans="1:38" s="20" customFormat="1" ht="15" customHeight="1" x14ac:dyDescent="0.25">
      <c r="A339" s="19"/>
      <c r="B339" s="74" t="str">
        <f t="shared" si="76"/>
        <v>!!!</v>
      </c>
      <c r="C339" s="202" t="str">
        <f>IF($D339&lt;&gt;"",VLOOKUP(TEXT($D339,0),'Angaben Stationen'!$C$15:$V$65,2,0),"")</f>
        <v/>
      </c>
      <c r="D339" s="203"/>
      <c r="E339" s="210"/>
      <c r="F339" s="210"/>
      <c r="G339" s="217"/>
      <c r="H339" s="218"/>
      <c r="I339" s="218"/>
      <c r="J339" s="218"/>
      <c r="K339" s="218"/>
      <c r="L339" s="219" t="str">
        <f t="shared" si="89"/>
        <v/>
      </c>
      <c r="M339" s="116"/>
      <c r="N339" s="115"/>
      <c r="T339" s="6"/>
      <c r="U339" s="6">
        <f t="shared" si="77"/>
        <v>0</v>
      </c>
      <c r="V339" s="6" t="str">
        <f t="shared" si="90"/>
        <v>Leer</v>
      </c>
      <c r="W339" s="6" t="str">
        <f t="shared" si="78"/>
        <v/>
      </c>
      <c r="X339" s="6" t="str">
        <f>VLOOKUP($C339,{"29 - Psychiatrie (Erwachsene)","BGI";"30 - Kinder- und Jugendpsychiatrie","BGII";"31 - Psychosomatik","BGI";"00 - Bitte eine Fachabteilung auswählen","LEER";"","Leer"},2,0)</f>
        <v>Leer</v>
      </c>
      <c r="Y339" s="6" t="str">
        <f t="shared" si="79"/>
        <v/>
      </c>
      <c r="Z339" s="6">
        <f>VLOOKUP($C339,{"29 - Psychiatrie (Erwachsene)",1;"30 - Kinder- und Jugendpsychiatrie",1;"31 - Psychosomatik",1;"00 - Bitte eine Fachabteilung auswählen",0;"",0},2,0)</f>
        <v>0</v>
      </c>
      <c r="AA339" s="6">
        <f t="shared" si="80"/>
        <v>0</v>
      </c>
      <c r="AB339" s="6">
        <f t="shared" si="81"/>
        <v>0</v>
      </c>
      <c r="AC339" s="6">
        <f t="shared" si="82"/>
        <v>0</v>
      </c>
      <c r="AD339" s="6">
        <f t="shared" si="83"/>
        <v>0</v>
      </c>
      <c r="AE339" s="6">
        <f t="shared" si="84"/>
        <v>0</v>
      </c>
      <c r="AF339" s="6">
        <f t="shared" si="85"/>
        <v>0</v>
      </c>
      <c r="AG339" s="6">
        <f t="shared" si="86"/>
        <v>0</v>
      </c>
      <c r="AH339" s="6">
        <f t="shared" si="87"/>
        <v>0</v>
      </c>
      <c r="AI339" s="6">
        <f t="shared" si="88"/>
        <v>0</v>
      </c>
      <c r="AJ339" s="6"/>
      <c r="AK339" s="6"/>
      <c r="AL339" s="6"/>
    </row>
    <row r="340" spans="1:38" s="20" customFormat="1" ht="15" customHeight="1" x14ac:dyDescent="0.25">
      <c r="A340" s="19"/>
      <c r="B340" s="74" t="str">
        <f t="shared" si="76"/>
        <v>!!!</v>
      </c>
      <c r="C340" s="202" t="str">
        <f>IF($D340&lt;&gt;"",VLOOKUP(TEXT($D340,0),'Angaben Stationen'!$C$15:$V$65,2,0),"")</f>
        <v/>
      </c>
      <c r="D340" s="203"/>
      <c r="E340" s="210"/>
      <c r="F340" s="210"/>
      <c r="G340" s="217"/>
      <c r="H340" s="218"/>
      <c r="I340" s="218"/>
      <c r="J340" s="218"/>
      <c r="K340" s="218"/>
      <c r="L340" s="219" t="str">
        <f t="shared" si="89"/>
        <v/>
      </c>
      <c r="M340" s="116"/>
      <c r="N340" s="115"/>
      <c r="T340" s="6"/>
      <c r="U340" s="6">
        <f t="shared" si="77"/>
        <v>0</v>
      </c>
      <c r="V340" s="6" t="str">
        <f t="shared" si="90"/>
        <v>Leer</v>
      </c>
      <c r="W340" s="6" t="str">
        <f t="shared" si="78"/>
        <v/>
      </c>
      <c r="X340" s="6" t="str">
        <f>VLOOKUP($C340,{"29 - Psychiatrie (Erwachsene)","BGI";"30 - Kinder- und Jugendpsychiatrie","BGII";"31 - Psychosomatik","BGI";"00 - Bitte eine Fachabteilung auswählen","LEER";"","Leer"},2,0)</f>
        <v>Leer</v>
      </c>
      <c r="Y340" s="6" t="str">
        <f t="shared" si="79"/>
        <v/>
      </c>
      <c r="Z340" s="6">
        <f>VLOOKUP($C340,{"29 - Psychiatrie (Erwachsene)",1;"30 - Kinder- und Jugendpsychiatrie",1;"31 - Psychosomatik",1;"00 - Bitte eine Fachabteilung auswählen",0;"",0},2,0)</f>
        <v>0</v>
      </c>
      <c r="AA340" s="6">
        <f t="shared" si="80"/>
        <v>0</v>
      </c>
      <c r="AB340" s="6">
        <f t="shared" si="81"/>
        <v>0</v>
      </c>
      <c r="AC340" s="6">
        <f t="shared" si="82"/>
        <v>0</v>
      </c>
      <c r="AD340" s="6">
        <f t="shared" si="83"/>
        <v>0</v>
      </c>
      <c r="AE340" s="6">
        <f t="shared" si="84"/>
        <v>0</v>
      </c>
      <c r="AF340" s="6">
        <f t="shared" si="85"/>
        <v>0</v>
      </c>
      <c r="AG340" s="6">
        <f t="shared" si="86"/>
        <v>0</v>
      </c>
      <c r="AH340" s="6">
        <f t="shared" si="87"/>
        <v>0</v>
      </c>
      <c r="AI340" s="6">
        <f t="shared" si="88"/>
        <v>0</v>
      </c>
      <c r="AJ340" s="6"/>
      <c r="AK340" s="6"/>
      <c r="AL340" s="6"/>
    </row>
    <row r="341" spans="1:38" s="20" customFormat="1" ht="15" customHeight="1" x14ac:dyDescent="0.25">
      <c r="A341" s="19"/>
      <c r="B341" s="74" t="str">
        <f t="shared" si="76"/>
        <v>!!!</v>
      </c>
      <c r="C341" s="202" t="str">
        <f>IF($D341&lt;&gt;"",VLOOKUP(TEXT($D341,0),'Angaben Stationen'!$C$15:$V$65,2,0),"")</f>
        <v/>
      </c>
      <c r="D341" s="203"/>
      <c r="E341" s="210"/>
      <c r="F341" s="210"/>
      <c r="G341" s="217"/>
      <c r="H341" s="218"/>
      <c r="I341" s="218"/>
      <c r="J341" s="218"/>
      <c r="K341" s="218"/>
      <c r="L341" s="219" t="str">
        <f t="shared" si="89"/>
        <v/>
      </c>
      <c r="M341" s="116"/>
      <c r="N341" s="115"/>
      <c r="T341" s="6"/>
      <c r="U341" s="6">
        <f t="shared" si="77"/>
        <v>0</v>
      </c>
      <c r="V341" s="6" t="str">
        <f t="shared" si="90"/>
        <v>Leer</v>
      </c>
      <c r="W341" s="6" t="str">
        <f t="shared" si="78"/>
        <v/>
      </c>
      <c r="X341" s="6" t="str">
        <f>VLOOKUP($C341,{"29 - Psychiatrie (Erwachsene)","BGI";"30 - Kinder- und Jugendpsychiatrie","BGII";"31 - Psychosomatik","BGI";"00 - Bitte eine Fachabteilung auswählen","LEER";"","Leer"},2,0)</f>
        <v>Leer</v>
      </c>
      <c r="Y341" s="6" t="str">
        <f t="shared" si="79"/>
        <v/>
      </c>
      <c r="Z341" s="6">
        <f>VLOOKUP($C341,{"29 - Psychiatrie (Erwachsene)",1;"30 - Kinder- und Jugendpsychiatrie",1;"31 - Psychosomatik",1;"00 - Bitte eine Fachabteilung auswählen",0;"",0},2,0)</f>
        <v>0</v>
      </c>
      <c r="AA341" s="6">
        <f t="shared" si="80"/>
        <v>0</v>
      </c>
      <c r="AB341" s="6">
        <f t="shared" si="81"/>
        <v>0</v>
      </c>
      <c r="AC341" s="6">
        <f t="shared" si="82"/>
        <v>0</v>
      </c>
      <c r="AD341" s="6">
        <f t="shared" si="83"/>
        <v>0</v>
      </c>
      <c r="AE341" s="6">
        <f t="shared" si="84"/>
        <v>0</v>
      </c>
      <c r="AF341" s="6">
        <f t="shared" si="85"/>
        <v>0</v>
      </c>
      <c r="AG341" s="6">
        <f t="shared" si="86"/>
        <v>0</v>
      </c>
      <c r="AH341" s="6">
        <f t="shared" si="87"/>
        <v>0</v>
      </c>
      <c r="AI341" s="6">
        <f t="shared" si="88"/>
        <v>0</v>
      </c>
      <c r="AJ341" s="6"/>
      <c r="AK341" s="6"/>
      <c r="AL341" s="6"/>
    </row>
    <row r="342" spans="1:38" s="20" customFormat="1" ht="15" customHeight="1" x14ac:dyDescent="0.25">
      <c r="A342" s="19"/>
      <c r="B342" s="74" t="str">
        <f t="shared" si="76"/>
        <v>!!!</v>
      </c>
      <c r="C342" s="202" t="str">
        <f>IF($D342&lt;&gt;"",VLOOKUP(TEXT($D342,0),'Angaben Stationen'!$C$15:$V$65,2,0),"")</f>
        <v/>
      </c>
      <c r="D342" s="203"/>
      <c r="E342" s="210"/>
      <c r="F342" s="210"/>
      <c r="G342" s="217"/>
      <c r="H342" s="218"/>
      <c r="I342" s="218"/>
      <c r="J342" s="218"/>
      <c r="K342" s="218"/>
      <c r="L342" s="219" t="str">
        <f t="shared" si="89"/>
        <v/>
      </c>
      <c r="M342" s="116"/>
      <c r="N342" s="115"/>
      <c r="T342" s="6"/>
      <c r="U342" s="6">
        <f t="shared" si="77"/>
        <v>0</v>
      </c>
      <c r="V342" s="6" t="str">
        <f t="shared" si="90"/>
        <v>Leer</v>
      </c>
      <c r="W342" s="6" t="str">
        <f t="shared" si="78"/>
        <v/>
      </c>
      <c r="X342" s="6" t="str">
        <f>VLOOKUP($C342,{"29 - Psychiatrie (Erwachsene)","BGI";"30 - Kinder- und Jugendpsychiatrie","BGII";"31 - Psychosomatik","BGI";"00 - Bitte eine Fachabteilung auswählen","LEER";"","Leer"},2,0)</f>
        <v>Leer</v>
      </c>
      <c r="Y342" s="6" t="str">
        <f t="shared" si="79"/>
        <v/>
      </c>
      <c r="Z342" s="6">
        <f>VLOOKUP($C342,{"29 - Psychiatrie (Erwachsene)",1;"30 - Kinder- und Jugendpsychiatrie",1;"31 - Psychosomatik",1;"00 - Bitte eine Fachabteilung auswählen",0;"",0},2,0)</f>
        <v>0</v>
      </c>
      <c r="AA342" s="6">
        <f t="shared" si="80"/>
        <v>0</v>
      </c>
      <c r="AB342" s="6">
        <f t="shared" si="81"/>
        <v>0</v>
      </c>
      <c r="AC342" s="6">
        <f t="shared" si="82"/>
        <v>0</v>
      </c>
      <c r="AD342" s="6">
        <f t="shared" si="83"/>
        <v>0</v>
      </c>
      <c r="AE342" s="6">
        <f t="shared" si="84"/>
        <v>0</v>
      </c>
      <c r="AF342" s="6">
        <f t="shared" si="85"/>
        <v>0</v>
      </c>
      <c r="AG342" s="6">
        <f t="shared" si="86"/>
        <v>0</v>
      </c>
      <c r="AH342" s="6">
        <f t="shared" si="87"/>
        <v>0</v>
      </c>
      <c r="AI342" s="6">
        <f t="shared" si="88"/>
        <v>0</v>
      </c>
      <c r="AJ342" s="6"/>
      <c r="AK342" s="6"/>
      <c r="AL342" s="6"/>
    </row>
    <row r="343" spans="1:38" s="20" customFormat="1" ht="15" customHeight="1" x14ac:dyDescent="0.25">
      <c r="A343" s="19"/>
      <c r="B343" s="74" t="str">
        <f t="shared" si="76"/>
        <v>!!!</v>
      </c>
      <c r="C343" s="202" t="str">
        <f>IF($D343&lt;&gt;"",VLOOKUP(TEXT($D343,0),'Angaben Stationen'!$C$15:$V$65,2,0),"")</f>
        <v/>
      </c>
      <c r="D343" s="203"/>
      <c r="E343" s="210"/>
      <c r="F343" s="210"/>
      <c r="G343" s="217"/>
      <c r="H343" s="218"/>
      <c r="I343" s="218"/>
      <c r="J343" s="218"/>
      <c r="K343" s="218"/>
      <c r="L343" s="219" t="str">
        <f t="shared" si="89"/>
        <v/>
      </c>
      <c r="M343" s="116"/>
      <c r="N343" s="115"/>
      <c r="T343" s="6"/>
      <c r="U343" s="6">
        <f t="shared" si="77"/>
        <v>0</v>
      </c>
      <c r="V343" s="6" t="str">
        <f t="shared" si="90"/>
        <v>Leer</v>
      </c>
      <c r="W343" s="6" t="str">
        <f t="shared" si="78"/>
        <v/>
      </c>
      <c r="X343" s="6" t="str">
        <f>VLOOKUP($C343,{"29 - Psychiatrie (Erwachsene)","BGI";"30 - Kinder- und Jugendpsychiatrie","BGII";"31 - Psychosomatik","BGI";"00 - Bitte eine Fachabteilung auswählen","LEER";"","Leer"},2,0)</f>
        <v>Leer</v>
      </c>
      <c r="Y343" s="6" t="str">
        <f t="shared" si="79"/>
        <v/>
      </c>
      <c r="Z343" s="6">
        <f>VLOOKUP($C343,{"29 - Psychiatrie (Erwachsene)",1;"30 - Kinder- und Jugendpsychiatrie",1;"31 - Psychosomatik",1;"00 - Bitte eine Fachabteilung auswählen",0;"",0},2,0)</f>
        <v>0</v>
      </c>
      <c r="AA343" s="6">
        <f t="shared" si="80"/>
        <v>0</v>
      </c>
      <c r="AB343" s="6">
        <f t="shared" si="81"/>
        <v>0</v>
      </c>
      <c r="AC343" s="6">
        <f t="shared" si="82"/>
        <v>0</v>
      </c>
      <c r="AD343" s="6">
        <f t="shared" si="83"/>
        <v>0</v>
      </c>
      <c r="AE343" s="6">
        <f t="shared" si="84"/>
        <v>0</v>
      </c>
      <c r="AF343" s="6">
        <f t="shared" si="85"/>
        <v>0</v>
      </c>
      <c r="AG343" s="6">
        <f t="shared" si="86"/>
        <v>0</v>
      </c>
      <c r="AH343" s="6">
        <f t="shared" si="87"/>
        <v>0</v>
      </c>
      <c r="AI343" s="6">
        <f t="shared" si="88"/>
        <v>0</v>
      </c>
      <c r="AJ343" s="6"/>
      <c r="AK343" s="6"/>
      <c r="AL343" s="6"/>
    </row>
    <row r="344" spans="1:38" s="20" customFormat="1" ht="15" customHeight="1" x14ac:dyDescent="0.25">
      <c r="A344" s="19"/>
      <c r="B344" s="74" t="str">
        <f t="shared" si="76"/>
        <v>!!!</v>
      </c>
      <c r="C344" s="202" t="str">
        <f>IF($D344&lt;&gt;"",VLOOKUP(TEXT($D344,0),'Angaben Stationen'!$C$15:$V$65,2,0),"")</f>
        <v/>
      </c>
      <c r="D344" s="203"/>
      <c r="E344" s="210"/>
      <c r="F344" s="210"/>
      <c r="G344" s="217"/>
      <c r="H344" s="218"/>
      <c r="I344" s="218"/>
      <c r="J344" s="218"/>
      <c r="K344" s="218"/>
      <c r="L344" s="219" t="str">
        <f t="shared" si="89"/>
        <v/>
      </c>
      <c r="M344" s="116"/>
      <c r="N344" s="115"/>
      <c r="T344" s="6"/>
      <c r="U344" s="6">
        <f t="shared" si="77"/>
        <v>0</v>
      </c>
      <c r="V344" s="6" t="str">
        <f t="shared" si="90"/>
        <v>Leer</v>
      </c>
      <c r="W344" s="6" t="str">
        <f t="shared" si="78"/>
        <v/>
      </c>
      <c r="X344" s="6" t="str">
        <f>VLOOKUP($C344,{"29 - Psychiatrie (Erwachsene)","BGI";"30 - Kinder- und Jugendpsychiatrie","BGII";"31 - Psychosomatik","BGI";"00 - Bitte eine Fachabteilung auswählen","LEER";"","Leer"},2,0)</f>
        <v>Leer</v>
      </c>
      <c r="Y344" s="6" t="str">
        <f t="shared" si="79"/>
        <v/>
      </c>
      <c r="Z344" s="6">
        <f>VLOOKUP($C344,{"29 - Psychiatrie (Erwachsene)",1;"30 - Kinder- und Jugendpsychiatrie",1;"31 - Psychosomatik",1;"00 - Bitte eine Fachabteilung auswählen",0;"",0},2,0)</f>
        <v>0</v>
      </c>
      <c r="AA344" s="6">
        <f t="shared" si="80"/>
        <v>0</v>
      </c>
      <c r="AB344" s="6">
        <f t="shared" si="81"/>
        <v>0</v>
      </c>
      <c r="AC344" s="6">
        <f t="shared" si="82"/>
        <v>0</v>
      </c>
      <c r="AD344" s="6">
        <f t="shared" si="83"/>
        <v>0</v>
      </c>
      <c r="AE344" s="6">
        <f t="shared" si="84"/>
        <v>0</v>
      </c>
      <c r="AF344" s="6">
        <f t="shared" si="85"/>
        <v>0</v>
      </c>
      <c r="AG344" s="6">
        <f t="shared" si="86"/>
        <v>0</v>
      </c>
      <c r="AH344" s="6">
        <f t="shared" si="87"/>
        <v>0</v>
      </c>
      <c r="AI344" s="6">
        <f t="shared" si="88"/>
        <v>0</v>
      </c>
      <c r="AJ344" s="6"/>
      <c r="AK344" s="6"/>
      <c r="AL344" s="6"/>
    </row>
    <row r="345" spans="1:38" s="20" customFormat="1" ht="15" customHeight="1" x14ac:dyDescent="0.25">
      <c r="A345" s="19"/>
      <c r="B345" s="74" t="str">
        <f t="shared" si="76"/>
        <v>!!!</v>
      </c>
      <c r="C345" s="202" t="str">
        <f>IF($D345&lt;&gt;"",VLOOKUP(TEXT($D345,0),'Angaben Stationen'!$C$15:$V$65,2,0),"")</f>
        <v/>
      </c>
      <c r="D345" s="203"/>
      <c r="E345" s="210"/>
      <c r="F345" s="210"/>
      <c r="G345" s="217"/>
      <c r="H345" s="218"/>
      <c r="I345" s="218"/>
      <c r="J345" s="218"/>
      <c r="K345" s="218"/>
      <c r="L345" s="219" t="str">
        <f t="shared" si="89"/>
        <v/>
      </c>
      <c r="M345" s="116"/>
      <c r="N345" s="115"/>
      <c r="T345" s="6"/>
      <c r="U345" s="6">
        <f t="shared" si="77"/>
        <v>0</v>
      </c>
      <c r="V345" s="6" t="str">
        <f t="shared" si="90"/>
        <v>Leer</v>
      </c>
      <c r="W345" s="6" t="str">
        <f t="shared" si="78"/>
        <v/>
      </c>
      <c r="X345" s="6" t="str">
        <f>VLOOKUP($C345,{"29 - Psychiatrie (Erwachsene)","BGI";"30 - Kinder- und Jugendpsychiatrie","BGII";"31 - Psychosomatik","BGI";"00 - Bitte eine Fachabteilung auswählen","LEER";"","Leer"},2,0)</f>
        <v>Leer</v>
      </c>
      <c r="Y345" s="6" t="str">
        <f t="shared" si="79"/>
        <v/>
      </c>
      <c r="Z345" s="6">
        <f>VLOOKUP($C345,{"29 - Psychiatrie (Erwachsene)",1;"30 - Kinder- und Jugendpsychiatrie",1;"31 - Psychosomatik",1;"00 - Bitte eine Fachabteilung auswählen",0;"",0},2,0)</f>
        <v>0</v>
      </c>
      <c r="AA345" s="6">
        <f t="shared" si="80"/>
        <v>0</v>
      </c>
      <c r="AB345" s="6">
        <f t="shared" si="81"/>
        <v>0</v>
      </c>
      <c r="AC345" s="6">
        <f t="shared" si="82"/>
        <v>0</v>
      </c>
      <c r="AD345" s="6">
        <f t="shared" si="83"/>
        <v>0</v>
      </c>
      <c r="AE345" s="6">
        <f t="shared" si="84"/>
        <v>0</v>
      </c>
      <c r="AF345" s="6">
        <f t="shared" si="85"/>
        <v>0</v>
      </c>
      <c r="AG345" s="6">
        <f t="shared" si="86"/>
        <v>0</v>
      </c>
      <c r="AH345" s="6">
        <f t="shared" si="87"/>
        <v>0</v>
      </c>
      <c r="AI345" s="6">
        <f t="shared" si="88"/>
        <v>0</v>
      </c>
      <c r="AJ345" s="6"/>
      <c r="AK345" s="6"/>
      <c r="AL345" s="6"/>
    </row>
    <row r="346" spans="1:38" s="20" customFormat="1" ht="15" customHeight="1" x14ac:dyDescent="0.25">
      <c r="A346" s="19"/>
      <c r="B346" s="74" t="str">
        <f t="shared" si="76"/>
        <v>!!!</v>
      </c>
      <c r="C346" s="202" t="str">
        <f>IF($D346&lt;&gt;"",VLOOKUP(TEXT($D346,0),'Angaben Stationen'!$C$15:$V$65,2,0),"")</f>
        <v/>
      </c>
      <c r="D346" s="203"/>
      <c r="E346" s="210"/>
      <c r="F346" s="210"/>
      <c r="G346" s="217"/>
      <c r="H346" s="218"/>
      <c r="I346" s="218"/>
      <c r="J346" s="218"/>
      <c r="K346" s="218"/>
      <c r="L346" s="219" t="str">
        <f t="shared" si="89"/>
        <v/>
      </c>
      <c r="M346" s="116"/>
      <c r="N346" s="115"/>
      <c r="T346" s="6"/>
      <c r="U346" s="6">
        <f t="shared" si="77"/>
        <v>0</v>
      </c>
      <c r="V346" s="6" t="str">
        <f t="shared" si="90"/>
        <v>Leer</v>
      </c>
      <c r="W346" s="6" t="str">
        <f t="shared" si="78"/>
        <v/>
      </c>
      <c r="X346" s="6" t="str">
        <f>VLOOKUP($C346,{"29 - Psychiatrie (Erwachsene)","BGI";"30 - Kinder- und Jugendpsychiatrie","BGII";"31 - Psychosomatik","BGI";"00 - Bitte eine Fachabteilung auswählen","LEER";"","Leer"},2,0)</f>
        <v>Leer</v>
      </c>
      <c r="Y346" s="6" t="str">
        <f t="shared" si="79"/>
        <v/>
      </c>
      <c r="Z346" s="6">
        <f>VLOOKUP($C346,{"29 - Psychiatrie (Erwachsene)",1;"30 - Kinder- und Jugendpsychiatrie",1;"31 - Psychosomatik",1;"00 - Bitte eine Fachabteilung auswählen",0;"",0},2,0)</f>
        <v>0</v>
      </c>
      <c r="AA346" s="6">
        <f t="shared" si="80"/>
        <v>0</v>
      </c>
      <c r="AB346" s="6">
        <f t="shared" si="81"/>
        <v>0</v>
      </c>
      <c r="AC346" s="6">
        <f t="shared" si="82"/>
        <v>0</v>
      </c>
      <c r="AD346" s="6">
        <f t="shared" si="83"/>
        <v>0</v>
      </c>
      <c r="AE346" s="6">
        <f t="shared" si="84"/>
        <v>0</v>
      </c>
      <c r="AF346" s="6">
        <f t="shared" si="85"/>
        <v>0</v>
      </c>
      <c r="AG346" s="6">
        <f t="shared" si="86"/>
        <v>0</v>
      </c>
      <c r="AH346" s="6">
        <f t="shared" si="87"/>
        <v>0</v>
      </c>
      <c r="AI346" s="6">
        <f t="shared" si="88"/>
        <v>0</v>
      </c>
      <c r="AJ346" s="6"/>
      <c r="AK346" s="6"/>
      <c r="AL346" s="6"/>
    </row>
    <row r="347" spans="1:38" s="20" customFormat="1" ht="15" customHeight="1" x14ac:dyDescent="0.25">
      <c r="A347" s="19"/>
      <c r="B347" s="74" t="str">
        <f t="shared" si="76"/>
        <v>!!!</v>
      </c>
      <c r="C347" s="202" t="str">
        <f>IF($D347&lt;&gt;"",VLOOKUP(TEXT($D347,0),'Angaben Stationen'!$C$15:$V$65,2,0),"")</f>
        <v/>
      </c>
      <c r="D347" s="203"/>
      <c r="E347" s="210"/>
      <c r="F347" s="210"/>
      <c r="G347" s="217"/>
      <c r="H347" s="218"/>
      <c r="I347" s="218"/>
      <c r="J347" s="218"/>
      <c r="K347" s="218"/>
      <c r="L347" s="219" t="str">
        <f t="shared" si="89"/>
        <v/>
      </c>
      <c r="M347" s="116"/>
      <c r="N347" s="115"/>
      <c r="T347" s="6"/>
      <c r="U347" s="6">
        <f t="shared" si="77"/>
        <v>0</v>
      </c>
      <c r="V347" s="6" t="str">
        <f t="shared" si="90"/>
        <v>Leer</v>
      </c>
      <c r="W347" s="6" t="str">
        <f t="shared" si="78"/>
        <v/>
      </c>
      <c r="X347" s="6" t="str">
        <f>VLOOKUP($C347,{"29 - Psychiatrie (Erwachsene)","BGI";"30 - Kinder- und Jugendpsychiatrie","BGII";"31 - Psychosomatik","BGI";"00 - Bitte eine Fachabteilung auswählen","LEER";"","Leer"},2,0)</f>
        <v>Leer</v>
      </c>
      <c r="Y347" s="6" t="str">
        <f t="shared" si="79"/>
        <v/>
      </c>
      <c r="Z347" s="6">
        <f>VLOOKUP($C347,{"29 - Psychiatrie (Erwachsene)",1;"30 - Kinder- und Jugendpsychiatrie",1;"31 - Psychosomatik",1;"00 - Bitte eine Fachabteilung auswählen",0;"",0},2,0)</f>
        <v>0</v>
      </c>
      <c r="AA347" s="6">
        <f t="shared" si="80"/>
        <v>0</v>
      </c>
      <c r="AB347" s="6">
        <f t="shared" si="81"/>
        <v>0</v>
      </c>
      <c r="AC347" s="6">
        <f t="shared" si="82"/>
        <v>0</v>
      </c>
      <c r="AD347" s="6">
        <f t="shared" si="83"/>
        <v>0</v>
      </c>
      <c r="AE347" s="6">
        <f t="shared" si="84"/>
        <v>0</v>
      </c>
      <c r="AF347" s="6">
        <f t="shared" si="85"/>
        <v>0</v>
      </c>
      <c r="AG347" s="6">
        <f t="shared" si="86"/>
        <v>0</v>
      </c>
      <c r="AH347" s="6">
        <f t="shared" si="87"/>
        <v>0</v>
      </c>
      <c r="AI347" s="6">
        <f t="shared" si="88"/>
        <v>0</v>
      </c>
      <c r="AJ347" s="6"/>
      <c r="AK347" s="6"/>
      <c r="AL347" s="6"/>
    </row>
    <row r="348" spans="1:38" s="20" customFormat="1" ht="15" customHeight="1" x14ac:dyDescent="0.25">
      <c r="A348" s="19"/>
      <c r="B348" s="74" t="str">
        <f t="shared" si="76"/>
        <v>!!!</v>
      </c>
      <c r="C348" s="202" t="str">
        <f>IF($D348&lt;&gt;"",VLOOKUP(TEXT($D348,0),'Angaben Stationen'!$C$15:$V$65,2,0),"")</f>
        <v/>
      </c>
      <c r="D348" s="203"/>
      <c r="E348" s="210"/>
      <c r="F348" s="210"/>
      <c r="G348" s="217"/>
      <c r="H348" s="218"/>
      <c r="I348" s="218"/>
      <c r="J348" s="218"/>
      <c r="K348" s="218"/>
      <c r="L348" s="219" t="str">
        <f t="shared" si="89"/>
        <v/>
      </c>
      <c r="M348" s="116"/>
      <c r="N348" s="115"/>
      <c r="T348" s="6"/>
      <c r="U348" s="6">
        <f t="shared" si="77"/>
        <v>0</v>
      </c>
      <c r="V348" s="6" t="str">
        <f t="shared" si="90"/>
        <v>Leer</v>
      </c>
      <c r="W348" s="6" t="str">
        <f t="shared" si="78"/>
        <v/>
      </c>
      <c r="X348" s="6" t="str">
        <f>VLOOKUP($C348,{"29 - Psychiatrie (Erwachsene)","BGI";"30 - Kinder- und Jugendpsychiatrie","BGII";"31 - Psychosomatik","BGI";"00 - Bitte eine Fachabteilung auswählen","LEER";"","Leer"},2,0)</f>
        <v>Leer</v>
      </c>
      <c r="Y348" s="6" t="str">
        <f t="shared" si="79"/>
        <v/>
      </c>
      <c r="Z348" s="6">
        <f>VLOOKUP($C348,{"29 - Psychiatrie (Erwachsene)",1;"30 - Kinder- und Jugendpsychiatrie",1;"31 - Psychosomatik",1;"00 - Bitte eine Fachabteilung auswählen",0;"",0},2,0)</f>
        <v>0</v>
      </c>
      <c r="AA348" s="6">
        <f t="shared" si="80"/>
        <v>0</v>
      </c>
      <c r="AB348" s="6">
        <f t="shared" si="81"/>
        <v>0</v>
      </c>
      <c r="AC348" s="6">
        <f t="shared" si="82"/>
        <v>0</v>
      </c>
      <c r="AD348" s="6">
        <f t="shared" si="83"/>
        <v>0</v>
      </c>
      <c r="AE348" s="6">
        <f t="shared" si="84"/>
        <v>0</v>
      </c>
      <c r="AF348" s="6">
        <f t="shared" si="85"/>
        <v>0</v>
      </c>
      <c r="AG348" s="6">
        <f t="shared" si="86"/>
        <v>0</v>
      </c>
      <c r="AH348" s="6">
        <f t="shared" si="87"/>
        <v>0</v>
      </c>
      <c r="AI348" s="6">
        <f t="shared" si="88"/>
        <v>0</v>
      </c>
      <c r="AJ348" s="6"/>
      <c r="AK348" s="6"/>
      <c r="AL348" s="6"/>
    </row>
    <row r="349" spans="1:38" s="20" customFormat="1" ht="15" customHeight="1" x14ac:dyDescent="0.25">
      <c r="A349" s="19"/>
      <c r="B349" s="74" t="str">
        <f t="shared" si="76"/>
        <v>!!!</v>
      </c>
      <c r="C349" s="202" t="str">
        <f>IF($D349&lt;&gt;"",VLOOKUP(TEXT($D349,0),'Angaben Stationen'!$C$15:$V$65,2,0),"")</f>
        <v/>
      </c>
      <c r="D349" s="203"/>
      <c r="E349" s="210"/>
      <c r="F349" s="210"/>
      <c r="G349" s="217"/>
      <c r="H349" s="218"/>
      <c r="I349" s="218"/>
      <c r="J349" s="218"/>
      <c r="K349" s="218"/>
      <c r="L349" s="219" t="str">
        <f t="shared" si="89"/>
        <v/>
      </c>
      <c r="M349" s="116"/>
      <c r="N349" s="115"/>
      <c r="T349" s="6"/>
      <c r="U349" s="6">
        <f t="shared" si="77"/>
        <v>0</v>
      </c>
      <c r="V349" s="6" t="str">
        <f t="shared" si="90"/>
        <v>Leer</v>
      </c>
      <c r="W349" s="6" t="str">
        <f t="shared" si="78"/>
        <v/>
      </c>
      <c r="X349" s="6" t="str">
        <f>VLOOKUP($C349,{"29 - Psychiatrie (Erwachsene)","BGI";"30 - Kinder- und Jugendpsychiatrie","BGII";"31 - Psychosomatik","BGI";"00 - Bitte eine Fachabteilung auswählen","LEER";"","Leer"},2,0)</f>
        <v>Leer</v>
      </c>
      <c r="Y349" s="6" t="str">
        <f t="shared" si="79"/>
        <v/>
      </c>
      <c r="Z349" s="6">
        <f>VLOOKUP($C349,{"29 - Psychiatrie (Erwachsene)",1;"30 - Kinder- und Jugendpsychiatrie",1;"31 - Psychosomatik",1;"00 - Bitte eine Fachabteilung auswählen",0;"",0},2,0)</f>
        <v>0</v>
      </c>
      <c r="AA349" s="6">
        <f t="shared" si="80"/>
        <v>0</v>
      </c>
      <c r="AB349" s="6">
        <f t="shared" si="81"/>
        <v>0</v>
      </c>
      <c r="AC349" s="6">
        <f t="shared" si="82"/>
        <v>0</v>
      </c>
      <c r="AD349" s="6">
        <f t="shared" si="83"/>
        <v>0</v>
      </c>
      <c r="AE349" s="6">
        <f t="shared" si="84"/>
        <v>0</v>
      </c>
      <c r="AF349" s="6">
        <f t="shared" si="85"/>
        <v>0</v>
      </c>
      <c r="AG349" s="6">
        <f t="shared" si="86"/>
        <v>0</v>
      </c>
      <c r="AH349" s="6">
        <f t="shared" si="87"/>
        <v>0</v>
      </c>
      <c r="AI349" s="6">
        <f t="shared" si="88"/>
        <v>0</v>
      </c>
      <c r="AJ349" s="6"/>
      <c r="AK349" s="6"/>
      <c r="AL349" s="6"/>
    </row>
    <row r="350" spans="1:38" s="20" customFormat="1" ht="15" customHeight="1" x14ac:dyDescent="0.25">
      <c r="A350" s="19"/>
      <c r="B350" s="74" t="str">
        <f t="shared" si="76"/>
        <v>!!!</v>
      </c>
      <c r="C350" s="202" t="str">
        <f>IF($D350&lt;&gt;"",VLOOKUP(TEXT($D350,0),'Angaben Stationen'!$C$15:$V$65,2,0),"")</f>
        <v/>
      </c>
      <c r="D350" s="203"/>
      <c r="E350" s="210"/>
      <c r="F350" s="210"/>
      <c r="G350" s="217"/>
      <c r="H350" s="218"/>
      <c r="I350" s="218"/>
      <c r="J350" s="218"/>
      <c r="K350" s="218"/>
      <c r="L350" s="219" t="str">
        <f t="shared" si="89"/>
        <v/>
      </c>
      <c r="M350" s="116"/>
      <c r="N350" s="115"/>
      <c r="T350" s="6"/>
      <c r="U350" s="6">
        <f t="shared" si="77"/>
        <v>0</v>
      </c>
      <c r="V350" s="6" t="str">
        <f t="shared" si="90"/>
        <v>Leer</v>
      </c>
      <c r="W350" s="6" t="str">
        <f t="shared" si="78"/>
        <v/>
      </c>
      <c r="X350" s="6" t="str">
        <f>VLOOKUP($C350,{"29 - Psychiatrie (Erwachsene)","BGI";"30 - Kinder- und Jugendpsychiatrie","BGII";"31 - Psychosomatik","BGI";"00 - Bitte eine Fachabteilung auswählen","LEER";"","Leer"},2,0)</f>
        <v>Leer</v>
      </c>
      <c r="Y350" s="6" t="str">
        <f t="shared" si="79"/>
        <v/>
      </c>
      <c r="Z350" s="6">
        <f>VLOOKUP($C350,{"29 - Psychiatrie (Erwachsene)",1;"30 - Kinder- und Jugendpsychiatrie",1;"31 - Psychosomatik",1;"00 - Bitte eine Fachabteilung auswählen",0;"",0},2,0)</f>
        <v>0</v>
      </c>
      <c r="AA350" s="6">
        <f t="shared" si="80"/>
        <v>0</v>
      </c>
      <c r="AB350" s="6">
        <f t="shared" si="81"/>
        <v>0</v>
      </c>
      <c r="AC350" s="6">
        <f t="shared" si="82"/>
        <v>0</v>
      </c>
      <c r="AD350" s="6">
        <f t="shared" si="83"/>
        <v>0</v>
      </c>
      <c r="AE350" s="6">
        <f t="shared" si="84"/>
        <v>0</v>
      </c>
      <c r="AF350" s="6">
        <f t="shared" si="85"/>
        <v>0</v>
      </c>
      <c r="AG350" s="6">
        <f t="shared" si="86"/>
        <v>0</v>
      </c>
      <c r="AH350" s="6">
        <f t="shared" si="87"/>
        <v>0</v>
      </c>
      <c r="AI350" s="6">
        <f t="shared" si="88"/>
        <v>0</v>
      </c>
      <c r="AJ350" s="6"/>
      <c r="AK350" s="6"/>
      <c r="AL350" s="6"/>
    </row>
    <row r="351" spans="1:38" s="20" customFormat="1" ht="15" customHeight="1" x14ac:dyDescent="0.25">
      <c r="A351" s="19"/>
      <c r="B351" s="74" t="str">
        <f t="shared" si="76"/>
        <v>!!!</v>
      </c>
      <c r="C351" s="202" t="str">
        <f>IF($D351&lt;&gt;"",VLOOKUP(TEXT($D351,0),'Angaben Stationen'!$C$15:$V$65,2,0),"")</f>
        <v/>
      </c>
      <c r="D351" s="203"/>
      <c r="E351" s="210"/>
      <c r="F351" s="210"/>
      <c r="G351" s="217"/>
      <c r="H351" s="218"/>
      <c r="I351" s="218"/>
      <c r="J351" s="218"/>
      <c r="K351" s="218"/>
      <c r="L351" s="219" t="str">
        <f t="shared" si="89"/>
        <v/>
      </c>
      <c r="M351" s="116"/>
      <c r="N351" s="115"/>
      <c r="T351" s="6"/>
      <c r="U351" s="6">
        <f t="shared" si="77"/>
        <v>0</v>
      </c>
      <c r="V351" s="6" t="str">
        <f t="shared" si="90"/>
        <v>Leer</v>
      </c>
      <c r="W351" s="6" t="str">
        <f t="shared" si="78"/>
        <v/>
      </c>
      <c r="X351" s="6" t="str">
        <f>VLOOKUP($C351,{"29 - Psychiatrie (Erwachsene)","BGI";"30 - Kinder- und Jugendpsychiatrie","BGII";"31 - Psychosomatik","BGI";"00 - Bitte eine Fachabteilung auswählen","LEER";"","Leer"},2,0)</f>
        <v>Leer</v>
      </c>
      <c r="Y351" s="6" t="str">
        <f t="shared" si="79"/>
        <v/>
      </c>
      <c r="Z351" s="6">
        <f>VLOOKUP($C351,{"29 - Psychiatrie (Erwachsene)",1;"30 - Kinder- und Jugendpsychiatrie",1;"31 - Psychosomatik",1;"00 - Bitte eine Fachabteilung auswählen",0;"",0},2,0)</f>
        <v>0</v>
      </c>
      <c r="AA351" s="6">
        <f t="shared" si="80"/>
        <v>0</v>
      </c>
      <c r="AB351" s="6">
        <f t="shared" si="81"/>
        <v>0</v>
      </c>
      <c r="AC351" s="6">
        <f t="shared" si="82"/>
        <v>0</v>
      </c>
      <c r="AD351" s="6">
        <f t="shared" si="83"/>
        <v>0</v>
      </c>
      <c r="AE351" s="6">
        <f t="shared" si="84"/>
        <v>0</v>
      </c>
      <c r="AF351" s="6">
        <f t="shared" si="85"/>
        <v>0</v>
      </c>
      <c r="AG351" s="6">
        <f t="shared" si="86"/>
        <v>0</v>
      </c>
      <c r="AH351" s="6">
        <f t="shared" si="87"/>
        <v>0</v>
      </c>
      <c r="AI351" s="6">
        <f t="shared" si="88"/>
        <v>0</v>
      </c>
      <c r="AJ351" s="6"/>
      <c r="AK351" s="6"/>
      <c r="AL351" s="6"/>
    </row>
    <row r="352" spans="1:38" s="20" customFormat="1" ht="15" customHeight="1" x14ac:dyDescent="0.25">
      <c r="A352" s="19"/>
      <c r="B352" s="74" t="str">
        <f t="shared" si="76"/>
        <v>!!!</v>
      </c>
      <c r="C352" s="202" t="str">
        <f>IF($D352&lt;&gt;"",VLOOKUP(TEXT($D352,0),'Angaben Stationen'!$C$15:$V$65,2,0),"")</f>
        <v/>
      </c>
      <c r="D352" s="203"/>
      <c r="E352" s="210"/>
      <c r="F352" s="210"/>
      <c r="G352" s="217"/>
      <c r="H352" s="218"/>
      <c r="I352" s="218"/>
      <c r="J352" s="218"/>
      <c r="K352" s="218"/>
      <c r="L352" s="219" t="str">
        <f t="shared" si="89"/>
        <v/>
      </c>
      <c r="M352" s="116"/>
      <c r="N352" s="115"/>
      <c r="T352" s="6"/>
      <c r="U352" s="6">
        <f t="shared" si="77"/>
        <v>0</v>
      </c>
      <c r="V352" s="6" t="str">
        <f t="shared" si="90"/>
        <v>Leer</v>
      </c>
      <c r="W352" s="6" t="str">
        <f t="shared" si="78"/>
        <v/>
      </c>
      <c r="X352" s="6" t="str">
        <f>VLOOKUP($C352,{"29 - Psychiatrie (Erwachsene)","BGI";"30 - Kinder- und Jugendpsychiatrie","BGII";"31 - Psychosomatik","BGI";"00 - Bitte eine Fachabteilung auswählen","LEER";"","Leer"},2,0)</f>
        <v>Leer</v>
      </c>
      <c r="Y352" s="6" t="str">
        <f t="shared" si="79"/>
        <v/>
      </c>
      <c r="Z352" s="6">
        <f>VLOOKUP($C352,{"29 - Psychiatrie (Erwachsene)",1;"30 - Kinder- und Jugendpsychiatrie",1;"31 - Psychosomatik",1;"00 - Bitte eine Fachabteilung auswählen",0;"",0},2,0)</f>
        <v>0</v>
      </c>
      <c r="AA352" s="6">
        <f t="shared" si="80"/>
        <v>0</v>
      </c>
      <c r="AB352" s="6">
        <f t="shared" si="81"/>
        <v>0</v>
      </c>
      <c r="AC352" s="6">
        <f t="shared" si="82"/>
        <v>0</v>
      </c>
      <c r="AD352" s="6">
        <f t="shared" si="83"/>
        <v>0</v>
      </c>
      <c r="AE352" s="6">
        <f t="shared" si="84"/>
        <v>0</v>
      </c>
      <c r="AF352" s="6">
        <f t="shared" si="85"/>
        <v>0</v>
      </c>
      <c r="AG352" s="6">
        <f t="shared" si="86"/>
        <v>0</v>
      </c>
      <c r="AH352" s="6">
        <f t="shared" si="87"/>
        <v>0</v>
      </c>
      <c r="AI352" s="6">
        <f t="shared" si="88"/>
        <v>0</v>
      </c>
      <c r="AJ352" s="6"/>
      <c r="AK352" s="6"/>
      <c r="AL352" s="6"/>
    </row>
    <row r="353" spans="1:38" s="20" customFormat="1" ht="15" customHeight="1" x14ac:dyDescent="0.25">
      <c r="A353" s="19"/>
      <c r="B353" s="74" t="str">
        <f t="shared" si="76"/>
        <v>!!!</v>
      </c>
      <c r="C353" s="202" t="str">
        <f>IF($D353&lt;&gt;"",VLOOKUP(TEXT($D353,0),'Angaben Stationen'!$C$15:$V$65,2,0),"")</f>
        <v/>
      </c>
      <c r="D353" s="203"/>
      <c r="E353" s="210"/>
      <c r="F353" s="210"/>
      <c r="G353" s="217"/>
      <c r="H353" s="218"/>
      <c r="I353" s="218"/>
      <c r="J353" s="218"/>
      <c r="K353" s="218"/>
      <c r="L353" s="219" t="str">
        <f t="shared" si="89"/>
        <v/>
      </c>
      <c r="M353" s="116"/>
      <c r="N353" s="115"/>
      <c r="T353" s="6"/>
      <c r="U353" s="6">
        <f t="shared" si="77"/>
        <v>0</v>
      </c>
      <c r="V353" s="6" t="str">
        <f t="shared" si="90"/>
        <v>Leer</v>
      </c>
      <c r="W353" s="6" t="str">
        <f t="shared" si="78"/>
        <v/>
      </c>
      <c r="X353" s="6" t="str">
        <f>VLOOKUP($C353,{"29 - Psychiatrie (Erwachsene)","BGI";"30 - Kinder- und Jugendpsychiatrie","BGII";"31 - Psychosomatik","BGI";"00 - Bitte eine Fachabteilung auswählen","LEER";"","Leer"},2,0)</f>
        <v>Leer</v>
      </c>
      <c r="Y353" s="6" t="str">
        <f t="shared" si="79"/>
        <v/>
      </c>
      <c r="Z353" s="6">
        <f>VLOOKUP($C353,{"29 - Psychiatrie (Erwachsene)",1;"30 - Kinder- und Jugendpsychiatrie",1;"31 - Psychosomatik",1;"00 - Bitte eine Fachabteilung auswählen",0;"",0},2,0)</f>
        <v>0</v>
      </c>
      <c r="AA353" s="6">
        <f t="shared" si="80"/>
        <v>0</v>
      </c>
      <c r="AB353" s="6">
        <f t="shared" si="81"/>
        <v>0</v>
      </c>
      <c r="AC353" s="6">
        <f t="shared" si="82"/>
        <v>0</v>
      </c>
      <c r="AD353" s="6">
        <f t="shared" si="83"/>
        <v>0</v>
      </c>
      <c r="AE353" s="6">
        <f t="shared" si="84"/>
        <v>0</v>
      </c>
      <c r="AF353" s="6">
        <f t="shared" si="85"/>
        <v>0</v>
      </c>
      <c r="AG353" s="6">
        <f t="shared" si="86"/>
        <v>0</v>
      </c>
      <c r="AH353" s="6">
        <f t="shared" si="87"/>
        <v>0</v>
      </c>
      <c r="AI353" s="6">
        <f t="shared" si="88"/>
        <v>0</v>
      </c>
      <c r="AJ353" s="6"/>
      <c r="AK353" s="6"/>
      <c r="AL353" s="6"/>
    </row>
    <row r="354" spans="1:38" s="20" customFormat="1" ht="15" customHeight="1" x14ac:dyDescent="0.25">
      <c r="A354" s="19"/>
      <c r="B354" s="74" t="str">
        <f t="shared" si="76"/>
        <v>!!!</v>
      </c>
      <c r="C354" s="202" t="str">
        <f>IF($D354&lt;&gt;"",VLOOKUP(TEXT($D354,0),'Angaben Stationen'!$C$15:$V$65,2,0),"")</f>
        <v/>
      </c>
      <c r="D354" s="203"/>
      <c r="E354" s="210"/>
      <c r="F354" s="210"/>
      <c r="G354" s="217"/>
      <c r="H354" s="218"/>
      <c r="I354" s="218"/>
      <c r="J354" s="218"/>
      <c r="K354" s="218"/>
      <c r="L354" s="219" t="str">
        <f t="shared" si="89"/>
        <v/>
      </c>
      <c r="M354" s="116"/>
      <c r="N354" s="115"/>
      <c r="T354" s="6"/>
      <c r="U354" s="6">
        <f t="shared" si="77"/>
        <v>0</v>
      </c>
      <c r="V354" s="6" t="str">
        <f t="shared" si="90"/>
        <v>Leer</v>
      </c>
      <c r="W354" s="6" t="str">
        <f t="shared" si="78"/>
        <v/>
      </c>
      <c r="X354" s="6" t="str">
        <f>VLOOKUP($C354,{"29 - Psychiatrie (Erwachsene)","BGI";"30 - Kinder- und Jugendpsychiatrie","BGII";"31 - Psychosomatik","BGI";"00 - Bitte eine Fachabteilung auswählen","LEER";"","Leer"},2,0)</f>
        <v>Leer</v>
      </c>
      <c r="Y354" s="6" t="str">
        <f t="shared" si="79"/>
        <v/>
      </c>
      <c r="Z354" s="6">
        <f>VLOOKUP($C354,{"29 - Psychiatrie (Erwachsene)",1;"30 - Kinder- und Jugendpsychiatrie",1;"31 - Psychosomatik",1;"00 - Bitte eine Fachabteilung auswählen",0;"",0},2,0)</f>
        <v>0</v>
      </c>
      <c r="AA354" s="6">
        <f t="shared" si="80"/>
        <v>0</v>
      </c>
      <c r="AB354" s="6">
        <f t="shared" si="81"/>
        <v>0</v>
      </c>
      <c r="AC354" s="6">
        <f t="shared" si="82"/>
        <v>0</v>
      </c>
      <c r="AD354" s="6">
        <f t="shared" si="83"/>
        <v>0</v>
      </c>
      <c r="AE354" s="6">
        <f t="shared" si="84"/>
        <v>0</v>
      </c>
      <c r="AF354" s="6">
        <f t="shared" si="85"/>
        <v>0</v>
      </c>
      <c r="AG354" s="6">
        <f t="shared" si="86"/>
        <v>0</v>
      </c>
      <c r="AH354" s="6">
        <f t="shared" si="87"/>
        <v>0</v>
      </c>
      <c r="AI354" s="6">
        <f t="shared" si="88"/>
        <v>0</v>
      </c>
      <c r="AJ354" s="6"/>
      <c r="AK354" s="6"/>
      <c r="AL354" s="6"/>
    </row>
    <row r="355" spans="1:38" s="20" customFormat="1" ht="15" customHeight="1" x14ac:dyDescent="0.25">
      <c r="A355" s="19"/>
      <c r="B355" s="74" t="str">
        <f t="shared" si="76"/>
        <v>!!!</v>
      </c>
      <c r="C355" s="202" t="str">
        <f>IF($D355&lt;&gt;"",VLOOKUP(TEXT($D355,0),'Angaben Stationen'!$C$15:$V$65,2,0),"")</f>
        <v/>
      </c>
      <c r="D355" s="203"/>
      <c r="E355" s="210"/>
      <c r="F355" s="210"/>
      <c r="G355" s="217"/>
      <c r="H355" s="218"/>
      <c r="I355" s="218"/>
      <c r="J355" s="218"/>
      <c r="K355" s="218"/>
      <c r="L355" s="219" t="str">
        <f t="shared" si="89"/>
        <v/>
      </c>
      <c r="M355" s="116"/>
      <c r="N355" s="115"/>
      <c r="T355" s="6"/>
      <c r="U355" s="6">
        <f t="shared" si="77"/>
        <v>0</v>
      </c>
      <c r="V355" s="6" t="str">
        <f t="shared" si="90"/>
        <v>Leer</v>
      </c>
      <c r="W355" s="6" t="str">
        <f t="shared" si="78"/>
        <v/>
      </c>
      <c r="X355" s="6" t="str">
        <f>VLOOKUP($C355,{"29 - Psychiatrie (Erwachsene)","BGI";"30 - Kinder- und Jugendpsychiatrie","BGII";"31 - Psychosomatik","BGI";"00 - Bitte eine Fachabteilung auswählen","LEER";"","Leer"},2,0)</f>
        <v>Leer</v>
      </c>
      <c r="Y355" s="6" t="str">
        <f t="shared" si="79"/>
        <v/>
      </c>
      <c r="Z355" s="6">
        <f>VLOOKUP($C355,{"29 - Psychiatrie (Erwachsene)",1;"30 - Kinder- und Jugendpsychiatrie",1;"31 - Psychosomatik",1;"00 - Bitte eine Fachabteilung auswählen",0;"",0},2,0)</f>
        <v>0</v>
      </c>
      <c r="AA355" s="6">
        <f t="shared" si="80"/>
        <v>0</v>
      </c>
      <c r="AB355" s="6">
        <f t="shared" si="81"/>
        <v>0</v>
      </c>
      <c r="AC355" s="6">
        <f t="shared" si="82"/>
        <v>0</v>
      </c>
      <c r="AD355" s="6">
        <f t="shared" si="83"/>
        <v>0</v>
      </c>
      <c r="AE355" s="6">
        <f t="shared" si="84"/>
        <v>0</v>
      </c>
      <c r="AF355" s="6">
        <f t="shared" si="85"/>
        <v>0</v>
      </c>
      <c r="AG355" s="6">
        <f t="shared" si="86"/>
        <v>0</v>
      </c>
      <c r="AH355" s="6">
        <f t="shared" si="87"/>
        <v>0</v>
      </c>
      <c r="AI355" s="6">
        <f t="shared" si="88"/>
        <v>0</v>
      </c>
      <c r="AJ355" s="6"/>
      <c r="AK355" s="6"/>
      <c r="AL355" s="6"/>
    </row>
    <row r="356" spans="1:38" s="20" customFormat="1" ht="15" customHeight="1" x14ac:dyDescent="0.25">
      <c r="A356" s="19"/>
      <c r="B356" s="74" t="str">
        <f t="shared" si="76"/>
        <v>!!!</v>
      </c>
      <c r="C356" s="202" t="str">
        <f>IF($D356&lt;&gt;"",VLOOKUP(TEXT($D356,0),'Angaben Stationen'!$C$15:$V$65,2,0),"")</f>
        <v/>
      </c>
      <c r="D356" s="203"/>
      <c r="E356" s="210"/>
      <c r="F356" s="210"/>
      <c r="G356" s="217"/>
      <c r="H356" s="218"/>
      <c r="I356" s="218"/>
      <c r="J356" s="218"/>
      <c r="K356" s="218"/>
      <c r="L356" s="219" t="str">
        <f t="shared" si="89"/>
        <v/>
      </c>
      <c r="M356" s="116"/>
      <c r="N356" s="115"/>
      <c r="T356" s="6"/>
      <c r="U356" s="6">
        <f t="shared" si="77"/>
        <v>0</v>
      </c>
      <c r="V356" s="6" t="str">
        <f t="shared" si="90"/>
        <v>Leer</v>
      </c>
      <c r="W356" s="6" t="str">
        <f t="shared" si="78"/>
        <v/>
      </c>
      <c r="X356" s="6" t="str">
        <f>VLOOKUP($C356,{"29 - Psychiatrie (Erwachsene)","BGI";"30 - Kinder- und Jugendpsychiatrie","BGII";"31 - Psychosomatik","BGI";"00 - Bitte eine Fachabteilung auswählen","LEER";"","Leer"},2,0)</f>
        <v>Leer</v>
      </c>
      <c r="Y356" s="6" t="str">
        <f t="shared" si="79"/>
        <v/>
      </c>
      <c r="Z356" s="6">
        <f>VLOOKUP($C356,{"29 - Psychiatrie (Erwachsene)",1;"30 - Kinder- und Jugendpsychiatrie",1;"31 - Psychosomatik",1;"00 - Bitte eine Fachabteilung auswählen",0;"",0},2,0)</f>
        <v>0</v>
      </c>
      <c r="AA356" s="6">
        <f t="shared" si="80"/>
        <v>0</v>
      </c>
      <c r="AB356" s="6">
        <f t="shared" si="81"/>
        <v>0</v>
      </c>
      <c r="AC356" s="6">
        <f t="shared" si="82"/>
        <v>0</v>
      </c>
      <c r="AD356" s="6">
        <f t="shared" si="83"/>
        <v>0</v>
      </c>
      <c r="AE356" s="6">
        <f t="shared" si="84"/>
        <v>0</v>
      </c>
      <c r="AF356" s="6">
        <f t="shared" si="85"/>
        <v>0</v>
      </c>
      <c r="AG356" s="6">
        <f t="shared" si="86"/>
        <v>0</v>
      </c>
      <c r="AH356" s="6">
        <f t="shared" si="87"/>
        <v>0</v>
      </c>
      <c r="AI356" s="6">
        <f t="shared" si="88"/>
        <v>0</v>
      </c>
      <c r="AJ356" s="6"/>
      <c r="AK356" s="6"/>
      <c r="AL356" s="6"/>
    </row>
    <row r="357" spans="1:38" s="20" customFormat="1" ht="15" customHeight="1" x14ac:dyDescent="0.25">
      <c r="A357" s="19"/>
      <c r="B357" s="74" t="str">
        <f t="shared" si="76"/>
        <v>!!!</v>
      </c>
      <c r="C357" s="202" t="str">
        <f>IF($D357&lt;&gt;"",VLOOKUP(TEXT($D357,0),'Angaben Stationen'!$C$15:$V$65,2,0),"")</f>
        <v/>
      </c>
      <c r="D357" s="203"/>
      <c r="E357" s="210"/>
      <c r="F357" s="210"/>
      <c r="G357" s="217"/>
      <c r="H357" s="218"/>
      <c r="I357" s="218"/>
      <c r="J357" s="218"/>
      <c r="K357" s="218"/>
      <c r="L357" s="219" t="str">
        <f t="shared" si="89"/>
        <v/>
      </c>
      <c r="M357" s="116"/>
      <c r="N357" s="115"/>
      <c r="T357" s="6"/>
      <c r="U357" s="6">
        <f t="shared" si="77"/>
        <v>0</v>
      </c>
      <c r="V357" s="6" t="str">
        <f t="shared" si="90"/>
        <v>Leer</v>
      </c>
      <c r="W357" s="6" t="str">
        <f t="shared" si="78"/>
        <v/>
      </c>
      <c r="X357" s="6" t="str">
        <f>VLOOKUP($C357,{"29 - Psychiatrie (Erwachsene)","BGI";"30 - Kinder- und Jugendpsychiatrie","BGII";"31 - Psychosomatik","BGI";"00 - Bitte eine Fachabteilung auswählen","LEER";"","Leer"},2,0)</f>
        <v>Leer</v>
      </c>
      <c r="Y357" s="6" t="str">
        <f t="shared" si="79"/>
        <v/>
      </c>
      <c r="Z357" s="6">
        <f>VLOOKUP($C357,{"29 - Psychiatrie (Erwachsene)",1;"30 - Kinder- und Jugendpsychiatrie",1;"31 - Psychosomatik",1;"00 - Bitte eine Fachabteilung auswählen",0;"",0},2,0)</f>
        <v>0</v>
      </c>
      <c r="AA357" s="6">
        <f t="shared" si="80"/>
        <v>0</v>
      </c>
      <c r="AB357" s="6">
        <f t="shared" si="81"/>
        <v>0</v>
      </c>
      <c r="AC357" s="6">
        <f t="shared" si="82"/>
        <v>0</v>
      </c>
      <c r="AD357" s="6">
        <f t="shared" si="83"/>
        <v>0</v>
      </c>
      <c r="AE357" s="6">
        <f t="shared" si="84"/>
        <v>0</v>
      </c>
      <c r="AF357" s="6">
        <f t="shared" si="85"/>
        <v>0</v>
      </c>
      <c r="AG357" s="6">
        <f t="shared" si="86"/>
        <v>0</v>
      </c>
      <c r="AH357" s="6">
        <f t="shared" si="87"/>
        <v>0</v>
      </c>
      <c r="AI357" s="6">
        <f t="shared" si="88"/>
        <v>0</v>
      </c>
      <c r="AJ357" s="6"/>
      <c r="AK357" s="6"/>
      <c r="AL357" s="6"/>
    </row>
    <row r="358" spans="1:38" s="20" customFormat="1" ht="15" customHeight="1" x14ac:dyDescent="0.25">
      <c r="A358" s="19"/>
      <c r="B358" s="74" t="str">
        <f t="shared" si="76"/>
        <v>!!!</v>
      </c>
      <c r="C358" s="202" t="str">
        <f>IF($D358&lt;&gt;"",VLOOKUP(TEXT($D358,0),'Angaben Stationen'!$C$15:$V$65,2,0),"")</f>
        <v/>
      </c>
      <c r="D358" s="203"/>
      <c r="E358" s="210"/>
      <c r="F358" s="210"/>
      <c r="G358" s="217"/>
      <c r="H358" s="218"/>
      <c r="I358" s="218"/>
      <c r="J358" s="218"/>
      <c r="K358" s="218"/>
      <c r="L358" s="219" t="str">
        <f t="shared" si="89"/>
        <v/>
      </c>
      <c r="M358" s="116"/>
      <c r="N358" s="115"/>
      <c r="T358" s="6"/>
      <c r="U358" s="6">
        <f t="shared" si="77"/>
        <v>0</v>
      </c>
      <c r="V358" s="6" t="str">
        <f t="shared" si="90"/>
        <v>Leer</v>
      </c>
      <c r="W358" s="6" t="str">
        <f t="shared" si="78"/>
        <v/>
      </c>
      <c r="X358" s="6" t="str">
        <f>VLOOKUP($C358,{"29 - Psychiatrie (Erwachsene)","BGI";"30 - Kinder- und Jugendpsychiatrie","BGII";"31 - Psychosomatik","BGI";"00 - Bitte eine Fachabteilung auswählen","LEER";"","Leer"},2,0)</f>
        <v>Leer</v>
      </c>
      <c r="Y358" s="6" t="str">
        <f t="shared" si="79"/>
        <v/>
      </c>
      <c r="Z358" s="6">
        <f>VLOOKUP($C358,{"29 - Psychiatrie (Erwachsene)",1;"30 - Kinder- und Jugendpsychiatrie",1;"31 - Psychosomatik",1;"00 - Bitte eine Fachabteilung auswählen",0;"",0},2,0)</f>
        <v>0</v>
      </c>
      <c r="AA358" s="6">
        <f t="shared" si="80"/>
        <v>0</v>
      </c>
      <c r="AB358" s="6">
        <f t="shared" si="81"/>
        <v>0</v>
      </c>
      <c r="AC358" s="6">
        <f t="shared" si="82"/>
        <v>0</v>
      </c>
      <c r="AD358" s="6">
        <f t="shared" si="83"/>
        <v>0</v>
      </c>
      <c r="AE358" s="6">
        <f t="shared" si="84"/>
        <v>0</v>
      </c>
      <c r="AF358" s="6">
        <f t="shared" si="85"/>
        <v>0</v>
      </c>
      <c r="AG358" s="6">
        <f t="shared" si="86"/>
        <v>0</v>
      </c>
      <c r="AH358" s="6">
        <f t="shared" si="87"/>
        <v>0</v>
      </c>
      <c r="AI358" s="6">
        <f t="shared" si="88"/>
        <v>0</v>
      </c>
      <c r="AJ358" s="6"/>
      <c r="AK358" s="6"/>
      <c r="AL358" s="6"/>
    </row>
    <row r="359" spans="1:38" s="20" customFormat="1" ht="15" customHeight="1" x14ac:dyDescent="0.25">
      <c r="A359" s="19"/>
      <c r="B359" s="74" t="str">
        <f t="shared" si="76"/>
        <v>!!!</v>
      </c>
      <c r="C359" s="202" t="str">
        <f>IF($D359&lt;&gt;"",VLOOKUP(TEXT($D359,0),'Angaben Stationen'!$C$15:$V$65,2,0),"")</f>
        <v/>
      </c>
      <c r="D359" s="203"/>
      <c r="E359" s="210"/>
      <c r="F359" s="210"/>
      <c r="G359" s="217"/>
      <c r="H359" s="218"/>
      <c r="I359" s="218"/>
      <c r="J359" s="218"/>
      <c r="K359" s="218"/>
      <c r="L359" s="219" t="str">
        <f t="shared" si="89"/>
        <v/>
      </c>
      <c r="M359" s="116"/>
      <c r="N359" s="115"/>
      <c r="T359" s="6"/>
      <c r="U359" s="6">
        <f t="shared" si="77"/>
        <v>0</v>
      </c>
      <c r="V359" s="6" t="str">
        <f t="shared" si="90"/>
        <v>Leer</v>
      </c>
      <c r="W359" s="6" t="str">
        <f t="shared" si="78"/>
        <v/>
      </c>
      <c r="X359" s="6" t="str">
        <f>VLOOKUP($C359,{"29 - Psychiatrie (Erwachsene)","BGI";"30 - Kinder- und Jugendpsychiatrie","BGII";"31 - Psychosomatik","BGI";"00 - Bitte eine Fachabteilung auswählen","LEER";"","Leer"},2,0)</f>
        <v>Leer</v>
      </c>
      <c r="Y359" s="6" t="str">
        <f t="shared" si="79"/>
        <v/>
      </c>
      <c r="Z359" s="6">
        <f>VLOOKUP($C359,{"29 - Psychiatrie (Erwachsene)",1;"30 - Kinder- und Jugendpsychiatrie",1;"31 - Psychosomatik",1;"00 - Bitte eine Fachabteilung auswählen",0;"",0},2,0)</f>
        <v>0</v>
      </c>
      <c r="AA359" s="6">
        <f t="shared" si="80"/>
        <v>0</v>
      </c>
      <c r="AB359" s="6">
        <f t="shared" si="81"/>
        <v>0</v>
      </c>
      <c r="AC359" s="6">
        <f t="shared" si="82"/>
        <v>0</v>
      </c>
      <c r="AD359" s="6">
        <f t="shared" si="83"/>
        <v>0</v>
      </c>
      <c r="AE359" s="6">
        <f t="shared" si="84"/>
        <v>0</v>
      </c>
      <c r="AF359" s="6">
        <f t="shared" si="85"/>
        <v>0</v>
      </c>
      <c r="AG359" s="6">
        <f t="shared" si="86"/>
        <v>0</v>
      </c>
      <c r="AH359" s="6">
        <f t="shared" si="87"/>
        <v>0</v>
      </c>
      <c r="AI359" s="6">
        <f t="shared" si="88"/>
        <v>0</v>
      </c>
      <c r="AJ359" s="6"/>
      <c r="AK359" s="6"/>
      <c r="AL359" s="6"/>
    </row>
    <row r="360" spans="1:38" s="20" customFormat="1" ht="15" customHeight="1" x14ac:dyDescent="0.25">
      <c r="A360" s="19"/>
      <c r="B360" s="74" t="str">
        <f t="shared" si="76"/>
        <v>!!!</v>
      </c>
      <c r="C360" s="202" t="str">
        <f>IF($D360&lt;&gt;"",VLOOKUP(TEXT($D360,0),'Angaben Stationen'!$C$15:$V$65,2,0),"")</f>
        <v/>
      </c>
      <c r="D360" s="203"/>
      <c r="E360" s="210"/>
      <c r="F360" s="210"/>
      <c r="G360" s="217"/>
      <c r="H360" s="218"/>
      <c r="I360" s="218"/>
      <c r="J360" s="218"/>
      <c r="K360" s="218"/>
      <c r="L360" s="219" t="str">
        <f t="shared" si="89"/>
        <v/>
      </c>
      <c r="M360" s="116"/>
      <c r="N360" s="115"/>
      <c r="T360" s="6"/>
      <c r="U360" s="6">
        <f t="shared" si="77"/>
        <v>0</v>
      </c>
      <c r="V360" s="6" t="str">
        <f t="shared" si="90"/>
        <v>Leer</v>
      </c>
      <c r="W360" s="6" t="str">
        <f t="shared" si="78"/>
        <v/>
      </c>
      <c r="X360" s="6" t="str">
        <f>VLOOKUP($C360,{"29 - Psychiatrie (Erwachsene)","BGI";"30 - Kinder- und Jugendpsychiatrie","BGII";"31 - Psychosomatik","BGI";"00 - Bitte eine Fachabteilung auswählen","LEER";"","Leer"},2,0)</f>
        <v>Leer</v>
      </c>
      <c r="Y360" s="6" t="str">
        <f t="shared" si="79"/>
        <v/>
      </c>
      <c r="Z360" s="6">
        <f>VLOOKUP($C360,{"29 - Psychiatrie (Erwachsene)",1;"30 - Kinder- und Jugendpsychiatrie",1;"31 - Psychosomatik",1;"00 - Bitte eine Fachabteilung auswählen",0;"",0},2,0)</f>
        <v>0</v>
      </c>
      <c r="AA360" s="6">
        <f t="shared" si="80"/>
        <v>0</v>
      </c>
      <c r="AB360" s="6">
        <f t="shared" si="81"/>
        <v>0</v>
      </c>
      <c r="AC360" s="6">
        <f t="shared" si="82"/>
        <v>0</v>
      </c>
      <c r="AD360" s="6">
        <f t="shared" si="83"/>
        <v>0</v>
      </c>
      <c r="AE360" s="6">
        <f t="shared" si="84"/>
        <v>0</v>
      </c>
      <c r="AF360" s="6">
        <f t="shared" si="85"/>
        <v>0</v>
      </c>
      <c r="AG360" s="6">
        <f t="shared" si="86"/>
        <v>0</v>
      </c>
      <c r="AH360" s="6">
        <f t="shared" si="87"/>
        <v>0</v>
      </c>
      <c r="AI360" s="6">
        <f t="shared" si="88"/>
        <v>0</v>
      </c>
      <c r="AJ360" s="6"/>
      <c r="AK360" s="6"/>
      <c r="AL360" s="6"/>
    </row>
    <row r="361" spans="1:38" s="20" customFormat="1" ht="15" customHeight="1" x14ac:dyDescent="0.25">
      <c r="A361" s="19"/>
      <c r="B361" s="74" t="str">
        <f t="shared" si="76"/>
        <v>!!!</v>
      </c>
      <c r="C361" s="202" t="str">
        <f>IF($D361&lt;&gt;"",VLOOKUP(TEXT($D361,0),'Angaben Stationen'!$C$15:$V$65,2,0),"")</f>
        <v/>
      </c>
      <c r="D361" s="203"/>
      <c r="E361" s="210"/>
      <c r="F361" s="210"/>
      <c r="G361" s="217"/>
      <c r="H361" s="218"/>
      <c r="I361" s="218"/>
      <c r="J361" s="218"/>
      <c r="K361" s="218"/>
      <c r="L361" s="219" t="str">
        <f t="shared" si="89"/>
        <v/>
      </c>
      <c r="M361" s="116"/>
      <c r="N361" s="115"/>
      <c r="T361" s="6"/>
      <c r="U361" s="6">
        <f t="shared" si="77"/>
        <v>0</v>
      </c>
      <c r="V361" s="6" t="str">
        <f t="shared" si="90"/>
        <v>Leer</v>
      </c>
      <c r="W361" s="6" t="str">
        <f t="shared" si="78"/>
        <v/>
      </c>
      <c r="X361" s="6" t="str">
        <f>VLOOKUP($C361,{"29 - Psychiatrie (Erwachsene)","BGI";"30 - Kinder- und Jugendpsychiatrie","BGII";"31 - Psychosomatik","BGI";"00 - Bitte eine Fachabteilung auswählen","LEER";"","Leer"},2,0)</f>
        <v>Leer</v>
      </c>
      <c r="Y361" s="6" t="str">
        <f t="shared" si="79"/>
        <v/>
      </c>
      <c r="Z361" s="6">
        <f>VLOOKUP($C361,{"29 - Psychiatrie (Erwachsene)",1;"30 - Kinder- und Jugendpsychiatrie",1;"31 - Psychosomatik",1;"00 - Bitte eine Fachabteilung auswählen",0;"",0},2,0)</f>
        <v>0</v>
      </c>
      <c r="AA361" s="6">
        <f t="shared" si="80"/>
        <v>0</v>
      </c>
      <c r="AB361" s="6">
        <f t="shared" si="81"/>
        <v>0</v>
      </c>
      <c r="AC361" s="6">
        <f t="shared" si="82"/>
        <v>0</v>
      </c>
      <c r="AD361" s="6">
        <f t="shared" si="83"/>
        <v>0</v>
      </c>
      <c r="AE361" s="6">
        <f t="shared" si="84"/>
        <v>0</v>
      </c>
      <c r="AF361" s="6">
        <f t="shared" si="85"/>
        <v>0</v>
      </c>
      <c r="AG361" s="6">
        <f t="shared" si="86"/>
        <v>0</v>
      </c>
      <c r="AH361" s="6">
        <f t="shared" si="87"/>
        <v>0</v>
      </c>
      <c r="AI361" s="6">
        <f t="shared" si="88"/>
        <v>0</v>
      </c>
      <c r="AJ361" s="6"/>
      <c r="AK361" s="6"/>
      <c r="AL361" s="6"/>
    </row>
    <row r="362" spans="1:38" s="20" customFormat="1" ht="15" customHeight="1" x14ac:dyDescent="0.25">
      <c r="A362" s="19"/>
      <c r="B362" s="74" t="str">
        <f t="shared" si="76"/>
        <v>!!!</v>
      </c>
      <c r="C362" s="202" t="str">
        <f>IF($D362&lt;&gt;"",VLOOKUP(TEXT($D362,0),'Angaben Stationen'!$C$15:$V$65,2,0),"")</f>
        <v/>
      </c>
      <c r="D362" s="203"/>
      <c r="E362" s="210"/>
      <c r="F362" s="210"/>
      <c r="G362" s="217"/>
      <c r="H362" s="218"/>
      <c r="I362" s="218"/>
      <c r="J362" s="218"/>
      <c r="K362" s="218"/>
      <c r="L362" s="219" t="str">
        <f t="shared" si="89"/>
        <v/>
      </c>
      <c r="M362" s="116"/>
      <c r="N362" s="115"/>
      <c r="T362" s="6"/>
      <c r="U362" s="6">
        <f t="shared" si="77"/>
        <v>0</v>
      </c>
      <c r="V362" s="6" t="str">
        <f t="shared" si="90"/>
        <v>Leer</v>
      </c>
      <c r="W362" s="6" t="str">
        <f t="shared" si="78"/>
        <v/>
      </c>
      <c r="X362" s="6" t="str">
        <f>VLOOKUP($C362,{"29 - Psychiatrie (Erwachsene)","BGI";"30 - Kinder- und Jugendpsychiatrie","BGII";"31 - Psychosomatik","BGI";"00 - Bitte eine Fachabteilung auswählen","LEER";"","Leer"},2,0)</f>
        <v>Leer</v>
      </c>
      <c r="Y362" s="6" t="str">
        <f t="shared" si="79"/>
        <v/>
      </c>
      <c r="Z362" s="6">
        <f>VLOOKUP($C362,{"29 - Psychiatrie (Erwachsene)",1;"30 - Kinder- und Jugendpsychiatrie",1;"31 - Psychosomatik",1;"00 - Bitte eine Fachabteilung auswählen",0;"",0},2,0)</f>
        <v>0</v>
      </c>
      <c r="AA362" s="6">
        <f t="shared" si="80"/>
        <v>0</v>
      </c>
      <c r="AB362" s="6">
        <f t="shared" si="81"/>
        <v>0</v>
      </c>
      <c r="AC362" s="6">
        <f t="shared" si="82"/>
        <v>0</v>
      </c>
      <c r="AD362" s="6">
        <f t="shared" si="83"/>
        <v>0</v>
      </c>
      <c r="AE362" s="6">
        <f t="shared" si="84"/>
        <v>0</v>
      </c>
      <c r="AF362" s="6">
        <f t="shared" si="85"/>
        <v>0</v>
      </c>
      <c r="AG362" s="6">
        <f t="shared" si="86"/>
        <v>0</v>
      </c>
      <c r="AH362" s="6">
        <f t="shared" si="87"/>
        <v>0</v>
      </c>
      <c r="AI362" s="6">
        <f t="shared" si="88"/>
        <v>0</v>
      </c>
      <c r="AJ362" s="6"/>
      <c r="AK362" s="6"/>
      <c r="AL362" s="6"/>
    </row>
    <row r="363" spans="1:38" s="20" customFormat="1" ht="15" customHeight="1" x14ac:dyDescent="0.25">
      <c r="A363" s="19"/>
      <c r="B363" s="74" t="str">
        <f t="shared" si="76"/>
        <v>!!!</v>
      </c>
      <c r="C363" s="202" t="str">
        <f>IF($D363&lt;&gt;"",VLOOKUP(TEXT($D363,0),'Angaben Stationen'!$C$15:$V$65,2,0),"")</f>
        <v/>
      </c>
      <c r="D363" s="203"/>
      <c r="E363" s="210"/>
      <c r="F363" s="210"/>
      <c r="G363" s="217"/>
      <c r="H363" s="218"/>
      <c r="I363" s="218"/>
      <c r="J363" s="218"/>
      <c r="K363" s="218"/>
      <c r="L363" s="219" t="str">
        <f t="shared" si="89"/>
        <v/>
      </c>
      <c r="M363" s="116"/>
      <c r="N363" s="115"/>
      <c r="T363" s="6"/>
      <c r="U363" s="6">
        <f t="shared" si="77"/>
        <v>0</v>
      </c>
      <c r="V363" s="6" t="str">
        <f t="shared" si="90"/>
        <v>Leer</v>
      </c>
      <c r="W363" s="6" t="str">
        <f t="shared" si="78"/>
        <v/>
      </c>
      <c r="X363" s="6" t="str">
        <f>VLOOKUP($C363,{"29 - Psychiatrie (Erwachsene)","BGI";"30 - Kinder- und Jugendpsychiatrie","BGII";"31 - Psychosomatik","BGI";"00 - Bitte eine Fachabteilung auswählen","LEER";"","Leer"},2,0)</f>
        <v>Leer</v>
      </c>
      <c r="Y363" s="6" t="str">
        <f t="shared" si="79"/>
        <v/>
      </c>
      <c r="Z363" s="6">
        <f>VLOOKUP($C363,{"29 - Psychiatrie (Erwachsene)",1;"30 - Kinder- und Jugendpsychiatrie",1;"31 - Psychosomatik",1;"00 - Bitte eine Fachabteilung auswählen",0;"",0},2,0)</f>
        <v>0</v>
      </c>
      <c r="AA363" s="6">
        <f t="shared" si="80"/>
        <v>0</v>
      </c>
      <c r="AB363" s="6">
        <f t="shared" si="81"/>
        <v>0</v>
      </c>
      <c r="AC363" s="6">
        <f t="shared" si="82"/>
        <v>0</v>
      </c>
      <c r="AD363" s="6">
        <f t="shared" si="83"/>
        <v>0</v>
      </c>
      <c r="AE363" s="6">
        <f t="shared" si="84"/>
        <v>0</v>
      </c>
      <c r="AF363" s="6">
        <f t="shared" si="85"/>
        <v>0</v>
      </c>
      <c r="AG363" s="6">
        <f t="shared" si="86"/>
        <v>0</v>
      </c>
      <c r="AH363" s="6">
        <f t="shared" si="87"/>
        <v>0</v>
      </c>
      <c r="AI363" s="6">
        <f t="shared" si="88"/>
        <v>0</v>
      </c>
      <c r="AJ363" s="6"/>
      <c r="AK363" s="6"/>
      <c r="AL363" s="6"/>
    </row>
    <row r="364" spans="1:38" s="20" customFormat="1" ht="15" customHeight="1" x14ac:dyDescent="0.25">
      <c r="A364" s="19"/>
      <c r="B364" s="74" t="str">
        <f t="shared" si="76"/>
        <v>!!!</v>
      </c>
      <c r="C364" s="202" t="str">
        <f>IF($D364&lt;&gt;"",VLOOKUP(TEXT($D364,0),'Angaben Stationen'!$C$15:$V$65,2,0),"")</f>
        <v/>
      </c>
      <c r="D364" s="203"/>
      <c r="E364" s="210"/>
      <c r="F364" s="210"/>
      <c r="G364" s="217"/>
      <c r="H364" s="218"/>
      <c r="I364" s="218"/>
      <c r="J364" s="218"/>
      <c r="K364" s="218"/>
      <c r="L364" s="219" t="str">
        <f t="shared" si="89"/>
        <v/>
      </c>
      <c r="M364" s="116"/>
      <c r="N364" s="115"/>
      <c r="T364" s="6"/>
      <c r="U364" s="6">
        <f t="shared" si="77"/>
        <v>0</v>
      </c>
      <c r="V364" s="6" t="str">
        <f t="shared" si="90"/>
        <v>Leer</v>
      </c>
      <c r="W364" s="6" t="str">
        <f t="shared" si="78"/>
        <v/>
      </c>
      <c r="X364" s="6" t="str">
        <f>VLOOKUP($C364,{"29 - Psychiatrie (Erwachsene)","BGI";"30 - Kinder- und Jugendpsychiatrie","BGII";"31 - Psychosomatik","BGI";"00 - Bitte eine Fachabteilung auswählen","LEER";"","Leer"},2,0)</f>
        <v>Leer</v>
      </c>
      <c r="Y364" s="6" t="str">
        <f t="shared" si="79"/>
        <v/>
      </c>
      <c r="Z364" s="6">
        <f>VLOOKUP($C364,{"29 - Psychiatrie (Erwachsene)",1;"30 - Kinder- und Jugendpsychiatrie",1;"31 - Psychosomatik",1;"00 - Bitte eine Fachabteilung auswählen",0;"",0},2,0)</f>
        <v>0</v>
      </c>
      <c r="AA364" s="6">
        <f t="shared" si="80"/>
        <v>0</v>
      </c>
      <c r="AB364" s="6">
        <f t="shared" si="81"/>
        <v>0</v>
      </c>
      <c r="AC364" s="6">
        <f t="shared" si="82"/>
        <v>0</v>
      </c>
      <c r="AD364" s="6">
        <f t="shared" si="83"/>
        <v>0</v>
      </c>
      <c r="AE364" s="6">
        <f t="shared" si="84"/>
        <v>0</v>
      </c>
      <c r="AF364" s="6">
        <f t="shared" si="85"/>
        <v>0</v>
      </c>
      <c r="AG364" s="6">
        <f t="shared" si="86"/>
        <v>0</v>
      </c>
      <c r="AH364" s="6">
        <f t="shared" si="87"/>
        <v>0</v>
      </c>
      <c r="AI364" s="6">
        <f t="shared" si="88"/>
        <v>0</v>
      </c>
      <c r="AJ364" s="6"/>
      <c r="AK364" s="6"/>
      <c r="AL364" s="6"/>
    </row>
    <row r="365" spans="1:38" s="20" customFormat="1" ht="15" customHeight="1" x14ac:dyDescent="0.25">
      <c r="A365" s="19"/>
      <c r="B365" s="74" t="str">
        <f t="shared" si="76"/>
        <v>!!!</v>
      </c>
      <c r="C365" s="202" t="str">
        <f>IF($D365&lt;&gt;"",VLOOKUP(TEXT($D365,0),'Angaben Stationen'!$C$15:$V$65,2,0),"")</f>
        <v/>
      </c>
      <c r="D365" s="203"/>
      <c r="E365" s="210"/>
      <c r="F365" s="210"/>
      <c r="G365" s="217"/>
      <c r="H365" s="218"/>
      <c r="I365" s="218"/>
      <c r="J365" s="218"/>
      <c r="K365" s="218"/>
      <c r="L365" s="219" t="str">
        <f t="shared" si="89"/>
        <v/>
      </c>
      <c r="M365" s="116"/>
      <c r="N365" s="115"/>
      <c r="T365" s="6"/>
      <c r="U365" s="6">
        <f t="shared" si="77"/>
        <v>0</v>
      </c>
      <c r="V365" s="6" t="str">
        <f t="shared" si="90"/>
        <v>Leer</v>
      </c>
      <c r="W365" s="6" t="str">
        <f t="shared" si="78"/>
        <v/>
      </c>
      <c r="X365" s="6" t="str">
        <f>VLOOKUP($C365,{"29 - Psychiatrie (Erwachsene)","BGI";"30 - Kinder- und Jugendpsychiatrie","BGII";"31 - Psychosomatik","BGI";"00 - Bitte eine Fachabteilung auswählen","LEER";"","Leer"},2,0)</f>
        <v>Leer</v>
      </c>
      <c r="Y365" s="6" t="str">
        <f t="shared" si="79"/>
        <v/>
      </c>
      <c r="Z365" s="6">
        <f>VLOOKUP($C365,{"29 - Psychiatrie (Erwachsene)",1;"30 - Kinder- und Jugendpsychiatrie",1;"31 - Psychosomatik",1;"00 - Bitte eine Fachabteilung auswählen",0;"",0},2,0)</f>
        <v>0</v>
      </c>
      <c r="AA365" s="6">
        <f t="shared" si="80"/>
        <v>0</v>
      </c>
      <c r="AB365" s="6">
        <f t="shared" si="81"/>
        <v>0</v>
      </c>
      <c r="AC365" s="6">
        <f t="shared" si="82"/>
        <v>0</v>
      </c>
      <c r="AD365" s="6">
        <f t="shared" si="83"/>
        <v>0</v>
      </c>
      <c r="AE365" s="6">
        <f t="shared" si="84"/>
        <v>0</v>
      </c>
      <c r="AF365" s="6">
        <f t="shared" si="85"/>
        <v>0</v>
      </c>
      <c r="AG365" s="6">
        <f t="shared" si="86"/>
        <v>0</v>
      </c>
      <c r="AH365" s="6">
        <f t="shared" si="87"/>
        <v>0</v>
      </c>
      <c r="AI365" s="6">
        <f t="shared" si="88"/>
        <v>0</v>
      </c>
      <c r="AJ365" s="6"/>
      <c r="AK365" s="6"/>
      <c r="AL365" s="6"/>
    </row>
    <row r="366" spans="1:38" s="20" customFormat="1" ht="15" customHeight="1" x14ac:dyDescent="0.25">
      <c r="A366" s="19"/>
      <c r="B366" s="74" t="str">
        <f t="shared" si="76"/>
        <v>!!!</v>
      </c>
      <c r="C366" s="202" t="str">
        <f>IF($D366&lt;&gt;"",VLOOKUP(TEXT($D366,0),'Angaben Stationen'!$C$15:$V$65,2,0),"")</f>
        <v/>
      </c>
      <c r="D366" s="203"/>
      <c r="E366" s="210"/>
      <c r="F366" s="210"/>
      <c r="G366" s="217"/>
      <c r="H366" s="218"/>
      <c r="I366" s="218"/>
      <c r="J366" s="218"/>
      <c r="K366" s="218"/>
      <c r="L366" s="219" t="str">
        <f t="shared" si="89"/>
        <v/>
      </c>
      <c r="M366" s="116"/>
      <c r="N366" s="115"/>
      <c r="T366" s="6"/>
      <c r="U366" s="6">
        <f t="shared" si="77"/>
        <v>0</v>
      </c>
      <c r="V366" s="6" t="str">
        <f t="shared" si="90"/>
        <v>Leer</v>
      </c>
      <c r="W366" s="6" t="str">
        <f t="shared" si="78"/>
        <v/>
      </c>
      <c r="X366" s="6" t="str">
        <f>VLOOKUP($C366,{"29 - Psychiatrie (Erwachsene)","BGI";"30 - Kinder- und Jugendpsychiatrie","BGII";"31 - Psychosomatik","BGI";"00 - Bitte eine Fachabteilung auswählen","LEER";"","Leer"},2,0)</f>
        <v>Leer</v>
      </c>
      <c r="Y366" s="6" t="str">
        <f t="shared" si="79"/>
        <v/>
      </c>
      <c r="Z366" s="6">
        <f>VLOOKUP($C366,{"29 - Psychiatrie (Erwachsene)",1;"30 - Kinder- und Jugendpsychiatrie",1;"31 - Psychosomatik",1;"00 - Bitte eine Fachabteilung auswählen",0;"",0},2,0)</f>
        <v>0</v>
      </c>
      <c r="AA366" s="6">
        <f t="shared" si="80"/>
        <v>0</v>
      </c>
      <c r="AB366" s="6">
        <f t="shared" si="81"/>
        <v>0</v>
      </c>
      <c r="AC366" s="6">
        <f t="shared" si="82"/>
        <v>0</v>
      </c>
      <c r="AD366" s="6">
        <f t="shared" si="83"/>
        <v>0</v>
      </c>
      <c r="AE366" s="6">
        <f t="shared" si="84"/>
        <v>0</v>
      </c>
      <c r="AF366" s="6">
        <f t="shared" si="85"/>
        <v>0</v>
      </c>
      <c r="AG366" s="6">
        <f t="shared" si="86"/>
        <v>0</v>
      </c>
      <c r="AH366" s="6">
        <f t="shared" si="87"/>
        <v>0</v>
      </c>
      <c r="AI366" s="6">
        <f t="shared" si="88"/>
        <v>0</v>
      </c>
      <c r="AJ366" s="6"/>
      <c r="AK366" s="6"/>
      <c r="AL366" s="6"/>
    </row>
    <row r="367" spans="1:38" s="20" customFormat="1" ht="15" customHeight="1" x14ac:dyDescent="0.25">
      <c r="A367" s="19"/>
      <c r="B367" s="74" t="str">
        <f t="shared" si="76"/>
        <v>!!!</v>
      </c>
      <c r="C367" s="202" t="str">
        <f>IF($D367&lt;&gt;"",VLOOKUP(TEXT($D367,0),'Angaben Stationen'!$C$15:$V$65,2,0),"")</f>
        <v/>
      </c>
      <c r="D367" s="203"/>
      <c r="E367" s="210"/>
      <c r="F367" s="210"/>
      <c r="G367" s="217"/>
      <c r="H367" s="218"/>
      <c r="I367" s="218"/>
      <c r="J367" s="218"/>
      <c r="K367" s="218"/>
      <c r="L367" s="219" t="str">
        <f t="shared" si="89"/>
        <v/>
      </c>
      <c r="M367" s="116"/>
      <c r="N367" s="115"/>
      <c r="T367" s="6"/>
      <c r="U367" s="6">
        <f t="shared" si="77"/>
        <v>0</v>
      </c>
      <c r="V367" s="6" t="str">
        <f t="shared" si="90"/>
        <v>Leer</v>
      </c>
      <c r="W367" s="6" t="str">
        <f t="shared" si="78"/>
        <v/>
      </c>
      <c r="X367" s="6" t="str">
        <f>VLOOKUP($C367,{"29 - Psychiatrie (Erwachsene)","BGI";"30 - Kinder- und Jugendpsychiatrie","BGII";"31 - Psychosomatik","BGI";"00 - Bitte eine Fachabteilung auswählen","LEER";"","Leer"},2,0)</f>
        <v>Leer</v>
      </c>
      <c r="Y367" s="6" t="str">
        <f t="shared" si="79"/>
        <v/>
      </c>
      <c r="Z367" s="6">
        <f>VLOOKUP($C367,{"29 - Psychiatrie (Erwachsene)",1;"30 - Kinder- und Jugendpsychiatrie",1;"31 - Psychosomatik",1;"00 - Bitte eine Fachabteilung auswählen",0;"",0},2,0)</f>
        <v>0</v>
      </c>
      <c r="AA367" s="6">
        <f t="shared" si="80"/>
        <v>0</v>
      </c>
      <c r="AB367" s="6">
        <f t="shared" si="81"/>
        <v>0</v>
      </c>
      <c r="AC367" s="6">
        <f t="shared" si="82"/>
        <v>0</v>
      </c>
      <c r="AD367" s="6">
        <f t="shared" si="83"/>
        <v>0</v>
      </c>
      <c r="AE367" s="6">
        <f t="shared" si="84"/>
        <v>0</v>
      </c>
      <c r="AF367" s="6">
        <f t="shared" si="85"/>
        <v>0</v>
      </c>
      <c r="AG367" s="6">
        <f t="shared" si="86"/>
        <v>0</v>
      </c>
      <c r="AH367" s="6">
        <f t="shared" si="87"/>
        <v>0</v>
      </c>
      <c r="AI367" s="6">
        <f t="shared" si="88"/>
        <v>0</v>
      </c>
      <c r="AJ367" s="6"/>
      <c r="AK367" s="6"/>
      <c r="AL367" s="6"/>
    </row>
    <row r="368" spans="1:38" s="20" customFormat="1" ht="15" customHeight="1" x14ac:dyDescent="0.25">
      <c r="A368" s="19"/>
      <c r="B368" s="74" t="str">
        <f t="shared" si="76"/>
        <v>!!!</v>
      </c>
      <c r="C368" s="202" t="str">
        <f>IF($D368&lt;&gt;"",VLOOKUP(TEXT($D368,0),'Angaben Stationen'!$C$15:$V$65,2,0),"")</f>
        <v/>
      </c>
      <c r="D368" s="203"/>
      <c r="E368" s="210"/>
      <c r="F368" s="210"/>
      <c r="G368" s="217"/>
      <c r="H368" s="218"/>
      <c r="I368" s="218"/>
      <c r="J368" s="218"/>
      <c r="K368" s="218"/>
      <c r="L368" s="219" t="str">
        <f t="shared" si="89"/>
        <v/>
      </c>
      <c r="M368" s="116"/>
      <c r="N368" s="115"/>
      <c r="T368" s="6"/>
      <c r="U368" s="6">
        <f t="shared" si="77"/>
        <v>0</v>
      </c>
      <c r="V368" s="6" t="str">
        <f t="shared" si="90"/>
        <v>Leer</v>
      </c>
      <c r="W368" s="6" t="str">
        <f t="shared" si="78"/>
        <v/>
      </c>
      <c r="X368" s="6" t="str">
        <f>VLOOKUP($C368,{"29 - Psychiatrie (Erwachsene)","BGI";"30 - Kinder- und Jugendpsychiatrie","BGII";"31 - Psychosomatik","BGI";"00 - Bitte eine Fachabteilung auswählen","LEER";"","Leer"},2,0)</f>
        <v>Leer</v>
      </c>
      <c r="Y368" s="6" t="str">
        <f t="shared" si="79"/>
        <v/>
      </c>
      <c r="Z368" s="6">
        <f>VLOOKUP($C368,{"29 - Psychiatrie (Erwachsene)",1;"30 - Kinder- und Jugendpsychiatrie",1;"31 - Psychosomatik",1;"00 - Bitte eine Fachabteilung auswählen",0;"",0},2,0)</f>
        <v>0</v>
      </c>
      <c r="AA368" s="6">
        <f t="shared" si="80"/>
        <v>0</v>
      </c>
      <c r="AB368" s="6">
        <f t="shared" si="81"/>
        <v>0</v>
      </c>
      <c r="AC368" s="6">
        <f t="shared" si="82"/>
        <v>0</v>
      </c>
      <c r="AD368" s="6">
        <f t="shared" si="83"/>
        <v>0</v>
      </c>
      <c r="AE368" s="6">
        <f t="shared" si="84"/>
        <v>0</v>
      </c>
      <c r="AF368" s="6">
        <f t="shared" si="85"/>
        <v>0</v>
      </c>
      <c r="AG368" s="6">
        <f t="shared" si="86"/>
        <v>0</v>
      </c>
      <c r="AH368" s="6">
        <f t="shared" si="87"/>
        <v>0</v>
      </c>
      <c r="AI368" s="6">
        <f t="shared" si="88"/>
        <v>0</v>
      </c>
      <c r="AJ368" s="6"/>
      <c r="AK368" s="6"/>
      <c r="AL368" s="6"/>
    </row>
    <row r="369" spans="1:38" s="20" customFormat="1" ht="15" customHeight="1" x14ac:dyDescent="0.25">
      <c r="A369" s="19"/>
      <c r="B369" s="74" t="str">
        <f t="shared" si="76"/>
        <v>!!!</v>
      </c>
      <c r="C369" s="202" t="str">
        <f>IF($D369&lt;&gt;"",VLOOKUP(TEXT($D369,0),'Angaben Stationen'!$C$15:$V$65,2,0),"")</f>
        <v/>
      </c>
      <c r="D369" s="203"/>
      <c r="E369" s="210"/>
      <c r="F369" s="210"/>
      <c r="G369" s="217"/>
      <c r="H369" s="218"/>
      <c r="I369" s="218"/>
      <c r="J369" s="218"/>
      <c r="K369" s="218"/>
      <c r="L369" s="219" t="str">
        <f t="shared" si="89"/>
        <v/>
      </c>
      <c r="M369" s="116"/>
      <c r="N369" s="115"/>
      <c r="T369" s="6"/>
      <c r="U369" s="6">
        <f t="shared" si="77"/>
        <v>0</v>
      </c>
      <c r="V369" s="6" t="str">
        <f t="shared" si="90"/>
        <v>Leer</v>
      </c>
      <c r="W369" s="6" t="str">
        <f t="shared" si="78"/>
        <v/>
      </c>
      <c r="X369" s="6" t="str">
        <f>VLOOKUP($C369,{"29 - Psychiatrie (Erwachsene)","BGI";"30 - Kinder- und Jugendpsychiatrie","BGII";"31 - Psychosomatik","BGI";"00 - Bitte eine Fachabteilung auswählen","LEER";"","Leer"},2,0)</f>
        <v>Leer</v>
      </c>
      <c r="Y369" s="6" t="str">
        <f t="shared" si="79"/>
        <v/>
      </c>
      <c r="Z369" s="6">
        <f>VLOOKUP($C369,{"29 - Psychiatrie (Erwachsene)",1;"30 - Kinder- und Jugendpsychiatrie",1;"31 - Psychosomatik",1;"00 - Bitte eine Fachabteilung auswählen",0;"",0},2,0)</f>
        <v>0</v>
      </c>
      <c r="AA369" s="6">
        <f t="shared" si="80"/>
        <v>0</v>
      </c>
      <c r="AB369" s="6">
        <f t="shared" si="81"/>
        <v>0</v>
      </c>
      <c r="AC369" s="6">
        <f t="shared" si="82"/>
        <v>0</v>
      </c>
      <c r="AD369" s="6">
        <f t="shared" si="83"/>
        <v>0</v>
      </c>
      <c r="AE369" s="6">
        <f t="shared" si="84"/>
        <v>0</v>
      </c>
      <c r="AF369" s="6">
        <f t="shared" si="85"/>
        <v>0</v>
      </c>
      <c r="AG369" s="6">
        <f t="shared" si="86"/>
        <v>0</v>
      </c>
      <c r="AH369" s="6">
        <f t="shared" si="87"/>
        <v>0</v>
      </c>
      <c r="AI369" s="6">
        <f t="shared" si="88"/>
        <v>0</v>
      </c>
      <c r="AJ369" s="6"/>
      <c r="AK369" s="6"/>
      <c r="AL369" s="6"/>
    </row>
    <row r="370" spans="1:38" s="20" customFormat="1" ht="15" customHeight="1" x14ac:dyDescent="0.25">
      <c r="A370" s="19"/>
      <c r="B370" s="74" t="str">
        <f t="shared" si="76"/>
        <v>!!!</v>
      </c>
      <c r="C370" s="202" t="str">
        <f>IF($D370&lt;&gt;"",VLOOKUP(TEXT($D370,0),'Angaben Stationen'!$C$15:$V$65,2,0),"")</f>
        <v/>
      </c>
      <c r="D370" s="203"/>
      <c r="E370" s="210"/>
      <c r="F370" s="210"/>
      <c r="G370" s="217"/>
      <c r="H370" s="218"/>
      <c r="I370" s="218"/>
      <c r="J370" s="218"/>
      <c r="K370" s="218"/>
      <c r="L370" s="219" t="str">
        <f t="shared" si="89"/>
        <v/>
      </c>
      <c r="M370" s="116"/>
      <c r="N370" s="115"/>
      <c r="T370" s="6"/>
      <c r="U370" s="6">
        <f t="shared" si="77"/>
        <v>0</v>
      </c>
      <c r="V370" s="6" t="str">
        <f t="shared" si="90"/>
        <v>Leer</v>
      </c>
      <c r="W370" s="6" t="str">
        <f t="shared" si="78"/>
        <v/>
      </c>
      <c r="X370" s="6" t="str">
        <f>VLOOKUP($C370,{"29 - Psychiatrie (Erwachsene)","BGI";"30 - Kinder- und Jugendpsychiatrie","BGII";"31 - Psychosomatik","BGI";"00 - Bitte eine Fachabteilung auswählen","LEER";"","Leer"},2,0)</f>
        <v>Leer</v>
      </c>
      <c r="Y370" s="6" t="str">
        <f t="shared" si="79"/>
        <v/>
      </c>
      <c r="Z370" s="6">
        <f>VLOOKUP($C370,{"29 - Psychiatrie (Erwachsene)",1;"30 - Kinder- und Jugendpsychiatrie",1;"31 - Psychosomatik",1;"00 - Bitte eine Fachabteilung auswählen",0;"",0},2,0)</f>
        <v>0</v>
      </c>
      <c r="AA370" s="6">
        <f t="shared" si="80"/>
        <v>0</v>
      </c>
      <c r="AB370" s="6">
        <f t="shared" si="81"/>
        <v>0</v>
      </c>
      <c r="AC370" s="6">
        <f t="shared" si="82"/>
        <v>0</v>
      </c>
      <c r="AD370" s="6">
        <f t="shared" si="83"/>
        <v>0</v>
      </c>
      <c r="AE370" s="6">
        <f t="shared" si="84"/>
        <v>0</v>
      </c>
      <c r="AF370" s="6">
        <f t="shared" si="85"/>
        <v>0</v>
      </c>
      <c r="AG370" s="6">
        <f t="shared" si="86"/>
        <v>0</v>
      </c>
      <c r="AH370" s="6">
        <f t="shared" si="87"/>
        <v>0</v>
      </c>
      <c r="AI370" s="6">
        <f t="shared" si="88"/>
        <v>0</v>
      </c>
      <c r="AJ370" s="6"/>
      <c r="AK370" s="6"/>
      <c r="AL370" s="6"/>
    </row>
    <row r="371" spans="1:38" s="20" customFormat="1" ht="15" customHeight="1" x14ac:dyDescent="0.25">
      <c r="A371" s="19"/>
      <c r="B371" s="74" t="str">
        <f t="shared" si="76"/>
        <v>!!!</v>
      </c>
      <c r="C371" s="202" t="str">
        <f>IF($D371&lt;&gt;"",VLOOKUP(TEXT($D371,0),'Angaben Stationen'!$C$15:$V$65,2,0),"")</f>
        <v/>
      </c>
      <c r="D371" s="203"/>
      <c r="E371" s="210"/>
      <c r="F371" s="210"/>
      <c r="G371" s="217"/>
      <c r="H371" s="218"/>
      <c r="I371" s="218"/>
      <c r="J371" s="218"/>
      <c r="K371" s="218"/>
      <c r="L371" s="219" t="str">
        <f t="shared" si="89"/>
        <v/>
      </c>
      <c r="M371" s="116"/>
      <c r="N371" s="115"/>
      <c r="T371" s="6"/>
      <c r="U371" s="6">
        <f t="shared" si="77"/>
        <v>0</v>
      </c>
      <c r="V371" s="6" t="str">
        <f t="shared" si="90"/>
        <v>Leer</v>
      </c>
      <c r="W371" s="6" t="str">
        <f t="shared" si="78"/>
        <v/>
      </c>
      <c r="X371" s="6" t="str">
        <f>VLOOKUP($C371,{"29 - Psychiatrie (Erwachsene)","BGI";"30 - Kinder- und Jugendpsychiatrie","BGII";"31 - Psychosomatik","BGI";"00 - Bitte eine Fachabteilung auswählen","LEER";"","Leer"},2,0)</f>
        <v>Leer</v>
      </c>
      <c r="Y371" s="6" t="str">
        <f t="shared" si="79"/>
        <v/>
      </c>
      <c r="Z371" s="6">
        <f>VLOOKUP($C371,{"29 - Psychiatrie (Erwachsene)",1;"30 - Kinder- und Jugendpsychiatrie",1;"31 - Psychosomatik",1;"00 - Bitte eine Fachabteilung auswählen",0;"",0},2,0)</f>
        <v>0</v>
      </c>
      <c r="AA371" s="6">
        <f t="shared" si="80"/>
        <v>0</v>
      </c>
      <c r="AB371" s="6">
        <f t="shared" si="81"/>
        <v>0</v>
      </c>
      <c r="AC371" s="6">
        <f t="shared" si="82"/>
        <v>0</v>
      </c>
      <c r="AD371" s="6">
        <f t="shared" si="83"/>
        <v>0</v>
      </c>
      <c r="AE371" s="6">
        <f t="shared" si="84"/>
        <v>0</v>
      </c>
      <c r="AF371" s="6">
        <f t="shared" si="85"/>
        <v>0</v>
      </c>
      <c r="AG371" s="6">
        <f t="shared" si="86"/>
        <v>0</v>
      </c>
      <c r="AH371" s="6">
        <f t="shared" si="87"/>
        <v>0</v>
      </c>
      <c r="AI371" s="6">
        <f t="shared" si="88"/>
        <v>0</v>
      </c>
      <c r="AJ371" s="6"/>
      <c r="AK371" s="6"/>
      <c r="AL371" s="6"/>
    </row>
    <row r="372" spans="1:38" s="20" customFormat="1" ht="15" customHeight="1" x14ac:dyDescent="0.25">
      <c r="A372" s="19"/>
      <c r="B372" s="74" t="str">
        <f t="shared" si="76"/>
        <v>!!!</v>
      </c>
      <c r="C372" s="202" t="str">
        <f>IF($D372&lt;&gt;"",VLOOKUP(TEXT($D372,0),'Angaben Stationen'!$C$15:$V$65,2,0),"")</f>
        <v/>
      </c>
      <c r="D372" s="203"/>
      <c r="E372" s="210"/>
      <c r="F372" s="210"/>
      <c r="G372" s="217"/>
      <c r="H372" s="218"/>
      <c r="I372" s="218"/>
      <c r="J372" s="218"/>
      <c r="K372" s="218"/>
      <c r="L372" s="219" t="str">
        <f t="shared" si="89"/>
        <v/>
      </c>
      <c r="M372" s="116"/>
      <c r="N372" s="115"/>
      <c r="T372" s="6"/>
      <c r="U372" s="6">
        <f t="shared" si="77"/>
        <v>0</v>
      </c>
      <c r="V372" s="6" t="str">
        <f t="shared" si="90"/>
        <v>Leer</v>
      </c>
      <c r="W372" s="6" t="str">
        <f t="shared" si="78"/>
        <v/>
      </c>
      <c r="X372" s="6" t="str">
        <f>VLOOKUP($C372,{"29 - Psychiatrie (Erwachsene)","BGI";"30 - Kinder- und Jugendpsychiatrie","BGII";"31 - Psychosomatik","BGI";"00 - Bitte eine Fachabteilung auswählen","LEER";"","Leer"},2,0)</f>
        <v>Leer</v>
      </c>
      <c r="Y372" s="6" t="str">
        <f t="shared" si="79"/>
        <v/>
      </c>
      <c r="Z372" s="6">
        <f>VLOOKUP($C372,{"29 - Psychiatrie (Erwachsene)",1;"30 - Kinder- und Jugendpsychiatrie",1;"31 - Psychosomatik",1;"00 - Bitte eine Fachabteilung auswählen",0;"",0},2,0)</f>
        <v>0</v>
      </c>
      <c r="AA372" s="6">
        <f t="shared" si="80"/>
        <v>0</v>
      </c>
      <c r="AB372" s="6">
        <f t="shared" si="81"/>
        <v>0</v>
      </c>
      <c r="AC372" s="6">
        <f t="shared" si="82"/>
        <v>0</v>
      </c>
      <c r="AD372" s="6">
        <f t="shared" si="83"/>
        <v>0</v>
      </c>
      <c r="AE372" s="6">
        <f t="shared" si="84"/>
        <v>0</v>
      </c>
      <c r="AF372" s="6">
        <f t="shared" si="85"/>
        <v>0</v>
      </c>
      <c r="AG372" s="6">
        <f t="shared" si="86"/>
        <v>0</v>
      </c>
      <c r="AH372" s="6">
        <f t="shared" si="87"/>
        <v>0</v>
      </c>
      <c r="AI372" s="6">
        <f t="shared" si="88"/>
        <v>0</v>
      </c>
      <c r="AJ372" s="6"/>
      <c r="AK372" s="6"/>
      <c r="AL372" s="6"/>
    </row>
    <row r="373" spans="1:38" s="20" customFormat="1" ht="15" customHeight="1" x14ac:dyDescent="0.25">
      <c r="A373" s="19"/>
      <c r="B373" s="74" t="str">
        <f t="shared" si="76"/>
        <v>!!!</v>
      </c>
      <c r="C373" s="202" t="str">
        <f>IF($D373&lt;&gt;"",VLOOKUP(TEXT($D373,0),'Angaben Stationen'!$C$15:$V$65,2,0),"")</f>
        <v/>
      </c>
      <c r="D373" s="203"/>
      <c r="E373" s="210"/>
      <c r="F373" s="210"/>
      <c r="G373" s="217"/>
      <c r="H373" s="218"/>
      <c r="I373" s="218"/>
      <c r="J373" s="218"/>
      <c r="K373" s="218"/>
      <c r="L373" s="219" t="str">
        <f t="shared" si="89"/>
        <v/>
      </c>
      <c r="M373" s="116"/>
      <c r="N373" s="115"/>
      <c r="T373" s="6"/>
      <c r="U373" s="6">
        <f t="shared" si="77"/>
        <v>0</v>
      </c>
      <c r="V373" s="6" t="str">
        <f t="shared" si="90"/>
        <v>Leer</v>
      </c>
      <c r="W373" s="6" t="str">
        <f t="shared" si="78"/>
        <v/>
      </c>
      <c r="X373" s="6" t="str">
        <f>VLOOKUP($C373,{"29 - Psychiatrie (Erwachsene)","BGI";"30 - Kinder- und Jugendpsychiatrie","BGII";"31 - Psychosomatik","BGI";"00 - Bitte eine Fachabteilung auswählen","LEER";"","Leer"},2,0)</f>
        <v>Leer</v>
      </c>
      <c r="Y373" s="6" t="str">
        <f t="shared" si="79"/>
        <v/>
      </c>
      <c r="Z373" s="6">
        <f>VLOOKUP($C373,{"29 - Psychiatrie (Erwachsene)",1;"30 - Kinder- und Jugendpsychiatrie",1;"31 - Psychosomatik",1;"00 - Bitte eine Fachabteilung auswählen",0;"",0},2,0)</f>
        <v>0</v>
      </c>
      <c r="AA373" s="6">
        <f t="shared" si="80"/>
        <v>0</v>
      </c>
      <c r="AB373" s="6">
        <f t="shared" si="81"/>
        <v>0</v>
      </c>
      <c r="AC373" s="6">
        <f t="shared" si="82"/>
        <v>0</v>
      </c>
      <c r="AD373" s="6">
        <f t="shared" si="83"/>
        <v>0</v>
      </c>
      <c r="AE373" s="6">
        <f t="shared" si="84"/>
        <v>0</v>
      </c>
      <c r="AF373" s="6">
        <f t="shared" si="85"/>
        <v>0</v>
      </c>
      <c r="AG373" s="6">
        <f t="shared" si="86"/>
        <v>0</v>
      </c>
      <c r="AH373" s="6">
        <f t="shared" si="87"/>
        <v>0</v>
      </c>
      <c r="AI373" s="6">
        <f t="shared" si="88"/>
        <v>0</v>
      </c>
      <c r="AJ373" s="6"/>
      <c r="AK373" s="6"/>
      <c r="AL373" s="6"/>
    </row>
    <row r="374" spans="1:38" s="20" customFormat="1" ht="15" customHeight="1" x14ac:dyDescent="0.25">
      <c r="A374" s="19"/>
      <c r="B374" s="74" t="str">
        <f t="shared" si="76"/>
        <v>!!!</v>
      </c>
      <c r="C374" s="202" t="str">
        <f>IF($D374&lt;&gt;"",VLOOKUP(TEXT($D374,0),'Angaben Stationen'!$C$15:$V$65,2,0),"")</f>
        <v/>
      </c>
      <c r="D374" s="203"/>
      <c r="E374" s="210"/>
      <c r="F374" s="210"/>
      <c r="G374" s="217"/>
      <c r="H374" s="218"/>
      <c r="I374" s="218"/>
      <c r="J374" s="218"/>
      <c r="K374" s="218"/>
      <c r="L374" s="219" t="str">
        <f t="shared" si="89"/>
        <v/>
      </c>
      <c r="M374" s="116"/>
      <c r="N374" s="115"/>
      <c r="T374" s="6"/>
      <c r="U374" s="6">
        <f t="shared" si="77"/>
        <v>0</v>
      </c>
      <c r="V374" s="6" t="str">
        <f t="shared" si="90"/>
        <v>Leer</v>
      </c>
      <c r="W374" s="6" t="str">
        <f t="shared" si="78"/>
        <v/>
      </c>
      <c r="X374" s="6" t="str">
        <f>VLOOKUP($C374,{"29 - Psychiatrie (Erwachsene)","BGI";"30 - Kinder- und Jugendpsychiatrie","BGII";"31 - Psychosomatik","BGI";"00 - Bitte eine Fachabteilung auswählen","LEER";"","Leer"},2,0)</f>
        <v>Leer</v>
      </c>
      <c r="Y374" s="6" t="str">
        <f t="shared" si="79"/>
        <v/>
      </c>
      <c r="Z374" s="6">
        <f>VLOOKUP($C374,{"29 - Psychiatrie (Erwachsene)",1;"30 - Kinder- und Jugendpsychiatrie",1;"31 - Psychosomatik",1;"00 - Bitte eine Fachabteilung auswählen",0;"",0},2,0)</f>
        <v>0</v>
      </c>
      <c r="AA374" s="6">
        <f t="shared" si="80"/>
        <v>0</v>
      </c>
      <c r="AB374" s="6">
        <f t="shared" si="81"/>
        <v>0</v>
      </c>
      <c r="AC374" s="6">
        <f t="shared" si="82"/>
        <v>0</v>
      </c>
      <c r="AD374" s="6">
        <f t="shared" si="83"/>
        <v>0</v>
      </c>
      <c r="AE374" s="6">
        <f t="shared" si="84"/>
        <v>0</v>
      </c>
      <c r="AF374" s="6">
        <f t="shared" si="85"/>
        <v>0</v>
      </c>
      <c r="AG374" s="6">
        <f t="shared" si="86"/>
        <v>0</v>
      </c>
      <c r="AH374" s="6">
        <f t="shared" si="87"/>
        <v>0</v>
      </c>
      <c r="AI374" s="6">
        <f t="shared" si="88"/>
        <v>0</v>
      </c>
      <c r="AJ374" s="6"/>
      <c r="AK374" s="6"/>
      <c r="AL374" s="6"/>
    </row>
    <row r="375" spans="1:38" s="20" customFormat="1" ht="15" customHeight="1" x14ac:dyDescent="0.25">
      <c r="A375" s="19"/>
      <c r="B375" s="74" t="str">
        <f t="shared" si="76"/>
        <v>!!!</v>
      </c>
      <c r="C375" s="202" t="str">
        <f>IF($D375&lt;&gt;"",VLOOKUP(TEXT($D375,0),'Angaben Stationen'!$C$15:$V$65,2,0),"")</f>
        <v/>
      </c>
      <c r="D375" s="203"/>
      <c r="E375" s="210"/>
      <c r="F375" s="210"/>
      <c r="G375" s="217"/>
      <c r="H375" s="218"/>
      <c r="I375" s="218"/>
      <c r="J375" s="218"/>
      <c r="K375" s="218"/>
      <c r="L375" s="219" t="str">
        <f t="shared" si="89"/>
        <v/>
      </c>
      <c r="M375" s="116"/>
      <c r="N375" s="115"/>
      <c r="T375" s="6"/>
      <c r="U375" s="6">
        <f t="shared" si="77"/>
        <v>0</v>
      </c>
      <c r="V375" s="6" t="str">
        <f t="shared" si="90"/>
        <v>Leer</v>
      </c>
      <c r="W375" s="6" t="str">
        <f t="shared" si="78"/>
        <v/>
      </c>
      <c r="X375" s="6" t="str">
        <f>VLOOKUP($C375,{"29 - Psychiatrie (Erwachsene)","BGI";"30 - Kinder- und Jugendpsychiatrie","BGII";"31 - Psychosomatik","BGI";"00 - Bitte eine Fachabteilung auswählen","LEER";"","Leer"},2,0)</f>
        <v>Leer</v>
      </c>
      <c r="Y375" s="6" t="str">
        <f t="shared" si="79"/>
        <v/>
      </c>
      <c r="Z375" s="6">
        <f>VLOOKUP($C375,{"29 - Psychiatrie (Erwachsene)",1;"30 - Kinder- und Jugendpsychiatrie",1;"31 - Psychosomatik",1;"00 - Bitte eine Fachabteilung auswählen",0;"",0},2,0)</f>
        <v>0</v>
      </c>
      <c r="AA375" s="6">
        <f t="shared" si="80"/>
        <v>0</v>
      </c>
      <c r="AB375" s="6">
        <f t="shared" si="81"/>
        <v>0</v>
      </c>
      <c r="AC375" s="6">
        <f t="shared" si="82"/>
        <v>0</v>
      </c>
      <c r="AD375" s="6">
        <f t="shared" si="83"/>
        <v>0</v>
      </c>
      <c r="AE375" s="6">
        <f t="shared" si="84"/>
        <v>0</v>
      </c>
      <c r="AF375" s="6">
        <f t="shared" si="85"/>
        <v>0</v>
      </c>
      <c r="AG375" s="6">
        <f t="shared" si="86"/>
        <v>0</v>
      </c>
      <c r="AH375" s="6">
        <f t="shared" si="87"/>
        <v>0</v>
      </c>
      <c r="AI375" s="6">
        <f t="shared" si="88"/>
        <v>0</v>
      </c>
      <c r="AJ375" s="6"/>
      <c r="AK375" s="6"/>
      <c r="AL375" s="6"/>
    </row>
    <row r="376" spans="1:38" s="20" customFormat="1" ht="15" customHeight="1" x14ac:dyDescent="0.25">
      <c r="A376" s="19"/>
      <c r="B376" s="74" t="str">
        <f t="shared" si="76"/>
        <v>!!!</v>
      </c>
      <c r="C376" s="202" t="str">
        <f>IF($D376&lt;&gt;"",VLOOKUP(TEXT($D376,0),'Angaben Stationen'!$C$15:$V$65,2,0),"")</f>
        <v/>
      </c>
      <c r="D376" s="203"/>
      <c r="E376" s="210"/>
      <c r="F376" s="210"/>
      <c r="G376" s="217"/>
      <c r="H376" s="218"/>
      <c r="I376" s="218"/>
      <c r="J376" s="218"/>
      <c r="K376" s="218"/>
      <c r="L376" s="219" t="str">
        <f t="shared" si="89"/>
        <v/>
      </c>
      <c r="M376" s="116"/>
      <c r="N376" s="115"/>
      <c r="T376" s="6"/>
      <c r="U376" s="6">
        <f t="shared" si="77"/>
        <v>0</v>
      </c>
      <c r="V376" s="6" t="str">
        <f t="shared" si="90"/>
        <v>Leer</v>
      </c>
      <c r="W376" s="6" t="str">
        <f t="shared" si="78"/>
        <v/>
      </c>
      <c r="X376" s="6" t="str">
        <f>VLOOKUP($C376,{"29 - Psychiatrie (Erwachsene)","BGI";"30 - Kinder- und Jugendpsychiatrie","BGII";"31 - Psychosomatik","BGI";"00 - Bitte eine Fachabteilung auswählen","LEER";"","Leer"},2,0)</f>
        <v>Leer</v>
      </c>
      <c r="Y376" s="6" t="str">
        <f t="shared" si="79"/>
        <v/>
      </c>
      <c r="Z376" s="6">
        <f>VLOOKUP($C376,{"29 - Psychiatrie (Erwachsene)",1;"30 - Kinder- und Jugendpsychiatrie",1;"31 - Psychosomatik",1;"00 - Bitte eine Fachabteilung auswählen",0;"",0},2,0)</f>
        <v>0</v>
      </c>
      <c r="AA376" s="6">
        <f t="shared" si="80"/>
        <v>0</v>
      </c>
      <c r="AB376" s="6">
        <f t="shared" si="81"/>
        <v>0</v>
      </c>
      <c r="AC376" s="6">
        <f t="shared" si="82"/>
        <v>0</v>
      </c>
      <c r="AD376" s="6">
        <f t="shared" si="83"/>
        <v>0</v>
      </c>
      <c r="AE376" s="6">
        <f t="shared" si="84"/>
        <v>0</v>
      </c>
      <c r="AF376" s="6">
        <f t="shared" si="85"/>
        <v>0</v>
      </c>
      <c r="AG376" s="6">
        <f t="shared" si="86"/>
        <v>0</v>
      </c>
      <c r="AH376" s="6">
        <f t="shared" si="87"/>
        <v>0</v>
      </c>
      <c r="AI376" s="6">
        <f t="shared" si="88"/>
        <v>0</v>
      </c>
      <c r="AJ376" s="6"/>
      <c r="AK376" s="6"/>
      <c r="AL376" s="6"/>
    </row>
    <row r="377" spans="1:38" s="20" customFormat="1" ht="15" customHeight="1" x14ac:dyDescent="0.25">
      <c r="A377" s="19"/>
      <c r="B377" s="74" t="str">
        <f t="shared" si="76"/>
        <v>!!!</v>
      </c>
      <c r="C377" s="202" t="str">
        <f>IF($D377&lt;&gt;"",VLOOKUP(TEXT($D377,0),'Angaben Stationen'!$C$15:$V$65,2,0),"")</f>
        <v/>
      </c>
      <c r="D377" s="203"/>
      <c r="E377" s="210"/>
      <c r="F377" s="210"/>
      <c r="G377" s="217"/>
      <c r="H377" s="218"/>
      <c r="I377" s="218"/>
      <c r="J377" s="218"/>
      <c r="K377" s="218"/>
      <c r="L377" s="219" t="str">
        <f t="shared" si="89"/>
        <v/>
      </c>
      <c r="M377" s="116"/>
      <c r="N377" s="115"/>
      <c r="T377" s="6"/>
      <c r="U377" s="6">
        <f t="shared" si="77"/>
        <v>0</v>
      </c>
      <c r="V377" s="6" t="str">
        <f t="shared" si="90"/>
        <v>Leer</v>
      </c>
      <c r="W377" s="6" t="str">
        <f t="shared" si="78"/>
        <v/>
      </c>
      <c r="X377" s="6" t="str">
        <f>VLOOKUP($C377,{"29 - Psychiatrie (Erwachsene)","BGI";"30 - Kinder- und Jugendpsychiatrie","BGII";"31 - Psychosomatik","BGI";"00 - Bitte eine Fachabteilung auswählen","LEER";"","Leer"},2,0)</f>
        <v>Leer</v>
      </c>
      <c r="Y377" s="6" t="str">
        <f t="shared" si="79"/>
        <v/>
      </c>
      <c r="Z377" s="6">
        <f>VLOOKUP($C377,{"29 - Psychiatrie (Erwachsene)",1;"30 - Kinder- und Jugendpsychiatrie",1;"31 - Psychosomatik",1;"00 - Bitte eine Fachabteilung auswählen",0;"",0},2,0)</f>
        <v>0</v>
      </c>
      <c r="AA377" s="6">
        <f t="shared" si="80"/>
        <v>0</v>
      </c>
      <c r="AB377" s="6">
        <f t="shared" si="81"/>
        <v>0</v>
      </c>
      <c r="AC377" s="6">
        <f t="shared" si="82"/>
        <v>0</v>
      </c>
      <c r="AD377" s="6">
        <f t="shared" si="83"/>
        <v>0</v>
      </c>
      <c r="AE377" s="6">
        <f t="shared" si="84"/>
        <v>0</v>
      </c>
      <c r="AF377" s="6">
        <f t="shared" si="85"/>
        <v>0</v>
      </c>
      <c r="AG377" s="6">
        <f t="shared" si="86"/>
        <v>0</v>
      </c>
      <c r="AH377" s="6">
        <f t="shared" si="87"/>
        <v>0</v>
      </c>
      <c r="AI377" s="6">
        <f t="shared" si="88"/>
        <v>0</v>
      </c>
      <c r="AJ377" s="6"/>
      <c r="AK377" s="6"/>
      <c r="AL377" s="6"/>
    </row>
    <row r="378" spans="1:38" s="20" customFormat="1" ht="15" customHeight="1" x14ac:dyDescent="0.25">
      <c r="A378" s="19"/>
      <c r="B378" s="74" t="str">
        <f t="shared" si="76"/>
        <v>!!!</v>
      </c>
      <c r="C378" s="202" t="str">
        <f>IF($D378&lt;&gt;"",VLOOKUP(TEXT($D378,0),'Angaben Stationen'!$C$15:$V$65,2,0),"")</f>
        <v/>
      </c>
      <c r="D378" s="203"/>
      <c r="E378" s="210"/>
      <c r="F378" s="210"/>
      <c r="G378" s="217"/>
      <c r="H378" s="218"/>
      <c r="I378" s="218"/>
      <c r="J378" s="218"/>
      <c r="K378" s="218"/>
      <c r="L378" s="219" t="str">
        <f t="shared" si="89"/>
        <v/>
      </c>
      <c r="M378" s="116"/>
      <c r="N378" s="115"/>
      <c r="T378" s="6"/>
      <c r="U378" s="6">
        <f t="shared" si="77"/>
        <v>0</v>
      </c>
      <c r="V378" s="6" t="str">
        <f t="shared" si="90"/>
        <v>Leer</v>
      </c>
      <c r="W378" s="6" t="str">
        <f t="shared" si="78"/>
        <v/>
      </c>
      <c r="X378" s="6" t="str">
        <f>VLOOKUP($C378,{"29 - Psychiatrie (Erwachsene)","BGI";"30 - Kinder- und Jugendpsychiatrie","BGII";"31 - Psychosomatik","BGI";"00 - Bitte eine Fachabteilung auswählen","LEER";"","Leer"},2,0)</f>
        <v>Leer</v>
      </c>
      <c r="Y378" s="6" t="str">
        <f t="shared" si="79"/>
        <v/>
      </c>
      <c r="Z378" s="6">
        <f>VLOOKUP($C378,{"29 - Psychiatrie (Erwachsene)",1;"30 - Kinder- und Jugendpsychiatrie",1;"31 - Psychosomatik",1;"00 - Bitte eine Fachabteilung auswählen",0;"",0},2,0)</f>
        <v>0</v>
      </c>
      <c r="AA378" s="6">
        <f t="shared" si="80"/>
        <v>0</v>
      </c>
      <c r="AB378" s="6">
        <f t="shared" si="81"/>
        <v>0</v>
      </c>
      <c r="AC378" s="6">
        <f t="shared" si="82"/>
        <v>0</v>
      </c>
      <c r="AD378" s="6">
        <f t="shared" si="83"/>
        <v>0</v>
      </c>
      <c r="AE378" s="6">
        <f t="shared" si="84"/>
        <v>0</v>
      </c>
      <c r="AF378" s="6">
        <f t="shared" si="85"/>
        <v>0</v>
      </c>
      <c r="AG378" s="6">
        <f t="shared" si="86"/>
        <v>0</v>
      </c>
      <c r="AH378" s="6">
        <f t="shared" si="87"/>
        <v>0</v>
      </c>
      <c r="AI378" s="6">
        <f t="shared" si="88"/>
        <v>0</v>
      </c>
      <c r="AJ378" s="6"/>
      <c r="AK378" s="6"/>
      <c r="AL378" s="6"/>
    </row>
    <row r="379" spans="1:38" s="20" customFormat="1" ht="15" customHeight="1" x14ac:dyDescent="0.25">
      <c r="A379" s="19"/>
      <c r="B379" s="74" t="str">
        <f t="shared" si="76"/>
        <v>!!!</v>
      </c>
      <c r="C379" s="202" t="str">
        <f>IF($D379&lt;&gt;"",VLOOKUP(TEXT($D379,0),'Angaben Stationen'!$C$15:$V$65,2,0),"")</f>
        <v/>
      </c>
      <c r="D379" s="203"/>
      <c r="E379" s="210"/>
      <c r="F379" s="210"/>
      <c r="G379" s="217"/>
      <c r="H379" s="218"/>
      <c r="I379" s="218"/>
      <c r="J379" s="218"/>
      <c r="K379" s="218"/>
      <c r="L379" s="219" t="str">
        <f t="shared" si="89"/>
        <v/>
      </c>
      <c r="M379" s="116"/>
      <c r="N379" s="115"/>
      <c r="T379" s="6"/>
      <c r="U379" s="6">
        <f t="shared" si="77"/>
        <v>0</v>
      </c>
      <c r="V379" s="6" t="str">
        <f t="shared" si="90"/>
        <v>Leer</v>
      </c>
      <c r="W379" s="6" t="str">
        <f t="shared" si="78"/>
        <v/>
      </c>
      <c r="X379" s="6" t="str">
        <f>VLOOKUP($C379,{"29 - Psychiatrie (Erwachsene)","BGI";"30 - Kinder- und Jugendpsychiatrie","BGII";"31 - Psychosomatik","BGI";"00 - Bitte eine Fachabteilung auswählen","LEER";"","Leer"},2,0)</f>
        <v>Leer</v>
      </c>
      <c r="Y379" s="6" t="str">
        <f t="shared" si="79"/>
        <v/>
      </c>
      <c r="Z379" s="6">
        <f>VLOOKUP($C379,{"29 - Psychiatrie (Erwachsene)",1;"30 - Kinder- und Jugendpsychiatrie",1;"31 - Psychosomatik",1;"00 - Bitte eine Fachabteilung auswählen",0;"",0},2,0)</f>
        <v>0</v>
      </c>
      <c r="AA379" s="6">
        <f t="shared" si="80"/>
        <v>0</v>
      </c>
      <c r="AB379" s="6">
        <f t="shared" si="81"/>
        <v>0</v>
      </c>
      <c r="AC379" s="6">
        <f t="shared" si="82"/>
        <v>0</v>
      </c>
      <c r="AD379" s="6">
        <f t="shared" si="83"/>
        <v>0</v>
      </c>
      <c r="AE379" s="6">
        <f t="shared" si="84"/>
        <v>0</v>
      </c>
      <c r="AF379" s="6">
        <f t="shared" si="85"/>
        <v>0</v>
      </c>
      <c r="AG379" s="6">
        <f t="shared" si="86"/>
        <v>0</v>
      </c>
      <c r="AH379" s="6">
        <f t="shared" si="87"/>
        <v>0</v>
      </c>
      <c r="AI379" s="6">
        <f t="shared" si="88"/>
        <v>0</v>
      </c>
      <c r="AJ379" s="6"/>
      <c r="AK379" s="6"/>
      <c r="AL379" s="6"/>
    </row>
    <row r="380" spans="1:38" s="20" customFormat="1" ht="15" customHeight="1" x14ac:dyDescent="0.25">
      <c r="A380" s="19"/>
      <c r="B380" s="74" t="str">
        <f t="shared" si="76"/>
        <v>!!!</v>
      </c>
      <c r="C380" s="202" t="str">
        <f>IF($D380&lt;&gt;"",VLOOKUP(TEXT($D380,0),'Angaben Stationen'!$C$15:$V$65,2,0),"")</f>
        <v/>
      </c>
      <c r="D380" s="203"/>
      <c r="E380" s="210"/>
      <c r="F380" s="210"/>
      <c r="G380" s="217"/>
      <c r="H380" s="218"/>
      <c r="I380" s="218"/>
      <c r="J380" s="218"/>
      <c r="K380" s="218"/>
      <c r="L380" s="219" t="str">
        <f t="shared" si="89"/>
        <v/>
      </c>
      <c r="M380" s="116"/>
      <c r="N380" s="115"/>
      <c r="T380" s="6"/>
      <c r="U380" s="6">
        <f t="shared" si="77"/>
        <v>0</v>
      </c>
      <c r="V380" s="6" t="str">
        <f t="shared" si="90"/>
        <v>Leer</v>
      </c>
      <c r="W380" s="6" t="str">
        <f t="shared" si="78"/>
        <v/>
      </c>
      <c r="X380" s="6" t="str">
        <f>VLOOKUP($C380,{"29 - Psychiatrie (Erwachsene)","BGI";"30 - Kinder- und Jugendpsychiatrie","BGII";"31 - Psychosomatik","BGI";"00 - Bitte eine Fachabteilung auswählen","LEER";"","Leer"},2,0)</f>
        <v>Leer</v>
      </c>
      <c r="Y380" s="6" t="str">
        <f t="shared" si="79"/>
        <v/>
      </c>
      <c r="Z380" s="6">
        <f>VLOOKUP($C380,{"29 - Psychiatrie (Erwachsene)",1;"30 - Kinder- und Jugendpsychiatrie",1;"31 - Psychosomatik",1;"00 - Bitte eine Fachabteilung auswählen",0;"",0},2,0)</f>
        <v>0</v>
      </c>
      <c r="AA380" s="6">
        <f t="shared" si="80"/>
        <v>0</v>
      </c>
      <c r="AB380" s="6">
        <f t="shared" si="81"/>
        <v>0</v>
      </c>
      <c r="AC380" s="6">
        <f t="shared" si="82"/>
        <v>0</v>
      </c>
      <c r="AD380" s="6">
        <f t="shared" si="83"/>
        <v>0</v>
      </c>
      <c r="AE380" s="6">
        <f t="shared" si="84"/>
        <v>0</v>
      </c>
      <c r="AF380" s="6">
        <f t="shared" si="85"/>
        <v>0</v>
      </c>
      <c r="AG380" s="6">
        <f t="shared" si="86"/>
        <v>0</v>
      </c>
      <c r="AH380" s="6">
        <f t="shared" si="87"/>
        <v>0</v>
      </c>
      <c r="AI380" s="6">
        <f t="shared" si="88"/>
        <v>0</v>
      </c>
      <c r="AJ380" s="6"/>
      <c r="AK380" s="6"/>
      <c r="AL380" s="6"/>
    </row>
    <row r="381" spans="1:38" s="20" customFormat="1" ht="15" customHeight="1" x14ac:dyDescent="0.25">
      <c r="A381" s="19"/>
      <c r="B381" s="74" t="str">
        <f t="shared" si="76"/>
        <v>!!!</v>
      </c>
      <c r="C381" s="202" t="str">
        <f>IF($D381&lt;&gt;"",VLOOKUP(TEXT($D381,0),'Angaben Stationen'!$C$15:$V$65,2,0),"")</f>
        <v/>
      </c>
      <c r="D381" s="203"/>
      <c r="E381" s="210"/>
      <c r="F381" s="210"/>
      <c r="G381" s="217"/>
      <c r="H381" s="218"/>
      <c r="I381" s="218"/>
      <c r="J381" s="218"/>
      <c r="K381" s="218"/>
      <c r="L381" s="219" t="str">
        <f t="shared" si="89"/>
        <v/>
      </c>
      <c r="M381" s="116"/>
      <c r="N381" s="115"/>
      <c r="T381" s="6"/>
      <c r="U381" s="6">
        <f t="shared" si="77"/>
        <v>0</v>
      </c>
      <c r="V381" s="6" t="str">
        <f t="shared" si="90"/>
        <v>Leer</v>
      </c>
      <c r="W381" s="6" t="str">
        <f t="shared" si="78"/>
        <v/>
      </c>
      <c r="X381" s="6" t="str">
        <f>VLOOKUP($C381,{"29 - Psychiatrie (Erwachsene)","BGI";"30 - Kinder- und Jugendpsychiatrie","BGII";"31 - Psychosomatik","BGI";"00 - Bitte eine Fachabteilung auswählen","LEER";"","Leer"},2,0)</f>
        <v>Leer</v>
      </c>
      <c r="Y381" s="6" t="str">
        <f t="shared" si="79"/>
        <v/>
      </c>
      <c r="Z381" s="6">
        <f>VLOOKUP($C381,{"29 - Psychiatrie (Erwachsene)",1;"30 - Kinder- und Jugendpsychiatrie",1;"31 - Psychosomatik",1;"00 - Bitte eine Fachabteilung auswählen",0;"",0},2,0)</f>
        <v>0</v>
      </c>
      <c r="AA381" s="6">
        <f t="shared" si="80"/>
        <v>0</v>
      </c>
      <c r="AB381" s="6">
        <f t="shared" si="81"/>
        <v>0</v>
      </c>
      <c r="AC381" s="6">
        <f t="shared" si="82"/>
        <v>0</v>
      </c>
      <c r="AD381" s="6">
        <f t="shared" si="83"/>
        <v>0</v>
      </c>
      <c r="AE381" s="6">
        <f t="shared" si="84"/>
        <v>0</v>
      </c>
      <c r="AF381" s="6">
        <f t="shared" si="85"/>
        <v>0</v>
      </c>
      <c r="AG381" s="6">
        <f t="shared" si="86"/>
        <v>0</v>
      </c>
      <c r="AH381" s="6">
        <f t="shared" si="87"/>
        <v>0</v>
      </c>
      <c r="AI381" s="6">
        <f t="shared" si="88"/>
        <v>0</v>
      </c>
      <c r="AJ381" s="6"/>
      <c r="AK381" s="6"/>
      <c r="AL381" s="6"/>
    </row>
    <row r="382" spans="1:38" s="20" customFormat="1" ht="15" customHeight="1" x14ac:dyDescent="0.25">
      <c r="A382" s="19"/>
      <c r="B382" s="74" t="str">
        <f t="shared" si="76"/>
        <v>!!!</v>
      </c>
      <c r="C382" s="202" t="str">
        <f>IF($D382&lt;&gt;"",VLOOKUP(TEXT($D382,0),'Angaben Stationen'!$C$15:$V$65,2,0),"")</f>
        <v/>
      </c>
      <c r="D382" s="203"/>
      <c r="E382" s="210"/>
      <c r="F382" s="210"/>
      <c r="G382" s="217"/>
      <c r="H382" s="218"/>
      <c r="I382" s="218"/>
      <c r="J382" s="218"/>
      <c r="K382" s="218"/>
      <c r="L382" s="219" t="str">
        <f t="shared" si="89"/>
        <v/>
      </c>
      <c r="M382" s="116"/>
      <c r="N382" s="115"/>
      <c r="T382" s="6"/>
      <c r="U382" s="6">
        <f t="shared" si="77"/>
        <v>0</v>
      </c>
      <c r="V382" s="6" t="str">
        <f t="shared" si="90"/>
        <v>Leer</v>
      </c>
      <c r="W382" s="6" t="str">
        <f t="shared" si="78"/>
        <v/>
      </c>
      <c r="X382" s="6" t="str">
        <f>VLOOKUP($C382,{"29 - Psychiatrie (Erwachsene)","BGI";"30 - Kinder- und Jugendpsychiatrie","BGII";"31 - Psychosomatik","BGI";"00 - Bitte eine Fachabteilung auswählen","LEER";"","Leer"},2,0)</f>
        <v>Leer</v>
      </c>
      <c r="Y382" s="6" t="str">
        <f t="shared" si="79"/>
        <v/>
      </c>
      <c r="Z382" s="6">
        <f>VLOOKUP($C382,{"29 - Psychiatrie (Erwachsene)",1;"30 - Kinder- und Jugendpsychiatrie",1;"31 - Psychosomatik",1;"00 - Bitte eine Fachabteilung auswählen",0;"",0},2,0)</f>
        <v>0</v>
      </c>
      <c r="AA382" s="6">
        <f t="shared" si="80"/>
        <v>0</v>
      </c>
      <c r="AB382" s="6">
        <f t="shared" si="81"/>
        <v>0</v>
      </c>
      <c r="AC382" s="6">
        <f t="shared" si="82"/>
        <v>0</v>
      </c>
      <c r="AD382" s="6">
        <f t="shared" si="83"/>
        <v>0</v>
      </c>
      <c r="AE382" s="6">
        <f t="shared" si="84"/>
        <v>0</v>
      </c>
      <c r="AF382" s="6">
        <f t="shared" si="85"/>
        <v>0</v>
      </c>
      <c r="AG382" s="6">
        <f t="shared" si="86"/>
        <v>0</v>
      </c>
      <c r="AH382" s="6">
        <f t="shared" si="87"/>
        <v>0</v>
      </c>
      <c r="AI382" s="6">
        <f t="shared" si="88"/>
        <v>0</v>
      </c>
      <c r="AJ382" s="6"/>
      <c r="AK382" s="6"/>
      <c r="AL382" s="6"/>
    </row>
    <row r="383" spans="1:38" s="20" customFormat="1" ht="15" customHeight="1" x14ac:dyDescent="0.25">
      <c r="A383" s="19"/>
      <c r="B383" s="74" t="str">
        <f t="shared" si="76"/>
        <v>!!!</v>
      </c>
      <c r="C383" s="202" t="str">
        <f>IF($D383&lt;&gt;"",VLOOKUP(TEXT($D383,0),'Angaben Stationen'!$C$15:$V$65,2,0),"")</f>
        <v/>
      </c>
      <c r="D383" s="203"/>
      <c r="E383" s="210"/>
      <c r="F383" s="210"/>
      <c r="G383" s="217"/>
      <c r="H383" s="218"/>
      <c r="I383" s="218"/>
      <c r="J383" s="218"/>
      <c r="K383" s="218"/>
      <c r="L383" s="219" t="str">
        <f t="shared" si="89"/>
        <v/>
      </c>
      <c r="M383" s="116"/>
      <c r="N383" s="115"/>
      <c r="T383" s="6"/>
      <c r="U383" s="6">
        <f t="shared" si="77"/>
        <v>0</v>
      </c>
      <c r="V383" s="6" t="str">
        <f t="shared" si="90"/>
        <v>Leer</v>
      </c>
      <c r="W383" s="6" t="str">
        <f t="shared" si="78"/>
        <v/>
      </c>
      <c r="X383" s="6" t="str">
        <f>VLOOKUP($C383,{"29 - Psychiatrie (Erwachsene)","BGI";"30 - Kinder- und Jugendpsychiatrie","BGII";"31 - Psychosomatik","BGI";"00 - Bitte eine Fachabteilung auswählen","LEER";"","Leer"},2,0)</f>
        <v>Leer</v>
      </c>
      <c r="Y383" s="6" t="str">
        <f t="shared" si="79"/>
        <v/>
      </c>
      <c r="Z383" s="6">
        <f>VLOOKUP($C383,{"29 - Psychiatrie (Erwachsene)",1;"30 - Kinder- und Jugendpsychiatrie",1;"31 - Psychosomatik",1;"00 - Bitte eine Fachabteilung auswählen",0;"",0},2,0)</f>
        <v>0</v>
      </c>
      <c r="AA383" s="6">
        <f t="shared" si="80"/>
        <v>0</v>
      </c>
      <c r="AB383" s="6">
        <f t="shared" si="81"/>
        <v>0</v>
      </c>
      <c r="AC383" s="6">
        <f t="shared" si="82"/>
        <v>0</v>
      </c>
      <c r="AD383" s="6">
        <f t="shared" si="83"/>
        <v>0</v>
      </c>
      <c r="AE383" s="6">
        <f t="shared" si="84"/>
        <v>0</v>
      </c>
      <c r="AF383" s="6">
        <f t="shared" si="85"/>
        <v>0</v>
      </c>
      <c r="AG383" s="6">
        <f t="shared" si="86"/>
        <v>0</v>
      </c>
      <c r="AH383" s="6">
        <f t="shared" si="87"/>
        <v>0</v>
      </c>
      <c r="AI383" s="6">
        <f t="shared" si="88"/>
        <v>0</v>
      </c>
      <c r="AJ383" s="6"/>
      <c r="AK383" s="6"/>
      <c r="AL383" s="6"/>
    </row>
    <row r="384" spans="1:38" s="20" customFormat="1" ht="15" customHeight="1" x14ac:dyDescent="0.25">
      <c r="A384" s="19"/>
      <c r="B384" s="74" t="str">
        <f t="shared" si="76"/>
        <v>!!!</v>
      </c>
      <c r="C384" s="202" t="str">
        <f>IF($D384&lt;&gt;"",VLOOKUP(TEXT($D384,0),'Angaben Stationen'!$C$15:$V$65,2,0),"")</f>
        <v/>
      </c>
      <c r="D384" s="203"/>
      <c r="E384" s="210"/>
      <c r="F384" s="210"/>
      <c r="G384" s="217"/>
      <c r="H384" s="218"/>
      <c r="I384" s="218"/>
      <c r="J384" s="218"/>
      <c r="K384" s="218"/>
      <c r="L384" s="219" t="str">
        <f t="shared" si="89"/>
        <v/>
      </c>
      <c r="M384" s="116"/>
      <c r="N384" s="115"/>
      <c r="T384" s="6"/>
      <c r="U384" s="6">
        <f t="shared" si="77"/>
        <v>0</v>
      </c>
      <c r="V384" s="6" t="str">
        <f t="shared" si="90"/>
        <v>Leer</v>
      </c>
      <c r="W384" s="6" t="str">
        <f t="shared" si="78"/>
        <v/>
      </c>
      <c r="X384" s="6" t="str">
        <f>VLOOKUP($C384,{"29 - Psychiatrie (Erwachsene)","BGI";"30 - Kinder- und Jugendpsychiatrie","BGII";"31 - Psychosomatik","BGI";"00 - Bitte eine Fachabteilung auswählen","LEER";"","Leer"},2,0)</f>
        <v>Leer</v>
      </c>
      <c r="Y384" s="6" t="str">
        <f t="shared" si="79"/>
        <v/>
      </c>
      <c r="Z384" s="6">
        <f>VLOOKUP($C384,{"29 - Psychiatrie (Erwachsene)",1;"30 - Kinder- und Jugendpsychiatrie",1;"31 - Psychosomatik",1;"00 - Bitte eine Fachabteilung auswählen",0;"",0},2,0)</f>
        <v>0</v>
      </c>
      <c r="AA384" s="6">
        <f t="shared" si="80"/>
        <v>0</v>
      </c>
      <c r="AB384" s="6">
        <f t="shared" si="81"/>
        <v>0</v>
      </c>
      <c r="AC384" s="6">
        <f t="shared" si="82"/>
        <v>0</v>
      </c>
      <c r="AD384" s="6">
        <f t="shared" si="83"/>
        <v>0</v>
      </c>
      <c r="AE384" s="6">
        <f t="shared" si="84"/>
        <v>0</v>
      </c>
      <c r="AF384" s="6">
        <f t="shared" si="85"/>
        <v>0</v>
      </c>
      <c r="AG384" s="6">
        <f t="shared" si="86"/>
        <v>0</v>
      </c>
      <c r="AH384" s="6">
        <f t="shared" si="87"/>
        <v>0</v>
      </c>
      <c r="AI384" s="6">
        <f t="shared" si="88"/>
        <v>0</v>
      </c>
      <c r="AJ384" s="6"/>
      <c r="AK384" s="6"/>
      <c r="AL384" s="6"/>
    </row>
    <row r="385" spans="1:38" s="20" customFormat="1" ht="15" customHeight="1" x14ac:dyDescent="0.25">
      <c r="A385" s="19"/>
      <c r="B385" s="74" t="str">
        <f t="shared" si="76"/>
        <v>!!!</v>
      </c>
      <c r="C385" s="202" t="str">
        <f>IF($D385&lt;&gt;"",VLOOKUP(TEXT($D385,0),'Angaben Stationen'!$C$15:$V$65,2,0),"")</f>
        <v/>
      </c>
      <c r="D385" s="203"/>
      <c r="E385" s="210"/>
      <c r="F385" s="210"/>
      <c r="G385" s="217"/>
      <c r="H385" s="218"/>
      <c r="I385" s="218"/>
      <c r="J385" s="218"/>
      <c r="K385" s="218"/>
      <c r="L385" s="219" t="str">
        <f t="shared" si="89"/>
        <v/>
      </c>
      <c r="M385" s="116"/>
      <c r="N385" s="115"/>
      <c r="T385" s="6"/>
      <c r="U385" s="6">
        <f t="shared" si="77"/>
        <v>0</v>
      </c>
      <c r="V385" s="6" t="str">
        <f t="shared" si="90"/>
        <v>Leer</v>
      </c>
      <c r="W385" s="6" t="str">
        <f t="shared" si="78"/>
        <v/>
      </c>
      <c r="X385" s="6" t="str">
        <f>VLOOKUP($C385,{"29 - Psychiatrie (Erwachsene)","BGI";"30 - Kinder- und Jugendpsychiatrie","BGII";"31 - Psychosomatik","BGI";"00 - Bitte eine Fachabteilung auswählen","LEER";"","Leer"},2,0)</f>
        <v>Leer</v>
      </c>
      <c r="Y385" s="6" t="str">
        <f t="shared" si="79"/>
        <v/>
      </c>
      <c r="Z385" s="6">
        <f>VLOOKUP($C385,{"29 - Psychiatrie (Erwachsene)",1;"30 - Kinder- und Jugendpsychiatrie",1;"31 - Psychosomatik",1;"00 - Bitte eine Fachabteilung auswählen",0;"",0},2,0)</f>
        <v>0</v>
      </c>
      <c r="AA385" s="6">
        <f t="shared" si="80"/>
        <v>0</v>
      </c>
      <c r="AB385" s="6">
        <f t="shared" si="81"/>
        <v>0</v>
      </c>
      <c r="AC385" s="6">
        <f t="shared" si="82"/>
        <v>0</v>
      </c>
      <c r="AD385" s="6">
        <f t="shared" si="83"/>
        <v>0</v>
      </c>
      <c r="AE385" s="6">
        <f t="shared" si="84"/>
        <v>0</v>
      </c>
      <c r="AF385" s="6">
        <f t="shared" si="85"/>
        <v>0</v>
      </c>
      <c r="AG385" s="6">
        <f t="shared" si="86"/>
        <v>0</v>
      </c>
      <c r="AH385" s="6">
        <f t="shared" si="87"/>
        <v>0</v>
      </c>
      <c r="AI385" s="6">
        <f t="shared" si="88"/>
        <v>0</v>
      </c>
      <c r="AJ385" s="6"/>
      <c r="AK385" s="6"/>
      <c r="AL385" s="6"/>
    </row>
    <row r="386" spans="1:38" s="20" customFormat="1" ht="15" customHeight="1" x14ac:dyDescent="0.25">
      <c r="A386" s="19"/>
      <c r="B386" s="74" t="str">
        <f t="shared" si="76"/>
        <v>!!!</v>
      </c>
      <c r="C386" s="202" t="str">
        <f>IF($D386&lt;&gt;"",VLOOKUP(TEXT($D386,0),'Angaben Stationen'!$C$15:$V$65,2,0),"")</f>
        <v/>
      </c>
      <c r="D386" s="203"/>
      <c r="E386" s="210"/>
      <c r="F386" s="210"/>
      <c r="G386" s="217"/>
      <c r="H386" s="218"/>
      <c r="I386" s="218"/>
      <c r="J386" s="218"/>
      <c r="K386" s="218"/>
      <c r="L386" s="219" t="str">
        <f t="shared" si="89"/>
        <v/>
      </c>
      <c r="M386" s="116"/>
      <c r="N386" s="115"/>
      <c r="T386" s="6"/>
      <c r="U386" s="6">
        <f t="shared" si="77"/>
        <v>0</v>
      </c>
      <c r="V386" s="6" t="str">
        <f t="shared" si="90"/>
        <v>Leer</v>
      </c>
      <c r="W386" s="6" t="str">
        <f t="shared" si="78"/>
        <v/>
      </c>
      <c r="X386" s="6" t="str">
        <f>VLOOKUP($C386,{"29 - Psychiatrie (Erwachsene)","BGI";"30 - Kinder- und Jugendpsychiatrie","BGII";"31 - Psychosomatik","BGI";"00 - Bitte eine Fachabteilung auswählen","LEER";"","Leer"},2,0)</f>
        <v>Leer</v>
      </c>
      <c r="Y386" s="6" t="str">
        <f t="shared" si="79"/>
        <v/>
      </c>
      <c r="Z386" s="6">
        <f>VLOOKUP($C386,{"29 - Psychiatrie (Erwachsene)",1;"30 - Kinder- und Jugendpsychiatrie",1;"31 - Psychosomatik",1;"00 - Bitte eine Fachabteilung auswählen",0;"",0},2,0)</f>
        <v>0</v>
      </c>
      <c r="AA386" s="6">
        <f t="shared" si="80"/>
        <v>0</v>
      </c>
      <c r="AB386" s="6">
        <f t="shared" si="81"/>
        <v>0</v>
      </c>
      <c r="AC386" s="6">
        <f t="shared" si="82"/>
        <v>0</v>
      </c>
      <c r="AD386" s="6">
        <f t="shared" si="83"/>
        <v>0</v>
      </c>
      <c r="AE386" s="6">
        <f t="shared" si="84"/>
        <v>0</v>
      </c>
      <c r="AF386" s="6">
        <f t="shared" si="85"/>
        <v>0</v>
      </c>
      <c r="AG386" s="6">
        <f t="shared" si="86"/>
        <v>0</v>
      </c>
      <c r="AH386" s="6">
        <f t="shared" si="87"/>
        <v>0</v>
      </c>
      <c r="AI386" s="6">
        <f t="shared" si="88"/>
        <v>0</v>
      </c>
      <c r="AJ386" s="6"/>
      <c r="AK386" s="6"/>
      <c r="AL386" s="6"/>
    </row>
    <row r="387" spans="1:38" s="20" customFormat="1" ht="15" customHeight="1" x14ac:dyDescent="0.25">
      <c r="A387" s="19"/>
      <c r="B387" s="74" t="str">
        <f t="shared" si="76"/>
        <v>!!!</v>
      </c>
      <c r="C387" s="202" t="str">
        <f>IF($D387&lt;&gt;"",VLOOKUP(TEXT($D387,0),'Angaben Stationen'!$C$15:$V$65,2,0),"")</f>
        <v/>
      </c>
      <c r="D387" s="203"/>
      <c r="E387" s="210"/>
      <c r="F387" s="210"/>
      <c r="G387" s="217"/>
      <c r="H387" s="218"/>
      <c r="I387" s="218"/>
      <c r="J387" s="218"/>
      <c r="K387" s="218"/>
      <c r="L387" s="219" t="str">
        <f t="shared" si="89"/>
        <v/>
      </c>
      <c r="M387" s="116"/>
      <c r="N387" s="115"/>
      <c r="T387" s="6"/>
      <c r="U387" s="6">
        <f t="shared" si="77"/>
        <v>0</v>
      </c>
      <c r="V387" s="6" t="str">
        <f t="shared" si="90"/>
        <v>Leer</v>
      </c>
      <c r="W387" s="6" t="str">
        <f t="shared" si="78"/>
        <v/>
      </c>
      <c r="X387" s="6" t="str">
        <f>VLOOKUP($C387,{"29 - Psychiatrie (Erwachsene)","BGI";"30 - Kinder- und Jugendpsychiatrie","BGII";"31 - Psychosomatik","BGI";"00 - Bitte eine Fachabteilung auswählen","LEER";"","Leer"},2,0)</f>
        <v>Leer</v>
      </c>
      <c r="Y387" s="6" t="str">
        <f t="shared" si="79"/>
        <v/>
      </c>
      <c r="Z387" s="6">
        <f>VLOOKUP($C387,{"29 - Psychiatrie (Erwachsene)",1;"30 - Kinder- und Jugendpsychiatrie",1;"31 - Psychosomatik",1;"00 - Bitte eine Fachabteilung auswählen",0;"",0},2,0)</f>
        <v>0</v>
      </c>
      <c r="AA387" s="6">
        <f t="shared" si="80"/>
        <v>0</v>
      </c>
      <c r="AB387" s="6">
        <f t="shared" si="81"/>
        <v>0</v>
      </c>
      <c r="AC387" s="6">
        <f t="shared" si="82"/>
        <v>0</v>
      </c>
      <c r="AD387" s="6">
        <f t="shared" si="83"/>
        <v>0</v>
      </c>
      <c r="AE387" s="6">
        <f t="shared" si="84"/>
        <v>0</v>
      </c>
      <c r="AF387" s="6">
        <f t="shared" si="85"/>
        <v>0</v>
      </c>
      <c r="AG387" s="6">
        <f t="shared" si="86"/>
        <v>0</v>
      </c>
      <c r="AH387" s="6">
        <f t="shared" si="87"/>
        <v>0</v>
      </c>
      <c r="AI387" s="6">
        <f t="shared" si="88"/>
        <v>0</v>
      </c>
      <c r="AJ387" s="6"/>
      <c r="AK387" s="6"/>
      <c r="AL387" s="6"/>
    </row>
    <row r="388" spans="1:38" s="20" customFormat="1" ht="15" customHeight="1" x14ac:dyDescent="0.25">
      <c r="A388" s="19"/>
      <c r="B388" s="74" t="str">
        <f t="shared" si="76"/>
        <v>!!!</v>
      </c>
      <c r="C388" s="202" t="str">
        <f>IF($D388&lt;&gt;"",VLOOKUP(TEXT($D388,0),'Angaben Stationen'!$C$15:$V$65,2,0),"")</f>
        <v/>
      </c>
      <c r="D388" s="203"/>
      <c r="E388" s="210"/>
      <c r="F388" s="210"/>
      <c r="G388" s="217"/>
      <c r="H388" s="218"/>
      <c r="I388" s="218"/>
      <c r="J388" s="218"/>
      <c r="K388" s="218"/>
      <c r="L388" s="219" t="str">
        <f t="shared" si="89"/>
        <v/>
      </c>
      <c r="M388" s="116"/>
      <c r="N388" s="115"/>
      <c r="T388" s="6"/>
      <c r="U388" s="6">
        <f t="shared" si="77"/>
        <v>0</v>
      </c>
      <c r="V388" s="6" t="str">
        <f t="shared" si="90"/>
        <v>Leer</v>
      </c>
      <c r="W388" s="6" t="str">
        <f t="shared" si="78"/>
        <v/>
      </c>
      <c r="X388" s="6" t="str">
        <f>VLOOKUP($C388,{"29 - Psychiatrie (Erwachsene)","BGI";"30 - Kinder- und Jugendpsychiatrie","BGII";"31 - Psychosomatik","BGI";"00 - Bitte eine Fachabteilung auswählen","LEER";"","Leer"},2,0)</f>
        <v>Leer</v>
      </c>
      <c r="Y388" s="6" t="str">
        <f t="shared" si="79"/>
        <v/>
      </c>
      <c r="Z388" s="6">
        <f>VLOOKUP($C388,{"29 - Psychiatrie (Erwachsene)",1;"30 - Kinder- und Jugendpsychiatrie",1;"31 - Psychosomatik",1;"00 - Bitte eine Fachabteilung auswählen",0;"",0},2,0)</f>
        <v>0</v>
      </c>
      <c r="AA388" s="6">
        <f t="shared" si="80"/>
        <v>0</v>
      </c>
      <c r="AB388" s="6">
        <f t="shared" si="81"/>
        <v>0</v>
      </c>
      <c r="AC388" s="6">
        <f t="shared" si="82"/>
        <v>0</v>
      </c>
      <c r="AD388" s="6">
        <f t="shared" si="83"/>
        <v>0</v>
      </c>
      <c r="AE388" s="6">
        <f t="shared" si="84"/>
        <v>0</v>
      </c>
      <c r="AF388" s="6">
        <f t="shared" si="85"/>
        <v>0</v>
      </c>
      <c r="AG388" s="6">
        <f t="shared" si="86"/>
        <v>0</v>
      </c>
      <c r="AH388" s="6">
        <f t="shared" si="87"/>
        <v>0</v>
      </c>
      <c r="AI388" s="6">
        <f t="shared" si="88"/>
        <v>0</v>
      </c>
      <c r="AJ388" s="6"/>
      <c r="AK388" s="6"/>
      <c r="AL388" s="6"/>
    </row>
    <row r="389" spans="1:38" s="20" customFormat="1" ht="15" customHeight="1" x14ac:dyDescent="0.25">
      <c r="A389" s="19"/>
      <c r="B389" s="74" t="str">
        <f t="shared" si="76"/>
        <v>!!!</v>
      </c>
      <c r="C389" s="202" t="str">
        <f>IF($D389&lt;&gt;"",VLOOKUP(TEXT($D389,0),'Angaben Stationen'!$C$15:$V$65,2,0),"")</f>
        <v/>
      </c>
      <c r="D389" s="203"/>
      <c r="E389" s="210"/>
      <c r="F389" s="210"/>
      <c r="G389" s="217"/>
      <c r="H389" s="218"/>
      <c r="I389" s="218"/>
      <c r="J389" s="218"/>
      <c r="K389" s="218"/>
      <c r="L389" s="219" t="str">
        <f t="shared" si="89"/>
        <v/>
      </c>
      <c r="M389" s="116"/>
      <c r="N389" s="115"/>
      <c r="T389" s="6"/>
      <c r="U389" s="6">
        <f t="shared" si="77"/>
        <v>0</v>
      </c>
      <c r="V389" s="6" t="str">
        <f t="shared" si="90"/>
        <v>Leer</v>
      </c>
      <c r="W389" s="6" t="str">
        <f t="shared" si="78"/>
        <v/>
      </c>
      <c r="X389" s="6" t="str">
        <f>VLOOKUP($C389,{"29 - Psychiatrie (Erwachsene)","BGI";"30 - Kinder- und Jugendpsychiatrie","BGII";"31 - Psychosomatik","BGI";"00 - Bitte eine Fachabteilung auswählen","LEER";"","Leer"},2,0)</f>
        <v>Leer</v>
      </c>
      <c r="Y389" s="6" t="str">
        <f t="shared" si="79"/>
        <v/>
      </c>
      <c r="Z389" s="6">
        <f>VLOOKUP($C389,{"29 - Psychiatrie (Erwachsene)",1;"30 - Kinder- und Jugendpsychiatrie",1;"31 - Psychosomatik",1;"00 - Bitte eine Fachabteilung auswählen",0;"",0},2,0)</f>
        <v>0</v>
      </c>
      <c r="AA389" s="6">
        <f t="shared" si="80"/>
        <v>0</v>
      </c>
      <c r="AB389" s="6">
        <f t="shared" si="81"/>
        <v>0</v>
      </c>
      <c r="AC389" s="6">
        <f t="shared" si="82"/>
        <v>0</v>
      </c>
      <c r="AD389" s="6">
        <f t="shared" si="83"/>
        <v>0</v>
      </c>
      <c r="AE389" s="6">
        <f t="shared" si="84"/>
        <v>0</v>
      </c>
      <c r="AF389" s="6">
        <f t="shared" si="85"/>
        <v>0</v>
      </c>
      <c r="AG389" s="6">
        <f t="shared" si="86"/>
        <v>0</v>
      </c>
      <c r="AH389" s="6">
        <f t="shared" si="87"/>
        <v>0</v>
      </c>
      <c r="AI389" s="6">
        <f t="shared" si="88"/>
        <v>0</v>
      </c>
      <c r="AJ389" s="6"/>
      <c r="AK389" s="6"/>
      <c r="AL389" s="6"/>
    </row>
    <row r="390" spans="1:38" s="20" customFormat="1" ht="15" customHeight="1" x14ac:dyDescent="0.25">
      <c r="A390" s="19"/>
      <c r="B390" s="74" t="str">
        <f t="shared" si="76"/>
        <v>!!!</v>
      </c>
      <c r="C390" s="202" t="str">
        <f>IF($D390&lt;&gt;"",VLOOKUP(TEXT($D390,0),'Angaben Stationen'!$C$15:$V$65,2,0),"")</f>
        <v/>
      </c>
      <c r="D390" s="203"/>
      <c r="E390" s="210"/>
      <c r="F390" s="210"/>
      <c r="G390" s="217"/>
      <c r="H390" s="218"/>
      <c r="I390" s="218"/>
      <c r="J390" s="218"/>
      <c r="K390" s="218"/>
      <c r="L390" s="219" t="str">
        <f t="shared" si="89"/>
        <v/>
      </c>
      <c r="M390" s="116"/>
      <c r="N390" s="115"/>
      <c r="T390" s="6"/>
      <c r="U390" s="6">
        <f t="shared" si="77"/>
        <v>0</v>
      </c>
      <c r="V390" s="6" t="str">
        <f t="shared" si="90"/>
        <v>Leer</v>
      </c>
      <c r="W390" s="6" t="str">
        <f t="shared" si="78"/>
        <v/>
      </c>
      <c r="X390" s="6" t="str">
        <f>VLOOKUP($C390,{"29 - Psychiatrie (Erwachsene)","BGI";"30 - Kinder- und Jugendpsychiatrie","BGII";"31 - Psychosomatik","BGI";"00 - Bitte eine Fachabteilung auswählen","LEER";"","Leer"},2,0)</f>
        <v>Leer</v>
      </c>
      <c r="Y390" s="6" t="str">
        <f t="shared" si="79"/>
        <v/>
      </c>
      <c r="Z390" s="6">
        <f>VLOOKUP($C390,{"29 - Psychiatrie (Erwachsene)",1;"30 - Kinder- und Jugendpsychiatrie",1;"31 - Psychosomatik",1;"00 - Bitte eine Fachabteilung auswählen",0;"",0},2,0)</f>
        <v>0</v>
      </c>
      <c r="AA390" s="6">
        <f t="shared" si="80"/>
        <v>0</v>
      </c>
      <c r="AB390" s="6">
        <f t="shared" si="81"/>
        <v>0</v>
      </c>
      <c r="AC390" s="6">
        <f t="shared" si="82"/>
        <v>0</v>
      </c>
      <c r="AD390" s="6">
        <f t="shared" si="83"/>
        <v>0</v>
      </c>
      <c r="AE390" s="6">
        <f t="shared" si="84"/>
        <v>0</v>
      </c>
      <c r="AF390" s="6">
        <f t="shared" si="85"/>
        <v>0</v>
      </c>
      <c r="AG390" s="6">
        <f t="shared" si="86"/>
        <v>0</v>
      </c>
      <c r="AH390" s="6">
        <f t="shared" si="87"/>
        <v>0</v>
      </c>
      <c r="AI390" s="6">
        <f t="shared" si="88"/>
        <v>0</v>
      </c>
      <c r="AJ390" s="6"/>
      <c r="AK390" s="6"/>
      <c r="AL390" s="6"/>
    </row>
    <row r="391" spans="1:38" s="20" customFormat="1" ht="15" customHeight="1" x14ac:dyDescent="0.25">
      <c r="A391" s="19"/>
      <c r="B391" s="74" t="str">
        <f t="shared" si="76"/>
        <v>!!!</v>
      </c>
      <c r="C391" s="202" t="str">
        <f>IF($D391&lt;&gt;"",VLOOKUP(TEXT($D391,0),'Angaben Stationen'!$C$15:$V$65,2,0),"")</f>
        <v/>
      </c>
      <c r="D391" s="203"/>
      <c r="E391" s="210"/>
      <c r="F391" s="210"/>
      <c r="G391" s="217"/>
      <c r="H391" s="218"/>
      <c r="I391" s="218"/>
      <c r="J391" s="218"/>
      <c r="K391" s="218"/>
      <c r="L391" s="219" t="str">
        <f t="shared" si="89"/>
        <v/>
      </c>
      <c r="M391" s="116"/>
      <c r="N391" s="115"/>
      <c r="T391" s="6"/>
      <c r="U391" s="6">
        <f t="shared" si="77"/>
        <v>0</v>
      </c>
      <c r="V391" s="6" t="str">
        <f t="shared" si="90"/>
        <v>Leer</v>
      </c>
      <c r="W391" s="6" t="str">
        <f t="shared" si="78"/>
        <v/>
      </c>
      <c r="X391" s="6" t="str">
        <f>VLOOKUP($C391,{"29 - Psychiatrie (Erwachsene)","BGI";"30 - Kinder- und Jugendpsychiatrie","BGII";"31 - Psychosomatik","BGI";"00 - Bitte eine Fachabteilung auswählen","LEER";"","Leer"},2,0)</f>
        <v>Leer</v>
      </c>
      <c r="Y391" s="6" t="str">
        <f t="shared" si="79"/>
        <v/>
      </c>
      <c r="Z391" s="6">
        <f>VLOOKUP($C391,{"29 - Psychiatrie (Erwachsene)",1;"30 - Kinder- und Jugendpsychiatrie",1;"31 - Psychosomatik",1;"00 - Bitte eine Fachabteilung auswählen",0;"",0},2,0)</f>
        <v>0</v>
      </c>
      <c r="AA391" s="6">
        <f t="shared" si="80"/>
        <v>0</v>
      </c>
      <c r="AB391" s="6">
        <f t="shared" si="81"/>
        <v>0</v>
      </c>
      <c r="AC391" s="6">
        <f t="shared" si="82"/>
        <v>0</v>
      </c>
      <c r="AD391" s="6">
        <f t="shared" si="83"/>
        <v>0</v>
      </c>
      <c r="AE391" s="6">
        <f t="shared" si="84"/>
        <v>0</v>
      </c>
      <c r="AF391" s="6">
        <f t="shared" si="85"/>
        <v>0</v>
      </c>
      <c r="AG391" s="6">
        <f t="shared" si="86"/>
        <v>0</v>
      </c>
      <c r="AH391" s="6">
        <f t="shared" si="87"/>
        <v>0</v>
      </c>
      <c r="AI391" s="6">
        <f t="shared" si="88"/>
        <v>0</v>
      </c>
      <c r="AJ391" s="6"/>
      <c r="AK391" s="6"/>
      <c r="AL391" s="6"/>
    </row>
    <row r="392" spans="1:38" s="20" customFormat="1" ht="15" customHeight="1" x14ac:dyDescent="0.25">
      <c r="A392" s="19"/>
      <c r="B392" s="74" t="str">
        <f t="shared" si="76"/>
        <v>!!!</v>
      </c>
      <c r="C392" s="202" t="str">
        <f>IF($D392&lt;&gt;"",VLOOKUP(TEXT($D392,0),'Angaben Stationen'!$C$15:$V$65,2,0),"")</f>
        <v/>
      </c>
      <c r="D392" s="203"/>
      <c r="E392" s="210"/>
      <c r="F392" s="210"/>
      <c r="G392" s="217"/>
      <c r="H392" s="218"/>
      <c r="I392" s="218"/>
      <c r="J392" s="218"/>
      <c r="K392" s="218"/>
      <c r="L392" s="219" t="str">
        <f t="shared" si="89"/>
        <v/>
      </c>
      <c r="M392" s="116"/>
      <c r="N392" s="115"/>
      <c r="T392" s="6"/>
      <c r="U392" s="6">
        <f t="shared" si="77"/>
        <v>0</v>
      </c>
      <c r="V392" s="6" t="str">
        <f t="shared" si="90"/>
        <v>Leer</v>
      </c>
      <c r="W392" s="6" t="str">
        <f t="shared" si="78"/>
        <v/>
      </c>
      <c r="X392" s="6" t="str">
        <f>VLOOKUP($C392,{"29 - Psychiatrie (Erwachsene)","BGI";"30 - Kinder- und Jugendpsychiatrie","BGII";"31 - Psychosomatik","BGI";"00 - Bitte eine Fachabteilung auswählen","LEER";"","Leer"},2,0)</f>
        <v>Leer</v>
      </c>
      <c r="Y392" s="6" t="str">
        <f t="shared" si="79"/>
        <v/>
      </c>
      <c r="Z392" s="6">
        <f>VLOOKUP($C392,{"29 - Psychiatrie (Erwachsene)",1;"30 - Kinder- und Jugendpsychiatrie",1;"31 - Psychosomatik",1;"00 - Bitte eine Fachabteilung auswählen",0;"",0},2,0)</f>
        <v>0</v>
      </c>
      <c r="AA392" s="6">
        <f t="shared" si="80"/>
        <v>0</v>
      </c>
      <c r="AB392" s="6">
        <f t="shared" si="81"/>
        <v>0</v>
      </c>
      <c r="AC392" s="6">
        <f t="shared" si="82"/>
        <v>0</v>
      </c>
      <c r="AD392" s="6">
        <f t="shared" si="83"/>
        <v>0</v>
      </c>
      <c r="AE392" s="6">
        <f t="shared" si="84"/>
        <v>0</v>
      </c>
      <c r="AF392" s="6">
        <f t="shared" si="85"/>
        <v>0</v>
      </c>
      <c r="AG392" s="6">
        <f t="shared" si="86"/>
        <v>0</v>
      </c>
      <c r="AH392" s="6">
        <f t="shared" si="87"/>
        <v>0</v>
      </c>
      <c r="AI392" s="6">
        <f t="shared" si="88"/>
        <v>0</v>
      </c>
      <c r="AJ392" s="6"/>
      <c r="AK392" s="6"/>
      <c r="AL392" s="6"/>
    </row>
    <row r="393" spans="1:38" s="20" customFormat="1" ht="15" customHeight="1" x14ac:dyDescent="0.25">
      <c r="A393" s="19"/>
      <c r="B393" s="74" t="str">
        <f t="shared" si="76"/>
        <v>!!!</v>
      </c>
      <c r="C393" s="202" t="str">
        <f>IF($D393&lt;&gt;"",VLOOKUP(TEXT($D393,0),'Angaben Stationen'!$C$15:$V$65,2,0),"")</f>
        <v/>
      </c>
      <c r="D393" s="203"/>
      <c r="E393" s="210"/>
      <c r="F393" s="210"/>
      <c r="G393" s="217"/>
      <c r="H393" s="218"/>
      <c r="I393" s="218"/>
      <c r="J393" s="218"/>
      <c r="K393" s="218"/>
      <c r="L393" s="219" t="str">
        <f t="shared" si="89"/>
        <v/>
      </c>
      <c r="M393" s="116"/>
      <c r="N393" s="115"/>
      <c r="T393" s="6"/>
      <c r="U393" s="6">
        <f t="shared" si="77"/>
        <v>0</v>
      </c>
      <c r="V393" s="6" t="str">
        <f t="shared" si="90"/>
        <v>Leer</v>
      </c>
      <c r="W393" s="6" t="str">
        <f t="shared" si="78"/>
        <v/>
      </c>
      <c r="X393" s="6" t="str">
        <f>VLOOKUP($C393,{"29 - Psychiatrie (Erwachsene)","BGI";"30 - Kinder- und Jugendpsychiatrie","BGII";"31 - Psychosomatik","BGI";"00 - Bitte eine Fachabteilung auswählen","LEER";"","Leer"},2,0)</f>
        <v>Leer</v>
      </c>
      <c r="Y393" s="6" t="str">
        <f t="shared" si="79"/>
        <v/>
      </c>
      <c r="Z393" s="6">
        <f>VLOOKUP($C393,{"29 - Psychiatrie (Erwachsene)",1;"30 - Kinder- und Jugendpsychiatrie",1;"31 - Psychosomatik",1;"00 - Bitte eine Fachabteilung auswählen",0;"",0},2,0)</f>
        <v>0</v>
      </c>
      <c r="AA393" s="6">
        <f t="shared" si="80"/>
        <v>0</v>
      </c>
      <c r="AB393" s="6">
        <f t="shared" si="81"/>
        <v>0</v>
      </c>
      <c r="AC393" s="6">
        <f t="shared" si="82"/>
        <v>0</v>
      </c>
      <c r="AD393" s="6">
        <f t="shared" si="83"/>
        <v>0</v>
      </c>
      <c r="AE393" s="6">
        <f t="shared" si="84"/>
        <v>0</v>
      </c>
      <c r="AF393" s="6">
        <f t="shared" si="85"/>
        <v>0</v>
      </c>
      <c r="AG393" s="6">
        <f t="shared" si="86"/>
        <v>0</v>
      </c>
      <c r="AH393" s="6">
        <f t="shared" si="87"/>
        <v>0</v>
      </c>
      <c r="AI393" s="6">
        <f t="shared" si="88"/>
        <v>0</v>
      </c>
      <c r="AJ393" s="6"/>
      <c r="AK393" s="6"/>
      <c r="AL393" s="6"/>
    </row>
    <row r="394" spans="1:38" s="20" customFormat="1" ht="15" customHeight="1" x14ac:dyDescent="0.25">
      <c r="A394" s="19"/>
      <c r="B394" s="74" t="str">
        <f t="shared" si="76"/>
        <v>!!!</v>
      </c>
      <c r="C394" s="202" t="str">
        <f>IF($D394&lt;&gt;"",VLOOKUP(TEXT($D394,0),'Angaben Stationen'!$C$15:$V$65,2,0),"")</f>
        <v/>
      </c>
      <c r="D394" s="203"/>
      <c r="E394" s="210"/>
      <c r="F394" s="210"/>
      <c r="G394" s="217"/>
      <c r="H394" s="218"/>
      <c r="I394" s="218"/>
      <c r="J394" s="218"/>
      <c r="K394" s="218"/>
      <c r="L394" s="219" t="str">
        <f t="shared" si="89"/>
        <v/>
      </c>
      <c r="M394" s="116"/>
      <c r="N394" s="115"/>
      <c r="T394" s="6"/>
      <c r="U394" s="6">
        <f t="shared" si="77"/>
        <v>0</v>
      </c>
      <c r="V394" s="6" t="str">
        <f t="shared" si="90"/>
        <v>Leer</v>
      </c>
      <c r="W394" s="6" t="str">
        <f t="shared" si="78"/>
        <v/>
      </c>
      <c r="X394" s="6" t="str">
        <f>VLOOKUP($C394,{"29 - Psychiatrie (Erwachsene)","BGI";"30 - Kinder- und Jugendpsychiatrie","BGII";"31 - Psychosomatik","BGI";"00 - Bitte eine Fachabteilung auswählen","LEER";"","Leer"},2,0)</f>
        <v>Leer</v>
      </c>
      <c r="Y394" s="6" t="str">
        <f t="shared" si="79"/>
        <v/>
      </c>
      <c r="Z394" s="6">
        <f>VLOOKUP($C394,{"29 - Psychiatrie (Erwachsene)",1;"30 - Kinder- und Jugendpsychiatrie",1;"31 - Psychosomatik",1;"00 - Bitte eine Fachabteilung auswählen",0;"",0},2,0)</f>
        <v>0</v>
      </c>
      <c r="AA394" s="6">
        <f t="shared" si="80"/>
        <v>0</v>
      </c>
      <c r="AB394" s="6">
        <f t="shared" si="81"/>
        <v>0</v>
      </c>
      <c r="AC394" s="6">
        <f t="shared" si="82"/>
        <v>0</v>
      </c>
      <c r="AD394" s="6">
        <f t="shared" si="83"/>
        <v>0</v>
      </c>
      <c r="AE394" s="6">
        <f t="shared" si="84"/>
        <v>0</v>
      </c>
      <c r="AF394" s="6">
        <f t="shared" si="85"/>
        <v>0</v>
      </c>
      <c r="AG394" s="6">
        <f t="shared" si="86"/>
        <v>0</v>
      </c>
      <c r="AH394" s="6">
        <f t="shared" si="87"/>
        <v>0</v>
      </c>
      <c r="AI394" s="6">
        <f t="shared" si="88"/>
        <v>0</v>
      </c>
      <c r="AJ394" s="6"/>
      <c r="AK394" s="6"/>
      <c r="AL394" s="6"/>
    </row>
    <row r="395" spans="1:38" s="20" customFormat="1" ht="15" customHeight="1" x14ac:dyDescent="0.25">
      <c r="A395" s="19"/>
      <c r="B395" s="74" t="str">
        <f t="shared" si="76"/>
        <v>!!!</v>
      </c>
      <c r="C395" s="202" t="str">
        <f>IF($D395&lt;&gt;"",VLOOKUP(TEXT($D395,0),'Angaben Stationen'!$C$15:$V$65,2,0),"")</f>
        <v/>
      </c>
      <c r="D395" s="203"/>
      <c r="E395" s="210"/>
      <c r="F395" s="210"/>
      <c r="G395" s="217"/>
      <c r="H395" s="218"/>
      <c r="I395" s="218"/>
      <c r="J395" s="218"/>
      <c r="K395" s="218"/>
      <c r="L395" s="219" t="str">
        <f t="shared" si="89"/>
        <v/>
      </c>
      <c r="M395" s="116"/>
      <c r="N395" s="115"/>
      <c r="T395" s="6"/>
      <c r="U395" s="6">
        <f t="shared" si="77"/>
        <v>0</v>
      </c>
      <c r="V395" s="6" t="str">
        <f t="shared" si="90"/>
        <v>Leer</v>
      </c>
      <c r="W395" s="6" t="str">
        <f t="shared" si="78"/>
        <v/>
      </c>
      <c r="X395" s="6" t="str">
        <f>VLOOKUP($C395,{"29 - Psychiatrie (Erwachsene)","BGI";"30 - Kinder- und Jugendpsychiatrie","BGII";"31 - Psychosomatik","BGI";"00 - Bitte eine Fachabteilung auswählen","LEER";"","Leer"},2,0)</f>
        <v>Leer</v>
      </c>
      <c r="Y395" s="6" t="str">
        <f t="shared" si="79"/>
        <v/>
      </c>
      <c r="Z395" s="6">
        <f>VLOOKUP($C395,{"29 - Psychiatrie (Erwachsene)",1;"30 - Kinder- und Jugendpsychiatrie",1;"31 - Psychosomatik",1;"00 - Bitte eine Fachabteilung auswählen",0;"",0},2,0)</f>
        <v>0</v>
      </c>
      <c r="AA395" s="6">
        <f t="shared" si="80"/>
        <v>0</v>
      </c>
      <c r="AB395" s="6">
        <f t="shared" si="81"/>
        <v>0</v>
      </c>
      <c r="AC395" s="6">
        <f t="shared" si="82"/>
        <v>0</v>
      </c>
      <c r="AD395" s="6">
        <f t="shared" si="83"/>
        <v>0</v>
      </c>
      <c r="AE395" s="6">
        <f t="shared" si="84"/>
        <v>0</v>
      </c>
      <c r="AF395" s="6">
        <f t="shared" si="85"/>
        <v>0</v>
      </c>
      <c r="AG395" s="6">
        <f t="shared" si="86"/>
        <v>0</v>
      </c>
      <c r="AH395" s="6">
        <f t="shared" si="87"/>
        <v>0</v>
      </c>
      <c r="AI395" s="6">
        <f t="shared" si="88"/>
        <v>0</v>
      </c>
      <c r="AJ395" s="6"/>
      <c r="AK395" s="6"/>
      <c r="AL395" s="6"/>
    </row>
    <row r="396" spans="1:38" s="20" customFormat="1" ht="15" customHeight="1" x14ac:dyDescent="0.25">
      <c r="A396" s="19"/>
      <c r="B396" s="74" t="str">
        <f t="shared" si="76"/>
        <v>!!!</v>
      </c>
      <c r="C396" s="202" t="str">
        <f>IF($D396&lt;&gt;"",VLOOKUP(TEXT($D396,0),'Angaben Stationen'!$C$15:$V$65,2,0),"")</f>
        <v/>
      </c>
      <c r="D396" s="203"/>
      <c r="E396" s="210"/>
      <c r="F396" s="210"/>
      <c r="G396" s="217"/>
      <c r="H396" s="218"/>
      <c r="I396" s="218"/>
      <c r="J396" s="218"/>
      <c r="K396" s="218"/>
      <c r="L396" s="219" t="str">
        <f t="shared" si="89"/>
        <v/>
      </c>
      <c r="M396" s="116"/>
      <c r="N396" s="115"/>
      <c r="T396" s="6"/>
      <c r="U396" s="6">
        <f t="shared" si="77"/>
        <v>0</v>
      </c>
      <c r="V396" s="6" t="str">
        <f t="shared" si="90"/>
        <v>Leer</v>
      </c>
      <c r="W396" s="6" t="str">
        <f t="shared" si="78"/>
        <v/>
      </c>
      <c r="X396" s="6" t="str">
        <f>VLOOKUP($C396,{"29 - Psychiatrie (Erwachsene)","BGI";"30 - Kinder- und Jugendpsychiatrie","BGII";"31 - Psychosomatik","BGI";"00 - Bitte eine Fachabteilung auswählen","LEER";"","Leer"},2,0)</f>
        <v>Leer</v>
      </c>
      <c r="Y396" s="6" t="str">
        <f t="shared" si="79"/>
        <v/>
      </c>
      <c r="Z396" s="6">
        <f>VLOOKUP($C396,{"29 - Psychiatrie (Erwachsene)",1;"30 - Kinder- und Jugendpsychiatrie",1;"31 - Psychosomatik",1;"00 - Bitte eine Fachabteilung auswählen",0;"",0},2,0)</f>
        <v>0</v>
      </c>
      <c r="AA396" s="6">
        <f t="shared" si="80"/>
        <v>0</v>
      </c>
      <c r="AB396" s="6">
        <f t="shared" si="81"/>
        <v>0</v>
      </c>
      <c r="AC396" s="6">
        <f t="shared" si="82"/>
        <v>0</v>
      </c>
      <c r="AD396" s="6">
        <f t="shared" si="83"/>
        <v>0</v>
      </c>
      <c r="AE396" s="6">
        <f t="shared" si="84"/>
        <v>0</v>
      </c>
      <c r="AF396" s="6">
        <f t="shared" si="85"/>
        <v>0</v>
      </c>
      <c r="AG396" s="6">
        <f t="shared" si="86"/>
        <v>0</v>
      </c>
      <c r="AH396" s="6">
        <f t="shared" si="87"/>
        <v>0</v>
      </c>
      <c r="AI396" s="6">
        <f t="shared" si="88"/>
        <v>0</v>
      </c>
      <c r="AJ396" s="6"/>
      <c r="AK396" s="6"/>
      <c r="AL396" s="6"/>
    </row>
    <row r="397" spans="1:38" s="20" customFormat="1" ht="15" customHeight="1" x14ac:dyDescent="0.25">
      <c r="A397" s="19"/>
      <c r="B397" s="74" t="str">
        <f t="shared" si="76"/>
        <v>!!!</v>
      </c>
      <c r="C397" s="202" t="str">
        <f>IF($D397&lt;&gt;"",VLOOKUP(TEXT($D397,0),'Angaben Stationen'!$C$15:$V$65,2,0),"")</f>
        <v/>
      </c>
      <c r="D397" s="203"/>
      <c r="E397" s="210"/>
      <c r="F397" s="210"/>
      <c r="G397" s="217"/>
      <c r="H397" s="218"/>
      <c r="I397" s="218"/>
      <c r="J397" s="218"/>
      <c r="K397" s="218"/>
      <c r="L397" s="219" t="str">
        <f t="shared" si="89"/>
        <v/>
      </c>
      <c r="M397" s="116"/>
      <c r="N397" s="115"/>
      <c r="T397" s="6"/>
      <c r="U397" s="6">
        <f t="shared" si="77"/>
        <v>0</v>
      </c>
      <c r="V397" s="6" t="str">
        <f t="shared" si="90"/>
        <v>Leer</v>
      </c>
      <c r="W397" s="6" t="str">
        <f t="shared" si="78"/>
        <v/>
      </c>
      <c r="X397" s="6" t="str">
        <f>VLOOKUP($C397,{"29 - Psychiatrie (Erwachsene)","BGI";"30 - Kinder- und Jugendpsychiatrie","BGII";"31 - Psychosomatik","BGI";"00 - Bitte eine Fachabteilung auswählen","LEER";"","Leer"},2,0)</f>
        <v>Leer</v>
      </c>
      <c r="Y397" s="6" t="str">
        <f t="shared" si="79"/>
        <v/>
      </c>
      <c r="Z397" s="6">
        <f>VLOOKUP($C397,{"29 - Psychiatrie (Erwachsene)",1;"30 - Kinder- und Jugendpsychiatrie",1;"31 - Psychosomatik",1;"00 - Bitte eine Fachabteilung auswählen",0;"",0},2,0)</f>
        <v>0</v>
      </c>
      <c r="AA397" s="6">
        <f t="shared" si="80"/>
        <v>0</v>
      </c>
      <c r="AB397" s="6">
        <f t="shared" si="81"/>
        <v>0</v>
      </c>
      <c r="AC397" s="6">
        <f t="shared" si="82"/>
        <v>0</v>
      </c>
      <c r="AD397" s="6">
        <f t="shared" si="83"/>
        <v>0</v>
      </c>
      <c r="AE397" s="6">
        <f t="shared" si="84"/>
        <v>0</v>
      </c>
      <c r="AF397" s="6">
        <f t="shared" si="85"/>
        <v>0</v>
      </c>
      <c r="AG397" s="6">
        <f t="shared" si="86"/>
        <v>0</v>
      </c>
      <c r="AH397" s="6">
        <f t="shared" si="87"/>
        <v>0</v>
      </c>
      <c r="AI397" s="6">
        <f t="shared" si="88"/>
        <v>0</v>
      </c>
      <c r="AJ397" s="6"/>
      <c r="AK397" s="6"/>
      <c r="AL397" s="6"/>
    </row>
    <row r="398" spans="1:38" s="20" customFormat="1" ht="15" customHeight="1" x14ac:dyDescent="0.25">
      <c r="A398" s="19"/>
      <c r="B398" s="74" t="str">
        <f t="shared" si="76"/>
        <v>!!!</v>
      </c>
      <c r="C398" s="202" t="str">
        <f>IF($D398&lt;&gt;"",VLOOKUP(TEXT($D398,0),'Angaben Stationen'!$C$15:$V$65,2,0),"")</f>
        <v/>
      </c>
      <c r="D398" s="203"/>
      <c r="E398" s="210"/>
      <c r="F398" s="210"/>
      <c r="G398" s="217"/>
      <c r="H398" s="218"/>
      <c r="I398" s="218"/>
      <c r="J398" s="218"/>
      <c r="K398" s="218"/>
      <c r="L398" s="219" t="str">
        <f t="shared" si="89"/>
        <v/>
      </c>
      <c r="M398" s="116"/>
      <c r="N398" s="115"/>
      <c r="T398" s="6"/>
      <c r="U398" s="6">
        <f t="shared" si="77"/>
        <v>0</v>
      </c>
      <c r="V398" s="6" t="str">
        <f t="shared" si="90"/>
        <v>Leer</v>
      </c>
      <c r="W398" s="6" t="str">
        <f t="shared" si="78"/>
        <v/>
      </c>
      <c r="X398" s="6" t="str">
        <f>VLOOKUP($C398,{"29 - Psychiatrie (Erwachsene)","BGI";"30 - Kinder- und Jugendpsychiatrie","BGII";"31 - Psychosomatik","BGI";"00 - Bitte eine Fachabteilung auswählen","LEER";"","Leer"},2,0)</f>
        <v>Leer</v>
      </c>
      <c r="Y398" s="6" t="str">
        <f t="shared" si="79"/>
        <v/>
      </c>
      <c r="Z398" s="6">
        <f>VLOOKUP($C398,{"29 - Psychiatrie (Erwachsene)",1;"30 - Kinder- und Jugendpsychiatrie",1;"31 - Psychosomatik",1;"00 - Bitte eine Fachabteilung auswählen",0;"",0},2,0)</f>
        <v>0</v>
      </c>
      <c r="AA398" s="6">
        <f t="shared" si="80"/>
        <v>0</v>
      </c>
      <c r="AB398" s="6">
        <f t="shared" si="81"/>
        <v>0</v>
      </c>
      <c r="AC398" s="6">
        <f t="shared" si="82"/>
        <v>0</v>
      </c>
      <c r="AD398" s="6">
        <f t="shared" si="83"/>
        <v>0</v>
      </c>
      <c r="AE398" s="6">
        <f t="shared" si="84"/>
        <v>0</v>
      </c>
      <c r="AF398" s="6">
        <f t="shared" si="85"/>
        <v>0</v>
      </c>
      <c r="AG398" s="6">
        <f t="shared" si="86"/>
        <v>0</v>
      </c>
      <c r="AH398" s="6">
        <f t="shared" si="87"/>
        <v>0</v>
      </c>
      <c r="AI398" s="6">
        <f t="shared" si="88"/>
        <v>0</v>
      </c>
      <c r="AJ398" s="6"/>
      <c r="AK398" s="6"/>
      <c r="AL398" s="6"/>
    </row>
    <row r="399" spans="1:38" s="20" customFormat="1" ht="15" customHeight="1" x14ac:dyDescent="0.25">
      <c r="A399" s="19"/>
      <c r="B399" s="74" t="str">
        <f t="shared" si="76"/>
        <v>!!!</v>
      </c>
      <c r="C399" s="202" t="str">
        <f>IF($D399&lt;&gt;"",VLOOKUP(TEXT($D399,0),'Angaben Stationen'!$C$15:$V$65,2,0),"")</f>
        <v/>
      </c>
      <c r="D399" s="203"/>
      <c r="E399" s="210"/>
      <c r="F399" s="210"/>
      <c r="G399" s="217"/>
      <c r="H399" s="218"/>
      <c r="I399" s="218"/>
      <c r="J399" s="218"/>
      <c r="K399" s="218"/>
      <c r="L399" s="219" t="str">
        <f t="shared" si="89"/>
        <v/>
      </c>
      <c r="M399" s="116"/>
      <c r="N399" s="115"/>
      <c r="T399" s="6"/>
      <c r="U399" s="6">
        <f t="shared" si="77"/>
        <v>0</v>
      </c>
      <c r="V399" s="6" t="str">
        <f t="shared" si="90"/>
        <v>Leer</v>
      </c>
      <c r="W399" s="6" t="str">
        <f t="shared" si="78"/>
        <v/>
      </c>
      <c r="X399" s="6" t="str">
        <f>VLOOKUP($C399,{"29 - Psychiatrie (Erwachsene)","BGI";"30 - Kinder- und Jugendpsychiatrie","BGII";"31 - Psychosomatik","BGI";"00 - Bitte eine Fachabteilung auswählen","LEER";"","Leer"},2,0)</f>
        <v>Leer</v>
      </c>
      <c r="Y399" s="6" t="str">
        <f t="shared" si="79"/>
        <v/>
      </c>
      <c r="Z399" s="6">
        <f>VLOOKUP($C399,{"29 - Psychiatrie (Erwachsene)",1;"30 - Kinder- und Jugendpsychiatrie",1;"31 - Psychosomatik",1;"00 - Bitte eine Fachabteilung auswählen",0;"",0},2,0)</f>
        <v>0</v>
      </c>
      <c r="AA399" s="6">
        <f t="shared" si="80"/>
        <v>0</v>
      </c>
      <c r="AB399" s="6">
        <f t="shared" si="81"/>
        <v>0</v>
      </c>
      <c r="AC399" s="6">
        <f t="shared" si="82"/>
        <v>0</v>
      </c>
      <c r="AD399" s="6">
        <f t="shared" si="83"/>
        <v>0</v>
      </c>
      <c r="AE399" s="6">
        <f t="shared" si="84"/>
        <v>0</v>
      </c>
      <c r="AF399" s="6">
        <f t="shared" si="85"/>
        <v>0</v>
      </c>
      <c r="AG399" s="6">
        <f t="shared" si="86"/>
        <v>0</v>
      </c>
      <c r="AH399" s="6">
        <f t="shared" si="87"/>
        <v>0</v>
      </c>
      <c r="AI399" s="6">
        <f t="shared" si="88"/>
        <v>0</v>
      </c>
      <c r="AJ399" s="6"/>
      <c r="AK399" s="6"/>
      <c r="AL399" s="6"/>
    </row>
    <row r="400" spans="1:38" s="20" customFormat="1" ht="15" customHeight="1" x14ac:dyDescent="0.25">
      <c r="A400" s="19"/>
      <c r="B400" s="74" t="str">
        <f t="shared" si="76"/>
        <v>!!!</v>
      </c>
      <c r="C400" s="202" t="str">
        <f>IF($D400&lt;&gt;"",VLOOKUP(TEXT($D400,0),'Angaben Stationen'!$C$15:$V$65,2,0),"")</f>
        <v/>
      </c>
      <c r="D400" s="203"/>
      <c r="E400" s="210"/>
      <c r="F400" s="210"/>
      <c r="G400" s="217"/>
      <c r="H400" s="218"/>
      <c r="I400" s="218"/>
      <c r="J400" s="218"/>
      <c r="K400" s="218"/>
      <c r="L400" s="219" t="str">
        <f t="shared" si="89"/>
        <v/>
      </c>
      <c r="M400" s="116"/>
      <c r="N400" s="115"/>
      <c r="T400" s="6"/>
      <c r="U400" s="6">
        <f t="shared" si="77"/>
        <v>0</v>
      </c>
      <c r="V400" s="6" t="str">
        <f t="shared" si="90"/>
        <v>Leer</v>
      </c>
      <c r="W400" s="6" t="str">
        <f t="shared" si="78"/>
        <v/>
      </c>
      <c r="X400" s="6" t="str">
        <f>VLOOKUP($C400,{"29 - Psychiatrie (Erwachsene)","BGI";"30 - Kinder- und Jugendpsychiatrie","BGII";"31 - Psychosomatik","BGI";"00 - Bitte eine Fachabteilung auswählen","LEER";"","Leer"},2,0)</f>
        <v>Leer</v>
      </c>
      <c r="Y400" s="6" t="str">
        <f t="shared" si="79"/>
        <v/>
      </c>
      <c r="Z400" s="6">
        <f>VLOOKUP($C400,{"29 - Psychiatrie (Erwachsene)",1;"30 - Kinder- und Jugendpsychiatrie",1;"31 - Psychosomatik",1;"00 - Bitte eine Fachabteilung auswählen",0;"",0},2,0)</f>
        <v>0</v>
      </c>
      <c r="AA400" s="6">
        <f t="shared" si="80"/>
        <v>0</v>
      </c>
      <c r="AB400" s="6">
        <f t="shared" si="81"/>
        <v>0</v>
      </c>
      <c r="AC400" s="6">
        <f t="shared" si="82"/>
        <v>0</v>
      </c>
      <c r="AD400" s="6">
        <f t="shared" si="83"/>
        <v>0</v>
      </c>
      <c r="AE400" s="6">
        <f t="shared" si="84"/>
        <v>0</v>
      </c>
      <c r="AF400" s="6">
        <f t="shared" si="85"/>
        <v>0</v>
      </c>
      <c r="AG400" s="6">
        <f t="shared" si="86"/>
        <v>0</v>
      </c>
      <c r="AH400" s="6">
        <f t="shared" si="87"/>
        <v>0</v>
      </c>
      <c r="AI400" s="6">
        <f t="shared" si="88"/>
        <v>0</v>
      </c>
      <c r="AJ400" s="6"/>
      <c r="AK400" s="6"/>
      <c r="AL400" s="6"/>
    </row>
    <row r="401" spans="1:38" s="20" customFormat="1" ht="15" customHeight="1" x14ac:dyDescent="0.25">
      <c r="A401" s="19"/>
      <c r="B401" s="74" t="str">
        <f t="shared" ref="B401:B464" si="91">IF(SUM(Z401:AI401)&lt;10,"!!!","")</f>
        <v>!!!</v>
      </c>
      <c r="C401" s="202" t="str">
        <f>IF($D401&lt;&gt;"",VLOOKUP(TEXT($D401,0),'Angaben Stationen'!$C$15:$V$65,2,0),"")</f>
        <v/>
      </c>
      <c r="D401" s="203"/>
      <c r="E401" s="210"/>
      <c r="F401" s="210"/>
      <c r="G401" s="217"/>
      <c r="H401" s="218"/>
      <c r="I401" s="218"/>
      <c r="J401" s="218"/>
      <c r="K401" s="218"/>
      <c r="L401" s="219" t="str">
        <f t="shared" si="89"/>
        <v/>
      </c>
      <c r="M401" s="116"/>
      <c r="N401" s="115"/>
      <c r="T401" s="6"/>
      <c r="U401" s="6">
        <f t="shared" ref="U401:U464" si="92">IF(LEN(B401)&gt;0,0,1)</f>
        <v>0</v>
      </c>
      <c r="V401" s="6" t="str">
        <f t="shared" si="90"/>
        <v>Leer</v>
      </c>
      <c r="W401" s="6" t="str">
        <f t="shared" ref="W401:W464" si="93">IF($C401&lt;&gt;"","Monate","")</f>
        <v/>
      </c>
      <c r="X401" s="6" t="str">
        <f>VLOOKUP($C401,{"29 - Psychiatrie (Erwachsene)","BGI";"30 - Kinder- und Jugendpsychiatrie","BGII";"31 - Psychosomatik","BGI";"00 - Bitte eine Fachabteilung auswählen","LEER";"","Leer"},2,0)</f>
        <v>Leer</v>
      </c>
      <c r="Y401" s="6" t="str">
        <f t="shared" ref="Y401:Y464" si="94">IF($C401&lt;&gt;"","JN","")</f>
        <v/>
      </c>
      <c r="Z401" s="6">
        <f>VLOOKUP($C401,{"29 - Psychiatrie (Erwachsene)",1;"30 - Kinder- und Jugendpsychiatrie",1;"31 - Psychosomatik",1;"00 - Bitte eine Fachabteilung auswählen",0;"",0},2,0)</f>
        <v>0</v>
      </c>
      <c r="AA401" s="6">
        <f t="shared" ref="AA401:AA464" si="95">IF(LEN($D401)&gt;0,1,0)</f>
        <v>0</v>
      </c>
      <c r="AB401" s="6">
        <f t="shared" ref="AB401:AB464" si="96">IF(LEN($E401)&gt;0,1,0)</f>
        <v>0</v>
      </c>
      <c r="AC401" s="6">
        <f t="shared" ref="AC401:AC464" si="97">IF(LEN($F401)&gt;0,1,0)</f>
        <v>0</v>
      </c>
      <c r="AD401" s="6">
        <f t="shared" ref="AD401:AD464" si="98">IF(LEN($G401)&gt;0,1,0)</f>
        <v>0</v>
      </c>
      <c r="AE401" s="6">
        <f t="shared" ref="AE401:AE464" si="99">IF(LEN($H401)&gt;0,1,0)</f>
        <v>0</v>
      </c>
      <c r="AF401" s="6">
        <f t="shared" ref="AF401:AF464" si="100">IF(LEN($I401)&gt;0,1,0)</f>
        <v>0</v>
      </c>
      <c r="AG401" s="6">
        <f t="shared" ref="AG401:AG464" si="101">IF(LEN($J401)&gt;0,1,0)</f>
        <v>0</v>
      </c>
      <c r="AH401" s="6">
        <f t="shared" ref="AH401:AH464" si="102">IF(LEN($K401)&gt;0,1,0)</f>
        <v>0</v>
      </c>
      <c r="AI401" s="6">
        <f t="shared" ref="AI401:AI464" si="103">IF(LEN($L401)&gt;0,1,0)</f>
        <v>0</v>
      </c>
      <c r="AJ401" s="6"/>
      <c r="AK401" s="6"/>
      <c r="AL401" s="6"/>
    </row>
    <row r="402" spans="1:38" s="20" customFormat="1" ht="15" customHeight="1" x14ac:dyDescent="0.25">
      <c r="A402" s="19"/>
      <c r="B402" s="74" t="str">
        <f t="shared" si="91"/>
        <v>!!!</v>
      </c>
      <c r="C402" s="202" t="str">
        <f>IF($D402&lt;&gt;"",VLOOKUP(TEXT($D402,0),'Angaben Stationen'!$C$15:$V$65,2,0),"")</f>
        <v/>
      </c>
      <c r="D402" s="203"/>
      <c r="E402" s="210"/>
      <c r="F402" s="210"/>
      <c r="G402" s="217"/>
      <c r="H402" s="218"/>
      <c r="I402" s="218"/>
      <c r="J402" s="218"/>
      <c r="K402" s="218"/>
      <c r="L402" s="219" t="str">
        <f t="shared" ref="L402:L465" si="104">IF(G402&gt;0,H402/G402,"")</f>
        <v/>
      </c>
      <c r="M402" s="116"/>
      <c r="N402" s="115"/>
      <c r="T402" s="6"/>
      <c r="U402" s="6">
        <f t="shared" si="92"/>
        <v>0</v>
      </c>
      <c r="V402" s="6" t="str">
        <f t="shared" ref="V402:V465" si="105">IF($D401&lt;&gt;"","Stationen","Leer")</f>
        <v>Leer</v>
      </c>
      <c r="W402" s="6" t="str">
        <f t="shared" si="93"/>
        <v/>
      </c>
      <c r="X402" s="6" t="str">
        <f>VLOOKUP($C402,{"29 - Psychiatrie (Erwachsene)","BGI";"30 - Kinder- und Jugendpsychiatrie","BGII";"31 - Psychosomatik","BGI";"00 - Bitte eine Fachabteilung auswählen","LEER";"","Leer"},2,0)</f>
        <v>Leer</v>
      </c>
      <c r="Y402" s="6" t="str">
        <f t="shared" si="94"/>
        <v/>
      </c>
      <c r="Z402" s="6">
        <f>VLOOKUP($C402,{"29 - Psychiatrie (Erwachsene)",1;"30 - Kinder- und Jugendpsychiatrie",1;"31 - Psychosomatik",1;"00 - Bitte eine Fachabteilung auswählen",0;"",0},2,0)</f>
        <v>0</v>
      </c>
      <c r="AA402" s="6">
        <f t="shared" si="95"/>
        <v>0</v>
      </c>
      <c r="AB402" s="6">
        <f t="shared" si="96"/>
        <v>0</v>
      </c>
      <c r="AC402" s="6">
        <f t="shared" si="97"/>
        <v>0</v>
      </c>
      <c r="AD402" s="6">
        <f t="shared" si="98"/>
        <v>0</v>
      </c>
      <c r="AE402" s="6">
        <f t="shared" si="99"/>
        <v>0</v>
      </c>
      <c r="AF402" s="6">
        <f t="shared" si="100"/>
        <v>0</v>
      </c>
      <c r="AG402" s="6">
        <f t="shared" si="101"/>
        <v>0</v>
      </c>
      <c r="AH402" s="6">
        <f t="shared" si="102"/>
        <v>0</v>
      </c>
      <c r="AI402" s="6">
        <f t="shared" si="103"/>
        <v>0</v>
      </c>
      <c r="AJ402" s="6"/>
      <c r="AK402" s="6"/>
      <c r="AL402" s="6"/>
    </row>
    <row r="403" spans="1:38" s="20" customFormat="1" ht="15" customHeight="1" x14ac:dyDescent="0.25">
      <c r="A403" s="19"/>
      <c r="B403" s="74" t="str">
        <f t="shared" si="91"/>
        <v>!!!</v>
      </c>
      <c r="C403" s="202" t="str">
        <f>IF($D403&lt;&gt;"",VLOOKUP(TEXT($D403,0),'Angaben Stationen'!$C$15:$V$65,2,0),"")</f>
        <v/>
      </c>
      <c r="D403" s="203"/>
      <c r="E403" s="210"/>
      <c r="F403" s="210"/>
      <c r="G403" s="217"/>
      <c r="H403" s="218"/>
      <c r="I403" s="218"/>
      <c r="J403" s="218"/>
      <c r="K403" s="218"/>
      <c r="L403" s="219" t="str">
        <f t="shared" si="104"/>
        <v/>
      </c>
      <c r="M403" s="116"/>
      <c r="N403" s="115"/>
      <c r="T403" s="6"/>
      <c r="U403" s="6">
        <f t="shared" si="92"/>
        <v>0</v>
      </c>
      <c r="V403" s="6" t="str">
        <f t="shared" si="105"/>
        <v>Leer</v>
      </c>
      <c r="W403" s="6" t="str">
        <f t="shared" si="93"/>
        <v/>
      </c>
      <c r="X403" s="6" t="str">
        <f>VLOOKUP($C403,{"29 - Psychiatrie (Erwachsene)","BGI";"30 - Kinder- und Jugendpsychiatrie","BGII";"31 - Psychosomatik","BGI";"00 - Bitte eine Fachabteilung auswählen","LEER";"","Leer"},2,0)</f>
        <v>Leer</v>
      </c>
      <c r="Y403" s="6" t="str">
        <f t="shared" si="94"/>
        <v/>
      </c>
      <c r="Z403" s="6">
        <f>VLOOKUP($C403,{"29 - Psychiatrie (Erwachsene)",1;"30 - Kinder- und Jugendpsychiatrie",1;"31 - Psychosomatik",1;"00 - Bitte eine Fachabteilung auswählen",0;"",0},2,0)</f>
        <v>0</v>
      </c>
      <c r="AA403" s="6">
        <f t="shared" si="95"/>
        <v>0</v>
      </c>
      <c r="AB403" s="6">
        <f t="shared" si="96"/>
        <v>0</v>
      </c>
      <c r="AC403" s="6">
        <f t="shared" si="97"/>
        <v>0</v>
      </c>
      <c r="AD403" s="6">
        <f t="shared" si="98"/>
        <v>0</v>
      </c>
      <c r="AE403" s="6">
        <f t="shared" si="99"/>
        <v>0</v>
      </c>
      <c r="AF403" s="6">
        <f t="shared" si="100"/>
        <v>0</v>
      </c>
      <c r="AG403" s="6">
        <f t="shared" si="101"/>
        <v>0</v>
      </c>
      <c r="AH403" s="6">
        <f t="shared" si="102"/>
        <v>0</v>
      </c>
      <c r="AI403" s="6">
        <f t="shared" si="103"/>
        <v>0</v>
      </c>
      <c r="AJ403" s="6"/>
      <c r="AK403" s="6"/>
      <c r="AL403" s="6"/>
    </row>
    <row r="404" spans="1:38" s="20" customFormat="1" ht="15" customHeight="1" x14ac:dyDescent="0.25">
      <c r="A404" s="19"/>
      <c r="B404" s="74" t="str">
        <f t="shared" si="91"/>
        <v>!!!</v>
      </c>
      <c r="C404" s="202" t="str">
        <f>IF($D404&lt;&gt;"",VLOOKUP(TEXT($D404,0),'Angaben Stationen'!$C$15:$V$65,2,0),"")</f>
        <v/>
      </c>
      <c r="D404" s="203"/>
      <c r="E404" s="210"/>
      <c r="F404" s="210"/>
      <c r="G404" s="217"/>
      <c r="H404" s="218"/>
      <c r="I404" s="218"/>
      <c r="J404" s="218"/>
      <c r="K404" s="218"/>
      <c r="L404" s="219" t="str">
        <f t="shared" si="104"/>
        <v/>
      </c>
      <c r="M404" s="116"/>
      <c r="N404" s="115"/>
      <c r="T404" s="6"/>
      <c r="U404" s="6">
        <f t="shared" si="92"/>
        <v>0</v>
      </c>
      <c r="V404" s="6" t="str">
        <f t="shared" si="105"/>
        <v>Leer</v>
      </c>
      <c r="W404" s="6" t="str">
        <f t="shared" si="93"/>
        <v/>
      </c>
      <c r="X404" s="6" t="str">
        <f>VLOOKUP($C404,{"29 - Psychiatrie (Erwachsene)","BGI";"30 - Kinder- und Jugendpsychiatrie","BGII";"31 - Psychosomatik","BGI";"00 - Bitte eine Fachabteilung auswählen","LEER";"","Leer"},2,0)</f>
        <v>Leer</v>
      </c>
      <c r="Y404" s="6" t="str">
        <f t="shared" si="94"/>
        <v/>
      </c>
      <c r="Z404" s="6">
        <f>VLOOKUP($C404,{"29 - Psychiatrie (Erwachsene)",1;"30 - Kinder- und Jugendpsychiatrie",1;"31 - Psychosomatik",1;"00 - Bitte eine Fachabteilung auswählen",0;"",0},2,0)</f>
        <v>0</v>
      </c>
      <c r="AA404" s="6">
        <f t="shared" si="95"/>
        <v>0</v>
      </c>
      <c r="AB404" s="6">
        <f t="shared" si="96"/>
        <v>0</v>
      </c>
      <c r="AC404" s="6">
        <f t="shared" si="97"/>
        <v>0</v>
      </c>
      <c r="AD404" s="6">
        <f t="shared" si="98"/>
        <v>0</v>
      </c>
      <c r="AE404" s="6">
        <f t="shared" si="99"/>
        <v>0</v>
      </c>
      <c r="AF404" s="6">
        <f t="shared" si="100"/>
        <v>0</v>
      </c>
      <c r="AG404" s="6">
        <f t="shared" si="101"/>
        <v>0</v>
      </c>
      <c r="AH404" s="6">
        <f t="shared" si="102"/>
        <v>0</v>
      </c>
      <c r="AI404" s="6">
        <f t="shared" si="103"/>
        <v>0</v>
      </c>
      <c r="AJ404" s="6"/>
      <c r="AK404" s="6"/>
      <c r="AL404" s="6"/>
    </row>
    <row r="405" spans="1:38" s="20" customFormat="1" ht="15" customHeight="1" x14ac:dyDescent="0.25">
      <c r="A405" s="19"/>
      <c r="B405" s="74" t="str">
        <f t="shared" si="91"/>
        <v>!!!</v>
      </c>
      <c r="C405" s="202" t="str">
        <f>IF($D405&lt;&gt;"",VLOOKUP(TEXT($D405,0),'Angaben Stationen'!$C$15:$V$65,2,0),"")</f>
        <v/>
      </c>
      <c r="D405" s="203"/>
      <c r="E405" s="210"/>
      <c r="F405" s="210"/>
      <c r="G405" s="217"/>
      <c r="H405" s="218"/>
      <c r="I405" s="218"/>
      <c r="J405" s="218"/>
      <c r="K405" s="218"/>
      <c r="L405" s="219" t="str">
        <f t="shared" si="104"/>
        <v/>
      </c>
      <c r="M405" s="116"/>
      <c r="N405" s="115"/>
      <c r="T405" s="6"/>
      <c r="U405" s="6">
        <f t="shared" si="92"/>
        <v>0</v>
      </c>
      <c r="V405" s="6" t="str">
        <f t="shared" si="105"/>
        <v>Leer</v>
      </c>
      <c r="W405" s="6" t="str">
        <f t="shared" si="93"/>
        <v/>
      </c>
      <c r="X405" s="6" t="str">
        <f>VLOOKUP($C405,{"29 - Psychiatrie (Erwachsene)","BGI";"30 - Kinder- und Jugendpsychiatrie","BGII";"31 - Psychosomatik","BGI";"00 - Bitte eine Fachabteilung auswählen","LEER";"","Leer"},2,0)</f>
        <v>Leer</v>
      </c>
      <c r="Y405" s="6" t="str">
        <f t="shared" si="94"/>
        <v/>
      </c>
      <c r="Z405" s="6">
        <f>VLOOKUP($C405,{"29 - Psychiatrie (Erwachsene)",1;"30 - Kinder- und Jugendpsychiatrie",1;"31 - Psychosomatik",1;"00 - Bitte eine Fachabteilung auswählen",0;"",0},2,0)</f>
        <v>0</v>
      </c>
      <c r="AA405" s="6">
        <f t="shared" si="95"/>
        <v>0</v>
      </c>
      <c r="AB405" s="6">
        <f t="shared" si="96"/>
        <v>0</v>
      </c>
      <c r="AC405" s="6">
        <f t="shared" si="97"/>
        <v>0</v>
      </c>
      <c r="AD405" s="6">
        <f t="shared" si="98"/>
        <v>0</v>
      </c>
      <c r="AE405" s="6">
        <f t="shared" si="99"/>
        <v>0</v>
      </c>
      <c r="AF405" s="6">
        <f t="shared" si="100"/>
        <v>0</v>
      </c>
      <c r="AG405" s="6">
        <f t="shared" si="101"/>
        <v>0</v>
      </c>
      <c r="AH405" s="6">
        <f t="shared" si="102"/>
        <v>0</v>
      </c>
      <c r="AI405" s="6">
        <f t="shared" si="103"/>
        <v>0</v>
      </c>
      <c r="AJ405" s="6"/>
      <c r="AK405" s="6"/>
      <c r="AL405" s="6"/>
    </row>
    <row r="406" spans="1:38" s="20" customFormat="1" ht="15" customHeight="1" x14ac:dyDescent="0.25">
      <c r="A406" s="19"/>
      <c r="B406" s="74" t="str">
        <f t="shared" si="91"/>
        <v>!!!</v>
      </c>
      <c r="C406" s="202" t="str">
        <f>IF($D406&lt;&gt;"",VLOOKUP(TEXT($D406,0),'Angaben Stationen'!$C$15:$V$65,2,0),"")</f>
        <v/>
      </c>
      <c r="D406" s="203"/>
      <c r="E406" s="210"/>
      <c r="F406" s="210"/>
      <c r="G406" s="217"/>
      <c r="H406" s="218"/>
      <c r="I406" s="218"/>
      <c r="J406" s="218"/>
      <c r="K406" s="218"/>
      <c r="L406" s="219" t="str">
        <f t="shared" si="104"/>
        <v/>
      </c>
      <c r="M406" s="116"/>
      <c r="N406" s="115"/>
      <c r="T406" s="6"/>
      <c r="U406" s="6">
        <f t="shared" si="92"/>
        <v>0</v>
      </c>
      <c r="V406" s="6" t="str">
        <f t="shared" si="105"/>
        <v>Leer</v>
      </c>
      <c r="W406" s="6" t="str">
        <f t="shared" si="93"/>
        <v/>
      </c>
      <c r="X406" s="6" t="str">
        <f>VLOOKUP($C406,{"29 - Psychiatrie (Erwachsene)","BGI";"30 - Kinder- und Jugendpsychiatrie","BGII";"31 - Psychosomatik","BGI";"00 - Bitte eine Fachabteilung auswählen","LEER";"","Leer"},2,0)</f>
        <v>Leer</v>
      </c>
      <c r="Y406" s="6" t="str">
        <f t="shared" si="94"/>
        <v/>
      </c>
      <c r="Z406" s="6">
        <f>VLOOKUP($C406,{"29 - Psychiatrie (Erwachsene)",1;"30 - Kinder- und Jugendpsychiatrie",1;"31 - Psychosomatik",1;"00 - Bitte eine Fachabteilung auswählen",0;"",0},2,0)</f>
        <v>0</v>
      </c>
      <c r="AA406" s="6">
        <f t="shared" si="95"/>
        <v>0</v>
      </c>
      <c r="AB406" s="6">
        <f t="shared" si="96"/>
        <v>0</v>
      </c>
      <c r="AC406" s="6">
        <f t="shared" si="97"/>
        <v>0</v>
      </c>
      <c r="AD406" s="6">
        <f t="shared" si="98"/>
        <v>0</v>
      </c>
      <c r="AE406" s="6">
        <f t="shared" si="99"/>
        <v>0</v>
      </c>
      <c r="AF406" s="6">
        <f t="shared" si="100"/>
        <v>0</v>
      </c>
      <c r="AG406" s="6">
        <f t="shared" si="101"/>
        <v>0</v>
      </c>
      <c r="AH406" s="6">
        <f t="shared" si="102"/>
        <v>0</v>
      </c>
      <c r="AI406" s="6">
        <f t="shared" si="103"/>
        <v>0</v>
      </c>
      <c r="AJ406" s="6"/>
      <c r="AK406" s="6"/>
      <c r="AL406" s="6"/>
    </row>
    <row r="407" spans="1:38" s="20" customFormat="1" ht="15" customHeight="1" x14ac:dyDescent="0.25">
      <c r="A407" s="19"/>
      <c r="B407" s="74" t="str">
        <f t="shared" si="91"/>
        <v>!!!</v>
      </c>
      <c r="C407" s="202" t="str">
        <f>IF($D407&lt;&gt;"",VLOOKUP(TEXT($D407,0),'Angaben Stationen'!$C$15:$V$65,2,0),"")</f>
        <v/>
      </c>
      <c r="D407" s="203"/>
      <c r="E407" s="210"/>
      <c r="F407" s="210"/>
      <c r="G407" s="217"/>
      <c r="H407" s="218"/>
      <c r="I407" s="218"/>
      <c r="J407" s="218"/>
      <c r="K407" s="218"/>
      <c r="L407" s="219" t="str">
        <f t="shared" si="104"/>
        <v/>
      </c>
      <c r="M407" s="116"/>
      <c r="N407" s="115"/>
      <c r="T407" s="6"/>
      <c r="U407" s="6">
        <f t="shared" si="92"/>
        <v>0</v>
      </c>
      <c r="V407" s="6" t="str">
        <f t="shared" si="105"/>
        <v>Leer</v>
      </c>
      <c r="W407" s="6" t="str">
        <f t="shared" si="93"/>
        <v/>
      </c>
      <c r="X407" s="6" t="str">
        <f>VLOOKUP($C407,{"29 - Psychiatrie (Erwachsene)","BGI";"30 - Kinder- und Jugendpsychiatrie","BGII";"31 - Psychosomatik","BGI";"00 - Bitte eine Fachabteilung auswählen","LEER";"","Leer"},2,0)</f>
        <v>Leer</v>
      </c>
      <c r="Y407" s="6" t="str">
        <f t="shared" si="94"/>
        <v/>
      </c>
      <c r="Z407" s="6">
        <f>VLOOKUP($C407,{"29 - Psychiatrie (Erwachsene)",1;"30 - Kinder- und Jugendpsychiatrie",1;"31 - Psychosomatik",1;"00 - Bitte eine Fachabteilung auswählen",0;"",0},2,0)</f>
        <v>0</v>
      </c>
      <c r="AA407" s="6">
        <f t="shared" si="95"/>
        <v>0</v>
      </c>
      <c r="AB407" s="6">
        <f t="shared" si="96"/>
        <v>0</v>
      </c>
      <c r="AC407" s="6">
        <f t="shared" si="97"/>
        <v>0</v>
      </c>
      <c r="AD407" s="6">
        <f t="shared" si="98"/>
        <v>0</v>
      </c>
      <c r="AE407" s="6">
        <f t="shared" si="99"/>
        <v>0</v>
      </c>
      <c r="AF407" s="6">
        <f t="shared" si="100"/>
        <v>0</v>
      </c>
      <c r="AG407" s="6">
        <f t="shared" si="101"/>
        <v>0</v>
      </c>
      <c r="AH407" s="6">
        <f t="shared" si="102"/>
        <v>0</v>
      </c>
      <c r="AI407" s="6">
        <f t="shared" si="103"/>
        <v>0</v>
      </c>
      <c r="AJ407" s="6"/>
      <c r="AK407" s="6"/>
      <c r="AL407" s="6"/>
    </row>
    <row r="408" spans="1:38" s="20" customFormat="1" ht="15" customHeight="1" x14ac:dyDescent="0.25">
      <c r="A408" s="19"/>
      <c r="B408" s="74" t="str">
        <f t="shared" si="91"/>
        <v>!!!</v>
      </c>
      <c r="C408" s="202" t="str">
        <f>IF($D408&lt;&gt;"",VLOOKUP(TEXT($D408,0),'Angaben Stationen'!$C$15:$V$65,2,0),"")</f>
        <v/>
      </c>
      <c r="D408" s="203"/>
      <c r="E408" s="210"/>
      <c r="F408" s="210"/>
      <c r="G408" s="217"/>
      <c r="H408" s="218"/>
      <c r="I408" s="218"/>
      <c r="J408" s="218"/>
      <c r="K408" s="218"/>
      <c r="L408" s="219" t="str">
        <f t="shared" si="104"/>
        <v/>
      </c>
      <c r="M408" s="116"/>
      <c r="N408" s="115"/>
      <c r="T408" s="6"/>
      <c r="U408" s="6">
        <f t="shared" si="92"/>
        <v>0</v>
      </c>
      <c r="V408" s="6" t="str">
        <f t="shared" si="105"/>
        <v>Leer</v>
      </c>
      <c r="W408" s="6" t="str">
        <f t="shared" si="93"/>
        <v/>
      </c>
      <c r="X408" s="6" t="str">
        <f>VLOOKUP($C408,{"29 - Psychiatrie (Erwachsene)","BGI";"30 - Kinder- und Jugendpsychiatrie","BGII";"31 - Psychosomatik","BGI";"00 - Bitte eine Fachabteilung auswählen","LEER";"","Leer"},2,0)</f>
        <v>Leer</v>
      </c>
      <c r="Y408" s="6" t="str">
        <f t="shared" si="94"/>
        <v/>
      </c>
      <c r="Z408" s="6">
        <f>VLOOKUP($C408,{"29 - Psychiatrie (Erwachsene)",1;"30 - Kinder- und Jugendpsychiatrie",1;"31 - Psychosomatik",1;"00 - Bitte eine Fachabteilung auswählen",0;"",0},2,0)</f>
        <v>0</v>
      </c>
      <c r="AA408" s="6">
        <f t="shared" si="95"/>
        <v>0</v>
      </c>
      <c r="AB408" s="6">
        <f t="shared" si="96"/>
        <v>0</v>
      </c>
      <c r="AC408" s="6">
        <f t="shared" si="97"/>
        <v>0</v>
      </c>
      <c r="AD408" s="6">
        <f t="shared" si="98"/>
        <v>0</v>
      </c>
      <c r="AE408" s="6">
        <f t="shared" si="99"/>
        <v>0</v>
      </c>
      <c r="AF408" s="6">
        <f t="shared" si="100"/>
        <v>0</v>
      </c>
      <c r="AG408" s="6">
        <f t="shared" si="101"/>
        <v>0</v>
      </c>
      <c r="AH408" s="6">
        <f t="shared" si="102"/>
        <v>0</v>
      </c>
      <c r="AI408" s="6">
        <f t="shared" si="103"/>
        <v>0</v>
      </c>
      <c r="AJ408" s="6"/>
      <c r="AK408" s="6"/>
      <c r="AL408" s="6"/>
    </row>
    <row r="409" spans="1:38" s="20" customFormat="1" ht="15" customHeight="1" x14ac:dyDescent="0.25">
      <c r="A409" s="19"/>
      <c r="B409" s="74" t="str">
        <f t="shared" si="91"/>
        <v>!!!</v>
      </c>
      <c r="C409" s="202" t="str">
        <f>IF($D409&lt;&gt;"",VLOOKUP(TEXT($D409,0),'Angaben Stationen'!$C$15:$V$65,2,0),"")</f>
        <v/>
      </c>
      <c r="D409" s="203"/>
      <c r="E409" s="210"/>
      <c r="F409" s="210"/>
      <c r="G409" s="217"/>
      <c r="H409" s="218"/>
      <c r="I409" s="218"/>
      <c r="J409" s="218"/>
      <c r="K409" s="218"/>
      <c r="L409" s="219" t="str">
        <f t="shared" si="104"/>
        <v/>
      </c>
      <c r="M409" s="116"/>
      <c r="N409" s="115"/>
      <c r="T409" s="6"/>
      <c r="U409" s="6">
        <f t="shared" si="92"/>
        <v>0</v>
      </c>
      <c r="V409" s="6" t="str">
        <f t="shared" si="105"/>
        <v>Leer</v>
      </c>
      <c r="W409" s="6" t="str">
        <f t="shared" si="93"/>
        <v/>
      </c>
      <c r="X409" s="6" t="str">
        <f>VLOOKUP($C409,{"29 - Psychiatrie (Erwachsene)","BGI";"30 - Kinder- und Jugendpsychiatrie","BGII";"31 - Psychosomatik","BGI";"00 - Bitte eine Fachabteilung auswählen","LEER";"","Leer"},2,0)</f>
        <v>Leer</v>
      </c>
      <c r="Y409" s="6" t="str">
        <f t="shared" si="94"/>
        <v/>
      </c>
      <c r="Z409" s="6">
        <f>VLOOKUP($C409,{"29 - Psychiatrie (Erwachsene)",1;"30 - Kinder- und Jugendpsychiatrie",1;"31 - Psychosomatik",1;"00 - Bitte eine Fachabteilung auswählen",0;"",0},2,0)</f>
        <v>0</v>
      </c>
      <c r="AA409" s="6">
        <f t="shared" si="95"/>
        <v>0</v>
      </c>
      <c r="AB409" s="6">
        <f t="shared" si="96"/>
        <v>0</v>
      </c>
      <c r="AC409" s="6">
        <f t="shared" si="97"/>
        <v>0</v>
      </c>
      <c r="AD409" s="6">
        <f t="shared" si="98"/>
        <v>0</v>
      </c>
      <c r="AE409" s="6">
        <f t="shared" si="99"/>
        <v>0</v>
      </c>
      <c r="AF409" s="6">
        <f t="shared" si="100"/>
        <v>0</v>
      </c>
      <c r="AG409" s="6">
        <f t="shared" si="101"/>
        <v>0</v>
      </c>
      <c r="AH409" s="6">
        <f t="shared" si="102"/>
        <v>0</v>
      </c>
      <c r="AI409" s="6">
        <f t="shared" si="103"/>
        <v>0</v>
      </c>
      <c r="AJ409" s="6"/>
      <c r="AK409" s="6"/>
      <c r="AL409" s="6"/>
    </row>
    <row r="410" spans="1:38" s="20" customFormat="1" ht="15" customHeight="1" x14ac:dyDescent="0.25">
      <c r="A410" s="19"/>
      <c r="B410" s="74" t="str">
        <f t="shared" si="91"/>
        <v>!!!</v>
      </c>
      <c r="C410" s="202" t="str">
        <f>IF($D410&lt;&gt;"",VLOOKUP(TEXT($D410,0),'Angaben Stationen'!$C$15:$V$65,2,0),"")</f>
        <v/>
      </c>
      <c r="D410" s="203"/>
      <c r="E410" s="210"/>
      <c r="F410" s="210"/>
      <c r="G410" s="217"/>
      <c r="H410" s="218"/>
      <c r="I410" s="218"/>
      <c r="J410" s="218"/>
      <c r="K410" s="218"/>
      <c r="L410" s="219" t="str">
        <f t="shared" si="104"/>
        <v/>
      </c>
      <c r="M410" s="116"/>
      <c r="N410" s="115"/>
      <c r="T410" s="6"/>
      <c r="U410" s="6">
        <f t="shared" si="92"/>
        <v>0</v>
      </c>
      <c r="V410" s="6" t="str">
        <f t="shared" si="105"/>
        <v>Leer</v>
      </c>
      <c r="W410" s="6" t="str">
        <f t="shared" si="93"/>
        <v/>
      </c>
      <c r="X410" s="6" t="str">
        <f>VLOOKUP($C410,{"29 - Psychiatrie (Erwachsene)","BGI";"30 - Kinder- und Jugendpsychiatrie","BGII";"31 - Psychosomatik","BGI";"00 - Bitte eine Fachabteilung auswählen","LEER";"","Leer"},2,0)</f>
        <v>Leer</v>
      </c>
      <c r="Y410" s="6" t="str">
        <f t="shared" si="94"/>
        <v/>
      </c>
      <c r="Z410" s="6">
        <f>VLOOKUP($C410,{"29 - Psychiatrie (Erwachsene)",1;"30 - Kinder- und Jugendpsychiatrie",1;"31 - Psychosomatik",1;"00 - Bitte eine Fachabteilung auswählen",0;"",0},2,0)</f>
        <v>0</v>
      </c>
      <c r="AA410" s="6">
        <f t="shared" si="95"/>
        <v>0</v>
      </c>
      <c r="AB410" s="6">
        <f t="shared" si="96"/>
        <v>0</v>
      </c>
      <c r="AC410" s="6">
        <f t="shared" si="97"/>
        <v>0</v>
      </c>
      <c r="AD410" s="6">
        <f t="shared" si="98"/>
        <v>0</v>
      </c>
      <c r="AE410" s="6">
        <f t="shared" si="99"/>
        <v>0</v>
      </c>
      <c r="AF410" s="6">
        <f t="shared" si="100"/>
        <v>0</v>
      </c>
      <c r="AG410" s="6">
        <f t="shared" si="101"/>
        <v>0</v>
      </c>
      <c r="AH410" s="6">
        <f t="shared" si="102"/>
        <v>0</v>
      </c>
      <c r="AI410" s="6">
        <f t="shared" si="103"/>
        <v>0</v>
      </c>
      <c r="AJ410" s="6"/>
      <c r="AK410" s="6"/>
      <c r="AL410" s="6"/>
    </row>
    <row r="411" spans="1:38" s="20" customFormat="1" ht="15" customHeight="1" x14ac:dyDescent="0.25">
      <c r="A411" s="19"/>
      <c r="B411" s="74" t="str">
        <f t="shared" si="91"/>
        <v>!!!</v>
      </c>
      <c r="C411" s="202" t="str">
        <f>IF($D411&lt;&gt;"",VLOOKUP(TEXT($D411,0),'Angaben Stationen'!$C$15:$V$65,2,0),"")</f>
        <v/>
      </c>
      <c r="D411" s="203"/>
      <c r="E411" s="210"/>
      <c r="F411" s="210"/>
      <c r="G411" s="217"/>
      <c r="H411" s="218"/>
      <c r="I411" s="218"/>
      <c r="J411" s="218"/>
      <c r="K411" s="218"/>
      <c r="L411" s="219" t="str">
        <f t="shared" si="104"/>
        <v/>
      </c>
      <c r="M411" s="116"/>
      <c r="N411" s="115"/>
      <c r="T411" s="6"/>
      <c r="U411" s="6">
        <f t="shared" si="92"/>
        <v>0</v>
      </c>
      <c r="V411" s="6" t="str">
        <f t="shared" si="105"/>
        <v>Leer</v>
      </c>
      <c r="W411" s="6" t="str">
        <f t="shared" si="93"/>
        <v/>
      </c>
      <c r="X411" s="6" t="str">
        <f>VLOOKUP($C411,{"29 - Psychiatrie (Erwachsene)","BGI";"30 - Kinder- und Jugendpsychiatrie","BGII";"31 - Psychosomatik","BGI";"00 - Bitte eine Fachabteilung auswählen","LEER";"","Leer"},2,0)</f>
        <v>Leer</v>
      </c>
      <c r="Y411" s="6" t="str">
        <f t="shared" si="94"/>
        <v/>
      </c>
      <c r="Z411" s="6">
        <f>VLOOKUP($C411,{"29 - Psychiatrie (Erwachsene)",1;"30 - Kinder- und Jugendpsychiatrie",1;"31 - Psychosomatik",1;"00 - Bitte eine Fachabteilung auswählen",0;"",0},2,0)</f>
        <v>0</v>
      </c>
      <c r="AA411" s="6">
        <f t="shared" si="95"/>
        <v>0</v>
      </c>
      <c r="AB411" s="6">
        <f t="shared" si="96"/>
        <v>0</v>
      </c>
      <c r="AC411" s="6">
        <f t="shared" si="97"/>
        <v>0</v>
      </c>
      <c r="AD411" s="6">
        <f t="shared" si="98"/>
        <v>0</v>
      </c>
      <c r="AE411" s="6">
        <f t="shared" si="99"/>
        <v>0</v>
      </c>
      <c r="AF411" s="6">
        <f t="shared" si="100"/>
        <v>0</v>
      </c>
      <c r="AG411" s="6">
        <f t="shared" si="101"/>
        <v>0</v>
      </c>
      <c r="AH411" s="6">
        <f t="shared" si="102"/>
        <v>0</v>
      </c>
      <c r="AI411" s="6">
        <f t="shared" si="103"/>
        <v>0</v>
      </c>
      <c r="AJ411" s="6"/>
      <c r="AK411" s="6"/>
      <c r="AL411" s="6"/>
    </row>
    <row r="412" spans="1:38" s="20" customFormat="1" ht="15" customHeight="1" x14ac:dyDescent="0.25">
      <c r="A412" s="19"/>
      <c r="B412" s="74" t="str">
        <f t="shared" si="91"/>
        <v>!!!</v>
      </c>
      <c r="C412" s="202" t="str">
        <f>IF($D412&lt;&gt;"",VLOOKUP(TEXT($D412,0),'Angaben Stationen'!$C$15:$V$65,2,0),"")</f>
        <v/>
      </c>
      <c r="D412" s="203"/>
      <c r="E412" s="210"/>
      <c r="F412" s="210"/>
      <c r="G412" s="217"/>
      <c r="H412" s="218"/>
      <c r="I412" s="218"/>
      <c r="J412" s="218"/>
      <c r="K412" s="218"/>
      <c r="L412" s="219" t="str">
        <f t="shared" si="104"/>
        <v/>
      </c>
      <c r="M412" s="116"/>
      <c r="N412" s="115"/>
      <c r="T412" s="6"/>
      <c r="U412" s="6">
        <f t="shared" si="92"/>
        <v>0</v>
      </c>
      <c r="V412" s="6" t="str">
        <f t="shared" si="105"/>
        <v>Leer</v>
      </c>
      <c r="W412" s="6" t="str">
        <f t="shared" si="93"/>
        <v/>
      </c>
      <c r="X412" s="6" t="str">
        <f>VLOOKUP($C412,{"29 - Psychiatrie (Erwachsene)","BGI";"30 - Kinder- und Jugendpsychiatrie","BGII";"31 - Psychosomatik","BGI";"00 - Bitte eine Fachabteilung auswählen","LEER";"","Leer"},2,0)</f>
        <v>Leer</v>
      </c>
      <c r="Y412" s="6" t="str">
        <f t="shared" si="94"/>
        <v/>
      </c>
      <c r="Z412" s="6">
        <f>VLOOKUP($C412,{"29 - Psychiatrie (Erwachsene)",1;"30 - Kinder- und Jugendpsychiatrie",1;"31 - Psychosomatik",1;"00 - Bitte eine Fachabteilung auswählen",0;"",0},2,0)</f>
        <v>0</v>
      </c>
      <c r="AA412" s="6">
        <f t="shared" si="95"/>
        <v>0</v>
      </c>
      <c r="AB412" s="6">
        <f t="shared" si="96"/>
        <v>0</v>
      </c>
      <c r="AC412" s="6">
        <f t="shared" si="97"/>
        <v>0</v>
      </c>
      <c r="AD412" s="6">
        <f t="shared" si="98"/>
        <v>0</v>
      </c>
      <c r="AE412" s="6">
        <f t="shared" si="99"/>
        <v>0</v>
      </c>
      <c r="AF412" s="6">
        <f t="shared" si="100"/>
        <v>0</v>
      </c>
      <c r="AG412" s="6">
        <f t="shared" si="101"/>
        <v>0</v>
      </c>
      <c r="AH412" s="6">
        <f t="shared" si="102"/>
        <v>0</v>
      </c>
      <c r="AI412" s="6">
        <f t="shared" si="103"/>
        <v>0</v>
      </c>
      <c r="AJ412" s="6"/>
      <c r="AK412" s="6"/>
      <c r="AL412" s="6"/>
    </row>
    <row r="413" spans="1:38" s="20" customFormat="1" ht="15" customHeight="1" x14ac:dyDescent="0.25">
      <c r="A413" s="19"/>
      <c r="B413" s="74" t="str">
        <f t="shared" si="91"/>
        <v>!!!</v>
      </c>
      <c r="C413" s="202" t="str">
        <f>IF($D413&lt;&gt;"",VLOOKUP(TEXT($D413,0),'Angaben Stationen'!$C$15:$V$65,2,0),"")</f>
        <v/>
      </c>
      <c r="D413" s="203"/>
      <c r="E413" s="210"/>
      <c r="F413" s="210"/>
      <c r="G413" s="217"/>
      <c r="H413" s="218"/>
      <c r="I413" s="218"/>
      <c r="J413" s="218"/>
      <c r="K413" s="218"/>
      <c r="L413" s="219" t="str">
        <f t="shared" si="104"/>
        <v/>
      </c>
      <c r="M413" s="116"/>
      <c r="N413" s="115"/>
      <c r="T413" s="6"/>
      <c r="U413" s="6">
        <f t="shared" si="92"/>
        <v>0</v>
      </c>
      <c r="V413" s="6" t="str">
        <f t="shared" si="105"/>
        <v>Leer</v>
      </c>
      <c r="W413" s="6" t="str">
        <f t="shared" si="93"/>
        <v/>
      </c>
      <c r="X413" s="6" t="str">
        <f>VLOOKUP($C413,{"29 - Psychiatrie (Erwachsene)","BGI";"30 - Kinder- und Jugendpsychiatrie","BGII";"31 - Psychosomatik","BGI";"00 - Bitte eine Fachabteilung auswählen","LEER";"","Leer"},2,0)</f>
        <v>Leer</v>
      </c>
      <c r="Y413" s="6" t="str">
        <f t="shared" si="94"/>
        <v/>
      </c>
      <c r="Z413" s="6">
        <f>VLOOKUP($C413,{"29 - Psychiatrie (Erwachsene)",1;"30 - Kinder- und Jugendpsychiatrie",1;"31 - Psychosomatik",1;"00 - Bitte eine Fachabteilung auswählen",0;"",0},2,0)</f>
        <v>0</v>
      </c>
      <c r="AA413" s="6">
        <f t="shared" si="95"/>
        <v>0</v>
      </c>
      <c r="AB413" s="6">
        <f t="shared" si="96"/>
        <v>0</v>
      </c>
      <c r="AC413" s="6">
        <f t="shared" si="97"/>
        <v>0</v>
      </c>
      <c r="AD413" s="6">
        <f t="shared" si="98"/>
        <v>0</v>
      </c>
      <c r="AE413" s="6">
        <f t="shared" si="99"/>
        <v>0</v>
      </c>
      <c r="AF413" s="6">
        <f t="shared" si="100"/>
        <v>0</v>
      </c>
      <c r="AG413" s="6">
        <f t="shared" si="101"/>
        <v>0</v>
      </c>
      <c r="AH413" s="6">
        <f t="shared" si="102"/>
        <v>0</v>
      </c>
      <c r="AI413" s="6">
        <f t="shared" si="103"/>
        <v>0</v>
      </c>
      <c r="AJ413" s="6"/>
      <c r="AK413" s="6"/>
      <c r="AL413" s="6"/>
    </row>
    <row r="414" spans="1:38" s="20" customFormat="1" ht="15" customHeight="1" x14ac:dyDescent="0.25">
      <c r="A414" s="19"/>
      <c r="B414" s="74" t="str">
        <f t="shared" si="91"/>
        <v>!!!</v>
      </c>
      <c r="C414" s="202" t="str">
        <f>IF($D414&lt;&gt;"",VLOOKUP(TEXT($D414,0),'Angaben Stationen'!$C$15:$V$65,2,0),"")</f>
        <v/>
      </c>
      <c r="D414" s="203"/>
      <c r="E414" s="210"/>
      <c r="F414" s="210"/>
      <c r="G414" s="217"/>
      <c r="H414" s="218"/>
      <c r="I414" s="218"/>
      <c r="J414" s="218"/>
      <c r="K414" s="218"/>
      <c r="L414" s="219" t="str">
        <f t="shared" si="104"/>
        <v/>
      </c>
      <c r="M414" s="116"/>
      <c r="N414" s="115"/>
      <c r="T414" s="6"/>
      <c r="U414" s="6">
        <f t="shared" si="92"/>
        <v>0</v>
      </c>
      <c r="V414" s="6" t="str">
        <f t="shared" si="105"/>
        <v>Leer</v>
      </c>
      <c r="W414" s="6" t="str">
        <f t="shared" si="93"/>
        <v/>
      </c>
      <c r="X414" s="6" t="str">
        <f>VLOOKUP($C414,{"29 - Psychiatrie (Erwachsene)","BGI";"30 - Kinder- und Jugendpsychiatrie","BGII";"31 - Psychosomatik","BGI";"00 - Bitte eine Fachabteilung auswählen","LEER";"","Leer"},2,0)</f>
        <v>Leer</v>
      </c>
      <c r="Y414" s="6" t="str">
        <f t="shared" si="94"/>
        <v/>
      </c>
      <c r="Z414" s="6">
        <f>VLOOKUP($C414,{"29 - Psychiatrie (Erwachsene)",1;"30 - Kinder- und Jugendpsychiatrie",1;"31 - Psychosomatik",1;"00 - Bitte eine Fachabteilung auswählen",0;"",0},2,0)</f>
        <v>0</v>
      </c>
      <c r="AA414" s="6">
        <f t="shared" si="95"/>
        <v>0</v>
      </c>
      <c r="AB414" s="6">
        <f t="shared" si="96"/>
        <v>0</v>
      </c>
      <c r="AC414" s="6">
        <f t="shared" si="97"/>
        <v>0</v>
      </c>
      <c r="AD414" s="6">
        <f t="shared" si="98"/>
        <v>0</v>
      </c>
      <c r="AE414" s="6">
        <f t="shared" si="99"/>
        <v>0</v>
      </c>
      <c r="AF414" s="6">
        <f t="shared" si="100"/>
        <v>0</v>
      </c>
      <c r="AG414" s="6">
        <f t="shared" si="101"/>
        <v>0</v>
      </c>
      <c r="AH414" s="6">
        <f t="shared" si="102"/>
        <v>0</v>
      </c>
      <c r="AI414" s="6">
        <f t="shared" si="103"/>
        <v>0</v>
      </c>
      <c r="AJ414" s="6"/>
      <c r="AK414" s="6"/>
      <c r="AL414" s="6"/>
    </row>
    <row r="415" spans="1:38" s="20" customFormat="1" ht="15" customHeight="1" x14ac:dyDescent="0.25">
      <c r="A415" s="19"/>
      <c r="B415" s="74" t="str">
        <f t="shared" si="91"/>
        <v>!!!</v>
      </c>
      <c r="C415" s="202" t="str">
        <f>IF($D415&lt;&gt;"",VLOOKUP(TEXT($D415,0),'Angaben Stationen'!$C$15:$V$65,2,0),"")</f>
        <v/>
      </c>
      <c r="D415" s="203"/>
      <c r="E415" s="210"/>
      <c r="F415" s="210"/>
      <c r="G415" s="217"/>
      <c r="H415" s="218"/>
      <c r="I415" s="218"/>
      <c r="J415" s="218"/>
      <c r="K415" s="218"/>
      <c r="L415" s="219" t="str">
        <f t="shared" si="104"/>
        <v/>
      </c>
      <c r="M415" s="116"/>
      <c r="N415" s="115"/>
      <c r="T415" s="6"/>
      <c r="U415" s="6">
        <f t="shared" si="92"/>
        <v>0</v>
      </c>
      <c r="V415" s="6" t="str">
        <f t="shared" si="105"/>
        <v>Leer</v>
      </c>
      <c r="W415" s="6" t="str">
        <f t="shared" si="93"/>
        <v/>
      </c>
      <c r="X415" s="6" t="str">
        <f>VLOOKUP($C415,{"29 - Psychiatrie (Erwachsene)","BGI";"30 - Kinder- und Jugendpsychiatrie","BGII";"31 - Psychosomatik","BGI";"00 - Bitte eine Fachabteilung auswählen","LEER";"","Leer"},2,0)</f>
        <v>Leer</v>
      </c>
      <c r="Y415" s="6" t="str">
        <f t="shared" si="94"/>
        <v/>
      </c>
      <c r="Z415" s="6">
        <f>VLOOKUP($C415,{"29 - Psychiatrie (Erwachsene)",1;"30 - Kinder- und Jugendpsychiatrie",1;"31 - Psychosomatik",1;"00 - Bitte eine Fachabteilung auswählen",0;"",0},2,0)</f>
        <v>0</v>
      </c>
      <c r="AA415" s="6">
        <f t="shared" si="95"/>
        <v>0</v>
      </c>
      <c r="AB415" s="6">
        <f t="shared" si="96"/>
        <v>0</v>
      </c>
      <c r="AC415" s="6">
        <f t="shared" si="97"/>
        <v>0</v>
      </c>
      <c r="AD415" s="6">
        <f t="shared" si="98"/>
        <v>0</v>
      </c>
      <c r="AE415" s="6">
        <f t="shared" si="99"/>
        <v>0</v>
      </c>
      <c r="AF415" s="6">
        <f t="shared" si="100"/>
        <v>0</v>
      </c>
      <c r="AG415" s="6">
        <f t="shared" si="101"/>
        <v>0</v>
      </c>
      <c r="AH415" s="6">
        <f t="shared" si="102"/>
        <v>0</v>
      </c>
      <c r="AI415" s="6">
        <f t="shared" si="103"/>
        <v>0</v>
      </c>
      <c r="AJ415" s="6"/>
      <c r="AK415" s="6"/>
      <c r="AL415" s="6"/>
    </row>
    <row r="416" spans="1:38" s="20" customFormat="1" ht="15" customHeight="1" x14ac:dyDescent="0.25">
      <c r="A416" s="19"/>
      <c r="B416" s="74" t="str">
        <f t="shared" si="91"/>
        <v>!!!</v>
      </c>
      <c r="C416" s="202" t="str">
        <f>IF($D416&lt;&gt;"",VLOOKUP(TEXT($D416,0),'Angaben Stationen'!$C$15:$V$65,2,0),"")</f>
        <v/>
      </c>
      <c r="D416" s="203"/>
      <c r="E416" s="210"/>
      <c r="F416" s="210"/>
      <c r="G416" s="217"/>
      <c r="H416" s="218"/>
      <c r="I416" s="218"/>
      <c r="J416" s="218"/>
      <c r="K416" s="218"/>
      <c r="L416" s="219" t="str">
        <f t="shared" si="104"/>
        <v/>
      </c>
      <c r="M416" s="116"/>
      <c r="N416" s="115"/>
      <c r="T416" s="6"/>
      <c r="U416" s="6">
        <f t="shared" si="92"/>
        <v>0</v>
      </c>
      <c r="V416" s="6" t="str">
        <f t="shared" si="105"/>
        <v>Leer</v>
      </c>
      <c r="W416" s="6" t="str">
        <f t="shared" si="93"/>
        <v/>
      </c>
      <c r="X416" s="6" t="str">
        <f>VLOOKUP($C416,{"29 - Psychiatrie (Erwachsene)","BGI";"30 - Kinder- und Jugendpsychiatrie","BGII";"31 - Psychosomatik","BGI";"00 - Bitte eine Fachabteilung auswählen","LEER";"","Leer"},2,0)</f>
        <v>Leer</v>
      </c>
      <c r="Y416" s="6" t="str">
        <f t="shared" si="94"/>
        <v/>
      </c>
      <c r="Z416" s="6">
        <f>VLOOKUP($C416,{"29 - Psychiatrie (Erwachsene)",1;"30 - Kinder- und Jugendpsychiatrie",1;"31 - Psychosomatik",1;"00 - Bitte eine Fachabteilung auswählen",0;"",0},2,0)</f>
        <v>0</v>
      </c>
      <c r="AA416" s="6">
        <f t="shared" si="95"/>
        <v>0</v>
      </c>
      <c r="AB416" s="6">
        <f t="shared" si="96"/>
        <v>0</v>
      </c>
      <c r="AC416" s="6">
        <f t="shared" si="97"/>
        <v>0</v>
      </c>
      <c r="AD416" s="6">
        <f t="shared" si="98"/>
        <v>0</v>
      </c>
      <c r="AE416" s="6">
        <f t="shared" si="99"/>
        <v>0</v>
      </c>
      <c r="AF416" s="6">
        <f t="shared" si="100"/>
        <v>0</v>
      </c>
      <c r="AG416" s="6">
        <f t="shared" si="101"/>
        <v>0</v>
      </c>
      <c r="AH416" s="6">
        <f t="shared" si="102"/>
        <v>0</v>
      </c>
      <c r="AI416" s="6">
        <f t="shared" si="103"/>
        <v>0</v>
      </c>
      <c r="AJ416" s="6"/>
      <c r="AK416" s="6"/>
      <c r="AL416" s="6"/>
    </row>
    <row r="417" spans="1:38" s="20" customFormat="1" ht="15" customHeight="1" x14ac:dyDescent="0.25">
      <c r="A417" s="19"/>
      <c r="B417" s="74" t="str">
        <f t="shared" si="91"/>
        <v>!!!</v>
      </c>
      <c r="C417" s="202" t="str">
        <f>IF($D417&lt;&gt;"",VLOOKUP(TEXT($D417,0),'Angaben Stationen'!$C$15:$V$65,2,0),"")</f>
        <v/>
      </c>
      <c r="D417" s="203"/>
      <c r="E417" s="210"/>
      <c r="F417" s="210"/>
      <c r="G417" s="217"/>
      <c r="H417" s="218"/>
      <c r="I417" s="218"/>
      <c r="J417" s="218"/>
      <c r="K417" s="218"/>
      <c r="L417" s="219" t="str">
        <f t="shared" si="104"/>
        <v/>
      </c>
      <c r="M417" s="116"/>
      <c r="N417" s="115"/>
      <c r="T417" s="6"/>
      <c r="U417" s="6">
        <f t="shared" si="92"/>
        <v>0</v>
      </c>
      <c r="V417" s="6" t="str">
        <f t="shared" si="105"/>
        <v>Leer</v>
      </c>
      <c r="W417" s="6" t="str">
        <f t="shared" si="93"/>
        <v/>
      </c>
      <c r="X417" s="6" t="str">
        <f>VLOOKUP($C417,{"29 - Psychiatrie (Erwachsene)","BGI";"30 - Kinder- und Jugendpsychiatrie","BGII";"31 - Psychosomatik","BGI";"00 - Bitte eine Fachabteilung auswählen","LEER";"","Leer"},2,0)</f>
        <v>Leer</v>
      </c>
      <c r="Y417" s="6" t="str">
        <f t="shared" si="94"/>
        <v/>
      </c>
      <c r="Z417" s="6">
        <f>VLOOKUP($C417,{"29 - Psychiatrie (Erwachsene)",1;"30 - Kinder- und Jugendpsychiatrie",1;"31 - Psychosomatik",1;"00 - Bitte eine Fachabteilung auswählen",0;"",0},2,0)</f>
        <v>0</v>
      </c>
      <c r="AA417" s="6">
        <f t="shared" si="95"/>
        <v>0</v>
      </c>
      <c r="AB417" s="6">
        <f t="shared" si="96"/>
        <v>0</v>
      </c>
      <c r="AC417" s="6">
        <f t="shared" si="97"/>
        <v>0</v>
      </c>
      <c r="AD417" s="6">
        <f t="shared" si="98"/>
        <v>0</v>
      </c>
      <c r="AE417" s="6">
        <f t="shared" si="99"/>
        <v>0</v>
      </c>
      <c r="AF417" s="6">
        <f t="shared" si="100"/>
        <v>0</v>
      </c>
      <c r="AG417" s="6">
        <f t="shared" si="101"/>
        <v>0</v>
      </c>
      <c r="AH417" s="6">
        <f t="shared" si="102"/>
        <v>0</v>
      </c>
      <c r="AI417" s="6">
        <f t="shared" si="103"/>
        <v>0</v>
      </c>
      <c r="AJ417" s="6"/>
      <c r="AK417" s="6"/>
      <c r="AL417" s="6"/>
    </row>
    <row r="418" spans="1:38" s="20" customFormat="1" ht="15" customHeight="1" x14ac:dyDescent="0.25">
      <c r="A418" s="19"/>
      <c r="B418" s="74" t="str">
        <f t="shared" si="91"/>
        <v>!!!</v>
      </c>
      <c r="C418" s="202" t="str">
        <f>IF($D418&lt;&gt;"",VLOOKUP(TEXT($D418,0),'Angaben Stationen'!$C$15:$V$65,2,0),"")</f>
        <v/>
      </c>
      <c r="D418" s="203"/>
      <c r="E418" s="210"/>
      <c r="F418" s="210"/>
      <c r="G418" s="217"/>
      <c r="H418" s="218"/>
      <c r="I418" s="218"/>
      <c r="J418" s="218"/>
      <c r="K418" s="218"/>
      <c r="L418" s="219" t="str">
        <f t="shared" si="104"/>
        <v/>
      </c>
      <c r="M418" s="116"/>
      <c r="N418" s="115"/>
      <c r="T418" s="6"/>
      <c r="U418" s="6">
        <f t="shared" si="92"/>
        <v>0</v>
      </c>
      <c r="V418" s="6" t="str">
        <f t="shared" si="105"/>
        <v>Leer</v>
      </c>
      <c r="W418" s="6" t="str">
        <f t="shared" si="93"/>
        <v/>
      </c>
      <c r="X418" s="6" t="str">
        <f>VLOOKUP($C418,{"29 - Psychiatrie (Erwachsene)","BGI";"30 - Kinder- und Jugendpsychiatrie","BGII";"31 - Psychosomatik","BGI";"00 - Bitte eine Fachabteilung auswählen","LEER";"","Leer"},2,0)</f>
        <v>Leer</v>
      </c>
      <c r="Y418" s="6" t="str">
        <f t="shared" si="94"/>
        <v/>
      </c>
      <c r="Z418" s="6">
        <f>VLOOKUP($C418,{"29 - Psychiatrie (Erwachsene)",1;"30 - Kinder- und Jugendpsychiatrie",1;"31 - Psychosomatik",1;"00 - Bitte eine Fachabteilung auswählen",0;"",0},2,0)</f>
        <v>0</v>
      </c>
      <c r="AA418" s="6">
        <f t="shared" si="95"/>
        <v>0</v>
      </c>
      <c r="AB418" s="6">
        <f t="shared" si="96"/>
        <v>0</v>
      </c>
      <c r="AC418" s="6">
        <f t="shared" si="97"/>
        <v>0</v>
      </c>
      <c r="AD418" s="6">
        <f t="shared" si="98"/>
        <v>0</v>
      </c>
      <c r="AE418" s="6">
        <f t="shared" si="99"/>
        <v>0</v>
      </c>
      <c r="AF418" s="6">
        <f t="shared" si="100"/>
        <v>0</v>
      </c>
      <c r="AG418" s="6">
        <f t="shared" si="101"/>
        <v>0</v>
      </c>
      <c r="AH418" s="6">
        <f t="shared" si="102"/>
        <v>0</v>
      </c>
      <c r="AI418" s="6">
        <f t="shared" si="103"/>
        <v>0</v>
      </c>
      <c r="AJ418" s="6"/>
      <c r="AK418" s="6"/>
      <c r="AL418" s="6"/>
    </row>
    <row r="419" spans="1:38" s="20" customFormat="1" ht="15" customHeight="1" x14ac:dyDescent="0.25">
      <c r="A419" s="19"/>
      <c r="B419" s="74" t="str">
        <f t="shared" si="91"/>
        <v>!!!</v>
      </c>
      <c r="C419" s="202" t="str">
        <f>IF($D419&lt;&gt;"",VLOOKUP(TEXT($D419,0),'Angaben Stationen'!$C$15:$V$65,2,0),"")</f>
        <v/>
      </c>
      <c r="D419" s="203"/>
      <c r="E419" s="210"/>
      <c r="F419" s="210"/>
      <c r="G419" s="217"/>
      <c r="H419" s="218"/>
      <c r="I419" s="218"/>
      <c r="J419" s="218"/>
      <c r="K419" s="218"/>
      <c r="L419" s="219" t="str">
        <f t="shared" si="104"/>
        <v/>
      </c>
      <c r="M419" s="116"/>
      <c r="N419" s="115"/>
      <c r="T419" s="6"/>
      <c r="U419" s="6">
        <f t="shared" si="92"/>
        <v>0</v>
      </c>
      <c r="V419" s="6" t="str">
        <f t="shared" si="105"/>
        <v>Leer</v>
      </c>
      <c r="W419" s="6" t="str">
        <f t="shared" si="93"/>
        <v/>
      </c>
      <c r="X419" s="6" t="str">
        <f>VLOOKUP($C419,{"29 - Psychiatrie (Erwachsene)","BGI";"30 - Kinder- und Jugendpsychiatrie","BGII";"31 - Psychosomatik","BGI";"00 - Bitte eine Fachabteilung auswählen","LEER";"","Leer"},2,0)</f>
        <v>Leer</v>
      </c>
      <c r="Y419" s="6" t="str">
        <f t="shared" si="94"/>
        <v/>
      </c>
      <c r="Z419" s="6">
        <f>VLOOKUP($C419,{"29 - Psychiatrie (Erwachsene)",1;"30 - Kinder- und Jugendpsychiatrie",1;"31 - Psychosomatik",1;"00 - Bitte eine Fachabteilung auswählen",0;"",0},2,0)</f>
        <v>0</v>
      </c>
      <c r="AA419" s="6">
        <f t="shared" si="95"/>
        <v>0</v>
      </c>
      <c r="AB419" s="6">
        <f t="shared" si="96"/>
        <v>0</v>
      </c>
      <c r="AC419" s="6">
        <f t="shared" si="97"/>
        <v>0</v>
      </c>
      <c r="AD419" s="6">
        <f t="shared" si="98"/>
        <v>0</v>
      </c>
      <c r="AE419" s="6">
        <f t="shared" si="99"/>
        <v>0</v>
      </c>
      <c r="AF419" s="6">
        <f t="shared" si="100"/>
        <v>0</v>
      </c>
      <c r="AG419" s="6">
        <f t="shared" si="101"/>
        <v>0</v>
      </c>
      <c r="AH419" s="6">
        <f t="shared" si="102"/>
        <v>0</v>
      </c>
      <c r="AI419" s="6">
        <f t="shared" si="103"/>
        <v>0</v>
      </c>
      <c r="AJ419" s="6"/>
      <c r="AK419" s="6"/>
      <c r="AL419" s="6"/>
    </row>
    <row r="420" spans="1:38" s="20" customFormat="1" ht="15" customHeight="1" x14ac:dyDescent="0.25">
      <c r="A420" s="19"/>
      <c r="B420" s="74" t="str">
        <f t="shared" si="91"/>
        <v>!!!</v>
      </c>
      <c r="C420" s="202" t="str">
        <f>IF($D420&lt;&gt;"",VLOOKUP(TEXT($D420,0),'Angaben Stationen'!$C$15:$V$65,2,0),"")</f>
        <v/>
      </c>
      <c r="D420" s="203"/>
      <c r="E420" s="210"/>
      <c r="F420" s="210"/>
      <c r="G420" s="217"/>
      <c r="H420" s="218"/>
      <c r="I420" s="218"/>
      <c r="J420" s="218"/>
      <c r="K420" s="218"/>
      <c r="L420" s="219" t="str">
        <f t="shared" si="104"/>
        <v/>
      </c>
      <c r="M420" s="116"/>
      <c r="N420" s="115"/>
      <c r="T420" s="6"/>
      <c r="U420" s="6">
        <f t="shared" si="92"/>
        <v>0</v>
      </c>
      <c r="V420" s="6" t="str">
        <f t="shared" si="105"/>
        <v>Leer</v>
      </c>
      <c r="W420" s="6" t="str">
        <f t="shared" si="93"/>
        <v/>
      </c>
      <c r="X420" s="6" t="str">
        <f>VLOOKUP($C420,{"29 - Psychiatrie (Erwachsene)","BGI";"30 - Kinder- und Jugendpsychiatrie","BGII";"31 - Psychosomatik","BGI";"00 - Bitte eine Fachabteilung auswählen","LEER";"","Leer"},2,0)</f>
        <v>Leer</v>
      </c>
      <c r="Y420" s="6" t="str">
        <f t="shared" si="94"/>
        <v/>
      </c>
      <c r="Z420" s="6">
        <f>VLOOKUP($C420,{"29 - Psychiatrie (Erwachsene)",1;"30 - Kinder- und Jugendpsychiatrie",1;"31 - Psychosomatik",1;"00 - Bitte eine Fachabteilung auswählen",0;"",0},2,0)</f>
        <v>0</v>
      </c>
      <c r="AA420" s="6">
        <f t="shared" si="95"/>
        <v>0</v>
      </c>
      <c r="AB420" s="6">
        <f t="shared" si="96"/>
        <v>0</v>
      </c>
      <c r="AC420" s="6">
        <f t="shared" si="97"/>
        <v>0</v>
      </c>
      <c r="AD420" s="6">
        <f t="shared" si="98"/>
        <v>0</v>
      </c>
      <c r="AE420" s="6">
        <f t="shared" si="99"/>
        <v>0</v>
      </c>
      <c r="AF420" s="6">
        <f t="shared" si="100"/>
        <v>0</v>
      </c>
      <c r="AG420" s="6">
        <f t="shared" si="101"/>
        <v>0</v>
      </c>
      <c r="AH420" s="6">
        <f t="shared" si="102"/>
        <v>0</v>
      </c>
      <c r="AI420" s="6">
        <f t="shared" si="103"/>
        <v>0</v>
      </c>
      <c r="AJ420" s="6"/>
      <c r="AK420" s="6"/>
      <c r="AL420" s="6"/>
    </row>
    <row r="421" spans="1:38" s="20" customFormat="1" ht="15" customHeight="1" x14ac:dyDescent="0.25">
      <c r="A421" s="19"/>
      <c r="B421" s="74" t="str">
        <f t="shared" si="91"/>
        <v>!!!</v>
      </c>
      <c r="C421" s="202" t="str">
        <f>IF($D421&lt;&gt;"",VLOOKUP(TEXT($D421,0),'Angaben Stationen'!$C$15:$V$65,2,0),"")</f>
        <v/>
      </c>
      <c r="D421" s="203"/>
      <c r="E421" s="210"/>
      <c r="F421" s="210"/>
      <c r="G421" s="217"/>
      <c r="H421" s="218"/>
      <c r="I421" s="218"/>
      <c r="J421" s="218"/>
      <c r="K421" s="218"/>
      <c r="L421" s="219" t="str">
        <f t="shared" si="104"/>
        <v/>
      </c>
      <c r="M421" s="116"/>
      <c r="N421" s="115"/>
      <c r="T421" s="6"/>
      <c r="U421" s="6">
        <f t="shared" si="92"/>
        <v>0</v>
      </c>
      <c r="V421" s="6" t="str">
        <f t="shared" si="105"/>
        <v>Leer</v>
      </c>
      <c r="W421" s="6" t="str">
        <f t="shared" si="93"/>
        <v/>
      </c>
      <c r="X421" s="6" t="str">
        <f>VLOOKUP($C421,{"29 - Psychiatrie (Erwachsene)","BGI";"30 - Kinder- und Jugendpsychiatrie","BGII";"31 - Psychosomatik","BGI";"00 - Bitte eine Fachabteilung auswählen","LEER";"","Leer"},2,0)</f>
        <v>Leer</v>
      </c>
      <c r="Y421" s="6" t="str">
        <f t="shared" si="94"/>
        <v/>
      </c>
      <c r="Z421" s="6">
        <f>VLOOKUP($C421,{"29 - Psychiatrie (Erwachsene)",1;"30 - Kinder- und Jugendpsychiatrie",1;"31 - Psychosomatik",1;"00 - Bitte eine Fachabteilung auswählen",0;"",0},2,0)</f>
        <v>0</v>
      </c>
      <c r="AA421" s="6">
        <f t="shared" si="95"/>
        <v>0</v>
      </c>
      <c r="AB421" s="6">
        <f t="shared" si="96"/>
        <v>0</v>
      </c>
      <c r="AC421" s="6">
        <f t="shared" si="97"/>
        <v>0</v>
      </c>
      <c r="AD421" s="6">
        <f t="shared" si="98"/>
        <v>0</v>
      </c>
      <c r="AE421" s="6">
        <f t="shared" si="99"/>
        <v>0</v>
      </c>
      <c r="AF421" s="6">
        <f t="shared" si="100"/>
        <v>0</v>
      </c>
      <c r="AG421" s="6">
        <f t="shared" si="101"/>
        <v>0</v>
      </c>
      <c r="AH421" s="6">
        <f t="shared" si="102"/>
        <v>0</v>
      </c>
      <c r="AI421" s="6">
        <f t="shared" si="103"/>
        <v>0</v>
      </c>
      <c r="AJ421" s="6"/>
      <c r="AK421" s="6"/>
      <c r="AL421" s="6"/>
    </row>
    <row r="422" spans="1:38" s="20" customFormat="1" ht="15" customHeight="1" x14ac:dyDescent="0.25">
      <c r="A422" s="19"/>
      <c r="B422" s="74" t="str">
        <f t="shared" si="91"/>
        <v>!!!</v>
      </c>
      <c r="C422" s="202" t="str">
        <f>IF($D422&lt;&gt;"",VLOOKUP(TEXT($D422,0),'Angaben Stationen'!$C$15:$V$65,2,0),"")</f>
        <v/>
      </c>
      <c r="D422" s="203"/>
      <c r="E422" s="210"/>
      <c r="F422" s="210"/>
      <c r="G422" s="217"/>
      <c r="H422" s="218"/>
      <c r="I422" s="218"/>
      <c r="J422" s="218"/>
      <c r="K422" s="218"/>
      <c r="L422" s="219" t="str">
        <f t="shared" si="104"/>
        <v/>
      </c>
      <c r="M422" s="116"/>
      <c r="N422" s="115"/>
      <c r="T422" s="6"/>
      <c r="U422" s="6">
        <f t="shared" si="92"/>
        <v>0</v>
      </c>
      <c r="V422" s="6" t="str">
        <f t="shared" si="105"/>
        <v>Leer</v>
      </c>
      <c r="W422" s="6" t="str">
        <f t="shared" si="93"/>
        <v/>
      </c>
      <c r="X422" s="6" t="str">
        <f>VLOOKUP($C422,{"29 - Psychiatrie (Erwachsene)","BGI";"30 - Kinder- und Jugendpsychiatrie","BGII";"31 - Psychosomatik","BGI";"00 - Bitte eine Fachabteilung auswählen","LEER";"","Leer"},2,0)</f>
        <v>Leer</v>
      </c>
      <c r="Y422" s="6" t="str">
        <f t="shared" si="94"/>
        <v/>
      </c>
      <c r="Z422" s="6">
        <f>VLOOKUP($C422,{"29 - Psychiatrie (Erwachsene)",1;"30 - Kinder- und Jugendpsychiatrie",1;"31 - Psychosomatik",1;"00 - Bitte eine Fachabteilung auswählen",0;"",0},2,0)</f>
        <v>0</v>
      </c>
      <c r="AA422" s="6">
        <f t="shared" si="95"/>
        <v>0</v>
      </c>
      <c r="AB422" s="6">
        <f t="shared" si="96"/>
        <v>0</v>
      </c>
      <c r="AC422" s="6">
        <f t="shared" si="97"/>
        <v>0</v>
      </c>
      <c r="AD422" s="6">
        <f t="shared" si="98"/>
        <v>0</v>
      </c>
      <c r="AE422" s="6">
        <f t="shared" si="99"/>
        <v>0</v>
      </c>
      <c r="AF422" s="6">
        <f t="shared" si="100"/>
        <v>0</v>
      </c>
      <c r="AG422" s="6">
        <f t="shared" si="101"/>
        <v>0</v>
      </c>
      <c r="AH422" s="6">
        <f t="shared" si="102"/>
        <v>0</v>
      </c>
      <c r="AI422" s="6">
        <f t="shared" si="103"/>
        <v>0</v>
      </c>
      <c r="AJ422" s="6"/>
      <c r="AK422" s="6"/>
      <c r="AL422" s="6"/>
    </row>
    <row r="423" spans="1:38" s="20" customFormat="1" ht="15" customHeight="1" x14ac:dyDescent="0.25">
      <c r="A423" s="19"/>
      <c r="B423" s="74" t="str">
        <f t="shared" si="91"/>
        <v>!!!</v>
      </c>
      <c r="C423" s="202" t="str">
        <f>IF($D423&lt;&gt;"",VLOOKUP(TEXT($D423,0),'Angaben Stationen'!$C$15:$V$65,2,0),"")</f>
        <v/>
      </c>
      <c r="D423" s="203"/>
      <c r="E423" s="210"/>
      <c r="F423" s="210"/>
      <c r="G423" s="217"/>
      <c r="H423" s="218"/>
      <c r="I423" s="218"/>
      <c r="J423" s="218"/>
      <c r="K423" s="218"/>
      <c r="L423" s="219" t="str">
        <f t="shared" si="104"/>
        <v/>
      </c>
      <c r="M423" s="116"/>
      <c r="N423" s="115"/>
      <c r="T423" s="6"/>
      <c r="U423" s="6">
        <f t="shared" si="92"/>
        <v>0</v>
      </c>
      <c r="V423" s="6" t="str">
        <f t="shared" si="105"/>
        <v>Leer</v>
      </c>
      <c r="W423" s="6" t="str">
        <f t="shared" si="93"/>
        <v/>
      </c>
      <c r="X423" s="6" t="str">
        <f>VLOOKUP($C423,{"29 - Psychiatrie (Erwachsene)","BGI";"30 - Kinder- und Jugendpsychiatrie","BGII";"31 - Psychosomatik","BGI";"00 - Bitte eine Fachabteilung auswählen","LEER";"","Leer"},2,0)</f>
        <v>Leer</v>
      </c>
      <c r="Y423" s="6" t="str">
        <f t="shared" si="94"/>
        <v/>
      </c>
      <c r="Z423" s="6">
        <f>VLOOKUP($C423,{"29 - Psychiatrie (Erwachsene)",1;"30 - Kinder- und Jugendpsychiatrie",1;"31 - Psychosomatik",1;"00 - Bitte eine Fachabteilung auswählen",0;"",0},2,0)</f>
        <v>0</v>
      </c>
      <c r="AA423" s="6">
        <f t="shared" si="95"/>
        <v>0</v>
      </c>
      <c r="AB423" s="6">
        <f t="shared" si="96"/>
        <v>0</v>
      </c>
      <c r="AC423" s="6">
        <f t="shared" si="97"/>
        <v>0</v>
      </c>
      <c r="AD423" s="6">
        <f t="shared" si="98"/>
        <v>0</v>
      </c>
      <c r="AE423" s="6">
        <f t="shared" si="99"/>
        <v>0</v>
      </c>
      <c r="AF423" s="6">
        <f t="shared" si="100"/>
        <v>0</v>
      </c>
      <c r="AG423" s="6">
        <f t="shared" si="101"/>
        <v>0</v>
      </c>
      <c r="AH423" s="6">
        <f t="shared" si="102"/>
        <v>0</v>
      </c>
      <c r="AI423" s="6">
        <f t="shared" si="103"/>
        <v>0</v>
      </c>
      <c r="AJ423" s="6"/>
      <c r="AK423" s="6"/>
      <c r="AL423" s="6"/>
    </row>
    <row r="424" spans="1:38" s="20" customFormat="1" ht="15" customHeight="1" x14ac:dyDescent="0.25">
      <c r="A424" s="19"/>
      <c r="B424" s="74" t="str">
        <f t="shared" si="91"/>
        <v>!!!</v>
      </c>
      <c r="C424" s="202" t="str">
        <f>IF($D424&lt;&gt;"",VLOOKUP(TEXT($D424,0),'Angaben Stationen'!$C$15:$V$65,2,0),"")</f>
        <v/>
      </c>
      <c r="D424" s="203"/>
      <c r="E424" s="210"/>
      <c r="F424" s="210"/>
      <c r="G424" s="217"/>
      <c r="H424" s="218"/>
      <c r="I424" s="218"/>
      <c r="J424" s="218"/>
      <c r="K424" s="218"/>
      <c r="L424" s="219" t="str">
        <f t="shared" si="104"/>
        <v/>
      </c>
      <c r="M424" s="116"/>
      <c r="N424" s="115"/>
      <c r="T424" s="6"/>
      <c r="U424" s="6">
        <f t="shared" si="92"/>
        <v>0</v>
      </c>
      <c r="V424" s="6" t="str">
        <f t="shared" si="105"/>
        <v>Leer</v>
      </c>
      <c r="W424" s="6" t="str">
        <f t="shared" si="93"/>
        <v/>
      </c>
      <c r="X424" s="6" t="str">
        <f>VLOOKUP($C424,{"29 - Psychiatrie (Erwachsene)","BGI";"30 - Kinder- und Jugendpsychiatrie","BGII";"31 - Psychosomatik","BGI";"00 - Bitte eine Fachabteilung auswählen","LEER";"","Leer"},2,0)</f>
        <v>Leer</v>
      </c>
      <c r="Y424" s="6" t="str">
        <f t="shared" si="94"/>
        <v/>
      </c>
      <c r="Z424" s="6">
        <f>VLOOKUP($C424,{"29 - Psychiatrie (Erwachsene)",1;"30 - Kinder- und Jugendpsychiatrie",1;"31 - Psychosomatik",1;"00 - Bitte eine Fachabteilung auswählen",0;"",0},2,0)</f>
        <v>0</v>
      </c>
      <c r="AA424" s="6">
        <f t="shared" si="95"/>
        <v>0</v>
      </c>
      <c r="AB424" s="6">
        <f t="shared" si="96"/>
        <v>0</v>
      </c>
      <c r="AC424" s="6">
        <f t="shared" si="97"/>
        <v>0</v>
      </c>
      <c r="AD424" s="6">
        <f t="shared" si="98"/>
        <v>0</v>
      </c>
      <c r="AE424" s="6">
        <f t="shared" si="99"/>
        <v>0</v>
      </c>
      <c r="AF424" s="6">
        <f t="shared" si="100"/>
        <v>0</v>
      </c>
      <c r="AG424" s="6">
        <f t="shared" si="101"/>
        <v>0</v>
      </c>
      <c r="AH424" s="6">
        <f t="shared" si="102"/>
        <v>0</v>
      </c>
      <c r="AI424" s="6">
        <f t="shared" si="103"/>
        <v>0</v>
      </c>
      <c r="AJ424" s="6"/>
      <c r="AK424" s="6"/>
      <c r="AL424" s="6"/>
    </row>
    <row r="425" spans="1:38" s="20" customFormat="1" ht="15" customHeight="1" x14ac:dyDescent="0.25">
      <c r="A425" s="19"/>
      <c r="B425" s="74" t="str">
        <f t="shared" si="91"/>
        <v>!!!</v>
      </c>
      <c r="C425" s="202" t="str">
        <f>IF($D425&lt;&gt;"",VLOOKUP(TEXT($D425,0),'Angaben Stationen'!$C$15:$V$65,2,0),"")</f>
        <v/>
      </c>
      <c r="D425" s="203"/>
      <c r="E425" s="210"/>
      <c r="F425" s="210"/>
      <c r="G425" s="217"/>
      <c r="H425" s="218"/>
      <c r="I425" s="218"/>
      <c r="J425" s="218"/>
      <c r="K425" s="218"/>
      <c r="L425" s="219" t="str">
        <f t="shared" si="104"/>
        <v/>
      </c>
      <c r="M425" s="116"/>
      <c r="N425" s="115"/>
      <c r="T425" s="6"/>
      <c r="U425" s="6">
        <f t="shared" si="92"/>
        <v>0</v>
      </c>
      <c r="V425" s="6" t="str">
        <f t="shared" si="105"/>
        <v>Leer</v>
      </c>
      <c r="W425" s="6" t="str">
        <f t="shared" si="93"/>
        <v/>
      </c>
      <c r="X425" s="6" t="str">
        <f>VLOOKUP($C425,{"29 - Psychiatrie (Erwachsene)","BGI";"30 - Kinder- und Jugendpsychiatrie","BGII";"31 - Psychosomatik","BGI";"00 - Bitte eine Fachabteilung auswählen","LEER";"","Leer"},2,0)</f>
        <v>Leer</v>
      </c>
      <c r="Y425" s="6" t="str">
        <f t="shared" si="94"/>
        <v/>
      </c>
      <c r="Z425" s="6">
        <f>VLOOKUP($C425,{"29 - Psychiatrie (Erwachsene)",1;"30 - Kinder- und Jugendpsychiatrie",1;"31 - Psychosomatik",1;"00 - Bitte eine Fachabteilung auswählen",0;"",0},2,0)</f>
        <v>0</v>
      </c>
      <c r="AA425" s="6">
        <f t="shared" si="95"/>
        <v>0</v>
      </c>
      <c r="AB425" s="6">
        <f t="shared" si="96"/>
        <v>0</v>
      </c>
      <c r="AC425" s="6">
        <f t="shared" si="97"/>
        <v>0</v>
      </c>
      <c r="AD425" s="6">
        <f t="shared" si="98"/>
        <v>0</v>
      </c>
      <c r="AE425" s="6">
        <f t="shared" si="99"/>
        <v>0</v>
      </c>
      <c r="AF425" s="6">
        <f t="shared" si="100"/>
        <v>0</v>
      </c>
      <c r="AG425" s="6">
        <f t="shared" si="101"/>
        <v>0</v>
      </c>
      <c r="AH425" s="6">
        <f t="shared" si="102"/>
        <v>0</v>
      </c>
      <c r="AI425" s="6">
        <f t="shared" si="103"/>
        <v>0</v>
      </c>
      <c r="AJ425" s="6"/>
      <c r="AK425" s="6"/>
      <c r="AL425" s="6"/>
    </row>
    <row r="426" spans="1:38" s="20" customFormat="1" ht="15" customHeight="1" x14ac:dyDescent="0.25">
      <c r="A426" s="19"/>
      <c r="B426" s="74" t="str">
        <f t="shared" si="91"/>
        <v>!!!</v>
      </c>
      <c r="C426" s="202" t="str">
        <f>IF($D426&lt;&gt;"",VLOOKUP(TEXT($D426,0),'Angaben Stationen'!$C$15:$V$65,2,0),"")</f>
        <v/>
      </c>
      <c r="D426" s="203"/>
      <c r="E426" s="210"/>
      <c r="F426" s="210"/>
      <c r="G426" s="217"/>
      <c r="H426" s="218"/>
      <c r="I426" s="218"/>
      <c r="J426" s="218"/>
      <c r="K426" s="218"/>
      <c r="L426" s="219" t="str">
        <f t="shared" si="104"/>
        <v/>
      </c>
      <c r="M426" s="116"/>
      <c r="N426" s="115"/>
      <c r="T426" s="6"/>
      <c r="U426" s="6">
        <f t="shared" si="92"/>
        <v>0</v>
      </c>
      <c r="V426" s="6" t="str">
        <f t="shared" si="105"/>
        <v>Leer</v>
      </c>
      <c r="W426" s="6" t="str">
        <f t="shared" si="93"/>
        <v/>
      </c>
      <c r="X426" s="6" t="str">
        <f>VLOOKUP($C426,{"29 - Psychiatrie (Erwachsene)","BGI";"30 - Kinder- und Jugendpsychiatrie","BGII";"31 - Psychosomatik","BGI";"00 - Bitte eine Fachabteilung auswählen","LEER";"","Leer"},2,0)</f>
        <v>Leer</v>
      </c>
      <c r="Y426" s="6" t="str">
        <f t="shared" si="94"/>
        <v/>
      </c>
      <c r="Z426" s="6">
        <f>VLOOKUP($C426,{"29 - Psychiatrie (Erwachsene)",1;"30 - Kinder- und Jugendpsychiatrie",1;"31 - Psychosomatik",1;"00 - Bitte eine Fachabteilung auswählen",0;"",0},2,0)</f>
        <v>0</v>
      </c>
      <c r="AA426" s="6">
        <f t="shared" si="95"/>
        <v>0</v>
      </c>
      <c r="AB426" s="6">
        <f t="shared" si="96"/>
        <v>0</v>
      </c>
      <c r="AC426" s="6">
        <f t="shared" si="97"/>
        <v>0</v>
      </c>
      <c r="AD426" s="6">
        <f t="shared" si="98"/>
        <v>0</v>
      </c>
      <c r="AE426" s="6">
        <f t="shared" si="99"/>
        <v>0</v>
      </c>
      <c r="AF426" s="6">
        <f t="shared" si="100"/>
        <v>0</v>
      </c>
      <c r="AG426" s="6">
        <f t="shared" si="101"/>
        <v>0</v>
      </c>
      <c r="AH426" s="6">
        <f t="shared" si="102"/>
        <v>0</v>
      </c>
      <c r="AI426" s="6">
        <f t="shared" si="103"/>
        <v>0</v>
      </c>
      <c r="AJ426" s="6"/>
      <c r="AK426" s="6"/>
      <c r="AL426" s="6"/>
    </row>
    <row r="427" spans="1:38" s="20" customFormat="1" ht="15" customHeight="1" x14ac:dyDescent="0.25">
      <c r="A427" s="19"/>
      <c r="B427" s="74" t="str">
        <f t="shared" si="91"/>
        <v>!!!</v>
      </c>
      <c r="C427" s="202" t="str">
        <f>IF($D427&lt;&gt;"",VLOOKUP(TEXT($D427,0),'Angaben Stationen'!$C$15:$V$65,2,0),"")</f>
        <v/>
      </c>
      <c r="D427" s="203"/>
      <c r="E427" s="210"/>
      <c r="F427" s="210"/>
      <c r="G427" s="217"/>
      <c r="H427" s="218"/>
      <c r="I427" s="218"/>
      <c r="J427" s="218"/>
      <c r="K427" s="218"/>
      <c r="L427" s="219" t="str">
        <f t="shared" si="104"/>
        <v/>
      </c>
      <c r="M427" s="116"/>
      <c r="N427" s="115"/>
      <c r="T427" s="6"/>
      <c r="U427" s="6">
        <f t="shared" si="92"/>
        <v>0</v>
      </c>
      <c r="V427" s="6" t="str">
        <f t="shared" si="105"/>
        <v>Leer</v>
      </c>
      <c r="W427" s="6" t="str">
        <f t="shared" si="93"/>
        <v/>
      </c>
      <c r="X427" s="6" t="str">
        <f>VLOOKUP($C427,{"29 - Psychiatrie (Erwachsene)","BGI";"30 - Kinder- und Jugendpsychiatrie","BGII";"31 - Psychosomatik","BGI";"00 - Bitte eine Fachabteilung auswählen","LEER";"","Leer"},2,0)</f>
        <v>Leer</v>
      </c>
      <c r="Y427" s="6" t="str">
        <f t="shared" si="94"/>
        <v/>
      </c>
      <c r="Z427" s="6">
        <f>VLOOKUP($C427,{"29 - Psychiatrie (Erwachsene)",1;"30 - Kinder- und Jugendpsychiatrie",1;"31 - Psychosomatik",1;"00 - Bitte eine Fachabteilung auswählen",0;"",0},2,0)</f>
        <v>0</v>
      </c>
      <c r="AA427" s="6">
        <f t="shared" si="95"/>
        <v>0</v>
      </c>
      <c r="AB427" s="6">
        <f t="shared" si="96"/>
        <v>0</v>
      </c>
      <c r="AC427" s="6">
        <f t="shared" si="97"/>
        <v>0</v>
      </c>
      <c r="AD427" s="6">
        <f t="shared" si="98"/>
        <v>0</v>
      </c>
      <c r="AE427" s="6">
        <f t="shared" si="99"/>
        <v>0</v>
      </c>
      <c r="AF427" s="6">
        <f t="shared" si="100"/>
        <v>0</v>
      </c>
      <c r="AG427" s="6">
        <f t="shared" si="101"/>
        <v>0</v>
      </c>
      <c r="AH427" s="6">
        <f t="shared" si="102"/>
        <v>0</v>
      </c>
      <c r="AI427" s="6">
        <f t="shared" si="103"/>
        <v>0</v>
      </c>
      <c r="AJ427" s="6"/>
      <c r="AK427" s="6"/>
      <c r="AL427" s="6"/>
    </row>
    <row r="428" spans="1:38" s="20" customFormat="1" ht="15" customHeight="1" x14ac:dyDescent="0.25">
      <c r="A428" s="19"/>
      <c r="B428" s="74" t="str">
        <f t="shared" si="91"/>
        <v>!!!</v>
      </c>
      <c r="C428" s="202" t="str">
        <f>IF($D428&lt;&gt;"",VLOOKUP(TEXT($D428,0),'Angaben Stationen'!$C$15:$V$65,2,0),"")</f>
        <v/>
      </c>
      <c r="D428" s="203"/>
      <c r="E428" s="210"/>
      <c r="F428" s="210"/>
      <c r="G428" s="217"/>
      <c r="H428" s="218"/>
      <c r="I428" s="218"/>
      <c r="J428" s="218"/>
      <c r="K428" s="218"/>
      <c r="L428" s="219" t="str">
        <f t="shared" si="104"/>
        <v/>
      </c>
      <c r="M428" s="116"/>
      <c r="N428" s="115"/>
      <c r="T428" s="6"/>
      <c r="U428" s="6">
        <f t="shared" si="92"/>
        <v>0</v>
      </c>
      <c r="V428" s="6" t="str">
        <f t="shared" si="105"/>
        <v>Leer</v>
      </c>
      <c r="W428" s="6" t="str">
        <f t="shared" si="93"/>
        <v/>
      </c>
      <c r="X428" s="6" t="str">
        <f>VLOOKUP($C428,{"29 - Psychiatrie (Erwachsene)","BGI";"30 - Kinder- und Jugendpsychiatrie","BGII";"31 - Psychosomatik","BGI";"00 - Bitte eine Fachabteilung auswählen","LEER";"","Leer"},2,0)</f>
        <v>Leer</v>
      </c>
      <c r="Y428" s="6" t="str">
        <f t="shared" si="94"/>
        <v/>
      </c>
      <c r="Z428" s="6">
        <f>VLOOKUP($C428,{"29 - Psychiatrie (Erwachsene)",1;"30 - Kinder- und Jugendpsychiatrie",1;"31 - Psychosomatik",1;"00 - Bitte eine Fachabteilung auswählen",0;"",0},2,0)</f>
        <v>0</v>
      </c>
      <c r="AA428" s="6">
        <f t="shared" si="95"/>
        <v>0</v>
      </c>
      <c r="AB428" s="6">
        <f t="shared" si="96"/>
        <v>0</v>
      </c>
      <c r="AC428" s="6">
        <f t="shared" si="97"/>
        <v>0</v>
      </c>
      <c r="AD428" s="6">
        <f t="shared" si="98"/>
        <v>0</v>
      </c>
      <c r="AE428" s="6">
        <f t="shared" si="99"/>
        <v>0</v>
      </c>
      <c r="AF428" s="6">
        <f t="shared" si="100"/>
        <v>0</v>
      </c>
      <c r="AG428" s="6">
        <f t="shared" si="101"/>
        <v>0</v>
      </c>
      <c r="AH428" s="6">
        <f t="shared" si="102"/>
        <v>0</v>
      </c>
      <c r="AI428" s="6">
        <f t="shared" si="103"/>
        <v>0</v>
      </c>
      <c r="AJ428" s="6"/>
      <c r="AK428" s="6"/>
      <c r="AL428" s="6"/>
    </row>
    <row r="429" spans="1:38" s="20" customFormat="1" ht="15" customHeight="1" x14ac:dyDescent="0.25">
      <c r="A429" s="19"/>
      <c r="B429" s="74" t="str">
        <f t="shared" si="91"/>
        <v>!!!</v>
      </c>
      <c r="C429" s="202" t="str">
        <f>IF($D429&lt;&gt;"",VLOOKUP(TEXT($D429,0),'Angaben Stationen'!$C$15:$V$65,2,0),"")</f>
        <v/>
      </c>
      <c r="D429" s="203"/>
      <c r="E429" s="210"/>
      <c r="F429" s="210"/>
      <c r="G429" s="217"/>
      <c r="H429" s="218"/>
      <c r="I429" s="218"/>
      <c r="J429" s="218"/>
      <c r="K429" s="218"/>
      <c r="L429" s="219" t="str">
        <f t="shared" si="104"/>
        <v/>
      </c>
      <c r="M429" s="116"/>
      <c r="N429" s="115"/>
      <c r="T429" s="6"/>
      <c r="U429" s="6">
        <f t="shared" si="92"/>
        <v>0</v>
      </c>
      <c r="V429" s="6" t="str">
        <f t="shared" si="105"/>
        <v>Leer</v>
      </c>
      <c r="W429" s="6" t="str">
        <f t="shared" si="93"/>
        <v/>
      </c>
      <c r="X429" s="6" t="str">
        <f>VLOOKUP($C429,{"29 - Psychiatrie (Erwachsene)","BGI";"30 - Kinder- und Jugendpsychiatrie","BGII";"31 - Psychosomatik","BGI";"00 - Bitte eine Fachabteilung auswählen","LEER";"","Leer"},2,0)</f>
        <v>Leer</v>
      </c>
      <c r="Y429" s="6" t="str">
        <f t="shared" si="94"/>
        <v/>
      </c>
      <c r="Z429" s="6">
        <f>VLOOKUP($C429,{"29 - Psychiatrie (Erwachsene)",1;"30 - Kinder- und Jugendpsychiatrie",1;"31 - Psychosomatik",1;"00 - Bitte eine Fachabteilung auswählen",0;"",0},2,0)</f>
        <v>0</v>
      </c>
      <c r="AA429" s="6">
        <f t="shared" si="95"/>
        <v>0</v>
      </c>
      <c r="AB429" s="6">
        <f t="shared" si="96"/>
        <v>0</v>
      </c>
      <c r="AC429" s="6">
        <f t="shared" si="97"/>
        <v>0</v>
      </c>
      <c r="AD429" s="6">
        <f t="shared" si="98"/>
        <v>0</v>
      </c>
      <c r="AE429" s="6">
        <f t="shared" si="99"/>
        <v>0</v>
      </c>
      <c r="AF429" s="6">
        <f t="shared" si="100"/>
        <v>0</v>
      </c>
      <c r="AG429" s="6">
        <f t="shared" si="101"/>
        <v>0</v>
      </c>
      <c r="AH429" s="6">
        <f t="shared" si="102"/>
        <v>0</v>
      </c>
      <c r="AI429" s="6">
        <f t="shared" si="103"/>
        <v>0</v>
      </c>
      <c r="AJ429" s="6"/>
      <c r="AK429" s="6"/>
      <c r="AL429" s="6"/>
    </row>
    <row r="430" spans="1:38" s="20" customFormat="1" ht="15" customHeight="1" x14ac:dyDescent="0.25">
      <c r="A430" s="19"/>
      <c r="B430" s="74" t="str">
        <f t="shared" si="91"/>
        <v>!!!</v>
      </c>
      <c r="C430" s="202" t="str">
        <f>IF($D430&lt;&gt;"",VLOOKUP(TEXT($D430,0),'Angaben Stationen'!$C$15:$V$65,2,0),"")</f>
        <v/>
      </c>
      <c r="D430" s="203"/>
      <c r="E430" s="210"/>
      <c r="F430" s="210"/>
      <c r="G430" s="217"/>
      <c r="H430" s="218"/>
      <c r="I430" s="218"/>
      <c r="J430" s="218"/>
      <c r="K430" s="218"/>
      <c r="L430" s="219" t="str">
        <f t="shared" si="104"/>
        <v/>
      </c>
      <c r="M430" s="116"/>
      <c r="N430" s="115"/>
      <c r="T430" s="6"/>
      <c r="U430" s="6">
        <f t="shared" si="92"/>
        <v>0</v>
      </c>
      <c r="V430" s="6" t="str">
        <f t="shared" si="105"/>
        <v>Leer</v>
      </c>
      <c r="W430" s="6" t="str">
        <f t="shared" si="93"/>
        <v/>
      </c>
      <c r="X430" s="6" t="str">
        <f>VLOOKUP($C430,{"29 - Psychiatrie (Erwachsene)","BGI";"30 - Kinder- und Jugendpsychiatrie","BGII";"31 - Psychosomatik","BGI";"00 - Bitte eine Fachabteilung auswählen","LEER";"","Leer"},2,0)</f>
        <v>Leer</v>
      </c>
      <c r="Y430" s="6" t="str">
        <f t="shared" si="94"/>
        <v/>
      </c>
      <c r="Z430" s="6">
        <f>VLOOKUP($C430,{"29 - Psychiatrie (Erwachsene)",1;"30 - Kinder- und Jugendpsychiatrie",1;"31 - Psychosomatik",1;"00 - Bitte eine Fachabteilung auswählen",0;"",0},2,0)</f>
        <v>0</v>
      </c>
      <c r="AA430" s="6">
        <f t="shared" si="95"/>
        <v>0</v>
      </c>
      <c r="AB430" s="6">
        <f t="shared" si="96"/>
        <v>0</v>
      </c>
      <c r="AC430" s="6">
        <f t="shared" si="97"/>
        <v>0</v>
      </c>
      <c r="AD430" s="6">
        <f t="shared" si="98"/>
        <v>0</v>
      </c>
      <c r="AE430" s="6">
        <f t="shared" si="99"/>
        <v>0</v>
      </c>
      <c r="AF430" s="6">
        <f t="shared" si="100"/>
        <v>0</v>
      </c>
      <c r="AG430" s="6">
        <f t="shared" si="101"/>
        <v>0</v>
      </c>
      <c r="AH430" s="6">
        <f t="shared" si="102"/>
        <v>0</v>
      </c>
      <c r="AI430" s="6">
        <f t="shared" si="103"/>
        <v>0</v>
      </c>
      <c r="AJ430" s="6"/>
      <c r="AK430" s="6"/>
      <c r="AL430" s="6"/>
    </row>
    <row r="431" spans="1:38" s="20" customFormat="1" ht="15" customHeight="1" x14ac:dyDescent="0.25">
      <c r="A431" s="19"/>
      <c r="B431" s="74" t="str">
        <f t="shared" si="91"/>
        <v>!!!</v>
      </c>
      <c r="C431" s="202" t="str">
        <f>IF($D431&lt;&gt;"",VLOOKUP(TEXT($D431,0),'Angaben Stationen'!$C$15:$V$65,2,0),"")</f>
        <v/>
      </c>
      <c r="D431" s="203"/>
      <c r="E431" s="210"/>
      <c r="F431" s="210"/>
      <c r="G431" s="217"/>
      <c r="H431" s="218"/>
      <c r="I431" s="218"/>
      <c r="J431" s="218"/>
      <c r="K431" s="218"/>
      <c r="L431" s="219" t="str">
        <f t="shared" si="104"/>
        <v/>
      </c>
      <c r="M431" s="116"/>
      <c r="N431" s="115"/>
      <c r="T431" s="6"/>
      <c r="U431" s="6">
        <f t="shared" si="92"/>
        <v>0</v>
      </c>
      <c r="V431" s="6" t="str">
        <f t="shared" si="105"/>
        <v>Leer</v>
      </c>
      <c r="W431" s="6" t="str">
        <f t="shared" si="93"/>
        <v/>
      </c>
      <c r="X431" s="6" t="str">
        <f>VLOOKUP($C431,{"29 - Psychiatrie (Erwachsene)","BGI";"30 - Kinder- und Jugendpsychiatrie","BGII";"31 - Psychosomatik","BGI";"00 - Bitte eine Fachabteilung auswählen","LEER";"","Leer"},2,0)</f>
        <v>Leer</v>
      </c>
      <c r="Y431" s="6" t="str">
        <f t="shared" si="94"/>
        <v/>
      </c>
      <c r="Z431" s="6">
        <f>VLOOKUP($C431,{"29 - Psychiatrie (Erwachsene)",1;"30 - Kinder- und Jugendpsychiatrie",1;"31 - Psychosomatik",1;"00 - Bitte eine Fachabteilung auswählen",0;"",0},2,0)</f>
        <v>0</v>
      </c>
      <c r="AA431" s="6">
        <f t="shared" si="95"/>
        <v>0</v>
      </c>
      <c r="AB431" s="6">
        <f t="shared" si="96"/>
        <v>0</v>
      </c>
      <c r="AC431" s="6">
        <f t="shared" si="97"/>
        <v>0</v>
      </c>
      <c r="AD431" s="6">
        <f t="shared" si="98"/>
        <v>0</v>
      </c>
      <c r="AE431" s="6">
        <f t="shared" si="99"/>
        <v>0</v>
      </c>
      <c r="AF431" s="6">
        <f t="shared" si="100"/>
        <v>0</v>
      </c>
      <c r="AG431" s="6">
        <f t="shared" si="101"/>
        <v>0</v>
      </c>
      <c r="AH431" s="6">
        <f t="shared" si="102"/>
        <v>0</v>
      </c>
      <c r="AI431" s="6">
        <f t="shared" si="103"/>
        <v>0</v>
      </c>
      <c r="AJ431" s="6"/>
      <c r="AK431" s="6"/>
      <c r="AL431" s="6"/>
    </row>
    <row r="432" spans="1:38" s="20" customFormat="1" ht="15" customHeight="1" x14ac:dyDescent="0.25">
      <c r="A432" s="19"/>
      <c r="B432" s="74" t="str">
        <f t="shared" si="91"/>
        <v>!!!</v>
      </c>
      <c r="C432" s="202" t="str">
        <f>IF($D432&lt;&gt;"",VLOOKUP(TEXT($D432,0),'Angaben Stationen'!$C$15:$V$65,2,0),"")</f>
        <v/>
      </c>
      <c r="D432" s="203"/>
      <c r="E432" s="210"/>
      <c r="F432" s="210"/>
      <c r="G432" s="217"/>
      <c r="H432" s="218"/>
      <c r="I432" s="218"/>
      <c r="J432" s="218"/>
      <c r="K432" s="218"/>
      <c r="L432" s="219" t="str">
        <f t="shared" si="104"/>
        <v/>
      </c>
      <c r="M432" s="116"/>
      <c r="N432" s="115"/>
      <c r="T432" s="6"/>
      <c r="U432" s="6">
        <f t="shared" si="92"/>
        <v>0</v>
      </c>
      <c r="V432" s="6" t="str">
        <f t="shared" si="105"/>
        <v>Leer</v>
      </c>
      <c r="W432" s="6" t="str">
        <f t="shared" si="93"/>
        <v/>
      </c>
      <c r="X432" s="6" t="str">
        <f>VLOOKUP($C432,{"29 - Psychiatrie (Erwachsene)","BGI";"30 - Kinder- und Jugendpsychiatrie","BGII";"31 - Psychosomatik","BGI";"00 - Bitte eine Fachabteilung auswählen","LEER";"","Leer"},2,0)</f>
        <v>Leer</v>
      </c>
      <c r="Y432" s="6" t="str">
        <f t="shared" si="94"/>
        <v/>
      </c>
      <c r="Z432" s="6">
        <f>VLOOKUP($C432,{"29 - Psychiatrie (Erwachsene)",1;"30 - Kinder- und Jugendpsychiatrie",1;"31 - Psychosomatik",1;"00 - Bitte eine Fachabteilung auswählen",0;"",0},2,0)</f>
        <v>0</v>
      </c>
      <c r="AA432" s="6">
        <f t="shared" si="95"/>
        <v>0</v>
      </c>
      <c r="AB432" s="6">
        <f t="shared" si="96"/>
        <v>0</v>
      </c>
      <c r="AC432" s="6">
        <f t="shared" si="97"/>
        <v>0</v>
      </c>
      <c r="AD432" s="6">
        <f t="shared" si="98"/>
        <v>0</v>
      </c>
      <c r="AE432" s="6">
        <f t="shared" si="99"/>
        <v>0</v>
      </c>
      <c r="AF432" s="6">
        <f t="shared" si="100"/>
        <v>0</v>
      </c>
      <c r="AG432" s="6">
        <f t="shared" si="101"/>
        <v>0</v>
      </c>
      <c r="AH432" s="6">
        <f t="shared" si="102"/>
        <v>0</v>
      </c>
      <c r="AI432" s="6">
        <f t="shared" si="103"/>
        <v>0</v>
      </c>
      <c r="AJ432" s="6"/>
      <c r="AK432" s="6"/>
      <c r="AL432" s="6"/>
    </row>
    <row r="433" spans="1:38" s="20" customFormat="1" ht="15" customHeight="1" x14ac:dyDescent="0.25">
      <c r="A433" s="19"/>
      <c r="B433" s="74" t="str">
        <f t="shared" si="91"/>
        <v>!!!</v>
      </c>
      <c r="C433" s="202" t="str">
        <f>IF($D433&lt;&gt;"",VLOOKUP(TEXT($D433,0),'Angaben Stationen'!$C$15:$V$65,2,0),"")</f>
        <v/>
      </c>
      <c r="D433" s="203"/>
      <c r="E433" s="210"/>
      <c r="F433" s="210"/>
      <c r="G433" s="217"/>
      <c r="H433" s="218"/>
      <c r="I433" s="218"/>
      <c r="J433" s="218"/>
      <c r="K433" s="218"/>
      <c r="L433" s="219" t="str">
        <f t="shared" si="104"/>
        <v/>
      </c>
      <c r="M433" s="116"/>
      <c r="N433" s="115"/>
      <c r="T433" s="6"/>
      <c r="U433" s="6">
        <f t="shared" si="92"/>
        <v>0</v>
      </c>
      <c r="V433" s="6" t="str">
        <f t="shared" si="105"/>
        <v>Leer</v>
      </c>
      <c r="W433" s="6" t="str">
        <f t="shared" si="93"/>
        <v/>
      </c>
      <c r="X433" s="6" t="str">
        <f>VLOOKUP($C433,{"29 - Psychiatrie (Erwachsene)","BGI";"30 - Kinder- und Jugendpsychiatrie","BGII";"31 - Psychosomatik","BGI";"00 - Bitte eine Fachabteilung auswählen","LEER";"","Leer"},2,0)</f>
        <v>Leer</v>
      </c>
      <c r="Y433" s="6" t="str">
        <f t="shared" si="94"/>
        <v/>
      </c>
      <c r="Z433" s="6">
        <f>VLOOKUP($C433,{"29 - Psychiatrie (Erwachsene)",1;"30 - Kinder- und Jugendpsychiatrie",1;"31 - Psychosomatik",1;"00 - Bitte eine Fachabteilung auswählen",0;"",0},2,0)</f>
        <v>0</v>
      </c>
      <c r="AA433" s="6">
        <f t="shared" si="95"/>
        <v>0</v>
      </c>
      <c r="AB433" s="6">
        <f t="shared" si="96"/>
        <v>0</v>
      </c>
      <c r="AC433" s="6">
        <f t="shared" si="97"/>
        <v>0</v>
      </c>
      <c r="AD433" s="6">
        <f t="shared" si="98"/>
        <v>0</v>
      </c>
      <c r="AE433" s="6">
        <f t="shared" si="99"/>
        <v>0</v>
      </c>
      <c r="AF433" s="6">
        <f t="shared" si="100"/>
        <v>0</v>
      </c>
      <c r="AG433" s="6">
        <f t="shared" si="101"/>
        <v>0</v>
      </c>
      <c r="AH433" s="6">
        <f t="shared" si="102"/>
        <v>0</v>
      </c>
      <c r="AI433" s="6">
        <f t="shared" si="103"/>
        <v>0</v>
      </c>
      <c r="AJ433" s="6"/>
      <c r="AK433" s="6"/>
      <c r="AL433" s="6"/>
    </row>
    <row r="434" spans="1:38" s="20" customFormat="1" ht="15" customHeight="1" x14ac:dyDescent="0.25">
      <c r="A434" s="19"/>
      <c r="B434" s="74" t="str">
        <f t="shared" si="91"/>
        <v>!!!</v>
      </c>
      <c r="C434" s="202" t="str">
        <f>IF($D434&lt;&gt;"",VLOOKUP(TEXT($D434,0),'Angaben Stationen'!$C$15:$V$65,2,0),"")</f>
        <v/>
      </c>
      <c r="D434" s="203"/>
      <c r="E434" s="210"/>
      <c r="F434" s="210"/>
      <c r="G434" s="217"/>
      <c r="H434" s="218"/>
      <c r="I434" s="218"/>
      <c r="J434" s="218"/>
      <c r="K434" s="218"/>
      <c r="L434" s="219" t="str">
        <f t="shared" si="104"/>
        <v/>
      </c>
      <c r="M434" s="116"/>
      <c r="N434" s="115"/>
      <c r="T434" s="6"/>
      <c r="U434" s="6">
        <f t="shared" si="92"/>
        <v>0</v>
      </c>
      <c r="V434" s="6" t="str">
        <f t="shared" si="105"/>
        <v>Leer</v>
      </c>
      <c r="W434" s="6" t="str">
        <f t="shared" si="93"/>
        <v/>
      </c>
      <c r="X434" s="6" t="str">
        <f>VLOOKUP($C434,{"29 - Psychiatrie (Erwachsene)","BGI";"30 - Kinder- und Jugendpsychiatrie","BGII";"31 - Psychosomatik","BGI";"00 - Bitte eine Fachabteilung auswählen","LEER";"","Leer"},2,0)</f>
        <v>Leer</v>
      </c>
      <c r="Y434" s="6" t="str">
        <f t="shared" si="94"/>
        <v/>
      </c>
      <c r="Z434" s="6">
        <f>VLOOKUP($C434,{"29 - Psychiatrie (Erwachsene)",1;"30 - Kinder- und Jugendpsychiatrie",1;"31 - Psychosomatik",1;"00 - Bitte eine Fachabteilung auswählen",0;"",0},2,0)</f>
        <v>0</v>
      </c>
      <c r="AA434" s="6">
        <f t="shared" si="95"/>
        <v>0</v>
      </c>
      <c r="AB434" s="6">
        <f t="shared" si="96"/>
        <v>0</v>
      </c>
      <c r="AC434" s="6">
        <f t="shared" si="97"/>
        <v>0</v>
      </c>
      <c r="AD434" s="6">
        <f t="shared" si="98"/>
        <v>0</v>
      </c>
      <c r="AE434" s="6">
        <f t="shared" si="99"/>
        <v>0</v>
      </c>
      <c r="AF434" s="6">
        <f t="shared" si="100"/>
        <v>0</v>
      </c>
      <c r="AG434" s="6">
        <f t="shared" si="101"/>
        <v>0</v>
      </c>
      <c r="AH434" s="6">
        <f t="shared" si="102"/>
        <v>0</v>
      </c>
      <c r="AI434" s="6">
        <f t="shared" si="103"/>
        <v>0</v>
      </c>
      <c r="AJ434" s="6"/>
      <c r="AK434" s="6"/>
      <c r="AL434" s="6"/>
    </row>
    <row r="435" spans="1:38" s="20" customFormat="1" ht="15" customHeight="1" x14ac:dyDescent="0.25">
      <c r="A435" s="19"/>
      <c r="B435" s="74" t="str">
        <f t="shared" si="91"/>
        <v>!!!</v>
      </c>
      <c r="C435" s="202" t="str">
        <f>IF($D435&lt;&gt;"",VLOOKUP(TEXT($D435,0),'Angaben Stationen'!$C$15:$V$65,2,0),"")</f>
        <v/>
      </c>
      <c r="D435" s="203"/>
      <c r="E435" s="210"/>
      <c r="F435" s="210"/>
      <c r="G435" s="217"/>
      <c r="H435" s="218"/>
      <c r="I435" s="218"/>
      <c r="J435" s="218"/>
      <c r="K435" s="218"/>
      <c r="L435" s="219" t="str">
        <f t="shared" si="104"/>
        <v/>
      </c>
      <c r="M435" s="116"/>
      <c r="N435" s="115"/>
      <c r="T435" s="6"/>
      <c r="U435" s="6">
        <f t="shared" si="92"/>
        <v>0</v>
      </c>
      <c r="V435" s="6" t="str">
        <f t="shared" si="105"/>
        <v>Leer</v>
      </c>
      <c r="W435" s="6" t="str">
        <f t="shared" si="93"/>
        <v/>
      </c>
      <c r="X435" s="6" t="str">
        <f>VLOOKUP($C435,{"29 - Psychiatrie (Erwachsene)","BGI";"30 - Kinder- und Jugendpsychiatrie","BGII";"31 - Psychosomatik","BGI";"00 - Bitte eine Fachabteilung auswählen","LEER";"","Leer"},2,0)</f>
        <v>Leer</v>
      </c>
      <c r="Y435" s="6" t="str">
        <f t="shared" si="94"/>
        <v/>
      </c>
      <c r="Z435" s="6">
        <f>VLOOKUP($C435,{"29 - Psychiatrie (Erwachsene)",1;"30 - Kinder- und Jugendpsychiatrie",1;"31 - Psychosomatik",1;"00 - Bitte eine Fachabteilung auswählen",0;"",0},2,0)</f>
        <v>0</v>
      </c>
      <c r="AA435" s="6">
        <f t="shared" si="95"/>
        <v>0</v>
      </c>
      <c r="AB435" s="6">
        <f t="shared" si="96"/>
        <v>0</v>
      </c>
      <c r="AC435" s="6">
        <f t="shared" si="97"/>
        <v>0</v>
      </c>
      <c r="AD435" s="6">
        <f t="shared" si="98"/>
        <v>0</v>
      </c>
      <c r="AE435" s="6">
        <f t="shared" si="99"/>
        <v>0</v>
      </c>
      <c r="AF435" s="6">
        <f t="shared" si="100"/>
        <v>0</v>
      </c>
      <c r="AG435" s="6">
        <f t="shared" si="101"/>
        <v>0</v>
      </c>
      <c r="AH435" s="6">
        <f t="shared" si="102"/>
        <v>0</v>
      </c>
      <c r="AI435" s="6">
        <f t="shared" si="103"/>
        <v>0</v>
      </c>
      <c r="AJ435" s="6"/>
      <c r="AK435" s="6"/>
      <c r="AL435" s="6"/>
    </row>
    <row r="436" spans="1:38" s="20" customFormat="1" ht="15" customHeight="1" x14ac:dyDescent="0.25">
      <c r="A436" s="19"/>
      <c r="B436" s="74" t="str">
        <f t="shared" si="91"/>
        <v>!!!</v>
      </c>
      <c r="C436" s="202" t="str">
        <f>IF($D436&lt;&gt;"",VLOOKUP(TEXT($D436,0),'Angaben Stationen'!$C$15:$V$65,2,0),"")</f>
        <v/>
      </c>
      <c r="D436" s="203"/>
      <c r="E436" s="210"/>
      <c r="F436" s="210"/>
      <c r="G436" s="217"/>
      <c r="H436" s="218"/>
      <c r="I436" s="218"/>
      <c r="J436" s="218"/>
      <c r="K436" s="218"/>
      <c r="L436" s="219" t="str">
        <f t="shared" si="104"/>
        <v/>
      </c>
      <c r="M436" s="116"/>
      <c r="N436" s="115"/>
      <c r="T436" s="6"/>
      <c r="U436" s="6">
        <f t="shared" si="92"/>
        <v>0</v>
      </c>
      <c r="V436" s="6" t="str">
        <f t="shared" si="105"/>
        <v>Leer</v>
      </c>
      <c r="W436" s="6" t="str">
        <f t="shared" si="93"/>
        <v/>
      </c>
      <c r="X436" s="6" t="str">
        <f>VLOOKUP($C436,{"29 - Psychiatrie (Erwachsene)","BGI";"30 - Kinder- und Jugendpsychiatrie","BGII";"31 - Psychosomatik","BGI";"00 - Bitte eine Fachabteilung auswählen","LEER";"","Leer"},2,0)</f>
        <v>Leer</v>
      </c>
      <c r="Y436" s="6" t="str">
        <f t="shared" si="94"/>
        <v/>
      </c>
      <c r="Z436" s="6">
        <f>VLOOKUP($C436,{"29 - Psychiatrie (Erwachsene)",1;"30 - Kinder- und Jugendpsychiatrie",1;"31 - Psychosomatik",1;"00 - Bitte eine Fachabteilung auswählen",0;"",0},2,0)</f>
        <v>0</v>
      </c>
      <c r="AA436" s="6">
        <f t="shared" si="95"/>
        <v>0</v>
      </c>
      <c r="AB436" s="6">
        <f t="shared" si="96"/>
        <v>0</v>
      </c>
      <c r="AC436" s="6">
        <f t="shared" si="97"/>
        <v>0</v>
      </c>
      <c r="AD436" s="6">
        <f t="shared" si="98"/>
        <v>0</v>
      </c>
      <c r="AE436" s="6">
        <f t="shared" si="99"/>
        <v>0</v>
      </c>
      <c r="AF436" s="6">
        <f t="shared" si="100"/>
        <v>0</v>
      </c>
      <c r="AG436" s="6">
        <f t="shared" si="101"/>
        <v>0</v>
      </c>
      <c r="AH436" s="6">
        <f t="shared" si="102"/>
        <v>0</v>
      </c>
      <c r="AI436" s="6">
        <f t="shared" si="103"/>
        <v>0</v>
      </c>
      <c r="AJ436" s="6"/>
      <c r="AK436" s="6"/>
      <c r="AL436" s="6"/>
    </row>
    <row r="437" spans="1:38" s="20" customFormat="1" ht="15" customHeight="1" x14ac:dyDescent="0.25">
      <c r="A437" s="19"/>
      <c r="B437" s="74" t="str">
        <f t="shared" si="91"/>
        <v>!!!</v>
      </c>
      <c r="C437" s="202" t="str">
        <f>IF($D437&lt;&gt;"",VLOOKUP(TEXT($D437,0),'Angaben Stationen'!$C$15:$V$65,2,0),"")</f>
        <v/>
      </c>
      <c r="D437" s="203"/>
      <c r="E437" s="210"/>
      <c r="F437" s="210"/>
      <c r="G437" s="217"/>
      <c r="H437" s="218"/>
      <c r="I437" s="218"/>
      <c r="J437" s="218"/>
      <c r="K437" s="218"/>
      <c r="L437" s="219" t="str">
        <f t="shared" si="104"/>
        <v/>
      </c>
      <c r="M437" s="116"/>
      <c r="N437" s="115"/>
      <c r="T437" s="6"/>
      <c r="U437" s="6">
        <f t="shared" si="92"/>
        <v>0</v>
      </c>
      <c r="V437" s="6" t="str">
        <f t="shared" si="105"/>
        <v>Leer</v>
      </c>
      <c r="W437" s="6" t="str">
        <f t="shared" si="93"/>
        <v/>
      </c>
      <c r="X437" s="6" t="str">
        <f>VLOOKUP($C437,{"29 - Psychiatrie (Erwachsene)","BGI";"30 - Kinder- und Jugendpsychiatrie","BGII";"31 - Psychosomatik","BGI";"00 - Bitte eine Fachabteilung auswählen","LEER";"","Leer"},2,0)</f>
        <v>Leer</v>
      </c>
      <c r="Y437" s="6" t="str">
        <f t="shared" si="94"/>
        <v/>
      </c>
      <c r="Z437" s="6">
        <f>VLOOKUP($C437,{"29 - Psychiatrie (Erwachsene)",1;"30 - Kinder- und Jugendpsychiatrie",1;"31 - Psychosomatik",1;"00 - Bitte eine Fachabteilung auswählen",0;"",0},2,0)</f>
        <v>0</v>
      </c>
      <c r="AA437" s="6">
        <f t="shared" si="95"/>
        <v>0</v>
      </c>
      <c r="AB437" s="6">
        <f t="shared" si="96"/>
        <v>0</v>
      </c>
      <c r="AC437" s="6">
        <f t="shared" si="97"/>
        <v>0</v>
      </c>
      <c r="AD437" s="6">
        <f t="shared" si="98"/>
        <v>0</v>
      </c>
      <c r="AE437" s="6">
        <f t="shared" si="99"/>
        <v>0</v>
      </c>
      <c r="AF437" s="6">
        <f t="shared" si="100"/>
        <v>0</v>
      </c>
      <c r="AG437" s="6">
        <f t="shared" si="101"/>
        <v>0</v>
      </c>
      <c r="AH437" s="6">
        <f t="shared" si="102"/>
        <v>0</v>
      </c>
      <c r="AI437" s="6">
        <f t="shared" si="103"/>
        <v>0</v>
      </c>
      <c r="AJ437" s="6"/>
      <c r="AK437" s="6"/>
      <c r="AL437" s="6"/>
    </row>
    <row r="438" spans="1:38" s="20" customFormat="1" ht="15" customHeight="1" x14ac:dyDescent="0.25">
      <c r="A438" s="19"/>
      <c r="B438" s="74" t="str">
        <f t="shared" si="91"/>
        <v>!!!</v>
      </c>
      <c r="C438" s="202" t="str">
        <f>IF($D438&lt;&gt;"",VLOOKUP(TEXT($D438,0),'Angaben Stationen'!$C$15:$V$65,2,0),"")</f>
        <v/>
      </c>
      <c r="D438" s="203"/>
      <c r="E438" s="210"/>
      <c r="F438" s="210"/>
      <c r="G438" s="217"/>
      <c r="H438" s="218"/>
      <c r="I438" s="218"/>
      <c r="J438" s="218"/>
      <c r="K438" s="218"/>
      <c r="L438" s="219" t="str">
        <f t="shared" si="104"/>
        <v/>
      </c>
      <c r="M438" s="116"/>
      <c r="N438" s="115"/>
      <c r="T438" s="6"/>
      <c r="U438" s="6">
        <f t="shared" si="92"/>
        <v>0</v>
      </c>
      <c r="V438" s="6" t="str">
        <f t="shared" si="105"/>
        <v>Leer</v>
      </c>
      <c r="W438" s="6" t="str">
        <f t="shared" si="93"/>
        <v/>
      </c>
      <c r="X438" s="6" t="str">
        <f>VLOOKUP($C438,{"29 - Psychiatrie (Erwachsene)","BGI";"30 - Kinder- und Jugendpsychiatrie","BGII";"31 - Psychosomatik","BGI";"00 - Bitte eine Fachabteilung auswählen","LEER";"","Leer"},2,0)</f>
        <v>Leer</v>
      </c>
      <c r="Y438" s="6" t="str">
        <f t="shared" si="94"/>
        <v/>
      </c>
      <c r="Z438" s="6">
        <f>VLOOKUP($C438,{"29 - Psychiatrie (Erwachsene)",1;"30 - Kinder- und Jugendpsychiatrie",1;"31 - Psychosomatik",1;"00 - Bitte eine Fachabteilung auswählen",0;"",0},2,0)</f>
        <v>0</v>
      </c>
      <c r="AA438" s="6">
        <f t="shared" si="95"/>
        <v>0</v>
      </c>
      <c r="AB438" s="6">
        <f t="shared" si="96"/>
        <v>0</v>
      </c>
      <c r="AC438" s="6">
        <f t="shared" si="97"/>
        <v>0</v>
      </c>
      <c r="AD438" s="6">
        <f t="shared" si="98"/>
        <v>0</v>
      </c>
      <c r="AE438" s="6">
        <f t="shared" si="99"/>
        <v>0</v>
      </c>
      <c r="AF438" s="6">
        <f t="shared" si="100"/>
        <v>0</v>
      </c>
      <c r="AG438" s="6">
        <f t="shared" si="101"/>
        <v>0</v>
      </c>
      <c r="AH438" s="6">
        <f t="shared" si="102"/>
        <v>0</v>
      </c>
      <c r="AI438" s="6">
        <f t="shared" si="103"/>
        <v>0</v>
      </c>
      <c r="AJ438" s="6"/>
      <c r="AK438" s="6"/>
      <c r="AL438" s="6"/>
    </row>
    <row r="439" spans="1:38" s="20" customFormat="1" ht="15" customHeight="1" x14ac:dyDescent="0.25">
      <c r="A439" s="19"/>
      <c r="B439" s="74" t="str">
        <f t="shared" si="91"/>
        <v>!!!</v>
      </c>
      <c r="C439" s="202" t="str">
        <f>IF($D439&lt;&gt;"",VLOOKUP(TEXT($D439,0),'Angaben Stationen'!$C$15:$V$65,2,0),"")</f>
        <v/>
      </c>
      <c r="D439" s="203"/>
      <c r="E439" s="210"/>
      <c r="F439" s="210"/>
      <c r="G439" s="217"/>
      <c r="H439" s="218"/>
      <c r="I439" s="218"/>
      <c r="J439" s="218"/>
      <c r="K439" s="218"/>
      <c r="L439" s="219" t="str">
        <f t="shared" si="104"/>
        <v/>
      </c>
      <c r="M439" s="116"/>
      <c r="N439" s="115"/>
      <c r="T439" s="6"/>
      <c r="U439" s="6">
        <f t="shared" si="92"/>
        <v>0</v>
      </c>
      <c r="V439" s="6" t="str">
        <f t="shared" si="105"/>
        <v>Leer</v>
      </c>
      <c r="W439" s="6" t="str">
        <f t="shared" si="93"/>
        <v/>
      </c>
      <c r="X439" s="6" t="str">
        <f>VLOOKUP($C439,{"29 - Psychiatrie (Erwachsene)","BGI";"30 - Kinder- und Jugendpsychiatrie","BGII";"31 - Psychosomatik","BGI";"00 - Bitte eine Fachabteilung auswählen","LEER";"","Leer"},2,0)</f>
        <v>Leer</v>
      </c>
      <c r="Y439" s="6" t="str">
        <f t="shared" si="94"/>
        <v/>
      </c>
      <c r="Z439" s="6">
        <f>VLOOKUP($C439,{"29 - Psychiatrie (Erwachsene)",1;"30 - Kinder- und Jugendpsychiatrie",1;"31 - Psychosomatik",1;"00 - Bitte eine Fachabteilung auswählen",0;"",0},2,0)</f>
        <v>0</v>
      </c>
      <c r="AA439" s="6">
        <f t="shared" si="95"/>
        <v>0</v>
      </c>
      <c r="AB439" s="6">
        <f t="shared" si="96"/>
        <v>0</v>
      </c>
      <c r="AC439" s="6">
        <f t="shared" si="97"/>
        <v>0</v>
      </c>
      <c r="AD439" s="6">
        <f t="shared" si="98"/>
        <v>0</v>
      </c>
      <c r="AE439" s="6">
        <f t="shared" si="99"/>
        <v>0</v>
      </c>
      <c r="AF439" s="6">
        <f t="shared" si="100"/>
        <v>0</v>
      </c>
      <c r="AG439" s="6">
        <f t="shared" si="101"/>
        <v>0</v>
      </c>
      <c r="AH439" s="6">
        <f t="shared" si="102"/>
        <v>0</v>
      </c>
      <c r="AI439" s="6">
        <f t="shared" si="103"/>
        <v>0</v>
      </c>
      <c r="AJ439" s="6"/>
      <c r="AK439" s="6"/>
      <c r="AL439" s="6"/>
    </row>
    <row r="440" spans="1:38" s="20" customFormat="1" ht="15" customHeight="1" x14ac:dyDescent="0.25">
      <c r="A440" s="19"/>
      <c r="B440" s="74" t="str">
        <f t="shared" si="91"/>
        <v>!!!</v>
      </c>
      <c r="C440" s="202" t="str">
        <f>IF($D440&lt;&gt;"",VLOOKUP(TEXT($D440,0),'Angaben Stationen'!$C$15:$V$65,2,0),"")</f>
        <v/>
      </c>
      <c r="D440" s="203"/>
      <c r="E440" s="210"/>
      <c r="F440" s="210"/>
      <c r="G440" s="217"/>
      <c r="H440" s="218"/>
      <c r="I440" s="218"/>
      <c r="J440" s="218"/>
      <c r="K440" s="218"/>
      <c r="L440" s="219" t="str">
        <f t="shared" si="104"/>
        <v/>
      </c>
      <c r="M440" s="116"/>
      <c r="N440" s="115"/>
      <c r="T440" s="6"/>
      <c r="U440" s="6">
        <f t="shared" si="92"/>
        <v>0</v>
      </c>
      <c r="V440" s="6" t="str">
        <f t="shared" si="105"/>
        <v>Leer</v>
      </c>
      <c r="W440" s="6" t="str">
        <f t="shared" si="93"/>
        <v/>
      </c>
      <c r="X440" s="6" t="str">
        <f>VLOOKUP($C440,{"29 - Psychiatrie (Erwachsene)","BGI";"30 - Kinder- und Jugendpsychiatrie","BGII";"31 - Psychosomatik","BGI";"00 - Bitte eine Fachabteilung auswählen","LEER";"","Leer"},2,0)</f>
        <v>Leer</v>
      </c>
      <c r="Y440" s="6" t="str">
        <f t="shared" si="94"/>
        <v/>
      </c>
      <c r="Z440" s="6">
        <f>VLOOKUP($C440,{"29 - Psychiatrie (Erwachsene)",1;"30 - Kinder- und Jugendpsychiatrie",1;"31 - Psychosomatik",1;"00 - Bitte eine Fachabteilung auswählen",0;"",0},2,0)</f>
        <v>0</v>
      </c>
      <c r="AA440" s="6">
        <f t="shared" si="95"/>
        <v>0</v>
      </c>
      <c r="AB440" s="6">
        <f t="shared" si="96"/>
        <v>0</v>
      </c>
      <c r="AC440" s="6">
        <f t="shared" si="97"/>
        <v>0</v>
      </c>
      <c r="AD440" s="6">
        <f t="shared" si="98"/>
        <v>0</v>
      </c>
      <c r="AE440" s="6">
        <f t="shared" si="99"/>
        <v>0</v>
      </c>
      <c r="AF440" s="6">
        <f t="shared" si="100"/>
        <v>0</v>
      </c>
      <c r="AG440" s="6">
        <f t="shared" si="101"/>
        <v>0</v>
      </c>
      <c r="AH440" s="6">
        <f t="shared" si="102"/>
        <v>0</v>
      </c>
      <c r="AI440" s="6">
        <f t="shared" si="103"/>
        <v>0</v>
      </c>
      <c r="AJ440" s="6"/>
      <c r="AK440" s="6"/>
      <c r="AL440" s="6"/>
    </row>
    <row r="441" spans="1:38" s="20" customFormat="1" ht="15" customHeight="1" x14ac:dyDescent="0.25">
      <c r="A441" s="19"/>
      <c r="B441" s="74" t="str">
        <f t="shared" si="91"/>
        <v>!!!</v>
      </c>
      <c r="C441" s="202" t="str">
        <f>IF($D441&lt;&gt;"",VLOOKUP(TEXT($D441,0),'Angaben Stationen'!$C$15:$V$65,2,0),"")</f>
        <v/>
      </c>
      <c r="D441" s="203"/>
      <c r="E441" s="210"/>
      <c r="F441" s="210"/>
      <c r="G441" s="217"/>
      <c r="H441" s="218"/>
      <c r="I441" s="218"/>
      <c r="J441" s="218"/>
      <c r="K441" s="218"/>
      <c r="L441" s="219" t="str">
        <f t="shared" si="104"/>
        <v/>
      </c>
      <c r="M441" s="116"/>
      <c r="N441" s="115"/>
      <c r="T441" s="6"/>
      <c r="U441" s="6">
        <f t="shared" si="92"/>
        <v>0</v>
      </c>
      <c r="V441" s="6" t="str">
        <f t="shared" si="105"/>
        <v>Leer</v>
      </c>
      <c r="W441" s="6" t="str">
        <f t="shared" si="93"/>
        <v/>
      </c>
      <c r="X441" s="6" t="str">
        <f>VLOOKUP($C441,{"29 - Psychiatrie (Erwachsene)","BGI";"30 - Kinder- und Jugendpsychiatrie","BGII";"31 - Psychosomatik","BGI";"00 - Bitte eine Fachabteilung auswählen","LEER";"","Leer"},2,0)</f>
        <v>Leer</v>
      </c>
      <c r="Y441" s="6" t="str">
        <f t="shared" si="94"/>
        <v/>
      </c>
      <c r="Z441" s="6">
        <f>VLOOKUP($C441,{"29 - Psychiatrie (Erwachsene)",1;"30 - Kinder- und Jugendpsychiatrie",1;"31 - Psychosomatik",1;"00 - Bitte eine Fachabteilung auswählen",0;"",0},2,0)</f>
        <v>0</v>
      </c>
      <c r="AA441" s="6">
        <f t="shared" si="95"/>
        <v>0</v>
      </c>
      <c r="AB441" s="6">
        <f t="shared" si="96"/>
        <v>0</v>
      </c>
      <c r="AC441" s="6">
        <f t="shared" si="97"/>
        <v>0</v>
      </c>
      <c r="AD441" s="6">
        <f t="shared" si="98"/>
        <v>0</v>
      </c>
      <c r="AE441" s="6">
        <f t="shared" si="99"/>
        <v>0</v>
      </c>
      <c r="AF441" s="6">
        <f t="shared" si="100"/>
        <v>0</v>
      </c>
      <c r="AG441" s="6">
        <f t="shared" si="101"/>
        <v>0</v>
      </c>
      <c r="AH441" s="6">
        <f t="shared" si="102"/>
        <v>0</v>
      </c>
      <c r="AI441" s="6">
        <f t="shared" si="103"/>
        <v>0</v>
      </c>
      <c r="AJ441" s="6"/>
      <c r="AK441" s="6"/>
      <c r="AL441" s="6"/>
    </row>
    <row r="442" spans="1:38" s="20" customFormat="1" ht="15" customHeight="1" x14ac:dyDescent="0.25">
      <c r="A442" s="19"/>
      <c r="B442" s="74" t="str">
        <f t="shared" si="91"/>
        <v>!!!</v>
      </c>
      <c r="C442" s="202" t="str">
        <f>IF($D442&lt;&gt;"",VLOOKUP(TEXT($D442,0),'Angaben Stationen'!$C$15:$V$65,2,0),"")</f>
        <v/>
      </c>
      <c r="D442" s="203"/>
      <c r="E442" s="210"/>
      <c r="F442" s="210"/>
      <c r="G442" s="217"/>
      <c r="H442" s="218"/>
      <c r="I442" s="218"/>
      <c r="J442" s="218"/>
      <c r="K442" s="218"/>
      <c r="L442" s="219" t="str">
        <f t="shared" si="104"/>
        <v/>
      </c>
      <c r="M442" s="116"/>
      <c r="N442" s="115"/>
      <c r="T442" s="6"/>
      <c r="U442" s="6">
        <f t="shared" si="92"/>
        <v>0</v>
      </c>
      <c r="V442" s="6" t="str">
        <f t="shared" si="105"/>
        <v>Leer</v>
      </c>
      <c r="W442" s="6" t="str">
        <f t="shared" si="93"/>
        <v/>
      </c>
      <c r="X442" s="6" t="str">
        <f>VLOOKUP($C442,{"29 - Psychiatrie (Erwachsene)","BGI";"30 - Kinder- und Jugendpsychiatrie","BGII";"31 - Psychosomatik","BGI";"00 - Bitte eine Fachabteilung auswählen","LEER";"","Leer"},2,0)</f>
        <v>Leer</v>
      </c>
      <c r="Y442" s="6" t="str">
        <f t="shared" si="94"/>
        <v/>
      </c>
      <c r="Z442" s="6">
        <f>VLOOKUP($C442,{"29 - Psychiatrie (Erwachsene)",1;"30 - Kinder- und Jugendpsychiatrie",1;"31 - Psychosomatik",1;"00 - Bitte eine Fachabteilung auswählen",0;"",0},2,0)</f>
        <v>0</v>
      </c>
      <c r="AA442" s="6">
        <f t="shared" si="95"/>
        <v>0</v>
      </c>
      <c r="AB442" s="6">
        <f t="shared" si="96"/>
        <v>0</v>
      </c>
      <c r="AC442" s="6">
        <f t="shared" si="97"/>
        <v>0</v>
      </c>
      <c r="AD442" s="6">
        <f t="shared" si="98"/>
        <v>0</v>
      </c>
      <c r="AE442" s="6">
        <f t="shared" si="99"/>
        <v>0</v>
      </c>
      <c r="AF442" s="6">
        <f t="shared" si="100"/>
        <v>0</v>
      </c>
      <c r="AG442" s="6">
        <f t="shared" si="101"/>
        <v>0</v>
      </c>
      <c r="AH442" s="6">
        <f t="shared" si="102"/>
        <v>0</v>
      </c>
      <c r="AI442" s="6">
        <f t="shared" si="103"/>
        <v>0</v>
      </c>
      <c r="AJ442" s="6"/>
      <c r="AK442" s="6"/>
      <c r="AL442" s="6"/>
    </row>
    <row r="443" spans="1:38" s="20" customFormat="1" ht="15" customHeight="1" x14ac:dyDescent="0.25">
      <c r="A443" s="19"/>
      <c r="B443" s="74" t="str">
        <f t="shared" si="91"/>
        <v>!!!</v>
      </c>
      <c r="C443" s="202" t="str">
        <f>IF($D443&lt;&gt;"",VLOOKUP(TEXT($D443,0),'Angaben Stationen'!$C$15:$V$65,2,0),"")</f>
        <v/>
      </c>
      <c r="D443" s="203"/>
      <c r="E443" s="210"/>
      <c r="F443" s="210"/>
      <c r="G443" s="217"/>
      <c r="H443" s="218"/>
      <c r="I443" s="218"/>
      <c r="J443" s="218"/>
      <c r="K443" s="218"/>
      <c r="L443" s="219" t="str">
        <f t="shared" si="104"/>
        <v/>
      </c>
      <c r="M443" s="116"/>
      <c r="N443" s="115"/>
      <c r="T443" s="6"/>
      <c r="U443" s="6">
        <f t="shared" si="92"/>
        <v>0</v>
      </c>
      <c r="V443" s="6" t="str">
        <f t="shared" si="105"/>
        <v>Leer</v>
      </c>
      <c r="W443" s="6" t="str">
        <f t="shared" si="93"/>
        <v/>
      </c>
      <c r="X443" s="6" t="str">
        <f>VLOOKUP($C443,{"29 - Psychiatrie (Erwachsene)","BGI";"30 - Kinder- und Jugendpsychiatrie","BGII";"31 - Psychosomatik","BGI";"00 - Bitte eine Fachabteilung auswählen","LEER";"","Leer"},2,0)</f>
        <v>Leer</v>
      </c>
      <c r="Y443" s="6" t="str">
        <f t="shared" si="94"/>
        <v/>
      </c>
      <c r="Z443" s="6">
        <f>VLOOKUP($C443,{"29 - Psychiatrie (Erwachsene)",1;"30 - Kinder- und Jugendpsychiatrie",1;"31 - Psychosomatik",1;"00 - Bitte eine Fachabteilung auswählen",0;"",0},2,0)</f>
        <v>0</v>
      </c>
      <c r="AA443" s="6">
        <f t="shared" si="95"/>
        <v>0</v>
      </c>
      <c r="AB443" s="6">
        <f t="shared" si="96"/>
        <v>0</v>
      </c>
      <c r="AC443" s="6">
        <f t="shared" si="97"/>
        <v>0</v>
      </c>
      <c r="AD443" s="6">
        <f t="shared" si="98"/>
        <v>0</v>
      </c>
      <c r="AE443" s="6">
        <f t="shared" si="99"/>
        <v>0</v>
      </c>
      <c r="AF443" s="6">
        <f t="shared" si="100"/>
        <v>0</v>
      </c>
      <c r="AG443" s="6">
        <f t="shared" si="101"/>
        <v>0</v>
      </c>
      <c r="AH443" s="6">
        <f t="shared" si="102"/>
        <v>0</v>
      </c>
      <c r="AI443" s="6">
        <f t="shared" si="103"/>
        <v>0</v>
      </c>
      <c r="AJ443" s="6"/>
      <c r="AK443" s="6"/>
      <c r="AL443" s="6"/>
    </row>
    <row r="444" spans="1:38" s="20" customFormat="1" ht="15" customHeight="1" x14ac:dyDescent="0.25">
      <c r="A444" s="19"/>
      <c r="B444" s="74" t="str">
        <f t="shared" si="91"/>
        <v>!!!</v>
      </c>
      <c r="C444" s="202" t="str">
        <f>IF($D444&lt;&gt;"",VLOOKUP(TEXT($D444,0),'Angaben Stationen'!$C$15:$V$65,2,0),"")</f>
        <v/>
      </c>
      <c r="D444" s="203"/>
      <c r="E444" s="210"/>
      <c r="F444" s="210"/>
      <c r="G444" s="217"/>
      <c r="H444" s="218"/>
      <c r="I444" s="218"/>
      <c r="J444" s="218"/>
      <c r="K444" s="218"/>
      <c r="L444" s="219" t="str">
        <f t="shared" si="104"/>
        <v/>
      </c>
      <c r="M444" s="116"/>
      <c r="N444" s="115"/>
      <c r="T444" s="6"/>
      <c r="U444" s="6">
        <f t="shared" si="92"/>
        <v>0</v>
      </c>
      <c r="V444" s="6" t="str">
        <f t="shared" si="105"/>
        <v>Leer</v>
      </c>
      <c r="W444" s="6" t="str">
        <f t="shared" si="93"/>
        <v/>
      </c>
      <c r="X444" s="6" t="str">
        <f>VLOOKUP($C444,{"29 - Psychiatrie (Erwachsene)","BGI";"30 - Kinder- und Jugendpsychiatrie","BGII";"31 - Psychosomatik","BGI";"00 - Bitte eine Fachabteilung auswählen","LEER";"","Leer"},2,0)</f>
        <v>Leer</v>
      </c>
      <c r="Y444" s="6" t="str">
        <f t="shared" si="94"/>
        <v/>
      </c>
      <c r="Z444" s="6">
        <f>VLOOKUP($C444,{"29 - Psychiatrie (Erwachsene)",1;"30 - Kinder- und Jugendpsychiatrie",1;"31 - Psychosomatik",1;"00 - Bitte eine Fachabteilung auswählen",0;"",0},2,0)</f>
        <v>0</v>
      </c>
      <c r="AA444" s="6">
        <f t="shared" si="95"/>
        <v>0</v>
      </c>
      <c r="AB444" s="6">
        <f t="shared" si="96"/>
        <v>0</v>
      </c>
      <c r="AC444" s="6">
        <f t="shared" si="97"/>
        <v>0</v>
      </c>
      <c r="AD444" s="6">
        <f t="shared" si="98"/>
        <v>0</v>
      </c>
      <c r="AE444" s="6">
        <f t="shared" si="99"/>
        <v>0</v>
      </c>
      <c r="AF444" s="6">
        <f t="shared" si="100"/>
        <v>0</v>
      </c>
      <c r="AG444" s="6">
        <f t="shared" si="101"/>
        <v>0</v>
      </c>
      <c r="AH444" s="6">
        <f t="shared" si="102"/>
        <v>0</v>
      </c>
      <c r="AI444" s="6">
        <f t="shared" si="103"/>
        <v>0</v>
      </c>
      <c r="AJ444" s="6"/>
      <c r="AK444" s="6"/>
      <c r="AL444" s="6"/>
    </row>
    <row r="445" spans="1:38" s="20" customFormat="1" ht="15" customHeight="1" x14ac:dyDescent="0.25">
      <c r="A445" s="19"/>
      <c r="B445" s="74" t="str">
        <f t="shared" si="91"/>
        <v>!!!</v>
      </c>
      <c r="C445" s="202" t="str">
        <f>IF($D445&lt;&gt;"",VLOOKUP(TEXT($D445,0),'Angaben Stationen'!$C$15:$V$65,2,0),"")</f>
        <v/>
      </c>
      <c r="D445" s="203"/>
      <c r="E445" s="210"/>
      <c r="F445" s="210"/>
      <c r="G445" s="217"/>
      <c r="H445" s="218"/>
      <c r="I445" s="218"/>
      <c r="J445" s="218"/>
      <c r="K445" s="218"/>
      <c r="L445" s="219" t="str">
        <f t="shared" si="104"/>
        <v/>
      </c>
      <c r="M445" s="116"/>
      <c r="N445" s="115"/>
      <c r="T445" s="6"/>
      <c r="U445" s="6">
        <f t="shared" si="92"/>
        <v>0</v>
      </c>
      <c r="V445" s="6" t="str">
        <f t="shared" si="105"/>
        <v>Leer</v>
      </c>
      <c r="W445" s="6" t="str">
        <f t="shared" si="93"/>
        <v/>
      </c>
      <c r="X445" s="6" t="str">
        <f>VLOOKUP($C445,{"29 - Psychiatrie (Erwachsene)","BGI";"30 - Kinder- und Jugendpsychiatrie","BGII";"31 - Psychosomatik","BGI";"00 - Bitte eine Fachabteilung auswählen","LEER";"","Leer"},2,0)</f>
        <v>Leer</v>
      </c>
      <c r="Y445" s="6" t="str">
        <f t="shared" si="94"/>
        <v/>
      </c>
      <c r="Z445" s="6">
        <f>VLOOKUP($C445,{"29 - Psychiatrie (Erwachsene)",1;"30 - Kinder- und Jugendpsychiatrie",1;"31 - Psychosomatik",1;"00 - Bitte eine Fachabteilung auswählen",0;"",0},2,0)</f>
        <v>0</v>
      </c>
      <c r="AA445" s="6">
        <f t="shared" si="95"/>
        <v>0</v>
      </c>
      <c r="AB445" s="6">
        <f t="shared" si="96"/>
        <v>0</v>
      </c>
      <c r="AC445" s="6">
        <f t="shared" si="97"/>
        <v>0</v>
      </c>
      <c r="AD445" s="6">
        <f t="shared" si="98"/>
        <v>0</v>
      </c>
      <c r="AE445" s="6">
        <f t="shared" si="99"/>
        <v>0</v>
      </c>
      <c r="AF445" s="6">
        <f t="shared" si="100"/>
        <v>0</v>
      </c>
      <c r="AG445" s="6">
        <f t="shared" si="101"/>
        <v>0</v>
      </c>
      <c r="AH445" s="6">
        <f t="shared" si="102"/>
        <v>0</v>
      </c>
      <c r="AI445" s="6">
        <f t="shared" si="103"/>
        <v>0</v>
      </c>
      <c r="AJ445" s="6"/>
      <c r="AK445" s="6"/>
      <c r="AL445" s="6"/>
    </row>
    <row r="446" spans="1:38" s="20" customFormat="1" ht="15" customHeight="1" x14ac:dyDescent="0.25">
      <c r="A446" s="19"/>
      <c r="B446" s="74" t="str">
        <f t="shared" si="91"/>
        <v>!!!</v>
      </c>
      <c r="C446" s="202" t="str">
        <f>IF($D446&lt;&gt;"",VLOOKUP(TEXT($D446,0),'Angaben Stationen'!$C$15:$V$65,2,0),"")</f>
        <v/>
      </c>
      <c r="D446" s="203"/>
      <c r="E446" s="210"/>
      <c r="F446" s="210"/>
      <c r="G446" s="217"/>
      <c r="H446" s="218"/>
      <c r="I446" s="218"/>
      <c r="J446" s="218"/>
      <c r="K446" s="218"/>
      <c r="L446" s="219" t="str">
        <f t="shared" si="104"/>
        <v/>
      </c>
      <c r="M446" s="116"/>
      <c r="N446" s="115"/>
      <c r="T446" s="6"/>
      <c r="U446" s="6">
        <f t="shared" si="92"/>
        <v>0</v>
      </c>
      <c r="V446" s="6" t="str">
        <f t="shared" si="105"/>
        <v>Leer</v>
      </c>
      <c r="W446" s="6" t="str">
        <f t="shared" si="93"/>
        <v/>
      </c>
      <c r="X446" s="6" t="str">
        <f>VLOOKUP($C446,{"29 - Psychiatrie (Erwachsene)","BGI";"30 - Kinder- und Jugendpsychiatrie","BGII";"31 - Psychosomatik","BGI";"00 - Bitte eine Fachabteilung auswählen","LEER";"","Leer"},2,0)</f>
        <v>Leer</v>
      </c>
      <c r="Y446" s="6" t="str">
        <f t="shared" si="94"/>
        <v/>
      </c>
      <c r="Z446" s="6">
        <f>VLOOKUP($C446,{"29 - Psychiatrie (Erwachsene)",1;"30 - Kinder- und Jugendpsychiatrie",1;"31 - Psychosomatik",1;"00 - Bitte eine Fachabteilung auswählen",0;"",0},2,0)</f>
        <v>0</v>
      </c>
      <c r="AA446" s="6">
        <f t="shared" si="95"/>
        <v>0</v>
      </c>
      <c r="AB446" s="6">
        <f t="shared" si="96"/>
        <v>0</v>
      </c>
      <c r="AC446" s="6">
        <f t="shared" si="97"/>
        <v>0</v>
      </c>
      <c r="AD446" s="6">
        <f t="shared" si="98"/>
        <v>0</v>
      </c>
      <c r="AE446" s="6">
        <f t="shared" si="99"/>
        <v>0</v>
      </c>
      <c r="AF446" s="6">
        <f t="shared" si="100"/>
        <v>0</v>
      </c>
      <c r="AG446" s="6">
        <f t="shared" si="101"/>
        <v>0</v>
      </c>
      <c r="AH446" s="6">
        <f t="shared" si="102"/>
        <v>0</v>
      </c>
      <c r="AI446" s="6">
        <f t="shared" si="103"/>
        <v>0</v>
      </c>
      <c r="AJ446" s="6"/>
      <c r="AK446" s="6"/>
      <c r="AL446" s="6"/>
    </row>
    <row r="447" spans="1:38" s="20" customFormat="1" ht="15" customHeight="1" x14ac:dyDescent="0.25">
      <c r="A447" s="19"/>
      <c r="B447" s="74" t="str">
        <f t="shared" si="91"/>
        <v>!!!</v>
      </c>
      <c r="C447" s="202" t="str">
        <f>IF($D447&lt;&gt;"",VLOOKUP(TEXT($D447,0),'Angaben Stationen'!$C$15:$V$65,2,0),"")</f>
        <v/>
      </c>
      <c r="D447" s="203"/>
      <c r="E447" s="210"/>
      <c r="F447" s="210"/>
      <c r="G447" s="217"/>
      <c r="H447" s="218"/>
      <c r="I447" s="218"/>
      <c r="J447" s="218"/>
      <c r="K447" s="218"/>
      <c r="L447" s="219" t="str">
        <f t="shared" si="104"/>
        <v/>
      </c>
      <c r="M447" s="116"/>
      <c r="N447" s="115"/>
      <c r="T447" s="6"/>
      <c r="U447" s="6">
        <f t="shared" si="92"/>
        <v>0</v>
      </c>
      <c r="V447" s="6" t="str">
        <f t="shared" si="105"/>
        <v>Leer</v>
      </c>
      <c r="W447" s="6" t="str">
        <f t="shared" si="93"/>
        <v/>
      </c>
      <c r="X447" s="6" t="str">
        <f>VLOOKUP($C447,{"29 - Psychiatrie (Erwachsene)","BGI";"30 - Kinder- und Jugendpsychiatrie","BGII";"31 - Psychosomatik","BGI";"00 - Bitte eine Fachabteilung auswählen","LEER";"","Leer"},2,0)</f>
        <v>Leer</v>
      </c>
      <c r="Y447" s="6" t="str">
        <f t="shared" si="94"/>
        <v/>
      </c>
      <c r="Z447" s="6">
        <f>VLOOKUP($C447,{"29 - Psychiatrie (Erwachsene)",1;"30 - Kinder- und Jugendpsychiatrie",1;"31 - Psychosomatik",1;"00 - Bitte eine Fachabteilung auswählen",0;"",0},2,0)</f>
        <v>0</v>
      </c>
      <c r="AA447" s="6">
        <f t="shared" si="95"/>
        <v>0</v>
      </c>
      <c r="AB447" s="6">
        <f t="shared" si="96"/>
        <v>0</v>
      </c>
      <c r="AC447" s="6">
        <f t="shared" si="97"/>
        <v>0</v>
      </c>
      <c r="AD447" s="6">
        <f t="shared" si="98"/>
        <v>0</v>
      </c>
      <c r="AE447" s="6">
        <f t="shared" si="99"/>
        <v>0</v>
      </c>
      <c r="AF447" s="6">
        <f t="shared" si="100"/>
        <v>0</v>
      </c>
      <c r="AG447" s="6">
        <f t="shared" si="101"/>
        <v>0</v>
      </c>
      <c r="AH447" s="6">
        <f t="shared" si="102"/>
        <v>0</v>
      </c>
      <c r="AI447" s="6">
        <f t="shared" si="103"/>
        <v>0</v>
      </c>
      <c r="AJ447" s="6"/>
      <c r="AK447" s="6"/>
      <c r="AL447" s="6"/>
    </row>
    <row r="448" spans="1:38" s="20" customFormat="1" ht="15" customHeight="1" x14ac:dyDescent="0.25">
      <c r="A448" s="19"/>
      <c r="B448" s="74" t="str">
        <f t="shared" si="91"/>
        <v>!!!</v>
      </c>
      <c r="C448" s="202" t="str">
        <f>IF($D448&lt;&gt;"",VLOOKUP(TEXT($D448,0),'Angaben Stationen'!$C$15:$V$65,2,0),"")</f>
        <v/>
      </c>
      <c r="D448" s="203"/>
      <c r="E448" s="210"/>
      <c r="F448" s="210"/>
      <c r="G448" s="217"/>
      <c r="H448" s="218"/>
      <c r="I448" s="218"/>
      <c r="J448" s="218"/>
      <c r="K448" s="218"/>
      <c r="L448" s="219" t="str">
        <f t="shared" si="104"/>
        <v/>
      </c>
      <c r="M448" s="116"/>
      <c r="N448" s="115"/>
      <c r="T448" s="6"/>
      <c r="U448" s="6">
        <f t="shared" si="92"/>
        <v>0</v>
      </c>
      <c r="V448" s="6" t="str">
        <f t="shared" si="105"/>
        <v>Leer</v>
      </c>
      <c r="W448" s="6" t="str">
        <f t="shared" si="93"/>
        <v/>
      </c>
      <c r="X448" s="6" t="str">
        <f>VLOOKUP($C448,{"29 - Psychiatrie (Erwachsene)","BGI";"30 - Kinder- und Jugendpsychiatrie","BGII";"31 - Psychosomatik","BGI";"00 - Bitte eine Fachabteilung auswählen","LEER";"","Leer"},2,0)</f>
        <v>Leer</v>
      </c>
      <c r="Y448" s="6" t="str">
        <f t="shared" si="94"/>
        <v/>
      </c>
      <c r="Z448" s="6">
        <f>VLOOKUP($C448,{"29 - Psychiatrie (Erwachsene)",1;"30 - Kinder- und Jugendpsychiatrie",1;"31 - Psychosomatik",1;"00 - Bitte eine Fachabteilung auswählen",0;"",0},2,0)</f>
        <v>0</v>
      </c>
      <c r="AA448" s="6">
        <f t="shared" si="95"/>
        <v>0</v>
      </c>
      <c r="AB448" s="6">
        <f t="shared" si="96"/>
        <v>0</v>
      </c>
      <c r="AC448" s="6">
        <f t="shared" si="97"/>
        <v>0</v>
      </c>
      <c r="AD448" s="6">
        <f t="shared" si="98"/>
        <v>0</v>
      </c>
      <c r="AE448" s="6">
        <f t="shared" si="99"/>
        <v>0</v>
      </c>
      <c r="AF448" s="6">
        <f t="shared" si="100"/>
        <v>0</v>
      </c>
      <c r="AG448" s="6">
        <f t="shared" si="101"/>
        <v>0</v>
      </c>
      <c r="AH448" s="6">
        <f t="shared" si="102"/>
        <v>0</v>
      </c>
      <c r="AI448" s="6">
        <f t="shared" si="103"/>
        <v>0</v>
      </c>
      <c r="AJ448" s="6"/>
      <c r="AK448" s="6"/>
      <c r="AL448" s="6"/>
    </row>
    <row r="449" spans="1:38" s="20" customFormat="1" ht="15" customHeight="1" x14ac:dyDescent="0.25">
      <c r="A449" s="19"/>
      <c r="B449" s="74" t="str">
        <f t="shared" si="91"/>
        <v>!!!</v>
      </c>
      <c r="C449" s="202" t="str">
        <f>IF($D449&lt;&gt;"",VLOOKUP(TEXT($D449,0),'Angaben Stationen'!$C$15:$V$65,2,0),"")</f>
        <v/>
      </c>
      <c r="D449" s="203"/>
      <c r="E449" s="210"/>
      <c r="F449" s="210"/>
      <c r="G449" s="217"/>
      <c r="H449" s="218"/>
      <c r="I449" s="218"/>
      <c r="J449" s="218"/>
      <c r="K449" s="218"/>
      <c r="L449" s="219" t="str">
        <f t="shared" si="104"/>
        <v/>
      </c>
      <c r="M449" s="116"/>
      <c r="N449" s="115"/>
      <c r="T449" s="6"/>
      <c r="U449" s="6">
        <f t="shared" si="92"/>
        <v>0</v>
      </c>
      <c r="V449" s="6" t="str">
        <f t="shared" si="105"/>
        <v>Leer</v>
      </c>
      <c r="W449" s="6" t="str">
        <f t="shared" si="93"/>
        <v/>
      </c>
      <c r="X449" s="6" t="str">
        <f>VLOOKUP($C449,{"29 - Psychiatrie (Erwachsene)","BGI";"30 - Kinder- und Jugendpsychiatrie","BGII";"31 - Psychosomatik","BGI";"00 - Bitte eine Fachabteilung auswählen","LEER";"","Leer"},2,0)</f>
        <v>Leer</v>
      </c>
      <c r="Y449" s="6" t="str">
        <f t="shared" si="94"/>
        <v/>
      </c>
      <c r="Z449" s="6">
        <f>VLOOKUP($C449,{"29 - Psychiatrie (Erwachsene)",1;"30 - Kinder- und Jugendpsychiatrie",1;"31 - Psychosomatik",1;"00 - Bitte eine Fachabteilung auswählen",0;"",0},2,0)</f>
        <v>0</v>
      </c>
      <c r="AA449" s="6">
        <f t="shared" si="95"/>
        <v>0</v>
      </c>
      <c r="AB449" s="6">
        <f t="shared" si="96"/>
        <v>0</v>
      </c>
      <c r="AC449" s="6">
        <f t="shared" si="97"/>
        <v>0</v>
      </c>
      <c r="AD449" s="6">
        <f t="shared" si="98"/>
        <v>0</v>
      </c>
      <c r="AE449" s="6">
        <f t="shared" si="99"/>
        <v>0</v>
      </c>
      <c r="AF449" s="6">
        <f t="shared" si="100"/>
        <v>0</v>
      </c>
      <c r="AG449" s="6">
        <f t="shared" si="101"/>
        <v>0</v>
      </c>
      <c r="AH449" s="6">
        <f t="shared" si="102"/>
        <v>0</v>
      </c>
      <c r="AI449" s="6">
        <f t="shared" si="103"/>
        <v>0</v>
      </c>
      <c r="AJ449" s="6"/>
      <c r="AK449" s="6"/>
      <c r="AL449" s="6"/>
    </row>
    <row r="450" spans="1:38" s="20" customFormat="1" ht="15" customHeight="1" x14ac:dyDescent="0.25">
      <c r="A450" s="19"/>
      <c r="B450" s="74" t="str">
        <f t="shared" si="91"/>
        <v>!!!</v>
      </c>
      <c r="C450" s="202" t="str">
        <f>IF($D450&lt;&gt;"",VLOOKUP(TEXT($D450,0),'Angaben Stationen'!$C$15:$V$65,2,0),"")</f>
        <v/>
      </c>
      <c r="D450" s="203"/>
      <c r="E450" s="210"/>
      <c r="F450" s="210"/>
      <c r="G450" s="217"/>
      <c r="H450" s="218"/>
      <c r="I450" s="218"/>
      <c r="J450" s="218"/>
      <c r="K450" s="218"/>
      <c r="L450" s="219" t="str">
        <f t="shared" si="104"/>
        <v/>
      </c>
      <c r="M450" s="116"/>
      <c r="N450" s="115"/>
      <c r="T450" s="6"/>
      <c r="U450" s="6">
        <f t="shared" si="92"/>
        <v>0</v>
      </c>
      <c r="V450" s="6" t="str">
        <f t="shared" si="105"/>
        <v>Leer</v>
      </c>
      <c r="W450" s="6" t="str">
        <f t="shared" si="93"/>
        <v/>
      </c>
      <c r="X450" s="6" t="str">
        <f>VLOOKUP($C450,{"29 - Psychiatrie (Erwachsene)","BGI";"30 - Kinder- und Jugendpsychiatrie","BGII";"31 - Psychosomatik","BGI";"00 - Bitte eine Fachabteilung auswählen","LEER";"","Leer"},2,0)</f>
        <v>Leer</v>
      </c>
      <c r="Y450" s="6" t="str">
        <f t="shared" si="94"/>
        <v/>
      </c>
      <c r="Z450" s="6">
        <f>VLOOKUP($C450,{"29 - Psychiatrie (Erwachsene)",1;"30 - Kinder- und Jugendpsychiatrie",1;"31 - Psychosomatik",1;"00 - Bitte eine Fachabteilung auswählen",0;"",0},2,0)</f>
        <v>0</v>
      </c>
      <c r="AA450" s="6">
        <f t="shared" si="95"/>
        <v>0</v>
      </c>
      <c r="AB450" s="6">
        <f t="shared" si="96"/>
        <v>0</v>
      </c>
      <c r="AC450" s="6">
        <f t="shared" si="97"/>
        <v>0</v>
      </c>
      <c r="AD450" s="6">
        <f t="shared" si="98"/>
        <v>0</v>
      </c>
      <c r="AE450" s="6">
        <f t="shared" si="99"/>
        <v>0</v>
      </c>
      <c r="AF450" s="6">
        <f t="shared" si="100"/>
        <v>0</v>
      </c>
      <c r="AG450" s="6">
        <f t="shared" si="101"/>
        <v>0</v>
      </c>
      <c r="AH450" s="6">
        <f t="shared" si="102"/>
        <v>0</v>
      </c>
      <c r="AI450" s="6">
        <f t="shared" si="103"/>
        <v>0</v>
      </c>
      <c r="AJ450" s="6"/>
      <c r="AK450" s="6"/>
      <c r="AL450" s="6"/>
    </row>
    <row r="451" spans="1:38" s="20" customFormat="1" ht="15" customHeight="1" x14ac:dyDescent="0.25">
      <c r="A451" s="19"/>
      <c r="B451" s="74" t="str">
        <f t="shared" si="91"/>
        <v>!!!</v>
      </c>
      <c r="C451" s="202" t="str">
        <f>IF($D451&lt;&gt;"",VLOOKUP(TEXT($D451,0),'Angaben Stationen'!$C$15:$V$65,2,0),"")</f>
        <v/>
      </c>
      <c r="D451" s="203"/>
      <c r="E451" s="210"/>
      <c r="F451" s="210"/>
      <c r="G451" s="217"/>
      <c r="H451" s="218"/>
      <c r="I451" s="218"/>
      <c r="J451" s="218"/>
      <c r="K451" s="218"/>
      <c r="L451" s="219" t="str">
        <f t="shared" si="104"/>
        <v/>
      </c>
      <c r="M451" s="116"/>
      <c r="N451" s="115"/>
      <c r="T451" s="6"/>
      <c r="U451" s="6">
        <f t="shared" si="92"/>
        <v>0</v>
      </c>
      <c r="V451" s="6" t="str">
        <f t="shared" si="105"/>
        <v>Leer</v>
      </c>
      <c r="W451" s="6" t="str">
        <f t="shared" si="93"/>
        <v/>
      </c>
      <c r="X451" s="6" t="str">
        <f>VLOOKUP($C451,{"29 - Psychiatrie (Erwachsene)","BGI";"30 - Kinder- und Jugendpsychiatrie","BGII";"31 - Psychosomatik","BGI";"00 - Bitte eine Fachabteilung auswählen","LEER";"","Leer"},2,0)</f>
        <v>Leer</v>
      </c>
      <c r="Y451" s="6" t="str">
        <f t="shared" si="94"/>
        <v/>
      </c>
      <c r="Z451" s="6">
        <f>VLOOKUP($C451,{"29 - Psychiatrie (Erwachsene)",1;"30 - Kinder- und Jugendpsychiatrie",1;"31 - Psychosomatik",1;"00 - Bitte eine Fachabteilung auswählen",0;"",0},2,0)</f>
        <v>0</v>
      </c>
      <c r="AA451" s="6">
        <f t="shared" si="95"/>
        <v>0</v>
      </c>
      <c r="AB451" s="6">
        <f t="shared" si="96"/>
        <v>0</v>
      </c>
      <c r="AC451" s="6">
        <f t="shared" si="97"/>
        <v>0</v>
      </c>
      <c r="AD451" s="6">
        <f t="shared" si="98"/>
        <v>0</v>
      </c>
      <c r="AE451" s="6">
        <f t="shared" si="99"/>
        <v>0</v>
      </c>
      <c r="AF451" s="6">
        <f t="shared" si="100"/>
        <v>0</v>
      </c>
      <c r="AG451" s="6">
        <f t="shared" si="101"/>
        <v>0</v>
      </c>
      <c r="AH451" s="6">
        <f t="shared" si="102"/>
        <v>0</v>
      </c>
      <c r="AI451" s="6">
        <f t="shared" si="103"/>
        <v>0</v>
      </c>
      <c r="AJ451" s="6"/>
      <c r="AK451" s="6"/>
      <c r="AL451" s="6"/>
    </row>
    <row r="452" spans="1:38" s="20" customFormat="1" ht="15" customHeight="1" x14ac:dyDescent="0.25">
      <c r="A452" s="19"/>
      <c r="B452" s="74" t="str">
        <f t="shared" si="91"/>
        <v>!!!</v>
      </c>
      <c r="C452" s="202" t="str">
        <f>IF($D452&lt;&gt;"",VLOOKUP(TEXT($D452,0),'Angaben Stationen'!$C$15:$V$65,2,0),"")</f>
        <v/>
      </c>
      <c r="D452" s="203"/>
      <c r="E452" s="210"/>
      <c r="F452" s="210"/>
      <c r="G452" s="217"/>
      <c r="H452" s="218"/>
      <c r="I452" s="218"/>
      <c r="J452" s="218"/>
      <c r="K452" s="218"/>
      <c r="L452" s="219" t="str">
        <f t="shared" si="104"/>
        <v/>
      </c>
      <c r="M452" s="116"/>
      <c r="N452" s="115"/>
      <c r="T452" s="6"/>
      <c r="U452" s="6">
        <f t="shared" si="92"/>
        <v>0</v>
      </c>
      <c r="V452" s="6" t="str">
        <f t="shared" si="105"/>
        <v>Leer</v>
      </c>
      <c r="W452" s="6" t="str">
        <f t="shared" si="93"/>
        <v/>
      </c>
      <c r="X452" s="6" t="str">
        <f>VLOOKUP($C452,{"29 - Psychiatrie (Erwachsene)","BGI";"30 - Kinder- und Jugendpsychiatrie","BGII";"31 - Psychosomatik","BGI";"00 - Bitte eine Fachabteilung auswählen","LEER";"","Leer"},2,0)</f>
        <v>Leer</v>
      </c>
      <c r="Y452" s="6" t="str">
        <f t="shared" si="94"/>
        <v/>
      </c>
      <c r="Z452" s="6">
        <f>VLOOKUP($C452,{"29 - Psychiatrie (Erwachsene)",1;"30 - Kinder- und Jugendpsychiatrie",1;"31 - Psychosomatik",1;"00 - Bitte eine Fachabteilung auswählen",0;"",0},2,0)</f>
        <v>0</v>
      </c>
      <c r="AA452" s="6">
        <f t="shared" si="95"/>
        <v>0</v>
      </c>
      <c r="AB452" s="6">
        <f t="shared" si="96"/>
        <v>0</v>
      </c>
      <c r="AC452" s="6">
        <f t="shared" si="97"/>
        <v>0</v>
      </c>
      <c r="AD452" s="6">
        <f t="shared" si="98"/>
        <v>0</v>
      </c>
      <c r="AE452" s="6">
        <f t="shared" si="99"/>
        <v>0</v>
      </c>
      <c r="AF452" s="6">
        <f t="shared" si="100"/>
        <v>0</v>
      </c>
      <c r="AG452" s="6">
        <f t="shared" si="101"/>
        <v>0</v>
      </c>
      <c r="AH452" s="6">
        <f t="shared" si="102"/>
        <v>0</v>
      </c>
      <c r="AI452" s="6">
        <f t="shared" si="103"/>
        <v>0</v>
      </c>
      <c r="AJ452" s="6"/>
      <c r="AK452" s="6"/>
      <c r="AL452" s="6"/>
    </row>
    <row r="453" spans="1:38" s="20" customFormat="1" ht="15" customHeight="1" x14ac:dyDescent="0.25">
      <c r="A453" s="19"/>
      <c r="B453" s="74" t="str">
        <f t="shared" si="91"/>
        <v>!!!</v>
      </c>
      <c r="C453" s="202" t="str">
        <f>IF($D453&lt;&gt;"",VLOOKUP(TEXT($D453,0),'Angaben Stationen'!$C$15:$V$65,2,0),"")</f>
        <v/>
      </c>
      <c r="D453" s="203"/>
      <c r="E453" s="210"/>
      <c r="F453" s="210"/>
      <c r="G453" s="217"/>
      <c r="H453" s="218"/>
      <c r="I453" s="218"/>
      <c r="J453" s="218"/>
      <c r="K453" s="218"/>
      <c r="L453" s="219" t="str">
        <f t="shared" si="104"/>
        <v/>
      </c>
      <c r="M453" s="116"/>
      <c r="N453" s="115"/>
      <c r="T453" s="6"/>
      <c r="U453" s="6">
        <f t="shared" si="92"/>
        <v>0</v>
      </c>
      <c r="V453" s="6" t="str">
        <f t="shared" si="105"/>
        <v>Leer</v>
      </c>
      <c r="W453" s="6" t="str">
        <f t="shared" si="93"/>
        <v/>
      </c>
      <c r="X453" s="6" t="str">
        <f>VLOOKUP($C453,{"29 - Psychiatrie (Erwachsene)","BGI";"30 - Kinder- und Jugendpsychiatrie","BGII";"31 - Psychosomatik","BGI";"00 - Bitte eine Fachabteilung auswählen","LEER";"","Leer"},2,0)</f>
        <v>Leer</v>
      </c>
      <c r="Y453" s="6" t="str">
        <f t="shared" si="94"/>
        <v/>
      </c>
      <c r="Z453" s="6">
        <f>VLOOKUP($C453,{"29 - Psychiatrie (Erwachsene)",1;"30 - Kinder- und Jugendpsychiatrie",1;"31 - Psychosomatik",1;"00 - Bitte eine Fachabteilung auswählen",0;"",0},2,0)</f>
        <v>0</v>
      </c>
      <c r="AA453" s="6">
        <f t="shared" si="95"/>
        <v>0</v>
      </c>
      <c r="AB453" s="6">
        <f t="shared" si="96"/>
        <v>0</v>
      </c>
      <c r="AC453" s="6">
        <f t="shared" si="97"/>
        <v>0</v>
      </c>
      <c r="AD453" s="6">
        <f t="shared" si="98"/>
        <v>0</v>
      </c>
      <c r="AE453" s="6">
        <f t="shared" si="99"/>
        <v>0</v>
      </c>
      <c r="AF453" s="6">
        <f t="shared" si="100"/>
        <v>0</v>
      </c>
      <c r="AG453" s="6">
        <f t="shared" si="101"/>
        <v>0</v>
      </c>
      <c r="AH453" s="6">
        <f t="shared" si="102"/>
        <v>0</v>
      </c>
      <c r="AI453" s="6">
        <f t="shared" si="103"/>
        <v>0</v>
      </c>
      <c r="AJ453" s="6"/>
      <c r="AK453" s="6"/>
      <c r="AL453" s="6"/>
    </row>
    <row r="454" spans="1:38" s="20" customFormat="1" ht="15" customHeight="1" x14ac:dyDescent="0.25">
      <c r="A454" s="19"/>
      <c r="B454" s="74" t="str">
        <f t="shared" si="91"/>
        <v>!!!</v>
      </c>
      <c r="C454" s="202" t="str">
        <f>IF($D454&lt;&gt;"",VLOOKUP(TEXT($D454,0),'Angaben Stationen'!$C$15:$V$65,2,0),"")</f>
        <v/>
      </c>
      <c r="D454" s="203"/>
      <c r="E454" s="210"/>
      <c r="F454" s="210"/>
      <c r="G454" s="217"/>
      <c r="H454" s="218"/>
      <c r="I454" s="218"/>
      <c r="J454" s="218"/>
      <c r="K454" s="218"/>
      <c r="L454" s="219" t="str">
        <f t="shared" si="104"/>
        <v/>
      </c>
      <c r="M454" s="116"/>
      <c r="N454" s="115"/>
      <c r="T454" s="6"/>
      <c r="U454" s="6">
        <f t="shared" si="92"/>
        <v>0</v>
      </c>
      <c r="V454" s="6" t="str">
        <f t="shared" si="105"/>
        <v>Leer</v>
      </c>
      <c r="W454" s="6" t="str">
        <f t="shared" si="93"/>
        <v/>
      </c>
      <c r="X454" s="6" t="str">
        <f>VLOOKUP($C454,{"29 - Psychiatrie (Erwachsene)","BGI";"30 - Kinder- und Jugendpsychiatrie","BGII";"31 - Psychosomatik","BGI";"00 - Bitte eine Fachabteilung auswählen","LEER";"","Leer"},2,0)</f>
        <v>Leer</v>
      </c>
      <c r="Y454" s="6" t="str">
        <f t="shared" si="94"/>
        <v/>
      </c>
      <c r="Z454" s="6">
        <f>VLOOKUP($C454,{"29 - Psychiatrie (Erwachsene)",1;"30 - Kinder- und Jugendpsychiatrie",1;"31 - Psychosomatik",1;"00 - Bitte eine Fachabteilung auswählen",0;"",0},2,0)</f>
        <v>0</v>
      </c>
      <c r="AA454" s="6">
        <f t="shared" si="95"/>
        <v>0</v>
      </c>
      <c r="AB454" s="6">
        <f t="shared" si="96"/>
        <v>0</v>
      </c>
      <c r="AC454" s="6">
        <f t="shared" si="97"/>
        <v>0</v>
      </c>
      <c r="AD454" s="6">
        <f t="shared" si="98"/>
        <v>0</v>
      </c>
      <c r="AE454" s="6">
        <f t="shared" si="99"/>
        <v>0</v>
      </c>
      <c r="AF454" s="6">
        <f t="shared" si="100"/>
        <v>0</v>
      </c>
      <c r="AG454" s="6">
        <f t="shared" si="101"/>
        <v>0</v>
      </c>
      <c r="AH454" s="6">
        <f t="shared" si="102"/>
        <v>0</v>
      </c>
      <c r="AI454" s="6">
        <f t="shared" si="103"/>
        <v>0</v>
      </c>
      <c r="AJ454" s="6"/>
      <c r="AK454" s="6"/>
      <c r="AL454" s="6"/>
    </row>
    <row r="455" spans="1:38" s="20" customFormat="1" ht="15" customHeight="1" x14ac:dyDescent="0.25">
      <c r="A455" s="19"/>
      <c r="B455" s="74" t="str">
        <f t="shared" si="91"/>
        <v>!!!</v>
      </c>
      <c r="C455" s="202" t="str">
        <f>IF($D455&lt;&gt;"",VLOOKUP(TEXT($D455,0),'Angaben Stationen'!$C$15:$V$65,2,0),"")</f>
        <v/>
      </c>
      <c r="D455" s="203"/>
      <c r="E455" s="210"/>
      <c r="F455" s="210"/>
      <c r="G455" s="217"/>
      <c r="H455" s="218"/>
      <c r="I455" s="218"/>
      <c r="J455" s="218"/>
      <c r="K455" s="218"/>
      <c r="L455" s="219" t="str">
        <f t="shared" si="104"/>
        <v/>
      </c>
      <c r="M455" s="116"/>
      <c r="N455" s="115"/>
      <c r="T455" s="6"/>
      <c r="U455" s="6">
        <f t="shared" si="92"/>
        <v>0</v>
      </c>
      <c r="V455" s="6" t="str">
        <f t="shared" si="105"/>
        <v>Leer</v>
      </c>
      <c r="W455" s="6" t="str">
        <f t="shared" si="93"/>
        <v/>
      </c>
      <c r="X455" s="6" t="str">
        <f>VLOOKUP($C455,{"29 - Psychiatrie (Erwachsene)","BGI";"30 - Kinder- und Jugendpsychiatrie","BGII";"31 - Psychosomatik","BGI";"00 - Bitte eine Fachabteilung auswählen","LEER";"","Leer"},2,0)</f>
        <v>Leer</v>
      </c>
      <c r="Y455" s="6" t="str">
        <f t="shared" si="94"/>
        <v/>
      </c>
      <c r="Z455" s="6">
        <f>VLOOKUP($C455,{"29 - Psychiatrie (Erwachsene)",1;"30 - Kinder- und Jugendpsychiatrie",1;"31 - Psychosomatik",1;"00 - Bitte eine Fachabteilung auswählen",0;"",0},2,0)</f>
        <v>0</v>
      </c>
      <c r="AA455" s="6">
        <f t="shared" si="95"/>
        <v>0</v>
      </c>
      <c r="AB455" s="6">
        <f t="shared" si="96"/>
        <v>0</v>
      </c>
      <c r="AC455" s="6">
        <f t="shared" si="97"/>
        <v>0</v>
      </c>
      <c r="AD455" s="6">
        <f t="shared" si="98"/>
        <v>0</v>
      </c>
      <c r="AE455" s="6">
        <f t="shared" si="99"/>
        <v>0</v>
      </c>
      <c r="AF455" s="6">
        <f t="shared" si="100"/>
        <v>0</v>
      </c>
      <c r="AG455" s="6">
        <f t="shared" si="101"/>
        <v>0</v>
      </c>
      <c r="AH455" s="6">
        <f t="shared" si="102"/>
        <v>0</v>
      </c>
      <c r="AI455" s="6">
        <f t="shared" si="103"/>
        <v>0</v>
      </c>
      <c r="AJ455" s="6"/>
      <c r="AK455" s="6"/>
      <c r="AL455" s="6"/>
    </row>
    <row r="456" spans="1:38" s="20" customFormat="1" ht="15" customHeight="1" x14ac:dyDescent="0.25">
      <c r="A456" s="19"/>
      <c r="B456" s="74" t="str">
        <f t="shared" si="91"/>
        <v>!!!</v>
      </c>
      <c r="C456" s="202" t="str">
        <f>IF($D456&lt;&gt;"",VLOOKUP(TEXT($D456,0),'Angaben Stationen'!$C$15:$V$65,2,0),"")</f>
        <v/>
      </c>
      <c r="D456" s="203"/>
      <c r="E456" s="210"/>
      <c r="F456" s="210"/>
      <c r="G456" s="217"/>
      <c r="H456" s="218"/>
      <c r="I456" s="218"/>
      <c r="J456" s="218"/>
      <c r="K456" s="218"/>
      <c r="L456" s="219" t="str">
        <f t="shared" si="104"/>
        <v/>
      </c>
      <c r="M456" s="116"/>
      <c r="N456" s="115"/>
      <c r="T456" s="6"/>
      <c r="U456" s="6">
        <f t="shared" si="92"/>
        <v>0</v>
      </c>
      <c r="V456" s="6" t="str">
        <f t="shared" si="105"/>
        <v>Leer</v>
      </c>
      <c r="W456" s="6" t="str">
        <f t="shared" si="93"/>
        <v/>
      </c>
      <c r="X456" s="6" t="str">
        <f>VLOOKUP($C456,{"29 - Psychiatrie (Erwachsene)","BGI";"30 - Kinder- und Jugendpsychiatrie","BGII";"31 - Psychosomatik","BGI";"00 - Bitte eine Fachabteilung auswählen","LEER";"","Leer"},2,0)</f>
        <v>Leer</v>
      </c>
      <c r="Y456" s="6" t="str">
        <f t="shared" si="94"/>
        <v/>
      </c>
      <c r="Z456" s="6">
        <f>VLOOKUP($C456,{"29 - Psychiatrie (Erwachsene)",1;"30 - Kinder- und Jugendpsychiatrie",1;"31 - Psychosomatik",1;"00 - Bitte eine Fachabteilung auswählen",0;"",0},2,0)</f>
        <v>0</v>
      </c>
      <c r="AA456" s="6">
        <f t="shared" si="95"/>
        <v>0</v>
      </c>
      <c r="AB456" s="6">
        <f t="shared" si="96"/>
        <v>0</v>
      </c>
      <c r="AC456" s="6">
        <f t="shared" si="97"/>
        <v>0</v>
      </c>
      <c r="AD456" s="6">
        <f t="shared" si="98"/>
        <v>0</v>
      </c>
      <c r="AE456" s="6">
        <f t="shared" si="99"/>
        <v>0</v>
      </c>
      <c r="AF456" s="6">
        <f t="shared" si="100"/>
        <v>0</v>
      </c>
      <c r="AG456" s="6">
        <f t="shared" si="101"/>
        <v>0</v>
      </c>
      <c r="AH456" s="6">
        <f t="shared" si="102"/>
        <v>0</v>
      </c>
      <c r="AI456" s="6">
        <f t="shared" si="103"/>
        <v>0</v>
      </c>
      <c r="AJ456" s="6"/>
      <c r="AK456" s="6"/>
      <c r="AL456" s="6"/>
    </row>
    <row r="457" spans="1:38" s="20" customFormat="1" ht="15" customHeight="1" x14ac:dyDescent="0.25">
      <c r="A457" s="19"/>
      <c r="B457" s="74" t="str">
        <f t="shared" si="91"/>
        <v>!!!</v>
      </c>
      <c r="C457" s="202" t="str">
        <f>IF($D457&lt;&gt;"",VLOOKUP(TEXT($D457,0),'Angaben Stationen'!$C$15:$V$65,2,0),"")</f>
        <v/>
      </c>
      <c r="D457" s="203"/>
      <c r="E457" s="210"/>
      <c r="F457" s="210"/>
      <c r="G457" s="217"/>
      <c r="H457" s="218"/>
      <c r="I457" s="218"/>
      <c r="J457" s="218"/>
      <c r="K457" s="218"/>
      <c r="L457" s="219" t="str">
        <f t="shared" si="104"/>
        <v/>
      </c>
      <c r="M457" s="116"/>
      <c r="N457" s="115"/>
      <c r="T457" s="6"/>
      <c r="U457" s="6">
        <f t="shared" si="92"/>
        <v>0</v>
      </c>
      <c r="V457" s="6" t="str">
        <f t="shared" si="105"/>
        <v>Leer</v>
      </c>
      <c r="W457" s="6" t="str">
        <f t="shared" si="93"/>
        <v/>
      </c>
      <c r="X457" s="6" t="str">
        <f>VLOOKUP($C457,{"29 - Psychiatrie (Erwachsene)","BGI";"30 - Kinder- und Jugendpsychiatrie","BGII";"31 - Psychosomatik","BGI";"00 - Bitte eine Fachabteilung auswählen","LEER";"","Leer"},2,0)</f>
        <v>Leer</v>
      </c>
      <c r="Y457" s="6" t="str">
        <f t="shared" si="94"/>
        <v/>
      </c>
      <c r="Z457" s="6">
        <f>VLOOKUP($C457,{"29 - Psychiatrie (Erwachsene)",1;"30 - Kinder- und Jugendpsychiatrie",1;"31 - Psychosomatik",1;"00 - Bitte eine Fachabteilung auswählen",0;"",0},2,0)</f>
        <v>0</v>
      </c>
      <c r="AA457" s="6">
        <f t="shared" si="95"/>
        <v>0</v>
      </c>
      <c r="AB457" s="6">
        <f t="shared" si="96"/>
        <v>0</v>
      </c>
      <c r="AC457" s="6">
        <f t="shared" si="97"/>
        <v>0</v>
      </c>
      <c r="AD457" s="6">
        <f t="shared" si="98"/>
        <v>0</v>
      </c>
      <c r="AE457" s="6">
        <f t="shared" si="99"/>
        <v>0</v>
      </c>
      <c r="AF457" s="6">
        <f t="shared" si="100"/>
        <v>0</v>
      </c>
      <c r="AG457" s="6">
        <f t="shared" si="101"/>
        <v>0</v>
      </c>
      <c r="AH457" s="6">
        <f t="shared" si="102"/>
        <v>0</v>
      </c>
      <c r="AI457" s="6">
        <f t="shared" si="103"/>
        <v>0</v>
      </c>
      <c r="AJ457" s="6"/>
      <c r="AK457" s="6"/>
      <c r="AL457" s="6"/>
    </row>
    <row r="458" spans="1:38" s="20" customFormat="1" ht="15" customHeight="1" x14ac:dyDescent="0.25">
      <c r="A458" s="19"/>
      <c r="B458" s="74" t="str">
        <f t="shared" si="91"/>
        <v>!!!</v>
      </c>
      <c r="C458" s="202" t="str">
        <f>IF($D458&lt;&gt;"",VLOOKUP(TEXT($D458,0),'Angaben Stationen'!$C$15:$V$65,2,0),"")</f>
        <v/>
      </c>
      <c r="D458" s="203"/>
      <c r="E458" s="210"/>
      <c r="F458" s="210"/>
      <c r="G458" s="217"/>
      <c r="H458" s="218"/>
      <c r="I458" s="218"/>
      <c r="J458" s="218"/>
      <c r="K458" s="218"/>
      <c r="L458" s="219" t="str">
        <f t="shared" si="104"/>
        <v/>
      </c>
      <c r="M458" s="116"/>
      <c r="N458" s="115"/>
      <c r="T458" s="6"/>
      <c r="U458" s="6">
        <f t="shared" si="92"/>
        <v>0</v>
      </c>
      <c r="V458" s="6" t="str">
        <f t="shared" si="105"/>
        <v>Leer</v>
      </c>
      <c r="W458" s="6" t="str">
        <f t="shared" si="93"/>
        <v/>
      </c>
      <c r="X458" s="6" t="str">
        <f>VLOOKUP($C458,{"29 - Psychiatrie (Erwachsene)","BGI";"30 - Kinder- und Jugendpsychiatrie","BGII";"31 - Psychosomatik","BGI";"00 - Bitte eine Fachabteilung auswählen","LEER";"","Leer"},2,0)</f>
        <v>Leer</v>
      </c>
      <c r="Y458" s="6" t="str">
        <f t="shared" si="94"/>
        <v/>
      </c>
      <c r="Z458" s="6">
        <f>VLOOKUP($C458,{"29 - Psychiatrie (Erwachsene)",1;"30 - Kinder- und Jugendpsychiatrie",1;"31 - Psychosomatik",1;"00 - Bitte eine Fachabteilung auswählen",0;"",0},2,0)</f>
        <v>0</v>
      </c>
      <c r="AA458" s="6">
        <f t="shared" si="95"/>
        <v>0</v>
      </c>
      <c r="AB458" s="6">
        <f t="shared" si="96"/>
        <v>0</v>
      </c>
      <c r="AC458" s="6">
        <f t="shared" si="97"/>
        <v>0</v>
      </c>
      <c r="AD458" s="6">
        <f t="shared" si="98"/>
        <v>0</v>
      </c>
      <c r="AE458" s="6">
        <f t="shared" si="99"/>
        <v>0</v>
      </c>
      <c r="AF458" s="6">
        <f t="shared" si="100"/>
        <v>0</v>
      </c>
      <c r="AG458" s="6">
        <f t="shared" si="101"/>
        <v>0</v>
      </c>
      <c r="AH458" s="6">
        <f t="shared" si="102"/>
        <v>0</v>
      </c>
      <c r="AI458" s="6">
        <f t="shared" si="103"/>
        <v>0</v>
      </c>
      <c r="AJ458" s="6"/>
      <c r="AK458" s="6"/>
      <c r="AL458" s="6"/>
    </row>
    <row r="459" spans="1:38" s="20" customFormat="1" ht="15" customHeight="1" x14ac:dyDescent="0.25">
      <c r="A459" s="19"/>
      <c r="B459" s="74" t="str">
        <f t="shared" si="91"/>
        <v>!!!</v>
      </c>
      <c r="C459" s="202" t="str">
        <f>IF($D459&lt;&gt;"",VLOOKUP(TEXT($D459,0),'Angaben Stationen'!$C$15:$V$65,2,0),"")</f>
        <v/>
      </c>
      <c r="D459" s="203"/>
      <c r="E459" s="210"/>
      <c r="F459" s="210"/>
      <c r="G459" s="217"/>
      <c r="H459" s="218"/>
      <c r="I459" s="218"/>
      <c r="J459" s="218"/>
      <c r="K459" s="218"/>
      <c r="L459" s="219" t="str">
        <f t="shared" si="104"/>
        <v/>
      </c>
      <c r="M459" s="116"/>
      <c r="N459" s="115"/>
      <c r="T459" s="6"/>
      <c r="U459" s="6">
        <f t="shared" si="92"/>
        <v>0</v>
      </c>
      <c r="V459" s="6" t="str">
        <f t="shared" si="105"/>
        <v>Leer</v>
      </c>
      <c r="W459" s="6" t="str">
        <f t="shared" si="93"/>
        <v/>
      </c>
      <c r="X459" s="6" t="str">
        <f>VLOOKUP($C459,{"29 - Psychiatrie (Erwachsene)","BGI";"30 - Kinder- und Jugendpsychiatrie","BGII";"31 - Psychosomatik","BGI";"00 - Bitte eine Fachabteilung auswählen","LEER";"","Leer"},2,0)</f>
        <v>Leer</v>
      </c>
      <c r="Y459" s="6" t="str">
        <f t="shared" si="94"/>
        <v/>
      </c>
      <c r="Z459" s="6">
        <f>VLOOKUP($C459,{"29 - Psychiatrie (Erwachsene)",1;"30 - Kinder- und Jugendpsychiatrie",1;"31 - Psychosomatik",1;"00 - Bitte eine Fachabteilung auswählen",0;"",0},2,0)</f>
        <v>0</v>
      </c>
      <c r="AA459" s="6">
        <f t="shared" si="95"/>
        <v>0</v>
      </c>
      <c r="AB459" s="6">
        <f t="shared" si="96"/>
        <v>0</v>
      </c>
      <c r="AC459" s="6">
        <f t="shared" si="97"/>
        <v>0</v>
      </c>
      <c r="AD459" s="6">
        <f t="shared" si="98"/>
        <v>0</v>
      </c>
      <c r="AE459" s="6">
        <f t="shared" si="99"/>
        <v>0</v>
      </c>
      <c r="AF459" s="6">
        <f t="shared" si="100"/>
        <v>0</v>
      </c>
      <c r="AG459" s="6">
        <f t="shared" si="101"/>
        <v>0</v>
      </c>
      <c r="AH459" s="6">
        <f t="shared" si="102"/>
        <v>0</v>
      </c>
      <c r="AI459" s="6">
        <f t="shared" si="103"/>
        <v>0</v>
      </c>
      <c r="AJ459" s="6"/>
      <c r="AK459" s="6"/>
      <c r="AL459" s="6"/>
    </row>
    <row r="460" spans="1:38" s="20" customFormat="1" ht="15" customHeight="1" x14ac:dyDescent="0.25">
      <c r="A460" s="19"/>
      <c r="B460" s="74" t="str">
        <f t="shared" si="91"/>
        <v>!!!</v>
      </c>
      <c r="C460" s="202" t="str">
        <f>IF($D460&lt;&gt;"",VLOOKUP(TEXT($D460,0),'Angaben Stationen'!$C$15:$V$65,2,0),"")</f>
        <v/>
      </c>
      <c r="D460" s="203"/>
      <c r="E460" s="210"/>
      <c r="F460" s="210"/>
      <c r="G460" s="217"/>
      <c r="H460" s="218"/>
      <c r="I460" s="218"/>
      <c r="J460" s="218"/>
      <c r="K460" s="218"/>
      <c r="L460" s="219" t="str">
        <f t="shared" si="104"/>
        <v/>
      </c>
      <c r="M460" s="116"/>
      <c r="N460" s="115"/>
      <c r="T460" s="6"/>
      <c r="U460" s="6">
        <f t="shared" si="92"/>
        <v>0</v>
      </c>
      <c r="V460" s="6" t="str">
        <f t="shared" si="105"/>
        <v>Leer</v>
      </c>
      <c r="W460" s="6" t="str">
        <f t="shared" si="93"/>
        <v/>
      </c>
      <c r="X460" s="6" t="str">
        <f>VLOOKUP($C460,{"29 - Psychiatrie (Erwachsene)","BGI";"30 - Kinder- und Jugendpsychiatrie","BGII";"31 - Psychosomatik","BGI";"00 - Bitte eine Fachabteilung auswählen","LEER";"","Leer"},2,0)</f>
        <v>Leer</v>
      </c>
      <c r="Y460" s="6" t="str">
        <f t="shared" si="94"/>
        <v/>
      </c>
      <c r="Z460" s="6">
        <f>VLOOKUP($C460,{"29 - Psychiatrie (Erwachsene)",1;"30 - Kinder- und Jugendpsychiatrie",1;"31 - Psychosomatik",1;"00 - Bitte eine Fachabteilung auswählen",0;"",0},2,0)</f>
        <v>0</v>
      </c>
      <c r="AA460" s="6">
        <f t="shared" si="95"/>
        <v>0</v>
      </c>
      <c r="AB460" s="6">
        <f t="shared" si="96"/>
        <v>0</v>
      </c>
      <c r="AC460" s="6">
        <f t="shared" si="97"/>
        <v>0</v>
      </c>
      <c r="AD460" s="6">
        <f t="shared" si="98"/>
        <v>0</v>
      </c>
      <c r="AE460" s="6">
        <f t="shared" si="99"/>
        <v>0</v>
      </c>
      <c r="AF460" s="6">
        <f t="shared" si="100"/>
        <v>0</v>
      </c>
      <c r="AG460" s="6">
        <f t="shared" si="101"/>
        <v>0</v>
      </c>
      <c r="AH460" s="6">
        <f t="shared" si="102"/>
        <v>0</v>
      </c>
      <c r="AI460" s="6">
        <f t="shared" si="103"/>
        <v>0</v>
      </c>
      <c r="AJ460" s="6"/>
      <c r="AK460" s="6"/>
      <c r="AL460" s="6"/>
    </row>
    <row r="461" spans="1:38" s="20" customFormat="1" ht="15" customHeight="1" x14ac:dyDescent="0.25">
      <c r="A461" s="19"/>
      <c r="B461" s="74" t="str">
        <f t="shared" si="91"/>
        <v>!!!</v>
      </c>
      <c r="C461" s="202" t="str">
        <f>IF($D461&lt;&gt;"",VLOOKUP(TEXT($D461,0),'Angaben Stationen'!$C$15:$V$65,2,0),"")</f>
        <v/>
      </c>
      <c r="D461" s="203"/>
      <c r="E461" s="210"/>
      <c r="F461" s="210"/>
      <c r="G461" s="217"/>
      <c r="H461" s="218"/>
      <c r="I461" s="218"/>
      <c r="J461" s="218"/>
      <c r="K461" s="218"/>
      <c r="L461" s="219" t="str">
        <f t="shared" si="104"/>
        <v/>
      </c>
      <c r="M461" s="116"/>
      <c r="N461" s="115"/>
      <c r="T461" s="6"/>
      <c r="U461" s="6">
        <f t="shared" si="92"/>
        <v>0</v>
      </c>
      <c r="V461" s="6" t="str">
        <f t="shared" si="105"/>
        <v>Leer</v>
      </c>
      <c r="W461" s="6" t="str">
        <f t="shared" si="93"/>
        <v/>
      </c>
      <c r="X461" s="6" t="str">
        <f>VLOOKUP($C461,{"29 - Psychiatrie (Erwachsene)","BGI";"30 - Kinder- und Jugendpsychiatrie","BGII";"31 - Psychosomatik","BGI";"00 - Bitte eine Fachabteilung auswählen","LEER";"","Leer"},2,0)</f>
        <v>Leer</v>
      </c>
      <c r="Y461" s="6" t="str">
        <f t="shared" si="94"/>
        <v/>
      </c>
      <c r="Z461" s="6">
        <f>VLOOKUP($C461,{"29 - Psychiatrie (Erwachsene)",1;"30 - Kinder- und Jugendpsychiatrie",1;"31 - Psychosomatik",1;"00 - Bitte eine Fachabteilung auswählen",0;"",0},2,0)</f>
        <v>0</v>
      </c>
      <c r="AA461" s="6">
        <f t="shared" si="95"/>
        <v>0</v>
      </c>
      <c r="AB461" s="6">
        <f t="shared" si="96"/>
        <v>0</v>
      </c>
      <c r="AC461" s="6">
        <f t="shared" si="97"/>
        <v>0</v>
      </c>
      <c r="AD461" s="6">
        <f t="shared" si="98"/>
        <v>0</v>
      </c>
      <c r="AE461" s="6">
        <f t="shared" si="99"/>
        <v>0</v>
      </c>
      <c r="AF461" s="6">
        <f t="shared" si="100"/>
        <v>0</v>
      </c>
      <c r="AG461" s="6">
        <f t="shared" si="101"/>
        <v>0</v>
      </c>
      <c r="AH461" s="6">
        <f t="shared" si="102"/>
        <v>0</v>
      </c>
      <c r="AI461" s="6">
        <f t="shared" si="103"/>
        <v>0</v>
      </c>
      <c r="AJ461" s="6"/>
      <c r="AK461" s="6"/>
      <c r="AL461" s="6"/>
    </row>
    <row r="462" spans="1:38" s="20" customFormat="1" ht="15" customHeight="1" x14ac:dyDescent="0.25">
      <c r="A462" s="19"/>
      <c r="B462" s="74" t="str">
        <f t="shared" si="91"/>
        <v>!!!</v>
      </c>
      <c r="C462" s="202" t="str">
        <f>IF($D462&lt;&gt;"",VLOOKUP(TEXT($D462,0),'Angaben Stationen'!$C$15:$V$65,2,0),"")</f>
        <v/>
      </c>
      <c r="D462" s="203"/>
      <c r="E462" s="210"/>
      <c r="F462" s="210"/>
      <c r="G462" s="217"/>
      <c r="H462" s="218"/>
      <c r="I462" s="218"/>
      <c r="J462" s="218"/>
      <c r="K462" s="218"/>
      <c r="L462" s="219" t="str">
        <f t="shared" si="104"/>
        <v/>
      </c>
      <c r="M462" s="116"/>
      <c r="N462" s="115"/>
      <c r="T462" s="6"/>
      <c r="U462" s="6">
        <f t="shared" si="92"/>
        <v>0</v>
      </c>
      <c r="V462" s="6" t="str">
        <f t="shared" si="105"/>
        <v>Leer</v>
      </c>
      <c r="W462" s="6" t="str">
        <f t="shared" si="93"/>
        <v/>
      </c>
      <c r="X462" s="6" t="str">
        <f>VLOOKUP($C462,{"29 - Psychiatrie (Erwachsene)","BGI";"30 - Kinder- und Jugendpsychiatrie","BGII";"31 - Psychosomatik","BGI";"00 - Bitte eine Fachabteilung auswählen","LEER";"","Leer"},2,0)</f>
        <v>Leer</v>
      </c>
      <c r="Y462" s="6" t="str">
        <f t="shared" si="94"/>
        <v/>
      </c>
      <c r="Z462" s="6">
        <f>VLOOKUP($C462,{"29 - Psychiatrie (Erwachsene)",1;"30 - Kinder- und Jugendpsychiatrie",1;"31 - Psychosomatik",1;"00 - Bitte eine Fachabteilung auswählen",0;"",0},2,0)</f>
        <v>0</v>
      </c>
      <c r="AA462" s="6">
        <f t="shared" si="95"/>
        <v>0</v>
      </c>
      <c r="AB462" s="6">
        <f t="shared" si="96"/>
        <v>0</v>
      </c>
      <c r="AC462" s="6">
        <f t="shared" si="97"/>
        <v>0</v>
      </c>
      <c r="AD462" s="6">
        <f t="shared" si="98"/>
        <v>0</v>
      </c>
      <c r="AE462" s="6">
        <f t="shared" si="99"/>
        <v>0</v>
      </c>
      <c r="AF462" s="6">
        <f t="shared" si="100"/>
        <v>0</v>
      </c>
      <c r="AG462" s="6">
        <f t="shared" si="101"/>
        <v>0</v>
      </c>
      <c r="AH462" s="6">
        <f t="shared" si="102"/>
        <v>0</v>
      </c>
      <c r="AI462" s="6">
        <f t="shared" si="103"/>
        <v>0</v>
      </c>
      <c r="AJ462" s="6"/>
      <c r="AK462" s="6"/>
      <c r="AL462" s="6"/>
    </row>
    <row r="463" spans="1:38" s="20" customFormat="1" ht="15" customHeight="1" x14ac:dyDescent="0.25">
      <c r="A463" s="19"/>
      <c r="B463" s="74" t="str">
        <f t="shared" si="91"/>
        <v>!!!</v>
      </c>
      <c r="C463" s="202" t="str">
        <f>IF($D463&lt;&gt;"",VLOOKUP(TEXT($D463,0),'Angaben Stationen'!$C$15:$V$65,2,0),"")</f>
        <v/>
      </c>
      <c r="D463" s="203"/>
      <c r="E463" s="210"/>
      <c r="F463" s="210"/>
      <c r="G463" s="217"/>
      <c r="H463" s="218"/>
      <c r="I463" s="218"/>
      <c r="J463" s="218"/>
      <c r="K463" s="218"/>
      <c r="L463" s="219" t="str">
        <f t="shared" si="104"/>
        <v/>
      </c>
      <c r="M463" s="116"/>
      <c r="N463" s="115"/>
      <c r="T463" s="6"/>
      <c r="U463" s="6">
        <f t="shared" si="92"/>
        <v>0</v>
      </c>
      <c r="V463" s="6" t="str">
        <f t="shared" si="105"/>
        <v>Leer</v>
      </c>
      <c r="W463" s="6" t="str">
        <f t="shared" si="93"/>
        <v/>
      </c>
      <c r="X463" s="6" t="str">
        <f>VLOOKUP($C463,{"29 - Psychiatrie (Erwachsene)","BGI";"30 - Kinder- und Jugendpsychiatrie","BGII";"31 - Psychosomatik","BGI";"00 - Bitte eine Fachabteilung auswählen","LEER";"","Leer"},2,0)</f>
        <v>Leer</v>
      </c>
      <c r="Y463" s="6" t="str">
        <f t="shared" si="94"/>
        <v/>
      </c>
      <c r="Z463" s="6">
        <f>VLOOKUP($C463,{"29 - Psychiatrie (Erwachsene)",1;"30 - Kinder- und Jugendpsychiatrie",1;"31 - Psychosomatik",1;"00 - Bitte eine Fachabteilung auswählen",0;"",0},2,0)</f>
        <v>0</v>
      </c>
      <c r="AA463" s="6">
        <f t="shared" si="95"/>
        <v>0</v>
      </c>
      <c r="AB463" s="6">
        <f t="shared" si="96"/>
        <v>0</v>
      </c>
      <c r="AC463" s="6">
        <f t="shared" si="97"/>
        <v>0</v>
      </c>
      <c r="AD463" s="6">
        <f t="shared" si="98"/>
        <v>0</v>
      </c>
      <c r="AE463" s="6">
        <f t="shared" si="99"/>
        <v>0</v>
      </c>
      <c r="AF463" s="6">
        <f t="shared" si="100"/>
        <v>0</v>
      </c>
      <c r="AG463" s="6">
        <f t="shared" si="101"/>
        <v>0</v>
      </c>
      <c r="AH463" s="6">
        <f t="shared" si="102"/>
        <v>0</v>
      </c>
      <c r="AI463" s="6">
        <f t="shared" si="103"/>
        <v>0</v>
      </c>
      <c r="AJ463" s="6"/>
      <c r="AK463" s="6"/>
      <c r="AL463" s="6"/>
    </row>
    <row r="464" spans="1:38" s="20" customFormat="1" ht="15" customHeight="1" x14ac:dyDescent="0.25">
      <c r="A464" s="19"/>
      <c r="B464" s="74" t="str">
        <f t="shared" si="91"/>
        <v>!!!</v>
      </c>
      <c r="C464" s="202" t="str">
        <f>IF($D464&lt;&gt;"",VLOOKUP(TEXT($D464,0),'Angaben Stationen'!$C$15:$V$65,2,0),"")</f>
        <v/>
      </c>
      <c r="D464" s="203"/>
      <c r="E464" s="210"/>
      <c r="F464" s="210"/>
      <c r="G464" s="217"/>
      <c r="H464" s="218"/>
      <c r="I464" s="218"/>
      <c r="J464" s="218"/>
      <c r="K464" s="218"/>
      <c r="L464" s="219" t="str">
        <f t="shared" si="104"/>
        <v/>
      </c>
      <c r="M464" s="116"/>
      <c r="N464" s="115"/>
      <c r="T464" s="6"/>
      <c r="U464" s="6">
        <f t="shared" si="92"/>
        <v>0</v>
      </c>
      <c r="V464" s="6" t="str">
        <f t="shared" si="105"/>
        <v>Leer</v>
      </c>
      <c r="W464" s="6" t="str">
        <f t="shared" si="93"/>
        <v/>
      </c>
      <c r="X464" s="6" t="str">
        <f>VLOOKUP($C464,{"29 - Psychiatrie (Erwachsene)","BGI";"30 - Kinder- und Jugendpsychiatrie","BGII";"31 - Psychosomatik","BGI";"00 - Bitte eine Fachabteilung auswählen","LEER";"","Leer"},2,0)</f>
        <v>Leer</v>
      </c>
      <c r="Y464" s="6" t="str">
        <f t="shared" si="94"/>
        <v/>
      </c>
      <c r="Z464" s="6">
        <f>VLOOKUP($C464,{"29 - Psychiatrie (Erwachsene)",1;"30 - Kinder- und Jugendpsychiatrie",1;"31 - Psychosomatik",1;"00 - Bitte eine Fachabteilung auswählen",0;"",0},2,0)</f>
        <v>0</v>
      </c>
      <c r="AA464" s="6">
        <f t="shared" si="95"/>
        <v>0</v>
      </c>
      <c r="AB464" s="6">
        <f t="shared" si="96"/>
        <v>0</v>
      </c>
      <c r="AC464" s="6">
        <f t="shared" si="97"/>
        <v>0</v>
      </c>
      <c r="AD464" s="6">
        <f t="shared" si="98"/>
        <v>0</v>
      </c>
      <c r="AE464" s="6">
        <f t="shared" si="99"/>
        <v>0</v>
      </c>
      <c r="AF464" s="6">
        <f t="shared" si="100"/>
        <v>0</v>
      </c>
      <c r="AG464" s="6">
        <f t="shared" si="101"/>
        <v>0</v>
      </c>
      <c r="AH464" s="6">
        <f t="shared" si="102"/>
        <v>0</v>
      </c>
      <c r="AI464" s="6">
        <f t="shared" si="103"/>
        <v>0</v>
      </c>
      <c r="AJ464" s="6"/>
      <c r="AK464" s="6"/>
      <c r="AL464" s="6"/>
    </row>
    <row r="465" spans="1:38" s="20" customFormat="1" ht="15" customHeight="1" x14ac:dyDescent="0.25">
      <c r="A465" s="19"/>
      <c r="B465" s="74" t="str">
        <f t="shared" ref="B465:B528" si="106">IF(SUM(Z465:AI465)&lt;10,"!!!","")</f>
        <v>!!!</v>
      </c>
      <c r="C465" s="202" t="str">
        <f>IF($D465&lt;&gt;"",VLOOKUP(TEXT($D465,0),'Angaben Stationen'!$C$15:$V$65,2,0),"")</f>
        <v/>
      </c>
      <c r="D465" s="203"/>
      <c r="E465" s="210"/>
      <c r="F465" s="210"/>
      <c r="G465" s="217"/>
      <c r="H465" s="218"/>
      <c r="I465" s="218"/>
      <c r="J465" s="218"/>
      <c r="K465" s="218"/>
      <c r="L465" s="219" t="str">
        <f t="shared" si="104"/>
        <v/>
      </c>
      <c r="M465" s="116"/>
      <c r="N465" s="115"/>
      <c r="T465" s="6"/>
      <c r="U465" s="6">
        <f t="shared" ref="U465:U528" si="107">IF(LEN(B465)&gt;0,0,1)</f>
        <v>0</v>
      </c>
      <c r="V465" s="6" t="str">
        <f t="shared" si="105"/>
        <v>Leer</v>
      </c>
      <c r="W465" s="6" t="str">
        <f t="shared" ref="W465:W528" si="108">IF($C465&lt;&gt;"","Monate","")</f>
        <v/>
      </c>
      <c r="X465" s="6" t="str">
        <f>VLOOKUP($C465,{"29 - Psychiatrie (Erwachsene)","BGI";"30 - Kinder- und Jugendpsychiatrie","BGII";"31 - Psychosomatik","BGI";"00 - Bitte eine Fachabteilung auswählen","LEER";"","Leer"},2,0)</f>
        <v>Leer</v>
      </c>
      <c r="Y465" s="6" t="str">
        <f t="shared" ref="Y465:Y528" si="109">IF($C465&lt;&gt;"","JN","")</f>
        <v/>
      </c>
      <c r="Z465" s="6">
        <f>VLOOKUP($C465,{"29 - Psychiatrie (Erwachsene)",1;"30 - Kinder- und Jugendpsychiatrie",1;"31 - Psychosomatik",1;"00 - Bitte eine Fachabteilung auswählen",0;"",0},2,0)</f>
        <v>0</v>
      </c>
      <c r="AA465" s="6">
        <f t="shared" ref="AA465:AA528" si="110">IF(LEN($D465)&gt;0,1,0)</f>
        <v>0</v>
      </c>
      <c r="AB465" s="6">
        <f t="shared" ref="AB465:AB528" si="111">IF(LEN($E465)&gt;0,1,0)</f>
        <v>0</v>
      </c>
      <c r="AC465" s="6">
        <f t="shared" ref="AC465:AC528" si="112">IF(LEN($F465)&gt;0,1,0)</f>
        <v>0</v>
      </c>
      <c r="AD465" s="6">
        <f t="shared" ref="AD465:AD528" si="113">IF(LEN($G465)&gt;0,1,0)</f>
        <v>0</v>
      </c>
      <c r="AE465" s="6">
        <f t="shared" ref="AE465:AE528" si="114">IF(LEN($H465)&gt;0,1,0)</f>
        <v>0</v>
      </c>
      <c r="AF465" s="6">
        <f t="shared" ref="AF465:AF528" si="115">IF(LEN($I465)&gt;0,1,0)</f>
        <v>0</v>
      </c>
      <c r="AG465" s="6">
        <f t="shared" ref="AG465:AG528" si="116">IF(LEN($J465)&gt;0,1,0)</f>
        <v>0</v>
      </c>
      <c r="AH465" s="6">
        <f t="shared" ref="AH465:AH528" si="117">IF(LEN($K465)&gt;0,1,0)</f>
        <v>0</v>
      </c>
      <c r="AI465" s="6">
        <f t="shared" ref="AI465:AI528" si="118">IF(LEN($L465)&gt;0,1,0)</f>
        <v>0</v>
      </c>
      <c r="AJ465" s="6"/>
      <c r="AK465" s="6"/>
      <c r="AL465" s="6"/>
    </row>
    <row r="466" spans="1:38" s="20" customFormat="1" ht="15" customHeight="1" x14ac:dyDescent="0.25">
      <c r="A466" s="19"/>
      <c r="B466" s="74" t="str">
        <f t="shared" si="106"/>
        <v>!!!</v>
      </c>
      <c r="C466" s="202" t="str">
        <f>IF($D466&lt;&gt;"",VLOOKUP(TEXT($D466,0),'Angaben Stationen'!$C$15:$V$65,2,0),"")</f>
        <v/>
      </c>
      <c r="D466" s="203"/>
      <c r="E466" s="210"/>
      <c r="F466" s="210"/>
      <c r="G466" s="217"/>
      <c r="H466" s="218"/>
      <c r="I466" s="218"/>
      <c r="J466" s="218"/>
      <c r="K466" s="218"/>
      <c r="L466" s="219" t="str">
        <f t="shared" ref="L466:L529" si="119">IF(G466&gt;0,H466/G466,"")</f>
        <v/>
      </c>
      <c r="M466" s="116"/>
      <c r="N466" s="115"/>
      <c r="T466" s="6"/>
      <c r="U466" s="6">
        <f t="shared" si="107"/>
        <v>0</v>
      </c>
      <c r="V466" s="6" t="str">
        <f t="shared" ref="V466:V529" si="120">IF($D465&lt;&gt;"","Stationen","Leer")</f>
        <v>Leer</v>
      </c>
      <c r="W466" s="6" t="str">
        <f t="shared" si="108"/>
        <v/>
      </c>
      <c r="X466" s="6" t="str">
        <f>VLOOKUP($C466,{"29 - Psychiatrie (Erwachsene)","BGI";"30 - Kinder- und Jugendpsychiatrie","BGII";"31 - Psychosomatik","BGI";"00 - Bitte eine Fachabteilung auswählen","LEER";"","Leer"},2,0)</f>
        <v>Leer</v>
      </c>
      <c r="Y466" s="6" t="str">
        <f t="shared" si="109"/>
        <v/>
      </c>
      <c r="Z466" s="6">
        <f>VLOOKUP($C466,{"29 - Psychiatrie (Erwachsene)",1;"30 - Kinder- und Jugendpsychiatrie",1;"31 - Psychosomatik",1;"00 - Bitte eine Fachabteilung auswählen",0;"",0},2,0)</f>
        <v>0</v>
      </c>
      <c r="AA466" s="6">
        <f t="shared" si="110"/>
        <v>0</v>
      </c>
      <c r="AB466" s="6">
        <f t="shared" si="111"/>
        <v>0</v>
      </c>
      <c r="AC466" s="6">
        <f t="shared" si="112"/>
        <v>0</v>
      </c>
      <c r="AD466" s="6">
        <f t="shared" si="113"/>
        <v>0</v>
      </c>
      <c r="AE466" s="6">
        <f t="shared" si="114"/>
        <v>0</v>
      </c>
      <c r="AF466" s="6">
        <f t="shared" si="115"/>
        <v>0</v>
      </c>
      <c r="AG466" s="6">
        <f t="shared" si="116"/>
        <v>0</v>
      </c>
      <c r="AH466" s="6">
        <f t="shared" si="117"/>
        <v>0</v>
      </c>
      <c r="AI466" s="6">
        <f t="shared" si="118"/>
        <v>0</v>
      </c>
      <c r="AJ466" s="6"/>
      <c r="AK466" s="6"/>
      <c r="AL466" s="6"/>
    </row>
    <row r="467" spans="1:38" s="20" customFormat="1" ht="15" customHeight="1" x14ac:dyDescent="0.25">
      <c r="A467" s="19"/>
      <c r="B467" s="74" t="str">
        <f t="shared" si="106"/>
        <v>!!!</v>
      </c>
      <c r="C467" s="202" t="str">
        <f>IF($D467&lt;&gt;"",VLOOKUP(TEXT($D467,0),'Angaben Stationen'!$C$15:$V$65,2,0),"")</f>
        <v/>
      </c>
      <c r="D467" s="203"/>
      <c r="E467" s="210"/>
      <c r="F467" s="210"/>
      <c r="G467" s="217"/>
      <c r="H467" s="218"/>
      <c r="I467" s="218"/>
      <c r="J467" s="218"/>
      <c r="K467" s="218"/>
      <c r="L467" s="219" t="str">
        <f t="shared" si="119"/>
        <v/>
      </c>
      <c r="M467" s="116"/>
      <c r="N467" s="115"/>
      <c r="T467" s="6"/>
      <c r="U467" s="6">
        <f t="shared" si="107"/>
        <v>0</v>
      </c>
      <c r="V467" s="6" t="str">
        <f t="shared" si="120"/>
        <v>Leer</v>
      </c>
      <c r="W467" s="6" t="str">
        <f t="shared" si="108"/>
        <v/>
      </c>
      <c r="X467" s="6" t="str">
        <f>VLOOKUP($C467,{"29 - Psychiatrie (Erwachsene)","BGI";"30 - Kinder- und Jugendpsychiatrie","BGII";"31 - Psychosomatik","BGI";"00 - Bitte eine Fachabteilung auswählen","LEER";"","Leer"},2,0)</f>
        <v>Leer</v>
      </c>
      <c r="Y467" s="6" t="str">
        <f t="shared" si="109"/>
        <v/>
      </c>
      <c r="Z467" s="6">
        <f>VLOOKUP($C467,{"29 - Psychiatrie (Erwachsene)",1;"30 - Kinder- und Jugendpsychiatrie",1;"31 - Psychosomatik",1;"00 - Bitte eine Fachabteilung auswählen",0;"",0},2,0)</f>
        <v>0</v>
      </c>
      <c r="AA467" s="6">
        <f t="shared" si="110"/>
        <v>0</v>
      </c>
      <c r="AB467" s="6">
        <f t="shared" si="111"/>
        <v>0</v>
      </c>
      <c r="AC467" s="6">
        <f t="shared" si="112"/>
        <v>0</v>
      </c>
      <c r="AD467" s="6">
        <f t="shared" si="113"/>
        <v>0</v>
      </c>
      <c r="AE467" s="6">
        <f t="shared" si="114"/>
        <v>0</v>
      </c>
      <c r="AF467" s="6">
        <f t="shared" si="115"/>
        <v>0</v>
      </c>
      <c r="AG467" s="6">
        <f t="shared" si="116"/>
        <v>0</v>
      </c>
      <c r="AH467" s="6">
        <f t="shared" si="117"/>
        <v>0</v>
      </c>
      <c r="AI467" s="6">
        <f t="shared" si="118"/>
        <v>0</v>
      </c>
      <c r="AJ467" s="6"/>
      <c r="AK467" s="6"/>
      <c r="AL467" s="6"/>
    </row>
    <row r="468" spans="1:38" s="20" customFormat="1" ht="15" customHeight="1" x14ac:dyDescent="0.25">
      <c r="A468" s="19"/>
      <c r="B468" s="74" t="str">
        <f t="shared" si="106"/>
        <v>!!!</v>
      </c>
      <c r="C468" s="202" t="str">
        <f>IF($D468&lt;&gt;"",VLOOKUP(TEXT($D468,0),'Angaben Stationen'!$C$15:$V$65,2,0),"")</f>
        <v/>
      </c>
      <c r="D468" s="203"/>
      <c r="E468" s="210"/>
      <c r="F468" s="210"/>
      <c r="G468" s="217"/>
      <c r="H468" s="218"/>
      <c r="I468" s="218"/>
      <c r="J468" s="218"/>
      <c r="K468" s="218"/>
      <c r="L468" s="219" t="str">
        <f t="shared" si="119"/>
        <v/>
      </c>
      <c r="M468" s="116"/>
      <c r="N468" s="115"/>
      <c r="T468" s="6"/>
      <c r="U468" s="6">
        <f t="shared" si="107"/>
        <v>0</v>
      </c>
      <c r="V468" s="6" t="str">
        <f t="shared" si="120"/>
        <v>Leer</v>
      </c>
      <c r="W468" s="6" t="str">
        <f t="shared" si="108"/>
        <v/>
      </c>
      <c r="X468" s="6" t="str">
        <f>VLOOKUP($C468,{"29 - Psychiatrie (Erwachsene)","BGI";"30 - Kinder- und Jugendpsychiatrie","BGII";"31 - Psychosomatik","BGI";"00 - Bitte eine Fachabteilung auswählen","LEER";"","Leer"},2,0)</f>
        <v>Leer</v>
      </c>
      <c r="Y468" s="6" t="str">
        <f t="shared" si="109"/>
        <v/>
      </c>
      <c r="Z468" s="6">
        <f>VLOOKUP($C468,{"29 - Psychiatrie (Erwachsene)",1;"30 - Kinder- und Jugendpsychiatrie",1;"31 - Psychosomatik",1;"00 - Bitte eine Fachabteilung auswählen",0;"",0},2,0)</f>
        <v>0</v>
      </c>
      <c r="AA468" s="6">
        <f t="shared" si="110"/>
        <v>0</v>
      </c>
      <c r="AB468" s="6">
        <f t="shared" si="111"/>
        <v>0</v>
      </c>
      <c r="AC468" s="6">
        <f t="shared" si="112"/>
        <v>0</v>
      </c>
      <c r="AD468" s="6">
        <f t="shared" si="113"/>
        <v>0</v>
      </c>
      <c r="AE468" s="6">
        <f t="shared" si="114"/>
        <v>0</v>
      </c>
      <c r="AF468" s="6">
        <f t="shared" si="115"/>
        <v>0</v>
      </c>
      <c r="AG468" s="6">
        <f t="shared" si="116"/>
        <v>0</v>
      </c>
      <c r="AH468" s="6">
        <f t="shared" si="117"/>
        <v>0</v>
      </c>
      <c r="AI468" s="6">
        <f t="shared" si="118"/>
        <v>0</v>
      </c>
      <c r="AJ468" s="6"/>
      <c r="AK468" s="6"/>
      <c r="AL468" s="6"/>
    </row>
    <row r="469" spans="1:38" s="20" customFormat="1" ht="15" customHeight="1" x14ac:dyDescent="0.25">
      <c r="A469" s="19"/>
      <c r="B469" s="74" t="str">
        <f t="shared" si="106"/>
        <v>!!!</v>
      </c>
      <c r="C469" s="202" t="str">
        <f>IF($D469&lt;&gt;"",VLOOKUP(TEXT($D469,0),'Angaben Stationen'!$C$15:$V$65,2,0),"")</f>
        <v/>
      </c>
      <c r="D469" s="203"/>
      <c r="E469" s="210"/>
      <c r="F469" s="210"/>
      <c r="G469" s="217"/>
      <c r="H469" s="218"/>
      <c r="I469" s="218"/>
      <c r="J469" s="218"/>
      <c r="K469" s="218"/>
      <c r="L469" s="219" t="str">
        <f t="shared" si="119"/>
        <v/>
      </c>
      <c r="M469" s="116"/>
      <c r="N469" s="115"/>
      <c r="T469" s="6"/>
      <c r="U469" s="6">
        <f t="shared" si="107"/>
        <v>0</v>
      </c>
      <c r="V469" s="6" t="str">
        <f t="shared" si="120"/>
        <v>Leer</v>
      </c>
      <c r="W469" s="6" t="str">
        <f t="shared" si="108"/>
        <v/>
      </c>
      <c r="X469" s="6" t="str">
        <f>VLOOKUP($C469,{"29 - Psychiatrie (Erwachsene)","BGI";"30 - Kinder- und Jugendpsychiatrie","BGII";"31 - Psychosomatik","BGI";"00 - Bitte eine Fachabteilung auswählen","LEER";"","Leer"},2,0)</f>
        <v>Leer</v>
      </c>
      <c r="Y469" s="6" t="str">
        <f t="shared" si="109"/>
        <v/>
      </c>
      <c r="Z469" s="6">
        <f>VLOOKUP($C469,{"29 - Psychiatrie (Erwachsene)",1;"30 - Kinder- und Jugendpsychiatrie",1;"31 - Psychosomatik",1;"00 - Bitte eine Fachabteilung auswählen",0;"",0},2,0)</f>
        <v>0</v>
      </c>
      <c r="AA469" s="6">
        <f t="shared" si="110"/>
        <v>0</v>
      </c>
      <c r="AB469" s="6">
        <f t="shared" si="111"/>
        <v>0</v>
      </c>
      <c r="AC469" s="6">
        <f t="shared" si="112"/>
        <v>0</v>
      </c>
      <c r="AD469" s="6">
        <f t="shared" si="113"/>
        <v>0</v>
      </c>
      <c r="AE469" s="6">
        <f t="shared" si="114"/>
        <v>0</v>
      </c>
      <c r="AF469" s="6">
        <f t="shared" si="115"/>
        <v>0</v>
      </c>
      <c r="AG469" s="6">
        <f t="shared" si="116"/>
        <v>0</v>
      </c>
      <c r="AH469" s="6">
        <f t="shared" si="117"/>
        <v>0</v>
      </c>
      <c r="AI469" s="6">
        <f t="shared" si="118"/>
        <v>0</v>
      </c>
      <c r="AJ469" s="6"/>
      <c r="AK469" s="6"/>
      <c r="AL469" s="6"/>
    </row>
    <row r="470" spans="1:38" s="20" customFormat="1" ht="15" customHeight="1" x14ac:dyDescent="0.25">
      <c r="A470" s="19"/>
      <c r="B470" s="74" t="str">
        <f t="shared" si="106"/>
        <v>!!!</v>
      </c>
      <c r="C470" s="202" t="str">
        <f>IF($D470&lt;&gt;"",VLOOKUP(TEXT($D470,0),'Angaben Stationen'!$C$15:$V$65,2,0),"")</f>
        <v/>
      </c>
      <c r="D470" s="203"/>
      <c r="E470" s="210"/>
      <c r="F470" s="210"/>
      <c r="G470" s="217"/>
      <c r="H470" s="218"/>
      <c r="I470" s="218"/>
      <c r="J470" s="218"/>
      <c r="K470" s="218"/>
      <c r="L470" s="219" t="str">
        <f t="shared" si="119"/>
        <v/>
      </c>
      <c r="M470" s="116"/>
      <c r="N470" s="115"/>
      <c r="T470" s="6"/>
      <c r="U470" s="6">
        <f t="shared" si="107"/>
        <v>0</v>
      </c>
      <c r="V470" s="6" t="str">
        <f t="shared" si="120"/>
        <v>Leer</v>
      </c>
      <c r="W470" s="6" t="str">
        <f t="shared" si="108"/>
        <v/>
      </c>
      <c r="X470" s="6" t="str">
        <f>VLOOKUP($C470,{"29 - Psychiatrie (Erwachsene)","BGI";"30 - Kinder- und Jugendpsychiatrie","BGII";"31 - Psychosomatik","BGI";"00 - Bitte eine Fachabteilung auswählen","LEER";"","Leer"},2,0)</f>
        <v>Leer</v>
      </c>
      <c r="Y470" s="6" t="str">
        <f t="shared" si="109"/>
        <v/>
      </c>
      <c r="Z470" s="6">
        <f>VLOOKUP($C470,{"29 - Psychiatrie (Erwachsene)",1;"30 - Kinder- und Jugendpsychiatrie",1;"31 - Psychosomatik",1;"00 - Bitte eine Fachabteilung auswählen",0;"",0},2,0)</f>
        <v>0</v>
      </c>
      <c r="AA470" s="6">
        <f t="shared" si="110"/>
        <v>0</v>
      </c>
      <c r="AB470" s="6">
        <f t="shared" si="111"/>
        <v>0</v>
      </c>
      <c r="AC470" s="6">
        <f t="shared" si="112"/>
        <v>0</v>
      </c>
      <c r="AD470" s="6">
        <f t="shared" si="113"/>
        <v>0</v>
      </c>
      <c r="AE470" s="6">
        <f t="shared" si="114"/>
        <v>0</v>
      </c>
      <c r="AF470" s="6">
        <f t="shared" si="115"/>
        <v>0</v>
      </c>
      <c r="AG470" s="6">
        <f t="shared" si="116"/>
        <v>0</v>
      </c>
      <c r="AH470" s="6">
        <f t="shared" si="117"/>
        <v>0</v>
      </c>
      <c r="AI470" s="6">
        <f t="shared" si="118"/>
        <v>0</v>
      </c>
      <c r="AJ470" s="6"/>
      <c r="AK470" s="6"/>
      <c r="AL470" s="6"/>
    </row>
    <row r="471" spans="1:38" s="20" customFormat="1" ht="15" customHeight="1" x14ac:dyDescent="0.25">
      <c r="A471" s="19"/>
      <c r="B471" s="74" t="str">
        <f t="shared" si="106"/>
        <v>!!!</v>
      </c>
      <c r="C471" s="202" t="str">
        <f>IF($D471&lt;&gt;"",VLOOKUP(TEXT($D471,0),'Angaben Stationen'!$C$15:$V$65,2,0),"")</f>
        <v/>
      </c>
      <c r="D471" s="203"/>
      <c r="E471" s="210"/>
      <c r="F471" s="210"/>
      <c r="G471" s="217"/>
      <c r="H471" s="218"/>
      <c r="I471" s="218"/>
      <c r="J471" s="218"/>
      <c r="K471" s="218"/>
      <c r="L471" s="219" t="str">
        <f t="shared" si="119"/>
        <v/>
      </c>
      <c r="M471" s="116"/>
      <c r="N471" s="115"/>
      <c r="T471" s="6"/>
      <c r="U471" s="6">
        <f t="shared" si="107"/>
        <v>0</v>
      </c>
      <c r="V471" s="6" t="str">
        <f t="shared" si="120"/>
        <v>Leer</v>
      </c>
      <c r="W471" s="6" t="str">
        <f t="shared" si="108"/>
        <v/>
      </c>
      <c r="X471" s="6" t="str">
        <f>VLOOKUP($C471,{"29 - Psychiatrie (Erwachsene)","BGI";"30 - Kinder- und Jugendpsychiatrie","BGII";"31 - Psychosomatik","BGI";"00 - Bitte eine Fachabteilung auswählen","LEER";"","Leer"},2,0)</f>
        <v>Leer</v>
      </c>
      <c r="Y471" s="6" t="str">
        <f t="shared" si="109"/>
        <v/>
      </c>
      <c r="Z471" s="6">
        <f>VLOOKUP($C471,{"29 - Psychiatrie (Erwachsene)",1;"30 - Kinder- und Jugendpsychiatrie",1;"31 - Psychosomatik",1;"00 - Bitte eine Fachabteilung auswählen",0;"",0},2,0)</f>
        <v>0</v>
      </c>
      <c r="AA471" s="6">
        <f t="shared" si="110"/>
        <v>0</v>
      </c>
      <c r="AB471" s="6">
        <f t="shared" si="111"/>
        <v>0</v>
      </c>
      <c r="AC471" s="6">
        <f t="shared" si="112"/>
        <v>0</v>
      </c>
      <c r="AD471" s="6">
        <f t="shared" si="113"/>
        <v>0</v>
      </c>
      <c r="AE471" s="6">
        <f t="shared" si="114"/>
        <v>0</v>
      </c>
      <c r="AF471" s="6">
        <f t="shared" si="115"/>
        <v>0</v>
      </c>
      <c r="AG471" s="6">
        <f t="shared" si="116"/>
        <v>0</v>
      </c>
      <c r="AH471" s="6">
        <f t="shared" si="117"/>
        <v>0</v>
      </c>
      <c r="AI471" s="6">
        <f t="shared" si="118"/>
        <v>0</v>
      </c>
      <c r="AJ471" s="6"/>
      <c r="AK471" s="6"/>
      <c r="AL471" s="6"/>
    </row>
    <row r="472" spans="1:38" s="20" customFormat="1" ht="15" customHeight="1" x14ac:dyDescent="0.25">
      <c r="A472" s="19"/>
      <c r="B472" s="74" t="str">
        <f t="shared" si="106"/>
        <v>!!!</v>
      </c>
      <c r="C472" s="202" t="str">
        <f>IF($D472&lt;&gt;"",VLOOKUP(TEXT($D472,0),'Angaben Stationen'!$C$15:$V$65,2,0),"")</f>
        <v/>
      </c>
      <c r="D472" s="203"/>
      <c r="E472" s="210"/>
      <c r="F472" s="210"/>
      <c r="G472" s="217"/>
      <c r="H472" s="218"/>
      <c r="I472" s="218"/>
      <c r="J472" s="218"/>
      <c r="K472" s="218"/>
      <c r="L472" s="219" t="str">
        <f t="shared" si="119"/>
        <v/>
      </c>
      <c r="M472" s="116"/>
      <c r="N472" s="115"/>
      <c r="T472" s="6"/>
      <c r="U472" s="6">
        <f t="shared" si="107"/>
        <v>0</v>
      </c>
      <c r="V472" s="6" t="str">
        <f t="shared" si="120"/>
        <v>Leer</v>
      </c>
      <c r="W472" s="6" t="str">
        <f t="shared" si="108"/>
        <v/>
      </c>
      <c r="X472" s="6" t="str">
        <f>VLOOKUP($C472,{"29 - Psychiatrie (Erwachsene)","BGI";"30 - Kinder- und Jugendpsychiatrie","BGII";"31 - Psychosomatik","BGI";"00 - Bitte eine Fachabteilung auswählen","LEER";"","Leer"},2,0)</f>
        <v>Leer</v>
      </c>
      <c r="Y472" s="6" t="str">
        <f t="shared" si="109"/>
        <v/>
      </c>
      <c r="Z472" s="6">
        <f>VLOOKUP($C472,{"29 - Psychiatrie (Erwachsene)",1;"30 - Kinder- und Jugendpsychiatrie",1;"31 - Psychosomatik",1;"00 - Bitte eine Fachabteilung auswählen",0;"",0},2,0)</f>
        <v>0</v>
      </c>
      <c r="AA472" s="6">
        <f t="shared" si="110"/>
        <v>0</v>
      </c>
      <c r="AB472" s="6">
        <f t="shared" si="111"/>
        <v>0</v>
      </c>
      <c r="AC472" s="6">
        <f t="shared" si="112"/>
        <v>0</v>
      </c>
      <c r="AD472" s="6">
        <f t="shared" si="113"/>
        <v>0</v>
      </c>
      <c r="AE472" s="6">
        <f t="shared" si="114"/>
        <v>0</v>
      </c>
      <c r="AF472" s="6">
        <f t="shared" si="115"/>
        <v>0</v>
      </c>
      <c r="AG472" s="6">
        <f t="shared" si="116"/>
        <v>0</v>
      </c>
      <c r="AH472" s="6">
        <f t="shared" si="117"/>
        <v>0</v>
      </c>
      <c r="AI472" s="6">
        <f t="shared" si="118"/>
        <v>0</v>
      </c>
      <c r="AJ472" s="6"/>
      <c r="AK472" s="6"/>
      <c r="AL472" s="6"/>
    </row>
    <row r="473" spans="1:38" s="20" customFormat="1" ht="15" customHeight="1" x14ac:dyDescent="0.25">
      <c r="A473" s="19"/>
      <c r="B473" s="74" t="str">
        <f t="shared" si="106"/>
        <v>!!!</v>
      </c>
      <c r="C473" s="202" t="str">
        <f>IF($D473&lt;&gt;"",VLOOKUP(TEXT($D473,0),'Angaben Stationen'!$C$15:$V$65,2,0),"")</f>
        <v/>
      </c>
      <c r="D473" s="203"/>
      <c r="E473" s="210"/>
      <c r="F473" s="210"/>
      <c r="G473" s="217"/>
      <c r="H473" s="218"/>
      <c r="I473" s="218"/>
      <c r="J473" s="218"/>
      <c r="K473" s="218"/>
      <c r="L473" s="219" t="str">
        <f t="shared" si="119"/>
        <v/>
      </c>
      <c r="M473" s="116"/>
      <c r="N473" s="115"/>
      <c r="T473" s="6"/>
      <c r="U473" s="6">
        <f t="shared" si="107"/>
        <v>0</v>
      </c>
      <c r="V473" s="6" t="str">
        <f t="shared" si="120"/>
        <v>Leer</v>
      </c>
      <c r="W473" s="6" t="str">
        <f t="shared" si="108"/>
        <v/>
      </c>
      <c r="X473" s="6" t="str">
        <f>VLOOKUP($C473,{"29 - Psychiatrie (Erwachsene)","BGI";"30 - Kinder- und Jugendpsychiatrie","BGII";"31 - Psychosomatik","BGI";"00 - Bitte eine Fachabteilung auswählen","LEER";"","Leer"},2,0)</f>
        <v>Leer</v>
      </c>
      <c r="Y473" s="6" t="str">
        <f t="shared" si="109"/>
        <v/>
      </c>
      <c r="Z473" s="6">
        <f>VLOOKUP($C473,{"29 - Psychiatrie (Erwachsene)",1;"30 - Kinder- und Jugendpsychiatrie",1;"31 - Psychosomatik",1;"00 - Bitte eine Fachabteilung auswählen",0;"",0},2,0)</f>
        <v>0</v>
      </c>
      <c r="AA473" s="6">
        <f t="shared" si="110"/>
        <v>0</v>
      </c>
      <c r="AB473" s="6">
        <f t="shared" si="111"/>
        <v>0</v>
      </c>
      <c r="AC473" s="6">
        <f t="shared" si="112"/>
        <v>0</v>
      </c>
      <c r="AD473" s="6">
        <f t="shared" si="113"/>
        <v>0</v>
      </c>
      <c r="AE473" s="6">
        <f t="shared" si="114"/>
        <v>0</v>
      </c>
      <c r="AF473" s="6">
        <f t="shared" si="115"/>
        <v>0</v>
      </c>
      <c r="AG473" s="6">
        <f t="shared" si="116"/>
        <v>0</v>
      </c>
      <c r="AH473" s="6">
        <f t="shared" si="117"/>
        <v>0</v>
      </c>
      <c r="AI473" s="6">
        <f t="shared" si="118"/>
        <v>0</v>
      </c>
      <c r="AJ473" s="6"/>
      <c r="AK473" s="6"/>
      <c r="AL473" s="6"/>
    </row>
    <row r="474" spans="1:38" s="20" customFormat="1" ht="15" customHeight="1" x14ac:dyDescent="0.25">
      <c r="A474" s="19"/>
      <c r="B474" s="74" t="str">
        <f t="shared" si="106"/>
        <v>!!!</v>
      </c>
      <c r="C474" s="202" t="str">
        <f>IF($D474&lt;&gt;"",VLOOKUP(TEXT($D474,0),'Angaben Stationen'!$C$15:$V$65,2,0),"")</f>
        <v/>
      </c>
      <c r="D474" s="203"/>
      <c r="E474" s="210"/>
      <c r="F474" s="210"/>
      <c r="G474" s="217"/>
      <c r="H474" s="218"/>
      <c r="I474" s="218"/>
      <c r="J474" s="218"/>
      <c r="K474" s="218"/>
      <c r="L474" s="219" t="str">
        <f t="shared" si="119"/>
        <v/>
      </c>
      <c r="M474" s="116"/>
      <c r="N474" s="115"/>
      <c r="T474" s="6"/>
      <c r="U474" s="6">
        <f t="shared" si="107"/>
        <v>0</v>
      </c>
      <c r="V474" s="6" t="str">
        <f t="shared" si="120"/>
        <v>Leer</v>
      </c>
      <c r="W474" s="6" t="str">
        <f t="shared" si="108"/>
        <v/>
      </c>
      <c r="X474" s="6" t="str">
        <f>VLOOKUP($C474,{"29 - Psychiatrie (Erwachsene)","BGI";"30 - Kinder- und Jugendpsychiatrie","BGII";"31 - Psychosomatik","BGI";"00 - Bitte eine Fachabteilung auswählen","LEER";"","Leer"},2,0)</f>
        <v>Leer</v>
      </c>
      <c r="Y474" s="6" t="str">
        <f t="shared" si="109"/>
        <v/>
      </c>
      <c r="Z474" s="6">
        <f>VLOOKUP($C474,{"29 - Psychiatrie (Erwachsene)",1;"30 - Kinder- und Jugendpsychiatrie",1;"31 - Psychosomatik",1;"00 - Bitte eine Fachabteilung auswählen",0;"",0},2,0)</f>
        <v>0</v>
      </c>
      <c r="AA474" s="6">
        <f t="shared" si="110"/>
        <v>0</v>
      </c>
      <c r="AB474" s="6">
        <f t="shared" si="111"/>
        <v>0</v>
      </c>
      <c r="AC474" s="6">
        <f t="shared" si="112"/>
        <v>0</v>
      </c>
      <c r="AD474" s="6">
        <f t="shared" si="113"/>
        <v>0</v>
      </c>
      <c r="AE474" s="6">
        <f t="shared" si="114"/>
        <v>0</v>
      </c>
      <c r="AF474" s="6">
        <f t="shared" si="115"/>
        <v>0</v>
      </c>
      <c r="AG474" s="6">
        <f t="shared" si="116"/>
        <v>0</v>
      </c>
      <c r="AH474" s="6">
        <f t="shared" si="117"/>
        <v>0</v>
      </c>
      <c r="AI474" s="6">
        <f t="shared" si="118"/>
        <v>0</v>
      </c>
      <c r="AJ474" s="6"/>
      <c r="AK474" s="6"/>
      <c r="AL474" s="6"/>
    </row>
    <row r="475" spans="1:38" s="20" customFormat="1" ht="15" customHeight="1" x14ac:dyDescent="0.25">
      <c r="A475" s="19"/>
      <c r="B475" s="74" t="str">
        <f t="shared" si="106"/>
        <v>!!!</v>
      </c>
      <c r="C475" s="202" t="str">
        <f>IF($D475&lt;&gt;"",VLOOKUP(TEXT($D475,0),'Angaben Stationen'!$C$15:$V$65,2,0),"")</f>
        <v/>
      </c>
      <c r="D475" s="203"/>
      <c r="E475" s="210"/>
      <c r="F475" s="210"/>
      <c r="G475" s="217"/>
      <c r="H475" s="218"/>
      <c r="I475" s="218"/>
      <c r="J475" s="218"/>
      <c r="K475" s="218"/>
      <c r="L475" s="219" t="str">
        <f t="shared" si="119"/>
        <v/>
      </c>
      <c r="M475" s="116"/>
      <c r="N475" s="115"/>
      <c r="T475" s="6"/>
      <c r="U475" s="6">
        <f t="shared" si="107"/>
        <v>0</v>
      </c>
      <c r="V475" s="6" t="str">
        <f t="shared" si="120"/>
        <v>Leer</v>
      </c>
      <c r="W475" s="6" t="str">
        <f t="shared" si="108"/>
        <v/>
      </c>
      <c r="X475" s="6" t="str">
        <f>VLOOKUP($C475,{"29 - Psychiatrie (Erwachsene)","BGI";"30 - Kinder- und Jugendpsychiatrie","BGII";"31 - Psychosomatik","BGI";"00 - Bitte eine Fachabteilung auswählen","LEER";"","Leer"},2,0)</f>
        <v>Leer</v>
      </c>
      <c r="Y475" s="6" t="str">
        <f t="shared" si="109"/>
        <v/>
      </c>
      <c r="Z475" s="6">
        <f>VLOOKUP($C475,{"29 - Psychiatrie (Erwachsene)",1;"30 - Kinder- und Jugendpsychiatrie",1;"31 - Psychosomatik",1;"00 - Bitte eine Fachabteilung auswählen",0;"",0},2,0)</f>
        <v>0</v>
      </c>
      <c r="AA475" s="6">
        <f t="shared" si="110"/>
        <v>0</v>
      </c>
      <c r="AB475" s="6">
        <f t="shared" si="111"/>
        <v>0</v>
      </c>
      <c r="AC475" s="6">
        <f t="shared" si="112"/>
        <v>0</v>
      </c>
      <c r="AD475" s="6">
        <f t="shared" si="113"/>
        <v>0</v>
      </c>
      <c r="AE475" s="6">
        <f t="shared" si="114"/>
        <v>0</v>
      </c>
      <c r="AF475" s="6">
        <f t="shared" si="115"/>
        <v>0</v>
      </c>
      <c r="AG475" s="6">
        <f t="shared" si="116"/>
        <v>0</v>
      </c>
      <c r="AH475" s="6">
        <f t="shared" si="117"/>
        <v>0</v>
      </c>
      <c r="AI475" s="6">
        <f t="shared" si="118"/>
        <v>0</v>
      </c>
      <c r="AJ475" s="6"/>
      <c r="AK475" s="6"/>
      <c r="AL475" s="6"/>
    </row>
    <row r="476" spans="1:38" s="20" customFormat="1" ht="15" customHeight="1" x14ac:dyDescent="0.25">
      <c r="A476" s="19"/>
      <c r="B476" s="74" t="str">
        <f t="shared" si="106"/>
        <v>!!!</v>
      </c>
      <c r="C476" s="202" t="str">
        <f>IF($D476&lt;&gt;"",VLOOKUP(TEXT($D476,0),'Angaben Stationen'!$C$15:$V$65,2,0),"")</f>
        <v/>
      </c>
      <c r="D476" s="203"/>
      <c r="E476" s="210"/>
      <c r="F476" s="210"/>
      <c r="G476" s="217"/>
      <c r="H476" s="218"/>
      <c r="I476" s="218"/>
      <c r="J476" s="218"/>
      <c r="K476" s="218"/>
      <c r="L476" s="219" t="str">
        <f t="shared" si="119"/>
        <v/>
      </c>
      <c r="M476" s="116"/>
      <c r="N476" s="115"/>
      <c r="T476" s="6"/>
      <c r="U476" s="6">
        <f t="shared" si="107"/>
        <v>0</v>
      </c>
      <c r="V476" s="6" t="str">
        <f t="shared" si="120"/>
        <v>Leer</v>
      </c>
      <c r="W476" s="6" t="str">
        <f t="shared" si="108"/>
        <v/>
      </c>
      <c r="X476" s="6" t="str">
        <f>VLOOKUP($C476,{"29 - Psychiatrie (Erwachsene)","BGI";"30 - Kinder- und Jugendpsychiatrie","BGII";"31 - Psychosomatik","BGI";"00 - Bitte eine Fachabteilung auswählen","LEER";"","Leer"},2,0)</f>
        <v>Leer</v>
      </c>
      <c r="Y476" s="6" t="str">
        <f t="shared" si="109"/>
        <v/>
      </c>
      <c r="Z476" s="6">
        <f>VLOOKUP($C476,{"29 - Psychiatrie (Erwachsene)",1;"30 - Kinder- und Jugendpsychiatrie",1;"31 - Psychosomatik",1;"00 - Bitte eine Fachabteilung auswählen",0;"",0},2,0)</f>
        <v>0</v>
      </c>
      <c r="AA476" s="6">
        <f t="shared" si="110"/>
        <v>0</v>
      </c>
      <c r="AB476" s="6">
        <f t="shared" si="111"/>
        <v>0</v>
      </c>
      <c r="AC476" s="6">
        <f t="shared" si="112"/>
        <v>0</v>
      </c>
      <c r="AD476" s="6">
        <f t="shared" si="113"/>
        <v>0</v>
      </c>
      <c r="AE476" s="6">
        <f t="shared" si="114"/>
        <v>0</v>
      </c>
      <c r="AF476" s="6">
        <f t="shared" si="115"/>
        <v>0</v>
      </c>
      <c r="AG476" s="6">
        <f t="shared" si="116"/>
        <v>0</v>
      </c>
      <c r="AH476" s="6">
        <f t="shared" si="117"/>
        <v>0</v>
      </c>
      <c r="AI476" s="6">
        <f t="shared" si="118"/>
        <v>0</v>
      </c>
      <c r="AJ476" s="6"/>
      <c r="AK476" s="6"/>
      <c r="AL476" s="6"/>
    </row>
    <row r="477" spans="1:38" s="20" customFormat="1" ht="15" customHeight="1" x14ac:dyDescent="0.25">
      <c r="A477" s="19"/>
      <c r="B477" s="74" t="str">
        <f t="shared" si="106"/>
        <v>!!!</v>
      </c>
      <c r="C477" s="202" t="str">
        <f>IF($D477&lt;&gt;"",VLOOKUP(TEXT($D477,0),'Angaben Stationen'!$C$15:$V$65,2,0),"")</f>
        <v/>
      </c>
      <c r="D477" s="203"/>
      <c r="E477" s="210"/>
      <c r="F477" s="210"/>
      <c r="G477" s="217"/>
      <c r="H477" s="218"/>
      <c r="I477" s="218"/>
      <c r="J477" s="218"/>
      <c r="K477" s="218"/>
      <c r="L477" s="219" t="str">
        <f t="shared" si="119"/>
        <v/>
      </c>
      <c r="M477" s="116"/>
      <c r="N477" s="115"/>
      <c r="T477" s="6"/>
      <c r="U477" s="6">
        <f t="shared" si="107"/>
        <v>0</v>
      </c>
      <c r="V477" s="6" t="str">
        <f t="shared" si="120"/>
        <v>Leer</v>
      </c>
      <c r="W477" s="6" t="str">
        <f t="shared" si="108"/>
        <v/>
      </c>
      <c r="X477" s="6" t="str">
        <f>VLOOKUP($C477,{"29 - Psychiatrie (Erwachsene)","BGI";"30 - Kinder- und Jugendpsychiatrie","BGII";"31 - Psychosomatik","BGI";"00 - Bitte eine Fachabteilung auswählen","LEER";"","Leer"},2,0)</f>
        <v>Leer</v>
      </c>
      <c r="Y477" s="6" t="str">
        <f t="shared" si="109"/>
        <v/>
      </c>
      <c r="Z477" s="6">
        <f>VLOOKUP($C477,{"29 - Psychiatrie (Erwachsene)",1;"30 - Kinder- und Jugendpsychiatrie",1;"31 - Psychosomatik",1;"00 - Bitte eine Fachabteilung auswählen",0;"",0},2,0)</f>
        <v>0</v>
      </c>
      <c r="AA477" s="6">
        <f t="shared" si="110"/>
        <v>0</v>
      </c>
      <c r="AB477" s="6">
        <f t="shared" si="111"/>
        <v>0</v>
      </c>
      <c r="AC477" s="6">
        <f t="shared" si="112"/>
        <v>0</v>
      </c>
      <c r="AD477" s="6">
        <f t="shared" si="113"/>
        <v>0</v>
      </c>
      <c r="AE477" s="6">
        <f t="shared" si="114"/>
        <v>0</v>
      </c>
      <c r="AF477" s="6">
        <f t="shared" si="115"/>
        <v>0</v>
      </c>
      <c r="AG477" s="6">
        <f t="shared" si="116"/>
        <v>0</v>
      </c>
      <c r="AH477" s="6">
        <f t="shared" si="117"/>
        <v>0</v>
      </c>
      <c r="AI477" s="6">
        <f t="shared" si="118"/>
        <v>0</v>
      </c>
      <c r="AJ477" s="6"/>
      <c r="AK477" s="6"/>
      <c r="AL477" s="6"/>
    </row>
    <row r="478" spans="1:38" s="20" customFormat="1" ht="15" customHeight="1" x14ac:dyDescent="0.25">
      <c r="A478" s="19"/>
      <c r="B478" s="74" t="str">
        <f t="shared" si="106"/>
        <v>!!!</v>
      </c>
      <c r="C478" s="202" t="str">
        <f>IF($D478&lt;&gt;"",VLOOKUP(TEXT($D478,0),'Angaben Stationen'!$C$15:$V$65,2,0),"")</f>
        <v/>
      </c>
      <c r="D478" s="203"/>
      <c r="E478" s="210"/>
      <c r="F478" s="210"/>
      <c r="G478" s="217"/>
      <c r="H478" s="218"/>
      <c r="I478" s="218"/>
      <c r="J478" s="218"/>
      <c r="K478" s="218"/>
      <c r="L478" s="219" t="str">
        <f t="shared" si="119"/>
        <v/>
      </c>
      <c r="M478" s="116"/>
      <c r="N478" s="115"/>
      <c r="T478" s="6"/>
      <c r="U478" s="6">
        <f t="shared" si="107"/>
        <v>0</v>
      </c>
      <c r="V478" s="6" t="str">
        <f t="shared" si="120"/>
        <v>Leer</v>
      </c>
      <c r="W478" s="6" t="str">
        <f t="shared" si="108"/>
        <v/>
      </c>
      <c r="X478" s="6" t="str">
        <f>VLOOKUP($C478,{"29 - Psychiatrie (Erwachsene)","BGI";"30 - Kinder- und Jugendpsychiatrie","BGII";"31 - Psychosomatik","BGI";"00 - Bitte eine Fachabteilung auswählen","LEER";"","Leer"},2,0)</f>
        <v>Leer</v>
      </c>
      <c r="Y478" s="6" t="str">
        <f t="shared" si="109"/>
        <v/>
      </c>
      <c r="Z478" s="6">
        <f>VLOOKUP($C478,{"29 - Psychiatrie (Erwachsene)",1;"30 - Kinder- und Jugendpsychiatrie",1;"31 - Psychosomatik",1;"00 - Bitte eine Fachabteilung auswählen",0;"",0},2,0)</f>
        <v>0</v>
      </c>
      <c r="AA478" s="6">
        <f t="shared" si="110"/>
        <v>0</v>
      </c>
      <c r="AB478" s="6">
        <f t="shared" si="111"/>
        <v>0</v>
      </c>
      <c r="AC478" s="6">
        <f t="shared" si="112"/>
        <v>0</v>
      </c>
      <c r="AD478" s="6">
        <f t="shared" si="113"/>
        <v>0</v>
      </c>
      <c r="AE478" s="6">
        <f t="shared" si="114"/>
        <v>0</v>
      </c>
      <c r="AF478" s="6">
        <f t="shared" si="115"/>
        <v>0</v>
      </c>
      <c r="AG478" s="6">
        <f t="shared" si="116"/>
        <v>0</v>
      </c>
      <c r="AH478" s="6">
        <f t="shared" si="117"/>
        <v>0</v>
      </c>
      <c r="AI478" s="6">
        <f t="shared" si="118"/>
        <v>0</v>
      </c>
      <c r="AJ478" s="6"/>
      <c r="AK478" s="6"/>
      <c r="AL478" s="6"/>
    </row>
    <row r="479" spans="1:38" s="20" customFormat="1" ht="15" customHeight="1" x14ac:dyDescent="0.25">
      <c r="A479" s="19"/>
      <c r="B479" s="74" t="str">
        <f t="shared" si="106"/>
        <v>!!!</v>
      </c>
      <c r="C479" s="202" t="str">
        <f>IF($D479&lt;&gt;"",VLOOKUP(TEXT($D479,0),'Angaben Stationen'!$C$15:$V$65,2,0),"")</f>
        <v/>
      </c>
      <c r="D479" s="203"/>
      <c r="E479" s="210"/>
      <c r="F479" s="210"/>
      <c r="G479" s="217"/>
      <c r="H479" s="218"/>
      <c r="I479" s="218"/>
      <c r="J479" s="218"/>
      <c r="K479" s="218"/>
      <c r="L479" s="219" t="str">
        <f t="shared" si="119"/>
        <v/>
      </c>
      <c r="M479" s="116"/>
      <c r="N479" s="115"/>
      <c r="T479" s="6"/>
      <c r="U479" s="6">
        <f t="shared" si="107"/>
        <v>0</v>
      </c>
      <c r="V479" s="6" t="str">
        <f t="shared" si="120"/>
        <v>Leer</v>
      </c>
      <c r="W479" s="6" t="str">
        <f t="shared" si="108"/>
        <v/>
      </c>
      <c r="X479" s="6" t="str">
        <f>VLOOKUP($C479,{"29 - Psychiatrie (Erwachsene)","BGI";"30 - Kinder- und Jugendpsychiatrie","BGII";"31 - Psychosomatik","BGI";"00 - Bitte eine Fachabteilung auswählen","LEER";"","Leer"},2,0)</f>
        <v>Leer</v>
      </c>
      <c r="Y479" s="6" t="str">
        <f t="shared" si="109"/>
        <v/>
      </c>
      <c r="Z479" s="6">
        <f>VLOOKUP($C479,{"29 - Psychiatrie (Erwachsene)",1;"30 - Kinder- und Jugendpsychiatrie",1;"31 - Psychosomatik",1;"00 - Bitte eine Fachabteilung auswählen",0;"",0},2,0)</f>
        <v>0</v>
      </c>
      <c r="AA479" s="6">
        <f t="shared" si="110"/>
        <v>0</v>
      </c>
      <c r="AB479" s="6">
        <f t="shared" si="111"/>
        <v>0</v>
      </c>
      <c r="AC479" s="6">
        <f t="shared" si="112"/>
        <v>0</v>
      </c>
      <c r="AD479" s="6">
        <f t="shared" si="113"/>
        <v>0</v>
      </c>
      <c r="AE479" s="6">
        <f t="shared" si="114"/>
        <v>0</v>
      </c>
      <c r="AF479" s="6">
        <f t="shared" si="115"/>
        <v>0</v>
      </c>
      <c r="AG479" s="6">
        <f t="shared" si="116"/>
        <v>0</v>
      </c>
      <c r="AH479" s="6">
        <f t="shared" si="117"/>
        <v>0</v>
      </c>
      <c r="AI479" s="6">
        <f t="shared" si="118"/>
        <v>0</v>
      </c>
      <c r="AJ479" s="6"/>
      <c r="AK479" s="6"/>
      <c r="AL479" s="6"/>
    </row>
    <row r="480" spans="1:38" s="20" customFormat="1" ht="15" customHeight="1" x14ac:dyDescent="0.25">
      <c r="A480" s="19"/>
      <c r="B480" s="74" t="str">
        <f t="shared" si="106"/>
        <v>!!!</v>
      </c>
      <c r="C480" s="202" t="str">
        <f>IF($D480&lt;&gt;"",VLOOKUP(TEXT($D480,0),'Angaben Stationen'!$C$15:$V$65,2,0),"")</f>
        <v/>
      </c>
      <c r="D480" s="203"/>
      <c r="E480" s="210"/>
      <c r="F480" s="210"/>
      <c r="G480" s="217"/>
      <c r="H480" s="218"/>
      <c r="I480" s="218"/>
      <c r="J480" s="218"/>
      <c r="K480" s="218"/>
      <c r="L480" s="219" t="str">
        <f t="shared" si="119"/>
        <v/>
      </c>
      <c r="M480" s="116"/>
      <c r="N480" s="115"/>
      <c r="T480" s="6"/>
      <c r="U480" s="6">
        <f t="shared" si="107"/>
        <v>0</v>
      </c>
      <c r="V480" s="6" t="str">
        <f t="shared" si="120"/>
        <v>Leer</v>
      </c>
      <c r="W480" s="6" t="str">
        <f t="shared" si="108"/>
        <v/>
      </c>
      <c r="X480" s="6" t="str">
        <f>VLOOKUP($C480,{"29 - Psychiatrie (Erwachsene)","BGI";"30 - Kinder- und Jugendpsychiatrie","BGII";"31 - Psychosomatik","BGI";"00 - Bitte eine Fachabteilung auswählen","LEER";"","Leer"},2,0)</f>
        <v>Leer</v>
      </c>
      <c r="Y480" s="6" t="str">
        <f t="shared" si="109"/>
        <v/>
      </c>
      <c r="Z480" s="6">
        <f>VLOOKUP($C480,{"29 - Psychiatrie (Erwachsene)",1;"30 - Kinder- und Jugendpsychiatrie",1;"31 - Psychosomatik",1;"00 - Bitte eine Fachabteilung auswählen",0;"",0},2,0)</f>
        <v>0</v>
      </c>
      <c r="AA480" s="6">
        <f t="shared" si="110"/>
        <v>0</v>
      </c>
      <c r="AB480" s="6">
        <f t="shared" si="111"/>
        <v>0</v>
      </c>
      <c r="AC480" s="6">
        <f t="shared" si="112"/>
        <v>0</v>
      </c>
      <c r="AD480" s="6">
        <f t="shared" si="113"/>
        <v>0</v>
      </c>
      <c r="AE480" s="6">
        <f t="shared" si="114"/>
        <v>0</v>
      </c>
      <c r="AF480" s="6">
        <f t="shared" si="115"/>
        <v>0</v>
      </c>
      <c r="AG480" s="6">
        <f t="shared" si="116"/>
        <v>0</v>
      </c>
      <c r="AH480" s="6">
        <f t="shared" si="117"/>
        <v>0</v>
      </c>
      <c r="AI480" s="6">
        <f t="shared" si="118"/>
        <v>0</v>
      </c>
      <c r="AJ480" s="6"/>
      <c r="AK480" s="6"/>
      <c r="AL480" s="6"/>
    </row>
    <row r="481" spans="1:38" s="20" customFormat="1" ht="15" customHeight="1" x14ac:dyDescent="0.25">
      <c r="A481" s="19"/>
      <c r="B481" s="74" t="str">
        <f t="shared" si="106"/>
        <v>!!!</v>
      </c>
      <c r="C481" s="202" t="str">
        <f>IF($D481&lt;&gt;"",VLOOKUP(TEXT($D481,0),'Angaben Stationen'!$C$15:$V$65,2,0),"")</f>
        <v/>
      </c>
      <c r="D481" s="203"/>
      <c r="E481" s="210"/>
      <c r="F481" s="210"/>
      <c r="G481" s="217"/>
      <c r="H481" s="218"/>
      <c r="I481" s="218"/>
      <c r="J481" s="218"/>
      <c r="K481" s="218"/>
      <c r="L481" s="219" t="str">
        <f t="shared" si="119"/>
        <v/>
      </c>
      <c r="M481" s="116"/>
      <c r="N481" s="115"/>
      <c r="T481" s="6"/>
      <c r="U481" s="6">
        <f t="shared" si="107"/>
        <v>0</v>
      </c>
      <c r="V481" s="6" t="str">
        <f t="shared" si="120"/>
        <v>Leer</v>
      </c>
      <c r="W481" s="6" t="str">
        <f t="shared" si="108"/>
        <v/>
      </c>
      <c r="X481" s="6" t="str">
        <f>VLOOKUP($C481,{"29 - Psychiatrie (Erwachsene)","BGI";"30 - Kinder- und Jugendpsychiatrie","BGII";"31 - Psychosomatik","BGI";"00 - Bitte eine Fachabteilung auswählen","LEER";"","Leer"},2,0)</f>
        <v>Leer</v>
      </c>
      <c r="Y481" s="6" t="str">
        <f t="shared" si="109"/>
        <v/>
      </c>
      <c r="Z481" s="6">
        <f>VLOOKUP($C481,{"29 - Psychiatrie (Erwachsene)",1;"30 - Kinder- und Jugendpsychiatrie",1;"31 - Psychosomatik",1;"00 - Bitte eine Fachabteilung auswählen",0;"",0},2,0)</f>
        <v>0</v>
      </c>
      <c r="AA481" s="6">
        <f t="shared" si="110"/>
        <v>0</v>
      </c>
      <c r="AB481" s="6">
        <f t="shared" si="111"/>
        <v>0</v>
      </c>
      <c r="AC481" s="6">
        <f t="shared" si="112"/>
        <v>0</v>
      </c>
      <c r="AD481" s="6">
        <f t="shared" si="113"/>
        <v>0</v>
      </c>
      <c r="AE481" s="6">
        <f t="shared" si="114"/>
        <v>0</v>
      </c>
      <c r="AF481" s="6">
        <f t="shared" si="115"/>
        <v>0</v>
      </c>
      <c r="AG481" s="6">
        <f t="shared" si="116"/>
        <v>0</v>
      </c>
      <c r="AH481" s="6">
        <f t="shared" si="117"/>
        <v>0</v>
      </c>
      <c r="AI481" s="6">
        <f t="shared" si="118"/>
        <v>0</v>
      </c>
      <c r="AJ481" s="6"/>
      <c r="AK481" s="6"/>
      <c r="AL481" s="6"/>
    </row>
    <row r="482" spans="1:38" s="20" customFormat="1" ht="15" customHeight="1" x14ac:dyDescent="0.25">
      <c r="A482" s="19"/>
      <c r="B482" s="74" t="str">
        <f t="shared" si="106"/>
        <v>!!!</v>
      </c>
      <c r="C482" s="202" t="str">
        <f>IF($D482&lt;&gt;"",VLOOKUP(TEXT($D482,0),'Angaben Stationen'!$C$15:$V$65,2,0),"")</f>
        <v/>
      </c>
      <c r="D482" s="203"/>
      <c r="E482" s="210"/>
      <c r="F482" s="210"/>
      <c r="G482" s="217"/>
      <c r="H482" s="218"/>
      <c r="I482" s="218"/>
      <c r="J482" s="218"/>
      <c r="K482" s="218"/>
      <c r="L482" s="219" t="str">
        <f t="shared" si="119"/>
        <v/>
      </c>
      <c r="M482" s="116"/>
      <c r="N482" s="115"/>
      <c r="T482" s="6"/>
      <c r="U482" s="6">
        <f t="shared" si="107"/>
        <v>0</v>
      </c>
      <c r="V482" s="6" t="str">
        <f t="shared" si="120"/>
        <v>Leer</v>
      </c>
      <c r="W482" s="6" t="str">
        <f t="shared" si="108"/>
        <v/>
      </c>
      <c r="X482" s="6" t="str">
        <f>VLOOKUP($C482,{"29 - Psychiatrie (Erwachsene)","BGI";"30 - Kinder- und Jugendpsychiatrie","BGII";"31 - Psychosomatik","BGI";"00 - Bitte eine Fachabteilung auswählen","LEER";"","Leer"},2,0)</f>
        <v>Leer</v>
      </c>
      <c r="Y482" s="6" t="str">
        <f t="shared" si="109"/>
        <v/>
      </c>
      <c r="Z482" s="6">
        <f>VLOOKUP($C482,{"29 - Psychiatrie (Erwachsene)",1;"30 - Kinder- und Jugendpsychiatrie",1;"31 - Psychosomatik",1;"00 - Bitte eine Fachabteilung auswählen",0;"",0},2,0)</f>
        <v>0</v>
      </c>
      <c r="AA482" s="6">
        <f t="shared" si="110"/>
        <v>0</v>
      </c>
      <c r="AB482" s="6">
        <f t="shared" si="111"/>
        <v>0</v>
      </c>
      <c r="AC482" s="6">
        <f t="shared" si="112"/>
        <v>0</v>
      </c>
      <c r="AD482" s="6">
        <f t="shared" si="113"/>
        <v>0</v>
      </c>
      <c r="AE482" s="6">
        <f t="shared" si="114"/>
        <v>0</v>
      </c>
      <c r="AF482" s="6">
        <f t="shared" si="115"/>
        <v>0</v>
      </c>
      <c r="AG482" s="6">
        <f t="shared" si="116"/>
        <v>0</v>
      </c>
      <c r="AH482" s="6">
        <f t="shared" si="117"/>
        <v>0</v>
      </c>
      <c r="AI482" s="6">
        <f t="shared" si="118"/>
        <v>0</v>
      </c>
      <c r="AJ482" s="6"/>
      <c r="AK482" s="6"/>
      <c r="AL482" s="6"/>
    </row>
    <row r="483" spans="1:38" s="20" customFormat="1" ht="15" customHeight="1" x14ac:dyDescent="0.25">
      <c r="A483" s="19"/>
      <c r="B483" s="74" t="str">
        <f t="shared" si="106"/>
        <v>!!!</v>
      </c>
      <c r="C483" s="202" t="str">
        <f>IF($D483&lt;&gt;"",VLOOKUP(TEXT($D483,0),'Angaben Stationen'!$C$15:$V$65,2,0),"")</f>
        <v/>
      </c>
      <c r="D483" s="203"/>
      <c r="E483" s="210"/>
      <c r="F483" s="210"/>
      <c r="G483" s="217"/>
      <c r="H483" s="218"/>
      <c r="I483" s="218"/>
      <c r="J483" s="218"/>
      <c r="K483" s="218"/>
      <c r="L483" s="219" t="str">
        <f t="shared" si="119"/>
        <v/>
      </c>
      <c r="M483" s="116"/>
      <c r="N483" s="115"/>
      <c r="T483" s="6"/>
      <c r="U483" s="6">
        <f t="shared" si="107"/>
        <v>0</v>
      </c>
      <c r="V483" s="6" t="str">
        <f t="shared" si="120"/>
        <v>Leer</v>
      </c>
      <c r="W483" s="6" t="str">
        <f t="shared" si="108"/>
        <v/>
      </c>
      <c r="X483" s="6" t="str">
        <f>VLOOKUP($C483,{"29 - Psychiatrie (Erwachsene)","BGI";"30 - Kinder- und Jugendpsychiatrie","BGII";"31 - Psychosomatik","BGI";"00 - Bitte eine Fachabteilung auswählen","LEER";"","Leer"},2,0)</f>
        <v>Leer</v>
      </c>
      <c r="Y483" s="6" t="str">
        <f t="shared" si="109"/>
        <v/>
      </c>
      <c r="Z483" s="6">
        <f>VLOOKUP($C483,{"29 - Psychiatrie (Erwachsene)",1;"30 - Kinder- und Jugendpsychiatrie",1;"31 - Psychosomatik",1;"00 - Bitte eine Fachabteilung auswählen",0;"",0},2,0)</f>
        <v>0</v>
      </c>
      <c r="AA483" s="6">
        <f t="shared" si="110"/>
        <v>0</v>
      </c>
      <c r="AB483" s="6">
        <f t="shared" si="111"/>
        <v>0</v>
      </c>
      <c r="AC483" s="6">
        <f t="shared" si="112"/>
        <v>0</v>
      </c>
      <c r="AD483" s="6">
        <f t="shared" si="113"/>
        <v>0</v>
      </c>
      <c r="AE483" s="6">
        <f t="shared" si="114"/>
        <v>0</v>
      </c>
      <c r="AF483" s="6">
        <f t="shared" si="115"/>
        <v>0</v>
      </c>
      <c r="AG483" s="6">
        <f t="shared" si="116"/>
        <v>0</v>
      </c>
      <c r="AH483" s="6">
        <f t="shared" si="117"/>
        <v>0</v>
      </c>
      <c r="AI483" s="6">
        <f t="shared" si="118"/>
        <v>0</v>
      </c>
      <c r="AJ483" s="6"/>
      <c r="AK483" s="6"/>
      <c r="AL483" s="6"/>
    </row>
    <row r="484" spans="1:38" s="20" customFormat="1" ht="15" customHeight="1" x14ac:dyDescent="0.25">
      <c r="A484" s="19"/>
      <c r="B484" s="74" t="str">
        <f t="shared" si="106"/>
        <v>!!!</v>
      </c>
      <c r="C484" s="202" t="str">
        <f>IF($D484&lt;&gt;"",VLOOKUP(TEXT($D484,0),'Angaben Stationen'!$C$15:$V$65,2,0),"")</f>
        <v/>
      </c>
      <c r="D484" s="203"/>
      <c r="E484" s="210"/>
      <c r="F484" s="210"/>
      <c r="G484" s="217"/>
      <c r="H484" s="218"/>
      <c r="I484" s="218"/>
      <c r="J484" s="218"/>
      <c r="K484" s="218"/>
      <c r="L484" s="219" t="str">
        <f t="shared" si="119"/>
        <v/>
      </c>
      <c r="M484" s="116"/>
      <c r="N484" s="115"/>
      <c r="T484" s="6"/>
      <c r="U484" s="6">
        <f t="shared" si="107"/>
        <v>0</v>
      </c>
      <c r="V484" s="6" t="str">
        <f t="shared" si="120"/>
        <v>Leer</v>
      </c>
      <c r="W484" s="6" t="str">
        <f t="shared" si="108"/>
        <v/>
      </c>
      <c r="X484" s="6" t="str">
        <f>VLOOKUP($C484,{"29 - Psychiatrie (Erwachsene)","BGI";"30 - Kinder- und Jugendpsychiatrie","BGII";"31 - Psychosomatik","BGI";"00 - Bitte eine Fachabteilung auswählen","LEER";"","Leer"},2,0)</f>
        <v>Leer</v>
      </c>
      <c r="Y484" s="6" t="str">
        <f t="shared" si="109"/>
        <v/>
      </c>
      <c r="Z484" s="6">
        <f>VLOOKUP($C484,{"29 - Psychiatrie (Erwachsene)",1;"30 - Kinder- und Jugendpsychiatrie",1;"31 - Psychosomatik",1;"00 - Bitte eine Fachabteilung auswählen",0;"",0},2,0)</f>
        <v>0</v>
      </c>
      <c r="AA484" s="6">
        <f t="shared" si="110"/>
        <v>0</v>
      </c>
      <c r="AB484" s="6">
        <f t="shared" si="111"/>
        <v>0</v>
      </c>
      <c r="AC484" s="6">
        <f t="shared" si="112"/>
        <v>0</v>
      </c>
      <c r="AD484" s="6">
        <f t="shared" si="113"/>
        <v>0</v>
      </c>
      <c r="AE484" s="6">
        <f t="shared" si="114"/>
        <v>0</v>
      </c>
      <c r="AF484" s="6">
        <f t="shared" si="115"/>
        <v>0</v>
      </c>
      <c r="AG484" s="6">
        <f t="shared" si="116"/>
        <v>0</v>
      </c>
      <c r="AH484" s="6">
        <f t="shared" si="117"/>
        <v>0</v>
      </c>
      <c r="AI484" s="6">
        <f t="shared" si="118"/>
        <v>0</v>
      </c>
      <c r="AJ484" s="6"/>
      <c r="AK484" s="6"/>
      <c r="AL484" s="6"/>
    </row>
    <row r="485" spans="1:38" s="20" customFormat="1" ht="15" customHeight="1" x14ac:dyDescent="0.25">
      <c r="A485" s="19"/>
      <c r="B485" s="74" t="str">
        <f t="shared" si="106"/>
        <v>!!!</v>
      </c>
      <c r="C485" s="202" t="str">
        <f>IF($D485&lt;&gt;"",VLOOKUP(TEXT($D485,0),'Angaben Stationen'!$C$15:$V$65,2,0),"")</f>
        <v/>
      </c>
      <c r="D485" s="203"/>
      <c r="E485" s="210"/>
      <c r="F485" s="210"/>
      <c r="G485" s="217"/>
      <c r="H485" s="218"/>
      <c r="I485" s="218"/>
      <c r="J485" s="218"/>
      <c r="K485" s="218"/>
      <c r="L485" s="219" t="str">
        <f t="shared" si="119"/>
        <v/>
      </c>
      <c r="M485" s="116"/>
      <c r="N485" s="115"/>
      <c r="T485" s="6"/>
      <c r="U485" s="6">
        <f t="shared" si="107"/>
        <v>0</v>
      </c>
      <c r="V485" s="6" t="str">
        <f t="shared" si="120"/>
        <v>Leer</v>
      </c>
      <c r="W485" s="6" t="str">
        <f t="shared" si="108"/>
        <v/>
      </c>
      <c r="X485" s="6" t="str">
        <f>VLOOKUP($C485,{"29 - Psychiatrie (Erwachsene)","BGI";"30 - Kinder- und Jugendpsychiatrie","BGII";"31 - Psychosomatik","BGI";"00 - Bitte eine Fachabteilung auswählen","LEER";"","Leer"},2,0)</f>
        <v>Leer</v>
      </c>
      <c r="Y485" s="6" t="str">
        <f t="shared" si="109"/>
        <v/>
      </c>
      <c r="Z485" s="6">
        <f>VLOOKUP($C485,{"29 - Psychiatrie (Erwachsene)",1;"30 - Kinder- und Jugendpsychiatrie",1;"31 - Psychosomatik",1;"00 - Bitte eine Fachabteilung auswählen",0;"",0},2,0)</f>
        <v>0</v>
      </c>
      <c r="AA485" s="6">
        <f t="shared" si="110"/>
        <v>0</v>
      </c>
      <c r="AB485" s="6">
        <f t="shared" si="111"/>
        <v>0</v>
      </c>
      <c r="AC485" s="6">
        <f t="shared" si="112"/>
        <v>0</v>
      </c>
      <c r="AD485" s="6">
        <f t="shared" si="113"/>
        <v>0</v>
      </c>
      <c r="AE485" s="6">
        <f t="shared" si="114"/>
        <v>0</v>
      </c>
      <c r="AF485" s="6">
        <f t="shared" si="115"/>
        <v>0</v>
      </c>
      <c r="AG485" s="6">
        <f t="shared" si="116"/>
        <v>0</v>
      </c>
      <c r="AH485" s="6">
        <f t="shared" si="117"/>
        <v>0</v>
      </c>
      <c r="AI485" s="6">
        <f t="shared" si="118"/>
        <v>0</v>
      </c>
      <c r="AJ485" s="6"/>
      <c r="AK485" s="6"/>
      <c r="AL485" s="6"/>
    </row>
    <row r="486" spans="1:38" s="20" customFormat="1" ht="15" customHeight="1" x14ac:dyDescent="0.25">
      <c r="A486" s="19"/>
      <c r="B486" s="74" t="str">
        <f t="shared" si="106"/>
        <v>!!!</v>
      </c>
      <c r="C486" s="202" t="str">
        <f>IF($D486&lt;&gt;"",VLOOKUP(TEXT($D486,0),'Angaben Stationen'!$C$15:$V$65,2,0),"")</f>
        <v/>
      </c>
      <c r="D486" s="203"/>
      <c r="E486" s="210"/>
      <c r="F486" s="210"/>
      <c r="G486" s="217"/>
      <c r="H486" s="218"/>
      <c r="I486" s="218"/>
      <c r="J486" s="218"/>
      <c r="K486" s="218"/>
      <c r="L486" s="219" t="str">
        <f t="shared" si="119"/>
        <v/>
      </c>
      <c r="M486" s="116"/>
      <c r="N486" s="115"/>
      <c r="T486" s="6"/>
      <c r="U486" s="6">
        <f t="shared" si="107"/>
        <v>0</v>
      </c>
      <c r="V486" s="6" t="str">
        <f t="shared" si="120"/>
        <v>Leer</v>
      </c>
      <c r="W486" s="6" t="str">
        <f t="shared" si="108"/>
        <v/>
      </c>
      <c r="X486" s="6" t="str">
        <f>VLOOKUP($C486,{"29 - Psychiatrie (Erwachsene)","BGI";"30 - Kinder- und Jugendpsychiatrie","BGII";"31 - Psychosomatik","BGI";"00 - Bitte eine Fachabteilung auswählen","LEER";"","Leer"},2,0)</f>
        <v>Leer</v>
      </c>
      <c r="Y486" s="6" t="str">
        <f t="shared" si="109"/>
        <v/>
      </c>
      <c r="Z486" s="6">
        <f>VLOOKUP($C486,{"29 - Psychiatrie (Erwachsene)",1;"30 - Kinder- und Jugendpsychiatrie",1;"31 - Psychosomatik",1;"00 - Bitte eine Fachabteilung auswählen",0;"",0},2,0)</f>
        <v>0</v>
      </c>
      <c r="AA486" s="6">
        <f t="shared" si="110"/>
        <v>0</v>
      </c>
      <c r="AB486" s="6">
        <f t="shared" si="111"/>
        <v>0</v>
      </c>
      <c r="AC486" s="6">
        <f t="shared" si="112"/>
        <v>0</v>
      </c>
      <c r="AD486" s="6">
        <f t="shared" si="113"/>
        <v>0</v>
      </c>
      <c r="AE486" s="6">
        <f t="shared" si="114"/>
        <v>0</v>
      </c>
      <c r="AF486" s="6">
        <f t="shared" si="115"/>
        <v>0</v>
      </c>
      <c r="AG486" s="6">
        <f t="shared" si="116"/>
        <v>0</v>
      </c>
      <c r="AH486" s="6">
        <f t="shared" si="117"/>
        <v>0</v>
      </c>
      <c r="AI486" s="6">
        <f t="shared" si="118"/>
        <v>0</v>
      </c>
      <c r="AJ486" s="6"/>
      <c r="AK486" s="6"/>
      <c r="AL486" s="6"/>
    </row>
    <row r="487" spans="1:38" s="20" customFormat="1" ht="15" customHeight="1" x14ac:dyDescent="0.25">
      <c r="A487" s="19"/>
      <c r="B487" s="74" t="str">
        <f t="shared" si="106"/>
        <v>!!!</v>
      </c>
      <c r="C487" s="202" t="str">
        <f>IF($D487&lt;&gt;"",VLOOKUP(TEXT($D487,0),'Angaben Stationen'!$C$15:$V$65,2,0),"")</f>
        <v/>
      </c>
      <c r="D487" s="203"/>
      <c r="E487" s="210"/>
      <c r="F487" s="210"/>
      <c r="G487" s="217"/>
      <c r="H487" s="218"/>
      <c r="I487" s="218"/>
      <c r="J487" s="218"/>
      <c r="K487" s="218"/>
      <c r="L487" s="219" t="str">
        <f t="shared" si="119"/>
        <v/>
      </c>
      <c r="M487" s="116"/>
      <c r="N487" s="115"/>
      <c r="T487" s="6"/>
      <c r="U487" s="6">
        <f t="shared" si="107"/>
        <v>0</v>
      </c>
      <c r="V487" s="6" t="str">
        <f t="shared" si="120"/>
        <v>Leer</v>
      </c>
      <c r="W487" s="6" t="str">
        <f t="shared" si="108"/>
        <v/>
      </c>
      <c r="X487" s="6" t="str">
        <f>VLOOKUP($C487,{"29 - Psychiatrie (Erwachsene)","BGI";"30 - Kinder- und Jugendpsychiatrie","BGII";"31 - Psychosomatik","BGI";"00 - Bitte eine Fachabteilung auswählen","LEER";"","Leer"},2,0)</f>
        <v>Leer</v>
      </c>
      <c r="Y487" s="6" t="str">
        <f t="shared" si="109"/>
        <v/>
      </c>
      <c r="Z487" s="6">
        <f>VLOOKUP($C487,{"29 - Psychiatrie (Erwachsene)",1;"30 - Kinder- und Jugendpsychiatrie",1;"31 - Psychosomatik",1;"00 - Bitte eine Fachabteilung auswählen",0;"",0},2,0)</f>
        <v>0</v>
      </c>
      <c r="AA487" s="6">
        <f t="shared" si="110"/>
        <v>0</v>
      </c>
      <c r="AB487" s="6">
        <f t="shared" si="111"/>
        <v>0</v>
      </c>
      <c r="AC487" s="6">
        <f t="shared" si="112"/>
        <v>0</v>
      </c>
      <c r="AD487" s="6">
        <f t="shared" si="113"/>
        <v>0</v>
      </c>
      <c r="AE487" s="6">
        <f t="shared" si="114"/>
        <v>0</v>
      </c>
      <c r="AF487" s="6">
        <f t="shared" si="115"/>
        <v>0</v>
      </c>
      <c r="AG487" s="6">
        <f t="shared" si="116"/>
        <v>0</v>
      </c>
      <c r="AH487" s="6">
        <f t="shared" si="117"/>
        <v>0</v>
      </c>
      <c r="AI487" s="6">
        <f t="shared" si="118"/>
        <v>0</v>
      </c>
      <c r="AJ487" s="6"/>
      <c r="AK487" s="6"/>
      <c r="AL487" s="6"/>
    </row>
    <row r="488" spans="1:38" s="20" customFormat="1" ht="15" customHeight="1" x14ac:dyDescent="0.25">
      <c r="A488" s="19"/>
      <c r="B488" s="74" t="str">
        <f t="shared" si="106"/>
        <v>!!!</v>
      </c>
      <c r="C488" s="202" t="str">
        <f>IF($D488&lt;&gt;"",VLOOKUP(TEXT($D488,0),'Angaben Stationen'!$C$15:$V$65,2,0),"")</f>
        <v/>
      </c>
      <c r="D488" s="203"/>
      <c r="E488" s="210"/>
      <c r="F488" s="210"/>
      <c r="G488" s="217"/>
      <c r="H488" s="218"/>
      <c r="I488" s="218"/>
      <c r="J488" s="218"/>
      <c r="K488" s="218"/>
      <c r="L488" s="219" t="str">
        <f t="shared" si="119"/>
        <v/>
      </c>
      <c r="M488" s="116"/>
      <c r="N488" s="115"/>
      <c r="T488" s="6"/>
      <c r="U488" s="6">
        <f t="shared" si="107"/>
        <v>0</v>
      </c>
      <c r="V488" s="6" t="str">
        <f t="shared" si="120"/>
        <v>Leer</v>
      </c>
      <c r="W488" s="6" t="str">
        <f t="shared" si="108"/>
        <v/>
      </c>
      <c r="X488" s="6" t="str">
        <f>VLOOKUP($C488,{"29 - Psychiatrie (Erwachsene)","BGI";"30 - Kinder- und Jugendpsychiatrie","BGII";"31 - Psychosomatik","BGI";"00 - Bitte eine Fachabteilung auswählen","LEER";"","Leer"},2,0)</f>
        <v>Leer</v>
      </c>
      <c r="Y488" s="6" t="str">
        <f t="shared" si="109"/>
        <v/>
      </c>
      <c r="Z488" s="6">
        <f>VLOOKUP($C488,{"29 - Psychiatrie (Erwachsene)",1;"30 - Kinder- und Jugendpsychiatrie",1;"31 - Psychosomatik",1;"00 - Bitte eine Fachabteilung auswählen",0;"",0},2,0)</f>
        <v>0</v>
      </c>
      <c r="AA488" s="6">
        <f t="shared" si="110"/>
        <v>0</v>
      </c>
      <c r="AB488" s="6">
        <f t="shared" si="111"/>
        <v>0</v>
      </c>
      <c r="AC488" s="6">
        <f t="shared" si="112"/>
        <v>0</v>
      </c>
      <c r="AD488" s="6">
        <f t="shared" si="113"/>
        <v>0</v>
      </c>
      <c r="AE488" s="6">
        <f t="shared" si="114"/>
        <v>0</v>
      </c>
      <c r="AF488" s="6">
        <f t="shared" si="115"/>
        <v>0</v>
      </c>
      <c r="AG488" s="6">
        <f t="shared" si="116"/>
        <v>0</v>
      </c>
      <c r="AH488" s="6">
        <f t="shared" si="117"/>
        <v>0</v>
      </c>
      <c r="AI488" s="6">
        <f t="shared" si="118"/>
        <v>0</v>
      </c>
      <c r="AJ488" s="6"/>
      <c r="AK488" s="6"/>
      <c r="AL488" s="6"/>
    </row>
    <row r="489" spans="1:38" s="20" customFormat="1" ht="15" customHeight="1" x14ac:dyDescent="0.25">
      <c r="A489" s="19"/>
      <c r="B489" s="74" t="str">
        <f t="shared" si="106"/>
        <v>!!!</v>
      </c>
      <c r="C489" s="202" t="str">
        <f>IF($D489&lt;&gt;"",VLOOKUP(TEXT($D489,0),'Angaben Stationen'!$C$15:$V$65,2,0),"")</f>
        <v/>
      </c>
      <c r="D489" s="203"/>
      <c r="E489" s="210"/>
      <c r="F489" s="210"/>
      <c r="G489" s="217"/>
      <c r="H489" s="218"/>
      <c r="I489" s="218"/>
      <c r="J489" s="218"/>
      <c r="K489" s="218"/>
      <c r="L489" s="219" t="str">
        <f t="shared" si="119"/>
        <v/>
      </c>
      <c r="M489" s="116"/>
      <c r="N489" s="115"/>
      <c r="T489" s="6"/>
      <c r="U489" s="6">
        <f t="shared" si="107"/>
        <v>0</v>
      </c>
      <c r="V489" s="6" t="str">
        <f t="shared" si="120"/>
        <v>Leer</v>
      </c>
      <c r="W489" s="6" t="str">
        <f t="shared" si="108"/>
        <v/>
      </c>
      <c r="X489" s="6" t="str">
        <f>VLOOKUP($C489,{"29 - Psychiatrie (Erwachsene)","BGI";"30 - Kinder- und Jugendpsychiatrie","BGII";"31 - Psychosomatik","BGI";"00 - Bitte eine Fachabteilung auswählen","LEER";"","Leer"},2,0)</f>
        <v>Leer</v>
      </c>
      <c r="Y489" s="6" t="str">
        <f t="shared" si="109"/>
        <v/>
      </c>
      <c r="Z489" s="6">
        <f>VLOOKUP($C489,{"29 - Psychiatrie (Erwachsene)",1;"30 - Kinder- und Jugendpsychiatrie",1;"31 - Psychosomatik",1;"00 - Bitte eine Fachabteilung auswählen",0;"",0},2,0)</f>
        <v>0</v>
      </c>
      <c r="AA489" s="6">
        <f t="shared" si="110"/>
        <v>0</v>
      </c>
      <c r="AB489" s="6">
        <f t="shared" si="111"/>
        <v>0</v>
      </c>
      <c r="AC489" s="6">
        <f t="shared" si="112"/>
        <v>0</v>
      </c>
      <c r="AD489" s="6">
        <f t="shared" si="113"/>
        <v>0</v>
      </c>
      <c r="AE489" s="6">
        <f t="shared" si="114"/>
        <v>0</v>
      </c>
      <c r="AF489" s="6">
        <f t="shared" si="115"/>
        <v>0</v>
      </c>
      <c r="AG489" s="6">
        <f t="shared" si="116"/>
        <v>0</v>
      </c>
      <c r="AH489" s="6">
        <f t="shared" si="117"/>
        <v>0</v>
      </c>
      <c r="AI489" s="6">
        <f t="shared" si="118"/>
        <v>0</v>
      </c>
      <c r="AJ489" s="6"/>
      <c r="AK489" s="6"/>
      <c r="AL489" s="6"/>
    </row>
    <row r="490" spans="1:38" s="20" customFormat="1" ht="15" customHeight="1" x14ac:dyDescent="0.25">
      <c r="A490" s="19"/>
      <c r="B490" s="74" t="str">
        <f t="shared" si="106"/>
        <v>!!!</v>
      </c>
      <c r="C490" s="202" t="str">
        <f>IF($D490&lt;&gt;"",VLOOKUP(TEXT($D490,0),'Angaben Stationen'!$C$15:$V$65,2,0),"")</f>
        <v/>
      </c>
      <c r="D490" s="203"/>
      <c r="E490" s="210"/>
      <c r="F490" s="210"/>
      <c r="G490" s="217"/>
      <c r="H490" s="218"/>
      <c r="I490" s="218"/>
      <c r="J490" s="218"/>
      <c r="K490" s="218"/>
      <c r="L490" s="219" t="str">
        <f t="shared" si="119"/>
        <v/>
      </c>
      <c r="M490" s="116"/>
      <c r="N490" s="115"/>
      <c r="T490" s="6"/>
      <c r="U490" s="6">
        <f t="shared" si="107"/>
        <v>0</v>
      </c>
      <c r="V490" s="6" t="str">
        <f t="shared" si="120"/>
        <v>Leer</v>
      </c>
      <c r="W490" s="6" t="str">
        <f t="shared" si="108"/>
        <v/>
      </c>
      <c r="X490" s="6" t="str">
        <f>VLOOKUP($C490,{"29 - Psychiatrie (Erwachsene)","BGI";"30 - Kinder- und Jugendpsychiatrie","BGII";"31 - Psychosomatik","BGI";"00 - Bitte eine Fachabteilung auswählen","LEER";"","Leer"},2,0)</f>
        <v>Leer</v>
      </c>
      <c r="Y490" s="6" t="str">
        <f t="shared" si="109"/>
        <v/>
      </c>
      <c r="Z490" s="6">
        <f>VLOOKUP($C490,{"29 - Psychiatrie (Erwachsene)",1;"30 - Kinder- und Jugendpsychiatrie",1;"31 - Psychosomatik",1;"00 - Bitte eine Fachabteilung auswählen",0;"",0},2,0)</f>
        <v>0</v>
      </c>
      <c r="AA490" s="6">
        <f t="shared" si="110"/>
        <v>0</v>
      </c>
      <c r="AB490" s="6">
        <f t="shared" si="111"/>
        <v>0</v>
      </c>
      <c r="AC490" s="6">
        <f t="shared" si="112"/>
        <v>0</v>
      </c>
      <c r="AD490" s="6">
        <f t="shared" si="113"/>
        <v>0</v>
      </c>
      <c r="AE490" s="6">
        <f t="shared" si="114"/>
        <v>0</v>
      </c>
      <c r="AF490" s="6">
        <f t="shared" si="115"/>
        <v>0</v>
      </c>
      <c r="AG490" s="6">
        <f t="shared" si="116"/>
        <v>0</v>
      </c>
      <c r="AH490" s="6">
        <f t="shared" si="117"/>
        <v>0</v>
      </c>
      <c r="AI490" s="6">
        <f t="shared" si="118"/>
        <v>0</v>
      </c>
      <c r="AJ490" s="6"/>
      <c r="AK490" s="6"/>
      <c r="AL490" s="6"/>
    </row>
    <row r="491" spans="1:38" s="20" customFormat="1" ht="15" customHeight="1" x14ac:dyDescent="0.25">
      <c r="A491" s="19"/>
      <c r="B491" s="74" t="str">
        <f t="shared" si="106"/>
        <v>!!!</v>
      </c>
      <c r="C491" s="202" t="str">
        <f>IF($D491&lt;&gt;"",VLOOKUP(TEXT($D491,0),'Angaben Stationen'!$C$15:$V$65,2,0),"")</f>
        <v/>
      </c>
      <c r="D491" s="203"/>
      <c r="E491" s="210"/>
      <c r="F491" s="210"/>
      <c r="G491" s="217"/>
      <c r="H491" s="218"/>
      <c r="I491" s="218"/>
      <c r="J491" s="218"/>
      <c r="K491" s="218"/>
      <c r="L491" s="219" t="str">
        <f t="shared" si="119"/>
        <v/>
      </c>
      <c r="M491" s="116"/>
      <c r="N491" s="115"/>
      <c r="T491" s="6"/>
      <c r="U491" s="6">
        <f t="shared" si="107"/>
        <v>0</v>
      </c>
      <c r="V491" s="6" t="str">
        <f t="shared" si="120"/>
        <v>Leer</v>
      </c>
      <c r="W491" s="6" t="str">
        <f t="shared" si="108"/>
        <v/>
      </c>
      <c r="X491" s="6" t="str">
        <f>VLOOKUP($C491,{"29 - Psychiatrie (Erwachsene)","BGI";"30 - Kinder- und Jugendpsychiatrie","BGII";"31 - Psychosomatik","BGI";"00 - Bitte eine Fachabteilung auswählen","LEER";"","Leer"},2,0)</f>
        <v>Leer</v>
      </c>
      <c r="Y491" s="6" t="str">
        <f t="shared" si="109"/>
        <v/>
      </c>
      <c r="Z491" s="6">
        <f>VLOOKUP($C491,{"29 - Psychiatrie (Erwachsene)",1;"30 - Kinder- und Jugendpsychiatrie",1;"31 - Psychosomatik",1;"00 - Bitte eine Fachabteilung auswählen",0;"",0},2,0)</f>
        <v>0</v>
      </c>
      <c r="AA491" s="6">
        <f t="shared" si="110"/>
        <v>0</v>
      </c>
      <c r="AB491" s="6">
        <f t="shared" si="111"/>
        <v>0</v>
      </c>
      <c r="AC491" s="6">
        <f t="shared" si="112"/>
        <v>0</v>
      </c>
      <c r="AD491" s="6">
        <f t="shared" si="113"/>
        <v>0</v>
      </c>
      <c r="AE491" s="6">
        <f t="shared" si="114"/>
        <v>0</v>
      </c>
      <c r="AF491" s="6">
        <f t="shared" si="115"/>
        <v>0</v>
      </c>
      <c r="AG491" s="6">
        <f t="shared" si="116"/>
        <v>0</v>
      </c>
      <c r="AH491" s="6">
        <f t="shared" si="117"/>
        <v>0</v>
      </c>
      <c r="AI491" s="6">
        <f t="shared" si="118"/>
        <v>0</v>
      </c>
      <c r="AJ491" s="6"/>
      <c r="AK491" s="6"/>
      <c r="AL491" s="6"/>
    </row>
    <row r="492" spans="1:38" s="20" customFormat="1" ht="15" customHeight="1" x14ac:dyDescent="0.25">
      <c r="A492" s="19"/>
      <c r="B492" s="74" t="str">
        <f t="shared" si="106"/>
        <v>!!!</v>
      </c>
      <c r="C492" s="202" t="str">
        <f>IF($D492&lt;&gt;"",VLOOKUP(TEXT($D492,0),'Angaben Stationen'!$C$15:$V$65,2,0),"")</f>
        <v/>
      </c>
      <c r="D492" s="203"/>
      <c r="E492" s="210"/>
      <c r="F492" s="210"/>
      <c r="G492" s="217"/>
      <c r="H492" s="218"/>
      <c r="I492" s="218"/>
      <c r="J492" s="218"/>
      <c r="K492" s="218"/>
      <c r="L492" s="219" t="str">
        <f t="shared" si="119"/>
        <v/>
      </c>
      <c r="M492" s="116"/>
      <c r="N492" s="115"/>
      <c r="T492" s="6"/>
      <c r="U492" s="6">
        <f t="shared" si="107"/>
        <v>0</v>
      </c>
      <c r="V492" s="6" t="str">
        <f t="shared" si="120"/>
        <v>Leer</v>
      </c>
      <c r="W492" s="6" t="str">
        <f t="shared" si="108"/>
        <v/>
      </c>
      <c r="X492" s="6" t="str">
        <f>VLOOKUP($C492,{"29 - Psychiatrie (Erwachsene)","BGI";"30 - Kinder- und Jugendpsychiatrie","BGII";"31 - Psychosomatik","BGI";"00 - Bitte eine Fachabteilung auswählen","LEER";"","Leer"},2,0)</f>
        <v>Leer</v>
      </c>
      <c r="Y492" s="6" t="str">
        <f t="shared" si="109"/>
        <v/>
      </c>
      <c r="Z492" s="6">
        <f>VLOOKUP($C492,{"29 - Psychiatrie (Erwachsene)",1;"30 - Kinder- und Jugendpsychiatrie",1;"31 - Psychosomatik",1;"00 - Bitte eine Fachabteilung auswählen",0;"",0},2,0)</f>
        <v>0</v>
      </c>
      <c r="AA492" s="6">
        <f t="shared" si="110"/>
        <v>0</v>
      </c>
      <c r="AB492" s="6">
        <f t="shared" si="111"/>
        <v>0</v>
      </c>
      <c r="AC492" s="6">
        <f t="shared" si="112"/>
        <v>0</v>
      </c>
      <c r="AD492" s="6">
        <f t="shared" si="113"/>
        <v>0</v>
      </c>
      <c r="AE492" s="6">
        <f t="shared" si="114"/>
        <v>0</v>
      </c>
      <c r="AF492" s="6">
        <f t="shared" si="115"/>
        <v>0</v>
      </c>
      <c r="AG492" s="6">
        <f t="shared" si="116"/>
        <v>0</v>
      </c>
      <c r="AH492" s="6">
        <f t="shared" si="117"/>
        <v>0</v>
      </c>
      <c r="AI492" s="6">
        <f t="shared" si="118"/>
        <v>0</v>
      </c>
      <c r="AJ492" s="6"/>
      <c r="AK492" s="6"/>
      <c r="AL492" s="6"/>
    </row>
    <row r="493" spans="1:38" s="20" customFormat="1" ht="15" customHeight="1" x14ac:dyDescent="0.25">
      <c r="A493" s="19"/>
      <c r="B493" s="74" t="str">
        <f t="shared" si="106"/>
        <v>!!!</v>
      </c>
      <c r="C493" s="202" t="str">
        <f>IF($D493&lt;&gt;"",VLOOKUP(TEXT($D493,0),'Angaben Stationen'!$C$15:$V$65,2,0),"")</f>
        <v/>
      </c>
      <c r="D493" s="203"/>
      <c r="E493" s="210"/>
      <c r="F493" s="210"/>
      <c r="G493" s="217"/>
      <c r="H493" s="218"/>
      <c r="I493" s="218"/>
      <c r="J493" s="218"/>
      <c r="K493" s="218"/>
      <c r="L493" s="219" t="str">
        <f t="shared" si="119"/>
        <v/>
      </c>
      <c r="M493" s="116"/>
      <c r="N493" s="115"/>
      <c r="T493" s="6"/>
      <c r="U493" s="6">
        <f t="shared" si="107"/>
        <v>0</v>
      </c>
      <c r="V493" s="6" t="str">
        <f t="shared" si="120"/>
        <v>Leer</v>
      </c>
      <c r="W493" s="6" t="str">
        <f t="shared" si="108"/>
        <v/>
      </c>
      <c r="X493" s="6" t="str">
        <f>VLOOKUP($C493,{"29 - Psychiatrie (Erwachsene)","BGI";"30 - Kinder- und Jugendpsychiatrie","BGII";"31 - Psychosomatik","BGI";"00 - Bitte eine Fachabteilung auswählen","LEER";"","Leer"},2,0)</f>
        <v>Leer</v>
      </c>
      <c r="Y493" s="6" t="str">
        <f t="shared" si="109"/>
        <v/>
      </c>
      <c r="Z493" s="6">
        <f>VLOOKUP($C493,{"29 - Psychiatrie (Erwachsene)",1;"30 - Kinder- und Jugendpsychiatrie",1;"31 - Psychosomatik",1;"00 - Bitte eine Fachabteilung auswählen",0;"",0},2,0)</f>
        <v>0</v>
      </c>
      <c r="AA493" s="6">
        <f t="shared" si="110"/>
        <v>0</v>
      </c>
      <c r="AB493" s="6">
        <f t="shared" si="111"/>
        <v>0</v>
      </c>
      <c r="AC493" s="6">
        <f t="shared" si="112"/>
        <v>0</v>
      </c>
      <c r="AD493" s="6">
        <f t="shared" si="113"/>
        <v>0</v>
      </c>
      <c r="AE493" s="6">
        <f t="shared" si="114"/>
        <v>0</v>
      </c>
      <c r="AF493" s="6">
        <f t="shared" si="115"/>
        <v>0</v>
      </c>
      <c r="AG493" s="6">
        <f t="shared" si="116"/>
        <v>0</v>
      </c>
      <c r="AH493" s="6">
        <f t="shared" si="117"/>
        <v>0</v>
      </c>
      <c r="AI493" s="6">
        <f t="shared" si="118"/>
        <v>0</v>
      </c>
      <c r="AJ493" s="6"/>
      <c r="AK493" s="6"/>
      <c r="AL493" s="6"/>
    </row>
    <row r="494" spans="1:38" s="20" customFormat="1" ht="15" customHeight="1" x14ac:dyDescent="0.25">
      <c r="A494" s="19"/>
      <c r="B494" s="74" t="str">
        <f t="shared" si="106"/>
        <v>!!!</v>
      </c>
      <c r="C494" s="202" t="str">
        <f>IF($D494&lt;&gt;"",VLOOKUP(TEXT($D494,0),'Angaben Stationen'!$C$15:$V$65,2,0),"")</f>
        <v/>
      </c>
      <c r="D494" s="203"/>
      <c r="E494" s="210"/>
      <c r="F494" s="210"/>
      <c r="G494" s="217"/>
      <c r="H494" s="218"/>
      <c r="I494" s="218"/>
      <c r="J494" s="218"/>
      <c r="K494" s="218"/>
      <c r="L494" s="219" t="str">
        <f t="shared" si="119"/>
        <v/>
      </c>
      <c r="M494" s="116"/>
      <c r="N494" s="115"/>
      <c r="T494" s="6"/>
      <c r="U494" s="6">
        <f t="shared" si="107"/>
        <v>0</v>
      </c>
      <c r="V494" s="6" t="str">
        <f t="shared" si="120"/>
        <v>Leer</v>
      </c>
      <c r="W494" s="6" t="str">
        <f t="shared" si="108"/>
        <v/>
      </c>
      <c r="X494" s="6" t="str">
        <f>VLOOKUP($C494,{"29 - Psychiatrie (Erwachsene)","BGI";"30 - Kinder- und Jugendpsychiatrie","BGII";"31 - Psychosomatik","BGI";"00 - Bitte eine Fachabteilung auswählen","LEER";"","Leer"},2,0)</f>
        <v>Leer</v>
      </c>
      <c r="Y494" s="6" t="str">
        <f t="shared" si="109"/>
        <v/>
      </c>
      <c r="Z494" s="6">
        <f>VLOOKUP($C494,{"29 - Psychiatrie (Erwachsene)",1;"30 - Kinder- und Jugendpsychiatrie",1;"31 - Psychosomatik",1;"00 - Bitte eine Fachabteilung auswählen",0;"",0},2,0)</f>
        <v>0</v>
      </c>
      <c r="AA494" s="6">
        <f t="shared" si="110"/>
        <v>0</v>
      </c>
      <c r="AB494" s="6">
        <f t="shared" si="111"/>
        <v>0</v>
      </c>
      <c r="AC494" s="6">
        <f t="shared" si="112"/>
        <v>0</v>
      </c>
      <c r="AD494" s="6">
        <f t="shared" si="113"/>
        <v>0</v>
      </c>
      <c r="AE494" s="6">
        <f t="shared" si="114"/>
        <v>0</v>
      </c>
      <c r="AF494" s="6">
        <f t="shared" si="115"/>
        <v>0</v>
      </c>
      <c r="AG494" s="6">
        <f t="shared" si="116"/>
        <v>0</v>
      </c>
      <c r="AH494" s="6">
        <f t="shared" si="117"/>
        <v>0</v>
      </c>
      <c r="AI494" s="6">
        <f t="shared" si="118"/>
        <v>0</v>
      </c>
      <c r="AJ494" s="6"/>
      <c r="AK494" s="6"/>
      <c r="AL494" s="6"/>
    </row>
    <row r="495" spans="1:38" s="20" customFormat="1" ht="15" customHeight="1" x14ac:dyDescent="0.25">
      <c r="A495" s="19"/>
      <c r="B495" s="74" t="str">
        <f t="shared" si="106"/>
        <v>!!!</v>
      </c>
      <c r="C495" s="202" t="str">
        <f>IF($D495&lt;&gt;"",VLOOKUP(TEXT($D495,0),'Angaben Stationen'!$C$15:$V$65,2,0),"")</f>
        <v/>
      </c>
      <c r="D495" s="203"/>
      <c r="E495" s="210"/>
      <c r="F495" s="210"/>
      <c r="G495" s="217"/>
      <c r="H495" s="218"/>
      <c r="I495" s="218"/>
      <c r="J495" s="218"/>
      <c r="K495" s="218"/>
      <c r="L495" s="219" t="str">
        <f t="shared" si="119"/>
        <v/>
      </c>
      <c r="M495" s="116"/>
      <c r="N495" s="115"/>
      <c r="T495" s="6"/>
      <c r="U495" s="6">
        <f t="shared" si="107"/>
        <v>0</v>
      </c>
      <c r="V495" s="6" t="str">
        <f t="shared" si="120"/>
        <v>Leer</v>
      </c>
      <c r="W495" s="6" t="str">
        <f t="shared" si="108"/>
        <v/>
      </c>
      <c r="X495" s="6" t="str">
        <f>VLOOKUP($C495,{"29 - Psychiatrie (Erwachsene)","BGI";"30 - Kinder- und Jugendpsychiatrie","BGII";"31 - Psychosomatik","BGI";"00 - Bitte eine Fachabteilung auswählen","LEER";"","Leer"},2,0)</f>
        <v>Leer</v>
      </c>
      <c r="Y495" s="6" t="str">
        <f t="shared" si="109"/>
        <v/>
      </c>
      <c r="Z495" s="6">
        <f>VLOOKUP($C495,{"29 - Psychiatrie (Erwachsene)",1;"30 - Kinder- und Jugendpsychiatrie",1;"31 - Psychosomatik",1;"00 - Bitte eine Fachabteilung auswählen",0;"",0},2,0)</f>
        <v>0</v>
      </c>
      <c r="AA495" s="6">
        <f t="shared" si="110"/>
        <v>0</v>
      </c>
      <c r="AB495" s="6">
        <f t="shared" si="111"/>
        <v>0</v>
      </c>
      <c r="AC495" s="6">
        <f t="shared" si="112"/>
        <v>0</v>
      </c>
      <c r="AD495" s="6">
        <f t="shared" si="113"/>
        <v>0</v>
      </c>
      <c r="AE495" s="6">
        <f t="shared" si="114"/>
        <v>0</v>
      </c>
      <c r="AF495" s="6">
        <f t="shared" si="115"/>
        <v>0</v>
      </c>
      <c r="AG495" s="6">
        <f t="shared" si="116"/>
        <v>0</v>
      </c>
      <c r="AH495" s="6">
        <f t="shared" si="117"/>
        <v>0</v>
      </c>
      <c r="AI495" s="6">
        <f t="shared" si="118"/>
        <v>0</v>
      </c>
      <c r="AJ495" s="6"/>
      <c r="AK495" s="6"/>
      <c r="AL495" s="6"/>
    </row>
    <row r="496" spans="1:38" s="20" customFormat="1" ht="15" customHeight="1" x14ac:dyDescent="0.25">
      <c r="A496" s="19"/>
      <c r="B496" s="74" t="str">
        <f t="shared" si="106"/>
        <v>!!!</v>
      </c>
      <c r="C496" s="202" t="str">
        <f>IF($D496&lt;&gt;"",VLOOKUP(TEXT($D496,0),'Angaben Stationen'!$C$15:$V$65,2,0),"")</f>
        <v/>
      </c>
      <c r="D496" s="203"/>
      <c r="E496" s="210"/>
      <c r="F496" s="210"/>
      <c r="G496" s="217"/>
      <c r="H496" s="218"/>
      <c r="I496" s="218"/>
      <c r="J496" s="218"/>
      <c r="K496" s="218"/>
      <c r="L496" s="219" t="str">
        <f t="shared" si="119"/>
        <v/>
      </c>
      <c r="M496" s="116"/>
      <c r="N496" s="115"/>
      <c r="T496" s="6"/>
      <c r="U496" s="6">
        <f t="shared" si="107"/>
        <v>0</v>
      </c>
      <c r="V496" s="6" t="str">
        <f t="shared" si="120"/>
        <v>Leer</v>
      </c>
      <c r="W496" s="6" t="str">
        <f t="shared" si="108"/>
        <v/>
      </c>
      <c r="X496" s="6" t="str">
        <f>VLOOKUP($C496,{"29 - Psychiatrie (Erwachsene)","BGI";"30 - Kinder- und Jugendpsychiatrie","BGII";"31 - Psychosomatik","BGI";"00 - Bitte eine Fachabteilung auswählen","LEER";"","Leer"},2,0)</f>
        <v>Leer</v>
      </c>
      <c r="Y496" s="6" t="str">
        <f t="shared" si="109"/>
        <v/>
      </c>
      <c r="Z496" s="6">
        <f>VLOOKUP($C496,{"29 - Psychiatrie (Erwachsene)",1;"30 - Kinder- und Jugendpsychiatrie",1;"31 - Psychosomatik",1;"00 - Bitte eine Fachabteilung auswählen",0;"",0},2,0)</f>
        <v>0</v>
      </c>
      <c r="AA496" s="6">
        <f t="shared" si="110"/>
        <v>0</v>
      </c>
      <c r="AB496" s="6">
        <f t="shared" si="111"/>
        <v>0</v>
      </c>
      <c r="AC496" s="6">
        <f t="shared" si="112"/>
        <v>0</v>
      </c>
      <c r="AD496" s="6">
        <f t="shared" si="113"/>
        <v>0</v>
      </c>
      <c r="AE496" s="6">
        <f t="shared" si="114"/>
        <v>0</v>
      </c>
      <c r="AF496" s="6">
        <f t="shared" si="115"/>
        <v>0</v>
      </c>
      <c r="AG496" s="6">
        <f t="shared" si="116"/>
        <v>0</v>
      </c>
      <c r="AH496" s="6">
        <f t="shared" si="117"/>
        <v>0</v>
      </c>
      <c r="AI496" s="6">
        <f t="shared" si="118"/>
        <v>0</v>
      </c>
      <c r="AJ496" s="6"/>
      <c r="AK496" s="6"/>
      <c r="AL496" s="6"/>
    </row>
    <row r="497" spans="1:38" s="20" customFormat="1" ht="15" customHeight="1" x14ac:dyDescent="0.25">
      <c r="A497" s="19"/>
      <c r="B497" s="74" t="str">
        <f t="shared" si="106"/>
        <v>!!!</v>
      </c>
      <c r="C497" s="202" t="str">
        <f>IF($D497&lt;&gt;"",VLOOKUP(TEXT($D497,0),'Angaben Stationen'!$C$15:$V$65,2,0),"")</f>
        <v/>
      </c>
      <c r="D497" s="203"/>
      <c r="E497" s="210"/>
      <c r="F497" s="210"/>
      <c r="G497" s="217"/>
      <c r="H497" s="218"/>
      <c r="I497" s="218"/>
      <c r="J497" s="218"/>
      <c r="K497" s="218"/>
      <c r="L497" s="219" t="str">
        <f t="shared" si="119"/>
        <v/>
      </c>
      <c r="M497" s="116"/>
      <c r="N497" s="115"/>
      <c r="T497" s="6"/>
      <c r="U497" s="6">
        <f t="shared" si="107"/>
        <v>0</v>
      </c>
      <c r="V497" s="6" t="str">
        <f t="shared" si="120"/>
        <v>Leer</v>
      </c>
      <c r="W497" s="6" t="str">
        <f t="shared" si="108"/>
        <v/>
      </c>
      <c r="X497" s="6" t="str">
        <f>VLOOKUP($C497,{"29 - Psychiatrie (Erwachsene)","BGI";"30 - Kinder- und Jugendpsychiatrie","BGII";"31 - Psychosomatik","BGI";"00 - Bitte eine Fachabteilung auswählen","LEER";"","Leer"},2,0)</f>
        <v>Leer</v>
      </c>
      <c r="Y497" s="6" t="str">
        <f t="shared" si="109"/>
        <v/>
      </c>
      <c r="Z497" s="6">
        <f>VLOOKUP($C497,{"29 - Psychiatrie (Erwachsene)",1;"30 - Kinder- und Jugendpsychiatrie",1;"31 - Psychosomatik",1;"00 - Bitte eine Fachabteilung auswählen",0;"",0},2,0)</f>
        <v>0</v>
      </c>
      <c r="AA497" s="6">
        <f t="shared" si="110"/>
        <v>0</v>
      </c>
      <c r="AB497" s="6">
        <f t="shared" si="111"/>
        <v>0</v>
      </c>
      <c r="AC497" s="6">
        <f t="shared" si="112"/>
        <v>0</v>
      </c>
      <c r="AD497" s="6">
        <f t="shared" si="113"/>
        <v>0</v>
      </c>
      <c r="AE497" s="6">
        <f t="shared" si="114"/>
        <v>0</v>
      </c>
      <c r="AF497" s="6">
        <f t="shared" si="115"/>
        <v>0</v>
      </c>
      <c r="AG497" s="6">
        <f t="shared" si="116"/>
        <v>0</v>
      </c>
      <c r="AH497" s="6">
        <f t="shared" si="117"/>
        <v>0</v>
      </c>
      <c r="AI497" s="6">
        <f t="shared" si="118"/>
        <v>0</v>
      </c>
      <c r="AJ497" s="6"/>
      <c r="AK497" s="6"/>
      <c r="AL497" s="6"/>
    </row>
    <row r="498" spans="1:38" s="20" customFormat="1" ht="15" customHeight="1" x14ac:dyDescent="0.25">
      <c r="A498" s="19"/>
      <c r="B498" s="74" t="str">
        <f t="shared" si="106"/>
        <v>!!!</v>
      </c>
      <c r="C498" s="202" t="str">
        <f>IF($D498&lt;&gt;"",VLOOKUP(TEXT($D498,0),'Angaben Stationen'!$C$15:$V$65,2,0),"")</f>
        <v/>
      </c>
      <c r="D498" s="203"/>
      <c r="E498" s="210"/>
      <c r="F498" s="210"/>
      <c r="G498" s="217"/>
      <c r="H498" s="218"/>
      <c r="I498" s="218"/>
      <c r="J498" s="218"/>
      <c r="K498" s="218"/>
      <c r="L498" s="219" t="str">
        <f t="shared" si="119"/>
        <v/>
      </c>
      <c r="M498" s="116"/>
      <c r="N498" s="115"/>
      <c r="T498" s="6"/>
      <c r="U498" s="6">
        <f t="shared" si="107"/>
        <v>0</v>
      </c>
      <c r="V498" s="6" t="str">
        <f t="shared" si="120"/>
        <v>Leer</v>
      </c>
      <c r="W498" s="6" t="str">
        <f t="shared" si="108"/>
        <v/>
      </c>
      <c r="X498" s="6" t="str">
        <f>VLOOKUP($C498,{"29 - Psychiatrie (Erwachsene)","BGI";"30 - Kinder- und Jugendpsychiatrie","BGII";"31 - Psychosomatik","BGI";"00 - Bitte eine Fachabteilung auswählen","LEER";"","Leer"},2,0)</f>
        <v>Leer</v>
      </c>
      <c r="Y498" s="6" t="str">
        <f t="shared" si="109"/>
        <v/>
      </c>
      <c r="Z498" s="6">
        <f>VLOOKUP($C498,{"29 - Psychiatrie (Erwachsene)",1;"30 - Kinder- und Jugendpsychiatrie",1;"31 - Psychosomatik",1;"00 - Bitte eine Fachabteilung auswählen",0;"",0},2,0)</f>
        <v>0</v>
      </c>
      <c r="AA498" s="6">
        <f t="shared" si="110"/>
        <v>0</v>
      </c>
      <c r="AB498" s="6">
        <f t="shared" si="111"/>
        <v>0</v>
      </c>
      <c r="AC498" s="6">
        <f t="shared" si="112"/>
        <v>0</v>
      </c>
      <c r="AD498" s="6">
        <f t="shared" si="113"/>
        <v>0</v>
      </c>
      <c r="AE498" s="6">
        <f t="shared" si="114"/>
        <v>0</v>
      </c>
      <c r="AF498" s="6">
        <f t="shared" si="115"/>
        <v>0</v>
      </c>
      <c r="AG498" s="6">
        <f t="shared" si="116"/>
        <v>0</v>
      </c>
      <c r="AH498" s="6">
        <f t="shared" si="117"/>
        <v>0</v>
      </c>
      <c r="AI498" s="6">
        <f t="shared" si="118"/>
        <v>0</v>
      </c>
      <c r="AJ498" s="6"/>
      <c r="AK498" s="6"/>
      <c r="AL498" s="6"/>
    </row>
    <row r="499" spans="1:38" s="20" customFormat="1" ht="15" customHeight="1" x14ac:dyDescent="0.25">
      <c r="A499" s="19"/>
      <c r="B499" s="74" t="str">
        <f t="shared" si="106"/>
        <v>!!!</v>
      </c>
      <c r="C499" s="202" t="str">
        <f>IF($D499&lt;&gt;"",VLOOKUP(TEXT($D499,0),'Angaben Stationen'!$C$15:$V$65,2,0),"")</f>
        <v/>
      </c>
      <c r="D499" s="203"/>
      <c r="E499" s="210"/>
      <c r="F499" s="210"/>
      <c r="G499" s="217"/>
      <c r="H499" s="218"/>
      <c r="I499" s="218"/>
      <c r="J499" s="218"/>
      <c r="K499" s="218"/>
      <c r="L499" s="219" t="str">
        <f t="shared" si="119"/>
        <v/>
      </c>
      <c r="M499" s="116"/>
      <c r="N499" s="115"/>
      <c r="T499" s="6"/>
      <c r="U499" s="6">
        <f t="shared" si="107"/>
        <v>0</v>
      </c>
      <c r="V499" s="6" t="str">
        <f t="shared" si="120"/>
        <v>Leer</v>
      </c>
      <c r="W499" s="6" t="str">
        <f t="shared" si="108"/>
        <v/>
      </c>
      <c r="X499" s="6" t="str">
        <f>VLOOKUP($C499,{"29 - Psychiatrie (Erwachsene)","BGI";"30 - Kinder- und Jugendpsychiatrie","BGII";"31 - Psychosomatik","BGI";"00 - Bitte eine Fachabteilung auswählen","LEER";"","Leer"},2,0)</f>
        <v>Leer</v>
      </c>
      <c r="Y499" s="6" t="str">
        <f t="shared" si="109"/>
        <v/>
      </c>
      <c r="Z499" s="6">
        <f>VLOOKUP($C499,{"29 - Psychiatrie (Erwachsene)",1;"30 - Kinder- und Jugendpsychiatrie",1;"31 - Psychosomatik",1;"00 - Bitte eine Fachabteilung auswählen",0;"",0},2,0)</f>
        <v>0</v>
      </c>
      <c r="AA499" s="6">
        <f t="shared" si="110"/>
        <v>0</v>
      </c>
      <c r="AB499" s="6">
        <f t="shared" si="111"/>
        <v>0</v>
      </c>
      <c r="AC499" s="6">
        <f t="shared" si="112"/>
        <v>0</v>
      </c>
      <c r="AD499" s="6">
        <f t="shared" si="113"/>
        <v>0</v>
      </c>
      <c r="AE499" s="6">
        <f t="shared" si="114"/>
        <v>0</v>
      </c>
      <c r="AF499" s="6">
        <f t="shared" si="115"/>
        <v>0</v>
      </c>
      <c r="AG499" s="6">
        <f t="shared" si="116"/>
        <v>0</v>
      </c>
      <c r="AH499" s="6">
        <f t="shared" si="117"/>
        <v>0</v>
      </c>
      <c r="AI499" s="6">
        <f t="shared" si="118"/>
        <v>0</v>
      </c>
      <c r="AJ499" s="6"/>
      <c r="AK499" s="6"/>
      <c r="AL499" s="6"/>
    </row>
    <row r="500" spans="1:38" s="20" customFormat="1" ht="15" customHeight="1" x14ac:dyDescent="0.25">
      <c r="A500" s="19"/>
      <c r="B500" s="74" t="str">
        <f t="shared" si="106"/>
        <v>!!!</v>
      </c>
      <c r="C500" s="202" t="str">
        <f>IF($D500&lt;&gt;"",VLOOKUP(TEXT($D500,0),'Angaben Stationen'!$C$15:$V$65,2,0),"")</f>
        <v/>
      </c>
      <c r="D500" s="203"/>
      <c r="E500" s="210"/>
      <c r="F500" s="210"/>
      <c r="G500" s="217"/>
      <c r="H500" s="218"/>
      <c r="I500" s="218"/>
      <c r="J500" s="218"/>
      <c r="K500" s="218"/>
      <c r="L500" s="219" t="str">
        <f t="shared" si="119"/>
        <v/>
      </c>
      <c r="M500" s="116"/>
      <c r="N500" s="115"/>
      <c r="T500" s="6"/>
      <c r="U500" s="6">
        <f t="shared" si="107"/>
        <v>0</v>
      </c>
      <c r="V500" s="6" t="str">
        <f t="shared" si="120"/>
        <v>Leer</v>
      </c>
      <c r="W500" s="6" t="str">
        <f t="shared" si="108"/>
        <v/>
      </c>
      <c r="X500" s="6" t="str">
        <f>VLOOKUP($C500,{"29 - Psychiatrie (Erwachsene)","BGI";"30 - Kinder- und Jugendpsychiatrie","BGII";"31 - Psychosomatik","BGI";"00 - Bitte eine Fachabteilung auswählen","LEER";"","Leer"},2,0)</f>
        <v>Leer</v>
      </c>
      <c r="Y500" s="6" t="str">
        <f t="shared" si="109"/>
        <v/>
      </c>
      <c r="Z500" s="6">
        <f>VLOOKUP($C500,{"29 - Psychiatrie (Erwachsene)",1;"30 - Kinder- und Jugendpsychiatrie",1;"31 - Psychosomatik",1;"00 - Bitte eine Fachabteilung auswählen",0;"",0},2,0)</f>
        <v>0</v>
      </c>
      <c r="AA500" s="6">
        <f t="shared" si="110"/>
        <v>0</v>
      </c>
      <c r="AB500" s="6">
        <f t="shared" si="111"/>
        <v>0</v>
      </c>
      <c r="AC500" s="6">
        <f t="shared" si="112"/>
        <v>0</v>
      </c>
      <c r="AD500" s="6">
        <f t="shared" si="113"/>
        <v>0</v>
      </c>
      <c r="AE500" s="6">
        <f t="shared" si="114"/>
        <v>0</v>
      </c>
      <c r="AF500" s="6">
        <f t="shared" si="115"/>
        <v>0</v>
      </c>
      <c r="AG500" s="6">
        <f t="shared" si="116"/>
        <v>0</v>
      </c>
      <c r="AH500" s="6">
        <f t="shared" si="117"/>
        <v>0</v>
      </c>
      <c r="AI500" s="6">
        <f t="shared" si="118"/>
        <v>0</v>
      </c>
      <c r="AJ500" s="6"/>
      <c r="AK500" s="6"/>
      <c r="AL500" s="6"/>
    </row>
    <row r="501" spans="1:38" s="20" customFormat="1" ht="15" customHeight="1" x14ac:dyDescent="0.25">
      <c r="A501" s="19"/>
      <c r="B501" s="74" t="str">
        <f t="shared" si="106"/>
        <v>!!!</v>
      </c>
      <c r="C501" s="202" t="str">
        <f>IF($D501&lt;&gt;"",VLOOKUP(TEXT($D501,0),'Angaben Stationen'!$C$15:$V$65,2,0),"")</f>
        <v/>
      </c>
      <c r="D501" s="203"/>
      <c r="E501" s="210"/>
      <c r="F501" s="210"/>
      <c r="G501" s="217"/>
      <c r="H501" s="218"/>
      <c r="I501" s="218"/>
      <c r="J501" s="218"/>
      <c r="K501" s="218"/>
      <c r="L501" s="219" t="str">
        <f t="shared" si="119"/>
        <v/>
      </c>
      <c r="M501" s="116"/>
      <c r="N501" s="115"/>
      <c r="T501" s="6"/>
      <c r="U501" s="6">
        <f t="shared" si="107"/>
        <v>0</v>
      </c>
      <c r="V501" s="6" t="str">
        <f t="shared" si="120"/>
        <v>Leer</v>
      </c>
      <c r="W501" s="6" t="str">
        <f t="shared" si="108"/>
        <v/>
      </c>
      <c r="X501" s="6" t="str">
        <f>VLOOKUP($C501,{"29 - Psychiatrie (Erwachsene)","BGI";"30 - Kinder- und Jugendpsychiatrie","BGII";"31 - Psychosomatik","BGI";"00 - Bitte eine Fachabteilung auswählen","LEER";"","Leer"},2,0)</f>
        <v>Leer</v>
      </c>
      <c r="Y501" s="6" t="str">
        <f t="shared" si="109"/>
        <v/>
      </c>
      <c r="Z501" s="6">
        <f>VLOOKUP($C501,{"29 - Psychiatrie (Erwachsene)",1;"30 - Kinder- und Jugendpsychiatrie",1;"31 - Psychosomatik",1;"00 - Bitte eine Fachabteilung auswählen",0;"",0},2,0)</f>
        <v>0</v>
      </c>
      <c r="AA501" s="6">
        <f t="shared" si="110"/>
        <v>0</v>
      </c>
      <c r="AB501" s="6">
        <f t="shared" si="111"/>
        <v>0</v>
      </c>
      <c r="AC501" s="6">
        <f t="shared" si="112"/>
        <v>0</v>
      </c>
      <c r="AD501" s="6">
        <f t="shared" si="113"/>
        <v>0</v>
      </c>
      <c r="AE501" s="6">
        <f t="shared" si="114"/>
        <v>0</v>
      </c>
      <c r="AF501" s="6">
        <f t="shared" si="115"/>
        <v>0</v>
      </c>
      <c r="AG501" s="6">
        <f t="shared" si="116"/>
        <v>0</v>
      </c>
      <c r="AH501" s="6">
        <f t="shared" si="117"/>
        <v>0</v>
      </c>
      <c r="AI501" s="6">
        <f t="shared" si="118"/>
        <v>0</v>
      </c>
      <c r="AJ501" s="6"/>
      <c r="AK501" s="6"/>
      <c r="AL501" s="6"/>
    </row>
    <row r="502" spans="1:38" s="20" customFormat="1" ht="15" customHeight="1" x14ac:dyDescent="0.25">
      <c r="A502" s="19"/>
      <c r="B502" s="74" t="str">
        <f t="shared" si="106"/>
        <v>!!!</v>
      </c>
      <c r="C502" s="202" t="str">
        <f>IF($D502&lt;&gt;"",VLOOKUP(TEXT($D502,0),'Angaben Stationen'!$C$15:$V$65,2,0),"")</f>
        <v/>
      </c>
      <c r="D502" s="203"/>
      <c r="E502" s="210"/>
      <c r="F502" s="210"/>
      <c r="G502" s="217"/>
      <c r="H502" s="218"/>
      <c r="I502" s="218"/>
      <c r="J502" s="218"/>
      <c r="K502" s="218"/>
      <c r="L502" s="219" t="str">
        <f t="shared" si="119"/>
        <v/>
      </c>
      <c r="M502" s="116"/>
      <c r="N502" s="115"/>
      <c r="T502" s="6"/>
      <c r="U502" s="6">
        <f t="shared" si="107"/>
        <v>0</v>
      </c>
      <c r="V502" s="6" t="str">
        <f t="shared" si="120"/>
        <v>Leer</v>
      </c>
      <c r="W502" s="6" t="str">
        <f t="shared" si="108"/>
        <v/>
      </c>
      <c r="X502" s="6" t="str">
        <f>VLOOKUP($C502,{"29 - Psychiatrie (Erwachsene)","BGI";"30 - Kinder- und Jugendpsychiatrie","BGII";"31 - Psychosomatik","BGI";"00 - Bitte eine Fachabteilung auswählen","LEER";"","Leer"},2,0)</f>
        <v>Leer</v>
      </c>
      <c r="Y502" s="6" t="str">
        <f t="shared" si="109"/>
        <v/>
      </c>
      <c r="Z502" s="6">
        <f>VLOOKUP($C502,{"29 - Psychiatrie (Erwachsene)",1;"30 - Kinder- und Jugendpsychiatrie",1;"31 - Psychosomatik",1;"00 - Bitte eine Fachabteilung auswählen",0;"",0},2,0)</f>
        <v>0</v>
      </c>
      <c r="AA502" s="6">
        <f t="shared" si="110"/>
        <v>0</v>
      </c>
      <c r="AB502" s="6">
        <f t="shared" si="111"/>
        <v>0</v>
      </c>
      <c r="AC502" s="6">
        <f t="shared" si="112"/>
        <v>0</v>
      </c>
      <c r="AD502" s="6">
        <f t="shared" si="113"/>
        <v>0</v>
      </c>
      <c r="AE502" s="6">
        <f t="shared" si="114"/>
        <v>0</v>
      </c>
      <c r="AF502" s="6">
        <f t="shared" si="115"/>
        <v>0</v>
      </c>
      <c r="AG502" s="6">
        <f t="shared" si="116"/>
        <v>0</v>
      </c>
      <c r="AH502" s="6">
        <f t="shared" si="117"/>
        <v>0</v>
      </c>
      <c r="AI502" s="6">
        <f t="shared" si="118"/>
        <v>0</v>
      </c>
      <c r="AJ502" s="6"/>
      <c r="AK502" s="6"/>
      <c r="AL502" s="6"/>
    </row>
    <row r="503" spans="1:38" s="20" customFormat="1" ht="15" customHeight="1" x14ac:dyDescent="0.25">
      <c r="A503" s="19"/>
      <c r="B503" s="74" t="str">
        <f t="shared" si="106"/>
        <v>!!!</v>
      </c>
      <c r="C503" s="202" t="str">
        <f>IF($D503&lt;&gt;"",VLOOKUP(TEXT($D503,0),'Angaben Stationen'!$C$15:$V$65,2,0),"")</f>
        <v/>
      </c>
      <c r="D503" s="203"/>
      <c r="E503" s="210"/>
      <c r="F503" s="210"/>
      <c r="G503" s="217"/>
      <c r="H503" s="218"/>
      <c r="I503" s="218"/>
      <c r="J503" s="218"/>
      <c r="K503" s="218"/>
      <c r="L503" s="219" t="str">
        <f t="shared" si="119"/>
        <v/>
      </c>
      <c r="M503" s="116"/>
      <c r="N503" s="115"/>
      <c r="T503" s="6"/>
      <c r="U503" s="6">
        <f t="shared" si="107"/>
        <v>0</v>
      </c>
      <c r="V503" s="6" t="str">
        <f t="shared" si="120"/>
        <v>Leer</v>
      </c>
      <c r="W503" s="6" t="str">
        <f t="shared" si="108"/>
        <v/>
      </c>
      <c r="X503" s="6" t="str">
        <f>VLOOKUP($C503,{"29 - Psychiatrie (Erwachsene)","BGI";"30 - Kinder- und Jugendpsychiatrie","BGII";"31 - Psychosomatik","BGI";"00 - Bitte eine Fachabteilung auswählen","LEER";"","Leer"},2,0)</f>
        <v>Leer</v>
      </c>
      <c r="Y503" s="6" t="str">
        <f t="shared" si="109"/>
        <v/>
      </c>
      <c r="Z503" s="6">
        <f>VLOOKUP($C503,{"29 - Psychiatrie (Erwachsene)",1;"30 - Kinder- und Jugendpsychiatrie",1;"31 - Psychosomatik",1;"00 - Bitte eine Fachabteilung auswählen",0;"",0},2,0)</f>
        <v>0</v>
      </c>
      <c r="AA503" s="6">
        <f t="shared" si="110"/>
        <v>0</v>
      </c>
      <c r="AB503" s="6">
        <f t="shared" si="111"/>
        <v>0</v>
      </c>
      <c r="AC503" s="6">
        <f t="shared" si="112"/>
        <v>0</v>
      </c>
      <c r="AD503" s="6">
        <f t="shared" si="113"/>
        <v>0</v>
      </c>
      <c r="AE503" s="6">
        <f t="shared" si="114"/>
        <v>0</v>
      </c>
      <c r="AF503" s="6">
        <f t="shared" si="115"/>
        <v>0</v>
      </c>
      <c r="AG503" s="6">
        <f t="shared" si="116"/>
        <v>0</v>
      </c>
      <c r="AH503" s="6">
        <f t="shared" si="117"/>
        <v>0</v>
      </c>
      <c r="AI503" s="6">
        <f t="shared" si="118"/>
        <v>0</v>
      </c>
      <c r="AJ503" s="6"/>
      <c r="AK503" s="6"/>
      <c r="AL503" s="6"/>
    </row>
    <row r="504" spans="1:38" s="20" customFormat="1" ht="15" customHeight="1" x14ac:dyDescent="0.25">
      <c r="A504" s="19"/>
      <c r="B504" s="74" t="str">
        <f t="shared" si="106"/>
        <v>!!!</v>
      </c>
      <c r="C504" s="202" t="str">
        <f>IF($D504&lt;&gt;"",VLOOKUP(TEXT($D504,0),'Angaben Stationen'!$C$15:$V$65,2,0),"")</f>
        <v/>
      </c>
      <c r="D504" s="203"/>
      <c r="E504" s="210"/>
      <c r="F504" s="210"/>
      <c r="G504" s="217"/>
      <c r="H504" s="218"/>
      <c r="I504" s="218"/>
      <c r="J504" s="218"/>
      <c r="K504" s="218"/>
      <c r="L504" s="219" t="str">
        <f t="shared" si="119"/>
        <v/>
      </c>
      <c r="M504" s="116"/>
      <c r="N504" s="115"/>
      <c r="T504" s="6"/>
      <c r="U504" s="6">
        <f t="shared" si="107"/>
        <v>0</v>
      </c>
      <c r="V504" s="6" t="str">
        <f t="shared" si="120"/>
        <v>Leer</v>
      </c>
      <c r="W504" s="6" t="str">
        <f t="shared" si="108"/>
        <v/>
      </c>
      <c r="X504" s="6" t="str">
        <f>VLOOKUP($C504,{"29 - Psychiatrie (Erwachsene)","BGI";"30 - Kinder- und Jugendpsychiatrie","BGII";"31 - Psychosomatik","BGI";"00 - Bitte eine Fachabteilung auswählen","LEER";"","Leer"},2,0)</f>
        <v>Leer</v>
      </c>
      <c r="Y504" s="6" t="str">
        <f t="shared" si="109"/>
        <v/>
      </c>
      <c r="Z504" s="6">
        <f>VLOOKUP($C504,{"29 - Psychiatrie (Erwachsene)",1;"30 - Kinder- und Jugendpsychiatrie",1;"31 - Psychosomatik",1;"00 - Bitte eine Fachabteilung auswählen",0;"",0},2,0)</f>
        <v>0</v>
      </c>
      <c r="AA504" s="6">
        <f t="shared" si="110"/>
        <v>0</v>
      </c>
      <c r="AB504" s="6">
        <f t="shared" si="111"/>
        <v>0</v>
      </c>
      <c r="AC504" s="6">
        <f t="shared" si="112"/>
        <v>0</v>
      </c>
      <c r="AD504" s="6">
        <f t="shared" si="113"/>
        <v>0</v>
      </c>
      <c r="AE504" s="6">
        <f t="shared" si="114"/>
        <v>0</v>
      </c>
      <c r="AF504" s="6">
        <f t="shared" si="115"/>
        <v>0</v>
      </c>
      <c r="AG504" s="6">
        <f t="shared" si="116"/>
        <v>0</v>
      </c>
      <c r="AH504" s="6">
        <f t="shared" si="117"/>
        <v>0</v>
      </c>
      <c r="AI504" s="6">
        <f t="shared" si="118"/>
        <v>0</v>
      </c>
      <c r="AJ504" s="6"/>
      <c r="AK504" s="6"/>
      <c r="AL504" s="6"/>
    </row>
    <row r="505" spans="1:38" s="20" customFormat="1" ht="15" customHeight="1" x14ac:dyDescent="0.25">
      <c r="A505" s="19"/>
      <c r="B505" s="74" t="str">
        <f t="shared" si="106"/>
        <v>!!!</v>
      </c>
      <c r="C505" s="202" t="str">
        <f>IF($D505&lt;&gt;"",VLOOKUP(TEXT($D505,0),'Angaben Stationen'!$C$15:$V$65,2,0),"")</f>
        <v/>
      </c>
      <c r="D505" s="203"/>
      <c r="E505" s="210"/>
      <c r="F505" s="210"/>
      <c r="G505" s="217"/>
      <c r="H505" s="218"/>
      <c r="I505" s="218"/>
      <c r="J505" s="218"/>
      <c r="K505" s="218"/>
      <c r="L505" s="219" t="str">
        <f t="shared" si="119"/>
        <v/>
      </c>
      <c r="M505" s="116"/>
      <c r="N505" s="115"/>
      <c r="T505" s="6"/>
      <c r="U505" s="6">
        <f t="shared" si="107"/>
        <v>0</v>
      </c>
      <c r="V505" s="6" t="str">
        <f t="shared" si="120"/>
        <v>Leer</v>
      </c>
      <c r="W505" s="6" t="str">
        <f t="shared" si="108"/>
        <v/>
      </c>
      <c r="X505" s="6" t="str">
        <f>VLOOKUP($C505,{"29 - Psychiatrie (Erwachsene)","BGI";"30 - Kinder- und Jugendpsychiatrie","BGII";"31 - Psychosomatik","BGI";"00 - Bitte eine Fachabteilung auswählen","LEER";"","Leer"},2,0)</f>
        <v>Leer</v>
      </c>
      <c r="Y505" s="6" t="str">
        <f t="shared" si="109"/>
        <v/>
      </c>
      <c r="Z505" s="6">
        <f>VLOOKUP($C505,{"29 - Psychiatrie (Erwachsene)",1;"30 - Kinder- und Jugendpsychiatrie",1;"31 - Psychosomatik",1;"00 - Bitte eine Fachabteilung auswählen",0;"",0},2,0)</f>
        <v>0</v>
      </c>
      <c r="AA505" s="6">
        <f t="shared" si="110"/>
        <v>0</v>
      </c>
      <c r="AB505" s="6">
        <f t="shared" si="111"/>
        <v>0</v>
      </c>
      <c r="AC505" s="6">
        <f t="shared" si="112"/>
        <v>0</v>
      </c>
      <c r="AD505" s="6">
        <f t="shared" si="113"/>
        <v>0</v>
      </c>
      <c r="AE505" s="6">
        <f t="shared" si="114"/>
        <v>0</v>
      </c>
      <c r="AF505" s="6">
        <f t="shared" si="115"/>
        <v>0</v>
      </c>
      <c r="AG505" s="6">
        <f t="shared" si="116"/>
        <v>0</v>
      </c>
      <c r="AH505" s="6">
        <f t="shared" si="117"/>
        <v>0</v>
      </c>
      <c r="AI505" s="6">
        <f t="shared" si="118"/>
        <v>0</v>
      </c>
      <c r="AJ505" s="6"/>
      <c r="AK505" s="6"/>
      <c r="AL505" s="6"/>
    </row>
    <row r="506" spans="1:38" s="20" customFormat="1" ht="15" customHeight="1" x14ac:dyDescent="0.25">
      <c r="A506" s="19"/>
      <c r="B506" s="74" t="str">
        <f t="shared" si="106"/>
        <v>!!!</v>
      </c>
      <c r="C506" s="202" t="str">
        <f>IF($D506&lt;&gt;"",VLOOKUP(TEXT($D506,0),'Angaben Stationen'!$C$15:$V$65,2,0),"")</f>
        <v/>
      </c>
      <c r="D506" s="203"/>
      <c r="E506" s="210"/>
      <c r="F506" s="210"/>
      <c r="G506" s="217"/>
      <c r="H506" s="218"/>
      <c r="I506" s="218"/>
      <c r="J506" s="218"/>
      <c r="K506" s="218"/>
      <c r="L506" s="219" t="str">
        <f t="shared" si="119"/>
        <v/>
      </c>
      <c r="M506" s="116"/>
      <c r="N506" s="115"/>
      <c r="T506" s="6"/>
      <c r="U506" s="6">
        <f t="shared" si="107"/>
        <v>0</v>
      </c>
      <c r="V506" s="6" t="str">
        <f t="shared" si="120"/>
        <v>Leer</v>
      </c>
      <c r="W506" s="6" t="str">
        <f t="shared" si="108"/>
        <v/>
      </c>
      <c r="X506" s="6" t="str">
        <f>VLOOKUP($C506,{"29 - Psychiatrie (Erwachsene)","BGI";"30 - Kinder- und Jugendpsychiatrie","BGII";"31 - Psychosomatik","BGI";"00 - Bitte eine Fachabteilung auswählen","LEER";"","Leer"},2,0)</f>
        <v>Leer</v>
      </c>
      <c r="Y506" s="6" t="str">
        <f t="shared" si="109"/>
        <v/>
      </c>
      <c r="Z506" s="6">
        <f>VLOOKUP($C506,{"29 - Psychiatrie (Erwachsene)",1;"30 - Kinder- und Jugendpsychiatrie",1;"31 - Psychosomatik",1;"00 - Bitte eine Fachabteilung auswählen",0;"",0},2,0)</f>
        <v>0</v>
      </c>
      <c r="AA506" s="6">
        <f t="shared" si="110"/>
        <v>0</v>
      </c>
      <c r="AB506" s="6">
        <f t="shared" si="111"/>
        <v>0</v>
      </c>
      <c r="AC506" s="6">
        <f t="shared" si="112"/>
        <v>0</v>
      </c>
      <c r="AD506" s="6">
        <f t="shared" si="113"/>
        <v>0</v>
      </c>
      <c r="AE506" s="6">
        <f t="shared" si="114"/>
        <v>0</v>
      </c>
      <c r="AF506" s="6">
        <f t="shared" si="115"/>
        <v>0</v>
      </c>
      <c r="AG506" s="6">
        <f t="shared" si="116"/>
        <v>0</v>
      </c>
      <c r="AH506" s="6">
        <f t="shared" si="117"/>
        <v>0</v>
      </c>
      <c r="AI506" s="6">
        <f t="shared" si="118"/>
        <v>0</v>
      </c>
      <c r="AJ506" s="6"/>
      <c r="AK506" s="6"/>
      <c r="AL506" s="6"/>
    </row>
    <row r="507" spans="1:38" s="20" customFormat="1" ht="15" customHeight="1" x14ac:dyDescent="0.25">
      <c r="A507" s="19"/>
      <c r="B507" s="74" t="str">
        <f t="shared" si="106"/>
        <v>!!!</v>
      </c>
      <c r="C507" s="202" t="str">
        <f>IF($D507&lt;&gt;"",VLOOKUP(TEXT($D507,0),'Angaben Stationen'!$C$15:$V$65,2,0),"")</f>
        <v/>
      </c>
      <c r="D507" s="203"/>
      <c r="E507" s="210"/>
      <c r="F507" s="210"/>
      <c r="G507" s="217"/>
      <c r="H507" s="218"/>
      <c r="I507" s="218"/>
      <c r="J507" s="218"/>
      <c r="K507" s="218"/>
      <c r="L507" s="219" t="str">
        <f t="shared" si="119"/>
        <v/>
      </c>
      <c r="M507" s="116"/>
      <c r="N507" s="115"/>
      <c r="T507" s="6"/>
      <c r="U507" s="6">
        <f t="shared" si="107"/>
        <v>0</v>
      </c>
      <c r="V507" s="6" t="str">
        <f t="shared" si="120"/>
        <v>Leer</v>
      </c>
      <c r="W507" s="6" t="str">
        <f t="shared" si="108"/>
        <v/>
      </c>
      <c r="X507" s="6" t="str">
        <f>VLOOKUP($C507,{"29 - Psychiatrie (Erwachsene)","BGI";"30 - Kinder- und Jugendpsychiatrie","BGII";"31 - Psychosomatik","BGI";"00 - Bitte eine Fachabteilung auswählen","LEER";"","Leer"},2,0)</f>
        <v>Leer</v>
      </c>
      <c r="Y507" s="6" t="str">
        <f t="shared" si="109"/>
        <v/>
      </c>
      <c r="Z507" s="6">
        <f>VLOOKUP($C507,{"29 - Psychiatrie (Erwachsene)",1;"30 - Kinder- und Jugendpsychiatrie",1;"31 - Psychosomatik",1;"00 - Bitte eine Fachabteilung auswählen",0;"",0},2,0)</f>
        <v>0</v>
      </c>
      <c r="AA507" s="6">
        <f t="shared" si="110"/>
        <v>0</v>
      </c>
      <c r="AB507" s="6">
        <f t="shared" si="111"/>
        <v>0</v>
      </c>
      <c r="AC507" s="6">
        <f t="shared" si="112"/>
        <v>0</v>
      </c>
      <c r="AD507" s="6">
        <f t="shared" si="113"/>
        <v>0</v>
      </c>
      <c r="AE507" s="6">
        <f t="shared" si="114"/>
        <v>0</v>
      </c>
      <c r="AF507" s="6">
        <f t="shared" si="115"/>
        <v>0</v>
      </c>
      <c r="AG507" s="6">
        <f t="shared" si="116"/>
        <v>0</v>
      </c>
      <c r="AH507" s="6">
        <f t="shared" si="117"/>
        <v>0</v>
      </c>
      <c r="AI507" s="6">
        <f t="shared" si="118"/>
        <v>0</v>
      </c>
      <c r="AJ507" s="6"/>
      <c r="AK507" s="6"/>
      <c r="AL507" s="6"/>
    </row>
    <row r="508" spans="1:38" s="20" customFormat="1" ht="15" customHeight="1" x14ac:dyDescent="0.25">
      <c r="A508" s="19"/>
      <c r="B508" s="74" t="str">
        <f t="shared" si="106"/>
        <v>!!!</v>
      </c>
      <c r="C508" s="202" t="str">
        <f>IF($D508&lt;&gt;"",VLOOKUP(TEXT($D508,0),'Angaben Stationen'!$C$15:$V$65,2,0),"")</f>
        <v/>
      </c>
      <c r="D508" s="203"/>
      <c r="E508" s="210"/>
      <c r="F508" s="210"/>
      <c r="G508" s="217"/>
      <c r="H508" s="218"/>
      <c r="I508" s="218"/>
      <c r="J508" s="218"/>
      <c r="K508" s="218"/>
      <c r="L508" s="219" t="str">
        <f t="shared" si="119"/>
        <v/>
      </c>
      <c r="M508" s="116"/>
      <c r="N508" s="115"/>
      <c r="T508" s="6"/>
      <c r="U508" s="6">
        <f t="shared" si="107"/>
        <v>0</v>
      </c>
      <c r="V508" s="6" t="str">
        <f t="shared" si="120"/>
        <v>Leer</v>
      </c>
      <c r="W508" s="6" t="str">
        <f t="shared" si="108"/>
        <v/>
      </c>
      <c r="X508" s="6" t="str">
        <f>VLOOKUP($C508,{"29 - Psychiatrie (Erwachsene)","BGI";"30 - Kinder- und Jugendpsychiatrie","BGII";"31 - Psychosomatik","BGI";"00 - Bitte eine Fachabteilung auswählen","LEER";"","Leer"},2,0)</f>
        <v>Leer</v>
      </c>
      <c r="Y508" s="6" t="str">
        <f t="shared" si="109"/>
        <v/>
      </c>
      <c r="Z508" s="6">
        <f>VLOOKUP($C508,{"29 - Psychiatrie (Erwachsene)",1;"30 - Kinder- und Jugendpsychiatrie",1;"31 - Psychosomatik",1;"00 - Bitte eine Fachabteilung auswählen",0;"",0},2,0)</f>
        <v>0</v>
      </c>
      <c r="AA508" s="6">
        <f t="shared" si="110"/>
        <v>0</v>
      </c>
      <c r="AB508" s="6">
        <f t="shared" si="111"/>
        <v>0</v>
      </c>
      <c r="AC508" s="6">
        <f t="shared" si="112"/>
        <v>0</v>
      </c>
      <c r="AD508" s="6">
        <f t="shared" si="113"/>
        <v>0</v>
      </c>
      <c r="AE508" s="6">
        <f t="shared" si="114"/>
        <v>0</v>
      </c>
      <c r="AF508" s="6">
        <f t="shared" si="115"/>
        <v>0</v>
      </c>
      <c r="AG508" s="6">
        <f t="shared" si="116"/>
        <v>0</v>
      </c>
      <c r="AH508" s="6">
        <f t="shared" si="117"/>
        <v>0</v>
      </c>
      <c r="AI508" s="6">
        <f t="shared" si="118"/>
        <v>0</v>
      </c>
      <c r="AJ508" s="6"/>
      <c r="AK508" s="6"/>
      <c r="AL508" s="6"/>
    </row>
    <row r="509" spans="1:38" s="20" customFormat="1" ht="15" customHeight="1" x14ac:dyDescent="0.25">
      <c r="A509" s="19"/>
      <c r="B509" s="74" t="str">
        <f t="shared" si="106"/>
        <v>!!!</v>
      </c>
      <c r="C509" s="202" t="str">
        <f>IF($D509&lt;&gt;"",VLOOKUP(TEXT($D509,0),'Angaben Stationen'!$C$15:$V$65,2,0),"")</f>
        <v/>
      </c>
      <c r="D509" s="203"/>
      <c r="E509" s="210"/>
      <c r="F509" s="210"/>
      <c r="G509" s="217"/>
      <c r="H509" s="218"/>
      <c r="I509" s="218"/>
      <c r="J509" s="218"/>
      <c r="K509" s="218"/>
      <c r="L509" s="219" t="str">
        <f t="shared" si="119"/>
        <v/>
      </c>
      <c r="M509" s="116"/>
      <c r="N509" s="115"/>
      <c r="T509" s="6"/>
      <c r="U509" s="6">
        <f t="shared" si="107"/>
        <v>0</v>
      </c>
      <c r="V509" s="6" t="str">
        <f t="shared" si="120"/>
        <v>Leer</v>
      </c>
      <c r="W509" s="6" t="str">
        <f t="shared" si="108"/>
        <v/>
      </c>
      <c r="X509" s="6" t="str">
        <f>VLOOKUP($C509,{"29 - Psychiatrie (Erwachsene)","BGI";"30 - Kinder- und Jugendpsychiatrie","BGII";"31 - Psychosomatik","BGI";"00 - Bitte eine Fachabteilung auswählen","LEER";"","Leer"},2,0)</f>
        <v>Leer</v>
      </c>
      <c r="Y509" s="6" t="str">
        <f t="shared" si="109"/>
        <v/>
      </c>
      <c r="Z509" s="6">
        <f>VLOOKUP($C509,{"29 - Psychiatrie (Erwachsene)",1;"30 - Kinder- und Jugendpsychiatrie",1;"31 - Psychosomatik",1;"00 - Bitte eine Fachabteilung auswählen",0;"",0},2,0)</f>
        <v>0</v>
      </c>
      <c r="AA509" s="6">
        <f t="shared" si="110"/>
        <v>0</v>
      </c>
      <c r="AB509" s="6">
        <f t="shared" si="111"/>
        <v>0</v>
      </c>
      <c r="AC509" s="6">
        <f t="shared" si="112"/>
        <v>0</v>
      </c>
      <c r="AD509" s="6">
        <f t="shared" si="113"/>
        <v>0</v>
      </c>
      <c r="AE509" s="6">
        <f t="shared" si="114"/>
        <v>0</v>
      </c>
      <c r="AF509" s="6">
        <f t="shared" si="115"/>
        <v>0</v>
      </c>
      <c r="AG509" s="6">
        <f t="shared" si="116"/>
        <v>0</v>
      </c>
      <c r="AH509" s="6">
        <f t="shared" si="117"/>
        <v>0</v>
      </c>
      <c r="AI509" s="6">
        <f t="shared" si="118"/>
        <v>0</v>
      </c>
      <c r="AJ509" s="6"/>
      <c r="AK509" s="6"/>
      <c r="AL509" s="6"/>
    </row>
    <row r="510" spans="1:38" s="20" customFormat="1" ht="15" customHeight="1" x14ac:dyDescent="0.25">
      <c r="A510" s="19"/>
      <c r="B510" s="74" t="str">
        <f t="shared" si="106"/>
        <v>!!!</v>
      </c>
      <c r="C510" s="202" t="str">
        <f>IF($D510&lt;&gt;"",VLOOKUP(TEXT($D510,0),'Angaben Stationen'!$C$15:$V$65,2,0),"")</f>
        <v/>
      </c>
      <c r="D510" s="203"/>
      <c r="E510" s="210"/>
      <c r="F510" s="210"/>
      <c r="G510" s="217"/>
      <c r="H510" s="218"/>
      <c r="I510" s="218"/>
      <c r="J510" s="218"/>
      <c r="K510" s="218"/>
      <c r="L510" s="219" t="str">
        <f t="shared" si="119"/>
        <v/>
      </c>
      <c r="M510" s="116"/>
      <c r="N510" s="115"/>
      <c r="T510" s="6"/>
      <c r="U510" s="6">
        <f t="shared" si="107"/>
        <v>0</v>
      </c>
      <c r="V510" s="6" t="str">
        <f t="shared" si="120"/>
        <v>Leer</v>
      </c>
      <c r="W510" s="6" t="str">
        <f t="shared" si="108"/>
        <v/>
      </c>
      <c r="X510" s="6" t="str">
        <f>VLOOKUP($C510,{"29 - Psychiatrie (Erwachsene)","BGI";"30 - Kinder- und Jugendpsychiatrie","BGII";"31 - Psychosomatik","BGI";"00 - Bitte eine Fachabteilung auswählen","LEER";"","Leer"},2,0)</f>
        <v>Leer</v>
      </c>
      <c r="Y510" s="6" t="str">
        <f t="shared" si="109"/>
        <v/>
      </c>
      <c r="Z510" s="6">
        <f>VLOOKUP($C510,{"29 - Psychiatrie (Erwachsene)",1;"30 - Kinder- und Jugendpsychiatrie",1;"31 - Psychosomatik",1;"00 - Bitte eine Fachabteilung auswählen",0;"",0},2,0)</f>
        <v>0</v>
      </c>
      <c r="AA510" s="6">
        <f t="shared" si="110"/>
        <v>0</v>
      </c>
      <c r="AB510" s="6">
        <f t="shared" si="111"/>
        <v>0</v>
      </c>
      <c r="AC510" s="6">
        <f t="shared" si="112"/>
        <v>0</v>
      </c>
      <c r="AD510" s="6">
        <f t="shared" si="113"/>
        <v>0</v>
      </c>
      <c r="AE510" s="6">
        <f t="shared" si="114"/>
        <v>0</v>
      </c>
      <c r="AF510" s="6">
        <f t="shared" si="115"/>
        <v>0</v>
      </c>
      <c r="AG510" s="6">
        <f t="shared" si="116"/>
        <v>0</v>
      </c>
      <c r="AH510" s="6">
        <f t="shared" si="117"/>
        <v>0</v>
      </c>
      <c r="AI510" s="6">
        <f t="shared" si="118"/>
        <v>0</v>
      </c>
      <c r="AJ510" s="6"/>
      <c r="AK510" s="6"/>
      <c r="AL510" s="6"/>
    </row>
    <row r="511" spans="1:38" s="20" customFormat="1" ht="15" customHeight="1" x14ac:dyDescent="0.25">
      <c r="A511" s="19"/>
      <c r="B511" s="74" t="str">
        <f t="shared" si="106"/>
        <v>!!!</v>
      </c>
      <c r="C511" s="202" t="str">
        <f>IF($D511&lt;&gt;"",VLOOKUP(TEXT($D511,0),'Angaben Stationen'!$C$15:$V$65,2,0),"")</f>
        <v/>
      </c>
      <c r="D511" s="203"/>
      <c r="E511" s="210"/>
      <c r="F511" s="210"/>
      <c r="G511" s="217"/>
      <c r="H511" s="218"/>
      <c r="I511" s="218"/>
      <c r="J511" s="218"/>
      <c r="K511" s="218"/>
      <c r="L511" s="219" t="str">
        <f t="shared" si="119"/>
        <v/>
      </c>
      <c r="M511" s="116"/>
      <c r="N511" s="115"/>
      <c r="T511" s="6"/>
      <c r="U511" s="6">
        <f t="shared" si="107"/>
        <v>0</v>
      </c>
      <c r="V511" s="6" t="str">
        <f t="shared" si="120"/>
        <v>Leer</v>
      </c>
      <c r="W511" s="6" t="str">
        <f t="shared" si="108"/>
        <v/>
      </c>
      <c r="X511" s="6" t="str">
        <f>VLOOKUP($C511,{"29 - Psychiatrie (Erwachsene)","BGI";"30 - Kinder- und Jugendpsychiatrie","BGII";"31 - Psychosomatik","BGI";"00 - Bitte eine Fachabteilung auswählen","LEER";"","Leer"},2,0)</f>
        <v>Leer</v>
      </c>
      <c r="Y511" s="6" t="str">
        <f t="shared" si="109"/>
        <v/>
      </c>
      <c r="Z511" s="6">
        <f>VLOOKUP($C511,{"29 - Psychiatrie (Erwachsene)",1;"30 - Kinder- und Jugendpsychiatrie",1;"31 - Psychosomatik",1;"00 - Bitte eine Fachabteilung auswählen",0;"",0},2,0)</f>
        <v>0</v>
      </c>
      <c r="AA511" s="6">
        <f t="shared" si="110"/>
        <v>0</v>
      </c>
      <c r="AB511" s="6">
        <f t="shared" si="111"/>
        <v>0</v>
      </c>
      <c r="AC511" s="6">
        <f t="shared" si="112"/>
        <v>0</v>
      </c>
      <c r="AD511" s="6">
        <f t="shared" si="113"/>
        <v>0</v>
      </c>
      <c r="AE511" s="6">
        <f t="shared" si="114"/>
        <v>0</v>
      </c>
      <c r="AF511" s="6">
        <f t="shared" si="115"/>
        <v>0</v>
      </c>
      <c r="AG511" s="6">
        <f t="shared" si="116"/>
        <v>0</v>
      </c>
      <c r="AH511" s="6">
        <f t="shared" si="117"/>
        <v>0</v>
      </c>
      <c r="AI511" s="6">
        <f t="shared" si="118"/>
        <v>0</v>
      </c>
      <c r="AJ511" s="6"/>
      <c r="AK511" s="6"/>
      <c r="AL511" s="6"/>
    </row>
    <row r="512" spans="1:38" s="20" customFormat="1" ht="15" customHeight="1" x14ac:dyDescent="0.25">
      <c r="A512" s="19"/>
      <c r="B512" s="74" t="str">
        <f t="shared" si="106"/>
        <v>!!!</v>
      </c>
      <c r="C512" s="202" t="str">
        <f>IF($D512&lt;&gt;"",VLOOKUP(TEXT($D512,0),'Angaben Stationen'!$C$15:$V$65,2,0),"")</f>
        <v/>
      </c>
      <c r="D512" s="203"/>
      <c r="E512" s="210"/>
      <c r="F512" s="210"/>
      <c r="G512" s="217"/>
      <c r="H512" s="218"/>
      <c r="I512" s="218"/>
      <c r="J512" s="218"/>
      <c r="K512" s="218"/>
      <c r="L512" s="219" t="str">
        <f t="shared" si="119"/>
        <v/>
      </c>
      <c r="M512" s="116"/>
      <c r="N512" s="115"/>
      <c r="T512" s="6"/>
      <c r="U512" s="6">
        <f t="shared" si="107"/>
        <v>0</v>
      </c>
      <c r="V512" s="6" t="str">
        <f t="shared" si="120"/>
        <v>Leer</v>
      </c>
      <c r="W512" s="6" t="str">
        <f t="shared" si="108"/>
        <v/>
      </c>
      <c r="X512" s="6" t="str">
        <f>VLOOKUP($C512,{"29 - Psychiatrie (Erwachsene)","BGI";"30 - Kinder- und Jugendpsychiatrie","BGII";"31 - Psychosomatik","BGI";"00 - Bitte eine Fachabteilung auswählen","LEER";"","Leer"},2,0)</f>
        <v>Leer</v>
      </c>
      <c r="Y512" s="6" t="str">
        <f t="shared" si="109"/>
        <v/>
      </c>
      <c r="Z512" s="6">
        <f>VLOOKUP($C512,{"29 - Psychiatrie (Erwachsene)",1;"30 - Kinder- und Jugendpsychiatrie",1;"31 - Psychosomatik",1;"00 - Bitte eine Fachabteilung auswählen",0;"",0},2,0)</f>
        <v>0</v>
      </c>
      <c r="AA512" s="6">
        <f t="shared" si="110"/>
        <v>0</v>
      </c>
      <c r="AB512" s="6">
        <f t="shared" si="111"/>
        <v>0</v>
      </c>
      <c r="AC512" s="6">
        <f t="shared" si="112"/>
        <v>0</v>
      </c>
      <c r="AD512" s="6">
        <f t="shared" si="113"/>
        <v>0</v>
      </c>
      <c r="AE512" s="6">
        <f t="shared" si="114"/>
        <v>0</v>
      </c>
      <c r="AF512" s="6">
        <f t="shared" si="115"/>
        <v>0</v>
      </c>
      <c r="AG512" s="6">
        <f t="shared" si="116"/>
        <v>0</v>
      </c>
      <c r="AH512" s="6">
        <f t="shared" si="117"/>
        <v>0</v>
      </c>
      <c r="AI512" s="6">
        <f t="shared" si="118"/>
        <v>0</v>
      </c>
      <c r="AJ512" s="6"/>
      <c r="AK512" s="6"/>
      <c r="AL512" s="6"/>
    </row>
    <row r="513" spans="1:38" s="20" customFormat="1" ht="15" customHeight="1" x14ac:dyDescent="0.25">
      <c r="A513" s="19"/>
      <c r="B513" s="74" t="str">
        <f t="shared" si="106"/>
        <v>!!!</v>
      </c>
      <c r="C513" s="202" t="str">
        <f>IF($D513&lt;&gt;"",VLOOKUP(TEXT($D513,0),'Angaben Stationen'!$C$15:$V$65,2,0),"")</f>
        <v/>
      </c>
      <c r="D513" s="203"/>
      <c r="E513" s="210"/>
      <c r="F513" s="210"/>
      <c r="G513" s="217"/>
      <c r="H513" s="218"/>
      <c r="I513" s="218"/>
      <c r="J513" s="218"/>
      <c r="K513" s="218"/>
      <c r="L513" s="219" t="str">
        <f t="shared" si="119"/>
        <v/>
      </c>
      <c r="M513" s="116"/>
      <c r="N513" s="115"/>
      <c r="T513" s="6"/>
      <c r="U513" s="6">
        <f t="shared" si="107"/>
        <v>0</v>
      </c>
      <c r="V513" s="6" t="str">
        <f t="shared" si="120"/>
        <v>Leer</v>
      </c>
      <c r="W513" s="6" t="str">
        <f t="shared" si="108"/>
        <v/>
      </c>
      <c r="X513" s="6" t="str">
        <f>VLOOKUP($C513,{"29 - Psychiatrie (Erwachsene)","BGI";"30 - Kinder- und Jugendpsychiatrie","BGII";"31 - Psychosomatik","BGI";"00 - Bitte eine Fachabteilung auswählen","LEER";"","Leer"},2,0)</f>
        <v>Leer</v>
      </c>
      <c r="Y513" s="6" t="str">
        <f t="shared" si="109"/>
        <v/>
      </c>
      <c r="Z513" s="6">
        <f>VLOOKUP($C513,{"29 - Psychiatrie (Erwachsene)",1;"30 - Kinder- und Jugendpsychiatrie",1;"31 - Psychosomatik",1;"00 - Bitte eine Fachabteilung auswählen",0;"",0},2,0)</f>
        <v>0</v>
      </c>
      <c r="AA513" s="6">
        <f t="shared" si="110"/>
        <v>0</v>
      </c>
      <c r="AB513" s="6">
        <f t="shared" si="111"/>
        <v>0</v>
      </c>
      <c r="AC513" s="6">
        <f t="shared" si="112"/>
        <v>0</v>
      </c>
      <c r="AD513" s="6">
        <f t="shared" si="113"/>
        <v>0</v>
      </c>
      <c r="AE513" s="6">
        <f t="shared" si="114"/>
        <v>0</v>
      </c>
      <c r="AF513" s="6">
        <f t="shared" si="115"/>
        <v>0</v>
      </c>
      <c r="AG513" s="6">
        <f t="shared" si="116"/>
        <v>0</v>
      </c>
      <c r="AH513" s="6">
        <f t="shared" si="117"/>
        <v>0</v>
      </c>
      <c r="AI513" s="6">
        <f t="shared" si="118"/>
        <v>0</v>
      </c>
      <c r="AJ513" s="6"/>
      <c r="AK513" s="6"/>
      <c r="AL513" s="6"/>
    </row>
    <row r="514" spans="1:38" s="20" customFormat="1" ht="15" customHeight="1" x14ac:dyDescent="0.25">
      <c r="A514" s="19"/>
      <c r="B514" s="74" t="str">
        <f t="shared" si="106"/>
        <v>!!!</v>
      </c>
      <c r="C514" s="202" t="str">
        <f>IF($D514&lt;&gt;"",VLOOKUP(TEXT($D514,0),'Angaben Stationen'!$C$15:$V$65,2,0),"")</f>
        <v/>
      </c>
      <c r="D514" s="203"/>
      <c r="E514" s="210"/>
      <c r="F514" s="210"/>
      <c r="G514" s="217"/>
      <c r="H514" s="218"/>
      <c r="I514" s="218"/>
      <c r="J514" s="218"/>
      <c r="K514" s="218"/>
      <c r="L514" s="219" t="str">
        <f t="shared" si="119"/>
        <v/>
      </c>
      <c r="M514" s="116"/>
      <c r="N514" s="115"/>
      <c r="T514" s="6"/>
      <c r="U514" s="6">
        <f t="shared" si="107"/>
        <v>0</v>
      </c>
      <c r="V514" s="6" t="str">
        <f t="shared" si="120"/>
        <v>Leer</v>
      </c>
      <c r="W514" s="6" t="str">
        <f t="shared" si="108"/>
        <v/>
      </c>
      <c r="X514" s="6" t="str">
        <f>VLOOKUP($C514,{"29 - Psychiatrie (Erwachsene)","BGI";"30 - Kinder- und Jugendpsychiatrie","BGII";"31 - Psychosomatik","BGI";"00 - Bitte eine Fachabteilung auswählen","LEER";"","Leer"},2,0)</f>
        <v>Leer</v>
      </c>
      <c r="Y514" s="6" t="str">
        <f t="shared" si="109"/>
        <v/>
      </c>
      <c r="Z514" s="6">
        <f>VLOOKUP($C514,{"29 - Psychiatrie (Erwachsene)",1;"30 - Kinder- und Jugendpsychiatrie",1;"31 - Psychosomatik",1;"00 - Bitte eine Fachabteilung auswählen",0;"",0},2,0)</f>
        <v>0</v>
      </c>
      <c r="AA514" s="6">
        <f t="shared" si="110"/>
        <v>0</v>
      </c>
      <c r="AB514" s="6">
        <f t="shared" si="111"/>
        <v>0</v>
      </c>
      <c r="AC514" s="6">
        <f t="shared" si="112"/>
        <v>0</v>
      </c>
      <c r="AD514" s="6">
        <f t="shared" si="113"/>
        <v>0</v>
      </c>
      <c r="AE514" s="6">
        <f t="shared" si="114"/>
        <v>0</v>
      </c>
      <c r="AF514" s="6">
        <f t="shared" si="115"/>
        <v>0</v>
      </c>
      <c r="AG514" s="6">
        <f t="shared" si="116"/>
        <v>0</v>
      </c>
      <c r="AH514" s="6">
        <f t="shared" si="117"/>
        <v>0</v>
      </c>
      <c r="AI514" s="6">
        <f t="shared" si="118"/>
        <v>0</v>
      </c>
      <c r="AJ514" s="6"/>
      <c r="AK514" s="6"/>
      <c r="AL514" s="6"/>
    </row>
    <row r="515" spans="1:38" s="20" customFormat="1" ht="15" customHeight="1" x14ac:dyDescent="0.25">
      <c r="A515" s="19"/>
      <c r="B515" s="74" t="str">
        <f t="shared" si="106"/>
        <v>!!!</v>
      </c>
      <c r="C515" s="202" t="str">
        <f>IF($D515&lt;&gt;"",VLOOKUP(TEXT($D515,0),'Angaben Stationen'!$C$15:$V$65,2,0),"")</f>
        <v/>
      </c>
      <c r="D515" s="203"/>
      <c r="E515" s="210"/>
      <c r="F515" s="210"/>
      <c r="G515" s="217"/>
      <c r="H515" s="218"/>
      <c r="I515" s="218"/>
      <c r="J515" s="218"/>
      <c r="K515" s="218"/>
      <c r="L515" s="219" t="str">
        <f t="shared" si="119"/>
        <v/>
      </c>
      <c r="M515" s="116"/>
      <c r="N515" s="115"/>
      <c r="T515" s="6"/>
      <c r="U515" s="6">
        <f t="shared" si="107"/>
        <v>0</v>
      </c>
      <c r="V515" s="6" t="str">
        <f t="shared" si="120"/>
        <v>Leer</v>
      </c>
      <c r="W515" s="6" t="str">
        <f t="shared" si="108"/>
        <v/>
      </c>
      <c r="X515" s="6" t="str">
        <f>VLOOKUP($C515,{"29 - Psychiatrie (Erwachsene)","BGI";"30 - Kinder- und Jugendpsychiatrie","BGII";"31 - Psychosomatik","BGI";"00 - Bitte eine Fachabteilung auswählen","LEER";"","Leer"},2,0)</f>
        <v>Leer</v>
      </c>
      <c r="Y515" s="6" t="str">
        <f t="shared" si="109"/>
        <v/>
      </c>
      <c r="Z515" s="6">
        <f>VLOOKUP($C515,{"29 - Psychiatrie (Erwachsene)",1;"30 - Kinder- und Jugendpsychiatrie",1;"31 - Psychosomatik",1;"00 - Bitte eine Fachabteilung auswählen",0;"",0},2,0)</f>
        <v>0</v>
      </c>
      <c r="AA515" s="6">
        <f t="shared" si="110"/>
        <v>0</v>
      </c>
      <c r="AB515" s="6">
        <f t="shared" si="111"/>
        <v>0</v>
      </c>
      <c r="AC515" s="6">
        <f t="shared" si="112"/>
        <v>0</v>
      </c>
      <c r="AD515" s="6">
        <f t="shared" si="113"/>
        <v>0</v>
      </c>
      <c r="AE515" s="6">
        <f t="shared" si="114"/>
        <v>0</v>
      </c>
      <c r="AF515" s="6">
        <f t="shared" si="115"/>
        <v>0</v>
      </c>
      <c r="AG515" s="6">
        <f t="shared" si="116"/>
        <v>0</v>
      </c>
      <c r="AH515" s="6">
        <f t="shared" si="117"/>
        <v>0</v>
      </c>
      <c r="AI515" s="6">
        <f t="shared" si="118"/>
        <v>0</v>
      </c>
      <c r="AJ515" s="6"/>
      <c r="AK515" s="6"/>
      <c r="AL515" s="6"/>
    </row>
    <row r="516" spans="1:38" s="20" customFormat="1" ht="15" customHeight="1" x14ac:dyDescent="0.25">
      <c r="A516" s="19"/>
      <c r="B516" s="74" t="str">
        <f t="shared" si="106"/>
        <v>!!!</v>
      </c>
      <c r="C516" s="202" t="str">
        <f>IF($D516&lt;&gt;"",VLOOKUP(TEXT($D516,0),'Angaben Stationen'!$C$15:$V$65,2,0),"")</f>
        <v/>
      </c>
      <c r="D516" s="203"/>
      <c r="E516" s="210"/>
      <c r="F516" s="210"/>
      <c r="G516" s="217"/>
      <c r="H516" s="218"/>
      <c r="I516" s="218"/>
      <c r="J516" s="218"/>
      <c r="K516" s="218"/>
      <c r="L516" s="219" t="str">
        <f t="shared" si="119"/>
        <v/>
      </c>
      <c r="M516" s="116"/>
      <c r="N516" s="115"/>
      <c r="T516" s="6"/>
      <c r="U516" s="6">
        <f t="shared" si="107"/>
        <v>0</v>
      </c>
      <c r="V516" s="6" t="str">
        <f t="shared" si="120"/>
        <v>Leer</v>
      </c>
      <c r="W516" s="6" t="str">
        <f t="shared" si="108"/>
        <v/>
      </c>
      <c r="X516" s="6" t="str">
        <f>VLOOKUP($C516,{"29 - Psychiatrie (Erwachsene)","BGI";"30 - Kinder- und Jugendpsychiatrie","BGII";"31 - Psychosomatik","BGI";"00 - Bitte eine Fachabteilung auswählen","LEER";"","Leer"},2,0)</f>
        <v>Leer</v>
      </c>
      <c r="Y516" s="6" t="str">
        <f t="shared" si="109"/>
        <v/>
      </c>
      <c r="Z516" s="6">
        <f>VLOOKUP($C516,{"29 - Psychiatrie (Erwachsene)",1;"30 - Kinder- und Jugendpsychiatrie",1;"31 - Psychosomatik",1;"00 - Bitte eine Fachabteilung auswählen",0;"",0},2,0)</f>
        <v>0</v>
      </c>
      <c r="AA516" s="6">
        <f t="shared" si="110"/>
        <v>0</v>
      </c>
      <c r="AB516" s="6">
        <f t="shared" si="111"/>
        <v>0</v>
      </c>
      <c r="AC516" s="6">
        <f t="shared" si="112"/>
        <v>0</v>
      </c>
      <c r="AD516" s="6">
        <f t="shared" si="113"/>
        <v>0</v>
      </c>
      <c r="AE516" s="6">
        <f t="shared" si="114"/>
        <v>0</v>
      </c>
      <c r="AF516" s="6">
        <f t="shared" si="115"/>
        <v>0</v>
      </c>
      <c r="AG516" s="6">
        <f t="shared" si="116"/>
        <v>0</v>
      </c>
      <c r="AH516" s="6">
        <f t="shared" si="117"/>
        <v>0</v>
      </c>
      <c r="AI516" s="6">
        <f t="shared" si="118"/>
        <v>0</v>
      </c>
      <c r="AJ516" s="6"/>
      <c r="AK516" s="6"/>
      <c r="AL516" s="6"/>
    </row>
    <row r="517" spans="1:38" s="20" customFormat="1" ht="15" customHeight="1" x14ac:dyDescent="0.25">
      <c r="A517" s="19"/>
      <c r="B517" s="74" t="str">
        <f t="shared" si="106"/>
        <v>!!!</v>
      </c>
      <c r="C517" s="202" t="str">
        <f>IF($D517&lt;&gt;"",VLOOKUP(TEXT($D517,0),'Angaben Stationen'!$C$15:$V$65,2,0),"")</f>
        <v/>
      </c>
      <c r="D517" s="203"/>
      <c r="E517" s="210"/>
      <c r="F517" s="210"/>
      <c r="G517" s="217"/>
      <c r="H517" s="218"/>
      <c r="I517" s="218"/>
      <c r="J517" s="218"/>
      <c r="K517" s="218"/>
      <c r="L517" s="219" t="str">
        <f t="shared" si="119"/>
        <v/>
      </c>
      <c r="M517" s="116"/>
      <c r="N517" s="115"/>
      <c r="T517" s="6"/>
      <c r="U517" s="6">
        <f t="shared" si="107"/>
        <v>0</v>
      </c>
      <c r="V517" s="6" t="str">
        <f t="shared" si="120"/>
        <v>Leer</v>
      </c>
      <c r="W517" s="6" t="str">
        <f t="shared" si="108"/>
        <v/>
      </c>
      <c r="X517" s="6" t="str">
        <f>VLOOKUP($C517,{"29 - Psychiatrie (Erwachsene)","BGI";"30 - Kinder- und Jugendpsychiatrie","BGII";"31 - Psychosomatik","BGI";"00 - Bitte eine Fachabteilung auswählen","LEER";"","Leer"},2,0)</f>
        <v>Leer</v>
      </c>
      <c r="Y517" s="6" t="str">
        <f t="shared" si="109"/>
        <v/>
      </c>
      <c r="Z517" s="6">
        <f>VLOOKUP($C517,{"29 - Psychiatrie (Erwachsene)",1;"30 - Kinder- und Jugendpsychiatrie",1;"31 - Psychosomatik",1;"00 - Bitte eine Fachabteilung auswählen",0;"",0},2,0)</f>
        <v>0</v>
      </c>
      <c r="AA517" s="6">
        <f t="shared" si="110"/>
        <v>0</v>
      </c>
      <c r="AB517" s="6">
        <f t="shared" si="111"/>
        <v>0</v>
      </c>
      <c r="AC517" s="6">
        <f t="shared" si="112"/>
        <v>0</v>
      </c>
      <c r="AD517" s="6">
        <f t="shared" si="113"/>
        <v>0</v>
      </c>
      <c r="AE517" s="6">
        <f t="shared" si="114"/>
        <v>0</v>
      </c>
      <c r="AF517" s="6">
        <f t="shared" si="115"/>
        <v>0</v>
      </c>
      <c r="AG517" s="6">
        <f t="shared" si="116"/>
        <v>0</v>
      </c>
      <c r="AH517" s="6">
        <f t="shared" si="117"/>
        <v>0</v>
      </c>
      <c r="AI517" s="6">
        <f t="shared" si="118"/>
        <v>0</v>
      </c>
      <c r="AJ517" s="6"/>
      <c r="AK517" s="6"/>
      <c r="AL517" s="6"/>
    </row>
    <row r="518" spans="1:38" s="20" customFormat="1" ht="15" customHeight="1" x14ac:dyDescent="0.25">
      <c r="A518" s="19"/>
      <c r="B518" s="74" t="str">
        <f t="shared" si="106"/>
        <v>!!!</v>
      </c>
      <c r="C518" s="202" t="str">
        <f>IF($D518&lt;&gt;"",VLOOKUP(TEXT($D518,0),'Angaben Stationen'!$C$15:$V$65,2,0),"")</f>
        <v/>
      </c>
      <c r="D518" s="203"/>
      <c r="E518" s="210"/>
      <c r="F518" s="210"/>
      <c r="G518" s="217"/>
      <c r="H518" s="218"/>
      <c r="I518" s="218"/>
      <c r="J518" s="218"/>
      <c r="K518" s="218"/>
      <c r="L518" s="219" t="str">
        <f t="shared" si="119"/>
        <v/>
      </c>
      <c r="M518" s="116"/>
      <c r="N518" s="115"/>
      <c r="T518" s="6"/>
      <c r="U518" s="6">
        <f t="shared" si="107"/>
        <v>0</v>
      </c>
      <c r="V518" s="6" t="str">
        <f t="shared" si="120"/>
        <v>Leer</v>
      </c>
      <c r="W518" s="6" t="str">
        <f t="shared" si="108"/>
        <v/>
      </c>
      <c r="X518" s="6" t="str">
        <f>VLOOKUP($C518,{"29 - Psychiatrie (Erwachsene)","BGI";"30 - Kinder- und Jugendpsychiatrie","BGII";"31 - Psychosomatik","BGI";"00 - Bitte eine Fachabteilung auswählen","LEER";"","Leer"},2,0)</f>
        <v>Leer</v>
      </c>
      <c r="Y518" s="6" t="str">
        <f t="shared" si="109"/>
        <v/>
      </c>
      <c r="Z518" s="6">
        <f>VLOOKUP($C518,{"29 - Psychiatrie (Erwachsene)",1;"30 - Kinder- und Jugendpsychiatrie",1;"31 - Psychosomatik",1;"00 - Bitte eine Fachabteilung auswählen",0;"",0},2,0)</f>
        <v>0</v>
      </c>
      <c r="AA518" s="6">
        <f t="shared" si="110"/>
        <v>0</v>
      </c>
      <c r="AB518" s="6">
        <f t="shared" si="111"/>
        <v>0</v>
      </c>
      <c r="AC518" s="6">
        <f t="shared" si="112"/>
        <v>0</v>
      </c>
      <c r="AD518" s="6">
        <f t="shared" si="113"/>
        <v>0</v>
      </c>
      <c r="AE518" s="6">
        <f t="shared" si="114"/>
        <v>0</v>
      </c>
      <c r="AF518" s="6">
        <f t="shared" si="115"/>
        <v>0</v>
      </c>
      <c r="AG518" s="6">
        <f t="shared" si="116"/>
        <v>0</v>
      </c>
      <c r="AH518" s="6">
        <f t="shared" si="117"/>
        <v>0</v>
      </c>
      <c r="AI518" s="6">
        <f t="shared" si="118"/>
        <v>0</v>
      </c>
      <c r="AJ518" s="6"/>
      <c r="AK518" s="6"/>
      <c r="AL518" s="6"/>
    </row>
    <row r="519" spans="1:38" s="20" customFormat="1" ht="15" customHeight="1" x14ac:dyDescent="0.25">
      <c r="A519" s="19"/>
      <c r="B519" s="74" t="str">
        <f t="shared" si="106"/>
        <v>!!!</v>
      </c>
      <c r="C519" s="202" t="str">
        <f>IF($D519&lt;&gt;"",VLOOKUP(TEXT($D519,0),'Angaben Stationen'!$C$15:$V$65,2,0),"")</f>
        <v/>
      </c>
      <c r="D519" s="203"/>
      <c r="E519" s="210"/>
      <c r="F519" s="210"/>
      <c r="G519" s="217"/>
      <c r="H519" s="218"/>
      <c r="I519" s="218"/>
      <c r="J519" s="218"/>
      <c r="K519" s="218"/>
      <c r="L519" s="219" t="str">
        <f t="shared" si="119"/>
        <v/>
      </c>
      <c r="M519" s="116"/>
      <c r="N519" s="115"/>
      <c r="T519" s="6"/>
      <c r="U519" s="6">
        <f t="shared" si="107"/>
        <v>0</v>
      </c>
      <c r="V519" s="6" t="str">
        <f t="shared" si="120"/>
        <v>Leer</v>
      </c>
      <c r="W519" s="6" t="str">
        <f t="shared" si="108"/>
        <v/>
      </c>
      <c r="X519" s="6" t="str">
        <f>VLOOKUP($C519,{"29 - Psychiatrie (Erwachsene)","BGI";"30 - Kinder- und Jugendpsychiatrie","BGII";"31 - Psychosomatik","BGI";"00 - Bitte eine Fachabteilung auswählen","LEER";"","Leer"},2,0)</f>
        <v>Leer</v>
      </c>
      <c r="Y519" s="6" t="str">
        <f t="shared" si="109"/>
        <v/>
      </c>
      <c r="Z519" s="6">
        <f>VLOOKUP($C519,{"29 - Psychiatrie (Erwachsene)",1;"30 - Kinder- und Jugendpsychiatrie",1;"31 - Psychosomatik",1;"00 - Bitte eine Fachabteilung auswählen",0;"",0},2,0)</f>
        <v>0</v>
      </c>
      <c r="AA519" s="6">
        <f t="shared" si="110"/>
        <v>0</v>
      </c>
      <c r="AB519" s="6">
        <f t="shared" si="111"/>
        <v>0</v>
      </c>
      <c r="AC519" s="6">
        <f t="shared" si="112"/>
        <v>0</v>
      </c>
      <c r="AD519" s="6">
        <f t="shared" si="113"/>
        <v>0</v>
      </c>
      <c r="AE519" s="6">
        <f t="shared" si="114"/>
        <v>0</v>
      </c>
      <c r="AF519" s="6">
        <f t="shared" si="115"/>
        <v>0</v>
      </c>
      <c r="AG519" s="6">
        <f t="shared" si="116"/>
        <v>0</v>
      </c>
      <c r="AH519" s="6">
        <f t="shared" si="117"/>
        <v>0</v>
      </c>
      <c r="AI519" s="6">
        <f t="shared" si="118"/>
        <v>0</v>
      </c>
      <c r="AJ519" s="6"/>
      <c r="AK519" s="6"/>
      <c r="AL519" s="6"/>
    </row>
    <row r="520" spans="1:38" s="20" customFormat="1" ht="15" customHeight="1" x14ac:dyDescent="0.25">
      <c r="A520" s="19"/>
      <c r="B520" s="74" t="str">
        <f t="shared" si="106"/>
        <v>!!!</v>
      </c>
      <c r="C520" s="202" t="str">
        <f>IF($D520&lt;&gt;"",VLOOKUP(TEXT($D520,0),'Angaben Stationen'!$C$15:$V$65,2,0),"")</f>
        <v/>
      </c>
      <c r="D520" s="203"/>
      <c r="E520" s="210"/>
      <c r="F520" s="210"/>
      <c r="G520" s="217"/>
      <c r="H520" s="218"/>
      <c r="I520" s="218"/>
      <c r="J520" s="218"/>
      <c r="K520" s="218"/>
      <c r="L520" s="219" t="str">
        <f t="shared" si="119"/>
        <v/>
      </c>
      <c r="M520" s="116"/>
      <c r="N520" s="115"/>
      <c r="T520" s="6"/>
      <c r="U520" s="6">
        <f t="shared" si="107"/>
        <v>0</v>
      </c>
      <c r="V520" s="6" t="str">
        <f t="shared" si="120"/>
        <v>Leer</v>
      </c>
      <c r="W520" s="6" t="str">
        <f t="shared" si="108"/>
        <v/>
      </c>
      <c r="X520" s="6" t="str">
        <f>VLOOKUP($C520,{"29 - Psychiatrie (Erwachsene)","BGI";"30 - Kinder- und Jugendpsychiatrie","BGII";"31 - Psychosomatik","BGI";"00 - Bitte eine Fachabteilung auswählen","LEER";"","Leer"},2,0)</f>
        <v>Leer</v>
      </c>
      <c r="Y520" s="6" t="str">
        <f t="shared" si="109"/>
        <v/>
      </c>
      <c r="Z520" s="6">
        <f>VLOOKUP($C520,{"29 - Psychiatrie (Erwachsene)",1;"30 - Kinder- und Jugendpsychiatrie",1;"31 - Psychosomatik",1;"00 - Bitte eine Fachabteilung auswählen",0;"",0},2,0)</f>
        <v>0</v>
      </c>
      <c r="AA520" s="6">
        <f t="shared" si="110"/>
        <v>0</v>
      </c>
      <c r="AB520" s="6">
        <f t="shared" si="111"/>
        <v>0</v>
      </c>
      <c r="AC520" s="6">
        <f t="shared" si="112"/>
        <v>0</v>
      </c>
      <c r="AD520" s="6">
        <f t="shared" si="113"/>
        <v>0</v>
      </c>
      <c r="AE520" s="6">
        <f t="shared" si="114"/>
        <v>0</v>
      </c>
      <c r="AF520" s="6">
        <f t="shared" si="115"/>
        <v>0</v>
      </c>
      <c r="AG520" s="6">
        <f t="shared" si="116"/>
        <v>0</v>
      </c>
      <c r="AH520" s="6">
        <f t="shared" si="117"/>
        <v>0</v>
      </c>
      <c r="AI520" s="6">
        <f t="shared" si="118"/>
        <v>0</v>
      </c>
      <c r="AJ520" s="6"/>
      <c r="AK520" s="6"/>
      <c r="AL520" s="6"/>
    </row>
    <row r="521" spans="1:38" s="20" customFormat="1" ht="15" customHeight="1" x14ac:dyDescent="0.25">
      <c r="A521" s="19"/>
      <c r="B521" s="74" t="str">
        <f t="shared" si="106"/>
        <v>!!!</v>
      </c>
      <c r="C521" s="202" t="str">
        <f>IF($D521&lt;&gt;"",VLOOKUP(TEXT($D521,0),'Angaben Stationen'!$C$15:$V$65,2,0),"")</f>
        <v/>
      </c>
      <c r="D521" s="203"/>
      <c r="E521" s="210"/>
      <c r="F521" s="210"/>
      <c r="G521" s="217"/>
      <c r="H521" s="218"/>
      <c r="I521" s="218"/>
      <c r="J521" s="218"/>
      <c r="K521" s="218"/>
      <c r="L521" s="219" t="str">
        <f t="shared" si="119"/>
        <v/>
      </c>
      <c r="M521" s="116"/>
      <c r="N521" s="115"/>
      <c r="T521" s="6"/>
      <c r="U521" s="6">
        <f t="shared" si="107"/>
        <v>0</v>
      </c>
      <c r="V521" s="6" t="str">
        <f t="shared" si="120"/>
        <v>Leer</v>
      </c>
      <c r="W521" s="6" t="str">
        <f t="shared" si="108"/>
        <v/>
      </c>
      <c r="X521" s="6" t="str">
        <f>VLOOKUP($C521,{"29 - Psychiatrie (Erwachsene)","BGI";"30 - Kinder- und Jugendpsychiatrie","BGII";"31 - Psychosomatik","BGI";"00 - Bitte eine Fachabteilung auswählen","LEER";"","Leer"},2,0)</f>
        <v>Leer</v>
      </c>
      <c r="Y521" s="6" t="str">
        <f t="shared" si="109"/>
        <v/>
      </c>
      <c r="Z521" s="6">
        <f>VLOOKUP($C521,{"29 - Psychiatrie (Erwachsene)",1;"30 - Kinder- und Jugendpsychiatrie",1;"31 - Psychosomatik",1;"00 - Bitte eine Fachabteilung auswählen",0;"",0},2,0)</f>
        <v>0</v>
      </c>
      <c r="AA521" s="6">
        <f t="shared" si="110"/>
        <v>0</v>
      </c>
      <c r="AB521" s="6">
        <f t="shared" si="111"/>
        <v>0</v>
      </c>
      <c r="AC521" s="6">
        <f t="shared" si="112"/>
        <v>0</v>
      </c>
      <c r="AD521" s="6">
        <f t="shared" si="113"/>
        <v>0</v>
      </c>
      <c r="AE521" s="6">
        <f t="shared" si="114"/>
        <v>0</v>
      </c>
      <c r="AF521" s="6">
        <f t="shared" si="115"/>
        <v>0</v>
      </c>
      <c r="AG521" s="6">
        <f t="shared" si="116"/>
        <v>0</v>
      </c>
      <c r="AH521" s="6">
        <f t="shared" si="117"/>
        <v>0</v>
      </c>
      <c r="AI521" s="6">
        <f t="shared" si="118"/>
        <v>0</v>
      </c>
      <c r="AJ521" s="6"/>
      <c r="AK521" s="6"/>
      <c r="AL521" s="6"/>
    </row>
    <row r="522" spans="1:38" s="20" customFormat="1" ht="15" customHeight="1" x14ac:dyDescent="0.25">
      <c r="A522" s="19"/>
      <c r="B522" s="74" t="str">
        <f t="shared" si="106"/>
        <v>!!!</v>
      </c>
      <c r="C522" s="202" t="str">
        <f>IF($D522&lt;&gt;"",VLOOKUP(TEXT($D522,0),'Angaben Stationen'!$C$15:$V$65,2,0),"")</f>
        <v/>
      </c>
      <c r="D522" s="203"/>
      <c r="E522" s="210"/>
      <c r="F522" s="210"/>
      <c r="G522" s="217"/>
      <c r="H522" s="218"/>
      <c r="I522" s="218"/>
      <c r="J522" s="218"/>
      <c r="K522" s="218"/>
      <c r="L522" s="219" t="str">
        <f t="shared" si="119"/>
        <v/>
      </c>
      <c r="M522" s="116"/>
      <c r="N522" s="115"/>
      <c r="T522" s="6"/>
      <c r="U522" s="6">
        <f t="shared" si="107"/>
        <v>0</v>
      </c>
      <c r="V522" s="6" t="str">
        <f t="shared" si="120"/>
        <v>Leer</v>
      </c>
      <c r="W522" s="6" t="str">
        <f t="shared" si="108"/>
        <v/>
      </c>
      <c r="X522" s="6" t="str">
        <f>VLOOKUP($C522,{"29 - Psychiatrie (Erwachsene)","BGI";"30 - Kinder- und Jugendpsychiatrie","BGII";"31 - Psychosomatik","BGI";"00 - Bitte eine Fachabteilung auswählen","LEER";"","Leer"},2,0)</f>
        <v>Leer</v>
      </c>
      <c r="Y522" s="6" t="str">
        <f t="shared" si="109"/>
        <v/>
      </c>
      <c r="Z522" s="6">
        <f>VLOOKUP($C522,{"29 - Psychiatrie (Erwachsene)",1;"30 - Kinder- und Jugendpsychiatrie",1;"31 - Psychosomatik",1;"00 - Bitte eine Fachabteilung auswählen",0;"",0},2,0)</f>
        <v>0</v>
      </c>
      <c r="AA522" s="6">
        <f t="shared" si="110"/>
        <v>0</v>
      </c>
      <c r="AB522" s="6">
        <f t="shared" si="111"/>
        <v>0</v>
      </c>
      <c r="AC522" s="6">
        <f t="shared" si="112"/>
        <v>0</v>
      </c>
      <c r="AD522" s="6">
        <f t="shared" si="113"/>
        <v>0</v>
      </c>
      <c r="AE522" s="6">
        <f t="shared" si="114"/>
        <v>0</v>
      </c>
      <c r="AF522" s="6">
        <f t="shared" si="115"/>
        <v>0</v>
      </c>
      <c r="AG522" s="6">
        <f t="shared" si="116"/>
        <v>0</v>
      </c>
      <c r="AH522" s="6">
        <f t="shared" si="117"/>
        <v>0</v>
      </c>
      <c r="AI522" s="6">
        <f t="shared" si="118"/>
        <v>0</v>
      </c>
      <c r="AJ522" s="6"/>
      <c r="AK522" s="6"/>
      <c r="AL522" s="6"/>
    </row>
    <row r="523" spans="1:38" s="20" customFormat="1" ht="15" customHeight="1" x14ac:dyDescent="0.25">
      <c r="A523" s="19"/>
      <c r="B523" s="74" t="str">
        <f t="shared" si="106"/>
        <v>!!!</v>
      </c>
      <c r="C523" s="202" t="str">
        <f>IF($D523&lt;&gt;"",VLOOKUP(TEXT($D523,0),'Angaben Stationen'!$C$15:$V$65,2,0),"")</f>
        <v/>
      </c>
      <c r="D523" s="203"/>
      <c r="E523" s="210"/>
      <c r="F523" s="210"/>
      <c r="G523" s="217"/>
      <c r="H523" s="218"/>
      <c r="I523" s="218"/>
      <c r="J523" s="218"/>
      <c r="K523" s="218"/>
      <c r="L523" s="219" t="str">
        <f t="shared" si="119"/>
        <v/>
      </c>
      <c r="M523" s="116"/>
      <c r="N523" s="115"/>
      <c r="T523" s="6"/>
      <c r="U523" s="6">
        <f t="shared" si="107"/>
        <v>0</v>
      </c>
      <c r="V523" s="6" t="str">
        <f t="shared" si="120"/>
        <v>Leer</v>
      </c>
      <c r="W523" s="6" t="str">
        <f t="shared" si="108"/>
        <v/>
      </c>
      <c r="X523" s="6" t="str">
        <f>VLOOKUP($C523,{"29 - Psychiatrie (Erwachsene)","BGI";"30 - Kinder- und Jugendpsychiatrie","BGII";"31 - Psychosomatik","BGI";"00 - Bitte eine Fachabteilung auswählen","LEER";"","Leer"},2,0)</f>
        <v>Leer</v>
      </c>
      <c r="Y523" s="6" t="str">
        <f t="shared" si="109"/>
        <v/>
      </c>
      <c r="Z523" s="6">
        <f>VLOOKUP($C523,{"29 - Psychiatrie (Erwachsene)",1;"30 - Kinder- und Jugendpsychiatrie",1;"31 - Psychosomatik",1;"00 - Bitte eine Fachabteilung auswählen",0;"",0},2,0)</f>
        <v>0</v>
      </c>
      <c r="AA523" s="6">
        <f t="shared" si="110"/>
        <v>0</v>
      </c>
      <c r="AB523" s="6">
        <f t="shared" si="111"/>
        <v>0</v>
      </c>
      <c r="AC523" s="6">
        <f t="shared" si="112"/>
        <v>0</v>
      </c>
      <c r="AD523" s="6">
        <f t="shared" si="113"/>
        <v>0</v>
      </c>
      <c r="AE523" s="6">
        <f t="shared" si="114"/>
        <v>0</v>
      </c>
      <c r="AF523" s="6">
        <f t="shared" si="115"/>
        <v>0</v>
      </c>
      <c r="AG523" s="6">
        <f t="shared" si="116"/>
        <v>0</v>
      </c>
      <c r="AH523" s="6">
        <f t="shared" si="117"/>
        <v>0</v>
      </c>
      <c r="AI523" s="6">
        <f t="shared" si="118"/>
        <v>0</v>
      </c>
      <c r="AJ523" s="6"/>
      <c r="AK523" s="6"/>
      <c r="AL523" s="6"/>
    </row>
    <row r="524" spans="1:38" s="20" customFormat="1" ht="15" customHeight="1" x14ac:dyDescent="0.25">
      <c r="A524" s="19"/>
      <c r="B524" s="74" t="str">
        <f t="shared" si="106"/>
        <v>!!!</v>
      </c>
      <c r="C524" s="202" t="str">
        <f>IF($D524&lt;&gt;"",VLOOKUP(TEXT($D524,0),'Angaben Stationen'!$C$15:$V$65,2,0),"")</f>
        <v/>
      </c>
      <c r="D524" s="203"/>
      <c r="E524" s="210"/>
      <c r="F524" s="210"/>
      <c r="G524" s="217"/>
      <c r="H524" s="218"/>
      <c r="I524" s="218"/>
      <c r="J524" s="218"/>
      <c r="K524" s="218"/>
      <c r="L524" s="219" t="str">
        <f t="shared" si="119"/>
        <v/>
      </c>
      <c r="M524" s="116"/>
      <c r="N524" s="115"/>
      <c r="T524" s="6"/>
      <c r="U524" s="6">
        <f t="shared" si="107"/>
        <v>0</v>
      </c>
      <c r="V524" s="6" t="str">
        <f t="shared" si="120"/>
        <v>Leer</v>
      </c>
      <c r="W524" s="6" t="str">
        <f t="shared" si="108"/>
        <v/>
      </c>
      <c r="X524" s="6" t="str">
        <f>VLOOKUP($C524,{"29 - Psychiatrie (Erwachsene)","BGI";"30 - Kinder- und Jugendpsychiatrie","BGII";"31 - Psychosomatik","BGI";"00 - Bitte eine Fachabteilung auswählen","LEER";"","Leer"},2,0)</f>
        <v>Leer</v>
      </c>
      <c r="Y524" s="6" t="str">
        <f t="shared" si="109"/>
        <v/>
      </c>
      <c r="Z524" s="6">
        <f>VLOOKUP($C524,{"29 - Psychiatrie (Erwachsene)",1;"30 - Kinder- und Jugendpsychiatrie",1;"31 - Psychosomatik",1;"00 - Bitte eine Fachabteilung auswählen",0;"",0},2,0)</f>
        <v>0</v>
      </c>
      <c r="AA524" s="6">
        <f t="shared" si="110"/>
        <v>0</v>
      </c>
      <c r="AB524" s="6">
        <f t="shared" si="111"/>
        <v>0</v>
      </c>
      <c r="AC524" s="6">
        <f t="shared" si="112"/>
        <v>0</v>
      </c>
      <c r="AD524" s="6">
        <f t="shared" si="113"/>
        <v>0</v>
      </c>
      <c r="AE524" s="6">
        <f t="shared" si="114"/>
        <v>0</v>
      </c>
      <c r="AF524" s="6">
        <f t="shared" si="115"/>
        <v>0</v>
      </c>
      <c r="AG524" s="6">
        <f t="shared" si="116"/>
        <v>0</v>
      </c>
      <c r="AH524" s="6">
        <f t="shared" si="117"/>
        <v>0</v>
      </c>
      <c r="AI524" s="6">
        <f t="shared" si="118"/>
        <v>0</v>
      </c>
      <c r="AJ524" s="6"/>
      <c r="AK524" s="6"/>
      <c r="AL524" s="6"/>
    </row>
    <row r="525" spans="1:38" s="20" customFormat="1" ht="15" customHeight="1" x14ac:dyDescent="0.25">
      <c r="A525" s="19"/>
      <c r="B525" s="74" t="str">
        <f t="shared" si="106"/>
        <v>!!!</v>
      </c>
      <c r="C525" s="202" t="str">
        <f>IF($D525&lt;&gt;"",VLOOKUP(TEXT($D525,0),'Angaben Stationen'!$C$15:$V$65,2,0),"")</f>
        <v/>
      </c>
      <c r="D525" s="203"/>
      <c r="E525" s="210"/>
      <c r="F525" s="210"/>
      <c r="G525" s="217"/>
      <c r="H525" s="218"/>
      <c r="I525" s="218"/>
      <c r="J525" s="218"/>
      <c r="K525" s="218"/>
      <c r="L525" s="219" t="str">
        <f t="shared" si="119"/>
        <v/>
      </c>
      <c r="M525" s="116"/>
      <c r="N525" s="115"/>
      <c r="T525" s="6"/>
      <c r="U525" s="6">
        <f t="shared" si="107"/>
        <v>0</v>
      </c>
      <c r="V525" s="6" t="str">
        <f t="shared" si="120"/>
        <v>Leer</v>
      </c>
      <c r="W525" s="6" t="str">
        <f t="shared" si="108"/>
        <v/>
      </c>
      <c r="X525" s="6" t="str">
        <f>VLOOKUP($C525,{"29 - Psychiatrie (Erwachsene)","BGI";"30 - Kinder- und Jugendpsychiatrie","BGII";"31 - Psychosomatik","BGI";"00 - Bitte eine Fachabteilung auswählen","LEER";"","Leer"},2,0)</f>
        <v>Leer</v>
      </c>
      <c r="Y525" s="6" t="str">
        <f t="shared" si="109"/>
        <v/>
      </c>
      <c r="Z525" s="6">
        <f>VLOOKUP($C525,{"29 - Psychiatrie (Erwachsene)",1;"30 - Kinder- und Jugendpsychiatrie",1;"31 - Psychosomatik",1;"00 - Bitte eine Fachabteilung auswählen",0;"",0},2,0)</f>
        <v>0</v>
      </c>
      <c r="AA525" s="6">
        <f t="shared" si="110"/>
        <v>0</v>
      </c>
      <c r="AB525" s="6">
        <f t="shared" si="111"/>
        <v>0</v>
      </c>
      <c r="AC525" s="6">
        <f t="shared" si="112"/>
        <v>0</v>
      </c>
      <c r="AD525" s="6">
        <f t="shared" si="113"/>
        <v>0</v>
      </c>
      <c r="AE525" s="6">
        <f t="shared" si="114"/>
        <v>0</v>
      </c>
      <c r="AF525" s="6">
        <f t="shared" si="115"/>
        <v>0</v>
      </c>
      <c r="AG525" s="6">
        <f t="shared" si="116"/>
        <v>0</v>
      </c>
      <c r="AH525" s="6">
        <f t="shared" si="117"/>
        <v>0</v>
      </c>
      <c r="AI525" s="6">
        <f t="shared" si="118"/>
        <v>0</v>
      </c>
      <c r="AJ525" s="6"/>
      <c r="AK525" s="6"/>
      <c r="AL525" s="6"/>
    </row>
    <row r="526" spans="1:38" s="20" customFormat="1" ht="15" customHeight="1" x14ac:dyDescent="0.25">
      <c r="A526" s="19"/>
      <c r="B526" s="74" t="str">
        <f t="shared" si="106"/>
        <v>!!!</v>
      </c>
      <c r="C526" s="202" t="str">
        <f>IF($D526&lt;&gt;"",VLOOKUP(TEXT($D526,0),'Angaben Stationen'!$C$15:$V$65,2,0),"")</f>
        <v/>
      </c>
      <c r="D526" s="203"/>
      <c r="E526" s="210"/>
      <c r="F526" s="210"/>
      <c r="G526" s="217"/>
      <c r="H526" s="218"/>
      <c r="I526" s="218"/>
      <c r="J526" s="218"/>
      <c r="K526" s="218"/>
      <c r="L526" s="219" t="str">
        <f t="shared" si="119"/>
        <v/>
      </c>
      <c r="M526" s="116"/>
      <c r="N526" s="115"/>
      <c r="T526" s="6"/>
      <c r="U526" s="6">
        <f t="shared" si="107"/>
        <v>0</v>
      </c>
      <c r="V526" s="6" t="str">
        <f t="shared" si="120"/>
        <v>Leer</v>
      </c>
      <c r="W526" s="6" t="str">
        <f t="shared" si="108"/>
        <v/>
      </c>
      <c r="X526" s="6" t="str">
        <f>VLOOKUP($C526,{"29 - Psychiatrie (Erwachsene)","BGI";"30 - Kinder- und Jugendpsychiatrie","BGII";"31 - Psychosomatik","BGI";"00 - Bitte eine Fachabteilung auswählen","LEER";"","Leer"},2,0)</f>
        <v>Leer</v>
      </c>
      <c r="Y526" s="6" t="str">
        <f t="shared" si="109"/>
        <v/>
      </c>
      <c r="Z526" s="6">
        <f>VLOOKUP($C526,{"29 - Psychiatrie (Erwachsene)",1;"30 - Kinder- und Jugendpsychiatrie",1;"31 - Psychosomatik",1;"00 - Bitte eine Fachabteilung auswählen",0;"",0},2,0)</f>
        <v>0</v>
      </c>
      <c r="AA526" s="6">
        <f t="shared" si="110"/>
        <v>0</v>
      </c>
      <c r="AB526" s="6">
        <f t="shared" si="111"/>
        <v>0</v>
      </c>
      <c r="AC526" s="6">
        <f t="shared" si="112"/>
        <v>0</v>
      </c>
      <c r="AD526" s="6">
        <f t="shared" si="113"/>
        <v>0</v>
      </c>
      <c r="AE526" s="6">
        <f t="shared" si="114"/>
        <v>0</v>
      </c>
      <c r="AF526" s="6">
        <f t="shared" si="115"/>
        <v>0</v>
      </c>
      <c r="AG526" s="6">
        <f t="shared" si="116"/>
        <v>0</v>
      </c>
      <c r="AH526" s="6">
        <f t="shared" si="117"/>
        <v>0</v>
      </c>
      <c r="AI526" s="6">
        <f t="shared" si="118"/>
        <v>0</v>
      </c>
      <c r="AJ526" s="6"/>
      <c r="AK526" s="6"/>
      <c r="AL526" s="6"/>
    </row>
    <row r="527" spans="1:38" s="20" customFormat="1" ht="15" customHeight="1" x14ac:dyDescent="0.25">
      <c r="A527" s="19"/>
      <c r="B527" s="74" t="str">
        <f t="shared" si="106"/>
        <v>!!!</v>
      </c>
      <c r="C527" s="202" t="str">
        <f>IF($D527&lt;&gt;"",VLOOKUP(TEXT($D527,0),'Angaben Stationen'!$C$15:$V$65,2,0),"")</f>
        <v/>
      </c>
      <c r="D527" s="203"/>
      <c r="E527" s="210"/>
      <c r="F527" s="210"/>
      <c r="G527" s="217"/>
      <c r="H527" s="218"/>
      <c r="I527" s="218"/>
      <c r="J527" s="218"/>
      <c r="K527" s="218"/>
      <c r="L527" s="219" t="str">
        <f t="shared" si="119"/>
        <v/>
      </c>
      <c r="M527" s="116"/>
      <c r="N527" s="115"/>
      <c r="T527" s="6"/>
      <c r="U527" s="6">
        <f t="shared" si="107"/>
        <v>0</v>
      </c>
      <c r="V527" s="6" t="str">
        <f t="shared" si="120"/>
        <v>Leer</v>
      </c>
      <c r="W527" s="6" t="str">
        <f t="shared" si="108"/>
        <v/>
      </c>
      <c r="X527" s="6" t="str">
        <f>VLOOKUP($C527,{"29 - Psychiatrie (Erwachsene)","BGI";"30 - Kinder- und Jugendpsychiatrie","BGII";"31 - Psychosomatik","BGI";"00 - Bitte eine Fachabteilung auswählen","LEER";"","Leer"},2,0)</f>
        <v>Leer</v>
      </c>
      <c r="Y527" s="6" t="str">
        <f t="shared" si="109"/>
        <v/>
      </c>
      <c r="Z527" s="6">
        <f>VLOOKUP($C527,{"29 - Psychiatrie (Erwachsene)",1;"30 - Kinder- und Jugendpsychiatrie",1;"31 - Psychosomatik",1;"00 - Bitte eine Fachabteilung auswählen",0;"",0},2,0)</f>
        <v>0</v>
      </c>
      <c r="AA527" s="6">
        <f t="shared" si="110"/>
        <v>0</v>
      </c>
      <c r="AB527" s="6">
        <f t="shared" si="111"/>
        <v>0</v>
      </c>
      <c r="AC527" s="6">
        <f t="shared" si="112"/>
        <v>0</v>
      </c>
      <c r="AD527" s="6">
        <f t="shared" si="113"/>
        <v>0</v>
      </c>
      <c r="AE527" s="6">
        <f t="shared" si="114"/>
        <v>0</v>
      </c>
      <c r="AF527" s="6">
        <f t="shared" si="115"/>
        <v>0</v>
      </c>
      <c r="AG527" s="6">
        <f t="shared" si="116"/>
        <v>0</v>
      </c>
      <c r="AH527" s="6">
        <f t="shared" si="117"/>
        <v>0</v>
      </c>
      <c r="AI527" s="6">
        <f t="shared" si="118"/>
        <v>0</v>
      </c>
      <c r="AJ527" s="6"/>
      <c r="AK527" s="6"/>
      <c r="AL527" s="6"/>
    </row>
    <row r="528" spans="1:38" s="20" customFormat="1" ht="15" customHeight="1" x14ac:dyDescent="0.25">
      <c r="A528" s="19"/>
      <c r="B528" s="74" t="str">
        <f t="shared" si="106"/>
        <v>!!!</v>
      </c>
      <c r="C528" s="202" t="str">
        <f>IF($D528&lt;&gt;"",VLOOKUP(TEXT($D528,0),'Angaben Stationen'!$C$15:$V$65,2,0),"")</f>
        <v/>
      </c>
      <c r="D528" s="203"/>
      <c r="E528" s="210"/>
      <c r="F528" s="210"/>
      <c r="G528" s="217"/>
      <c r="H528" s="218"/>
      <c r="I528" s="218"/>
      <c r="J528" s="218"/>
      <c r="K528" s="218"/>
      <c r="L528" s="219" t="str">
        <f t="shared" si="119"/>
        <v/>
      </c>
      <c r="M528" s="116"/>
      <c r="N528" s="115"/>
      <c r="T528" s="6"/>
      <c r="U528" s="6">
        <f t="shared" si="107"/>
        <v>0</v>
      </c>
      <c r="V528" s="6" t="str">
        <f t="shared" si="120"/>
        <v>Leer</v>
      </c>
      <c r="W528" s="6" t="str">
        <f t="shared" si="108"/>
        <v/>
      </c>
      <c r="X528" s="6" t="str">
        <f>VLOOKUP($C528,{"29 - Psychiatrie (Erwachsene)","BGI";"30 - Kinder- und Jugendpsychiatrie","BGII";"31 - Psychosomatik","BGI";"00 - Bitte eine Fachabteilung auswählen","LEER";"","Leer"},2,0)</f>
        <v>Leer</v>
      </c>
      <c r="Y528" s="6" t="str">
        <f t="shared" si="109"/>
        <v/>
      </c>
      <c r="Z528" s="6">
        <f>VLOOKUP($C528,{"29 - Psychiatrie (Erwachsene)",1;"30 - Kinder- und Jugendpsychiatrie",1;"31 - Psychosomatik",1;"00 - Bitte eine Fachabteilung auswählen",0;"",0},2,0)</f>
        <v>0</v>
      </c>
      <c r="AA528" s="6">
        <f t="shared" si="110"/>
        <v>0</v>
      </c>
      <c r="AB528" s="6">
        <f t="shared" si="111"/>
        <v>0</v>
      </c>
      <c r="AC528" s="6">
        <f t="shared" si="112"/>
        <v>0</v>
      </c>
      <c r="AD528" s="6">
        <f t="shared" si="113"/>
        <v>0</v>
      </c>
      <c r="AE528" s="6">
        <f t="shared" si="114"/>
        <v>0</v>
      </c>
      <c r="AF528" s="6">
        <f t="shared" si="115"/>
        <v>0</v>
      </c>
      <c r="AG528" s="6">
        <f t="shared" si="116"/>
        <v>0</v>
      </c>
      <c r="AH528" s="6">
        <f t="shared" si="117"/>
        <v>0</v>
      </c>
      <c r="AI528" s="6">
        <f t="shared" si="118"/>
        <v>0</v>
      </c>
      <c r="AJ528" s="6"/>
      <c r="AK528" s="6"/>
      <c r="AL528" s="6"/>
    </row>
    <row r="529" spans="1:38" s="20" customFormat="1" ht="15" customHeight="1" x14ac:dyDescent="0.25">
      <c r="A529" s="19"/>
      <c r="B529" s="74" t="str">
        <f t="shared" ref="B529:B592" si="121">IF(SUM(Z529:AI529)&lt;10,"!!!","")</f>
        <v>!!!</v>
      </c>
      <c r="C529" s="202" t="str">
        <f>IF($D529&lt;&gt;"",VLOOKUP(TEXT($D529,0),'Angaben Stationen'!$C$15:$V$65,2,0),"")</f>
        <v/>
      </c>
      <c r="D529" s="203"/>
      <c r="E529" s="210"/>
      <c r="F529" s="210"/>
      <c r="G529" s="217"/>
      <c r="H529" s="218"/>
      <c r="I529" s="218"/>
      <c r="J529" s="218"/>
      <c r="K529" s="218"/>
      <c r="L529" s="219" t="str">
        <f t="shared" si="119"/>
        <v/>
      </c>
      <c r="M529" s="116"/>
      <c r="N529" s="115"/>
      <c r="T529" s="6"/>
      <c r="U529" s="6">
        <f t="shared" ref="U529:U592" si="122">IF(LEN(B529)&gt;0,0,1)</f>
        <v>0</v>
      </c>
      <c r="V529" s="6" t="str">
        <f t="shared" si="120"/>
        <v>Leer</v>
      </c>
      <c r="W529" s="6" t="str">
        <f t="shared" ref="W529:W592" si="123">IF($C529&lt;&gt;"","Monate","")</f>
        <v/>
      </c>
      <c r="X529" s="6" t="str">
        <f>VLOOKUP($C529,{"29 - Psychiatrie (Erwachsene)","BGI";"30 - Kinder- und Jugendpsychiatrie","BGII";"31 - Psychosomatik","BGI";"00 - Bitte eine Fachabteilung auswählen","LEER";"","Leer"},2,0)</f>
        <v>Leer</v>
      </c>
      <c r="Y529" s="6" t="str">
        <f t="shared" ref="Y529:Y592" si="124">IF($C529&lt;&gt;"","JN","")</f>
        <v/>
      </c>
      <c r="Z529" s="6">
        <f>VLOOKUP($C529,{"29 - Psychiatrie (Erwachsene)",1;"30 - Kinder- und Jugendpsychiatrie",1;"31 - Psychosomatik",1;"00 - Bitte eine Fachabteilung auswählen",0;"",0},2,0)</f>
        <v>0</v>
      </c>
      <c r="AA529" s="6">
        <f t="shared" ref="AA529:AA592" si="125">IF(LEN($D529)&gt;0,1,0)</f>
        <v>0</v>
      </c>
      <c r="AB529" s="6">
        <f t="shared" ref="AB529:AB592" si="126">IF(LEN($E529)&gt;0,1,0)</f>
        <v>0</v>
      </c>
      <c r="AC529" s="6">
        <f t="shared" ref="AC529:AC592" si="127">IF(LEN($F529)&gt;0,1,0)</f>
        <v>0</v>
      </c>
      <c r="AD529" s="6">
        <f t="shared" ref="AD529:AD592" si="128">IF(LEN($G529)&gt;0,1,0)</f>
        <v>0</v>
      </c>
      <c r="AE529" s="6">
        <f t="shared" ref="AE529:AE592" si="129">IF(LEN($H529)&gt;0,1,0)</f>
        <v>0</v>
      </c>
      <c r="AF529" s="6">
        <f t="shared" ref="AF529:AF592" si="130">IF(LEN($I529)&gt;0,1,0)</f>
        <v>0</v>
      </c>
      <c r="AG529" s="6">
        <f t="shared" ref="AG529:AG592" si="131">IF(LEN($J529)&gt;0,1,0)</f>
        <v>0</v>
      </c>
      <c r="AH529" s="6">
        <f t="shared" ref="AH529:AH592" si="132">IF(LEN($K529)&gt;0,1,0)</f>
        <v>0</v>
      </c>
      <c r="AI529" s="6">
        <f t="shared" ref="AI529:AI592" si="133">IF(LEN($L529)&gt;0,1,0)</f>
        <v>0</v>
      </c>
      <c r="AJ529" s="6"/>
      <c r="AK529" s="6"/>
      <c r="AL529" s="6"/>
    </row>
    <row r="530" spans="1:38" s="20" customFormat="1" ht="15" customHeight="1" x14ac:dyDescent="0.25">
      <c r="A530" s="19"/>
      <c r="B530" s="74" t="str">
        <f t="shared" si="121"/>
        <v>!!!</v>
      </c>
      <c r="C530" s="202" t="str">
        <f>IF($D530&lt;&gt;"",VLOOKUP(TEXT($D530,0),'Angaben Stationen'!$C$15:$V$65,2,0),"")</f>
        <v/>
      </c>
      <c r="D530" s="203"/>
      <c r="E530" s="210"/>
      <c r="F530" s="210"/>
      <c r="G530" s="217"/>
      <c r="H530" s="218"/>
      <c r="I530" s="218"/>
      <c r="J530" s="218"/>
      <c r="K530" s="218"/>
      <c r="L530" s="219" t="str">
        <f t="shared" ref="L530:L593" si="134">IF(G530&gt;0,H530/G530,"")</f>
        <v/>
      </c>
      <c r="M530" s="116"/>
      <c r="N530" s="115"/>
      <c r="T530" s="6"/>
      <c r="U530" s="6">
        <f t="shared" si="122"/>
        <v>0</v>
      </c>
      <c r="V530" s="6" t="str">
        <f t="shared" ref="V530:V593" si="135">IF($D529&lt;&gt;"","Stationen","Leer")</f>
        <v>Leer</v>
      </c>
      <c r="W530" s="6" t="str">
        <f t="shared" si="123"/>
        <v/>
      </c>
      <c r="X530" s="6" t="str">
        <f>VLOOKUP($C530,{"29 - Psychiatrie (Erwachsene)","BGI";"30 - Kinder- und Jugendpsychiatrie","BGII";"31 - Psychosomatik","BGI";"00 - Bitte eine Fachabteilung auswählen","LEER";"","Leer"},2,0)</f>
        <v>Leer</v>
      </c>
      <c r="Y530" s="6" t="str">
        <f t="shared" si="124"/>
        <v/>
      </c>
      <c r="Z530" s="6">
        <f>VLOOKUP($C530,{"29 - Psychiatrie (Erwachsene)",1;"30 - Kinder- und Jugendpsychiatrie",1;"31 - Psychosomatik",1;"00 - Bitte eine Fachabteilung auswählen",0;"",0},2,0)</f>
        <v>0</v>
      </c>
      <c r="AA530" s="6">
        <f t="shared" si="125"/>
        <v>0</v>
      </c>
      <c r="AB530" s="6">
        <f t="shared" si="126"/>
        <v>0</v>
      </c>
      <c r="AC530" s="6">
        <f t="shared" si="127"/>
        <v>0</v>
      </c>
      <c r="AD530" s="6">
        <f t="shared" si="128"/>
        <v>0</v>
      </c>
      <c r="AE530" s="6">
        <f t="shared" si="129"/>
        <v>0</v>
      </c>
      <c r="AF530" s="6">
        <f t="shared" si="130"/>
        <v>0</v>
      </c>
      <c r="AG530" s="6">
        <f t="shared" si="131"/>
        <v>0</v>
      </c>
      <c r="AH530" s="6">
        <f t="shared" si="132"/>
        <v>0</v>
      </c>
      <c r="AI530" s="6">
        <f t="shared" si="133"/>
        <v>0</v>
      </c>
      <c r="AJ530" s="6"/>
      <c r="AK530" s="6"/>
      <c r="AL530" s="6"/>
    </row>
    <row r="531" spans="1:38" s="20" customFormat="1" ht="15" customHeight="1" x14ac:dyDescent="0.25">
      <c r="A531" s="19"/>
      <c r="B531" s="74" t="str">
        <f t="shared" si="121"/>
        <v>!!!</v>
      </c>
      <c r="C531" s="202" t="str">
        <f>IF($D531&lt;&gt;"",VLOOKUP(TEXT($D531,0),'Angaben Stationen'!$C$15:$V$65,2,0),"")</f>
        <v/>
      </c>
      <c r="D531" s="203"/>
      <c r="E531" s="210"/>
      <c r="F531" s="210"/>
      <c r="G531" s="217"/>
      <c r="H531" s="218"/>
      <c r="I531" s="218"/>
      <c r="J531" s="218"/>
      <c r="K531" s="218"/>
      <c r="L531" s="219" t="str">
        <f t="shared" si="134"/>
        <v/>
      </c>
      <c r="M531" s="116"/>
      <c r="N531" s="115"/>
      <c r="T531" s="6"/>
      <c r="U531" s="6">
        <f t="shared" si="122"/>
        <v>0</v>
      </c>
      <c r="V531" s="6" t="str">
        <f t="shared" si="135"/>
        <v>Leer</v>
      </c>
      <c r="W531" s="6" t="str">
        <f t="shared" si="123"/>
        <v/>
      </c>
      <c r="X531" s="6" t="str">
        <f>VLOOKUP($C531,{"29 - Psychiatrie (Erwachsene)","BGI";"30 - Kinder- und Jugendpsychiatrie","BGII";"31 - Psychosomatik","BGI";"00 - Bitte eine Fachabteilung auswählen","LEER";"","Leer"},2,0)</f>
        <v>Leer</v>
      </c>
      <c r="Y531" s="6" t="str">
        <f t="shared" si="124"/>
        <v/>
      </c>
      <c r="Z531" s="6">
        <f>VLOOKUP($C531,{"29 - Psychiatrie (Erwachsene)",1;"30 - Kinder- und Jugendpsychiatrie",1;"31 - Psychosomatik",1;"00 - Bitte eine Fachabteilung auswählen",0;"",0},2,0)</f>
        <v>0</v>
      </c>
      <c r="AA531" s="6">
        <f t="shared" si="125"/>
        <v>0</v>
      </c>
      <c r="AB531" s="6">
        <f t="shared" si="126"/>
        <v>0</v>
      </c>
      <c r="AC531" s="6">
        <f t="shared" si="127"/>
        <v>0</v>
      </c>
      <c r="AD531" s="6">
        <f t="shared" si="128"/>
        <v>0</v>
      </c>
      <c r="AE531" s="6">
        <f t="shared" si="129"/>
        <v>0</v>
      </c>
      <c r="AF531" s="6">
        <f t="shared" si="130"/>
        <v>0</v>
      </c>
      <c r="AG531" s="6">
        <f t="shared" si="131"/>
        <v>0</v>
      </c>
      <c r="AH531" s="6">
        <f t="shared" si="132"/>
        <v>0</v>
      </c>
      <c r="AI531" s="6">
        <f t="shared" si="133"/>
        <v>0</v>
      </c>
      <c r="AJ531" s="6"/>
      <c r="AK531" s="6"/>
      <c r="AL531" s="6"/>
    </row>
    <row r="532" spans="1:38" s="20" customFormat="1" ht="15" customHeight="1" x14ac:dyDescent="0.25">
      <c r="A532" s="19"/>
      <c r="B532" s="74" t="str">
        <f t="shared" si="121"/>
        <v>!!!</v>
      </c>
      <c r="C532" s="202" t="str">
        <f>IF($D532&lt;&gt;"",VLOOKUP(TEXT($D532,0),'Angaben Stationen'!$C$15:$V$65,2,0),"")</f>
        <v/>
      </c>
      <c r="D532" s="203"/>
      <c r="E532" s="210"/>
      <c r="F532" s="210"/>
      <c r="G532" s="217"/>
      <c r="H532" s="218"/>
      <c r="I532" s="218"/>
      <c r="J532" s="218"/>
      <c r="K532" s="218"/>
      <c r="L532" s="219" t="str">
        <f t="shared" si="134"/>
        <v/>
      </c>
      <c r="M532" s="116"/>
      <c r="N532" s="115"/>
      <c r="T532" s="6"/>
      <c r="U532" s="6">
        <f t="shared" si="122"/>
        <v>0</v>
      </c>
      <c r="V532" s="6" t="str">
        <f t="shared" si="135"/>
        <v>Leer</v>
      </c>
      <c r="W532" s="6" t="str">
        <f t="shared" si="123"/>
        <v/>
      </c>
      <c r="X532" s="6" t="str">
        <f>VLOOKUP($C532,{"29 - Psychiatrie (Erwachsene)","BGI";"30 - Kinder- und Jugendpsychiatrie","BGII";"31 - Psychosomatik","BGI";"00 - Bitte eine Fachabteilung auswählen","LEER";"","Leer"},2,0)</f>
        <v>Leer</v>
      </c>
      <c r="Y532" s="6" t="str">
        <f t="shared" si="124"/>
        <v/>
      </c>
      <c r="Z532" s="6">
        <f>VLOOKUP($C532,{"29 - Psychiatrie (Erwachsene)",1;"30 - Kinder- und Jugendpsychiatrie",1;"31 - Psychosomatik",1;"00 - Bitte eine Fachabteilung auswählen",0;"",0},2,0)</f>
        <v>0</v>
      </c>
      <c r="AA532" s="6">
        <f t="shared" si="125"/>
        <v>0</v>
      </c>
      <c r="AB532" s="6">
        <f t="shared" si="126"/>
        <v>0</v>
      </c>
      <c r="AC532" s="6">
        <f t="shared" si="127"/>
        <v>0</v>
      </c>
      <c r="AD532" s="6">
        <f t="shared" si="128"/>
        <v>0</v>
      </c>
      <c r="AE532" s="6">
        <f t="shared" si="129"/>
        <v>0</v>
      </c>
      <c r="AF532" s="6">
        <f t="shared" si="130"/>
        <v>0</v>
      </c>
      <c r="AG532" s="6">
        <f t="shared" si="131"/>
        <v>0</v>
      </c>
      <c r="AH532" s="6">
        <f t="shared" si="132"/>
        <v>0</v>
      </c>
      <c r="AI532" s="6">
        <f t="shared" si="133"/>
        <v>0</v>
      </c>
      <c r="AJ532" s="6"/>
      <c r="AK532" s="6"/>
      <c r="AL532" s="6"/>
    </row>
    <row r="533" spans="1:38" s="20" customFormat="1" ht="15" customHeight="1" x14ac:dyDescent="0.25">
      <c r="A533" s="19"/>
      <c r="B533" s="74" t="str">
        <f t="shared" si="121"/>
        <v>!!!</v>
      </c>
      <c r="C533" s="202" t="str">
        <f>IF($D533&lt;&gt;"",VLOOKUP(TEXT($D533,0),'Angaben Stationen'!$C$15:$V$65,2,0),"")</f>
        <v/>
      </c>
      <c r="D533" s="203"/>
      <c r="E533" s="210"/>
      <c r="F533" s="210"/>
      <c r="G533" s="217"/>
      <c r="H533" s="218"/>
      <c r="I533" s="218"/>
      <c r="J533" s="218"/>
      <c r="K533" s="218"/>
      <c r="L533" s="219" t="str">
        <f t="shared" si="134"/>
        <v/>
      </c>
      <c r="M533" s="116"/>
      <c r="N533" s="115"/>
      <c r="T533" s="6"/>
      <c r="U533" s="6">
        <f t="shared" si="122"/>
        <v>0</v>
      </c>
      <c r="V533" s="6" t="str">
        <f t="shared" si="135"/>
        <v>Leer</v>
      </c>
      <c r="W533" s="6" t="str">
        <f t="shared" si="123"/>
        <v/>
      </c>
      <c r="X533" s="6" t="str">
        <f>VLOOKUP($C533,{"29 - Psychiatrie (Erwachsene)","BGI";"30 - Kinder- und Jugendpsychiatrie","BGII";"31 - Psychosomatik","BGI";"00 - Bitte eine Fachabteilung auswählen","LEER";"","Leer"},2,0)</f>
        <v>Leer</v>
      </c>
      <c r="Y533" s="6" t="str">
        <f t="shared" si="124"/>
        <v/>
      </c>
      <c r="Z533" s="6">
        <f>VLOOKUP($C533,{"29 - Psychiatrie (Erwachsene)",1;"30 - Kinder- und Jugendpsychiatrie",1;"31 - Psychosomatik",1;"00 - Bitte eine Fachabteilung auswählen",0;"",0},2,0)</f>
        <v>0</v>
      </c>
      <c r="AA533" s="6">
        <f t="shared" si="125"/>
        <v>0</v>
      </c>
      <c r="AB533" s="6">
        <f t="shared" si="126"/>
        <v>0</v>
      </c>
      <c r="AC533" s="6">
        <f t="shared" si="127"/>
        <v>0</v>
      </c>
      <c r="AD533" s="6">
        <f t="shared" si="128"/>
        <v>0</v>
      </c>
      <c r="AE533" s="6">
        <f t="shared" si="129"/>
        <v>0</v>
      </c>
      <c r="AF533" s="6">
        <f t="shared" si="130"/>
        <v>0</v>
      </c>
      <c r="AG533" s="6">
        <f t="shared" si="131"/>
        <v>0</v>
      </c>
      <c r="AH533" s="6">
        <f t="shared" si="132"/>
        <v>0</v>
      </c>
      <c r="AI533" s="6">
        <f t="shared" si="133"/>
        <v>0</v>
      </c>
      <c r="AJ533" s="6"/>
      <c r="AK533" s="6"/>
      <c r="AL533" s="6"/>
    </row>
    <row r="534" spans="1:38" s="20" customFormat="1" ht="15" customHeight="1" x14ac:dyDescent="0.25">
      <c r="A534" s="19"/>
      <c r="B534" s="74" t="str">
        <f t="shared" si="121"/>
        <v>!!!</v>
      </c>
      <c r="C534" s="202" t="str">
        <f>IF($D534&lt;&gt;"",VLOOKUP(TEXT($D534,0),'Angaben Stationen'!$C$15:$V$65,2,0),"")</f>
        <v/>
      </c>
      <c r="D534" s="203"/>
      <c r="E534" s="210"/>
      <c r="F534" s="210"/>
      <c r="G534" s="217"/>
      <c r="H534" s="218"/>
      <c r="I534" s="218"/>
      <c r="J534" s="218"/>
      <c r="K534" s="218"/>
      <c r="L534" s="219" t="str">
        <f t="shared" si="134"/>
        <v/>
      </c>
      <c r="M534" s="116"/>
      <c r="N534" s="115"/>
      <c r="T534" s="6"/>
      <c r="U534" s="6">
        <f t="shared" si="122"/>
        <v>0</v>
      </c>
      <c r="V534" s="6" t="str">
        <f t="shared" si="135"/>
        <v>Leer</v>
      </c>
      <c r="W534" s="6" t="str">
        <f t="shared" si="123"/>
        <v/>
      </c>
      <c r="X534" s="6" t="str">
        <f>VLOOKUP($C534,{"29 - Psychiatrie (Erwachsene)","BGI";"30 - Kinder- und Jugendpsychiatrie","BGII";"31 - Psychosomatik","BGI";"00 - Bitte eine Fachabteilung auswählen","LEER";"","Leer"},2,0)</f>
        <v>Leer</v>
      </c>
      <c r="Y534" s="6" t="str">
        <f t="shared" si="124"/>
        <v/>
      </c>
      <c r="Z534" s="6">
        <f>VLOOKUP($C534,{"29 - Psychiatrie (Erwachsene)",1;"30 - Kinder- und Jugendpsychiatrie",1;"31 - Psychosomatik",1;"00 - Bitte eine Fachabteilung auswählen",0;"",0},2,0)</f>
        <v>0</v>
      </c>
      <c r="AA534" s="6">
        <f t="shared" si="125"/>
        <v>0</v>
      </c>
      <c r="AB534" s="6">
        <f t="shared" si="126"/>
        <v>0</v>
      </c>
      <c r="AC534" s="6">
        <f t="shared" si="127"/>
        <v>0</v>
      </c>
      <c r="AD534" s="6">
        <f t="shared" si="128"/>
        <v>0</v>
      </c>
      <c r="AE534" s="6">
        <f t="shared" si="129"/>
        <v>0</v>
      </c>
      <c r="AF534" s="6">
        <f t="shared" si="130"/>
        <v>0</v>
      </c>
      <c r="AG534" s="6">
        <f t="shared" si="131"/>
        <v>0</v>
      </c>
      <c r="AH534" s="6">
        <f t="shared" si="132"/>
        <v>0</v>
      </c>
      <c r="AI534" s="6">
        <f t="shared" si="133"/>
        <v>0</v>
      </c>
      <c r="AJ534" s="6"/>
      <c r="AK534" s="6"/>
      <c r="AL534" s="6"/>
    </row>
    <row r="535" spans="1:38" s="20" customFormat="1" ht="15" customHeight="1" x14ac:dyDescent="0.25">
      <c r="A535" s="19"/>
      <c r="B535" s="74" t="str">
        <f t="shared" si="121"/>
        <v>!!!</v>
      </c>
      <c r="C535" s="202" t="str">
        <f>IF($D535&lt;&gt;"",VLOOKUP(TEXT($D535,0),'Angaben Stationen'!$C$15:$V$65,2,0),"")</f>
        <v/>
      </c>
      <c r="D535" s="203"/>
      <c r="E535" s="210"/>
      <c r="F535" s="210"/>
      <c r="G535" s="217"/>
      <c r="H535" s="218"/>
      <c r="I535" s="218"/>
      <c r="J535" s="218"/>
      <c r="K535" s="218"/>
      <c r="L535" s="219" t="str">
        <f t="shared" si="134"/>
        <v/>
      </c>
      <c r="M535" s="116"/>
      <c r="N535" s="115"/>
      <c r="T535" s="6"/>
      <c r="U535" s="6">
        <f t="shared" si="122"/>
        <v>0</v>
      </c>
      <c r="V535" s="6" t="str">
        <f t="shared" si="135"/>
        <v>Leer</v>
      </c>
      <c r="W535" s="6" t="str">
        <f t="shared" si="123"/>
        <v/>
      </c>
      <c r="X535" s="6" t="str">
        <f>VLOOKUP($C535,{"29 - Psychiatrie (Erwachsene)","BGI";"30 - Kinder- und Jugendpsychiatrie","BGII";"31 - Psychosomatik","BGI";"00 - Bitte eine Fachabteilung auswählen","LEER";"","Leer"},2,0)</f>
        <v>Leer</v>
      </c>
      <c r="Y535" s="6" t="str">
        <f t="shared" si="124"/>
        <v/>
      </c>
      <c r="Z535" s="6">
        <f>VLOOKUP($C535,{"29 - Psychiatrie (Erwachsene)",1;"30 - Kinder- und Jugendpsychiatrie",1;"31 - Psychosomatik",1;"00 - Bitte eine Fachabteilung auswählen",0;"",0},2,0)</f>
        <v>0</v>
      </c>
      <c r="AA535" s="6">
        <f t="shared" si="125"/>
        <v>0</v>
      </c>
      <c r="AB535" s="6">
        <f t="shared" si="126"/>
        <v>0</v>
      </c>
      <c r="AC535" s="6">
        <f t="shared" si="127"/>
        <v>0</v>
      </c>
      <c r="AD535" s="6">
        <f t="shared" si="128"/>
        <v>0</v>
      </c>
      <c r="AE535" s="6">
        <f t="shared" si="129"/>
        <v>0</v>
      </c>
      <c r="AF535" s="6">
        <f t="shared" si="130"/>
        <v>0</v>
      </c>
      <c r="AG535" s="6">
        <f t="shared" si="131"/>
        <v>0</v>
      </c>
      <c r="AH535" s="6">
        <f t="shared" si="132"/>
        <v>0</v>
      </c>
      <c r="AI535" s="6">
        <f t="shared" si="133"/>
        <v>0</v>
      </c>
      <c r="AJ535" s="6"/>
      <c r="AK535" s="6"/>
      <c r="AL535" s="6"/>
    </row>
    <row r="536" spans="1:38" s="20" customFormat="1" ht="15" customHeight="1" x14ac:dyDescent="0.25">
      <c r="A536" s="19"/>
      <c r="B536" s="74" t="str">
        <f t="shared" si="121"/>
        <v>!!!</v>
      </c>
      <c r="C536" s="202" t="str">
        <f>IF($D536&lt;&gt;"",VLOOKUP(TEXT($D536,0),'Angaben Stationen'!$C$15:$V$65,2,0),"")</f>
        <v/>
      </c>
      <c r="D536" s="203"/>
      <c r="E536" s="210"/>
      <c r="F536" s="210"/>
      <c r="G536" s="217"/>
      <c r="H536" s="218"/>
      <c r="I536" s="218"/>
      <c r="J536" s="218"/>
      <c r="K536" s="218"/>
      <c r="L536" s="219" t="str">
        <f t="shared" si="134"/>
        <v/>
      </c>
      <c r="M536" s="116"/>
      <c r="N536" s="115"/>
      <c r="T536" s="6"/>
      <c r="U536" s="6">
        <f t="shared" si="122"/>
        <v>0</v>
      </c>
      <c r="V536" s="6" t="str">
        <f t="shared" si="135"/>
        <v>Leer</v>
      </c>
      <c r="W536" s="6" t="str">
        <f t="shared" si="123"/>
        <v/>
      </c>
      <c r="X536" s="6" t="str">
        <f>VLOOKUP($C536,{"29 - Psychiatrie (Erwachsene)","BGI";"30 - Kinder- und Jugendpsychiatrie","BGII";"31 - Psychosomatik","BGI";"00 - Bitte eine Fachabteilung auswählen","LEER";"","Leer"},2,0)</f>
        <v>Leer</v>
      </c>
      <c r="Y536" s="6" t="str">
        <f t="shared" si="124"/>
        <v/>
      </c>
      <c r="Z536" s="6">
        <f>VLOOKUP($C536,{"29 - Psychiatrie (Erwachsene)",1;"30 - Kinder- und Jugendpsychiatrie",1;"31 - Psychosomatik",1;"00 - Bitte eine Fachabteilung auswählen",0;"",0},2,0)</f>
        <v>0</v>
      </c>
      <c r="AA536" s="6">
        <f t="shared" si="125"/>
        <v>0</v>
      </c>
      <c r="AB536" s="6">
        <f t="shared" si="126"/>
        <v>0</v>
      </c>
      <c r="AC536" s="6">
        <f t="shared" si="127"/>
        <v>0</v>
      </c>
      <c r="AD536" s="6">
        <f t="shared" si="128"/>
        <v>0</v>
      </c>
      <c r="AE536" s="6">
        <f t="shared" si="129"/>
        <v>0</v>
      </c>
      <c r="AF536" s="6">
        <f t="shared" si="130"/>
        <v>0</v>
      </c>
      <c r="AG536" s="6">
        <f t="shared" si="131"/>
        <v>0</v>
      </c>
      <c r="AH536" s="6">
        <f t="shared" si="132"/>
        <v>0</v>
      </c>
      <c r="AI536" s="6">
        <f t="shared" si="133"/>
        <v>0</v>
      </c>
      <c r="AJ536" s="6"/>
      <c r="AK536" s="6"/>
      <c r="AL536" s="6"/>
    </row>
    <row r="537" spans="1:38" s="20" customFormat="1" ht="15" customHeight="1" x14ac:dyDescent="0.25">
      <c r="A537" s="19"/>
      <c r="B537" s="74" t="str">
        <f t="shared" si="121"/>
        <v>!!!</v>
      </c>
      <c r="C537" s="202" t="str">
        <f>IF($D537&lt;&gt;"",VLOOKUP(TEXT($D537,0),'Angaben Stationen'!$C$15:$V$65,2,0),"")</f>
        <v/>
      </c>
      <c r="D537" s="203"/>
      <c r="E537" s="210"/>
      <c r="F537" s="210"/>
      <c r="G537" s="217"/>
      <c r="H537" s="218"/>
      <c r="I537" s="218"/>
      <c r="J537" s="218"/>
      <c r="K537" s="218"/>
      <c r="L537" s="219" t="str">
        <f t="shared" si="134"/>
        <v/>
      </c>
      <c r="M537" s="116"/>
      <c r="N537" s="115"/>
      <c r="T537" s="6"/>
      <c r="U537" s="6">
        <f t="shared" si="122"/>
        <v>0</v>
      </c>
      <c r="V537" s="6" t="str">
        <f t="shared" si="135"/>
        <v>Leer</v>
      </c>
      <c r="W537" s="6" t="str">
        <f t="shared" si="123"/>
        <v/>
      </c>
      <c r="X537" s="6" t="str">
        <f>VLOOKUP($C537,{"29 - Psychiatrie (Erwachsene)","BGI";"30 - Kinder- und Jugendpsychiatrie","BGII";"31 - Psychosomatik","BGI";"00 - Bitte eine Fachabteilung auswählen","LEER";"","Leer"},2,0)</f>
        <v>Leer</v>
      </c>
      <c r="Y537" s="6" t="str">
        <f t="shared" si="124"/>
        <v/>
      </c>
      <c r="Z537" s="6">
        <f>VLOOKUP($C537,{"29 - Psychiatrie (Erwachsene)",1;"30 - Kinder- und Jugendpsychiatrie",1;"31 - Psychosomatik",1;"00 - Bitte eine Fachabteilung auswählen",0;"",0},2,0)</f>
        <v>0</v>
      </c>
      <c r="AA537" s="6">
        <f t="shared" si="125"/>
        <v>0</v>
      </c>
      <c r="AB537" s="6">
        <f t="shared" si="126"/>
        <v>0</v>
      </c>
      <c r="AC537" s="6">
        <f t="shared" si="127"/>
        <v>0</v>
      </c>
      <c r="AD537" s="6">
        <f t="shared" si="128"/>
        <v>0</v>
      </c>
      <c r="AE537" s="6">
        <f t="shared" si="129"/>
        <v>0</v>
      </c>
      <c r="AF537" s="6">
        <f t="shared" si="130"/>
        <v>0</v>
      </c>
      <c r="AG537" s="6">
        <f t="shared" si="131"/>
        <v>0</v>
      </c>
      <c r="AH537" s="6">
        <f t="shared" si="132"/>
        <v>0</v>
      </c>
      <c r="AI537" s="6">
        <f t="shared" si="133"/>
        <v>0</v>
      </c>
      <c r="AJ537" s="6"/>
      <c r="AK537" s="6"/>
      <c r="AL537" s="6"/>
    </row>
    <row r="538" spans="1:38" s="20" customFormat="1" ht="15" customHeight="1" x14ac:dyDescent="0.25">
      <c r="A538" s="19"/>
      <c r="B538" s="74" t="str">
        <f t="shared" si="121"/>
        <v>!!!</v>
      </c>
      <c r="C538" s="202" t="str">
        <f>IF($D538&lt;&gt;"",VLOOKUP(TEXT($D538,0),'Angaben Stationen'!$C$15:$V$65,2,0),"")</f>
        <v/>
      </c>
      <c r="D538" s="203"/>
      <c r="E538" s="210"/>
      <c r="F538" s="210"/>
      <c r="G538" s="217"/>
      <c r="H538" s="218"/>
      <c r="I538" s="218"/>
      <c r="J538" s="218"/>
      <c r="K538" s="218"/>
      <c r="L538" s="219" t="str">
        <f t="shared" si="134"/>
        <v/>
      </c>
      <c r="M538" s="116"/>
      <c r="N538" s="115"/>
      <c r="T538" s="6"/>
      <c r="U538" s="6">
        <f t="shared" si="122"/>
        <v>0</v>
      </c>
      <c r="V538" s="6" t="str">
        <f t="shared" si="135"/>
        <v>Leer</v>
      </c>
      <c r="W538" s="6" t="str">
        <f t="shared" si="123"/>
        <v/>
      </c>
      <c r="X538" s="6" t="str">
        <f>VLOOKUP($C538,{"29 - Psychiatrie (Erwachsene)","BGI";"30 - Kinder- und Jugendpsychiatrie","BGII";"31 - Psychosomatik","BGI";"00 - Bitte eine Fachabteilung auswählen","LEER";"","Leer"},2,0)</f>
        <v>Leer</v>
      </c>
      <c r="Y538" s="6" t="str">
        <f t="shared" si="124"/>
        <v/>
      </c>
      <c r="Z538" s="6">
        <f>VLOOKUP($C538,{"29 - Psychiatrie (Erwachsene)",1;"30 - Kinder- und Jugendpsychiatrie",1;"31 - Psychosomatik",1;"00 - Bitte eine Fachabteilung auswählen",0;"",0},2,0)</f>
        <v>0</v>
      </c>
      <c r="AA538" s="6">
        <f t="shared" si="125"/>
        <v>0</v>
      </c>
      <c r="AB538" s="6">
        <f t="shared" si="126"/>
        <v>0</v>
      </c>
      <c r="AC538" s="6">
        <f t="shared" si="127"/>
        <v>0</v>
      </c>
      <c r="AD538" s="6">
        <f t="shared" si="128"/>
        <v>0</v>
      </c>
      <c r="AE538" s="6">
        <f t="shared" si="129"/>
        <v>0</v>
      </c>
      <c r="AF538" s="6">
        <f t="shared" si="130"/>
        <v>0</v>
      </c>
      <c r="AG538" s="6">
        <f t="shared" si="131"/>
        <v>0</v>
      </c>
      <c r="AH538" s="6">
        <f t="shared" si="132"/>
        <v>0</v>
      </c>
      <c r="AI538" s="6">
        <f t="shared" si="133"/>
        <v>0</v>
      </c>
      <c r="AJ538" s="6"/>
      <c r="AK538" s="6"/>
      <c r="AL538" s="6"/>
    </row>
    <row r="539" spans="1:38" s="20" customFormat="1" ht="15" customHeight="1" x14ac:dyDescent="0.25">
      <c r="A539" s="19"/>
      <c r="B539" s="74" t="str">
        <f t="shared" si="121"/>
        <v>!!!</v>
      </c>
      <c r="C539" s="202" t="str">
        <f>IF($D539&lt;&gt;"",VLOOKUP(TEXT($D539,0),'Angaben Stationen'!$C$15:$V$65,2,0),"")</f>
        <v/>
      </c>
      <c r="D539" s="203"/>
      <c r="E539" s="210"/>
      <c r="F539" s="210"/>
      <c r="G539" s="217"/>
      <c r="H539" s="218"/>
      <c r="I539" s="218"/>
      <c r="J539" s="218"/>
      <c r="K539" s="218"/>
      <c r="L539" s="219" t="str">
        <f t="shared" si="134"/>
        <v/>
      </c>
      <c r="M539" s="116"/>
      <c r="N539" s="115"/>
      <c r="T539" s="6"/>
      <c r="U539" s="6">
        <f t="shared" si="122"/>
        <v>0</v>
      </c>
      <c r="V539" s="6" t="str">
        <f t="shared" si="135"/>
        <v>Leer</v>
      </c>
      <c r="W539" s="6" t="str">
        <f t="shared" si="123"/>
        <v/>
      </c>
      <c r="X539" s="6" t="str">
        <f>VLOOKUP($C539,{"29 - Psychiatrie (Erwachsene)","BGI";"30 - Kinder- und Jugendpsychiatrie","BGII";"31 - Psychosomatik","BGI";"00 - Bitte eine Fachabteilung auswählen","LEER";"","Leer"},2,0)</f>
        <v>Leer</v>
      </c>
      <c r="Y539" s="6" t="str">
        <f t="shared" si="124"/>
        <v/>
      </c>
      <c r="Z539" s="6">
        <f>VLOOKUP($C539,{"29 - Psychiatrie (Erwachsene)",1;"30 - Kinder- und Jugendpsychiatrie",1;"31 - Psychosomatik",1;"00 - Bitte eine Fachabteilung auswählen",0;"",0},2,0)</f>
        <v>0</v>
      </c>
      <c r="AA539" s="6">
        <f t="shared" si="125"/>
        <v>0</v>
      </c>
      <c r="AB539" s="6">
        <f t="shared" si="126"/>
        <v>0</v>
      </c>
      <c r="AC539" s="6">
        <f t="shared" si="127"/>
        <v>0</v>
      </c>
      <c r="AD539" s="6">
        <f t="shared" si="128"/>
        <v>0</v>
      </c>
      <c r="AE539" s="6">
        <f t="shared" si="129"/>
        <v>0</v>
      </c>
      <c r="AF539" s="6">
        <f t="shared" si="130"/>
        <v>0</v>
      </c>
      <c r="AG539" s="6">
        <f t="shared" si="131"/>
        <v>0</v>
      </c>
      <c r="AH539" s="6">
        <f t="shared" si="132"/>
        <v>0</v>
      </c>
      <c r="AI539" s="6">
        <f t="shared" si="133"/>
        <v>0</v>
      </c>
      <c r="AJ539" s="6"/>
      <c r="AK539" s="6"/>
      <c r="AL539" s="6"/>
    </row>
    <row r="540" spans="1:38" s="20" customFormat="1" ht="15" customHeight="1" x14ac:dyDescent="0.25">
      <c r="A540" s="19"/>
      <c r="B540" s="74" t="str">
        <f t="shared" si="121"/>
        <v>!!!</v>
      </c>
      <c r="C540" s="202" t="str">
        <f>IF($D540&lt;&gt;"",VLOOKUP(TEXT($D540,0),'Angaben Stationen'!$C$15:$V$65,2,0),"")</f>
        <v/>
      </c>
      <c r="D540" s="203"/>
      <c r="E540" s="210"/>
      <c r="F540" s="210"/>
      <c r="G540" s="217"/>
      <c r="H540" s="218"/>
      <c r="I540" s="218"/>
      <c r="J540" s="218"/>
      <c r="K540" s="218"/>
      <c r="L540" s="219" t="str">
        <f t="shared" si="134"/>
        <v/>
      </c>
      <c r="M540" s="116"/>
      <c r="N540" s="115"/>
      <c r="T540" s="6"/>
      <c r="U540" s="6">
        <f t="shared" si="122"/>
        <v>0</v>
      </c>
      <c r="V540" s="6" t="str">
        <f t="shared" si="135"/>
        <v>Leer</v>
      </c>
      <c r="W540" s="6" t="str">
        <f t="shared" si="123"/>
        <v/>
      </c>
      <c r="X540" s="6" t="str">
        <f>VLOOKUP($C540,{"29 - Psychiatrie (Erwachsene)","BGI";"30 - Kinder- und Jugendpsychiatrie","BGII";"31 - Psychosomatik","BGI";"00 - Bitte eine Fachabteilung auswählen","LEER";"","Leer"},2,0)</f>
        <v>Leer</v>
      </c>
      <c r="Y540" s="6" t="str">
        <f t="shared" si="124"/>
        <v/>
      </c>
      <c r="Z540" s="6">
        <f>VLOOKUP($C540,{"29 - Psychiatrie (Erwachsene)",1;"30 - Kinder- und Jugendpsychiatrie",1;"31 - Psychosomatik",1;"00 - Bitte eine Fachabteilung auswählen",0;"",0},2,0)</f>
        <v>0</v>
      </c>
      <c r="AA540" s="6">
        <f t="shared" si="125"/>
        <v>0</v>
      </c>
      <c r="AB540" s="6">
        <f t="shared" si="126"/>
        <v>0</v>
      </c>
      <c r="AC540" s="6">
        <f t="shared" si="127"/>
        <v>0</v>
      </c>
      <c r="AD540" s="6">
        <f t="shared" si="128"/>
        <v>0</v>
      </c>
      <c r="AE540" s="6">
        <f t="shared" si="129"/>
        <v>0</v>
      </c>
      <c r="AF540" s="6">
        <f t="shared" si="130"/>
        <v>0</v>
      </c>
      <c r="AG540" s="6">
        <f t="shared" si="131"/>
        <v>0</v>
      </c>
      <c r="AH540" s="6">
        <f t="shared" si="132"/>
        <v>0</v>
      </c>
      <c r="AI540" s="6">
        <f t="shared" si="133"/>
        <v>0</v>
      </c>
      <c r="AJ540" s="6"/>
      <c r="AK540" s="6"/>
      <c r="AL540" s="6"/>
    </row>
    <row r="541" spans="1:38" s="20" customFormat="1" ht="15" customHeight="1" x14ac:dyDescent="0.25">
      <c r="A541" s="19"/>
      <c r="B541" s="74" t="str">
        <f t="shared" si="121"/>
        <v>!!!</v>
      </c>
      <c r="C541" s="202" t="str">
        <f>IF($D541&lt;&gt;"",VLOOKUP(TEXT($D541,0),'Angaben Stationen'!$C$15:$V$65,2,0),"")</f>
        <v/>
      </c>
      <c r="D541" s="203"/>
      <c r="E541" s="210"/>
      <c r="F541" s="210"/>
      <c r="G541" s="217"/>
      <c r="H541" s="218"/>
      <c r="I541" s="218"/>
      <c r="J541" s="218"/>
      <c r="K541" s="218"/>
      <c r="L541" s="219" t="str">
        <f t="shared" si="134"/>
        <v/>
      </c>
      <c r="M541" s="116"/>
      <c r="N541" s="115"/>
      <c r="T541" s="6"/>
      <c r="U541" s="6">
        <f t="shared" si="122"/>
        <v>0</v>
      </c>
      <c r="V541" s="6" t="str">
        <f t="shared" si="135"/>
        <v>Leer</v>
      </c>
      <c r="W541" s="6" t="str">
        <f t="shared" si="123"/>
        <v/>
      </c>
      <c r="X541" s="6" t="str">
        <f>VLOOKUP($C541,{"29 - Psychiatrie (Erwachsene)","BGI";"30 - Kinder- und Jugendpsychiatrie","BGII";"31 - Psychosomatik","BGI";"00 - Bitte eine Fachabteilung auswählen","LEER";"","Leer"},2,0)</f>
        <v>Leer</v>
      </c>
      <c r="Y541" s="6" t="str">
        <f t="shared" si="124"/>
        <v/>
      </c>
      <c r="Z541" s="6">
        <f>VLOOKUP($C541,{"29 - Psychiatrie (Erwachsene)",1;"30 - Kinder- und Jugendpsychiatrie",1;"31 - Psychosomatik",1;"00 - Bitte eine Fachabteilung auswählen",0;"",0},2,0)</f>
        <v>0</v>
      </c>
      <c r="AA541" s="6">
        <f t="shared" si="125"/>
        <v>0</v>
      </c>
      <c r="AB541" s="6">
        <f t="shared" si="126"/>
        <v>0</v>
      </c>
      <c r="AC541" s="6">
        <f t="shared" si="127"/>
        <v>0</v>
      </c>
      <c r="AD541" s="6">
        <f t="shared" si="128"/>
        <v>0</v>
      </c>
      <c r="AE541" s="6">
        <f t="shared" si="129"/>
        <v>0</v>
      </c>
      <c r="AF541" s="6">
        <f t="shared" si="130"/>
        <v>0</v>
      </c>
      <c r="AG541" s="6">
        <f t="shared" si="131"/>
        <v>0</v>
      </c>
      <c r="AH541" s="6">
        <f t="shared" si="132"/>
        <v>0</v>
      </c>
      <c r="AI541" s="6">
        <f t="shared" si="133"/>
        <v>0</v>
      </c>
      <c r="AJ541" s="6"/>
      <c r="AK541" s="6"/>
      <c r="AL541" s="6"/>
    </row>
    <row r="542" spans="1:38" s="20" customFormat="1" ht="15" customHeight="1" x14ac:dyDescent="0.25">
      <c r="A542" s="19"/>
      <c r="B542" s="74" t="str">
        <f t="shared" si="121"/>
        <v>!!!</v>
      </c>
      <c r="C542" s="202" t="str">
        <f>IF($D542&lt;&gt;"",VLOOKUP(TEXT($D542,0),'Angaben Stationen'!$C$15:$V$65,2,0),"")</f>
        <v/>
      </c>
      <c r="D542" s="203"/>
      <c r="E542" s="210"/>
      <c r="F542" s="210"/>
      <c r="G542" s="217"/>
      <c r="H542" s="218"/>
      <c r="I542" s="218"/>
      <c r="J542" s="218"/>
      <c r="K542" s="218"/>
      <c r="L542" s="219" t="str">
        <f t="shared" si="134"/>
        <v/>
      </c>
      <c r="M542" s="116"/>
      <c r="N542" s="115"/>
      <c r="T542" s="6"/>
      <c r="U542" s="6">
        <f t="shared" si="122"/>
        <v>0</v>
      </c>
      <c r="V542" s="6" t="str">
        <f t="shared" si="135"/>
        <v>Leer</v>
      </c>
      <c r="W542" s="6" t="str">
        <f t="shared" si="123"/>
        <v/>
      </c>
      <c r="X542" s="6" t="str">
        <f>VLOOKUP($C542,{"29 - Psychiatrie (Erwachsene)","BGI";"30 - Kinder- und Jugendpsychiatrie","BGII";"31 - Psychosomatik","BGI";"00 - Bitte eine Fachabteilung auswählen","LEER";"","Leer"},2,0)</f>
        <v>Leer</v>
      </c>
      <c r="Y542" s="6" t="str">
        <f t="shared" si="124"/>
        <v/>
      </c>
      <c r="Z542" s="6">
        <f>VLOOKUP($C542,{"29 - Psychiatrie (Erwachsene)",1;"30 - Kinder- und Jugendpsychiatrie",1;"31 - Psychosomatik",1;"00 - Bitte eine Fachabteilung auswählen",0;"",0},2,0)</f>
        <v>0</v>
      </c>
      <c r="AA542" s="6">
        <f t="shared" si="125"/>
        <v>0</v>
      </c>
      <c r="AB542" s="6">
        <f t="shared" si="126"/>
        <v>0</v>
      </c>
      <c r="AC542" s="6">
        <f t="shared" si="127"/>
        <v>0</v>
      </c>
      <c r="AD542" s="6">
        <f t="shared" si="128"/>
        <v>0</v>
      </c>
      <c r="AE542" s="6">
        <f t="shared" si="129"/>
        <v>0</v>
      </c>
      <c r="AF542" s="6">
        <f t="shared" si="130"/>
        <v>0</v>
      </c>
      <c r="AG542" s="6">
        <f t="shared" si="131"/>
        <v>0</v>
      </c>
      <c r="AH542" s="6">
        <f t="shared" si="132"/>
        <v>0</v>
      </c>
      <c r="AI542" s="6">
        <f t="shared" si="133"/>
        <v>0</v>
      </c>
      <c r="AJ542" s="6"/>
      <c r="AK542" s="6"/>
      <c r="AL542" s="6"/>
    </row>
    <row r="543" spans="1:38" s="20" customFormat="1" ht="15" customHeight="1" x14ac:dyDescent="0.25">
      <c r="A543" s="19"/>
      <c r="B543" s="74" t="str">
        <f t="shared" si="121"/>
        <v>!!!</v>
      </c>
      <c r="C543" s="202" t="str">
        <f>IF($D543&lt;&gt;"",VLOOKUP(TEXT($D543,0),'Angaben Stationen'!$C$15:$V$65,2,0),"")</f>
        <v/>
      </c>
      <c r="D543" s="203"/>
      <c r="E543" s="210"/>
      <c r="F543" s="210"/>
      <c r="G543" s="217"/>
      <c r="H543" s="218"/>
      <c r="I543" s="218"/>
      <c r="J543" s="218"/>
      <c r="K543" s="218"/>
      <c r="L543" s="219" t="str">
        <f t="shared" si="134"/>
        <v/>
      </c>
      <c r="M543" s="116"/>
      <c r="N543" s="115"/>
      <c r="T543" s="6"/>
      <c r="U543" s="6">
        <f t="shared" si="122"/>
        <v>0</v>
      </c>
      <c r="V543" s="6" t="str">
        <f t="shared" si="135"/>
        <v>Leer</v>
      </c>
      <c r="W543" s="6" t="str">
        <f t="shared" si="123"/>
        <v/>
      </c>
      <c r="X543" s="6" t="str">
        <f>VLOOKUP($C543,{"29 - Psychiatrie (Erwachsene)","BGI";"30 - Kinder- und Jugendpsychiatrie","BGII";"31 - Psychosomatik","BGI";"00 - Bitte eine Fachabteilung auswählen","LEER";"","Leer"},2,0)</f>
        <v>Leer</v>
      </c>
      <c r="Y543" s="6" t="str">
        <f t="shared" si="124"/>
        <v/>
      </c>
      <c r="Z543" s="6">
        <f>VLOOKUP($C543,{"29 - Psychiatrie (Erwachsene)",1;"30 - Kinder- und Jugendpsychiatrie",1;"31 - Psychosomatik",1;"00 - Bitte eine Fachabteilung auswählen",0;"",0},2,0)</f>
        <v>0</v>
      </c>
      <c r="AA543" s="6">
        <f t="shared" si="125"/>
        <v>0</v>
      </c>
      <c r="AB543" s="6">
        <f t="shared" si="126"/>
        <v>0</v>
      </c>
      <c r="AC543" s="6">
        <f t="shared" si="127"/>
        <v>0</v>
      </c>
      <c r="AD543" s="6">
        <f t="shared" si="128"/>
        <v>0</v>
      </c>
      <c r="AE543" s="6">
        <f t="shared" si="129"/>
        <v>0</v>
      </c>
      <c r="AF543" s="6">
        <f t="shared" si="130"/>
        <v>0</v>
      </c>
      <c r="AG543" s="6">
        <f t="shared" si="131"/>
        <v>0</v>
      </c>
      <c r="AH543" s="6">
        <f t="shared" si="132"/>
        <v>0</v>
      </c>
      <c r="AI543" s="6">
        <f t="shared" si="133"/>
        <v>0</v>
      </c>
      <c r="AJ543" s="6"/>
      <c r="AK543" s="6"/>
      <c r="AL543" s="6"/>
    </row>
    <row r="544" spans="1:38" s="20" customFormat="1" ht="15" customHeight="1" x14ac:dyDescent="0.25">
      <c r="A544" s="19"/>
      <c r="B544" s="74" t="str">
        <f t="shared" si="121"/>
        <v>!!!</v>
      </c>
      <c r="C544" s="202" t="str">
        <f>IF($D544&lt;&gt;"",VLOOKUP(TEXT($D544,0),'Angaben Stationen'!$C$15:$V$65,2,0),"")</f>
        <v/>
      </c>
      <c r="D544" s="203"/>
      <c r="E544" s="210"/>
      <c r="F544" s="210"/>
      <c r="G544" s="217"/>
      <c r="H544" s="218"/>
      <c r="I544" s="218"/>
      <c r="J544" s="218"/>
      <c r="K544" s="218"/>
      <c r="L544" s="219" t="str">
        <f t="shared" si="134"/>
        <v/>
      </c>
      <c r="M544" s="116"/>
      <c r="N544" s="115"/>
      <c r="T544" s="6"/>
      <c r="U544" s="6">
        <f t="shared" si="122"/>
        <v>0</v>
      </c>
      <c r="V544" s="6" t="str">
        <f t="shared" si="135"/>
        <v>Leer</v>
      </c>
      <c r="W544" s="6" t="str">
        <f t="shared" si="123"/>
        <v/>
      </c>
      <c r="X544" s="6" t="str">
        <f>VLOOKUP($C544,{"29 - Psychiatrie (Erwachsene)","BGI";"30 - Kinder- und Jugendpsychiatrie","BGII";"31 - Psychosomatik","BGI";"00 - Bitte eine Fachabteilung auswählen","LEER";"","Leer"},2,0)</f>
        <v>Leer</v>
      </c>
      <c r="Y544" s="6" t="str">
        <f t="shared" si="124"/>
        <v/>
      </c>
      <c r="Z544" s="6">
        <f>VLOOKUP($C544,{"29 - Psychiatrie (Erwachsene)",1;"30 - Kinder- und Jugendpsychiatrie",1;"31 - Psychosomatik",1;"00 - Bitte eine Fachabteilung auswählen",0;"",0},2,0)</f>
        <v>0</v>
      </c>
      <c r="AA544" s="6">
        <f t="shared" si="125"/>
        <v>0</v>
      </c>
      <c r="AB544" s="6">
        <f t="shared" si="126"/>
        <v>0</v>
      </c>
      <c r="AC544" s="6">
        <f t="shared" si="127"/>
        <v>0</v>
      </c>
      <c r="AD544" s="6">
        <f t="shared" si="128"/>
        <v>0</v>
      </c>
      <c r="AE544" s="6">
        <f t="shared" si="129"/>
        <v>0</v>
      </c>
      <c r="AF544" s="6">
        <f t="shared" si="130"/>
        <v>0</v>
      </c>
      <c r="AG544" s="6">
        <f t="shared" si="131"/>
        <v>0</v>
      </c>
      <c r="AH544" s="6">
        <f t="shared" si="132"/>
        <v>0</v>
      </c>
      <c r="AI544" s="6">
        <f t="shared" si="133"/>
        <v>0</v>
      </c>
      <c r="AJ544" s="6"/>
      <c r="AK544" s="6"/>
      <c r="AL544" s="6"/>
    </row>
    <row r="545" spans="1:38" s="20" customFormat="1" ht="15" customHeight="1" x14ac:dyDescent="0.25">
      <c r="A545" s="19"/>
      <c r="B545" s="74" t="str">
        <f t="shared" si="121"/>
        <v>!!!</v>
      </c>
      <c r="C545" s="202" t="str">
        <f>IF($D545&lt;&gt;"",VLOOKUP(TEXT($D545,0),'Angaben Stationen'!$C$15:$V$65,2,0),"")</f>
        <v/>
      </c>
      <c r="D545" s="203"/>
      <c r="E545" s="210"/>
      <c r="F545" s="210"/>
      <c r="G545" s="217"/>
      <c r="H545" s="218"/>
      <c r="I545" s="218"/>
      <c r="J545" s="218"/>
      <c r="K545" s="218"/>
      <c r="L545" s="219" t="str">
        <f t="shared" si="134"/>
        <v/>
      </c>
      <c r="M545" s="116"/>
      <c r="N545" s="115"/>
      <c r="T545" s="6"/>
      <c r="U545" s="6">
        <f t="shared" si="122"/>
        <v>0</v>
      </c>
      <c r="V545" s="6" t="str">
        <f t="shared" si="135"/>
        <v>Leer</v>
      </c>
      <c r="W545" s="6" t="str">
        <f t="shared" si="123"/>
        <v/>
      </c>
      <c r="X545" s="6" t="str">
        <f>VLOOKUP($C545,{"29 - Psychiatrie (Erwachsene)","BGI";"30 - Kinder- und Jugendpsychiatrie","BGII";"31 - Psychosomatik","BGI";"00 - Bitte eine Fachabteilung auswählen","LEER";"","Leer"},2,0)</f>
        <v>Leer</v>
      </c>
      <c r="Y545" s="6" t="str">
        <f t="shared" si="124"/>
        <v/>
      </c>
      <c r="Z545" s="6">
        <f>VLOOKUP($C545,{"29 - Psychiatrie (Erwachsene)",1;"30 - Kinder- und Jugendpsychiatrie",1;"31 - Psychosomatik",1;"00 - Bitte eine Fachabteilung auswählen",0;"",0},2,0)</f>
        <v>0</v>
      </c>
      <c r="AA545" s="6">
        <f t="shared" si="125"/>
        <v>0</v>
      </c>
      <c r="AB545" s="6">
        <f t="shared" si="126"/>
        <v>0</v>
      </c>
      <c r="AC545" s="6">
        <f t="shared" si="127"/>
        <v>0</v>
      </c>
      <c r="AD545" s="6">
        <f t="shared" si="128"/>
        <v>0</v>
      </c>
      <c r="AE545" s="6">
        <f t="shared" si="129"/>
        <v>0</v>
      </c>
      <c r="AF545" s="6">
        <f t="shared" si="130"/>
        <v>0</v>
      </c>
      <c r="AG545" s="6">
        <f t="shared" si="131"/>
        <v>0</v>
      </c>
      <c r="AH545" s="6">
        <f t="shared" si="132"/>
        <v>0</v>
      </c>
      <c r="AI545" s="6">
        <f t="shared" si="133"/>
        <v>0</v>
      </c>
      <c r="AJ545" s="6"/>
      <c r="AK545" s="6"/>
      <c r="AL545" s="6"/>
    </row>
    <row r="546" spans="1:38" s="20" customFormat="1" ht="15" customHeight="1" x14ac:dyDescent="0.25">
      <c r="A546" s="19"/>
      <c r="B546" s="74" t="str">
        <f t="shared" si="121"/>
        <v>!!!</v>
      </c>
      <c r="C546" s="202" t="str">
        <f>IF($D546&lt;&gt;"",VLOOKUP(TEXT($D546,0),'Angaben Stationen'!$C$15:$V$65,2,0),"")</f>
        <v/>
      </c>
      <c r="D546" s="203"/>
      <c r="E546" s="210"/>
      <c r="F546" s="210"/>
      <c r="G546" s="217"/>
      <c r="H546" s="218"/>
      <c r="I546" s="218"/>
      <c r="J546" s="218"/>
      <c r="K546" s="218"/>
      <c r="L546" s="219" t="str">
        <f t="shared" si="134"/>
        <v/>
      </c>
      <c r="M546" s="116"/>
      <c r="N546" s="115"/>
      <c r="T546" s="6"/>
      <c r="U546" s="6">
        <f t="shared" si="122"/>
        <v>0</v>
      </c>
      <c r="V546" s="6" t="str">
        <f t="shared" si="135"/>
        <v>Leer</v>
      </c>
      <c r="W546" s="6" t="str">
        <f t="shared" si="123"/>
        <v/>
      </c>
      <c r="X546" s="6" t="str">
        <f>VLOOKUP($C546,{"29 - Psychiatrie (Erwachsene)","BGI";"30 - Kinder- und Jugendpsychiatrie","BGII";"31 - Psychosomatik","BGI";"00 - Bitte eine Fachabteilung auswählen","LEER";"","Leer"},2,0)</f>
        <v>Leer</v>
      </c>
      <c r="Y546" s="6" t="str">
        <f t="shared" si="124"/>
        <v/>
      </c>
      <c r="Z546" s="6">
        <f>VLOOKUP($C546,{"29 - Psychiatrie (Erwachsene)",1;"30 - Kinder- und Jugendpsychiatrie",1;"31 - Psychosomatik",1;"00 - Bitte eine Fachabteilung auswählen",0;"",0},2,0)</f>
        <v>0</v>
      </c>
      <c r="AA546" s="6">
        <f t="shared" si="125"/>
        <v>0</v>
      </c>
      <c r="AB546" s="6">
        <f t="shared" si="126"/>
        <v>0</v>
      </c>
      <c r="AC546" s="6">
        <f t="shared" si="127"/>
        <v>0</v>
      </c>
      <c r="AD546" s="6">
        <f t="shared" si="128"/>
        <v>0</v>
      </c>
      <c r="AE546" s="6">
        <f t="shared" si="129"/>
        <v>0</v>
      </c>
      <c r="AF546" s="6">
        <f t="shared" si="130"/>
        <v>0</v>
      </c>
      <c r="AG546" s="6">
        <f t="shared" si="131"/>
        <v>0</v>
      </c>
      <c r="AH546" s="6">
        <f t="shared" si="132"/>
        <v>0</v>
      </c>
      <c r="AI546" s="6">
        <f t="shared" si="133"/>
        <v>0</v>
      </c>
      <c r="AJ546" s="6"/>
      <c r="AK546" s="6"/>
      <c r="AL546" s="6"/>
    </row>
    <row r="547" spans="1:38" s="20" customFormat="1" ht="15" customHeight="1" x14ac:dyDescent="0.25">
      <c r="A547" s="19"/>
      <c r="B547" s="74" t="str">
        <f t="shared" si="121"/>
        <v>!!!</v>
      </c>
      <c r="C547" s="202" t="str">
        <f>IF($D547&lt;&gt;"",VLOOKUP(TEXT($D547,0),'Angaben Stationen'!$C$15:$V$65,2,0),"")</f>
        <v/>
      </c>
      <c r="D547" s="203"/>
      <c r="E547" s="210"/>
      <c r="F547" s="210"/>
      <c r="G547" s="217"/>
      <c r="H547" s="218"/>
      <c r="I547" s="218"/>
      <c r="J547" s="218"/>
      <c r="K547" s="218"/>
      <c r="L547" s="219" t="str">
        <f t="shared" si="134"/>
        <v/>
      </c>
      <c r="M547" s="116"/>
      <c r="N547" s="115"/>
      <c r="T547" s="6"/>
      <c r="U547" s="6">
        <f t="shared" si="122"/>
        <v>0</v>
      </c>
      <c r="V547" s="6" t="str">
        <f t="shared" si="135"/>
        <v>Leer</v>
      </c>
      <c r="W547" s="6" t="str">
        <f t="shared" si="123"/>
        <v/>
      </c>
      <c r="X547" s="6" t="str">
        <f>VLOOKUP($C547,{"29 - Psychiatrie (Erwachsene)","BGI";"30 - Kinder- und Jugendpsychiatrie","BGII";"31 - Psychosomatik","BGI";"00 - Bitte eine Fachabteilung auswählen","LEER";"","Leer"},2,0)</f>
        <v>Leer</v>
      </c>
      <c r="Y547" s="6" t="str">
        <f t="shared" si="124"/>
        <v/>
      </c>
      <c r="Z547" s="6">
        <f>VLOOKUP($C547,{"29 - Psychiatrie (Erwachsene)",1;"30 - Kinder- und Jugendpsychiatrie",1;"31 - Psychosomatik",1;"00 - Bitte eine Fachabteilung auswählen",0;"",0},2,0)</f>
        <v>0</v>
      </c>
      <c r="AA547" s="6">
        <f t="shared" si="125"/>
        <v>0</v>
      </c>
      <c r="AB547" s="6">
        <f t="shared" si="126"/>
        <v>0</v>
      </c>
      <c r="AC547" s="6">
        <f t="shared" si="127"/>
        <v>0</v>
      </c>
      <c r="AD547" s="6">
        <f t="shared" si="128"/>
        <v>0</v>
      </c>
      <c r="AE547" s="6">
        <f t="shared" si="129"/>
        <v>0</v>
      </c>
      <c r="AF547" s="6">
        <f t="shared" si="130"/>
        <v>0</v>
      </c>
      <c r="AG547" s="6">
        <f t="shared" si="131"/>
        <v>0</v>
      </c>
      <c r="AH547" s="6">
        <f t="shared" si="132"/>
        <v>0</v>
      </c>
      <c r="AI547" s="6">
        <f t="shared" si="133"/>
        <v>0</v>
      </c>
      <c r="AJ547" s="6"/>
      <c r="AK547" s="6"/>
      <c r="AL547" s="6"/>
    </row>
    <row r="548" spans="1:38" s="20" customFormat="1" ht="15" customHeight="1" x14ac:dyDescent="0.25">
      <c r="A548" s="19"/>
      <c r="B548" s="74" t="str">
        <f t="shared" si="121"/>
        <v>!!!</v>
      </c>
      <c r="C548" s="202" t="str">
        <f>IF($D548&lt;&gt;"",VLOOKUP(TEXT($D548,0),'Angaben Stationen'!$C$15:$V$65,2,0),"")</f>
        <v/>
      </c>
      <c r="D548" s="203"/>
      <c r="E548" s="210"/>
      <c r="F548" s="210"/>
      <c r="G548" s="217"/>
      <c r="H548" s="218"/>
      <c r="I548" s="218"/>
      <c r="J548" s="218"/>
      <c r="K548" s="218"/>
      <c r="L548" s="219" t="str">
        <f t="shared" si="134"/>
        <v/>
      </c>
      <c r="M548" s="116"/>
      <c r="N548" s="115"/>
      <c r="T548" s="6"/>
      <c r="U548" s="6">
        <f t="shared" si="122"/>
        <v>0</v>
      </c>
      <c r="V548" s="6" t="str">
        <f t="shared" si="135"/>
        <v>Leer</v>
      </c>
      <c r="W548" s="6" t="str">
        <f t="shared" si="123"/>
        <v/>
      </c>
      <c r="X548" s="6" t="str">
        <f>VLOOKUP($C548,{"29 - Psychiatrie (Erwachsene)","BGI";"30 - Kinder- und Jugendpsychiatrie","BGII";"31 - Psychosomatik","BGI";"00 - Bitte eine Fachabteilung auswählen","LEER";"","Leer"},2,0)</f>
        <v>Leer</v>
      </c>
      <c r="Y548" s="6" t="str">
        <f t="shared" si="124"/>
        <v/>
      </c>
      <c r="Z548" s="6">
        <f>VLOOKUP($C548,{"29 - Psychiatrie (Erwachsene)",1;"30 - Kinder- und Jugendpsychiatrie",1;"31 - Psychosomatik",1;"00 - Bitte eine Fachabteilung auswählen",0;"",0},2,0)</f>
        <v>0</v>
      </c>
      <c r="AA548" s="6">
        <f t="shared" si="125"/>
        <v>0</v>
      </c>
      <c r="AB548" s="6">
        <f t="shared" si="126"/>
        <v>0</v>
      </c>
      <c r="AC548" s="6">
        <f t="shared" si="127"/>
        <v>0</v>
      </c>
      <c r="AD548" s="6">
        <f t="shared" si="128"/>
        <v>0</v>
      </c>
      <c r="AE548" s="6">
        <f t="shared" si="129"/>
        <v>0</v>
      </c>
      <c r="AF548" s="6">
        <f t="shared" si="130"/>
        <v>0</v>
      </c>
      <c r="AG548" s="6">
        <f t="shared" si="131"/>
        <v>0</v>
      </c>
      <c r="AH548" s="6">
        <f t="shared" si="132"/>
        <v>0</v>
      </c>
      <c r="AI548" s="6">
        <f t="shared" si="133"/>
        <v>0</v>
      </c>
      <c r="AJ548" s="6"/>
      <c r="AK548" s="6"/>
      <c r="AL548" s="6"/>
    </row>
    <row r="549" spans="1:38" s="20" customFormat="1" ht="15" customHeight="1" x14ac:dyDescent="0.25">
      <c r="A549" s="19"/>
      <c r="B549" s="74" t="str">
        <f t="shared" si="121"/>
        <v>!!!</v>
      </c>
      <c r="C549" s="202" t="str">
        <f>IF($D549&lt;&gt;"",VLOOKUP(TEXT($D549,0),'Angaben Stationen'!$C$15:$V$65,2,0),"")</f>
        <v/>
      </c>
      <c r="D549" s="203"/>
      <c r="E549" s="210"/>
      <c r="F549" s="210"/>
      <c r="G549" s="217"/>
      <c r="H549" s="218"/>
      <c r="I549" s="218"/>
      <c r="J549" s="218"/>
      <c r="K549" s="218"/>
      <c r="L549" s="219" t="str">
        <f t="shared" si="134"/>
        <v/>
      </c>
      <c r="M549" s="116"/>
      <c r="N549" s="115"/>
      <c r="T549" s="6"/>
      <c r="U549" s="6">
        <f t="shared" si="122"/>
        <v>0</v>
      </c>
      <c r="V549" s="6" t="str">
        <f t="shared" si="135"/>
        <v>Leer</v>
      </c>
      <c r="W549" s="6" t="str">
        <f t="shared" si="123"/>
        <v/>
      </c>
      <c r="X549" s="6" t="str">
        <f>VLOOKUP($C549,{"29 - Psychiatrie (Erwachsene)","BGI";"30 - Kinder- und Jugendpsychiatrie","BGII";"31 - Psychosomatik","BGI";"00 - Bitte eine Fachabteilung auswählen","LEER";"","Leer"},2,0)</f>
        <v>Leer</v>
      </c>
      <c r="Y549" s="6" t="str">
        <f t="shared" si="124"/>
        <v/>
      </c>
      <c r="Z549" s="6">
        <f>VLOOKUP($C549,{"29 - Psychiatrie (Erwachsene)",1;"30 - Kinder- und Jugendpsychiatrie",1;"31 - Psychosomatik",1;"00 - Bitte eine Fachabteilung auswählen",0;"",0},2,0)</f>
        <v>0</v>
      </c>
      <c r="AA549" s="6">
        <f t="shared" si="125"/>
        <v>0</v>
      </c>
      <c r="AB549" s="6">
        <f t="shared" si="126"/>
        <v>0</v>
      </c>
      <c r="AC549" s="6">
        <f t="shared" si="127"/>
        <v>0</v>
      </c>
      <c r="AD549" s="6">
        <f t="shared" si="128"/>
        <v>0</v>
      </c>
      <c r="AE549" s="6">
        <f t="shared" si="129"/>
        <v>0</v>
      </c>
      <c r="AF549" s="6">
        <f t="shared" si="130"/>
        <v>0</v>
      </c>
      <c r="AG549" s="6">
        <f t="shared" si="131"/>
        <v>0</v>
      </c>
      <c r="AH549" s="6">
        <f t="shared" si="132"/>
        <v>0</v>
      </c>
      <c r="AI549" s="6">
        <f t="shared" si="133"/>
        <v>0</v>
      </c>
      <c r="AJ549" s="6"/>
      <c r="AK549" s="6"/>
      <c r="AL549" s="6"/>
    </row>
    <row r="550" spans="1:38" s="20" customFormat="1" ht="15" customHeight="1" x14ac:dyDescent="0.25">
      <c r="A550" s="19"/>
      <c r="B550" s="74" t="str">
        <f t="shared" si="121"/>
        <v>!!!</v>
      </c>
      <c r="C550" s="202" t="str">
        <f>IF($D550&lt;&gt;"",VLOOKUP(TEXT($D550,0),'Angaben Stationen'!$C$15:$V$65,2,0),"")</f>
        <v/>
      </c>
      <c r="D550" s="203"/>
      <c r="E550" s="210"/>
      <c r="F550" s="210"/>
      <c r="G550" s="217"/>
      <c r="H550" s="218"/>
      <c r="I550" s="218"/>
      <c r="J550" s="218"/>
      <c r="K550" s="218"/>
      <c r="L550" s="219" t="str">
        <f t="shared" si="134"/>
        <v/>
      </c>
      <c r="M550" s="116"/>
      <c r="N550" s="115"/>
      <c r="T550" s="6"/>
      <c r="U550" s="6">
        <f t="shared" si="122"/>
        <v>0</v>
      </c>
      <c r="V550" s="6" t="str">
        <f t="shared" si="135"/>
        <v>Leer</v>
      </c>
      <c r="W550" s="6" t="str">
        <f t="shared" si="123"/>
        <v/>
      </c>
      <c r="X550" s="6" t="str">
        <f>VLOOKUP($C550,{"29 - Psychiatrie (Erwachsene)","BGI";"30 - Kinder- und Jugendpsychiatrie","BGII";"31 - Psychosomatik","BGI";"00 - Bitte eine Fachabteilung auswählen","LEER";"","Leer"},2,0)</f>
        <v>Leer</v>
      </c>
      <c r="Y550" s="6" t="str">
        <f t="shared" si="124"/>
        <v/>
      </c>
      <c r="Z550" s="6">
        <f>VLOOKUP($C550,{"29 - Psychiatrie (Erwachsene)",1;"30 - Kinder- und Jugendpsychiatrie",1;"31 - Psychosomatik",1;"00 - Bitte eine Fachabteilung auswählen",0;"",0},2,0)</f>
        <v>0</v>
      </c>
      <c r="AA550" s="6">
        <f t="shared" si="125"/>
        <v>0</v>
      </c>
      <c r="AB550" s="6">
        <f t="shared" si="126"/>
        <v>0</v>
      </c>
      <c r="AC550" s="6">
        <f t="shared" si="127"/>
        <v>0</v>
      </c>
      <c r="AD550" s="6">
        <f t="shared" si="128"/>
        <v>0</v>
      </c>
      <c r="AE550" s="6">
        <f t="shared" si="129"/>
        <v>0</v>
      </c>
      <c r="AF550" s="6">
        <f t="shared" si="130"/>
        <v>0</v>
      </c>
      <c r="AG550" s="6">
        <f t="shared" si="131"/>
        <v>0</v>
      </c>
      <c r="AH550" s="6">
        <f t="shared" si="132"/>
        <v>0</v>
      </c>
      <c r="AI550" s="6">
        <f t="shared" si="133"/>
        <v>0</v>
      </c>
      <c r="AJ550" s="6"/>
      <c r="AK550" s="6"/>
      <c r="AL550" s="6"/>
    </row>
    <row r="551" spans="1:38" s="20" customFormat="1" ht="15" customHeight="1" x14ac:dyDescent="0.25">
      <c r="A551" s="19"/>
      <c r="B551" s="74" t="str">
        <f t="shared" si="121"/>
        <v>!!!</v>
      </c>
      <c r="C551" s="202" t="str">
        <f>IF($D551&lt;&gt;"",VLOOKUP(TEXT($D551,0),'Angaben Stationen'!$C$15:$V$65,2,0),"")</f>
        <v/>
      </c>
      <c r="D551" s="203"/>
      <c r="E551" s="210"/>
      <c r="F551" s="210"/>
      <c r="G551" s="217"/>
      <c r="H551" s="218"/>
      <c r="I551" s="218"/>
      <c r="J551" s="218"/>
      <c r="K551" s="218"/>
      <c r="L551" s="219" t="str">
        <f t="shared" si="134"/>
        <v/>
      </c>
      <c r="M551" s="116"/>
      <c r="N551" s="115"/>
      <c r="T551" s="6"/>
      <c r="U551" s="6">
        <f t="shared" si="122"/>
        <v>0</v>
      </c>
      <c r="V551" s="6" t="str">
        <f t="shared" si="135"/>
        <v>Leer</v>
      </c>
      <c r="W551" s="6" t="str">
        <f t="shared" si="123"/>
        <v/>
      </c>
      <c r="X551" s="6" t="str">
        <f>VLOOKUP($C551,{"29 - Psychiatrie (Erwachsene)","BGI";"30 - Kinder- und Jugendpsychiatrie","BGII";"31 - Psychosomatik","BGI";"00 - Bitte eine Fachabteilung auswählen","LEER";"","Leer"},2,0)</f>
        <v>Leer</v>
      </c>
      <c r="Y551" s="6" t="str">
        <f t="shared" si="124"/>
        <v/>
      </c>
      <c r="Z551" s="6">
        <f>VLOOKUP($C551,{"29 - Psychiatrie (Erwachsene)",1;"30 - Kinder- und Jugendpsychiatrie",1;"31 - Psychosomatik",1;"00 - Bitte eine Fachabteilung auswählen",0;"",0},2,0)</f>
        <v>0</v>
      </c>
      <c r="AA551" s="6">
        <f t="shared" si="125"/>
        <v>0</v>
      </c>
      <c r="AB551" s="6">
        <f t="shared" si="126"/>
        <v>0</v>
      </c>
      <c r="AC551" s="6">
        <f t="shared" si="127"/>
        <v>0</v>
      </c>
      <c r="AD551" s="6">
        <f t="shared" si="128"/>
        <v>0</v>
      </c>
      <c r="AE551" s="6">
        <f t="shared" si="129"/>
        <v>0</v>
      </c>
      <c r="AF551" s="6">
        <f t="shared" si="130"/>
        <v>0</v>
      </c>
      <c r="AG551" s="6">
        <f t="shared" si="131"/>
        <v>0</v>
      </c>
      <c r="AH551" s="6">
        <f t="shared" si="132"/>
        <v>0</v>
      </c>
      <c r="AI551" s="6">
        <f t="shared" si="133"/>
        <v>0</v>
      </c>
      <c r="AJ551" s="6"/>
      <c r="AK551" s="6"/>
      <c r="AL551" s="6"/>
    </row>
    <row r="552" spans="1:38" s="20" customFormat="1" ht="15" customHeight="1" x14ac:dyDescent="0.25">
      <c r="A552" s="19"/>
      <c r="B552" s="74" t="str">
        <f t="shared" si="121"/>
        <v>!!!</v>
      </c>
      <c r="C552" s="202" t="str">
        <f>IF($D552&lt;&gt;"",VLOOKUP(TEXT($D552,0),'Angaben Stationen'!$C$15:$V$65,2,0),"")</f>
        <v/>
      </c>
      <c r="D552" s="203"/>
      <c r="E552" s="210"/>
      <c r="F552" s="210"/>
      <c r="G552" s="217"/>
      <c r="H552" s="218"/>
      <c r="I552" s="218"/>
      <c r="J552" s="218"/>
      <c r="K552" s="218"/>
      <c r="L552" s="219" t="str">
        <f t="shared" si="134"/>
        <v/>
      </c>
      <c r="M552" s="116"/>
      <c r="N552" s="115"/>
      <c r="T552" s="6"/>
      <c r="U552" s="6">
        <f t="shared" si="122"/>
        <v>0</v>
      </c>
      <c r="V552" s="6" t="str">
        <f t="shared" si="135"/>
        <v>Leer</v>
      </c>
      <c r="W552" s="6" t="str">
        <f t="shared" si="123"/>
        <v/>
      </c>
      <c r="X552" s="6" t="str">
        <f>VLOOKUP($C552,{"29 - Psychiatrie (Erwachsene)","BGI";"30 - Kinder- und Jugendpsychiatrie","BGII";"31 - Psychosomatik","BGI";"00 - Bitte eine Fachabteilung auswählen","LEER";"","Leer"},2,0)</f>
        <v>Leer</v>
      </c>
      <c r="Y552" s="6" t="str">
        <f t="shared" si="124"/>
        <v/>
      </c>
      <c r="Z552" s="6">
        <f>VLOOKUP($C552,{"29 - Psychiatrie (Erwachsene)",1;"30 - Kinder- und Jugendpsychiatrie",1;"31 - Psychosomatik",1;"00 - Bitte eine Fachabteilung auswählen",0;"",0},2,0)</f>
        <v>0</v>
      </c>
      <c r="AA552" s="6">
        <f t="shared" si="125"/>
        <v>0</v>
      </c>
      <c r="AB552" s="6">
        <f t="shared" si="126"/>
        <v>0</v>
      </c>
      <c r="AC552" s="6">
        <f t="shared" si="127"/>
        <v>0</v>
      </c>
      <c r="AD552" s="6">
        <f t="shared" si="128"/>
        <v>0</v>
      </c>
      <c r="AE552" s="6">
        <f t="shared" si="129"/>
        <v>0</v>
      </c>
      <c r="AF552" s="6">
        <f t="shared" si="130"/>
        <v>0</v>
      </c>
      <c r="AG552" s="6">
        <f t="shared" si="131"/>
        <v>0</v>
      </c>
      <c r="AH552" s="6">
        <f t="shared" si="132"/>
        <v>0</v>
      </c>
      <c r="AI552" s="6">
        <f t="shared" si="133"/>
        <v>0</v>
      </c>
      <c r="AJ552" s="6"/>
      <c r="AK552" s="6"/>
      <c r="AL552" s="6"/>
    </row>
    <row r="553" spans="1:38" s="20" customFormat="1" ht="15" customHeight="1" x14ac:dyDescent="0.25">
      <c r="A553" s="19"/>
      <c r="B553" s="74" t="str">
        <f t="shared" si="121"/>
        <v>!!!</v>
      </c>
      <c r="C553" s="202" t="str">
        <f>IF($D553&lt;&gt;"",VLOOKUP(TEXT($D553,0),'Angaben Stationen'!$C$15:$V$65,2,0),"")</f>
        <v/>
      </c>
      <c r="D553" s="203"/>
      <c r="E553" s="210"/>
      <c r="F553" s="210"/>
      <c r="G553" s="217"/>
      <c r="H553" s="218"/>
      <c r="I553" s="218"/>
      <c r="J553" s="218"/>
      <c r="K553" s="218"/>
      <c r="L553" s="219" t="str">
        <f t="shared" si="134"/>
        <v/>
      </c>
      <c r="M553" s="116"/>
      <c r="N553" s="115"/>
      <c r="T553" s="6"/>
      <c r="U553" s="6">
        <f t="shared" si="122"/>
        <v>0</v>
      </c>
      <c r="V553" s="6" t="str">
        <f t="shared" si="135"/>
        <v>Leer</v>
      </c>
      <c r="W553" s="6" t="str">
        <f t="shared" si="123"/>
        <v/>
      </c>
      <c r="X553" s="6" t="str">
        <f>VLOOKUP($C553,{"29 - Psychiatrie (Erwachsene)","BGI";"30 - Kinder- und Jugendpsychiatrie","BGII";"31 - Psychosomatik","BGI";"00 - Bitte eine Fachabteilung auswählen","LEER";"","Leer"},2,0)</f>
        <v>Leer</v>
      </c>
      <c r="Y553" s="6" t="str">
        <f t="shared" si="124"/>
        <v/>
      </c>
      <c r="Z553" s="6">
        <f>VLOOKUP($C553,{"29 - Psychiatrie (Erwachsene)",1;"30 - Kinder- und Jugendpsychiatrie",1;"31 - Psychosomatik",1;"00 - Bitte eine Fachabteilung auswählen",0;"",0},2,0)</f>
        <v>0</v>
      </c>
      <c r="AA553" s="6">
        <f t="shared" si="125"/>
        <v>0</v>
      </c>
      <c r="AB553" s="6">
        <f t="shared" si="126"/>
        <v>0</v>
      </c>
      <c r="AC553" s="6">
        <f t="shared" si="127"/>
        <v>0</v>
      </c>
      <c r="AD553" s="6">
        <f t="shared" si="128"/>
        <v>0</v>
      </c>
      <c r="AE553" s="6">
        <f t="shared" si="129"/>
        <v>0</v>
      </c>
      <c r="AF553" s="6">
        <f t="shared" si="130"/>
        <v>0</v>
      </c>
      <c r="AG553" s="6">
        <f t="shared" si="131"/>
        <v>0</v>
      </c>
      <c r="AH553" s="6">
        <f t="shared" si="132"/>
        <v>0</v>
      </c>
      <c r="AI553" s="6">
        <f t="shared" si="133"/>
        <v>0</v>
      </c>
      <c r="AJ553" s="6"/>
      <c r="AK553" s="6"/>
      <c r="AL553" s="6"/>
    </row>
    <row r="554" spans="1:38" s="20" customFormat="1" ht="15" customHeight="1" x14ac:dyDescent="0.25">
      <c r="A554" s="19"/>
      <c r="B554" s="74" t="str">
        <f t="shared" si="121"/>
        <v>!!!</v>
      </c>
      <c r="C554" s="202" t="str">
        <f>IF($D554&lt;&gt;"",VLOOKUP(TEXT($D554,0),'Angaben Stationen'!$C$15:$V$65,2,0),"")</f>
        <v/>
      </c>
      <c r="D554" s="203"/>
      <c r="E554" s="210"/>
      <c r="F554" s="210"/>
      <c r="G554" s="217"/>
      <c r="H554" s="218"/>
      <c r="I554" s="218"/>
      <c r="J554" s="218"/>
      <c r="K554" s="218"/>
      <c r="L554" s="219" t="str">
        <f t="shared" si="134"/>
        <v/>
      </c>
      <c r="M554" s="116"/>
      <c r="N554" s="115"/>
      <c r="T554" s="6"/>
      <c r="U554" s="6">
        <f t="shared" si="122"/>
        <v>0</v>
      </c>
      <c r="V554" s="6" t="str">
        <f t="shared" si="135"/>
        <v>Leer</v>
      </c>
      <c r="W554" s="6" t="str">
        <f t="shared" si="123"/>
        <v/>
      </c>
      <c r="X554" s="6" t="str">
        <f>VLOOKUP($C554,{"29 - Psychiatrie (Erwachsene)","BGI";"30 - Kinder- und Jugendpsychiatrie","BGII";"31 - Psychosomatik","BGI";"00 - Bitte eine Fachabteilung auswählen","LEER";"","Leer"},2,0)</f>
        <v>Leer</v>
      </c>
      <c r="Y554" s="6" t="str">
        <f t="shared" si="124"/>
        <v/>
      </c>
      <c r="Z554" s="6">
        <f>VLOOKUP($C554,{"29 - Psychiatrie (Erwachsene)",1;"30 - Kinder- und Jugendpsychiatrie",1;"31 - Psychosomatik",1;"00 - Bitte eine Fachabteilung auswählen",0;"",0},2,0)</f>
        <v>0</v>
      </c>
      <c r="AA554" s="6">
        <f t="shared" si="125"/>
        <v>0</v>
      </c>
      <c r="AB554" s="6">
        <f t="shared" si="126"/>
        <v>0</v>
      </c>
      <c r="AC554" s="6">
        <f t="shared" si="127"/>
        <v>0</v>
      </c>
      <c r="AD554" s="6">
        <f t="shared" si="128"/>
        <v>0</v>
      </c>
      <c r="AE554" s="6">
        <f t="shared" si="129"/>
        <v>0</v>
      </c>
      <c r="AF554" s="6">
        <f t="shared" si="130"/>
        <v>0</v>
      </c>
      <c r="AG554" s="6">
        <f t="shared" si="131"/>
        <v>0</v>
      </c>
      <c r="AH554" s="6">
        <f t="shared" si="132"/>
        <v>0</v>
      </c>
      <c r="AI554" s="6">
        <f t="shared" si="133"/>
        <v>0</v>
      </c>
      <c r="AJ554" s="6"/>
      <c r="AK554" s="6"/>
      <c r="AL554" s="6"/>
    </row>
    <row r="555" spans="1:38" s="20" customFormat="1" ht="15" customHeight="1" x14ac:dyDescent="0.25">
      <c r="A555" s="19"/>
      <c r="B555" s="74" t="str">
        <f t="shared" si="121"/>
        <v>!!!</v>
      </c>
      <c r="C555" s="202" t="str">
        <f>IF($D555&lt;&gt;"",VLOOKUP(TEXT($D555,0),'Angaben Stationen'!$C$15:$V$65,2,0),"")</f>
        <v/>
      </c>
      <c r="D555" s="203"/>
      <c r="E555" s="210"/>
      <c r="F555" s="210"/>
      <c r="G555" s="217"/>
      <c r="H555" s="218"/>
      <c r="I555" s="218"/>
      <c r="J555" s="218"/>
      <c r="K555" s="218"/>
      <c r="L555" s="219" t="str">
        <f t="shared" si="134"/>
        <v/>
      </c>
      <c r="M555" s="116"/>
      <c r="N555" s="115"/>
      <c r="T555" s="6"/>
      <c r="U555" s="6">
        <f t="shared" si="122"/>
        <v>0</v>
      </c>
      <c r="V555" s="6" t="str">
        <f t="shared" si="135"/>
        <v>Leer</v>
      </c>
      <c r="W555" s="6" t="str">
        <f t="shared" si="123"/>
        <v/>
      </c>
      <c r="X555" s="6" t="str">
        <f>VLOOKUP($C555,{"29 - Psychiatrie (Erwachsene)","BGI";"30 - Kinder- und Jugendpsychiatrie","BGII";"31 - Psychosomatik","BGI";"00 - Bitte eine Fachabteilung auswählen","LEER";"","Leer"},2,0)</f>
        <v>Leer</v>
      </c>
      <c r="Y555" s="6" t="str">
        <f t="shared" si="124"/>
        <v/>
      </c>
      <c r="Z555" s="6">
        <f>VLOOKUP($C555,{"29 - Psychiatrie (Erwachsene)",1;"30 - Kinder- und Jugendpsychiatrie",1;"31 - Psychosomatik",1;"00 - Bitte eine Fachabteilung auswählen",0;"",0},2,0)</f>
        <v>0</v>
      </c>
      <c r="AA555" s="6">
        <f t="shared" si="125"/>
        <v>0</v>
      </c>
      <c r="AB555" s="6">
        <f t="shared" si="126"/>
        <v>0</v>
      </c>
      <c r="AC555" s="6">
        <f t="shared" si="127"/>
        <v>0</v>
      </c>
      <c r="AD555" s="6">
        <f t="shared" si="128"/>
        <v>0</v>
      </c>
      <c r="AE555" s="6">
        <f t="shared" si="129"/>
        <v>0</v>
      </c>
      <c r="AF555" s="6">
        <f t="shared" si="130"/>
        <v>0</v>
      </c>
      <c r="AG555" s="6">
        <f t="shared" si="131"/>
        <v>0</v>
      </c>
      <c r="AH555" s="6">
        <f t="shared" si="132"/>
        <v>0</v>
      </c>
      <c r="AI555" s="6">
        <f t="shared" si="133"/>
        <v>0</v>
      </c>
      <c r="AJ555" s="6"/>
      <c r="AK555" s="6"/>
      <c r="AL555" s="6"/>
    </row>
    <row r="556" spans="1:38" s="20" customFormat="1" ht="15" customHeight="1" x14ac:dyDescent="0.25">
      <c r="A556" s="19"/>
      <c r="B556" s="74" t="str">
        <f t="shared" si="121"/>
        <v>!!!</v>
      </c>
      <c r="C556" s="202" t="str">
        <f>IF($D556&lt;&gt;"",VLOOKUP(TEXT($D556,0),'Angaben Stationen'!$C$15:$V$65,2,0),"")</f>
        <v/>
      </c>
      <c r="D556" s="203"/>
      <c r="E556" s="210"/>
      <c r="F556" s="210"/>
      <c r="G556" s="217"/>
      <c r="H556" s="218"/>
      <c r="I556" s="218"/>
      <c r="J556" s="218"/>
      <c r="K556" s="218"/>
      <c r="L556" s="219" t="str">
        <f t="shared" si="134"/>
        <v/>
      </c>
      <c r="M556" s="116"/>
      <c r="N556" s="115"/>
      <c r="T556" s="6"/>
      <c r="U556" s="6">
        <f t="shared" si="122"/>
        <v>0</v>
      </c>
      <c r="V556" s="6" t="str">
        <f t="shared" si="135"/>
        <v>Leer</v>
      </c>
      <c r="W556" s="6" t="str">
        <f t="shared" si="123"/>
        <v/>
      </c>
      <c r="X556" s="6" t="str">
        <f>VLOOKUP($C556,{"29 - Psychiatrie (Erwachsene)","BGI";"30 - Kinder- und Jugendpsychiatrie","BGII";"31 - Psychosomatik","BGI";"00 - Bitte eine Fachabteilung auswählen","LEER";"","Leer"},2,0)</f>
        <v>Leer</v>
      </c>
      <c r="Y556" s="6" t="str">
        <f t="shared" si="124"/>
        <v/>
      </c>
      <c r="Z556" s="6">
        <f>VLOOKUP($C556,{"29 - Psychiatrie (Erwachsene)",1;"30 - Kinder- und Jugendpsychiatrie",1;"31 - Psychosomatik",1;"00 - Bitte eine Fachabteilung auswählen",0;"",0},2,0)</f>
        <v>0</v>
      </c>
      <c r="AA556" s="6">
        <f t="shared" si="125"/>
        <v>0</v>
      </c>
      <c r="AB556" s="6">
        <f t="shared" si="126"/>
        <v>0</v>
      </c>
      <c r="AC556" s="6">
        <f t="shared" si="127"/>
        <v>0</v>
      </c>
      <c r="AD556" s="6">
        <f t="shared" si="128"/>
        <v>0</v>
      </c>
      <c r="AE556" s="6">
        <f t="shared" si="129"/>
        <v>0</v>
      </c>
      <c r="AF556" s="6">
        <f t="shared" si="130"/>
        <v>0</v>
      </c>
      <c r="AG556" s="6">
        <f t="shared" si="131"/>
        <v>0</v>
      </c>
      <c r="AH556" s="6">
        <f t="shared" si="132"/>
        <v>0</v>
      </c>
      <c r="AI556" s="6">
        <f t="shared" si="133"/>
        <v>0</v>
      </c>
      <c r="AJ556" s="6"/>
      <c r="AK556" s="6"/>
      <c r="AL556" s="6"/>
    </row>
    <row r="557" spans="1:38" s="20" customFormat="1" ht="15" customHeight="1" x14ac:dyDescent="0.25">
      <c r="A557" s="19"/>
      <c r="B557" s="74" t="str">
        <f t="shared" si="121"/>
        <v>!!!</v>
      </c>
      <c r="C557" s="202" t="str">
        <f>IF($D557&lt;&gt;"",VLOOKUP(TEXT($D557,0),'Angaben Stationen'!$C$15:$V$65,2,0),"")</f>
        <v/>
      </c>
      <c r="D557" s="203"/>
      <c r="E557" s="210"/>
      <c r="F557" s="210"/>
      <c r="G557" s="217"/>
      <c r="H557" s="218"/>
      <c r="I557" s="218"/>
      <c r="J557" s="218"/>
      <c r="K557" s="218"/>
      <c r="L557" s="219" t="str">
        <f t="shared" si="134"/>
        <v/>
      </c>
      <c r="M557" s="116"/>
      <c r="N557" s="115"/>
      <c r="T557" s="6"/>
      <c r="U557" s="6">
        <f t="shared" si="122"/>
        <v>0</v>
      </c>
      <c r="V557" s="6" t="str">
        <f t="shared" si="135"/>
        <v>Leer</v>
      </c>
      <c r="W557" s="6" t="str">
        <f t="shared" si="123"/>
        <v/>
      </c>
      <c r="X557" s="6" t="str">
        <f>VLOOKUP($C557,{"29 - Psychiatrie (Erwachsene)","BGI";"30 - Kinder- und Jugendpsychiatrie","BGII";"31 - Psychosomatik","BGI";"00 - Bitte eine Fachabteilung auswählen","LEER";"","Leer"},2,0)</f>
        <v>Leer</v>
      </c>
      <c r="Y557" s="6" t="str">
        <f t="shared" si="124"/>
        <v/>
      </c>
      <c r="Z557" s="6">
        <f>VLOOKUP($C557,{"29 - Psychiatrie (Erwachsene)",1;"30 - Kinder- und Jugendpsychiatrie",1;"31 - Psychosomatik",1;"00 - Bitte eine Fachabteilung auswählen",0;"",0},2,0)</f>
        <v>0</v>
      </c>
      <c r="AA557" s="6">
        <f t="shared" si="125"/>
        <v>0</v>
      </c>
      <c r="AB557" s="6">
        <f t="shared" si="126"/>
        <v>0</v>
      </c>
      <c r="AC557" s="6">
        <f t="shared" si="127"/>
        <v>0</v>
      </c>
      <c r="AD557" s="6">
        <f t="shared" si="128"/>
        <v>0</v>
      </c>
      <c r="AE557" s="6">
        <f t="shared" si="129"/>
        <v>0</v>
      </c>
      <c r="AF557" s="6">
        <f t="shared" si="130"/>
        <v>0</v>
      </c>
      <c r="AG557" s="6">
        <f t="shared" si="131"/>
        <v>0</v>
      </c>
      <c r="AH557" s="6">
        <f t="shared" si="132"/>
        <v>0</v>
      </c>
      <c r="AI557" s="6">
        <f t="shared" si="133"/>
        <v>0</v>
      </c>
      <c r="AJ557" s="6"/>
      <c r="AK557" s="6"/>
      <c r="AL557" s="6"/>
    </row>
    <row r="558" spans="1:38" s="20" customFormat="1" ht="15" customHeight="1" x14ac:dyDescent="0.25">
      <c r="A558" s="19"/>
      <c r="B558" s="74" t="str">
        <f t="shared" si="121"/>
        <v>!!!</v>
      </c>
      <c r="C558" s="202" t="str">
        <f>IF($D558&lt;&gt;"",VLOOKUP(TEXT($D558,0),'Angaben Stationen'!$C$15:$V$65,2,0),"")</f>
        <v/>
      </c>
      <c r="D558" s="203"/>
      <c r="E558" s="210"/>
      <c r="F558" s="210"/>
      <c r="G558" s="217"/>
      <c r="H558" s="218"/>
      <c r="I558" s="218"/>
      <c r="J558" s="218"/>
      <c r="K558" s="218"/>
      <c r="L558" s="219" t="str">
        <f t="shared" si="134"/>
        <v/>
      </c>
      <c r="M558" s="116"/>
      <c r="N558" s="115"/>
      <c r="T558" s="6"/>
      <c r="U558" s="6">
        <f t="shared" si="122"/>
        <v>0</v>
      </c>
      <c r="V558" s="6" t="str">
        <f t="shared" si="135"/>
        <v>Leer</v>
      </c>
      <c r="W558" s="6" t="str">
        <f t="shared" si="123"/>
        <v/>
      </c>
      <c r="X558" s="6" t="str">
        <f>VLOOKUP($C558,{"29 - Psychiatrie (Erwachsene)","BGI";"30 - Kinder- und Jugendpsychiatrie","BGII";"31 - Psychosomatik","BGI";"00 - Bitte eine Fachabteilung auswählen","LEER";"","Leer"},2,0)</f>
        <v>Leer</v>
      </c>
      <c r="Y558" s="6" t="str">
        <f t="shared" si="124"/>
        <v/>
      </c>
      <c r="Z558" s="6">
        <f>VLOOKUP($C558,{"29 - Psychiatrie (Erwachsene)",1;"30 - Kinder- und Jugendpsychiatrie",1;"31 - Psychosomatik",1;"00 - Bitte eine Fachabteilung auswählen",0;"",0},2,0)</f>
        <v>0</v>
      </c>
      <c r="AA558" s="6">
        <f t="shared" si="125"/>
        <v>0</v>
      </c>
      <c r="AB558" s="6">
        <f t="shared" si="126"/>
        <v>0</v>
      </c>
      <c r="AC558" s="6">
        <f t="shared" si="127"/>
        <v>0</v>
      </c>
      <c r="AD558" s="6">
        <f t="shared" si="128"/>
        <v>0</v>
      </c>
      <c r="AE558" s="6">
        <f t="shared" si="129"/>
        <v>0</v>
      </c>
      <c r="AF558" s="6">
        <f t="shared" si="130"/>
        <v>0</v>
      </c>
      <c r="AG558" s="6">
        <f t="shared" si="131"/>
        <v>0</v>
      </c>
      <c r="AH558" s="6">
        <f t="shared" si="132"/>
        <v>0</v>
      </c>
      <c r="AI558" s="6">
        <f t="shared" si="133"/>
        <v>0</v>
      </c>
      <c r="AJ558" s="6"/>
      <c r="AK558" s="6"/>
      <c r="AL558" s="6"/>
    </row>
    <row r="559" spans="1:38" s="20" customFormat="1" ht="15" customHeight="1" x14ac:dyDescent="0.25">
      <c r="A559" s="19"/>
      <c r="B559" s="74" t="str">
        <f t="shared" si="121"/>
        <v>!!!</v>
      </c>
      <c r="C559" s="202" t="str">
        <f>IF($D559&lt;&gt;"",VLOOKUP(TEXT($D559,0),'Angaben Stationen'!$C$15:$V$65,2,0),"")</f>
        <v/>
      </c>
      <c r="D559" s="203"/>
      <c r="E559" s="210"/>
      <c r="F559" s="210"/>
      <c r="G559" s="217"/>
      <c r="H559" s="218"/>
      <c r="I559" s="218"/>
      <c r="J559" s="218"/>
      <c r="K559" s="218"/>
      <c r="L559" s="219" t="str">
        <f t="shared" si="134"/>
        <v/>
      </c>
      <c r="M559" s="116"/>
      <c r="N559" s="115"/>
      <c r="T559" s="6"/>
      <c r="U559" s="6">
        <f t="shared" si="122"/>
        <v>0</v>
      </c>
      <c r="V559" s="6" t="str">
        <f t="shared" si="135"/>
        <v>Leer</v>
      </c>
      <c r="W559" s="6" t="str">
        <f t="shared" si="123"/>
        <v/>
      </c>
      <c r="X559" s="6" t="str">
        <f>VLOOKUP($C559,{"29 - Psychiatrie (Erwachsene)","BGI";"30 - Kinder- und Jugendpsychiatrie","BGII";"31 - Psychosomatik","BGI";"00 - Bitte eine Fachabteilung auswählen","LEER";"","Leer"},2,0)</f>
        <v>Leer</v>
      </c>
      <c r="Y559" s="6" t="str">
        <f t="shared" si="124"/>
        <v/>
      </c>
      <c r="Z559" s="6">
        <f>VLOOKUP($C559,{"29 - Psychiatrie (Erwachsene)",1;"30 - Kinder- und Jugendpsychiatrie",1;"31 - Psychosomatik",1;"00 - Bitte eine Fachabteilung auswählen",0;"",0},2,0)</f>
        <v>0</v>
      </c>
      <c r="AA559" s="6">
        <f t="shared" si="125"/>
        <v>0</v>
      </c>
      <c r="AB559" s="6">
        <f t="shared" si="126"/>
        <v>0</v>
      </c>
      <c r="AC559" s="6">
        <f t="shared" si="127"/>
        <v>0</v>
      </c>
      <c r="AD559" s="6">
        <f t="shared" si="128"/>
        <v>0</v>
      </c>
      <c r="AE559" s="6">
        <f t="shared" si="129"/>
        <v>0</v>
      </c>
      <c r="AF559" s="6">
        <f t="shared" si="130"/>
        <v>0</v>
      </c>
      <c r="AG559" s="6">
        <f t="shared" si="131"/>
        <v>0</v>
      </c>
      <c r="AH559" s="6">
        <f t="shared" si="132"/>
        <v>0</v>
      </c>
      <c r="AI559" s="6">
        <f t="shared" si="133"/>
        <v>0</v>
      </c>
      <c r="AJ559" s="6"/>
      <c r="AK559" s="6"/>
      <c r="AL559" s="6"/>
    </row>
    <row r="560" spans="1:38" s="20" customFormat="1" ht="15" customHeight="1" x14ac:dyDescent="0.25">
      <c r="A560" s="19"/>
      <c r="B560" s="74" t="str">
        <f t="shared" si="121"/>
        <v>!!!</v>
      </c>
      <c r="C560" s="202" t="str">
        <f>IF($D560&lt;&gt;"",VLOOKUP(TEXT($D560,0),'Angaben Stationen'!$C$15:$V$65,2,0),"")</f>
        <v/>
      </c>
      <c r="D560" s="203"/>
      <c r="E560" s="210"/>
      <c r="F560" s="210"/>
      <c r="G560" s="217"/>
      <c r="H560" s="218"/>
      <c r="I560" s="218"/>
      <c r="J560" s="218"/>
      <c r="K560" s="218"/>
      <c r="L560" s="219" t="str">
        <f t="shared" si="134"/>
        <v/>
      </c>
      <c r="M560" s="116"/>
      <c r="N560" s="115"/>
      <c r="T560" s="6"/>
      <c r="U560" s="6">
        <f t="shared" si="122"/>
        <v>0</v>
      </c>
      <c r="V560" s="6" t="str">
        <f t="shared" si="135"/>
        <v>Leer</v>
      </c>
      <c r="W560" s="6" t="str">
        <f t="shared" si="123"/>
        <v/>
      </c>
      <c r="X560" s="6" t="str">
        <f>VLOOKUP($C560,{"29 - Psychiatrie (Erwachsene)","BGI";"30 - Kinder- und Jugendpsychiatrie","BGII";"31 - Psychosomatik","BGI";"00 - Bitte eine Fachabteilung auswählen","LEER";"","Leer"},2,0)</f>
        <v>Leer</v>
      </c>
      <c r="Y560" s="6" t="str">
        <f t="shared" si="124"/>
        <v/>
      </c>
      <c r="Z560" s="6">
        <f>VLOOKUP($C560,{"29 - Psychiatrie (Erwachsene)",1;"30 - Kinder- und Jugendpsychiatrie",1;"31 - Psychosomatik",1;"00 - Bitte eine Fachabteilung auswählen",0;"",0},2,0)</f>
        <v>0</v>
      </c>
      <c r="AA560" s="6">
        <f t="shared" si="125"/>
        <v>0</v>
      </c>
      <c r="AB560" s="6">
        <f t="shared" si="126"/>
        <v>0</v>
      </c>
      <c r="AC560" s="6">
        <f t="shared" si="127"/>
        <v>0</v>
      </c>
      <c r="AD560" s="6">
        <f t="shared" si="128"/>
        <v>0</v>
      </c>
      <c r="AE560" s="6">
        <f t="shared" si="129"/>
        <v>0</v>
      </c>
      <c r="AF560" s="6">
        <f t="shared" si="130"/>
        <v>0</v>
      </c>
      <c r="AG560" s="6">
        <f t="shared" si="131"/>
        <v>0</v>
      </c>
      <c r="AH560" s="6">
        <f t="shared" si="132"/>
        <v>0</v>
      </c>
      <c r="AI560" s="6">
        <f t="shared" si="133"/>
        <v>0</v>
      </c>
      <c r="AJ560" s="6"/>
      <c r="AK560" s="6"/>
      <c r="AL560" s="6"/>
    </row>
    <row r="561" spans="1:38" s="20" customFormat="1" ht="15" customHeight="1" x14ac:dyDescent="0.25">
      <c r="A561" s="19"/>
      <c r="B561" s="74" t="str">
        <f t="shared" si="121"/>
        <v>!!!</v>
      </c>
      <c r="C561" s="202" t="str">
        <f>IF($D561&lt;&gt;"",VLOOKUP(TEXT($D561,0),'Angaben Stationen'!$C$15:$V$65,2,0),"")</f>
        <v/>
      </c>
      <c r="D561" s="203"/>
      <c r="E561" s="210"/>
      <c r="F561" s="210"/>
      <c r="G561" s="217"/>
      <c r="H561" s="218"/>
      <c r="I561" s="218"/>
      <c r="J561" s="218"/>
      <c r="K561" s="218"/>
      <c r="L561" s="219" t="str">
        <f t="shared" si="134"/>
        <v/>
      </c>
      <c r="M561" s="116"/>
      <c r="N561" s="115"/>
      <c r="T561" s="6"/>
      <c r="U561" s="6">
        <f t="shared" si="122"/>
        <v>0</v>
      </c>
      <c r="V561" s="6" t="str">
        <f t="shared" si="135"/>
        <v>Leer</v>
      </c>
      <c r="W561" s="6" t="str">
        <f t="shared" si="123"/>
        <v/>
      </c>
      <c r="X561" s="6" t="str">
        <f>VLOOKUP($C561,{"29 - Psychiatrie (Erwachsene)","BGI";"30 - Kinder- und Jugendpsychiatrie","BGII";"31 - Psychosomatik","BGI";"00 - Bitte eine Fachabteilung auswählen","LEER";"","Leer"},2,0)</f>
        <v>Leer</v>
      </c>
      <c r="Y561" s="6" t="str">
        <f t="shared" si="124"/>
        <v/>
      </c>
      <c r="Z561" s="6">
        <f>VLOOKUP($C561,{"29 - Psychiatrie (Erwachsene)",1;"30 - Kinder- und Jugendpsychiatrie",1;"31 - Psychosomatik",1;"00 - Bitte eine Fachabteilung auswählen",0;"",0},2,0)</f>
        <v>0</v>
      </c>
      <c r="AA561" s="6">
        <f t="shared" si="125"/>
        <v>0</v>
      </c>
      <c r="AB561" s="6">
        <f t="shared" si="126"/>
        <v>0</v>
      </c>
      <c r="AC561" s="6">
        <f t="shared" si="127"/>
        <v>0</v>
      </c>
      <c r="AD561" s="6">
        <f t="shared" si="128"/>
        <v>0</v>
      </c>
      <c r="AE561" s="6">
        <f t="shared" si="129"/>
        <v>0</v>
      </c>
      <c r="AF561" s="6">
        <f t="shared" si="130"/>
        <v>0</v>
      </c>
      <c r="AG561" s="6">
        <f t="shared" si="131"/>
        <v>0</v>
      </c>
      <c r="AH561" s="6">
        <f t="shared" si="132"/>
        <v>0</v>
      </c>
      <c r="AI561" s="6">
        <f t="shared" si="133"/>
        <v>0</v>
      </c>
      <c r="AJ561" s="6"/>
      <c r="AK561" s="6"/>
      <c r="AL561" s="6"/>
    </row>
    <row r="562" spans="1:38" s="20" customFormat="1" ht="15" customHeight="1" x14ac:dyDescent="0.25">
      <c r="A562" s="19"/>
      <c r="B562" s="74" t="str">
        <f t="shared" si="121"/>
        <v>!!!</v>
      </c>
      <c r="C562" s="202" t="str">
        <f>IF($D562&lt;&gt;"",VLOOKUP(TEXT($D562,0),'Angaben Stationen'!$C$15:$V$65,2,0),"")</f>
        <v/>
      </c>
      <c r="D562" s="203"/>
      <c r="E562" s="210"/>
      <c r="F562" s="210"/>
      <c r="G562" s="217"/>
      <c r="H562" s="218"/>
      <c r="I562" s="218"/>
      <c r="J562" s="218"/>
      <c r="K562" s="218"/>
      <c r="L562" s="219" t="str">
        <f t="shared" si="134"/>
        <v/>
      </c>
      <c r="M562" s="116"/>
      <c r="N562" s="115"/>
      <c r="T562" s="6"/>
      <c r="U562" s="6">
        <f t="shared" si="122"/>
        <v>0</v>
      </c>
      <c r="V562" s="6" t="str">
        <f t="shared" si="135"/>
        <v>Leer</v>
      </c>
      <c r="W562" s="6" t="str">
        <f t="shared" si="123"/>
        <v/>
      </c>
      <c r="X562" s="6" t="str">
        <f>VLOOKUP($C562,{"29 - Psychiatrie (Erwachsene)","BGI";"30 - Kinder- und Jugendpsychiatrie","BGII";"31 - Psychosomatik","BGI";"00 - Bitte eine Fachabteilung auswählen","LEER";"","Leer"},2,0)</f>
        <v>Leer</v>
      </c>
      <c r="Y562" s="6" t="str">
        <f t="shared" si="124"/>
        <v/>
      </c>
      <c r="Z562" s="6">
        <f>VLOOKUP($C562,{"29 - Psychiatrie (Erwachsene)",1;"30 - Kinder- und Jugendpsychiatrie",1;"31 - Psychosomatik",1;"00 - Bitte eine Fachabteilung auswählen",0;"",0},2,0)</f>
        <v>0</v>
      </c>
      <c r="AA562" s="6">
        <f t="shared" si="125"/>
        <v>0</v>
      </c>
      <c r="AB562" s="6">
        <f t="shared" si="126"/>
        <v>0</v>
      </c>
      <c r="AC562" s="6">
        <f t="shared" si="127"/>
        <v>0</v>
      </c>
      <c r="AD562" s="6">
        <f t="shared" si="128"/>
        <v>0</v>
      </c>
      <c r="AE562" s="6">
        <f t="shared" si="129"/>
        <v>0</v>
      </c>
      <c r="AF562" s="6">
        <f t="shared" si="130"/>
        <v>0</v>
      </c>
      <c r="AG562" s="6">
        <f t="shared" si="131"/>
        <v>0</v>
      </c>
      <c r="AH562" s="6">
        <f t="shared" si="132"/>
        <v>0</v>
      </c>
      <c r="AI562" s="6">
        <f t="shared" si="133"/>
        <v>0</v>
      </c>
      <c r="AJ562" s="6"/>
      <c r="AK562" s="6"/>
      <c r="AL562" s="6"/>
    </row>
    <row r="563" spans="1:38" s="20" customFormat="1" ht="15" customHeight="1" x14ac:dyDescent="0.25">
      <c r="A563" s="19"/>
      <c r="B563" s="74" t="str">
        <f t="shared" si="121"/>
        <v>!!!</v>
      </c>
      <c r="C563" s="202" t="str">
        <f>IF($D563&lt;&gt;"",VLOOKUP(TEXT($D563,0),'Angaben Stationen'!$C$15:$V$65,2,0),"")</f>
        <v/>
      </c>
      <c r="D563" s="203"/>
      <c r="E563" s="210"/>
      <c r="F563" s="210"/>
      <c r="G563" s="217"/>
      <c r="H563" s="218"/>
      <c r="I563" s="218"/>
      <c r="J563" s="218"/>
      <c r="K563" s="218"/>
      <c r="L563" s="219" t="str">
        <f t="shared" si="134"/>
        <v/>
      </c>
      <c r="M563" s="116"/>
      <c r="N563" s="115"/>
      <c r="T563" s="6"/>
      <c r="U563" s="6">
        <f t="shared" si="122"/>
        <v>0</v>
      </c>
      <c r="V563" s="6" t="str">
        <f t="shared" si="135"/>
        <v>Leer</v>
      </c>
      <c r="W563" s="6" t="str">
        <f t="shared" si="123"/>
        <v/>
      </c>
      <c r="X563" s="6" t="str">
        <f>VLOOKUP($C563,{"29 - Psychiatrie (Erwachsene)","BGI";"30 - Kinder- und Jugendpsychiatrie","BGII";"31 - Psychosomatik","BGI";"00 - Bitte eine Fachabteilung auswählen","LEER";"","Leer"},2,0)</f>
        <v>Leer</v>
      </c>
      <c r="Y563" s="6" t="str">
        <f t="shared" si="124"/>
        <v/>
      </c>
      <c r="Z563" s="6">
        <f>VLOOKUP($C563,{"29 - Psychiatrie (Erwachsene)",1;"30 - Kinder- und Jugendpsychiatrie",1;"31 - Psychosomatik",1;"00 - Bitte eine Fachabteilung auswählen",0;"",0},2,0)</f>
        <v>0</v>
      </c>
      <c r="AA563" s="6">
        <f t="shared" si="125"/>
        <v>0</v>
      </c>
      <c r="AB563" s="6">
        <f t="shared" si="126"/>
        <v>0</v>
      </c>
      <c r="AC563" s="6">
        <f t="shared" si="127"/>
        <v>0</v>
      </c>
      <c r="AD563" s="6">
        <f t="shared" si="128"/>
        <v>0</v>
      </c>
      <c r="AE563" s="6">
        <f t="shared" si="129"/>
        <v>0</v>
      </c>
      <c r="AF563" s="6">
        <f t="shared" si="130"/>
        <v>0</v>
      </c>
      <c r="AG563" s="6">
        <f t="shared" si="131"/>
        <v>0</v>
      </c>
      <c r="AH563" s="6">
        <f t="shared" si="132"/>
        <v>0</v>
      </c>
      <c r="AI563" s="6">
        <f t="shared" si="133"/>
        <v>0</v>
      </c>
      <c r="AJ563" s="6"/>
      <c r="AK563" s="6"/>
      <c r="AL563" s="6"/>
    </row>
    <row r="564" spans="1:38" s="20" customFormat="1" ht="15" customHeight="1" x14ac:dyDescent="0.25">
      <c r="A564" s="19"/>
      <c r="B564" s="74" t="str">
        <f t="shared" si="121"/>
        <v>!!!</v>
      </c>
      <c r="C564" s="202" t="str">
        <f>IF($D564&lt;&gt;"",VLOOKUP(TEXT($D564,0),'Angaben Stationen'!$C$15:$V$65,2,0),"")</f>
        <v/>
      </c>
      <c r="D564" s="203"/>
      <c r="E564" s="210"/>
      <c r="F564" s="210"/>
      <c r="G564" s="217"/>
      <c r="H564" s="218"/>
      <c r="I564" s="218"/>
      <c r="J564" s="218"/>
      <c r="K564" s="218"/>
      <c r="L564" s="219" t="str">
        <f t="shared" si="134"/>
        <v/>
      </c>
      <c r="M564" s="116"/>
      <c r="N564" s="115"/>
      <c r="T564" s="6"/>
      <c r="U564" s="6">
        <f t="shared" si="122"/>
        <v>0</v>
      </c>
      <c r="V564" s="6" t="str">
        <f t="shared" si="135"/>
        <v>Leer</v>
      </c>
      <c r="W564" s="6" t="str">
        <f t="shared" si="123"/>
        <v/>
      </c>
      <c r="X564" s="6" t="str">
        <f>VLOOKUP($C564,{"29 - Psychiatrie (Erwachsene)","BGI";"30 - Kinder- und Jugendpsychiatrie","BGII";"31 - Psychosomatik","BGI";"00 - Bitte eine Fachabteilung auswählen","LEER";"","Leer"},2,0)</f>
        <v>Leer</v>
      </c>
      <c r="Y564" s="6" t="str">
        <f t="shared" si="124"/>
        <v/>
      </c>
      <c r="Z564" s="6">
        <f>VLOOKUP($C564,{"29 - Psychiatrie (Erwachsene)",1;"30 - Kinder- und Jugendpsychiatrie",1;"31 - Psychosomatik",1;"00 - Bitte eine Fachabteilung auswählen",0;"",0},2,0)</f>
        <v>0</v>
      </c>
      <c r="AA564" s="6">
        <f t="shared" si="125"/>
        <v>0</v>
      </c>
      <c r="AB564" s="6">
        <f t="shared" si="126"/>
        <v>0</v>
      </c>
      <c r="AC564" s="6">
        <f t="shared" si="127"/>
        <v>0</v>
      </c>
      <c r="AD564" s="6">
        <f t="shared" si="128"/>
        <v>0</v>
      </c>
      <c r="AE564" s="6">
        <f t="shared" si="129"/>
        <v>0</v>
      </c>
      <c r="AF564" s="6">
        <f t="shared" si="130"/>
        <v>0</v>
      </c>
      <c r="AG564" s="6">
        <f t="shared" si="131"/>
        <v>0</v>
      </c>
      <c r="AH564" s="6">
        <f t="shared" si="132"/>
        <v>0</v>
      </c>
      <c r="AI564" s="6">
        <f t="shared" si="133"/>
        <v>0</v>
      </c>
      <c r="AJ564" s="6"/>
      <c r="AK564" s="6"/>
      <c r="AL564" s="6"/>
    </row>
    <row r="565" spans="1:38" s="20" customFormat="1" ht="15" customHeight="1" x14ac:dyDescent="0.25">
      <c r="A565" s="19"/>
      <c r="B565" s="74" t="str">
        <f t="shared" si="121"/>
        <v>!!!</v>
      </c>
      <c r="C565" s="202" t="str">
        <f>IF($D565&lt;&gt;"",VLOOKUP(TEXT($D565,0),'Angaben Stationen'!$C$15:$V$65,2,0),"")</f>
        <v/>
      </c>
      <c r="D565" s="203"/>
      <c r="E565" s="210"/>
      <c r="F565" s="210"/>
      <c r="G565" s="217"/>
      <c r="H565" s="218"/>
      <c r="I565" s="218"/>
      <c r="J565" s="218"/>
      <c r="K565" s="218"/>
      <c r="L565" s="219" t="str">
        <f t="shared" si="134"/>
        <v/>
      </c>
      <c r="M565" s="116"/>
      <c r="N565" s="115"/>
      <c r="T565" s="6"/>
      <c r="U565" s="6">
        <f t="shared" si="122"/>
        <v>0</v>
      </c>
      <c r="V565" s="6" t="str">
        <f t="shared" si="135"/>
        <v>Leer</v>
      </c>
      <c r="W565" s="6" t="str">
        <f t="shared" si="123"/>
        <v/>
      </c>
      <c r="X565" s="6" t="str">
        <f>VLOOKUP($C565,{"29 - Psychiatrie (Erwachsene)","BGI";"30 - Kinder- und Jugendpsychiatrie","BGII";"31 - Psychosomatik","BGI";"00 - Bitte eine Fachabteilung auswählen","LEER";"","Leer"},2,0)</f>
        <v>Leer</v>
      </c>
      <c r="Y565" s="6" t="str">
        <f t="shared" si="124"/>
        <v/>
      </c>
      <c r="Z565" s="6">
        <f>VLOOKUP($C565,{"29 - Psychiatrie (Erwachsene)",1;"30 - Kinder- und Jugendpsychiatrie",1;"31 - Psychosomatik",1;"00 - Bitte eine Fachabteilung auswählen",0;"",0},2,0)</f>
        <v>0</v>
      </c>
      <c r="AA565" s="6">
        <f t="shared" si="125"/>
        <v>0</v>
      </c>
      <c r="AB565" s="6">
        <f t="shared" si="126"/>
        <v>0</v>
      </c>
      <c r="AC565" s="6">
        <f t="shared" si="127"/>
        <v>0</v>
      </c>
      <c r="AD565" s="6">
        <f t="shared" si="128"/>
        <v>0</v>
      </c>
      <c r="AE565" s="6">
        <f t="shared" si="129"/>
        <v>0</v>
      </c>
      <c r="AF565" s="6">
        <f t="shared" si="130"/>
        <v>0</v>
      </c>
      <c r="AG565" s="6">
        <f t="shared" si="131"/>
        <v>0</v>
      </c>
      <c r="AH565" s="6">
        <f t="shared" si="132"/>
        <v>0</v>
      </c>
      <c r="AI565" s="6">
        <f t="shared" si="133"/>
        <v>0</v>
      </c>
      <c r="AJ565" s="6"/>
      <c r="AK565" s="6"/>
      <c r="AL565" s="6"/>
    </row>
    <row r="566" spans="1:38" s="20" customFormat="1" ht="15" customHeight="1" x14ac:dyDescent="0.25">
      <c r="A566" s="19"/>
      <c r="B566" s="74" t="str">
        <f t="shared" si="121"/>
        <v>!!!</v>
      </c>
      <c r="C566" s="202" t="str">
        <f>IF($D566&lt;&gt;"",VLOOKUP(TEXT($D566,0),'Angaben Stationen'!$C$15:$V$65,2,0),"")</f>
        <v/>
      </c>
      <c r="D566" s="203"/>
      <c r="E566" s="210"/>
      <c r="F566" s="210"/>
      <c r="G566" s="217"/>
      <c r="H566" s="218"/>
      <c r="I566" s="218"/>
      <c r="J566" s="218"/>
      <c r="K566" s="218"/>
      <c r="L566" s="219" t="str">
        <f t="shared" si="134"/>
        <v/>
      </c>
      <c r="M566" s="116"/>
      <c r="N566" s="115"/>
      <c r="T566" s="6"/>
      <c r="U566" s="6">
        <f t="shared" si="122"/>
        <v>0</v>
      </c>
      <c r="V566" s="6" t="str">
        <f t="shared" si="135"/>
        <v>Leer</v>
      </c>
      <c r="W566" s="6" t="str">
        <f t="shared" si="123"/>
        <v/>
      </c>
      <c r="X566" s="6" t="str">
        <f>VLOOKUP($C566,{"29 - Psychiatrie (Erwachsene)","BGI";"30 - Kinder- und Jugendpsychiatrie","BGII";"31 - Psychosomatik","BGI";"00 - Bitte eine Fachabteilung auswählen","LEER";"","Leer"},2,0)</f>
        <v>Leer</v>
      </c>
      <c r="Y566" s="6" t="str">
        <f t="shared" si="124"/>
        <v/>
      </c>
      <c r="Z566" s="6">
        <f>VLOOKUP($C566,{"29 - Psychiatrie (Erwachsene)",1;"30 - Kinder- und Jugendpsychiatrie",1;"31 - Psychosomatik",1;"00 - Bitte eine Fachabteilung auswählen",0;"",0},2,0)</f>
        <v>0</v>
      </c>
      <c r="AA566" s="6">
        <f t="shared" si="125"/>
        <v>0</v>
      </c>
      <c r="AB566" s="6">
        <f t="shared" si="126"/>
        <v>0</v>
      </c>
      <c r="AC566" s="6">
        <f t="shared" si="127"/>
        <v>0</v>
      </c>
      <c r="AD566" s="6">
        <f t="shared" si="128"/>
        <v>0</v>
      </c>
      <c r="AE566" s="6">
        <f t="shared" si="129"/>
        <v>0</v>
      </c>
      <c r="AF566" s="6">
        <f t="shared" si="130"/>
        <v>0</v>
      </c>
      <c r="AG566" s="6">
        <f t="shared" si="131"/>
        <v>0</v>
      </c>
      <c r="AH566" s="6">
        <f t="shared" si="132"/>
        <v>0</v>
      </c>
      <c r="AI566" s="6">
        <f t="shared" si="133"/>
        <v>0</v>
      </c>
      <c r="AJ566" s="6"/>
      <c r="AK566" s="6"/>
      <c r="AL566" s="6"/>
    </row>
    <row r="567" spans="1:38" s="20" customFormat="1" ht="15" customHeight="1" x14ac:dyDescent="0.25">
      <c r="A567" s="19"/>
      <c r="B567" s="74" t="str">
        <f t="shared" si="121"/>
        <v>!!!</v>
      </c>
      <c r="C567" s="202" t="str">
        <f>IF($D567&lt;&gt;"",VLOOKUP(TEXT($D567,0),'Angaben Stationen'!$C$15:$V$65,2,0),"")</f>
        <v/>
      </c>
      <c r="D567" s="203"/>
      <c r="E567" s="210"/>
      <c r="F567" s="210"/>
      <c r="G567" s="217"/>
      <c r="H567" s="218"/>
      <c r="I567" s="218"/>
      <c r="J567" s="218"/>
      <c r="K567" s="218"/>
      <c r="L567" s="219" t="str">
        <f t="shared" si="134"/>
        <v/>
      </c>
      <c r="M567" s="116"/>
      <c r="N567" s="115"/>
      <c r="T567" s="6"/>
      <c r="U567" s="6">
        <f t="shared" si="122"/>
        <v>0</v>
      </c>
      <c r="V567" s="6" t="str">
        <f t="shared" si="135"/>
        <v>Leer</v>
      </c>
      <c r="W567" s="6" t="str">
        <f t="shared" si="123"/>
        <v/>
      </c>
      <c r="X567" s="6" t="str">
        <f>VLOOKUP($C567,{"29 - Psychiatrie (Erwachsene)","BGI";"30 - Kinder- und Jugendpsychiatrie","BGII";"31 - Psychosomatik","BGI";"00 - Bitte eine Fachabteilung auswählen","LEER";"","Leer"},2,0)</f>
        <v>Leer</v>
      </c>
      <c r="Y567" s="6" t="str">
        <f t="shared" si="124"/>
        <v/>
      </c>
      <c r="Z567" s="6">
        <f>VLOOKUP($C567,{"29 - Psychiatrie (Erwachsene)",1;"30 - Kinder- und Jugendpsychiatrie",1;"31 - Psychosomatik",1;"00 - Bitte eine Fachabteilung auswählen",0;"",0},2,0)</f>
        <v>0</v>
      </c>
      <c r="AA567" s="6">
        <f t="shared" si="125"/>
        <v>0</v>
      </c>
      <c r="AB567" s="6">
        <f t="shared" si="126"/>
        <v>0</v>
      </c>
      <c r="AC567" s="6">
        <f t="shared" si="127"/>
        <v>0</v>
      </c>
      <c r="AD567" s="6">
        <f t="shared" si="128"/>
        <v>0</v>
      </c>
      <c r="AE567" s="6">
        <f t="shared" si="129"/>
        <v>0</v>
      </c>
      <c r="AF567" s="6">
        <f t="shared" si="130"/>
        <v>0</v>
      </c>
      <c r="AG567" s="6">
        <f t="shared" si="131"/>
        <v>0</v>
      </c>
      <c r="AH567" s="6">
        <f t="shared" si="132"/>
        <v>0</v>
      </c>
      <c r="AI567" s="6">
        <f t="shared" si="133"/>
        <v>0</v>
      </c>
      <c r="AJ567" s="6"/>
      <c r="AK567" s="6"/>
      <c r="AL567" s="6"/>
    </row>
    <row r="568" spans="1:38" s="20" customFormat="1" ht="15" customHeight="1" x14ac:dyDescent="0.25">
      <c r="A568" s="19"/>
      <c r="B568" s="74" t="str">
        <f t="shared" si="121"/>
        <v>!!!</v>
      </c>
      <c r="C568" s="202" t="str">
        <f>IF($D568&lt;&gt;"",VLOOKUP(TEXT($D568,0),'Angaben Stationen'!$C$15:$V$65,2,0),"")</f>
        <v/>
      </c>
      <c r="D568" s="203"/>
      <c r="E568" s="210"/>
      <c r="F568" s="210"/>
      <c r="G568" s="217"/>
      <c r="H568" s="218"/>
      <c r="I568" s="218"/>
      <c r="J568" s="218"/>
      <c r="K568" s="218"/>
      <c r="L568" s="219" t="str">
        <f t="shared" si="134"/>
        <v/>
      </c>
      <c r="M568" s="116"/>
      <c r="N568" s="115"/>
      <c r="T568" s="6"/>
      <c r="U568" s="6">
        <f t="shared" si="122"/>
        <v>0</v>
      </c>
      <c r="V568" s="6" t="str">
        <f t="shared" si="135"/>
        <v>Leer</v>
      </c>
      <c r="W568" s="6" t="str">
        <f t="shared" si="123"/>
        <v/>
      </c>
      <c r="X568" s="6" t="str">
        <f>VLOOKUP($C568,{"29 - Psychiatrie (Erwachsene)","BGI";"30 - Kinder- und Jugendpsychiatrie","BGII";"31 - Psychosomatik","BGI";"00 - Bitte eine Fachabteilung auswählen","LEER";"","Leer"},2,0)</f>
        <v>Leer</v>
      </c>
      <c r="Y568" s="6" t="str">
        <f t="shared" si="124"/>
        <v/>
      </c>
      <c r="Z568" s="6">
        <f>VLOOKUP($C568,{"29 - Psychiatrie (Erwachsene)",1;"30 - Kinder- und Jugendpsychiatrie",1;"31 - Psychosomatik",1;"00 - Bitte eine Fachabteilung auswählen",0;"",0},2,0)</f>
        <v>0</v>
      </c>
      <c r="AA568" s="6">
        <f t="shared" si="125"/>
        <v>0</v>
      </c>
      <c r="AB568" s="6">
        <f t="shared" si="126"/>
        <v>0</v>
      </c>
      <c r="AC568" s="6">
        <f t="shared" si="127"/>
        <v>0</v>
      </c>
      <c r="AD568" s="6">
        <f t="shared" si="128"/>
        <v>0</v>
      </c>
      <c r="AE568" s="6">
        <f t="shared" si="129"/>
        <v>0</v>
      </c>
      <c r="AF568" s="6">
        <f t="shared" si="130"/>
        <v>0</v>
      </c>
      <c r="AG568" s="6">
        <f t="shared" si="131"/>
        <v>0</v>
      </c>
      <c r="AH568" s="6">
        <f t="shared" si="132"/>
        <v>0</v>
      </c>
      <c r="AI568" s="6">
        <f t="shared" si="133"/>
        <v>0</v>
      </c>
      <c r="AJ568" s="6"/>
      <c r="AK568" s="6"/>
      <c r="AL568" s="6"/>
    </row>
    <row r="569" spans="1:38" s="20" customFormat="1" ht="15" customHeight="1" x14ac:dyDescent="0.25">
      <c r="A569" s="19"/>
      <c r="B569" s="74" t="str">
        <f t="shared" si="121"/>
        <v>!!!</v>
      </c>
      <c r="C569" s="202" t="str">
        <f>IF($D569&lt;&gt;"",VLOOKUP(TEXT($D569,0),'Angaben Stationen'!$C$15:$V$65,2,0),"")</f>
        <v/>
      </c>
      <c r="D569" s="203"/>
      <c r="E569" s="210"/>
      <c r="F569" s="210"/>
      <c r="G569" s="217"/>
      <c r="H569" s="218"/>
      <c r="I569" s="218"/>
      <c r="J569" s="218"/>
      <c r="K569" s="218"/>
      <c r="L569" s="219" t="str">
        <f t="shared" si="134"/>
        <v/>
      </c>
      <c r="M569" s="116"/>
      <c r="N569" s="115"/>
      <c r="T569" s="6"/>
      <c r="U569" s="6">
        <f t="shared" si="122"/>
        <v>0</v>
      </c>
      <c r="V569" s="6" t="str">
        <f t="shared" si="135"/>
        <v>Leer</v>
      </c>
      <c r="W569" s="6" t="str">
        <f t="shared" si="123"/>
        <v/>
      </c>
      <c r="X569" s="6" t="str">
        <f>VLOOKUP($C569,{"29 - Psychiatrie (Erwachsene)","BGI";"30 - Kinder- und Jugendpsychiatrie","BGII";"31 - Psychosomatik","BGI";"00 - Bitte eine Fachabteilung auswählen","LEER";"","Leer"},2,0)</f>
        <v>Leer</v>
      </c>
      <c r="Y569" s="6" t="str">
        <f t="shared" si="124"/>
        <v/>
      </c>
      <c r="Z569" s="6">
        <f>VLOOKUP($C569,{"29 - Psychiatrie (Erwachsene)",1;"30 - Kinder- und Jugendpsychiatrie",1;"31 - Psychosomatik",1;"00 - Bitte eine Fachabteilung auswählen",0;"",0},2,0)</f>
        <v>0</v>
      </c>
      <c r="AA569" s="6">
        <f t="shared" si="125"/>
        <v>0</v>
      </c>
      <c r="AB569" s="6">
        <f t="shared" si="126"/>
        <v>0</v>
      </c>
      <c r="AC569" s="6">
        <f t="shared" si="127"/>
        <v>0</v>
      </c>
      <c r="AD569" s="6">
        <f t="shared" si="128"/>
        <v>0</v>
      </c>
      <c r="AE569" s="6">
        <f t="shared" si="129"/>
        <v>0</v>
      </c>
      <c r="AF569" s="6">
        <f t="shared" si="130"/>
        <v>0</v>
      </c>
      <c r="AG569" s="6">
        <f t="shared" si="131"/>
        <v>0</v>
      </c>
      <c r="AH569" s="6">
        <f t="shared" si="132"/>
        <v>0</v>
      </c>
      <c r="AI569" s="6">
        <f t="shared" si="133"/>
        <v>0</v>
      </c>
      <c r="AJ569" s="6"/>
      <c r="AK569" s="6"/>
      <c r="AL569" s="6"/>
    </row>
    <row r="570" spans="1:38" s="20" customFormat="1" ht="15" customHeight="1" x14ac:dyDescent="0.25">
      <c r="A570" s="19"/>
      <c r="B570" s="74" t="str">
        <f t="shared" si="121"/>
        <v>!!!</v>
      </c>
      <c r="C570" s="202" t="str">
        <f>IF($D570&lt;&gt;"",VLOOKUP(TEXT($D570,0),'Angaben Stationen'!$C$15:$V$65,2,0),"")</f>
        <v/>
      </c>
      <c r="D570" s="203"/>
      <c r="E570" s="210"/>
      <c r="F570" s="210"/>
      <c r="G570" s="217"/>
      <c r="H570" s="218"/>
      <c r="I570" s="218"/>
      <c r="J570" s="218"/>
      <c r="K570" s="218"/>
      <c r="L570" s="219" t="str">
        <f t="shared" si="134"/>
        <v/>
      </c>
      <c r="M570" s="116"/>
      <c r="N570" s="115"/>
      <c r="T570" s="6"/>
      <c r="U570" s="6">
        <f t="shared" si="122"/>
        <v>0</v>
      </c>
      <c r="V570" s="6" t="str">
        <f t="shared" si="135"/>
        <v>Leer</v>
      </c>
      <c r="W570" s="6" t="str">
        <f t="shared" si="123"/>
        <v/>
      </c>
      <c r="X570" s="6" t="str">
        <f>VLOOKUP($C570,{"29 - Psychiatrie (Erwachsene)","BGI";"30 - Kinder- und Jugendpsychiatrie","BGII";"31 - Psychosomatik","BGI";"00 - Bitte eine Fachabteilung auswählen","LEER";"","Leer"},2,0)</f>
        <v>Leer</v>
      </c>
      <c r="Y570" s="6" t="str">
        <f t="shared" si="124"/>
        <v/>
      </c>
      <c r="Z570" s="6">
        <f>VLOOKUP($C570,{"29 - Psychiatrie (Erwachsene)",1;"30 - Kinder- und Jugendpsychiatrie",1;"31 - Psychosomatik",1;"00 - Bitte eine Fachabteilung auswählen",0;"",0},2,0)</f>
        <v>0</v>
      </c>
      <c r="AA570" s="6">
        <f t="shared" si="125"/>
        <v>0</v>
      </c>
      <c r="AB570" s="6">
        <f t="shared" si="126"/>
        <v>0</v>
      </c>
      <c r="AC570" s="6">
        <f t="shared" si="127"/>
        <v>0</v>
      </c>
      <c r="AD570" s="6">
        <f t="shared" si="128"/>
        <v>0</v>
      </c>
      <c r="AE570" s="6">
        <f t="shared" si="129"/>
        <v>0</v>
      </c>
      <c r="AF570" s="6">
        <f t="shared" si="130"/>
        <v>0</v>
      </c>
      <c r="AG570" s="6">
        <f t="shared" si="131"/>
        <v>0</v>
      </c>
      <c r="AH570" s="6">
        <f t="shared" si="132"/>
        <v>0</v>
      </c>
      <c r="AI570" s="6">
        <f t="shared" si="133"/>
        <v>0</v>
      </c>
      <c r="AJ570" s="6"/>
      <c r="AK570" s="6"/>
      <c r="AL570" s="6"/>
    </row>
    <row r="571" spans="1:38" s="20" customFormat="1" ht="15" customHeight="1" x14ac:dyDescent="0.25">
      <c r="A571" s="19"/>
      <c r="B571" s="74" t="str">
        <f t="shared" si="121"/>
        <v>!!!</v>
      </c>
      <c r="C571" s="202" t="str">
        <f>IF($D571&lt;&gt;"",VLOOKUP(TEXT($D571,0),'Angaben Stationen'!$C$15:$V$65,2,0),"")</f>
        <v/>
      </c>
      <c r="D571" s="203"/>
      <c r="E571" s="210"/>
      <c r="F571" s="210"/>
      <c r="G571" s="217"/>
      <c r="H571" s="218"/>
      <c r="I571" s="218"/>
      <c r="J571" s="218"/>
      <c r="K571" s="218"/>
      <c r="L571" s="219" t="str">
        <f t="shared" si="134"/>
        <v/>
      </c>
      <c r="M571" s="116"/>
      <c r="N571" s="115"/>
      <c r="T571" s="6"/>
      <c r="U571" s="6">
        <f t="shared" si="122"/>
        <v>0</v>
      </c>
      <c r="V571" s="6" t="str">
        <f t="shared" si="135"/>
        <v>Leer</v>
      </c>
      <c r="W571" s="6" t="str">
        <f t="shared" si="123"/>
        <v/>
      </c>
      <c r="X571" s="6" t="str">
        <f>VLOOKUP($C571,{"29 - Psychiatrie (Erwachsene)","BGI";"30 - Kinder- und Jugendpsychiatrie","BGII";"31 - Psychosomatik","BGI";"00 - Bitte eine Fachabteilung auswählen","LEER";"","Leer"},2,0)</f>
        <v>Leer</v>
      </c>
      <c r="Y571" s="6" t="str">
        <f t="shared" si="124"/>
        <v/>
      </c>
      <c r="Z571" s="6">
        <f>VLOOKUP($C571,{"29 - Psychiatrie (Erwachsene)",1;"30 - Kinder- und Jugendpsychiatrie",1;"31 - Psychosomatik",1;"00 - Bitte eine Fachabteilung auswählen",0;"",0},2,0)</f>
        <v>0</v>
      </c>
      <c r="AA571" s="6">
        <f t="shared" si="125"/>
        <v>0</v>
      </c>
      <c r="AB571" s="6">
        <f t="shared" si="126"/>
        <v>0</v>
      </c>
      <c r="AC571" s="6">
        <f t="shared" si="127"/>
        <v>0</v>
      </c>
      <c r="AD571" s="6">
        <f t="shared" si="128"/>
        <v>0</v>
      </c>
      <c r="AE571" s="6">
        <f t="shared" si="129"/>
        <v>0</v>
      </c>
      <c r="AF571" s="6">
        <f t="shared" si="130"/>
        <v>0</v>
      </c>
      <c r="AG571" s="6">
        <f t="shared" si="131"/>
        <v>0</v>
      </c>
      <c r="AH571" s="6">
        <f t="shared" si="132"/>
        <v>0</v>
      </c>
      <c r="AI571" s="6">
        <f t="shared" si="133"/>
        <v>0</v>
      </c>
      <c r="AJ571" s="6"/>
      <c r="AK571" s="6"/>
      <c r="AL571" s="6"/>
    </row>
    <row r="572" spans="1:38" s="20" customFormat="1" ht="15" customHeight="1" x14ac:dyDescent="0.25">
      <c r="A572" s="19"/>
      <c r="B572" s="74" t="str">
        <f t="shared" si="121"/>
        <v>!!!</v>
      </c>
      <c r="C572" s="202" t="str">
        <f>IF($D572&lt;&gt;"",VLOOKUP(TEXT($D572,0),'Angaben Stationen'!$C$15:$V$65,2,0),"")</f>
        <v/>
      </c>
      <c r="D572" s="203"/>
      <c r="E572" s="210"/>
      <c r="F572" s="210"/>
      <c r="G572" s="217"/>
      <c r="H572" s="218"/>
      <c r="I572" s="218"/>
      <c r="J572" s="218"/>
      <c r="K572" s="218"/>
      <c r="L572" s="219" t="str">
        <f t="shared" si="134"/>
        <v/>
      </c>
      <c r="M572" s="116"/>
      <c r="N572" s="115"/>
      <c r="T572" s="6"/>
      <c r="U572" s="6">
        <f t="shared" si="122"/>
        <v>0</v>
      </c>
      <c r="V572" s="6" t="str">
        <f t="shared" si="135"/>
        <v>Leer</v>
      </c>
      <c r="W572" s="6" t="str">
        <f t="shared" si="123"/>
        <v/>
      </c>
      <c r="X572" s="6" t="str">
        <f>VLOOKUP($C572,{"29 - Psychiatrie (Erwachsene)","BGI";"30 - Kinder- und Jugendpsychiatrie","BGII";"31 - Psychosomatik","BGI";"00 - Bitte eine Fachabteilung auswählen","LEER";"","Leer"},2,0)</f>
        <v>Leer</v>
      </c>
      <c r="Y572" s="6" t="str">
        <f t="shared" si="124"/>
        <v/>
      </c>
      <c r="Z572" s="6">
        <f>VLOOKUP($C572,{"29 - Psychiatrie (Erwachsene)",1;"30 - Kinder- und Jugendpsychiatrie",1;"31 - Psychosomatik",1;"00 - Bitte eine Fachabteilung auswählen",0;"",0},2,0)</f>
        <v>0</v>
      </c>
      <c r="AA572" s="6">
        <f t="shared" si="125"/>
        <v>0</v>
      </c>
      <c r="AB572" s="6">
        <f t="shared" si="126"/>
        <v>0</v>
      </c>
      <c r="AC572" s="6">
        <f t="shared" si="127"/>
        <v>0</v>
      </c>
      <c r="AD572" s="6">
        <f t="shared" si="128"/>
        <v>0</v>
      </c>
      <c r="AE572" s="6">
        <f t="shared" si="129"/>
        <v>0</v>
      </c>
      <c r="AF572" s="6">
        <f t="shared" si="130"/>
        <v>0</v>
      </c>
      <c r="AG572" s="6">
        <f t="shared" si="131"/>
        <v>0</v>
      </c>
      <c r="AH572" s="6">
        <f t="shared" si="132"/>
        <v>0</v>
      </c>
      <c r="AI572" s="6">
        <f t="shared" si="133"/>
        <v>0</v>
      </c>
      <c r="AJ572" s="6"/>
      <c r="AK572" s="6"/>
      <c r="AL572" s="6"/>
    </row>
    <row r="573" spans="1:38" s="20" customFormat="1" ht="15" customHeight="1" x14ac:dyDescent="0.25">
      <c r="A573" s="19"/>
      <c r="B573" s="74" t="str">
        <f t="shared" si="121"/>
        <v>!!!</v>
      </c>
      <c r="C573" s="202" t="str">
        <f>IF($D573&lt;&gt;"",VLOOKUP(TEXT($D573,0),'Angaben Stationen'!$C$15:$V$65,2,0),"")</f>
        <v/>
      </c>
      <c r="D573" s="203"/>
      <c r="E573" s="210"/>
      <c r="F573" s="210"/>
      <c r="G573" s="217"/>
      <c r="H573" s="218"/>
      <c r="I573" s="218"/>
      <c r="J573" s="218"/>
      <c r="K573" s="218"/>
      <c r="L573" s="219" t="str">
        <f t="shared" si="134"/>
        <v/>
      </c>
      <c r="M573" s="116"/>
      <c r="N573" s="115"/>
      <c r="T573" s="6"/>
      <c r="U573" s="6">
        <f t="shared" si="122"/>
        <v>0</v>
      </c>
      <c r="V573" s="6" t="str">
        <f t="shared" si="135"/>
        <v>Leer</v>
      </c>
      <c r="W573" s="6" t="str">
        <f t="shared" si="123"/>
        <v/>
      </c>
      <c r="X573" s="6" t="str">
        <f>VLOOKUP($C573,{"29 - Psychiatrie (Erwachsene)","BGI";"30 - Kinder- und Jugendpsychiatrie","BGII";"31 - Psychosomatik","BGI";"00 - Bitte eine Fachabteilung auswählen","LEER";"","Leer"},2,0)</f>
        <v>Leer</v>
      </c>
      <c r="Y573" s="6" t="str">
        <f t="shared" si="124"/>
        <v/>
      </c>
      <c r="Z573" s="6">
        <f>VLOOKUP($C573,{"29 - Psychiatrie (Erwachsene)",1;"30 - Kinder- und Jugendpsychiatrie",1;"31 - Psychosomatik",1;"00 - Bitte eine Fachabteilung auswählen",0;"",0},2,0)</f>
        <v>0</v>
      </c>
      <c r="AA573" s="6">
        <f t="shared" si="125"/>
        <v>0</v>
      </c>
      <c r="AB573" s="6">
        <f t="shared" si="126"/>
        <v>0</v>
      </c>
      <c r="AC573" s="6">
        <f t="shared" si="127"/>
        <v>0</v>
      </c>
      <c r="AD573" s="6">
        <f t="shared" si="128"/>
        <v>0</v>
      </c>
      <c r="AE573" s="6">
        <f t="shared" si="129"/>
        <v>0</v>
      </c>
      <c r="AF573" s="6">
        <f t="shared" si="130"/>
        <v>0</v>
      </c>
      <c r="AG573" s="6">
        <f t="shared" si="131"/>
        <v>0</v>
      </c>
      <c r="AH573" s="6">
        <f t="shared" si="132"/>
        <v>0</v>
      </c>
      <c r="AI573" s="6">
        <f t="shared" si="133"/>
        <v>0</v>
      </c>
      <c r="AJ573" s="6"/>
      <c r="AK573" s="6"/>
      <c r="AL573" s="6"/>
    </row>
    <row r="574" spans="1:38" s="20" customFormat="1" ht="15" customHeight="1" x14ac:dyDescent="0.25">
      <c r="A574" s="19"/>
      <c r="B574" s="74" t="str">
        <f t="shared" si="121"/>
        <v>!!!</v>
      </c>
      <c r="C574" s="202" t="str">
        <f>IF($D574&lt;&gt;"",VLOOKUP(TEXT($D574,0),'Angaben Stationen'!$C$15:$V$65,2,0),"")</f>
        <v/>
      </c>
      <c r="D574" s="203"/>
      <c r="E574" s="210"/>
      <c r="F574" s="210"/>
      <c r="G574" s="217"/>
      <c r="H574" s="218"/>
      <c r="I574" s="218"/>
      <c r="J574" s="218"/>
      <c r="K574" s="218"/>
      <c r="L574" s="219" t="str">
        <f t="shared" si="134"/>
        <v/>
      </c>
      <c r="M574" s="116"/>
      <c r="N574" s="115"/>
      <c r="T574" s="6"/>
      <c r="U574" s="6">
        <f t="shared" si="122"/>
        <v>0</v>
      </c>
      <c r="V574" s="6" t="str">
        <f t="shared" si="135"/>
        <v>Leer</v>
      </c>
      <c r="W574" s="6" t="str">
        <f t="shared" si="123"/>
        <v/>
      </c>
      <c r="X574" s="6" t="str">
        <f>VLOOKUP($C574,{"29 - Psychiatrie (Erwachsene)","BGI";"30 - Kinder- und Jugendpsychiatrie","BGII";"31 - Psychosomatik","BGI";"00 - Bitte eine Fachabteilung auswählen","LEER";"","Leer"},2,0)</f>
        <v>Leer</v>
      </c>
      <c r="Y574" s="6" t="str">
        <f t="shared" si="124"/>
        <v/>
      </c>
      <c r="Z574" s="6">
        <f>VLOOKUP($C574,{"29 - Psychiatrie (Erwachsene)",1;"30 - Kinder- und Jugendpsychiatrie",1;"31 - Psychosomatik",1;"00 - Bitte eine Fachabteilung auswählen",0;"",0},2,0)</f>
        <v>0</v>
      </c>
      <c r="AA574" s="6">
        <f t="shared" si="125"/>
        <v>0</v>
      </c>
      <c r="AB574" s="6">
        <f t="shared" si="126"/>
        <v>0</v>
      </c>
      <c r="AC574" s="6">
        <f t="shared" si="127"/>
        <v>0</v>
      </c>
      <c r="AD574" s="6">
        <f t="shared" si="128"/>
        <v>0</v>
      </c>
      <c r="AE574" s="6">
        <f t="shared" si="129"/>
        <v>0</v>
      </c>
      <c r="AF574" s="6">
        <f t="shared" si="130"/>
        <v>0</v>
      </c>
      <c r="AG574" s="6">
        <f t="shared" si="131"/>
        <v>0</v>
      </c>
      <c r="AH574" s="6">
        <f t="shared" si="132"/>
        <v>0</v>
      </c>
      <c r="AI574" s="6">
        <f t="shared" si="133"/>
        <v>0</v>
      </c>
      <c r="AJ574" s="6"/>
      <c r="AK574" s="6"/>
      <c r="AL574" s="6"/>
    </row>
    <row r="575" spans="1:38" s="20" customFormat="1" ht="15" customHeight="1" x14ac:dyDescent="0.25">
      <c r="A575" s="19"/>
      <c r="B575" s="74" t="str">
        <f t="shared" si="121"/>
        <v>!!!</v>
      </c>
      <c r="C575" s="202" t="str">
        <f>IF($D575&lt;&gt;"",VLOOKUP(TEXT($D575,0),'Angaben Stationen'!$C$15:$V$65,2,0),"")</f>
        <v/>
      </c>
      <c r="D575" s="203"/>
      <c r="E575" s="210"/>
      <c r="F575" s="210"/>
      <c r="G575" s="217"/>
      <c r="H575" s="218"/>
      <c r="I575" s="218"/>
      <c r="J575" s="218"/>
      <c r="K575" s="218"/>
      <c r="L575" s="219" t="str">
        <f t="shared" si="134"/>
        <v/>
      </c>
      <c r="M575" s="116"/>
      <c r="N575" s="115"/>
      <c r="T575" s="6"/>
      <c r="U575" s="6">
        <f t="shared" si="122"/>
        <v>0</v>
      </c>
      <c r="V575" s="6" t="str">
        <f t="shared" si="135"/>
        <v>Leer</v>
      </c>
      <c r="W575" s="6" t="str">
        <f t="shared" si="123"/>
        <v/>
      </c>
      <c r="X575" s="6" t="str">
        <f>VLOOKUP($C575,{"29 - Psychiatrie (Erwachsene)","BGI";"30 - Kinder- und Jugendpsychiatrie","BGII";"31 - Psychosomatik","BGI";"00 - Bitte eine Fachabteilung auswählen","LEER";"","Leer"},2,0)</f>
        <v>Leer</v>
      </c>
      <c r="Y575" s="6" t="str">
        <f t="shared" si="124"/>
        <v/>
      </c>
      <c r="Z575" s="6">
        <f>VLOOKUP($C575,{"29 - Psychiatrie (Erwachsene)",1;"30 - Kinder- und Jugendpsychiatrie",1;"31 - Psychosomatik",1;"00 - Bitte eine Fachabteilung auswählen",0;"",0},2,0)</f>
        <v>0</v>
      </c>
      <c r="AA575" s="6">
        <f t="shared" si="125"/>
        <v>0</v>
      </c>
      <c r="AB575" s="6">
        <f t="shared" si="126"/>
        <v>0</v>
      </c>
      <c r="AC575" s="6">
        <f t="shared" si="127"/>
        <v>0</v>
      </c>
      <c r="AD575" s="6">
        <f t="shared" si="128"/>
        <v>0</v>
      </c>
      <c r="AE575" s="6">
        <f t="shared" si="129"/>
        <v>0</v>
      </c>
      <c r="AF575" s="6">
        <f t="shared" si="130"/>
        <v>0</v>
      </c>
      <c r="AG575" s="6">
        <f t="shared" si="131"/>
        <v>0</v>
      </c>
      <c r="AH575" s="6">
        <f t="shared" si="132"/>
        <v>0</v>
      </c>
      <c r="AI575" s="6">
        <f t="shared" si="133"/>
        <v>0</v>
      </c>
      <c r="AJ575" s="6"/>
      <c r="AK575" s="6"/>
      <c r="AL575" s="6"/>
    </row>
    <row r="576" spans="1:38" s="20" customFormat="1" ht="15" customHeight="1" x14ac:dyDescent="0.25">
      <c r="A576" s="19"/>
      <c r="B576" s="74" t="str">
        <f t="shared" si="121"/>
        <v>!!!</v>
      </c>
      <c r="C576" s="202" t="str">
        <f>IF($D576&lt;&gt;"",VLOOKUP(TEXT($D576,0),'Angaben Stationen'!$C$15:$V$65,2,0),"")</f>
        <v/>
      </c>
      <c r="D576" s="203"/>
      <c r="E576" s="210"/>
      <c r="F576" s="210"/>
      <c r="G576" s="217"/>
      <c r="H576" s="218"/>
      <c r="I576" s="218"/>
      <c r="J576" s="218"/>
      <c r="K576" s="218"/>
      <c r="L576" s="219" t="str">
        <f t="shared" si="134"/>
        <v/>
      </c>
      <c r="M576" s="116"/>
      <c r="N576" s="115"/>
      <c r="T576" s="6"/>
      <c r="U576" s="6">
        <f t="shared" si="122"/>
        <v>0</v>
      </c>
      <c r="V576" s="6" t="str">
        <f t="shared" si="135"/>
        <v>Leer</v>
      </c>
      <c r="W576" s="6" t="str">
        <f t="shared" si="123"/>
        <v/>
      </c>
      <c r="X576" s="6" t="str">
        <f>VLOOKUP($C576,{"29 - Psychiatrie (Erwachsene)","BGI";"30 - Kinder- und Jugendpsychiatrie","BGII";"31 - Psychosomatik","BGI";"00 - Bitte eine Fachabteilung auswählen","LEER";"","Leer"},2,0)</f>
        <v>Leer</v>
      </c>
      <c r="Y576" s="6" t="str">
        <f t="shared" si="124"/>
        <v/>
      </c>
      <c r="Z576" s="6">
        <f>VLOOKUP($C576,{"29 - Psychiatrie (Erwachsene)",1;"30 - Kinder- und Jugendpsychiatrie",1;"31 - Psychosomatik",1;"00 - Bitte eine Fachabteilung auswählen",0;"",0},2,0)</f>
        <v>0</v>
      </c>
      <c r="AA576" s="6">
        <f t="shared" si="125"/>
        <v>0</v>
      </c>
      <c r="AB576" s="6">
        <f t="shared" si="126"/>
        <v>0</v>
      </c>
      <c r="AC576" s="6">
        <f t="shared" si="127"/>
        <v>0</v>
      </c>
      <c r="AD576" s="6">
        <f t="shared" si="128"/>
        <v>0</v>
      </c>
      <c r="AE576" s="6">
        <f t="shared" si="129"/>
        <v>0</v>
      </c>
      <c r="AF576" s="6">
        <f t="shared" si="130"/>
        <v>0</v>
      </c>
      <c r="AG576" s="6">
        <f t="shared" si="131"/>
        <v>0</v>
      </c>
      <c r="AH576" s="6">
        <f t="shared" si="132"/>
        <v>0</v>
      </c>
      <c r="AI576" s="6">
        <f t="shared" si="133"/>
        <v>0</v>
      </c>
      <c r="AJ576" s="6"/>
      <c r="AK576" s="6"/>
      <c r="AL576" s="6"/>
    </row>
    <row r="577" spans="1:38" s="20" customFormat="1" ht="15" customHeight="1" x14ac:dyDescent="0.25">
      <c r="A577" s="19"/>
      <c r="B577" s="74" t="str">
        <f t="shared" si="121"/>
        <v>!!!</v>
      </c>
      <c r="C577" s="202" t="str">
        <f>IF($D577&lt;&gt;"",VLOOKUP(TEXT($D577,0),'Angaben Stationen'!$C$15:$V$65,2,0),"")</f>
        <v/>
      </c>
      <c r="D577" s="203"/>
      <c r="E577" s="210"/>
      <c r="F577" s="210"/>
      <c r="G577" s="217"/>
      <c r="H577" s="218"/>
      <c r="I577" s="218"/>
      <c r="J577" s="218"/>
      <c r="K577" s="218"/>
      <c r="L577" s="219" t="str">
        <f t="shared" si="134"/>
        <v/>
      </c>
      <c r="M577" s="116"/>
      <c r="N577" s="115"/>
      <c r="T577" s="6"/>
      <c r="U577" s="6">
        <f t="shared" si="122"/>
        <v>0</v>
      </c>
      <c r="V577" s="6" t="str">
        <f t="shared" si="135"/>
        <v>Leer</v>
      </c>
      <c r="W577" s="6" t="str">
        <f t="shared" si="123"/>
        <v/>
      </c>
      <c r="X577" s="6" t="str">
        <f>VLOOKUP($C577,{"29 - Psychiatrie (Erwachsene)","BGI";"30 - Kinder- und Jugendpsychiatrie","BGII";"31 - Psychosomatik","BGI";"00 - Bitte eine Fachabteilung auswählen","LEER";"","Leer"},2,0)</f>
        <v>Leer</v>
      </c>
      <c r="Y577" s="6" t="str">
        <f t="shared" si="124"/>
        <v/>
      </c>
      <c r="Z577" s="6">
        <f>VLOOKUP($C577,{"29 - Psychiatrie (Erwachsene)",1;"30 - Kinder- und Jugendpsychiatrie",1;"31 - Psychosomatik",1;"00 - Bitte eine Fachabteilung auswählen",0;"",0},2,0)</f>
        <v>0</v>
      </c>
      <c r="AA577" s="6">
        <f t="shared" si="125"/>
        <v>0</v>
      </c>
      <c r="AB577" s="6">
        <f t="shared" si="126"/>
        <v>0</v>
      </c>
      <c r="AC577" s="6">
        <f t="shared" si="127"/>
        <v>0</v>
      </c>
      <c r="AD577" s="6">
        <f t="shared" si="128"/>
        <v>0</v>
      </c>
      <c r="AE577" s="6">
        <f t="shared" si="129"/>
        <v>0</v>
      </c>
      <c r="AF577" s="6">
        <f t="shared" si="130"/>
        <v>0</v>
      </c>
      <c r="AG577" s="6">
        <f t="shared" si="131"/>
        <v>0</v>
      </c>
      <c r="AH577" s="6">
        <f t="shared" si="132"/>
        <v>0</v>
      </c>
      <c r="AI577" s="6">
        <f t="shared" si="133"/>
        <v>0</v>
      </c>
      <c r="AJ577" s="6"/>
      <c r="AK577" s="6"/>
      <c r="AL577" s="6"/>
    </row>
    <row r="578" spans="1:38" s="20" customFormat="1" ht="15" customHeight="1" x14ac:dyDescent="0.25">
      <c r="A578" s="19"/>
      <c r="B578" s="74" t="str">
        <f t="shared" si="121"/>
        <v>!!!</v>
      </c>
      <c r="C578" s="202" t="str">
        <f>IF($D578&lt;&gt;"",VLOOKUP(TEXT($D578,0),'Angaben Stationen'!$C$15:$V$65,2,0),"")</f>
        <v/>
      </c>
      <c r="D578" s="203"/>
      <c r="E578" s="210"/>
      <c r="F578" s="210"/>
      <c r="G578" s="217"/>
      <c r="H578" s="218"/>
      <c r="I578" s="218"/>
      <c r="J578" s="218"/>
      <c r="K578" s="218"/>
      <c r="L578" s="219" t="str">
        <f t="shared" si="134"/>
        <v/>
      </c>
      <c r="M578" s="116"/>
      <c r="N578" s="115"/>
      <c r="T578" s="6"/>
      <c r="U578" s="6">
        <f t="shared" si="122"/>
        <v>0</v>
      </c>
      <c r="V578" s="6" t="str">
        <f t="shared" si="135"/>
        <v>Leer</v>
      </c>
      <c r="W578" s="6" t="str">
        <f t="shared" si="123"/>
        <v/>
      </c>
      <c r="X578" s="6" t="str">
        <f>VLOOKUP($C578,{"29 - Psychiatrie (Erwachsene)","BGI";"30 - Kinder- und Jugendpsychiatrie","BGII";"31 - Psychosomatik","BGI";"00 - Bitte eine Fachabteilung auswählen","LEER";"","Leer"},2,0)</f>
        <v>Leer</v>
      </c>
      <c r="Y578" s="6" t="str">
        <f t="shared" si="124"/>
        <v/>
      </c>
      <c r="Z578" s="6">
        <f>VLOOKUP($C578,{"29 - Psychiatrie (Erwachsene)",1;"30 - Kinder- und Jugendpsychiatrie",1;"31 - Psychosomatik",1;"00 - Bitte eine Fachabteilung auswählen",0;"",0},2,0)</f>
        <v>0</v>
      </c>
      <c r="AA578" s="6">
        <f t="shared" si="125"/>
        <v>0</v>
      </c>
      <c r="AB578" s="6">
        <f t="shared" si="126"/>
        <v>0</v>
      </c>
      <c r="AC578" s="6">
        <f t="shared" si="127"/>
        <v>0</v>
      </c>
      <c r="AD578" s="6">
        <f t="shared" si="128"/>
        <v>0</v>
      </c>
      <c r="AE578" s="6">
        <f t="shared" si="129"/>
        <v>0</v>
      </c>
      <c r="AF578" s="6">
        <f t="shared" si="130"/>
        <v>0</v>
      </c>
      <c r="AG578" s="6">
        <f t="shared" si="131"/>
        <v>0</v>
      </c>
      <c r="AH578" s="6">
        <f t="shared" si="132"/>
        <v>0</v>
      </c>
      <c r="AI578" s="6">
        <f t="shared" si="133"/>
        <v>0</v>
      </c>
      <c r="AJ578" s="6"/>
      <c r="AK578" s="6"/>
      <c r="AL578" s="6"/>
    </row>
    <row r="579" spans="1:38" s="20" customFormat="1" ht="15" customHeight="1" x14ac:dyDescent="0.25">
      <c r="A579" s="19"/>
      <c r="B579" s="74" t="str">
        <f t="shared" si="121"/>
        <v>!!!</v>
      </c>
      <c r="C579" s="202" t="str">
        <f>IF($D579&lt;&gt;"",VLOOKUP(TEXT($D579,0),'Angaben Stationen'!$C$15:$V$65,2,0),"")</f>
        <v/>
      </c>
      <c r="D579" s="203"/>
      <c r="E579" s="210"/>
      <c r="F579" s="210"/>
      <c r="G579" s="217"/>
      <c r="H579" s="218"/>
      <c r="I579" s="218"/>
      <c r="J579" s="218"/>
      <c r="K579" s="218"/>
      <c r="L579" s="219" t="str">
        <f t="shared" si="134"/>
        <v/>
      </c>
      <c r="M579" s="116"/>
      <c r="N579" s="115"/>
      <c r="T579" s="6"/>
      <c r="U579" s="6">
        <f t="shared" si="122"/>
        <v>0</v>
      </c>
      <c r="V579" s="6" t="str">
        <f t="shared" si="135"/>
        <v>Leer</v>
      </c>
      <c r="W579" s="6" t="str">
        <f t="shared" si="123"/>
        <v/>
      </c>
      <c r="X579" s="6" t="str">
        <f>VLOOKUP($C579,{"29 - Psychiatrie (Erwachsene)","BGI";"30 - Kinder- und Jugendpsychiatrie","BGII";"31 - Psychosomatik","BGI";"00 - Bitte eine Fachabteilung auswählen","LEER";"","Leer"},2,0)</f>
        <v>Leer</v>
      </c>
      <c r="Y579" s="6" t="str">
        <f t="shared" si="124"/>
        <v/>
      </c>
      <c r="Z579" s="6">
        <f>VLOOKUP($C579,{"29 - Psychiatrie (Erwachsene)",1;"30 - Kinder- und Jugendpsychiatrie",1;"31 - Psychosomatik",1;"00 - Bitte eine Fachabteilung auswählen",0;"",0},2,0)</f>
        <v>0</v>
      </c>
      <c r="AA579" s="6">
        <f t="shared" si="125"/>
        <v>0</v>
      </c>
      <c r="AB579" s="6">
        <f t="shared" si="126"/>
        <v>0</v>
      </c>
      <c r="AC579" s="6">
        <f t="shared" si="127"/>
        <v>0</v>
      </c>
      <c r="AD579" s="6">
        <f t="shared" si="128"/>
        <v>0</v>
      </c>
      <c r="AE579" s="6">
        <f t="shared" si="129"/>
        <v>0</v>
      </c>
      <c r="AF579" s="6">
        <f t="shared" si="130"/>
        <v>0</v>
      </c>
      <c r="AG579" s="6">
        <f t="shared" si="131"/>
        <v>0</v>
      </c>
      <c r="AH579" s="6">
        <f t="shared" si="132"/>
        <v>0</v>
      </c>
      <c r="AI579" s="6">
        <f t="shared" si="133"/>
        <v>0</v>
      </c>
      <c r="AJ579" s="6"/>
      <c r="AK579" s="6"/>
      <c r="AL579" s="6"/>
    </row>
    <row r="580" spans="1:38" s="20" customFormat="1" ht="15" customHeight="1" x14ac:dyDescent="0.25">
      <c r="A580" s="19"/>
      <c r="B580" s="74" t="str">
        <f t="shared" si="121"/>
        <v>!!!</v>
      </c>
      <c r="C580" s="202" t="str">
        <f>IF($D580&lt;&gt;"",VLOOKUP(TEXT($D580,0),'Angaben Stationen'!$C$15:$V$65,2,0),"")</f>
        <v/>
      </c>
      <c r="D580" s="203"/>
      <c r="E580" s="210"/>
      <c r="F580" s="210"/>
      <c r="G580" s="217"/>
      <c r="H580" s="218"/>
      <c r="I580" s="218"/>
      <c r="J580" s="218"/>
      <c r="K580" s="218"/>
      <c r="L580" s="219" t="str">
        <f t="shared" si="134"/>
        <v/>
      </c>
      <c r="M580" s="116"/>
      <c r="N580" s="115"/>
      <c r="T580" s="6"/>
      <c r="U580" s="6">
        <f t="shared" si="122"/>
        <v>0</v>
      </c>
      <c r="V580" s="6" t="str">
        <f t="shared" si="135"/>
        <v>Leer</v>
      </c>
      <c r="W580" s="6" t="str">
        <f t="shared" si="123"/>
        <v/>
      </c>
      <c r="X580" s="6" t="str">
        <f>VLOOKUP($C580,{"29 - Psychiatrie (Erwachsene)","BGI";"30 - Kinder- und Jugendpsychiatrie","BGII";"31 - Psychosomatik","BGI";"00 - Bitte eine Fachabteilung auswählen","LEER";"","Leer"},2,0)</f>
        <v>Leer</v>
      </c>
      <c r="Y580" s="6" t="str">
        <f t="shared" si="124"/>
        <v/>
      </c>
      <c r="Z580" s="6">
        <f>VLOOKUP($C580,{"29 - Psychiatrie (Erwachsene)",1;"30 - Kinder- und Jugendpsychiatrie",1;"31 - Psychosomatik",1;"00 - Bitte eine Fachabteilung auswählen",0;"",0},2,0)</f>
        <v>0</v>
      </c>
      <c r="AA580" s="6">
        <f t="shared" si="125"/>
        <v>0</v>
      </c>
      <c r="AB580" s="6">
        <f t="shared" si="126"/>
        <v>0</v>
      </c>
      <c r="AC580" s="6">
        <f t="shared" si="127"/>
        <v>0</v>
      </c>
      <c r="AD580" s="6">
        <f t="shared" si="128"/>
        <v>0</v>
      </c>
      <c r="AE580" s="6">
        <f t="shared" si="129"/>
        <v>0</v>
      </c>
      <c r="AF580" s="6">
        <f t="shared" si="130"/>
        <v>0</v>
      </c>
      <c r="AG580" s="6">
        <f t="shared" si="131"/>
        <v>0</v>
      </c>
      <c r="AH580" s="6">
        <f t="shared" si="132"/>
        <v>0</v>
      </c>
      <c r="AI580" s="6">
        <f t="shared" si="133"/>
        <v>0</v>
      </c>
      <c r="AJ580" s="6"/>
      <c r="AK580" s="6"/>
      <c r="AL580" s="6"/>
    </row>
    <row r="581" spans="1:38" s="20" customFormat="1" ht="15" customHeight="1" x14ac:dyDescent="0.25">
      <c r="A581" s="19"/>
      <c r="B581" s="74" t="str">
        <f t="shared" si="121"/>
        <v>!!!</v>
      </c>
      <c r="C581" s="202" t="str">
        <f>IF($D581&lt;&gt;"",VLOOKUP(TEXT($D581,0),'Angaben Stationen'!$C$15:$V$65,2,0),"")</f>
        <v/>
      </c>
      <c r="D581" s="203"/>
      <c r="E581" s="210"/>
      <c r="F581" s="210"/>
      <c r="G581" s="217"/>
      <c r="H581" s="218"/>
      <c r="I581" s="218"/>
      <c r="J581" s="218"/>
      <c r="K581" s="218"/>
      <c r="L581" s="219" t="str">
        <f t="shared" si="134"/>
        <v/>
      </c>
      <c r="M581" s="116"/>
      <c r="N581" s="115"/>
      <c r="T581" s="6"/>
      <c r="U581" s="6">
        <f t="shared" si="122"/>
        <v>0</v>
      </c>
      <c r="V581" s="6" t="str">
        <f t="shared" si="135"/>
        <v>Leer</v>
      </c>
      <c r="W581" s="6" t="str">
        <f t="shared" si="123"/>
        <v/>
      </c>
      <c r="X581" s="6" t="str">
        <f>VLOOKUP($C581,{"29 - Psychiatrie (Erwachsene)","BGI";"30 - Kinder- und Jugendpsychiatrie","BGII";"31 - Psychosomatik","BGI";"00 - Bitte eine Fachabteilung auswählen","LEER";"","Leer"},2,0)</f>
        <v>Leer</v>
      </c>
      <c r="Y581" s="6" t="str">
        <f t="shared" si="124"/>
        <v/>
      </c>
      <c r="Z581" s="6">
        <f>VLOOKUP($C581,{"29 - Psychiatrie (Erwachsene)",1;"30 - Kinder- und Jugendpsychiatrie",1;"31 - Psychosomatik",1;"00 - Bitte eine Fachabteilung auswählen",0;"",0},2,0)</f>
        <v>0</v>
      </c>
      <c r="AA581" s="6">
        <f t="shared" si="125"/>
        <v>0</v>
      </c>
      <c r="AB581" s="6">
        <f t="shared" si="126"/>
        <v>0</v>
      </c>
      <c r="AC581" s="6">
        <f t="shared" si="127"/>
        <v>0</v>
      </c>
      <c r="AD581" s="6">
        <f t="shared" si="128"/>
        <v>0</v>
      </c>
      <c r="AE581" s="6">
        <f t="shared" si="129"/>
        <v>0</v>
      </c>
      <c r="AF581" s="6">
        <f t="shared" si="130"/>
        <v>0</v>
      </c>
      <c r="AG581" s="6">
        <f t="shared" si="131"/>
        <v>0</v>
      </c>
      <c r="AH581" s="6">
        <f t="shared" si="132"/>
        <v>0</v>
      </c>
      <c r="AI581" s="6">
        <f t="shared" si="133"/>
        <v>0</v>
      </c>
      <c r="AJ581" s="6"/>
      <c r="AK581" s="6"/>
      <c r="AL581" s="6"/>
    </row>
    <row r="582" spans="1:38" s="20" customFormat="1" ht="15" customHeight="1" x14ac:dyDescent="0.25">
      <c r="A582" s="19"/>
      <c r="B582" s="74" t="str">
        <f t="shared" si="121"/>
        <v>!!!</v>
      </c>
      <c r="C582" s="202" t="str">
        <f>IF($D582&lt;&gt;"",VLOOKUP(TEXT($D582,0),'Angaben Stationen'!$C$15:$V$65,2,0),"")</f>
        <v/>
      </c>
      <c r="D582" s="203"/>
      <c r="E582" s="210"/>
      <c r="F582" s="210"/>
      <c r="G582" s="217"/>
      <c r="H582" s="218"/>
      <c r="I582" s="218"/>
      <c r="J582" s="218"/>
      <c r="K582" s="218"/>
      <c r="L582" s="219" t="str">
        <f t="shared" si="134"/>
        <v/>
      </c>
      <c r="M582" s="116"/>
      <c r="N582" s="115"/>
      <c r="T582" s="6"/>
      <c r="U582" s="6">
        <f t="shared" si="122"/>
        <v>0</v>
      </c>
      <c r="V582" s="6" t="str">
        <f t="shared" si="135"/>
        <v>Leer</v>
      </c>
      <c r="W582" s="6" t="str">
        <f t="shared" si="123"/>
        <v/>
      </c>
      <c r="X582" s="6" t="str">
        <f>VLOOKUP($C582,{"29 - Psychiatrie (Erwachsene)","BGI";"30 - Kinder- und Jugendpsychiatrie","BGII";"31 - Psychosomatik","BGI";"00 - Bitte eine Fachabteilung auswählen","LEER";"","Leer"},2,0)</f>
        <v>Leer</v>
      </c>
      <c r="Y582" s="6" t="str">
        <f t="shared" si="124"/>
        <v/>
      </c>
      <c r="Z582" s="6">
        <f>VLOOKUP($C582,{"29 - Psychiatrie (Erwachsene)",1;"30 - Kinder- und Jugendpsychiatrie",1;"31 - Psychosomatik",1;"00 - Bitte eine Fachabteilung auswählen",0;"",0},2,0)</f>
        <v>0</v>
      </c>
      <c r="AA582" s="6">
        <f t="shared" si="125"/>
        <v>0</v>
      </c>
      <c r="AB582" s="6">
        <f t="shared" si="126"/>
        <v>0</v>
      </c>
      <c r="AC582" s="6">
        <f t="shared" si="127"/>
        <v>0</v>
      </c>
      <c r="AD582" s="6">
        <f t="shared" si="128"/>
        <v>0</v>
      </c>
      <c r="AE582" s="6">
        <f t="shared" si="129"/>
        <v>0</v>
      </c>
      <c r="AF582" s="6">
        <f t="shared" si="130"/>
        <v>0</v>
      </c>
      <c r="AG582" s="6">
        <f t="shared" si="131"/>
        <v>0</v>
      </c>
      <c r="AH582" s="6">
        <f t="shared" si="132"/>
        <v>0</v>
      </c>
      <c r="AI582" s="6">
        <f t="shared" si="133"/>
        <v>0</v>
      </c>
      <c r="AJ582" s="6"/>
      <c r="AK582" s="6"/>
      <c r="AL582" s="6"/>
    </row>
    <row r="583" spans="1:38" s="20" customFormat="1" ht="15" customHeight="1" x14ac:dyDescent="0.25">
      <c r="A583" s="19"/>
      <c r="B583" s="74" t="str">
        <f t="shared" si="121"/>
        <v>!!!</v>
      </c>
      <c r="C583" s="202" t="str">
        <f>IF($D583&lt;&gt;"",VLOOKUP(TEXT($D583,0),'Angaben Stationen'!$C$15:$V$65,2,0),"")</f>
        <v/>
      </c>
      <c r="D583" s="203"/>
      <c r="E583" s="210"/>
      <c r="F583" s="210"/>
      <c r="G583" s="217"/>
      <c r="H583" s="218"/>
      <c r="I583" s="218"/>
      <c r="J583" s="218"/>
      <c r="K583" s="218"/>
      <c r="L583" s="219" t="str">
        <f t="shared" si="134"/>
        <v/>
      </c>
      <c r="M583" s="116"/>
      <c r="N583" s="115"/>
      <c r="T583" s="6"/>
      <c r="U583" s="6">
        <f t="shared" si="122"/>
        <v>0</v>
      </c>
      <c r="V583" s="6" t="str">
        <f t="shared" si="135"/>
        <v>Leer</v>
      </c>
      <c r="W583" s="6" t="str">
        <f t="shared" si="123"/>
        <v/>
      </c>
      <c r="X583" s="6" t="str">
        <f>VLOOKUP($C583,{"29 - Psychiatrie (Erwachsene)","BGI";"30 - Kinder- und Jugendpsychiatrie","BGII";"31 - Psychosomatik","BGI";"00 - Bitte eine Fachabteilung auswählen","LEER";"","Leer"},2,0)</f>
        <v>Leer</v>
      </c>
      <c r="Y583" s="6" t="str">
        <f t="shared" si="124"/>
        <v/>
      </c>
      <c r="Z583" s="6">
        <f>VLOOKUP($C583,{"29 - Psychiatrie (Erwachsene)",1;"30 - Kinder- und Jugendpsychiatrie",1;"31 - Psychosomatik",1;"00 - Bitte eine Fachabteilung auswählen",0;"",0},2,0)</f>
        <v>0</v>
      </c>
      <c r="AA583" s="6">
        <f t="shared" si="125"/>
        <v>0</v>
      </c>
      <c r="AB583" s="6">
        <f t="shared" si="126"/>
        <v>0</v>
      </c>
      <c r="AC583" s="6">
        <f t="shared" si="127"/>
        <v>0</v>
      </c>
      <c r="AD583" s="6">
        <f t="shared" si="128"/>
        <v>0</v>
      </c>
      <c r="AE583" s="6">
        <f t="shared" si="129"/>
        <v>0</v>
      </c>
      <c r="AF583" s="6">
        <f t="shared" si="130"/>
        <v>0</v>
      </c>
      <c r="AG583" s="6">
        <f t="shared" si="131"/>
        <v>0</v>
      </c>
      <c r="AH583" s="6">
        <f t="shared" si="132"/>
        <v>0</v>
      </c>
      <c r="AI583" s="6">
        <f t="shared" si="133"/>
        <v>0</v>
      </c>
      <c r="AJ583" s="6"/>
      <c r="AK583" s="6"/>
      <c r="AL583" s="6"/>
    </row>
    <row r="584" spans="1:38" s="20" customFormat="1" ht="15" customHeight="1" x14ac:dyDescent="0.25">
      <c r="A584" s="19"/>
      <c r="B584" s="74" t="str">
        <f t="shared" si="121"/>
        <v>!!!</v>
      </c>
      <c r="C584" s="202" t="str">
        <f>IF($D584&lt;&gt;"",VLOOKUP(TEXT($D584,0),'Angaben Stationen'!$C$15:$V$65,2,0),"")</f>
        <v/>
      </c>
      <c r="D584" s="203"/>
      <c r="E584" s="210"/>
      <c r="F584" s="210"/>
      <c r="G584" s="217"/>
      <c r="H584" s="218"/>
      <c r="I584" s="218"/>
      <c r="J584" s="218"/>
      <c r="K584" s="218"/>
      <c r="L584" s="219" t="str">
        <f t="shared" si="134"/>
        <v/>
      </c>
      <c r="M584" s="116"/>
      <c r="N584" s="115"/>
      <c r="T584" s="6"/>
      <c r="U584" s="6">
        <f t="shared" si="122"/>
        <v>0</v>
      </c>
      <c r="V584" s="6" t="str">
        <f t="shared" si="135"/>
        <v>Leer</v>
      </c>
      <c r="W584" s="6" t="str">
        <f t="shared" si="123"/>
        <v/>
      </c>
      <c r="X584" s="6" t="str">
        <f>VLOOKUP($C584,{"29 - Psychiatrie (Erwachsene)","BGI";"30 - Kinder- und Jugendpsychiatrie","BGII";"31 - Psychosomatik","BGI";"00 - Bitte eine Fachabteilung auswählen","LEER";"","Leer"},2,0)</f>
        <v>Leer</v>
      </c>
      <c r="Y584" s="6" t="str">
        <f t="shared" si="124"/>
        <v/>
      </c>
      <c r="Z584" s="6">
        <f>VLOOKUP($C584,{"29 - Psychiatrie (Erwachsene)",1;"30 - Kinder- und Jugendpsychiatrie",1;"31 - Psychosomatik",1;"00 - Bitte eine Fachabteilung auswählen",0;"",0},2,0)</f>
        <v>0</v>
      </c>
      <c r="AA584" s="6">
        <f t="shared" si="125"/>
        <v>0</v>
      </c>
      <c r="AB584" s="6">
        <f t="shared" si="126"/>
        <v>0</v>
      </c>
      <c r="AC584" s="6">
        <f t="shared" si="127"/>
        <v>0</v>
      </c>
      <c r="AD584" s="6">
        <f t="shared" si="128"/>
        <v>0</v>
      </c>
      <c r="AE584" s="6">
        <f t="shared" si="129"/>
        <v>0</v>
      </c>
      <c r="AF584" s="6">
        <f t="shared" si="130"/>
        <v>0</v>
      </c>
      <c r="AG584" s="6">
        <f t="shared" si="131"/>
        <v>0</v>
      </c>
      <c r="AH584" s="6">
        <f t="shared" si="132"/>
        <v>0</v>
      </c>
      <c r="AI584" s="6">
        <f t="shared" si="133"/>
        <v>0</v>
      </c>
      <c r="AJ584" s="6"/>
      <c r="AK584" s="6"/>
      <c r="AL584" s="6"/>
    </row>
    <row r="585" spans="1:38" s="20" customFormat="1" ht="15" customHeight="1" x14ac:dyDescent="0.25">
      <c r="A585" s="19"/>
      <c r="B585" s="74" t="str">
        <f t="shared" si="121"/>
        <v>!!!</v>
      </c>
      <c r="C585" s="202" t="str">
        <f>IF($D585&lt;&gt;"",VLOOKUP(TEXT($D585,0),'Angaben Stationen'!$C$15:$V$65,2,0),"")</f>
        <v/>
      </c>
      <c r="D585" s="203"/>
      <c r="E585" s="210"/>
      <c r="F585" s="210"/>
      <c r="G585" s="217"/>
      <c r="H585" s="218"/>
      <c r="I585" s="218"/>
      <c r="J585" s="218"/>
      <c r="K585" s="218"/>
      <c r="L585" s="219" t="str">
        <f t="shared" si="134"/>
        <v/>
      </c>
      <c r="M585" s="116"/>
      <c r="N585" s="115"/>
      <c r="T585" s="6"/>
      <c r="U585" s="6">
        <f t="shared" si="122"/>
        <v>0</v>
      </c>
      <c r="V585" s="6" t="str">
        <f t="shared" si="135"/>
        <v>Leer</v>
      </c>
      <c r="W585" s="6" t="str">
        <f t="shared" si="123"/>
        <v/>
      </c>
      <c r="X585" s="6" t="str">
        <f>VLOOKUP($C585,{"29 - Psychiatrie (Erwachsene)","BGI";"30 - Kinder- und Jugendpsychiatrie","BGII";"31 - Psychosomatik","BGI";"00 - Bitte eine Fachabteilung auswählen","LEER";"","Leer"},2,0)</f>
        <v>Leer</v>
      </c>
      <c r="Y585" s="6" t="str">
        <f t="shared" si="124"/>
        <v/>
      </c>
      <c r="Z585" s="6">
        <f>VLOOKUP($C585,{"29 - Psychiatrie (Erwachsene)",1;"30 - Kinder- und Jugendpsychiatrie",1;"31 - Psychosomatik",1;"00 - Bitte eine Fachabteilung auswählen",0;"",0},2,0)</f>
        <v>0</v>
      </c>
      <c r="AA585" s="6">
        <f t="shared" si="125"/>
        <v>0</v>
      </c>
      <c r="AB585" s="6">
        <f t="shared" si="126"/>
        <v>0</v>
      </c>
      <c r="AC585" s="6">
        <f t="shared" si="127"/>
        <v>0</v>
      </c>
      <c r="AD585" s="6">
        <f t="shared" si="128"/>
        <v>0</v>
      </c>
      <c r="AE585" s="6">
        <f t="shared" si="129"/>
        <v>0</v>
      </c>
      <c r="AF585" s="6">
        <f t="shared" si="130"/>
        <v>0</v>
      </c>
      <c r="AG585" s="6">
        <f t="shared" si="131"/>
        <v>0</v>
      </c>
      <c r="AH585" s="6">
        <f t="shared" si="132"/>
        <v>0</v>
      </c>
      <c r="AI585" s="6">
        <f t="shared" si="133"/>
        <v>0</v>
      </c>
      <c r="AJ585" s="6"/>
      <c r="AK585" s="6"/>
      <c r="AL585" s="6"/>
    </row>
    <row r="586" spans="1:38" s="20" customFormat="1" ht="15" customHeight="1" x14ac:dyDescent="0.25">
      <c r="A586" s="19"/>
      <c r="B586" s="74" t="str">
        <f t="shared" si="121"/>
        <v>!!!</v>
      </c>
      <c r="C586" s="202" t="str">
        <f>IF($D586&lt;&gt;"",VLOOKUP(TEXT($D586,0),'Angaben Stationen'!$C$15:$V$65,2,0),"")</f>
        <v/>
      </c>
      <c r="D586" s="203"/>
      <c r="E586" s="210"/>
      <c r="F586" s="210"/>
      <c r="G586" s="217"/>
      <c r="H586" s="218"/>
      <c r="I586" s="218"/>
      <c r="J586" s="218"/>
      <c r="K586" s="218"/>
      <c r="L586" s="219" t="str">
        <f t="shared" si="134"/>
        <v/>
      </c>
      <c r="M586" s="116"/>
      <c r="N586" s="115"/>
      <c r="T586" s="6"/>
      <c r="U586" s="6">
        <f t="shared" si="122"/>
        <v>0</v>
      </c>
      <c r="V586" s="6" t="str">
        <f t="shared" si="135"/>
        <v>Leer</v>
      </c>
      <c r="W586" s="6" t="str">
        <f t="shared" si="123"/>
        <v/>
      </c>
      <c r="X586" s="6" t="str">
        <f>VLOOKUP($C586,{"29 - Psychiatrie (Erwachsene)","BGI";"30 - Kinder- und Jugendpsychiatrie","BGII";"31 - Psychosomatik","BGI";"00 - Bitte eine Fachabteilung auswählen","LEER";"","Leer"},2,0)</f>
        <v>Leer</v>
      </c>
      <c r="Y586" s="6" t="str">
        <f t="shared" si="124"/>
        <v/>
      </c>
      <c r="Z586" s="6">
        <f>VLOOKUP($C586,{"29 - Psychiatrie (Erwachsene)",1;"30 - Kinder- und Jugendpsychiatrie",1;"31 - Psychosomatik",1;"00 - Bitte eine Fachabteilung auswählen",0;"",0},2,0)</f>
        <v>0</v>
      </c>
      <c r="AA586" s="6">
        <f t="shared" si="125"/>
        <v>0</v>
      </c>
      <c r="AB586" s="6">
        <f t="shared" si="126"/>
        <v>0</v>
      </c>
      <c r="AC586" s="6">
        <f t="shared" si="127"/>
        <v>0</v>
      </c>
      <c r="AD586" s="6">
        <f t="shared" si="128"/>
        <v>0</v>
      </c>
      <c r="AE586" s="6">
        <f t="shared" si="129"/>
        <v>0</v>
      </c>
      <c r="AF586" s="6">
        <f t="shared" si="130"/>
        <v>0</v>
      </c>
      <c r="AG586" s="6">
        <f t="shared" si="131"/>
        <v>0</v>
      </c>
      <c r="AH586" s="6">
        <f t="shared" si="132"/>
        <v>0</v>
      </c>
      <c r="AI586" s="6">
        <f t="shared" si="133"/>
        <v>0</v>
      </c>
      <c r="AJ586" s="6"/>
      <c r="AK586" s="6"/>
      <c r="AL586" s="6"/>
    </row>
    <row r="587" spans="1:38" s="20" customFormat="1" ht="15" customHeight="1" x14ac:dyDescent="0.25">
      <c r="A587" s="19"/>
      <c r="B587" s="74" t="str">
        <f t="shared" si="121"/>
        <v>!!!</v>
      </c>
      <c r="C587" s="202" t="str">
        <f>IF($D587&lt;&gt;"",VLOOKUP(TEXT($D587,0),'Angaben Stationen'!$C$15:$V$65,2,0),"")</f>
        <v/>
      </c>
      <c r="D587" s="203"/>
      <c r="E587" s="210"/>
      <c r="F587" s="210"/>
      <c r="G587" s="217"/>
      <c r="H587" s="218"/>
      <c r="I587" s="218"/>
      <c r="J587" s="218"/>
      <c r="K587" s="218"/>
      <c r="L587" s="219" t="str">
        <f t="shared" si="134"/>
        <v/>
      </c>
      <c r="M587" s="116"/>
      <c r="N587" s="115"/>
      <c r="T587" s="6"/>
      <c r="U587" s="6">
        <f t="shared" si="122"/>
        <v>0</v>
      </c>
      <c r="V587" s="6" t="str">
        <f t="shared" si="135"/>
        <v>Leer</v>
      </c>
      <c r="W587" s="6" t="str">
        <f t="shared" si="123"/>
        <v/>
      </c>
      <c r="X587" s="6" t="str">
        <f>VLOOKUP($C587,{"29 - Psychiatrie (Erwachsene)","BGI";"30 - Kinder- und Jugendpsychiatrie","BGII";"31 - Psychosomatik","BGI";"00 - Bitte eine Fachabteilung auswählen","LEER";"","Leer"},2,0)</f>
        <v>Leer</v>
      </c>
      <c r="Y587" s="6" t="str">
        <f t="shared" si="124"/>
        <v/>
      </c>
      <c r="Z587" s="6">
        <f>VLOOKUP($C587,{"29 - Psychiatrie (Erwachsene)",1;"30 - Kinder- und Jugendpsychiatrie",1;"31 - Psychosomatik",1;"00 - Bitte eine Fachabteilung auswählen",0;"",0},2,0)</f>
        <v>0</v>
      </c>
      <c r="AA587" s="6">
        <f t="shared" si="125"/>
        <v>0</v>
      </c>
      <c r="AB587" s="6">
        <f t="shared" si="126"/>
        <v>0</v>
      </c>
      <c r="AC587" s="6">
        <f t="shared" si="127"/>
        <v>0</v>
      </c>
      <c r="AD587" s="6">
        <f t="shared" si="128"/>
        <v>0</v>
      </c>
      <c r="AE587" s="6">
        <f t="shared" si="129"/>
        <v>0</v>
      </c>
      <c r="AF587" s="6">
        <f t="shared" si="130"/>
        <v>0</v>
      </c>
      <c r="AG587" s="6">
        <f t="shared" si="131"/>
        <v>0</v>
      </c>
      <c r="AH587" s="6">
        <f t="shared" si="132"/>
        <v>0</v>
      </c>
      <c r="AI587" s="6">
        <f t="shared" si="133"/>
        <v>0</v>
      </c>
      <c r="AJ587" s="6"/>
      <c r="AK587" s="6"/>
      <c r="AL587" s="6"/>
    </row>
    <row r="588" spans="1:38" s="20" customFormat="1" ht="15" customHeight="1" x14ac:dyDescent="0.25">
      <c r="A588" s="19"/>
      <c r="B588" s="74" t="str">
        <f t="shared" si="121"/>
        <v>!!!</v>
      </c>
      <c r="C588" s="202" t="str">
        <f>IF($D588&lt;&gt;"",VLOOKUP(TEXT($D588,0),'Angaben Stationen'!$C$15:$V$65,2,0),"")</f>
        <v/>
      </c>
      <c r="D588" s="203"/>
      <c r="E588" s="210"/>
      <c r="F588" s="210"/>
      <c r="G588" s="217"/>
      <c r="H588" s="218"/>
      <c r="I588" s="218"/>
      <c r="J588" s="218"/>
      <c r="K588" s="218"/>
      <c r="L588" s="219" t="str">
        <f t="shared" si="134"/>
        <v/>
      </c>
      <c r="M588" s="116"/>
      <c r="N588" s="115"/>
      <c r="T588" s="6"/>
      <c r="U588" s="6">
        <f t="shared" si="122"/>
        <v>0</v>
      </c>
      <c r="V588" s="6" t="str">
        <f t="shared" si="135"/>
        <v>Leer</v>
      </c>
      <c r="W588" s="6" t="str">
        <f t="shared" si="123"/>
        <v/>
      </c>
      <c r="X588" s="6" t="str">
        <f>VLOOKUP($C588,{"29 - Psychiatrie (Erwachsene)","BGI";"30 - Kinder- und Jugendpsychiatrie","BGII";"31 - Psychosomatik","BGI";"00 - Bitte eine Fachabteilung auswählen","LEER";"","Leer"},2,0)</f>
        <v>Leer</v>
      </c>
      <c r="Y588" s="6" t="str">
        <f t="shared" si="124"/>
        <v/>
      </c>
      <c r="Z588" s="6">
        <f>VLOOKUP($C588,{"29 - Psychiatrie (Erwachsene)",1;"30 - Kinder- und Jugendpsychiatrie",1;"31 - Psychosomatik",1;"00 - Bitte eine Fachabteilung auswählen",0;"",0},2,0)</f>
        <v>0</v>
      </c>
      <c r="AA588" s="6">
        <f t="shared" si="125"/>
        <v>0</v>
      </c>
      <c r="AB588" s="6">
        <f t="shared" si="126"/>
        <v>0</v>
      </c>
      <c r="AC588" s="6">
        <f t="shared" si="127"/>
        <v>0</v>
      </c>
      <c r="AD588" s="6">
        <f t="shared" si="128"/>
        <v>0</v>
      </c>
      <c r="AE588" s="6">
        <f t="shared" si="129"/>
        <v>0</v>
      </c>
      <c r="AF588" s="6">
        <f t="shared" si="130"/>
        <v>0</v>
      </c>
      <c r="AG588" s="6">
        <f t="shared" si="131"/>
        <v>0</v>
      </c>
      <c r="AH588" s="6">
        <f t="shared" si="132"/>
        <v>0</v>
      </c>
      <c r="AI588" s="6">
        <f t="shared" si="133"/>
        <v>0</v>
      </c>
      <c r="AJ588" s="6"/>
      <c r="AK588" s="6"/>
      <c r="AL588" s="6"/>
    </row>
    <row r="589" spans="1:38" s="20" customFormat="1" ht="15" customHeight="1" x14ac:dyDescent="0.25">
      <c r="A589" s="19"/>
      <c r="B589" s="74" t="str">
        <f t="shared" si="121"/>
        <v>!!!</v>
      </c>
      <c r="C589" s="202" t="str">
        <f>IF($D589&lt;&gt;"",VLOOKUP(TEXT($D589,0),'Angaben Stationen'!$C$15:$V$65,2,0),"")</f>
        <v/>
      </c>
      <c r="D589" s="203"/>
      <c r="E589" s="210"/>
      <c r="F589" s="210"/>
      <c r="G589" s="217"/>
      <c r="H589" s="218"/>
      <c r="I589" s="218"/>
      <c r="J589" s="218"/>
      <c r="K589" s="218"/>
      <c r="L589" s="219" t="str">
        <f t="shared" si="134"/>
        <v/>
      </c>
      <c r="M589" s="116"/>
      <c r="N589" s="115"/>
      <c r="T589" s="6"/>
      <c r="U589" s="6">
        <f t="shared" si="122"/>
        <v>0</v>
      </c>
      <c r="V589" s="6" t="str">
        <f t="shared" si="135"/>
        <v>Leer</v>
      </c>
      <c r="W589" s="6" t="str">
        <f t="shared" si="123"/>
        <v/>
      </c>
      <c r="X589" s="6" t="str">
        <f>VLOOKUP($C589,{"29 - Psychiatrie (Erwachsene)","BGI";"30 - Kinder- und Jugendpsychiatrie","BGII";"31 - Psychosomatik","BGI";"00 - Bitte eine Fachabteilung auswählen","LEER";"","Leer"},2,0)</f>
        <v>Leer</v>
      </c>
      <c r="Y589" s="6" t="str">
        <f t="shared" si="124"/>
        <v/>
      </c>
      <c r="Z589" s="6">
        <f>VLOOKUP($C589,{"29 - Psychiatrie (Erwachsene)",1;"30 - Kinder- und Jugendpsychiatrie",1;"31 - Psychosomatik",1;"00 - Bitte eine Fachabteilung auswählen",0;"",0},2,0)</f>
        <v>0</v>
      </c>
      <c r="AA589" s="6">
        <f t="shared" si="125"/>
        <v>0</v>
      </c>
      <c r="AB589" s="6">
        <f t="shared" si="126"/>
        <v>0</v>
      </c>
      <c r="AC589" s="6">
        <f t="shared" si="127"/>
        <v>0</v>
      </c>
      <c r="AD589" s="6">
        <f t="shared" si="128"/>
        <v>0</v>
      </c>
      <c r="AE589" s="6">
        <f t="shared" si="129"/>
        <v>0</v>
      </c>
      <c r="AF589" s="6">
        <f t="shared" si="130"/>
        <v>0</v>
      </c>
      <c r="AG589" s="6">
        <f t="shared" si="131"/>
        <v>0</v>
      </c>
      <c r="AH589" s="6">
        <f t="shared" si="132"/>
        <v>0</v>
      </c>
      <c r="AI589" s="6">
        <f t="shared" si="133"/>
        <v>0</v>
      </c>
      <c r="AJ589" s="6"/>
      <c r="AK589" s="6"/>
      <c r="AL589" s="6"/>
    </row>
    <row r="590" spans="1:38" s="20" customFormat="1" ht="15" customHeight="1" x14ac:dyDescent="0.25">
      <c r="A590" s="19"/>
      <c r="B590" s="74" t="str">
        <f t="shared" si="121"/>
        <v>!!!</v>
      </c>
      <c r="C590" s="202" t="str">
        <f>IF($D590&lt;&gt;"",VLOOKUP(TEXT($D590,0),'Angaben Stationen'!$C$15:$V$65,2,0),"")</f>
        <v/>
      </c>
      <c r="D590" s="203"/>
      <c r="E590" s="210"/>
      <c r="F590" s="210"/>
      <c r="G590" s="217"/>
      <c r="H590" s="218"/>
      <c r="I590" s="218"/>
      <c r="J590" s="218"/>
      <c r="K590" s="218"/>
      <c r="L590" s="219" t="str">
        <f t="shared" si="134"/>
        <v/>
      </c>
      <c r="M590" s="116"/>
      <c r="N590" s="115"/>
      <c r="T590" s="6"/>
      <c r="U590" s="6">
        <f t="shared" si="122"/>
        <v>0</v>
      </c>
      <c r="V590" s="6" t="str">
        <f t="shared" si="135"/>
        <v>Leer</v>
      </c>
      <c r="W590" s="6" t="str">
        <f t="shared" si="123"/>
        <v/>
      </c>
      <c r="X590" s="6" t="str">
        <f>VLOOKUP($C590,{"29 - Psychiatrie (Erwachsene)","BGI";"30 - Kinder- und Jugendpsychiatrie","BGII";"31 - Psychosomatik","BGI";"00 - Bitte eine Fachabteilung auswählen","LEER";"","Leer"},2,0)</f>
        <v>Leer</v>
      </c>
      <c r="Y590" s="6" t="str">
        <f t="shared" si="124"/>
        <v/>
      </c>
      <c r="Z590" s="6">
        <f>VLOOKUP($C590,{"29 - Psychiatrie (Erwachsene)",1;"30 - Kinder- und Jugendpsychiatrie",1;"31 - Psychosomatik",1;"00 - Bitte eine Fachabteilung auswählen",0;"",0},2,0)</f>
        <v>0</v>
      </c>
      <c r="AA590" s="6">
        <f t="shared" si="125"/>
        <v>0</v>
      </c>
      <c r="AB590" s="6">
        <f t="shared" si="126"/>
        <v>0</v>
      </c>
      <c r="AC590" s="6">
        <f t="shared" si="127"/>
        <v>0</v>
      </c>
      <c r="AD590" s="6">
        <f t="shared" si="128"/>
        <v>0</v>
      </c>
      <c r="AE590" s="6">
        <f t="shared" si="129"/>
        <v>0</v>
      </c>
      <c r="AF590" s="6">
        <f t="shared" si="130"/>
        <v>0</v>
      </c>
      <c r="AG590" s="6">
        <f t="shared" si="131"/>
        <v>0</v>
      </c>
      <c r="AH590" s="6">
        <f t="shared" si="132"/>
        <v>0</v>
      </c>
      <c r="AI590" s="6">
        <f t="shared" si="133"/>
        <v>0</v>
      </c>
      <c r="AJ590" s="6"/>
      <c r="AK590" s="6"/>
      <c r="AL590" s="6"/>
    </row>
    <row r="591" spans="1:38" s="20" customFormat="1" ht="15" customHeight="1" x14ac:dyDescent="0.25">
      <c r="A591" s="19"/>
      <c r="B591" s="74" t="str">
        <f t="shared" si="121"/>
        <v>!!!</v>
      </c>
      <c r="C591" s="202" t="str">
        <f>IF($D591&lt;&gt;"",VLOOKUP(TEXT($D591,0),'Angaben Stationen'!$C$15:$V$65,2,0),"")</f>
        <v/>
      </c>
      <c r="D591" s="203"/>
      <c r="E591" s="210"/>
      <c r="F591" s="210"/>
      <c r="G591" s="217"/>
      <c r="H591" s="218"/>
      <c r="I591" s="218"/>
      <c r="J591" s="218"/>
      <c r="K591" s="218"/>
      <c r="L591" s="219" t="str">
        <f t="shared" si="134"/>
        <v/>
      </c>
      <c r="M591" s="116"/>
      <c r="N591" s="115"/>
      <c r="T591" s="6"/>
      <c r="U591" s="6">
        <f t="shared" si="122"/>
        <v>0</v>
      </c>
      <c r="V591" s="6" t="str">
        <f t="shared" si="135"/>
        <v>Leer</v>
      </c>
      <c r="W591" s="6" t="str">
        <f t="shared" si="123"/>
        <v/>
      </c>
      <c r="X591" s="6" t="str">
        <f>VLOOKUP($C591,{"29 - Psychiatrie (Erwachsene)","BGI";"30 - Kinder- und Jugendpsychiatrie","BGII";"31 - Psychosomatik","BGI";"00 - Bitte eine Fachabteilung auswählen","LEER";"","Leer"},2,0)</f>
        <v>Leer</v>
      </c>
      <c r="Y591" s="6" t="str">
        <f t="shared" si="124"/>
        <v/>
      </c>
      <c r="Z591" s="6">
        <f>VLOOKUP($C591,{"29 - Psychiatrie (Erwachsene)",1;"30 - Kinder- und Jugendpsychiatrie",1;"31 - Psychosomatik",1;"00 - Bitte eine Fachabteilung auswählen",0;"",0},2,0)</f>
        <v>0</v>
      </c>
      <c r="AA591" s="6">
        <f t="shared" si="125"/>
        <v>0</v>
      </c>
      <c r="AB591" s="6">
        <f t="shared" si="126"/>
        <v>0</v>
      </c>
      <c r="AC591" s="6">
        <f t="shared" si="127"/>
        <v>0</v>
      </c>
      <c r="AD591" s="6">
        <f t="shared" si="128"/>
        <v>0</v>
      </c>
      <c r="AE591" s="6">
        <f t="shared" si="129"/>
        <v>0</v>
      </c>
      <c r="AF591" s="6">
        <f t="shared" si="130"/>
        <v>0</v>
      </c>
      <c r="AG591" s="6">
        <f t="shared" si="131"/>
        <v>0</v>
      </c>
      <c r="AH591" s="6">
        <f t="shared" si="132"/>
        <v>0</v>
      </c>
      <c r="AI591" s="6">
        <f t="shared" si="133"/>
        <v>0</v>
      </c>
      <c r="AJ591" s="6"/>
      <c r="AK591" s="6"/>
      <c r="AL591" s="6"/>
    </row>
    <row r="592" spans="1:38" s="20" customFormat="1" ht="15" customHeight="1" x14ac:dyDescent="0.25">
      <c r="A592" s="19"/>
      <c r="B592" s="74" t="str">
        <f t="shared" si="121"/>
        <v>!!!</v>
      </c>
      <c r="C592" s="202" t="str">
        <f>IF($D592&lt;&gt;"",VLOOKUP(TEXT($D592,0),'Angaben Stationen'!$C$15:$V$65,2,0),"")</f>
        <v/>
      </c>
      <c r="D592" s="203"/>
      <c r="E592" s="210"/>
      <c r="F592" s="210"/>
      <c r="G592" s="217"/>
      <c r="H592" s="218"/>
      <c r="I592" s="218"/>
      <c r="J592" s="218"/>
      <c r="K592" s="218"/>
      <c r="L592" s="219" t="str">
        <f t="shared" si="134"/>
        <v/>
      </c>
      <c r="M592" s="116"/>
      <c r="N592" s="115"/>
      <c r="T592" s="6"/>
      <c r="U592" s="6">
        <f t="shared" si="122"/>
        <v>0</v>
      </c>
      <c r="V592" s="6" t="str">
        <f t="shared" si="135"/>
        <v>Leer</v>
      </c>
      <c r="W592" s="6" t="str">
        <f t="shared" si="123"/>
        <v/>
      </c>
      <c r="X592" s="6" t="str">
        <f>VLOOKUP($C592,{"29 - Psychiatrie (Erwachsene)","BGI";"30 - Kinder- und Jugendpsychiatrie","BGII";"31 - Psychosomatik","BGI";"00 - Bitte eine Fachabteilung auswählen","LEER";"","Leer"},2,0)</f>
        <v>Leer</v>
      </c>
      <c r="Y592" s="6" t="str">
        <f t="shared" si="124"/>
        <v/>
      </c>
      <c r="Z592" s="6">
        <f>VLOOKUP($C592,{"29 - Psychiatrie (Erwachsene)",1;"30 - Kinder- und Jugendpsychiatrie",1;"31 - Psychosomatik",1;"00 - Bitte eine Fachabteilung auswählen",0;"",0},2,0)</f>
        <v>0</v>
      </c>
      <c r="AA592" s="6">
        <f t="shared" si="125"/>
        <v>0</v>
      </c>
      <c r="AB592" s="6">
        <f t="shared" si="126"/>
        <v>0</v>
      </c>
      <c r="AC592" s="6">
        <f t="shared" si="127"/>
        <v>0</v>
      </c>
      <c r="AD592" s="6">
        <f t="shared" si="128"/>
        <v>0</v>
      </c>
      <c r="AE592" s="6">
        <f t="shared" si="129"/>
        <v>0</v>
      </c>
      <c r="AF592" s="6">
        <f t="shared" si="130"/>
        <v>0</v>
      </c>
      <c r="AG592" s="6">
        <f t="shared" si="131"/>
        <v>0</v>
      </c>
      <c r="AH592" s="6">
        <f t="shared" si="132"/>
        <v>0</v>
      </c>
      <c r="AI592" s="6">
        <f t="shared" si="133"/>
        <v>0</v>
      </c>
      <c r="AJ592" s="6"/>
      <c r="AK592" s="6"/>
      <c r="AL592" s="6"/>
    </row>
    <row r="593" spans="1:38" s="20" customFormat="1" ht="15" customHeight="1" x14ac:dyDescent="0.25">
      <c r="A593" s="19"/>
      <c r="B593" s="74" t="str">
        <f t="shared" ref="B593:B601" si="136">IF(SUM(Z593:AI593)&lt;10,"!!!","")</f>
        <v>!!!</v>
      </c>
      <c r="C593" s="202" t="str">
        <f>IF($D593&lt;&gt;"",VLOOKUP(TEXT($D593,0),'Angaben Stationen'!$C$15:$V$65,2,0),"")</f>
        <v/>
      </c>
      <c r="D593" s="203"/>
      <c r="E593" s="210"/>
      <c r="F593" s="210"/>
      <c r="G593" s="217"/>
      <c r="H593" s="218"/>
      <c r="I593" s="218"/>
      <c r="J593" s="218"/>
      <c r="K593" s="218"/>
      <c r="L593" s="219" t="str">
        <f t="shared" si="134"/>
        <v/>
      </c>
      <c r="M593" s="116"/>
      <c r="N593" s="115"/>
      <c r="T593" s="6"/>
      <c r="U593" s="6">
        <f t="shared" ref="U593:U601" si="137">IF(LEN(B593)&gt;0,0,1)</f>
        <v>0</v>
      </c>
      <c r="V593" s="6" t="str">
        <f t="shared" si="135"/>
        <v>Leer</v>
      </c>
      <c r="W593" s="6" t="str">
        <f t="shared" ref="W593:W601" si="138">IF($C593&lt;&gt;"","Monate","")</f>
        <v/>
      </c>
      <c r="X593" s="6" t="str">
        <f>VLOOKUP($C593,{"29 - Psychiatrie (Erwachsene)","BGI";"30 - Kinder- und Jugendpsychiatrie","BGII";"31 - Psychosomatik","BGI";"00 - Bitte eine Fachabteilung auswählen","LEER";"","Leer"},2,0)</f>
        <v>Leer</v>
      </c>
      <c r="Y593" s="6" t="str">
        <f t="shared" ref="Y593:Y601" si="139">IF($C593&lt;&gt;"","JN","")</f>
        <v/>
      </c>
      <c r="Z593" s="6">
        <f>VLOOKUP($C593,{"29 - Psychiatrie (Erwachsene)",1;"30 - Kinder- und Jugendpsychiatrie",1;"31 - Psychosomatik",1;"00 - Bitte eine Fachabteilung auswählen",0;"",0},2,0)</f>
        <v>0</v>
      </c>
      <c r="AA593" s="6">
        <f t="shared" ref="AA593:AA601" si="140">IF(LEN($D593)&gt;0,1,0)</f>
        <v>0</v>
      </c>
      <c r="AB593" s="6">
        <f t="shared" ref="AB593:AB601" si="141">IF(LEN($E593)&gt;0,1,0)</f>
        <v>0</v>
      </c>
      <c r="AC593" s="6">
        <f t="shared" ref="AC593:AC601" si="142">IF(LEN($F593)&gt;0,1,0)</f>
        <v>0</v>
      </c>
      <c r="AD593" s="6">
        <f t="shared" ref="AD593:AD601" si="143">IF(LEN($G593)&gt;0,1,0)</f>
        <v>0</v>
      </c>
      <c r="AE593" s="6">
        <f t="shared" ref="AE593:AE601" si="144">IF(LEN($H593)&gt;0,1,0)</f>
        <v>0</v>
      </c>
      <c r="AF593" s="6">
        <f t="shared" ref="AF593:AF601" si="145">IF(LEN($I593)&gt;0,1,0)</f>
        <v>0</v>
      </c>
      <c r="AG593" s="6">
        <f t="shared" ref="AG593:AG601" si="146">IF(LEN($J593)&gt;0,1,0)</f>
        <v>0</v>
      </c>
      <c r="AH593" s="6">
        <f t="shared" ref="AH593:AH601" si="147">IF(LEN($K593)&gt;0,1,0)</f>
        <v>0</v>
      </c>
      <c r="AI593" s="6">
        <f t="shared" ref="AI593:AI601" si="148">IF(LEN($L593)&gt;0,1,0)</f>
        <v>0</v>
      </c>
      <c r="AJ593" s="6"/>
      <c r="AK593" s="6"/>
      <c r="AL593" s="6"/>
    </row>
    <row r="594" spans="1:38" s="20" customFormat="1" ht="15" customHeight="1" x14ac:dyDescent="0.25">
      <c r="A594" s="19"/>
      <c r="B594" s="74" t="str">
        <f t="shared" si="136"/>
        <v>!!!</v>
      </c>
      <c r="C594" s="202" t="str">
        <f>IF($D594&lt;&gt;"",VLOOKUP(TEXT($D594,0),'Angaben Stationen'!$C$15:$V$65,2,0),"")</f>
        <v/>
      </c>
      <c r="D594" s="203"/>
      <c r="E594" s="210"/>
      <c r="F594" s="210"/>
      <c r="G594" s="217"/>
      <c r="H594" s="218"/>
      <c r="I594" s="218"/>
      <c r="J594" s="218"/>
      <c r="K594" s="218"/>
      <c r="L594" s="219" t="str">
        <f t="shared" ref="L594:L601" si="149">IF(G594&gt;0,H594/G594,"")</f>
        <v/>
      </c>
      <c r="M594" s="116"/>
      <c r="N594" s="115"/>
      <c r="T594" s="6"/>
      <c r="U594" s="6">
        <f t="shared" si="137"/>
        <v>0</v>
      </c>
      <c r="V594" s="6" t="str">
        <f t="shared" ref="V594:V601" si="150">IF($D593&lt;&gt;"","Stationen","Leer")</f>
        <v>Leer</v>
      </c>
      <c r="W594" s="6" t="str">
        <f t="shared" si="138"/>
        <v/>
      </c>
      <c r="X594" s="6" t="str">
        <f>VLOOKUP($C594,{"29 - Psychiatrie (Erwachsene)","BGI";"30 - Kinder- und Jugendpsychiatrie","BGII";"31 - Psychosomatik","BGI";"00 - Bitte eine Fachabteilung auswählen","LEER";"","Leer"},2,0)</f>
        <v>Leer</v>
      </c>
      <c r="Y594" s="6" t="str">
        <f t="shared" si="139"/>
        <v/>
      </c>
      <c r="Z594" s="6">
        <f>VLOOKUP($C594,{"29 - Psychiatrie (Erwachsene)",1;"30 - Kinder- und Jugendpsychiatrie",1;"31 - Psychosomatik",1;"00 - Bitte eine Fachabteilung auswählen",0;"",0},2,0)</f>
        <v>0</v>
      </c>
      <c r="AA594" s="6">
        <f t="shared" si="140"/>
        <v>0</v>
      </c>
      <c r="AB594" s="6">
        <f t="shared" si="141"/>
        <v>0</v>
      </c>
      <c r="AC594" s="6">
        <f t="shared" si="142"/>
        <v>0</v>
      </c>
      <c r="AD594" s="6">
        <f t="shared" si="143"/>
        <v>0</v>
      </c>
      <c r="AE594" s="6">
        <f t="shared" si="144"/>
        <v>0</v>
      </c>
      <c r="AF594" s="6">
        <f t="shared" si="145"/>
        <v>0</v>
      </c>
      <c r="AG594" s="6">
        <f t="shared" si="146"/>
        <v>0</v>
      </c>
      <c r="AH594" s="6">
        <f t="shared" si="147"/>
        <v>0</v>
      </c>
      <c r="AI594" s="6">
        <f t="shared" si="148"/>
        <v>0</v>
      </c>
      <c r="AJ594" s="6"/>
      <c r="AK594" s="6"/>
      <c r="AL594" s="6"/>
    </row>
    <row r="595" spans="1:38" s="20" customFormat="1" ht="15" customHeight="1" x14ac:dyDescent="0.25">
      <c r="A595" s="19"/>
      <c r="B595" s="74" t="str">
        <f t="shared" si="136"/>
        <v>!!!</v>
      </c>
      <c r="C595" s="202" t="str">
        <f>IF($D595&lt;&gt;"",VLOOKUP(TEXT($D595,0),'Angaben Stationen'!$C$15:$V$65,2,0),"")</f>
        <v/>
      </c>
      <c r="D595" s="203"/>
      <c r="E595" s="210"/>
      <c r="F595" s="210"/>
      <c r="G595" s="217"/>
      <c r="H595" s="218"/>
      <c r="I595" s="218"/>
      <c r="J595" s="218"/>
      <c r="K595" s="218"/>
      <c r="L595" s="219" t="str">
        <f t="shared" si="149"/>
        <v/>
      </c>
      <c r="M595" s="116"/>
      <c r="N595" s="115"/>
      <c r="T595" s="6"/>
      <c r="U595" s="6">
        <f t="shared" si="137"/>
        <v>0</v>
      </c>
      <c r="V595" s="6" t="str">
        <f t="shared" si="150"/>
        <v>Leer</v>
      </c>
      <c r="W595" s="6" t="str">
        <f t="shared" si="138"/>
        <v/>
      </c>
      <c r="X595" s="6" t="str">
        <f>VLOOKUP($C595,{"29 - Psychiatrie (Erwachsene)","BGI";"30 - Kinder- und Jugendpsychiatrie","BGII";"31 - Psychosomatik","BGI";"00 - Bitte eine Fachabteilung auswählen","LEER";"","Leer"},2,0)</f>
        <v>Leer</v>
      </c>
      <c r="Y595" s="6" t="str">
        <f t="shared" si="139"/>
        <v/>
      </c>
      <c r="Z595" s="6">
        <f>VLOOKUP($C595,{"29 - Psychiatrie (Erwachsene)",1;"30 - Kinder- und Jugendpsychiatrie",1;"31 - Psychosomatik",1;"00 - Bitte eine Fachabteilung auswählen",0;"",0},2,0)</f>
        <v>0</v>
      </c>
      <c r="AA595" s="6">
        <f t="shared" si="140"/>
        <v>0</v>
      </c>
      <c r="AB595" s="6">
        <f t="shared" si="141"/>
        <v>0</v>
      </c>
      <c r="AC595" s="6">
        <f t="shared" si="142"/>
        <v>0</v>
      </c>
      <c r="AD595" s="6">
        <f t="shared" si="143"/>
        <v>0</v>
      </c>
      <c r="AE595" s="6">
        <f t="shared" si="144"/>
        <v>0</v>
      </c>
      <c r="AF595" s="6">
        <f t="shared" si="145"/>
        <v>0</v>
      </c>
      <c r="AG595" s="6">
        <f t="shared" si="146"/>
        <v>0</v>
      </c>
      <c r="AH595" s="6">
        <f t="shared" si="147"/>
        <v>0</v>
      </c>
      <c r="AI595" s="6">
        <f t="shared" si="148"/>
        <v>0</v>
      </c>
      <c r="AJ595" s="6"/>
      <c r="AK595" s="6"/>
      <c r="AL595" s="6"/>
    </row>
    <row r="596" spans="1:38" s="20" customFormat="1" ht="15" customHeight="1" x14ac:dyDescent="0.25">
      <c r="A596" s="19"/>
      <c r="B596" s="74" t="str">
        <f t="shared" si="136"/>
        <v>!!!</v>
      </c>
      <c r="C596" s="202" t="str">
        <f>IF($D596&lt;&gt;"",VLOOKUP(TEXT($D596,0),'Angaben Stationen'!$C$15:$V$65,2,0),"")</f>
        <v/>
      </c>
      <c r="D596" s="203"/>
      <c r="E596" s="210"/>
      <c r="F596" s="210"/>
      <c r="G596" s="217"/>
      <c r="H596" s="218"/>
      <c r="I596" s="218"/>
      <c r="J596" s="218"/>
      <c r="K596" s="218"/>
      <c r="L596" s="219" t="str">
        <f t="shared" si="149"/>
        <v/>
      </c>
      <c r="M596" s="116"/>
      <c r="N596" s="115"/>
      <c r="T596" s="6"/>
      <c r="U596" s="6">
        <f t="shared" si="137"/>
        <v>0</v>
      </c>
      <c r="V596" s="6" t="str">
        <f t="shared" si="150"/>
        <v>Leer</v>
      </c>
      <c r="W596" s="6" t="str">
        <f t="shared" si="138"/>
        <v/>
      </c>
      <c r="X596" s="6" t="str">
        <f>VLOOKUP($C596,{"29 - Psychiatrie (Erwachsene)","BGI";"30 - Kinder- und Jugendpsychiatrie","BGII";"31 - Psychosomatik","BGI";"00 - Bitte eine Fachabteilung auswählen","LEER";"","Leer"},2,0)</f>
        <v>Leer</v>
      </c>
      <c r="Y596" s="6" t="str">
        <f t="shared" si="139"/>
        <v/>
      </c>
      <c r="Z596" s="6">
        <f>VLOOKUP($C596,{"29 - Psychiatrie (Erwachsene)",1;"30 - Kinder- und Jugendpsychiatrie",1;"31 - Psychosomatik",1;"00 - Bitte eine Fachabteilung auswählen",0;"",0},2,0)</f>
        <v>0</v>
      </c>
      <c r="AA596" s="6">
        <f t="shared" si="140"/>
        <v>0</v>
      </c>
      <c r="AB596" s="6">
        <f t="shared" si="141"/>
        <v>0</v>
      </c>
      <c r="AC596" s="6">
        <f t="shared" si="142"/>
        <v>0</v>
      </c>
      <c r="AD596" s="6">
        <f t="shared" si="143"/>
        <v>0</v>
      </c>
      <c r="AE596" s="6">
        <f t="shared" si="144"/>
        <v>0</v>
      </c>
      <c r="AF596" s="6">
        <f t="shared" si="145"/>
        <v>0</v>
      </c>
      <c r="AG596" s="6">
        <f t="shared" si="146"/>
        <v>0</v>
      </c>
      <c r="AH596" s="6">
        <f t="shared" si="147"/>
        <v>0</v>
      </c>
      <c r="AI596" s="6">
        <f t="shared" si="148"/>
        <v>0</v>
      </c>
      <c r="AJ596" s="6"/>
      <c r="AK596" s="6"/>
      <c r="AL596" s="6"/>
    </row>
    <row r="597" spans="1:38" s="20" customFormat="1" ht="15" customHeight="1" x14ac:dyDescent="0.25">
      <c r="A597" s="19"/>
      <c r="B597" s="74" t="str">
        <f t="shared" si="136"/>
        <v>!!!</v>
      </c>
      <c r="C597" s="202" t="str">
        <f>IF($D597&lt;&gt;"",VLOOKUP(TEXT($D597,0),'Angaben Stationen'!$C$15:$V$65,2,0),"")</f>
        <v/>
      </c>
      <c r="D597" s="203"/>
      <c r="E597" s="210"/>
      <c r="F597" s="210"/>
      <c r="G597" s="217"/>
      <c r="H597" s="218"/>
      <c r="I597" s="218"/>
      <c r="J597" s="218"/>
      <c r="K597" s="218"/>
      <c r="L597" s="219" t="str">
        <f t="shared" si="149"/>
        <v/>
      </c>
      <c r="M597" s="116"/>
      <c r="N597" s="115"/>
      <c r="T597" s="6"/>
      <c r="U597" s="6">
        <f t="shared" si="137"/>
        <v>0</v>
      </c>
      <c r="V597" s="6" t="str">
        <f t="shared" si="150"/>
        <v>Leer</v>
      </c>
      <c r="W597" s="6" t="str">
        <f t="shared" si="138"/>
        <v/>
      </c>
      <c r="X597" s="6" t="str">
        <f>VLOOKUP($C597,{"29 - Psychiatrie (Erwachsene)","BGI";"30 - Kinder- und Jugendpsychiatrie","BGII";"31 - Psychosomatik","BGI";"00 - Bitte eine Fachabteilung auswählen","LEER";"","Leer"},2,0)</f>
        <v>Leer</v>
      </c>
      <c r="Y597" s="6" t="str">
        <f t="shared" si="139"/>
        <v/>
      </c>
      <c r="Z597" s="6">
        <f>VLOOKUP($C597,{"29 - Psychiatrie (Erwachsene)",1;"30 - Kinder- und Jugendpsychiatrie",1;"31 - Psychosomatik",1;"00 - Bitte eine Fachabteilung auswählen",0;"",0},2,0)</f>
        <v>0</v>
      </c>
      <c r="AA597" s="6">
        <f t="shared" si="140"/>
        <v>0</v>
      </c>
      <c r="AB597" s="6">
        <f t="shared" si="141"/>
        <v>0</v>
      </c>
      <c r="AC597" s="6">
        <f t="shared" si="142"/>
        <v>0</v>
      </c>
      <c r="AD597" s="6">
        <f t="shared" si="143"/>
        <v>0</v>
      </c>
      <c r="AE597" s="6">
        <f t="shared" si="144"/>
        <v>0</v>
      </c>
      <c r="AF597" s="6">
        <f t="shared" si="145"/>
        <v>0</v>
      </c>
      <c r="AG597" s="6">
        <f t="shared" si="146"/>
        <v>0</v>
      </c>
      <c r="AH597" s="6">
        <f t="shared" si="147"/>
        <v>0</v>
      </c>
      <c r="AI597" s="6">
        <f t="shared" si="148"/>
        <v>0</v>
      </c>
      <c r="AJ597" s="6"/>
      <c r="AK597" s="6"/>
      <c r="AL597" s="6"/>
    </row>
    <row r="598" spans="1:38" s="20" customFormat="1" ht="15" customHeight="1" x14ac:dyDescent="0.25">
      <c r="A598" s="19"/>
      <c r="B598" s="74" t="str">
        <f t="shared" si="136"/>
        <v>!!!</v>
      </c>
      <c r="C598" s="202" t="str">
        <f>IF($D598&lt;&gt;"",VLOOKUP(TEXT($D598,0),'Angaben Stationen'!$C$15:$V$65,2,0),"")</f>
        <v/>
      </c>
      <c r="D598" s="203"/>
      <c r="E598" s="210"/>
      <c r="F598" s="210"/>
      <c r="G598" s="217"/>
      <c r="H598" s="218"/>
      <c r="I598" s="218"/>
      <c r="J598" s="218"/>
      <c r="K598" s="218"/>
      <c r="L598" s="219" t="str">
        <f t="shared" si="149"/>
        <v/>
      </c>
      <c r="M598" s="116"/>
      <c r="N598" s="115"/>
      <c r="T598" s="6"/>
      <c r="U598" s="6">
        <f t="shared" si="137"/>
        <v>0</v>
      </c>
      <c r="V598" s="6" t="str">
        <f t="shared" si="150"/>
        <v>Leer</v>
      </c>
      <c r="W598" s="6" t="str">
        <f t="shared" si="138"/>
        <v/>
      </c>
      <c r="X598" s="6" t="str">
        <f>VLOOKUP($C598,{"29 - Psychiatrie (Erwachsene)","BGI";"30 - Kinder- und Jugendpsychiatrie","BGII";"31 - Psychosomatik","BGI";"00 - Bitte eine Fachabteilung auswählen","LEER";"","Leer"},2,0)</f>
        <v>Leer</v>
      </c>
      <c r="Y598" s="6" t="str">
        <f t="shared" si="139"/>
        <v/>
      </c>
      <c r="Z598" s="6">
        <f>VLOOKUP($C598,{"29 - Psychiatrie (Erwachsene)",1;"30 - Kinder- und Jugendpsychiatrie",1;"31 - Psychosomatik",1;"00 - Bitte eine Fachabteilung auswählen",0;"",0},2,0)</f>
        <v>0</v>
      </c>
      <c r="AA598" s="6">
        <f t="shared" si="140"/>
        <v>0</v>
      </c>
      <c r="AB598" s="6">
        <f t="shared" si="141"/>
        <v>0</v>
      </c>
      <c r="AC598" s="6">
        <f t="shared" si="142"/>
        <v>0</v>
      </c>
      <c r="AD598" s="6">
        <f t="shared" si="143"/>
        <v>0</v>
      </c>
      <c r="AE598" s="6">
        <f t="shared" si="144"/>
        <v>0</v>
      </c>
      <c r="AF598" s="6">
        <f t="shared" si="145"/>
        <v>0</v>
      </c>
      <c r="AG598" s="6">
        <f t="shared" si="146"/>
        <v>0</v>
      </c>
      <c r="AH598" s="6">
        <f t="shared" si="147"/>
        <v>0</v>
      </c>
      <c r="AI598" s="6">
        <f t="shared" si="148"/>
        <v>0</v>
      </c>
      <c r="AJ598" s="6"/>
      <c r="AK598" s="6"/>
      <c r="AL598" s="6"/>
    </row>
    <row r="599" spans="1:38" s="20" customFormat="1" ht="15" customHeight="1" x14ac:dyDescent="0.25">
      <c r="A599" s="19"/>
      <c r="B599" s="74" t="str">
        <f t="shared" si="136"/>
        <v>!!!</v>
      </c>
      <c r="C599" s="202" t="str">
        <f>IF($D599&lt;&gt;"",VLOOKUP(TEXT($D599,0),'Angaben Stationen'!$C$15:$V$65,2,0),"")</f>
        <v/>
      </c>
      <c r="D599" s="203"/>
      <c r="E599" s="210"/>
      <c r="F599" s="210"/>
      <c r="G599" s="217"/>
      <c r="H599" s="218"/>
      <c r="I599" s="218"/>
      <c r="J599" s="218"/>
      <c r="K599" s="218"/>
      <c r="L599" s="219" t="str">
        <f t="shared" si="149"/>
        <v/>
      </c>
      <c r="M599" s="116"/>
      <c r="N599" s="115"/>
      <c r="T599" s="6"/>
      <c r="U599" s="6">
        <f t="shared" si="137"/>
        <v>0</v>
      </c>
      <c r="V599" s="6" t="str">
        <f t="shared" si="150"/>
        <v>Leer</v>
      </c>
      <c r="W599" s="6" t="str">
        <f t="shared" si="138"/>
        <v/>
      </c>
      <c r="X599" s="6" t="str">
        <f>VLOOKUP($C599,{"29 - Psychiatrie (Erwachsene)","BGI";"30 - Kinder- und Jugendpsychiatrie","BGII";"31 - Psychosomatik","BGI";"00 - Bitte eine Fachabteilung auswählen","LEER";"","Leer"},2,0)</f>
        <v>Leer</v>
      </c>
      <c r="Y599" s="6" t="str">
        <f t="shared" si="139"/>
        <v/>
      </c>
      <c r="Z599" s="6">
        <f>VLOOKUP($C599,{"29 - Psychiatrie (Erwachsene)",1;"30 - Kinder- und Jugendpsychiatrie",1;"31 - Psychosomatik",1;"00 - Bitte eine Fachabteilung auswählen",0;"",0},2,0)</f>
        <v>0</v>
      </c>
      <c r="AA599" s="6">
        <f t="shared" si="140"/>
        <v>0</v>
      </c>
      <c r="AB599" s="6">
        <f t="shared" si="141"/>
        <v>0</v>
      </c>
      <c r="AC599" s="6">
        <f t="shared" si="142"/>
        <v>0</v>
      </c>
      <c r="AD599" s="6">
        <f t="shared" si="143"/>
        <v>0</v>
      </c>
      <c r="AE599" s="6">
        <f t="shared" si="144"/>
        <v>0</v>
      </c>
      <c r="AF599" s="6">
        <f t="shared" si="145"/>
        <v>0</v>
      </c>
      <c r="AG599" s="6">
        <f t="shared" si="146"/>
        <v>0</v>
      </c>
      <c r="AH599" s="6">
        <f t="shared" si="147"/>
        <v>0</v>
      </c>
      <c r="AI599" s="6">
        <f t="shared" si="148"/>
        <v>0</v>
      </c>
      <c r="AJ599" s="6"/>
      <c r="AK599" s="6"/>
      <c r="AL599" s="6"/>
    </row>
    <row r="600" spans="1:38" s="20" customFormat="1" ht="15" customHeight="1" x14ac:dyDescent="0.25">
      <c r="A600" s="19"/>
      <c r="B600" s="74" t="str">
        <f t="shared" si="136"/>
        <v>!!!</v>
      </c>
      <c r="C600" s="202" t="str">
        <f>IF($D600&lt;&gt;"",VLOOKUP(TEXT($D600,0),'Angaben Stationen'!$C$15:$V$65,2,0),"")</f>
        <v/>
      </c>
      <c r="D600" s="203"/>
      <c r="E600" s="210"/>
      <c r="F600" s="210"/>
      <c r="G600" s="217"/>
      <c r="H600" s="218"/>
      <c r="I600" s="218"/>
      <c r="J600" s="218"/>
      <c r="K600" s="218"/>
      <c r="L600" s="219" t="str">
        <f t="shared" si="149"/>
        <v/>
      </c>
      <c r="M600" s="116"/>
      <c r="N600" s="115"/>
      <c r="T600" s="6"/>
      <c r="U600" s="6">
        <f t="shared" si="137"/>
        <v>0</v>
      </c>
      <c r="V600" s="6" t="str">
        <f t="shared" si="150"/>
        <v>Leer</v>
      </c>
      <c r="W600" s="6" t="str">
        <f t="shared" si="138"/>
        <v/>
      </c>
      <c r="X600" s="6" t="str">
        <f>VLOOKUP($C600,{"29 - Psychiatrie (Erwachsene)","BGI";"30 - Kinder- und Jugendpsychiatrie","BGII";"31 - Psychosomatik","BGI";"00 - Bitte eine Fachabteilung auswählen","LEER";"","Leer"},2,0)</f>
        <v>Leer</v>
      </c>
      <c r="Y600" s="6" t="str">
        <f t="shared" si="139"/>
        <v/>
      </c>
      <c r="Z600" s="6">
        <f>VLOOKUP($C600,{"29 - Psychiatrie (Erwachsene)",1;"30 - Kinder- und Jugendpsychiatrie",1;"31 - Psychosomatik",1;"00 - Bitte eine Fachabteilung auswählen",0;"",0},2,0)</f>
        <v>0</v>
      </c>
      <c r="AA600" s="6">
        <f t="shared" si="140"/>
        <v>0</v>
      </c>
      <c r="AB600" s="6">
        <f t="shared" si="141"/>
        <v>0</v>
      </c>
      <c r="AC600" s="6">
        <f t="shared" si="142"/>
        <v>0</v>
      </c>
      <c r="AD600" s="6">
        <f t="shared" si="143"/>
        <v>0</v>
      </c>
      <c r="AE600" s="6">
        <f t="shared" si="144"/>
        <v>0</v>
      </c>
      <c r="AF600" s="6">
        <f t="shared" si="145"/>
        <v>0</v>
      </c>
      <c r="AG600" s="6">
        <f t="shared" si="146"/>
        <v>0</v>
      </c>
      <c r="AH600" s="6">
        <f t="shared" si="147"/>
        <v>0</v>
      </c>
      <c r="AI600" s="6">
        <f t="shared" si="148"/>
        <v>0</v>
      </c>
      <c r="AJ600" s="6"/>
      <c r="AK600" s="6"/>
      <c r="AL600" s="6"/>
    </row>
    <row r="601" spans="1:38" s="20" customFormat="1" ht="15" customHeight="1" x14ac:dyDescent="0.25">
      <c r="A601" s="19"/>
      <c r="B601" s="74" t="str">
        <f t="shared" si="136"/>
        <v>!!!</v>
      </c>
      <c r="C601" s="202" t="str">
        <f>IF($D601&lt;&gt;"",VLOOKUP(TEXT($D601,0),'Angaben Stationen'!$C$15:$V$65,2,0),"")</f>
        <v/>
      </c>
      <c r="D601" s="203"/>
      <c r="E601" s="210"/>
      <c r="F601" s="210"/>
      <c r="G601" s="220"/>
      <c r="H601" s="218"/>
      <c r="I601" s="218"/>
      <c r="J601" s="218"/>
      <c r="K601" s="218"/>
      <c r="L601" s="219" t="str">
        <f t="shared" si="149"/>
        <v/>
      </c>
      <c r="M601" s="116"/>
      <c r="N601" s="115"/>
      <c r="T601" s="6"/>
      <c r="U601" s="6">
        <f t="shared" si="137"/>
        <v>0</v>
      </c>
      <c r="V601" s="6" t="str">
        <f t="shared" si="150"/>
        <v>Leer</v>
      </c>
      <c r="W601" s="6" t="str">
        <f t="shared" si="138"/>
        <v/>
      </c>
      <c r="X601" s="6" t="str">
        <f>VLOOKUP($C601,{"29 - Psychiatrie (Erwachsene)","BGI";"30 - Kinder- und Jugendpsychiatrie","BGII";"31 - Psychosomatik","BGI";"00 - Bitte eine Fachabteilung auswählen","LEER";"","Leer"},2,0)</f>
        <v>Leer</v>
      </c>
      <c r="Y601" s="6" t="str">
        <f t="shared" si="139"/>
        <v/>
      </c>
      <c r="Z601" s="6">
        <f>VLOOKUP($C601,{"29 - Psychiatrie (Erwachsene)",1;"30 - Kinder- und Jugendpsychiatrie",1;"31 - Psychosomatik",1;"00 - Bitte eine Fachabteilung auswählen",0;"",0},2,0)</f>
        <v>0</v>
      </c>
      <c r="AA601" s="6">
        <f t="shared" si="140"/>
        <v>0</v>
      </c>
      <c r="AB601" s="6">
        <f t="shared" si="141"/>
        <v>0</v>
      </c>
      <c r="AC601" s="6">
        <f t="shared" si="142"/>
        <v>0</v>
      </c>
      <c r="AD601" s="6">
        <f t="shared" si="143"/>
        <v>0</v>
      </c>
      <c r="AE601" s="6">
        <f t="shared" si="144"/>
        <v>0</v>
      </c>
      <c r="AF601" s="6">
        <f t="shared" si="145"/>
        <v>0</v>
      </c>
      <c r="AG601" s="6">
        <f t="shared" si="146"/>
        <v>0</v>
      </c>
      <c r="AH601" s="6">
        <f t="shared" si="147"/>
        <v>0</v>
      </c>
      <c r="AI601" s="6">
        <f t="shared" si="148"/>
        <v>0</v>
      </c>
      <c r="AJ601" s="6"/>
      <c r="AK601" s="6"/>
      <c r="AL601" s="6"/>
    </row>
    <row r="602" spans="1:38" s="20" customFormat="1" ht="15" customHeight="1" x14ac:dyDescent="0.25">
      <c r="A602" s="19"/>
      <c r="B602" s="106"/>
      <c r="C602" s="107"/>
      <c r="D602" s="107"/>
      <c r="E602" s="107"/>
      <c r="F602" s="107"/>
      <c r="G602" s="107"/>
      <c r="H602" s="107"/>
      <c r="I602" s="107"/>
      <c r="J602" s="107"/>
      <c r="K602" s="107"/>
      <c r="L602" s="107"/>
      <c r="M602" s="117"/>
      <c r="N602" s="115"/>
      <c r="T602" s="6"/>
      <c r="U602" s="6"/>
      <c r="V602" s="6"/>
      <c r="W602" s="6"/>
      <c r="X602" s="6"/>
      <c r="Y602" s="6"/>
      <c r="Z602" s="6"/>
      <c r="AA602" s="6"/>
      <c r="AB602" s="6"/>
      <c r="AC602" s="6"/>
      <c r="AD602" s="6"/>
      <c r="AE602" s="6"/>
      <c r="AF602" s="6"/>
      <c r="AG602" s="6"/>
      <c r="AH602" s="6"/>
      <c r="AI602" s="6"/>
      <c r="AJ602" s="6"/>
      <c r="AK602" s="6"/>
      <c r="AL602" s="6"/>
    </row>
    <row r="603" spans="1:38" s="20" customFormat="1" ht="15" customHeight="1" x14ac:dyDescent="0.25">
      <c r="A603" s="19"/>
      <c r="B603" s="19"/>
      <c r="C603" s="19"/>
      <c r="D603" s="19"/>
      <c r="E603" s="19"/>
      <c r="F603" s="19"/>
      <c r="G603" s="19"/>
      <c r="H603" s="19"/>
      <c r="I603" s="19"/>
      <c r="J603" s="19"/>
      <c r="K603" s="19"/>
      <c r="L603" s="19"/>
      <c r="N603" s="6"/>
      <c r="T603" s="6"/>
      <c r="U603" s="6"/>
      <c r="V603" s="6"/>
      <c r="W603" s="6"/>
      <c r="X603" s="6"/>
      <c r="Y603" s="6"/>
      <c r="Z603" s="6"/>
      <c r="AA603" s="6"/>
      <c r="AB603" s="6"/>
      <c r="AC603" s="6"/>
      <c r="AD603" s="6"/>
      <c r="AE603" s="6"/>
      <c r="AF603" s="6"/>
      <c r="AG603" s="6"/>
      <c r="AH603" s="6"/>
      <c r="AI603" s="6"/>
      <c r="AJ603" s="6"/>
      <c r="AK603" s="6"/>
      <c r="AL603" s="6"/>
    </row>
  </sheetData>
  <sheetProtection algorithmName="SHA-512" hashValue="0rA4UzPq5lkDdgvta9leqWr+Chzu2RAPyBwyrIKx9XkukEhQeojlm1moRLA9F4uBEg8xi/YsbNhj/DTzu8U8RA==" saltValue="dGPbWKkp/WMGm5nTXWgV7A==" spinCount="100000" sheet="1" objects="1" scenarios="1" selectLockedCells="1" autoFilter="0"/>
  <autoFilter ref="C15:F601"/>
  <mergeCells count="6">
    <mergeCell ref="H14:H15"/>
    <mergeCell ref="G14:G15"/>
    <mergeCell ref="C10:K12"/>
    <mergeCell ref="C14:F14"/>
    <mergeCell ref="E5:F5"/>
    <mergeCell ref="E6:F6"/>
  </mergeCells>
  <conditionalFormatting sqref="G16:G601">
    <cfRule type="expression" dxfId="85" priority="24">
      <formula>C16=""</formula>
    </cfRule>
    <cfRule type="expression" dxfId="84" priority="25">
      <formula>C16="00 - Bitte eine Einrichtung auswählen"</formula>
    </cfRule>
  </conditionalFormatting>
  <conditionalFormatting sqref="F16:F601">
    <cfRule type="expression" dxfId="83" priority="22">
      <formula>C16="00 - Bitte eine Einrichtung auswählen"</formula>
    </cfRule>
    <cfRule type="expression" dxfId="82" priority="23">
      <formula>C16=""</formula>
    </cfRule>
  </conditionalFormatting>
  <conditionalFormatting sqref="H16:H601">
    <cfRule type="expression" dxfId="81" priority="20">
      <formula>C16=""</formula>
    </cfRule>
    <cfRule type="expression" dxfId="80" priority="21">
      <formula>C16="00 - Bitte eine Einrichtung auswählen"</formula>
    </cfRule>
  </conditionalFormatting>
  <conditionalFormatting sqref="I16:I601">
    <cfRule type="expression" dxfId="79" priority="18">
      <formula>C16=""</formula>
    </cfRule>
    <cfRule type="expression" dxfId="78" priority="19">
      <formula>C16="00 - Bitte eine Einrichtung auswählen"</formula>
    </cfRule>
  </conditionalFormatting>
  <conditionalFormatting sqref="J16:J601">
    <cfRule type="expression" dxfId="77" priority="16">
      <formula>$C16=""</formula>
    </cfRule>
    <cfRule type="expression" dxfId="76" priority="17">
      <formula>$C16="00 - Bitte eine Einrichtung auswählen"</formula>
    </cfRule>
  </conditionalFormatting>
  <conditionalFormatting sqref="K16:K601">
    <cfRule type="expression" dxfId="75" priority="14">
      <formula>$C16=""</formula>
    </cfRule>
    <cfRule type="expression" dxfId="74" priority="15">
      <formula>$C16="00 - Bitte eine Einrichtung auswählen"</formula>
    </cfRule>
  </conditionalFormatting>
  <conditionalFormatting sqref="B16:B601">
    <cfRule type="expression" dxfId="73" priority="13">
      <formula>C16=""</formula>
    </cfRule>
  </conditionalFormatting>
  <conditionalFormatting sqref="C16:C601">
    <cfRule type="expression" dxfId="72" priority="12">
      <formula>D16=""</formula>
    </cfRule>
  </conditionalFormatting>
  <conditionalFormatting sqref="C16:C601">
    <cfRule type="expression" dxfId="71" priority="11">
      <formula>C16=0</formula>
    </cfRule>
  </conditionalFormatting>
  <conditionalFormatting sqref="E16:E601">
    <cfRule type="expression" dxfId="70" priority="10">
      <formula>C16=""</formula>
    </cfRule>
  </conditionalFormatting>
  <conditionalFormatting sqref="L16:L601">
    <cfRule type="expression" dxfId="69" priority="6">
      <formula>C16=""</formula>
    </cfRule>
  </conditionalFormatting>
  <conditionalFormatting sqref="C14:F14">
    <cfRule type="expression" dxfId="68" priority="2">
      <formula>C14&lt;&gt;""</formula>
    </cfRule>
  </conditionalFormatting>
  <conditionalFormatting sqref="B14">
    <cfRule type="expression" dxfId="67" priority="1">
      <formula>B14&lt;&gt;""</formula>
    </cfRule>
  </conditionalFormatting>
  <dataValidations count="4">
    <dataValidation type="decimal" allowBlank="1" showErrorMessage="1" errorTitle="Achtung" error="Der zulässige Wertebereich ist 0 bis 999,99" sqref="L16:L601">
      <formula1>0</formula1>
      <formula2>999.99</formula2>
    </dataValidation>
    <dataValidation type="list" allowBlank="1" showInputMessage="1" showErrorMessage="1" errorTitle="ACHTUNG" error="Bitte geben Sie eine Zahl zwischen 1 und 12 ein" sqref="E16:E601">
      <formula1>INDIRECT(W16)</formula1>
    </dataValidation>
    <dataValidation type="list" allowBlank="1" showInputMessage="1" showErrorMessage="1" errorTitle="ACHTUNG: " error="Zulässige Eingaben: _x000a_29 - Psychiatrie (Erwachsene): a-f_x000a_30 - Kinder- und Jugendpsychiatrie: a-g_x000a_31 - Psychosomatik: a-f_x000a_" promptTitle="Hinweis" prompt="Bitte wählen Sie einen Wert aus der Liste aus." sqref="F16:F601">
      <formula1>INDIRECT(X16)</formula1>
    </dataValidation>
    <dataValidation type="whole" allowBlank="1" showErrorMessage="1" errorTitle="ACHTUNG" error="Zulässige Werte liegen im Bereich von 0 bis 999999" sqref="G16:K601">
      <formula1>0</formula1>
      <formula2>999999</formula2>
    </dataValidation>
  </dataValidations>
  <hyperlinks>
    <hyperlink ref="K3" location="B1.3!D16" display="&lt;&lt; B1.3"/>
    <hyperlink ref="L3" location="B2.2!D15" display="B2.2 &gt;&gt;"/>
  </hyperlinks>
  <pageMargins left="0.25" right="0.25" top="0.75" bottom="0.75" header="0.3" footer="0.3"/>
  <pageSetup paperSize="9" scale="53" fitToHeight="0" orientation="portrait" r:id="rId1"/>
  <colBreaks count="1" manualBreakCount="1">
    <brk id="13" max="1048575" man="1"/>
  </colBreaks>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Title="ACHTUNG" error="Bitte geben Sie eine Stations-ID ein, für die eine Stationsbezeichnung und eine differenzierte Einrichtung angegebeen wurde">
          <x14:formula1>
            <xm:f>VALUE('Angaben Stationen'!$U$10)</xm:f>
          </x14:formula1>
          <x14:formula2>
            <xm:f>VALUE('Angaben Stationen'!$U$12)</xm:f>
          </x14:formula2>
          <xm:sqref>D16:D601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AE603"/>
  <sheetViews>
    <sheetView showGridLines="0" zoomScaleNormal="100" workbookViewId="0">
      <selection activeCell="D23" sqref="D23"/>
    </sheetView>
  </sheetViews>
  <sheetFormatPr baseColWidth="10" defaultColWidth="11.42578125" defaultRowHeight="15" x14ac:dyDescent="0.25"/>
  <cols>
    <col min="1" max="1" width="4.28515625" style="19" customWidth="1"/>
    <col min="2" max="2" width="11.42578125" style="19" customWidth="1"/>
    <col min="3" max="3" width="32.85546875" style="19" customWidth="1"/>
    <col min="4" max="4" width="10" style="19" customWidth="1"/>
    <col min="5" max="5" width="11.42578125" style="19" customWidth="1"/>
    <col min="6" max="6" width="45.85546875" style="19" bestFit="1" customWidth="1"/>
    <col min="7" max="7" width="29.140625" style="19" customWidth="1"/>
    <col min="8" max="8" width="13.7109375" style="19" customWidth="1"/>
    <col min="9" max="9" width="17.5703125" style="19" customWidth="1"/>
    <col min="10" max="10" width="49" style="19" customWidth="1"/>
    <col min="11" max="11" width="11.42578125" style="20" customWidth="1"/>
    <col min="12" max="12" width="11.42578125" style="6"/>
    <col min="13" max="13" width="8.7109375" style="20" customWidth="1"/>
    <col min="14" max="26" width="11.42578125" style="20"/>
    <col min="27" max="31" width="11.42578125" style="6"/>
    <col min="32" max="16384" width="11.42578125" style="19"/>
  </cols>
  <sheetData>
    <row r="1" spans="1:31" x14ac:dyDescent="0.25">
      <c r="K1" s="19"/>
      <c r="L1" s="19"/>
    </row>
    <row r="2" spans="1:31" x14ac:dyDescent="0.25">
      <c r="K2" s="19"/>
      <c r="L2" s="19"/>
    </row>
    <row r="3" spans="1:31" s="44" customFormat="1" ht="30" customHeight="1" x14ac:dyDescent="0.35">
      <c r="B3" s="38" t="s">
        <v>215</v>
      </c>
      <c r="C3" s="39" t="s">
        <v>264</v>
      </c>
      <c r="D3" s="68"/>
      <c r="E3" s="68"/>
      <c r="F3" s="68"/>
      <c r="G3" s="68"/>
      <c r="H3" s="79"/>
      <c r="I3" s="41" t="s">
        <v>216</v>
      </c>
      <c r="J3" s="135" t="s">
        <v>217</v>
      </c>
      <c r="K3" s="132"/>
      <c r="L3" s="109"/>
      <c r="AA3" s="43"/>
      <c r="AB3" s="43"/>
      <c r="AC3" s="43"/>
      <c r="AD3" s="43"/>
      <c r="AE3" s="43"/>
    </row>
    <row r="4" spans="1:31" ht="15" customHeight="1" x14ac:dyDescent="0.25">
      <c r="B4" s="21"/>
      <c r="C4" s="21"/>
      <c r="D4" s="21"/>
      <c r="E4" s="21"/>
      <c r="F4" s="21"/>
      <c r="G4" s="21"/>
      <c r="H4" s="21"/>
      <c r="I4" s="21"/>
      <c r="J4" s="21"/>
      <c r="K4" s="21"/>
      <c r="L4" s="21"/>
      <c r="M4" s="21"/>
      <c r="N4" s="21"/>
      <c r="O4" s="21"/>
      <c r="P4" s="21"/>
    </row>
    <row r="5" spans="1:31" ht="15" customHeight="1" x14ac:dyDescent="0.25">
      <c r="B5" s="160"/>
      <c r="C5" s="161" t="str">
        <f ca="1">"Haupt-IK: " &amp; CELL("inhalt",'Angaben KH-Standort'!D26)</f>
        <v xml:space="preserve">Haupt-IK: </v>
      </c>
      <c r="D5" s="162"/>
      <c r="E5" s="163"/>
      <c r="F5" s="161" t="str">
        <f>IF('Angaben KH-Standort'!$D$13&lt;&gt;"","Jahr: " &amp; 'Angaben KH-Standort'!$D$13,"Kein Jahr angegeben")</f>
        <v>Kein Jahr angegeben</v>
      </c>
      <c r="G5" s="163"/>
      <c r="H5" s="163"/>
      <c r="I5" s="163"/>
      <c r="J5" s="163"/>
      <c r="K5" s="125"/>
      <c r="L5" s="21"/>
      <c r="M5" s="21"/>
      <c r="N5" s="21"/>
      <c r="O5" s="21"/>
      <c r="P5" s="21"/>
    </row>
    <row r="6" spans="1:31" ht="15" customHeight="1" x14ac:dyDescent="0.25">
      <c r="B6" s="164"/>
      <c r="C6" s="165" t="str">
        <f ca="1" xml:space="preserve"> "Standort-ID: " &amp; CELL("inhalt",'Angaben KH-Standort'!D27)</f>
        <v xml:space="preserve">Standort-ID: </v>
      </c>
      <c r="D6" s="166"/>
      <c r="E6" s="166"/>
      <c r="F6" s="165" t="str">
        <f>IF('Angaben KH-Standort'!$D$14&lt;&gt;"",'Angaben KH-Standort'!$D$14 &amp;". Quartal","Kein Quartal angegeben")</f>
        <v>Kein Quartal angegeben</v>
      </c>
      <c r="G6" s="166"/>
      <c r="H6" s="166"/>
      <c r="I6" s="166"/>
      <c r="J6" s="166"/>
      <c r="K6" s="169"/>
      <c r="L6" s="21"/>
      <c r="M6" s="21"/>
      <c r="N6" s="21"/>
      <c r="O6" s="21"/>
      <c r="P6" s="21"/>
    </row>
    <row r="7" spans="1:31" s="20" customFormat="1" ht="15" customHeight="1" x14ac:dyDescent="0.25">
      <c r="A7" s="19"/>
      <c r="B7" s="21"/>
      <c r="C7" s="21"/>
      <c r="D7" s="21"/>
      <c r="E7" s="21"/>
      <c r="F7" s="21"/>
      <c r="G7" s="21"/>
      <c r="H7" s="21"/>
      <c r="I7" s="21"/>
      <c r="J7" s="21"/>
      <c r="K7" s="21"/>
      <c r="L7" s="21"/>
      <c r="M7" s="21"/>
      <c r="N7" s="21"/>
      <c r="O7" s="21"/>
      <c r="P7" s="21"/>
      <c r="AA7" s="6"/>
      <c r="AB7" s="6"/>
      <c r="AC7" s="6"/>
      <c r="AD7" s="6"/>
      <c r="AE7" s="6"/>
    </row>
    <row r="8" spans="1:31" s="20" customFormat="1" ht="15" customHeight="1" x14ac:dyDescent="0.25">
      <c r="A8" s="19"/>
      <c r="B8" s="60"/>
      <c r="C8" s="61"/>
      <c r="D8" s="61"/>
      <c r="E8" s="61"/>
      <c r="F8" s="61"/>
      <c r="G8" s="61"/>
      <c r="H8" s="61"/>
      <c r="I8" s="61"/>
      <c r="J8" s="61"/>
      <c r="K8" s="61"/>
      <c r="L8" s="24"/>
      <c r="R8" s="126"/>
      <c r="AA8" s="6"/>
      <c r="AB8" s="6"/>
      <c r="AC8" s="6"/>
      <c r="AD8" s="6"/>
      <c r="AE8" s="6"/>
    </row>
    <row r="9" spans="1:31" s="20" customFormat="1" ht="15" customHeight="1" x14ac:dyDescent="0.35">
      <c r="A9" s="19"/>
      <c r="B9" s="64"/>
      <c r="C9" s="65" t="s">
        <v>149</v>
      </c>
      <c r="D9" s="111"/>
      <c r="E9" s="111"/>
      <c r="F9" s="111"/>
      <c r="G9" s="111"/>
      <c r="H9" s="111"/>
      <c r="I9" s="111"/>
      <c r="J9" s="111"/>
      <c r="K9" s="112"/>
      <c r="L9" s="113"/>
      <c r="M9" s="130"/>
      <c r="N9" s="130"/>
      <c r="O9" s="130"/>
      <c r="AA9" s="6"/>
      <c r="AB9" s="6"/>
      <c r="AC9" s="6"/>
      <c r="AD9" s="6"/>
      <c r="AE9" s="6"/>
    </row>
    <row r="10" spans="1:31" s="20" customFormat="1" ht="15" customHeight="1" x14ac:dyDescent="0.25">
      <c r="A10" s="19"/>
      <c r="B10" s="64"/>
      <c r="C10" s="286" t="s">
        <v>329</v>
      </c>
      <c r="D10" s="268"/>
      <c r="E10" s="268"/>
      <c r="F10" s="268"/>
      <c r="G10" s="268"/>
      <c r="H10" s="268"/>
      <c r="I10" s="66"/>
      <c r="J10" s="171" t="s">
        <v>246</v>
      </c>
      <c r="K10" s="66"/>
      <c r="L10" s="24"/>
      <c r="AA10" s="6"/>
      <c r="AB10" s="6"/>
      <c r="AC10" s="6"/>
      <c r="AD10" s="6"/>
      <c r="AE10" s="6"/>
    </row>
    <row r="11" spans="1:31" s="20" customFormat="1" ht="15" customHeight="1" x14ac:dyDescent="0.25">
      <c r="A11" s="19"/>
      <c r="B11" s="64"/>
      <c r="C11" s="268"/>
      <c r="D11" s="268"/>
      <c r="E11" s="268"/>
      <c r="F11" s="268"/>
      <c r="G11" s="268"/>
      <c r="H11" s="268"/>
      <c r="I11" s="66"/>
      <c r="J11" s="172" t="s">
        <v>256</v>
      </c>
      <c r="K11" s="66"/>
      <c r="L11" s="24"/>
      <c r="O11" s="130"/>
      <c r="AA11" s="6"/>
      <c r="AB11" s="6"/>
      <c r="AC11" s="6"/>
      <c r="AD11" s="6"/>
      <c r="AE11" s="6"/>
    </row>
    <row r="12" spans="1:31" s="20" customFormat="1" ht="15" customHeight="1" x14ac:dyDescent="0.25">
      <c r="A12" s="19"/>
      <c r="B12" s="64"/>
      <c r="C12" s="268"/>
      <c r="D12" s="268"/>
      <c r="E12" s="268"/>
      <c r="F12" s="268"/>
      <c r="G12" s="268"/>
      <c r="H12" s="268"/>
      <c r="I12" s="66"/>
      <c r="J12" s="173" t="s">
        <v>247</v>
      </c>
      <c r="K12" s="66"/>
      <c r="L12" s="24"/>
      <c r="O12" s="130"/>
      <c r="AA12" s="6"/>
      <c r="AB12" s="6"/>
      <c r="AC12" s="6"/>
      <c r="AD12" s="6"/>
      <c r="AE12" s="6"/>
    </row>
    <row r="13" spans="1:31" s="20" customFormat="1" ht="15" customHeight="1" x14ac:dyDescent="0.25">
      <c r="A13" s="19"/>
      <c r="B13" s="64"/>
      <c r="C13" s="174"/>
      <c r="D13" s="66"/>
      <c r="E13" s="66"/>
      <c r="F13" s="66"/>
      <c r="G13" s="66"/>
      <c r="H13" s="66"/>
      <c r="I13" s="66"/>
      <c r="J13" s="66"/>
      <c r="K13" s="66"/>
      <c r="L13" s="24"/>
      <c r="O13" s="130"/>
      <c r="AA13" s="6"/>
      <c r="AB13" s="6"/>
      <c r="AC13" s="6"/>
      <c r="AD13" s="6"/>
      <c r="AE13" s="6"/>
    </row>
    <row r="14" spans="1:31" s="20" customFormat="1" ht="15" customHeight="1" x14ac:dyDescent="0.25">
      <c r="A14" s="19"/>
      <c r="B14" s="187" t="str">
        <f>IF(X14-Q14&gt;0,"!!!","")</f>
        <v/>
      </c>
      <c r="C14" s="275" t="str">
        <f>IF(X14-Q14&gt;0,"Es fehlen noch MUSS-ANGABEN in den mit !!! gekennzeichneten Zeilen","")</f>
        <v/>
      </c>
      <c r="D14" s="275"/>
      <c r="E14" s="275"/>
      <c r="F14" s="275"/>
      <c r="G14" s="275"/>
      <c r="H14" s="275"/>
      <c r="I14" s="275"/>
      <c r="J14" s="275"/>
      <c r="K14" s="66"/>
      <c r="L14" s="24"/>
      <c r="O14" s="130"/>
      <c r="Q14" s="6">
        <f t="shared" ref="Q14" si="0">SUM(Q16:Q601)</f>
        <v>0</v>
      </c>
      <c r="R14" s="6"/>
      <c r="S14" s="6"/>
      <c r="T14" s="6"/>
      <c r="U14" s="6"/>
      <c r="V14" s="6"/>
      <c r="W14" s="6"/>
      <c r="X14" s="6">
        <f>SUM(X16:X601)</f>
        <v>0</v>
      </c>
      <c r="Y14" s="6"/>
      <c r="Z14" s="6"/>
      <c r="AA14" s="6"/>
      <c r="AB14" s="6"/>
      <c r="AC14" s="6"/>
      <c r="AD14" s="6"/>
      <c r="AE14" s="6"/>
    </row>
    <row r="15" spans="1:31" s="20" customFormat="1" ht="90" customHeight="1" x14ac:dyDescent="0.25">
      <c r="A15" s="19"/>
      <c r="B15" s="64"/>
      <c r="C15" s="190" t="s">
        <v>201</v>
      </c>
      <c r="D15" s="189" t="s">
        <v>207</v>
      </c>
      <c r="E15" s="189" t="s">
        <v>13</v>
      </c>
      <c r="F15" s="216" t="s">
        <v>330</v>
      </c>
      <c r="G15" s="221" t="s">
        <v>226</v>
      </c>
      <c r="H15" s="221" t="s">
        <v>331</v>
      </c>
      <c r="I15" s="252" t="s">
        <v>77</v>
      </c>
      <c r="J15" s="221" t="s">
        <v>340</v>
      </c>
      <c r="K15" s="114"/>
      <c r="L15" s="115"/>
      <c r="Q15" s="6"/>
      <c r="R15" s="6"/>
      <c r="S15" s="6"/>
      <c r="T15" s="6"/>
      <c r="U15" s="6"/>
      <c r="V15" s="6"/>
      <c r="W15" s="6"/>
      <c r="X15" s="6"/>
      <c r="Y15" s="6"/>
      <c r="Z15" s="6"/>
      <c r="AA15" s="6"/>
      <c r="AB15" s="6"/>
      <c r="AC15" s="6"/>
      <c r="AD15" s="6"/>
      <c r="AE15" s="6"/>
    </row>
    <row r="16" spans="1:31" s="20" customFormat="1" ht="15" customHeight="1" x14ac:dyDescent="0.25">
      <c r="A16" s="19"/>
      <c r="B16" s="74" t="str">
        <f>IF(SUM(X16:AE16)&lt;8,"!!!","")</f>
        <v>!!!</v>
      </c>
      <c r="C16" s="202" t="str">
        <f>IF($D16&lt;&gt;"",VLOOKUP(TEXT($D16,0),'Angaben Stationen'!$C$15:$D$114,2,0),"")</f>
        <v/>
      </c>
      <c r="D16" s="203"/>
      <c r="E16" s="210"/>
      <c r="F16" s="222"/>
      <c r="G16" s="205"/>
      <c r="H16" s="205"/>
      <c r="I16" s="223"/>
      <c r="J16" s="224"/>
      <c r="K16" s="114"/>
      <c r="L16" s="115"/>
      <c r="Q16" s="6">
        <f>IF(LEN(B16)&gt;0,0,1)</f>
        <v>0</v>
      </c>
      <c r="R16" s="6" t="str">
        <f>VLOOKUP(C16,{"29 - Psychiatrie (Erwachsene)","BGI";"30 - Kinder- und Jugendpsychiatrie","BGII";"31 - Psychosomatik","BGI";"00 - Bitte eine Fachabteilung auswählen","Leer";"","Leer"},2,0)</f>
        <v>Leer</v>
      </c>
      <c r="S16" s="6" t="str">
        <f>VLOOKUP(C16,{"29 - Psychiatrie (Erwachsene)","BGIb";"30 - Kinder- und Jugendpsychiatrie","BGIIb";"31 - Psychosomatik","BGIb";"00 - Bitte eine Fachabteilung auswählen","Leer";"","Leer"},2,0)</f>
        <v>Leer</v>
      </c>
      <c r="T16" s="6"/>
      <c r="U16" s="6" t="str">
        <f t="shared" ref="U16:U80" si="1">IF($C16&lt;&gt;"","Monate","")</f>
        <v/>
      </c>
      <c r="V16" s="6" t="str">
        <f>VLOOKUP($C16,{"29 - Psychiatrie (Erwachsene)","Anrechnungstatbestand";"30 - Kinder- und Jugendpsychiatrie","Anrechnungstatbestand";"31 - Psychosomatik","Anrechnungstatbestand";"","Leer";0,"Leer"},2,0)</f>
        <v>Leer</v>
      </c>
      <c r="W16" s="6" t="str">
        <f>IF(F16="Anrechnung Fachkräfte Nicht-PPP-RL Berufsgruppen in VKS",S16,R16)</f>
        <v>Leer</v>
      </c>
      <c r="X16" s="6">
        <f>VLOOKUP($C16,{"29 - Psychiatrie (Erwachsene)",1;"30 - Kinder- und Jugendpsychiatrie",1;"31 - Psychosomatik",1;"00 - Bitte eine Fachabteilung auswählen",0;"",0},2,0)</f>
        <v>0</v>
      </c>
      <c r="Y16" s="6">
        <f>IF(LEN($D16)&gt;0,1,0)</f>
        <v>0</v>
      </c>
      <c r="Z16" s="6">
        <f>IF(LEN($E16)&gt;0,1,0)</f>
        <v>0</v>
      </c>
      <c r="AA16" s="6">
        <f>IF(LEN($F16)&gt;0,1,0)</f>
        <v>0</v>
      </c>
      <c r="AB16" s="6">
        <f>IF(LEN($G16)&gt;0,1,0)</f>
        <v>0</v>
      </c>
      <c r="AC16" s="6">
        <f>IF(LEN($H16)&gt;0,1,0)</f>
        <v>0</v>
      </c>
      <c r="AD16" s="6">
        <f>IF(LEN($I16)&gt;0,1,0)</f>
        <v>0</v>
      </c>
      <c r="AE16" s="6">
        <f>IF(LEN($J16)&gt;0,1,0)</f>
        <v>0</v>
      </c>
    </row>
    <row r="17" spans="1:31" s="20" customFormat="1" ht="15" customHeight="1" x14ac:dyDescent="0.25">
      <c r="A17" s="19"/>
      <c r="B17" s="74" t="str">
        <f t="shared" ref="B17:B270" si="2">IF(SUM(X17:AE17)&lt;8,"!!!","")</f>
        <v>!!!</v>
      </c>
      <c r="C17" s="202" t="str">
        <f>IF($D17&lt;&gt;"",VLOOKUP(TEXT($D17,0),'Angaben Stationen'!$C$15:$D$114,2,0),"")</f>
        <v/>
      </c>
      <c r="D17" s="203"/>
      <c r="E17" s="210"/>
      <c r="F17" s="222"/>
      <c r="G17" s="205"/>
      <c r="H17" s="205"/>
      <c r="I17" s="223"/>
      <c r="J17" s="224"/>
      <c r="K17" s="114"/>
      <c r="L17" s="115"/>
      <c r="Q17" s="6">
        <f t="shared" ref="Q17:Q80" si="3">IF(LEN(B17)&gt;0,0,1)</f>
        <v>0</v>
      </c>
      <c r="R17" s="6" t="str">
        <f>VLOOKUP(C17,{"29 - Psychiatrie (Erwachsene)","BGI";"30 - Kinder- und Jugendpsychiatrie","BGII";"31 - Psychosomatik","BGI";"00 - Bitte eine Fachabteilung auswählen","Leer";"","Leer"},2,0)</f>
        <v>Leer</v>
      </c>
      <c r="S17" s="6" t="str">
        <f>VLOOKUP(C17,{"29 - Psychiatrie (Erwachsene)","BGIb";"30 - Kinder- und Jugendpsychiatrie","BGIIb";"31 - Psychosomatik","BGIb";"00 - Bitte eine Fachabteilung auswählen","Leer";"","Leer"},2,0)</f>
        <v>Leer</v>
      </c>
      <c r="T17" s="6" t="str">
        <f>IF($D16&lt;&gt;"","Stationen","Leer")</f>
        <v>Leer</v>
      </c>
      <c r="U17" s="6" t="str">
        <f t="shared" si="1"/>
        <v/>
      </c>
      <c r="V17" s="6" t="str">
        <f>VLOOKUP($C17,{"29 - Psychiatrie (Erwachsene)","Anrechnungstatbestand";"30 - Kinder- und Jugendpsychiatrie","Anrechnungstatbestand";"31 - Psychosomatik","Anrechnungstatbestand";"","Leer";0,"Leer"},2,0)</f>
        <v>Leer</v>
      </c>
      <c r="W17" s="6" t="str">
        <f t="shared" ref="W17:W80" si="4">IF(F17="Anrechnung Fachkräfte Nicht-PPP-RL Berufsgruppen in VKS",S17,R17)</f>
        <v>Leer</v>
      </c>
      <c r="X17" s="6">
        <f>VLOOKUP($C17,{"29 - Psychiatrie (Erwachsene)",1;"30 - Kinder- und Jugendpsychiatrie",1;"31 - Psychosomatik",1;"00 - Bitte eine Fachabteilung auswählen",0;"",0},2,0)</f>
        <v>0</v>
      </c>
      <c r="Y17" s="6">
        <f t="shared" ref="Y17:Y208" si="5">IF(LEN($D17)&gt;0,1,0)</f>
        <v>0</v>
      </c>
      <c r="Z17" s="6">
        <f t="shared" ref="Z17:Z208" si="6">IF(LEN($E17)&gt;0,1,0)</f>
        <v>0</v>
      </c>
      <c r="AA17" s="6">
        <f t="shared" ref="AA17:AA208" si="7">IF(LEN($F17)&gt;0,1,0)</f>
        <v>0</v>
      </c>
      <c r="AB17" s="6">
        <f t="shared" ref="AB17:AB208" si="8">IF(LEN($G17)&gt;0,1,0)</f>
        <v>0</v>
      </c>
      <c r="AC17" s="6">
        <f t="shared" ref="AC17:AC208" si="9">IF(LEN($H17)&gt;0,1,0)</f>
        <v>0</v>
      </c>
      <c r="AD17" s="6">
        <f t="shared" ref="AD17:AD549" si="10">IF(LEN($I17)&gt;0,1,0)</f>
        <v>0</v>
      </c>
      <c r="AE17" s="6">
        <f t="shared" ref="AE17:AE549" si="11">IF(LEN($J17)&gt;0,1,0)</f>
        <v>0</v>
      </c>
    </row>
    <row r="18" spans="1:31" s="20" customFormat="1" ht="15" customHeight="1" x14ac:dyDescent="0.25">
      <c r="A18" s="19"/>
      <c r="B18" s="74" t="str">
        <f t="shared" si="2"/>
        <v>!!!</v>
      </c>
      <c r="C18" s="202" t="str">
        <f>IF($D18&lt;&gt;"",VLOOKUP(TEXT($D18,0),'Angaben Stationen'!$C$15:$D$114,2,0),"")</f>
        <v/>
      </c>
      <c r="D18" s="203"/>
      <c r="E18" s="210"/>
      <c r="F18" s="226"/>
      <c r="G18" s="206"/>
      <c r="H18" s="205"/>
      <c r="I18" s="223"/>
      <c r="J18" s="224"/>
      <c r="K18" s="114"/>
      <c r="L18" s="115"/>
      <c r="Q18" s="6">
        <f t="shared" si="3"/>
        <v>0</v>
      </c>
      <c r="R18" s="6" t="str">
        <f>VLOOKUP(C18,{"29 - Psychiatrie (Erwachsene)","BGI";"30 - Kinder- und Jugendpsychiatrie","BGII";"31 - Psychosomatik","BGI";"00 - Bitte eine Fachabteilung auswählen","Leer";"","Leer"},2,0)</f>
        <v>Leer</v>
      </c>
      <c r="S18" s="6" t="str">
        <f>VLOOKUP(C18,{"29 - Psychiatrie (Erwachsene)","BGIb";"30 - Kinder- und Jugendpsychiatrie","BGIIb";"31 - Psychosomatik","BGIb";"00 - Bitte eine Fachabteilung auswählen","Leer";"","Leer"},2,0)</f>
        <v>Leer</v>
      </c>
      <c r="T18" s="6" t="str">
        <f t="shared" ref="T18:T81" si="12">IF($D17&lt;&gt;"","Stationen","Leer")</f>
        <v>Leer</v>
      </c>
      <c r="U18" s="6" t="str">
        <f t="shared" si="1"/>
        <v/>
      </c>
      <c r="V18" s="6" t="str">
        <f>VLOOKUP($C18,{"29 - Psychiatrie (Erwachsene)","Anrechnungstatbestand";"30 - Kinder- und Jugendpsychiatrie","Anrechnungstatbestand";"31 - Psychosomatik","Anrechnungstatbestand";"","Leer";0,"Leer"},2,0)</f>
        <v>Leer</v>
      </c>
      <c r="W18" s="6" t="str">
        <f t="shared" si="4"/>
        <v>Leer</v>
      </c>
      <c r="X18" s="6">
        <f>VLOOKUP($C18,{"29 - Psychiatrie (Erwachsene)",1;"30 - Kinder- und Jugendpsychiatrie",1;"31 - Psychosomatik",1;"00 - Bitte eine Fachabteilung auswählen",0;"",0},2,0)</f>
        <v>0</v>
      </c>
      <c r="Y18" s="6">
        <f t="shared" si="5"/>
        <v>0</v>
      </c>
      <c r="Z18" s="6">
        <f t="shared" si="6"/>
        <v>0</v>
      </c>
      <c r="AA18" s="6">
        <f t="shared" si="7"/>
        <v>0</v>
      </c>
      <c r="AB18" s="6">
        <f t="shared" si="8"/>
        <v>0</v>
      </c>
      <c r="AC18" s="6">
        <f t="shared" si="9"/>
        <v>0</v>
      </c>
      <c r="AD18" s="6"/>
      <c r="AE18" s="6"/>
    </row>
    <row r="19" spans="1:31" s="20" customFormat="1" ht="15" customHeight="1" x14ac:dyDescent="0.25">
      <c r="A19" s="19"/>
      <c r="B19" s="74" t="str">
        <f t="shared" si="2"/>
        <v>!!!</v>
      </c>
      <c r="C19" s="202" t="str">
        <f>IF($D19&lt;&gt;"",VLOOKUP(TEXT($D19,0),'Angaben Stationen'!$C$15:$D$114,2,0),"")</f>
        <v/>
      </c>
      <c r="D19" s="203"/>
      <c r="E19" s="210"/>
      <c r="F19" s="222"/>
      <c r="G19" s="205"/>
      <c r="H19" s="205"/>
      <c r="I19" s="223"/>
      <c r="J19" s="224"/>
      <c r="K19" s="114"/>
      <c r="L19" s="115"/>
      <c r="Q19" s="6">
        <f t="shared" si="3"/>
        <v>0</v>
      </c>
      <c r="R19" s="6" t="str">
        <f>VLOOKUP(C19,{"29 - Psychiatrie (Erwachsene)","BGI";"30 - Kinder- und Jugendpsychiatrie","BGII";"31 - Psychosomatik","BGI";"00 - Bitte eine Fachabteilung auswählen","Leer";"","Leer"},2,0)</f>
        <v>Leer</v>
      </c>
      <c r="S19" s="6" t="str">
        <f>VLOOKUP(C19,{"29 - Psychiatrie (Erwachsene)","BGIb";"30 - Kinder- und Jugendpsychiatrie","BGIIb";"31 - Psychosomatik","BGIb";"00 - Bitte eine Fachabteilung auswählen","Leer";"","Leer"},2,0)</f>
        <v>Leer</v>
      </c>
      <c r="T19" s="6" t="str">
        <f t="shared" si="12"/>
        <v>Leer</v>
      </c>
      <c r="U19" s="6" t="str">
        <f t="shared" si="1"/>
        <v/>
      </c>
      <c r="V19" s="6" t="str">
        <f>VLOOKUP($C19,{"29 - Psychiatrie (Erwachsene)","Anrechnungstatbestand";"30 - Kinder- und Jugendpsychiatrie","Anrechnungstatbestand";"31 - Psychosomatik","Anrechnungstatbestand";"","Leer";0,"Leer"},2,0)</f>
        <v>Leer</v>
      </c>
      <c r="W19" s="6" t="str">
        <f t="shared" si="4"/>
        <v>Leer</v>
      </c>
      <c r="X19" s="6">
        <f>VLOOKUP($C19,{"29 - Psychiatrie (Erwachsene)",1;"30 - Kinder- und Jugendpsychiatrie",1;"31 - Psychosomatik",1;"00 - Bitte eine Fachabteilung auswählen",0;"",0},2,0)</f>
        <v>0</v>
      </c>
      <c r="Y19" s="6">
        <f t="shared" si="5"/>
        <v>0</v>
      </c>
      <c r="Z19" s="6">
        <f t="shared" si="6"/>
        <v>0</v>
      </c>
      <c r="AA19" s="6">
        <f t="shared" si="7"/>
        <v>0</v>
      </c>
      <c r="AB19" s="6">
        <f t="shared" si="8"/>
        <v>0</v>
      </c>
      <c r="AC19" s="6">
        <f t="shared" si="9"/>
        <v>0</v>
      </c>
      <c r="AD19" s="6"/>
      <c r="AE19" s="6"/>
    </row>
    <row r="20" spans="1:31" s="20" customFormat="1" ht="15" customHeight="1" x14ac:dyDescent="0.25">
      <c r="A20" s="19"/>
      <c r="B20" s="74" t="str">
        <f t="shared" si="2"/>
        <v>!!!</v>
      </c>
      <c r="C20" s="202" t="str">
        <f>IF($D20&lt;&gt;"",VLOOKUP(TEXT($D20,0),'Angaben Stationen'!$C$15:$D$114,2,0),"")</f>
        <v/>
      </c>
      <c r="D20" s="203"/>
      <c r="E20" s="210"/>
      <c r="F20" s="222"/>
      <c r="G20" s="205"/>
      <c r="H20" s="205"/>
      <c r="I20" s="223"/>
      <c r="J20" s="224"/>
      <c r="K20" s="114"/>
      <c r="L20" s="115"/>
      <c r="Q20" s="6">
        <f t="shared" si="3"/>
        <v>0</v>
      </c>
      <c r="R20" s="6" t="str">
        <f>VLOOKUP(C20,{"29 - Psychiatrie (Erwachsene)","BGI";"30 - Kinder- und Jugendpsychiatrie","BGII";"31 - Psychosomatik","BGI";"00 - Bitte eine Fachabteilung auswählen","Leer";"","Leer"},2,0)</f>
        <v>Leer</v>
      </c>
      <c r="S20" s="6" t="str">
        <f>VLOOKUP(C20,{"29 - Psychiatrie (Erwachsene)","BGIb";"30 - Kinder- und Jugendpsychiatrie","BGIIb";"31 - Psychosomatik","BGIb";"00 - Bitte eine Fachabteilung auswählen","Leer";"","Leer"},2,0)</f>
        <v>Leer</v>
      </c>
      <c r="T20" s="6" t="str">
        <f t="shared" si="12"/>
        <v>Leer</v>
      </c>
      <c r="U20" s="6" t="str">
        <f t="shared" si="1"/>
        <v/>
      </c>
      <c r="V20" s="6" t="str">
        <f>VLOOKUP($C20,{"29 - Psychiatrie (Erwachsene)","Anrechnungstatbestand";"30 - Kinder- und Jugendpsychiatrie","Anrechnungstatbestand";"31 - Psychosomatik","Anrechnungstatbestand";"","Leer";0,"Leer"},2,0)</f>
        <v>Leer</v>
      </c>
      <c r="W20" s="6" t="str">
        <f t="shared" si="4"/>
        <v>Leer</v>
      </c>
      <c r="X20" s="6">
        <f>VLOOKUP($C20,{"29 - Psychiatrie (Erwachsene)",1;"30 - Kinder- und Jugendpsychiatrie",1;"31 - Psychosomatik",1;"00 - Bitte eine Fachabteilung auswählen",0;"",0},2,0)</f>
        <v>0</v>
      </c>
      <c r="Y20" s="6">
        <f t="shared" si="5"/>
        <v>0</v>
      </c>
      <c r="Z20" s="6">
        <f t="shared" si="6"/>
        <v>0</v>
      </c>
      <c r="AA20" s="6">
        <f t="shared" si="7"/>
        <v>0</v>
      </c>
      <c r="AB20" s="6">
        <f t="shared" si="8"/>
        <v>0</v>
      </c>
      <c r="AC20" s="6">
        <f t="shared" si="9"/>
        <v>0</v>
      </c>
      <c r="AD20" s="6"/>
      <c r="AE20" s="6"/>
    </row>
    <row r="21" spans="1:31" s="20" customFormat="1" ht="15" customHeight="1" x14ac:dyDescent="0.25">
      <c r="A21" s="19"/>
      <c r="B21" s="74" t="str">
        <f t="shared" si="2"/>
        <v>!!!</v>
      </c>
      <c r="C21" s="202" t="str">
        <f>IF($D21&lt;&gt;"",VLOOKUP(TEXT($D21,0),'Angaben Stationen'!$C$15:$D$114,2,0),"")</f>
        <v/>
      </c>
      <c r="D21" s="203"/>
      <c r="E21" s="210"/>
      <c r="F21" s="222"/>
      <c r="G21" s="205"/>
      <c r="H21" s="205"/>
      <c r="I21" s="223"/>
      <c r="J21" s="224"/>
      <c r="K21" s="114"/>
      <c r="L21" s="115"/>
      <c r="Q21" s="6">
        <f t="shared" si="3"/>
        <v>0</v>
      </c>
      <c r="R21" s="6" t="str">
        <f>VLOOKUP(C21,{"29 - Psychiatrie (Erwachsene)","BGI";"30 - Kinder- und Jugendpsychiatrie","BGII";"31 - Psychosomatik","BGI";"00 - Bitte eine Fachabteilung auswählen","Leer";"","Leer"},2,0)</f>
        <v>Leer</v>
      </c>
      <c r="S21" s="6" t="str">
        <f>VLOOKUP(C21,{"29 - Psychiatrie (Erwachsene)","BGIb";"30 - Kinder- und Jugendpsychiatrie","BGIIb";"31 - Psychosomatik","BGIb";"00 - Bitte eine Fachabteilung auswählen","Leer";"","Leer"},2,0)</f>
        <v>Leer</v>
      </c>
      <c r="T21" s="6" t="str">
        <f t="shared" si="12"/>
        <v>Leer</v>
      </c>
      <c r="U21" s="6" t="str">
        <f t="shared" si="1"/>
        <v/>
      </c>
      <c r="V21" s="6" t="str">
        <f>VLOOKUP($C21,{"29 - Psychiatrie (Erwachsene)","Anrechnungstatbestand";"30 - Kinder- und Jugendpsychiatrie","Anrechnungstatbestand";"31 - Psychosomatik","Anrechnungstatbestand";"","Leer";0,"Leer"},2,0)</f>
        <v>Leer</v>
      </c>
      <c r="W21" s="6" t="str">
        <f t="shared" si="4"/>
        <v>Leer</v>
      </c>
      <c r="X21" s="6">
        <f>VLOOKUP($C21,{"29 - Psychiatrie (Erwachsene)",1;"30 - Kinder- und Jugendpsychiatrie",1;"31 - Psychosomatik",1;"00 - Bitte eine Fachabteilung auswählen",0;"",0},2,0)</f>
        <v>0</v>
      </c>
      <c r="Y21" s="6">
        <f t="shared" si="5"/>
        <v>0</v>
      </c>
      <c r="Z21" s="6">
        <f t="shared" si="6"/>
        <v>0</v>
      </c>
      <c r="AA21" s="6">
        <f t="shared" si="7"/>
        <v>0</v>
      </c>
      <c r="AB21" s="6">
        <f t="shared" si="8"/>
        <v>0</v>
      </c>
      <c r="AC21" s="6">
        <f t="shared" si="9"/>
        <v>0</v>
      </c>
      <c r="AD21" s="6"/>
      <c r="AE21" s="6"/>
    </row>
    <row r="22" spans="1:31" s="20" customFormat="1" ht="15" customHeight="1" x14ac:dyDescent="0.25">
      <c r="A22" s="19"/>
      <c r="B22" s="74" t="str">
        <f t="shared" si="2"/>
        <v>!!!</v>
      </c>
      <c r="C22" s="202" t="str">
        <f>IF($D22&lt;&gt;"",VLOOKUP(TEXT($D22,0),'Angaben Stationen'!$C$15:$D$114,2,0),"")</f>
        <v/>
      </c>
      <c r="D22" s="203"/>
      <c r="E22" s="210"/>
      <c r="F22" s="222"/>
      <c r="G22" s="205"/>
      <c r="H22" s="205"/>
      <c r="I22" s="223"/>
      <c r="J22" s="224"/>
      <c r="K22" s="114"/>
      <c r="L22" s="115"/>
      <c r="Q22" s="6">
        <f t="shared" si="3"/>
        <v>0</v>
      </c>
      <c r="R22" s="6" t="str">
        <f>VLOOKUP(C22,{"29 - Psychiatrie (Erwachsene)","BGI";"30 - Kinder- und Jugendpsychiatrie","BGII";"31 - Psychosomatik","BGI";"00 - Bitte eine Fachabteilung auswählen","Leer";"","Leer"},2,0)</f>
        <v>Leer</v>
      </c>
      <c r="S22" s="6" t="str">
        <f>VLOOKUP(C22,{"29 - Psychiatrie (Erwachsene)","BGIb";"30 - Kinder- und Jugendpsychiatrie","BGIIb";"31 - Psychosomatik","BGIb";"00 - Bitte eine Fachabteilung auswählen","Leer";"","Leer"},2,0)</f>
        <v>Leer</v>
      </c>
      <c r="T22" s="6" t="str">
        <f t="shared" si="12"/>
        <v>Leer</v>
      </c>
      <c r="U22" s="6" t="str">
        <f t="shared" si="1"/>
        <v/>
      </c>
      <c r="V22" s="6" t="str">
        <f>VLOOKUP($C22,{"29 - Psychiatrie (Erwachsene)","Anrechnungstatbestand";"30 - Kinder- und Jugendpsychiatrie","Anrechnungstatbestand";"31 - Psychosomatik","Anrechnungstatbestand";"","Leer";0,"Leer"},2,0)</f>
        <v>Leer</v>
      </c>
      <c r="W22" s="6" t="str">
        <f t="shared" si="4"/>
        <v>Leer</v>
      </c>
      <c r="X22" s="6">
        <f>VLOOKUP($C22,{"29 - Psychiatrie (Erwachsene)",1;"30 - Kinder- und Jugendpsychiatrie",1;"31 - Psychosomatik",1;"00 - Bitte eine Fachabteilung auswählen",0;"",0},2,0)</f>
        <v>0</v>
      </c>
      <c r="Y22" s="6">
        <f t="shared" si="5"/>
        <v>0</v>
      </c>
      <c r="Z22" s="6">
        <f t="shared" si="6"/>
        <v>0</v>
      </c>
      <c r="AA22" s="6">
        <f t="shared" si="7"/>
        <v>0</v>
      </c>
      <c r="AB22" s="6">
        <f t="shared" si="8"/>
        <v>0</v>
      </c>
      <c r="AC22" s="6">
        <f t="shared" si="9"/>
        <v>0</v>
      </c>
      <c r="AD22" s="6"/>
      <c r="AE22" s="6"/>
    </row>
    <row r="23" spans="1:31" s="20" customFormat="1" ht="15" customHeight="1" x14ac:dyDescent="0.25">
      <c r="A23" s="19"/>
      <c r="B23" s="74" t="str">
        <f t="shared" si="2"/>
        <v>!!!</v>
      </c>
      <c r="C23" s="202" t="str">
        <f>IF($D23&lt;&gt;"",VLOOKUP(TEXT($D23,0),'Angaben Stationen'!$C$15:$D$114,2,0),"")</f>
        <v/>
      </c>
      <c r="D23" s="203"/>
      <c r="E23" s="210"/>
      <c r="F23" s="222"/>
      <c r="G23" s="205"/>
      <c r="H23" s="205"/>
      <c r="I23" s="223"/>
      <c r="J23" s="224"/>
      <c r="K23" s="114"/>
      <c r="L23" s="115"/>
      <c r="Q23" s="6">
        <f t="shared" si="3"/>
        <v>0</v>
      </c>
      <c r="R23" s="6" t="str">
        <f>VLOOKUP(C23,{"29 - Psychiatrie (Erwachsene)","BGI";"30 - Kinder- und Jugendpsychiatrie","BGII";"31 - Psychosomatik","BGI";"00 - Bitte eine Fachabteilung auswählen","Leer";"","Leer"},2,0)</f>
        <v>Leer</v>
      </c>
      <c r="S23" s="6" t="str">
        <f>VLOOKUP(C23,{"29 - Psychiatrie (Erwachsene)","BGIb";"30 - Kinder- und Jugendpsychiatrie","BGIIb";"31 - Psychosomatik","BGIb";"00 - Bitte eine Fachabteilung auswählen","Leer";"","Leer"},2,0)</f>
        <v>Leer</v>
      </c>
      <c r="T23" s="6" t="str">
        <f t="shared" si="12"/>
        <v>Leer</v>
      </c>
      <c r="U23" s="6" t="str">
        <f t="shared" si="1"/>
        <v/>
      </c>
      <c r="V23" s="6" t="str">
        <f>VLOOKUP($C23,{"29 - Psychiatrie (Erwachsene)","Anrechnungstatbestand";"30 - Kinder- und Jugendpsychiatrie","Anrechnungstatbestand";"31 - Psychosomatik","Anrechnungstatbestand";"","Leer";0,"Leer"},2,0)</f>
        <v>Leer</v>
      </c>
      <c r="W23" s="6" t="str">
        <f t="shared" si="4"/>
        <v>Leer</v>
      </c>
      <c r="X23" s="6">
        <f>VLOOKUP($C23,{"29 - Psychiatrie (Erwachsene)",1;"30 - Kinder- und Jugendpsychiatrie",1;"31 - Psychosomatik",1;"00 - Bitte eine Fachabteilung auswählen",0;"",0},2,0)</f>
        <v>0</v>
      </c>
      <c r="Y23" s="6">
        <f t="shared" si="5"/>
        <v>0</v>
      </c>
      <c r="Z23" s="6">
        <f t="shared" si="6"/>
        <v>0</v>
      </c>
      <c r="AA23" s="6">
        <f t="shared" si="7"/>
        <v>0</v>
      </c>
      <c r="AB23" s="6">
        <f t="shared" si="8"/>
        <v>0</v>
      </c>
      <c r="AC23" s="6">
        <f t="shared" si="9"/>
        <v>0</v>
      </c>
      <c r="AD23" s="6"/>
      <c r="AE23" s="6"/>
    </row>
    <row r="24" spans="1:31" s="20" customFormat="1" ht="15" customHeight="1" x14ac:dyDescent="0.25">
      <c r="A24" s="19"/>
      <c r="B24" s="74" t="str">
        <f t="shared" si="2"/>
        <v>!!!</v>
      </c>
      <c r="C24" s="202" t="str">
        <f>IF($D24&lt;&gt;"",VLOOKUP(TEXT($D24,0),'Angaben Stationen'!$C$15:$D$114,2,0),"")</f>
        <v/>
      </c>
      <c r="D24" s="203"/>
      <c r="E24" s="210"/>
      <c r="F24" s="222"/>
      <c r="G24" s="205"/>
      <c r="H24" s="205"/>
      <c r="I24" s="223"/>
      <c r="J24" s="224"/>
      <c r="K24" s="114"/>
      <c r="L24" s="115"/>
      <c r="Q24" s="6">
        <f t="shared" si="3"/>
        <v>0</v>
      </c>
      <c r="R24" s="6" t="str">
        <f>VLOOKUP(C24,{"29 - Psychiatrie (Erwachsene)","BGI";"30 - Kinder- und Jugendpsychiatrie","BGII";"31 - Psychosomatik","BGI";"00 - Bitte eine Fachabteilung auswählen","Leer";"","Leer"},2,0)</f>
        <v>Leer</v>
      </c>
      <c r="S24" s="6" t="str">
        <f>VLOOKUP(C24,{"29 - Psychiatrie (Erwachsene)","BGIb";"30 - Kinder- und Jugendpsychiatrie","BGIIb";"31 - Psychosomatik","BGIb";"00 - Bitte eine Fachabteilung auswählen","Leer";"","Leer"},2,0)</f>
        <v>Leer</v>
      </c>
      <c r="T24" s="6" t="str">
        <f t="shared" si="12"/>
        <v>Leer</v>
      </c>
      <c r="U24" s="6" t="str">
        <f t="shared" si="1"/>
        <v/>
      </c>
      <c r="V24" s="6" t="str">
        <f>VLOOKUP($C24,{"29 - Psychiatrie (Erwachsene)","Anrechnungstatbestand";"30 - Kinder- und Jugendpsychiatrie","Anrechnungstatbestand";"31 - Psychosomatik","Anrechnungstatbestand";"","Leer";0,"Leer"},2,0)</f>
        <v>Leer</v>
      </c>
      <c r="W24" s="6" t="str">
        <f t="shared" si="4"/>
        <v>Leer</v>
      </c>
      <c r="X24" s="6">
        <f>VLOOKUP($C24,{"29 - Psychiatrie (Erwachsene)",1;"30 - Kinder- und Jugendpsychiatrie",1;"31 - Psychosomatik",1;"00 - Bitte eine Fachabteilung auswählen",0;"",0},2,0)</f>
        <v>0</v>
      </c>
      <c r="Y24" s="6">
        <f t="shared" si="5"/>
        <v>0</v>
      </c>
      <c r="Z24" s="6">
        <f t="shared" si="6"/>
        <v>0</v>
      </c>
      <c r="AA24" s="6">
        <f t="shared" si="7"/>
        <v>0</v>
      </c>
      <c r="AB24" s="6">
        <f t="shared" si="8"/>
        <v>0</v>
      </c>
      <c r="AC24" s="6">
        <f t="shared" si="9"/>
        <v>0</v>
      </c>
      <c r="AD24" s="6"/>
      <c r="AE24" s="6"/>
    </row>
    <row r="25" spans="1:31" s="20" customFormat="1" ht="15" customHeight="1" x14ac:dyDescent="0.25">
      <c r="A25" s="19"/>
      <c r="B25" s="74" t="str">
        <f t="shared" si="2"/>
        <v>!!!</v>
      </c>
      <c r="C25" s="202" t="str">
        <f>IF($D25&lt;&gt;"",VLOOKUP(TEXT($D25,0),'Angaben Stationen'!$C$15:$D$114,2,0),"")</f>
        <v/>
      </c>
      <c r="D25" s="203"/>
      <c r="E25" s="210"/>
      <c r="F25" s="222"/>
      <c r="G25" s="205"/>
      <c r="H25" s="205"/>
      <c r="I25" s="223"/>
      <c r="J25" s="224"/>
      <c r="K25" s="114"/>
      <c r="L25" s="115"/>
      <c r="Q25" s="6">
        <f t="shared" si="3"/>
        <v>0</v>
      </c>
      <c r="R25" s="6" t="str">
        <f>VLOOKUP(C25,{"29 - Psychiatrie (Erwachsene)","BGI";"30 - Kinder- und Jugendpsychiatrie","BGII";"31 - Psychosomatik","BGI";"00 - Bitte eine Fachabteilung auswählen","Leer";"","Leer"},2,0)</f>
        <v>Leer</v>
      </c>
      <c r="S25" s="6" t="str">
        <f>VLOOKUP(C25,{"29 - Psychiatrie (Erwachsene)","BGIb";"30 - Kinder- und Jugendpsychiatrie","BGIIb";"31 - Psychosomatik","BGIb";"00 - Bitte eine Fachabteilung auswählen","Leer";"","Leer"},2,0)</f>
        <v>Leer</v>
      </c>
      <c r="T25" s="6" t="str">
        <f t="shared" si="12"/>
        <v>Leer</v>
      </c>
      <c r="U25" s="6" t="str">
        <f t="shared" si="1"/>
        <v/>
      </c>
      <c r="V25" s="6" t="str">
        <f>VLOOKUP($C25,{"29 - Psychiatrie (Erwachsene)","Anrechnungstatbestand";"30 - Kinder- und Jugendpsychiatrie","Anrechnungstatbestand";"31 - Psychosomatik","Anrechnungstatbestand";"","Leer";0,"Leer"},2,0)</f>
        <v>Leer</v>
      </c>
      <c r="W25" s="6" t="str">
        <f t="shared" si="4"/>
        <v>Leer</v>
      </c>
      <c r="X25" s="6">
        <f>VLOOKUP($C25,{"29 - Psychiatrie (Erwachsene)",1;"30 - Kinder- und Jugendpsychiatrie",1;"31 - Psychosomatik",1;"00 - Bitte eine Fachabteilung auswählen",0;"",0},2,0)</f>
        <v>0</v>
      </c>
      <c r="Y25" s="6">
        <f t="shared" si="5"/>
        <v>0</v>
      </c>
      <c r="Z25" s="6">
        <f t="shared" si="6"/>
        <v>0</v>
      </c>
      <c r="AA25" s="6">
        <f t="shared" si="7"/>
        <v>0</v>
      </c>
      <c r="AB25" s="6">
        <f t="shared" si="8"/>
        <v>0</v>
      </c>
      <c r="AC25" s="6">
        <f t="shared" si="9"/>
        <v>0</v>
      </c>
      <c r="AD25" s="6"/>
      <c r="AE25" s="6"/>
    </row>
    <row r="26" spans="1:31" s="20" customFormat="1" ht="15" customHeight="1" x14ac:dyDescent="0.25">
      <c r="A26" s="19"/>
      <c r="B26" s="74" t="str">
        <f t="shared" si="2"/>
        <v>!!!</v>
      </c>
      <c r="C26" s="202" t="str">
        <f>IF($D26&lt;&gt;"",VLOOKUP(TEXT($D26,0),'Angaben Stationen'!$C$15:$D$114,2,0),"")</f>
        <v/>
      </c>
      <c r="D26" s="203"/>
      <c r="E26" s="210"/>
      <c r="F26" s="222"/>
      <c r="G26" s="205"/>
      <c r="H26" s="205"/>
      <c r="I26" s="223"/>
      <c r="J26" s="224"/>
      <c r="K26" s="114"/>
      <c r="L26" s="115"/>
      <c r="Q26" s="6">
        <f t="shared" si="3"/>
        <v>0</v>
      </c>
      <c r="R26" s="6" t="str">
        <f>VLOOKUP(C26,{"29 - Psychiatrie (Erwachsene)","BGI";"30 - Kinder- und Jugendpsychiatrie","BGII";"31 - Psychosomatik","BGI";"00 - Bitte eine Fachabteilung auswählen","Leer";"","Leer"},2,0)</f>
        <v>Leer</v>
      </c>
      <c r="S26" s="6" t="str">
        <f>VLOOKUP(C26,{"29 - Psychiatrie (Erwachsene)","BGIb";"30 - Kinder- und Jugendpsychiatrie","BGIIb";"31 - Psychosomatik","BGIb";"00 - Bitte eine Fachabteilung auswählen","Leer";"","Leer"},2,0)</f>
        <v>Leer</v>
      </c>
      <c r="T26" s="6" t="str">
        <f t="shared" si="12"/>
        <v>Leer</v>
      </c>
      <c r="U26" s="6" t="str">
        <f t="shared" si="1"/>
        <v/>
      </c>
      <c r="V26" s="6" t="str">
        <f>VLOOKUP($C26,{"29 - Psychiatrie (Erwachsene)","Anrechnungstatbestand";"30 - Kinder- und Jugendpsychiatrie","Anrechnungstatbestand";"31 - Psychosomatik","Anrechnungstatbestand";"","Leer";0,"Leer"},2,0)</f>
        <v>Leer</v>
      </c>
      <c r="W26" s="6" t="str">
        <f t="shared" si="4"/>
        <v>Leer</v>
      </c>
      <c r="X26" s="6">
        <f>VLOOKUP($C26,{"29 - Psychiatrie (Erwachsene)",1;"30 - Kinder- und Jugendpsychiatrie",1;"31 - Psychosomatik",1;"00 - Bitte eine Fachabteilung auswählen",0;"",0},2,0)</f>
        <v>0</v>
      </c>
      <c r="Y26" s="6">
        <f t="shared" si="5"/>
        <v>0</v>
      </c>
      <c r="Z26" s="6">
        <f t="shared" si="6"/>
        <v>0</v>
      </c>
      <c r="AA26" s="6">
        <f t="shared" si="7"/>
        <v>0</v>
      </c>
      <c r="AB26" s="6">
        <f t="shared" si="8"/>
        <v>0</v>
      </c>
      <c r="AC26" s="6">
        <f t="shared" si="9"/>
        <v>0</v>
      </c>
      <c r="AD26" s="6"/>
      <c r="AE26" s="6"/>
    </row>
    <row r="27" spans="1:31" s="20" customFormat="1" ht="15" customHeight="1" x14ac:dyDescent="0.25">
      <c r="A27" s="19"/>
      <c r="B27" s="74" t="str">
        <f t="shared" si="2"/>
        <v>!!!</v>
      </c>
      <c r="C27" s="202" t="str">
        <f>IF($D27&lt;&gt;"",VLOOKUP(TEXT($D27,0),'Angaben Stationen'!$C$15:$D$114,2,0),"")</f>
        <v/>
      </c>
      <c r="D27" s="203"/>
      <c r="E27" s="210"/>
      <c r="F27" s="222"/>
      <c r="G27" s="205"/>
      <c r="H27" s="205"/>
      <c r="I27" s="223"/>
      <c r="J27" s="224"/>
      <c r="K27" s="114"/>
      <c r="L27" s="115"/>
      <c r="Q27" s="6">
        <f t="shared" si="3"/>
        <v>0</v>
      </c>
      <c r="R27" s="6" t="str">
        <f>VLOOKUP(C27,{"29 - Psychiatrie (Erwachsene)","BGI";"30 - Kinder- und Jugendpsychiatrie","BGII";"31 - Psychosomatik","BGI";"00 - Bitte eine Fachabteilung auswählen","Leer";"","Leer"},2,0)</f>
        <v>Leer</v>
      </c>
      <c r="S27" s="6" t="str">
        <f>VLOOKUP(C27,{"29 - Psychiatrie (Erwachsene)","BGIb";"30 - Kinder- und Jugendpsychiatrie","BGIIb";"31 - Psychosomatik","BGIb";"00 - Bitte eine Fachabteilung auswählen","Leer";"","Leer"},2,0)</f>
        <v>Leer</v>
      </c>
      <c r="T27" s="6" t="str">
        <f t="shared" si="12"/>
        <v>Leer</v>
      </c>
      <c r="U27" s="6" t="str">
        <f t="shared" si="1"/>
        <v/>
      </c>
      <c r="V27" s="6" t="str">
        <f>VLOOKUP($C27,{"29 - Psychiatrie (Erwachsene)","Anrechnungstatbestand";"30 - Kinder- und Jugendpsychiatrie","Anrechnungstatbestand";"31 - Psychosomatik","Anrechnungstatbestand";"","Leer";0,"Leer"},2,0)</f>
        <v>Leer</v>
      </c>
      <c r="W27" s="6" t="str">
        <f t="shared" si="4"/>
        <v>Leer</v>
      </c>
      <c r="X27" s="6">
        <f>VLOOKUP($C27,{"29 - Psychiatrie (Erwachsene)",1;"30 - Kinder- und Jugendpsychiatrie",1;"31 - Psychosomatik",1;"00 - Bitte eine Fachabteilung auswählen",0;"",0},2,0)</f>
        <v>0</v>
      </c>
      <c r="Y27" s="6">
        <f t="shared" si="5"/>
        <v>0</v>
      </c>
      <c r="Z27" s="6">
        <f t="shared" si="6"/>
        <v>0</v>
      </c>
      <c r="AA27" s="6">
        <f t="shared" si="7"/>
        <v>0</v>
      </c>
      <c r="AB27" s="6">
        <f t="shared" si="8"/>
        <v>0</v>
      </c>
      <c r="AC27" s="6">
        <f t="shared" si="9"/>
        <v>0</v>
      </c>
      <c r="AD27" s="6"/>
      <c r="AE27" s="6"/>
    </row>
    <row r="28" spans="1:31" s="20" customFormat="1" ht="15" customHeight="1" x14ac:dyDescent="0.25">
      <c r="A28" s="19"/>
      <c r="B28" s="74" t="str">
        <f t="shared" si="2"/>
        <v>!!!</v>
      </c>
      <c r="C28" s="202" t="str">
        <f>IF($D28&lt;&gt;"",VLOOKUP(TEXT($D28,0),'Angaben Stationen'!$C$15:$D$114,2,0),"")</f>
        <v/>
      </c>
      <c r="D28" s="203"/>
      <c r="E28" s="210"/>
      <c r="F28" s="222"/>
      <c r="G28" s="205"/>
      <c r="H28" s="205"/>
      <c r="I28" s="223"/>
      <c r="J28" s="224"/>
      <c r="K28" s="114"/>
      <c r="L28" s="115"/>
      <c r="Q28" s="6">
        <f t="shared" si="3"/>
        <v>0</v>
      </c>
      <c r="R28" s="6" t="str">
        <f>VLOOKUP(C28,{"29 - Psychiatrie (Erwachsene)","BGI";"30 - Kinder- und Jugendpsychiatrie","BGII";"31 - Psychosomatik","BGI";"00 - Bitte eine Fachabteilung auswählen","Leer";"","Leer"},2,0)</f>
        <v>Leer</v>
      </c>
      <c r="S28" s="6" t="str">
        <f>VLOOKUP(C28,{"29 - Psychiatrie (Erwachsene)","BGIb";"30 - Kinder- und Jugendpsychiatrie","BGIIb";"31 - Psychosomatik","BGIb";"00 - Bitte eine Fachabteilung auswählen","Leer";"","Leer"},2,0)</f>
        <v>Leer</v>
      </c>
      <c r="T28" s="6" t="str">
        <f t="shared" si="12"/>
        <v>Leer</v>
      </c>
      <c r="U28" s="6" t="str">
        <f t="shared" si="1"/>
        <v/>
      </c>
      <c r="V28" s="6" t="str">
        <f>VLOOKUP($C28,{"29 - Psychiatrie (Erwachsene)","Anrechnungstatbestand";"30 - Kinder- und Jugendpsychiatrie","Anrechnungstatbestand";"31 - Psychosomatik","Anrechnungstatbestand";"","Leer";0,"Leer"},2,0)</f>
        <v>Leer</v>
      </c>
      <c r="W28" s="6" t="str">
        <f t="shared" si="4"/>
        <v>Leer</v>
      </c>
      <c r="X28" s="6">
        <f>VLOOKUP($C28,{"29 - Psychiatrie (Erwachsene)",1;"30 - Kinder- und Jugendpsychiatrie",1;"31 - Psychosomatik",1;"00 - Bitte eine Fachabteilung auswählen",0;"",0},2,0)</f>
        <v>0</v>
      </c>
      <c r="Y28" s="6">
        <f t="shared" si="5"/>
        <v>0</v>
      </c>
      <c r="Z28" s="6">
        <f t="shared" si="6"/>
        <v>0</v>
      </c>
      <c r="AA28" s="6">
        <f t="shared" si="7"/>
        <v>0</v>
      </c>
      <c r="AB28" s="6">
        <f t="shared" si="8"/>
        <v>0</v>
      </c>
      <c r="AC28" s="6">
        <f t="shared" si="9"/>
        <v>0</v>
      </c>
      <c r="AD28" s="6"/>
      <c r="AE28" s="6"/>
    </row>
    <row r="29" spans="1:31" s="20" customFormat="1" ht="15" customHeight="1" x14ac:dyDescent="0.25">
      <c r="A29" s="19"/>
      <c r="B29" s="74" t="str">
        <f t="shared" si="2"/>
        <v>!!!</v>
      </c>
      <c r="C29" s="202" t="str">
        <f>IF($D29&lt;&gt;"",VLOOKUP(TEXT($D29,0),'Angaben Stationen'!$C$15:$D$114,2,0),"")</f>
        <v/>
      </c>
      <c r="D29" s="203"/>
      <c r="E29" s="210"/>
      <c r="F29" s="222"/>
      <c r="G29" s="205"/>
      <c r="H29" s="205"/>
      <c r="I29" s="223"/>
      <c r="J29" s="224"/>
      <c r="K29" s="114"/>
      <c r="L29" s="115"/>
      <c r="Q29" s="6">
        <f t="shared" si="3"/>
        <v>0</v>
      </c>
      <c r="R29" s="6" t="str">
        <f>VLOOKUP(C29,{"29 - Psychiatrie (Erwachsene)","BGI";"30 - Kinder- und Jugendpsychiatrie","BGII";"31 - Psychosomatik","BGI";"00 - Bitte eine Fachabteilung auswählen","Leer";"","Leer"},2,0)</f>
        <v>Leer</v>
      </c>
      <c r="S29" s="6" t="str">
        <f>VLOOKUP(C29,{"29 - Psychiatrie (Erwachsene)","BGIb";"30 - Kinder- und Jugendpsychiatrie","BGIIb";"31 - Psychosomatik","BGIb";"00 - Bitte eine Fachabteilung auswählen","Leer";"","Leer"},2,0)</f>
        <v>Leer</v>
      </c>
      <c r="T29" s="6" t="str">
        <f t="shared" si="12"/>
        <v>Leer</v>
      </c>
      <c r="U29" s="6" t="str">
        <f t="shared" si="1"/>
        <v/>
      </c>
      <c r="V29" s="6" t="str">
        <f>VLOOKUP($C29,{"29 - Psychiatrie (Erwachsene)","Anrechnungstatbestand";"30 - Kinder- und Jugendpsychiatrie","Anrechnungstatbestand";"31 - Psychosomatik","Anrechnungstatbestand";"","Leer";0,"Leer"},2,0)</f>
        <v>Leer</v>
      </c>
      <c r="W29" s="6" t="str">
        <f t="shared" si="4"/>
        <v>Leer</v>
      </c>
      <c r="X29" s="6">
        <f>VLOOKUP($C29,{"29 - Psychiatrie (Erwachsene)",1;"30 - Kinder- und Jugendpsychiatrie",1;"31 - Psychosomatik",1;"00 - Bitte eine Fachabteilung auswählen",0;"",0},2,0)</f>
        <v>0</v>
      </c>
      <c r="Y29" s="6">
        <f t="shared" si="5"/>
        <v>0</v>
      </c>
      <c r="Z29" s="6">
        <f t="shared" si="6"/>
        <v>0</v>
      </c>
      <c r="AA29" s="6">
        <f t="shared" si="7"/>
        <v>0</v>
      </c>
      <c r="AB29" s="6">
        <f t="shared" si="8"/>
        <v>0</v>
      </c>
      <c r="AC29" s="6">
        <f t="shared" si="9"/>
        <v>0</v>
      </c>
      <c r="AD29" s="6"/>
      <c r="AE29" s="6"/>
    </row>
    <row r="30" spans="1:31" s="20" customFormat="1" ht="15" customHeight="1" x14ac:dyDescent="0.25">
      <c r="A30" s="19"/>
      <c r="B30" s="74" t="str">
        <f t="shared" si="2"/>
        <v>!!!</v>
      </c>
      <c r="C30" s="202" t="str">
        <f>IF($D30&lt;&gt;"",VLOOKUP(TEXT($D30,0),'Angaben Stationen'!$C$15:$D$114,2,0),"")</f>
        <v/>
      </c>
      <c r="D30" s="203"/>
      <c r="E30" s="210"/>
      <c r="F30" s="222"/>
      <c r="G30" s="205"/>
      <c r="H30" s="205"/>
      <c r="I30" s="223"/>
      <c r="J30" s="224"/>
      <c r="K30" s="114"/>
      <c r="L30" s="115"/>
      <c r="Q30" s="6">
        <f t="shared" si="3"/>
        <v>0</v>
      </c>
      <c r="R30" s="6" t="str">
        <f>VLOOKUP(C30,{"29 - Psychiatrie (Erwachsene)","BGI";"30 - Kinder- und Jugendpsychiatrie","BGII";"31 - Psychosomatik","BGI";"00 - Bitte eine Fachabteilung auswählen","Leer";"","Leer"},2,0)</f>
        <v>Leer</v>
      </c>
      <c r="S30" s="6" t="str">
        <f>VLOOKUP(C30,{"29 - Psychiatrie (Erwachsene)","BGIb";"30 - Kinder- und Jugendpsychiatrie","BGIIb";"31 - Psychosomatik","BGIb";"00 - Bitte eine Fachabteilung auswählen","Leer";"","Leer"},2,0)</f>
        <v>Leer</v>
      </c>
      <c r="T30" s="6" t="str">
        <f t="shared" si="12"/>
        <v>Leer</v>
      </c>
      <c r="U30" s="6" t="str">
        <f t="shared" si="1"/>
        <v/>
      </c>
      <c r="V30" s="6" t="str">
        <f>VLOOKUP($C30,{"29 - Psychiatrie (Erwachsene)","Anrechnungstatbestand";"30 - Kinder- und Jugendpsychiatrie","Anrechnungstatbestand";"31 - Psychosomatik","Anrechnungstatbestand";"","Leer";0,"Leer"},2,0)</f>
        <v>Leer</v>
      </c>
      <c r="W30" s="6" t="str">
        <f t="shared" si="4"/>
        <v>Leer</v>
      </c>
      <c r="X30" s="6">
        <f>VLOOKUP($C30,{"29 - Psychiatrie (Erwachsene)",1;"30 - Kinder- und Jugendpsychiatrie",1;"31 - Psychosomatik",1;"00 - Bitte eine Fachabteilung auswählen",0;"",0},2,0)</f>
        <v>0</v>
      </c>
      <c r="Y30" s="6">
        <f t="shared" si="5"/>
        <v>0</v>
      </c>
      <c r="Z30" s="6">
        <f t="shared" si="6"/>
        <v>0</v>
      </c>
      <c r="AA30" s="6">
        <f t="shared" si="7"/>
        <v>0</v>
      </c>
      <c r="AB30" s="6">
        <f t="shared" si="8"/>
        <v>0</v>
      </c>
      <c r="AC30" s="6">
        <f t="shared" si="9"/>
        <v>0</v>
      </c>
      <c r="AD30" s="6"/>
      <c r="AE30" s="6"/>
    </row>
    <row r="31" spans="1:31" s="20" customFormat="1" ht="15" customHeight="1" x14ac:dyDescent="0.25">
      <c r="A31" s="19"/>
      <c r="B31" s="74" t="str">
        <f t="shared" si="2"/>
        <v>!!!</v>
      </c>
      <c r="C31" s="202" t="str">
        <f>IF($D31&lt;&gt;"",VLOOKUP(TEXT($D31,0),'Angaben Stationen'!$C$15:$D$114,2,0),"")</f>
        <v/>
      </c>
      <c r="D31" s="203"/>
      <c r="E31" s="210"/>
      <c r="F31" s="222"/>
      <c r="G31" s="205"/>
      <c r="H31" s="205"/>
      <c r="I31" s="223"/>
      <c r="J31" s="224"/>
      <c r="K31" s="114"/>
      <c r="L31" s="115"/>
      <c r="Q31" s="6">
        <f t="shared" si="3"/>
        <v>0</v>
      </c>
      <c r="R31" s="6" t="str">
        <f>VLOOKUP(C31,{"29 - Psychiatrie (Erwachsene)","BGI";"30 - Kinder- und Jugendpsychiatrie","BGII";"31 - Psychosomatik","BGI";"00 - Bitte eine Fachabteilung auswählen","Leer";"","Leer"},2,0)</f>
        <v>Leer</v>
      </c>
      <c r="S31" s="6" t="str">
        <f>VLOOKUP(C31,{"29 - Psychiatrie (Erwachsene)","BGIb";"30 - Kinder- und Jugendpsychiatrie","BGIIb";"31 - Psychosomatik","BGIb";"00 - Bitte eine Fachabteilung auswählen","Leer";"","Leer"},2,0)</f>
        <v>Leer</v>
      </c>
      <c r="T31" s="6" t="str">
        <f t="shared" si="12"/>
        <v>Leer</v>
      </c>
      <c r="U31" s="6" t="str">
        <f t="shared" si="1"/>
        <v/>
      </c>
      <c r="V31" s="6" t="str">
        <f>VLOOKUP($C31,{"29 - Psychiatrie (Erwachsene)","Anrechnungstatbestand";"30 - Kinder- und Jugendpsychiatrie","Anrechnungstatbestand";"31 - Psychosomatik","Anrechnungstatbestand";"","Leer";0,"Leer"},2,0)</f>
        <v>Leer</v>
      </c>
      <c r="W31" s="6" t="str">
        <f t="shared" si="4"/>
        <v>Leer</v>
      </c>
      <c r="X31" s="6">
        <f>VLOOKUP($C31,{"29 - Psychiatrie (Erwachsene)",1;"30 - Kinder- und Jugendpsychiatrie",1;"31 - Psychosomatik",1;"00 - Bitte eine Fachabteilung auswählen",0;"",0},2,0)</f>
        <v>0</v>
      </c>
      <c r="Y31" s="6">
        <f t="shared" si="5"/>
        <v>0</v>
      </c>
      <c r="Z31" s="6">
        <f t="shared" si="6"/>
        <v>0</v>
      </c>
      <c r="AA31" s="6">
        <f t="shared" si="7"/>
        <v>0</v>
      </c>
      <c r="AB31" s="6">
        <f t="shared" si="8"/>
        <v>0</v>
      </c>
      <c r="AC31" s="6">
        <f t="shared" si="9"/>
        <v>0</v>
      </c>
      <c r="AD31" s="6"/>
      <c r="AE31" s="6"/>
    </row>
    <row r="32" spans="1:31" s="20" customFormat="1" ht="15" customHeight="1" x14ac:dyDescent="0.25">
      <c r="A32" s="19"/>
      <c r="B32" s="74" t="str">
        <f t="shared" si="2"/>
        <v>!!!</v>
      </c>
      <c r="C32" s="202" t="str">
        <f>IF($D32&lt;&gt;"",VLOOKUP(TEXT($D32,0),'Angaben Stationen'!$C$15:$D$114,2,0),"")</f>
        <v/>
      </c>
      <c r="D32" s="203"/>
      <c r="E32" s="210"/>
      <c r="F32" s="222"/>
      <c r="G32" s="205"/>
      <c r="H32" s="205"/>
      <c r="I32" s="223"/>
      <c r="J32" s="224"/>
      <c r="K32" s="114"/>
      <c r="L32" s="115"/>
      <c r="Q32" s="6">
        <f t="shared" si="3"/>
        <v>0</v>
      </c>
      <c r="R32" s="6" t="str">
        <f>VLOOKUP(C32,{"29 - Psychiatrie (Erwachsene)","BGI";"30 - Kinder- und Jugendpsychiatrie","BGII";"31 - Psychosomatik","BGI";"00 - Bitte eine Fachabteilung auswählen","Leer";"","Leer"},2,0)</f>
        <v>Leer</v>
      </c>
      <c r="S32" s="6" t="str">
        <f>VLOOKUP(C32,{"29 - Psychiatrie (Erwachsene)","BGIb";"30 - Kinder- und Jugendpsychiatrie","BGIIb";"31 - Psychosomatik","BGIb";"00 - Bitte eine Fachabteilung auswählen","Leer";"","Leer"},2,0)</f>
        <v>Leer</v>
      </c>
      <c r="T32" s="6" t="str">
        <f t="shared" si="12"/>
        <v>Leer</v>
      </c>
      <c r="U32" s="6" t="str">
        <f t="shared" si="1"/>
        <v/>
      </c>
      <c r="V32" s="6" t="str">
        <f>VLOOKUP($C32,{"29 - Psychiatrie (Erwachsene)","Anrechnungstatbestand";"30 - Kinder- und Jugendpsychiatrie","Anrechnungstatbestand";"31 - Psychosomatik","Anrechnungstatbestand";"","Leer";0,"Leer"},2,0)</f>
        <v>Leer</v>
      </c>
      <c r="W32" s="6" t="str">
        <f t="shared" si="4"/>
        <v>Leer</v>
      </c>
      <c r="X32" s="6">
        <f>VLOOKUP($C32,{"29 - Psychiatrie (Erwachsene)",1;"30 - Kinder- und Jugendpsychiatrie",1;"31 - Psychosomatik",1;"00 - Bitte eine Fachabteilung auswählen",0;"",0},2,0)</f>
        <v>0</v>
      </c>
      <c r="Y32" s="6">
        <f t="shared" si="5"/>
        <v>0</v>
      </c>
      <c r="Z32" s="6">
        <f t="shared" si="6"/>
        <v>0</v>
      </c>
      <c r="AA32" s="6">
        <f t="shared" si="7"/>
        <v>0</v>
      </c>
      <c r="AB32" s="6">
        <f t="shared" si="8"/>
        <v>0</v>
      </c>
      <c r="AC32" s="6">
        <f t="shared" si="9"/>
        <v>0</v>
      </c>
      <c r="AD32" s="6"/>
      <c r="AE32" s="6"/>
    </row>
    <row r="33" spans="1:31" s="20" customFormat="1" ht="15" customHeight="1" x14ac:dyDescent="0.25">
      <c r="A33" s="19"/>
      <c r="B33" s="74" t="str">
        <f t="shared" si="2"/>
        <v>!!!</v>
      </c>
      <c r="C33" s="202" t="str">
        <f>IF($D33&lt;&gt;"",VLOOKUP(TEXT($D33,0),'Angaben Stationen'!$C$15:$D$114,2,0),"")</f>
        <v/>
      </c>
      <c r="D33" s="203"/>
      <c r="E33" s="210"/>
      <c r="F33" s="222"/>
      <c r="G33" s="205"/>
      <c r="H33" s="205"/>
      <c r="I33" s="223"/>
      <c r="J33" s="224"/>
      <c r="K33" s="114"/>
      <c r="L33" s="115"/>
      <c r="Q33" s="6">
        <f t="shared" si="3"/>
        <v>0</v>
      </c>
      <c r="R33" s="6" t="str">
        <f>VLOOKUP(C33,{"29 - Psychiatrie (Erwachsene)","BGI";"30 - Kinder- und Jugendpsychiatrie","BGII";"31 - Psychosomatik","BGI";"00 - Bitte eine Fachabteilung auswählen","Leer";"","Leer"},2,0)</f>
        <v>Leer</v>
      </c>
      <c r="S33" s="6" t="str">
        <f>VLOOKUP(C33,{"29 - Psychiatrie (Erwachsene)","BGIb";"30 - Kinder- und Jugendpsychiatrie","BGIIb";"31 - Psychosomatik","BGIb";"00 - Bitte eine Fachabteilung auswählen","Leer";"","Leer"},2,0)</f>
        <v>Leer</v>
      </c>
      <c r="T33" s="6" t="str">
        <f t="shared" si="12"/>
        <v>Leer</v>
      </c>
      <c r="U33" s="6" t="str">
        <f t="shared" si="1"/>
        <v/>
      </c>
      <c r="V33" s="6" t="str">
        <f>VLOOKUP($C33,{"29 - Psychiatrie (Erwachsene)","Anrechnungstatbestand";"30 - Kinder- und Jugendpsychiatrie","Anrechnungstatbestand";"31 - Psychosomatik","Anrechnungstatbestand";"","Leer";0,"Leer"},2,0)</f>
        <v>Leer</v>
      </c>
      <c r="W33" s="6" t="str">
        <f t="shared" si="4"/>
        <v>Leer</v>
      </c>
      <c r="X33" s="6">
        <f>VLOOKUP($C33,{"29 - Psychiatrie (Erwachsene)",1;"30 - Kinder- und Jugendpsychiatrie",1;"31 - Psychosomatik",1;"00 - Bitte eine Fachabteilung auswählen",0;"",0},2,0)</f>
        <v>0</v>
      </c>
      <c r="Y33" s="6">
        <f t="shared" si="5"/>
        <v>0</v>
      </c>
      <c r="Z33" s="6">
        <f t="shared" si="6"/>
        <v>0</v>
      </c>
      <c r="AA33" s="6">
        <f t="shared" si="7"/>
        <v>0</v>
      </c>
      <c r="AB33" s="6">
        <f t="shared" si="8"/>
        <v>0</v>
      </c>
      <c r="AC33" s="6">
        <f t="shared" si="9"/>
        <v>0</v>
      </c>
      <c r="AD33" s="6"/>
      <c r="AE33" s="6"/>
    </row>
    <row r="34" spans="1:31" s="20" customFormat="1" ht="15" customHeight="1" x14ac:dyDescent="0.25">
      <c r="A34" s="19"/>
      <c r="B34" s="74" t="str">
        <f t="shared" si="2"/>
        <v>!!!</v>
      </c>
      <c r="C34" s="202" t="str">
        <f>IF($D34&lt;&gt;"",VLOOKUP(TEXT($D34,0),'Angaben Stationen'!$C$15:$D$114,2,0),"")</f>
        <v/>
      </c>
      <c r="D34" s="203"/>
      <c r="E34" s="210"/>
      <c r="F34" s="222"/>
      <c r="G34" s="205"/>
      <c r="H34" s="205"/>
      <c r="I34" s="223"/>
      <c r="J34" s="224"/>
      <c r="K34" s="114"/>
      <c r="L34" s="115"/>
      <c r="Q34" s="6">
        <f t="shared" si="3"/>
        <v>0</v>
      </c>
      <c r="R34" s="6" t="str">
        <f>VLOOKUP(C34,{"29 - Psychiatrie (Erwachsene)","BGI";"30 - Kinder- und Jugendpsychiatrie","BGII";"31 - Psychosomatik","BGI";"00 - Bitte eine Fachabteilung auswählen","Leer";"","Leer"},2,0)</f>
        <v>Leer</v>
      </c>
      <c r="S34" s="6" t="str">
        <f>VLOOKUP(C34,{"29 - Psychiatrie (Erwachsene)","BGIb";"30 - Kinder- und Jugendpsychiatrie","BGIIb";"31 - Psychosomatik","BGIb";"00 - Bitte eine Fachabteilung auswählen","Leer";"","Leer"},2,0)</f>
        <v>Leer</v>
      </c>
      <c r="T34" s="6" t="str">
        <f t="shared" si="12"/>
        <v>Leer</v>
      </c>
      <c r="U34" s="6" t="str">
        <f t="shared" si="1"/>
        <v/>
      </c>
      <c r="V34" s="6" t="str">
        <f>VLOOKUP($C34,{"29 - Psychiatrie (Erwachsene)","Anrechnungstatbestand";"30 - Kinder- und Jugendpsychiatrie","Anrechnungstatbestand";"31 - Psychosomatik","Anrechnungstatbestand";"","Leer";0,"Leer"},2,0)</f>
        <v>Leer</v>
      </c>
      <c r="W34" s="6" t="str">
        <f t="shared" si="4"/>
        <v>Leer</v>
      </c>
      <c r="X34" s="6">
        <f>VLOOKUP($C34,{"29 - Psychiatrie (Erwachsene)",1;"30 - Kinder- und Jugendpsychiatrie",1;"31 - Psychosomatik",1;"00 - Bitte eine Fachabteilung auswählen",0;"",0},2,0)</f>
        <v>0</v>
      </c>
      <c r="Y34" s="6">
        <f t="shared" si="5"/>
        <v>0</v>
      </c>
      <c r="Z34" s="6">
        <f t="shared" si="6"/>
        <v>0</v>
      </c>
      <c r="AA34" s="6">
        <f t="shared" si="7"/>
        <v>0</v>
      </c>
      <c r="AB34" s="6">
        <f t="shared" si="8"/>
        <v>0</v>
      </c>
      <c r="AC34" s="6">
        <f t="shared" si="9"/>
        <v>0</v>
      </c>
      <c r="AD34" s="6"/>
      <c r="AE34" s="6"/>
    </row>
    <row r="35" spans="1:31" s="20" customFormat="1" ht="15" customHeight="1" x14ac:dyDescent="0.25">
      <c r="A35" s="19"/>
      <c r="B35" s="74" t="str">
        <f t="shared" si="2"/>
        <v>!!!</v>
      </c>
      <c r="C35" s="202" t="str">
        <f>IF($D35&lt;&gt;"",VLOOKUP(TEXT($D35,0),'Angaben Stationen'!$C$15:$D$114,2,0),"")</f>
        <v/>
      </c>
      <c r="D35" s="203"/>
      <c r="E35" s="210"/>
      <c r="F35" s="222"/>
      <c r="G35" s="205"/>
      <c r="H35" s="205"/>
      <c r="I35" s="223"/>
      <c r="J35" s="224"/>
      <c r="K35" s="114"/>
      <c r="L35" s="115"/>
      <c r="Q35" s="6">
        <f t="shared" si="3"/>
        <v>0</v>
      </c>
      <c r="R35" s="6" t="str">
        <f>VLOOKUP(C35,{"29 - Psychiatrie (Erwachsene)","BGI";"30 - Kinder- und Jugendpsychiatrie","BGII";"31 - Psychosomatik","BGI";"00 - Bitte eine Fachabteilung auswählen","Leer";"","Leer"},2,0)</f>
        <v>Leer</v>
      </c>
      <c r="S35" s="6" t="str">
        <f>VLOOKUP(C35,{"29 - Psychiatrie (Erwachsene)","BGIb";"30 - Kinder- und Jugendpsychiatrie","BGIIb";"31 - Psychosomatik","BGIb";"00 - Bitte eine Fachabteilung auswählen","Leer";"","Leer"},2,0)</f>
        <v>Leer</v>
      </c>
      <c r="T35" s="6" t="str">
        <f t="shared" si="12"/>
        <v>Leer</v>
      </c>
      <c r="U35" s="6" t="str">
        <f t="shared" si="1"/>
        <v/>
      </c>
      <c r="V35" s="6" t="str">
        <f>VLOOKUP($C35,{"29 - Psychiatrie (Erwachsene)","Anrechnungstatbestand";"30 - Kinder- und Jugendpsychiatrie","Anrechnungstatbestand";"31 - Psychosomatik","Anrechnungstatbestand";"","Leer";0,"Leer"},2,0)</f>
        <v>Leer</v>
      </c>
      <c r="W35" s="6" t="str">
        <f t="shared" si="4"/>
        <v>Leer</v>
      </c>
      <c r="X35" s="6">
        <f>VLOOKUP($C35,{"29 - Psychiatrie (Erwachsene)",1;"30 - Kinder- und Jugendpsychiatrie",1;"31 - Psychosomatik",1;"00 - Bitte eine Fachabteilung auswählen",0;"",0},2,0)</f>
        <v>0</v>
      </c>
      <c r="Y35" s="6">
        <f t="shared" si="5"/>
        <v>0</v>
      </c>
      <c r="Z35" s="6">
        <f t="shared" si="6"/>
        <v>0</v>
      </c>
      <c r="AA35" s="6">
        <f t="shared" si="7"/>
        <v>0</v>
      </c>
      <c r="AB35" s="6">
        <f t="shared" si="8"/>
        <v>0</v>
      </c>
      <c r="AC35" s="6">
        <f t="shared" si="9"/>
        <v>0</v>
      </c>
      <c r="AD35" s="6"/>
      <c r="AE35" s="6"/>
    </row>
    <row r="36" spans="1:31" s="20" customFormat="1" ht="15" customHeight="1" x14ac:dyDescent="0.25">
      <c r="A36" s="19"/>
      <c r="B36" s="74" t="str">
        <f t="shared" si="2"/>
        <v>!!!</v>
      </c>
      <c r="C36" s="202" t="str">
        <f>IF($D36&lt;&gt;"",VLOOKUP(TEXT($D36,0),'Angaben Stationen'!$C$15:$D$114,2,0),"")</f>
        <v/>
      </c>
      <c r="D36" s="203"/>
      <c r="E36" s="210"/>
      <c r="F36" s="222"/>
      <c r="G36" s="205"/>
      <c r="H36" s="205"/>
      <c r="I36" s="223"/>
      <c r="J36" s="224"/>
      <c r="K36" s="114"/>
      <c r="L36" s="115"/>
      <c r="Q36" s="6">
        <f t="shared" si="3"/>
        <v>0</v>
      </c>
      <c r="R36" s="6" t="str">
        <f>VLOOKUP(C36,{"29 - Psychiatrie (Erwachsene)","BGI";"30 - Kinder- und Jugendpsychiatrie","BGII";"31 - Psychosomatik","BGI";"00 - Bitte eine Fachabteilung auswählen","Leer";"","Leer"},2,0)</f>
        <v>Leer</v>
      </c>
      <c r="S36" s="6" t="str">
        <f>VLOOKUP(C36,{"29 - Psychiatrie (Erwachsene)","BGIb";"30 - Kinder- und Jugendpsychiatrie","BGIIb";"31 - Psychosomatik","BGIb";"00 - Bitte eine Fachabteilung auswählen","Leer";"","Leer"},2,0)</f>
        <v>Leer</v>
      </c>
      <c r="T36" s="6" t="str">
        <f t="shared" si="12"/>
        <v>Leer</v>
      </c>
      <c r="U36" s="6" t="str">
        <f t="shared" si="1"/>
        <v/>
      </c>
      <c r="V36" s="6" t="str">
        <f>VLOOKUP($C36,{"29 - Psychiatrie (Erwachsene)","Anrechnungstatbestand";"30 - Kinder- und Jugendpsychiatrie","Anrechnungstatbestand";"31 - Psychosomatik","Anrechnungstatbestand";"","Leer";0,"Leer"},2,0)</f>
        <v>Leer</v>
      </c>
      <c r="W36" s="6" t="str">
        <f t="shared" si="4"/>
        <v>Leer</v>
      </c>
      <c r="X36" s="6">
        <f>VLOOKUP($C36,{"29 - Psychiatrie (Erwachsene)",1;"30 - Kinder- und Jugendpsychiatrie",1;"31 - Psychosomatik",1;"00 - Bitte eine Fachabteilung auswählen",0;"",0},2,0)</f>
        <v>0</v>
      </c>
      <c r="Y36" s="6">
        <f t="shared" si="5"/>
        <v>0</v>
      </c>
      <c r="Z36" s="6">
        <f t="shared" si="6"/>
        <v>0</v>
      </c>
      <c r="AA36" s="6">
        <f t="shared" si="7"/>
        <v>0</v>
      </c>
      <c r="AB36" s="6">
        <f t="shared" si="8"/>
        <v>0</v>
      </c>
      <c r="AC36" s="6">
        <f t="shared" si="9"/>
        <v>0</v>
      </c>
      <c r="AD36" s="6"/>
      <c r="AE36" s="6"/>
    </row>
    <row r="37" spans="1:31" s="20" customFormat="1" ht="15" customHeight="1" x14ac:dyDescent="0.25">
      <c r="A37" s="19"/>
      <c r="B37" s="74" t="str">
        <f t="shared" si="2"/>
        <v>!!!</v>
      </c>
      <c r="C37" s="202" t="str">
        <f>IF($D37&lt;&gt;"",VLOOKUP(TEXT($D37,0),'Angaben Stationen'!$C$15:$D$114,2,0),"")</f>
        <v/>
      </c>
      <c r="D37" s="203"/>
      <c r="E37" s="210"/>
      <c r="F37" s="222"/>
      <c r="G37" s="205"/>
      <c r="H37" s="205"/>
      <c r="I37" s="223"/>
      <c r="J37" s="224"/>
      <c r="K37" s="114"/>
      <c r="L37" s="115"/>
      <c r="Q37" s="6">
        <f t="shared" si="3"/>
        <v>0</v>
      </c>
      <c r="R37" s="6" t="str">
        <f>VLOOKUP(C37,{"29 - Psychiatrie (Erwachsene)","BGI";"30 - Kinder- und Jugendpsychiatrie","BGII";"31 - Psychosomatik","BGI";"00 - Bitte eine Fachabteilung auswählen","Leer";"","Leer"},2,0)</f>
        <v>Leer</v>
      </c>
      <c r="S37" s="6" t="str">
        <f>VLOOKUP(C37,{"29 - Psychiatrie (Erwachsene)","BGIb";"30 - Kinder- und Jugendpsychiatrie","BGIIb";"31 - Psychosomatik","BGIb";"00 - Bitte eine Fachabteilung auswählen","Leer";"","Leer"},2,0)</f>
        <v>Leer</v>
      </c>
      <c r="T37" s="6" t="str">
        <f t="shared" si="12"/>
        <v>Leer</v>
      </c>
      <c r="U37" s="6" t="str">
        <f t="shared" si="1"/>
        <v/>
      </c>
      <c r="V37" s="6" t="str">
        <f>VLOOKUP($C37,{"29 - Psychiatrie (Erwachsene)","Anrechnungstatbestand";"30 - Kinder- und Jugendpsychiatrie","Anrechnungstatbestand";"31 - Psychosomatik","Anrechnungstatbestand";"","Leer";0,"Leer"},2,0)</f>
        <v>Leer</v>
      </c>
      <c r="W37" s="6" t="str">
        <f t="shared" si="4"/>
        <v>Leer</v>
      </c>
      <c r="X37" s="6">
        <f>VLOOKUP($C37,{"29 - Psychiatrie (Erwachsene)",1;"30 - Kinder- und Jugendpsychiatrie",1;"31 - Psychosomatik",1;"00 - Bitte eine Fachabteilung auswählen",0;"",0},2,0)</f>
        <v>0</v>
      </c>
      <c r="Y37" s="6">
        <f t="shared" si="5"/>
        <v>0</v>
      </c>
      <c r="Z37" s="6">
        <f t="shared" si="6"/>
        <v>0</v>
      </c>
      <c r="AA37" s="6">
        <f t="shared" si="7"/>
        <v>0</v>
      </c>
      <c r="AB37" s="6">
        <f t="shared" si="8"/>
        <v>0</v>
      </c>
      <c r="AC37" s="6">
        <f t="shared" si="9"/>
        <v>0</v>
      </c>
      <c r="AD37" s="6"/>
      <c r="AE37" s="6"/>
    </row>
    <row r="38" spans="1:31" s="20" customFormat="1" ht="15" customHeight="1" x14ac:dyDescent="0.25">
      <c r="A38" s="19"/>
      <c r="B38" s="74" t="str">
        <f t="shared" si="2"/>
        <v>!!!</v>
      </c>
      <c r="C38" s="202" t="str">
        <f>IF($D38&lt;&gt;"",VLOOKUP(TEXT($D38,0),'Angaben Stationen'!$C$15:$D$114,2,0),"")</f>
        <v/>
      </c>
      <c r="D38" s="203"/>
      <c r="E38" s="210"/>
      <c r="F38" s="222"/>
      <c r="G38" s="205"/>
      <c r="H38" s="205"/>
      <c r="I38" s="223"/>
      <c r="J38" s="224"/>
      <c r="K38" s="114"/>
      <c r="L38" s="115"/>
      <c r="Q38" s="6">
        <f t="shared" si="3"/>
        <v>0</v>
      </c>
      <c r="R38" s="6" t="str">
        <f>VLOOKUP(C38,{"29 - Psychiatrie (Erwachsene)","BGI";"30 - Kinder- und Jugendpsychiatrie","BGII";"31 - Psychosomatik","BGI";"00 - Bitte eine Fachabteilung auswählen","Leer";"","Leer"},2,0)</f>
        <v>Leer</v>
      </c>
      <c r="S38" s="6" t="str">
        <f>VLOOKUP(C38,{"29 - Psychiatrie (Erwachsene)","BGIb";"30 - Kinder- und Jugendpsychiatrie","BGIIb";"31 - Psychosomatik","BGIb";"00 - Bitte eine Fachabteilung auswählen","Leer";"","Leer"},2,0)</f>
        <v>Leer</v>
      </c>
      <c r="T38" s="6" t="str">
        <f t="shared" si="12"/>
        <v>Leer</v>
      </c>
      <c r="U38" s="6" t="str">
        <f t="shared" si="1"/>
        <v/>
      </c>
      <c r="V38" s="6" t="str">
        <f>VLOOKUP($C38,{"29 - Psychiatrie (Erwachsene)","Anrechnungstatbestand";"30 - Kinder- und Jugendpsychiatrie","Anrechnungstatbestand";"31 - Psychosomatik","Anrechnungstatbestand";"","Leer";0,"Leer"},2,0)</f>
        <v>Leer</v>
      </c>
      <c r="W38" s="6" t="str">
        <f t="shared" si="4"/>
        <v>Leer</v>
      </c>
      <c r="X38" s="6">
        <f>VLOOKUP($C38,{"29 - Psychiatrie (Erwachsene)",1;"30 - Kinder- und Jugendpsychiatrie",1;"31 - Psychosomatik",1;"00 - Bitte eine Fachabteilung auswählen",0;"",0},2,0)</f>
        <v>0</v>
      </c>
      <c r="Y38" s="6">
        <f t="shared" si="5"/>
        <v>0</v>
      </c>
      <c r="Z38" s="6">
        <f t="shared" si="6"/>
        <v>0</v>
      </c>
      <c r="AA38" s="6">
        <f t="shared" si="7"/>
        <v>0</v>
      </c>
      <c r="AB38" s="6">
        <f t="shared" si="8"/>
        <v>0</v>
      </c>
      <c r="AC38" s="6">
        <f t="shared" si="9"/>
        <v>0</v>
      </c>
      <c r="AD38" s="6"/>
      <c r="AE38" s="6"/>
    </row>
    <row r="39" spans="1:31" s="20" customFormat="1" ht="15" customHeight="1" x14ac:dyDescent="0.25">
      <c r="A39" s="19"/>
      <c r="B39" s="74" t="str">
        <f t="shared" si="2"/>
        <v>!!!</v>
      </c>
      <c r="C39" s="202" t="str">
        <f>IF($D39&lt;&gt;"",VLOOKUP(TEXT($D39,0),'Angaben Stationen'!$C$15:$D$114,2,0),"")</f>
        <v/>
      </c>
      <c r="D39" s="203"/>
      <c r="E39" s="210"/>
      <c r="F39" s="222"/>
      <c r="G39" s="205"/>
      <c r="H39" s="205"/>
      <c r="I39" s="223"/>
      <c r="J39" s="224"/>
      <c r="K39" s="114"/>
      <c r="L39" s="115"/>
      <c r="Q39" s="6">
        <f t="shared" si="3"/>
        <v>0</v>
      </c>
      <c r="R39" s="6" t="str">
        <f>VLOOKUP(C39,{"29 - Psychiatrie (Erwachsene)","BGI";"30 - Kinder- und Jugendpsychiatrie","BGII";"31 - Psychosomatik","BGI";"00 - Bitte eine Fachabteilung auswählen","Leer";"","Leer"},2,0)</f>
        <v>Leer</v>
      </c>
      <c r="S39" s="6" t="str">
        <f>VLOOKUP(C39,{"29 - Psychiatrie (Erwachsene)","BGIb";"30 - Kinder- und Jugendpsychiatrie","BGIIb";"31 - Psychosomatik","BGIb";"00 - Bitte eine Fachabteilung auswählen","Leer";"","Leer"},2,0)</f>
        <v>Leer</v>
      </c>
      <c r="T39" s="6" t="str">
        <f t="shared" si="12"/>
        <v>Leer</v>
      </c>
      <c r="U39" s="6" t="str">
        <f t="shared" si="1"/>
        <v/>
      </c>
      <c r="V39" s="6" t="str">
        <f>VLOOKUP($C39,{"29 - Psychiatrie (Erwachsene)","Anrechnungstatbestand";"30 - Kinder- und Jugendpsychiatrie","Anrechnungstatbestand";"31 - Psychosomatik","Anrechnungstatbestand";"","Leer";0,"Leer"},2,0)</f>
        <v>Leer</v>
      </c>
      <c r="W39" s="6" t="str">
        <f t="shared" si="4"/>
        <v>Leer</v>
      </c>
      <c r="X39" s="6">
        <f>VLOOKUP($C39,{"29 - Psychiatrie (Erwachsene)",1;"30 - Kinder- und Jugendpsychiatrie",1;"31 - Psychosomatik",1;"00 - Bitte eine Fachabteilung auswählen",0;"",0},2,0)</f>
        <v>0</v>
      </c>
      <c r="Y39" s="6">
        <f t="shared" si="5"/>
        <v>0</v>
      </c>
      <c r="Z39" s="6">
        <f t="shared" si="6"/>
        <v>0</v>
      </c>
      <c r="AA39" s="6">
        <f t="shared" si="7"/>
        <v>0</v>
      </c>
      <c r="AB39" s="6">
        <f t="shared" si="8"/>
        <v>0</v>
      </c>
      <c r="AC39" s="6">
        <f t="shared" si="9"/>
        <v>0</v>
      </c>
      <c r="AD39" s="6"/>
      <c r="AE39" s="6"/>
    </row>
    <row r="40" spans="1:31" s="20" customFormat="1" ht="15" customHeight="1" x14ac:dyDescent="0.25">
      <c r="A40" s="19"/>
      <c r="B40" s="74" t="str">
        <f t="shared" si="2"/>
        <v>!!!</v>
      </c>
      <c r="C40" s="202" t="str">
        <f>IF($D40&lt;&gt;"",VLOOKUP(TEXT($D40,0),'Angaben Stationen'!$C$15:$D$114,2,0),"")</f>
        <v/>
      </c>
      <c r="D40" s="203"/>
      <c r="E40" s="210"/>
      <c r="F40" s="222"/>
      <c r="G40" s="205"/>
      <c r="H40" s="205"/>
      <c r="I40" s="223"/>
      <c r="J40" s="224"/>
      <c r="K40" s="114"/>
      <c r="L40" s="115"/>
      <c r="Q40" s="6">
        <f t="shared" si="3"/>
        <v>0</v>
      </c>
      <c r="R40" s="6" t="str">
        <f>VLOOKUP(C40,{"29 - Psychiatrie (Erwachsene)","BGI";"30 - Kinder- und Jugendpsychiatrie","BGII";"31 - Psychosomatik","BGI";"00 - Bitte eine Fachabteilung auswählen","Leer";"","Leer"},2,0)</f>
        <v>Leer</v>
      </c>
      <c r="S40" s="6" t="str">
        <f>VLOOKUP(C40,{"29 - Psychiatrie (Erwachsene)","BGIb";"30 - Kinder- und Jugendpsychiatrie","BGIIb";"31 - Psychosomatik","BGIb";"00 - Bitte eine Fachabteilung auswählen","Leer";"","Leer"},2,0)</f>
        <v>Leer</v>
      </c>
      <c r="T40" s="6" t="str">
        <f t="shared" si="12"/>
        <v>Leer</v>
      </c>
      <c r="U40" s="6" t="str">
        <f t="shared" si="1"/>
        <v/>
      </c>
      <c r="V40" s="6" t="str">
        <f>VLOOKUP($C40,{"29 - Psychiatrie (Erwachsene)","Anrechnungstatbestand";"30 - Kinder- und Jugendpsychiatrie","Anrechnungstatbestand";"31 - Psychosomatik","Anrechnungstatbestand";"","Leer";0,"Leer"},2,0)</f>
        <v>Leer</v>
      </c>
      <c r="W40" s="6" t="str">
        <f t="shared" si="4"/>
        <v>Leer</v>
      </c>
      <c r="X40" s="6">
        <f>VLOOKUP($C40,{"29 - Psychiatrie (Erwachsene)",1;"30 - Kinder- und Jugendpsychiatrie",1;"31 - Psychosomatik",1;"00 - Bitte eine Fachabteilung auswählen",0;"",0},2,0)</f>
        <v>0</v>
      </c>
      <c r="Y40" s="6">
        <f t="shared" si="5"/>
        <v>0</v>
      </c>
      <c r="Z40" s="6">
        <f t="shared" si="6"/>
        <v>0</v>
      </c>
      <c r="AA40" s="6">
        <f t="shared" si="7"/>
        <v>0</v>
      </c>
      <c r="AB40" s="6">
        <f t="shared" si="8"/>
        <v>0</v>
      </c>
      <c r="AC40" s="6">
        <f t="shared" si="9"/>
        <v>0</v>
      </c>
      <c r="AD40" s="6"/>
      <c r="AE40" s="6"/>
    </row>
    <row r="41" spans="1:31" s="20" customFormat="1" ht="15" customHeight="1" x14ac:dyDescent="0.25">
      <c r="A41" s="19"/>
      <c r="B41" s="74" t="str">
        <f t="shared" si="2"/>
        <v>!!!</v>
      </c>
      <c r="C41" s="202" t="str">
        <f>IF($D41&lt;&gt;"",VLOOKUP(TEXT($D41,0),'Angaben Stationen'!$C$15:$D$114,2,0),"")</f>
        <v/>
      </c>
      <c r="D41" s="203"/>
      <c r="E41" s="210"/>
      <c r="F41" s="222"/>
      <c r="G41" s="205"/>
      <c r="H41" s="205"/>
      <c r="I41" s="223"/>
      <c r="J41" s="224"/>
      <c r="K41" s="114"/>
      <c r="L41" s="115"/>
      <c r="Q41" s="6">
        <f t="shared" si="3"/>
        <v>0</v>
      </c>
      <c r="R41" s="6" t="str">
        <f>VLOOKUP(C41,{"29 - Psychiatrie (Erwachsene)","BGI";"30 - Kinder- und Jugendpsychiatrie","BGII";"31 - Psychosomatik","BGI";"00 - Bitte eine Fachabteilung auswählen","Leer";"","Leer"},2,0)</f>
        <v>Leer</v>
      </c>
      <c r="S41" s="6" t="str">
        <f>VLOOKUP(C41,{"29 - Psychiatrie (Erwachsene)","BGIb";"30 - Kinder- und Jugendpsychiatrie","BGIIb";"31 - Psychosomatik","BGIb";"00 - Bitte eine Fachabteilung auswählen","Leer";"","Leer"},2,0)</f>
        <v>Leer</v>
      </c>
      <c r="T41" s="6" t="str">
        <f t="shared" si="12"/>
        <v>Leer</v>
      </c>
      <c r="U41" s="6" t="str">
        <f t="shared" si="1"/>
        <v/>
      </c>
      <c r="V41" s="6" t="str">
        <f>VLOOKUP($C41,{"29 - Psychiatrie (Erwachsene)","Anrechnungstatbestand";"30 - Kinder- und Jugendpsychiatrie","Anrechnungstatbestand";"31 - Psychosomatik","Anrechnungstatbestand";"","Leer";0,"Leer"},2,0)</f>
        <v>Leer</v>
      </c>
      <c r="W41" s="6" t="str">
        <f t="shared" si="4"/>
        <v>Leer</v>
      </c>
      <c r="X41" s="6">
        <f>VLOOKUP($C41,{"29 - Psychiatrie (Erwachsene)",1;"30 - Kinder- und Jugendpsychiatrie",1;"31 - Psychosomatik",1;"00 - Bitte eine Fachabteilung auswählen",0;"",0},2,0)</f>
        <v>0</v>
      </c>
      <c r="Y41" s="6">
        <f t="shared" si="5"/>
        <v>0</v>
      </c>
      <c r="Z41" s="6">
        <f t="shared" si="6"/>
        <v>0</v>
      </c>
      <c r="AA41" s="6">
        <f t="shared" si="7"/>
        <v>0</v>
      </c>
      <c r="AB41" s="6">
        <f t="shared" si="8"/>
        <v>0</v>
      </c>
      <c r="AC41" s="6">
        <f t="shared" si="9"/>
        <v>0</v>
      </c>
      <c r="AD41" s="6"/>
      <c r="AE41" s="6"/>
    </row>
    <row r="42" spans="1:31" s="20" customFormat="1" ht="15" customHeight="1" x14ac:dyDescent="0.25">
      <c r="A42" s="19"/>
      <c r="B42" s="74" t="str">
        <f t="shared" si="2"/>
        <v>!!!</v>
      </c>
      <c r="C42" s="202" t="str">
        <f>IF($D42&lt;&gt;"",VLOOKUP(TEXT($D42,0),'Angaben Stationen'!$C$15:$D$114,2,0),"")</f>
        <v/>
      </c>
      <c r="D42" s="203"/>
      <c r="E42" s="210"/>
      <c r="F42" s="222"/>
      <c r="G42" s="205"/>
      <c r="H42" s="205"/>
      <c r="I42" s="223"/>
      <c r="J42" s="224"/>
      <c r="K42" s="114"/>
      <c r="L42" s="115"/>
      <c r="Q42" s="6">
        <f t="shared" si="3"/>
        <v>0</v>
      </c>
      <c r="R42" s="6" t="str">
        <f>VLOOKUP(C42,{"29 - Psychiatrie (Erwachsene)","BGI";"30 - Kinder- und Jugendpsychiatrie","BGII";"31 - Psychosomatik","BGI";"00 - Bitte eine Fachabteilung auswählen","Leer";"","Leer"},2,0)</f>
        <v>Leer</v>
      </c>
      <c r="S42" s="6" t="str">
        <f>VLOOKUP(C42,{"29 - Psychiatrie (Erwachsene)","BGIb";"30 - Kinder- und Jugendpsychiatrie","BGIIb";"31 - Psychosomatik","BGIb";"00 - Bitte eine Fachabteilung auswählen","Leer";"","Leer"},2,0)</f>
        <v>Leer</v>
      </c>
      <c r="T42" s="6" t="str">
        <f t="shared" si="12"/>
        <v>Leer</v>
      </c>
      <c r="U42" s="6" t="str">
        <f t="shared" si="1"/>
        <v/>
      </c>
      <c r="V42" s="6" t="str">
        <f>VLOOKUP($C42,{"29 - Psychiatrie (Erwachsene)","Anrechnungstatbestand";"30 - Kinder- und Jugendpsychiatrie","Anrechnungstatbestand";"31 - Psychosomatik","Anrechnungstatbestand";"","Leer";0,"Leer"},2,0)</f>
        <v>Leer</v>
      </c>
      <c r="W42" s="6" t="str">
        <f t="shared" si="4"/>
        <v>Leer</v>
      </c>
      <c r="X42" s="6">
        <f>VLOOKUP($C42,{"29 - Psychiatrie (Erwachsene)",1;"30 - Kinder- und Jugendpsychiatrie",1;"31 - Psychosomatik",1;"00 - Bitte eine Fachabteilung auswählen",0;"",0},2,0)</f>
        <v>0</v>
      </c>
      <c r="Y42" s="6">
        <f t="shared" si="5"/>
        <v>0</v>
      </c>
      <c r="Z42" s="6">
        <f t="shared" si="6"/>
        <v>0</v>
      </c>
      <c r="AA42" s="6">
        <f t="shared" si="7"/>
        <v>0</v>
      </c>
      <c r="AB42" s="6">
        <f t="shared" si="8"/>
        <v>0</v>
      </c>
      <c r="AC42" s="6">
        <f t="shared" si="9"/>
        <v>0</v>
      </c>
      <c r="AD42" s="6"/>
      <c r="AE42" s="6"/>
    </row>
    <row r="43" spans="1:31" s="20" customFormat="1" ht="15" customHeight="1" x14ac:dyDescent="0.25">
      <c r="A43" s="19"/>
      <c r="B43" s="74" t="str">
        <f t="shared" si="2"/>
        <v>!!!</v>
      </c>
      <c r="C43" s="202" t="str">
        <f>IF($D43&lt;&gt;"",VLOOKUP(TEXT($D43,0),'Angaben Stationen'!$C$15:$D$114,2,0),"")</f>
        <v/>
      </c>
      <c r="D43" s="203"/>
      <c r="E43" s="210"/>
      <c r="F43" s="222"/>
      <c r="G43" s="205"/>
      <c r="H43" s="205"/>
      <c r="I43" s="223"/>
      <c r="J43" s="224"/>
      <c r="K43" s="114"/>
      <c r="L43" s="115"/>
      <c r="Q43" s="6">
        <f t="shared" si="3"/>
        <v>0</v>
      </c>
      <c r="R43" s="6" t="str">
        <f>VLOOKUP(C43,{"29 - Psychiatrie (Erwachsene)","BGI";"30 - Kinder- und Jugendpsychiatrie","BGII";"31 - Psychosomatik","BGI";"00 - Bitte eine Fachabteilung auswählen","Leer";"","Leer"},2,0)</f>
        <v>Leer</v>
      </c>
      <c r="S43" s="6" t="str">
        <f>VLOOKUP(C43,{"29 - Psychiatrie (Erwachsene)","BGIb";"30 - Kinder- und Jugendpsychiatrie","BGIIb";"31 - Psychosomatik","BGIb";"00 - Bitte eine Fachabteilung auswählen","Leer";"","Leer"},2,0)</f>
        <v>Leer</v>
      </c>
      <c r="T43" s="6" t="str">
        <f t="shared" si="12"/>
        <v>Leer</v>
      </c>
      <c r="U43" s="6" t="str">
        <f t="shared" si="1"/>
        <v/>
      </c>
      <c r="V43" s="6" t="str">
        <f>VLOOKUP($C43,{"29 - Psychiatrie (Erwachsene)","Anrechnungstatbestand";"30 - Kinder- und Jugendpsychiatrie","Anrechnungstatbestand";"31 - Psychosomatik","Anrechnungstatbestand";"","Leer";0,"Leer"},2,0)</f>
        <v>Leer</v>
      </c>
      <c r="W43" s="6" t="str">
        <f t="shared" si="4"/>
        <v>Leer</v>
      </c>
      <c r="X43" s="6">
        <f>VLOOKUP($C43,{"29 - Psychiatrie (Erwachsene)",1;"30 - Kinder- und Jugendpsychiatrie",1;"31 - Psychosomatik",1;"00 - Bitte eine Fachabteilung auswählen",0;"",0},2,0)</f>
        <v>0</v>
      </c>
      <c r="Y43" s="6">
        <f t="shared" si="5"/>
        <v>0</v>
      </c>
      <c r="Z43" s="6">
        <f t="shared" si="6"/>
        <v>0</v>
      </c>
      <c r="AA43" s="6">
        <f t="shared" si="7"/>
        <v>0</v>
      </c>
      <c r="AB43" s="6">
        <f t="shared" si="8"/>
        <v>0</v>
      </c>
      <c r="AC43" s="6">
        <f t="shared" si="9"/>
        <v>0</v>
      </c>
      <c r="AD43" s="6"/>
      <c r="AE43" s="6"/>
    </row>
    <row r="44" spans="1:31" s="20" customFormat="1" ht="15" customHeight="1" x14ac:dyDescent="0.25">
      <c r="A44" s="19"/>
      <c r="B44" s="74" t="str">
        <f t="shared" si="2"/>
        <v>!!!</v>
      </c>
      <c r="C44" s="202" t="str">
        <f>IF($D44&lt;&gt;"",VLOOKUP(TEXT($D44,0),'Angaben Stationen'!$C$15:$D$114,2,0),"")</f>
        <v/>
      </c>
      <c r="D44" s="203"/>
      <c r="E44" s="210"/>
      <c r="F44" s="222"/>
      <c r="G44" s="205"/>
      <c r="H44" s="205"/>
      <c r="I44" s="223"/>
      <c r="J44" s="224"/>
      <c r="K44" s="114"/>
      <c r="L44" s="115"/>
      <c r="Q44" s="6">
        <f t="shared" si="3"/>
        <v>0</v>
      </c>
      <c r="R44" s="6" t="str">
        <f>VLOOKUP(C44,{"29 - Psychiatrie (Erwachsene)","BGI";"30 - Kinder- und Jugendpsychiatrie","BGII";"31 - Psychosomatik","BGI";"00 - Bitte eine Fachabteilung auswählen","Leer";"","Leer"},2,0)</f>
        <v>Leer</v>
      </c>
      <c r="S44" s="6" t="str">
        <f>VLOOKUP(C44,{"29 - Psychiatrie (Erwachsene)","BGIb";"30 - Kinder- und Jugendpsychiatrie","BGIIb";"31 - Psychosomatik","BGIb";"00 - Bitte eine Fachabteilung auswählen","Leer";"","Leer"},2,0)</f>
        <v>Leer</v>
      </c>
      <c r="T44" s="6" t="str">
        <f t="shared" si="12"/>
        <v>Leer</v>
      </c>
      <c r="U44" s="6" t="str">
        <f t="shared" si="1"/>
        <v/>
      </c>
      <c r="V44" s="6" t="str">
        <f>VLOOKUP($C44,{"29 - Psychiatrie (Erwachsene)","Anrechnungstatbestand";"30 - Kinder- und Jugendpsychiatrie","Anrechnungstatbestand";"31 - Psychosomatik","Anrechnungstatbestand";"","Leer";0,"Leer"},2,0)</f>
        <v>Leer</v>
      </c>
      <c r="W44" s="6" t="str">
        <f t="shared" si="4"/>
        <v>Leer</v>
      </c>
      <c r="X44" s="6">
        <f>VLOOKUP($C44,{"29 - Psychiatrie (Erwachsene)",1;"30 - Kinder- und Jugendpsychiatrie",1;"31 - Psychosomatik",1;"00 - Bitte eine Fachabteilung auswählen",0;"",0},2,0)</f>
        <v>0</v>
      </c>
      <c r="Y44" s="6">
        <f t="shared" si="5"/>
        <v>0</v>
      </c>
      <c r="Z44" s="6">
        <f t="shared" si="6"/>
        <v>0</v>
      </c>
      <c r="AA44" s="6">
        <f t="shared" si="7"/>
        <v>0</v>
      </c>
      <c r="AB44" s="6">
        <f t="shared" si="8"/>
        <v>0</v>
      </c>
      <c r="AC44" s="6">
        <f t="shared" si="9"/>
        <v>0</v>
      </c>
      <c r="AD44" s="6"/>
      <c r="AE44" s="6"/>
    </row>
    <row r="45" spans="1:31" s="20" customFormat="1" ht="15" customHeight="1" x14ac:dyDescent="0.25">
      <c r="A45" s="19"/>
      <c r="B45" s="74" t="str">
        <f t="shared" si="2"/>
        <v>!!!</v>
      </c>
      <c r="C45" s="202" t="str">
        <f>IF($D45&lt;&gt;"",VLOOKUP(TEXT($D45,0),'Angaben Stationen'!$C$15:$D$114,2,0),"")</f>
        <v/>
      </c>
      <c r="D45" s="203"/>
      <c r="E45" s="210"/>
      <c r="F45" s="222"/>
      <c r="G45" s="205"/>
      <c r="H45" s="205"/>
      <c r="I45" s="223"/>
      <c r="J45" s="224"/>
      <c r="K45" s="114"/>
      <c r="L45" s="115"/>
      <c r="Q45" s="6">
        <f t="shared" si="3"/>
        <v>0</v>
      </c>
      <c r="R45" s="6" t="str">
        <f>VLOOKUP(C45,{"29 - Psychiatrie (Erwachsene)","BGI";"30 - Kinder- und Jugendpsychiatrie","BGII";"31 - Psychosomatik","BGI";"00 - Bitte eine Fachabteilung auswählen","Leer";"","Leer"},2,0)</f>
        <v>Leer</v>
      </c>
      <c r="S45" s="6" t="str">
        <f>VLOOKUP(C45,{"29 - Psychiatrie (Erwachsene)","BGIb";"30 - Kinder- und Jugendpsychiatrie","BGIIb";"31 - Psychosomatik","BGIb";"00 - Bitte eine Fachabteilung auswählen","Leer";"","Leer"},2,0)</f>
        <v>Leer</v>
      </c>
      <c r="T45" s="6" t="str">
        <f t="shared" si="12"/>
        <v>Leer</v>
      </c>
      <c r="U45" s="6" t="str">
        <f t="shared" si="1"/>
        <v/>
      </c>
      <c r="V45" s="6" t="str">
        <f>VLOOKUP($C45,{"29 - Psychiatrie (Erwachsene)","Anrechnungstatbestand";"30 - Kinder- und Jugendpsychiatrie","Anrechnungstatbestand";"31 - Psychosomatik","Anrechnungstatbestand";"","Leer";0,"Leer"},2,0)</f>
        <v>Leer</v>
      </c>
      <c r="W45" s="6" t="str">
        <f t="shared" si="4"/>
        <v>Leer</v>
      </c>
      <c r="X45" s="6">
        <f>VLOOKUP($C45,{"29 - Psychiatrie (Erwachsene)",1;"30 - Kinder- und Jugendpsychiatrie",1;"31 - Psychosomatik",1;"00 - Bitte eine Fachabteilung auswählen",0;"",0},2,0)</f>
        <v>0</v>
      </c>
      <c r="Y45" s="6">
        <f t="shared" si="5"/>
        <v>0</v>
      </c>
      <c r="Z45" s="6">
        <f t="shared" si="6"/>
        <v>0</v>
      </c>
      <c r="AA45" s="6">
        <f t="shared" si="7"/>
        <v>0</v>
      </c>
      <c r="AB45" s="6">
        <f t="shared" si="8"/>
        <v>0</v>
      </c>
      <c r="AC45" s="6">
        <f t="shared" si="9"/>
        <v>0</v>
      </c>
      <c r="AD45" s="6"/>
      <c r="AE45" s="6"/>
    </row>
    <row r="46" spans="1:31" s="20" customFormat="1" ht="15" customHeight="1" x14ac:dyDescent="0.25">
      <c r="A46" s="19"/>
      <c r="B46" s="74" t="str">
        <f t="shared" si="2"/>
        <v>!!!</v>
      </c>
      <c r="C46" s="202" t="str">
        <f>IF($D46&lt;&gt;"",VLOOKUP(TEXT($D46,0),'Angaben Stationen'!$C$15:$D$114,2,0),"")</f>
        <v/>
      </c>
      <c r="D46" s="203"/>
      <c r="E46" s="210"/>
      <c r="F46" s="222"/>
      <c r="G46" s="205"/>
      <c r="H46" s="205"/>
      <c r="I46" s="223"/>
      <c r="J46" s="224"/>
      <c r="K46" s="114"/>
      <c r="L46" s="115"/>
      <c r="Q46" s="6">
        <f t="shared" si="3"/>
        <v>0</v>
      </c>
      <c r="R46" s="6" t="str">
        <f>VLOOKUP(C46,{"29 - Psychiatrie (Erwachsene)","BGI";"30 - Kinder- und Jugendpsychiatrie","BGII";"31 - Psychosomatik","BGI";"00 - Bitte eine Fachabteilung auswählen","Leer";"","Leer"},2,0)</f>
        <v>Leer</v>
      </c>
      <c r="S46" s="6" t="str">
        <f>VLOOKUP(C46,{"29 - Psychiatrie (Erwachsene)","BGIb";"30 - Kinder- und Jugendpsychiatrie","BGIIb";"31 - Psychosomatik","BGIb";"00 - Bitte eine Fachabteilung auswählen","Leer";"","Leer"},2,0)</f>
        <v>Leer</v>
      </c>
      <c r="T46" s="6" t="str">
        <f t="shared" si="12"/>
        <v>Leer</v>
      </c>
      <c r="U46" s="6" t="str">
        <f t="shared" si="1"/>
        <v/>
      </c>
      <c r="V46" s="6" t="str">
        <f>VLOOKUP($C46,{"29 - Psychiatrie (Erwachsene)","Anrechnungstatbestand";"30 - Kinder- und Jugendpsychiatrie","Anrechnungstatbestand";"31 - Psychosomatik","Anrechnungstatbestand";"","Leer";0,"Leer"},2,0)</f>
        <v>Leer</v>
      </c>
      <c r="W46" s="6" t="str">
        <f t="shared" si="4"/>
        <v>Leer</v>
      </c>
      <c r="X46" s="6">
        <f>VLOOKUP($C46,{"29 - Psychiatrie (Erwachsene)",1;"30 - Kinder- und Jugendpsychiatrie",1;"31 - Psychosomatik",1;"00 - Bitte eine Fachabteilung auswählen",0;"",0},2,0)</f>
        <v>0</v>
      </c>
      <c r="Y46" s="6">
        <f t="shared" si="5"/>
        <v>0</v>
      </c>
      <c r="Z46" s="6">
        <f t="shared" si="6"/>
        <v>0</v>
      </c>
      <c r="AA46" s="6">
        <f t="shared" si="7"/>
        <v>0</v>
      </c>
      <c r="AB46" s="6">
        <f t="shared" si="8"/>
        <v>0</v>
      </c>
      <c r="AC46" s="6">
        <f t="shared" si="9"/>
        <v>0</v>
      </c>
      <c r="AD46" s="6"/>
      <c r="AE46" s="6"/>
    </row>
    <row r="47" spans="1:31" s="20" customFormat="1" ht="15" customHeight="1" x14ac:dyDescent="0.25">
      <c r="A47" s="19"/>
      <c r="B47" s="74" t="str">
        <f t="shared" si="2"/>
        <v>!!!</v>
      </c>
      <c r="C47" s="202" t="str">
        <f>IF($D47&lt;&gt;"",VLOOKUP(TEXT($D47,0),'Angaben Stationen'!$C$15:$D$114,2,0),"")</f>
        <v/>
      </c>
      <c r="D47" s="203"/>
      <c r="E47" s="210"/>
      <c r="F47" s="222"/>
      <c r="G47" s="205"/>
      <c r="H47" s="205"/>
      <c r="I47" s="223"/>
      <c r="J47" s="224"/>
      <c r="K47" s="114"/>
      <c r="L47" s="115"/>
      <c r="Q47" s="6">
        <f t="shared" si="3"/>
        <v>0</v>
      </c>
      <c r="R47" s="6" t="str">
        <f>VLOOKUP(C47,{"29 - Psychiatrie (Erwachsene)","BGI";"30 - Kinder- und Jugendpsychiatrie","BGII";"31 - Psychosomatik","BGI";"00 - Bitte eine Fachabteilung auswählen","Leer";"","Leer"},2,0)</f>
        <v>Leer</v>
      </c>
      <c r="S47" s="6" t="str">
        <f>VLOOKUP(C47,{"29 - Psychiatrie (Erwachsene)","BGIb";"30 - Kinder- und Jugendpsychiatrie","BGIIb";"31 - Psychosomatik","BGIb";"00 - Bitte eine Fachabteilung auswählen","Leer";"","Leer"},2,0)</f>
        <v>Leer</v>
      </c>
      <c r="T47" s="6" t="str">
        <f t="shared" si="12"/>
        <v>Leer</v>
      </c>
      <c r="U47" s="6" t="str">
        <f t="shared" si="1"/>
        <v/>
      </c>
      <c r="V47" s="6" t="str">
        <f>VLOOKUP($C47,{"29 - Psychiatrie (Erwachsene)","Anrechnungstatbestand";"30 - Kinder- und Jugendpsychiatrie","Anrechnungstatbestand";"31 - Psychosomatik","Anrechnungstatbestand";"","Leer";0,"Leer"},2,0)</f>
        <v>Leer</v>
      </c>
      <c r="W47" s="6" t="str">
        <f t="shared" si="4"/>
        <v>Leer</v>
      </c>
      <c r="X47" s="6">
        <f>VLOOKUP($C47,{"29 - Psychiatrie (Erwachsene)",1;"30 - Kinder- und Jugendpsychiatrie",1;"31 - Psychosomatik",1;"00 - Bitte eine Fachabteilung auswählen",0;"",0},2,0)</f>
        <v>0</v>
      </c>
      <c r="Y47" s="6">
        <f t="shared" si="5"/>
        <v>0</v>
      </c>
      <c r="Z47" s="6">
        <f t="shared" si="6"/>
        <v>0</v>
      </c>
      <c r="AA47" s="6">
        <f t="shared" si="7"/>
        <v>0</v>
      </c>
      <c r="AB47" s="6">
        <f t="shared" si="8"/>
        <v>0</v>
      </c>
      <c r="AC47" s="6">
        <f t="shared" si="9"/>
        <v>0</v>
      </c>
      <c r="AD47" s="6"/>
      <c r="AE47" s="6"/>
    </row>
    <row r="48" spans="1:31" s="20" customFormat="1" ht="15" customHeight="1" x14ac:dyDescent="0.25">
      <c r="A48" s="19"/>
      <c r="B48" s="74" t="str">
        <f t="shared" si="2"/>
        <v>!!!</v>
      </c>
      <c r="C48" s="202" t="str">
        <f>IF($D48&lt;&gt;"",VLOOKUP(TEXT($D48,0),'Angaben Stationen'!$C$15:$D$114,2,0),"")</f>
        <v/>
      </c>
      <c r="D48" s="203"/>
      <c r="E48" s="210"/>
      <c r="F48" s="222"/>
      <c r="G48" s="205"/>
      <c r="H48" s="205"/>
      <c r="I48" s="223"/>
      <c r="J48" s="224"/>
      <c r="K48" s="114"/>
      <c r="L48" s="115"/>
      <c r="Q48" s="6">
        <f t="shared" si="3"/>
        <v>0</v>
      </c>
      <c r="R48" s="6" t="str">
        <f>VLOOKUP(C48,{"29 - Psychiatrie (Erwachsene)","BGI";"30 - Kinder- und Jugendpsychiatrie","BGII";"31 - Psychosomatik","BGI";"00 - Bitte eine Fachabteilung auswählen","Leer";"","Leer"},2,0)</f>
        <v>Leer</v>
      </c>
      <c r="S48" s="6" t="str">
        <f>VLOOKUP(C48,{"29 - Psychiatrie (Erwachsene)","BGIb";"30 - Kinder- und Jugendpsychiatrie","BGIIb";"31 - Psychosomatik","BGIb";"00 - Bitte eine Fachabteilung auswählen","Leer";"","Leer"},2,0)</f>
        <v>Leer</v>
      </c>
      <c r="T48" s="6" t="str">
        <f t="shared" si="12"/>
        <v>Leer</v>
      </c>
      <c r="U48" s="6" t="str">
        <f t="shared" si="1"/>
        <v/>
      </c>
      <c r="V48" s="6" t="str">
        <f>VLOOKUP($C48,{"29 - Psychiatrie (Erwachsene)","Anrechnungstatbestand";"30 - Kinder- und Jugendpsychiatrie","Anrechnungstatbestand";"31 - Psychosomatik","Anrechnungstatbestand";"","Leer";0,"Leer"},2,0)</f>
        <v>Leer</v>
      </c>
      <c r="W48" s="6" t="str">
        <f t="shared" si="4"/>
        <v>Leer</v>
      </c>
      <c r="X48" s="6">
        <f>VLOOKUP($C48,{"29 - Psychiatrie (Erwachsene)",1;"30 - Kinder- und Jugendpsychiatrie",1;"31 - Psychosomatik",1;"00 - Bitte eine Fachabteilung auswählen",0;"",0},2,0)</f>
        <v>0</v>
      </c>
      <c r="Y48" s="6">
        <f t="shared" si="5"/>
        <v>0</v>
      </c>
      <c r="Z48" s="6">
        <f t="shared" si="6"/>
        <v>0</v>
      </c>
      <c r="AA48" s="6">
        <f t="shared" si="7"/>
        <v>0</v>
      </c>
      <c r="AB48" s="6">
        <f t="shared" si="8"/>
        <v>0</v>
      </c>
      <c r="AC48" s="6">
        <f t="shared" si="9"/>
        <v>0</v>
      </c>
      <c r="AD48" s="6"/>
      <c r="AE48" s="6"/>
    </row>
    <row r="49" spans="1:31" s="20" customFormat="1" ht="15" customHeight="1" x14ac:dyDescent="0.25">
      <c r="A49" s="19"/>
      <c r="B49" s="74" t="str">
        <f t="shared" si="2"/>
        <v>!!!</v>
      </c>
      <c r="C49" s="202" t="str">
        <f>IF($D49&lt;&gt;"",VLOOKUP(TEXT($D49,0),'Angaben Stationen'!$C$15:$D$114,2,0),"")</f>
        <v/>
      </c>
      <c r="D49" s="203"/>
      <c r="E49" s="210"/>
      <c r="F49" s="222"/>
      <c r="G49" s="205"/>
      <c r="H49" s="205"/>
      <c r="I49" s="223"/>
      <c r="J49" s="224"/>
      <c r="K49" s="114"/>
      <c r="L49" s="115"/>
      <c r="Q49" s="6">
        <f t="shared" si="3"/>
        <v>0</v>
      </c>
      <c r="R49" s="6" t="str">
        <f>VLOOKUP(C49,{"29 - Psychiatrie (Erwachsene)","BGI";"30 - Kinder- und Jugendpsychiatrie","BGII";"31 - Psychosomatik","BGI";"00 - Bitte eine Fachabteilung auswählen","Leer";"","Leer"},2,0)</f>
        <v>Leer</v>
      </c>
      <c r="S49" s="6" t="str">
        <f>VLOOKUP(C49,{"29 - Psychiatrie (Erwachsene)","BGIb";"30 - Kinder- und Jugendpsychiatrie","BGIIb";"31 - Psychosomatik","BGIb";"00 - Bitte eine Fachabteilung auswählen","Leer";"","Leer"},2,0)</f>
        <v>Leer</v>
      </c>
      <c r="T49" s="6" t="str">
        <f t="shared" si="12"/>
        <v>Leer</v>
      </c>
      <c r="U49" s="6" t="str">
        <f t="shared" si="1"/>
        <v/>
      </c>
      <c r="V49" s="6" t="str">
        <f>VLOOKUP($C49,{"29 - Psychiatrie (Erwachsene)","Anrechnungstatbestand";"30 - Kinder- und Jugendpsychiatrie","Anrechnungstatbestand";"31 - Psychosomatik","Anrechnungstatbestand";"","Leer";0,"Leer"},2,0)</f>
        <v>Leer</v>
      </c>
      <c r="W49" s="6" t="str">
        <f t="shared" si="4"/>
        <v>Leer</v>
      </c>
      <c r="X49" s="6">
        <f>VLOOKUP($C49,{"29 - Psychiatrie (Erwachsene)",1;"30 - Kinder- und Jugendpsychiatrie",1;"31 - Psychosomatik",1;"00 - Bitte eine Fachabteilung auswählen",0;"",0},2,0)</f>
        <v>0</v>
      </c>
      <c r="Y49" s="6">
        <f t="shared" si="5"/>
        <v>0</v>
      </c>
      <c r="Z49" s="6">
        <f t="shared" si="6"/>
        <v>0</v>
      </c>
      <c r="AA49" s="6">
        <f t="shared" si="7"/>
        <v>0</v>
      </c>
      <c r="AB49" s="6">
        <f t="shared" si="8"/>
        <v>0</v>
      </c>
      <c r="AC49" s="6">
        <f t="shared" si="9"/>
        <v>0</v>
      </c>
      <c r="AD49" s="6"/>
      <c r="AE49" s="6"/>
    </row>
    <row r="50" spans="1:31" s="20" customFormat="1" ht="15" customHeight="1" x14ac:dyDescent="0.25">
      <c r="A50" s="19"/>
      <c r="B50" s="74" t="str">
        <f t="shared" si="2"/>
        <v>!!!</v>
      </c>
      <c r="C50" s="202" t="str">
        <f>IF($D50&lt;&gt;"",VLOOKUP(TEXT($D50,0),'Angaben Stationen'!$C$15:$D$114,2,0),"")</f>
        <v/>
      </c>
      <c r="D50" s="203"/>
      <c r="E50" s="210"/>
      <c r="F50" s="222"/>
      <c r="G50" s="205"/>
      <c r="H50" s="205"/>
      <c r="I50" s="223"/>
      <c r="J50" s="224"/>
      <c r="K50" s="114"/>
      <c r="L50" s="115"/>
      <c r="Q50" s="6">
        <f t="shared" si="3"/>
        <v>0</v>
      </c>
      <c r="R50" s="6" t="str">
        <f>VLOOKUP(C50,{"29 - Psychiatrie (Erwachsene)","BGI";"30 - Kinder- und Jugendpsychiatrie","BGII";"31 - Psychosomatik","BGI";"00 - Bitte eine Fachabteilung auswählen","Leer";"","Leer"},2,0)</f>
        <v>Leer</v>
      </c>
      <c r="S50" s="6" t="str">
        <f>VLOOKUP(C50,{"29 - Psychiatrie (Erwachsene)","BGIb";"30 - Kinder- und Jugendpsychiatrie","BGIIb";"31 - Psychosomatik","BGIb";"00 - Bitte eine Fachabteilung auswählen","Leer";"","Leer"},2,0)</f>
        <v>Leer</v>
      </c>
      <c r="T50" s="6" t="str">
        <f t="shared" si="12"/>
        <v>Leer</v>
      </c>
      <c r="U50" s="6" t="str">
        <f t="shared" si="1"/>
        <v/>
      </c>
      <c r="V50" s="6" t="str">
        <f>VLOOKUP($C50,{"29 - Psychiatrie (Erwachsene)","Anrechnungstatbestand";"30 - Kinder- und Jugendpsychiatrie","Anrechnungstatbestand";"31 - Psychosomatik","Anrechnungstatbestand";"","Leer";0,"Leer"},2,0)</f>
        <v>Leer</v>
      </c>
      <c r="W50" s="6" t="str">
        <f t="shared" si="4"/>
        <v>Leer</v>
      </c>
      <c r="X50" s="6">
        <f>VLOOKUP($C50,{"29 - Psychiatrie (Erwachsene)",1;"30 - Kinder- und Jugendpsychiatrie",1;"31 - Psychosomatik",1;"00 - Bitte eine Fachabteilung auswählen",0;"",0},2,0)</f>
        <v>0</v>
      </c>
      <c r="Y50" s="6">
        <f t="shared" si="5"/>
        <v>0</v>
      </c>
      <c r="Z50" s="6">
        <f t="shared" si="6"/>
        <v>0</v>
      </c>
      <c r="AA50" s="6">
        <f t="shared" si="7"/>
        <v>0</v>
      </c>
      <c r="AB50" s="6">
        <f t="shared" si="8"/>
        <v>0</v>
      </c>
      <c r="AC50" s="6">
        <f t="shared" si="9"/>
        <v>0</v>
      </c>
      <c r="AD50" s="6"/>
      <c r="AE50" s="6"/>
    </row>
    <row r="51" spans="1:31" s="20" customFormat="1" ht="15" customHeight="1" x14ac:dyDescent="0.25">
      <c r="A51" s="19"/>
      <c r="B51" s="74" t="str">
        <f t="shared" si="2"/>
        <v>!!!</v>
      </c>
      <c r="C51" s="202" t="str">
        <f>IF($D51&lt;&gt;"",VLOOKUP(TEXT($D51,0),'Angaben Stationen'!$C$15:$D$114,2,0),"")</f>
        <v/>
      </c>
      <c r="D51" s="203"/>
      <c r="E51" s="210"/>
      <c r="F51" s="222"/>
      <c r="G51" s="205"/>
      <c r="H51" s="205"/>
      <c r="I51" s="223"/>
      <c r="J51" s="224"/>
      <c r="K51" s="114"/>
      <c r="L51" s="115"/>
      <c r="Q51" s="6">
        <f t="shared" si="3"/>
        <v>0</v>
      </c>
      <c r="R51" s="6" t="str">
        <f>VLOOKUP(C51,{"29 - Psychiatrie (Erwachsene)","BGI";"30 - Kinder- und Jugendpsychiatrie","BGII";"31 - Psychosomatik","BGI";"00 - Bitte eine Fachabteilung auswählen","Leer";"","Leer"},2,0)</f>
        <v>Leer</v>
      </c>
      <c r="S51" s="6" t="str">
        <f>VLOOKUP(C51,{"29 - Psychiatrie (Erwachsene)","BGIb";"30 - Kinder- und Jugendpsychiatrie","BGIIb";"31 - Psychosomatik","BGIb";"00 - Bitte eine Fachabteilung auswählen","Leer";"","Leer"},2,0)</f>
        <v>Leer</v>
      </c>
      <c r="T51" s="6" t="str">
        <f t="shared" si="12"/>
        <v>Leer</v>
      </c>
      <c r="U51" s="6" t="str">
        <f t="shared" si="1"/>
        <v/>
      </c>
      <c r="V51" s="6" t="str">
        <f>VLOOKUP($C51,{"29 - Psychiatrie (Erwachsene)","Anrechnungstatbestand";"30 - Kinder- und Jugendpsychiatrie","Anrechnungstatbestand";"31 - Psychosomatik","Anrechnungstatbestand";"","Leer";0,"Leer"},2,0)</f>
        <v>Leer</v>
      </c>
      <c r="W51" s="6" t="str">
        <f t="shared" si="4"/>
        <v>Leer</v>
      </c>
      <c r="X51" s="6">
        <f>VLOOKUP($C51,{"29 - Psychiatrie (Erwachsene)",1;"30 - Kinder- und Jugendpsychiatrie",1;"31 - Psychosomatik",1;"00 - Bitte eine Fachabteilung auswählen",0;"",0},2,0)</f>
        <v>0</v>
      </c>
      <c r="Y51" s="6">
        <f t="shared" si="5"/>
        <v>0</v>
      </c>
      <c r="Z51" s="6">
        <f t="shared" si="6"/>
        <v>0</v>
      </c>
      <c r="AA51" s="6">
        <f t="shared" si="7"/>
        <v>0</v>
      </c>
      <c r="AB51" s="6">
        <f t="shared" si="8"/>
        <v>0</v>
      </c>
      <c r="AC51" s="6">
        <f t="shared" si="9"/>
        <v>0</v>
      </c>
      <c r="AD51" s="6"/>
      <c r="AE51" s="6"/>
    </row>
    <row r="52" spans="1:31" s="20" customFormat="1" ht="15" customHeight="1" x14ac:dyDescent="0.25">
      <c r="A52" s="19"/>
      <c r="B52" s="74" t="str">
        <f t="shared" si="2"/>
        <v>!!!</v>
      </c>
      <c r="C52" s="202" t="str">
        <f>IF($D52&lt;&gt;"",VLOOKUP(TEXT($D52,0),'Angaben Stationen'!$C$15:$D$114,2,0),"")</f>
        <v/>
      </c>
      <c r="D52" s="203"/>
      <c r="E52" s="210"/>
      <c r="F52" s="222"/>
      <c r="G52" s="205"/>
      <c r="H52" s="205"/>
      <c r="I52" s="223"/>
      <c r="J52" s="224"/>
      <c r="K52" s="114"/>
      <c r="L52" s="115"/>
      <c r="Q52" s="6">
        <f t="shared" si="3"/>
        <v>0</v>
      </c>
      <c r="R52" s="6" t="str">
        <f>VLOOKUP(C52,{"29 - Psychiatrie (Erwachsene)","BGI";"30 - Kinder- und Jugendpsychiatrie","BGII";"31 - Psychosomatik","BGI";"00 - Bitte eine Fachabteilung auswählen","Leer";"","Leer"},2,0)</f>
        <v>Leer</v>
      </c>
      <c r="S52" s="6" t="str">
        <f>VLOOKUP(C52,{"29 - Psychiatrie (Erwachsene)","BGIb";"30 - Kinder- und Jugendpsychiatrie","BGIIb";"31 - Psychosomatik","BGIb";"00 - Bitte eine Fachabteilung auswählen","Leer";"","Leer"},2,0)</f>
        <v>Leer</v>
      </c>
      <c r="T52" s="6" t="str">
        <f t="shared" si="12"/>
        <v>Leer</v>
      </c>
      <c r="U52" s="6" t="str">
        <f t="shared" si="1"/>
        <v/>
      </c>
      <c r="V52" s="6" t="str">
        <f>VLOOKUP($C52,{"29 - Psychiatrie (Erwachsene)","Anrechnungstatbestand";"30 - Kinder- und Jugendpsychiatrie","Anrechnungstatbestand";"31 - Psychosomatik","Anrechnungstatbestand";"","Leer";0,"Leer"},2,0)</f>
        <v>Leer</v>
      </c>
      <c r="W52" s="6" t="str">
        <f t="shared" si="4"/>
        <v>Leer</v>
      </c>
      <c r="X52" s="6">
        <f>VLOOKUP($C52,{"29 - Psychiatrie (Erwachsene)",1;"30 - Kinder- und Jugendpsychiatrie",1;"31 - Psychosomatik",1;"00 - Bitte eine Fachabteilung auswählen",0;"",0},2,0)</f>
        <v>0</v>
      </c>
      <c r="Y52" s="6">
        <f t="shared" si="5"/>
        <v>0</v>
      </c>
      <c r="Z52" s="6">
        <f t="shared" si="6"/>
        <v>0</v>
      </c>
      <c r="AA52" s="6">
        <f t="shared" si="7"/>
        <v>0</v>
      </c>
      <c r="AB52" s="6">
        <f t="shared" si="8"/>
        <v>0</v>
      </c>
      <c r="AC52" s="6">
        <f t="shared" si="9"/>
        <v>0</v>
      </c>
      <c r="AD52" s="6"/>
      <c r="AE52" s="6"/>
    </row>
    <row r="53" spans="1:31" s="20" customFormat="1" ht="15" customHeight="1" x14ac:dyDescent="0.25">
      <c r="A53" s="19"/>
      <c r="B53" s="74" t="str">
        <f t="shared" si="2"/>
        <v>!!!</v>
      </c>
      <c r="C53" s="202" t="str">
        <f>IF($D53&lt;&gt;"",VLOOKUP(TEXT($D53,0),'Angaben Stationen'!$C$15:$D$114,2,0),"")</f>
        <v/>
      </c>
      <c r="D53" s="203"/>
      <c r="E53" s="210"/>
      <c r="F53" s="222"/>
      <c r="G53" s="205"/>
      <c r="H53" s="205"/>
      <c r="I53" s="223"/>
      <c r="J53" s="224"/>
      <c r="K53" s="114"/>
      <c r="L53" s="115"/>
      <c r="Q53" s="6">
        <f t="shared" si="3"/>
        <v>0</v>
      </c>
      <c r="R53" s="6" t="str">
        <f>VLOOKUP(C53,{"29 - Psychiatrie (Erwachsene)","BGI";"30 - Kinder- und Jugendpsychiatrie","BGII";"31 - Psychosomatik","BGI";"00 - Bitte eine Fachabteilung auswählen","Leer";"","Leer"},2,0)</f>
        <v>Leer</v>
      </c>
      <c r="S53" s="6" t="str">
        <f>VLOOKUP(C53,{"29 - Psychiatrie (Erwachsene)","BGIb";"30 - Kinder- und Jugendpsychiatrie","BGIIb";"31 - Psychosomatik","BGIb";"00 - Bitte eine Fachabteilung auswählen","Leer";"","Leer"},2,0)</f>
        <v>Leer</v>
      </c>
      <c r="T53" s="6" t="str">
        <f t="shared" si="12"/>
        <v>Leer</v>
      </c>
      <c r="U53" s="6" t="str">
        <f t="shared" si="1"/>
        <v/>
      </c>
      <c r="V53" s="6" t="str">
        <f>VLOOKUP($C53,{"29 - Psychiatrie (Erwachsene)","Anrechnungstatbestand";"30 - Kinder- und Jugendpsychiatrie","Anrechnungstatbestand";"31 - Psychosomatik","Anrechnungstatbestand";"","Leer";0,"Leer"},2,0)</f>
        <v>Leer</v>
      </c>
      <c r="W53" s="6" t="str">
        <f t="shared" si="4"/>
        <v>Leer</v>
      </c>
      <c r="X53" s="6">
        <f>VLOOKUP($C53,{"29 - Psychiatrie (Erwachsene)",1;"30 - Kinder- und Jugendpsychiatrie",1;"31 - Psychosomatik",1;"00 - Bitte eine Fachabteilung auswählen",0;"",0},2,0)</f>
        <v>0</v>
      </c>
      <c r="Y53" s="6">
        <f t="shared" si="5"/>
        <v>0</v>
      </c>
      <c r="Z53" s="6">
        <f t="shared" si="6"/>
        <v>0</v>
      </c>
      <c r="AA53" s="6">
        <f t="shared" si="7"/>
        <v>0</v>
      </c>
      <c r="AB53" s="6">
        <f t="shared" si="8"/>
        <v>0</v>
      </c>
      <c r="AC53" s="6">
        <f t="shared" si="9"/>
        <v>0</v>
      </c>
      <c r="AD53" s="6"/>
      <c r="AE53" s="6"/>
    </row>
    <row r="54" spans="1:31" s="20" customFormat="1" ht="15" customHeight="1" x14ac:dyDescent="0.25">
      <c r="A54" s="19"/>
      <c r="B54" s="74" t="str">
        <f t="shared" si="2"/>
        <v>!!!</v>
      </c>
      <c r="C54" s="202" t="str">
        <f>IF($D54&lt;&gt;"",VLOOKUP(TEXT($D54,0),'Angaben Stationen'!$C$15:$D$114,2,0),"")</f>
        <v/>
      </c>
      <c r="D54" s="203"/>
      <c r="E54" s="210"/>
      <c r="F54" s="222"/>
      <c r="G54" s="205"/>
      <c r="H54" s="205"/>
      <c r="I54" s="223"/>
      <c r="J54" s="224"/>
      <c r="K54" s="114"/>
      <c r="L54" s="115"/>
      <c r="Q54" s="6">
        <f t="shared" si="3"/>
        <v>0</v>
      </c>
      <c r="R54" s="6" t="str">
        <f>VLOOKUP(C54,{"29 - Psychiatrie (Erwachsene)","BGI";"30 - Kinder- und Jugendpsychiatrie","BGII";"31 - Psychosomatik","BGI";"00 - Bitte eine Fachabteilung auswählen","Leer";"","Leer"},2,0)</f>
        <v>Leer</v>
      </c>
      <c r="S54" s="6" t="str">
        <f>VLOOKUP(C54,{"29 - Psychiatrie (Erwachsene)","BGIb";"30 - Kinder- und Jugendpsychiatrie","BGIIb";"31 - Psychosomatik","BGIb";"00 - Bitte eine Fachabteilung auswählen","Leer";"","Leer"},2,0)</f>
        <v>Leer</v>
      </c>
      <c r="T54" s="6" t="str">
        <f t="shared" si="12"/>
        <v>Leer</v>
      </c>
      <c r="U54" s="6" t="str">
        <f t="shared" si="1"/>
        <v/>
      </c>
      <c r="V54" s="6" t="str">
        <f>VLOOKUP($C54,{"29 - Psychiatrie (Erwachsene)","Anrechnungstatbestand";"30 - Kinder- und Jugendpsychiatrie","Anrechnungstatbestand";"31 - Psychosomatik","Anrechnungstatbestand";"","Leer";0,"Leer"},2,0)</f>
        <v>Leer</v>
      </c>
      <c r="W54" s="6" t="str">
        <f t="shared" si="4"/>
        <v>Leer</v>
      </c>
      <c r="X54" s="6">
        <f>VLOOKUP($C54,{"29 - Psychiatrie (Erwachsene)",1;"30 - Kinder- und Jugendpsychiatrie",1;"31 - Psychosomatik",1;"00 - Bitte eine Fachabteilung auswählen",0;"",0},2,0)</f>
        <v>0</v>
      </c>
      <c r="Y54" s="6">
        <f t="shared" si="5"/>
        <v>0</v>
      </c>
      <c r="Z54" s="6">
        <f t="shared" si="6"/>
        <v>0</v>
      </c>
      <c r="AA54" s="6">
        <f t="shared" si="7"/>
        <v>0</v>
      </c>
      <c r="AB54" s="6">
        <f t="shared" si="8"/>
        <v>0</v>
      </c>
      <c r="AC54" s="6">
        <f t="shared" si="9"/>
        <v>0</v>
      </c>
      <c r="AD54" s="6"/>
      <c r="AE54" s="6"/>
    </row>
    <row r="55" spans="1:31" s="20" customFormat="1" ht="15" customHeight="1" x14ac:dyDescent="0.25">
      <c r="A55" s="19"/>
      <c r="B55" s="74" t="str">
        <f t="shared" si="2"/>
        <v>!!!</v>
      </c>
      <c r="C55" s="202" t="str">
        <f>IF($D55&lt;&gt;"",VLOOKUP(TEXT($D55,0),'Angaben Stationen'!$C$15:$D$114,2,0),"")</f>
        <v/>
      </c>
      <c r="D55" s="203"/>
      <c r="E55" s="210"/>
      <c r="F55" s="222"/>
      <c r="G55" s="205"/>
      <c r="H55" s="205"/>
      <c r="I55" s="223"/>
      <c r="J55" s="224"/>
      <c r="K55" s="114"/>
      <c r="L55" s="115"/>
      <c r="Q55" s="6">
        <f t="shared" si="3"/>
        <v>0</v>
      </c>
      <c r="R55" s="6" t="str">
        <f>VLOOKUP(C55,{"29 - Psychiatrie (Erwachsene)","BGI";"30 - Kinder- und Jugendpsychiatrie","BGII";"31 - Psychosomatik","BGI";"00 - Bitte eine Fachabteilung auswählen","Leer";"","Leer"},2,0)</f>
        <v>Leer</v>
      </c>
      <c r="S55" s="6" t="str">
        <f>VLOOKUP(C55,{"29 - Psychiatrie (Erwachsene)","BGIb";"30 - Kinder- und Jugendpsychiatrie","BGIIb";"31 - Psychosomatik","BGIb";"00 - Bitte eine Fachabteilung auswählen","Leer";"","Leer"},2,0)</f>
        <v>Leer</v>
      </c>
      <c r="T55" s="6" t="str">
        <f t="shared" si="12"/>
        <v>Leer</v>
      </c>
      <c r="U55" s="6" t="str">
        <f t="shared" si="1"/>
        <v/>
      </c>
      <c r="V55" s="6" t="str">
        <f>VLOOKUP($C55,{"29 - Psychiatrie (Erwachsene)","Anrechnungstatbestand";"30 - Kinder- und Jugendpsychiatrie","Anrechnungstatbestand";"31 - Psychosomatik","Anrechnungstatbestand";"","Leer";0,"Leer"},2,0)</f>
        <v>Leer</v>
      </c>
      <c r="W55" s="6" t="str">
        <f t="shared" si="4"/>
        <v>Leer</v>
      </c>
      <c r="X55" s="6">
        <f>VLOOKUP($C55,{"29 - Psychiatrie (Erwachsene)",1;"30 - Kinder- und Jugendpsychiatrie",1;"31 - Psychosomatik",1;"00 - Bitte eine Fachabteilung auswählen",0;"",0},2,0)</f>
        <v>0</v>
      </c>
      <c r="Y55" s="6">
        <f t="shared" si="5"/>
        <v>0</v>
      </c>
      <c r="Z55" s="6">
        <f t="shared" si="6"/>
        <v>0</v>
      </c>
      <c r="AA55" s="6">
        <f t="shared" si="7"/>
        <v>0</v>
      </c>
      <c r="AB55" s="6">
        <f t="shared" si="8"/>
        <v>0</v>
      </c>
      <c r="AC55" s="6">
        <f t="shared" si="9"/>
        <v>0</v>
      </c>
      <c r="AD55" s="6"/>
      <c r="AE55" s="6"/>
    </row>
    <row r="56" spans="1:31" s="20" customFormat="1" ht="15" customHeight="1" x14ac:dyDescent="0.25">
      <c r="A56" s="19"/>
      <c r="B56" s="74" t="str">
        <f t="shared" si="2"/>
        <v>!!!</v>
      </c>
      <c r="C56" s="202" t="str">
        <f>IF($D56&lt;&gt;"",VLOOKUP(TEXT($D56,0),'Angaben Stationen'!$C$15:$D$114,2,0),"")</f>
        <v/>
      </c>
      <c r="D56" s="203"/>
      <c r="E56" s="210"/>
      <c r="F56" s="222"/>
      <c r="G56" s="205"/>
      <c r="H56" s="205"/>
      <c r="I56" s="223"/>
      <c r="J56" s="224"/>
      <c r="K56" s="114"/>
      <c r="L56" s="115"/>
      <c r="Q56" s="6">
        <f t="shared" si="3"/>
        <v>0</v>
      </c>
      <c r="R56" s="6" t="str">
        <f>VLOOKUP(C56,{"29 - Psychiatrie (Erwachsene)","BGI";"30 - Kinder- und Jugendpsychiatrie","BGII";"31 - Psychosomatik","BGI";"00 - Bitte eine Fachabteilung auswählen","Leer";"","Leer"},2,0)</f>
        <v>Leer</v>
      </c>
      <c r="S56" s="6" t="str">
        <f>VLOOKUP(C56,{"29 - Psychiatrie (Erwachsene)","BGIb";"30 - Kinder- und Jugendpsychiatrie","BGIIb";"31 - Psychosomatik","BGIb";"00 - Bitte eine Fachabteilung auswählen","Leer";"","Leer"},2,0)</f>
        <v>Leer</v>
      </c>
      <c r="T56" s="6" t="str">
        <f t="shared" si="12"/>
        <v>Leer</v>
      </c>
      <c r="U56" s="6" t="str">
        <f t="shared" si="1"/>
        <v/>
      </c>
      <c r="V56" s="6" t="str">
        <f>VLOOKUP($C56,{"29 - Psychiatrie (Erwachsene)","Anrechnungstatbestand";"30 - Kinder- und Jugendpsychiatrie","Anrechnungstatbestand";"31 - Psychosomatik","Anrechnungstatbestand";"","Leer";0,"Leer"},2,0)</f>
        <v>Leer</v>
      </c>
      <c r="W56" s="6" t="str">
        <f t="shared" si="4"/>
        <v>Leer</v>
      </c>
      <c r="X56" s="6">
        <f>VLOOKUP($C56,{"29 - Psychiatrie (Erwachsene)",1;"30 - Kinder- und Jugendpsychiatrie",1;"31 - Psychosomatik",1;"00 - Bitte eine Fachabteilung auswählen",0;"",0},2,0)</f>
        <v>0</v>
      </c>
      <c r="Y56" s="6">
        <f t="shared" si="5"/>
        <v>0</v>
      </c>
      <c r="Z56" s="6">
        <f t="shared" si="6"/>
        <v>0</v>
      </c>
      <c r="AA56" s="6">
        <f t="shared" si="7"/>
        <v>0</v>
      </c>
      <c r="AB56" s="6">
        <f t="shared" si="8"/>
        <v>0</v>
      </c>
      <c r="AC56" s="6">
        <f t="shared" si="9"/>
        <v>0</v>
      </c>
      <c r="AD56" s="6"/>
      <c r="AE56" s="6"/>
    </row>
    <row r="57" spans="1:31" s="20" customFormat="1" ht="15" customHeight="1" x14ac:dyDescent="0.25">
      <c r="A57" s="19"/>
      <c r="B57" s="74" t="str">
        <f t="shared" si="2"/>
        <v>!!!</v>
      </c>
      <c r="C57" s="202" t="str">
        <f>IF($D57&lt;&gt;"",VLOOKUP(TEXT($D57,0),'Angaben Stationen'!$C$15:$D$114,2,0),"")</f>
        <v/>
      </c>
      <c r="D57" s="203"/>
      <c r="E57" s="210"/>
      <c r="F57" s="222"/>
      <c r="G57" s="205"/>
      <c r="H57" s="205"/>
      <c r="I57" s="223"/>
      <c r="J57" s="224"/>
      <c r="K57" s="114"/>
      <c r="L57" s="115"/>
      <c r="Q57" s="6">
        <f t="shared" si="3"/>
        <v>0</v>
      </c>
      <c r="R57" s="6" t="str">
        <f>VLOOKUP(C57,{"29 - Psychiatrie (Erwachsene)","BGI";"30 - Kinder- und Jugendpsychiatrie","BGII";"31 - Psychosomatik","BGI";"00 - Bitte eine Fachabteilung auswählen","Leer";"","Leer"},2,0)</f>
        <v>Leer</v>
      </c>
      <c r="S57" s="6" t="str">
        <f>VLOOKUP(C57,{"29 - Psychiatrie (Erwachsene)","BGIb";"30 - Kinder- und Jugendpsychiatrie","BGIIb";"31 - Psychosomatik","BGIb";"00 - Bitte eine Fachabteilung auswählen","Leer";"","Leer"},2,0)</f>
        <v>Leer</v>
      </c>
      <c r="T57" s="6" t="str">
        <f t="shared" si="12"/>
        <v>Leer</v>
      </c>
      <c r="U57" s="6" t="str">
        <f t="shared" si="1"/>
        <v/>
      </c>
      <c r="V57" s="6" t="str">
        <f>VLOOKUP($C57,{"29 - Psychiatrie (Erwachsene)","Anrechnungstatbestand";"30 - Kinder- und Jugendpsychiatrie","Anrechnungstatbestand";"31 - Psychosomatik","Anrechnungstatbestand";"","Leer";0,"Leer"},2,0)</f>
        <v>Leer</v>
      </c>
      <c r="W57" s="6" t="str">
        <f t="shared" si="4"/>
        <v>Leer</v>
      </c>
      <c r="X57" s="6">
        <f>VLOOKUP($C57,{"29 - Psychiatrie (Erwachsene)",1;"30 - Kinder- und Jugendpsychiatrie",1;"31 - Psychosomatik",1;"00 - Bitte eine Fachabteilung auswählen",0;"",0},2,0)</f>
        <v>0</v>
      </c>
      <c r="Y57" s="6">
        <f t="shared" si="5"/>
        <v>0</v>
      </c>
      <c r="Z57" s="6">
        <f t="shared" si="6"/>
        <v>0</v>
      </c>
      <c r="AA57" s="6">
        <f t="shared" si="7"/>
        <v>0</v>
      </c>
      <c r="AB57" s="6">
        <f t="shared" si="8"/>
        <v>0</v>
      </c>
      <c r="AC57" s="6">
        <f t="shared" si="9"/>
        <v>0</v>
      </c>
      <c r="AD57" s="6"/>
      <c r="AE57" s="6"/>
    </row>
    <row r="58" spans="1:31" s="20" customFormat="1" ht="15" customHeight="1" x14ac:dyDescent="0.25">
      <c r="A58" s="19"/>
      <c r="B58" s="74" t="str">
        <f t="shared" si="2"/>
        <v>!!!</v>
      </c>
      <c r="C58" s="202" t="str">
        <f>IF($D58&lt;&gt;"",VLOOKUP(TEXT($D58,0),'Angaben Stationen'!$C$15:$D$114,2,0),"")</f>
        <v/>
      </c>
      <c r="D58" s="203"/>
      <c r="E58" s="210"/>
      <c r="F58" s="222"/>
      <c r="G58" s="205"/>
      <c r="H58" s="205"/>
      <c r="I58" s="223"/>
      <c r="J58" s="224"/>
      <c r="K58" s="114"/>
      <c r="L58" s="115"/>
      <c r="Q58" s="6">
        <f t="shared" si="3"/>
        <v>0</v>
      </c>
      <c r="R58" s="6" t="str">
        <f>VLOOKUP(C58,{"29 - Psychiatrie (Erwachsene)","BGI";"30 - Kinder- und Jugendpsychiatrie","BGII";"31 - Psychosomatik","BGI";"00 - Bitte eine Fachabteilung auswählen","Leer";"","Leer"},2,0)</f>
        <v>Leer</v>
      </c>
      <c r="S58" s="6" t="str">
        <f>VLOOKUP(C58,{"29 - Psychiatrie (Erwachsene)","BGIb";"30 - Kinder- und Jugendpsychiatrie","BGIIb";"31 - Psychosomatik","BGIb";"00 - Bitte eine Fachabteilung auswählen","Leer";"","Leer"},2,0)</f>
        <v>Leer</v>
      </c>
      <c r="T58" s="6" t="str">
        <f t="shared" si="12"/>
        <v>Leer</v>
      </c>
      <c r="U58" s="6" t="str">
        <f t="shared" si="1"/>
        <v/>
      </c>
      <c r="V58" s="6" t="str">
        <f>VLOOKUP($C58,{"29 - Psychiatrie (Erwachsene)","Anrechnungstatbestand";"30 - Kinder- und Jugendpsychiatrie","Anrechnungstatbestand";"31 - Psychosomatik","Anrechnungstatbestand";"","Leer";0,"Leer"},2,0)</f>
        <v>Leer</v>
      </c>
      <c r="W58" s="6" t="str">
        <f t="shared" si="4"/>
        <v>Leer</v>
      </c>
      <c r="X58" s="6">
        <f>VLOOKUP($C58,{"29 - Psychiatrie (Erwachsene)",1;"30 - Kinder- und Jugendpsychiatrie",1;"31 - Psychosomatik",1;"00 - Bitte eine Fachabteilung auswählen",0;"",0},2,0)</f>
        <v>0</v>
      </c>
      <c r="Y58" s="6">
        <f t="shared" si="5"/>
        <v>0</v>
      </c>
      <c r="Z58" s="6">
        <f t="shared" si="6"/>
        <v>0</v>
      </c>
      <c r="AA58" s="6">
        <f t="shared" si="7"/>
        <v>0</v>
      </c>
      <c r="AB58" s="6">
        <f t="shared" si="8"/>
        <v>0</v>
      </c>
      <c r="AC58" s="6">
        <f t="shared" si="9"/>
        <v>0</v>
      </c>
      <c r="AD58" s="6"/>
      <c r="AE58" s="6"/>
    </row>
    <row r="59" spans="1:31" s="20" customFormat="1" ht="15" customHeight="1" x14ac:dyDescent="0.25">
      <c r="A59" s="19"/>
      <c r="B59" s="74" t="str">
        <f t="shared" si="2"/>
        <v>!!!</v>
      </c>
      <c r="C59" s="202" t="str">
        <f>IF($D59&lt;&gt;"",VLOOKUP(TEXT($D59,0),'Angaben Stationen'!$C$15:$D$114,2,0),"")</f>
        <v/>
      </c>
      <c r="D59" s="203"/>
      <c r="E59" s="210"/>
      <c r="F59" s="222"/>
      <c r="G59" s="205"/>
      <c r="H59" s="205"/>
      <c r="I59" s="223"/>
      <c r="J59" s="224"/>
      <c r="K59" s="114"/>
      <c r="L59" s="115"/>
      <c r="Q59" s="6">
        <f t="shared" si="3"/>
        <v>0</v>
      </c>
      <c r="R59" s="6" t="str">
        <f>VLOOKUP(C59,{"29 - Psychiatrie (Erwachsene)","BGI";"30 - Kinder- und Jugendpsychiatrie","BGII";"31 - Psychosomatik","BGI";"00 - Bitte eine Fachabteilung auswählen","Leer";"","Leer"},2,0)</f>
        <v>Leer</v>
      </c>
      <c r="S59" s="6" t="str">
        <f>VLOOKUP(C59,{"29 - Psychiatrie (Erwachsene)","BGIb";"30 - Kinder- und Jugendpsychiatrie","BGIIb";"31 - Psychosomatik","BGIb";"00 - Bitte eine Fachabteilung auswählen","Leer";"","Leer"},2,0)</f>
        <v>Leer</v>
      </c>
      <c r="T59" s="6" t="str">
        <f t="shared" si="12"/>
        <v>Leer</v>
      </c>
      <c r="U59" s="6" t="str">
        <f t="shared" si="1"/>
        <v/>
      </c>
      <c r="V59" s="6" t="str">
        <f>VLOOKUP($C59,{"29 - Psychiatrie (Erwachsene)","Anrechnungstatbestand";"30 - Kinder- und Jugendpsychiatrie","Anrechnungstatbestand";"31 - Psychosomatik","Anrechnungstatbestand";"","Leer";0,"Leer"},2,0)</f>
        <v>Leer</v>
      </c>
      <c r="W59" s="6" t="str">
        <f t="shared" si="4"/>
        <v>Leer</v>
      </c>
      <c r="X59" s="6">
        <f>VLOOKUP($C59,{"29 - Psychiatrie (Erwachsene)",1;"30 - Kinder- und Jugendpsychiatrie",1;"31 - Psychosomatik",1;"00 - Bitte eine Fachabteilung auswählen",0;"",0},2,0)</f>
        <v>0</v>
      </c>
      <c r="Y59" s="6">
        <f t="shared" si="5"/>
        <v>0</v>
      </c>
      <c r="Z59" s="6">
        <f t="shared" si="6"/>
        <v>0</v>
      </c>
      <c r="AA59" s="6">
        <f t="shared" si="7"/>
        <v>0</v>
      </c>
      <c r="AB59" s="6">
        <f t="shared" si="8"/>
        <v>0</v>
      </c>
      <c r="AC59" s="6">
        <f t="shared" si="9"/>
        <v>0</v>
      </c>
      <c r="AD59" s="6"/>
      <c r="AE59" s="6"/>
    </row>
    <row r="60" spans="1:31" s="20" customFormat="1" ht="15" customHeight="1" x14ac:dyDescent="0.25">
      <c r="A60" s="19"/>
      <c r="B60" s="74" t="str">
        <f t="shared" si="2"/>
        <v>!!!</v>
      </c>
      <c r="C60" s="202" t="str">
        <f>IF($D60&lt;&gt;"",VLOOKUP(TEXT($D60,0),'Angaben Stationen'!$C$15:$D$114,2,0),"")</f>
        <v/>
      </c>
      <c r="D60" s="203"/>
      <c r="E60" s="210"/>
      <c r="F60" s="222"/>
      <c r="G60" s="205"/>
      <c r="H60" s="205"/>
      <c r="I60" s="223"/>
      <c r="J60" s="224"/>
      <c r="K60" s="114"/>
      <c r="L60" s="115"/>
      <c r="Q60" s="6">
        <f t="shared" si="3"/>
        <v>0</v>
      </c>
      <c r="R60" s="6" t="str">
        <f>VLOOKUP(C60,{"29 - Psychiatrie (Erwachsene)","BGI";"30 - Kinder- und Jugendpsychiatrie","BGII";"31 - Psychosomatik","BGI";"00 - Bitte eine Fachabteilung auswählen","Leer";"","Leer"},2,0)</f>
        <v>Leer</v>
      </c>
      <c r="S60" s="6" t="str">
        <f>VLOOKUP(C60,{"29 - Psychiatrie (Erwachsene)","BGIb";"30 - Kinder- und Jugendpsychiatrie","BGIIb";"31 - Psychosomatik","BGIb";"00 - Bitte eine Fachabteilung auswählen","Leer";"","Leer"},2,0)</f>
        <v>Leer</v>
      </c>
      <c r="T60" s="6" t="str">
        <f t="shared" si="12"/>
        <v>Leer</v>
      </c>
      <c r="U60" s="6" t="str">
        <f t="shared" si="1"/>
        <v/>
      </c>
      <c r="V60" s="6" t="str">
        <f>VLOOKUP($C60,{"29 - Psychiatrie (Erwachsene)","Anrechnungstatbestand";"30 - Kinder- und Jugendpsychiatrie","Anrechnungstatbestand";"31 - Psychosomatik","Anrechnungstatbestand";"","Leer";0,"Leer"},2,0)</f>
        <v>Leer</v>
      </c>
      <c r="W60" s="6" t="str">
        <f t="shared" si="4"/>
        <v>Leer</v>
      </c>
      <c r="X60" s="6">
        <f>VLOOKUP($C60,{"29 - Psychiatrie (Erwachsene)",1;"30 - Kinder- und Jugendpsychiatrie",1;"31 - Psychosomatik",1;"00 - Bitte eine Fachabteilung auswählen",0;"",0},2,0)</f>
        <v>0</v>
      </c>
      <c r="Y60" s="6">
        <f t="shared" si="5"/>
        <v>0</v>
      </c>
      <c r="Z60" s="6">
        <f t="shared" si="6"/>
        <v>0</v>
      </c>
      <c r="AA60" s="6">
        <f t="shared" si="7"/>
        <v>0</v>
      </c>
      <c r="AB60" s="6">
        <f t="shared" si="8"/>
        <v>0</v>
      </c>
      <c r="AC60" s="6">
        <f t="shared" si="9"/>
        <v>0</v>
      </c>
      <c r="AD60" s="6"/>
      <c r="AE60" s="6"/>
    </row>
    <row r="61" spans="1:31" s="20" customFormat="1" ht="15" customHeight="1" x14ac:dyDescent="0.25">
      <c r="A61" s="19"/>
      <c r="B61" s="74" t="str">
        <f t="shared" si="2"/>
        <v>!!!</v>
      </c>
      <c r="C61" s="202" t="str">
        <f>IF($D61&lt;&gt;"",VLOOKUP(TEXT($D61,0),'Angaben Stationen'!$C$15:$D$114,2,0),"")</f>
        <v/>
      </c>
      <c r="D61" s="203"/>
      <c r="E61" s="210"/>
      <c r="F61" s="222"/>
      <c r="G61" s="205"/>
      <c r="H61" s="205"/>
      <c r="I61" s="223"/>
      <c r="J61" s="224"/>
      <c r="K61" s="114"/>
      <c r="L61" s="115"/>
      <c r="Q61" s="6">
        <f t="shared" si="3"/>
        <v>0</v>
      </c>
      <c r="R61" s="6" t="str">
        <f>VLOOKUP(C61,{"29 - Psychiatrie (Erwachsene)","BGI";"30 - Kinder- und Jugendpsychiatrie","BGII";"31 - Psychosomatik","BGI";"00 - Bitte eine Fachabteilung auswählen","Leer";"","Leer"},2,0)</f>
        <v>Leer</v>
      </c>
      <c r="S61" s="6" t="str">
        <f>VLOOKUP(C61,{"29 - Psychiatrie (Erwachsene)","BGIb";"30 - Kinder- und Jugendpsychiatrie","BGIIb";"31 - Psychosomatik","BGIb";"00 - Bitte eine Fachabteilung auswählen","Leer";"","Leer"},2,0)</f>
        <v>Leer</v>
      </c>
      <c r="T61" s="6" t="str">
        <f t="shared" si="12"/>
        <v>Leer</v>
      </c>
      <c r="U61" s="6" t="str">
        <f t="shared" si="1"/>
        <v/>
      </c>
      <c r="V61" s="6" t="str">
        <f>VLOOKUP($C61,{"29 - Psychiatrie (Erwachsene)","Anrechnungstatbestand";"30 - Kinder- und Jugendpsychiatrie","Anrechnungstatbestand";"31 - Psychosomatik","Anrechnungstatbestand";"","Leer";0,"Leer"},2,0)</f>
        <v>Leer</v>
      </c>
      <c r="W61" s="6" t="str">
        <f t="shared" si="4"/>
        <v>Leer</v>
      </c>
      <c r="X61" s="6">
        <f>VLOOKUP($C61,{"29 - Psychiatrie (Erwachsene)",1;"30 - Kinder- und Jugendpsychiatrie",1;"31 - Psychosomatik",1;"00 - Bitte eine Fachabteilung auswählen",0;"",0},2,0)</f>
        <v>0</v>
      </c>
      <c r="Y61" s="6">
        <f t="shared" si="5"/>
        <v>0</v>
      </c>
      <c r="Z61" s="6">
        <f t="shared" si="6"/>
        <v>0</v>
      </c>
      <c r="AA61" s="6">
        <f t="shared" si="7"/>
        <v>0</v>
      </c>
      <c r="AB61" s="6">
        <f t="shared" si="8"/>
        <v>0</v>
      </c>
      <c r="AC61" s="6">
        <f t="shared" si="9"/>
        <v>0</v>
      </c>
      <c r="AD61" s="6"/>
      <c r="AE61" s="6"/>
    </row>
    <row r="62" spans="1:31" s="20" customFormat="1" ht="15" customHeight="1" x14ac:dyDescent="0.25">
      <c r="A62" s="19"/>
      <c r="B62" s="74" t="str">
        <f t="shared" si="2"/>
        <v>!!!</v>
      </c>
      <c r="C62" s="202" t="str">
        <f>IF($D62&lt;&gt;"",VLOOKUP(TEXT($D62,0),'Angaben Stationen'!$C$15:$D$114,2,0),"")</f>
        <v/>
      </c>
      <c r="D62" s="203"/>
      <c r="E62" s="210"/>
      <c r="F62" s="222"/>
      <c r="G62" s="205"/>
      <c r="H62" s="205"/>
      <c r="I62" s="223"/>
      <c r="J62" s="224"/>
      <c r="K62" s="114"/>
      <c r="L62" s="115"/>
      <c r="Q62" s="6">
        <f t="shared" si="3"/>
        <v>0</v>
      </c>
      <c r="R62" s="6" t="str">
        <f>VLOOKUP(C62,{"29 - Psychiatrie (Erwachsene)","BGI";"30 - Kinder- und Jugendpsychiatrie","BGII";"31 - Psychosomatik","BGI";"00 - Bitte eine Fachabteilung auswählen","Leer";"","Leer"},2,0)</f>
        <v>Leer</v>
      </c>
      <c r="S62" s="6" t="str">
        <f>VLOOKUP(C62,{"29 - Psychiatrie (Erwachsene)","BGIb";"30 - Kinder- und Jugendpsychiatrie","BGIIb";"31 - Psychosomatik","BGIb";"00 - Bitte eine Fachabteilung auswählen","Leer";"","Leer"},2,0)</f>
        <v>Leer</v>
      </c>
      <c r="T62" s="6" t="str">
        <f t="shared" si="12"/>
        <v>Leer</v>
      </c>
      <c r="U62" s="6" t="str">
        <f t="shared" si="1"/>
        <v/>
      </c>
      <c r="V62" s="6" t="str">
        <f>VLOOKUP($C62,{"29 - Psychiatrie (Erwachsene)","Anrechnungstatbestand";"30 - Kinder- und Jugendpsychiatrie","Anrechnungstatbestand";"31 - Psychosomatik","Anrechnungstatbestand";"","Leer";0,"Leer"},2,0)</f>
        <v>Leer</v>
      </c>
      <c r="W62" s="6" t="str">
        <f t="shared" si="4"/>
        <v>Leer</v>
      </c>
      <c r="X62" s="6">
        <f>VLOOKUP($C62,{"29 - Psychiatrie (Erwachsene)",1;"30 - Kinder- und Jugendpsychiatrie",1;"31 - Psychosomatik",1;"00 - Bitte eine Fachabteilung auswählen",0;"",0},2,0)</f>
        <v>0</v>
      </c>
      <c r="Y62" s="6">
        <f t="shared" si="5"/>
        <v>0</v>
      </c>
      <c r="Z62" s="6">
        <f t="shared" si="6"/>
        <v>0</v>
      </c>
      <c r="AA62" s="6">
        <f t="shared" si="7"/>
        <v>0</v>
      </c>
      <c r="AB62" s="6">
        <f t="shared" si="8"/>
        <v>0</v>
      </c>
      <c r="AC62" s="6">
        <f t="shared" si="9"/>
        <v>0</v>
      </c>
      <c r="AD62" s="6"/>
      <c r="AE62" s="6"/>
    </row>
    <row r="63" spans="1:31" s="20" customFormat="1" ht="15" customHeight="1" x14ac:dyDescent="0.25">
      <c r="A63" s="19"/>
      <c r="B63" s="74" t="str">
        <f t="shared" si="2"/>
        <v>!!!</v>
      </c>
      <c r="C63" s="202" t="str">
        <f>IF($D63&lt;&gt;"",VLOOKUP(TEXT($D63,0),'Angaben Stationen'!$C$15:$D$114,2,0),"")</f>
        <v/>
      </c>
      <c r="D63" s="203"/>
      <c r="E63" s="210"/>
      <c r="F63" s="222"/>
      <c r="G63" s="205"/>
      <c r="H63" s="205"/>
      <c r="I63" s="223"/>
      <c r="J63" s="224"/>
      <c r="K63" s="114"/>
      <c r="L63" s="115"/>
      <c r="Q63" s="6">
        <f t="shared" si="3"/>
        <v>0</v>
      </c>
      <c r="R63" s="6" t="str">
        <f>VLOOKUP(C63,{"29 - Psychiatrie (Erwachsene)","BGI";"30 - Kinder- und Jugendpsychiatrie","BGII";"31 - Psychosomatik","BGI";"00 - Bitte eine Fachabteilung auswählen","Leer";"","Leer"},2,0)</f>
        <v>Leer</v>
      </c>
      <c r="S63" s="6" t="str">
        <f>VLOOKUP(C63,{"29 - Psychiatrie (Erwachsene)","BGIb";"30 - Kinder- und Jugendpsychiatrie","BGIIb";"31 - Psychosomatik","BGIb";"00 - Bitte eine Fachabteilung auswählen","Leer";"","Leer"},2,0)</f>
        <v>Leer</v>
      </c>
      <c r="T63" s="6" t="str">
        <f t="shared" si="12"/>
        <v>Leer</v>
      </c>
      <c r="U63" s="6" t="str">
        <f t="shared" si="1"/>
        <v/>
      </c>
      <c r="V63" s="6" t="str">
        <f>VLOOKUP($C63,{"29 - Psychiatrie (Erwachsene)","Anrechnungstatbestand";"30 - Kinder- und Jugendpsychiatrie","Anrechnungstatbestand";"31 - Psychosomatik","Anrechnungstatbestand";"","Leer";0,"Leer"},2,0)</f>
        <v>Leer</v>
      </c>
      <c r="W63" s="6" t="str">
        <f t="shared" si="4"/>
        <v>Leer</v>
      </c>
      <c r="X63" s="6">
        <f>VLOOKUP($C63,{"29 - Psychiatrie (Erwachsene)",1;"30 - Kinder- und Jugendpsychiatrie",1;"31 - Psychosomatik",1;"00 - Bitte eine Fachabteilung auswählen",0;"",0},2,0)</f>
        <v>0</v>
      </c>
      <c r="Y63" s="6">
        <f t="shared" si="5"/>
        <v>0</v>
      </c>
      <c r="Z63" s="6">
        <f t="shared" si="6"/>
        <v>0</v>
      </c>
      <c r="AA63" s="6">
        <f t="shared" si="7"/>
        <v>0</v>
      </c>
      <c r="AB63" s="6">
        <f t="shared" si="8"/>
        <v>0</v>
      </c>
      <c r="AC63" s="6">
        <f t="shared" si="9"/>
        <v>0</v>
      </c>
      <c r="AD63" s="6"/>
      <c r="AE63" s="6"/>
    </row>
    <row r="64" spans="1:31" s="20" customFormat="1" ht="15" customHeight="1" x14ac:dyDescent="0.25">
      <c r="A64" s="19"/>
      <c r="B64" s="74" t="str">
        <f t="shared" si="2"/>
        <v>!!!</v>
      </c>
      <c r="C64" s="202" t="str">
        <f>IF($D64&lt;&gt;"",VLOOKUP(TEXT($D64,0),'Angaben Stationen'!$C$15:$D$114,2,0),"")</f>
        <v/>
      </c>
      <c r="D64" s="203"/>
      <c r="E64" s="210"/>
      <c r="F64" s="222"/>
      <c r="G64" s="205"/>
      <c r="H64" s="205"/>
      <c r="I64" s="223"/>
      <c r="J64" s="224"/>
      <c r="K64" s="114"/>
      <c r="L64" s="115"/>
      <c r="Q64" s="6">
        <f t="shared" si="3"/>
        <v>0</v>
      </c>
      <c r="R64" s="6" t="str">
        <f>VLOOKUP(C64,{"29 - Psychiatrie (Erwachsene)","BGI";"30 - Kinder- und Jugendpsychiatrie","BGII";"31 - Psychosomatik","BGI";"00 - Bitte eine Fachabteilung auswählen","Leer";"","Leer"},2,0)</f>
        <v>Leer</v>
      </c>
      <c r="S64" s="6" t="str">
        <f>VLOOKUP(C64,{"29 - Psychiatrie (Erwachsene)","BGIb";"30 - Kinder- und Jugendpsychiatrie","BGIIb";"31 - Psychosomatik","BGIb";"00 - Bitte eine Fachabteilung auswählen","Leer";"","Leer"},2,0)</f>
        <v>Leer</v>
      </c>
      <c r="T64" s="6" t="str">
        <f t="shared" si="12"/>
        <v>Leer</v>
      </c>
      <c r="U64" s="6" t="str">
        <f t="shared" si="1"/>
        <v/>
      </c>
      <c r="V64" s="6" t="str">
        <f>VLOOKUP($C64,{"29 - Psychiatrie (Erwachsene)","Anrechnungstatbestand";"30 - Kinder- und Jugendpsychiatrie","Anrechnungstatbestand";"31 - Psychosomatik","Anrechnungstatbestand";"","Leer";0,"Leer"},2,0)</f>
        <v>Leer</v>
      </c>
      <c r="W64" s="6" t="str">
        <f t="shared" si="4"/>
        <v>Leer</v>
      </c>
      <c r="X64" s="6">
        <f>VLOOKUP($C64,{"29 - Psychiatrie (Erwachsene)",1;"30 - Kinder- und Jugendpsychiatrie",1;"31 - Psychosomatik",1;"00 - Bitte eine Fachabteilung auswählen",0;"",0},2,0)</f>
        <v>0</v>
      </c>
      <c r="Y64" s="6">
        <f t="shared" si="5"/>
        <v>0</v>
      </c>
      <c r="Z64" s="6">
        <f t="shared" si="6"/>
        <v>0</v>
      </c>
      <c r="AA64" s="6">
        <f t="shared" si="7"/>
        <v>0</v>
      </c>
      <c r="AB64" s="6">
        <f t="shared" si="8"/>
        <v>0</v>
      </c>
      <c r="AC64" s="6">
        <f t="shared" si="9"/>
        <v>0</v>
      </c>
      <c r="AD64" s="6"/>
      <c r="AE64" s="6"/>
    </row>
    <row r="65" spans="1:31" s="20" customFormat="1" ht="15" customHeight="1" x14ac:dyDescent="0.25">
      <c r="A65" s="19"/>
      <c r="B65" s="74" t="str">
        <f t="shared" si="2"/>
        <v>!!!</v>
      </c>
      <c r="C65" s="202" t="str">
        <f>IF($D65&lt;&gt;"",VLOOKUP(TEXT($D65,0),'Angaben Stationen'!$C$15:$D$114,2,0),"")</f>
        <v/>
      </c>
      <c r="D65" s="203"/>
      <c r="E65" s="210"/>
      <c r="F65" s="222"/>
      <c r="G65" s="205"/>
      <c r="H65" s="205"/>
      <c r="I65" s="223"/>
      <c r="J65" s="224"/>
      <c r="K65" s="114"/>
      <c r="L65" s="115"/>
      <c r="Q65" s="6">
        <f t="shared" si="3"/>
        <v>0</v>
      </c>
      <c r="R65" s="6" t="str">
        <f>VLOOKUP(C65,{"29 - Psychiatrie (Erwachsene)","BGI";"30 - Kinder- und Jugendpsychiatrie","BGII";"31 - Psychosomatik","BGI";"00 - Bitte eine Fachabteilung auswählen","Leer";"","Leer"},2,0)</f>
        <v>Leer</v>
      </c>
      <c r="S65" s="6" t="str">
        <f>VLOOKUP(C65,{"29 - Psychiatrie (Erwachsene)","BGIb";"30 - Kinder- und Jugendpsychiatrie","BGIIb";"31 - Psychosomatik","BGIb";"00 - Bitte eine Fachabteilung auswählen","Leer";"","Leer"},2,0)</f>
        <v>Leer</v>
      </c>
      <c r="T65" s="6" t="str">
        <f t="shared" si="12"/>
        <v>Leer</v>
      </c>
      <c r="U65" s="6" t="str">
        <f t="shared" si="1"/>
        <v/>
      </c>
      <c r="V65" s="6" t="str">
        <f>VLOOKUP($C65,{"29 - Psychiatrie (Erwachsene)","Anrechnungstatbestand";"30 - Kinder- und Jugendpsychiatrie","Anrechnungstatbestand";"31 - Psychosomatik","Anrechnungstatbestand";"","Leer";0,"Leer"},2,0)</f>
        <v>Leer</v>
      </c>
      <c r="W65" s="6" t="str">
        <f t="shared" si="4"/>
        <v>Leer</v>
      </c>
      <c r="X65" s="6">
        <f>VLOOKUP($C65,{"29 - Psychiatrie (Erwachsene)",1;"30 - Kinder- und Jugendpsychiatrie",1;"31 - Psychosomatik",1;"00 - Bitte eine Fachabteilung auswählen",0;"",0},2,0)</f>
        <v>0</v>
      </c>
      <c r="Y65" s="6">
        <f t="shared" si="5"/>
        <v>0</v>
      </c>
      <c r="Z65" s="6">
        <f t="shared" si="6"/>
        <v>0</v>
      </c>
      <c r="AA65" s="6">
        <f t="shared" si="7"/>
        <v>0</v>
      </c>
      <c r="AB65" s="6">
        <f t="shared" si="8"/>
        <v>0</v>
      </c>
      <c r="AC65" s="6">
        <f t="shared" si="9"/>
        <v>0</v>
      </c>
      <c r="AD65" s="6"/>
      <c r="AE65" s="6"/>
    </row>
    <row r="66" spans="1:31" s="20" customFormat="1" ht="15" customHeight="1" x14ac:dyDescent="0.25">
      <c r="A66" s="19"/>
      <c r="B66" s="74" t="str">
        <f t="shared" si="2"/>
        <v>!!!</v>
      </c>
      <c r="C66" s="202" t="str">
        <f>IF($D66&lt;&gt;"",VLOOKUP(TEXT($D66,0),'Angaben Stationen'!$C$15:$D$114,2,0),"")</f>
        <v/>
      </c>
      <c r="D66" s="203"/>
      <c r="E66" s="210"/>
      <c r="F66" s="222"/>
      <c r="G66" s="205"/>
      <c r="H66" s="205"/>
      <c r="I66" s="223"/>
      <c r="J66" s="224"/>
      <c r="K66" s="114"/>
      <c r="L66" s="115"/>
      <c r="Q66" s="6">
        <f t="shared" si="3"/>
        <v>0</v>
      </c>
      <c r="R66" s="6" t="str">
        <f>VLOOKUP(C66,{"29 - Psychiatrie (Erwachsene)","BGI";"30 - Kinder- und Jugendpsychiatrie","BGII";"31 - Psychosomatik","BGI";"00 - Bitte eine Fachabteilung auswählen","Leer";"","Leer"},2,0)</f>
        <v>Leer</v>
      </c>
      <c r="S66" s="6" t="str">
        <f>VLOOKUP(C66,{"29 - Psychiatrie (Erwachsene)","BGIb";"30 - Kinder- und Jugendpsychiatrie","BGIIb";"31 - Psychosomatik","BGIb";"00 - Bitte eine Fachabteilung auswählen","Leer";"","Leer"},2,0)</f>
        <v>Leer</v>
      </c>
      <c r="T66" s="6" t="str">
        <f t="shared" si="12"/>
        <v>Leer</v>
      </c>
      <c r="U66" s="6" t="str">
        <f t="shared" si="1"/>
        <v/>
      </c>
      <c r="V66" s="6" t="str">
        <f>VLOOKUP($C66,{"29 - Psychiatrie (Erwachsene)","Anrechnungstatbestand";"30 - Kinder- und Jugendpsychiatrie","Anrechnungstatbestand";"31 - Psychosomatik","Anrechnungstatbestand";"","Leer";0,"Leer"},2,0)</f>
        <v>Leer</v>
      </c>
      <c r="W66" s="6" t="str">
        <f t="shared" si="4"/>
        <v>Leer</v>
      </c>
      <c r="X66" s="6">
        <f>VLOOKUP($C66,{"29 - Psychiatrie (Erwachsene)",1;"30 - Kinder- und Jugendpsychiatrie",1;"31 - Psychosomatik",1;"00 - Bitte eine Fachabteilung auswählen",0;"",0},2,0)</f>
        <v>0</v>
      </c>
      <c r="Y66" s="6">
        <f t="shared" si="5"/>
        <v>0</v>
      </c>
      <c r="Z66" s="6">
        <f t="shared" si="6"/>
        <v>0</v>
      </c>
      <c r="AA66" s="6">
        <f t="shared" si="7"/>
        <v>0</v>
      </c>
      <c r="AB66" s="6">
        <f t="shared" si="8"/>
        <v>0</v>
      </c>
      <c r="AC66" s="6">
        <f t="shared" si="9"/>
        <v>0</v>
      </c>
      <c r="AD66" s="6"/>
      <c r="AE66" s="6"/>
    </row>
    <row r="67" spans="1:31" s="20" customFormat="1" ht="15" customHeight="1" x14ac:dyDescent="0.25">
      <c r="A67" s="19"/>
      <c r="B67" s="74" t="str">
        <f t="shared" si="2"/>
        <v>!!!</v>
      </c>
      <c r="C67" s="202" t="str">
        <f>IF($D67&lt;&gt;"",VLOOKUP(TEXT($D67,0),'Angaben Stationen'!$C$15:$D$114,2,0),"")</f>
        <v/>
      </c>
      <c r="D67" s="203"/>
      <c r="E67" s="210"/>
      <c r="F67" s="222"/>
      <c r="G67" s="205"/>
      <c r="H67" s="205"/>
      <c r="I67" s="223"/>
      <c r="J67" s="224"/>
      <c r="K67" s="114"/>
      <c r="L67" s="115"/>
      <c r="Q67" s="6">
        <f t="shared" si="3"/>
        <v>0</v>
      </c>
      <c r="R67" s="6" t="str">
        <f>VLOOKUP(C67,{"29 - Psychiatrie (Erwachsene)","BGI";"30 - Kinder- und Jugendpsychiatrie","BGII";"31 - Psychosomatik","BGI";"00 - Bitte eine Fachabteilung auswählen","Leer";"","Leer"},2,0)</f>
        <v>Leer</v>
      </c>
      <c r="S67" s="6" t="str">
        <f>VLOOKUP(C67,{"29 - Psychiatrie (Erwachsene)","BGIb";"30 - Kinder- und Jugendpsychiatrie","BGIIb";"31 - Psychosomatik","BGIb";"00 - Bitte eine Fachabteilung auswählen","Leer";"","Leer"},2,0)</f>
        <v>Leer</v>
      </c>
      <c r="T67" s="6" t="str">
        <f t="shared" si="12"/>
        <v>Leer</v>
      </c>
      <c r="U67" s="6" t="str">
        <f t="shared" si="1"/>
        <v/>
      </c>
      <c r="V67" s="6" t="str">
        <f>VLOOKUP($C67,{"29 - Psychiatrie (Erwachsene)","Anrechnungstatbestand";"30 - Kinder- und Jugendpsychiatrie","Anrechnungstatbestand";"31 - Psychosomatik","Anrechnungstatbestand";"","Leer";0,"Leer"},2,0)</f>
        <v>Leer</v>
      </c>
      <c r="W67" s="6" t="str">
        <f t="shared" si="4"/>
        <v>Leer</v>
      </c>
      <c r="X67" s="6">
        <f>VLOOKUP($C67,{"29 - Psychiatrie (Erwachsene)",1;"30 - Kinder- und Jugendpsychiatrie",1;"31 - Psychosomatik",1;"00 - Bitte eine Fachabteilung auswählen",0;"",0},2,0)</f>
        <v>0</v>
      </c>
      <c r="Y67" s="6">
        <f t="shared" si="5"/>
        <v>0</v>
      </c>
      <c r="Z67" s="6">
        <f t="shared" si="6"/>
        <v>0</v>
      </c>
      <c r="AA67" s="6">
        <f t="shared" si="7"/>
        <v>0</v>
      </c>
      <c r="AB67" s="6">
        <f t="shared" si="8"/>
        <v>0</v>
      </c>
      <c r="AC67" s="6">
        <f t="shared" si="9"/>
        <v>0</v>
      </c>
      <c r="AD67" s="6"/>
      <c r="AE67" s="6"/>
    </row>
    <row r="68" spans="1:31" s="20" customFormat="1" ht="15" customHeight="1" x14ac:dyDescent="0.25">
      <c r="A68" s="19"/>
      <c r="B68" s="74" t="str">
        <f t="shared" si="2"/>
        <v>!!!</v>
      </c>
      <c r="C68" s="202" t="str">
        <f>IF($D68&lt;&gt;"",VLOOKUP(TEXT($D68,0),'Angaben Stationen'!$C$15:$D$114,2,0),"")</f>
        <v/>
      </c>
      <c r="D68" s="203"/>
      <c r="E68" s="210"/>
      <c r="F68" s="222"/>
      <c r="G68" s="205"/>
      <c r="H68" s="205"/>
      <c r="I68" s="223"/>
      <c r="J68" s="224"/>
      <c r="K68" s="114"/>
      <c r="L68" s="115"/>
      <c r="Q68" s="6">
        <f t="shared" si="3"/>
        <v>0</v>
      </c>
      <c r="R68" s="6" t="str">
        <f>VLOOKUP(C68,{"29 - Psychiatrie (Erwachsene)","BGI";"30 - Kinder- und Jugendpsychiatrie","BGII";"31 - Psychosomatik","BGI";"00 - Bitte eine Fachabteilung auswählen","Leer";"","Leer"},2,0)</f>
        <v>Leer</v>
      </c>
      <c r="S68" s="6" t="str">
        <f>VLOOKUP(C68,{"29 - Psychiatrie (Erwachsene)","BGIb";"30 - Kinder- und Jugendpsychiatrie","BGIIb";"31 - Psychosomatik","BGIb";"00 - Bitte eine Fachabteilung auswählen","Leer";"","Leer"},2,0)</f>
        <v>Leer</v>
      </c>
      <c r="T68" s="6" t="str">
        <f t="shared" si="12"/>
        <v>Leer</v>
      </c>
      <c r="U68" s="6" t="str">
        <f t="shared" si="1"/>
        <v/>
      </c>
      <c r="V68" s="6" t="str">
        <f>VLOOKUP($C68,{"29 - Psychiatrie (Erwachsene)","Anrechnungstatbestand";"30 - Kinder- und Jugendpsychiatrie","Anrechnungstatbestand";"31 - Psychosomatik","Anrechnungstatbestand";"","Leer";0,"Leer"},2,0)</f>
        <v>Leer</v>
      </c>
      <c r="W68" s="6" t="str">
        <f t="shared" si="4"/>
        <v>Leer</v>
      </c>
      <c r="X68" s="6">
        <f>VLOOKUP($C68,{"29 - Psychiatrie (Erwachsene)",1;"30 - Kinder- und Jugendpsychiatrie",1;"31 - Psychosomatik",1;"00 - Bitte eine Fachabteilung auswählen",0;"",0},2,0)</f>
        <v>0</v>
      </c>
      <c r="Y68" s="6">
        <f t="shared" si="5"/>
        <v>0</v>
      </c>
      <c r="Z68" s="6">
        <f t="shared" si="6"/>
        <v>0</v>
      </c>
      <c r="AA68" s="6">
        <f t="shared" si="7"/>
        <v>0</v>
      </c>
      <c r="AB68" s="6">
        <f t="shared" si="8"/>
        <v>0</v>
      </c>
      <c r="AC68" s="6">
        <f t="shared" si="9"/>
        <v>0</v>
      </c>
      <c r="AD68" s="6"/>
      <c r="AE68" s="6"/>
    </row>
    <row r="69" spans="1:31" s="20" customFormat="1" ht="15" customHeight="1" x14ac:dyDescent="0.25">
      <c r="A69" s="19"/>
      <c r="B69" s="74" t="str">
        <f t="shared" si="2"/>
        <v>!!!</v>
      </c>
      <c r="C69" s="202" t="str">
        <f>IF($D69&lt;&gt;"",VLOOKUP(TEXT($D69,0),'Angaben Stationen'!$C$15:$D$114,2,0),"")</f>
        <v/>
      </c>
      <c r="D69" s="203"/>
      <c r="E69" s="210"/>
      <c r="F69" s="222"/>
      <c r="G69" s="205"/>
      <c r="H69" s="205"/>
      <c r="I69" s="223"/>
      <c r="J69" s="224"/>
      <c r="K69" s="114"/>
      <c r="L69" s="115"/>
      <c r="Q69" s="6">
        <f t="shared" si="3"/>
        <v>0</v>
      </c>
      <c r="R69" s="6" t="str">
        <f>VLOOKUP(C69,{"29 - Psychiatrie (Erwachsene)","BGI";"30 - Kinder- und Jugendpsychiatrie","BGII";"31 - Psychosomatik","BGI";"00 - Bitte eine Fachabteilung auswählen","Leer";"","Leer"},2,0)</f>
        <v>Leer</v>
      </c>
      <c r="S69" s="6" t="str">
        <f>VLOOKUP(C69,{"29 - Psychiatrie (Erwachsene)","BGIb";"30 - Kinder- und Jugendpsychiatrie","BGIIb";"31 - Psychosomatik","BGIb";"00 - Bitte eine Fachabteilung auswählen","Leer";"","Leer"},2,0)</f>
        <v>Leer</v>
      </c>
      <c r="T69" s="6" t="str">
        <f t="shared" si="12"/>
        <v>Leer</v>
      </c>
      <c r="U69" s="6" t="str">
        <f t="shared" si="1"/>
        <v/>
      </c>
      <c r="V69" s="6" t="str">
        <f>VLOOKUP($C69,{"29 - Psychiatrie (Erwachsene)","Anrechnungstatbestand";"30 - Kinder- und Jugendpsychiatrie","Anrechnungstatbestand";"31 - Psychosomatik","Anrechnungstatbestand";"","Leer";0,"Leer"},2,0)</f>
        <v>Leer</v>
      </c>
      <c r="W69" s="6" t="str">
        <f t="shared" si="4"/>
        <v>Leer</v>
      </c>
      <c r="X69" s="6">
        <f>VLOOKUP($C69,{"29 - Psychiatrie (Erwachsene)",1;"30 - Kinder- und Jugendpsychiatrie",1;"31 - Psychosomatik",1;"00 - Bitte eine Fachabteilung auswählen",0;"",0},2,0)</f>
        <v>0</v>
      </c>
      <c r="Y69" s="6">
        <f t="shared" si="5"/>
        <v>0</v>
      </c>
      <c r="Z69" s="6">
        <f t="shared" si="6"/>
        <v>0</v>
      </c>
      <c r="AA69" s="6">
        <f t="shared" si="7"/>
        <v>0</v>
      </c>
      <c r="AB69" s="6">
        <f t="shared" si="8"/>
        <v>0</v>
      </c>
      <c r="AC69" s="6">
        <f t="shared" si="9"/>
        <v>0</v>
      </c>
      <c r="AD69" s="6"/>
      <c r="AE69" s="6"/>
    </row>
    <row r="70" spans="1:31" s="20" customFormat="1" ht="15" customHeight="1" x14ac:dyDescent="0.25">
      <c r="A70" s="19"/>
      <c r="B70" s="74" t="str">
        <f t="shared" si="2"/>
        <v>!!!</v>
      </c>
      <c r="C70" s="202" t="str">
        <f>IF($D70&lt;&gt;"",VLOOKUP(TEXT($D70,0),'Angaben Stationen'!$C$15:$D$114,2,0),"")</f>
        <v/>
      </c>
      <c r="D70" s="203"/>
      <c r="E70" s="210"/>
      <c r="F70" s="222"/>
      <c r="G70" s="205"/>
      <c r="H70" s="205"/>
      <c r="I70" s="223"/>
      <c r="J70" s="224"/>
      <c r="K70" s="114"/>
      <c r="L70" s="115"/>
      <c r="Q70" s="6">
        <f t="shared" si="3"/>
        <v>0</v>
      </c>
      <c r="R70" s="6" t="str">
        <f>VLOOKUP(C70,{"29 - Psychiatrie (Erwachsene)","BGI";"30 - Kinder- und Jugendpsychiatrie","BGII";"31 - Psychosomatik","BGI";"00 - Bitte eine Fachabteilung auswählen","Leer";"","Leer"},2,0)</f>
        <v>Leer</v>
      </c>
      <c r="S70" s="6" t="str">
        <f>VLOOKUP(C70,{"29 - Psychiatrie (Erwachsene)","BGIb";"30 - Kinder- und Jugendpsychiatrie","BGIIb";"31 - Psychosomatik","BGIb";"00 - Bitte eine Fachabteilung auswählen","Leer";"","Leer"},2,0)</f>
        <v>Leer</v>
      </c>
      <c r="T70" s="6" t="str">
        <f t="shared" si="12"/>
        <v>Leer</v>
      </c>
      <c r="U70" s="6" t="str">
        <f t="shared" si="1"/>
        <v/>
      </c>
      <c r="V70" s="6" t="str">
        <f>VLOOKUP($C70,{"29 - Psychiatrie (Erwachsene)","Anrechnungstatbestand";"30 - Kinder- und Jugendpsychiatrie","Anrechnungstatbestand";"31 - Psychosomatik","Anrechnungstatbestand";"","Leer";0,"Leer"},2,0)</f>
        <v>Leer</v>
      </c>
      <c r="W70" s="6" t="str">
        <f t="shared" si="4"/>
        <v>Leer</v>
      </c>
      <c r="X70" s="6">
        <f>VLOOKUP($C70,{"29 - Psychiatrie (Erwachsene)",1;"30 - Kinder- und Jugendpsychiatrie",1;"31 - Psychosomatik",1;"00 - Bitte eine Fachabteilung auswählen",0;"",0},2,0)</f>
        <v>0</v>
      </c>
      <c r="Y70" s="6">
        <f t="shared" si="5"/>
        <v>0</v>
      </c>
      <c r="Z70" s="6">
        <f t="shared" si="6"/>
        <v>0</v>
      </c>
      <c r="AA70" s="6">
        <f t="shared" si="7"/>
        <v>0</v>
      </c>
      <c r="AB70" s="6">
        <f t="shared" si="8"/>
        <v>0</v>
      </c>
      <c r="AC70" s="6">
        <f t="shared" si="9"/>
        <v>0</v>
      </c>
      <c r="AD70" s="6"/>
      <c r="AE70" s="6"/>
    </row>
    <row r="71" spans="1:31" s="20" customFormat="1" ht="15" customHeight="1" x14ac:dyDescent="0.25">
      <c r="A71" s="19"/>
      <c r="B71" s="74" t="str">
        <f t="shared" si="2"/>
        <v>!!!</v>
      </c>
      <c r="C71" s="202" t="str">
        <f>IF($D71&lt;&gt;"",VLOOKUP(TEXT($D71,0),'Angaben Stationen'!$C$15:$D$114,2,0),"")</f>
        <v/>
      </c>
      <c r="D71" s="203"/>
      <c r="E71" s="210"/>
      <c r="F71" s="222"/>
      <c r="G71" s="205"/>
      <c r="H71" s="205"/>
      <c r="I71" s="223"/>
      <c r="J71" s="224"/>
      <c r="K71" s="114"/>
      <c r="L71" s="115"/>
      <c r="Q71" s="6">
        <f t="shared" si="3"/>
        <v>0</v>
      </c>
      <c r="R71" s="6" t="str">
        <f>VLOOKUP(C71,{"29 - Psychiatrie (Erwachsene)","BGI";"30 - Kinder- und Jugendpsychiatrie","BGII";"31 - Psychosomatik","BGI";"00 - Bitte eine Fachabteilung auswählen","Leer";"","Leer"},2,0)</f>
        <v>Leer</v>
      </c>
      <c r="S71" s="6" t="str">
        <f>VLOOKUP(C71,{"29 - Psychiatrie (Erwachsene)","BGIb";"30 - Kinder- und Jugendpsychiatrie","BGIIb";"31 - Psychosomatik","BGIb";"00 - Bitte eine Fachabteilung auswählen","Leer";"","Leer"},2,0)</f>
        <v>Leer</v>
      </c>
      <c r="T71" s="6" t="str">
        <f t="shared" si="12"/>
        <v>Leer</v>
      </c>
      <c r="U71" s="6" t="str">
        <f t="shared" si="1"/>
        <v/>
      </c>
      <c r="V71" s="6" t="str">
        <f>VLOOKUP($C71,{"29 - Psychiatrie (Erwachsene)","Anrechnungstatbestand";"30 - Kinder- und Jugendpsychiatrie","Anrechnungstatbestand";"31 - Psychosomatik","Anrechnungstatbestand";"","Leer";0,"Leer"},2,0)</f>
        <v>Leer</v>
      </c>
      <c r="W71" s="6" t="str">
        <f t="shared" si="4"/>
        <v>Leer</v>
      </c>
      <c r="X71" s="6">
        <f>VLOOKUP($C71,{"29 - Psychiatrie (Erwachsene)",1;"30 - Kinder- und Jugendpsychiatrie",1;"31 - Psychosomatik",1;"00 - Bitte eine Fachabteilung auswählen",0;"",0},2,0)</f>
        <v>0</v>
      </c>
      <c r="Y71" s="6">
        <f t="shared" si="5"/>
        <v>0</v>
      </c>
      <c r="Z71" s="6">
        <f t="shared" si="6"/>
        <v>0</v>
      </c>
      <c r="AA71" s="6">
        <f t="shared" si="7"/>
        <v>0</v>
      </c>
      <c r="AB71" s="6">
        <f t="shared" si="8"/>
        <v>0</v>
      </c>
      <c r="AC71" s="6">
        <f t="shared" si="9"/>
        <v>0</v>
      </c>
      <c r="AD71" s="6"/>
      <c r="AE71" s="6"/>
    </row>
    <row r="72" spans="1:31" s="20" customFormat="1" ht="15" customHeight="1" x14ac:dyDescent="0.25">
      <c r="A72" s="19"/>
      <c r="B72" s="74" t="str">
        <f t="shared" si="2"/>
        <v>!!!</v>
      </c>
      <c r="C72" s="202" t="str">
        <f>IF($D72&lt;&gt;"",VLOOKUP(TEXT($D72,0),'Angaben Stationen'!$C$15:$D$114,2,0),"")</f>
        <v/>
      </c>
      <c r="D72" s="203"/>
      <c r="E72" s="210"/>
      <c r="F72" s="222"/>
      <c r="G72" s="205"/>
      <c r="H72" s="205"/>
      <c r="I72" s="223"/>
      <c r="J72" s="224"/>
      <c r="K72" s="114"/>
      <c r="L72" s="115"/>
      <c r="Q72" s="6">
        <f t="shared" si="3"/>
        <v>0</v>
      </c>
      <c r="R72" s="6" t="str">
        <f>VLOOKUP(C72,{"29 - Psychiatrie (Erwachsene)","BGI";"30 - Kinder- und Jugendpsychiatrie","BGII";"31 - Psychosomatik","BGI";"00 - Bitte eine Fachabteilung auswählen","Leer";"","Leer"},2,0)</f>
        <v>Leer</v>
      </c>
      <c r="S72" s="6" t="str">
        <f>VLOOKUP(C72,{"29 - Psychiatrie (Erwachsene)","BGIb";"30 - Kinder- und Jugendpsychiatrie","BGIIb";"31 - Psychosomatik","BGIb";"00 - Bitte eine Fachabteilung auswählen","Leer";"","Leer"},2,0)</f>
        <v>Leer</v>
      </c>
      <c r="T72" s="6" t="str">
        <f t="shared" si="12"/>
        <v>Leer</v>
      </c>
      <c r="U72" s="6" t="str">
        <f t="shared" si="1"/>
        <v/>
      </c>
      <c r="V72" s="6" t="str">
        <f>VLOOKUP($C72,{"29 - Psychiatrie (Erwachsene)","Anrechnungstatbestand";"30 - Kinder- und Jugendpsychiatrie","Anrechnungstatbestand";"31 - Psychosomatik","Anrechnungstatbestand";"","Leer";0,"Leer"},2,0)</f>
        <v>Leer</v>
      </c>
      <c r="W72" s="6" t="str">
        <f t="shared" si="4"/>
        <v>Leer</v>
      </c>
      <c r="X72" s="6">
        <f>VLOOKUP($C72,{"29 - Psychiatrie (Erwachsene)",1;"30 - Kinder- und Jugendpsychiatrie",1;"31 - Psychosomatik",1;"00 - Bitte eine Fachabteilung auswählen",0;"",0},2,0)</f>
        <v>0</v>
      </c>
      <c r="Y72" s="6">
        <f t="shared" si="5"/>
        <v>0</v>
      </c>
      <c r="Z72" s="6">
        <f t="shared" si="6"/>
        <v>0</v>
      </c>
      <c r="AA72" s="6">
        <f t="shared" si="7"/>
        <v>0</v>
      </c>
      <c r="AB72" s="6">
        <f t="shared" si="8"/>
        <v>0</v>
      </c>
      <c r="AC72" s="6">
        <f t="shared" si="9"/>
        <v>0</v>
      </c>
      <c r="AD72" s="6"/>
      <c r="AE72" s="6"/>
    </row>
    <row r="73" spans="1:31" s="20" customFormat="1" ht="15" customHeight="1" x14ac:dyDescent="0.25">
      <c r="A73" s="19"/>
      <c r="B73" s="74" t="str">
        <f t="shared" si="2"/>
        <v>!!!</v>
      </c>
      <c r="C73" s="202" t="str">
        <f>IF($D73&lt;&gt;"",VLOOKUP(TEXT($D73,0),'Angaben Stationen'!$C$15:$D$114,2,0),"")</f>
        <v/>
      </c>
      <c r="D73" s="203"/>
      <c r="E73" s="210"/>
      <c r="F73" s="222"/>
      <c r="G73" s="205"/>
      <c r="H73" s="205"/>
      <c r="I73" s="223"/>
      <c r="J73" s="224"/>
      <c r="K73" s="114"/>
      <c r="L73" s="115"/>
      <c r="Q73" s="6">
        <f t="shared" si="3"/>
        <v>0</v>
      </c>
      <c r="R73" s="6" t="str">
        <f>VLOOKUP(C73,{"29 - Psychiatrie (Erwachsene)","BGI";"30 - Kinder- und Jugendpsychiatrie","BGII";"31 - Psychosomatik","BGI";"00 - Bitte eine Fachabteilung auswählen","Leer";"","Leer"},2,0)</f>
        <v>Leer</v>
      </c>
      <c r="S73" s="6" t="str">
        <f>VLOOKUP(C73,{"29 - Psychiatrie (Erwachsene)","BGIb";"30 - Kinder- und Jugendpsychiatrie","BGIIb";"31 - Psychosomatik","BGIb";"00 - Bitte eine Fachabteilung auswählen","Leer";"","Leer"},2,0)</f>
        <v>Leer</v>
      </c>
      <c r="T73" s="6" t="str">
        <f t="shared" si="12"/>
        <v>Leer</v>
      </c>
      <c r="U73" s="6" t="str">
        <f t="shared" si="1"/>
        <v/>
      </c>
      <c r="V73" s="6" t="str">
        <f>VLOOKUP($C73,{"29 - Psychiatrie (Erwachsene)","Anrechnungstatbestand";"30 - Kinder- und Jugendpsychiatrie","Anrechnungstatbestand";"31 - Psychosomatik","Anrechnungstatbestand";"","Leer";0,"Leer"},2,0)</f>
        <v>Leer</v>
      </c>
      <c r="W73" s="6" t="str">
        <f t="shared" si="4"/>
        <v>Leer</v>
      </c>
      <c r="X73" s="6">
        <f>VLOOKUP($C73,{"29 - Psychiatrie (Erwachsene)",1;"30 - Kinder- und Jugendpsychiatrie",1;"31 - Psychosomatik",1;"00 - Bitte eine Fachabteilung auswählen",0;"",0},2,0)</f>
        <v>0</v>
      </c>
      <c r="Y73" s="6">
        <f t="shared" si="5"/>
        <v>0</v>
      </c>
      <c r="Z73" s="6">
        <f t="shared" si="6"/>
        <v>0</v>
      </c>
      <c r="AA73" s="6">
        <f t="shared" si="7"/>
        <v>0</v>
      </c>
      <c r="AB73" s="6">
        <f t="shared" si="8"/>
        <v>0</v>
      </c>
      <c r="AC73" s="6">
        <f t="shared" si="9"/>
        <v>0</v>
      </c>
      <c r="AD73" s="6"/>
      <c r="AE73" s="6"/>
    </row>
    <row r="74" spans="1:31" s="20" customFormat="1" ht="15" customHeight="1" x14ac:dyDescent="0.25">
      <c r="A74" s="19"/>
      <c r="B74" s="74" t="str">
        <f t="shared" si="2"/>
        <v>!!!</v>
      </c>
      <c r="C74" s="202" t="str">
        <f>IF($D74&lt;&gt;"",VLOOKUP(TEXT($D74,0),'Angaben Stationen'!$C$15:$D$114,2,0),"")</f>
        <v/>
      </c>
      <c r="D74" s="203"/>
      <c r="E74" s="210"/>
      <c r="F74" s="222"/>
      <c r="G74" s="205"/>
      <c r="H74" s="205"/>
      <c r="I74" s="223"/>
      <c r="J74" s="224"/>
      <c r="K74" s="114"/>
      <c r="L74" s="115"/>
      <c r="Q74" s="6">
        <f t="shared" si="3"/>
        <v>0</v>
      </c>
      <c r="R74" s="6" t="str">
        <f>VLOOKUP(C74,{"29 - Psychiatrie (Erwachsene)","BGI";"30 - Kinder- und Jugendpsychiatrie","BGII";"31 - Psychosomatik","BGI";"00 - Bitte eine Fachabteilung auswählen","Leer";"","Leer"},2,0)</f>
        <v>Leer</v>
      </c>
      <c r="S74" s="6" t="str">
        <f>VLOOKUP(C74,{"29 - Psychiatrie (Erwachsene)","BGIb";"30 - Kinder- und Jugendpsychiatrie","BGIIb";"31 - Psychosomatik","BGIb";"00 - Bitte eine Fachabteilung auswählen","Leer";"","Leer"},2,0)</f>
        <v>Leer</v>
      </c>
      <c r="T74" s="6" t="str">
        <f t="shared" si="12"/>
        <v>Leer</v>
      </c>
      <c r="U74" s="6" t="str">
        <f t="shared" si="1"/>
        <v/>
      </c>
      <c r="V74" s="6" t="str">
        <f>VLOOKUP($C74,{"29 - Psychiatrie (Erwachsene)","Anrechnungstatbestand";"30 - Kinder- und Jugendpsychiatrie","Anrechnungstatbestand";"31 - Psychosomatik","Anrechnungstatbestand";"","Leer";0,"Leer"},2,0)</f>
        <v>Leer</v>
      </c>
      <c r="W74" s="6" t="str">
        <f t="shared" si="4"/>
        <v>Leer</v>
      </c>
      <c r="X74" s="6">
        <f>VLOOKUP($C74,{"29 - Psychiatrie (Erwachsene)",1;"30 - Kinder- und Jugendpsychiatrie",1;"31 - Psychosomatik",1;"00 - Bitte eine Fachabteilung auswählen",0;"",0},2,0)</f>
        <v>0</v>
      </c>
      <c r="Y74" s="6">
        <f t="shared" si="5"/>
        <v>0</v>
      </c>
      <c r="Z74" s="6">
        <f t="shared" si="6"/>
        <v>0</v>
      </c>
      <c r="AA74" s="6">
        <f t="shared" si="7"/>
        <v>0</v>
      </c>
      <c r="AB74" s="6">
        <f t="shared" si="8"/>
        <v>0</v>
      </c>
      <c r="AC74" s="6">
        <f t="shared" si="9"/>
        <v>0</v>
      </c>
      <c r="AD74" s="6"/>
      <c r="AE74" s="6"/>
    </row>
    <row r="75" spans="1:31" s="20" customFormat="1" ht="15" customHeight="1" x14ac:dyDescent="0.25">
      <c r="A75" s="19"/>
      <c r="B75" s="74" t="str">
        <f t="shared" si="2"/>
        <v>!!!</v>
      </c>
      <c r="C75" s="202" t="str">
        <f>IF($D75&lt;&gt;"",VLOOKUP(TEXT($D75,0),'Angaben Stationen'!$C$15:$D$114,2,0),"")</f>
        <v/>
      </c>
      <c r="D75" s="203"/>
      <c r="E75" s="210"/>
      <c r="F75" s="222"/>
      <c r="G75" s="205"/>
      <c r="H75" s="205"/>
      <c r="I75" s="223"/>
      <c r="J75" s="224"/>
      <c r="K75" s="114"/>
      <c r="L75" s="115"/>
      <c r="Q75" s="6">
        <f t="shared" si="3"/>
        <v>0</v>
      </c>
      <c r="R75" s="6" t="str">
        <f>VLOOKUP(C75,{"29 - Psychiatrie (Erwachsene)","BGI";"30 - Kinder- und Jugendpsychiatrie","BGII";"31 - Psychosomatik","BGI";"00 - Bitte eine Fachabteilung auswählen","Leer";"","Leer"},2,0)</f>
        <v>Leer</v>
      </c>
      <c r="S75" s="6" t="str">
        <f>VLOOKUP(C75,{"29 - Psychiatrie (Erwachsene)","BGIb";"30 - Kinder- und Jugendpsychiatrie","BGIIb";"31 - Psychosomatik","BGIb";"00 - Bitte eine Fachabteilung auswählen","Leer";"","Leer"},2,0)</f>
        <v>Leer</v>
      </c>
      <c r="T75" s="6" t="str">
        <f t="shared" si="12"/>
        <v>Leer</v>
      </c>
      <c r="U75" s="6" t="str">
        <f t="shared" si="1"/>
        <v/>
      </c>
      <c r="V75" s="6" t="str">
        <f>VLOOKUP($C75,{"29 - Psychiatrie (Erwachsene)","Anrechnungstatbestand";"30 - Kinder- und Jugendpsychiatrie","Anrechnungstatbestand";"31 - Psychosomatik","Anrechnungstatbestand";"","Leer";0,"Leer"},2,0)</f>
        <v>Leer</v>
      </c>
      <c r="W75" s="6" t="str">
        <f t="shared" si="4"/>
        <v>Leer</v>
      </c>
      <c r="X75" s="6">
        <f>VLOOKUP($C75,{"29 - Psychiatrie (Erwachsene)",1;"30 - Kinder- und Jugendpsychiatrie",1;"31 - Psychosomatik",1;"00 - Bitte eine Fachabteilung auswählen",0;"",0},2,0)</f>
        <v>0</v>
      </c>
      <c r="Y75" s="6">
        <f t="shared" si="5"/>
        <v>0</v>
      </c>
      <c r="Z75" s="6">
        <f t="shared" si="6"/>
        <v>0</v>
      </c>
      <c r="AA75" s="6">
        <f t="shared" si="7"/>
        <v>0</v>
      </c>
      <c r="AB75" s="6">
        <f t="shared" si="8"/>
        <v>0</v>
      </c>
      <c r="AC75" s="6">
        <f t="shared" si="9"/>
        <v>0</v>
      </c>
      <c r="AD75" s="6"/>
      <c r="AE75" s="6"/>
    </row>
    <row r="76" spans="1:31" s="20" customFormat="1" ht="15" customHeight="1" x14ac:dyDescent="0.25">
      <c r="A76" s="19"/>
      <c r="B76" s="74" t="str">
        <f t="shared" si="2"/>
        <v>!!!</v>
      </c>
      <c r="C76" s="202" t="str">
        <f>IF($D76&lt;&gt;"",VLOOKUP(TEXT($D76,0),'Angaben Stationen'!$C$15:$D$114,2,0),"")</f>
        <v/>
      </c>
      <c r="D76" s="203"/>
      <c r="E76" s="210"/>
      <c r="F76" s="222"/>
      <c r="G76" s="205"/>
      <c r="H76" s="205"/>
      <c r="I76" s="223"/>
      <c r="J76" s="224"/>
      <c r="K76" s="114"/>
      <c r="L76" s="115"/>
      <c r="Q76" s="6">
        <f t="shared" si="3"/>
        <v>0</v>
      </c>
      <c r="R76" s="6" t="str">
        <f>VLOOKUP(C76,{"29 - Psychiatrie (Erwachsene)","BGI";"30 - Kinder- und Jugendpsychiatrie","BGII";"31 - Psychosomatik","BGI";"00 - Bitte eine Fachabteilung auswählen","Leer";"","Leer"},2,0)</f>
        <v>Leer</v>
      </c>
      <c r="S76" s="6" t="str">
        <f>VLOOKUP(C76,{"29 - Psychiatrie (Erwachsene)","BGIb";"30 - Kinder- und Jugendpsychiatrie","BGIIb";"31 - Psychosomatik","BGIb";"00 - Bitte eine Fachabteilung auswählen","Leer";"","Leer"},2,0)</f>
        <v>Leer</v>
      </c>
      <c r="T76" s="6" t="str">
        <f t="shared" si="12"/>
        <v>Leer</v>
      </c>
      <c r="U76" s="6" t="str">
        <f t="shared" si="1"/>
        <v/>
      </c>
      <c r="V76" s="6" t="str">
        <f>VLOOKUP($C76,{"29 - Psychiatrie (Erwachsene)","Anrechnungstatbestand";"30 - Kinder- und Jugendpsychiatrie","Anrechnungstatbestand";"31 - Psychosomatik","Anrechnungstatbestand";"","Leer";0,"Leer"},2,0)</f>
        <v>Leer</v>
      </c>
      <c r="W76" s="6" t="str">
        <f t="shared" si="4"/>
        <v>Leer</v>
      </c>
      <c r="X76" s="6">
        <f>VLOOKUP($C76,{"29 - Psychiatrie (Erwachsene)",1;"30 - Kinder- und Jugendpsychiatrie",1;"31 - Psychosomatik",1;"00 - Bitte eine Fachabteilung auswählen",0;"",0},2,0)</f>
        <v>0</v>
      </c>
      <c r="Y76" s="6">
        <f t="shared" si="5"/>
        <v>0</v>
      </c>
      <c r="Z76" s="6">
        <f t="shared" si="6"/>
        <v>0</v>
      </c>
      <c r="AA76" s="6">
        <f t="shared" si="7"/>
        <v>0</v>
      </c>
      <c r="AB76" s="6">
        <f t="shared" si="8"/>
        <v>0</v>
      </c>
      <c r="AC76" s="6">
        <f t="shared" si="9"/>
        <v>0</v>
      </c>
      <c r="AD76" s="6"/>
      <c r="AE76" s="6"/>
    </row>
    <row r="77" spans="1:31" s="20" customFormat="1" ht="15" customHeight="1" x14ac:dyDescent="0.25">
      <c r="A77" s="19"/>
      <c r="B77" s="74" t="str">
        <f t="shared" si="2"/>
        <v>!!!</v>
      </c>
      <c r="C77" s="202" t="str">
        <f>IF($D77&lt;&gt;"",VLOOKUP(TEXT($D77,0),'Angaben Stationen'!$C$15:$D$114,2,0),"")</f>
        <v/>
      </c>
      <c r="D77" s="203"/>
      <c r="E77" s="210"/>
      <c r="F77" s="222"/>
      <c r="G77" s="205"/>
      <c r="H77" s="205"/>
      <c r="I77" s="223"/>
      <c r="J77" s="224"/>
      <c r="K77" s="114"/>
      <c r="L77" s="115"/>
      <c r="Q77" s="6">
        <f t="shared" si="3"/>
        <v>0</v>
      </c>
      <c r="R77" s="6" t="str">
        <f>VLOOKUP(C77,{"29 - Psychiatrie (Erwachsene)","BGI";"30 - Kinder- und Jugendpsychiatrie","BGII";"31 - Psychosomatik","BGI";"00 - Bitte eine Fachabteilung auswählen","Leer";"","Leer"},2,0)</f>
        <v>Leer</v>
      </c>
      <c r="S77" s="6" t="str">
        <f>VLOOKUP(C77,{"29 - Psychiatrie (Erwachsene)","BGIb";"30 - Kinder- und Jugendpsychiatrie","BGIIb";"31 - Psychosomatik","BGIb";"00 - Bitte eine Fachabteilung auswählen","Leer";"","Leer"},2,0)</f>
        <v>Leer</v>
      </c>
      <c r="T77" s="6" t="str">
        <f t="shared" si="12"/>
        <v>Leer</v>
      </c>
      <c r="U77" s="6" t="str">
        <f t="shared" si="1"/>
        <v/>
      </c>
      <c r="V77" s="6" t="str">
        <f>VLOOKUP($C77,{"29 - Psychiatrie (Erwachsene)","Anrechnungstatbestand";"30 - Kinder- und Jugendpsychiatrie","Anrechnungstatbestand";"31 - Psychosomatik","Anrechnungstatbestand";"","Leer";0,"Leer"},2,0)</f>
        <v>Leer</v>
      </c>
      <c r="W77" s="6" t="str">
        <f t="shared" si="4"/>
        <v>Leer</v>
      </c>
      <c r="X77" s="6">
        <f>VLOOKUP($C77,{"29 - Psychiatrie (Erwachsene)",1;"30 - Kinder- und Jugendpsychiatrie",1;"31 - Psychosomatik",1;"00 - Bitte eine Fachabteilung auswählen",0;"",0},2,0)</f>
        <v>0</v>
      </c>
      <c r="Y77" s="6">
        <f t="shared" si="5"/>
        <v>0</v>
      </c>
      <c r="Z77" s="6">
        <f t="shared" si="6"/>
        <v>0</v>
      </c>
      <c r="AA77" s="6">
        <f t="shared" si="7"/>
        <v>0</v>
      </c>
      <c r="AB77" s="6">
        <f t="shared" si="8"/>
        <v>0</v>
      </c>
      <c r="AC77" s="6">
        <f t="shared" si="9"/>
        <v>0</v>
      </c>
      <c r="AD77" s="6"/>
      <c r="AE77" s="6"/>
    </row>
    <row r="78" spans="1:31" s="20" customFormat="1" ht="15" customHeight="1" x14ac:dyDescent="0.25">
      <c r="A78" s="19"/>
      <c r="B78" s="74" t="str">
        <f t="shared" si="2"/>
        <v>!!!</v>
      </c>
      <c r="C78" s="202" t="str">
        <f>IF($D78&lt;&gt;"",VLOOKUP(TEXT($D78,0),'Angaben Stationen'!$C$15:$D$114,2,0),"")</f>
        <v/>
      </c>
      <c r="D78" s="203"/>
      <c r="E78" s="210"/>
      <c r="F78" s="222"/>
      <c r="G78" s="205"/>
      <c r="H78" s="205"/>
      <c r="I78" s="223"/>
      <c r="J78" s="224"/>
      <c r="K78" s="114"/>
      <c r="L78" s="115"/>
      <c r="Q78" s="6">
        <f t="shared" si="3"/>
        <v>0</v>
      </c>
      <c r="R78" s="6" t="str">
        <f>VLOOKUP(C78,{"29 - Psychiatrie (Erwachsene)","BGI";"30 - Kinder- und Jugendpsychiatrie","BGII";"31 - Psychosomatik","BGI";"00 - Bitte eine Fachabteilung auswählen","Leer";"","Leer"},2,0)</f>
        <v>Leer</v>
      </c>
      <c r="S78" s="6" t="str">
        <f>VLOOKUP(C78,{"29 - Psychiatrie (Erwachsene)","BGIb";"30 - Kinder- und Jugendpsychiatrie","BGIIb";"31 - Psychosomatik","BGIb";"00 - Bitte eine Fachabteilung auswählen","Leer";"","Leer"},2,0)</f>
        <v>Leer</v>
      </c>
      <c r="T78" s="6" t="str">
        <f t="shared" si="12"/>
        <v>Leer</v>
      </c>
      <c r="U78" s="6" t="str">
        <f t="shared" si="1"/>
        <v/>
      </c>
      <c r="V78" s="6" t="str">
        <f>VLOOKUP($C78,{"29 - Psychiatrie (Erwachsene)","Anrechnungstatbestand";"30 - Kinder- und Jugendpsychiatrie","Anrechnungstatbestand";"31 - Psychosomatik","Anrechnungstatbestand";"","Leer";0,"Leer"},2,0)</f>
        <v>Leer</v>
      </c>
      <c r="W78" s="6" t="str">
        <f t="shared" si="4"/>
        <v>Leer</v>
      </c>
      <c r="X78" s="6">
        <f>VLOOKUP($C78,{"29 - Psychiatrie (Erwachsene)",1;"30 - Kinder- und Jugendpsychiatrie",1;"31 - Psychosomatik",1;"00 - Bitte eine Fachabteilung auswählen",0;"",0},2,0)</f>
        <v>0</v>
      </c>
      <c r="Y78" s="6">
        <f t="shared" si="5"/>
        <v>0</v>
      </c>
      <c r="Z78" s="6">
        <f t="shared" si="6"/>
        <v>0</v>
      </c>
      <c r="AA78" s="6">
        <f t="shared" si="7"/>
        <v>0</v>
      </c>
      <c r="AB78" s="6">
        <f t="shared" si="8"/>
        <v>0</v>
      </c>
      <c r="AC78" s="6">
        <f t="shared" si="9"/>
        <v>0</v>
      </c>
      <c r="AD78" s="6"/>
      <c r="AE78" s="6"/>
    </row>
    <row r="79" spans="1:31" s="20" customFormat="1" ht="15" customHeight="1" x14ac:dyDescent="0.25">
      <c r="A79" s="19"/>
      <c r="B79" s="74" t="str">
        <f t="shared" si="2"/>
        <v>!!!</v>
      </c>
      <c r="C79" s="202" t="str">
        <f>IF($D79&lt;&gt;"",VLOOKUP(TEXT($D79,0),'Angaben Stationen'!$C$15:$D$114,2,0),"")</f>
        <v/>
      </c>
      <c r="D79" s="203"/>
      <c r="E79" s="210"/>
      <c r="F79" s="222"/>
      <c r="G79" s="205"/>
      <c r="H79" s="205"/>
      <c r="I79" s="223"/>
      <c r="J79" s="224"/>
      <c r="K79" s="114"/>
      <c r="L79" s="115"/>
      <c r="Q79" s="6">
        <f t="shared" si="3"/>
        <v>0</v>
      </c>
      <c r="R79" s="6" t="str">
        <f>VLOOKUP(C79,{"29 - Psychiatrie (Erwachsene)","BGI";"30 - Kinder- und Jugendpsychiatrie","BGII";"31 - Psychosomatik","BGI";"00 - Bitte eine Fachabteilung auswählen","Leer";"","Leer"},2,0)</f>
        <v>Leer</v>
      </c>
      <c r="S79" s="6" t="str">
        <f>VLOOKUP(C79,{"29 - Psychiatrie (Erwachsene)","BGIb";"30 - Kinder- und Jugendpsychiatrie","BGIIb";"31 - Psychosomatik","BGIb";"00 - Bitte eine Fachabteilung auswählen","Leer";"","Leer"},2,0)</f>
        <v>Leer</v>
      </c>
      <c r="T79" s="6" t="str">
        <f t="shared" si="12"/>
        <v>Leer</v>
      </c>
      <c r="U79" s="6" t="str">
        <f t="shared" si="1"/>
        <v/>
      </c>
      <c r="V79" s="6" t="str">
        <f>VLOOKUP($C79,{"29 - Psychiatrie (Erwachsene)","Anrechnungstatbestand";"30 - Kinder- und Jugendpsychiatrie","Anrechnungstatbestand";"31 - Psychosomatik","Anrechnungstatbestand";"","Leer";0,"Leer"},2,0)</f>
        <v>Leer</v>
      </c>
      <c r="W79" s="6" t="str">
        <f t="shared" si="4"/>
        <v>Leer</v>
      </c>
      <c r="X79" s="6">
        <f>VLOOKUP($C79,{"29 - Psychiatrie (Erwachsene)",1;"30 - Kinder- und Jugendpsychiatrie",1;"31 - Psychosomatik",1;"00 - Bitte eine Fachabteilung auswählen",0;"",0},2,0)</f>
        <v>0</v>
      </c>
      <c r="Y79" s="6">
        <f t="shared" si="5"/>
        <v>0</v>
      </c>
      <c r="Z79" s="6">
        <f t="shared" si="6"/>
        <v>0</v>
      </c>
      <c r="AA79" s="6">
        <f t="shared" si="7"/>
        <v>0</v>
      </c>
      <c r="AB79" s="6">
        <f t="shared" si="8"/>
        <v>0</v>
      </c>
      <c r="AC79" s="6">
        <f t="shared" si="9"/>
        <v>0</v>
      </c>
      <c r="AD79" s="6"/>
      <c r="AE79" s="6"/>
    </row>
    <row r="80" spans="1:31" s="20" customFormat="1" ht="15" customHeight="1" x14ac:dyDescent="0.25">
      <c r="A80" s="19"/>
      <c r="B80" s="74" t="str">
        <f t="shared" si="2"/>
        <v>!!!</v>
      </c>
      <c r="C80" s="202" t="str">
        <f>IF($D80&lt;&gt;"",VLOOKUP(TEXT($D80,0),'Angaben Stationen'!$C$15:$D$114,2,0),"")</f>
        <v/>
      </c>
      <c r="D80" s="203"/>
      <c r="E80" s="210"/>
      <c r="F80" s="222"/>
      <c r="G80" s="205"/>
      <c r="H80" s="205"/>
      <c r="I80" s="223"/>
      <c r="J80" s="224"/>
      <c r="K80" s="114"/>
      <c r="L80" s="115"/>
      <c r="Q80" s="6">
        <f t="shared" si="3"/>
        <v>0</v>
      </c>
      <c r="R80" s="6" t="str">
        <f>VLOOKUP(C80,{"29 - Psychiatrie (Erwachsene)","BGI";"30 - Kinder- und Jugendpsychiatrie","BGII";"31 - Psychosomatik","BGI";"00 - Bitte eine Fachabteilung auswählen","Leer";"","Leer"},2,0)</f>
        <v>Leer</v>
      </c>
      <c r="S80" s="6" t="str">
        <f>VLOOKUP(C80,{"29 - Psychiatrie (Erwachsene)","BGIb";"30 - Kinder- und Jugendpsychiatrie","BGIIb";"31 - Psychosomatik","BGIb";"00 - Bitte eine Fachabteilung auswählen","Leer";"","Leer"},2,0)</f>
        <v>Leer</v>
      </c>
      <c r="T80" s="6" t="str">
        <f t="shared" si="12"/>
        <v>Leer</v>
      </c>
      <c r="U80" s="6" t="str">
        <f t="shared" si="1"/>
        <v/>
      </c>
      <c r="V80" s="6" t="str">
        <f>VLOOKUP($C80,{"29 - Psychiatrie (Erwachsene)","Anrechnungstatbestand";"30 - Kinder- und Jugendpsychiatrie","Anrechnungstatbestand";"31 - Psychosomatik","Anrechnungstatbestand";"","Leer";0,"Leer"},2,0)</f>
        <v>Leer</v>
      </c>
      <c r="W80" s="6" t="str">
        <f t="shared" si="4"/>
        <v>Leer</v>
      </c>
      <c r="X80" s="6">
        <f>VLOOKUP($C80,{"29 - Psychiatrie (Erwachsene)",1;"30 - Kinder- und Jugendpsychiatrie",1;"31 - Psychosomatik",1;"00 - Bitte eine Fachabteilung auswählen",0;"",0},2,0)</f>
        <v>0</v>
      </c>
      <c r="Y80" s="6">
        <f t="shared" si="5"/>
        <v>0</v>
      </c>
      <c r="Z80" s="6">
        <f t="shared" si="6"/>
        <v>0</v>
      </c>
      <c r="AA80" s="6">
        <f t="shared" si="7"/>
        <v>0</v>
      </c>
      <c r="AB80" s="6">
        <f t="shared" si="8"/>
        <v>0</v>
      </c>
      <c r="AC80" s="6">
        <f t="shared" si="9"/>
        <v>0</v>
      </c>
      <c r="AD80" s="6"/>
      <c r="AE80" s="6"/>
    </row>
    <row r="81" spans="1:31" s="20" customFormat="1" ht="15" customHeight="1" x14ac:dyDescent="0.25">
      <c r="A81" s="19"/>
      <c r="B81" s="74" t="str">
        <f t="shared" si="2"/>
        <v>!!!</v>
      </c>
      <c r="C81" s="202" t="str">
        <f>IF($D81&lt;&gt;"",VLOOKUP(TEXT($D81,0),'Angaben Stationen'!$C$15:$D$114,2,0),"")</f>
        <v/>
      </c>
      <c r="D81" s="203"/>
      <c r="E81" s="210"/>
      <c r="F81" s="222"/>
      <c r="G81" s="205"/>
      <c r="H81" s="205"/>
      <c r="I81" s="223"/>
      <c r="J81" s="224"/>
      <c r="K81" s="114"/>
      <c r="L81" s="115"/>
      <c r="Q81" s="6">
        <f t="shared" ref="Q81:Q144" si="13">IF(LEN(B81)&gt;0,0,1)</f>
        <v>0</v>
      </c>
      <c r="R81" s="6" t="str">
        <f>VLOOKUP(C81,{"29 - Psychiatrie (Erwachsene)","BGI";"30 - Kinder- und Jugendpsychiatrie","BGII";"31 - Psychosomatik","BGI";"00 - Bitte eine Fachabteilung auswählen","Leer";"","Leer"},2,0)</f>
        <v>Leer</v>
      </c>
      <c r="S81" s="6" t="str">
        <f>VLOOKUP(C81,{"29 - Psychiatrie (Erwachsene)","BGIb";"30 - Kinder- und Jugendpsychiatrie","BGIIb";"31 - Psychosomatik","BGIb";"00 - Bitte eine Fachabteilung auswählen","Leer";"","Leer"},2,0)</f>
        <v>Leer</v>
      </c>
      <c r="T81" s="6" t="str">
        <f t="shared" si="12"/>
        <v>Leer</v>
      </c>
      <c r="U81" s="6" t="str">
        <f t="shared" ref="U81:U144" si="14">IF($C81&lt;&gt;"","Monate","")</f>
        <v/>
      </c>
      <c r="V81" s="6" t="str">
        <f>VLOOKUP($C81,{"29 - Psychiatrie (Erwachsene)","Anrechnungstatbestand";"30 - Kinder- und Jugendpsychiatrie","Anrechnungstatbestand";"31 - Psychosomatik","Anrechnungstatbestand";"","Leer";0,"Leer"},2,0)</f>
        <v>Leer</v>
      </c>
      <c r="W81" s="6" t="str">
        <f t="shared" ref="W81:W144" si="15">IF(F81="Anrechnung Fachkräfte Nicht-PPP-RL Berufsgruppen in VKS",S81,R81)</f>
        <v>Leer</v>
      </c>
      <c r="X81" s="6">
        <f>VLOOKUP($C81,{"29 - Psychiatrie (Erwachsene)",1;"30 - Kinder- und Jugendpsychiatrie",1;"31 - Psychosomatik",1;"00 - Bitte eine Fachabteilung auswählen",0;"",0},2,0)</f>
        <v>0</v>
      </c>
      <c r="Y81" s="6">
        <f t="shared" si="5"/>
        <v>0</v>
      </c>
      <c r="Z81" s="6">
        <f t="shared" si="6"/>
        <v>0</v>
      </c>
      <c r="AA81" s="6">
        <f t="shared" si="7"/>
        <v>0</v>
      </c>
      <c r="AB81" s="6">
        <f t="shared" si="8"/>
        <v>0</v>
      </c>
      <c r="AC81" s="6">
        <f t="shared" si="9"/>
        <v>0</v>
      </c>
      <c r="AD81" s="6"/>
      <c r="AE81" s="6"/>
    </row>
    <row r="82" spans="1:31" s="20" customFormat="1" ht="15" customHeight="1" x14ac:dyDescent="0.25">
      <c r="A82" s="19"/>
      <c r="B82" s="74" t="str">
        <f t="shared" si="2"/>
        <v>!!!</v>
      </c>
      <c r="C82" s="202" t="str">
        <f>IF($D82&lt;&gt;"",VLOOKUP(TEXT($D82,0),'Angaben Stationen'!$C$15:$D$114,2,0),"")</f>
        <v/>
      </c>
      <c r="D82" s="203"/>
      <c r="E82" s="210"/>
      <c r="F82" s="222"/>
      <c r="G82" s="205"/>
      <c r="H82" s="205"/>
      <c r="I82" s="223"/>
      <c r="J82" s="224"/>
      <c r="K82" s="114"/>
      <c r="L82" s="115"/>
      <c r="Q82" s="6">
        <f t="shared" si="13"/>
        <v>0</v>
      </c>
      <c r="R82" s="6" t="str">
        <f>VLOOKUP(C82,{"29 - Psychiatrie (Erwachsene)","BGI";"30 - Kinder- und Jugendpsychiatrie","BGII";"31 - Psychosomatik","BGI";"00 - Bitte eine Fachabteilung auswählen","Leer";"","Leer"},2,0)</f>
        <v>Leer</v>
      </c>
      <c r="S82" s="6" t="str">
        <f>VLOOKUP(C82,{"29 - Psychiatrie (Erwachsene)","BGIb";"30 - Kinder- und Jugendpsychiatrie","BGIIb";"31 - Psychosomatik","BGIb";"00 - Bitte eine Fachabteilung auswählen","Leer";"","Leer"},2,0)</f>
        <v>Leer</v>
      </c>
      <c r="T82" s="6" t="str">
        <f t="shared" ref="T82:T145" si="16">IF($D81&lt;&gt;"","Stationen","Leer")</f>
        <v>Leer</v>
      </c>
      <c r="U82" s="6" t="str">
        <f t="shared" si="14"/>
        <v/>
      </c>
      <c r="V82" s="6" t="str">
        <f>VLOOKUP($C82,{"29 - Psychiatrie (Erwachsene)","Anrechnungstatbestand";"30 - Kinder- und Jugendpsychiatrie","Anrechnungstatbestand";"31 - Psychosomatik","Anrechnungstatbestand";"","Leer";0,"Leer"},2,0)</f>
        <v>Leer</v>
      </c>
      <c r="W82" s="6" t="str">
        <f t="shared" si="15"/>
        <v>Leer</v>
      </c>
      <c r="X82" s="6">
        <f>VLOOKUP($C82,{"29 - Psychiatrie (Erwachsene)",1;"30 - Kinder- und Jugendpsychiatrie",1;"31 - Psychosomatik",1;"00 - Bitte eine Fachabteilung auswählen",0;"",0},2,0)</f>
        <v>0</v>
      </c>
      <c r="Y82" s="6">
        <f t="shared" si="5"/>
        <v>0</v>
      </c>
      <c r="Z82" s="6">
        <f t="shared" si="6"/>
        <v>0</v>
      </c>
      <c r="AA82" s="6">
        <f t="shared" si="7"/>
        <v>0</v>
      </c>
      <c r="AB82" s="6">
        <f t="shared" si="8"/>
        <v>0</v>
      </c>
      <c r="AC82" s="6">
        <f t="shared" si="9"/>
        <v>0</v>
      </c>
      <c r="AD82" s="6"/>
      <c r="AE82" s="6"/>
    </row>
    <row r="83" spans="1:31" s="20" customFormat="1" ht="15" customHeight="1" x14ac:dyDescent="0.25">
      <c r="A83" s="19"/>
      <c r="B83" s="74" t="str">
        <f t="shared" si="2"/>
        <v>!!!</v>
      </c>
      <c r="C83" s="202" t="str">
        <f>IF($D83&lt;&gt;"",VLOOKUP(TEXT($D83,0),'Angaben Stationen'!$C$15:$D$114,2,0),"")</f>
        <v/>
      </c>
      <c r="D83" s="203"/>
      <c r="E83" s="210"/>
      <c r="F83" s="222"/>
      <c r="G83" s="205"/>
      <c r="H83" s="205"/>
      <c r="I83" s="223"/>
      <c r="J83" s="224"/>
      <c r="K83" s="114"/>
      <c r="L83" s="115"/>
      <c r="Q83" s="6">
        <f t="shared" si="13"/>
        <v>0</v>
      </c>
      <c r="R83" s="6" t="str">
        <f>VLOOKUP(C83,{"29 - Psychiatrie (Erwachsene)","BGI";"30 - Kinder- und Jugendpsychiatrie","BGII";"31 - Psychosomatik","BGI";"00 - Bitte eine Fachabteilung auswählen","Leer";"","Leer"},2,0)</f>
        <v>Leer</v>
      </c>
      <c r="S83" s="6" t="str">
        <f>VLOOKUP(C83,{"29 - Psychiatrie (Erwachsene)","BGIb";"30 - Kinder- und Jugendpsychiatrie","BGIIb";"31 - Psychosomatik","BGIb";"00 - Bitte eine Fachabteilung auswählen","Leer";"","Leer"},2,0)</f>
        <v>Leer</v>
      </c>
      <c r="T83" s="6" t="str">
        <f t="shared" si="16"/>
        <v>Leer</v>
      </c>
      <c r="U83" s="6" t="str">
        <f t="shared" si="14"/>
        <v/>
      </c>
      <c r="V83" s="6" t="str">
        <f>VLOOKUP($C83,{"29 - Psychiatrie (Erwachsene)","Anrechnungstatbestand";"30 - Kinder- und Jugendpsychiatrie","Anrechnungstatbestand";"31 - Psychosomatik","Anrechnungstatbestand";"","Leer";0,"Leer"},2,0)</f>
        <v>Leer</v>
      </c>
      <c r="W83" s="6" t="str">
        <f t="shared" si="15"/>
        <v>Leer</v>
      </c>
      <c r="X83" s="6">
        <f>VLOOKUP($C83,{"29 - Psychiatrie (Erwachsene)",1;"30 - Kinder- und Jugendpsychiatrie",1;"31 - Psychosomatik",1;"00 - Bitte eine Fachabteilung auswählen",0;"",0},2,0)</f>
        <v>0</v>
      </c>
      <c r="Y83" s="6">
        <f t="shared" si="5"/>
        <v>0</v>
      </c>
      <c r="Z83" s="6">
        <f t="shared" si="6"/>
        <v>0</v>
      </c>
      <c r="AA83" s="6">
        <f t="shared" si="7"/>
        <v>0</v>
      </c>
      <c r="AB83" s="6">
        <f t="shared" si="8"/>
        <v>0</v>
      </c>
      <c r="AC83" s="6">
        <f t="shared" si="9"/>
        <v>0</v>
      </c>
      <c r="AD83" s="6"/>
      <c r="AE83" s="6"/>
    </row>
    <row r="84" spans="1:31" s="20" customFormat="1" ht="15" customHeight="1" x14ac:dyDescent="0.25">
      <c r="A84" s="19"/>
      <c r="B84" s="74" t="str">
        <f t="shared" si="2"/>
        <v>!!!</v>
      </c>
      <c r="C84" s="202" t="str">
        <f>IF($D84&lt;&gt;"",VLOOKUP(TEXT($D84,0),'Angaben Stationen'!$C$15:$D$114,2,0),"")</f>
        <v/>
      </c>
      <c r="D84" s="203"/>
      <c r="E84" s="210"/>
      <c r="F84" s="222"/>
      <c r="G84" s="205"/>
      <c r="H84" s="205"/>
      <c r="I84" s="223"/>
      <c r="J84" s="224"/>
      <c r="K84" s="114"/>
      <c r="L84" s="115"/>
      <c r="Q84" s="6">
        <f t="shared" si="13"/>
        <v>0</v>
      </c>
      <c r="R84" s="6" t="str">
        <f>VLOOKUP(C84,{"29 - Psychiatrie (Erwachsene)","BGI";"30 - Kinder- und Jugendpsychiatrie","BGII";"31 - Psychosomatik","BGI";"00 - Bitte eine Fachabteilung auswählen","Leer";"","Leer"},2,0)</f>
        <v>Leer</v>
      </c>
      <c r="S84" s="6" t="str">
        <f>VLOOKUP(C84,{"29 - Psychiatrie (Erwachsene)","BGIb";"30 - Kinder- und Jugendpsychiatrie","BGIIb";"31 - Psychosomatik","BGIb";"00 - Bitte eine Fachabteilung auswählen","Leer";"","Leer"},2,0)</f>
        <v>Leer</v>
      </c>
      <c r="T84" s="6" t="str">
        <f t="shared" si="16"/>
        <v>Leer</v>
      </c>
      <c r="U84" s="6" t="str">
        <f t="shared" si="14"/>
        <v/>
      </c>
      <c r="V84" s="6" t="str">
        <f>VLOOKUP($C84,{"29 - Psychiatrie (Erwachsene)","Anrechnungstatbestand";"30 - Kinder- und Jugendpsychiatrie","Anrechnungstatbestand";"31 - Psychosomatik","Anrechnungstatbestand";"","Leer";0,"Leer"},2,0)</f>
        <v>Leer</v>
      </c>
      <c r="W84" s="6" t="str">
        <f t="shared" si="15"/>
        <v>Leer</v>
      </c>
      <c r="X84" s="6">
        <f>VLOOKUP($C84,{"29 - Psychiatrie (Erwachsene)",1;"30 - Kinder- und Jugendpsychiatrie",1;"31 - Psychosomatik",1;"00 - Bitte eine Fachabteilung auswählen",0;"",0},2,0)</f>
        <v>0</v>
      </c>
      <c r="Y84" s="6">
        <f t="shared" si="5"/>
        <v>0</v>
      </c>
      <c r="Z84" s="6">
        <f t="shared" si="6"/>
        <v>0</v>
      </c>
      <c r="AA84" s="6">
        <f t="shared" si="7"/>
        <v>0</v>
      </c>
      <c r="AB84" s="6">
        <f t="shared" si="8"/>
        <v>0</v>
      </c>
      <c r="AC84" s="6">
        <f t="shared" si="9"/>
        <v>0</v>
      </c>
      <c r="AD84" s="6"/>
      <c r="AE84" s="6"/>
    </row>
    <row r="85" spans="1:31" s="20" customFormat="1" ht="15" customHeight="1" x14ac:dyDescent="0.25">
      <c r="A85" s="19"/>
      <c r="B85" s="74" t="str">
        <f t="shared" si="2"/>
        <v>!!!</v>
      </c>
      <c r="C85" s="202" t="str">
        <f>IF($D85&lt;&gt;"",VLOOKUP(TEXT($D85,0),'Angaben Stationen'!$C$15:$D$114,2,0),"")</f>
        <v/>
      </c>
      <c r="D85" s="203"/>
      <c r="E85" s="210"/>
      <c r="F85" s="222"/>
      <c r="G85" s="205"/>
      <c r="H85" s="205"/>
      <c r="I85" s="223"/>
      <c r="J85" s="224"/>
      <c r="K85" s="114"/>
      <c r="L85" s="115"/>
      <c r="Q85" s="6">
        <f t="shared" si="13"/>
        <v>0</v>
      </c>
      <c r="R85" s="6" t="str">
        <f>VLOOKUP(C85,{"29 - Psychiatrie (Erwachsene)","BGI";"30 - Kinder- und Jugendpsychiatrie","BGII";"31 - Psychosomatik","BGI";"00 - Bitte eine Fachabteilung auswählen","Leer";"","Leer"},2,0)</f>
        <v>Leer</v>
      </c>
      <c r="S85" s="6" t="str">
        <f>VLOOKUP(C85,{"29 - Psychiatrie (Erwachsene)","BGIb";"30 - Kinder- und Jugendpsychiatrie","BGIIb";"31 - Psychosomatik","BGIb";"00 - Bitte eine Fachabteilung auswählen","Leer";"","Leer"},2,0)</f>
        <v>Leer</v>
      </c>
      <c r="T85" s="6" t="str">
        <f t="shared" si="16"/>
        <v>Leer</v>
      </c>
      <c r="U85" s="6" t="str">
        <f t="shared" si="14"/>
        <v/>
      </c>
      <c r="V85" s="6" t="str">
        <f>VLOOKUP($C85,{"29 - Psychiatrie (Erwachsene)","Anrechnungstatbestand";"30 - Kinder- und Jugendpsychiatrie","Anrechnungstatbestand";"31 - Psychosomatik","Anrechnungstatbestand";"","Leer";0,"Leer"},2,0)</f>
        <v>Leer</v>
      </c>
      <c r="W85" s="6" t="str">
        <f t="shared" si="15"/>
        <v>Leer</v>
      </c>
      <c r="X85" s="6">
        <f>VLOOKUP($C85,{"29 - Psychiatrie (Erwachsene)",1;"30 - Kinder- und Jugendpsychiatrie",1;"31 - Psychosomatik",1;"00 - Bitte eine Fachabteilung auswählen",0;"",0},2,0)</f>
        <v>0</v>
      </c>
      <c r="Y85" s="6">
        <f t="shared" si="5"/>
        <v>0</v>
      </c>
      <c r="Z85" s="6">
        <f t="shared" si="6"/>
        <v>0</v>
      </c>
      <c r="AA85" s="6">
        <f t="shared" si="7"/>
        <v>0</v>
      </c>
      <c r="AB85" s="6">
        <f t="shared" si="8"/>
        <v>0</v>
      </c>
      <c r="AC85" s="6">
        <f t="shared" si="9"/>
        <v>0</v>
      </c>
      <c r="AD85" s="6"/>
      <c r="AE85" s="6"/>
    </row>
    <row r="86" spans="1:31" s="20" customFormat="1" ht="15" customHeight="1" x14ac:dyDescent="0.25">
      <c r="A86" s="19"/>
      <c r="B86" s="74" t="str">
        <f t="shared" si="2"/>
        <v>!!!</v>
      </c>
      <c r="C86" s="202" t="str">
        <f>IF($D86&lt;&gt;"",VLOOKUP(TEXT($D86,0),'Angaben Stationen'!$C$15:$D$114,2,0),"")</f>
        <v/>
      </c>
      <c r="D86" s="203"/>
      <c r="E86" s="210"/>
      <c r="F86" s="222"/>
      <c r="G86" s="205"/>
      <c r="H86" s="205"/>
      <c r="I86" s="223"/>
      <c r="J86" s="224"/>
      <c r="K86" s="114"/>
      <c r="L86" s="115"/>
      <c r="Q86" s="6">
        <f t="shared" si="13"/>
        <v>0</v>
      </c>
      <c r="R86" s="6" t="str">
        <f>VLOOKUP(C86,{"29 - Psychiatrie (Erwachsene)","BGI";"30 - Kinder- und Jugendpsychiatrie","BGII";"31 - Psychosomatik","BGI";"00 - Bitte eine Fachabteilung auswählen","Leer";"","Leer"},2,0)</f>
        <v>Leer</v>
      </c>
      <c r="S86" s="6" t="str">
        <f>VLOOKUP(C86,{"29 - Psychiatrie (Erwachsene)","BGIb";"30 - Kinder- und Jugendpsychiatrie","BGIIb";"31 - Psychosomatik","BGIb";"00 - Bitte eine Fachabteilung auswählen","Leer";"","Leer"},2,0)</f>
        <v>Leer</v>
      </c>
      <c r="T86" s="6" t="str">
        <f t="shared" si="16"/>
        <v>Leer</v>
      </c>
      <c r="U86" s="6" t="str">
        <f t="shared" si="14"/>
        <v/>
      </c>
      <c r="V86" s="6" t="str">
        <f>VLOOKUP($C86,{"29 - Psychiatrie (Erwachsene)","Anrechnungstatbestand";"30 - Kinder- und Jugendpsychiatrie","Anrechnungstatbestand";"31 - Psychosomatik","Anrechnungstatbestand";"","Leer";0,"Leer"},2,0)</f>
        <v>Leer</v>
      </c>
      <c r="W86" s="6" t="str">
        <f t="shared" si="15"/>
        <v>Leer</v>
      </c>
      <c r="X86" s="6">
        <f>VLOOKUP($C86,{"29 - Psychiatrie (Erwachsene)",1;"30 - Kinder- und Jugendpsychiatrie",1;"31 - Psychosomatik",1;"00 - Bitte eine Fachabteilung auswählen",0;"",0},2,0)</f>
        <v>0</v>
      </c>
      <c r="Y86" s="6">
        <f t="shared" si="5"/>
        <v>0</v>
      </c>
      <c r="Z86" s="6">
        <f t="shared" si="6"/>
        <v>0</v>
      </c>
      <c r="AA86" s="6">
        <f t="shared" si="7"/>
        <v>0</v>
      </c>
      <c r="AB86" s="6">
        <f t="shared" si="8"/>
        <v>0</v>
      </c>
      <c r="AC86" s="6">
        <f t="shared" si="9"/>
        <v>0</v>
      </c>
      <c r="AD86" s="6"/>
      <c r="AE86" s="6"/>
    </row>
    <row r="87" spans="1:31" s="20" customFormat="1" ht="15" customHeight="1" x14ac:dyDescent="0.25">
      <c r="A87" s="19"/>
      <c r="B87" s="74" t="str">
        <f t="shared" si="2"/>
        <v>!!!</v>
      </c>
      <c r="C87" s="202" t="str">
        <f>IF($D87&lt;&gt;"",VLOOKUP(TEXT($D87,0),'Angaben Stationen'!$C$15:$D$114,2,0),"")</f>
        <v/>
      </c>
      <c r="D87" s="203"/>
      <c r="E87" s="210"/>
      <c r="F87" s="222"/>
      <c r="G87" s="205"/>
      <c r="H87" s="205"/>
      <c r="I87" s="223"/>
      <c r="J87" s="224"/>
      <c r="K87" s="114"/>
      <c r="L87" s="115"/>
      <c r="Q87" s="6">
        <f t="shared" si="13"/>
        <v>0</v>
      </c>
      <c r="R87" s="6" t="str">
        <f>VLOOKUP(C87,{"29 - Psychiatrie (Erwachsene)","BGI";"30 - Kinder- und Jugendpsychiatrie","BGII";"31 - Psychosomatik","BGI";"00 - Bitte eine Fachabteilung auswählen","Leer";"","Leer"},2,0)</f>
        <v>Leer</v>
      </c>
      <c r="S87" s="6" t="str">
        <f>VLOOKUP(C87,{"29 - Psychiatrie (Erwachsene)","BGIb";"30 - Kinder- und Jugendpsychiatrie","BGIIb";"31 - Psychosomatik","BGIb";"00 - Bitte eine Fachabteilung auswählen","Leer";"","Leer"},2,0)</f>
        <v>Leer</v>
      </c>
      <c r="T87" s="6" t="str">
        <f t="shared" si="16"/>
        <v>Leer</v>
      </c>
      <c r="U87" s="6" t="str">
        <f t="shared" si="14"/>
        <v/>
      </c>
      <c r="V87" s="6" t="str">
        <f>VLOOKUP($C87,{"29 - Psychiatrie (Erwachsene)","Anrechnungstatbestand";"30 - Kinder- und Jugendpsychiatrie","Anrechnungstatbestand";"31 - Psychosomatik","Anrechnungstatbestand";"","Leer";0,"Leer"},2,0)</f>
        <v>Leer</v>
      </c>
      <c r="W87" s="6" t="str">
        <f t="shared" si="15"/>
        <v>Leer</v>
      </c>
      <c r="X87" s="6">
        <f>VLOOKUP($C87,{"29 - Psychiatrie (Erwachsene)",1;"30 - Kinder- und Jugendpsychiatrie",1;"31 - Psychosomatik",1;"00 - Bitte eine Fachabteilung auswählen",0;"",0},2,0)</f>
        <v>0</v>
      </c>
      <c r="Y87" s="6">
        <f t="shared" si="5"/>
        <v>0</v>
      </c>
      <c r="Z87" s="6">
        <f t="shared" si="6"/>
        <v>0</v>
      </c>
      <c r="AA87" s="6">
        <f t="shared" si="7"/>
        <v>0</v>
      </c>
      <c r="AB87" s="6">
        <f t="shared" si="8"/>
        <v>0</v>
      </c>
      <c r="AC87" s="6">
        <f t="shared" si="9"/>
        <v>0</v>
      </c>
      <c r="AD87" s="6"/>
      <c r="AE87" s="6"/>
    </row>
    <row r="88" spans="1:31" s="20" customFormat="1" ht="15" customHeight="1" x14ac:dyDescent="0.25">
      <c r="A88" s="19"/>
      <c r="B88" s="74" t="str">
        <f t="shared" si="2"/>
        <v>!!!</v>
      </c>
      <c r="C88" s="202" t="str">
        <f>IF($D88&lt;&gt;"",VLOOKUP(TEXT($D88,0),'Angaben Stationen'!$C$15:$D$114,2,0),"")</f>
        <v/>
      </c>
      <c r="D88" s="203"/>
      <c r="E88" s="210"/>
      <c r="F88" s="222"/>
      <c r="G88" s="205"/>
      <c r="H88" s="205"/>
      <c r="I88" s="223"/>
      <c r="J88" s="224"/>
      <c r="K88" s="114"/>
      <c r="L88" s="115"/>
      <c r="Q88" s="6">
        <f t="shared" si="13"/>
        <v>0</v>
      </c>
      <c r="R88" s="6" t="str">
        <f>VLOOKUP(C88,{"29 - Psychiatrie (Erwachsene)","BGI";"30 - Kinder- und Jugendpsychiatrie","BGII";"31 - Psychosomatik","BGI";"00 - Bitte eine Fachabteilung auswählen","Leer";"","Leer"},2,0)</f>
        <v>Leer</v>
      </c>
      <c r="S88" s="6" t="str">
        <f>VLOOKUP(C88,{"29 - Psychiatrie (Erwachsene)","BGIb";"30 - Kinder- und Jugendpsychiatrie","BGIIb";"31 - Psychosomatik","BGIb";"00 - Bitte eine Fachabteilung auswählen","Leer";"","Leer"},2,0)</f>
        <v>Leer</v>
      </c>
      <c r="T88" s="6" t="str">
        <f t="shared" si="16"/>
        <v>Leer</v>
      </c>
      <c r="U88" s="6" t="str">
        <f t="shared" si="14"/>
        <v/>
      </c>
      <c r="V88" s="6" t="str">
        <f>VLOOKUP($C88,{"29 - Psychiatrie (Erwachsene)","Anrechnungstatbestand";"30 - Kinder- und Jugendpsychiatrie","Anrechnungstatbestand";"31 - Psychosomatik","Anrechnungstatbestand";"","Leer";0,"Leer"},2,0)</f>
        <v>Leer</v>
      </c>
      <c r="W88" s="6" t="str">
        <f t="shared" si="15"/>
        <v>Leer</v>
      </c>
      <c r="X88" s="6">
        <f>VLOOKUP($C88,{"29 - Psychiatrie (Erwachsene)",1;"30 - Kinder- und Jugendpsychiatrie",1;"31 - Psychosomatik",1;"00 - Bitte eine Fachabteilung auswählen",0;"",0},2,0)</f>
        <v>0</v>
      </c>
      <c r="Y88" s="6">
        <f t="shared" si="5"/>
        <v>0</v>
      </c>
      <c r="Z88" s="6">
        <f t="shared" si="6"/>
        <v>0</v>
      </c>
      <c r="AA88" s="6">
        <f t="shared" si="7"/>
        <v>0</v>
      </c>
      <c r="AB88" s="6">
        <f t="shared" si="8"/>
        <v>0</v>
      </c>
      <c r="AC88" s="6">
        <f t="shared" si="9"/>
        <v>0</v>
      </c>
      <c r="AD88" s="6"/>
      <c r="AE88" s="6"/>
    </row>
    <row r="89" spans="1:31" s="20" customFormat="1" ht="15" customHeight="1" x14ac:dyDescent="0.25">
      <c r="A89" s="19"/>
      <c r="B89" s="74" t="str">
        <f t="shared" si="2"/>
        <v>!!!</v>
      </c>
      <c r="C89" s="202" t="str">
        <f>IF($D89&lt;&gt;"",VLOOKUP(TEXT($D89,0),'Angaben Stationen'!$C$15:$D$114,2,0),"")</f>
        <v/>
      </c>
      <c r="D89" s="203"/>
      <c r="E89" s="210"/>
      <c r="F89" s="222"/>
      <c r="G89" s="205"/>
      <c r="H89" s="205"/>
      <c r="I89" s="223"/>
      <c r="J89" s="224"/>
      <c r="K89" s="114"/>
      <c r="L89" s="115"/>
      <c r="Q89" s="6">
        <f t="shared" si="13"/>
        <v>0</v>
      </c>
      <c r="R89" s="6" t="str">
        <f>VLOOKUP(C89,{"29 - Psychiatrie (Erwachsene)","BGI";"30 - Kinder- und Jugendpsychiatrie","BGII";"31 - Psychosomatik","BGI";"00 - Bitte eine Fachabteilung auswählen","Leer";"","Leer"},2,0)</f>
        <v>Leer</v>
      </c>
      <c r="S89" s="6" t="str">
        <f>VLOOKUP(C89,{"29 - Psychiatrie (Erwachsene)","BGIb";"30 - Kinder- und Jugendpsychiatrie","BGIIb";"31 - Psychosomatik","BGIb";"00 - Bitte eine Fachabteilung auswählen","Leer";"","Leer"},2,0)</f>
        <v>Leer</v>
      </c>
      <c r="T89" s="6" t="str">
        <f t="shared" si="16"/>
        <v>Leer</v>
      </c>
      <c r="U89" s="6" t="str">
        <f t="shared" si="14"/>
        <v/>
      </c>
      <c r="V89" s="6" t="str">
        <f>VLOOKUP($C89,{"29 - Psychiatrie (Erwachsene)","Anrechnungstatbestand";"30 - Kinder- und Jugendpsychiatrie","Anrechnungstatbestand";"31 - Psychosomatik","Anrechnungstatbestand";"","Leer";0,"Leer"},2,0)</f>
        <v>Leer</v>
      </c>
      <c r="W89" s="6" t="str">
        <f t="shared" si="15"/>
        <v>Leer</v>
      </c>
      <c r="X89" s="6">
        <f>VLOOKUP($C89,{"29 - Psychiatrie (Erwachsene)",1;"30 - Kinder- und Jugendpsychiatrie",1;"31 - Psychosomatik",1;"00 - Bitte eine Fachabteilung auswählen",0;"",0},2,0)</f>
        <v>0</v>
      </c>
      <c r="Y89" s="6">
        <f t="shared" si="5"/>
        <v>0</v>
      </c>
      <c r="Z89" s="6">
        <f t="shared" si="6"/>
        <v>0</v>
      </c>
      <c r="AA89" s="6">
        <f t="shared" si="7"/>
        <v>0</v>
      </c>
      <c r="AB89" s="6">
        <f t="shared" si="8"/>
        <v>0</v>
      </c>
      <c r="AC89" s="6">
        <f t="shared" si="9"/>
        <v>0</v>
      </c>
      <c r="AD89" s="6"/>
      <c r="AE89" s="6"/>
    </row>
    <row r="90" spans="1:31" s="20" customFormat="1" ht="15" customHeight="1" x14ac:dyDescent="0.25">
      <c r="A90" s="19"/>
      <c r="B90" s="74" t="str">
        <f t="shared" si="2"/>
        <v>!!!</v>
      </c>
      <c r="C90" s="202" t="str">
        <f>IF($D90&lt;&gt;"",VLOOKUP(TEXT($D90,0),'Angaben Stationen'!$C$15:$D$114,2,0),"")</f>
        <v/>
      </c>
      <c r="D90" s="203"/>
      <c r="E90" s="210"/>
      <c r="F90" s="222"/>
      <c r="G90" s="205"/>
      <c r="H90" s="205"/>
      <c r="I90" s="223"/>
      <c r="J90" s="224"/>
      <c r="K90" s="114"/>
      <c r="L90" s="115"/>
      <c r="Q90" s="6">
        <f t="shared" si="13"/>
        <v>0</v>
      </c>
      <c r="R90" s="6" t="str">
        <f>VLOOKUP(C90,{"29 - Psychiatrie (Erwachsene)","BGI";"30 - Kinder- und Jugendpsychiatrie","BGII";"31 - Psychosomatik","BGI";"00 - Bitte eine Fachabteilung auswählen","Leer";"","Leer"},2,0)</f>
        <v>Leer</v>
      </c>
      <c r="S90" s="6" t="str">
        <f>VLOOKUP(C90,{"29 - Psychiatrie (Erwachsene)","BGIb";"30 - Kinder- und Jugendpsychiatrie","BGIIb";"31 - Psychosomatik","BGIb";"00 - Bitte eine Fachabteilung auswählen","Leer";"","Leer"},2,0)</f>
        <v>Leer</v>
      </c>
      <c r="T90" s="6" t="str">
        <f t="shared" si="16"/>
        <v>Leer</v>
      </c>
      <c r="U90" s="6" t="str">
        <f t="shared" si="14"/>
        <v/>
      </c>
      <c r="V90" s="6" t="str">
        <f>VLOOKUP($C90,{"29 - Psychiatrie (Erwachsene)","Anrechnungstatbestand";"30 - Kinder- und Jugendpsychiatrie","Anrechnungstatbestand";"31 - Psychosomatik","Anrechnungstatbestand";"","Leer";0,"Leer"},2,0)</f>
        <v>Leer</v>
      </c>
      <c r="W90" s="6" t="str">
        <f t="shared" si="15"/>
        <v>Leer</v>
      </c>
      <c r="X90" s="6">
        <f>VLOOKUP($C90,{"29 - Psychiatrie (Erwachsene)",1;"30 - Kinder- und Jugendpsychiatrie",1;"31 - Psychosomatik",1;"00 - Bitte eine Fachabteilung auswählen",0;"",0},2,0)</f>
        <v>0</v>
      </c>
      <c r="Y90" s="6">
        <f t="shared" si="5"/>
        <v>0</v>
      </c>
      <c r="Z90" s="6">
        <f t="shared" si="6"/>
        <v>0</v>
      </c>
      <c r="AA90" s="6">
        <f t="shared" si="7"/>
        <v>0</v>
      </c>
      <c r="AB90" s="6">
        <f t="shared" si="8"/>
        <v>0</v>
      </c>
      <c r="AC90" s="6">
        <f t="shared" si="9"/>
        <v>0</v>
      </c>
      <c r="AD90" s="6"/>
      <c r="AE90" s="6"/>
    </row>
    <row r="91" spans="1:31" s="20" customFormat="1" ht="15" customHeight="1" x14ac:dyDescent="0.25">
      <c r="A91" s="19"/>
      <c r="B91" s="74" t="str">
        <f t="shared" si="2"/>
        <v>!!!</v>
      </c>
      <c r="C91" s="202" t="str">
        <f>IF($D91&lt;&gt;"",VLOOKUP(TEXT($D91,0),'Angaben Stationen'!$C$15:$D$114,2,0),"")</f>
        <v/>
      </c>
      <c r="D91" s="203"/>
      <c r="E91" s="210"/>
      <c r="F91" s="222"/>
      <c r="G91" s="205"/>
      <c r="H91" s="205"/>
      <c r="I91" s="223"/>
      <c r="J91" s="224"/>
      <c r="K91" s="114"/>
      <c r="L91" s="115"/>
      <c r="Q91" s="6">
        <f t="shared" si="13"/>
        <v>0</v>
      </c>
      <c r="R91" s="6" t="str">
        <f>VLOOKUP(C91,{"29 - Psychiatrie (Erwachsene)","BGI";"30 - Kinder- und Jugendpsychiatrie","BGII";"31 - Psychosomatik","BGI";"00 - Bitte eine Fachabteilung auswählen","Leer";"","Leer"},2,0)</f>
        <v>Leer</v>
      </c>
      <c r="S91" s="6" t="str">
        <f>VLOOKUP(C91,{"29 - Psychiatrie (Erwachsene)","BGIb";"30 - Kinder- und Jugendpsychiatrie","BGIIb";"31 - Psychosomatik","BGIb";"00 - Bitte eine Fachabteilung auswählen","Leer";"","Leer"},2,0)</f>
        <v>Leer</v>
      </c>
      <c r="T91" s="6" t="str">
        <f t="shared" si="16"/>
        <v>Leer</v>
      </c>
      <c r="U91" s="6" t="str">
        <f t="shared" si="14"/>
        <v/>
      </c>
      <c r="V91" s="6" t="str">
        <f>VLOOKUP($C91,{"29 - Psychiatrie (Erwachsene)","Anrechnungstatbestand";"30 - Kinder- und Jugendpsychiatrie","Anrechnungstatbestand";"31 - Psychosomatik","Anrechnungstatbestand";"","Leer";0,"Leer"},2,0)</f>
        <v>Leer</v>
      </c>
      <c r="W91" s="6" t="str">
        <f t="shared" si="15"/>
        <v>Leer</v>
      </c>
      <c r="X91" s="6">
        <f>VLOOKUP($C91,{"29 - Psychiatrie (Erwachsene)",1;"30 - Kinder- und Jugendpsychiatrie",1;"31 - Psychosomatik",1;"00 - Bitte eine Fachabteilung auswählen",0;"",0},2,0)</f>
        <v>0</v>
      </c>
      <c r="Y91" s="6">
        <f t="shared" si="5"/>
        <v>0</v>
      </c>
      <c r="Z91" s="6">
        <f t="shared" si="6"/>
        <v>0</v>
      </c>
      <c r="AA91" s="6">
        <f t="shared" si="7"/>
        <v>0</v>
      </c>
      <c r="AB91" s="6">
        <f t="shared" si="8"/>
        <v>0</v>
      </c>
      <c r="AC91" s="6">
        <f t="shared" si="9"/>
        <v>0</v>
      </c>
      <c r="AD91" s="6"/>
      <c r="AE91" s="6"/>
    </row>
    <row r="92" spans="1:31" s="20" customFormat="1" ht="15" customHeight="1" x14ac:dyDescent="0.25">
      <c r="A92" s="19"/>
      <c r="B92" s="74" t="str">
        <f t="shared" si="2"/>
        <v>!!!</v>
      </c>
      <c r="C92" s="202" t="str">
        <f>IF($D92&lt;&gt;"",VLOOKUP(TEXT($D92,0),'Angaben Stationen'!$C$15:$D$114,2,0),"")</f>
        <v/>
      </c>
      <c r="D92" s="203"/>
      <c r="E92" s="210"/>
      <c r="F92" s="222"/>
      <c r="G92" s="205"/>
      <c r="H92" s="205"/>
      <c r="I92" s="223"/>
      <c r="J92" s="224"/>
      <c r="K92" s="114"/>
      <c r="L92" s="115"/>
      <c r="Q92" s="6">
        <f t="shared" si="13"/>
        <v>0</v>
      </c>
      <c r="R92" s="6" t="str">
        <f>VLOOKUP(C92,{"29 - Psychiatrie (Erwachsene)","BGI";"30 - Kinder- und Jugendpsychiatrie","BGII";"31 - Psychosomatik","BGI";"00 - Bitte eine Fachabteilung auswählen","Leer";"","Leer"},2,0)</f>
        <v>Leer</v>
      </c>
      <c r="S92" s="6" t="str">
        <f>VLOOKUP(C92,{"29 - Psychiatrie (Erwachsene)","BGIb";"30 - Kinder- und Jugendpsychiatrie","BGIIb";"31 - Psychosomatik","BGIb";"00 - Bitte eine Fachabteilung auswählen","Leer";"","Leer"},2,0)</f>
        <v>Leer</v>
      </c>
      <c r="T92" s="6" t="str">
        <f t="shared" si="16"/>
        <v>Leer</v>
      </c>
      <c r="U92" s="6" t="str">
        <f t="shared" si="14"/>
        <v/>
      </c>
      <c r="V92" s="6" t="str">
        <f>VLOOKUP($C92,{"29 - Psychiatrie (Erwachsene)","Anrechnungstatbestand";"30 - Kinder- und Jugendpsychiatrie","Anrechnungstatbestand";"31 - Psychosomatik","Anrechnungstatbestand";"","Leer";0,"Leer"},2,0)</f>
        <v>Leer</v>
      </c>
      <c r="W92" s="6" t="str">
        <f t="shared" si="15"/>
        <v>Leer</v>
      </c>
      <c r="X92" s="6">
        <f>VLOOKUP($C92,{"29 - Psychiatrie (Erwachsene)",1;"30 - Kinder- und Jugendpsychiatrie",1;"31 - Psychosomatik",1;"00 - Bitte eine Fachabteilung auswählen",0;"",0},2,0)</f>
        <v>0</v>
      </c>
      <c r="Y92" s="6">
        <f t="shared" si="5"/>
        <v>0</v>
      </c>
      <c r="Z92" s="6">
        <f t="shared" si="6"/>
        <v>0</v>
      </c>
      <c r="AA92" s="6">
        <f t="shared" si="7"/>
        <v>0</v>
      </c>
      <c r="AB92" s="6">
        <f t="shared" si="8"/>
        <v>0</v>
      </c>
      <c r="AC92" s="6">
        <f t="shared" si="9"/>
        <v>0</v>
      </c>
      <c r="AD92" s="6"/>
      <c r="AE92" s="6"/>
    </row>
    <row r="93" spans="1:31" s="20" customFormat="1" ht="15" customHeight="1" x14ac:dyDescent="0.25">
      <c r="A93" s="19"/>
      <c r="B93" s="74" t="str">
        <f t="shared" si="2"/>
        <v>!!!</v>
      </c>
      <c r="C93" s="202" t="str">
        <f>IF($D93&lt;&gt;"",VLOOKUP(TEXT($D93,0),'Angaben Stationen'!$C$15:$D$114,2,0),"")</f>
        <v/>
      </c>
      <c r="D93" s="203"/>
      <c r="E93" s="210"/>
      <c r="F93" s="222"/>
      <c r="G93" s="205"/>
      <c r="H93" s="205"/>
      <c r="I93" s="223"/>
      <c r="J93" s="224"/>
      <c r="K93" s="114"/>
      <c r="L93" s="115"/>
      <c r="Q93" s="6">
        <f t="shared" si="13"/>
        <v>0</v>
      </c>
      <c r="R93" s="6" t="str">
        <f>VLOOKUP(C93,{"29 - Psychiatrie (Erwachsene)","BGI";"30 - Kinder- und Jugendpsychiatrie","BGII";"31 - Psychosomatik","BGI";"00 - Bitte eine Fachabteilung auswählen","Leer";"","Leer"},2,0)</f>
        <v>Leer</v>
      </c>
      <c r="S93" s="6" t="str">
        <f>VLOOKUP(C93,{"29 - Psychiatrie (Erwachsene)","BGIb";"30 - Kinder- und Jugendpsychiatrie","BGIIb";"31 - Psychosomatik","BGIb";"00 - Bitte eine Fachabteilung auswählen","Leer";"","Leer"},2,0)</f>
        <v>Leer</v>
      </c>
      <c r="T93" s="6" t="str">
        <f t="shared" si="16"/>
        <v>Leer</v>
      </c>
      <c r="U93" s="6" t="str">
        <f t="shared" si="14"/>
        <v/>
      </c>
      <c r="V93" s="6" t="str">
        <f>VLOOKUP($C93,{"29 - Psychiatrie (Erwachsene)","Anrechnungstatbestand";"30 - Kinder- und Jugendpsychiatrie","Anrechnungstatbestand";"31 - Psychosomatik","Anrechnungstatbestand";"","Leer";0,"Leer"},2,0)</f>
        <v>Leer</v>
      </c>
      <c r="W93" s="6" t="str">
        <f t="shared" si="15"/>
        <v>Leer</v>
      </c>
      <c r="X93" s="6">
        <f>VLOOKUP($C93,{"29 - Psychiatrie (Erwachsene)",1;"30 - Kinder- und Jugendpsychiatrie",1;"31 - Psychosomatik",1;"00 - Bitte eine Fachabteilung auswählen",0;"",0},2,0)</f>
        <v>0</v>
      </c>
      <c r="Y93" s="6">
        <f t="shared" si="5"/>
        <v>0</v>
      </c>
      <c r="Z93" s="6">
        <f t="shared" si="6"/>
        <v>0</v>
      </c>
      <c r="AA93" s="6">
        <f t="shared" si="7"/>
        <v>0</v>
      </c>
      <c r="AB93" s="6">
        <f t="shared" si="8"/>
        <v>0</v>
      </c>
      <c r="AC93" s="6">
        <f t="shared" si="9"/>
        <v>0</v>
      </c>
      <c r="AD93" s="6"/>
      <c r="AE93" s="6"/>
    </row>
    <row r="94" spans="1:31" s="20" customFormat="1" ht="15" customHeight="1" x14ac:dyDescent="0.25">
      <c r="A94" s="19"/>
      <c r="B94" s="74" t="str">
        <f t="shared" si="2"/>
        <v>!!!</v>
      </c>
      <c r="C94" s="202" t="str">
        <f>IF($D94&lt;&gt;"",VLOOKUP(TEXT($D94,0),'Angaben Stationen'!$C$15:$D$114,2,0),"")</f>
        <v/>
      </c>
      <c r="D94" s="203"/>
      <c r="E94" s="210"/>
      <c r="F94" s="222"/>
      <c r="G94" s="205"/>
      <c r="H94" s="205"/>
      <c r="I94" s="223"/>
      <c r="J94" s="224"/>
      <c r="K94" s="114"/>
      <c r="L94" s="115"/>
      <c r="Q94" s="6">
        <f t="shared" si="13"/>
        <v>0</v>
      </c>
      <c r="R94" s="6" t="str">
        <f>VLOOKUP(C94,{"29 - Psychiatrie (Erwachsene)","BGI";"30 - Kinder- und Jugendpsychiatrie","BGII";"31 - Psychosomatik","BGI";"00 - Bitte eine Fachabteilung auswählen","Leer";"","Leer"},2,0)</f>
        <v>Leer</v>
      </c>
      <c r="S94" s="6" t="str">
        <f>VLOOKUP(C94,{"29 - Psychiatrie (Erwachsene)","BGIb";"30 - Kinder- und Jugendpsychiatrie","BGIIb";"31 - Psychosomatik","BGIb";"00 - Bitte eine Fachabteilung auswählen","Leer";"","Leer"},2,0)</f>
        <v>Leer</v>
      </c>
      <c r="T94" s="6" t="str">
        <f t="shared" si="16"/>
        <v>Leer</v>
      </c>
      <c r="U94" s="6" t="str">
        <f t="shared" si="14"/>
        <v/>
      </c>
      <c r="V94" s="6" t="str">
        <f>VLOOKUP($C94,{"29 - Psychiatrie (Erwachsene)","Anrechnungstatbestand";"30 - Kinder- und Jugendpsychiatrie","Anrechnungstatbestand";"31 - Psychosomatik","Anrechnungstatbestand";"","Leer";0,"Leer"},2,0)</f>
        <v>Leer</v>
      </c>
      <c r="W94" s="6" t="str">
        <f t="shared" si="15"/>
        <v>Leer</v>
      </c>
      <c r="X94" s="6">
        <f>VLOOKUP($C94,{"29 - Psychiatrie (Erwachsene)",1;"30 - Kinder- und Jugendpsychiatrie",1;"31 - Psychosomatik",1;"00 - Bitte eine Fachabteilung auswählen",0;"",0},2,0)</f>
        <v>0</v>
      </c>
      <c r="Y94" s="6">
        <f t="shared" si="5"/>
        <v>0</v>
      </c>
      <c r="Z94" s="6">
        <f t="shared" si="6"/>
        <v>0</v>
      </c>
      <c r="AA94" s="6">
        <f t="shared" si="7"/>
        <v>0</v>
      </c>
      <c r="AB94" s="6">
        <f t="shared" si="8"/>
        <v>0</v>
      </c>
      <c r="AC94" s="6">
        <f t="shared" si="9"/>
        <v>0</v>
      </c>
      <c r="AD94" s="6"/>
      <c r="AE94" s="6"/>
    </row>
    <row r="95" spans="1:31" s="20" customFormat="1" ht="15" customHeight="1" x14ac:dyDescent="0.25">
      <c r="A95" s="19"/>
      <c r="B95" s="74" t="str">
        <f t="shared" si="2"/>
        <v>!!!</v>
      </c>
      <c r="C95" s="202" t="str">
        <f>IF($D95&lt;&gt;"",VLOOKUP(TEXT($D95,0),'Angaben Stationen'!$C$15:$D$114,2,0),"")</f>
        <v/>
      </c>
      <c r="D95" s="203"/>
      <c r="E95" s="210"/>
      <c r="F95" s="222"/>
      <c r="G95" s="205"/>
      <c r="H95" s="205"/>
      <c r="I95" s="223"/>
      <c r="J95" s="224"/>
      <c r="K95" s="114"/>
      <c r="L95" s="115"/>
      <c r="Q95" s="6">
        <f t="shared" si="13"/>
        <v>0</v>
      </c>
      <c r="R95" s="6" t="str">
        <f>VLOOKUP(C95,{"29 - Psychiatrie (Erwachsene)","BGI";"30 - Kinder- und Jugendpsychiatrie","BGII";"31 - Psychosomatik","BGI";"00 - Bitte eine Fachabteilung auswählen","Leer";"","Leer"},2,0)</f>
        <v>Leer</v>
      </c>
      <c r="S95" s="6" t="str">
        <f>VLOOKUP(C95,{"29 - Psychiatrie (Erwachsene)","BGIb";"30 - Kinder- und Jugendpsychiatrie","BGIIb";"31 - Psychosomatik","BGIb";"00 - Bitte eine Fachabteilung auswählen","Leer";"","Leer"},2,0)</f>
        <v>Leer</v>
      </c>
      <c r="T95" s="6" t="str">
        <f t="shared" si="16"/>
        <v>Leer</v>
      </c>
      <c r="U95" s="6" t="str">
        <f t="shared" si="14"/>
        <v/>
      </c>
      <c r="V95" s="6" t="str">
        <f>VLOOKUP($C95,{"29 - Psychiatrie (Erwachsene)","Anrechnungstatbestand";"30 - Kinder- und Jugendpsychiatrie","Anrechnungstatbestand";"31 - Psychosomatik","Anrechnungstatbestand";"","Leer";0,"Leer"},2,0)</f>
        <v>Leer</v>
      </c>
      <c r="W95" s="6" t="str">
        <f t="shared" si="15"/>
        <v>Leer</v>
      </c>
      <c r="X95" s="6">
        <f>VLOOKUP($C95,{"29 - Psychiatrie (Erwachsene)",1;"30 - Kinder- und Jugendpsychiatrie",1;"31 - Psychosomatik",1;"00 - Bitte eine Fachabteilung auswählen",0;"",0},2,0)</f>
        <v>0</v>
      </c>
      <c r="Y95" s="6">
        <f t="shared" si="5"/>
        <v>0</v>
      </c>
      <c r="Z95" s="6">
        <f t="shared" si="6"/>
        <v>0</v>
      </c>
      <c r="AA95" s="6">
        <f t="shared" si="7"/>
        <v>0</v>
      </c>
      <c r="AB95" s="6">
        <f t="shared" si="8"/>
        <v>0</v>
      </c>
      <c r="AC95" s="6">
        <f t="shared" si="9"/>
        <v>0</v>
      </c>
      <c r="AD95" s="6"/>
      <c r="AE95" s="6"/>
    </row>
    <row r="96" spans="1:31" s="20" customFormat="1" ht="15" customHeight="1" x14ac:dyDescent="0.25">
      <c r="A96" s="19"/>
      <c r="B96" s="74" t="str">
        <f t="shared" si="2"/>
        <v>!!!</v>
      </c>
      <c r="C96" s="202" t="str">
        <f>IF($D96&lt;&gt;"",VLOOKUP(TEXT($D96,0),'Angaben Stationen'!$C$15:$D$114,2,0),"")</f>
        <v/>
      </c>
      <c r="D96" s="203"/>
      <c r="E96" s="210"/>
      <c r="F96" s="222"/>
      <c r="G96" s="205"/>
      <c r="H96" s="205"/>
      <c r="I96" s="223"/>
      <c r="J96" s="224"/>
      <c r="K96" s="114"/>
      <c r="L96" s="115"/>
      <c r="Q96" s="6">
        <f t="shared" si="13"/>
        <v>0</v>
      </c>
      <c r="R96" s="6" t="str">
        <f>VLOOKUP(C96,{"29 - Psychiatrie (Erwachsene)","BGI";"30 - Kinder- und Jugendpsychiatrie","BGII";"31 - Psychosomatik","BGI";"00 - Bitte eine Fachabteilung auswählen","Leer";"","Leer"},2,0)</f>
        <v>Leer</v>
      </c>
      <c r="S96" s="6" t="str">
        <f>VLOOKUP(C96,{"29 - Psychiatrie (Erwachsene)","BGIb";"30 - Kinder- und Jugendpsychiatrie","BGIIb";"31 - Psychosomatik","BGIb";"00 - Bitte eine Fachabteilung auswählen","Leer";"","Leer"},2,0)</f>
        <v>Leer</v>
      </c>
      <c r="T96" s="6" t="str">
        <f t="shared" si="16"/>
        <v>Leer</v>
      </c>
      <c r="U96" s="6" t="str">
        <f t="shared" si="14"/>
        <v/>
      </c>
      <c r="V96" s="6" t="str">
        <f>VLOOKUP($C96,{"29 - Psychiatrie (Erwachsene)","Anrechnungstatbestand";"30 - Kinder- und Jugendpsychiatrie","Anrechnungstatbestand";"31 - Psychosomatik","Anrechnungstatbestand";"","Leer";0,"Leer"},2,0)</f>
        <v>Leer</v>
      </c>
      <c r="W96" s="6" t="str">
        <f t="shared" si="15"/>
        <v>Leer</v>
      </c>
      <c r="X96" s="6">
        <f>VLOOKUP($C96,{"29 - Psychiatrie (Erwachsene)",1;"30 - Kinder- und Jugendpsychiatrie",1;"31 - Psychosomatik",1;"00 - Bitte eine Fachabteilung auswählen",0;"",0},2,0)</f>
        <v>0</v>
      </c>
      <c r="Y96" s="6">
        <f t="shared" si="5"/>
        <v>0</v>
      </c>
      <c r="Z96" s="6">
        <f t="shared" si="6"/>
        <v>0</v>
      </c>
      <c r="AA96" s="6">
        <f t="shared" si="7"/>
        <v>0</v>
      </c>
      <c r="AB96" s="6">
        <f t="shared" si="8"/>
        <v>0</v>
      </c>
      <c r="AC96" s="6">
        <f t="shared" si="9"/>
        <v>0</v>
      </c>
      <c r="AD96" s="6"/>
      <c r="AE96" s="6"/>
    </row>
    <row r="97" spans="1:31" s="20" customFormat="1" ht="15" customHeight="1" x14ac:dyDescent="0.25">
      <c r="A97" s="19"/>
      <c r="B97" s="74" t="str">
        <f t="shared" si="2"/>
        <v>!!!</v>
      </c>
      <c r="C97" s="202" t="str">
        <f>IF($D97&lt;&gt;"",VLOOKUP(TEXT($D97,0),'Angaben Stationen'!$C$15:$D$114,2,0),"")</f>
        <v/>
      </c>
      <c r="D97" s="203"/>
      <c r="E97" s="210"/>
      <c r="F97" s="222"/>
      <c r="G97" s="205"/>
      <c r="H97" s="205"/>
      <c r="I97" s="223"/>
      <c r="J97" s="224"/>
      <c r="K97" s="114"/>
      <c r="L97" s="115"/>
      <c r="Q97" s="6">
        <f t="shared" si="13"/>
        <v>0</v>
      </c>
      <c r="R97" s="6" t="str">
        <f>VLOOKUP(C97,{"29 - Psychiatrie (Erwachsene)","BGI";"30 - Kinder- und Jugendpsychiatrie","BGII";"31 - Psychosomatik","BGI";"00 - Bitte eine Fachabteilung auswählen","Leer";"","Leer"},2,0)</f>
        <v>Leer</v>
      </c>
      <c r="S97" s="6" t="str">
        <f>VLOOKUP(C97,{"29 - Psychiatrie (Erwachsene)","BGIb";"30 - Kinder- und Jugendpsychiatrie","BGIIb";"31 - Psychosomatik","BGIb";"00 - Bitte eine Fachabteilung auswählen","Leer";"","Leer"},2,0)</f>
        <v>Leer</v>
      </c>
      <c r="T97" s="6" t="str">
        <f t="shared" si="16"/>
        <v>Leer</v>
      </c>
      <c r="U97" s="6" t="str">
        <f t="shared" si="14"/>
        <v/>
      </c>
      <c r="V97" s="6" t="str">
        <f>VLOOKUP($C97,{"29 - Psychiatrie (Erwachsene)","Anrechnungstatbestand";"30 - Kinder- und Jugendpsychiatrie","Anrechnungstatbestand";"31 - Psychosomatik","Anrechnungstatbestand";"","Leer";0,"Leer"},2,0)</f>
        <v>Leer</v>
      </c>
      <c r="W97" s="6" t="str">
        <f t="shared" si="15"/>
        <v>Leer</v>
      </c>
      <c r="X97" s="6">
        <f>VLOOKUP($C97,{"29 - Psychiatrie (Erwachsene)",1;"30 - Kinder- und Jugendpsychiatrie",1;"31 - Psychosomatik",1;"00 - Bitte eine Fachabteilung auswählen",0;"",0},2,0)</f>
        <v>0</v>
      </c>
      <c r="Y97" s="6">
        <f t="shared" si="5"/>
        <v>0</v>
      </c>
      <c r="Z97" s="6">
        <f t="shared" si="6"/>
        <v>0</v>
      </c>
      <c r="AA97" s="6">
        <f t="shared" si="7"/>
        <v>0</v>
      </c>
      <c r="AB97" s="6">
        <f t="shared" si="8"/>
        <v>0</v>
      </c>
      <c r="AC97" s="6">
        <f t="shared" si="9"/>
        <v>0</v>
      </c>
      <c r="AD97" s="6"/>
      <c r="AE97" s="6"/>
    </row>
    <row r="98" spans="1:31" s="20" customFormat="1" ht="15" customHeight="1" x14ac:dyDescent="0.25">
      <c r="A98" s="19"/>
      <c r="B98" s="74" t="str">
        <f t="shared" si="2"/>
        <v>!!!</v>
      </c>
      <c r="C98" s="202" t="str">
        <f>IF($D98&lt;&gt;"",VLOOKUP(TEXT($D98,0),'Angaben Stationen'!$C$15:$D$114,2,0),"")</f>
        <v/>
      </c>
      <c r="D98" s="203"/>
      <c r="E98" s="210"/>
      <c r="F98" s="222"/>
      <c r="G98" s="205"/>
      <c r="H98" s="205"/>
      <c r="I98" s="223"/>
      <c r="J98" s="224"/>
      <c r="K98" s="114"/>
      <c r="L98" s="115"/>
      <c r="Q98" s="6">
        <f t="shared" si="13"/>
        <v>0</v>
      </c>
      <c r="R98" s="6" t="str">
        <f>VLOOKUP(C98,{"29 - Psychiatrie (Erwachsene)","BGI";"30 - Kinder- und Jugendpsychiatrie","BGII";"31 - Psychosomatik","BGI";"00 - Bitte eine Fachabteilung auswählen","Leer";"","Leer"},2,0)</f>
        <v>Leer</v>
      </c>
      <c r="S98" s="6" t="str">
        <f>VLOOKUP(C98,{"29 - Psychiatrie (Erwachsene)","BGIb";"30 - Kinder- und Jugendpsychiatrie","BGIIb";"31 - Psychosomatik","BGIb";"00 - Bitte eine Fachabteilung auswählen","Leer";"","Leer"},2,0)</f>
        <v>Leer</v>
      </c>
      <c r="T98" s="6" t="str">
        <f t="shared" si="16"/>
        <v>Leer</v>
      </c>
      <c r="U98" s="6" t="str">
        <f t="shared" si="14"/>
        <v/>
      </c>
      <c r="V98" s="6" t="str">
        <f>VLOOKUP($C98,{"29 - Psychiatrie (Erwachsene)","Anrechnungstatbestand";"30 - Kinder- und Jugendpsychiatrie","Anrechnungstatbestand";"31 - Psychosomatik","Anrechnungstatbestand";"","Leer";0,"Leer"},2,0)</f>
        <v>Leer</v>
      </c>
      <c r="W98" s="6" t="str">
        <f t="shared" si="15"/>
        <v>Leer</v>
      </c>
      <c r="X98" s="6">
        <f>VLOOKUP($C98,{"29 - Psychiatrie (Erwachsene)",1;"30 - Kinder- und Jugendpsychiatrie",1;"31 - Psychosomatik",1;"00 - Bitte eine Fachabteilung auswählen",0;"",0},2,0)</f>
        <v>0</v>
      </c>
      <c r="Y98" s="6">
        <f t="shared" si="5"/>
        <v>0</v>
      </c>
      <c r="Z98" s="6">
        <f t="shared" si="6"/>
        <v>0</v>
      </c>
      <c r="AA98" s="6">
        <f t="shared" si="7"/>
        <v>0</v>
      </c>
      <c r="AB98" s="6">
        <f t="shared" si="8"/>
        <v>0</v>
      </c>
      <c r="AC98" s="6">
        <f t="shared" si="9"/>
        <v>0</v>
      </c>
      <c r="AD98" s="6"/>
      <c r="AE98" s="6"/>
    </row>
    <row r="99" spans="1:31" s="20" customFormat="1" ht="15" customHeight="1" x14ac:dyDescent="0.25">
      <c r="A99" s="19"/>
      <c r="B99" s="74" t="str">
        <f t="shared" si="2"/>
        <v>!!!</v>
      </c>
      <c r="C99" s="202" t="str">
        <f>IF($D99&lt;&gt;"",VLOOKUP(TEXT($D99,0),'Angaben Stationen'!$C$15:$D$114,2,0),"")</f>
        <v/>
      </c>
      <c r="D99" s="203"/>
      <c r="E99" s="210"/>
      <c r="F99" s="222"/>
      <c r="G99" s="205"/>
      <c r="H99" s="205"/>
      <c r="I99" s="223"/>
      <c r="J99" s="224"/>
      <c r="K99" s="114"/>
      <c r="L99" s="115"/>
      <c r="Q99" s="6">
        <f t="shared" si="13"/>
        <v>0</v>
      </c>
      <c r="R99" s="6" t="str">
        <f>VLOOKUP(C99,{"29 - Psychiatrie (Erwachsene)","BGI";"30 - Kinder- und Jugendpsychiatrie","BGII";"31 - Psychosomatik","BGI";"00 - Bitte eine Fachabteilung auswählen","Leer";"","Leer"},2,0)</f>
        <v>Leer</v>
      </c>
      <c r="S99" s="6" t="str">
        <f>VLOOKUP(C99,{"29 - Psychiatrie (Erwachsene)","BGIb";"30 - Kinder- und Jugendpsychiatrie","BGIIb";"31 - Psychosomatik","BGIb";"00 - Bitte eine Fachabteilung auswählen","Leer";"","Leer"},2,0)</f>
        <v>Leer</v>
      </c>
      <c r="T99" s="6" t="str">
        <f t="shared" si="16"/>
        <v>Leer</v>
      </c>
      <c r="U99" s="6" t="str">
        <f t="shared" si="14"/>
        <v/>
      </c>
      <c r="V99" s="6" t="str">
        <f>VLOOKUP($C99,{"29 - Psychiatrie (Erwachsene)","Anrechnungstatbestand";"30 - Kinder- und Jugendpsychiatrie","Anrechnungstatbestand";"31 - Psychosomatik","Anrechnungstatbestand";"","Leer";0,"Leer"},2,0)</f>
        <v>Leer</v>
      </c>
      <c r="W99" s="6" t="str">
        <f t="shared" si="15"/>
        <v>Leer</v>
      </c>
      <c r="X99" s="6">
        <f>VLOOKUP($C99,{"29 - Psychiatrie (Erwachsene)",1;"30 - Kinder- und Jugendpsychiatrie",1;"31 - Psychosomatik",1;"00 - Bitte eine Fachabteilung auswählen",0;"",0},2,0)</f>
        <v>0</v>
      </c>
      <c r="Y99" s="6">
        <f t="shared" si="5"/>
        <v>0</v>
      </c>
      <c r="Z99" s="6">
        <f t="shared" si="6"/>
        <v>0</v>
      </c>
      <c r="AA99" s="6">
        <f t="shared" si="7"/>
        <v>0</v>
      </c>
      <c r="AB99" s="6">
        <f t="shared" si="8"/>
        <v>0</v>
      </c>
      <c r="AC99" s="6">
        <f t="shared" si="9"/>
        <v>0</v>
      </c>
      <c r="AD99" s="6"/>
      <c r="AE99" s="6"/>
    </row>
    <row r="100" spans="1:31" s="20" customFormat="1" ht="15" customHeight="1" x14ac:dyDescent="0.25">
      <c r="A100" s="19"/>
      <c r="B100" s="74" t="str">
        <f t="shared" si="2"/>
        <v>!!!</v>
      </c>
      <c r="C100" s="202" t="str">
        <f>IF($D100&lt;&gt;"",VLOOKUP(TEXT($D100,0),'Angaben Stationen'!$C$15:$D$114,2,0),"")</f>
        <v/>
      </c>
      <c r="D100" s="203"/>
      <c r="E100" s="210"/>
      <c r="F100" s="222"/>
      <c r="G100" s="205"/>
      <c r="H100" s="205"/>
      <c r="I100" s="223"/>
      <c r="J100" s="224"/>
      <c r="K100" s="114"/>
      <c r="L100" s="115"/>
      <c r="Q100" s="6">
        <f t="shared" si="13"/>
        <v>0</v>
      </c>
      <c r="R100" s="6" t="str">
        <f>VLOOKUP(C100,{"29 - Psychiatrie (Erwachsene)","BGI";"30 - Kinder- und Jugendpsychiatrie","BGII";"31 - Psychosomatik","BGI";"00 - Bitte eine Fachabteilung auswählen","Leer";"","Leer"},2,0)</f>
        <v>Leer</v>
      </c>
      <c r="S100" s="6" t="str">
        <f>VLOOKUP(C100,{"29 - Psychiatrie (Erwachsene)","BGIb";"30 - Kinder- und Jugendpsychiatrie","BGIIb";"31 - Psychosomatik","BGIb";"00 - Bitte eine Fachabteilung auswählen","Leer";"","Leer"},2,0)</f>
        <v>Leer</v>
      </c>
      <c r="T100" s="6" t="str">
        <f t="shared" si="16"/>
        <v>Leer</v>
      </c>
      <c r="U100" s="6" t="str">
        <f t="shared" si="14"/>
        <v/>
      </c>
      <c r="V100" s="6" t="str">
        <f>VLOOKUP($C100,{"29 - Psychiatrie (Erwachsene)","Anrechnungstatbestand";"30 - Kinder- und Jugendpsychiatrie","Anrechnungstatbestand";"31 - Psychosomatik","Anrechnungstatbestand";"","Leer";0,"Leer"},2,0)</f>
        <v>Leer</v>
      </c>
      <c r="W100" s="6" t="str">
        <f t="shared" si="15"/>
        <v>Leer</v>
      </c>
      <c r="X100" s="6">
        <f>VLOOKUP($C100,{"29 - Psychiatrie (Erwachsene)",1;"30 - Kinder- und Jugendpsychiatrie",1;"31 - Psychosomatik",1;"00 - Bitte eine Fachabteilung auswählen",0;"",0},2,0)</f>
        <v>0</v>
      </c>
      <c r="Y100" s="6">
        <f t="shared" si="5"/>
        <v>0</v>
      </c>
      <c r="Z100" s="6">
        <f t="shared" si="6"/>
        <v>0</v>
      </c>
      <c r="AA100" s="6">
        <f t="shared" si="7"/>
        <v>0</v>
      </c>
      <c r="AB100" s="6">
        <f t="shared" si="8"/>
        <v>0</v>
      </c>
      <c r="AC100" s="6">
        <f t="shared" si="9"/>
        <v>0</v>
      </c>
      <c r="AD100" s="6"/>
      <c r="AE100" s="6"/>
    </row>
    <row r="101" spans="1:31" s="20" customFormat="1" ht="15" customHeight="1" x14ac:dyDescent="0.25">
      <c r="A101" s="19"/>
      <c r="B101" s="74" t="str">
        <f t="shared" si="2"/>
        <v>!!!</v>
      </c>
      <c r="C101" s="202" t="str">
        <f>IF($D101&lt;&gt;"",VLOOKUP(TEXT($D101,0),'Angaben Stationen'!$C$15:$D$114,2,0),"")</f>
        <v/>
      </c>
      <c r="D101" s="203"/>
      <c r="E101" s="210"/>
      <c r="F101" s="222"/>
      <c r="G101" s="205"/>
      <c r="H101" s="205"/>
      <c r="I101" s="223"/>
      <c r="J101" s="224"/>
      <c r="K101" s="114"/>
      <c r="L101" s="115"/>
      <c r="Q101" s="6">
        <f t="shared" si="13"/>
        <v>0</v>
      </c>
      <c r="R101" s="6" t="str">
        <f>VLOOKUP(C101,{"29 - Psychiatrie (Erwachsene)","BGI";"30 - Kinder- und Jugendpsychiatrie","BGII";"31 - Psychosomatik","BGI";"00 - Bitte eine Fachabteilung auswählen","Leer";"","Leer"},2,0)</f>
        <v>Leer</v>
      </c>
      <c r="S101" s="6" t="str">
        <f>VLOOKUP(C101,{"29 - Psychiatrie (Erwachsene)","BGIb";"30 - Kinder- und Jugendpsychiatrie","BGIIb";"31 - Psychosomatik","BGIb";"00 - Bitte eine Fachabteilung auswählen","Leer";"","Leer"},2,0)</f>
        <v>Leer</v>
      </c>
      <c r="T101" s="6" t="str">
        <f t="shared" si="16"/>
        <v>Leer</v>
      </c>
      <c r="U101" s="6" t="str">
        <f t="shared" si="14"/>
        <v/>
      </c>
      <c r="V101" s="6" t="str">
        <f>VLOOKUP($C101,{"29 - Psychiatrie (Erwachsene)","Anrechnungstatbestand";"30 - Kinder- und Jugendpsychiatrie","Anrechnungstatbestand";"31 - Psychosomatik","Anrechnungstatbestand";"","Leer";0,"Leer"},2,0)</f>
        <v>Leer</v>
      </c>
      <c r="W101" s="6" t="str">
        <f t="shared" si="15"/>
        <v>Leer</v>
      </c>
      <c r="X101" s="6">
        <f>VLOOKUP($C101,{"29 - Psychiatrie (Erwachsene)",1;"30 - Kinder- und Jugendpsychiatrie",1;"31 - Psychosomatik",1;"00 - Bitte eine Fachabteilung auswählen",0;"",0},2,0)</f>
        <v>0</v>
      </c>
      <c r="Y101" s="6">
        <f t="shared" si="5"/>
        <v>0</v>
      </c>
      <c r="Z101" s="6">
        <f t="shared" si="6"/>
        <v>0</v>
      </c>
      <c r="AA101" s="6">
        <f t="shared" si="7"/>
        <v>0</v>
      </c>
      <c r="AB101" s="6">
        <f t="shared" si="8"/>
        <v>0</v>
      </c>
      <c r="AC101" s="6">
        <f t="shared" si="9"/>
        <v>0</v>
      </c>
      <c r="AD101" s="6"/>
      <c r="AE101" s="6"/>
    </row>
    <row r="102" spans="1:31" s="20" customFormat="1" ht="15" customHeight="1" x14ac:dyDescent="0.25">
      <c r="A102" s="19"/>
      <c r="B102" s="74" t="str">
        <f t="shared" si="2"/>
        <v>!!!</v>
      </c>
      <c r="C102" s="202" t="str">
        <f>IF($D102&lt;&gt;"",VLOOKUP(TEXT($D102,0),'Angaben Stationen'!$C$15:$D$114,2,0),"")</f>
        <v/>
      </c>
      <c r="D102" s="203"/>
      <c r="E102" s="210"/>
      <c r="F102" s="222"/>
      <c r="G102" s="205"/>
      <c r="H102" s="205"/>
      <c r="I102" s="223"/>
      <c r="J102" s="224"/>
      <c r="K102" s="114"/>
      <c r="L102" s="115"/>
      <c r="Q102" s="6">
        <f t="shared" si="13"/>
        <v>0</v>
      </c>
      <c r="R102" s="6" t="str">
        <f>VLOOKUP(C102,{"29 - Psychiatrie (Erwachsene)","BGI";"30 - Kinder- und Jugendpsychiatrie","BGII";"31 - Psychosomatik","BGI";"00 - Bitte eine Fachabteilung auswählen","Leer";"","Leer"},2,0)</f>
        <v>Leer</v>
      </c>
      <c r="S102" s="6" t="str">
        <f>VLOOKUP(C102,{"29 - Psychiatrie (Erwachsene)","BGIb";"30 - Kinder- und Jugendpsychiatrie","BGIIb";"31 - Psychosomatik","BGIb";"00 - Bitte eine Fachabteilung auswählen","Leer";"","Leer"},2,0)</f>
        <v>Leer</v>
      </c>
      <c r="T102" s="6" t="str">
        <f t="shared" si="16"/>
        <v>Leer</v>
      </c>
      <c r="U102" s="6" t="str">
        <f t="shared" si="14"/>
        <v/>
      </c>
      <c r="V102" s="6" t="str">
        <f>VLOOKUP($C102,{"29 - Psychiatrie (Erwachsene)","Anrechnungstatbestand";"30 - Kinder- und Jugendpsychiatrie","Anrechnungstatbestand";"31 - Psychosomatik","Anrechnungstatbestand";"","Leer";0,"Leer"},2,0)</f>
        <v>Leer</v>
      </c>
      <c r="W102" s="6" t="str">
        <f t="shared" si="15"/>
        <v>Leer</v>
      </c>
      <c r="X102" s="6">
        <f>VLOOKUP($C102,{"29 - Psychiatrie (Erwachsene)",1;"30 - Kinder- und Jugendpsychiatrie",1;"31 - Psychosomatik",1;"00 - Bitte eine Fachabteilung auswählen",0;"",0},2,0)</f>
        <v>0</v>
      </c>
      <c r="Y102" s="6">
        <f t="shared" si="5"/>
        <v>0</v>
      </c>
      <c r="Z102" s="6">
        <f t="shared" si="6"/>
        <v>0</v>
      </c>
      <c r="AA102" s="6">
        <f t="shared" si="7"/>
        <v>0</v>
      </c>
      <c r="AB102" s="6">
        <f t="shared" si="8"/>
        <v>0</v>
      </c>
      <c r="AC102" s="6">
        <f t="shared" si="9"/>
        <v>0</v>
      </c>
      <c r="AD102" s="6"/>
      <c r="AE102" s="6"/>
    </row>
    <row r="103" spans="1:31" s="20" customFormat="1" ht="15" customHeight="1" x14ac:dyDescent="0.25">
      <c r="A103" s="19"/>
      <c r="B103" s="74" t="str">
        <f t="shared" si="2"/>
        <v>!!!</v>
      </c>
      <c r="C103" s="202" t="str">
        <f>IF($D103&lt;&gt;"",VLOOKUP(TEXT($D103,0),'Angaben Stationen'!$C$15:$D$114,2,0),"")</f>
        <v/>
      </c>
      <c r="D103" s="203"/>
      <c r="E103" s="210"/>
      <c r="F103" s="222"/>
      <c r="G103" s="205"/>
      <c r="H103" s="205"/>
      <c r="I103" s="223"/>
      <c r="J103" s="224"/>
      <c r="K103" s="114"/>
      <c r="L103" s="115"/>
      <c r="Q103" s="6">
        <f t="shared" si="13"/>
        <v>0</v>
      </c>
      <c r="R103" s="6" t="str">
        <f>VLOOKUP(C103,{"29 - Psychiatrie (Erwachsene)","BGI";"30 - Kinder- und Jugendpsychiatrie","BGII";"31 - Psychosomatik","BGI";"00 - Bitte eine Fachabteilung auswählen","Leer";"","Leer"},2,0)</f>
        <v>Leer</v>
      </c>
      <c r="S103" s="6" t="str">
        <f>VLOOKUP(C103,{"29 - Psychiatrie (Erwachsene)","BGIb";"30 - Kinder- und Jugendpsychiatrie","BGIIb";"31 - Psychosomatik","BGIb";"00 - Bitte eine Fachabteilung auswählen","Leer";"","Leer"},2,0)</f>
        <v>Leer</v>
      </c>
      <c r="T103" s="6" t="str">
        <f t="shared" si="16"/>
        <v>Leer</v>
      </c>
      <c r="U103" s="6" t="str">
        <f t="shared" si="14"/>
        <v/>
      </c>
      <c r="V103" s="6" t="str">
        <f>VLOOKUP($C103,{"29 - Psychiatrie (Erwachsene)","Anrechnungstatbestand";"30 - Kinder- und Jugendpsychiatrie","Anrechnungstatbestand";"31 - Psychosomatik","Anrechnungstatbestand";"","Leer";0,"Leer"},2,0)</f>
        <v>Leer</v>
      </c>
      <c r="W103" s="6" t="str">
        <f t="shared" si="15"/>
        <v>Leer</v>
      </c>
      <c r="X103" s="6">
        <f>VLOOKUP($C103,{"29 - Psychiatrie (Erwachsene)",1;"30 - Kinder- und Jugendpsychiatrie",1;"31 - Psychosomatik",1;"00 - Bitte eine Fachabteilung auswählen",0;"",0},2,0)</f>
        <v>0</v>
      </c>
      <c r="Y103" s="6">
        <f t="shared" si="5"/>
        <v>0</v>
      </c>
      <c r="Z103" s="6">
        <f t="shared" si="6"/>
        <v>0</v>
      </c>
      <c r="AA103" s="6">
        <f t="shared" si="7"/>
        <v>0</v>
      </c>
      <c r="AB103" s="6">
        <f t="shared" si="8"/>
        <v>0</v>
      </c>
      <c r="AC103" s="6">
        <f t="shared" si="9"/>
        <v>0</v>
      </c>
      <c r="AD103" s="6"/>
      <c r="AE103" s="6"/>
    </row>
    <row r="104" spans="1:31" s="20" customFormat="1" ht="15" customHeight="1" x14ac:dyDescent="0.25">
      <c r="A104" s="19"/>
      <c r="B104" s="74" t="str">
        <f t="shared" si="2"/>
        <v>!!!</v>
      </c>
      <c r="C104" s="202" t="str">
        <f>IF($D104&lt;&gt;"",VLOOKUP(TEXT($D104,0),'Angaben Stationen'!$C$15:$D$114,2,0),"")</f>
        <v/>
      </c>
      <c r="D104" s="203"/>
      <c r="E104" s="210"/>
      <c r="F104" s="222"/>
      <c r="G104" s="205"/>
      <c r="H104" s="205"/>
      <c r="I104" s="223"/>
      <c r="J104" s="224"/>
      <c r="K104" s="114"/>
      <c r="L104" s="115"/>
      <c r="Q104" s="6">
        <f t="shared" si="13"/>
        <v>0</v>
      </c>
      <c r="R104" s="6" t="str">
        <f>VLOOKUP(C104,{"29 - Psychiatrie (Erwachsene)","BGI";"30 - Kinder- und Jugendpsychiatrie","BGII";"31 - Psychosomatik","BGI";"00 - Bitte eine Fachabteilung auswählen","Leer";"","Leer"},2,0)</f>
        <v>Leer</v>
      </c>
      <c r="S104" s="6" t="str">
        <f>VLOOKUP(C104,{"29 - Psychiatrie (Erwachsene)","BGIb";"30 - Kinder- und Jugendpsychiatrie","BGIIb";"31 - Psychosomatik","BGIb";"00 - Bitte eine Fachabteilung auswählen","Leer";"","Leer"},2,0)</f>
        <v>Leer</v>
      </c>
      <c r="T104" s="6" t="str">
        <f t="shared" si="16"/>
        <v>Leer</v>
      </c>
      <c r="U104" s="6" t="str">
        <f t="shared" si="14"/>
        <v/>
      </c>
      <c r="V104" s="6" t="str">
        <f>VLOOKUP($C104,{"29 - Psychiatrie (Erwachsene)","Anrechnungstatbestand";"30 - Kinder- und Jugendpsychiatrie","Anrechnungstatbestand";"31 - Psychosomatik","Anrechnungstatbestand";"","Leer";0,"Leer"},2,0)</f>
        <v>Leer</v>
      </c>
      <c r="W104" s="6" t="str">
        <f t="shared" si="15"/>
        <v>Leer</v>
      </c>
      <c r="X104" s="6">
        <f>VLOOKUP($C104,{"29 - Psychiatrie (Erwachsene)",1;"30 - Kinder- und Jugendpsychiatrie",1;"31 - Psychosomatik",1;"00 - Bitte eine Fachabteilung auswählen",0;"",0},2,0)</f>
        <v>0</v>
      </c>
      <c r="Y104" s="6">
        <f t="shared" si="5"/>
        <v>0</v>
      </c>
      <c r="Z104" s="6">
        <f t="shared" si="6"/>
        <v>0</v>
      </c>
      <c r="AA104" s="6">
        <f t="shared" si="7"/>
        <v>0</v>
      </c>
      <c r="AB104" s="6">
        <f t="shared" si="8"/>
        <v>0</v>
      </c>
      <c r="AC104" s="6">
        <f t="shared" si="9"/>
        <v>0</v>
      </c>
      <c r="AD104" s="6"/>
      <c r="AE104" s="6"/>
    </row>
    <row r="105" spans="1:31" s="20" customFormat="1" ht="15" customHeight="1" x14ac:dyDescent="0.25">
      <c r="A105" s="19"/>
      <c r="B105" s="74" t="str">
        <f t="shared" si="2"/>
        <v>!!!</v>
      </c>
      <c r="C105" s="202" t="str">
        <f>IF($D105&lt;&gt;"",VLOOKUP(TEXT($D105,0),'Angaben Stationen'!$C$15:$D$114,2,0),"")</f>
        <v/>
      </c>
      <c r="D105" s="203"/>
      <c r="E105" s="210"/>
      <c r="F105" s="222"/>
      <c r="G105" s="205"/>
      <c r="H105" s="205"/>
      <c r="I105" s="223"/>
      <c r="J105" s="224"/>
      <c r="K105" s="114"/>
      <c r="L105" s="115"/>
      <c r="Q105" s="6">
        <f t="shared" si="13"/>
        <v>0</v>
      </c>
      <c r="R105" s="6" t="str">
        <f>VLOOKUP(C105,{"29 - Psychiatrie (Erwachsene)","BGI";"30 - Kinder- und Jugendpsychiatrie","BGII";"31 - Psychosomatik","BGI";"00 - Bitte eine Fachabteilung auswählen","Leer";"","Leer"},2,0)</f>
        <v>Leer</v>
      </c>
      <c r="S105" s="6" t="str">
        <f>VLOOKUP(C105,{"29 - Psychiatrie (Erwachsene)","BGIb";"30 - Kinder- und Jugendpsychiatrie","BGIIb";"31 - Psychosomatik","BGIb";"00 - Bitte eine Fachabteilung auswählen","Leer";"","Leer"},2,0)</f>
        <v>Leer</v>
      </c>
      <c r="T105" s="6" t="str">
        <f t="shared" si="16"/>
        <v>Leer</v>
      </c>
      <c r="U105" s="6" t="str">
        <f t="shared" si="14"/>
        <v/>
      </c>
      <c r="V105" s="6" t="str">
        <f>VLOOKUP($C105,{"29 - Psychiatrie (Erwachsene)","Anrechnungstatbestand";"30 - Kinder- und Jugendpsychiatrie","Anrechnungstatbestand";"31 - Psychosomatik","Anrechnungstatbestand";"","Leer";0,"Leer"},2,0)</f>
        <v>Leer</v>
      </c>
      <c r="W105" s="6" t="str">
        <f t="shared" si="15"/>
        <v>Leer</v>
      </c>
      <c r="X105" s="6">
        <f>VLOOKUP($C105,{"29 - Psychiatrie (Erwachsene)",1;"30 - Kinder- und Jugendpsychiatrie",1;"31 - Psychosomatik",1;"00 - Bitte eine Fachabteilung auswählen",0;"",0},2,0)</f>
        <v>0</v>
      </c>
      <c r="Y105" s="6">
        <f t="shared" si="5"/>
        <v>0</v>
      </c>
      <c r="Z105" s="6">
        <f t="shared" si="6"/>
        <v>0</v>
      </c>
      <c r="AA105" s="6">
        <f t="shared" si="7"/>
        <v>0</v>
      </c>
      <c r="AB105" s="6">
        <f t="shared" si="8"/>
        <v>0</v>
      </c>
      <c r="AC105" s="6">
        <f t="shared" si="9"/>
        <v>0</v>
      </c>
      <c r="AD105" s="6"/>
      <c r="AE105" s="6"/>
    </row>
    <row r="106" spans="1:31" s="20" customFormat="1" ht="15" customHeight="1" x14ac:dyDescent="0.25">
      <c r="A106" s="19"/>
      <c r="B106" s="74" t="str">
        <f t="shared" si="2"/>
        <v>!!!</v>
      </c>
      <c r="C106" s="202" t="str">
        <f>IF($D106&lt;&gt;"",VLOOKUP(TEXT($D106,0),'Angaben Stationen'!$C$15:$D$114,2,0),"")</f>
        <v/>
      </c>
      <c r="D106" s="203"/>
      <c r="E106" s="210"/>
      <c r="F106" s="222"/>
      <c r="G106" s="205"/>
      <c r="H106" s="205"/>
      <c r="I106" s="223"/>
      <c r="J106" s="224"/>
      <c r="K106" s="114"/>
      <c r="L106" s="115"/>
      <c r="Q106" s="6">
        <f t="shared" si="13"/>
        <v>0</v>
      </c>
      <c r="R106" s="6" t="str">
        <f>VLOOKUP(C106,{"29 - Psychiatrie (Erwachsene)","BGI";"30 - Kinder- und Jugendpsychiatrie","BGII";"31 - Psychosomatik","BGI";"00 - Bitte eine Fachabteilung auswählen","Leer";"","Leer"},2,0)</f>
        <v>Leer</v>
      </c>
      <c r="S106" s="6" t="str">
        <f>VLOOKUP(C106,{"29 - Psychiatrie (Erwachsene)","BGIb";"30 - Kinder- und Jugendpsychiatrie","BGIIb";"31 - Psychosomatik","BGIb";"00 - Bitte eine Fachabteilung auswählen","Leer";"","Leer"},2,0)</f>
        <v>Leer</v>
      </c>
      <c r="T106" s="6" t="str">
        <f t="shared" si="16"/>
        <v>Leer</v>
      </c>
      <c r="U106" s="6" t="str">
        <f t="shared" si="14"/>
        <v/>
      </c>
      <c r="V106" s="6" t="str">
        <f>VLOOKUP($C106,{"29 - Psychiatrie (Erwachsene)","Anrechnungstatbestand";"30 - Kinder- und Jugendpsychiatrie","Anrechnungstatbestand";"31 - Psychosomatik","Anrechnungstatbestand";"","Leer";0,"Leer"},2,0)</f>
        <v>Leer</v>
      </c>
      <c r="W106" s="6" t="str">
        <f t="shared" si="15"/>
        <v>Leer</v>
      </c>
      <c r="X106" s="6">
        <f>VLOOKUP($C106,{"29 - Psychiatrie (Erwachsene)",1;"30 - Kinder- und Jugendpsychiatrie",1;"31 - Psychosomatik",1;"00 - Bitte eine Fachabteilung auswählen",0;"",0},2,0)</f>
        <v>0</v>
      </c>
      <c r="Y106" s="6">
        <f t="shared" si="5"/>
        <v>0</v>
      </c>
      <c r="Z106" s="6">
        <f t="shared" si="6"/>
        <v>0</v>
      </c>
      <c r="AA106" s="6">
        <f t="shared" si="7"/>
        <v>0</v>
      </c>
      <c r="AB106" s="6">
        <f t="shared" si="8"/>
        <v>0</v>
      </c>
      <c r="AC106" s="6">
        <f t="shared" si="9"/>
        <v>0</v>
      </c>
      <c r="AD106" s="6"/>
      <c r="AE106" s="6"/>
    </row>
    <row r="107" spans="1:31" s="20" customFormat="1" ht="15" customHeight="1" x14ac:dyDescent="0.25">
      <c r="A107" s="19"/>
      <c r="B107" s="74" t="str">
        <f t="shared" si="2"/>
        <v>!!!</v>
      </c>
      <c r="C107" s="202" t="str">
        <f>IF($D107&lt;&gt;"",VLOOKUP(TEXT($D107,0),'Angaben Stationen'!$C$15:$D$114,2,0),"")</f>
        <v/>
      </c>
      <c r="D107" s="203"/>
      <c r="E107" s="210"/>
      <c r="F107" s="222"/>
      <c r="G107" s="205"/>
      <c r="H107" s="205"/>
      <c r="I107" s="223"/>
      <c r="J107" s="224"/>
      <c r="K107" s="114"/>
      <c r="L107" s="115"/>
      <c r="Q107" s="6">
        <f t="shared" si="13"/>
        <v>0</v>
      </c>
      <c r="R107" s="6" t="str">
        <f>VLOOKUP(C107,{"29 - Psychiatrie (Erwachsene)","BGI";"30 - Kinder- und Jugendpsychiatrie","BGII";"31 - Psychosomatik","BGI";"00 - Bitte eine Fachabteilung auswählen","Leer";"","Leer"},2,0)</f>
        <v>Leer</v>
      </c>
      <c r="S107" s="6" t="str">
        <f>VLOOKUP(C107,{"29 - Psychiatrie (Erwachsene)","BGIb";"30 - Kinder- und Jugendpsychiatrie","BGIIb";"31 - Psychosomatik","BGIb";"00 - Bitte eine Fachabteilung auswählen","Leer";"","Leer"},2,0)</f>
        <v>Leer</v>
      </c>
      <c r="T107" s="6" t="str">
        <f t="shared" si="16"/>
        <v>Leer</v>
      </c>
      <c r="U107" s="6" t="str">
        <f t="shared" si="14"/>
        <v/>
      </c>
      <c r="V107" s="6" t="str">
        <f>VLOOKUP($C107,{"29 - Psychiatrie (Erwachsene)","Anrechnungstatbestand";"30 - Kinder- und Jugendpsychiatrie","Anrechnungstatbestand";"31 - Psychosomatik","Anrechnungstatbestand";"","Leer";0,"Leer"},2,0)</f>
        <v>Leer</v>
      </c>
      <c r="W107" s="6" t="str">
        <f t="shared" si="15"/>
        <v>Leer</v>
      </c>
      <c r="X107" s="6">
        <f>VLOOKUP($C107,{"29 - Psychiatrie (Erwachsene)",1;"30 - Kinder- und Jugendpsychiatrie",1;"31 - Psychosomatik",1;"00 - Bitte eine Fachabteilung auswählen",0;"",0},2,0)</f>
        <v>0</v>
      </c>
      <c r="Y107" s="6">
        <f t="shared" si="5"/>
        <v>0</v>
      </c>
      <c r="Z107" s="6">
        <f t="shared" si="6"/>
        <v>0</v>
      </c>
      <c r="AA107" s="6">
        <f t="shared" si="7"/>
        <v>0</v>
      </c>
      <c r="AB107" s="6">
        <f t="shared" si="8"/>
        <v>0</v>
      </c>
      <c r="AC107" s="6">
        <f t="shared" si="9"/>
        <v>0</v>
      </c>
      <c r="AD107" s="6"/>
      <c r="AE107" s="6"/>
    </row>
    <row r="108" spans="1:31" s="20" customFormat="1" ht="15" customHeight="1" x14ac:dyDescent="0.25">
      <c r="A108" s="19"/>
      <c r="B108" s="74" t="str">
        <f t="shared" si="2"/>
        <v>!!!</v>
      </c>
      <c r="C108" s="202" t="str">
        <f>IF($D108&lt;&gt;"",VLOOKUP(TEXT($D108,0),'Angaben Stationen'!$C$15:$D$114,2,0),"")</f>
        <v/>
      </c>
      <c r="D108" s="203"/>
      <c r="E108" s="210"/>
      <c r="F108" s="222"/>
      <c r="G108" s="205"/>
      <c r="H108" s="205"/>
      <c r="I108" s="223"/>
      <c r="J108" s="224"/>
      <c r="K108" s="114"/>
      <c r="L108" s="115"/>
      <c r="Q108" s="6">
        <f t="shared" si="13"/>
        <v>0</v>
      </c>
      <c r="R108" s="6" t="str">
        <f>VLOOKUP(C108,{"29 - Psychiatrie (Erwachsene)","BGI";"30 - Kinder- und Jugendpsychiatrie","BGII";"31 - Psychosomatik","BGI";"00 - Bitte eine Fachabteilung auswählen","Leer";"","Leer"},2,0)</f>
        <v>Leer</v>
      </c>
      <c r="S108" s="6" t="str">
        <f>VLOOKUP(C108,{"29 - Psychiatrie (Erwachsene)","BGIb";"30 - Kinder- und Jugendpsychiatrie","BGIIb";"31 - Psychosomatik","BGIb";"00 - Bitte eine Fachabteilung auswählen","Leer";"","Leer"},2,0)</f>
        <v>Leer</v>
      </c>
      <c r="T108" s="6" t="str">
        <f t="shared" si="16"/>
        <v>Leer</v>
      </c>
      <c r="U108" s="6" t="str">
        <f t="shared" si="14"/>
        <v/>
      </c>
      <c r="V108" s="6" t="str">
        <f>VLOOKUP($C108,{"29 - Psychiatrie (Erwachsene)","Anrechnungstatbestand";"30 - Kinder- und Jugendpsychiatrie","Anrechnungstatbestand";"31 - Psychosomatik","Anrechnungstatbestand";"","Leer";0,"Leer"},2,0)</f>
        <v>Leer</v>
      </c>
      <c r="W108" s="6" t="str">
        <f t="shared" si="15"/>
        <v>Leer</v>
      </c>
      <c r="X108" s="6">
        <f>VLOOKUP($C108,{"29 - Psychiatrie (Erwachsene)",1;"30 - Kinder- und Jugendpsychiatrie",1;"31 - Psychosomatik",1;"00 - Bitte eine Fachabteilung auswählen",0;"",0},2,0)</f>
        <v>0</v>
      </c>
      <c r="Y108" s="6">
        <f t="shared" si="5"/>
        <v>0</v>
      </c>
      <c r="Z108" s="6">
        <f t="shared" si="6"/>
        <v>0</v>
      </c>
      <c r="AA108" s="6">
        <f t="shared" si="7"/>
        <v>0</v>
      </c>
      <c r="AB108" s="6">
        <f t="shared" si="8"/>
        <v>0</v>
      </c>
      <c r="AC108" s="6">
        <f t="shared" si="9"/>
        <v>0</v>
      </c>
      <c r="AD108" s="6"/>
      <c r="AE108" s="6"/>
    </row>
    <row r="109" spans="1:31" s="20" customFormat="1" ht="15" customHeight="1" x14ac:dyDescent="0.25">
      <c r="A109" s="19"/>
      <c r="B109" s="74" t="str">
        <f t="shared" si="2"/>
        <v>!!!</v>
      </c>
      <c r="C109" s="202" t="str">
        <f>IF($D109&lt;&gt;"",VLOOKUP(TEXT($D109,0),'Angaben Stationen'!$C$15:$D$114,2,0),"")</f>
        <v/>
      </c>
      <c r="D109" s="203"/>
      <c r="E109" s="210"/>
      <c r="F109" s="222"/>
      <c r="G109" s="205"/>
      <c r="H109" s="205"/>
      <c r="I109" s="223"/>
      <c r="J109" s="224"/>
      <c r="K109" s="114"/>
      <c r="L109" s="115"/>
      <c r="Q109" s="6">
        <f t="shared" si="13"/>
        <v>0</v>
      </c>
      <c r="R109" s="6" t="str">
        <f>VLOOKUP(C109,{"29 - Psychiatrie (Erwachsene)","BGI";"30 - Kinder- und Jugendpsychiatrie","BGII";"31 - Psychosomatik","BGI";"00 - Bitte eine Fachabteilung auswählen","Leer";"","Leer"},2,0)</f>
        <v>Leer</v>
      </c>
      <c r="S109" s="6" t="str">
        <f>VLOOKUP(C109,{"29 - Psychiatrie (Erwachsene)","BGIb";"30 - Kinder- und Jugendpsychiatrie","BGIIb";"31 - Psychosomatik","BGIb";"00 - Bitte eine Fachabteilung auswählen","Leer";"","Leer"},2,0)</f>
        <v>Leer</v>
      </c>
      <c r="T109" s="6" t="str">
        <f t="shared" si="16"/>
        <v>Leer</v>
      </c>
      <c r="U109" s="6" t="str">
        <f t="shared" si="14"/>
        <v/>
      </c>
      <c r="V109" s="6" t="str">
        <f>VLOOKUP($C109,{"29 - Psychiatrie (Erwachsene)","Anrechnungstatbestand";"30 - Kinder- und Jugendpsychiatrie","Anrechnungstatbestand";"31 - Psychosomatik","Anrechnungstatbestand";"","Leer";0,"Leer"},2,0)</f>
        <v>Leer</v>
      </c>
      <c r="W109" s="6" t="str">
        <f t="shared" si="15"/>
        <v>Leer</v>
      </c>
      <c r="X109" s="6">
        <f>VLOOKUP($C109,{"29 - Psychiatrie (Erwachsene)",1;"30 - Kinder- und Jugendpsychiatrie",1;"31 - Psychosomatik",1;"00 - Bitte eine Fachabteilung auswählen",0;"",0},2,0)</f>
        <v>0</v>
      </c>
      <c r="Y109" s="6">
        <f t="shared" si="5"/>
        <v>0</v>
      </c>
      <c r="Z109" s="6">
        <f t="shared" si="6"/>
        <v>0</v>
      </c>
      <c r="AA109" s="6">
        <f t="shared" si="7"/>
        <v>0</v>
      </c>
      <c r="AB109" s="6">
        <f t="shared" si="8"/>
        <v>0</v>
      </c>
      <c r="AC109" s="6">
        <f t="shared" si="9"/>
        <v>0</v>
      </c>
      <c r="AD109" s="6"/>
      <c r="AE109" s="6"/>
    </row>
    <row r="110" spans="1:31" s="20" customFormat="1" ht="15" customHeight="1" x14ac:dyDescent="0.25">
      <c r="A110" s="19"/>
      <c r="B110" s="74" t="str">
        <f t="shared" si="2"/>
        <v>!!!</v>
      </c>
      <c r="C110" s="202" t="str">
        <f>IF($D110&lt;&gt;"",VLOOKUP(TEXT($D110,0),'Angaben Stationen'!$C$15:$D$114,2,0),"")</f>
        <v/>
      </c>
      <c r="D110" s="203"/>
      <c r="E110" s="210"/>
      <c r="F110" s="222"/>
      <c r="G110" s="205"/>
      <c r="H110" s="205"/>
      <c r="I110" s="223"/>
      <c r="J110" s="224"/>
      <c r="K110" s="114"/>
      <c r="L110" s="115"/>
      <c r="Q110" s="6">
        <f t="shared" si="13"/>
        <v>0</v>
      </c>
      <c r="R110" s="6" t="str">
        <f>VLOOKUP(C110,{"29 - Psychiatrie (Erwachsene)","BGI";"30 - Kinder- und Jugendpsychiatrie","BGII";"31 - Psychosomatik","BGI";"00 - Bitte eine Fachabteilung auswählen","Leer";"","Leer"},2,0)</f>
        <v>Leer</v>
      </c>
      <c r="S110" s="6" t="str">
        <f>VLOOKUP(C110,{"29 - Psychiatrie (Erwachsene)","BGIb";"30 - Kinder- und Jugendpsychiatrie","BGIIb";"31 - Psychosomatik","BGIb";"00 - Bitte eine Fachabteilung auswählen","Leer";"","Leer"},2,0)</f>
        <v>Leer</v>
      </c>
      <c r="T110" s="6" t="str">
        <f t="shared" si="16"/>
        <v>Leer</v>
      </c>
      <c r="U110" s="6" t="str">
        <f t="shared" si="14"/>
        <v/>
      </c>
      <c r="V110" s="6" t="str">
        <f>VLOOKUP($C110,{"29 - Psychiatrie (Erwachsene)","Anrechnungstatbestand";"30 - Kinder- und Jugendpsychiatrie","Anrechnungstatbestand";"31 - Psychosomatik","Anrechnungstatbestand";"","Leer";0,"Leer"},2,0)</f>
        <v>Leer</v>
      </c>
      <c r="W110" s="6" t="str">
        <f t="shared" si="15"/>
        <v>Leer</v>
      </c>
      <c r="X110" s="6">
        <f>VLOOKUP($C110,{"29 - Psychiatrie (Erwachsene)",1;"30 - Kinder- und Jugendpsychiatrie",1;"31 - Psychosomatik",1;"00 - Bitte eine Fachabteilung auswählen",0;"",0},2,0)</f>
        <v>0</v>
      </c>
      <c r="Y110" s="6">
        <f t="shared" si="5"/>
        <v>0</v>
      </c>
      <c r="Z110" s="6">
        <f t="shared" si="6"/>
        <v>0</v>
      </c>
      <c r="AA110" s="6">
        <f t="shared" si="7"/>
        <v>0</v>
      </c>
      <c r="AB110" s="6">
        <f t="shared" si="8"/>
        <v>0</v>
      </c>
      <c r="AC110" s="6">
        <f t="shared" si="9"/>
        <v>0</v>
      </c>
      <c r="AD110" s="6"/>
      <c r="AE110" s="6"/>
    </row>
    <row r="111" spans="1:31" s="20" customFormat="1" ht="15" customHeight="1" x14ac:dyDescent="0.25">
      <c r="A111" s="19"/>
      <c r="B111" s="74" t="str">
        <f t="shared" si="2"/>
        <v>!!!</v>
      </c>
      <c r="C111" s="202" t="str">
        <f>IF($D111&lt;&gt;"",VLOOKUP(TEXT($D111,0),'Angaben Stationen'!$C$15:$D$114,2,0),"")</f>
        <v/>
      </c>
      <c r="D111" s="203"/>
      <c r="E111" s="210"/>
      <c r="F111" s="222"/>
      <c r="G111" s="205"/>
      <c r="H111" s="205"/>
      <c r="I111" s="223"/>
      <c r="J111" s="224"/>
      <c r="K111" s="114"/>
      <c r="L111" s="115"/>
      <c r="Q111" s="6">
        <f t="shared" si="13"/>
        <v>0</v>
      </c>
      <c r="R111" s="6" t="str">
        <f>VLOOKUP(C111,{"29 - Psychiatrie (Erwachsene)","BGI";"30 - Kinder- und Jugendpsychiatrie","BGII";"31 - Psychosomatik","BGI";"00 - Bitte eine Fachabteilung auswählen","Leer";"","Leer"},2,0)</f>
        <v>Leer</v>
      </c>
      <c r="S111" s="6" t="str">
        <f>VLOOKUP(C111,{"29 - Psychiatrie (Erwachsene)","BGIb";"30 - Kinder- und Jugendpsychiatrie","BGIIb";"31 - Psychosomatik","BGIb";"00 - Bitte eine Fachabteilung auswählen","Leer";"","Leer"},2,0)</f>
        <v>Leer</v>
      </c>
      <c r="T111" s="6" t="str">
        <f t="shared" si="16"/>
        <v>Leer</v>
      </c>
      <c r="U111" s="6" t="str">
        <f t="shared" si="14"/>
        <v/>
      </c>
      <c r="V111" s="6" t="str">
        <f>VLOOKUP($C111,{"29 - Psychiatrie (Erwachsene)","Anrechnungstatbestand";"30 - Kinder- und Jugendpsychiatrie","Anrechnungstatbestand";"31 - Psychosomatik","Anrechnungstatbestand";"","Leer";0,"Leer"},2,0)</f>
        <v>Leer</v>
      </c>
      <c r="W111" s="6" t="str">
        <f t="shared" si="15"/>
        <v>Leer</v>
      </c>
      <c r="X111" s="6">
        <f>VLOOKUP($C111,{"29 - Psychiatrie (Erwachsene)",1;"30 - Kinder- und Jugendpsychiatrie",1;"31 - Psychosomatik",1;"00 - Bitte eine Fachabteilung auswählen",0;"",0},2,0)</f>
        <v>0</v>
      </c>
      <c r="Y111" s="6">
        <f t="shared" si="5"/>
        <v>0</v>
      </c>
      <c r="Z111" s="6">
        <f t="shared" si="6"/>
        <v>0</v>
      </c>
      <c r="AA111" s="6">
        <f t="shared" si="7"/>
        <v>0</v>
      </c>
      <c r="AB111" s="6">
        <f t="shared" si="8"/>
        <v>0</v>
      </c>
      <c r="AC111" s="6">
        <f t="shared" si="9"/>
        <v>0</v>
      </c>
      <c r="AD111" s="6"/>
      <c r="AE111" s="6"/>
    </row>
    <row r="112" spans="1:31" s="20" customFormat="1" ht="15" customHeight="1" x14ac:dyDescent="0.25">
      <c r="A112" s="19"/>
      <c r="B112" s="74" t="str">
        <f t="shared" si="2"/>
        <v>!!!</v>
      </c>
      <c r="C112" s="202" t="str">
        <f>IF($D112&lt;&gt;"",VLOOKUP(TEXT($D112,0),'Angaben Stationen'!$C$15:$D$114,2,0),"")</f>
        <v/>
      </c>
      <c r="D112" s="203"/>
      <c r="E112" s="210"/>
      <c r="F112" s="222"/>
      <c r="G112" s="205"/>
      <c r="H112" s="205"/>
      <c r="I112" s="223"/>
      <c r="J112" s="224"/>
      <c r="K112" s="114"/>
      <c r="L112" s="115"/>
      <c r="Q112" s="6">
        <f t="shared" si="13"/>
        <v>0</v>
      </c>
      <c r="R112" s="6" t="str">
        <f>VLOOKUP(C112,{"29 - Psychiatrie (Erwachsene)","BGI";"30 - Kinder- und Jugendpsychiatrie","BGII";"31 - Psychosomatik","BGI";"00 - Bitte eine Fachabteilung auswählen","Leer";"","Leer"},2,0)</f>
        <v>Leer</v>
      </c>
      <c r="S112" s="6" t="str">
        <f>VLOOKUP(C112,{"29 - Psychiatrie (Erwachsene)","BGIb";"30 - Kinder- und Jugendpsychiatrie","BGIIb";"31 - Psychosomatik","BGIb";"00 - Bitte eine Fachabteilung auswählen","Leer";"","Leer"},2,0)</f>
        <v>Leer</v>
      </c>
      <c r="T112" s="6" t="str">
        <f t="shared" si="16"/>
        <v>Leer</v>
      </c>
      <c r="U112" s="6" t="str">
        <f t="shared" si="14"/>
        <v/>
      </c>
      <c r="V112" s="6" t="str">
        <f>VLOOKUP($C112,{"29 - Psychiatrie (Erwachsene)","Anrechnungstatbestand";"30 - Kinder- und Jugendpsychiatrie","Anrechnungstatbestand";"31 - Psychosomatik","Anrechnungstatbestand";"","Leer";0,"Leer"},2,0)</f>
        <v>Leer</v>
      </c>
      <c r="W112" s="6" t="str">
        <f t="shared" si="15"/>
        <v>Leer</v>
      </c>
      <c r="X112" s="6">
        <f>VLOOKUP($C112,{"29 - Psychiatrie (Erwachsene)",1;"30 - Kinder- und Jugendpsychiatrie",1;"31 - Psychosomatik",1;"00 - Bitte eine Fachabteilung auswählen",0;"",0},2,0)</f>
        <v>0</v>
      </c>
      <c r="Y112" s="6">
        <f t="shared" si="5"/>
        <v>0</v>
      </c>
      <c r="Z112" s="6">
        <f t="shared" si="6"/>
        <v>0</v>
      </c>
      <c r="AA112" s="6">
        <f t="shared" si="7"/>
        <v>0</v>
      </c>
      <c r="AB112" s="6">
        <f t="shared" si="8"/>
        <v>0</v>
      </c>
      <c r="AC112" s="6">
        <f t="shared" si="9"/>
        <v>0</v>
      </c>
      <c r="AD112" s="6"/>
      <c r="AE112" s="6"/>
    </row>
    <row r="113" spans="1:31" s="20" customFormat="1" ht="15" customHeight="1" x14ac:dyDescent="0.25">
      <c r="A113" s="19"/>
      <c r="B113" s="74" t="str">
        <f t="shared" si="2"/>
        <v>!!!</v>
      </c>
      <c r="C113" s="202" t="str">
        <f>IF($D113&lt;&gt;"",VLOOKUP(TEXT($D113,0),'Angaben Stationen'!$C$15:$D$114,2,0),"")</f>
        <v/>
      </c>
      <c r="D113" s="203"/>
      <c r="E113" s="210"/>
      <c r="F113" s="222"/>
      <c r="G113" s="205"/>
      <c r="H113" s="205"/>
      <c r="I113" s="223"/>
      <c r="J113" s="224"/>
      <c r="K113" s="114"/>
      <c r="L113" s="115"/>
      <c r="Q113" s="6">
        <f t="shared" si="13"/>
        <v>0</v>
      </c>
      <c r="R113" s="6" t="str">
        <f>VLOOKUP(C113,{"29 - Psychiatrie (Erwachsene)","BGI";"30 - Kinder- und Jugendpsychiatrie","BGII";"31 - Psychosomatik","BGI";"00 - Bitte eine Fachabteilung auswählen","Leer";"","Leer"},2,0)</f>
        <v>Leer</v>
      </c>
      <c r="S113" s="6" t="str">
        <f>VLOOKUP(C113,{"29 - Psychiatrie (Erwachsene)","BGIb";"30 - Kinder- und Jugendpsychiatrie","BGIIb";"31 - Psychosomatik","BGIb";"00 - Bitte eine Fachabteilung auswählen","Leer";"","Leer"},2,0)</f>
        <v>Leer</v>
      </c>
      <c r="T113" s="6" t="str">
        <f t="shared" si="16"/>
        <v>Leer</v>
      </c>
      <c r="U113" s="6" t="str">
        <f t="shared" si="14"/>
        <v/>
      </c>
      <c r="V113" s="6" t="str">
        <f>VLOOKUP($C113,{"29 - Psychiatrie (Erwachsene)","Anrechnungstatbestand";"30 - Kinder- und Jugendpsychiatrie","Anrechnungstatbestand";"31 - Psychosomatik","Anrechnungstatbestand";"","Leer";0,"Leer"},2,0)</f>
        <v>Leer</v>
      </c>
      <c r="W113" s="6" t="str">
        <f t="shared" si="15"/>
        <v>Leer</v>
      </c>
      <c r="X113" s="6">
        <f>VLOOKUP($C113,{"29 - Psychiatrie (Erwachsene)",1;"30 - Kinder- und Jugendpsychiatrie",1;"31 - Psychosomatik",1;"00 - Bitte eine Fachabteilung auswählen",0;"",0},2,0)</f>
        <v>0</v>
      </c>
      <c r="Y113" s="6">
        <f t="shared" si="5"/>
        <v>0</v>
      </c>
      <c r="Z113" s="6">
        <f t="shared" si="6"/>
        <v>0</v>
      </c>
      <c r="AA113" s="6">
        <f t="shared" si="7"/>
        <v>0</v>
      </c>
      <c r="AB113" s="6">
        <f t="shared" si="8"/>
        <v>0</v>
      </c>
      <c r="AC113" s="6">
        <f t="shared" si="9"/>
        <v>0</v>
      </c>
      <c r="AD113" s="6"/>
      <c r="AE113" s="6"/>
    </row>
    <row r="114" spans="1:31" s="20" customFormat="1" ht="15" customHeight="1" x14ac:dyDescent="0.25">
      <c r="A114" s="19"/>
      <c r="B114" s="74" t="str">
        <f t="shared" si="2"/>
        <v>!!!</v>
      </c>
      <c r="C114" s="202" t="str">
        <f>IF($D114&lt;&gt;"",VLOOKUP(TEXT($D114,0),'Angaben Stationen'!$C$15:$D$114,2,0),"")</f>
        <v/>
      </c>
      <c r="D114" s="203"/>
      <c r="E114" s="210"/>
      <c r="F114" s="222"/>
      <c r="G114" s="205"/>
      <c r="H114" s="205"/>
      <c r="I114" s="223"/>
      <c r="J114" s="224"/>
      <c r="K114" s="114"/>
      <c r="L114" s="115"/>
      <c r="Q114" s="6">
        <f t="shared" si="13"/>
        <v>0</v>
      </c>
      <c r="R114" s="6" t="str">
        <f>VLOOKUP(C114,{"29 - Psychiatrie (Erwachsene)","BGI";"30 - Kinder- und Jugendpsychiatrie","BGII";"31 - Psychosomatik","BGI";"00 - Bitte eine Fachabteilung auswählen","Leer";"","Leer"},2,0)</f>
        <v>Leer</v>
      </c>
      <c r="S114" s="6" t="str">
        <f>VLOOKUP(C114,{"29 - Psychiatrie (Erwachsene)","BGIb";"30 - Kinder- und Jugendpsychiatrie","BGIIb";"31 - Psychosomatik","BGIb";"00 - Bitte eine Fachabteilung auswählen","Leer";"","Leer"},2,0)</f>
        <v>Leer</v>
      </c>
      <c r="T114" s="6" t="str">
        <f t="shared" si="16"/>
        <v>Leer</v>
      </c>
      <c r="U114" s="6" t="str">
        <f t="shared" si="14"/>
        <v/>
      </c>
      <c r="V114" s="6" t="str">
        <f>VLOOKUP($C114,{"29 - Psychiatrie (Erwachsene)","Anrechnungstatbestand";"30 - Kinder- und Jugendpsychiatrie","Anrechnungstatbestand";"31 - Psychosomatik","Anrechnungstatbestand";"","Leer";0,"Leer"},2,0)</f>
        <v>Leer</v>
      </c>
      <c r="W114" s="6" t="str">
        <f t="shared" si="15"/>
        <v>Leer</v>
      </c>
      <c r="X114" s="6">
        <f>VLOOKUP($C114,{"29 - Psychiatrie (Erwachsene)",1;"30 - Kinder- und Jugendpsychiatrie",1;"31 - Psychosomatik",1;"00 - Bitte eine Fachabteilung auswählen",0;"",0},2,0)</f>
        <v>0</v>
      </c>
      <c r="Y114" s="6">
        <f t="shared" si="5"/>
        <v>0</v>
      </c>
      <c r="Z114" s="6">
        <f t="shared" si="6"/>
        <v>0</v>
      </c>
      <c r="AA114" s="6">
        <f t="shared" si="7"/>
        <v>0</v>
      </c>
      <c r="AB114" s="6">
        <f t="shared" si="8"/>
        <v>0</v>
      </c>
      <c r="AC114" s="6">
        <f t="shared" si="9"/>
        <v>0</v>
      </c>
      <c r="AD114" s="6"/>
      <c r="AE114" s="6"/>
    </row>
    <row r="115" spans="1:31" s="20" customFormat="1" ht="15" customHeight="1" x14ac:dyDescent="0.25">
      <c r="A115" s="19"/>
      <c r="B115" s="74" t="str">
        <f t="shared" si="2"/>
        <v>!!!</v>
      </c>
      <c r="C115" s="202" t="str">
        <f>IF($D115&lt;&gt;"",VLOOKUP(TEXT($D115,0),'Angaben Stationen'!$C$15:$D$114,2,0),"")</f>
        <v/>
      </c>
      <c r="D115" s="203"/>
      <c r="E115" s="210"/>
      <c r="F115" s="222"/>
      <c r="G115" s="205"/>
      <c r="H115" s="205"/>
      <c r="I115" s="223"/>
      <c r="J115" s="224"/>
      <c r="K115" s="114"/>
      <c r="L115" s="115"/>
      <c r="Q115" s="6">
        <f t="shared" si="13"/>
        <v>0</v>
      </c>
      <c r="R115" s="6" t="str">
        <f>VLOOKUP(C115,{"29 - Psychiatrie (Erwachsene)","BGI";"30 - Kinder- und Jugendpsychiatrie","BGII";"31 - Psychosomatik","BGI";"00 - Bitte eine Fachabteilung auswählen","Leer";"","Leer"},2,0)</f>
        <v>Leer</v>
      </c>
      <c r="S115" s="6" t="str">
        <f>VLOOKUP(C115,{"29 - Psychiatrie (Erwachsene)","BGIb";"30 - Kinder- und Jugendpsychiatrie","BGIIb";"31 - Psychosomatik","BGIb";"00 - Bitte eine Fachabteilung auswählen","Leer";"","Leer"},2,0)</f>
        <v>Leer</v>
      </c>
      <c r="T115" s="6" t="str">
        <f t="shared" si="16"/>
        <v>Leer</v>
      </c>
      <c r="U115" s="6" t="str">
        <f t="shared" si="14"/>
        <v/>
      </c>
      <c r="V115" s="6" t="str">
        <f>VLOOKUP($C115,{"29 - Psychiatrie (Erwachsene)","Anrechnungstatbestand";"30 - Kinder- und Jugendpsychiatrie","Anrechnungstatbestand";"31 - Psychosomatik","Anrechnungstatbestand";"","Leer";0,"Leer"},2,0)</f>
        <v>Leer</v>
      </c>
      <c r="W115" s="6" t="str">
        <f t="shared" si="15"/>
        <v>Leer</v>
      </c>
      <c r="X115" s="6">
        <f>VLOOKUP($C115,{"29 - Psychiatrie (Erwachsene)",1;"30 - Kinder- und Jugendpsychiatrie",1;"31 - Psychosomatik",1;"00 - Bitte eine Fachabteilung auswählen",0;"",0},2,0)</f>
        <v>0</v>
      </c>
      <c r="Y115" s="6">
        <f t="shared" si="5"/>
        <v>0</v>
      </c>
      <c r="Z115" s="6">
        <f t="shared" si="6"/>
        <v>0</v>
      </c>
      <c r="AA115" s="6">
        <f t="shared" si="7"/>
        <v>0</v>
      </c>
      <c r="AB115" s="6">
        <f t="shared" si="8"/>
        <v>0</v>
      </c>
      <c r="AC115" s="6">
        <f t="shared" si="9"/>
        <v>0</v>
      </c>
      <c r="AD115" s="6"/>
      <c r="AE115" s="6"/>
    </row>
    <row r="116" spans="1:31" s="20" customFormat="1" ht="15" customHeight="1" x14ac:dyDescent="0.25">
      <c r="A116" s="19"/>
      <c r="B116" s="74" t="str">
        <f t="shared" si="2"/>
        <v>!!!</v>
      </c>
      <c r="C116" s="202" t="str">
        <f>IF($D116&lt;&gt;"",VLOOKUP(TEXT($D116,0),'Angaben Stationen'!$C$15:$D$114,2,0),"")</f>
        <v/>
      </c>
      <c r="D116" s="203"/>
      <c r="E116" s="210"/>
      <c r="F116" s="222"/>
      <c r="G116" s="205"/>
      <c r="H116" s="205"/>
      <c r="I116" s="223"/>
      <c r="J116" s="224"/>
      <c r="K116" s="114"/>
      <c r="L116" s="115"/>
      <c r="Q116" s="6">
        <f t="shared" si="13"/>
        <v>0</v>
      </c>
      <c r="R116" s="6" t="str">
        <f>VLOOKUP(C116,{"29 - Psychiatrie (Erwachsene)","BGI";"30 - Kinder- und Jugendpsychiatrie","BGII";"31 - Psychosomatik","BGI";"00 - Bitte eine Fachabteilung auswählen","Leer";"","Leer"},2,0)</f>
        <v>Leer</v>
      </c>
      <c r="S116" s="6" t="str">
        <f>VLOOKUP(C116,{"29 - Psychiatrie (Erwachsene)","BGIb";"30 - Kinder- und Jugendpsychiatrie","BGIIb";"31 - Psychosomatik","BGIb";"00 - Bitte eine Fachabteilung auswählen","Leer";"","Leer"},2,0)</f>
        <v>Leer</v>
      </c>
      <c r="T116" s="6" t="str">
        <f t="shared" si="16"/>
        <v>Leer</v>
      </c>
      <c r="U116" s="6" t="str">
        <f t="shared" si="14"/>
        <v/>
      </c>
      <c r="V116" s="6" t="str">
        <f>VLOOKUP($C116,{"29 - Psychiatrie (Erwachsene)","Anrechnungstatbestand";"30 - Kinder- und Jugendpsychiatrie","Anrechnungstatbestand";"31 - Psychosomatik","Anrechnungstatbestand";"","Leer";0,"Leer"},2,0)</f>
        <v>Leer</v>
      </c>
      <c r="W116" s="6" t="str">
        <f t="shared" si="15"/>
        <v>Leer</v>
      </c>
      <c r="X116" s="6">
        <f>VLOOKUP($C116,{"29 - Psychiatrie (Erwachsene)",1;"30 - Kinder- und Jugendpsychiatrie",1;"31 - Psychosomatik",1;"00 - Bitte eine Fachabteilung auswählen",0;"",0},2,0)</f>
        <v>0</v>
      </c>
      <c r="Y116" s="6">
        <f t="shared" si="5"/>
        <v>0</v>
      </c>
      <c r="Z116" s="6">
        <f t="shared" si="6"/>
        <v>0</v>
      </c>
      <c r="AA116" s="6">
        <f t="shared" si="7"/>
        <v>0</v>
      </c>
      <c r="AB116" s="6">
        <f t="shared" si="8"/>
        <v>0</v>
      </c>
      <c r="AC116" s="6">
        <f t="shared" si="9"/>
        <v>0</v>
      </c>
      <c r="AD116" s="6"/>
      <c r="AE116" s="6"/>
    </row>
    <row r="117" spans="1:31" s="20" customFormat="1" ht="15" customHeight="1" x14ac:dyDescent="0.25">
      <c r="A117" s="19"/>
      <c r="B117" s="74" t="str">
        <f t="shared" si="2"/>
        <v>!!!</v>
      </c>
      <c r="C117" s="202" t="str">
        <f>IF($D117&lt;&gt;"",VLOOKUP(TEXT($D117,0),'Angaben Stationen'!$C$15:$D$114,2,0),"")</f>
        <v/>
      </c>
      <c r="D117" s="203"/>
      <c r="E117" s="210"/>
      <c r="F117" s="222"/>
      <c r="G117" s="205"/>
      <c r="H117" s="205"/>
      <c r="I117" s="223"/>
      <c r="J117" s="224"/>
      <c r="K117" s="114"/>
      <c r="L117" s="115"/>
      <c r="Q117" s="6">
        <f t="shared" si="13"/>
        <v>0</v>
      </c>
      <c r="R117" s="6" t="str">
        <f>VLOOKUP(C117,{"29 - Psychiatrie (Erwachsene)","BGI";"30 - Kinder- und Jugendpsychiatrie","BGII";"31 - Psychosomatik","BGI";"00 - Bitte eine Fachabteilung auswählen","Leer";"","Leer"},2,0)</f>
        <v>Leer</v>
      </c>
      <c r="S117" s="6" t="str">
        <f>VLOOKUP(C117,{"29 - Psychiatrie (Erwachsene)","BGIb";"30 - Kinder- und Jugendpsychiatrie","BGIIb";"31 - Psychosomatik","BGIb";"00 - Bitte eine Fachabteilung auswählen","Leer";"","Leer"},2,0)</f>
        <v>Leer</v>
      </c>
      <c r="T117" s="6" t="str">
        <f t="shared" si="16"/>
        <v>Leer</v>
      </c>
      <c r="U117" s="6" t="str">
        <f t="shared" si="14"/>
        <v/>
      </c>
      <c r="V117" s="6" t="str">
        <f>VLOOKUP($C117,{"29 - Psychiatrie (Erwachsene)","Anrechnungstatbestand";"30 - Kinder- und Jugendpsychiatrie","Anrechnungstatbestand";"31 - Psychosomatik","Anrechnungstatbestand";"","Leer";0,"Leer"},2,0)</f>
        <v>Leer</v>
      </c>
      <c r="W117" s="6" t="str">
        <f t="shared" si="15"/>
        <v>Leer</v>
      </c>
      <c r="X117" s="6">
        <f>VLOOKUP($C117,{"29 - Psychiatrie (Erwachsene)",1;"30 - Kinder- und Jugendpsychiatrie",1;"31 - Psychosomatik",1;"00 - Bitte eine Fachabteilung auswählen",0;"",0},2,0)</f>
        <v>0</v>
      </c>
      <c r="Y117" s="6">
        <f t="shared" si="5"/>
        <v>0</v>
      </c>
      <c r="Z117" s="6">
        <f t="shared" si="6"/>
        <v>0</v>
      </c>
      <c r="AA117" s="6">
        <f t="shared" si="7"/>
        <v>0</v>
      </c>
      <c r="AB117" s="6">
        <f t="shared" si="8"/>
        <v>0</v>
      </c>
      <c r="AC117" s="6">
        <f t="shared" si="9"/>
        <v>0</v>
      </c>
      <c r="AD117" s="6"/>
      <c r="AE117" s="6"/>
    </row>
    <row r="118" spans="1:31" s="20" customFormat="1" ht="15" customHeight="1" x14ac:dyDescent="0.25">
      <c r="A118" s="19"/>
      <c r="B118" s="74" t="str">
        <f t="shared" si="2"/>
        <v>!!!</v>
      </c>
      <c r="C118" s="202" t="str">
        <f>IF($D118&lt;&gt;"",VLOOKUP(TEXT($D118,0),'Angaben Stationen'!$C$15:$D$114,2,0),"")</f>
        <v/>
      </c>
      <c r="D118" s="203"/>
      <c r="E118" s="210"/>
      <c r="F118" s="222"/>
      <c r="G118" s="205"/>
      <c r="H118" s="205"/>
      <c r="I118" s="223"/>
      <c r="J118" s="224"/>
      <c r="K118" s="114"/>
      <c r="L118" s="115"/>
      <c r="Q118" s="6">
        <f t="shared" si="13"/>
        <v>0</v>
      </c>
      <c r="R118" s="6" t="str">
        <f>VLOOKUP(C118,{"29 - Psychiatrie (Erwachsene)","BGI";"30 - Kinder- und Jugendpsychiatrie","BGII";"31 - Psychosomatik","BGI";"00 - Bitte eine Fachabteilung auswählen","Leer";"","Leer"},2,0)</f>
        <v>Leer</v>
      </c>
      <c r="S118" s="6" t="str">
        <f>VLOOKUP(C118,{"29 - Psychiatrie (Erwachsene)","BGIb";"30 - Kinder- und Jugendpsychiatrie","BGIIb";"31 - Psychosomatik","BGIb";"00 - Bitte eine Fachabteilung auswählen","Leer";"","Leer"},2,0)</f>
        <v>Leer</v>
      </c>
      <c r="T118" s="6" t="str">
        <f t="shared" si="16"/>
        <v>Leer</v>
      </c>
      <c r="U118" s="6" t="str">
        <f t="shared" si="14"/>
        <v/>
      </c>
      <c r="V118" s="6" t="str">
        <f>VLOOKUP($C118,{"29 - Psychiatrie (Erwachsene)","Anrechnungstatbestand";"30 - Kinder- und Jugendpsychiatrie","Anrechnungstatbestand";"31 - Psychosomatik","Anrechnungstatbestand";"","Leer";0,"Leer"},2,0)</f>
        <v>Leer</v>
      </c>
      <c r="W118" s="6" t="str">
        <f t="shared" si="15"/>
        <v>Leer</v>
      </c>
      <c r="X118" s="6">
        <f>VLOOKUP($C118,{"29 - Psychiatrie (Erwachsene)",1;"30 - Kinder- und Jugendpsychiatrie",1;"31 - Psychosomatik",1;"00 - Bitte eine Fachabteilung auswählen",0;"",0},2,0)</f>
        <v>0</v>
      </c>
      <c r="Y118" s="6">
        <f t="shared" si="5"/>
        <v>0</v>
      </c>
      <c r="Z118" s="6">
        <f t="shared" si="6"/>
        <v>0</v>
      </c>
      <c r="AA118" s="6">
        <f t="shared" si="7"/>
        <v>0</v>
      </c>
      <c r="AB118" s="6">
        <f t="shared" si="8"/>
        <v>0</v>
      </c>
      <c r="AC118" s="6">
        <f t="shared" si="9"/>
        <v>0</v>
      </c>
      <c r="AD118" s="6"/>
      <c r="AE118" s="6"/>
    </row>
    <row r="119" spans="1:31" s="20" customFormat="1" ht="15" customHeight="1" x14ac:dyDescent="0.25">
      <c r="A119" s="19"/>
      <c r="B119" s="74" t="str">
        <f t="shared" si="2"/>
        <v>!!!</v>
      </c>
      <c r="C119" s="202" t="str">
        <f>IF($D119&lt;&gt;"",VLOOKUP(TEXT($D119,0),'Angaben Stationen'!$C$15:$D$114,2,0),"")</f>
        <v/>
      </c>
      <c r="D119" s="203"/>
      <c r="E119" s="210"/>
      <c r="F119" s="222"/>
      <c r="G119" s="205"/>
      <c r="H119" s="205"/>
      <c r="I119" s="223"/>
      <c r="J119" s="224"/>
      <c r="K119" s="114"/>
      <c r="L119" s="115"/>
      <c r="Q119" s="6">
        <f t="shared" si="13"/>
        <v>0</v>
      </c>
      <c r="R119" s="6" t="str">
        <f>VLOOKUP(C119,{"29 - Psychiatrie (Erwachsene)","BGI";"30 - Kinder- und Jugendpsychiatrie","BGII";"31 - Psychosomatik","BGI";"00 - Bitte eine Fachabteilung auswählen","Leer";"","Leer"},2,0)</f>
        <v>Leer</v>
      </c>
      <c r="S119" s="6" t="str">
        <f>VLOOKUP(C119,{"29 - Psychiatrie (Erwachsene)","BGIb";"30 - Kinder- und Jugendpsychiatrie","BGIIb";"31 - Psychosomatik","BGIb";"00 - Bitte eine Fachabteilung auswählen","Leer";"","Leer"},2,0)</f>
        <v>Leer</v>
      </c>
      <c r="T119" s="6" t="str">
        <f t="shared" si="16"/>
        <v>Leer</v>
      </c>
      <c r="U119" s="6" t="str">
        <f t="shared" si="14"/>
        <v/>
      </c>
      <c r="V119" s="6" t="str">
        <f>VLOOKUP($C119,{"29 - Psychiatrie (Erwachsene)","Anrechnungstatbestand";"30 - Kinder- und Jugendpsychiatrie","Anrechnungstatbestand";"31 - Psychosomatik","Anrechnungstatbestand";"","Leer";0,"Leer"},2,0)</f>
        <v>Leer</v>
      </c>
      <c r="W119" s="6" t="str">
        <f t="shared" si="15"/>
        <v>Leer</v>
      </c>
      <c r="X119" s="6">
        <f>VLOOKUP($C119,{"29 - Psychiatrie (Erwachsene)",1;"30 - Kinder- und Jugendpsychiatrie",1;"31 - Psychosomatik",1;"00 - Bitte eine Fachabteilung auswählen",0;"",0},2,0)</f>
        <v>0</v>
      </c>
      <c r="Y119" s="6">
        <f t="shared" si="5"/>
        <v>0</v>
      </c>
      <c r="Z119" s="6">
        <f t="shared" si="6"/>
        <v>0</v>
      </c>
      <c r="AA119" s="6">
        <f t="shared" si="7"/>
        <v>0</v>
      </c>
      <c r="AB119" s="6">
        <f t="shared" si="8"/>
        <v>0</v>
      </c>
      <c r="AC119" s="6">
        <f t="shared" si="9"/>
        <v>0</v>
      </c>
      <c r="AD119" s="6"/>
      <c r="AE119" s="6"/>
    </row>
    <row r="120" spans="1:31" s="20" customFormat="1" ht="15" customHeight="1" x14ac:dyDescent="0.25">
      <c r="A120" s="19"/>
      <c r="B120" s="74" t="str">
        <f t="shared" si="2"/>
        <v>!!!</v>
      </c>
      <c r="C120" s="202" t="str">
        <f>IF($D120&lt;&gt;"",VLOOKUP(TEXT($D120,0),'Angaben Stationen'!$C$15:$D$114,2,0),"")</f>
        <v/>
      </c>
      <c r="D120" s="203"/>
      <c r="E120" s="210"/>
      <c r="F120" s="222"/>
      <c r="G120" s="205"/>
      <c r="H120" s="205"/>
      <c r="I120" s="223"/>
      <c r="J120" s="224"/>
      <c r="K120" s="114"/>
      <c r="L120" s="115"/>
      <c r="Q120" s="6">
        <f t="shared" si="13"/>
        <v>0</v>
      </c>
      <c r="R120" s="6" t="str">
        <f>VLOOKUP(C120,{"29 - Psychiatrie (Erwachsene)","BGI";"30 - Kinder- und Jugendpsychiatrie","BGII";"31 - Psychosomatik","BGI";"00 - Bitte eine Fachabteilung auswählen","Leer";"","Leer"},2,0)</f>
        <v>Leer</v>
      </c>
      <c r="S120" s="6" t="str">
        <f>VLOOKUP(C120,{"29 - Psychiatrie (Erwachsene)","BGIb";"30 - Kinder- und Jugendpsychiatrie","BGIIb";"31 - Psychosomatik","BGIb";"00 - Bitte eine Fachabteilung auswählen","Leer";"","Leer"},2,0)</f>
        <v>Leer</v>
      </c>
      <c r="T120" s="6" t="str">
        <f t="shared" si="16"/>
        <v>Leer</v>
      </c>
      <c r="U120" s="6" t="str">
        <f t="shared" si="14"/>
        <v/>
      </c>
      <c r="V120" s="6" t="str">
        <f>VLOOKUP($C120,{"29 - Psychiatrie (Erwachsene)","Anrechnungstatbestand";"30 - Kinder- und Jugendpsychiatrie","Anrechnungstatbestand";"31 - Psychosomatik","Anrechnungstatbestand";"","Leer";0,"Leer"},2,0)</f>
        <v>Leer</v>
      </c>
      <c r="W120" s="6" t="str">
        <f t="shared" si="15"/>
        <v>Leer</v>
      </c>
      <c r="X120" s="6">
        <f>VLOOKUP($C120,{"29 - Psychiatrie (Erwachsene)",1;"30 - Kinder- und Jugendpsychiatrie",1;"31 - Psychosomatik",1;"00 - Bitte eine Fachabteilung auswählen",0;"",0},2,0)</f>
        <v>0</v>
      </c>
      <c r="Y120" s="6">
        <f t="shared" si="5"/>
        <v>0</v>
      </c>
      <c r="Z120" s="6">
        <f t="shared" si="6"/>
        <v>0</v>
      </c>
      <c r="AA120" s="6">
        <f t="shared" si="7"/>
        <v>0</v>
      </c>
      <c r="AB120" s="6">
        <f t="shared" si="8"/>
        <v>0</v>
      </c>
      <c r="AC120" s="6">
        <f t="shared" si="9"/>
        <v>0</v>
      </c>
      <c r="AD120" s="6"/>
      <c r="AE120" s="6"/>
    </row>
    <row r="121" spans="1:31" s="20" customFormat="1" ht="15" customHeight="1" x14ac:dyDescent="0.25">
      <c r="A121" s="19"/>
      <c r="B121" s="74" t="str">
        <f t="shared" si="2"/>
        <v>!!!</v>
      </c>
      <c r="C121" s="202" t="str">
        <f>IF($D121&lt;&gt;"",VLOOKUP(TEXT($D121,0),'Angaben Stationen'!$C$15:$D$114,2,0),"")</f>
        <v/>
      </c>
      <c r="D121" s="203"/>
      <c r="E121" s="210"/>
      <c r="F121" s="222"/>
      <c r="G121" s="205"/>
      <c r="H121" s="205"/>
      <c r="I121" s="223"/>
      <c r="J121" s="224"/>
      <c r="K121" s="114"/>
      <c r="L121" s="115"/>
      <c r="Q121" s="6">
        <f t="shared" si="13"/>
        <v>0</v>
      </c>
      <c r="R121" s="6" t="str">
        <f>VLOOKUP(C121,{"29 - Psychiatrie (Erwachsene)","BGI";"30 - Kinder- und Jugendpsychiatrie","BGII";"31 - Psychosomatik","BGI";"00 - Bitte eine Fachabteilung auswählen","Leer";"","Leer"},2,0)</f>
        <v>Leer</v>
      </c>
      <c r="S121" s="6" t="str">
        <f>VLOOKUP(C121,{"29 - Psychiatrie (Erwachsene)","BGIb";"30 - Kinder- und Jugendpsychiatrie","BGIIb";"31 - Psychosomatik","BGIb";"00 - Bitte eine Fachabteilung auswählen","Leer";"","Leer"},2,0)</f>
        <v>Leer</v>
      </c>
      <c r="T121" s="6" t="str">
        <f t="shared" si="16"/>
        <v>Leer</v>
      </c>
      <c r="U121" s="6" t="str">
        <f t="shared" si="14"/>
        <v/>
      </c>
      <c r="V121" s="6" t="str">
        <f>VLOOKUP($C121,{"29 - Psychiatrie (Erwachsene)","Anrechnungstatbestand";"30 - Kinder- und Jugendpsychiatrie","Anrechnungstatbestand";"31 - Psychosomatik","Anrechnungstatbestand";"","Leer";0,"Leer"},2,0)</f>
        <v>Leer</v>
      </c>
      <c r="W121" s="6" t="str">
        <f t="shared" si="15"/>
        <v>Leer</v>
      </c>
      <c r="X121" s="6">
        <f>VLOOKUP($C121,{"29 - Psychiatrie (Erwachsene)",1;"30 - Kinder- und Jugendpsychiatrie",1;"31 - Psychosomatik",1;"00 - Bitte eine Fachabteilung auswählen",0;"",0},2,0)</f>
        <v>0</v>
      </c>
      <c r="Y121" s="6">
        <f t="shared" si="5"/>
        <v>0</v>
      </c>
      <c r="Z121" s="6">
        <f t="shared" si="6"/>
        <v>0</v>
      </c>
      <c r="AA121" s="6">
        <f t="shared" si="7"/>
        <v>0</v>
      </c>
      <c r="AB121" s="6">
        <f t="shared" si="8"/>
        <v>0</v>
      </c>
      <c r="AC121" s="6">
        <f t="shared" si="9"/>
        <v>0</v>
      </c>
      <c r="AD121" s="6"/>
      <c r="AE121" s="6"/>
    </row>
    <row r="122" spans="1:31" s="20" customFormat="1" ht="15" customHeight="1" x14ac:dyDescent="0.25">
      <c r="A122" s="19"/>
      <c r="B122" s="74" t="str">
        <f t="shared" si="2"/>
        <v>!!!</v>
      </c>
      <c r="C122" s="202" t="str">
        <f>IF($D122&lt;&gt;"",VLOOKUP(TEXT($D122,0),'Angaben Stationen'!$C$15:$D$114,2,0),"")</f>
        <v/>
      </c>
      <c r="D122" s="203"/>
      <c r="E122" s="210"/>
      <c r="F122" s="222"/>
      <c r="G122" s="205"/>
      <c r="H122" s="205"/>
      <c r="I122" s="223"/>
      <c r="J122" s="224"/>
      <c r="K122" s="114"/>
      <c r="L122" s="115"/>
      <c r="Q122" s="6">
        <f t="shared" si="13"/>
        <v>0</v>
      </c>
      <c r="R122" s="6" t="str">
        <f>VLOOKUP(C122,{"29 - Psychiatrie (Erwachsene)","BGI";"30 - Kinder- und Jugendpsychiatrie","BGII";"31 - Psychosomatik","BGI";"00 - Bitte eine Fachabteilung auswählen","Leer";"","Leer"},2,0)</f>
        <v>Leer</v>
      </c>
      <c r="S122" s="6" t="str">
        <f>VLOOKUP(C122,{"29 - Psychiatrie (Erwachsene)","BGIb";"30 - Kinder- und Jugendpsychiatrie","BGIIb";"31 - Psychosomatik","BGIb";"00 - Bitte eine Fachabteilung auswählen","Leer";"","Leer"},2,0)</f>
        <v>Leer</v>
      </c>
      <c r="T122" s="6" t="str">
        <f t="shared" si="16"/>
        <v>Leer</v>
      </c>
      <c r="U122" s="6" t="str">
        <f t="shared" si="14"/>
        <v/>
      </c>
      <c r="V122" s="6" t="str">
        <f>VLOOKUP($C122,{"29 - Psychiatrie (Erwachsene)","Anrechnungstatbestand";"30 - Kinder- und Jugendpsychiatrie","Anrechnungstatbestand";"31 - Psychosomatik","Anrechnungstatbestand";"","Leer";0,"Leer"},2,0)</f>
        <v>Leer</v>
      </c>
      <c r="W122" s="6" t="str">
        <f t="shared" si="15"/>
        <v>Leer</v>
      </c>
      <c r="X122" s="6">
        <f>VLOOKUP($C122,{"29 - Psychiatrie (Erwachsene)",1;"30 - Kinder- und Jugendpsychiatrie",1;"31 - Psychosomatik",1;"00 - Bitte eine Fachabteilung auswählen",0;"",0},2,0)</f>
        <v>0</v>
      </c>
      <c r="Y122" s="6">
        <f t="shared" si="5"/>
        <v>0</v>
      </c>
      <c r="Z122" s="6">
        <f t="shared" si="6"/>
        <v>0</v>
      </c>
      <c r="AA122" s="6">
        <f t="shared" si="7"/>
        <v>0</v>
      </c>
      <c r="AB122" s="6">
        <f t="shared" si="8"/>
        <v>0</v>
      </c>
      <c r="AC122" s="6">
        <f t="shared" si="9"/>
        <v>0</v>
      </c>
      <c r="AD122" s="6"/>
      <c r="AE122" s="6"/>
    </row>
    <row r="123" spans="1:31" s="20" customFormat="1" ht="15" customHeight="1" x14ac:dyDescent="0.25">
      <c r="A123" s="19"/>
      <c r="B123" s="74" t="str">
        <f t="shared" si="2"/>
        <v>!!!</v>
      </c>
      <c r="C123" s="202" t="str">
        <f>IF($D123&lt;&gt;"",VLOOKUP(TEXT($D123,0),'Angaben Stationen'!$C$15:$D$114,2,0),"")</f>
        <v/>
      </c>
      <c r="D123" s="203"/>
      <c r="E123" s="210"/>
      <c r="F123" s="222"/>
      <c r="G123" s="205"/>
      <c r="H123" s="205"/>
      <c r="I123" s="223"/>
      <c r="J123" s="224"/>
      <c r="K123" s="114"/>
      <c r="L123" s="115"/>
      <c r="Q123" s="6">
        <f t="shared" si="13"/>
        <v>0</v>
      </c>
      <c r="R123" s="6" t="str">
        <f>VLOOKUP(C123,{"29 - Psychiatrie (Erwachsene)","BGI";"30 - Kinder- und Jugendpsychiatrie","BGII";"31 - Psychosomatik","BGI";"00 - Bitte eine Fachabteilung auswählen","Leer";"","Leer"},2,0)</f>
        <v>Leer</v>
      </c>
      <c r="S123" s="6" t="str">
        <f>VLOOKUP(C123,{"29 - Psychiatrie (Erwachsene)","BGIb";"30 - Kinder- und Jugendpsychiatrie","BGIIb";"31 - Psychosomatik","BGIb";"00 - Bitte eine Fachabteilung auswählen","Leer";"","Leer"},2,0)</f>
        <v>Leer</v>
      </c>
      <c r="T123" s="6" t="str">
        <f t="shared" si="16"/>
        <v>Leer</v>
      </c>
      <c r="U123" s="6" t="str">
        <f t="shared" si="14"/>
        <v/>
      </c>
      <c r="V123" s="6" t="str">
        <f>VLOOKUP($C123,{"29 - Psychiatrie (Erwachsene)","Anrechnungstatbestand";"30 - Kinder- und Jugendpsychiatrie","Anrechnungstatbestand";"31 - Psychosomatik","Anrechnungstatbestand";"","Leer";0,"Leer"},2,0)</f>
        <v>Leer</v>
      </c>
      <c r="W123" s="6" t="str">
        <f t="shared" si="15"/>
        <v>Leer</v>
      </c>
      <c r="X123" s="6">
        <f>VLOOKUP($C123,{"29 - Psychiatrie (Erwachsene)",1;"30 - Kinder- und Jugendpsychiatrie",1;"31 - Psychosomatik",1;"00 - Bitte eine Fachabteilung auswählen",0;"",0},2,0)</f>
        <v>0</v>
      </c>
      <c r="Y123" s="6">
        <f t="shared" si="5"/>
        <v>0</v>
      </c>
      <c r="Z123" s="6">
        <f t="shared" si="6"/>
        <v>0</v>
      </c>
      <c r="AA123" s="6">
        <f t="shared" si="7"/>
        <v>0</v>
      </c>
      <c r="AB123" s="6">
        <f t="shared" si="8"/>
        <v>0</v>
      </c>
      <c r="AC123" s="6">
        <f t="shared" si="9"/>
        <v>0</v>
      </c>
      <c r="AD123" s="6"/>
      <c r="AE123" s="6"/>
    </row>
    <row r="124" spans="1:31" s="20" customFormat="1" ht="15" customHeight="1" x14ac:dyDescent="0.25">
      <c r="A124" s="19"/>
      <c r="B124" s="74" t="str">
        <f t="shared" si="2"/>
        <v>!!!</v>
      </c>
      <c r="C124" s="202" t="str">
        <f>IF($D124&lt;&gt;"",VLOOKUP(TEXT($D124,0),'Angaben Stationen'!$C$15:$D$114,2,0),"")</f>
        <v/>
      </c>
      <c r="D124" s="203"/>
      <c r="E124" s="210"/>
      <c r="F124" s="222"/>
      <c r="G124" s="205"/>
      <c r="H124" s="205"/>
      <c r="I124" s="223"/>
      <c r="J124" s="224"/>
      <c r="K124" s="114"/>
      <c r="L124" s="115"/>
      <c r="Q124" s="6">
        <f t="shared" si="13"/>
        <v>0</v>
      </c>
      <c r="R124" s="6" t="str">
        <f>VLOOKUP(C124,{"29 - Psychiatrie (Erwachsene)","BGI";"30 - Kinder- und Jugendpsychiatrie","BGII";"31 - Psychosomatik","BGI";"00 - Bitte eine Fachabteilung auswählen","Leer";"","Leer"},2,0)</f>
        <v>Leer</v>
      </c>
      <c r="S124" s="6" t="str">
        <f>VLOOKUP(C124,{"29 - Psychiatrie (Erwachsene)","BGIb";"30 - Kinder- und Jugendpsychiatrie","BGIIb";"31 - Psychosomatik","BGIb";"00 - Bitte eine Fachabteilung auswählen","Leer";"","Leer"},2,0)</f>
        <v>Leer</v>
      </c>
      <c r="T124" s="6" t="str">
        <f t="shared" si="16"/>
        <v>Leer</v>
      </c>
      <c r="U124" s="6" t="str">
        <f t="shared" si="14"/>
        <v/>
      </c>
      <c r="V124" s="6" t="str">
        <f>VLOOKUP($C124,{"29 - Psychiatrie (Erwachsene)","Anrechnungstatbestand";"30 - Kinder- und Jugendpsychiatrie","Anrechnungstatbestand";"31 - Psychosomatik","Anrechnungstatbestand";"","Leer";0,"Leer"},2,0)</f>
        <v>Leer</v>
      </c>
      <c r="W124" s="6" t="str">
        <f t="shared" si="15"/>
        <v>Leer</v>
      </c>
      <c r="X124" s="6">
        <f>VLOOKUP($C124,{"29 - Psychiatrie (Erwachsene)",1;"30 - Kinder- und Jugendpsychiatrie",1;"31 - Psychosomatik",1;"00 - Bitte eine Fachabteilung auswählen",0;"",0},2,0)</f>
        <v>0</v>
      </c>
      <c r="Y124" s="6">
        <f t="shared" si="5"/>
        <v>0</v>
      </c>
      <c r="Z124" s="6">
        <f t="shared" si="6"/>
        <v>0</v>
      </c>
      <c r="AA124" s="6">
        <f t="shared" si="7"/>
        <v>0</v>
      </c>
      <c r="AB124" s="6">
        <f t="shared" si="8"/>
        <v>0</v>
      </c>
      <c r="AC124" s="6">
        <f t="shared" si="9"/>
        <v>0</v>
      </c>
      <c r="AD124" s="6"/>
      <c r="AE124" s="6"/>
    </row>
    <row r="125" spans="1:31" s="20" customFormat="1" ht="15" customHeight="1" x14ac:dyDescent="0.25">
      <c r="A125" s="19"/>
      <c r="B125" s="74" t="str">
        <f t="shared" si="2"/>
        <v>!!!</v>
      </c>
      <c r="C125" s="202" t="str">
        <f>IF($D125&lt;&gt;"",VLOOKUP(TEXT($D125,0),'Angaben Stationen'!$C$15:$D$114,2,0),"")</f>
        <v/>
      </c>
      <c r="D125" s="203"/>
      <c r="E125" s="210"/>
      <c r="F125" s="222"/>
      <c r="G125" s="205"/>
      <c r="H125" s="205"/>
      <c r="I125" s="223"/>
      <c r="J125" s="224"/>
      <c r="K125" s="114"/>
      <c r="L125" s="115"/>
      <c r="Q125" s="6">
        <f t="shared" si="13"/>
        <v>0</v>
      </c>
      <c r="R125" s="6" t="str">
        <f>VLOOKUP(C125,{"29 - Psychiatrie (Erwachsene)","BGI";"30 - Kinder- und Jugendpsychiatrie","BGII";"31 - Psychosomatik","BGI";"00 - Bitte eine Fachabteilung auswählen","Leer";"","Leer"},2,0)</f>
        <v>Leer</v>
      </c>
      <c r="S125" s="6" t="str">
        <f>VLOOKUP(C125,{"29 - Psychiatrie (Erwachsene)","BGIb";"30 - Kinder- und Jugendpsychiatrie","BGIIb";"31 - Psychosomatik","BGIb";"00 - Bitte eine Fachabteilung auswählen","Leer";"","Leer"},2,0)</f>
        <v>Leer</v>
      </c>
      <c r="T125" s="6" t="str">
        <f t="shared" si="16"/>
        <v>Leer</v>
      </c>
      <c r="U125" s="6" t="str">
        <f t="shared" si="14"/>
        <v/>
      </c>
      <c r="V125" s="6" t="str">
        <f>VLOOKUP($C125,{"29 - Psychiatrie (Erwachsene)","Anrechnungstatbestand";"30 - Kinder- und Jugendpsychiatrie","Anrechnungstatbestand";"31 - Psychosomatik","Anrechnungstatbestand";"","Leer";0,"Leer"},2,0)</f>
        <v>Leer</v>
      </c>
      <c r="W125" s="6" t="str">
        <f t="shared" si="15"/>
        <v>Leer</v>
      </c>
      <c r="X125" s="6">
        <f>VLOOKUP($C125,{"29 - Psychiatrie (Erwachsene)",1;"30 - Kinder- und Jugendpsychiatrie",1;"31 - Psychosomatik",1;"00 - Bitte eine Fachabteilung auswählen",0;"",0},2,0)</f>
        <v>0</v>
      </c>
      <c r="Y125" s="6">
        <f t="shared" si="5"/>
        <v>0</v>
      </c>
      <c r="Z125" s="6">
        <f t="shared" si="6"/>
        <v>0</v>
      </c>
      <c r="AA125" s="6">
        <f t="shared" si="7"/>
        <v>0</v>
      </c>
      <c r="AB125" s="6">
        <f t="shared" si="8"/>
        <v>0</v>
      </c>
      <c r="AC125" s="6">
        <f t="shared" si="9"/>
        <v>0</v>
      </c>
      <c r="AD125" s="6"/>
      <c r="AE125" s="6"/>
    </row>
    <row r="126" spans="1:31" s="20" customFormat="1" ht="15" customHeight="1" x14ac:dyDescent="0.25">
      <c r="A126" s="19"/>
      <c r="B126" s="74" t="str">
        <f t="shared" si="2"/>
        <v>!!!</v>
      </c>
      <c r="C126" s="202" t="str">
        <f>IF($D126&lt;&gt;"",VLOOKUP(TEXT($D126,0),'Angaben Stationen'!$C$15:$D$114,2,0),"")</f>
        <v/>
      </c>
      <c r="D126" s="203"/>
      <c r="E126" s="210"/>
      <c r="F126" s="222"/>
      <c r="G126" s="205"/>
      <c r="H126" s="205"/>
      <c r="I126" s="223"/>
      <c r="J126" s="224"/>
      <c r="K126" s="114"/>
      <c r="L126" s="115"/>
      <c r="Q126" s="6">
        <f t="shared" si="13"/>
        <v>0</v>
      </c>
      <c r="R126" s="6" t="str">
        <f>VLOOKUP(C126,{"29 - Psychiatrie (Erwachsene)","BGI";"30 - Kinder- und Jugendpsychiatrie","BGII";"31 - Psychosomatik","BGI";"00 - Bitte eine Fachabteilung auswählen","Leer";"","Leer"},2,0)</f>
        <v>Leer</v>
      </c>
      <c r="S126" s="6" t="str">
        <f>VLOOKUP(C126,{"29 - Psychiatrie (Erwachsene)","BGIb";"30 - Kinder- und Jugendpsychiatrie","BGIIb";"31 - Psychosomatik","BGIb";"00 - Bitte eine Fachabteilung auswählen","Leer";"","Leer"},2,0)</f>
        <v>Leer</v>
      </c>
      <c r="T126" s="6" t="str">
        <f t="shared" si="16"/>
        <v>Leer</v>
      </c>
      <c r="U126" s="6" t="str">
        <f t="shared" si="14"/>
        <v/>
      </c>
      <c r="V126" s="6" t="str">
        <f>VLOOKUP($C126,{"29 - Psychiatrie (Erwachsene)","Anrechnungstatbestand";"30 - Kinder- und Jugendpsychiatrie","Anrechnungstatbestand";"31 - Psychosomatik","Anrechnungstatbestand";"","Leer";0,"Leer"},2,0)</f>
        <v>Leer</v>
      </c>
      <c r="W126" s="6" t="str">
        <f t="shared" si="15"/>
        <v>Leer</v>
      </c>
      <c r="X126" s="6">
        <f>VLOOKUP($C126,{"29 - Psychiatrie (Erwachsene)",1;"30 - Kinder- und Jugendpsychiatrie",1;"31 - Psychosomatik",1;"00 - Bitte eine Fachabteilung auswählen",0;"",0},2,0)</f>
        <v>0</v>
      </c>
      <c r="Y126" s="6">
        <f t="shared" si="5"/>
        <v>0</v>
      </c>
      <c r="Z126" s="6">
        <f t="shared" si="6"/>
        <v>0</v>
      </c>
      <c r="AA126" s="6">
        <f t="shared" si="7"/>
        <v>0</v>
      </c>
      <c r="AB126" s="6">
        <f t="shared" si="8"/>
        <v>0</v>
      </c>
      <c r="AC126" s="6">
        <f t="shared" si="9"/>
        <v>0</v>
      </c>
      <c r="AD126" s="6"/>
      <c r="AE126" s="6"/>
    </row>
    <row r="127" spans="1:31" s="20" customFormat="1" ht="15" customHeight="1" x14ac:dyDescent="0.25">
      <c r="A127" s="19"/>
      <c r="B127" s="74" t="str">
        <f t="shared" si="2"/>
        <v>!!!</v>
      </c>
      <c r="C127" s="202" t="str">
        <f>IF($D127&lt;&gt;"",VLOOKUP(TEXT($D127,0),'Angaben Stationen'!$C$15:$D$114,2,0),"")</f>
        <v/>
      </c>
      <c r="D127" s="203"/>
      <c r="E127" s="210"/>
      <c r="F127" s="222"/>
      <c r="G127" s="205"/>
      <c r="H127" s="205"/>
      <c r="I127" s="223"/>
      <c r="J127" s="224"/>
      <c r="K127" s="114"/>
      <c r="L127" s="115"/>
      <c r="Q127" s="6">
        <f t="shared" si="13"/>
        <v>0</v>
      </c>
      <c r="R127" s="6" t="str">
        <f>VLOOKUP(C127,{"29 - Psychiatrie (Erwachsene)","BGI";"30 - Kinder- und Jugendpsychiatrie","BGII";"31 - Psychosomatik","BGI";"00 - Bitte eine Fachabteilung auswählen","Leer";"","Leer"},2,0)</f>
        <v>Leer</v>
      </c>
      <c r="S127" s="6" t="str">
        <f>VLOOKUP(C127,{"29 - Psychiatrie (Erwachsene)","BGIb";"30 - Kinder- und Jugendpsychiatrie","BGIIb";"31 - Psychosomatik","BGIb";"00 - Bitte eine Fachabteilung auswählen","Leer";"","Leer"},2,0)</f>
        <v>Leer</v>
      </c>
      <c r="T127" s="6" t="str">
        <f t="shared" si="16"/>
        <v>Leer</v>
      </c>
      <c r="U127" s="6" t="str">
        <f t="shared" si="14"/>
        <v/>
      </c>
      <c r="V127" s="6" t="str">
        <f>VLOOKUP($C127,{"29 - Psychiatrie (Erwachsene)","Anrechnungstatbestand";"30 - Kinder- und Jugendpsychiatrie","Anrechnungstatbestand";"31 - Psychosomatik","Anrechnungstatbestand";"","Leer";0,"Leer"},2,0)</f>
        <v>Leer</v>
      </c>
      <c r="W127" s="6" t="str">
        <f t="shared" si="15"/>
        <v>Leer</v>
      </c>
      <c r="X127" s="6">
        <f>VLOOKUP($C127,{"29 - Psychiatrie (Erwachsene)",1;"30 - Kinder- und Jugendpsychiatrie",1;"31 - Psychosomatik",1;"00 - Bitte eine Fachabteilung auswählen",0;"",0},2,0)</f>
        <v>0</v>
      </c>
      <c r="Y127" s="6">
        <f t="shared" si="5"/>
        <v>0</v>
      </c>
      <c r="Z127" s="6">
        <f t="shared" si="6"/>
        <v>0</v>
      </c>
      <c r="AA127" s="6">
        <f t="shared" si="7"/>
        <v>0</v>
      </c>
      <c r="AB127" s="6">
        <f t="shared" si="8"/>
        <v>0</v>
      </c>
      <c r="AC127" s="6">
        <f t="shared" si="9"/>
        <v>0</v>
      </c>
      <c r="AD127" s="6"/>
      <c r="AE127" s="6"/>
    </row>
    <row r="128" spans="1:31" s="20" customFormat="1" ht="15" customHeight="1" x14ac:dyDescent="0.25">
      <c r="A128" s="19"/>
      <c r="B128" s="74" t="str">
        <f t="shared" si="2"/>
        <v>!!!</v>
      </c>
      <c r="C128" s="202" t="str">
        <f>IF($D128&lt;&gt;"",VLOOKUP(TEXT($D128,0),'Angaben Stationen'!$C$15:$D$114,2,0),"")</f>
        <v/>
      </c>
      <c r="D128" s="203"/>
      <c r="E128" s="210"/>
      <c r="F128" s="222"/>
      <c r="G128" s="205"/>
      <c r="H128" s="205"/>
      <c r="I128" s="223"/>
      <c r="J128" s="224"/>
      <c r="K128" s="114"/>
      <c r="L128" s="115"/>
      <c r="Q128" s="6">
        <f t="shared" si="13"/>
        <v>0</v>
      </c>
      <c r="R128" s="6" t="str">
        <f>VLOOKUP(C128,{"29 - Psychiatrie (Erwachsene)","BGI";"30 - Kinder- und Jugendpsychiatrie","BGII";"31 - Psychosomatik","BGI";"00 - Bitte eine Fachabteilung auswählen","Leer";"","Leer"},2,0)</f>
        <v>Leer</v>
      </c>
      <c r="S128" s="6" t="str">
        <f>VLOOKUP(C128,{"29 - Psychiatrie (Erwachsene)","BGIb";"30 - Kinder- und Jugendpsychiatrie","BGIIb";"31 - Psychosomatik","BGIb";"00 - Bitte eine Fachabteilung auswählen","Leer";"","Leer"},2,0)</f>
        <v>Leer</v>
      </c>
      <c r="T128" s="6" t="str">
        <f t="shared" si="16"/>
        <v>Leer</v>
      </c>
      <c r="U128" s="6" t="str">
        <f t="shared" si="14"/>
        <v/>
      </c>
      <c r="V128" s="6" t="str">
        <f>VLOOKUP($C128,{"29 - Psychiatrie (Erwachsene)","Anrechnungstatbestand";"30 - Kinder- und Jugendpsychiatrie","Anrechnungstatbestand";"31 - Psychosomatik","Anrechnungstatbestand";"","Leer";0,"Leer"},2,0)</f>
        <v>Leer</v>
      </c>
      <c r="W128" s="6" t="str">
        <f t="shared" si="15"/>
        <v>Leer</v>
      </c>
      <c r="X128" s="6">
        <f>VLOOKUP($C128,{"29 - Psychiatrie (Erwachsene)",1;"30 - Kinder- und Jugendpsychiatrie",1;"31 - Psychosomatik",1;"00 - Bitte eine Fachabteilung auswählen",0;"",0},2,0)</f>
        <v>0</v>
      </c>
      <c r="Y128" s="6">
        <f t="shared" si="5"/>
        <v>0</v>
      </c>
      <c r="Z128" s="6">
        <f t="shared" si="6"/>
        <v>0</v>
      </c>
      <c r="AA128" s="6">
        <f t="shared" si="7"/>
        <v>0</v>
      </c>
      <c r="AB128" s="6">
        <f t="shared" si="8"/>
        <v>0</v>
      </c>
      <c r="AC128" s="6">
        <f t="shared" si="9"/>
        <v>0</v>
      </c>
      <c r="AD128" s="6"/>
      <c r="AE128" s="6"/>
    </row>
    <row r="129" spans="1:31" s="20" customFormat="1" ht="15" customHeight="1" x14ac:dyDescent="0.25">
      <c r="A129" s="19"/>
      <c r="B129" s="74" t="str">
        <f t="shared" si="2"/>
        <v>!!!</v>
      </c>
      <c r="C129" s="202" t="str">
        <f>IF($D129&lt;&gt;"",VLOOKUP(TEXT($D129,0),'Angaben Stationen'!$C$15:$D$114,2,0),"")</f>
        <v/>
      </c>
      <c r="D129" s="203"/>
      <c r="E129" s="210"/>
      <c r="F129" s="222"/>
      <c r="G129" s="205"/>
      <c r="H129" s="205"/>
      <c r="I129" s="223"/>
      <c r="J129" s="224"/>
      <c r="K129" s="114"/>
      <c r="L129" s="115"/>
      <c r="Q129" s="6">
        <f t="shared" si="13"/>
        <v>0</v>
      </c>
      <c r="R129" s="6" t="str">
        <f>VLOOKUP(C129,{"29 - Psychiatrie (Erwachsene)","BGI";"30 - Kinder- und Jugendpsychiatrie","BGII";"31 - Psychosomatik","BGI";"00 - Bitte eine Fachabteilung auswählen","Leer";"","Leer"},2,0)</f>
        <v>Leer</v>
      </c>
      <c r="S129" s="6" t="str">
        <f>VLOOKUP(C129,{"29 - Psychiatrie (Erwachsene)","BGIb";"30 - Kinder- und Jugendpsychiatrie","BGIIb";"31 - Psychosomatik","BGIb";"00 - Bitte eine Fachabteilung auswählen","Leer";"","Leer"},2,0)</f>
        <v>Leer</v>
      </c>
      <c r="T129" s="6" t="str">
        <f t="shared" si="16"/>
        <v>Leer</v>
      </c>
      <c r="U129" s="6" t="str">
        <f t="shared" si="14"/>
        <v/>
      </c>
      <c r="V129" s="6" t="str">
        <f>VLOOKUP($C129,{"29 - Psychiatrie (Erwachsene)","Anrechnungstatbestand";"30 - Kinder- und Jugendpsychiatrie","Anrechnungstatbestand";"31 - Psychosomatik","Anrechnungstatbestand";"","Leer";0,"Leer"},2,0)</f>
        <v>Leer</v>
      </c>
      <c r="W129" s="6" t="str">
        <f t="shared" si="15"/>
        <v>Leer</v>
      </c>
      <c r="X129" s="6">
        <f>VLOOKUP($C129,{"29 - Psychiatrie (Erwachsene)",1;"30 - Kinder- und Jugendpsychiatrie",1;"31 - Psychosomatik",1;"00 - Bitte eine Fachabteilung auswählen",0;"",0},2,0)</f>
        <v>0</v>
      </c>
      <c r="Y129" s="6">
        <f t="shared" si="5"/>
        <v>0</v>
      </c>
      <c r="Z129" s="6">
        <f t="shared" si="6"/>
        <v>0</v>
      </c>
      <c r="AA129" s="6">
        <f t="shared" si="7"/>
        <v>0</v>
      </c>
      <c r="AB129" s="6">
        <f t="shared" si="8"/>
        <v>0</v>
      </c>
      <c r="AC129" s="6">
        <f t="shared" si="9"/>
        <v>0</v>
      </c>
      <c r="AD129" s="6"/>
      <c r="AE129" s="6"/>
    </row>
    <row r="130" spans="1:31" s="20" customFormat="1" ht="15" customHeight="1" x14ac:dyDescent="0.25">
      <c r="A130" s="19"/>
      <c r="B130" s="74" t="str">
        <f t="shared" si="2"/>
        <v>!!!</v>
      </c>
      <c r="C130" s="202" t="str">
        <f>IF($D130&lt;&gt;"",VLOOKUP(TEXT($D130,0),'Angaben Stationen'!$C$15:$D$114,2,0),"")</f>
        <v/>
      </c>
      <c r="D130" s="203"/>
      <c r="E130" s="210"/>
      <c r="F130" s="222"/>
      <c r="G130" s="205"/>
      <c r="H130" s="205"/>
      <c r="I130" s="223"/>
      <c r="J130" s="224"/>
      <c r="K130" s="114"/>
      <c r="L130" s="115"/>
      <c r="Q130" s="6">
        <f t="shared" si="13"/>
        <v>0</v>
      </c>
      <c r="R130" s="6" t="str">
        <f>VLOOKUP(C130,{"29 - Psychiatrie (Erwachsene)","BGI";"30 - Kinder- und Jugendpsychiatrie","BGII";"31 - Psychosomatik","BGI";"00 - Bitte eine Fachabteilung auswählen","Leer";"","Leer"},2,0)</f>
        <v>Leer</v>
      </c>
      <c r="S130" s="6" t="str">
        <f>VLOOKUP(C130,{"29 - Psychiatrie (Erwachsene)","BGIb";"30 - Kinder- und Jugendpsychiatrie","BGIIb";"31 - Psychosomatik","BGIb";"00 - Bitte eine Fachabteilung auswählen","Leer";"","Leer"},2,0)</f>
        <v>Leer</v>
      </c>
      <c r="T130" s="6" t="str">
        <f t="shared" si="16"/>
        <v>Leer</v>
      </c>
      <c r="U130" s="6" t="str">
        <f t="shared" si="14"/>
        <v/>
      </c>
      <c r="V130" s="6" t="str">
        <f>VLOOKUP($C130,{"29 - Psychiatrie (Erwachsene)","Anrechnungstatbestand";"30 - Kinder- und Jugendpsychiatrie","Anrechnungstatbestand";"31 - Psychosomatik","Anrechnungstatbestand";"","Leer";0,"Leer"},2,0)</f>
        <v>Leer</v>
      </c>
      <c r="W130" s="6" t="str">
        <f t="shared" si="15"/>
        <v>Leer</v>
      </c>
      <c r="X130" s="6">
        <f>VLOOKUP($C130,{"29 - Psychiatrie (Erwachsene)",1;"30 - Kinder- und Jugendpsychiatrie",1;"31 - Psychosomatik",1;"00 - Bitte eine Fachabteilung auswählen",0;"",0},2,0)</f>
        <v>0</v>
      </c>
      <c r="Y130" s="6">
        <f t="shared" si="5"/>
        <v>0</v>
      </c>
      <c r="Z130" s="6">
        <f t="shared" si="6"/>
        <v>0</v>
      </c>
      <c r="AA130" s="6">
        <f t="shared" si="7"/>
        <v>0</v>
      </c>
      <c r="AB130" s="6">
        <f t="shared" si="8"/>
        <v>0</v>
      </c>
      <c r="AC130" s="6">
        <f t="shared" si="9"/>
        <v>0</v>
      </c>
      <c r="AD130" s="6"/>
      <c r="AE130" s="6"/>
    </row>
    <row r="131" spans="1:31" s="20" customFormat="1" ht="15" customHeight="1" x14ac:dyDescent="0.25">
      <c r="A131" s="19"/>
      <c r="B131" s="74" t="str">
        <f t="shared" si="2"/>
        <v>!!!</v>
      </c>
      <c r="C131" s="202" t="str">
        <f>IF($D131&lt;&gt;"",VLOOKUP(TEXT($D131,0),'Angaben Stationen'!$C$15:$D$114,2,0),"")</f>
        <v/>
      </c>
      <c r="D131" s="203"/>
      <c r="E131" s="210"/>
      <c r="F131" s="222"/>
      <c r="G131" s="205"/>
      <c r="H131" s="205"/>
      <c r="I131" s="223"/>
      <c r="J131" s="224"/>
      <c r="K131" s="114"/>
      <c r="L131" s="115"/>
      <c r="Q131" s="6">
        <f t="shared" si="13"/>
        <v>0</v>
      </c>
      <c r="R131" s="6" t="str">
        <f>VLOOKUP(C131,{"29 - Psychiatrie (Erwachsene)","BGI";"30 - Kinder- und Jugendpsychiatrie","BGII";"31 - Psychosomatik","BGI";"00 - Bitte eine Fachabteilung auswählen","Leer";"","Leer"},2,0)</f>
        <v>Leer</v>
      </c>
      <c r="S131" s="6" t="str">
        <f>VLOOKUP(C131,{"29 - Psychiatrie (Erwachsene)","BGIb";"30 - Kinder- und Jugendpsychiatrie","BGIIb";"31 - Psychosomatik","BGIb";"00 - Bitte eine Fachabteilung auswählen","Leer";"","Leer"},2,0)</f>
        <v>Leer</v>
      </c>
      <c r="T131" s="6" t="str">
        <f t="shared" si="16"/>
        <v>Leer</v>
      </c>
      <c r="U131" s="6" t="str">
        <f t="shared" si="14"/>
        <v/>
      </c>
      <c r="V131" s="6" t="str">
        <f>VLOOKUP($C131,{"29 - Psychiatrie (Erwachsene)","Anrechnungstatbestand";"30 - Kinder- und Jugendpsychiatrie","Anrechnungstatbestand";"31 - Psychosomatik","Anrechnungstatbestand";"","Leer";0,"Leer"},2,0)</f>
        <v>Leer</v>
      </c>
      <c r="W131" s="6" t="str">
        <f t="shared" si="15"/>
        <v>Leer</v>
      </c>
      <c r="X131" s="6">
        <f>VLOOKUP($C131,{"29 - Psychiatrie (Erwachsene)",1;"30 - Kinder- und Jugendpsychiatrie",1;"31 - Psychosomatik",1;"00 - Bitte eine Fachabteilung auswählen",0;"",0},2,0)</f>
        <v>0</v>
      </c>
      <c r="Y131" s="6">
        <f t="shared" si="5"/>
        <v>0</v>
      </c>
      <c r="Z131" s="6">
        <f t="shared" si="6"/>
        <v>0</v>
      </c>
      <c r="AA131" s="6">
        <f t="shared" si="7"/>
        <v>0</v>
      </c>
      <c r="AB131" s="6">
        <f t="shared" si="8"/>
        <v>0</v>
      </c>
      <c r="AC131" s="6">
        <f t="shared" si="9"/>
        <v>0</v>
      </c>
      <c r="AD131" s="6"/>
      <c r="AE131" s="6"/>
    </row>
    <row r="132" spans="1:31" s="20" customFormat="1" ht="15" customHeight="1" x14ac:dyDescent="0.25">
      <c r="A132" s="19"/>
      <c r="B132" s="74" t="str">
        <f t="shared" si="2"/>
        <v>!!!</v>
      </c>
      <c r="C132" s="202" t="str">
        <f>IF($D132&lt;&gt;"",VLOOKUP(TEXT($D132,0),'Angaben Stationen'!$C$15:$D$114,2,0),"")</f>
        <v/>
      </c>
      <c r="D132" s="203"/>
      <c r="E132" s="210"/>
      <c r="F132" s="222"/>
      <c r="G132" s="205"/>
      <c r="H132" s="205"/>
      <c r="I132" s="223"/>
      <c r="J132" s="224"/>
      <c r="K132" s="114"/>
      <c r="L132" s="115"/>
      <c r="Q132" s="6">
        <f t="shared" si="13"/>
        <v>0</v>
      </c>
      <c r="R132" s="6" t="str">
        <f>VLOOKUP(C132,{"29 - Psychiatrie (Erwachsene)","BGI";"30 - Kinder- und Jugendpsychiatrie","BGII";"31 - Psychosomatik","BGI";"00 - Bitte eine Fachabteilung auswählen","Leer";"","Leer"},2,0)</f>
        <v>Leer</v>
      </c>
      <c r="S132" s="6" t="str">
        <f>VLOOKUP(C132,{"29 - Psychiatrie (Erwachsene)","BGIb";"30 - Kinder- und Jugendpsychiatrie","BGIIb";"31 - Psychosomatik","BGIb";"00 - Bitte eine Fachabteilung auswählen","Leer";"","Leer"},2,0)</f>
        <v>Leer</v>
      </c>
      <c r="T132" s="6" t="str">
        <f t="shared" si="16"/>
        <v>Leer</v>
      </c>
      <c r="U132" s="6" t="str">
        <f t="shared" si="14"/>
        <v/>
      </c>
      <c r="V132" s="6" t="str">
        <f>VLOOKUP($C132,{"29 - Psychiatrie (Erwachsene)","Anrechnungstatbestand";"30 - Kinder- und Jugendpsychiatrie","Anrechnungstatbestand";"31 - Psychosomatik","Anrechnungstatbestand";"","Leer";0,"Leer"},2,0)</f>
        <v>Leer</v>
      </c>
      <c r="W132" s="6" t="str">
        <f t="shared" si="15"/>
        <v>Leer</v>
      </c>
      <c r="X132" s="6">
        <f>VLOOKUP($C132,{"29 - Psychiatrie (Erwachsene)",1;"30 - Kinder- und Jugendpsychiatrie",1;"31 - Psychosomatik",1;"00 - Bitte eine Fachabteilung auswählen",0;"",0},2,0)</f>
        <v>0</v>
      </c>
      <c r="Y132" s="6">
        <f t="shared" si="5"/>
        <v>0</v>
      </c>
      <c r="Z132" s="6">
        <f t="shared" si="6"/>
        <v>0</v>
      </c>
      <c r="AA132" s="6">
        <f t="shared" si="7"/>
        <v>0</v>
      </c>
      <c r="AB132" s="6">
        <f t="shared" si="8"/>
        <v>0</v>
      </c>
      <c r="AC132" s="6">
        <f t="shared" si="9"/>
        <v>0</v>
      </c>
      <c r="AD132" s="6"/>
      <c r="AE132" s="6"/>
    </row>
    <row r="133" spans="1:31" s="20" customFormat="1" ht="15" customHeight="1" x14ac:dyDescent="0.25">
      <c r="A133" s="19"/>
      <c r="B133" s="74" t="str">
        <f t="shared" si="2"/>
        <v>!!!</v>
      </c>
      <c r="C133" s="202" t="str">
        <f>IF($D133&lt;&gt;"",VLOOKUP(TEXT($D133,0),'Angaben Stationen'!$C$15:$D$114,2,0),"")</f>
        <v/>
      </c>
      <c r="D133" s="203"/>
      <c r="E133" s="210"/>
      <c r="F133" s="222"/>
      <c r="G133" s="205"/>
      <c r="H133" s="205"/>
      <c r="I133" s="223"/>
      <c r="J133" s="224"/>
      <c r="K133" s="114"/>
      <c r="L133" s="115"/>
      <c r="Q133" s="6">
        <f t="shared" si="13"/>
        <v>0</v>
      </c>
      <c r="R133" s="6" t="str">
        <f>VLOOKUP(C133,{"29 - Psychiatrie (Erwachsene)","BGI";"30 - Kinder- und Jugendpsychiatrie","BGII";"31 - Psychosomatik","BGI";"00 - Bitte eine Fachabteilung auswählen","Leer";"","Leer"},2,0)</f>
        <v>Leer</v>
      </c>
      <c r="S133" s="6" t="str">
        <f>VLOOKUP(C133,{"29 - Psychiatrie (Erwachsene)","BGIb";"30 - Kinder- und Jugendpsychiatrie","BGIIb";"31 - Psychosomatik","BGIb";"00 - Bitte eine Fachabteilung auswählen","Leer";"","Leer"},2,0)</f>
        <v>Leer</v>
      </c>
      <c r="T133" s="6" t="str">
        <f t="shared" si="16"/>
        <v>Leer</v>
      </c>
      <c r="U133" s="6" t="str">
        <f t="shared" si="14"/>
        <v/>
      </c>
      <c r="V133" s="6" t="str">
        <f>VLOOKUP($C133,{"29 - Psychiatrie (Erwachsene)","Anrechnungstatbestand";"30 - Kinder- und Jugendpsychiatrie","Anrechnungstatbestand";"31 - Psychosomatik","Anrechnungstatbestand";"","Leer";0,"Leer"},2,0)</f>
        <v>Leer</v>
      </c>
      <c r="W133" s="6" t="str">
        <f t="shared" si="15"/>
        <v>Leer</v>
      </c>
      <c r="X133" s="6">
        <f>VLOOKUP($C133,{"29 - Psychiatrie (Erwachsene)",1;"30 - Kinder- und Jugendpsychiatrie",1;"31 - Psychosomatik",1;"00 - Bitte eine Fachabteilung auswählen",0;"",0},2,0)</f>
        <v>0</v>
      </c>
      <c r="Y133" s="6">
        <f t="shared" si="5"/>
        <v>0</v>
      </c>
      <c r="Z133" s="6">
        <f t="shared" si="6"/>
        <v>0</v>
      </c>
      <c r="AA133" s="6">
        <f t="shared" si="7"/>
        <v>0</v>
      </c>
      <c r="AB133" s="6">
        <f t="shared" si="8"/>
        <v>0</v>
      </c>
      <c r="AC133" s="6">
        <f t="shared" si="9"/>
        <v>0</v>
      </c>
      <c r="AD133" s="6"/>
      <c r="AE133" s="6"/>
    </row>
    <row r="134" spans="1:31" s="20" customFormat="1" ht="15" customHeight="1" x14ac:dyDescent="0.25">
      <c r="A134" s="19"/>
      <c r="B134" s="74" t="str">
        <f t="shared" si="2"/>
        <v>!!!</v>
      </c>
      <c r="C134" s="202" t="str">
        <f>IF($D134&lt;&gt;"",VLOOKUP(TEXT($D134,0),'Angaben Stationen'!$C$15:$D$114,2,0),"")</f>
        <v/>
      </c>
      <c r="D134" s="203"/>
      <c r="E134" s="210"/>
      <c r="F134" s="222"/>
      <c r="G134" s="205"/>
      <c r="H134" s="205"/>
      <c r="I134" s="223"/>
      <c r="J134" s="224"/>
      <c r="K134" s="114"/>
      <c r="L134" s="115"/>
      <c r="Q134" s="6">
        <f t="shared" si="13"/>
        <v>0</v>
      </c>
      <c r="R134" s="6" t="str">
        <f>VLOOKUP(C134,{"29 - Psychiatrie (Erwachsene)","BGI";"30 - Kinder- und Jugendpsychiatrie","BGII";"31 - Psychosomatik","BGI";"00 - Bitte eine Fachabteilung auswählen","Leer";"","Leer"},2,0)</f>
        <v>Leer</v>
      </c>
      <c r="S134" s="6" t="str">
        <f>VLOOKUP(C134,{"29 - Psychiatrie (Erwachsene)","BGIb";"30 - Kinder- und Jugendpsychiatrie","BGIIb";"31 - Psychosomatik","BGIb";"00 - Bitte eine Fachabteilung auswählen","Leer";"","Leer"},2,0)</f>
        <v>Leer</v>
      </c>
      <c r="T134" s="6" t="str">
        <f t="shared" si="16"/>
        <v>Leer</v>
      </c>
      <c r="U134" s="6" t="str">
        <f t="shared" si="14"/>
        <v/>
      </c>
      <c r="V134" s="6" t="str">
        <f>VLOOKUP($C134,{"29 - Psychiatrie (Erwachsene)","Anrechnungstatbestand";"30 - Kinder- und Jugendpsychiatrie","Anrechnungstatbestand";"31 - Psychosomatik","Anrechnungstatbestand";"","Leer";0,"Leer"},2,0)</f>
        <v>Leer</v>
      </c>
      <c r="W134" s="6" t="str">
        <f t="shared" si="15"/>
        <v>Leer</v>
      </c>
      <c r="X134" s="6">
        <f>VLOOKUP($C134,{"29 - Psychiatrie (Erwachsene)",1;"30 - Kinder- und Jugendpsychiatrie",1;"31 - Psychosomatik",1;"00 - Bitte eine Fachabteilung auswählen",0;"",0},2,0)</f>
        <v>0</v>
      </c>
      <c r="Y134" s="6">
        <f t="shared" si="5"/>
        <v>0</v>
      </c>
      <c r="Z134" s="6">
        <f t="shared" si="6"/>
        <v>0</v>
      </c>
      <c r="AA134" s="6">
        <f t="shared" si="7"/>
        <v>0</v>
      </c>
      <c r="AB134" s="6">
        <f t="shared" si="8"/>
        <v>0</v>
      </c>
      <c r="AC134" s="6">
        <f t="shared" si="9"/>
        <v>0</v>
      </c>
      <c r="AD134" s="6"/>
      <c r="AE134" s="6"/>
    </row>
    <row r="135" spans="1:31" s="20" customFormat="1" ht="15" customHeight="1" x14ac:dyDescent="0.25">
      <c r="A135" s="19"/>
      <c r="B135" s="74" t="str">
        <f t="shared" si="2"/>
        <v>!!!</v>
      </c>
      <c r="C135" s="202" t="str">
        <f>IF($D135&lt;&gt;"",VLOOKUP(TEXT($D135,0),'Angaben Stationen'!$C$15:$D$114,2,0),"")</f>
        <v/>
      </c>
      <c r="D135" s="203"/>
      <c r="E135" s="210"/>
      <c r="F135" s="222"/>
      <c r="G135" s="205"/>
      <c r="H135" s="205"/>
      <c r="I135" s="223"/>
      <c r="J135" s="224"/>
      <c r="K135" s="114"/>
      <c r="L135" s="115"/>
      <c r="Q135" s="6">
        <f t="shared" si="13"/>
        <v>0</v>
      </c>
      <c r="R135" s="6" t="str">
        <f>VLOOKUP(C135,{"29 - Psychiatrie (Erwachsene)","BGI";"30 - Kinder- und Jugendpsychiatrie","BGII";"31 - Psychosomatik","BGI";"00 - Bitte eine Fachabteilung auswählen","Leer";"","Leer"},2,0)</f>
        <v>Leer</v>
      </c>
      <c r="S135" s="6" t="str">
        <f>VLOOKUP(C135,{"29 - Psychiatrie (Erwachsene)","BGIb";"30 - Kinder- und Jugendpsychiatrie","BGIIb";"31 - Psychosomatik","BGIb";"00 - Bitte eine Fachabteilung auswählen","Leer";"","Leer"},2,0)</f>
        <v>Leer</v>
      </c>
      <c r="T135" s="6" t="str">
        <f t="shared" si="16"/>
        <v>Leer</v>
      </c>
      <c r="U135" s="6" t="str">
        <f t="shared" si="14"/>
        <v/>
      </c>
      <c r="V135" s="6" t="str">
        <f>VLOOKUP($C135,{"29 - Psychiatrie (Erwachsene)","Anrechnungstatbestand";"30 - Kinder- und Jugendpsychiatrie","Anrechnungstatbestand";"31 - Psychosomatik","Anrechnungstatbestand";"","Leer";0,"Leer"},2,0)</f>
        <v>Leer</v>
      </c>
      <c r="W135" s="6" t="str">
        <f t="shared" si="15"/>
        <v>Leer</v>
      </c>
      <c r="X135" s="6">
        <f>VLOOKUP($C135,{"29 - Psychiatrie (Erwachsene)",1;"30 - Kinder- und Jugendpsychiatrie",1;"31 - Psychosomatik",1;"00 - Bitte eine Fachabteilung auswählen",0;"",0},2,0)</f>
        <v>0</v>
      </c>
      <c r="Y135" s="6">
        <f t="shared" si="5"/>
        <v>0</v>
      </c>
      <c r="Z135" s="6">
        <f t="shared" si="6"/>
        <v>0</v>
      </c>
      <c r="AA135" s="6">
        <f t="shared" si="7"/>
        <v>0</v>
      </c>
      <c r="AB135" s="6">
        <f t="shared" si="8"/>
        <v>0</v>
      </c>
      <c r="AC135" s="6">
        <f t="shared" si="9"/>
        <v>0</v>
      </c>
      <c r="AD135" s="6"/>
      <c r="AE135" s="6"/>
    </row>
    <row r="136" spans="1:31" s="20" customFormat="1" ht="15" customHeight="1" x14ac:dyDescent="0.25">
      <c r="A136" s="19"/>
      <c r="B136" s="74" t="str">
        <f t="shared" si="2"/>
        <v>!!!</v>
      </c>
      <c r="C136" s="202" t="str">
        <f>IF($D136&lt;&gt;"",VLOOKUP(TEXT($D136,0),'Angaben Stationen'!$C$15:$D$114,2,0),"")</f>
        <v/>
      </c>
      <c r="D136" s="203"/>
      <c r="E136" s="210"/>
      <c r="F136" s="222"/>
      <c r="G136" s="205"/>
      <c r="H136" s="205"/>
      <c r="I136" s="223"/>
      <c r="J136" s="224"/>
      <c r="K136" s="114"/>
      <c r="L136" s="115"/>
      <c r="Q136" s="6">
        <f t="shared" si="13"/>
        <v>0</v>
      </c>
      <c r="R136" s="6" t="str">
        <f>VLOOKUP(C136,{"29 - Psychiatrie (Erwachsene)","BGI";"30 - Kinder- und Jugendpsychiatrie","BGII";"31 - Psychosomatik","BGI";"00 - Bitte eine Fachabteilung auswählen","Leer";"","Leer"},2,0)</f>
        <v>Leer</v>
      </c>
      <c r="S136" s="6" t="str">
        <f>VLOOKUP(C136,{"29 - Psychiatrie (Erwachsene)","BGIb";"30 - Kinder- und Jugendpsychiatrie","BGIIb";"31 - Psychosomatik","BGIb";"00 - Bitte eine Fachabteilung auswählen","Leer";"","Leer"},2,0)</f>
        <v>Leer</v>
      </c>
      <c r="T136" s="6" t="str">
        <f t="shared" si="16"/>
        <v>Leer</v>
      </c>
      <c r="U136" s="6" t="str">
        <f t="shared" si="14"/>
        <v/>
      </c>
      <c r="V136" s="6" t="str">
        <f>VLOOKUP($C136,{"29 - Psychiatrie (Erwachsene)","Anrechnungstatbestand";"30 - Kinder- und Jugendpsychiatrie","Anrechnungstatbestand";"31 - Psychosomatik","Anrechnungstatbestand";"","Leer";0,"Leer"},2,0)</f>
        <v>Leer</v>
      </c>
      <c r="W136" s="6" t="str">
        <f t="shared" si="15"/>
        <v>Leer</v>
      </c>
      <c r="X136" s="6">
        <f>VLOOKUP($C136,{"29 - Psychiatrie (Erwachsene)",1;"30 - Kinder- und Jugendpsychiatrie",1;"31 - Psychosomatik",1;"00 - Bitte eine Fachabteilung auswählen",0;"",0},2,0)</f>
        <v>0</v>
      </c>
      <c r="Y136" s="6">
        <f t="shared" si="5"/>
        <v>0</v>
      </c>
      <c r="Z136" s="6">
        <f t="shared" si="6"/>
        <v>0</v>
      </c>
      <c r="AA136" s="6">
        <f t="shared" si="7"/>
        <v>0</v>
      </c>
      <c r="AB136" s="6">
        <f t="shared" si="8"/>
        <v>0</v>
      </c>
      <c r="AC136" s="6">
        <f t="shared" si="9"/>
        <v>0</v>
      </c>
      <c r="AD136" s="6"/>
      <c r="AE136" s="6"/>
    </row>
    <row r="137" spans="1:31" s="20" customFormat="1" ht="15" customHeight="1" x14ac:dyDescent="0.25">
      <c r="A137" s="19"/>
      <c r="B137" s="74" t="str">
        <f t="shared" si="2"/>
        <v>!!!</v>
      </c>
      <c r="C137" s="202" t="str">
        <f>IF($D137&lt;&gt;"",VLOOKUP(TEXT($D137,0),'Angaben Stationen'!$C$15:$D$114,2,0),"")</f>
        <v/>
      </c>
      <c r="D137" s="203"/>
      <c r="E137" s="210"/>
      <c r="F137" s="222"/>
      <c r="G137" s="205"/>
      <c r="H137" s="205"/>
      <c r="I137" s="223"/>
      <c r="J137" s="224"/>
      <c r="K137" s="114"/>
      <c r="L137" s="115"/>
      <c r="Q137" s="6">
        <f t="shared" si="13"/>
        <v>0</v>
      </c>
      <c r="R137" s="6" t="str">
        <f>VLOOKUP(C137,{"29 - Psychiatrie (Erwachsene)","BGI";"30 - Kinder- und Jugendpsychiatrie","BGII";"31 - Psychosomatik","BGI";"00 - Bitte eine Fachabteilung auswählen","Leer";"","Leer"},2,0)</f>
        <v>Leer</v>
      </c>
      <c r="S137" s="6" t="str">
        <f>VLOOKUP(C137,{"29 - Psychiatrie (Erwachsene)","BGIb";"30 - Kinder- und Jugendpsychiatrie","BGIIb";"31 - Psychosomatik","BGIb";"00 - Bitte eine Fachabteilung auswählen","Leer";"","Leer"},2,0)</f>
        <v>Leer</v>
      </c>
      <c r="T137" s="6" t="str">
        <f t="shared" si="16"/>
        <v>Leer</v>
      </c>
      <c r="U137" s="6" t="str">
        <f t="shared" si="14"/>
        <v/>
      </c>
      <c r="V137" s="6" t="str">
        <f>VLOOKUP($C137,{"29 - Psychiatrie (Erwachsene)","Anrechnungstatbestand";"30 - Kinder- und Jugendpsychiatrie","Anrechnungstatbestand";"31 - Psychosomatik","Anrechnungstatbestand";"","Leer";0,"Leer"},2,0)</f>
        <v>Leer</v>
      </c>
      <c r="W137" s="6" t="str">
        <f t="shared" si="15"/>
        <v>Leer</v>
      </c>
      <c r="X137" s="6">
        <f>VLOOKUP($C137,{"29 - Psychiatrie (Erwachsene)",1;"30 - Kinder- und Jugendpsychiatrie",1;"31 - Psychosomatik",1;"00 - Bitte eine Fachabteilung auswählen",0;"",0},2,0)</f>
        <v>0</v>
      </c>
      <c r="Y137" s="6">
        <f t="shared" si="5"/>
        <v>0</v>
      </c>
      <c r="Z137" s="6">
        <f t="shared" si="6"/>
        <v>0</v>
      </c>
      <c r="AA137" s="6">
        <f t="shared" si="7"/>
        <v>0</v>
      </c>
      <c r="AB137" s="6">
        <f t="shared" si="8"/>
        <v>0</v>
      </c>
      <c r="AC137" s="6">
        <f t="shared" si="9"/>
        <v>0</v>
      </c>
      <c r="AD137" s="6"/>
      <c r="AE137" s="6"/>
    </row>
    <row r="138" spans="1:31" s="20" customFormat="1" ht="15" customHeight="1" x14ac:dyDescent="0.25">
      <c r="A138" s="19"/>
      <c r="B138" s="74" t="str">
        <f t="shared" si="2"/>
        <v>!!!</v>
      </c>
      <c r="C138" s="202" t="str">
        <f>IF($D138&lt;&gt;"",VLOOKUP(TEXT($D138,0),'Angaben Stationen'!$C$15:$D$114,2,0),"")</f>
        <v/>
      </c>
      <c r="D138" s="203"/>
      <c r="E138" s="210"/>
      <c r="F138" s="222"/>
      <c r="G138" s="205"/>
      <c r="H138" s="205"/>
      <c r="I138" s="223"/>
      <c r="J138" s="224"/>
      <c r="K138" s="114"/>
      <c r="L138" s="115"/>
      <c r="Q138" s="6">
        <f t="shared" si="13"/>
        <v>0</v>
      </c>
      <c r="R138" s="6" t="str">
        <f>VLOOKUP(C138,{"29 - Psychiatrie (Erwachsene)","BGI";"30 - Kinder- und Jugendpsychiatrie","BGII";"31 - Psychosomatik","BGI";"00 - Bitte eine Fachabteilung auswählen","Leer";"","Leer"},2,0)</f>
        <v>Leer</v>
      </c>
      <c r="S138" s="6" t="str">
        <f>VLOOKUP(C138,{"29 - Psychiatrie (Erwachsene)","BGIb";"30 - Kinder- und Jugendpsychiatrie","BGIIb";"31 - Psychosomatik","BGIb";"00 - Bitte eine Fachabteilung auswählen","Leer";"","Leer"},2,0)</f>
        <v>Leer</v>
      </c>
      <c r="T138" s="6" t="str">
        <f t="shared" si="16"/>
        <v>Leer</v>
      </c>
      <c r="U138" s="6" t="str">
        <f t="shared" si="14"/>
        <v/>
      </c>
      <c r="V138" s="6" t="str">
        <f>VLOOKUP($C138,{"29 - Psychiatrie (Erwachsene)","Anrechnungstatbestand";"30 - Kinder- und Jugendpsychiatrie","Anrechnungstatbestand";"31 - Psychosomatik","Anrechnungstatbestand";"","Leer";0,"Leer"},2,0)</f>
        <v>Leer</v>
      </c>
      <c r="W138" s="6" t="str">
        <f t="shared" si="15"/>
        <v>Leer</v>
      </c>
      <c r="X138" s="6">
        <f>VLOOKUP($C138,{"29 - Psychiatrie (Erwachsene)",1;"30 - Kinder- und Jugendpsychiatrie",1;"31 - Psychosomatik",1;"00 - Bitte eine Fachabteilung auswählen",0;"",0},2,0)</f>
        <v>0</v>
      </c>
      <c r="Y138" s="6">
        <f t="shared" si="5"/>
        <v>0</v>
      </c>
      <c r="Z138" s="6">
        <f t="shared" si="6"/>
        <v>0</v>
      </c>
      <c r="AA138" s="6">
        <f t="shared" si="7"/>
        <v>0</v>
      </c>
      <c r="AB138" s="6">
        <f t="shared" si="8"/>
        <v>0</v>
      </c>
      <c r="AC138" s="6">
        <f t="shared" si="9"/>
        <v>0</v>
      </c>
      <c r="AD138" s="6"/>
      <c r="AE138" s="6"/>
    </row>
    <row r="139" spans="1:31" s="20" customFormat="1" ht="15" customHeight="1" x14ac:dyDescent="0.25">
      <c r="A139" s="19"/>
      <c r="B139" s="74" t="str">
        <f t="shared" si="2"/>
        <v>!!!</v>
      </c>
      <c r="C139" s="202" t="str">
        <f>IF($D139&lt;&gt;"",VLOOKUP(TEXT($D139,0),'Angaben Stationen'!$C$15:$D$114,2,0),"")</f>
        <v/>
      </c>
      <c r="D139" s="203"/>
      <c r="E139" s="210"/>
      <c r="F139" s="222"/>
      <c r="G139" s="205"/>
      <c r="H139" s="205"/>
      <c r="I139" s="223"/>
      <c r="J139" s="224"/>
      <c r="K139" s="114"/>
      <c r="L139" s="115"/>
      <c r="Q139" s="6">
        <f t="shared" si="13"/>
        <v>0</v>
      </c>
      <c r="R139" s="6" t="str">
        <f>VLOOKUP(C139,{"29 - Psychiatrie (Erwachsene)","BGI";"30 - Kinder- und Jugendpsychiatrie","BGII";"31 - Psychosomatik","BGI";"00 - Bitte eine Fachabteilung auswählen","Leer";"","Leer"},2,0)</f>
        <v>Leer</v>
      </c>
      <c r="S139" s="6" t="str">
        <f>VLOOKUP(C139,{"29 - Psychiatrie (Erwachsene)","BGIb";"30 - Kinder- und Jugendpsychiatrie","BGIIb";"31 - Psychosomatik","BGIb";"00 - Bitte eine Fachabteilung auswählen","Leer";"","Leer"},2,0)</f>
        <v>Leer</v>
      </c>
      <c r="T139" s="6" t="str">
        <f t="shared" si="16"/>
        <v>Leer</v>
      </c>
      <c r="U139" s="6" t="str">
        <f t="shared" si="14"/>
        <v/>
      </c>
      <c r="V139" s="6" t="str">
        <f>VLOOKUP($C139,{"29 - Psychiatrie (Erwachsene)","Anrechnungstatbestand";"30 - Kinder- und Jugendpsychiatrie","Anrechnungstatbestand";"31 - Psychosomatik","Anrechnungstatbestand";"","Leer";0,"Leer"},2,0)</f>
        <v>Leer</v>
      </c>
      <c r="W139" s="6" t="str">
        <f t="shared" si="15"/>
        <v>Leer</v>
      </c>
      <c r="X139" s="6">
        <f>VLOOKUP($C139,{"29 - Psychiatrie (Erwachsene)",1;"30 - Kinder- und Jugendpsychiatrie",1;"31 - Psychosomatik",1;"00 - Bitte eine Fachabteilung auswählen",0;"",0},2,0)</f>
        <v>0</v>
      </c>
      <c r="Y139" s="6">
        <f t="shared" si="5"/>
        <v>0</v>
      </c>
      <c r="Z139" s="6">
        <f t="shared" si="6"/>
        <v>0</v>
      </c>
      <c r="AA139" s="6">
        <f t="shared" si="7"/>
        <v>0</v>
      </c>
      <c r="AB139" s="6">
        <f t="shared" si="8"/>
        <v>0</v>
      </c>
      <c r="AC139" s="6">
        <f t="shared" si="9"/>
        <v>0</v>
      </c>
      <c r="AD139" s="6"/>
      <c r="AE139" s="6"/>
    </row>
    <row r="140" spans="1:31" s="20" customFormat="1" ht="15" customHeight="1" x14ac:dyDescent="0.25">
      <c r="A140" s="19"/>
      <c r="B140" s="74" t="str">
        <f t="shared" si="2"/>
        <v>!!!</v>
      </c>
      <c r="C140" s="202" t="str">
        <f>IF($D140&lt;&gt;"",VLOOKUP(TEXT($D140,0),'Angaben Stationen'!$C$15:$D$114,2,0),"")</f>
        <v/>
      </c>
      <c r="D140" s="203"/>
      <c r="E140" s="210"/>
      <c r="F140" s="222"/>
      <c r="G140" s="205"/>
      <c r="H140" s="205"/>
      <c r="I140" s="223"/>
      <c r="J140" s="224"/>
      <c r="K140" s="114"/>
      <c r="L140" s="115"/>
      <c r="Q140" s="6">
        <f t="shared" si="13"/>
        <v>0</v>
      </c>
      <c r="R140" s="6" t="str">
        <f>VLOOKUP(C140,{"29 - Psychiatrie (Erwachsene)","BGI";"30 - Kinder- und Jugendpsychiatrie","BGII";"31 - Psychosomatik","BGI";"00 - Bitte eine Fachabteilung auswählen","Leer";"","Leer"},2,0)</f>
        <v>Leer</v>
      </c>
      <c r="S140" s="6" t="str">
        <f>VLOOKUP(C140,{"29 - Psychiatrie (Erwachsene)","BGIb";"30 - Kinder- und Jugendpsychiatrie","BGIIb";"31 - Psychosomatik","BGIb";"00 - Bitte eine Fachabteilung auswählen","Leer";"","Leer"},2,0)</f>
        <v>Leer</v>
      </c>
      <c r="T140" s="6" t="str">
        <f t="shared" si="16"/>
        <v>Leer</v>
      </c>
      <c r="U140" s="6" t="str">
        <f t="shared" si="14"/>
        <v/>
      </c>
      <c r="V140" s="6" t="str">
        <f>VLOOKUP($C140,{"29 - Psychiatrie (Erwachsene)","Anrechnungstatbestand";"30 - Kinder- und Jugendpsychiatrie","Anrechnungstatbestand";"31 - Psychosomatik","Anrechnungstatbestand";"","Leer";0,"Leer"},2,0)</f>
        <v>Leer</v>
      </c>
      <c r="W140" s="6" t="str">
        <f t="shared" si="15"/>
        <v>Leer</v>
      </c>
      <c r="X140" s="6">
        <f>VLOOKUP($C140,{"29 - Psychiatrie (Erwachsene)",1;"30 - Kinder- und Jugendpsychiatrie",1;"31 - Psychosomatik",1;"00 - Bitte eine Fachabteilung auswählen",0;"",0},2,0)</f>
        <v>0</v>
      </c>
      <c r="Y140" s="6">
        <f t="shared" si="5"/>
        <v>0</v>
      </c>
      <c r="Z140" s="6">
        <f t="shared" si="6"/>
        <v>0</v>
      </c>
      <c r="AA140" s="6">
        <f t="shared" si="7"/>
        <v>0</v>
      </c>
      <c r="AB140" s="6">
        <f t="shared" si="8"/>
        <v>0</v>
      </c>
      <c r="AC140" s="6">
        <f t="shared" si="9"/>
        <v>0</v>
      </c>
      <c r="AD140" s="6"/>
      <c r="AE140" s="6"/>
    </row>
    <row r="141" spans="1:31" s="20" customFormat="1" ht="15" customHeight="1" x14ac:dyDescent="0.25">
      <c r="A141" s="19"/>
      <c r="B141" s="74" t="str">
        <f t="shared" si="2"/>
        <v>!!!</v>
      </c>
      <c r="C141" s="202" t="str">
        <f>IF($D141&lt;&gt;"",VLOOKUP(TEXT($D141,0),'Angaben Stationen'!$C$15:$D$114,2,0),"")</f>
        <v/>
      </c>
      <c r="D141" s="203"/>
      <c r="E141" s="210"/>
      <c r="F141" s="222"/>
      <c r="G141" s="205"/>
      <c r="H141" s="205"/>
      <c r="I141" s="223"/>
      <c r="J141" s="224"/>
      <c r="K141" s="114"/>
      <c r="L141" s="115"/>
      <c r="Q141" s="6">
        <f t="shared" si="13"/>
        <v>0</v>
      </c>
      <c r="R141" s="6" t="str">
        <f>VLOOKUP(C141,{"29 - Psychiatrie (Erwachsene)","BGI";"30 - Kinder- und Jugendpsychiatrie","BGII";"31 - Psychosomatik","BGI";"00 - Bitte eine Fachabteilung auswählen","Leer";"","Leer"},2,0)</f>
        <v>Leer</v>
      </c>
      <c r="S141" s="6" t="str">
        <f>VLOOKUP(C141,{"29 - Psychiatrie (Erwachsene)","BGIb";"30 - Kinder- und Jugendpsychiatrie","BGIIb";"31 - Psychosomatik","BGIb";"00 - Bitte eine Fachabteilung auswählen","Leer";"","Leer"},2,0)</f>
        <v>Leer</v>
      </c>
      <c r="T141" s="6" t="str">
        <f t="shared" si="16"/>
        <v>Leer</v>
      </c>
      <c r="U141" s="6" t="str">
        <f t="shared" si="14"/>
        <v/>
      </c>
      <c r="V141" s="6" t="str">
        <f>VLOOKUP($C141,{"29 - Psychiatrie (Erwachsene)","Anrechnungstatbestand";"30 - Kinder- und Jugendpsychiatrie","Anrechnungstatbestand";"31 - Psychosomatik","Anrechnungstatbestand";"","Leer";0,"Leer"},2,0)</f>
        <v>Leer</v>
      </c>
      <c r="W141" s="6" t="str">
        <f t="shared" si="15"/>
        <v>Leer</v>
      </c>
      <c r="X141" s="6">
        <f>VLOOKUP($C141,{"29 - Psychiatrie (Erwachsene)",1;"30 - Kinder- und Jugendpsychiatrie",1;"31 - Psychosomatik",1;"00 - Bitte eine Fachabteilung auswählen",0;"",0},2,0)</f>
        <v>0</v>
      </c>
      <c r="Y141" s="6">
        <f t="shared" si="5"/>
        <v>0</v>
      </c>
      <c r="Z141" s="6">
        <f t="shared" si="6"/>
        <v>0</v>
      </c>
      <c r="AA141" s="6">
        <f t="shared" si="7"/>
        <v>0</v>
      </c>
      <c r="AB141" s="6">
        <f t="shared" si="8"/>
        <v>0</v>
      </c>
      <c r="AC141" s="6">
        <f t="shared" si="9"/>
        <v>0</v>
      </c>
      <c r="AD141" s="6"/>
      <c r="AE141" s="6"/>
    </row>
    <row r="142" spans="1:31" s="20" customFormat="1" ht="15" customHeight="1" x14ac:dyDescent="0.25">
      <c r="A142" s="19"/>
      <c r="B142" s="74" t="str">
        <f t="shared" si="2"/>
        <v>!!!</v>
      </c>
      <c r="C142" s="202" t="str">
        <f>IF($D142&lt;&gt;"",VLOOKUP(TEXT($D142,0),'Angaben Stationen'!$C$15:$D$114,2,0),"")</f>
        <v/>
      </c>
      <c r="D142" s="203"/>
      <c r="E142" s="210"/>
      <c r="F142" s="222"/>
      <c r="G142" s="205"/>
      <c r="H142" s="205"/>
      <c r="I142" s="223"/>
      <c r="J142" s="224"/>
      <c r="K142" s="114"/>
      <c r="L142" s="115"/>
      <c r="Q142" s="6">
        <f t="shared" si="13"/>
        <v>0</v>
      </c>
      <c r="R142" s="6" t="str">
        <f>VLOOKUP(C142,{"29 - Psychiatrie (Erwachsene)","BGI";"30 - Kinder- und Jugendpsychiatrie","BGII";"31 - Psychosomatik","BGI";"00 - Bitte eine Fachabteilung auswählen","Leer";"","Leer"},2,0)</f>
        <v>Leer</v>
      </c>
      <c r="S142" s="6" t="str">
        <f>VLOOKUP(C142,{"29 - Psychiatrie (Erwachsene)","BGIb";"30 - Kinder- und Jugendpsychiatrie","BGIIb";"31 - Psychosomatik","BGIb";"00 - Bitte eine Fachabteilung auswählen","Leer";"","Leer"},2,0)</f>
        <v>Leer</v>
      </c>
      <c r="T142" s="6" t="str">
        <f t="shared" si="16"/>
        <v>Leer</v>
      </c>
      <c r="U142" s="6" t="str">
        <f t="shared" si="14"/>
        <v/>
      </c>
      <c r="V142" s="6" t="str">
        <f>VLOOKUP($C142,{"29 - Psychiatrie (Erwachsene)","Anrechnungstatbestand";"30 - Kinder- und Jugendpsychiatrie","Anrechnungstatbestand";"31 - Psychosomatik","Anrechnungstatbestand";"","Leer";0,"Leer"},2,0)</f>
        <v>Leer</v>
      </c>
      <c r="W142" s="6" t="str">
        <f t="shared" si="15"/>
        <v>Leer</v>
      </c>
      <c r="X142" s="6">
        <f>VLOOKUP($C142,{"29 - Psychiatrie (Erwachsene)",1;"30 - Kinder- und Jugendpsychiatrie",1;"31 - Psychosomatik",1;"00 - Bitte eine Fachabteilung auswählen",0;"",0},2,0)</f>
        <v>0</v>
      </c>
      <c r="Y142" s="6">
        <f t="shared" si="5"/>
        <v>0</v>
      </c>
      <c r="Z142" s="6">
        <f t="shared" si="6"/>
        <v>0</v>
      </c>
      <c r="AA142" s="6">
        <f t="shared" si="7"/>
        <v>0</v>
      </c>
      <c r="AB142" s="6">
        <f t="shared" si="8"/>
        <v>0</v>
      </c>
      <c r="AC142" s="6">
        <f t="shared" si="9"/>
        <v>0</v>
      </c>
      <c r="AD142" s="6"/>
      <c r="AE142" s="6"/>
    </row>
    <row r="143" spans="1:31" s="20" customFormat="1" ht="15" customHeight="1" x14ac:dyDescent="0.25">
      <c r="A143" s="19"/>
      <c r="B143" s="74" t="str">
        <f t="shared" si="2"/>
        <v>!!!</v>
      </c>
      <c r="C143" s="202" t="str">
        <f>IF($D143&lt;&gt;"",VLOOKUP(TEXT($D143,0),'Angaben Stationen'!$C$15:$D$114,2,0),"")</f>
        <v/>
      </c>
      <c r="D143" s="203"/>
      <c r="E143" s="210"/>
      <c r="F143" s="222"/>
      <c r="G143" s="205"/>
      <c r="H143" s="205"/>
      <c r="I143" s="223"/>
      <c r="J143" s="224"/>
      <c r="K143" s="114"/>
      <c r="L143" s="115"/>
      <c r="Q143" s="6">
        <f t="shared" si="13"/>
        <v>0</v>
      </c>
      <c r="R143" s="6" t="str">
        <f>VLOOKUP(C143,{"29 - Psychiatrie (Erwachsene)","BGI";"30 - Kinder- und Jugendpsychiatrie","BGII";"31 - Psychosomatik","BGI";"00 - Bitte eine Fachabteilung auswählen","Leer";"","Leer"},2,0)</f>
        <v>Leer</v>
      </c>
      <c r="S143" s="6" t="str">
        <f>VLOOKUP(C143,{"29 - Psychiatrie (Erwachsene)","BGIb";"30 - Kinder- und Jugendpsychiatrie","BGIIb";"31 - Psychosomatik","BGIb";"00 - Bitte eine Fachabteilung auswählen","Leer";"","Leer"},2,0)</f>
        <v>Leer</v>
      </c>
      <c r="T143" s="6" t="str">
        <f t="shared" si="16"/>
        <v>Leer</v>
      </c>
      <c r="U143" s="6" t="str">
        <f t="shared" si="14"/>
        <v/>
      </c>
      <c r="V143" s="6" t="str">
        <f>VLOOKUP($C143,{"29 - Psychiatrie (Erwachsene)","Anrechnungstatbestand";"30 - Kinder- und Jugendpsychiatrie","Anrechnungstatbestand";"31 - Psychosomatik","Anrechnungstatbestand";"","Leer";0,"Leer"},2,0)</f>
        <v>Leer</v>
      </c>
      <c r="W143" s="6" t="str">
        <f t="shared" si="15"/>
        <v>Leer</v>
      </c>
      <c r="X143" s="6">
        <f>VLOOKUP($C143,{"29 - Psychiatrie (Erwachsene)",1;"30 - Kinder- und Jugendpsychiatrie",1;"31 - Psychosomatik",1;"00 - Bitte eine Fachabteilung auswählen",0;"",0},2,0)</f>
        <v>0</v>
      </c>
      <c r="Y143" s="6">
        <f t="shared" si="5"/>
        <v>0</v>
      </c>
      <c r="Z143" s="6">
        <f t="shared" si="6"/>
        <v>0</v>
      </c>
      <c r="AA143" s="6">
        <f t="shared" si="7"/>
        <v>0</v>
      </c>
      <c r="AB143" s="6">
        <f t="shared" si="8"/>
        <v>0</v>
      </c>
      <c r="AC143" s="6">
        <f t="shared" si="9"/>
        <v>0</v>
      </c>
      <c r="AD143" s="6"/>
      <c r="AE143" s="6"/>
    </row>
    <row r="144" spans="1:31" s="20" customFormat="1" ht="15" customHeight="1" x14ac:dyDescent="0.25">
      <c r="A144" s="19"/>
      <c r="B144" s="74" t="str">
        <f t="shared" si="2"/>
        <v>!!!</v>
      </c>
      <c r="C144" s="202" t="str">
        <f>IF($D144&lt;&gt;"",VLOOKUP(TEXT($D144,0),'Angaben Stationen'!$C$15:$D$114,2,0),"")</f>
        <v/>
      </c>
      <c r="D144" s="203"/>
      <c r="E144" s="210"/>
      <c r="F144" s="222"/>
      <c r="G144" s="205"/>
      <c r="H144" s="205"/>
      <c r="I144" s="223"/>
      <c r="J144" s="224"/>
      <c r="K144" s="114"/>
      <c r="L144" s="115"/>
      <c r="Q144" s="6">
        <f t="shared" si="13"/>
        <v>0</v>
      </c>
      <c r="R144" s="6" t="str">
        <f>VLOOKUP(C144,{"29 - Psychiatrie (Erwachsene)","BGI";"30 - Kinder- und Jugendpsychiatrie","BGII";"31 - Psychosomatik","BGI";"00 - Bitte eine Fachabteilung auswählen","Leer";"","Leer"},2,0)</f>
        <v>Leer</v>
      </c>
      <c r="S144" s="6" t="str">
        <f>VLOOKUP(C144,{"29 - Psychiatrie (Erwachsene)","BGIb";"30 - Kinder- und Jugendpsychiatrie","BGIIb";"31 - Psychosomatik","BGIb";"00 - Bitte eine Fachabteilung auswählen","Leer";"","Leer"},2,0)</f>
        <v>Leer</v>
      </c>
      <c r="T144" s="6" t="str">
        <f t="shared" si="16"/>
        <v>Leer</v>
      </c>
      <c r="U144" s="6" t="str">
        <f t="shared" si="14"/>
        <v/>
      </c>
      <c r="V144" s="6" t="str">
        <f>VLOOKUP($C144,{"29 - Psychiatrie (Erwachsene)","Anrechnungstatbestand";"30 - Kinder- und Jugendpsychiatrie","Anrechnungstatbestand";"31 - Psychosomatik","Anrechnungstatbestand";"","Leer";0,"Leer"},2,0)</f>
        <v>Leer</v>
      </c>
      <c r="W144" s="6" t="str">
        <f t="shared" si="15"/>
        <v>Leer</v>
      </c>
      <c r="X144" s="6">
        <f>VLOOKUP($C144,{"29 - Psychiatrie (Erwachsene)",1;"30 - Kinder- und Jugendpsychiatrie",1;"31 - Psychosomatik",1;"00 - Bitte eine Fachabteilung auswählen",0;"",0},2,0)</f>
        <v>0</v>
      </c>
      <c r="Y144" s="6">
        <f t="shared" si="5"/>
        <v>0</v>
      </c>
      <c r="Z144" s="6">
        <f t="shared" si="6"/>
        <v>0</v>
      </c>
      <c r="AA144" s="6">
        <f t="shared" si="7"/>
        <v>0</v>
      </c>
      <c r="AB144" s="6">
        <f t="shared" si="8"/>
        <v>0</v>
      </c>
      <c r="AC144" s="6">
        <f t="shared" si="9"/>
        <v>0</v>
      </c>
      <c r="AD144" s="6"/>
      <c r="AE144" s="6"/>
    </row>
    <row r="145" spans="1:31" s="20" customFormat="1" ht="15" customHeight="1" x14ac:dyDescent="0.25">
      <c r="A145" s="19"/>
      <c r="B145" s="74" t="str">
        <f t="shared" si="2"/>
        <v>!!!</v>
      </c>
      <c r="C145" s="202" t="str">
        <f>IF($D145&lt;&gt;"",VLOOKUP(TEXT($D145,0),'Angaben Stationen'!$C$15:$D$114,2,0),"")</f>
        <v/>
      </c>
      <c r="D145" s="203"/>
      <c r="E145" s="210"/>
      <c r="F145" s="222"/>
      <c r="G145" s="205"/>
      <c r="H145" s="205"/>
      <c r="I145" s="223"/>
      <c r="J145" s="224"/>
      <c r="K145" s="114"/>
      <c r="L145" s="115"/>
      <c r="Q145" s="6">
        <f t="shared" ref="Q145:Q208" si="17">IF(LEN(B145)&gt;0,0,1)</f>
        <v>0</v>
      </c>
      <c r="R145" s="6" t="str">
        <f>VLOOKUP(C145,{"29 - Psychiatrie (Erwachsene)","BGI";"30 - Kinder- und Jugendpsychiatrie","BGII";"31 - Psychosomatik","BGI";"00 - Bitte eine Fachabteilung auswählen","Leer";"","Leer"},2,0)</f>
        <v>Leer</v>
      </c>
      <c r="S145" s="6" t="str">
        <f>VLOOKUP(C145,{"29 - Psychiatrie (Erwachsene)","BGIb";"30 - Kinder- und Jugendpsychiatrie","BGIIb";"31 - Psychosomatik","BGIb";"00 - Bitte eine Fachabteilung auswählen","Leer";"","Leer"},2,0)</f>
        <v>Leer</v>
      </c>
      <c r="T145" s="6" t="str">
        <f t="shared" si="16"/>
        <v>Leer</v>
      </c>
      <c r="U145" s="6" t="str">
        <f t="shared" ref="U145:U208" si="18">IF($C145&lt;&gt;"","Monate","")</f>
        <v/>
      </c>
      <c r="V145" s="6" t="str">
        <f>VLOOKUP($C145,{"29 - Psychiatrie (Erwachsene)","Anrechnungstatbestand";"30 - Kinder- und Jugendpsychiatrie","Anrechnungstatbestand";"31 - Psychosomatik","Anrechnungstatbestand";"","Leer";0,"Leer"},2,0)</f>
        <v>Leer</v>
      </c>
      <c r="W145" s="6" t="str">
        <f t="shared" ref="W145:W208" si="19">IF(F145="Anrechnung Fachkräfte Nicht-PPP-RL Berufsgruppen in VKS",S145,R145)</f>
        <v>Leer</v>
      </c>
      <c r="X145" s="6">
        <f>VLOOKUP($C145,{"29 - Psychiatrie (Erwachsene)",1;"30 - Kinder- und Jugendpsychiatrie",1;"31 - Psychosomatik",1;"00 - Bitte eine Fachabteilung auswählen",0;"",0},2,0)</f>
        <v>0</v>
      </c>
      <c r="Y145" s="6">
        <f t="shared" si="5"/>
        <v>0</v>
      </c>
      <c r="Z145" s="6">
        <f t="shared" si="6"/>
        <v>0</v>
      </c>
      <c r="AA145" s="6">
        <f t="shared" si="7"/>
        <v>0</v>
      </c>
      <c r="AB145" s="6">
        <f t="shared" si="8"/>
        <v>0</v>
      </c>
      <c r="AC145" s="6">
        <f t="shared" si="9"/>
        <v>0</v>
      </c>
      <c r="AD145" s="6"/>
      <c r="AE145" s="6"/>
    </row>
    <row r="146" spans="1:31" s="20" customFormat="1" ht="15" customHeight="1" x14ac:dyDescent="0.25">
      <c r="A146" s="19"/>
      <c r="B146" s="74" t="str">
        <f t="shared" si="2"/>
        <v>!!!</v>
      </c>
      <c r="C146" s="202" t="str">
        <f>IF($D146&lt;&gt;"",VLOOKUP(TEXT($D146,0),'Angaben Stationen'!$C$15:$D$114,2,0),"")</f>
        <v/>
      </c>
      <c r="D146" s="203"/>
      <c r="E146" s="210"/>
      <c r="F146" s="222"/>
      <c r="G146" s="205"/>
      <c r="H146" s="205"/>
      <c r="I146" s="223"/>
      <c r="J146" s="224"/>
      <c r="K146" s="114"/>
      <c r="L146" s="115"/>
      <c r="Q146" s="6">
        <f t="shared" si="17"/>
        <v>0</v>
      </c>
      <c r="R146" s="6" t="str">
        <f>VLOOKUP(C146,{"29 - Psychiatrie (Erwachsene)","BGI";"30 - Kinder- und Jugendpsychiatrie","BGII";"31 - Psychosomatik","BGI";"00 - Bitte eine Fachabteilung auswählen","Leer";"","Leer"},2,0)</f>
        <v>Leer</v>
      </c>
      <c r="S146" s="6" t="str">
        <f>VLOOKUP(C146,{"29 - Psychiatrie (Erwachsene)","BGIb";"30 - Kinder- und Jugendpsychiatrie","BGIIb";"31 - Psychosomatik","BGIb";"00 - Bitte eine Fachabteilung auswählen","Leer";"","Leer"},2,0)</f>
        <v>Leer</v>
      </c>
      <c r="T146" s="6" t="str">
        <f t="shared" ref="T146:T209" si="20">IF($D145&lt;&gt;"","Stationen","Leer")</f>
        <v>Leer</v>
      </c>
      <c r="U146" s="6" t="str">
        <f t="shared" si="18"/>
        <v/>
      </c>
      <c r="V146" s="6" t="str">
        <f>VLOOKUP($C146,{"29 - Psychiatrie (Erwachsene)","Anrechnungstatbestand";"30 - Kinder- und Jugendpsychiatrie","Anrechnungstatbestand";"31 - Psychosomatik","Anrechnungstatbestand";"","Leer";0,"Leer"},2,0)</f>
        <v>Leer</v>
      </c>
      <c r="W146" s="6" t="str">
        <f t="shared" si="19"/>
        <v>Leer</v>
      </c>
      <c r="X146" s="6">
        <f>VLOOKUP($C146,{"29 - Psychiatrie (Erwachsene)",1;"30 - Kinder- und Jugendpsychiatrie",1;"31 - Psychosomatik",1;"00 - Bitte eine Fachabteilung auswählen",0;"",0},2,0)</f>
        <v>0</v>
      </c>
      <c r="Y146" s="6">
        <f t="shared" si="5"/>
        <v>0</v>
      </c>
      <c r="Z146" s="6">
        <f t="shared" si="6"/>
        <v>0</v>
      </c>
      <c r="AA146" s="6">
        <f t="shared" si="7"/>
        <v>0</v>
      </c>
      <c r="AB146" s="6">
        <f t="shared" si="8"/>
        <v>0</v>
      </c>
      <c r="AC146" s="6">
        <f t="shared" si="9"/>
        <v>0</v>
      </c>
      <c r="AD146" s="6"/>
      <c r="AE146" s="6"/>
    </row>
    <row r="147" spans="1:31" s="20" customFormat="1" ht="15" customHeight="1" x14ac:dyDescent="0.25">
      <c r="A147" s="19"/>
      <c r="B147" s="74" t="str">
        <f t="shared" si="2"/>
        <v>!!!</v>
      </c>
      <c r="C147" s="202" t="str">
        <f>IF($D147&lt;&gt;"",VLOOKUP(TEXT($D147,0),'Angaben Stationen'!$C$15:$D$114,2,0),"")</f>
        <v/>
      </c>
      <c r="D147" s="203"/>
      <c r="E147" s="210"/>
      <c r="F147" s="222"/>
      <c r="G147" s="205"/>
      <c r="H147" s="205"/>
      <c r="I147" s="223"/>
      <c r="J147" s="224"/>
      <c r="K147" s="114"/>
      <c r="L147" s="115"/>
      <c r="Q147" s="6">
        <f t="shared" si="17"/>
        <v>0</v>
      </c>
      <c r="R147" s="6" t="str">
        <f>VLOOKUP(C147,{"29 - Psychiatrie (Erwachsene)","BGI";"30 - Kinder- und Jugendpsychiatrie","BGII";"31 - Psychosomatik","BGI";"00 - Bitte eine Fachabteilung auswählen","Leer";"","Leer"},2,0)</f>
        <v>Leer</v>
      </c>
      <c r="S147" s="6" t="str">
        <f>VLOOKUP(C147,{"29 - Psychiatrie (Erwachsene)","BGIb";"30 - Kinder- und Jugendpsychiatrie","BGIIb";"31 - Psychosomatik","BGIb";"00 - Bitte eine Fachabteilung auswählen","Leer";"","Leer"},2,0)</f>
        <v>Leer</v>
      </c>
      <c r="T147" s="6" t="str">
        <f t="shared" si="20"/>
        <v>Leer</v>
      </c>
      <c r="U147" s="6" t="str">
        <f t="shared" si="18"/>
        <v/>
      </c>
      <c r="V147" s="6" t="str">
        <f>VLOOKUP($C147,{"29 - Psychiatrie (Erwachsene)","Anrechnungstatbestand";"30 - Kinder- und Jugendpsychiatrie","Anrechnungstatbestand";"31 - Psychosomatik","Anrechnungstatbestand";"","Leer";0,"Leer"},2,0)</f>
        <v>Leer</v>
      </c>
      <c r="W147" s="6" t="str">
        <f t="shared" si="19"/>
        <v>Leer</v>
      </c>
      <c r="X147" s="6">
        <f>VLOOKUP($C147,{"29 - Psychiatrie (Erwachsene)",1;"30 - Kinder- und Jugendpsychiatrie",1;"31 - Psychosomatik",1;"00 - Bitte eine Fachabteilung auswählen",0;"",0},2,0)</f>
        <v>0</v>
      </c>
      <c r="Y147" s="6">
        <f t="shared" si="5"/>
        <v>0</v>
      </c>
      <c r="Z147" s="6">
        <f t="shared" si="6"/>
        <v>0</v>
      </c>
      <c r="AA147" s="6">
        <f t="shared" si="7"/>
        <v>0</v>
      </c>
      <c r="AB147" s="6">
        <f t="shared" si="8"/>
        <v>0</v>
      </c>
      <c r="AC147" s="6">
        <f t="shared" si="9"/>
        <v>0</v>
      </c>
      <c r="AD147" s="6"/>
      <c r="AE147" s="6"/>
    </row>
    <row r="148" spans="1:31" s="20" customFormat="1" ht="15" customHeight="1" x14ac:dyDescent="0.25">
      <c r="A148" s="19"/>
      <c r="B148" s="74" t="str">
        <f t="shared" si="2"/>
        <v>!!!</v>
      </c>
      <c r="C148" s="202" t="str">
        <f>IF($D148&lt;&gt;"",VLOOKUP(TEXT($D148,0),'Angaben Stationen'!$C$15:$D$114,2,0),"")</f>
        <v/>
      </c>
      <c r="D148" s="203"/>
      <c r="E148" s="210"/>
      <c r="F148" s="222"/>
      <c r="G148" s="205"/>
      <c r="H148" s="205"/>
      <c r="I148" s="223"/>
      <c r="J148" s="224"/>
      <c r="K148" s="114"/>
      <c r="L148" s="115"/>
      <c r="Q148" s="6">
        <f t="shared" si="17"/>
        <v>0</v>
      </c>
      <c r="R148" s="6" t="str">
        <f>VLOOKUP(C148,{"29 - Psychiatrie (Erwachsene)","BGI";"30 - Kinder- und Jugendpsychiatrie","BGII";"31 - Psychosomatik","BGI";"00 - Bitte eine Fachabteilung auswählen","Leer";"","Leer"},2,0)</f>
        <v>Leer</v>
      </c>
      <c r="S148" s="6" t="str">
        <f>VLOOKUP(C148,{"29 - Psychiatrie (Erwachsene)","BGIb";"30 - Kinder- und Jugendpsychiatrie","BGIIb";"31 - Psychosomatik","BGIb";"00 - Bitte eine Fachabteilung auswählen","Leer";"","Leer"},2,0)</f>
        <v>Leer</v>
      </c>
      <c r="T148" s="6" t="str">
        <f t="shared" si="20"/>
        <v>Leer</v>
      </c>
      <c r="U148" s="6" t="str">
        <f t="shared" si="18"/>
        <v/>
      </c>
      <c r="V148" s="6" t="str">
        <f>VLOOKUP($C148,{"29 - Psychiatrie (Erwachsene)","Anrechnungstatbestand";"30 - Kinder- und Jugendpsychiatrie","Anrechnungstatbestand";"31 - Psychosomatik","Anrechnungstatbestand";"","Leer";0,"Leer"},2,0)</f>
        <v>Leer</v>
      </c>
      <c r="W148" s="6" t="str">
        <f t="shared" si="19"/>
        <v>Leer</v>
      </c>
      <c r="X148" s="6">
        <f>VLOOKUP($C148,{"29 - Psychiatrie (Erwachsene)",1;"30 - Kinder- und Jugendpsychiatrie",1;"31 - Psychosomatik",1;"00 - Bitte eine Fachabteilung auswählen",0;"",0},2,0)</f>
        <v>0</v>
      </c>
      <c r="Y148" s="6">
        <f t="shared" si="5"/>
        <v>0</v>
      </c>
      <c r="Z148" s="6">
        <f t="shared" si="6"/>
        <v>0</v>
      </c>
      <c r="AA148" s="6">
        <f t="shared" si="7"/>
        <v>0</v>
      </c>
      <c r="AB148" s="6">
        <f t="shared" si="8"/>
        <v>0</v>
      </c>
      <c r="AC148" s="6">
        <f t="shared" si="9"/>
        <v>0</v>
      </c>
      <c r="AD148" s="6"/>
      <c r="AE148" s="6"/>
    </row>
    <row r="149" spans="1:31" s="20" customFormat="1" ht="15" customHeight="1" x14ac:dyDescent="0.25">
      <c r="A149" s="19"/>
      <c r="B149" s="74" t="str">
        <f t="shared" si="2"/>
        <v>!!!</v>
      </c>
      <c r="C149" s="202" t="str">
        <f>IF($D149&lt;&gt;"",VLOOKUP(TEXT($D149,0),'Angaben Stationen'!$C$15:$D$114,2,0),"")</f>
        <v/>
      </c>
      <c r="D149" s="203"/>
      <c r="E149" s="210"/>
      <c r="F149" s="222"/>
      <c r="G149" s="205"/>
      <c r="H149" s="205"/>
      <c r="I149" s="223"/>
      <c r="J149" s="224"/>
      <c r="K149" s="114"/>
      <c r="L149" s="115"/>
      <c r="Q149" s="6">
        <f t="shared" si="17"/>
        <v>0</v>
      </c>
      <c r="R149" s="6" t="str">
        <f>VLOOKUP(C149,{"29 - Psychiatrie (Erwachsene)","BGI";"30 - Kinder- und Jugendpsychiatrie","BGII";"31 - Psychosomatik","BGI";"00 - Bitte eine Fachabteilung auswählen","Leer";"","Leer"},2,0)</f>
        <v>Leer</v>
      </c>
      <c r="S149" s="6" t="str">
        <f>VLOOKUP(C149,{"29 - Psychiatrie (Erwachsene)","BGIb";"30 - Kinder- und Jugendpsychiatrie","BGIIb";"31 - Psychosomatik","BGIb";"00 - Bitte eine Fachabteilung auswählen","Leer";"","Leer"},2,0)</f>
        <v>Leer</v>
      </c>
      <c r="T149" s="6" t="str">
        <f t="shared" si="20"/>
        <v>Leer</v>
      </c>
      <c r="U149" s="6" t="str">
        <f t="shared" si="18"/>
        <v/>
      </c>
      <c r="V149" s="6" t="str">
        <f>VLOOKUP($C149,{"29 - Psychiatrie (Erwachsene)","Anrechnungstatbestand";"30 - Kinder- und Jugendpsychiatrie","Anrechnungstatbestand";"31 - Psychosomatik","Anrechnungstatbestand";"","Leer";0,"Leer"},2,0)</f>
        <v>Leer</v>
      </c>
      <c r="W149" s="6" t="str">
        <f t="shared" si="19"/>
        <v>Leer</v>
      </c>
      <c r="X149" s="6">
        <f>VLOOKUP($C149,{"29 - Psychiatrie (Erwachsene)",1;"30 - Kinder- und Jugendpsychiatrie",1;"31 - Psychosomatik",1;"00 - Bitte eine Fachabteilung auswählen",0;"",0},2,0)</f>
        <v>0</v>
      </c>
      <c r="Y149" s="6">
        <f t="shared" si="5"/>
        <v>0</v>
      </c>
      <c r="Z149" s="6">
        <f t="shared" si="6"/>
        <v>0</v>
      </c>
      <c r="AA149" s="6">
        <f t="shared" si="7"/>
        <v>0</v>
      </c>
      <c r="AB149" s="6">
        <f t="shared" si="8"/>
        <v>0</v>
      </c>
      <c r="AC149" s="6">
        <f t="shared" si="9"/>
        <v>0</v>
      </c>
      <c r="AD149" s="6"/>
      <c r="AE149" s="6"/>
    </row>
    <row r="150" spans="1:31" s="20" customFormat="1" ht="15" customHeight="1" x14ac:dyDescent="0.25">
      <c r="A150" s="19"/>
      <c r="B150" s="74" t="str">
        <f t="shared" si="2"/>
        <v>!!!</v>
      </c>
      <c r="C150" s="202" t="str">
        <f>IF($D150&lt;&gt;"",VLOOKUP(TEXT($D150,0),'Angaben Stationen'!$C$15:$D$114,2,0),"")</f>
        <v/>
      </c>
      <c r="D150" s="203"/>
      <c r="E150" s="210"/>
      <c r="F150" s="222"/>
      <c r="G150" s="205"/>
      <c r="H150" s="205"/>
      <c r="I150" s="223"/>
      <c r="J150" s="224"/>
      <c r="K150" s="114"/>
      <c r="L150" s="115"/>
      <c r="Q150" s="6">
        <f t="shared" si="17"/>
        <v>0</v>
      </c>
      <c r="R150" s="6" t="str">
        <f>VLOOKUP(C150,{"29 - Psychiatrie (Erwachsene)","BGI";"30 - Kinder- und Jugendpsychiatrie","BGII";"31 - Psychosomatik","BGI";"00 - Bitte eine Fachabteilung auswählen","Leer";"","Leer"},2,0)</f>
        <v>Leer</v>
      </c>
      <c r="S150" s="6" t="str">
        <f>VLOOKUP(C150,{"29 - Psychiatrie (Erwachsene)","BGIb";"30 - Kinder- und Jugendpsychiatrie","BGIIb";"31 - Psychosomatik","BGIb";"00 - Bitte eine Fachabteilung auswählen","Leer";"","Leer"},2,0)</f>
        <v>Leer</v>
      </c>
      <c r="T150" s="6" t="str">
        <f t="shared" si="20"/>
        <v>Leer</v>
      </c>
      <c r="U150" s="6" t="str">
        <f t="shared" si="18"/>
        <v/>
      </c>
      <c r="V150" s="6" t="str">
        <f>VLOOKUP($C150,{"29 - Psychiatrie (Erwachsene)","Anrechnungstatbestand";"30 - Kinder- und Jugendpsychiatrie","Anrechnungstatbestand";"31 - Psychosomatik","Anrechnungstatbestand";"","Leer";0,"Leer"},2,0)</f>
        <v>Leer</v>
      </c>
      <c r="W150" s="6" t="str">
        <f t="shared" si="19"/>
        <v>Leer</v>
      </c>
      <c r="X150" s="6">
        <f>VLOOKUP($C150,{"29 - Psychiatrie (Erwachsene)",1;"30 - Kinder- und Jugendpsychiatrie",1;"31 - Psychosomatik",1;"00 - Bitte eine Fachabteilung auswählen",0;"",0},2,0)</f>
        <v>0</v>
      </c>
      <c r="Y150" s="6">
        <f t="shared" si="5"/>
        <v>0</v>
      </c>
      <c r="Z150" s="6">
        <f t="shared" si="6"/>
        <v>0</v>
      </c>
      <c r="AA150" s="6">
        <f t="shared" si="7"/>
        <v>0</v>
      </c>
      <c r="AB150" s="6">
        <f t="shared" si="8"/>
        <v>0</v>
      </c>
      <c r="AC150" s="6">
        <f t="shared" si="9"/>
        <v>0</v>
      </c>
      <c r="AD150" s="6"/>
      <c r="AE150" s="6"/>
    </row>
    <row r="151" spans="1:31" s="20" customFormat="1" ht="15" customHeight="1" x14ac:dyDescent="0.25">
      <c r="A151" s="19"/>
      <c r="B151" s="74" t="str">
        <f t="shared" si="2"/>
        <v>!!!</v>
      </c>
      <c r="C151" s="202" t="str">
        <f>IF($D151&lt;&gt;"",VLOOKUP(TEXT($D151,0),'Angaben Stationen'!$C$15:$D$114,2,0),"")</f>
        <v/>
      </c>
      <c r="D151" s="203"/>
      <c r="E151" s="210"/>
      <c r="F151" s="222"/>
      <c r="G151" s="205"/>
      <c r="H151" s="205"/>
      <c r="I151" s="223"/>
      <c r="J151" s="224"/>
      <c r="K151" s="114"/>
      <c r="L151" s="115"/>
      <c r="Q151" s="6">
        <f t="shared" si="17"/>
        <v>0</v>
      </c>
      <c r="R151" s="6" t="str">
        <f>VLOOKUP(C151,{"29 - Psychiatrie (Erwachsene)","BGI";"30 - Kinder- und Jugendpsychiatrie","BGII";"31 - Psychosomatik","BGI";"00 - Bitte eine Fachabteilung auswählen","Leer";"","Leer"},2,0)</f>
        <v>Leer</v>
      </c>
      <c r="S151" s="6" t="str">
        <f>VLOOKUP(C151,{"29 - Psychiatrie (Erwachsene)","BGIb";"30 - Kinder- und Jugendpsychiatrie","BGIIb";"31 - Psychosomatik","BGIb";"00 - Bitte eine Fachabteilung auswählen","Leer";"","Leer"},2,0)</f>
        <v>Leer</v>
      </c>
      <c r="T151" s="6" t="str">
        <f t="shared" si="20"/>
        <v>Leer</v>
      </c>
      <c r="U151" s="6" t="str">
        <f t="shared" si="18"/>
        <v/>
      </c>
      <c r="V151" s="6" t="str">
        <f>VLOOKUP($C151,{"29 - Psychiatrie (Erwachsene)","Anrechnungstatbestand";"30 - Kinder- und Jugendpsychiatrie","Anrechnungstatbestand";"31 - Psychosomatik","Anrechnungstatbestand";"","Leer";0,"Leer"},2,0)</f>
        <v>Leer</v>
      </c>
      <c r="W151" s="6" t="str">
        <f t="shared" si="19"/>
        <v>Leer</v>
      </c>
      <c r="X151" s="6">
        <f>VLOOKUP($C151,{"29 - Psychiatrie (Erwachsene)",1;"30 - Kinder- und Jugendpsychiatrie",1;"31 - Psychosomatik",1;"00 - Bitte eine Fachabteilung auswählen",0;"",0},2,0)</f>
        <v>0</v>
      </c>
      <c r="Y151" s="6">
        <f t="shared" si="5"/>
        <v>0</v>
      </c>
      <c r="Z151" s="6">
        <f t="shared" si="6"/>
        <v>0</v>
      </c>
      <c r="AA151" s="6">
        <f t="shared" si="7"/>
        <v>0</v>
      </c>
      <c r="AB151" s="6">
        <f t="shared" si="8"/>
        <v>0</v>
      </c>
      <c r="AC151" s="6">
        <f t="shared" si="9"/>
        <v>0</v>
      </c>
      <c r="AD151" s="6"/>
      <c r="AE151" s="6"/>
    </row>
    <row r="152" spans="1:31" s="20" customFormat="1" ht="15" customHeight="1" x14ac:dyDescent="0.25">
      <c r="A152" s="19"/>
      <c r="B152" s="74" t="str">
        <f t="shared" si="2"/>
        <v>!!!</v>
      </c>
      <c r="C152" s="202" t="str">
        <f>IF($D152&lt;&gt;"",VLOOKUP(TEXT($D152,0),'Angaben Stationen'!$C$15:$D$114,2,0),"")</f>
        <v/>
      </c>
      <c r="D152" s="203"/>
      <c r="E152" s="210"/>
      <c r="F152" s="222"/>
      <c r="G152" s="205"/>
      <c r="H152" s="205"/>
      <c r="I152" s="223"/>
      <c r="J152" s="224"/>
      <c r="K152" s="114"/>
      <c r="L152" s="115"/>
      <c r="Q152" s="6">
        <f t="shared" si="17"/>
        <v>0</v>
      </c>
      <c r="R152" s="6" t="str">
        <f>VLOOKUP(C152,{"29 - Psychiatrie (Erwachsene)","BGI";"30 - Kinder- und Jugendpsychiatrie","BGII";"31 - Psychosomatik","BGI";"00 - Bitte eine Fachabteilung auswählen","Leer";"","Leer"},2,0)</f>
        <v>Leer</v>
      </c>
      <c r="S152" s="6" t="str">
        <f>VLOOKUP(C152,{"29 - Psychiatrie (Erwachsene)","BGIb";"30 - Kinder- und Jugendpsychiatrie","BGIIb";"31 - Psychosomatik","BGIb";"00 - Bitte eine Fachabteilung auswählen","Leer";"","Leer"},2,0)</f>
        <v>Leer</v>
      </c>
      <c r="T152" s="6" t="str">
        <f t="shared" si="20"/>
        <v>Leer</v>
      </c>
      <c r="U152" s="6" t="str">
        <f t="shared" si="18"/>
        <v/>
      </c>
      <c r="V152" s="6" t="str">
        <f>VLOOKUP($C152,{"29 - Psychiatrie (Erwachsene)","Anrechnungstatbestand";"30 - Kinder- und Jugendpsychiatrie","Anrechnungstatbestand";"31 - Psychosomatik","Anrechnungstatbestand";"","Leer";0,"Leer"},2,0)</f>
        <v>Leer</v>
      </c>
      <c r="W152" s="6" t="str">
        <f t="shared" si="19"/>
        <v>Leer</v>
      </c>
      <c r="X152" s="6">
        <f>VLOOKUP($C152,{"29 - Psychiatrie (Erwachsene)",1;"30 - Kinder- und Jugendpsychiatrie",1;"31 - Psychosomatik",1;"00 - Bitte eine Fachabteilung auswählen",0;"",0},2,0)</f>
        <v>0</v>
      </c>
      <c r="Y152" s="6">
        <f t="shared" si="5"/>
        <v>0</v>
      </c>
      <c r="Z152" s="6">
        <f t="shared" si="6"/>
        <v>0</v>
      </c>
      <c r="AA152" s="6">
        <f t="shared" si="7"/>
        <v>0</v>
      </c>
      <c r="AB152" s="6">
        <f t="shared" si="8"/>
        <v>0</v>
      </c>
      <c r="AC152" s="6">
        <f t="shared" si="9"/>
        <v>0</v>
      </c>
      <c r="AD152" s="6"/>
      <c r="AE152" s="6"/>
    </row>
    <row r="153" spans="1:31" s="20" customFormat="1" ht="15" customHeight="1" x14ac:dyDescent="0.25">
      <c r="A153" s="19"/>
      <c r="B153" s="74" t="str">
        <f t="shared" si="2"/>
        <v>!!!</v>
      </c>
      <c r="C153" s="202" t="str">
        <f>IF($D153&lt;&gt;"",VLOOKUP(TEXT($D153,0),'Angaben Stationen'!$C$15:$D$114,2,0),"")</f>
        <v/>
      </c>
      <c r="D153" s="203"/>
      <c r="E153" s="210"/>
      <c r="F153" s="222"/>
      <c r="G153" s="205"/>
      <c r="H153" s="205"/>
      <c r="I153" s="223"/>
      <c r="J153" s="224"/>
      <c r="K153" s="114"/>
      <c r="L153" s="115"/>
      <c r="Q153" s="6">
        <f t="shared" si="17"/>
        <v>0</v>
      </c>
      <c r="R153" s="6" t="str">
        <f>VLOOKUP(C153,{"29 - Psychiatrie (Erwachsene)","BGI";"30 - Kinder- und Jugendpsychiatrie","BGII";"31 - Psychosomatik","BGI";"00 - Bitte eine Fachabteilung auswählen","Leer";"","Leer"},2,0)</f>
        <v>Leer</v>
      </c>
      <c r="S153" s="6" t="str">
        <f>VLOOKUP(C153,{"29 - Psychiatrie (Erwachsene)","BGIb";"30 - Kinder- und Jugendpsychiatrie","BGIIb";"31 - Psychosomatik","BGIb";"00 - Bitte eine Fachabteilung auswählen","Leer";"","Leer"},2,0)</f>
        <v>Leer</v>
      </c>
      <c r="T153" s="6" t="str">
        <f t="shared" si="20"/>
        <v>Leer</v>
      </c>
      <c r="U153" s="6" t="str">
        <f t="shared" si="18"/>
        <v/>
      </c>
      <c r="V153" s="6" t="str">
        <f>VLOOKUP($C153,{"29 - Psychiatrie (Erwachsene)","Anrechnungstatbestand";"30 - Kinder- und Jugendpsychiatrie","Anrechnungstatbestand";"31 - Psychosomatik","Anrechnungstatbestand";"","Leer";0,"Leer"},2,0)</f>
        <v>Leer</v>
      </c>
      <c r="W153" s="6" t="str">
        <f t="shared" si="19"/>
        <v>Leer</v>
      </c>
      <c r="X153" s="6">
        <f>VLOOKUP($C153,{"29 - Psychiatrie (Erwachsene)",1;"30 - Kinder- und Jugendpsychiatrie",1;"31 - Psychosomatik",1;"00 - Bitte eine Fachabteilung auswählen",0;"",0},2,0)</f>
        <v>0</v>
      </c>
      <c r="Y153" s="6">
        <f t="shared" si="5"/>
        <v>0</v>
      </c>
      <c r="Z153" s="6">
        <f t="shared" si="6"/>
        <v>0</v>
      </c>
      <c r="AA153" s="6">
        <f t="shared" si="7"/>
        <v>0</v>
      </c>
      <c r="AB153" s="6">
        <f t="shared" si="8"/>
        <v>0</v>
      </c>
      <c r="AC153" s="6">
        <f t="shared" si="9"/>
        <v>0</v>
      </c>
      <c r="AD153" s="6"/>
      <c r="AE153" s="6"/>
    </row>
    <row r="154" spans="1:31" s="20" customFormat="1" ht="15" customHeight="1" x14ac:dyDescent="0.25">
      <c r="A154" s="19"/>
      <c r="B154" s="74" t="str">
        <f t="shared" si="2"/>
        <v>!!!</v>
      </c>
      <c r="C154" s="202" t="str">
        <f>IF($D154&lt;&gt;"",VLOOKUP(TEXT($D154,0),'Angaben Stationen'!$C$15:$D$114,2,0),"")</f>
        <v/>
      </c>
      <c r="D154" s="203"/>
      <c r="E154" s="210"/>
      <c r="F154" s="222"/>
      <c r="G154" s="205"/>
      <c r="H154" s="205"/>
      <c r="I154" s="223"/>
      <c r="J154" s="224"/>
      <c r="K154" s="114"/>
      <c r="L154" s="115"/>
      <c r="Q154" s="6">
        <f t="shared" si="17"/>
        <v>0</v>
      </c>
      <c r="R154" s="6" t="str">
        <f>VLOOKUP(C154,{"29 - Psychiatrie (Erwachsene)","BGI";"30 - Kinder- und Jugendpsychiatrie","BGII";"31 - Psychosomatik","BGI";"00 - Bitte eine Fachabteilung auswählen","Leer";"","Leer"},2,0)</f>
        <v>Leer</v>
      </c>
      <c r="S154" s="6" t="str">
        <f>VLOOKUP(C154,{"29 - Psychiatrie (Erwachsene)","BGIb";"30 - Kinder- und Jugendpsychiatrie","BGIIb";"31 - Psychosomatik","BGIb";"00 - Bitte eine Fachabteilung auswählen","Leer";"","Leer"},2,0)</f>
        <v>Leer</v>
      </c>
      <c r="T154" s="6" t="str">
        <f t="shared" si="20"/>
        <v>Leer</v>
      </c>
      <c r="U154" s="6" t="str">
        <f t="shared" si="18"/>
        <v/>
      </c>
      <c r="V154" s="6" t="str">
        <f>VLOOKUP($C154,{"29 - Psychiatrie (Erwachsene)","Anrechnungstatbestand";"30 - Kinder- und Jugendpsychiatrie","Anrechnungstatbestand";"31 - Psychosomatik","Anrechnungstatbestand";"","Leer";0,"Leer"},2,0)</f>
        <v>Leer</v>
      </c>
      <c r="W154" s="6" t="str">
        <f t="shared" si="19"/>
        <v>Leer</v>
      </c>
      <c r="X154" s="6">
        <f>VLOOKUP($C154,{"29 - Psychiatrie (Erwachsene)",1;"30 - Kinder- und Jugendpsychiatrie",1;"31 - Psychosomatik",1;"00 - Bitte eine Fachabteilung auswählen",0;"",0},2,0)</f>
        <v>0</v>
      </c>
      <c r="Y154" s="6">
        <f t="shared" si="5"/>
        <v>0</v>
      </c>
      <c r="Z154" s="6">
        <f t="shared" si="6"/>
        <v>0</v>
      </c>
      <c r="AA154" s="6">
        <f t="shared" si="7"/>
        <v>0</v>
      </c>
      <c r="AB154" s="6">
        <f t="shared" si="8"/>
        <v>0</v>
      </c>
      <c r="AC154" s="6">
        <f t="shared" si="9"/>
        <v>0</v>
      </c>
      <c r="AD154" s="6"/>
      <c r="AE154" s="6"/>
    </row>
    <row r="155" spans="1:31" s="20" customFormat="1" ht="15" customHeight="1" x14ac:dyDescent="0.25">
      <c r="A155" s="19"/>
      <c r="B155" s="74" t="str">
        <f t="shared" si="2"/>
        <v>!!!</v>
      </c>
      <c r="C155" s="202" t="str">
        <f>IF($D155&lt;&gt;"",VLOOKUP(TEXT($D155,0),'Angaben Stationen'!$C$15:$D$114,2,0),"")</f>
        <v/>
      </c>
      <c r="D155" s="203"/>
      <c r="E155" s="210"/>
      <c r="F155" s="222"/>
      <c r="G155" s="205"/>
      <c r="H155" s="205"/>
      <c r="I155" s="223"/>
      <c r="J155" s="224"/>
      <c r="K155" s="114"/>
      <c r="L155" s="115"/>
      <c r="Q155" s="6">
        <f t="shared" si="17"/>
        <v>0</v>
      </c>
      <c r="R155" s="6" t="str">
        <f>VLOOKUP(C155,{"29 - Psychiatrie (Erwachsene)","BGI";"30 - Kinder- und Jugendpsychiatrie","BGII";"31 - Psychosomatik","BGI";"00 - Bitte eine Fachabteilung auswählen","Leer";"","Leer"},2,0)</f>
        <v>Leer</v>
      </c>
      <c r="S155" s="6" t="str">
        <f>VLOOKUP(C155,{"29 - Psychiatrie (Erwachsene)","BGIb";"30 - Kinder- und Jugendpsychiatrie","BGIIb";"31 - Psychosomatik","BGIb";"00 - Bitte eine Fachabteilung auswählen","Leer";"","Leer"},2,0)</f>
        <v>Leer</v>
      </c>
      <c r="T155" s="6" t="str">
        <f t="shared" si="20"/>
        <v>Leer</v>
      </c>
      <c r="U155" s="6" t="str">
        <f t="shared" si="18"/>
        <v/>
      </c>
      <c r="V155" s="6" t="str">
        <f>VLOOKUP($C155,{"29 - Psychiatrie (Erwachsene)","Anrechnungstatbestand";"30 - Kinder- und Jugendpsychiatrie","Anrechnungstatbestand";"31 - Psychosomatik","Anrechnungstatbestand";"","Leer";0,"Leer"},2,0)</f>
        <v>Leer</v>
      </c>
      <c r="W155" s="6" t="str">
        <f t="shared" si="19"/>
        <v>Leer</v>
      </c>
      <c r="X155" s="6">
        <f>VLOOKUP($C155,{"29 - Psychiatrie (Erwachsene)",1;"30 - Kinder- und Jugendpsychiatrie",1;"31 - Psychosomatik",1;"00 - Bitte eine Fachabteilung auswählen",0;"",0},2,0)</f>
        <v>0</v>
      </c>
      <c r="Y155" s="6">
        <f t="shared" si="5"/>
        <v>0</v>
      </c>
      <c r="Z155" s="6">
        <f t="shared" si="6"/>
        <v>0</v>
      </c>
      <c r="AA155" s="6">
        <f t="shared" si="7"/>
        <v>0</v>
      </c>
      <c r="AB155" s="6">
        <f t="shared" si="8"/>
        <v>0</v>
      </c>
      <c r="AC155" s="6">
        <f t="shared" si="9"/>
        <v>0</v>
      </c>
      <c r="AD155" s="6"/>
      <c r="AE155" s="6"/>
    </row>
    <row r="156" spans="1:31" s="20" customFormat="1" ht="15" customHeight="1" x14ac:dyDescent="0.25">
      <c r="A156" s="19"/>
      <c r="B156" s="74" t="str">
        <f t="shared" si="2"/>
        <v>!!!</v>
      </c>
      <c r="C156" s="202" t="str">
        <f>IF($D156&lt;&gt;"",VLOOKUP(TEXT($D156,0),'Angaben Stationen'!$C$15:$D$114,2,0),"")</f>
        <v/>
      </c>
      <c r="D156" s="203"/>
      <c r="E156" s="210"/>
      <c r="F156" s="222"/>
      <c r="G156" s="205"/>
      <c r="H156" s="205"/>
      <c r="I156" s="223"/>
      <c r="J156" s="224"/>
      <c r="K156" s="114"/>
      <c r="L156" s="115"/>
      <c r="Q156" s="6">
        <f t="shared" si="17"/>
        <v>0</v>
      </c>
      <c r="R156" s="6" t="str">
        <f>VLOOKUP(C156,{"29 - Psychiatrie (Erwachsene)","BGI";"30 - Kinder- und Jugendpsychiatrie","BGII";"31 - Psychosomatik","BGI";"00 - Bitte eine Fachabteilung auswählen","Leer";"","Leer"},2,0)</f>
        <v>Leer</v>
      </c>
      <c r="S156" s="6" t="str">
        <f>VLOOKUP(C156,{"29 - Psychiatrie (Erwachsene)","BGIb";"30 - Kinder- und Jugendpsychiatrie","BGIIb";"31 - Psychosomatik","BGIb";"00 - Bitte eine Fachabteilung auswählen","Leer";"","Leer"},2,0)</f>
        <v>Leer</v>
      </c>
      <c r="T156" s="6" t="str">
        <f t="shared" si="20"/>
        <v>Leer</v>
      </c>
      <c r="U156" s="6" t="str">
        <f t="shared" si="18"/>
        <v/>
      </c>
      <c r="V156" s="6" t="str">
        <f>VLOOKUP($C156,{"29 - Psychiatrie (Erwachsene)","Anrechnungstatbestand";"30 - Kinder- und Jugendpsychiatrie","Anrechnungstatbestand";"31 - Psychosomatik","Anrechnungstatbestand";"","Leer";0,"Leer"},2,0)</f>
        <v>Leer</v>
      </c>
      <c r="W156" s="6" t="str">
        <f t="shared" si="19"/>
        <v>Leer</v>
      </c>
      <c r="X156" s="6">
        <f>VLOOKUP($C156,{"29 - Psychiatrie (Erwachsene)",1;"30 - Kinder- und Jugendpsychiatrie",1;"31 - Psychosomatik",1;"00 - Bitte eine Fachabteilung auswählen",0;"",0},2,0)</f>
        <v>0</v>
      </c>
      <c r="Y156" s="6">
        <f t="shared" si="5"/>
        <v>0</v>
      </c>
      <c r="Z156" s="6">
        <f t="shared" si="6"/>
        <v>0</v>
      </c>
      <c r="AA156" s="6">
        <f t="shared" si="7"/>
        <v>0</v>
      </c>
      <c r="AB156" s="6">
        <f t="shared" si="8"/>
        <v>0</v>
      </c>
      <c r="AC156" s="6">
        <f t="shared" si="9"/>
        <v>0</v>
      </c>
      <c r="AD156" s="6"/>
      <c r="AE156" s="6"/>
    </row>
    <row r="157" spans="1:31" s="20" customFormat="1" ht="15" customHeight="1" x14ac:dyDescent="0.25">
      <c r="A157" s="19"/>
      <c r="B157" s="74" t="str">
        <f t="shared" si="2"/>
        <v>!!!</v>
      </c>
      <c r="C157" s="202" t="str">
        <f>IF($D157&lt;&gt;"",VLOOKUP(TEXT($D157,0),'Angaben Stationen'!$C$15:$D$114,2,0),"")</f>
        <v/>
      </c>
      <c r="D157" s="203"/>
      <c r="E157" s="210"/>
      <c r="F157" s="222"/>
      <c r="G157" s="205"/>
      <c r="H157" s="205"/>
      <c r="I157" s="223"/>
      <c r="J157" s="224"/>
      <c r="K157" s="114"/>
      <c r="L157" s="115"/>
      <c r="Q157" s="6">
        <f t="shared" si="17"/>
        <v>0</v>
      </c>
      <c r="R157" s="6" t="str">
        <f>VLOOKUP(C157,{"29 - Psychiatrie (Erwachsene)","BGI";"30 - Kinder- und Jugendpsychiatrie","BGII";"31 - Psychosomatik","BGI";"00 - Bitte eine Fachabteilung auswählen","Leer";"","Leer"},2,0)</f>
        <v>Leer</v>
      </c>
      <c r="S157" s="6" t="str">
        <f>VLOOKUP(C157,{"29 - Psychiatrie (Erwachsene)","BGIb";"30 - Kinder- und Jugendpsychiatrie","BGIIb";"31 - Psychosomatik","BGIb";"00 - Bitte eine Fachabteilung auswählen","Leer";"","Leer"},2,0)</f>
        <v>Leer</v>
      </c>
      <c r="T157" s="6" t="str">
        <f t="shared" si="20"/>
        <v>Leer</v>
      </c>
      <c r="U157" s="6" t="str">
        <f t="shared" si="18"/>
        <v/>
      </c>
      <c r="V157" s="6" t="str">
        <f>VLOOKUP($C157,{"29 - Psychiatrie (Erwachsene)","Anrechnungstatbestand";"30 - Kinder- und Jugendpsychiatrie","Anrechnungstatbestand";"31 - Psychosomatik","Anrechnungstatbestand";"","Leer";0,"Leer"},2,0)</f>
        <v>Leer</v>
      </c>
      <c r="W157" s="6" t="str">
        <f t="shared" si="19"/>
        <v>Leer</v>
      </c>
      <c r="X157" s="6">
        <f>VLOOKUP($C157,{"29 - Psychiatrie (Erwachsene)",1;"30 - Kinder- und Jugendpsychiatrie",1;"31 - Psychosomatik",1;"00 - Bitte eine Fachabteilung auswählen",0;"",0},2,0)</f>
        <v>0</v>
      </c>
      <c r="Y157" s="6">
        <f t="shared" si="5"/>
        <v>0</v>
      </c>
      <c r="Z157" s="6">
        <f t="shared" si="6"/>
        <v>0</v>
      </c>
      <c r="AA157" s="6">
        <f t="shared" si="7"/>
        <v>0</v>
      </c>
      <c r="AB157" s="6">
        <f t="shared" si="8"/>
        <v>0</v>
      </c>
      <c r="AC157" s="6">
        <f t="shared" si="9"/>
        <v>0</v>
      </c>
      <c r="AD157" s="6"/>
      <c r="AE157" s="6"/>
    </row>
    <row r="158" spans="1:31" s="20" customFormat="1" ht="15" customHeight="1" x14ac:dyDescent="0.25">
      <c r="A158" s="19"/>
      <c r="B158" s="74" t="str">
        <f t="shared" si="2"/>
        <v>!!!</v>
      </c>
      <c r="C158" s="202" t="str">
        <f>IF($D158&lt;&gt;"",VLOOKUP(TEXT($D158,0),'Angaben Stationen'!$C$15:$D$114,2,0),"")</f>
        <v/>
      </c>
      <c r="D158" s="203"/>
      <c r="E158" s="210"/>
      <c r="F158" s="222"/>
      <c r="G158" s="205"/>
      <c r="H158" s="205"/>
      <c r="I158" s="223"/>
      <c r="J158" s="224"/>
      <c r="K158" s="114"/>
      <c r="L158" s="115"/>
      <c r="Q158" s="6">
        <f t="shared" si="17"/>
        <v>0</v>
      </c>
      <c r="R158" s="6" t="str">
        <f>VLOOKUP(C158,{"29 - Psychiatrie (Erwachsene)","BGI";"30 - Kinder- und Jugendpsychiatrie","BGII";"31 - Psychosomatik","BGI";"00 - Bitte eine Fachabteilung auswählen","Leer";"","Leer"},2,0)</f>
        <v>Leer</v>
      </c>
      <c r="S158" s="6" t="str">
        <f>VLOOKUP(C158,{"29 - Psychiatrie (Erwachsene)","BGIb";"30 - Kinder- und Jugendpsychiatrie","BGIIb";"31 - Psychosomatik","BGIb";"00 - Bitte eine Fachabteilung auswählen","Leer";"","Leer"},2,0)</f>
        <v>Leer</v>
      </c>
      <c r="T158" s="6" t="str">
        <f t="shared" si="20"/>
        <v>Leer</v>
      </c>
      <c r="U158" s="6" t="str">
        <f t="shared" si="18"/>
        <v/>
      </c>
      <c r="V158" s="6" t="str">
        <f>VLOOKUP($C158,{"29 - Psychiatrie (Erwachsene)","Anrechnungstatbestand";"30 - Kinder- und Jugendpsychiatrie","Anrechnungstatbestand";"31 - Psychosomatik","Anrechnungstatbestand";"","Leer";0,"Leer"},2,0)</f>
        <v>Leer</v>
      </c>
      <c r="W158" s="6" t="str">
        <f t="shared" si="19"/>
        <v>Leer</v>
      </c>
      <c r="X158" s="6">
        <f>VLOOKUP($C158,{"29 - Psychiatrie (Erwachsene)",1;"30 - Kinder- und Jugendpsychiatrie",1;"31 - Psychosomatik",1;"00 - Bitte eine Fachabteilung auswählen",0;"",0},2,0)</f>
        <v>0</v>
      </c>
      <c r="Y158" s="6">
        <f t="shared" si="5"/>
        <v>0</v>
      </c>
      <c r="Z158" s="6">
        <f t="shared" si="6"/>
        <v>0</v>
      </c>
      <c r="AA158" s="6">
        <f t="shared" si="7"/>
        <v>0</v>
      </c>
      <c r="AB158" s="6">
        <f t="shared" si="8"/>
        <v>0</v>
      </c>
      <c r="AC158" s="6">
        <f t="shared" si="9"/>
        <v>0</v>
      </c>
      <c r="AD158" s="6"/>
      <c r="AE158" s="6"/>
    </row>
    <row r="159" spans="1:31" s="20" customFormat="1" ht="15" customHeight="1" x14ac:dyDescent="0.25">
      <c r="A159" s="19"/>
      <c r="B159" s="74" t="str">
        <f t="shared" si="2"/>
        <v>!!!</v>
      </c>
      <c r="C159" s="202" t="str">
        <f>IF($D159&lt;&gt;"",VLOOKUP(TEXT($D159,0),'Angaben Stationen'!$C$15:$D$114,2,0),"")</f>
        <v/>
      </c>
      <c r="D159" s="203"/>
      <c r="E159" s="210"/>
      <c r="F159" s="222"/>
      <c r="G159" s="205"/>
      <c r="H159" s="205"/>
      <c r="I159" s="223"/>
      <c r="J159" s="224"/>
      <c r="K159" s="114"/>
      <c r="L159" s="115"/>
      <c r="Q159" s="6">
        <f t="shared" si="17"/>
        <v>0</v>
      </c>
      <c r="R159" s="6" t="str">
        <f>VLOOKUP(C159,{"29 - Psychiatrie (Erwachsene)","BGI";"30 - Kinder- und Jugendpsychiatrie","BGII";"31 - Psychosomatik","BGI";"00 - Bitte eine Fachabteilung auswählen","Leer";"","Leer"},2,0)</f>
        <v>Leer</v>
      </c>
      <c r="S159" s="6" t="str">
        <f>VLOOKUP(C159,{"29 - Psychiatrie (Erwachsene)","BGIb";"30 - Kinder- und Jugendpsychiatrie","BGIIb";"31 - Psychosomatik","BGIb";"00 - Bitte eine Fachabteilung auswählen","Leer";"","Leer"},2,0)</f>
        <v>Leer</v>
      </c>
      <c r="T159" s="6" t="str">
        <f t="shared" si="20"/>
        <v>Leer</v>
      </c>
      <c r="U159" s="6" t="str">
        <f t="shared" si="18"/>
        <v/>
      </c>
      <c r="V159" s="6" t="str">
        <f>VLOOKUP($C159,{"29 - Psychiatrie (Erwachsene)","Anrechnungstatbestand";"30 - Kinder- und Jugendpsychiatrie","Anrechnungstatbestand";"31 - Psychosomatik","Anrechnungstatbestand";"","Leer";0,"Leer"},2,0)</f>
        <v>Leer</v>
      </c>
      <c r="W159" s="6" t="str">
        <f t="shared" si="19"/>
        <v>Leer</v>
      </c>
      <c r="X159" s="6">
        <f>VLOOKUP($C159,{"29 - Psychiatrie (Erwachsene)",1;"30 - Kinder- und Jugendpsychiatrie",1;"31 - Psychosomatik",1;"00 - Bitte eine Fachabteilung auswählen",0;"",0},2,0)</f>
        <v>0</v>
      </c>
      <c r="Y159" s="6">
        <f t="shared" si="5"/>
        <v>0</v>
      </c>
      <c r="Z159" s="6">
        <f t="shared" si="6"/>
        <v>0</v>
      </c>
      <c r="AA159" s="6">
        <f t="shared" si="7"/>
        <v>0</v>
      </c>
      <c r="AB159" s="6">
        <f t="shared" si="8"/>
        <v>0</v>
      </c>
      <c r="AC159" s="6">
        <f t="shared" si="9"/>
        <v>0</v>
      </c>
      <c r="AD159" s="6"/>
      <c r="AE159" s="6"/>
    </row>
    <row r="160" spans="1:31" s="20" customFormat="1" ht="15" customHeight="1" x14ac:dyDescent="0.25">
      <c r="A160" s="19"/>
      <c r="B160" s="74" t="str">
        <f t="shared" si="2"/>
        <v>!!!</v>
      </c>
      <c r="C160" s="202" t="str">
        <f>IF($D160&lt;&gt;"",VLOOKUP(TEXT($D160,0),'Angaben Stationen'!$C$15:$D$114,2,0),"")</f>
        <v/>
      </c>
      <c r="D160" s="203"/>
      <c r="E160" s="210"/>
      <c r="F160" s="222"/>
      <c r="G160" s="205"/>
      <c r="H160" s="205"/>
      <c r="I160" s="223"/>
      <c r="J160" s="224"/>
      <c r="K160" s="114"/>
      <c r="L160" s="115"/>
      <c r="Q160" s="6">
        <f t="shared" si="17"/>
        <v>0</v>
      </c>
      <c r="R160" s="6" t="str">
        <f>VLOOKUP(C160,{"29 - Psychiatrie (Erwachsene)","BGI";"30 - Kinder- und Jugendpsychiatrie","BGII";"31 - Psychosomatik","BGI";"00 - Bitte eine Fachabteilung auswählen","Leer";"","Leer"},2,0)</f>
        <v>Leer</v>
      </c>
      <c r="S160" s="6" t="str">
        <f>VLOOKUP(C160,{"29 - Psychiatrie (Erwachsene)","BGIb";"30 - Kinder- und Jugendpsychiatrie","BGIIb";"31 - Psychosomatik","BGIb";"00 - Bitte eine Fachabteilung auswählen","Leer";"","Leer"},2,0)</f>
        <v>Leer</v>
      </c>
      <c r="T160" s="6" t="str">
        <f t="shared" si="20"/>
        <v>Leer</v>
      </c>
      <c r="U160" s="6" t="str">
        <f t="shared" si="18"/>
        <v/>
      </c>
      <c r="V160" s="6" t="str">
        <f>VLOOKUP($C160,{"29 - Psychiatrie (Erwachsene)","Anrechnungstatbestand";"30 - Kinder- und Jugendpsychiatrie","Anrechnungstatbestand";"31 - Psychosomatik","Anrechnungstatbestand";"","Leer";0,"Leer"},2,0)</f>
        <v>Leer</v>
      </c>
      <c r="W160" s="6" t="str">
        <f t="shared" si="19"/>
        <v>Leer</v>
      </c>
      <c r="X160" s="6">
        <f>VLOOKUP($C160,{"29 - Psychiatrie (Erwachsene)",1;"30 - Kinder- und Jugendpsychiatrie",1;"31 - Psychosomatik",1;"00 - Bitte eine Fachabteilung auswählen",0;"",0},2,0)</f>
        <v>0</v>
      </c>
      <c r="Y160" s="6">
        <f t="shared" si="5"/>
        <v>0</v>
      </c>
      <c r="Z160" s="6">
        <f t="shared" si="6"/>
        <v>0</v>
      </c>
      <c r="AA160" s="6">
        <f t="shared" si="7"/>
        <v>0</v>
      </c>
      <c r="AB160" s="6">
        <f t="shared" si="8"/>
        <v>0</v>
      </c>
      <c r="AC160" s="6">
        <f t="shared" si="9"/>
        <v>0</v>
      </c>
      <c r="AD160" s="6"/>
      <c r="AE160" s="6"/>
    </row>
    <row r="161" spans="1:31" s="20" customFormat="1" ht="15" customHeight="1" x14ac:dyDescent="0.25">
      <c r="A161" s="19"/>
      <c r="B161" s="74" t="str">
        <f t="shared" si="2"/>
        <v>!!!</v>
      </c>
      <c r="C161" s="202" t="str">
        <f>IF($D161&lt;&gt;"",VLOOKUP(TEXT($D161,0),'Angaben Stationen'!$C$15:$D$114,2,0),"")</f>
        <v/>
      </c>
      <c r="D161" s="203"/>
      <c r="E161" s="210"/>
      <c r="F161" s="222"/>
      <c r="G161" s="205"/>
      <c r="H161" s="205"/>
      <c r="I161" s="223"/>
      <c r="J161" s="224"/>
      <c r="K161" s="114"/>
      <c r="L161" s="115"/>
      <c r="Q161" s="6">
        <f t="shared" si="17"/>
        <v>0</v>
      </c>
      <c r="R161" s="6" t="str">
        <f>VLOOKUP(C161,{"29 - Psychiatrie (Erwachsene)","BGI";"30 - Kinder- und Jugendpsychiatrie","BGII";"31 - Psychosomatik","BGI";"00 - Bitte eine Fachabteilung auswählen","Leer";"","Leer"},2,0)</f>
        <v>Leer</v>
      </c>
      <c r="S161" s="6" t="str">
        <f>VLOOKUP(C161,{"29 - Psychiatrie (Erwachsene)","BGIb";"30 - Kinder- und Jugendpsychiatrie","BGIIb";"31 - Psychosomatik","BGIb";"00 - Bitte eine Fachabteilung auswählen","Leer";"","Leer"},2,0)</f>
        <v>Leer</v>
      </c>
      <c r="T161" s="6" t="str">
        <f t="shared" si="20"/>
        <v>Leer</v>
      </c>
      <c r="U161" s="6" t="str">
        <f t="shared" si="18"/>
        <v/>
      </c>
      <c r="V161" s="6" t="str">
        <f>VLOOKUP($C161,{"29 - Psychiatrie (Erwachsene)","Anrechnungstatbestand";"30 - Kinder- und Jugendpsychiatrie","Anrechnungstatbestand";"31 - Psychosomatik","Anrechnungstatbestand";"","Leer";0,"Leer"},2,0)</f>
        <v>Leer</v>
      </c>
      <c r="W161" s="6" t="str">
        <f t="shared" si="19"/>
        <v>Leer</v>
      </c>
      <c r="X161" s="6">
        <f>VLOOKUP($C161,{"29 - Psychiatrie (Erwachsene)",1;"30 - Kinder- und Jugendpsychiatrie",1;"31 - Psychosomatik",1;"00 - Bitte eine Fachabteilung auswählen",0;"",0},2,0)</f>
        <v>0</v>
      </c>
      <c r="Y161" s="6">
        <f t="shared" si="5"/>
        <v>0</v>
      </c>
      <c r="Z161" s="6">
        <f t="shared" si="6"/>
        <v>0</v>
      </c>
      <c r="AA161" s="6">
        <f t="shared" si="7"/>
        <v>0</v>
      </c>
      <c r="AB161" s="6">
        <f t="shared" si="8"/>
        <v>0</v>
      </c>
      <c r="AC161" s="6">
        <f t="shared" si="9"/>
        <v>0</v>
      </c>
      <c r="AD161" s="6"/>
      <c r="AE161" s="6"/>
    </row>
    <row r="162" spans="1:31" s="20" customFormat="1" ht="15" customHeight="1" x14ac:dyDescent="0.25">
      <c r="A162" s="19"/>
      <c r="B162" s="74" t="str">
        <f t="shared" si="2"/>
        <v>!!!</v>
      </c>
      <c r="C162" s="202" t="str">
        <f>IF($D162&lt;&gt;"",VLOOKUP(TEXT($D162,0),'Angaben Stationen'!$C$15:$D$114,2,0),"")</f>
        <v/>
      </c>
      <c r="D162" s="203"/>
      <c r="E162" s="210"/>
      <c r="F162" s="222"/>
      <c r="G162" s="205"/>
      <c r="H162" s="205"/>
      <c r="I162" s="223"/>
      <c r="J162" s="224"/>
      <c r="K162" s="114"/>
      <c r="L162" s="115"/>
      <c r="Q162" s="6">
        <f t="shared" si="17"/>
        <v>0</v>
      </c>
      <c r="R162" s="6" t="str">
        <f>VLOOKUP(C162,{"29 - Psychiatrie (Erwachsene)","BGI";"30 - Kinder- und Jugendpsychiatrie","BGII";"31 - Psychosomatik","BGI";"00 - Bitte eine Fachabteilung auswählen","Leer";"","Leer"},2,0)</f>
        <v>Leer</v>
      </c>
      <c r="S162" s="6" t="str">
        <f>VLOOKUP(C162,{"29 - Psychiatrie (Erwachsene)","BGIb";"30 - Kinder- und Jugendpsychiatrie","BGIIb";"31 - Psychosomatik","BGIb";"00 - Bitte eine Fachabteilung auswählen","Leer";"","Leer"},2,0)</f>
        <v>Leer</v>
      </c>
      <c r="T162" s="6" t="str">
        <f t="shared" si="20"/>
        <v>Leer</v>
      </c>
      <c r="U162" s="6" t="str">
        <f t="shared" si="18"/>
        <v/>
      </c>
      <c r="V162" s="6" t="str">
        <f>VLOOKUP($C162,{"29 - Psychiatrie (Erwachsene)","Anrechnungstatbestand";"30 - Kinder- und Jugendpsychiatrie","Anrechnungstatbestand";"31 - Psychosomatik","Anrechnungstatbestand";"","Leer";0,"Leer"},2,0)</f>
        <v>Leer</v>
      </c>
      <c r="W162" s="6" t="str">
        <f t="shared" si="19"/>
        <v>Leer</v>
      </c>
      <c r="X162" s="6">
        <f>VLOOKUP($C162,{"29 - Psychiatrie (Erwachsene)",1;"30 - Kinder- und Jugendpsychiatrie",1;"31 - Psychosomatik",1;"00 - Bitte eine Fachabteilung auswählen",0;"",0},2,0)</f>
        <v>0</v>
      </c>
      <c r="Y162" s="6">
        <f t="shared" si="5"/>
        <v>0</v>
      </c>
      <c r="Z162" s="6">
        <f t="shared" si="6"/>
        <v>0</v>
      </c>
      <c r="AA162" s="6">
        <f t="shared" si="7"/>
        <v>0</v>
      </c>
      <c r="AB162" s="6">
        <f t="shared" si="8"/>
        <v>0</v>
      </c>
      <c r="AC162" s="6">
        <f t="shared" si="9"/>
        <v>0</v>
      </c>
      <c r="AD162" s="6"/>
      <c r="AE162" s="6"/>
    </row>
    <row r="163" spans="1:31" s="20" customFormat="1" ht="15" customHeight="1" x14ac:dyDescent="0.25">
      <c r="A163" s="19"/>
      <c r="B163" s="74" t="str">
        <f t="shared" si="2"/>
        <v>!!!</v>
      </c>
      <c r="C163" s="202" t="str">
        <f>IF($D163&lt;&gt;"",VLOOKUP(TEXT($D163,0),'Angaben Stationen'!$C$15:$D$114,2,0),"")</f>
        <v/>
      </c>
      <c r="D163" s="203"/>
      <c r="E163" s="210"/>
      <c r="F163" s="222"/>
      <c r="G163" s="205"/>
      <c r="H163" s="205"/>
      <c r="I163" s="223"/>
      <c r="J163" s="224"/>
      <c r="K163" s="114"/>
      <c r="L163" s="115"/>
      <c r="Q163" s="6">
        <f t="shared" si="17"/>
        <v>0</v>
      </c>
      <c r="R163" s="6" t="str">
        <f>VLOOKUP(C163,{"29 - Psychiatrie (Erwachsene)","BGI";"30 - Kinder- und Jugendpsychiatrie","BGII";"31 - Psychosomatik","BGI";"00 - Bitte eine Fachabteilung auswählen","Leer";"","Leer"},2,0)</f>
        <v>Leer</v>
      </c>
      <c r="S163" s="6" t="str">
        <f>VLOOKUP(C163,{"29 - Psychiatrie (Erwachsene)","BGIb";"30 - Kinder- und Jugendpsychiatrie","BGIIb";"31 - Psychosomatik","BGIb";"00 - Bitte eine Fachabteilung auswählen","Leer";"","Leer"},2,0)</f>
        <v>Leer</v>
      </c>
      <c r="T163" s="6" t="str">
        <f t="shared" si="20"/>
        <v>Leer</v>
      </c>
      <c r="U163" s="6" t="str">
        <f t="shared" si="18"/>
        <v/>
      </c>
      <c r="V163" s="6" t="str">
        <f>VLOOKUP($C163,{"29 - Psychiatrie (Erwachsene)","Anrechnungstatbestand";"30 - Kinder- und Jugendpsychiatrie","Anrechnungstatbestand";"31 - Psychosomatik","Anrechnungstatbestand";"","Leer";0,"Leer"},2,0)</f>
        <v>Leer</v>
      </c>
      <c r="W163" s="6" t="str">
        <f t="shared" si="19"/>
        <v>Leer</v>
      </c>
      <c r="X163" s="6">
        <f>VLOOKUP($C163,{"29 - Psychiatrie (Erwachsene)",1;"30 - Kinder- und Jugendpsychiatrie",1;"31 - Psychosomatik",1;"00 - Bitte eine Fachabteilung auswählen",0;"",0},2,0)</f>
        <v>0</v>
      </c>
      <c r="Y163" s="6">
        <f t="shared" si="5"/>
        <v>0</v>
      </c>
      <c r="Z163" s="6">
        <f t="shared" si="6"/>
        <v>0</v>
      </c>
      <c r="AA163" s="6">
        <f t="shared" si="7"/>
        <v>0</v>
      </c>
      <c r="AB163" s="6">
        <f t="shared" si="8"/>
        <v>0</v>
      </c>
      <c r="AC163" s="6">
        <f t="shared" si="9"/>
        <v>0</v>
      </c>
      <c r="AD163" s="6"/>
      <c r="AE163" s="6"/>
    </row>
    <row r="164" spans="1:31" s="20" customFormat="1" ht="15" customHeight="1" x14ac:dyDescent="0.25">
      <c r="A164" s="19"/>
      <c r="B164" s="74" t="str">
        <f t="shared" si="2"/>
        <v>!!!</v>
      </c>
      <c r="C164" s="202" t="str">
        <f>IF($D164&lt;&gt;"",VLOOKUP(TEXT($D164,0),'Angaben Stationen'!$C$15:$D$114,2,0),"")</f>
        <v/>
      </c>
      <c r="D164" s="203"/>
      <c r="E164" s="210"/>
      <c r="F164" s="222"/>
      <c r="G164" s="205"/>
      <c r="H164" s="205"/>
      <c r="I164" s="223"/>
      <c r="J164" s="224"/>
      <c r="K164" s="114"/>
      <c r="L164" s="115"/>
      <c r="Q164" s="6">
        <f t="shared" si="17"/>
        <v>0</v>
      </c>
      <c r="R164" s="6" t="str">
        <f>VLOOKUP(C164,{"29 - Psychiatrie (Erwachsene)","BGI";"30 - Kinder- und Jugendpsychiatrie","BGII";"31 - Psychosomatik","BGI";"00 - Bitte eine Fachabteilung auswählen","Leer";"","Leer"},2,0)</f>
        <v>Leer</v>
      </c>
      <c r="S164" s="6" t="str">
        <f>VLOOKUP(C164,{"29 - Psychiatrie (Erwachsene)","BGIb";"30 - Kinder- und Jugendpsychiatrie","BGIIb";"31 - Psychosomatik","BGIb";"00 - Bitte eine Fachabteilung auswählen","Leer";"","Leer"},2,0)</f>
        <v>Leer</v>
      </c>
      <c r="T164" s="6" t="str">
        <f t="shared" si="20"/>
        <v>Leer</v>
      </c>
      <c r="U164" s="6" t="str">
        <f t="shared" si="18"/>
        <v/>
      </c>
      <c r="V164" s="6" t="str">
        <f>VLOOKUP($C164,{"29 - Psychiatrie (Erwachsene)","Anrechnungstatbestand";"30 - Kinder- und Jugendpsychiatrie","Anrechnungstatbestand";"31 - Psychosomatik","Anrechnungstatbestand";"","Leer";0,"Leer"},2,0)</f>
        <v>Leer</v>
      </c>
      <c r="W164" s="6" t="str">
        <f t="shared" si="19"/>
        <v>Leer</v>
      </c>
      <c r="X164" s="6">
        <f>VLOOKUP($C164,{"29 - Psychiatrie (Erwachsene)",1;"30 - Kinder- und Jugendpsychiatrie",1;"31 - Psychosomatik",1;"00 - Bitte eine Fachabteilung auswählen",0;"",0},2,0)</f>
        <v>0</v>
      </c>
      <c r="Y164" s="6">
        <f t="shared" si="5"/>
        <v>0</v>
      </c>
      <c r="Z164" s="6">
        <f t="shared" si="6"/>
        <v>0</v>
      </c>
      <c r="AA164" s="6">
        <f t="shared" si="7"/>
        <v>0</v>
      </c>
      <c r="AB164" s="6">
        <f t="shared" si="8"/>
        <v>0</v>
      </c>
      <c r="AC164" s="6">
        <f t="shared" si="9"/>
        <v>0</v>
      </c>
      <c r="AD164" s="6"/>
      <c r="AE164" s="6"/>
    </row>
    <row r="165" spans="1:31" s="20" customFormat="1" ht="15" customHeight="1" x14ac:dyDescent="0.25">
      <c r="A165" s="19"/>
      <c r="B165" s="74" t="str">
        <f t="shared" si="2"/>
        <v>!!!</v>
      </c>
      <c r="C165" s="202" t="str">
        <f>IF($D165&lt;&gt;"",VLOOKUP(TEXT($D165,0),'Angaben Stationen'!$C$15:$D$114,2,0),"")</f>
        <v/>
      </c>
      <c r="D165" s="203"/>
      <c r="E165" s="210"/>
      <c r="F165" s="222"/>
      <c r="G165" s="205"/>
      <c r="H165" s="205"/>
      <c r="I165" s="223"/>
      <c r="J165" s="224"/>
      <c r="K165" s="114"/>
      <c r="L165" s="115"/>
      <c r="Q165" s="6">
        <f t="shared" si="17"/>
        <v>0</v>
      </c>
      <c r="R165" s="6" t="str">
        <f>VLOOKUP(C165,{"29 - Psychiatrie (Erwachsene)","BGI";"30 - Kinder- und Jugendpsychiatrie","BGII";"31 - Psychosomatik","BGI";"00 - Bitte eine Fachabteilung auswählen","Leer";"","Leer"},2,0)</f>
        <v>Leer</v>
      </c>
      <c r="S165" s="6" t="str">
        <f>VLOOKUP(C165,{"29 - Psychiatrie (Erwachsene)","BGIb";"30 - Kinder- und Jugendpsychiatrie","BGIIb";"31 - Psychosomatik","BGIb";"00 - Bitte eine Fachabteilung auswählen","Leer";"","Leer"},2,0)</f>
        <v>Leer</v>
      </c>
      <c r="T165" s="6" t="str">
        <f t="shared" si="20"/>
        <v>Leer</v>
      </c>
      <c r="U165" s="6" t="str">
        <f t="shared" si="18"/>
        <v/>
      </c>
      <c r="V165" s="6" t="str">
        <f>VLOOKUP($C165,{"29 - Psychiatrie (Erwachsene)","Anrechnungstatbestand";"30 - Kinder- und Jugendpsychiatrie","Anrechnungstatbestand";"31 - Psychosomatik","Anrechnungstatbestand";"","Leer";0,"Leer"},2,0)</f>
        <v>Leer</v>
      </c>
      <c r="W165" s="6" t="str">
        <f t="shared" si="19"/>
        <v>Leer</v>
      </c>
      <c r="X165" s="6">
        <f>VLOOKUP($C165,{"29 - Psychiatrie (Erwachsene)",1;"30 - Kinder- und Jugendpsychiatrie",1;"31 - Psychosomatik",1;"00 - Bitte eine Fachabteilung auswählen",0;"",0},2,0)</f>
        <v>0</v>
      </c>
      <c r="Y165" s="6">
        <f t="shared" si="5"/>
        <v>0</v>
      </c>
      <c r="Z165" s="6">
        <f t="shared" si="6"/>
        <v>0</v>
      </c>
      <c r="AA165" s="6">
        <f t="shared" si="7"/>
        <v>0</v>
      </c>
      <c r="AB165" s="6">
        <f t="shared" si="8"/>
        <v>0</v>
      </c>
      <c r="AC165" s="6">
        <f t="shared" si="9"/>
        <v>0</v>
      </c>
      <c r="AD165" s="6"/>
      <c r="AE165" s="6"/>
    </row>
    <row r="166" spans="1:31" s="20" customFormat="1" ht="15" customHeight="1" x14ac:dyDescent="0.25">
      <c r="A166" s="19"/>
      <c r="B166" s="74" t="str">
        <f t="shared" si="2"/>
        <v>!!!</v>
      </c>
      <c r="C166" s="202" t="str">
        <f>IF($D166&lt;&gt;"",VLOOKUP(TEXT($D166,0),'Angaben Stationen'!$C$15:$D$114,2,0),"")</f>
        <v/>
      </c>
      <c r="D166" s="203"/>
      <c r="E166" s="210"/>
      <c r="F166" s="222"/>
      <c r="G166" s="205"/>
      <c r="H166" s="205"/>
      <c r="I166" s="223"/>
      <c r="J166" s="224"/>
      <c r="K166" s="114"/>
      <c r="L166" s="115"/>
      <c r="Q166" s="6">
        <f t="shared" si="17"/>
        <v>0</v>
      </c>
      <c r="R166" s="6" t="str">
        <f>VLOOKUP(C166,{"29 - Psychiatrie (Erwachsene)","BGI";"30 - Kinder- und Jugendpsychiatrie","BGII";"31 - Psychosomatik","BGI";"00 - Bitte eine Fachabteilung auswählen","Leer";"","Leer"},2,0)</f>
        <v>Leer</v>
      </c>
      <c r="S166" s="6" t="str">
        <f>VLOOKUP(C166,{"29 - Psychiatrie (Erwachsene)","BGIb";"30 - Kinder- und Jugendpsychiatrie","BGIIb";"31 - Psychosomatik","BGIb";"00 - Bitte eine Fachabteilung auswählen","Leer";"","Leer"},2,0)</f>
        <v>Leer</v>
      </c>
      <c r="T166" s="6" t="str">
        <f t="shared" si="20"/>
        <v>Leer</v>
      </c>
      <c r="U166" s="6" t="str">
        <f t="shared" si="18"/>
        <v/>
      </c>
      <c r="V166" s="6" t="str">
        <f>VLOOKUP($C166,{"29 - Psychiatrie (Erwachsene)","Anrechnungstatbestand";"30 - Kinder- und Jugendpsychiatrie","Anrechnungstatbestand";"31 - Psychosomatik","Anrechnungstatbestand";"","Leer";0,"Leer"},2,0)</f>
        <v>Leer</v>
      </c>
      <c r="W166" s="6" t="str">
        <f t="shared" si="19"/>
        <v>Leer</v>
      </c>
      <c r="X166" s="6">
        <f>VLOOKUP($C166,{"29 - Psychiatrie (Erwachsene)",1;"30 - Kinder- und Jugendpsychiatrie",1;"31 - Psychosomatik",1;"00 - Bitte eine Fachabteilung auswählen",0;"",0},2,0)</f>
        <v>0</v>
      </c>
      <c r="Y166" s="6">
        <f t="shared" si="5"/>
        <v>0</v>
      </c>
      <c r="Z166" s="6">
        <f t="shared" si="6"/>
        <v>0</v>
      </c>
      <c r="AA166" s="6">
        <f t="shared" si="7"/>
        <v>0</v>
      </c>
      <c r="AB166" s="6">
        <f t="shared" si="8"/>
        <v>0</v>
      </c>
      <c r="AC166" s="6">
        <f t="shared" si="9"/>
        <v>0</v>
      </c>
      <c r="AD166" s="6"/>
      <c r="AE166" s="6"/>
    </row>
    <row r="167" spans="1:31" s="20" customFormat="1" ht="15" customHeight="1" x14ac:dyDescent="0.25">
      <c r="A167" s="19"/>
      <c r="B167" s="74" t="str">
        <f t="shared" si="2"/>
        <v>!!!</v>
      </c>
      <c r="C167" s="202" t="str">
        <f>IF($D167&lt;&gt;"",VLOOKUP(TEXT($D167,0),'Angaben Stationen'!$C$15:$D$114,2,0),"")</f>
        <v/>
      </c>
      <c r="D167" s="203"/>
      <c r="E167" s="210"/>
      <c r="F167" s="222"/>
      <c r="G167" s="205"/>
      <c r="H167" s="205"/>
      <c r="I167" s="223"/>
      <c r="J167" s="224"/>
      <c r="K167" s="114"/>
      <c r="L167" s="115"/>
      <c r="Q167" s="6">
        <f t="shared" si="17"/>
        <v>0</v>
      </c>
      <c r="R167" s="6" t="str">
        <f>VLOOKUP(C167,{"29 - Psychiatrie (Erwachsene)","BGI";"30 - Kinder- und Jugendpsychiatrie","BGII";"31 - Psychosomatik","BGI";"00 - Bitte eine Fachabteilung auswählen","Leer";"","Leer"},2,0)</f>
        <v>Leer</v>
      </c>
      <c r="S167" s="6" t="str">
        <f>VLOOKUP(C167,{"29 - Psychiatrie (Erwachsene)","BGIb";"30 - Kinder- und Jugendpsychiatrie","BGIIb";"31 - Psychosomatik","BGIb";"00 - Bitte eine Fachabteilung auswählen","Leer";"","Leer"},2,0)</f>
        <v>Leer</v>
      </c>
      <c r="T167" s="6" t="str">
        <f t="shared" si="20"/>
        <v>Leer</v>
      </c>
      <c r="U167" s="6" t="str">
        <f t="shared" si="18"/>
        <v/>
      </c>
      <c r="V167" s="6" t="str">
        <f>VLOOKUP($C167,{"29 - Psychiatrie (Erwachsene)","Anrechnungstatbestand";"30 - Kinder- und Jugendpsychiatrie","Anrechnungstatbestand";"31 - Psychosomatik","Anrechnungstatbestand";"","Leer";0,"Leer"},2,0)</f>
        <v>Leer</v>
      </c>
      <c r="W167" s="6" t="str">
        <f t="shared" si="19"/>
        <v>Leer</v>
      </c>
      <c r="X167" s="6">
        <f>VLOOKUP($C167,{"29 - Psychiatrie (Erwachsene)",1;"30 - Kinder- und Jugendpsychiatrie",1;"31 - Psychosomatik",1;"00 - Bitte eine Fachabteilung auswählen",0;"",0},2,0)</f>
        <v>0</v>
      </c>
      <c r="Y167" s="6">
        <f t="shared" si="5"/>
        <v>0</v>
      </c>
      <c r="Z167" s="6">
        <f t="shared" si="6"/>
        <v>0</v>
      </c>
      <c r="AA167" s="6">
        <f t="shared" si="7"/>
        <v>0</v>
      </c>
      <c r="AB167" s="6">
        <f t="shared" si="8"/>
        <v>0</v>
      </c>
      <c r="AC167" s="6">
        <f t="shared" si="9"/>
        <v>0</v>
      </c>
      <c r="AD167" s="6"/>
      <c r="AE167" s="6"/>
    </row>
    <row r="168" spans="1:31" s="20" customFormat="1" ht="15" customHeight="1" x14ac:dyDescent="0.25">
      <c r="A168" s="19"/>
      <c r="B168" s="74" t="str">
        <f t="shared" si="2"/>
        <v>!!!</v>
      </c>
      <c r="C168" s="202" t="str">
        <f>IF($D168&lt;&gt;"",VLOOKUP(TEXT($D168,0),'Angaben Stationen'!$C$15:$D$114,2,0),"")</f>
        <v/>
      </c>
      <c r="D168" s="203"/>
      <c r="E168" s="210"/>
      <c r="F168" s="222"/>
      <c r="G168" s="205"/>
      <c r="H168" s="205"/>
      <c r="I168" s="223"/>
      <c r="J168" s="224"/>
      <c r="K168" s="114"/>
      <c r="L168" s="115"/>
      <c r="Q168" s="6">
        <f t="shared" si="17"/>
        <v>0</v>
      </c>
      <c r="R168" s="6" t="str">
        <f>VLOOKUP(C168,{"29 - Psychiatrie (Erwachsene)","BGI";"30 - Kinder- und Jugendpsychiatrie","BGII";"31 - Psychosomatik","BGI";"00 - Bitte eine Fachabteilung auswählen","Leer";"","Leer"},2,0)</f>
        <v>Leer</v>
      </c>
      <c r="S168" s="6" t="str">
        <f>VLOOKUP(C168,{"29 - Psychiatrie (Erwachsene)","BGIb";"30 - Kinder- und Jugendpsychiatrie","BGIIb";"31 - Psychosomatik","BGIb";"00 - Bitte eine Fachabteilung auswählen","Leer";"","Leer"},2,0)</f>
        <v>Leer</v>
      </c>
      <c r="T168" s="6" t="str">
        <f t="shared" si="20"/>
        <v>Leer</v>
      </c>
      <c r="U168" s="6" t="str">
        <f t="shared" si="18"/>
        <v/>
      </c>
      <c r="V168" s="6" t="str">
        <f>VLOOKUP($C168,{"29 - Psychiatrie (Erwachsene)","Anrechnungstatbestand";"30 - Kinder- und Jugendpsychiatrie","Anrechnungstatbestand";"31 - Psychosomatik","Anrechnungstatbestand";"","Leer";0,"Leer"},2,0)</f>
        <v>Leer</v>
      </c>
      <c r="W168" s="6" t="str">
        <f t="shared" si="19"/>
        <v>Leer</v>
      </c>
      <c r="X168" s="6">
        <f>VLOOKUP($C168,{"29 - Psychiatrie (Erwachsene)",1;"30 - Kinder- und Jugendpsychiatrie",1;"31 - Psychosomatik",1;"00 - Bitte eine Fachabteilung auswählen",0;"",0},2,0)</f>
        <v>0</v>
      </c>
      <c r="Y168" s="6">
        <f t="shared" si="5"/>
        <v>0</v>
      </c>
      <c r="Z168" s="6">
        <f t="shared" si="6"/>
        <v>0</v>
      </c>
      <c r="AA168" s="6">
        <f t="shared" si="7"/>
        <v>0</v>
      </c>
      <c r="AB168" s="6">
        <f t="shared" si="8"/>
        <v>0</v>
      </c>
      <c r="AC168" s="6">
        <f t="shared" si="9"/>
        <v>0</v>
      </c>
      <c r="AD168" s="6"/>
      <c r="AE168" s="6"/>
    </row>
    <row r="169" spans="1:31" s="20" customFormat="1" ht="15" customHeight="1" x14ac:dyDescent="0.25">
      <c r="A169" s="19"/>
      <c r="B169" s="74" t="str">
        <f t="shared" si="2"/>
        <v>!!!</v>
      </c>
      <c r="C169" s="202" t="str">
        <f>IF($D169&lt;&gt;"",VLOOKUP(TEXT($D169,0),'Angaben Stationen'!$C$15:$D$114,2,0),"")</f>
        <v/>
      </c>
      <c r="D169" s="203"/>
      <c r="E169" s="210"/>
      <c r="F169" s="222"/>
      <c r="G169" s="205"/>
      <c r="H169" s="205"/>
      <c r="I169" s="223"/>
      <c r="J169" s="224"/>
      <c r="K169" s="114"/>
      <c r="L169" s="115"/>
      <c r="Q169" s="6">
        <f t="shared" si="17"/>
        <v>0</v>
      </c>
      <c r="R169" s="6" t="str">
        <f>VLOOKUP(C169,{"29 - Psychiatrie (Erwachsene)","BGI";"30 - Kinder- und Jugendpsychiatrie","BGII";"31 - Psychosomatik","BGI";"00 - Bitte eine Fachabteilung auswählen","Leer";"","Leer"},2,0)</f>
        <v>Leer</v>
      </c>
      <c r="S169" s="6" t="str">
        <f>VLOOKUP(C169,{"29 - Psychiatrie (Erwachsene)","BGIb";"30 - Kinder- und Jugendpsychiatrie","BGIIb";"31 - Psychosomatik","BGIb";"00 - Bitte eine Fachabteilung auswählen","Leer";"","Leer"},2,0)</f>
        <v>Leer</v>
      </c>
      <c r="T169" s="6" t="str">
        <f t="shared" si="20"/>
        <v>Leer</v>
      </c>
      <c r="U169" s="6" t="str">
        <f t="shared" si="18"/>
        <v/>
      </c>
      <c r="V169" s="6" t="str">
        <f>VLOOKUP($C169,{"29 - Psychiatrie (Erwachsene)","Anrechnungstatbestand";"30 - Kinder- und Jugendpsychiatrie","Anrechnungstatbestand";"31 - Psychosomatik","Anrechnungstatbestand";"","Leer";0,"Leer"},2,0)</f>
        <v>Leer</v>
      </c>
      <c r="W169" s="6" t="str">
        <f t="shared" si="19"/>
        <v>Leer</v>
      </c>
      <c r="X169" s="6">
        <f>VLOOKUP($C169,{"29 - Psychiatrie (Erwachsene)",1;"30 - Kinder- und Jugendpsychiatrie",1;"31 - Psychosomatik",1;"00 - Bitte eine Fachabteilung auswählen",0;"",0},2,0)</f>
        <v>0</v>
      </c>
      <c r="Y169" s="6">
        <f t="shared" si="5"/>
        <v>0</v>
      </c>
      <c r="Z169" s="6">
        <f t="shared" si="6"/>
        <v>0</v>
      </c>
      <c r="AA169" s="6">
        <f t="shared" si="7"/>
        <v>0</v>
      </c>
      <c r="AB169" s="6">
        <f t="shared" si="8"/>
        <v>0</v>
      </c>
      <c r="AC169" s="6">
        <f t="shared" si="9"/>
        <v>0</v>
      </c>
      <c r="AD169" s="6"/>
      <c r="AE169" s="6"/>
    </row>
    <row r="170" spans="1:31" s="20" customFormat="1" ht="15" customHeight="1" x14ac:dyDescent="0.25">
      <c r="A170" s="19"/>
      <c r="B170" s="74" t="str">
        <f t="shared" si="2"/>
        <v>!!!</v>
      </c>
      <c r="C170" s="202" t="str">
        <f>IF($D170&lt;&gt;"",VLOOKUP(TEXT($D170,0),'Angaben Stationen'!$C$15:$D$114,2,0),"")</f>
        <v/>
      </c>
      <c r="D170" s="203"/>
      <c r="E170" s="210"/>
      <c r="F170" s="222"/>
      <c r="G170" s="205"/>
      <c r="H170" s="205"/>
      <c r="I170" s="223"/>
      <c r="J170" s="224"/>
      <c r="K170" s="114"/>
      <c r="L170" s="115"/>
      <c r="Q170" s="6">
        <f t="shared" si="17"/>
        <v>0</v>
      </c>
      <c r="R170" s="6" t="str">
        <f>VLOOKUP(C170,{"29 - Psychiatrie (Erwachsene)","BGI";"30 - Kinder- und Jugendpsychiatrie","BGII";"31 - Psychosomatik","BGI";"00 - Bitte eine Fachabteilung auswählen","Leer";"","Leer"},2,0)</f>
        <v>Leer</v>
      </c>
      <c r="S170" s="6" t="str">
        <f>VLOOKUP(C170,{"29 - Psychiatrie (Erwachsene)","BGIb";"30 - Kinder- und Jugendpsychiatrie","BGIIb";"31 - Psychosomatik","BGIb";"00 - Bitte eine Fachabteilung auswählen","Leer";"","Leer"},2,0)</f>
        <v>Leer</v>
      </c>
      <c r="T170" s="6" t="str">
        <f t="shared" si="20"/>
        <v>Leer</v>
      </c>
      <c r="U170" s="6" t="str">
        <f t="shared" si="18"/>
        <v/>
      </c>
      <c r="V170" s="6" t="str">
        <f>VLOOKUP($C170,{"29 - Psychiatrie (Erwachsene)","Anrechnungstatbestand";"30 - Kinder- und Jugendpsychiatrie","Anrechnungstatbestand";"31 - Psychosomatik","Anrechnungstatbestand";"","Leer";0,"Leer"},2,0)</f>
        <v>Leer</v>
      </c>
      <c r="W170" s="6" t="str">
        <f t="shared" si="19"/>
        <v>Leer</v>
      </c>
      <c r="X170" s="6">
        <f>VLOOKUP($C170,{"29 - Psychiatrie (Erwachsene)",1;"30 - Kinder- und Jugendpsychiatrie",1;"31 - Psychosomatik",1;"00 - Bitte eine Fachabteilung auswählen",0;"",0},2,0)</f>
        <v>0</v>
      </c>
      <c r="Y170" s="6">
        <f t="shared" si="5"/>
        <v>0</v>
      </c>
      <c r="Z170" s="6">
        <f t="shared" si="6"/>
        <v>0</v>
      </c>
      <c r="AA170" s="6">
        <f t="shared" si="7"/>
        <v>0</v>
      </c>
      <c r="AB170" s="6">
        <f t="shared" si="8"/>
        <v>0</v>
      </c>
      <c r="AC170" s="6">
        <f t="shared" si="9"/>
        <v>0</v>
      </c>
      <c r="AD170" s="6"/>
      <c r="AE170" s="6"/>
    </row>
    <row r="171" spans="1:31" s="20" customFormat="1" ht="15" customHeight="1" x14ac:dyDescent="0.25">
      <c r="A171" s="19"/>
      <c r="B171" s="74" t="str">
        <f t="shared" si="2"/>
        <v>!!!</v>
      </c>
      <c r="C171" s="202" t="str">
        <f>IF($D171&lt;&gt;"",VLOOKUP(TEXT($D171,0),'Angaben Stationen'!$C$15:$D$114,2,0),"")</f>
        <v/>
      </c>
      <c r="D171" s="203"/>
      <c r="E171" s="210"/>
      <c r="F171" s="222"/>
      <c r="G171" s="205"/>
      <c r="H171" s="205"/>
      <c r="I171" s="223"/>
      <c r="J171" s="224"/>
      <c r="K171" s="114"/>
      <c r="L171" s="115"/>
      <c r="Q171" s="6">
        <f t="shared" si="17"/>
        <v>0</v>
      </c>
      <c r="R171" s="6" t="str">
        <f>VLOOKUP(C171,{"29 - Psychiatrie (Erwachsene)","BGI";"30 - Kinder- und Jugendpsychiatrie","BGII";"31 - Psychosomatik","BGI";"00 - Bitte eine Fachabteilung auswählen","Leer";"","Leer"},2,0)</f>
        <v>Leer</v>
      </c>
      <c r="S171" s="6" t="str">
        <f>VLOOKUP(C171,{"29 - Psychiatrie (Erwachsene)","BGIb";"30 - Kinder- und Jugendpsychiatrie","BGIIb";"31 - Psychosomatik","BGIb";"00 - Bitte eine Fachabteilung auswählen","Leer";"","Leer"},2,0)</f>
        <v>Leer</v>
      </c>
      <c r="T171" s="6" t="str">
        <f t="shared" si="20"/>
        <v>Leer</v>
      </c>
      <c r="U171" s="6" t="str">
        <f t="shared" si="18"/>
        <v/>
      </c>
      <c r="V171" s="6" t="str">
        <f>VLOOKUP($C171,{"29 - Psychiatrie (Erwachsene)","Anrechnungstatbestand";"30 - Kinder- und Jugendpsychiatrie","Anrechnungstatbestand";"31 - Psychosomatik","Anrechnungstatbestand";"","Leer";0,"Leer"},2,0)</f>
        <v>Leer</v>
      </c>
      <c r="W171" s="6" t="str">
        <f t="shared" si="19"/>
        <v>Leer</v>
      </c>
      <c r="X171" s="6">
        <f>VLOOKUP($C171,{"29 - Psychiatrie (Erwachsene)",1;"30 - Kinder- und Jugendpsychiatrie",1;"31 - Psychosomatik",1;"00 - Bitte eine Fachabteilung auswählen",0;"",0},2,0)</f>
        <v>0</v>
      </c>
      <c r="Y171" s="6">
        <f t="shared" si="5"/>
        <v>0</v>
      </c>
      <c r="Z171" s="6">
        <f t="shared" si="6"/>
        <v>0</v>
      </c>
      <c r="AA171" s="6">
        <f t="shared" si="7"/>
        <v>0</v>
      </c>
      <c r="AB171" s="6">
        <f t="shared" si="8"/>
        <v>0</v>
      </c>
      <c r="AC171" s="6">
        <f t="shared" si="9"/>
        <v>0</v>
      </c>
      <c r="AD171" s="6"/>
      <c r="AE171" s="6"/>
    </row>
    <row r="172" spans="1:31" s="20" customFormat="1" ht="15" customHeight="1" x14ac:dyDescent="0.25">
      <c r="A172" s="19"/>
      <c r="B172" s="74" t="str">
        <f t="shared" si="2"/>
        <v>!!!</v>
      </c>
      <c r="C172" s="202" t="str">
        <f>IF($D172&lt;&gt;"",VLOOKUP(TEXT($D172,0),'Angaben Stationen'!$C$15:$D$114,2,0),"")</f>
        <v/>
      </c>
      <c r="D172" s="203"/>
      <c r="E172" s="210"/>
      <c r="F172" s="222"/>
      <c r="G172" s="205"/>
      <c r="H172" s="205"/>
      <c r="I172" s="223"/>
      <c r="J172" s="224"/>
      <c r="K172" s="114"/>
      <c r="L172" s="115"/>
      <c r="Q172" s="6">
        <f t="shared" si="17"/>
        <v>0</v>
      </c>
      <c r="R172" s="6" t="str">
        <f>VLOOKUP(C172,{"29 - Psychiatrie (Erwachsene)","BGI";"30 - Kinder- und Jugendpsychiatrie","BGII";"31 - Psychosomatik","BGI";"00 - Bitte eine Fachabteilung auswählen","Leer";"","Leer"},2,0)</f>
        <v>Leer</v>
      </c>
      <c r="S172" s="6" t="str">
        <f>VLOOKUP(C172,{"29 - Psychiatrie (Erwachsene)","BGIb";"30 - Kinder- und Jugendpsychiatrie","BGIIb";"31 - Psychosomatik","BGIb";"00 - Bitte eine Fachabteilung auswählen","Leer";"","Leer"},2,0)</f>
        <v>Leer</v>
      </c>
      <c r="T172" s="6" t="str">
        <f t="shared" si="20"/>
        <v>Leer</v>
      </c>
      <c r="U172" s="6" t="str">
        <f t="shared" si="18"/>
        <v/>
      </c>
      <c r="V172" s="6" t="str">
        <f>VLOOKUP($C172,{"29 - Psychiatrie (Erwachsene)","Anrechnungstatbestand";"30 - Kinder- und Jugendpsychiatrie","Anrechnungstatbestand";"31 - Psychosomatik","Anrechnungstatbestand";"","Leer";0,"Leer"},2,0)</f>
        <v>Leer</v>
      </c>
      <c r="W172" s="6" t="str">
        <f t="shared" si="19"/>
        <v>Leer</v>
      </c>
      <c r="X172" s="6">
        <f>VLOOKUP($C172,{"29 - Psychiatrie (Erwachsene)",1;"30 - Kinder- und Jugendpsychiatrie",1;"31 - Psychosomatik",1;"00 - Bitte eine Fachabteilung auswählen",0;"",0},2,0)</f>
        <v>0</v>
      </c>
      <c r="Y172" s="6">
        <f t="shared" si="5"/>
        <v>0</v>
      </c>
      <c r="Z172" s="6">
        <f t="shared" si="6"/>
        <v>0</v>
      </c>
      <c r="AA172" s="6">
        <f t="shared" si="7"/>
        <v>0</v>
      </c>
      <c r="AB172" s="6">
        <f t="shared" si="8"/>
        <v>0</v>
      </c>
      <c r="AC172" s="6">
        <f t="shared" si="9"/>
        <v>0</v>
      </c>
      <c r="AD172" s="6"/>
      <c r="AE172" s="6"/>
    </row>
    <row r="173" spans="1:31" s="20" customFormat="1" ht="15" customHeight="1" x14ac:dyDescent="0.25">
      <c r="A173" s="19"/>
      <c r="B173" s="74" t="str">
        <f t="shared" si="2"/>
        <v>!!!</v>
      </c>
      <c r="C173" s="202" t="str">
        <f>IF($D173&lt;&gt;"",VLOOKUP(TEXT($D173,0),'Angaben Stationen'!$C$15:$D$114,2,0),"")</f>
        <v/>
      </c>
      <c r="D173" s="203"/>
      <c r="E173" s="210"/>
      <c r="F173" s="222"/>
      <c r="G173" s="205"/>
      <c r="H173" s="205"/>
      <c r="I173" s="223"/>
      <c r="J173" s="224"/>
      <c r="K173" s="114"/>
      <c r="L173" s="115"/>
      <c r="Q173" s="6">
        <f t="shared" si="17"/>
        <v>0</v>
      </c>
      <c r="R173" s="6" t="str">
        <f>VLOOKUP(C173,{"29 - Psychiatrie (Erwachsene)","BGI";"30 - Kinder- und Jugendpsychiatrie","BGII";"31 - Psychosomatik","BGI";"00 - Bitte eine Fachabteilung auswählen","Leer";"","Leer"},2,0)</f>
        <v>Leer</v>
      </c>
      <c r="S173" s="6" t="str">
        <f>VLOOKUP(C173,{"29 - Psychiatrie (Erwachsene)","BGIb";"30 - Kinder- und Jugendpsychiatrie","BGIIb";"31 - Psychosomatik","BGIb";"00 - Bitte eine Fachabteilung auswählen","Leer";"","Leer"},2,0)</f>
        <v>Leer</v>
      </c>
      <c r="T173" s="6" t="str">
        <f t="shared" si="20"/>
        <v>Leer</v>
      </c>
      <c r="U173" s="6" t="str">
        <f t="shared" si="18"/>
        <v/>
      </c>
      <c r="V173" s="6" t="str">
        <f>VLOOKUP($C173,{"29 - Psychiatrie (Erwachsene)","Anrechnungstatbestand";"30 - Kinder- und Jugendpsychiatrie","Anrechnungstatbestand";"31 - Psychosomatik","Anrechnungstatbestand";"","Leer";0,"Leer"},2,0)</f>
        <v>Leer</v>
      </c>
      <c r="W173" s="6" t="str">
        <f t="shared" si="19"/>
        <v>Leer</v>
      </c>
      <c r="X173" s="6">
        <f>VLOOKUP($C173,{"29 - Psychiatrie (Erwachsene)",1;"30 - Kinder- und Jugendpsychiatrie",1;"31 - Psychosomatik",1;"00 - Bitte eine Fachabteilung auswählen",0;"",0},2,0)</f>
        <v>0</v>
      </c>
      <c r="Y173" s="6">
        <f t="shared" si="5"/>
        <v>0</v>
      </c>
      <c r="Z173" s="6">
        <f t="shared" si="6"/>
        <v>0</v>
      </c>
      <c r="AA173" s="6">
        <f t="shared" si="7"/>
        <v>0</v>
      </c>
      <c r="AB173" s="6">
        <f t="shared" si="8"/>
        <v>0</v>
      </c>
      <c r="AC173" s="6">
        <f t="shared" si="9"/>
        <v>0</v>
      </c>
      <c r="AD173" s="6"/>
      <c r="AE173" s="6"/>
    </row>
    <row r="174" spans="1:31" s="20" customFormat="1" ht="15" customHeight="1" x14ac:dyDescent="0.25">
      <c r="A174" s="19"/>
      <c r="B174" s="74" t="str">
        <f t="shared" si="2"/>
        <v>!!!</v>
      </c>
      <c r="C174" s="202" t="str">
        <f>IF($D174&lt;&gt;"",VLOOKUP(TEXT($D174,0),'Angaben Stationen'!$C$15:$D$114,2,0),"")</f>
        <v/>
      </c>
      <c r="D174" s="203"/>
      <c r="E174" s="210"/>
      <c r="F174" s="222"/>
      <c r="G174" s="205"/>
      <c r="H174" s="205"/>
      <c r="I174" s="223"/>
      <c r="J174" s="224"/>
      <c r="K174" s="114"/>
      <c r="L174" s="115"/>
      <c r="Q174" s="6">
        <f t="shared" si="17"/>
        <v>0</v>
      </c>
      <c r="R174" s="6" t="str">
        <f>VLOOKUP(C174,{"29 - Psychiatrie (Erwachsene)","BGI";"30 - Kinder- und Jugendpsychiatrie","BGII";"31 - Psychosomatik","BGI";"00 - Bitte eine Fachabteilung auswählen","Leer";"","Leer"},2,0)</f>
        <v>Leer</v>
      </c>
      <c r="S174" s="6" t="str">
        <f>VLOOKUP(C174,{"29 - Psychiatrie (Erwachsene)","BGIb";"30 - Kinder- und Jugendpsychiatrie","BGIIb";"31 - Psychosomatik","BGIb";"00 - Bitte eine Fachabteilung auswählen","Leer";"","Leer"},2,0)</f>
        <v>Leer</v>
      </c>
      <c r="T174" s="6" t="str">
        <f t="shared" si="20"/>
        <v>Leer</v>
      </c>
      <c r="U174" s="6" t="str">
        <f t="shared" si="18"/>
        <v/>
      </c>
      <c r="V174" s="6" t="str">
        <f>VLOOKUP($C174,{"29 - Psychiatrie (Erwachsene)","Anrechnungstatbestand";"30 - Kinder- und Jugendpsychiatrie","Anrechnungstatbestand";"31 - Psychosomatik","Anrechnungstatbestand";"","Leer";0,"Leer"},2,0)</f>
        <v>Leer</v>
      </c>
      <c r="W174" s="6" t="str">
        <f t="shared" si="19"/>
        <v>Leer</v>
      </c>
      <c r="X174" s="6">
        <f>VLOOKUP($C174,{"29 - Psychiatrie (Erwachsene)",1;"30 - Kinder- und Jugendpsychiatrie",1;"31 - Psychosomatik",1;"00 - Bitte eine Fachabteilung auswählen",0;"",0},2,0)</f>
        <v>0</v>
      </c>
      <c r="Y174" s="6">
        <f t="shared" si="5"/>
        <v>0</v>
      </c>
      <c r="Z174" s="6">
        <f t="shared" si="6"/>
        <v>0</v>
      </c>
      <c r="AA174" s="6">
        <f t="shared" si="7"/>
        <v>0</v>
      </c>
      <c r="AB174" s="6">
        <f t="shared" si="8"/>
        <v>0</v>
      </c>
      <c r="AC174" s="6">
        <f t="shared" si="9"/>
        <v>0</v>
      </c>
      <c r="AD174" s="6"/>
      <c r="AE174" s="6"/>
    </row>
    <row r="175" spans="1:31" s="20" customFormat="1" ht="15" customHeight="1" x14ac:dyDescent="0.25">
      <c r="A175" s="19"/>
      <c r="B175" s="74" t="str">
        <f t="shared" si="2"/>
        <v>!!!</v>
      </c>
      <c r="C175" s="202" t="str">
        <f>IF($D175&lt;&gt;"",VLOOKUP(TEXT($D175,0),'Angaben Stationen'!$C$15:$D$114,2,0),"")</f>
        <v/>
      </c>
      <c r="D175" s="203"/>
      <c r="E175" s="210"/>
      <c r="F175" s="222"/>
      <c r="G175" s="205"/>
      <c r="H175" s="205"/>
      <c r="I175" s="223"/>
      <c r="J175" s="224"/>
      <c r="K175" s="114"/>
      <c r="L175" s="115"/>
      <c r="Q175" s="6">
        <f t="shared" si="17"/>
        <v>0</v>
      </c>
      <c r="R175" s="6" t="str">
        <f>VLOOKUP(C175,{"29 - Psychiatrie (Erwachsene)","BGI";"30 - Kinder- und Jugendpsychiatrie","BGII";"31 - Psychosomatik","BGI";"00 - Bitte eine Fachabteilung auswählen","Leer";"","Leer"},2,0)</f>
        <v>Leer</v>
      </c>
      <c r="S175" s="6" t="str">
        <f>VLOOKUP(C175,{"29 - Psychiatrie (Erwachsene)","BGIb";"30 - Kinder- und Jugendpsychiatrie","BGIIb";"31 - Psychosomatik","BGIb";"00 - Bitte eine Fachabteilung auswählen","Leer";"","Leer"},2,0)</f>
        <v>Leer</v>
      </c>
      <c r="T175" s="6" t="str">
        <f t="shared" si="20"/>
        <v>Leer</v>
      </c>
      <c r="U175" s="6" t="str">
        <f t="shared" si="18"/>
        <v/>
      </c>
      <c r="V175" s="6" t="str">
        <f>VLOOKUP($C175,{"29 - Psychiatrie (Erwachsene)","Anrechnungstatbestand";"30 - Kinder- und Jugendpsychiatrie","Anrechnungstatbestand";"31 - Psychosomatik","Anrechnungstatbestand";"","Leer";0,"Leer"},2,0)</f>
        <v>Leer</v>
      </c>
      <c r="W175" s="6" t="str">
        <f t="shared" si="19"/>
        <v>Leer</v>
      </c>
      <c r="X175" s="6">
        <f>VLOOKUP($C175,{"29 - Psychiatrie (Erwachsene)",1;"30 - Kinder- und Jugendpsychiatrie",1;"31 - Psychosomatik",1;"00 - Bitte eine Fachabteilung auswählen",0;"",0},2,0)</f>
        <v>0</v>
      </c>
      <c r="Y175" s="6">
        <f t="shared" si="5"/>
        <v>0</v>
      </c>
      <c r="Z175" s="6">
        <f t="shared" si="6"/>
        <v>0</v>
      </c>
      <c r="AA175" s="6">
        <f t="shared" si="7"/>
        <v>0</v>
      </c>
      <c r="AB175" s="6">
        <f t="shared" si="8"/>
        <v>0</v>
      </c>
      <c r="AC175" s="6">
        <f t="shared" si="9"/>
        <v>0</v>
      </c>
      <c r="AD175" s="6"/>
      <c r="AE175" s="6"/>
    </row>
    <row r="176" spans="1:31" s="20" customFormat="1" ht="15" customHeight="1" x14ac:dyDescent="0.25">
      <c r="A176" s="19"/>
      <c r="B176" s="74" t="str">
        <f t="shared" si="2"/>
        <v>!!!</v>
      </c>
      <c r="C176" s="202" t="str">
        <f>IF($D176&lt;&gt;"",VLOOKUP(TEXT($D176,0),'Angaben Stationen'!$C$15:$D$114,2,0),"")</f>
        <v/>
      </c>
      <c r="D176" s="203"/>
      <c r="E176" s="210"/>
      <c r="F176" s="222"/>
      <c r="G176" s="205"/>
      <c r="H176" s="205"/>
      <c r="I176" s="223"/>
      <c r="J176" s="224"/>
      <c r="K176" s="114"/>
      <c r="L176" s="115"/>
      <c r="Q176" s="6">
        <f t="shared" si="17"/>
        <v>0</v>
      </c>
      <c r="R176" s="6" t="str">
        <f>VLOOKUP(C176,{"29 - Psychiatrie (Erwachsene)","BGI";"30 - Kinder- und Jugendpsychiatrie","BGII";"31 - Psychosomatik","BGI";"00 - Bitte eine Fachabteilung auswählen","Leer";"","Leer"},2,0)</f>
        <v>Leer</v>
      </c>
      <c r="S176" s="6" t="str">
        <f>VLOOKUP(C176,{"29 - Psychiatrie (Erwachsene)","BGIb";"30 - Kinder- und Jugendpsychiatrie","BGIIb";"31 - Psychosomatik","BGIb";"00 - Bitte eine Fachabteilung auswählen","Leer";"","Leer"},2,0)</f>
        <v>Leer</v>
      </c>
      <c r="T176" s="6" t="str">
        <f t="shared" si="20"/>
        <v>Leer</v>
      </c>
      <c r="U176" s="6" t="str">
        <f t="shared" si="18"/>
        <v/>
      </c>
      <c r="V176" s="6" t="str">
        <f>VLOOKUP($C176,{"29 - Psychiatrie (Erwachsene)","Anrechnungstatbestand";"30 - Kinder- und Jugendpsychiatrie","Anrechnungstatbestand";"31 - Psychosomatik","Anrechnungstatbestand";"","Leer";0,"Leer"},2,0)</f>
        <v>Leer</v>
      </c>
      <c r="W176" s="6" t="str">
        <f t="shared" si="19"/>
        <v>Leer</v>
      </c>
      <c r="X176" s="6">
        <f>VLOOKUP($C176,{"29 - Psychiatrie (Erwachsene)",1;"30 - Kinder- und Jugendpsychiatrie",1;"31 - Psychosomatik",1;"00 - Bitte eine Fachabteilung auswählen",0;"",0},2,0)</f>
        <v>0</v>
      </c>
      <c r="Y176" s="6">
        <f t="shared" si="5"/>
        <v>0</v>
      </c>
      <c r="Z176" s="6">
        <f t="shared" si="6"/>
        <v>0</v>
      </c>
      <c r="AA176" s="6">
        <f t="shared" si="7"/>
        <v>0</v>
      </c>
      <c r="AB176" s="6">
        <f t="shared" si="8"/>
        <v>0</v>
      </c>
      <c r="AC176" s="6">
        <f t="shared" si="9"/>
        <v>0</v>
      </c>
      <c r="AD176" s="6"/>
      <c r="AE176" s="6"/>
    </row>
    <row r="177" spans="1:31" s="20" customFormat="1" ht="15" customHeight="1" x14ac:dyDescent="0.25">
      <c r="A177" s="19"/>
      <c r="B177" s="74" t="str">
        <f t="shared" si="2"/>
        <v>!!!</v>
      </c>
      <c r="C177" s="202" t="str">
        <f>IF($D177&lt;&gt;"",VLOOKUP(TEXT($D177,0),'Angaben Stationen'!$C$15:$D$114,2,0),"")</f>
        <v/>
      </c>
      <c r="D177" s="203"/>
      <c r="E177" s="210"/>
      <c r="F177" s="222"/>
      <c r="G177" s="205"/>
      <c r="H177" s="205"/>
      <c r="I177" s="223"/>
      <c r="J177" s="224"/>
      <c r="K177" s="114"/>
      <c r="L177" s="115"/>
      <c r="Q177" s="6">
        <f t="shared" si="17"/>
        <v>0</v>
      </c>
      <c r="R177" s="6" t="str">
        <f>VLOOKUP(C177,{"29 - Psychiatrie (Erwachsene)","BGI";"30 - Kinder- und Jugendpsychiatrie","BGII";"31 - Psychosomatik","BGI";"00 - Bitte eine Fachabteilung auswählen","Leer";"","Leer"},2,0)</f>
        <v>Leer</v>
      </c>
      <c r="S177" s="6" t="str">
        <f>VLOOKUP(C177,{"29 - Psychiatrie (Erwachsene)","BGIb";"30 - Kinder- und Jugendpsychiatrie","BGIIb";"31 - Psychosomatik","BGIb";"00 - Bitte eine Fachabteilung auswählen","Leer";"","Leer"},2,0)</f>
        <v>Leer</v>
      </c>
      <c r="T177" s="6" t="str">
        <f t="shared" si="20"/>
        <v>Leer</v>
      </c>
      <c r="U177" s="6" t="str">
        <f t="shared" si="18"/>
        <v/>
      </c>
      <c r="V177" s="6" t="str">
        <f>VLOOKUP($C177,{"29 - Psychiatrie (Erwachsene)","Anrechnungstatbestand";"30 - Kinder- und Jugendpsychiatrie","Anrechnungstatbestand";"31 - Psychosomatik","Anrechnungstatbestand";"","Leer";0,"Leer"},2,0)</f>
        <v>Leer</v>
      </c>
      <c r="W177" s="6" t="str">
        <f t="shared" si="19"/>
        <v>Leer</v>
      </c>
      <c r="X177" s="6">
        <f>VLOOKUP($C177,{"29 - Psychiatrie (Erwachsene)",1;"30 - Kinder- und Jugendpsychiatrie",1;"31 - Psychosomatik",1;"00 - Bitte eine Fachabteilung auswählen",0;"",0},2,0)</f>
        <v>0</v>
      </c>
      <c r="Y177" s="6">
        <f t="shared" si="5"/>
        <v>0</v>
      </c>
      <c r="Z177" s="6">
        <f t="shared" si="6"/>
        <v>0</v>
      </c>
      <c r="AA177" s="6">
        <f t="shared" si="7"/>
        <v>0</v>
      </c>
      <c r="AB177" s="6">
        <f t="shared" si="8"/>
        <v>0</v>
      </c>
      <c r="AC177" s="6">
        <f t="shared" si="9"/>
        <v>0</v>
      </c>
      <c r="AD177" s="6"/>
      <c r="AE177" s="6"/>
    </row>
    <row r="178" spans="1:31" s="20" customFormat="1" ht="15" customHeight="1" x14ac:dyDescent="0.25">
      <c r="A178" s="19"/>
      <c r="B178" s="74" t="str">
        <f t="shared" si="2"/>
        <v>!!!</v>
      </c>
      <c r="C178" s="202" t="str">
        <f>IF($D178&lt;&gt;"",VLOOKUP(TEXT($D178,0),'Angaben Stationen'!$C$15:$D$114,2,0),"")</f>
        <v/>
      </c>
      <c r="D178" s="203"/>
      <c r="E178" s="210"/>
      <c r="F178" s="222"/>
      <c r="G178" s="205"/>
      <c r="H178" s="205"/>
      <c r="I178" s="223"/>
      <c r="J178" s="224"/>
      <c r="K178" s="114"/>
      <c r="L178" s="115"/>
      <c r="Q178" s="6">
        <f t="shared" si="17"/>
        <v>0</v>
      </c>
      <c r="R178" s="6" t="str">
        <f>VLOOKUP(C178,{"29 - Psychiatrie (Erwachsene)","BGI";"30 - Kinder- und Jugendpsychiatrie","BGII";"31 - Psychosomatik","BGI";"00 - Bitte eine Fachabteilung auswählen","Leer";"","Leer"},2,0)</f>
        <v>Leer</v>
      </c>
      <c r="S178" s="6" t="str">
        <f>VLOOKUP(C178,{"29 - Psychiatrie (Erwachsene)","BGIb";"30 - Kinder- und Jugendpsychiatrie","BGIIb";"31 - Psychosomatik","BGIb";"00 - Bitte eine Fachabteilung auswählen","Leer";"","Leer"},2,0)</f>
        <v>Leer</v>
      </c>
      <c r="T178" s="6" t="str">
        <f t="shared" si="20"/>
        <v>Leer</v>
      </c>
      <c r="U178" s="6" t="str">
        <f t="shared" si="18"/>
        <v/>
      </c>
      <c r="V178" s="6" t="str">
        <f>VLOOKUP($C178,{"29 - Psychiatrie (Erwachsene)","Anrechnungstatbestand";"30 - Kinder- und Jugendpsychiatrie","Anrechnungstatbestand";"31 - Psychosomatik","Anrechnungstatbestand";"","Leer";0,"Leer"},2,0)</f>
        <v>Leer</v>
      </c>
      <c r="W178" s="6" t="str">
        <f t="shared" si="19"/>
        <v>Leer</v>
      </c>
      <c r="X178" s="6">
        <f>VLOOKUP($C178,{"29 - Psychiatrie (Erwachsene)",1;"30 - Kinder- und Jugendpsychiatrie",1;"31 - Psychosomatik",1;"00 - Bitte eine Fachabteilung auswählen",0;"",0},2,0)</f>
        <v>0</v>
      </c>
      <c r="Y178" s="6">
        <f t="shared" si="5"/>
        <v>0</v>
      </c>
      <c r="Z178" s="6">
        <f t="shared" si="6"/>
        <v>0</v>
      </c>
      <c r="AA178" s="6">
        <f t="shared" si="7"/>
        <v>0</v>
      </c>
      <c r="AB178" s="6">
        <f t="shared" si="8"/>
        <v>0</v>
      </c>
      <c r="AC178" s="6">
        <f t="shared" si="9"/>
        <v>0</v>
      </c>
      <c r="AD178" s="6"/>
      <c r="AE178" s="6"/>
    </row>
    <row r="179" spans="1:31" s="20" customFormat="1" ht="15" customHeight="1" x14ac:dyDescent="0.25">
      <c r="A179" s="19"/>
      <c r="B179" s="74" t="str">
        <f t="shared" si="2"/>
        <v>!!!</v>
      </c>
      <c r="C179" s="202" t="str">
        <f>IF($D179&lt;&gt;"",VLOOKUP(TEXT($D179,0),'Angaben Stationen'!$C$15:$D$114,2,0),"")</f>
        <v/>
      </c>
      <c r="D179" s="203"/>
      <c r="E179" s="210"/>
      <c r="F179" s="222"/>
      <c r="G179" s="205"/>
      <c r="H179" s="205"/>
      <c r="I179" s="223"/>
      <c r="J179" s="224"/>
      <c r="K179" s="114"/>
      <c r="L179" s="115"/>
      <c r="Q179" s="6">
        <f t="shared" si="17"/>
        <v>0</v>
      </c>
      <c r="R179" s="6" t="str">
        <f>VLOOKUP(C179,{"29 - Psychiatrie (Erwachsene)","BGI";"30 - Kinder- und Jugendpsychiatrie","BGII";"31 - Psychosomatik","BGI";"00 - Bitte eine Fachabteilung auswählen","Leer";"","Leer"},2,0)</f>
        <v>Leer</v>
      </c>
      <c r="S179" s="6" t="str">
        <f>VLOOKUP(C179,{"29 - Psychiatrie (Erwachsene)","BGIb";"30 - Kinder- und Jugendpsychiatrie","BGIIb";"31 - Psychosomatik","BGIb";"00 - Bitte eine Fachabteilung auswählen","Leer";"","Leer"},2,0)</f>
        <v>Leer</v>
      </c>
      <c r="T179" s="6" t="str">
        <f t="shared" si="20"/>
        <v>Leer</v>
      </c>
      <c r="U179" s="6" t="str">
        <f t="shared" si="18"/>
        <v/>
      </c>
      <c r="V179" s="6" t="str">
        <f>VLOOKUP($C179,{"29 - Psychiatrie (Erwachsene)","Anrechnungstatbestand";"30 - Kinder- und Jugendpsychiatrie","Anrechnungstatbestand";"31 - Psychosomatik","Anrechnungstatbestand";"","Leer";0,"Leer"},2,0)</f>
        <v>Leer</v>
      </c>
      <c r="W179" s="6" t="str">
        <f t="shared" si="19"/>
        <v>Leer</v>
      </c>
      <c r="X179" s="6">
        <f>VLOOKUP($C179,{"29 - Psychiatrie (Erwachsene)",1;"30 - Kinder- und Jugendpsychiatrie",1;"31 - Psychosomatik",1;"00 - Bitte eine Fachabteilung auswählen",0;"",0},2,0)</f>
        <v>0</v>
      </c>
      <c r="Y179" s="6">
        <f t="shared" si="5"/>
        <v>0</v>
      </c>
      <c r="Z179" s="6">
        <f t="shared" si="6"/>
        <v>0</v>
      </c>
      <c r="AA179" s="6">
        <f t="shared" si="7"/>
        <v>0</v>
      </c>
      <c r="AB179" s="6">
        <f t="shared" si="8"/>
        <v>0</v>
      </c>
      <c r="AC179" s="6">
        <f t="shared" si="9"/>
        <v>0</v>
      </c>
      <c r="AD179" s="6"/>
      <c r="AE179" s="6"/>
    </row>
    <row r="180" spans="1:31" s="20" customFormat="1" ht="15" customHeight="1" x14ac:dyDescent="0.25">
      <c r="A180" s="19"/>
      <c r="B180" s="74" t="str">
        <f t="shared" si="2"/>
        <v>!!!</v>
      </c>
      <c r="C180" s="202" t="str">
        <f>IF($D180&lt;&gt;"",VLOOKUP(TEXT($D180,0),'Angaben Stationen'!$C$15:$D$114,2,0),"")</f>
        <v/>
      </c>
      <c r="D180" s="203"/>
      <c r="E180" s="210"/>
      <c r="F180" s="222"/>
      <c r="G180" s="205"/>
      <c r="H180" s="205"/>
      <c r="I180" s="223"/>
      <c r="J180" s="224"/>
      <c r="K180" s="114"/>
      <c r="L180" s="115"/>
      <c r="Q180" s="6">
        <f t="shared" si="17"/>
        <v>0</v>
      </c>
      <c r="R180" s="6" t="str">
        <f>VLOOKUP(C180,{"29 - Psychiatrie (Erwachsene)","BGI";"30 - Kinder- und Jugendpsychiatrie","BGII";"31 - Psychosomatik","BGI";"00 - Bitte eine Fachabteilung auswählen","Leer";"","Leer"},2,0)</f>
        <v>Leer</v>
      </c>
      <c r="S180" s="6" t="str">
        <f>VLOOKUP(C180,{"29 - Psychiatrie (Erwachsene)","BGIb";"30 - Kinder- und Jugendpsychiatrie","BGIIb";"31 - Psychosomatik","BGIb";"00 - Bitte eine Fachabteilung auswählen","Leer";"","Leer"},2,0)</f>
        <v>Leer</v>
      </c>
      <c r="T180" s="6" t="str">
        <f t="shared" si="20"/>
        <v>Leer</v>
      </c>
      <c r="U180" s="6" t="str">
        <f t="shared" si="18"/>
        <v/>
      </c>
      <c r="V180" s="6" t="str">
        <f>VLOOKUP($C180,{"29 - Psychiatrie (Erwachsene)","Anrechnungstatbestand";"30 - Kinder- und Jugendpsychiatrie","Anrechnungstatbestand";"31 - Psychosomatik","Anrechnungstatbestand";"","Leer";0,"Leer"},2,0)</f>
        <v>Leer</v>
      </c>
      <c r="W180" s="6" t="str">
        <f t="shared" si="19"/>
        <v>Leer</v>
      </c>
      <c r="X180" s="6">
        <f>VLOOKUP($C180,{"29 - Psychiatrie (Erwachsene)",1;"30 - Kinder- und Jugendpsychiatrie",1;"31 - Psychosomatik",1;"00 - Bitte eine Fachabteilung auswählen",0;"",0},2,0)</f>
        <v>0</v>
      </c>
      <c r="Y180" s="6">
        <f t="shared" si="5"/>
        <v>0</v>
      </c>
      <c r="Z180" s="6">
        <f t="shared" si="6"/>
        <v>0</v>
      </c>
      <c r="AA180" s="6">
        <f t="shared" si="7"/>
        <v>0</v>
      </c>
      <c r="AB180" s="6">
        <f t="shared" si="8"/>
        <v>0</v>
      </c>
      <c r="AC180" s="6">
        <f t="shared" si="9"/>
        <v>0</v>
      </c>
      <c r="AD180" s="6"/>
      <c r="AE180" s="6"/>
    </row>
    <row r="181" spans="1:31" s="20" customFormat="1" ht="15" customHeight="1" x14ac:dyDescent="0.25">
      <c r="A181" s="19"/>
      <c r="B181" s="74" t="str">
        <f t="shared" si="2"/>
        <v>!!!</v>
      </c>
      <c r="C181" s="202" t="str">
        <f>IF($D181&lt;&gt;"",VLOOKUP(TEXT($D181,0),'Angaben Stationen'!$C$15:$D$114,2,0),"")</f>
        <v/>
      </c>
      <c r="D181" s="203"/>
      <c r="E181" s="210"/>
      <c r="F181" s="222"/>
      <c r="G181" s="205"/>
      <c r="H181" s="205"/>
      <c r="I181" s="223"/>
      <c r="J181" s="224"/>
      <c r="K181" s="114"/>
      <c r="L181" s="115"/>
      <c r="Q181" s="6">
        <f t="shared" si="17"/>
        <v>0</v>
      </c>
      <c r="R181" s="6" t="str">
        <f>VLOOKUP(C181,{"29 - Psychiatrie (Erwachsene)","BGI";"30 - Kinder- und Jugendpsychiatrie","BGII";"31 - Psychosomatik","BGI";"00 - Bitte eine Fachabteilung auswählen","Leer";"","Leer"},2,0)</f>
        <v>Leer</v>
      </c>
      <c r="S181" s="6" t="str">
        <f>VLOOKUP(C181,{"29 - Psychiatrie (Erwachsene)","BGIb";"30 - Kinder- und Jugendpsychiatrie","BGIIb";"31 - Psychosomatik","BGIb";"00 - Bitte eine Fachabteilung auswählen","Leer";"","Leer"},2,0)</f>
        <v>Leer</v>
      </c>
      <c r="T181" s="6" t="str">
        <f t="shared" si="20"/>
        <v>Leer</v>
      </c>
      <c r="U181" s="6" t="str">
        <f t="shared" si="18"/>
        <v/>
      </c>
      <c r="V181" s="6" t="str">
        <f>VLOOKUP($C181,{"29 - Psychiatrie (Erwachsene)","Anrechnungstatbestand";"30 - Kinder- und Jugendpsychiatrie","Anrechnungstatbestand";"31 - Psychosomatik","Anrechnungstatbestand";"","Leer";0,"Leer"},2,0)</f>
        <v>Leer</v>
      </c>
      <c r="W181" s="6" t="str">
        <f t="shared" si="19"/>
        <v>Leer</v>
      </c>
      <c r="X181" s="6">
        <f>VLOOKUP($C181,{"29 - Psychiatrie (Erwachsene)",1;"30 - Kinder- und Jugendpsychiatrie",1;"31 - Psychosomatik",1;"00 - Bitte eine Fachabteilung auswählen",0;"",0},2,0)</f>
        <v>0</v>
      </c>
      <c r="Y181" s="6">
        <f t="shared" si="5"/>
        <v>0</v>
      </c>
      <c r="Z181" s="6">
        <f t="shared" si="6"/>
        <v>0</v>
      </c>
      <c r="AA181" s="6">
        <f t="shared" si="7"/>
        <v>0</v>
      </c>
      <c r="AB181" s="6">
        <f t="shared" si="8"/>
        <v>0</v>
      </c>
      <c r="AC181" s="6">
        <f t="shared" si="9"/>
        <v>0</v>
      </c>
      <c r="AD181" s="6"/>
      <c r="AE181" s="6"/>
    </row>
    <row r="182" spans="1:31" s="20" customFormat="1" ht="15" customHeight="1" x14ac:dyDescent="0.25">
      <c r="A182" s="19"/>
      <c r="B182" s="74" t="str">
        <f t="shared" si="2"/>
        <v>!!!</v>
      </c>
      <c r="C182" s="202" t="str">
        <f>IF($D182&lt;&gt;"",VLOOKUP(TEXT($D182,0),'Angaben Stationen'!$C$15:$D$114,2,0),"")</f>
        <v/>
      </c>
      <c r="D182" s="203"/>
      <c r="E182" s="210"/>
      <c r="F182" s="222"/>
      <c r="G182" s="205"/>
      <c r="H182" s="205"/>
      <c r="I182" s="223"/>
      <c r="J182" s="224"/>
      <c r="K182" s="114"/>
      <c r="L182" s="115"/>
      <c r="Q182" s="6">
        <f t="shared" si="17"/>
        <v>0</v>
      </c>
      <c r="R182" s="6" t="str">
        <f>VLOOKUP(C182,{"29 - Psychiatrie (Erwachsene)","BGI";"30 - Kinder- und Jugendpsychiatrie","BGII";"31 - Psychosomatik","BGI";"00 - Bitte eine Fachabteilung auswählen","Leer";"","Leer"},2,0)</f>
        <v>Leer</v>
      </c>
      <c r="S182" s="6" t="str">
        <f>VLOOKUP(C182,{"29 - Psychiatrie (Erwachsene)","BGIb";"30 - Kinder- und Jugendpsychiatrie","BGIIb";"31 - Psychosomatik","BGIb";"00 - Bitte eine Fachabteilung auswählen","Leer";"","Leer"},2,0)</f>
        <v>Leer</v>
      </c>
      <c r="T182" s="6" t="str">
        <f t="shared" si="20"/>
        <v>Leer</v>
      </c>
      <c r="U182" s="6" t="str">
        <f t="shared" si="18"/>
        <v/>
      </c>
      <c r="V182" s="6" t="str">
        <f>VLOOKUP($C182,{"29 - Psychiatrie (Erwachsene)","Anrechnungstatbestand";"30 - Kinder- und Jugendpsychiatrie","Anrechnungstatbestand";"31 - Psychosomatik","Anrechnungstatbestand";"","Leer";0,"Leer"},2,0)</f>
        <v>Leer</v>
      </c>
      <c r="W182" s="6" t="str">
        <f t="shared" si="19"/>
        <v>Leer</v>
      </c>
      <c r="X182" s="6">
        <f>VLOOKUP($C182,{"29 - Psychiatrie (Erwachsene)",1;"30 - Kinder- und Jugendpsychiatrie",1;"31 - Psychosomatik",1;"00 - Bitte eine Fachabteilung auswählen",0;"",0},2,0)</f>
        <v>0</v>
      </c>
      <c r="Y182" s="6">
        <f t="shared" si="5"/>
        <v>0</v>
      </c>
      <c r="Z182" s="6">
        <f t="shared" si="6"/>
        <v>0</v>
      </c>
      <c r="AA182" s="6">
        <f t="shared" si="7"/>
        <v>0</v>
      </c>
      <c r="AB182" s="6">
        <f t="shared" si="8"/>
        <v>0</v>
      </c>
      <c r="AC182" s="6">
        <f t="shared" si="9"/>
        <v>0</v>
      </c>
      <c r="AD182" s="6"/>
      <c r="AE182" s="6"/>
    </row>
    <row r="183" spans="1:31" s="20" customFormat="1" ht="15" customHeight="1" x14ac:dyDescent="0.25">
      <c r="A183" s="19"/>
      <c r="B183" s="74" t="str">
        <f t="shared" si="2"/>
        <v>!!!</v>
      </c>
      <c r="C183" s="202" t="str">
        <f>IF($D183&lt;&gt;"",VLOOKUP(TEXT($D183,0),'Angaben Stationen'!$C$15:$D$114,2,0),"")</f>
        <v/>
      </c>
      <c r="D183" s="203"/>
      <c r="E183" s="210"/>
      <c r="F183" s="222"/>
      <c r="G183" s="205"/>
      <c r="H183" s="205"/>
      <c r="I183" s="223"/>
      <c r="J183" s="224"/>
      <c r="K183" s="114"/>
      <c r="L183" s="115"/>
      <c r="Q183" s="6">
        <f t="shared" si="17"/>
        <v>0</v>
      </c>
      <c r="R183" s="6" t="str">
        <f>VLOOKUP(C183,{"29 - Psychiatrie (Erwachsene)","BGI";"30 - Kinder- und Jugendpsychiatrie","BGII";"31 - Psychosomatik","BGI";"00 - Bitte eine Fachabteilung auswählen","Leer";"","Leer"},2,0)</f>
        <v>Leer</v>
      </c>
      <c r="S183" s="6" t="str">
        <f>VLOOKUP(C183,{"29 - Psychiatrie (Erwachsene)","BGIb";"30 - Kinder- und Jugendpsychiatrie","BGIIb";"31 - Psychosomatik","BGIb";"00 - Bitte eine Fachabteilung auswählen","Leer";"","Leer"},2,0)</f>
        <v>Leer</v>
      </c>
      <c r="T183" s="6" t="str">
        <f t="shared" si="20"/>
        <v>Leer</v>
      </c>
      <c r="U183" s="6" t="str">
        <f t="shared" si="18"/>
        <v/>
      </c>
      <c r="V183" s="6" t="str">
        <f>VLOOKUP($C183,{"29 - Psychiatrie (Erwachsene)","Anrechnungstatbestand";"30 - Kinder- und Jugendpsychiatrie","Anrechnungstatbestand";"31 - Psychosomatik","Anrechnungstatbestand";"","Leer";0,"Leer"},2,0)</f>
        <v>Leer</v>
      </c>
      <c r="W183" s="6" t="str">
        <f t="shared" si="19"/>
        <v>Leer</v>
      </c>
      <c r="X183" s="6">
        <f>VLOOKUP($C183,{"29 - Psychiatrie (Erwachsene)",1;"30 - Kinder- und Jugendpsychiatrie",1;"31 - Psychosomatik",1;"00 - Bitte eine Fachabteilung auswählen",0;"",0},2,0)</f>
        <v>0</v>
      </c>
      <c r="Y183" s="6">
        <f t="shared" si="5"/>
        <v>0</v>
      </c>
      <c r="Z183" s="6">
        <f t="shared" si="6"/>
        <v>0</v>
      </c>
      <c r="AA183" s="6">
        <f t="shared" si="7"/>
        <v>0</v>
      </c>
      <c r="AB183" s="6">
        <f t="shared" si="8"/>
        <v>0</v>
      </c>
      <c r="AC183" s="6">
        <f t="shared" si="9"/>
        <v>0</v>
      </c>
      <c r="AD183" s="6"/>
      <c r="AE183" s="6"/>
    </row>
    <row r="184" spans="1:31" s="20" customFormat="1" ht="15" customHeight="1" x14ac:dyDescent="0.25">
      <c r="A184" s="19"/>
      <c r="B184" s="74" t="str">
        <f t="shared" si="2"/>
        <v>!!!</v>
      </c>
      <c r="C184" s="202" t="str">
        <f>IF($D184&lt;&gt;"",VLOOKUP(TEXT($D184,0),'Angaben Stationen'!$C$15:$D$114,2,0),"")</f>
        <v/>
      </c>
      <c r="D184" s="203"/>
      <c r="E184" s="210"/>
      <c r="F184" s="222"/>
      <c r="G184" s="205"/>
      <c r="H184" s="205"/>
      <c r="I184" s="223"/>
      <c r="J184" s="224"/>
      <c r="K184" s="114"/>
      <c r="L184" s="115"/>
      <c r="Q184" s="6">
        <f t="shared" si="17"/>
        <v>0</v>
      </c>
      <c r="R184" s="6" t="str">
        <f>VLOOKUP(C184,{"29 - Psychiatrie (Erwachsene)","BGI";"30 - Kinder- und Jugendpsychiatrie","BGII";"31 - Psychosomatik","BGI";"00 - Bitte eine Fachabteilung auswählen","Leer";"","Leer"},2,0)</f>
        <v>Leer</v>
      </c>
      <c r="S184" s="6" t="str">
        <f>VLOOKUP(C184,{"29 - Psychiatrie (Erwachsene)","BGIb";"30 - Kinder- und Jugendpsychiatrie","BGIIb";"31 - Psychosomatik","BGIb";"00 - Bitte eine Fachabteilung auswählen","Leer";"","Leer"},2,0)</f>
        <v>Leer</v>
      </c>
      <c r="T184" s="6" t="str">
        <f t="shared" si="20"/>
        <v>Leer</v>
      </c>
      <c r="U184" s="6" t="str">
        <f t="shared" si="18"/>
        <v/>
      </c>
      <c r="V184" s="6" t="str">
        <f>VLOOKUP($C184,{"29 - Psychiatrie (Erwachsene)","Anrechnungstatbestand";"30 - Kinder- und Jugendpsychiatrie","Anrechnungstatbestand";"31 - Psychosomatik","Anrechnungstatbestand";"","Leer";0,"Leer"},2,0)</f>
        <v>Leer</v>
      </c>
      <c r="W184" s="6" t="str">
        <f t="shared" si="19"/>
        <v>Leer</v>
      </c>
      <c r="X184" s="6">
        <f>VLOOKUP($C184,{"29 - Psychiatrie (Erwachsene)",1;"30 - Kinder- und Jugendpsychiatrie",1;"31 - Psychosomatik",1;"00 - Bitte eine Fachabteilung auswählen",0;"",0},2,0)</f>
        <v>0</v>
      </c>
      <c r="Y184" s="6">
        <f t="shared" si="5"/>
        <v>0</v>
      </c>
      <c r="Z184" s="6">
        <f t="shared" si="6"/>
        <v>0</v>
      </c>
      <c r="AA184" s="6">
        <f t="shared" si="7"/>
        <v>0</v>
      </c>
      <c r="AB184" s="6">
        <f t="shared" si="8"/>
        <v>0</v>
      </c>
      <c r="AC184" s="6">
        <f t="shared" si="9"/>
        <v>0</v>
      </c>
      <c r="AD184" s="6"/>
      <c r="AE184" s="6"/>
    </row>
    <row r="185" spans="1:31" s="20" customFormat="1" ht="15" customHeight="1" x14ac:dyDescent="0.25">
      <c r="A185" s="19"/>
      <c r="B185" s="74" t="str">
        <f t="shared" si="2"/>
        <v>!!!</v>
      </c>
      <c r="C185" s="202" t="str">
        <f>IF($D185&lt;&gt;"",VLOOKUP(TEXT($D185,0),'Angaben Stationen'!$C$15:$D$114,2,0),"")</f>
        <v/>
      </c>
      <c r="D185" s="203"/>
      <c r="E185" s="210"/>
      <c r="F185" s="222"/>
      <c r="G185" s="205"/>
      <c r="H185" s="205"/>
      <c r="I185" s="223"/>
      <c r="J185" s="224"/>
      <c r="K185" s="114"/>
      <c r="L185" s="115"/>
      <c r="Q185" s="6">
        <f t="shared" si="17"/>
        <v>0</v>
      </c>
      <c r="R185" s="6" t="str">
        <f>VLOOKUP(C185,{"29 - Psychiatrie (Erwachsene)","BGI";"30 - Kinder- und Jugendpsychiatrie","BGII";"31 - Psychosomatik","BGI";"00 - Bitte eine Fachabteilung auswählen","Leer";"","Leer"},2,0)</f>
        <v>Leer</v>
      </c>
      <c r="S185" s="6" t="str">
        <f>VLOOKUP(C185,{"29 - Psychiatrie (Erwachsene)","BGIb";"30 - Kinder- und Jugendpsychiatrie","BGIIb";"31 - Psychosomatik","BGIb";"00 - Bitte eine Fachabteilung auswählen","Leer";"","Leer"},2,0)</f>
        <v>Leer</v>
      </c>
      <c r="T185" s="6" t="str">
        <f t="shared" si="20"/>
        <v>Leer</v>
      </c>
      <c r="U185" s="6" t="str">
        <f t="shared" si="18"/>
        <v/>
      </c>
      <c r="V185" s="6" t="str">
        <f>VLOOKUP($C185,{"29 - Psychiatrie (Erwachsene)","Anrechnungstatbestand";"30 - Kinder- und Jugendpsychiatrie","Anrechnungstatbestand";"31 - Psychosomatik","Anrechnungstatbestand";"","Leer";0,"Leer"},2,0)</f>
        <v>Leer</v>
      </c>
      <c r="W185" s="6" t="str">
        <f t="shared" si="19"/>
        <v>Leer</v>
      </c>
      <c r="X185" s="6">
        <f>VLOOKUP($C185,{"29 - Psychiatrie (Erwachsene)",1;"30 - Kinder- und Jugendpsychiatrie",1;"31 - Psychosomatik",1;"00 - Bitte eine Fachabteilung auswählen",0;"",0},2,0)</f>
        <v>0</v>
      </c>
      <c r="Y185" s="6">
        <f t="shared" si="5"/>
        <v>0</v>
      </c>
      <c r="Z185" s="6">
        <f t="shared" si="6"/>
        <v>0</v>
      </c>
      <c r="AA185" s="6">
        <f t="shared" si="7"/>
        <v>0</v>
      </c>
      <c r="AB185" s="6">
        <f t="shared" si="8"/>
        <v>0</v>
      </c>
      <c r="AC185" s="6">
        <f t="shared" si="9"/>
        <v>0</v>
      </c>
      <c r="AD185" s="6"/>
      <c r="AE185" s="6"/>
    </row>
    <row r="186" spans="1:31" s="20" customFormat="1" ht="15" customHeight="1" x14ac:dyDescent="0.25">
      <c r="A186" s="19"/>
      <c r="B186" s="74" t="str">
        <f t="shared" si="2"/>
        <v>!!!</v>
      </c>
      <c r="C186" s="202" t="str">
        <f>IF($D186&lt;&gt;"",VLOOKUP(TEXT($D186,0),'Angaben Stationen'!$C$15:$D$114,2,0),"")</f>
        <v/>
      </c>
      <c r="D186" s="203"/>
      <c r="E186" s="210"/>
      <c r="F186" s="222"/>
      <c r="G186" s="205"/>
      <c r="H186" s="205"/>
      <c r="I186" s="223"/>
      <c r="J186" s="224"/>
      <c r="K186" s="114"/>
      <c r="L186" s="115"/>
      <c r="Q186" s="6">
        <f t="shared" si="17"/>
        <v>0</v>
      </c>
      <c r="R186" s="6" t="str">
        <f>VLOOKUP(C186,{"29 - Psychiatrie (Erwachsene)","BGI";"30 - Kinder- und Jugendpsychiatrie","BGII";"31 - Psychosomatik","BGI";"00 - Bitte eine Fachabteilung auswählen","Leer";"","Leer"},2,0)</f>
        <v>Leer</v>
      </c>
      <c r="S186" s="6" t="str">
        <f>VLOOKUP(C186,{"29 - Psychiatrie (Erwachsene)","BGIb";"30 - Kinder- und Jugendpsychiatrie","BGIIb";"31 - Psychosomatik","BGIb";"00 - Bitte eine Fachabteilung auswählen","Leer";"","Leer"},2,0)</f>
        <v>Leer</v>
      </c>
      <c r="T186" s="6" t="str">
        <f t="shared" si="20"/>
        <v>Leer</v>
      </c>
      <c r="U186" s="6" t="str">
        <f t="shared" si="18"/>
        <v/>
      </c>
      <c r="V186" s="6" t="str">
        <f>VLOOKUP($C186,{"29 - Psychiatrie (Erwachsene)","Anrechnungstatbestand";"30 - Kinder- und Jugendpsychiatrie","Anrechnungstatbestand";"31 - Psychosomatik","Anrechnungstatbestand";"","Leer";0,"Leer"},2,0)</f>
        <v>Leer</v>
      </c>
      <c r="W186" s="6" t="str">
        <f t="shared" si="19"/>
        <v>Leer</v>
      </c>
      <c r="X186" s="6">
        <f>VLOOKUP($C186,{"29 - Psychiatrie (Erwachsene)",1;"30 - Kinder- und Jugendpsychiatrie",1;"31 - Psychosomatik",1;"00 - Bitte eine Fachabteilung auswählen",0;"",0},2,0)</f>
        <v>0</v>
      </c>
      <c r="Y186" s="6">
        <f t="shared" si="5"/>
        <v>0</v>
      </c>
      <c r="Z186" s="6">
        <f t="shared" si="6"/>
        <v>0</v>
      </c>
      <c r="AA186" s="6">
        <f t="shared" si="7"/>
        <v>0</v>
      </c>
      <c r="AB186" s="6">
        <f t="shared" si="8"/>
        <v>0</v>
      </c>
      <c r="AC186" s="6">
        <f t="shared" si="9"/>
        <v>0</v>
      </c>
      <c r="AD186" s="6"/>
      <c r="AE186" s="6"/>
    </row>
    <row r="187" spans="1:31" s="20" customFormat="1" ht="15" customHeight="1" x14ac:dyDescent="0.25">
      <c r="A187" s="19"/>
      <c r="B187" s="74" t="str">
        <f t="shared" si="2"/>
        <v>!!!</v>
      </c>
      <c r="C187" s="202" t="str">
        <f>IF($D187&lt;&gt;"",VLOOKUP(TEXT($D187,0),'Angaben Stationen'!$C$15:$D$114,2,0),"")</f>
        <v/>
      </c>
      <c r="D187" s="203"/>
      <c r="E187" s="210"/>
      <c r="F187" s="222"/>
      <c r="G187" s="205"/>
      <c r="H187" s="205"/>
      <c r="I187" s="223"/>
      <c r="J187" s="224"/>
      <c r="K187" s="114"/>
      <c r="L187" s="115"/>
      <c r="Q187" s="6">
        <f t="shared" si="17"/>
        <v>0</v>
      </c>
      <c r="R187" s="6" t="str">
        <f>VLOOKUP(C187,{"29 - Psychiatrie (Erwachsene)","BGI";"30 - Kinder- und Jugendpsychiatrie","BGII";"31 - Psychosomatik","BGI";"00 - Bitte eine Fachabteilung auswählen","Leer";"","Leer"},2,0)</f>
        <v>Leer</v>
      </c>
      <c r="S187" s="6" t="str">
        <f>VLOOKUP(C187,{"29 - Psychiatrie (Erwachsene)","BGIb";"30 - Kinder- und Jugendpsychiatrie","BGIIb";"31 - Psychosomatik","BGIb";"00 - Bitte eine Fachabteilung auswählen","Leer";"","Leer"},2,0)</f>
        <v>Leer</v>
      </c>
      <c r="T187" s="6" t="str">
        <f t="shared" si="20"/>
        <v>Leer</v>
      </c>
      <c r="U187" s="6" t="str">
        <f t="shared" si="18"/>
        <v/>
      </c>
      <c r="V187" s="6" t="str">
        <f>VLOOKUP($C187,{"29 - Psychiatrie (Erwachsene)","Anrechnungstatbestand";"30 - Kinder- und Jugendpsychiatrie","Anrechnungstatbestand";"31 - Psychosomatik","Anrechnungstatbestand";"","Leer";0,"Leer"},2,0)</f>
        <v>Leer</v>
      </c>
      <c r="W187" s="6" t="str">
        <f t="shared" si="19"/>
        <v>Leer</v>
      </c>
      <c r="X187" s="6">
        <f>VLOOKUP($C187,{"29 - Psychiatrie (Erwachsene)",1;"30 - Kinder- und Jugendpsychiatrie",1;"31 - Psychosomatik",1;"00 - Bitte eine Fachabteilung auswählen",0;"",0},2,0)</f>
        <v>0</v>
      </c>
      <c r="Y187" s="6">
        <f t="shared" si="5"/>
        <v>0</v>
      </c>
      <c r="Z187" s="6">
        <f t="shared" si="6"/>
        <v>0</v>
      </c>
      <c r="AA187" s="6">
        <f t="shared" si="7"/>
        <v>0</v>
      </c>
      <c r="AB187" s="6">
        <f t="shared" si="8"/>
        <v>0</v>
      </c>
      <c r="AC187" s="6">
        <f t="shared" si="9"/>
        <v>0</v>
      </c>
      <c r="AD187" s="6"/>
      <c r="AE187" s="6"/>
    </row>
    <row r="188" spans="1:31" s="20" customFormat="1" ht="15" customHeight="1" x14ac:dyDescent="0.25">
      <c r="A188" s="19"/>
      <c r="B188" s="74" t="str">
        <f t="shared" si="2"/>
        <v>!!!</v>
      </c>
      <c r="C188" s="202" t="str">
        <f>IF($D188&lt;&gt;"",VLOOKUP(TEXT($D188,0),'Angaben Stationen'!$C$15:$D$114,2,0),"")</f>
        <v/>
      </c>
      <c r="D188" s="203"/>
      <c r="E188" s="210"/>
      <c r="F188" s="222"/>
      <c r="G188" s="205"/>
      <c r="H188" s="205"/>
      <c r="I188" s="223"/>
      <c r="J188" s="224"/>
      <c r="K188" s="114"/>
      <c r="L188" s="115"/>
      <c r="Q188" s="6">
        <f t="shared" si="17"/>
        <v>0</v>
      </c>
      <c r="R188" s="6" t="str">
        <f>VLOOKUP(C188,{"29 - Psychiatrie (Erwachsene)","BGI";"30 - Kinder- und Jugendpsychiatrie","BGII";"31 - Psychosomatik","BGI";"00 - Bitte eine Fachabteilung auswählen","Leer";"","Leer"},2,0)</f>
        <v>Leer</v>
      </c>
      <c r="S188" s="6" t="str">
        <f>VLOOKUP(C188,{"29 - Psychiatrie (Erwachsene)","BGIb";"30 - Kinder- und Jugendpsychiatrie","BGIIb";"31 - Psychosomatik","BGIb";"00 - Bitte eine Fachabteilung auswählen","Leer";"","Leer"},2,0)</f>
        <v>Leer</v>
      </c>
      <c r="T188" s="6" t="str">
        <f t="shared" si="20"/>
        <v>Leer</v>
      </c>
      <c r="U188" s="6" t="str">
        <f t="shared" si="18"/>
        <v/>
      </c>
      <c r="V188" s="6" t="str">
        <f>VLOOKUP($C188,{"29 - Psychiatrie (Erwachsene)","Anrechnungstatbestand";"30 - Kinder- und Jugendpsychiatrie","Anrechnungstatbestand";"31 - Psychosomatik","Anrechnungstatbestand";"","Leer";0,"Leer"},2,0)</f>
        <v>Leer</v>
      </c>
      <c r="W188" s="6" t="str">
        <f t="shared" si="19"/>
        <v>Leer</v>
      </c>
      <c r="X188" s="6">
        <f>VLOOKUP($C188,{"29 - Psychiatrie (Erwachsene)",1;"30 - Kinder- und Jugendpsychiatrie",1;"31 - Psychosomatik",1;"00 - Bitte eine Fachabteilung auswählen",0;"",0},2,0)</f>
        <v>0</v>
      </c>
      <c r="Y188" s="6">
        <f t="shared" si="5"/>
        <v>0</v>
      </c>
      <c r="Z188" s="6">
        <f t="shared" si="6"/>
        <v>0</v>
      </c>
      <c r="AA188" s="6">
        <f t="shared" si="7"/>
        <v>0</v>
      </c>
      <c r="AB188" s="6">
        <f t="shared" si="8"/>
        <v>0</v>
      </c>
      <c r="AC188" s="6">
        <f t="shared" si="9"/>
        <v>0</v>
      </c>
      <c r="AD188" s="6"/>
      <c r="AE188" s="6"/>
    </row>
    <row r="189" spans="1:31" s="20" customFormat="1" ht="15" customHeight="1" x14ac:dyDescent="0.25">
      <c r="A189" s="19"/>
      <c r="B189" s="74" t="str">
        <f t="shared" si="2"/>
        <v>!!!</v>
      </c>
      <c r="C189" s="202" t="str">
        <f>IF($D189&lt;&gt;"",VLOOKUP(TEXT($D189,0),'Angaben Stationen'!$C$15:$D$114,2,0),"")</f>
        <v/>
      </c>
      <c r="D189" s="203"/>
      <c r="E189" s="210"/>
      <c r="F189" s="222"/>
      <c r="G189" s="205"/>
      <c r="H189" s="205"/>
      <c r="I189" s="223"/>
      <c r="J189" s="224"/>
      <c r="K189" s="114"/>
      <c r="L189" s="115"/>
      <c r="Q189" s="6">
        <f t="shared" si="17"/>
        <v>0</v>
      </c>
      <c r="R189" s="6" t="str">
        <f>VLOOKUP(C189,{"29 - Psychiatrie (Erwachsene)","BGI";"30 - Kinder- und Jugendpsychiatrie","BGII";"31 - Psychosomatik","BGI";"00 - Bitte eine Fachabteilung auswählen","Leer";"","Leer"},2,0)</f>
        <v>Leer</v>
      </c>
      <c r="S189" s="6" t="str">
        <f>VLOOKUP(C189,{"29 - Psychiatrie (Erwachsene)","BGIb";"30 - Kinder- und Jugendpsychiatrie","BGIIb";"31 - Psychosomatik","BGIb";"00 - Bitte eine Fachabteilung auswählen","Leer";"","Leer"},2,0)</f>
        <v>Leer</v>
      </c>
      <c r="T189" s="6" t="str">
        <f t="shared" si="20"/>
        <v>Leer</v>
      </c>
      <c r="U189" s="6" t="str">
        <f t="shared" si="18"/>
        <v/>
      </c>
      <c r="V189" s="6" t="str">
        <f>VLOOKUP($C189,{"29 - Psychiatrie (Erwachsene)","Anrechnungstatbestand";"30 - Kinder- und Jugendpsychiatrie","Anrechnungstatbestand";"31 - Psychosomatik","Anrechnungstatbestand";"","Leer";0,"Leer"},2,0)</f>
        <v>Leer</v>
      </c>
      <c r="W189" s="6" t="str">
        <f t="shared" si="19"/>
        <v>Leer</v>
      </c>
      <c r="X189" s="6">
        <f>VLOOKUP($C189,{"29 - Psychiatrie (Erwachsene)",1;"30 - Kinder- und Jugendpsychiatrie",1;"31 - Psychosomatik",1;"00 - Bitte eine Fachabteilung auswählen",0;"",0},2,0)</f>
        <v>0</v>
      </c>
      <c r="Y189" s="6">
        <f t="shared" si="5"/>
        <v>0</v>
      </c>
      <c r="Z189" s="6">
        <f t="shared" si="6"/>
        <v>0</v>
      </c>
      <c r="AA189" s="6">
        <f t="shared" si="7"/>
        <v>0</v>
      </c>
      <c r="AB189" s="6">
        <f t="shared" si="8"/>
        <v>0</v>
      </c>
      <c r="AC189" s="6">
        <f t="shared" si="9"/>
        <v>0</v>
      </c>
      <c r="AD189" s="6"/>
      <c r="AE189" s="6"/>
    </row>
    <row r="190" spans="1:31" s="20" customFormat="1" ht="15" customHeight="1" x14ac:dyDescent="0.25">
      <c r="A190" s="19"/>
      <c r="B190" s="74" t="str">
        <f t="shared" si="2"/>
        <v>!!!</v>
      </c>
      <c r="C190" s="202" t="str">
        <f>IF($D190&lt;&gt;"",VLOOKUP(TEXT($D190,0),'Angaben Stationen'!$C$15:$D$114,2,0),"")</f>
        <v/>
      </c>
      <c r="D190" s="203"/>
      <c r="E190" s="210"/>
      <c r="F190" s="222"/>
      <c r="G190" s="205"/>
      <c r="H190" s="205"/>
      <c r="I190" s="223"/>
      <c r="J190" s="224"/>
      <c r="K190" s="114"/>
      <c r="L190" s="115"/>
      <c r="Q190" s="6">
        <f t="shared" si="17"/>
        <v>0</v>
      </c>
      <c r="R190" s="6" t="str">
        <f>VLOOKUP(C190,{"29 - Psychiatrie (Erwachsene)","BGI";"30 - Kinder- und Jugendpsychiatrie","BGII";"31 - Psychosomatik","BGI";"00 - Bitte eine Fachabteilung auswählen","Leer";"","Leer"},2,0)</f>
        <v>Leer</v>
      </c>
      <c r="S190" s="6" t="str">
        <f>VLOOKUP(C190,{"29 - Psychiatrie (Erwachsene)","BGIb";"30 - Kinder- und Jugendpsychiatrie","BGIIb";"31 - Psychosomatik","BGIb";"00 - Bitte eine Fachabteilung auswählen","Leer";"","Leer"},2,0)</f>
        <v>Leer</v>
      </c>
      <c r="T190" s="6" t="str">
        <f t="shared" si="20"/>
        <v>Leer</v>
      </c>
      <c r="U190" s="6" t="str">
        <f t="shared" si="18"/>
        <v/>
      </c>
      <c r="V190" s="6" t="str">
        <f>VLOOKUP($C190,{"29 - Psychiatrie (Erwachsene)","Anrechnungstatbestand";"30 - Kinder- und Jugendpsychiatrie","Anrechnungstatbestand";"31 - Psychosomatik","Anrechnungstatbestand";"","Leer";0,"Leer"},2,0)</f>
        <v>Leer</v>
      </c>
      <c r="W190" s="6" t="str">
        <f t="shared" si="19"/>
        <v>Leer</v>
      </c>
      <c r="X190" s="6">
        <f>VLOOKUP($C190,{"29 - Psychiatrie (Erwachsene)",1;"30 - Kinder- und Jugendpsychiatrie",1;"31 - Psychosomatik",1;"00 - Bitte eine Fachabteilung auswählen",0;"",0},2,0)</f>
        <v>0</v>
      </c>
      <c r="Y190" s="6">
        <f t="shared" si="5"/>
        <v>0</v>
      </c>
      <c r="Z190" s="6">
        <f t="shared" si="6"/>
        <v>0</v>
      </c>
      <c r="AA190" s="6">
        <f t="shared" si="7"/>
        <v>0</v>
      </c>
      <c r="AB190" s="6">
        <f t="shared" si="8"/>
        <v>0</v>
      </c>
      <c r="AC190" s="6">
        <f t="shared" si="9"/>
        <v>0</v>
      </c>
      <c r="AD190" s="6"/>
      <c r="AE190" s="6"/>
    </row>
    <row r="191" spans="1:31" s="20" customFormat="1" ht="15" customHeight="1" x14ac:dyDescent="0.25">
      <c r="A191" s="19"/>
      <c r="B191" s="74" t="str">
        <f t="shared" si="2"/>
        <v>!!!</v>
      </c>
      <c r="C191" s="202" t="str">
        <f>IF($D191&lt;&gt;"",VLOOKUP(TEXT($D191,0),'Angaben Stationen'!$C$15:$D$114,2,0),"")</f>
        <v/>
      </c>
      <c r="D191" s="203"/>
      <c r="E191" s="210"/>
      <c r="F191" s="222"/>
      <c r="G191" s="205"/>
      <c r="H191" s="205"/>
      <c r="I191" s="223"/>
      <c r="J191" s="224"/>
      <c r="K191" s="114"/>
      <c r="L191" s="115"/>
      <c r="Q191" s="6">
        <f t="shared" si="17"/>
        <v>0</v>
      </c>
      <c r="R191" s="6" t="str">
        <f>VLOOKUP(C191,{"29 - Psychiatrie (Erwachsene)","BGI";"30 - Kinder- und Jugendpsychiatrie","BGII";"31 - Psychosomatik","BGI";"00 - Bitte eine Fachabteilung auswählen","Leer";"","Leer"},2,0)</f>
        <v>Leer</v>
      </c>
      <c r="S191" s="6" t="str">
        <f>VLOOKUP(C191,{"29 - Psychiatrie (Erwachsene)","BGIb";"30 - Kinder- und Jugendpsychiatrie","BGIIb";"31 - Psychosomatik","BGIb";"00 - Bitte eine Fachabteilung auswählen","Leer";"","Leer"},2,0)</f>
        <v>Leer</v>
      </c>
      <c r="T191" s="6" t="str">
        <f t="shared" si="20"/>
        <v>Leer</v>
      </c>
      <c r="U191" s="6" t="str">
        <f t="shared" si="18"/>
        <v/>
      </c>
      <c r="V191" s="6" t="str">
        <f>VLOOKUP($C191,{"29 - Psychiatrie (Erwachsene)","Anrechnungstatbestand";"30 - Kinder- und Jugendpsychiatrie","Anrechnungstatbestand";"31 - Psychosomatik","Anrechnungstatbestand";"","Leer";0,"Leer"},2,0)</f>
        <v>Leer</v>
      </c>
      <c r="W191" s="6" t="str">
        <f t="shared" si="19"/>
        <v>Leer</v>
      </c>
      <c r="X191" s="6">
        <f>VLOOKUP($C191,{"29 - Psychiatrie (Erwachsene)",1;"30 - Kinder- und Jugendpsychiatrie",1;"31 - Psychosomatik",1;"00 - Bitte eine Fachabteilung auswählen",0;"",0},2,0)</f>
        <v>0</v>
      </c>
      <c r="Y191" s="6">
        <f t="shared" si="5"/>
        <v>0</v>
      </c>
      <c r="Z191" s="6">
        <f t="shared" si="6"/>
        <v>0</v>
      </c>
      <c r="AA191" s="6">
        <f t="shared" si="7"/>
        <v>0</v>
      </c>
      <c r="AB191" s="6">
        <f t="shared" si="8"/>
        <v>0</v>
      </c>
      <c r="AC191" s="6">
        <f t="shared" si="9"/>
        <v>0</v>
      </c>
      <c r="AD191" s="6"/>
      <c r="AE191" s="6"/>
    </row>
    <row r="192" spans="1:31" s="20" customFormat="1" ht="15" customHeight="1" x14ac:dyDescent="0.25">
      <c r="A192" s="19"/>
      <c r="B192" s="74" t="str">
        <f t="shared" si="2"/>
        <v>!!!</v>
      </c>
      <c r="C192" s="202" t="str">
        <f>IF($D192&lt;&gt;"",VLOOKUP(TEXT($D192,0),'Angaben Stationen'!$C$15:$D$114,2,0),"")</f>
        <v/>
      </c>
      <c r="D192" s="203"/>
      <c r="E192" s="210"/>
      <c r="F192" s="222"/>
      <c r="G192" s="205"/>
      <c r="H192" s="205"/>
      <c r="I192" s="223"/>
      <c r="J192" s="224"/>
      <c r="K192" s="114"/>
      <c r="L192" s="115"/>
      <c r="Q192" s="6">
        <f t="shared" si="17"/>
        <v>0</v>
      </c>
      <c r="R192" s="6" t="str">
        <f>VLOOKUP(C192,{"29 - Psychiatrie (Erwachsene)","BGI";"30 - Kinder- und Jugendpsychiatrie","BGII";"31 - Psychosomatik","BGI";"00 - Bitte eine Fachabteilung auswählen","Leer";"","Leer"},2,0)</f>
        <v>Leer</v>
      </c>
      <c r="S192" s="6" t="str">
        <f>VLOOKUP(C192,{"29 - Psychiatrie (Erwachsene)","BGIb";"30 - Kinder- und Jugendpsychiatrie","BGIIb";"31 - Psychosomatik","BGIb";"00 - Bitte eine Fachabteilung auswählen","Leer";"","Leer"},2,0)</f>
        <v>Leer</v>
      </c>
      <c r="T192" s="6" t="str">
        <f t="shared" si="20"/>
        <v>Leer</v>
      </c>
      <c r="U192" s="6" t="str">
        <f t="shared" si="18"/>
        <v/>
      </c>
      <c r="V192" s="6" t="str">
        <f>VLOOKUP($C192,{"29 - Psychiatrie (Erwachsene)","Anrechnungstatbestand";"30 - Kinder- und Jugendpsychiatrie","Anrechnungstatbestand";"31 - Psychosomatik","Anrechnungstatbestand";"","Leer";0,"Leer"},2,0)</f>
        <v>Leer</v>
      </c>
      <c r="W192" s="6" t="str">
        <f t="shared" si="19"/>
        <v>Leer</v>
      </c>
      <c r="X192" s="6">
        <f>VLOOKUP($C192,{"29 - Psychiatrie (Erwachsene)",1;"30 - Kinder- und Jugendpsychiatrie",1;"31 - Psychosomatik",1;"00 - Bitte eine Fachabteilung auswählen",0;"",0},2,0)</f>
        <v>0</v>
      </c>
      <c r="Y192" s="6">
        <f t="shared" si="5"/>
        <v>0</v>
      </c>
      <c r="Z192" s="6">
        <f t="shared" si="6"/>
        <v>0</v>
      </c>
      <c r="AA192" s="6">
        <f t="shared" si="7"/>
        <v>0</v>
      </c>
      <c r="AB192" s="6">
        <f t="shared" si="8"/>
        <v>0</v>
      </c>
      <c r="AC192" s="6">
        <f t="shared" si="9"/>
        <v>0</v>
      </c>
      <c r="AD192" s="6"/>
      <c r="AE192" s="6"/>
    </row>
    <row r="193" spans="1:31" s="20" customFormat="1" ht="15" customHeight="1" x14ac:dyDescent="0.25">
      <c r="A193" s="19"/>
      <c r="B193" s="74" t="str">
        <f t="shared" si="2"/>
        <v>!!!</v>
      </c>
      <c r="C193" s="202" t="str">
        <f>IF($D193&lt;&gt;"",VLOOKUP(TEXT($D193,0),'Angaben Stationen'!$C$15:$D$114,2,0),"")</f>
        <v/>
      </c>
      <c r="D193" s="203"/>
      <c r="E193" s="210"/>
      <c r="F193" s="222"/>
      <c r="G193" s="205"/>
      <c r="H193" s="205"/>
      <c r="I193" s="223"/>
      <c r="J193" s="224"/>
      <c r="K193" s="114"/>
      <c r="L193" s="115"/>
      <c r="Q193" s="6">
        <f t="shared" si="17"/>
        <v>0</v>
      </c>
      <c r="R193" s="6" t="str">
        <f>VLOOKUP(C193,{"29 - Psychiatrie (Erwachsene)","BGI";"30 - Kinder- und Jugendpsychiatrie","BGII";"31 - Psychosomatik","BGI";"00 - Bitte eine Fachabteilung auswählen","Leer";"","Leer"},2,0)</f>
        <v>Leer</v>
      </c>
      <c r="S193" s="6" t="str">
        <f>VLOOKUP(C193,{"29 - Psychiatrie (Erwachsene)","BGIb";"30 - Kinder- und Jugendpsychiatrie","BGIIb";"31 - Psychosomatik","BGIb";"00 - Bitte eine Fachabteilung auswählen","Leer";"","Leer"},2,0)</f>
        <v>Leer</v>
      </c>
      <c r="T193" s="6" t="str">
        <f t="shared" si="20"/>
        <v>Leer</v>
      </c>
      <c r="U193" s="6" t="str">
        <f t="shared" si="18"/>
        <v/>
      </c>
      <c r="V193" s="6" t="str">
        <f>VLOOKUP($C193,{"29 - Psychiatrie (Erwachsene)","Anrechnungstatbestand";"30 - Kinder- und Jugendpsychiatrie","Anrechnungstatbestand";"31 - Psychosomatik","Anrechnungstatbestand";"","Leer";0,"Leer"},2,0)</f>
        <v>Leer</v>
      </c>
      <c r="W193" s="6" t="str">
        <f t="shared" si="19"/>
        <v>Leer</v>
      </c>
      <c r="X193" s="6">
        <f>VLOOKUP($C193,{"29 - Psychiatrie (Erwachsene)",1;"30 - Kinder- und Jugendpsychiatrie",1;"31 - Psychosomatik",1;"00 - Bitte eine Fachabteilung auswählen",0;"",0},2,0)</f>
        <v>0</v>
      </c>
      <c r="Y193" s="6">
        <f t="shared" si="5"/>
        <v>0</v>
      </c>
      <c r="Z193" s="6">
        <f t="shared" si="6"/>
        <v>0</v>
      </c>
      <c r="AA193" s="6">
        <f t="shared" si="7"/>
        <v>0</v>
      </c>
      <c r="AB193" s="6">
        <f t="shared" si="8"/>
        <v>0</v>
      </c>
      <c r="AC193" s="6">
        <f t="shared" si="9"/>
        <v>0</v>
      </c>
      <c r="AD193" s="6"/>
      <c r="AE193" s="6"/>
    </row>
    <row r="194" spans="1:31" s="20" customFormat="1" ht="15" customHeight="1" x14ac:dyDescent="0.25">
      <c r="A194" s="19"/>
      <c r="B194" s="74" t="str">
        <f t="shared" si="2"/>
        <v>!!!</v>
      </c>
      <c r="C194" s="202" t="str">
        <f>IF($D194&lt;&gt;"",VLOOKUP(TEXT($D194,0),'Angaben Stationen'!$C$15:$D$114,2,0),"")</f>
        <v/>
      </c>
      <c r="D194" s="203"/>
      <c r="E194" s="210"/>
      <c r="F194" s="222"/>
      <c r="G194" s="205"/>
      <c r="H194" s="205"/>
      <c r="I194" s="223"/>
      <c r="J194" s="224"/>
      <c r="K194" s="114"/>
      <c r="L194" s="115"/>
      <c r="Q194" s="6">
        <f t="shared" si="17"/>
        <v>0</v>
      </c>
      <c r="R194" s="6" t="str">
        <f>VLOOKUP(C194,{"29 - Psychiatrie (Erwachsene)","BGI";"30 - Kinder- und Jugendpsychiatrie","BGII";"31 - Psychosomatik","BGI";"00 - Bitte eine Fachabteilung auswählen","Leer";"","Leer"},2,0)</f>
        <v>Leer</v>
      </c>
      <c r="S194" s="6" t="str">
        <f>VLOOKUP(C194,{"29 - Psychiatrie (Erwachsene)","BGIb";"30 - Kinder- und Jugendpsychiatrie","BGIIb";"31 - Psychosomatik","BGIb";"00 - Bitte eine Fachabteilung auswählen","Leer";"","Leer"},2,0)</f>
        <v>Leer</v>
      </c>
      <c r="T194" s="6" t="str">
        <f t="shared" si="20"/>
        <v>Leer</v>
      </c>
      <c r="U194" s="6" t="str">
        <f t="shared" si="18"/>
        <v/>
      </c>
      <c r="V194" s="6" t="str">
        <f>VLOOKUP($C194,{"29 - Psychiatrie (Erwachsene)","Anrechnungstatbestand";"30 - Kinder- und Jugendpsychiatrie","Anrechnungstatbestand";"31 - Psychosomatik","Anrechnungstatbestand";"","Leer";0,"Leer"},2,0)</f>
        <v>Leer</v>
      </c>
      <c r="W194" s="6" t="str">
        <f t="shared" si="19"/>
        <v>Leer</v>
      </c>
      <c r="X194" s="6">
        <f>VLOOKUP($C194,{"29 - Psychiatrie (Erwachsene)",1;"30 - Kinder- und Jugendpsychiatrie",1;"31 - Psychosomatik",1;"00 - Bitte eine Fachabteilung auswählen",0;"",0},2,0)</f>
        <v>0</v>
      </c>
      <c r="Y194" s="6">
        <f t="shared" si="5"/>
        <v>0</v>
      </c>
      <c r="Z194" s="6">
        <f t="shared" si="6"/>
        <v>0</v>
      </c>
      <c r="AA194" s="6">
        <f t="shared" si="7"/>
        <v>0</v>
      </c>
      <c r="AB194" s="6">
        <f t="shared" si="8"/>
        <v>0</v>
      </c>
      <c r="AC194" s="6">
        <f t="shared" si="9"/>
        <v>0</v>
      </c>
      <c r="AD194" s="6"/>
      <c r="AE194" s="6"/>
    </row>
    <row r="195" spans="1:31" s="20" customFormat="1" ht="15" customHeight="1" x14ac:dyDescent="0.25">
      <c r="A195" s="19"/>
      <c r="B195" s="74" t="str">
        <f t="shared" si="2"/>
        <v>!!!</v>
      </c>
      <c r="C195" s="202" t="str">
        <f>IF($D195&lt;&gt;"",VLOOKUP(TEXT($D195,0),'Angaben Stationen'!$C$15:$D$114,2,0),"")</f>
        <v/>
      </c>
      <c r="D195" s="203"/>
      <c r="E195" s="210"/>
      <c r="F195" s="222"/>
      <c r="G195" s="205"/>
      <c r="H195" s="205"/>
      <c r="I195" s="223"/>
      <c r="J195" s="224"/>
      <c r="K195" s="114"/>
      <c r="L195" s="115"/>
      <c r="Q195" s="6">
        <f t="shared" si="17"/>
        <v>0</v>
      </c>
      <c r="R195" s="6" t="str">
        <f>VLOOKUP(C195,{"29 - Psychiatrie (Erwachsene)","BGI";"30 - Kinder- und Jugendpsychiatrie","BGII";"31 - Psychosomatik","BGI";"00 - Bitte eine Fachabteilung auswählen","Leer";"","Leer"},2,0)</f>
        <v>Leer</v>
      </c>
      <c r="S195" s="6" t="str">
        <f>VLOOKUP(C195,{"29 - Psychiatrie (Erwachsene)","BGIb";"30 - Kinder- und Jugendpsychiatrie","BGIIb";"31 - Psychosomatik","BGIb";"00 - Bitte eine Fachabteilung auswählen","Leer";"","Leer"},2,0)</f>
        <v>Leer</v>
      </c>
      <c r="T195" s="6" t="str">
        <f t="shared" si="20"/>
        <v>Leer</v>
      </c>
      <c r="U195" s="6" t="str">
        <f t="shared" si="18"/>
        <v/>
      </c>
      <c r="V195" s="6" t="str">
        <f>VLOOKUP($C195,{"29 - Psychiatrie (Erwachsene)","Anrechnungstatbestand";"30 - Kinder- und Jugendpsychiatrie","Anrechnungstatbestand";"31 - Psychosomatik","Anrechnungstatbestand";"","Leer";0,"Leer"},2,0)</f>
        <v>Leer</v>
      </c>
      <c r="W195" s="6" t="str">
        <f t="shared" si="19"/>
        <v>Leer</v>
      </c>
      <c r="X195" s="6">
        <f>VLOOKUP($C195,{"29 - Psychiatrie (Erwachsene)",1;"30 - Kinder- und Jugendpsychiatrie",1;"31 - Psychosomatik",1;"00 - Bitte eine Fachabteilung auswählen",0;"",0},2,0)</f>
        <v>0</v>
      </c>
      <c r="Y195" s="6">
        <f t="shared" si="5"/>
        <v>0</v>
      </c>
      <c r="Z195" s="6">
        <f t="shared" si="6"/>
        <v>0</v>
      </c>
      <c r="AA195" s="6">
        <f t="shared" si="7"/>
        <v>0</v>
      </c>
      <c r="AB195" s="6">
        <f t="shared" si="8"/>
        <v>0</v>
      </c>
      <c r="AC195" s="6">
        <f t="shared" si="9"/>
        <v>0</v>
      </c>
      <c r="AD195" s="6"/>
      <c r="AE195" s="6"/>
    </row>
    <row r="196" spans="1:31" s="20" customFormat="1" ht="15" customHeight="1" x14ac:dyDescent="0.25">
      <c r="A196" s="19"/>
      <c r="B196" s="74" t="str">
        <f t="shared" si="2"/>
        <v>!!!</v>
      </c>
      <c r="C196" s="202" t="str">
        <f>IF($D196&lt;&gt;"",VLOOKUP(TEXT($D196,0),'Angaben Stationen'!$C$15:$D$114,2,0),"")</f>
        <v/>
      </c>
      <c r="D196" s="203"/>
      <c r="E196" s="210"/>
      <c r="F196" s="222"/>
      <c r="G196" s="205"/>
      <c r="H196" s="205"/>
      <c r="I196" s="223"/>
      <c r="J196" s="224"/>
      <c r="K196" s="114"/>
      <c r="L196" s="115"/>
      <c r="Q196" s="6">
        <f t="shared" si="17"/>
        <v>0</v>
      </c>
      <c r="R196" s="6" t="str">
        <f>VLOOKUP(C196,{"29 - Psychiatrie (Erwachsene)","BGI";"30 - Kinder- und Jugendpsychiatrie","BGII";"31 - Psychosomatik","BGI";"00 - Bitte eine Fachabteilung auswählen","Leer";"","Leer"},2,0)</f>
        <v>Leer</v>
      </c>
      <c r="S196" s="6" t="str">
        <f>VLOOKUP(C196,{"29 - Psychiatrie (Erwachsene)","BGIb";"30 - Kinder- und Jugendpsychiatrie","BGIIb";"31 - Psychosomatik","BGIb";"00 - Bitte eine Fachabteilung auswählen","Leer";"","Leer"},2,0)</f>
        <v>Leer</v>
      </c>
      <c r="T196" s="6" t="str">
        <f t="shared" si="20"/>
        <v>Leer</v>
      </c>
      <c r="U196" s="6" t="str">
        <f t="shared" si="18"/>
        <v/>
      </c>
      <c r="V196" s="6" t="str">
        <f>VLOOKUP($C196,{"29 - Psychiatrie (Erwachsene)","Anrechnungstatbestand";"30 - Kinder- und Jugendpsychiatrie","Anrechnungstatbestand";"31 - Psychosomatik","Anrechnungstatbestand";"","Leer";0,"Leer"},2,0)</f>
        <v>Leer</v>
      </c>
      <c r="W196" s="6" t="str">
        <f t="shared" si="19"/>
        <v>Leer</v>
      </c>
      <c r="X196" s="6">
        <f>VLOOKUP($C196,{"29 - Psychiatrie (Erwachsene)",1;"30 - Kinder- und Jugendpsychiatrie",1;"31 - Psychosomatik",1;"00 - Bitte eine Fachabteilung auswählen",0;"",0},2,0)</f>
        <v>0</v>
      </c>
      <c r="Y196" s="6">
        <f t="shared" si="5"/>
        <v>0</v>
      </c>
      <c r="Z196" s="6">
        <f t="shared" si="6"/>
        <v>0</v>
      </c>
      <c r="AA196" s="6">
        <f t="shared" si="7"/>
        <v>0</v>
      </c>
      <c r="AB196" s="6">
        <f t="shared" si="8"/>
        <v>0</v>
      </c>
      <c r="AC196" s="6">
        <f t="shared" si="9"/>
        <v>0</v>
      </c>
      <c r="AD196" s="6"/>
      <c r="AE196" s="6"/>
    </row>
    <row r="197" spans="1:31" s="20" customFormat="1" ht="15" customHeight="1" x14ac:dyDescent="0.25">
      <c r="A197" s="19"/>
      <c r="B197" s="74" t="str">
        <f t="shared" si="2"/>
        <v>!!!</v>
      </c>
      <c r="C197" s="202" t="str">
        <f>IF($D197&lt;&gt;"",VLOOKUP(TEXT($D197,0),'Angaben Stationen'!$C$15:$D$114,2,0),"")</f>
        <v/>
      </c>
      <c r="D197" s="203"/>
      <c r="E197" s="210"/>
      <c r="F197" s="222"/>
      <c r="G197" s="205"/>
      <c r="H197" s="205"/>
      <c r="I197" s="223"/>
      <c r="J197" s="224"/>
      <c r="K197" s="114"/>
      <c r="L197" s="115"/>
      <c r="Q197" s="6">
        <f t="shared" si="17"/>
        <v>0</v>
      </c>
      <c r="R197" s="6" t="str">
        <f>VLOOKUP(C197,{"29 - Psychiatrie (Erwachsene)","BGI";"30 - Kinder- und Jugendpsychiatrie","BGII";"31 - Psychosomatik","BGI";"00 - Bitte eine Fachabteilung auswählen","Leer";"","Leer"},2,0)</f>
        <v>Leer</v>
      </c>
      <c r="S197" s="6" t="str">
        <f>VLOOKUP(C197,{"29 - Psychiatrie (Erwachsene)","BGIb";"30 - Kinder- und Jugendpsychiatrie","BGIIb";"31 - Psychosomatik","BGIb";"00 - Bitte eine Fachabteilung auswählen","Leer";"","Leer"},2,0)</f>
        <v>Leer</v>
      </c>
      <c r="T197" s="6" t="str">
        <f t="shared" si="20"/>
        <v>Leer</v>
      </c>
      <c r="U197" s="6" t="str">
        <f t="shared" si="18"/>
        <v/>
      </c>
      <c r="V197" s="6" t="str">
        <f>VLOOKUP($C197,{"29 - Psychiatrie (Erwachsene)","Anrechnungstatbestand";"30 - Kinder- und Jugendpsychiatrie","Anrechnungstatbestand";"31 - Psychosomatik","Anrechnungstatbestand";"","Leer";0,"Leer"},2,0)</f>
        <v>Leer</v>
      </c>
      <c r="W197" s="6" t="str">
        <f t="shared" si="19"/>
        <v>Leer</v>
      </c>
      <c r="X197" s="6">
        <f>VLOOKUP($C197,{"29 - Psychiatrie (Erwachsene)",1;"30 - Kinder- und Jugendpsychiatrie",1;"31 - Psychosomatik",1;"00 - Bitte eine Fachabteilung auswählen",0;"",0},2,0)</f>
        <v>0</v>
      </c>
      <c r="Y197" s="6">
        <f t="shared" si="5"/>
        <v>0</v>
      </c>
      <c r="Z197" s="6">
        <f t="shared" si="6"/>
        <v>0</v>
      </c>
      <c r="AA197" s="6">
        <f t="shared" si="7"/>
        <v>0</v>
      </c>
      <c r="AB197" s="6">
        <f t="shared" si="8"/>
        <v>0</v>
      </c>
      <c r="AC197" s="6">
        <f t="shared" si="9"/>
        <v>0</v>
      </c>
      <c r="AD197" s="6"/>
      <c r="AE197" s="6"/>
    </row>
    <row r="198" spans="1:31" s="20" customFormat="1" ht="15" customHeight="1" x14ac:dyDescent="0.25">
      <c r="A198" s="19"/>
      <c r="B198" s="74" t="str">
        <f t="shared" si="2"/>
        <v>!!!</v>
      </c>
      <c r="C198" s="202" t="str">
        <f>IF($D198&lt;&gt;"",VLOOKUP(TEXT($D198,0),'Angaben Stationen'!$C$15:$D$114,2,0),"")</f>
        <v/>
      </c>
      <c r="D198" s="203"/>
      <c r="E198" s="210"/>
      <c r="F198" s="222"/>
      <c r="G198" s="205"/>
      <c r="H198" s="205"/>
      <c r="I198" s="223"/>
      <c r="J198" s="224"/>
      <c r="K198" s="114"/>
      <c r="L198" s="115"/>
      <c r="Q198" s="6">
        <f t="shared" si="17"/>
        <v>0</v>
      </c>
      <c r="R198" s="6" t="str">
        <f>VLOOKUP(C198,{"29 - Psychiatrie (Erwachsene)","BGI";"30 - Kinder- und Jugendpsychiatrie","BGII";"31 - Psychosomatik","BGI";"00 - Bitte eine Fachabteilung auswählen","Leer";"","Leer"},2,0)</f>
        <v>Leer</v>
      </c>
      <c r="S198" s="6" t="str">
        <f>VLOOKUP(C198,{"29 - Psychiatrie (Erwachsene)","BGIb";"30 - Kinder- und Jugendpsychiatrie","BGIIb";"31 - Psychosomatik","BGIb";"00 - Bitte eine Fachabteilung auswählen","Leer";"","Leer"},2,0)</f>
        <v>Leer</v>
      </c>
      <c r="T198" s="6" t="str">
        <f t="shared" si="20"/>
        <v>Leer</v>
      </c>
      <c r="U198" s="6" t="str">
        <f t="shared" si="18"/>
        <v/>
      </c>
      <c r="V198" s="6" t="str">
        <f>VLOOKUP($C198,{"29 - Psychiatrie (Erwachsene)","Anrechnungstatbestand";"30 - Kinder- und Jugendpsychiatrie","Anrechnungstatbestand";"31 - Psychosomatik","Anrechnungstatbestand";"","Leer";0,"Leer"},2,0)</f>
        <v>Leer</v>
      </c>
      <c r="W198" s="6" t="str">
        <f t="shared" si="19"/>
        <v>Leer</v>
      </c>
      <c r="X198" s="6">
        <f>VLOOKUP($C198,{"29 - Psychiatrie (Erwachsene)",1;"30 - Kinder- und Jugendpsychiatrie",1;"31 - Psychosomatik",1;"00 - Bitte eine Fachabteilung auswählen",0;"",0},2,0)</f>
        <v>0</v>
      </c>
      <c r="Y198" s="6">
        <f t="shared" si="5"/>
        <v>0</v>
      </c>
      <c r="Z198" s="6">
        <f t="shared" si="6"/>
        <v>0</v>
      </c>
      <c r="AA198" s="6">
        <f t="shared" si="7"/>
        <v>0</v>
      </c>
      <c r="AB198" s="6">
        <f t="shared" si="8"/>
        <v>0</v>
      </c>
      <c r="AC198" s="6">
        <f t="shared" si="9"/>
        <v>0</v>
      </c>
      <c r="AD198" s="6"/>
      <c r="AE198" s="6"/>
    </row>
    <row r="199" spans="1:31" s="20" customFormat="1" ht="15" customHeight="1" x14ac:dyDescent="0.25">
      <c r="A199" s="19"/>
      <c r="B199" s="74" t="str">
        <f t="shared" si="2"/>
        <v>!!!</v>
      </c>
      <c r="C199" s="202" t="str">
        <f>IF($D199&lt;&gt;"",VLOOKUP(TEXT($D199,0),'Angaben Stationen'!$C$15:$D$114,2,0),"")</f>
        <v/>
      </c>
      <c r="D199" s="203"/>
      <c r="E199" s="210"/>
      <c r="F199" s="222"/>
      <c r="G199" s="205"/>
      <c r="H199" s="205"/>
      <c r="I199" s="223"/>
      <c r="J199" s="224"/>
      <c r="K199" s="114"/>
      <c r="L199" s="115"/>
      <c r="Q199" s="6">
        <f t="shared" si="17"/>
        <v>0</v>
      </c>
      <c r="R199" s="6" t="str">
        <f>VLOOKUP(C199,{"29 - Psychiatrie (Erwachsene)","BGI";"30 - Kinder- und Jugendpsychiatrie","BGII";"31 - Psychosomatik","BGI";"00 - Bitte eine Fachabteilung auswählen","Leer";"","Leer"},2,0)</f>
        <v>Leer</v>
      </c>
      <c r="S199" s="6" t="str">
        <f>VLOOKUP(C199,{"29 - Psychiatrie (Erwachsene)","BGIb";"30 - Kinder- und Jugendpsychiatrie","BGIIb";"31 - Psychosomatik","BGIb";"00 - Bitte eine Fachabteilung auswählen","Leer";"","Leer"},2,0)</f>
        <v>Leer</v>
      </c>
      <c r="T199" s="6" t="str">
        <f t="shared" si="20"/>
        <v>Leer</v>
      </c>
      <c r="U199" s="6" t="str">
        <f t="shared" si="18"/>
        <v/>
      </c>
      <c r="V199" s="6" t="str">
        <f>VLOOKUP($C199,{"29 - Psychiatrie (Erwachsene)","Anrechnungstatbestand";"30 - Kinder- und Jugendpsychiatrie","Anrechnungstatbestand";"31 - Psychosomatik","Anrechnungstatbestand";"","Leer";0,"Leer"},2,0)</f>
        <v>Leer</v>
      </c>
      <c r="W199" s="6" t="str">
        <f t="shared" si="19"/>
        <v>Leer</v>
      </c>
      <c r="X199" s="6">
        <f>VLOOKUP($C199,{"29 - Psychiatrie (Erwachsene)",1;"30 - Kinder- und Jugendpsychiatrie",1;"31 - Psychosomatik",1;"00 - Bitte eine Fachabteilung auswählen",0;"",0},2,0)</f>
        <v>0</v>
      </c>
      <c r="Y199" s="6">
        <f t="shared" si="5"/>
        <v>0</v>
      </c>
      <c r="Z199" s="6">
        <f t="shared" si="6"/>
        <v>0</v>
      </c>
      <c r="AA199" s="6">
        <f t="shared" si="7"/>
        <v>0</v>
      </c>
      <c r="AB199" s="6">
        <f t="shared" si="8"/>
        <v>0</v>
      </c>
      <c r="AC199" s="6">
        <f t="shared" si="9"/>
        <v>0</v>
      </c>
      <c r="AD199" s="6"/>
      <c r="AE199" s="6"/>
    </row>
    <row r="200" spans="1:31" s="20" customFormat="1" ht="15" customHeight="1" x14ac:dyDescent="0.25">
      <c r="A200" s="19"/>
      <c r="B200" s="74" t="str">
        <f t="shared" si="2"/>
        <v>!!!</v>
      </c>
      <c r="C200" s="202" t="str">
        <f>IF($D200&lt;&gt;"",VLOOKUP(TEXT($D200,0),'Angaben Stationen'!$C$15:$D$114,2,0),"")</f>
        <v/>
      </c>
      <c r="D200" s="203"/>
      <c r="E200" s="210"/>
      <c r="F200" s="222"/>
      <c r="G200" s="205"/>
      <c r="H200" s="205"/>
      <c r="I200" s="223"/>
      <c r="J200" s="224"/>
      <c r="K200" s="114"/>
      <c r="L200" s="115"/>
      <c r="Q200" s="6">
        <f t="shared" si="17"/>
        <v>0</v>
      </c>
      <c r="R200" s="6" t="str">
        <f>VLOOKUP(C200,{"29 - Psychiatrie (Erwachsene)","BGI";"30 - Kinder- und Jugendpsychiatrie","BGII";"31 - Psychosomatik","BGI";"00 - Bitte eine Fachabteilung auswählen","Leer";"","Leer"},2,0)</f>
        <v>Leer</v>
      </c>
      <c r="S200" s="6" t="str">
        <f>VLOOKUP(C200,{"29 - Psychiatrie (Erwachsene)","BGIb";"30 - Kinder- und Jugendpsychiatrie","BGIIb";"31 - Psychosomatik","BGIb";"00 - Bitte eine Fachabteilung auswählen","Leer";"","Leer"},2,0)</f>
        <v>Leer</v>
      </c>
      <c r="T200" s="6" t="str">
        <f t="shared" si="20"/>
        <v>Leer</v>
      </c>
      <c r="U200" s="6" t="str">
        <f t="shared" si="18"/>
        <v/>
      </c>
      <c r="V200" s="6" t="str">
        <f>VLOOKUP($C200,{"29 - Psychiatrie (Erwachsene)","Anrechnungstatbestand";"30 - Kinder- und Jugendpsychiatrie","Anrechnungstatbestand";"31 - Psychosomatik","Anrechnungstatbestand";"","Leer";0,"Leer"},2,0)</f>
        <v>Leer</v>
      </c>
      <c r="W200" s="6" t="str">
        <f t="shared" si="19"/>
        <v>Leer</v>
      </c>
      <c r="X200" s="6">
        <f>VLOOKUP($C200,{"29 - Psychiatrie (Erwachsene)",1;"30 - Kinder- und Jugendpsychiatrie",1;"31 - Psychosomatik",1;"00 - Bitte eine Fachabteilung auswählen",0;"",0},2,0)</f>
        <v>0</v>
      </c>
      <c r="Y200" s="6">
        <f t="shared" si="5"/>
        <v>0</v>
      </c>
      <c r="Z200" s="6">
        <f t="shared" si="6"/>
        <v>0</v>
      </c>
      <c r="AA200" s="6">
        <f t="shared" si="7"/>
        <v>0</v>
      </c>
      <c r="AB200" s="6">
        <f t="shared" si="8"/>
        <v>0</v>
      </c>
      <c r="AC200" s="6">
        <f t="shared" si="9"/>
        <v>0</v>
      </c>
      <c r="AD200" s="6"/>
      <c r="AE200" s="6"/>
    </row>
    <row r="201" spans="1:31" s="20" customFormat="1" ht="15" customHeight="1" x14ac:dyDescent="0.25">
      <c r="A201" s="19"/>
      <c r="B201" s="74" t="str">
        <f t="shared" si="2"/>
        <v>!!!</v>
      </c>
      <c r="C201" s="202" t="str">
        <f>IF($D201&lt;&gt;"",VLOOKUP(TEXT($D201,0),'Angaben Stationen'!$C$15:$D$114,2,0),"")</f>
        <v/>
      </c>
      <c r="D201" s="203"/>
      <c r="E201" s="210"/>
      <c r="F201" s="222"/>
      <c r="G201" s="205"/>
      <c r="H201" s="205"/>
      <c r="I201" s="223"/>
      <c r="J201" s="224"/>
      <c r="K201" s="114"/>
      <c r="L201" s="115"/>
      <c r="Q201" s="6">
        <f t="shared" si="17"/>
        <v>0</v>
      </c>
      <c r="R201" s="6" t="str">
        <f>VLOOKUP(C201,{"29 - Psychiatrie (Erwachsene)","BGI";"30 - Kinder- und Jugendpsychiatrie","BGII";"31 - Psychosomatik","BGI";"00 - Bitte eine Fachabteilung auswählen","Leer";"","Leer"},2,0)</f>
        <v>Leer</v>
      </c>
      <c r="S201" s="6" t="str">
        <f>VLOOKUP(C201,{"29 - Psychiatrie (Erwachsene)","BGIb";"30 - Kinder- und Jugendpsychiatrie","BGIIb";"31 - Psychosomatik","BGIb";"00 - Bitte eine Fachabteilung auswählen","Leer";"","Leer"},2,0)</f>
        <v>Leer</v>
      </c>
      <c r="T201" s="6" t="str">
        <f t="shared" si="20"/>
        <v>Leer</v>
      </c>
      <c r="U201" s="6" t="str">
        <f t="shared" si="18"/>
        <v/>
      </c>
      <c r="V201" s="6" t="str">
        <f>VLOOKUP($C201,{"29 - Psychiatrie (Erwachsene)","Anrechnungstatbestand";"30 - Kinder- und Jugendpsychiatrie","Anrechnungstatbestand";"31 - Psychosomatik","Anrechnungstatbestand";"","Leer";0,"Leer"},2,0)</f>
        <v>Leer</v>
      </c>
      <c r="W201" s="6" t="str">
        <f t="shared" si="19"/>
        <v>Leer</v>
      </c>
      <c r="X201" s="6">
        <f>VLOOKUP($C201,{"29 - Psychiatrie (Erwachsene)",1;"30 - Kinder- und Jugendpsychiatrie",1;"31 - Psychosomatik",1;"00 - Bitte eine Fachabteilung auswählen",0;"",0},2,0)</f>
        <v>0</v>
      </c>
      <c r="Y201" s="6">
        <f t="shared" si="5"/>
        <v>0</v>
      </c>
      <c r="Z201" s="6">
        <f t="shared" si="6"/>
        <v>0</v>
      </c>
      <c r="AA201" s="6">
        <f t="shared" si="7"/>
        <v>0</v>
      </c>
      <c r="AB201" s="6">
        <f t="shared" si="8"/>
        <v>0</v>
      </c>
      <c r="AC201" s="6">
        <f t="shared" si="9"/>
        <v>0</v>
      </c>
      <c r="AD201" s="6"/>
      <c r="AE201" s="6"/>
    </row>
    <row r="202" spans="1:31" s="20" customFormat="1" ht="15" customHeight="1" x14ac:dyDescent="0.25">
      <c r="A202" s="19"/>
      <c r="B202" s="74" t="str">
        <f t="shared" si="2"/>
        <v>!!!</v>
      </c>
      <c r="C202" s="202" t="str">
        <f>IF($D202&lt;&gt;"",VLOOKUP(TEXT($D202,0),'Angaben Stationen'!$C$15:$D$114,2,0),"")</f>
        <v/>
      </c>
      <c r="D202" s="203"/>
      <c r="E202" s="210"/>
      <c r="F202" s="222"/>
      <c r="G202" s="205"/>
      <c r="H202" s="205"/>
      <c r="I202" s="223"/>
      <c r="J202" s="224"/>
      <c r="K202" s="114"/>
      <c r="L202" s="115"/>
      <c r="Q202" s="6">
        <f t="shared" si="17"/>
        <v>0</v>
      </c>
      <c r="R202" s="6" t="str">
        <f>VLOOKUP(C202,{"29 - Psychiatrie (Erwachsene)","BGI";"30 - Kinder- und Jugendpsychiatrie","BGII";"31 - Psychosomatik","BGI";"00 - Bitte eine Fachabteilung auswählen","Leer";"","Leer"},2,0)</f>
        <v>Leer</v>
      </c>
      <c r="S202" s="6" t="str">
        <f>VLOOKUP(C202,{"29 - Psychiatrie (Erwachsene)","BGIb";"30 - Kinder- und Jugendpsychiatrie","BGIIb";"31 - Psychosomatik","BGIb";"00 - Bitte eine Fachabteilung auswählen","Leer";"","Leer"},2,0)</f>
        <v>Leer</v>
      </c>
      <c r="T202" s="6" t="str">
        <f t="shared" si="20"/>
        <v>Leer</v>
      </c>
      <c r="U202" s="6" t="str">
        <f t="shared" si="18"/>
        <v/>
      </c>
      <c r="V202" s="6" t="str">
        <f>VLOOKUP($C202,{"29 - Psychiatrie (Erwachsene)","Anrechnungstatbestand";"30 - Kinder- und Jugendpsychiatrie","Anrechnungstatbestand";"31 - Psychosomatik","Anrechnungstatbestand";"","Leer";0,"Leer"},2,0)</f>
        <v>Leer</v>
      </c>
      <c r="W202" s="6" t="str">
        <f t="shared" si="19"/>
        <v>Leer</v>
      </c>
      <c r="X202" s="6">
        <f>VLOOKUP($C202,{"29 - Psychiatrie (Erwachsene)",1;"30 - Kinder- und Jugendpsychiatrie",1;"31 - Psychosomatik",1;"00 - Bitte eine Fachabteilung auswählen",0;"",0},2,0)</f>
        <v>0</v>
      </c>
      <c r="Y202" s="6">
        <f t="shared" si="5"/>
        <v>0</v>
      </c>
      <c r="Z202" s="6">
        <f t="shared" si="6"/>
        <v>0</v>
      </c>
      <c r="AA202" s="6">
        <f t="shared" si="7"/>
        <v>0</v>
      </c>
      <c r="AB202" s="6">
        <f t="shared" si="8"/>
        <v>0</v>
      </c>
      <c r="AC202" s="6">
        <f t="shared" si="9"/>
        <v>0</v>
      </c>
      <c r="AD202" s="6"/>
      <c r="AE202" s="6"/>
    </row>
    <row r="203" spans="1:31" s="20" customFormat="1" ht="15" customHeight="1" x14ac:dyDescent="0.25">
      <c r="A203" s="19"/>
      <c r="B203" s="74" t="str">
        <f t="shared" si="2"/>
        <v>!!!</v>
      </c>
      <c r="C203" s="202" t="str">
        <f>IF($D203&lt;&gt;"",VLOOKUP(TEXT($D203,0),'Angaben Stationen'!$C$15:$D$114,2,0),"")</f>
        <v/>
      </c>
      <c r="D203" s="203"/>
      <c r="E203" s="210"/>
      <c r="F203" s="222"/>
      <c r="G203" s="205"/>
      <c r="H203" s="205"/>
      <c r="I203" s="223"/>
      <c r="J203" s="224"/>
      <c r="K203" s="114"/>
      <c r="L203" s="115"/>
      <c r="Q203" s="6">
        <f t="shared" si="17"/>
        <v>0</v>
      </c>
      <c r="R203" s="6" t="str">
        <f>VLOOKUP(C203,{"29 - Psychiatrie (Erwachsene)","BGI";"30 - Kinder- und Jugendpsychiatrie","BGII";"31 - Psychosomatik","BGI";"00 - Bitte eine Fachabteilung auswählen","Leer";"","Leer"},2,0)</f>
        <v>Leer</v>
      </c>
      <c r="S203" s="6" t="str">
        <f>VLOOKUP(C203,{"29 - Psychiatrie (Erwachsene)","BGIb";"30 - Kinder- und Jugendpsychiatrie","BGIIb";"31 - Psychosomatik","BGIb";"00 - Bitte eine Fachabteilung auswählen","Leer";"","Leer"},2,0)</f>
        <v>Leer</v>
      </c>
      <c r="T203" s="6" t="str">
        <f t="shared" si="20"/>
        <v>Leer</v>
      </c>
      <c r="U203" s="6" t="str">
        <f t="shared" si="18"/>
        <v/>
      </c>
      <c r="V203" s="6" t="str">
        <f>VLOOKUP($C203,{"29 - Psychiatrie (Erwachsene)","Anrechnungstatbestand";"30 - Kinder- und Jugendpsychiatrie","Anrechnungstatbestand";"31 - Psychosomatik","Anrechnungstatbestand";"","Leer";0,"Leer"},2,0)</f>
        <v>Leer</v>
      </c>
      <c r="W203" s="6" t="str">
        <f t="shared" si="19"/>
        <v>Leer</v>
      </c>
      <c r="X203" s="6">
        <f>VLOOKUP($C203,{"29 - Psychiatrie (Erwachsene)",1;"30 - Kinder- und Jugendpsychiatrie",1;"31 - Psychosomatik",1;"00 - Bitte eine Fachabteilung auswählen",0;"",0},2,0)</f>
        <v>0</v>
      </c>
      <c r="Y203" s="6">
        <f t="shared" si="5"/>
        <v>0</v>
      </c>
      <c r="Z203" s="6">
        <f t="shared" si="6"/>
        <v>0</v>
      </c>
      <c r="AA203" s="6">
        <f t="shared" si="7"/>
        <v>0</v>
      </c>
      <c r="AB203" s="6">
        <f t="shared" si="8"/>
        <v>0</v>
      </c>
      <c r="AC203" s="6">
        <f t="shared" si="9"/>
        <v>0</v>
      </c>
      <c r="AD203" s="6"/>
      <c r="AE203" s="6"/>
    </row>
    <row r="204" spans="1:31" s="20" customFormat="1" ht="15" customHeight="1" x14ac:dyDescent="0.25">
      <c r="A204" s="19"/>
      <c r="B204" s="74" t="str">
        <f t="shared" si="2"/>
        <v>!!!</v>
      </c>
      <c r="C204" s="202" t="str">
        <f>IF($D204&lt;&gt;"",VLOOKUP(TEXT($D204,0),'Angaben Stationen'!$C$15:$D$114,2,0),"")</f>
        <v/>
      </c>
      <c r="D204" s="203"/>
      <c r="E204" s="210"/>
      <c r="F204" s="222"/>
      <c r="G204" s="205"/>
      <c r="H204" s="205"/>
      <c r="I204" s="223"/>
      <c r="J204" s="224"/>
      <c r="K204" s="114"/>
      <c r="L204" s="115"/>
      <c r="Q204" s="6">
        <f t="shared" si="17"/>
        <v>0</v>
      </c>
      <c r="R204" s="6" t="str">
        <f>VLOOKUP(C204,{"29 - Psychiatrie (Erwachsene)","BGI";"30 - Kinder- und Jugendpsychiatrie","BGII";"31 - Psychosomatik","BGI";"00 - Bitte eine Fachabteilung auswählen","Leer";"","Leer"},2,0)</f>
        <v>Leer</v>
      </c>
      <c r="S204" s="6" t="str">
        <f>VLOOKUP(C204,{"29 - Psychiatrie (Erwachsene)","BGIb";"30 - Kinder- und Jugendpsychiatrie","BGIIb";"31 - Psychosomatik","BGIb";"00 - Bitte eine Fachabteilung auswählen","Leer";"","Leer"},2,0)</f>
        <v>Leer</v>
      </c>
      <c r="T204" s="6" t="str">
        <f t="shared" si="20"/>
        <v>Leer</v>
      </c>
      <c r="U204" s="6" t="str">
        <f t="shared" si="18"/>
        <v/>
      </c>
      <c r="V204" s="6" t="str">
        <f>VLOOKUP($C204,{"29 - Psychiatrie (Erwachsene)","Anrechnungstatbestand";"30 - Kinder- und Jugendpsychiatrie","Anrechnungstatbestand";"31 - Psychosomatik","Anrechnungstatbestand";"","Leer";0,"Leer"},2,0)</f>
        <v>Leer</v>
      </c>
      <c r="W204" s="6" t="str">
        <f t="shared" si="19"/>
        <v>Leer</v>
      </c>
      <c r="X204" s="6">
        <f>VLOOKUP($C204,{"29 - Psychiatrie (Erwachsene)",1;"30 - Kinder- und Jugendpsychiatrie",1;"31 - Psychosomatik",1;"00 - Bitte eine Fachabteilung auswählen",0;"",0},2,0)</f>
        <v>0</v>
      </c>
      <c r="Y204" s="6">
        <f t="shared" si="5"/>
        <v>0</v>
      </c>
      <c r="Z204" s="6">
        <f t="shared" si="6"/>
        <v>0</v>
      </c>
      <c r="AA204" s="6">
        <f t="shared" si="7"/>
        <v>0</v>
      </c>
      <c r="AB204" s="6">
        <f t="shared" si="8"/>
        <v>0</v>
      </c>
      <c r="AC204" s="6">
        <f t="shared" si="9"/>
        <v>0</v>
      </c>
      <c r="AD204" s="6"/>
      <c r="AE204" s="6"/>
    </row>
    <row r="205" spans="1:31" s="20" customFormat="1" ht="15" customHeight="1" x14ac:dyDescent="0.25">
      <c r="A205" s="19"/>
      <c r="B205" s="74" t="str">
        <f t="shared" si="2"/>
        <v>!!!</v>
      </c>
      <c r="C205" s="202" t="str">
        <f>IF($D205&lt;&gt;"",VLOOKUP(TEXT($D205,0),'Angaben Stationen'!$C$15:$D$114,2,0),"")</f>
        <v/>
      </c>
      <c r="D205" s="203"/>
      <c r="E205" s="210"/>
      <c r="F205" s="222"/>
      <c r="G205" s="205"/>
      <c r="H205" s="205"/>
      <c r="I205" s="223"/>
      <c r="J205" s="224"/>
      <c r="K205" s="114"/>
      <c r="L205" s="115"/>
      <c r="Q205" s="6">
        <f t="shared" si="17"/>
        <v>0</v>
      </c>
      <c r="R205" s="6" t="str">
        <f>VLOOKUP(C205,{"29 - Psychiatrie (Erwachsene)","BGI";"30 - Kinder- und Jugendpsychiatrie","BGII";"31 - Psychosomatik","BGI";"00 - Bitte eine Fachabteilung auswählen","Leer";"","Leer"},2,0)</f>
        <v>Leer</v>
      </c>
      <c r="S205" s="6" t="str">
        <f>VLOOKUP(C205,{"29 - Psychiatrie (Erwachsene)","BGIb";"30 - Kinder- und Jugendpsychiatrie","BGIIb";"31 - Psychosomatik","BGIb";"00 - Bitte eine Fachabteilung auswählen","Leer";"","Leer"},2,0)</f>
        <v>Leer</v>
      </c>
      <c r="T205" s="6" t="str">
        <f t="shared" si="20"/>
        <v>Leer</v>
      </c>
      <c r="U205" s="6" t="str">
        <f t="shared" si="18"/>
        <v/>
      </c>
      <c r="V205" s="6" t="str">
        <f>VLOOKUP($C205,{"29 - Psychiatrie (Erwachsene)","Anrechnungstatbestand";"30 - Kinder- und Jugendpsychiatrie","Anrechnungstatbestand";"31 - Psychosomatik","Anrechnungstatbestand";"","Leer";0,"Leer"},2,0)</f>
        <v>Leer</v>
      </c>
      <c r="W205" s="6" t="str">
        <f t="shared" si="19"/>
        <v>Leer</v>
      </c>
      <c r="X205" s="6">
        <f>VLOOKUP($C205,{"29 - Psychiatrie (Erwachsene)",1;"30 - Kinder- und Jugendpsychiatrie",1;"31 - Psychosomatik",1;"00 - Bitte eine Fachabteilung auswählen",0;"",0},2,0)</f>
        <v>0</v>
      </c>
      <c r="Y205" s="6">
        <f t="shared" si="5"/>
        <v>0</v>
      </c>
      <c r="Z205" s="6">
        <f t="shared" si="6"/>
        <v>0</v>
      </c>
      <c r="AA205" s="6">
        <f t="shared" si="7"/>
        <v>0</v>
      </c>
      <c r="AB205" s="6">
        <f t="shared" si="8"/>
        <v>0</v>
      </c>
      <c r="AC205" s="6">
        <f t="shared" si="9"/>
        <v>0</v>
      </c>
      <c r="AD205" s="6"/>
      <c r="AE205" s="6"/>
    </row>
    <row r="206" spans="1:31" s="20" customFormat="1" ht="15" customHeight="1" x14ac:dyDescent="0.25">
      <c r="A206" s="19"/>
      <c r="B206" s="74" t="str">
        <f t="shared" si="2"/>
        <v>!!!</v>
      </c>
      <c r="C206" s="202" t="str">
        <f>IF($D206&lt;&gt;"",VLOOKUP(TEXT($D206,0),'Angaben Stationen'!$C$15:$D$114,2,0),"")</f>
        <v/>
      </c>
      <c r="D206" s="203"/>
      <c r="E206" s="210"/>
      <c r="F206" s="222"/>
      <c r="G206" s="205"/>
      <c r="H206" s="205"/>
      <c r="I206" s="223"/>
      <c r="J206" s="224"/>
      <c r="K206" s="114"/>
      <c r="L206" s="115"/>
      <c r="Q206" s="6">
        <f t="shared" si="17"/>
        <v>0</v>
      </c>
      <c r="R206" s="6" t="str">
        <f>VLOOKUP(C206,{"29 - Psychiatrie (Erwachsene)","BGI";"30 - Kinder- und Jugendpsychiatrie","BGII";"31 - Psychosomatik","BGI";"00 - Bitte eine Fachabteilung auswählen","Leer";"","Leer"},2,0)</f>
        <v>Leer</v>
      </c>
      <c r="S206" s="6" t="str">
        <f>VLOOKUP(C206,{"29 - Psychiatrie (Erwachsene)","BGIb";"30 - Kinder- und Jugendpsychiatrie","BGIIb";"31 - Psychosomatik","BGIb";"00 - Bitte eine Fachabteilung auswählen","Leer";"","Leer"},2,0)</f>
        <v>Leer</v>
      </c>
      <c r="T206" s="6" t="str">
        <f t="shared" si="20"/>
        <v>Leer</v>
      </c>
      <c r="U206" s="6" t="str">
        <f t="shared" si="18"/>
        <v/>
      </c>
      <c r="V206" s="6" t="str">
        <f>VLOOKUP($C206,{"29 - Psychiatrie (Erwachsene)","Anrechnungstatbestand";"30 - Kinder- und Jugendpsychiatrie","Anrechnungstatbestand";"31 - Psychosomatik","Anrechnungstatbestand";"","Leer";0,"Leer"},2,0)</f>
        <v>Leer</v>
      </c>
      <c r="W206" s="6" t="str">
        <f t="shared" si="19"/>
        <v>Leer</v>
      </c>
      <c r="X206" s="6">
        <f>VLOOKUP($C206,{"29 - Psychiatrie (Erwachsene)",1;"30 - Kinder- und Jugendpsychiatrie",1;"31 - Psychosomatik",1;"00 - Bitte eine Fachabteilung auswählen",0;"",0},2,0)</f>
        <v>0</v>
      </c>
      <c r="Y206" s="6">
        <f t="shared" si="5"/>
        <v>0</v>
      </c>
      <c r="Z206" s="6">
        <f t="shared" si="6"/>
        <v>0</v>
      </c>
      <c r="AA206" s="6">
        <f t="shared" si="7"/>
        <v>0</v>
      </c>
      <c r="AB206" s="6">
        <f t="shared" si="8"/>
        <v>0</v>
      </c>
      <c r="AC206" s="6">
        <f t="shared" si="9"/>
        <v>0</v>
      </c>
      <c r="AD206" s="6"/>
      <c r="AE206" s="6"/>
    </row>
    <row r="207" spans="1:31" s="20" customFormat="1" ht="15" customHeight="1" x14ac:dyDescent="0.25">
      <c r="A207" s="19"/>
      <c r="B207" s="74" t="str">
        <f t="shared" si="2"/>
        <v>!!!</v>
      </c>
      <c r="C207" s="202" t="str">
        <f>IF($D207&lt;&gt;"",VLOOKUP(TEXT($D207,0),'Angaben Stationen'!$C$15:$D$114,2,0),"")</f>
        <v/>
      </c>
      <c r="D207" s="203"/>
      <c r="E207" s="210"/>
      <c r="F207" s="222"/>
      <c r="G207" s="205"/>
      <c r="H207" s="205"/>
      <c r="I207" s="223"/>
      <c r="J207" s="224"/>
      <c r="K207" s="114"/>
      <c r="L207" s="115"/>
      <c r="Q207" s="6">
        <f t="shared" si="17"/>
        <v>0</v>
      </c>
      <c r="R207" s="6" t="str">
        <f>VLOOKUP(C207,{"29 - Psychiatrie (Erwachsene)","BGI";"30 - Kinder- und Jugendpsychiatrie","BGII";"31 - Psychosomatik","BGI";"00 - Bitte eine Fachabteilung auswählen","Leer";"","Leer"},2,0)</f>
        <v>Leer</v>
      </c>
      <c r="S207" s="6" t="str">
        <f>VLOOKUP(C207,{"29 - Psychiatrie (Erwachsene)","BGIb";"30 - Kinder- und Jugendpsychiatrie","BGIIb";"31 - Psychosomatik","BGIb";"00 - Bitte eine Fachabteilung auswählen","Leer";"","Leer"},2,0)</f>
        <v>Leer</v>
      </c>
      <c r="T207" s="6" t="str">
        <f t="shared" si="20"/>
        <v>Leer</v>
      </c>
      <c r="U207" s="6" t="str">
        <f t="shared" si="18"/>
        <v/>
      </c>
      <c r="V207" s="6" t="str">
        <f>VLOOKUP($C207,{"29 - Psychiatrie (Erwachsene)","Anrechnungstatbestand";"30 - Kinder- und Jugendpsychiatrie","Anrechnungstatbestand";"31 - Psychosomatik","Anrechnungstatbestand";"","Leer";0,"Leer"},2,0)</f>
        <v>Leer</v>
      </c>
      <c r="W207" s="6" t="str">
        <f t="shared" si="19"/>
        <v>Leer</v>
      </c>
      <c r="X207" s="6">
        <f>VLOOKUP($C207,{"29 - Psychiatrie (Erwachsene)",1;"30 - Kinder- und Jugendpsychiatrie",1;"31 - Psychosomatik",1;"00 - Bitte eine Fachabteilung auswählen",0;"",0},2,0)</f>
        <v>0</v>
      </c>
      <c r="Y207" s="6">
        <f t="shared" si="5"/>
        <v>0</v>
      </c>
      <c r="Z207" s="6">
        <f t="shared" si="6"/>
        <v>0</v>
      </c>
      <c r="AA207" s="6">
        <f t="shared" si="7"/>
        <v>0</v>
      </c>
      <c r="AB207" s="6">
        <f t="shared" si="8"/>
        <v>0</v>
      </c>
      <c r="AC207" s="6">
        <f t="shared" si="9"/>
        <v>0</v>
      </c>
      <c r="AD207" s="6"/>
      <c r="AE207" s="6"/>
    </row>
    <row r="208" spans="1:31" s="20" customFormat="1" ht="15" customHeight="1" x14ac:dyDescent="0.25">
      <c r="A208" s="19"/>
      <c r="B208" s="74" t="str">
        <f t="shared" si="2"/>
        <v>!!!</v>
      </c>
      <c r="C208" s="202" t="str">
        <f>IF($D208&lt;&gt;"",VLOOKUP(TEXT($D208,0),'Angaben Stationen'!$C$15:$D$114,2,0),"")</f>
        <v/>
      </c>
      <c r="D208" s="203"/>
      <c r="E208" s="210"/>
      <c r="F208" s="222"/>
      <c r="G208" s="205"/>
      <c r="H208" s="205"/>
      <c r="I208" s="223"/>
      <c r="J208" s="224"/>
      <c r="K208" s="114"/>
      <c r="L208" s="115"/>
      <c r="Q208" s="6">
        <f t="shared" si="17"/>
        <v>0</v>
      </c>
      <c r="R208" s="6" t="str">
        <f>VLOOKUP(C208,{"29 - Psychiatrie (Erwachsene)","BGI";"30 - Kinder- und Jugendpsychiatrie","BGII";"31 - Psychosomatik","BGI";"00 - Bitte eine Fachabteilung auswählen","Leer";"","Leer"},2,0)</f>
        <v>Leer</v>
      </c>
      <c r="S208" s="6" t="str">
        <f>VLOOKUP(C208,{"29 - Psychiatrie (Erwachsene)","BGIb";"30 - Kinder- und Jugendpsychiatrie","BGIIb";"31 - Psychosomatik","BGIb";"00 - Bitte eine Fachabteilung auswählen","Leer";"","Leer"},2,0)</f>
        <v>Leer</v>
      </c>
      <c r="T208" s="6" t="str">
        <f t="shared" si="20"/>
        <v>Leer</v>
      </c>
      <c r="U208" s="6" t="str">
        <f t="shared" si="18"/>
        <v/>
      </c>
      <c r="V208" s="6" t="str">
        <f>VLOOKUP($C208,{"29 - Psychiatrie (Erwachsene)","Anrechnungstatbestand";"30 - Kinder- und Jugendpsychiatrie","Anrechnungstatbestand";"31 - Psychosomatik","Anrechnungstatbestand";"","Leer";0,"Leer"},2,0)</f>
        <v>Leer</v>
      </c>
      <c r="W208" s="6" t="str">
        <f t="shared" si="19"/>
        <v>Leer</v>
      </c>
      <c r="X208" s="6">
        <f>VLOOKUP($C208,{"29 - Psychiatrie (Erwachsene)",1;"30 - Kinder- und Jugendpsychiatrie",1;"31 - Psychosomatik",1;"00 - Bitte eine Fachabteilung auswählen",0;"",0},2,0)</f>
        <v>0</v>
      </c>
      <c r="Y208" s="6">
        <f t="shared" si="5"/>
        <v>0</v>
      </c>
      <c r="Z208" s="6">
        <f t="shared" si="6"/>
        <v>0</v>
      </c>
      <c r="AA208" s="6">
        <f t="shared" si="7"/>
        <v>0</v>
      </c>
      <c r="AB208" s="6">
        <f t="shared" si="8"/>
        <v>0</v>
      </c>
      <c r="AC208" s="6">
        <f t="shared" si="9"/>
        <v>0</v>
      </c>
      <c r="AD208" s="6"/>
      <c r="AE208" s="6"/>
    </row>
    <row r="209" spans="1:31" s="20" customFormat="1" ht="15" customHeight="1" x14ac:dyDescent="0.25">
      <c r="A209" s="19"/>
      <c r="B209" s="74" t="str">
        <f t="shared" si="2"/>
        <v>!!!</v>
      </c>
      <c r="C209" s="202" t="str">
        <f>IF($D209&lt;&gt;"",VLOOKUP(TEXT($D209,0),'Angaben Stationen'!$C$15:$D$114,2,0),"")</f>
        <v/>
      </c>
      <c r="D209" s="203"/>
      <c r="E209" s="210"/>
      <c r="F209" s="222"/>
      <c r="G209" s="205"/>
      <c r="H209" s="205"/>
      <c r="I209" s="223"/>
      <c r="J209" s="224"/>
      <c r="K209" s="114"/>
      <c r="L209" s="115"/>
      <c r="Q209" s="6">
        <f t="shared" ref="Q209:Q272" si="21">IF(LEN(B209)&gt;0,0,1)</f>
        <v>0</v>
      </c>
      <c r="R209" s="6" t="str">
        <f>VLOOKUP(C209,{"29 - Psychiatrie (Erwachsene)","BGI";"30 - Kinder- und Jugendpsychiatrie","BGII";"31 - Psychosomatik","BGI";"00 - Bitte eine Fachabteilung auswählen","Leer";"","Leer"},2,0)</f>
        <v>Leer</v>
      </c>
      <c r="S209" s="6" t="str">
        <f>VLOOKUP(C209,{"29 - Psychiatrie (Erwachsene)","BGIb";"30 - Kinder- und Jugendpsychiatrie","BGIIb";"31 - Psychosomatik","BGIb";"00 - Bitte eine Fachabteilung auswählen","Leer";"","Leer"},2,0)</f>
        <v>Leer</v>
      </c>
      <c r="T209" s="6" t="str">
        <f t="shared" si="20"/>
        <v>Leer</v>
      </c>
      <c r="U209" s="6" t="str">
        <f t="shared" ref="U209:U272" si="22">IF($C209&lt;&gt;"","Monate","")</f>
        <v/>
      </c>
      <c r="V209" s="6" t="str">
        <f>VLOOKUP($C209,{"29 - Psychiatrie (Erwachsene)","Anrechnungstatbestand";"30 - Kinder- und Jugendpsychiatrie","Anrechnungstatbestand";"31 - Psychosomatik","Anrechnungstatbestand";"","Leer";0,"Leer"},2,0)</f>
        <v>Leer</v>
      </c>
      <c r="W209" s="6" t="str">
        <f t="shared" ref="W209:W272" si="23">IF(F209="Anrechnung Fachkräfte Nicht-PPP-RL Berufsgruppen in VKS",S209,R209)</f>
        <v>Leer</v>
      </c>
      <c r="X209" s="6">
        <f>VLOOKUP($C209,{"29 - Psychiatrie (Erwachsene)",1;"30 - Kinder- und Jugendpsychiatrie",1;"31 - Psychosomatik",1;"00 - Bitte eine Fachabteilung auswählen",0;"",0},2,0)</f>
        <v>0</v>
      </c>
      <c r="Y209" s="6">
        <f t="shared" ref="Y209:Y272" si="24">IF(LEN($D209)&gt;0,1,0)</f>
        <v>0</v>
      </c>
      <c r="Z209" s="6">
        <f t="shared" ref="Z209:Z272" si="25">IF(LEN($E209)&gt;0,1,0)</f>
        <v>0</v>
      </c>
      <c r="AA209" s="6">
        <f t="shared" ref="AA209:AA272" si="26">IF(LEN($F209)&gt;0,1,0)</f>
        <v>0</v>
      </c>
      <c r="AB209" s="6">
        <f t="shared" ref="AB209:AB272" si="27">IF(LEN($G209)&gt;0,1,0)</f>
        <v>0</v>
      </c>
      <c r="AC209" s="6">
        <f t="shared" ref="AC209:AC272" si="28">IF(LEN($H209)&gt;0,1,0)</f>
        <v>0</v>
      </c>
      <c r="AD209" s="6"/>
      <c r="AE209" s="6"/>
    </row>
    <row r="210" spans="1:31" s="20" customFormat="1" ht="15" customHeight="1" x14ac:dyDescent="0.25">
      <c r="A210" s="19"/>
      <c r="B210" s="74" t="str">
        <f t="shared" si="2"/>
        <v>!!!</v>
      </c>
      <c r="C210" s="202" t="str">
        <f>IF($D210&lt;&gt;"",VLOOKUP(TEXT($D210,0),'Angaben Stationen'!$C$15:$D$114,2,0),"")</f>
        <v/>
      </c>
      <c r="D210" s="203"/>
      <c r="E210" s="210"/>
      <c r="F210" s="222"/>
      <c r="G210" s="205"/>
      <c r="H210" s="205"/>
      <c r="I210" s="223"/>
      <c r="J210" s="224"/>
      <c r="K210" s="114"/>
      <c r="L210" s="115"/>
      <c r="Q210" s="6">
        <f t="shared" si="21"/>
        <v>0</v>
      </c>
      <c r="R210" s="6" t="str">
        <f>VLOOKUP(C210,{"29 - Psychiatrie (Erwachsene)","BGI";"30 - Kinder- und Jugendpsychiatrie","BGII";"31 - Psychosomatik","BGI";"00 - Bitte eine Fachabteilung auswählen","Leer";"","Leer"},2,0)</f>
        <v>Leer</v>
      </c>
      <c r="S210" s="6" t="str">
        <f>VLOOKUP(C210,{"29 - Psychiatrie (Erwachsene)","BGIb";"30 - Kinder- und Jugendpsychiatrie","BGIIb";"31 - Psychosomatik","BGIb";"00 - Bitte eine Fachabteilung auswählen","Leer";"","Leer"},2,0)</f>
        <v>Leer</v>
      </c>
      <c r="T210" s="6" t="str">
        <f t="shared" ref="T210:T273" si="29">IF($D209&lt;&gt;"","Stationen","Leer")</f>
        <v>Leer</v>
      </c>
      <c r="U210" s="6" t="str">
        <f t="shared" si="22"/>
        <v/>
      </c>
      <c r="V210" s="6" t="str">
        <f>VLOOKUP($C210,{"29 - Psychiatrie (Erwachsene)","Anrechnungstatbestand";"30 - Kinder- und Jugendpsychiatrie","Anrechnungstatbestand";"31 - Psychosomatik","Anrechnungstatbestand";"","Leer";0,"Leer"},2,0)</f>
        <v>Leer</v>
      </c>
      <c r="W210" s="6" t="str">
        <f t="shared" si="23"/>
        <v>Leer</v>
      </c>
      <c r="X210" s="6">
        <f>VLOOKUP($C210,{"29 - Psychiatrie (Erwachsene)",1;"30 - Kinder- und Jugendpsychiatrie",1;"31 - Psychosomatik",1;"00 - Bitte eine Fachabteilung auswählen",0;"",0},2,0)</f>
        <v>0</v>
      </c>
      <c r="Y210" s="6">
        <f t="shared" si="24"/>
        <v>0</v>
      </c>
      <c r="Z210" s="6">
        <f t="shared" si="25"/>
        <v>0</v>
      </c>
      <c r="AA210" s="6">
        <f t="shared" si="26"/>
        <v>0</v>
      </c>
      <c r="AB210" s="6">
        <f t="shared" si="27"/>
        <v>0</v>
      </c>
      <c r="AC210" s="6">
        <f t="shared" si="28"/>
        <v>0</v>
      </c>
      <c r="AD210" s="6"/>
      <c r="AE210" s="6"/>
    </row>
    <row r="211" spans="1:31" s="20" customFormat="1" ht="15" customHeight="1" x14ac:dyDescent="0.25">
      <c r="A211" s="19"/>
      <c r="B211" s="74" t="str">
        <f t="shared" si="2"/>
        <v>!!!</v>
      </c>
      <c r="C211" s="202" t="str">
        <f>IF($D211&lt;&gt;"",VLOOKUP(TEXT($D211,0),'Angaben Stationen'!$C$15:$D$114,2,0),"")</f>
        <v/>
      </c>
      <c r="D211" s="203"/>
      <c r="E211" s="210"/>
      <c r="F211" s="222"/>
      <c r="G211" s="205"/>
      <c r="H211" s="205"/>
      <c r="I211" s="223"/>
      <c r="J211" s="224"/>
      <c r="K211" s="114"/>
      <c r="L211" s="115"/>
      <c r="Q211" s="6">
        <f t="shared" si="21"/>
        <v>0</v>
      </c>
      <c r="R211" s="6" t="str">
        <f>VLOOKUP(C211,{"29 - Psychiatrie (Erwachsene)","BGI";"30 - Kinder- und Jugendpsychiatrie","BGII";"31 - Psychosomatik","BGI";"00 - Bitte eine Fachabteilung auswählen","Leer";"","Leer"},2,0)</f>
        <v>Leer</v>
      </c>
      <c r="S211" s="6" t="str">
        <f>VLOOKUP(C211,{"29 - Psychiatrie (Erwachsene)","BGIb";"30 - Kinder- und Jugendpsychiatrie","BGIIb";"31 - Psychosomatik","BGIb";"00 - Bitte eine Fachabteilung auswählen","Leer";"","Leer"},2,0)</f>
        <v>Leer</v>
      </c>
      <c r="T211" s="6" t="str">
        <f t="shared" si="29"/>
        <v>Leer</v>
      </c>
      <c r="U211" s="6" t="str">
        <f t="shared" si="22"/>
        <v/>
      </c>
      <c r="V211" s="6" t="str">
        <f>VLOOKUP($C211,{"29 - Psychiatrie (Erwachsene)","Anrechnungstatbestand";"30 - Kinder- und Jugendpsychiatrie","Anrechnungstatbestand";"31 - Psychosomatik","Anrechnungstatbestand";"","Leer";0,"Leer"},2,0)</f>
        <v>Leer</v>
      </c>
      <c r="W211" s="6" t="str">
        <f t="shared" si="23"/>
        <v>Leer</v>
      </c>
      <c r="X211" s="6">
        <f>VLOOKUP($C211,{"29 - Psychiatrie (Erwachsene)",1;"30 - Kinder- und Jugendpsychiatrie",1;"31 - Psychosomatik",1;"00 - Bitte eine Fachabteilung auswählen",0;"",0},2,0)</f>
        <v>0</v>
      </c>
      <c r="Y211" s="6">
        <f t="shared" si="24"/>
        <v>0</v>
      </c>
      <c r="Z211" s="6">
        <f t="shared" si="25"/>
        <v>0</v>
      </c>
      <c r="AA211" s="6">
        <f t="shared" si="26"/>
        <v>0</v>
      </c>
      <c r="AB211" s="6">
        <f t="shared" si="27"/>
        <v>0</v>
      </c>
      <c r="AC211" s="6">
        <f t="shared" si="28"/>
        <v>0</v>
      </c>
      <c r="AD211" s="6"/>
      <c r="AE211" s="6"/>
    </row>
    <row r="212" spans="1:31" s="20" customFormat="1" ht="15" customHeight="1" x14ac:dyDescent="0.25">
      <c r="A212" s="19"/>
      <c r="B212" s="74" t="str">
        <f t="shared" si="2"/>
        <v>!!!</v>
      </c>
      <c r="C212" s="202" t="str">
        <f>IF($D212&lt;&gt;"",VLOOKUP(TEXT($D212,0),'Angaben Stationen'!$C$15:$D$114,2,0),"")</f>
        <v/>
      </c>
      <c r="D212" s="203"/>
      <c r="E212" s="210"/>
      <c r="F212" s="222"/>
      <c r="G212" s="205"/>
      <c r="H212" s="205"/>
      <c r="I212" s="223"/>
      <c r="J212" s="224"/>
      <c r="K212" s="114"/>
      <c r="L212" s="115"/>
      <c r="Q212" s="6">
        <f t="shared" si="21"/>
        <v>0</v>
      </c>
      <c r="R212" s="6" t="str">
        <f>VLOOKUP(C212,{"29 - Psychiatrie (Erwachsene)","BGI";"30 - Kinder- und Jugendpsychiatrie","BGII";"31 - Psychosomatik","BGI";"00 - Bitte eine Fachabteilung auswählen","Leer";"","Leer"},2,0)</f>
        <v>Leer</v>
      </c>
      <c r="S212" s="6" t="str">
        <f>VLOOKUP(C212,{"29 - Psychiatrie (Erwachsene)","BGIb";"30 - Kinder- und Jugendpsychiatrie","BGIIb";"31 - Psychosomatik","BGIb";"00 - Bitte eine Fachabteilung auswählen","Leer";"","Leer"},2,0)</f>
        <v>Leer</v>
      </c>
      <c r="T212" s="6" t="str">
        <f t="shared" si="29"/>
        <v>Leer</v>
      </c>
      <c r="U212" s="6" t="str">
        <f t="shared" si="22"/>
        <v/>
      </c>
      <c r="V212" s="6" t="str">
        <f>VLOOKUP($C212,{"29 - Psychiatrie (Erwachsene)","Anrechnungstatbestand";"30 - Kinder- und Jugendpsychiatrie","Anrechnungstatbestand";"31 - Psychosomatik","Anrechnungstatbestand";"","Leer";0,"Leer"},2,0)</f>
        <v>Leer</v>
      </c>
      <c r="W212" s="6" t="str">
        <f t="shared" si="23"/>
        <v>Leer</v>
      </c>
      <c r="X212" s="6">
        <f>VLOOKUP($C212,{"29 - Psychiatrie (Erwachsene)",1;"30 - Kinder- und Jugendpsychiatrie",1;"31 - Psychosomatik",1;"00 - Bitte eine Fachabteilung auswählen",0;"",0},2,0)</f>
        <v>0</v>
      </c>
      <c r="Y212" s="6">
        <f t="shared" si="24"/>
        <v>0</v>
      </c>
      <c r="Z212" s="6">
        <f t="shared" si="25"/>
        <v>0</v>
      </c>
      <c r="AA212" s="6">
        <f t="shared" si="26"/>
        <v>0</v>
      </c>
      <c r="AB212" s="6">
        <f t="shared" si="27"/>
        <v>0</v>
      </c>
      <c r="AC212" s="6">
        <f t="shared" si="28"/>
        <v>0</v>
      </c>
      <c r="AD212" s="6"/>
      <c r="AE212" s="6"/>
    </row>
    <row r="213" spans="1:31" s="20" customFormat="1" ht="15" customHeight="1" x14ac:dyDescent="0.25">
      <c r="A213" s="19"/>
      <c r="B213" s="74" t="str">
        <f t="shared" si="2"/>
        <v>!!!</v>
      </c>
      <c r="C213" s="202" t="str">
        <f>IF($D213&lt;&gt;"",VLOOKUP(TEXT($D213,0),'Angaben Stationen'!$C$15:$D$114,2,0),"")</f>
        <v/>
      </c>
      <c r="D213" s="203"/>
      <c r="E213" s="210"/>
      <c r="F213" s="222"/>
      <c r="G213" s="205"/>
      <c r="H213" s="205"/>
      <c r="I213" s="223"/>
      <c r="J213" s="224"/>
      <c r="K213" s="114"/>
      <c r="L213" s="115"/>
      <c r="Q213" s="6">
        <f t="shared" si="21"/>
        <v>0</v>
      </c>
      <c r="R213" s="6" t="str">
        <f>VLOOKUP(C213,{"29 - Psychiatrie (Erwachsene)","BGI";"30 - Kinder- und Jugendpsychiatrie","BGII";"31 - Psychosomatik","BGI";"00 - Bitte eine Fachabteilung auswählen","Leer";"","Leer"},2,0)</f>
        <v>Leer</v>
      </c>
      <c r="S213" s="6" t="str">
        <f>VLOOKUP(C213,{"29 - Psychiatrie (Erwachsene)","BGIb";"30 - Kinder- und Jugendpsychiatrie","BGIIb";"31 - Psychosomatik","BGIb";"00 - Bitte eine Fachabteilung auswählen","Leer";"","Leer"},2,0)</f>
        <v>Leer</v>
      </c>
      <c r="T213" s="6" t="str">
        <f t="shared" si="29"/>
        <v>Leer</v>
      </c>
      <c r="U213" s="6" t="str">
        <f t="shared" si="22"/>
        <v/>
      </c>
      <c r="V213" s="6" t="str">
        <f>VLOOKUP($C213,{"29 - Psychiatrie (Erwachsene)","Anrechnungstatbestand";"30 - Kinder- und Jugendpsychiatrie","Anrechnungstatbestand";"31 - Psychosomatik","Anrechnungstatbestand";"","Leer";0,"Leer"},2,0)</f>
        <v>Leer</v>
      </c>
      <c r="W213" s="6" t="str">
        <f t="shared" si="23"/>
        <v>Leer</v>
      </c>
      <c r="X213" s="6">
        <f>VLOOKUP($C213,{"29 - Psychiatrie (Erwachsene)",1;"30 - Kinder- und Jugendpsychiatrie",1;"31 - Psychosomatik",1;"00 - Bitte eine Fachabteilung auswählen",0;"",0},2,0)</f>
        <v>0</v>
      </c>
      <c r="Y213" s="6">
        <f t="shared" si="24"/>
        <v>0</v>
      </c>
      <c r="Z213" s="6">
        <f t="shared" si="25"/>
        <v>0</v>
      </c>
      <c r="AA213" s="6">
        <f t="shared" si="26"/>
        <v>0</v>
      </c>
      <c r="AB213" s="6">
        <f t="shared" si="27"/>
        <v>0</v>
      </c>
      <c r="AC213" s="6">
        <f t="shared" si="28"/>
        <v>0</v>
      </c>
      <c r="AD213" s="6"/>
      <c r="AE213" s="6"/>
    </row>
    <row r="214" spans="1:31" s="20" customFormat="1" ht="15" customHeight="1" x14ac:dyDescent="0.25">
      <c r="A214" s="19"/>
      <c r="B214" s="74" t="str">
        <f t="shared" si="2"/>
        <v>!!!</v>
      </c>
      <c r="C214" s="202" t="str">
        <f>IF($D214&lt;&gt;"",VLOOKUP(TEXT($D214,0),'Angaben Stationen'!$C$15:$D$114,2,0),"")</f>
        <v/>
      </c>
      <c r="D214" s="203"/>
      <c r="E214" s="210"/>
      <c r="F214" s="222"/>
      <c r="G214" s="205"/>
      <c r="H214" s="205"/>
      <c r="I214" s="223"/>
      <c r="J214" s="224"/>
      <c r="K214" s="114"/>
      <c r="L214" s="115"/>
      <c r="Q214" s="6">
        <f t="shared" si="21"/>
        <v>0</v>
      </c>
      <c r="R214" s="6" t="str">
        <f>VLOOKUP(C214,{"29 - Psychiatrie (Erwachsene)","BGI";"30 - Kinder- und Jugendpsychiatrie","BGII";"31 - Psychosomatik","BGI";"00 - Bitte eine Fachabteilung auswählen","Leer";"","Leer"},2,0)</f>
        <v>Leer</v>
      </c>
      <c r="S214" s="6" t="str">
        <f>VLOOKUP(C214,{"29 - Psychiatrie (Erwachsene)","BGIb";"30 - Kinder- und Jugendpsychiatrie","BGIIb";"31 - Psychosomatik","BGIb";"00 - Bitte eine Fachabteilung auswählen","Leer";"","Leer"},2,0)</f>
        <v>Leer</v>
      </c>
      <c r="T214" s="6" t="str">
        <f t="shared" si="29"/>
        <v>Leer</v>
      </c>
      <c r="U214" s="6" t="str">
        <f t="shared" si="22"/>
        <v/>
      </c>
      <c r="V214" s="6" t="str">
        <f>VLOOKUP($C214,{"29 - Psychiatrie (Erwachsene)","Anrechnungstatbestand";"30 - Kinder- und Jugendpsychiatrie","Anrechnungstatbestand";"31 - Psychosomatik","Anrechnungstatbestand";"","Leer";0,"Leer"},2,0)</f>
        <v>Leer</v>
      </c>
      <c r="W214" s="6" t="str">
        <f t="shared" si="23"/>
        <v>Leer</v>
      </c>
      <c r="X214" s="6">
        <f>VLOOKUP($C214,{"29 - Psychiatrie (Erwachsene)",1;"30 - Kinder- und Jugendpsychiatrie",1;"31 - Psychosomatik",1;"00 - Bitte eine Fachabteilung auswählen",0;"",0},2,0)</f>
        <v>0</v>
      </c>
      <c r="Y214" s="6">
        <f t="shared" si="24"/>
        <v>0</v>
      </c>
      <c r="Z214" s="6">
        <f t="shared" si="25"/>
        <v>0</v>
      </c>
      <c r="AA214" s="6">
        <f t="shared" si="26"/>
        <v>0</v>
      </c>
      <c r="AB214" s="6">
        <f t="shared" si="27"/>
        <v>0</v>
      </c>
      <c r="AC214" s="6">
        <f t="shared" si="28"/>
        <v>0</v>
      </c>
      <c r="AD214" s="6"/>
      <c r="AE214" s="6"/>
    </row>
    <row r="215" spans="1:31" s="20" customFormat="1" ht="15" customHeight="1" x14ac:dyDescent="0.25">
      <c r="A215" s="19"/>
      <c r="B215" s="74" t="str">
        <f t="shared" si="2"/>
        <v>!!!</v>
      </c>
      <c r="C215" s="202" t="str">
        <f>IF($D215&lt;&gt;"",VLOOKUP(TEXT($D215,0),'Angaben Stationen'!$C$15:$D$114,2,0),"")</f>
        <v/>
      </c>
      <c r="D215" s="203"/>
      <c r="E215" s="210"/>
      <c r="F215" s="222"/>
      <c r="G215" s="205"/>
      <c r="H215" s="205"/>
      <c r="I215" s="223"/>
      <c r="J215" s="224"/>
      <c r="K215" s="114"/>
      <c r="L215" s="115"/>
      <c r="Q215" s="6">
        <f t="shared" si="21"/>
        <v>0</v>
      </c>
      <c r="R215" s="6" t="str">
        <f>VLOOKUP(C215,{"29 - Psychiatrie (Erwachsene)","BGI";"30 - Kinder- und Jugendpsychiatrie","BGII";"31 - Psychosomatik","BGI";"00 - Bitte eine Fachabteilung auswählen","Leer";"","Leer"},2,0)</f>
        <v>Leer</v>
      </c>
      <c r="S215" s="6" t="str">
        <f>VLOOKUP(C215,{"29 - Psychiatrie (Erwachsene)","BGIb";"30 - Kinder- und Jugendpsychiatrie","BGIIb";"31 - Psychosomatik","BGIb";"00 - Bitte eine Fachabteilung auswählen","Leer";"","Leer"},2,0)</f>
        <v>Leer</v>
      </c>
      <c r="T215" s="6" t="str">
        <f t="shared" si="29"/>
        <v>Leer</v>
      </c>
      <c r="U215" s="6" t="str">
        <f t="shared" si="22"/>
        <v/>
      </c>
      <c r="V215" s="6" t="str">
        <f>VLOOKUP($C215,{"29 - Psychiatrie (Erwachsene)","Anrechnungstatbestand";"30 - Kinder- und Jugendpsychiatrie","Anrechnungstatbestand";"31 - Psychosomatik","Anrechnungstatbestand";"","Leer";0,"Leer"},2,0)</f>
        <v>Leer</v>
      </c>
      <c r="W215" s="6" t="str">
        <f t="shared" si="23"/>
        <v>Leer</v>
      </c>
      <c r="X215" s="6">
        <f>VLOOKUP($C215,{"29 - Psychiatrie (Erwachsene)",1;"30 - Kinder- und Jugendpsychiatrie",1;"31 - Psychosomatik",1;"00 - Bitte eine Fachabteilung auswählen",0;"",0},2,0)</f>
        <v>0</v>
      </c>
      <c r="Y215" s="6">
        <f t="shared" si="24"/>
        <v>0</v>
      </c>
      <c r="Z215" s="6">
        <f t="shared" si="25"/>
        <v>0</v>
      </c>
      <c r="AA215" s="6">
        <f t="shared" si="26"/>
        <v>0</v>
      </c>
      <c r="AB215" s="6">
        <f t="shared" si="27"/>
        <v>0</v>
      </c>
      <c r="AC215" s="6">
        <f t="shared" si="28"/>
        <v>0</v>
      </c>
      <c r="AD215" s="6"/>
      <c r="AE215" s="6"/>
    </row>
    <row r="216" spans="1:31" s="20" customFormat="1" ht="15" customHeight="1" x14ac:dyDescent="0.25">
      <c r="A216" s="19"/>
      <c r="B216" s="74" t="str">
        <f t="shared" si="2"/>
        <v>!!!</v>
      </c>
      <c r="C216" s="202" t="str">
        <f>IF($D216&lt;&gt;"",VLOOKUP(TEXT($D216,0),'Angaben Stationen'!$C$15:$D$114,2,0),"")</f>
        <v/>
      </c>
      <c r="D216" s="203"/>
      <c r="E216" s="210"/>
      <c r="F216" s="222"/>
      <c r="G216" s="205"/>
      <c r="H216" s="205"/>
      <c r="I216" s="223"/>
      <c r="J216" s="224"/>
      <c r="K216" s="114"/>
      <c r="L216" s="115"/>
      <c r="Q216" s="6">
        <f t="shared" si="21"/>
        <v>0</v>
      </c>
      <c r="R216" s="6" t="str">
        <f>VLOOKUP(C216,{"29 - Psychiatrie (Erwachsene)","BGI";"30 - Kinder- und Jugendpsychiatrie","BGII";"31 - Psychosomatik","BGI";"00 - Bitte eine Fachabteilung auswählen","Leer";"","Leer"},2,0)</f>
        <v>Leer</v>
      </c>
      <c r="S216" s="6" t="str">
        <f>VLOOKUP(C216,{"29 - Psychiatrie (Erwachsene)","BGIb";"30 - Kinder- und Jugendpsychiatrie","BGIIb";"31 - Psychosomatik","BGIb";"00 - Bitte eine Fachabteilung auswählen","Leer";"","Leer"},2,0)</f>
        <v>Leer</v>
      </c>
      <c r="T216" s="6" t="str">
        <f t="shared" si="29"/>
        <v>Leer</v>
      </c>
      <c r="U216" s="6" t="str">
        <f t="shared" si="22"/>
        <v/>
      </c>
      <c r="V216" s="6" t="str">
        <f>VLOOKUP($C216,{"29 - Psychiatrie (Erwachsene)","Anrechnungstatbestand";"30 - Kinder- und Jugendpsychiatrie","Anrechnungstatbestand";"31 - Psychosomatik","Anrechnungstatbestand";"","Leer";0,"Leer"},2,0)</f>
        <v>Leer</v>
      </c>
      <c r="W216" s="6" t="str">
        <f t="shared" si="23"/>
        <v>Leer</v>
      </c>
      <c r="X216" s="6">
        <f>VLOOKUP($C216,{"29 - Psychiatrie (Erwachsene)",1;"30 - Kinder- und Jugendpsychiatrie",1;"31 - Psychosomatik",1;"00 - Bitte eine Fachabteilung auswählen",0;"",0},2,0)</f>
        <v>0</v>
      </c>
      <c r="Y216" s="6">
        <f t="shared" si="24"/>
        <v>0</v>
      </c>
      <c r="Z216" s="6">
        <f t="shared" si="25"/>
        <v>0</v>
      </c>
      <c r="AA216" s="6">
        <f t="shared" si="26"/>
        <v>0</v>
      </c>
      <c r="AB216" s="6">
        <f t="shared" si="27"/>
        <v>0</v>
      </c>
      <c r="AC216" s="6">
        <f t="shared" si="28"/>
        <v>0</v>
      </c>
      <c r="AD216" s="6"/>
      <c r="AE216" s="6"/>
    </row>
    <row r="217" spans="1:31" s="20" customFormat="1" ht="15" customHeight="1" x14ac:dyDescent="0.25">
      <c r="A217" s="19"/>
      <c r="B217" s="74" t="str">
        <f t="shared" si="2"/>
        <v>!!!</v>
      </c>
      <c r="C217" s="202" t="str">
        <f>IF($D217&lt;&gt;"",VLOOKUP(TEXT($D217,0),'Angaben Stationen'!$C$15:$D$114,2,0),"")</f>
        <v/>
      </c>
      <c r="D217" s="203"/>
      <c r="E217" s="210"/>
      <c r="F217" s="222"/>
      <c r="G217" s="205"/>
      <c r="H217" s="205"/>
      <c r="I217" s="223"/>
      <c r="J217" s="224"/>
      <c r="K217" s="114"/>
      <c r="L217" s="115"/>
      <c r="Q217" s="6">
        <f t="shared" si="21"/>
        <v>0</v>
      </c>
      <c r="R217" s="6" t="str">
        <f>VLOOKUP(C217,{"29 - Psychiatrie (Erwachsene)","BGI";"30 - Kinder- und Jugendpsychiatrie","BGII";"31 - Psychosomatik","BGI";"00 - Bitte eine Fachabteilung auswählen","Leer";"","Leer"},2,0)</f>
        <v>Leer</v>
      </c>
      <c r="S217" s="6" t="str">
        <f>VLOOKUP(C217,{"29 - Psychiatrie (Erwachsene)","BGIb";"30 - Kinder- und Jugendpsychiatrie","BGIIb";"31 - Psychosomatik","BGIb";"00 - Bitte eine Fachabteilung auswählen","Leer";"","Leer"},2,0)</f>
        <v>Leer</v>
      </c>
      <c r="T217" s="6" t="str">
        <f t="shared" si="29"/>
        <v>Leer</v>
      </c>
      <c r="U217" s="6" t="str">
        <f t="shared" si="22"/>
        <v/>
      </c>
      <c r="V217" s="6" t="str">
        <f>VLOOKUP($C217,{"29 - Psychiatrie (Erwachsene)","Anrechnungstatbestand";"30 - Kinder- und Jugendpsychiatrie","Anrechnungstatbestand";"31 - Psychosomatik","Anrechnungstatbestand";"","Leer";0,"Leer"},2,0)</f>
        <v>Leer</v>
      </c>
      <c r="W217" s="6" t="str">
        <f t="shared" si="23"/>
        <v>Leer</v>
      </c>
      <c r="X217" s="6">
        <f>VLOOKUP($C217,{"29 - Psychiatrie (Erwachsene)",1;"30 - Kinder- und Jugendpsychiatrie",1;"31 - Psychosomatik",1;"00 - Bitte eine Fachabteilung auswählen",0;"",0},2,0)</f>
        <v>0</v>
      </c>
      <c r="Y217" s="6">
        <f t="shared" si="24"/>
        <v>0</v>
      </c>
      <c r="Z217" s="6">
        <f t="shared" si="25"/>
        <v>0</v>
      </c>
      <c r="AA217" s="6">
        <f t="shared" si="26"/>
        <v>0</v>
      </c>
      <c r="AB217" s="6">
        <f t="shared" si="27"/>
        <v>0</v>
      </c>
      <c r="AC217" s="6">
        <f t="shared" si="28"/>
        <v>0</v>
      </c>
      <c r="AD217" s="6"/>
      <c r="AE217" s="6"/>
    </row>
    <row r="218" spans="1:31" s="20" customFormat="1" ht="15" customHeight="1" x14ac:dyDescent="0.25">
      <c r="A218" s="19"/>
      <c r="B218" s="74" t="str">
        <f t="shared" si="2"/>
        <v>!!!</v>
      </c>
      <c r="C218" s="202" t="str">
        <f>IF($D218&lt;&gt;"",VLOOKUP(TEXT($D218,0),'Angaben Stationen'!$C$15:$D$114,2,0),"")</f>
        <v/>
      </c>
      <c r="D218" s="203"/>
      <c r="E218" s="210"/>
      <c r="F218" s="222"/>
      <c r="G218" s="205"/>
      <c r="H218" s="205"/>
      <c r="I218" s="223"/>
      <c r="J218" s="224"/>
      <c r="K218" s="114"/>
      <c r="L218" s="115"/>
      <c r="Q218" s="6">
        <f t="shared" si="21"/>
        <v>0</v>
      </c>
      <c r="R218" s="6" t="str">
        <f>VLOOKUP(C218,{"29 - Psychiatrie (Erwachsene)","BGI";"30 - Kinder- und Jugendpsychiatrie","BGII";"31 - Psychosomatik","BGI";"00 - Bitte eine Fachabteilung auswählen","Leer";"","Leer"},2,0)</f>
        <v>Leer</v>
      </c>
      <c r="S218" s="6" t="str">
        <f>VLOOKUP(C218,{"29 - Psychiatrie (Erwachsene)","BGIb";"30 - Kinder- und Jugendpsychiatrie","BGIIb";"31 - Psychosomatik","BGIb";"00 - Bitte eine Fachabteilung auswählen","Leer";"","Leer"},2,0)</f>
        <v>Leer</v>
      </c>
      <c r="T218" s="6" t="str">
        <f t="shared" si="29"/>
        <v>Leer</v>
      </c>
      <c r="U218" s="6" t="str">
        <f t="shared" si="22"/>
        <v/>
      </c>
      <c r="V218" s="6" t="str">
        <f>VLOOKUP($C218,{"29 - Psychiatrie (Erwachsene)","Anrechnungstatbestand";"30 - Kinder- und Jugendpsychiatrie","Anrechnungstatbestand";"31 - Psychosomatik","Anrechnungstatbestand";"","Leer";0,"Leer"},2,0)</f>
        <v>Leer</v>
      </c>
      <c r="W218" s="6" t="str">
        <f t="shared" si="23"/>
        <v>Leer</v>
      </c>
      <c r="X218" s="6">
        <f>VLOOKUP($C218,{"29 - Psychiatrie (Erwachsene)",1;"30 - Kinder- und Jugendpsychiatrie",1;"31 - Psychosomatik",1;"00 - Bitte eine Fachabteilung auswählen",0;"",0},2,0)</f>
        <v>0</v>
      </c>
      <c r="Y218" s="6">
        <f t="shared" si="24"/>
        <v>0</v>
      </c>
      <c r="Z218" s="6">
        <f t="shared" si="25"/>
        <v>0</v>
      </c>
      <c r="AA218" s="6">
        <f t="shared" si="26"/>
        <v>0</v>
      </c>
      <c r="AB218" s="6">
        <f t="shared" si="27"/>
        <v>0</v>
      </c>
      <c r="AC218" s="6">
        <f t="shared" si="28"/>
        <v>0</v>
      </c>
      <c r="AD218" s="6"/>
      <c r="AE218" s="6"/>
    </row>
    <row r="219" spans="1:31" s="20" customFormat="1" ht="15" customHeight="1" x14ac:dyDescent="0.25">
      <c r="A219" s="19"/>
      <c r="B219" s="74" t="str">
        <f t="shared" si="2"/>
        <v>!!!</v>
      </c>
      <c r="C219" s="202" t="str">
        <f>IF($D219&lt;&gt;"",VLOOKUP(TEXT($D219,0),'Angaben Stationen'!$C$15:$D$114,2,0),"")</f>
        <v/>
      </c>
      <c r="D219" s="203"/>
      <c r="E219" s="210"/>
      <c r="F219" s="222"/>
      <c r="G219" s="205"/>
      <c r="H219" s="205"/>
      <c r="I219" s="223"/>
      <c r="J219" s="224"/>
      <c r="K219" s="114"/>
      <c r="L219" s="115"/>
      <c r="Q219" s="6">
        <f t="shared" si="21"/>
        <v>0</v>
      </c>
      <c r="R219" s="6" t="str">
        <f>VLOOKUP(C219,{"29 - Psychiatrie (Erwachsene)","BGI";"30 - Kinder- und Jugendpsychiatrie","BGII";"31 - Psychosomatik","BGI";"00 - Bitte eine Fachabteilung auswählen","Leer";"","Leer"},2,0)</f>
        <v>Leer</v>
      </c>
      <c r="S219" s="6" t="str">
        <f>VLOOKUP(C219,{"29 - Psychiatrie (Erwachsene)","BGIb";"30 - Kinder- und Jugendpsychiatrie","BGIIb";"31 - Psychosomatik","BGIb";"00 - Bitte eine Fachabteilung auswählen","Leer";"","Leer"},2,0)</f>
        <v>Leer</v>
      </c>
      <c r="T219" s="6" t="str">
        <f t="shared" si="29"/>
        <v>Leer</v>
      </c>
      <c r="U219" s="6" t="str">
        <f t="shared" si="22"/>
        <v/>
      </c>
      <c r="V219" s="6" t="str">
        <f>VLOOKUP($C219,{"29 - Psychiatrie (Erwachsene)","Anrechnungstatbestand";"30 - Kinder- und Jugendpsychiatrie","Anrechnungstatbestand";"31 - Psychosomatik","Anrechnungstatbestand";"","Leer";0,"Leer"},2,0)</f>
        <v>Leer</v>
      </c>
      <c r="W219" s="6" t="str">
        <f t="shared" si="23"/>
        <v>Leer</v>
      </c>
      <c r="X219" s="6">
        <f>VLOOKUP($C219,{"29 - Psychiatrie (Erwachsene)",1;"30 - Kinder- und Jugendpsychiatrie",1;"31 - Psychosomatik",1;"00 - Bitte eine Fachabteilung auswählen",0;"",0},2,0)</f>
        <v>0</v>
      </c>
      <c r="Y219" s="6">
        <f t="shared" si="24"/>
        <v>0</v>
      </c>
      <c r="Z219" s="6">
        <f t="shared" si="25"/>
        <v>0</v>
      </c>
      <c r="AA219" s="6">
        <f t="shared" si="26"/>
        <v>0</v>
      </c>
      <c r="AB219" s="6">
        <f t="shared" si="27"/>
        <v>0</v>
      </c>
      <c r="AC219" s="6">
        <f t="shared" si="28"/>
        <v>0</v>
      </c>
      <c r="AD219" s="6"/>
      <c r="AE219" s="6"/>
    </row>
    <row r="220" spans="1:31" s="20" customFormat="1" ht="15" customHeight="1" x14ac:dyDescent="0.25">
      <c r="A220" s="19"/>
      <c r="B220" s="74" t="str">
        <f t="shared" si="2"/>
        <v>!!!</v>
      </c>
      <c r="C220" s="202" t="str">
        <f>IF($D220&lt;&gt;"",VLOOKUP(TEXT($D220,0),'Angaben Stationen'!$C$15:$D$114,2,0),"")</f>
        <v/>
      </c>
      <c r="D220" s="203"/>
      <c r="E220" s="210"/>
      <c r="F220" s="222"/>
      <c r="G220" s="205"/>
      <c r="H220" s="205"/>
      <c r="I220" s="223"/>
      <c r="J220" s="224"/>
      <c r="K220" s="114"/>
      <c r="L220" s="115"/>
      <c r="Q220" s="6">
        <f t="shared" si="21"/>
        <v>0</v>
      </c>
      <c r="R220" s="6" t="str">
        <f>VLOOKUP(C220,{"29 - Psychiatrie (Erwachsene)","BGI";"30 - Kinder- und Jugendpsychiatrie","BGII";"31 - Psychosomatik","BGI";"00 - Bitte eine Fachabteilung auswählen","Leer";"","Leer"},2,0)</f>
        <v>Leer</v>
      </c>
      <c r="S220" s="6" t="str">
        <f>VLOOKUP(C220,{"29 - Psychiatrie (Erwachsene)","BGIb";"30 - Kinder- und Jugendpsychiatrie","BGIIb";"31 - Psychosomatik","BGIb";"00 - Bitte eine Fachabteilung auswählen","Leer";"","Leer"},2,0)</f>
        <v>Leer</v>
      </c>
      <c r="T220" s="6" t="str">
        <f t="shared" si="29"/>
        <v>Leer</v>
      </c>
      <c r="U220" s="6" t="str">
        <f t="shared" si="22"/>
        <v/>
      </c>
      <c r="V220" s="6" t="str">
        <f>VLOOKUP($C220,{"29 - Psychiatrie (Erwachsene)","Anrechnungstatbestand";"30 - Kinder- und Jugendpsychiatrie","Anrechnungstatbestand";"31 - Psychosomatik","Anrechnungstatbestand";"","Leer";0,"Leer"},2,0)</f>
        <v>Leer</v>
      </c>
      <c r="W220" s="6" t="str">
        <f t="shared" si="23"/>
        <v>Leer</v>
      </c>
      <c r="X220" s="6">
        <f>VLOOKUP($C220,{"29 - Psychiatrie (Erwachsene)",1;"30 - Kinder- und Jugendpsychiatrie",1;"31 - Psychosomatik",1;"00 - Bitte eine Fachabteilung auswählen",0;"",0},2,0)</f>
        <v>0</v>
      </c>
      <c r="Y220" s="6">
        <f t="shared" si="24"/>
        <v>0</v>
      </c>
      <c r="Z220" s="6">
        <f t="shared" si="25"/>
        <v>0</v>
      </c>
      <c r="AA220" s="6">
        <f t="shared" si="26"/>
        <v>0</v>
      </c>
      <c r="AB220" s="6">
        <f t="shared" si="27"/>
        <v>0</v>
      </c>
      <c r="AC220" s="6">
        <f t="shared" si="28"/>
        <v>0</v>
      </c>
      <c r="AD220" s="6"/>
      <c r="AE220" s="6"/>
    </row>
    <row r="221" spans="1:31" s="20" customFormat="1" ht="15" customHeight="1" x14ac:dyDescent="0.25">
      <c r="A221" s="19"/>
      <c r="B221" s="74" t="str">
        <f t="shared" si="2"/>
        <v>!!!</v>
      </c>
      <c r="C221" s="202" t="str">
        <f>IF($D221&lt;&gt;"",VLOOKUP(TEXT($D221,0),'Angaben Stationen'!$C$15:$D$114,2,0),"")</f>
        <v/>
      </c>
      <c r="D221" s="203"/>
      <c r="E221" s="210"/>
      <c r="F221" s="222"/>
      <c r="G221" s="205"/>
      <c r="H221" s="205"/>
      <c r="I221" s="223"/>
      <c r="J221" s="224"/>
      <c r="K221" s="114"/>
      <c r="L221" s="115"/>
      <c r="Q221" s="6">
        <f t="shared" si="21"/>
        <v>0</v>
      </c>
      <c r="R221" s="6" t="str">
        <f>VLOOKUP(C221,{"29 - Psychiatrie (Erwachsene)","BGI";"30 - Kinder- und Jugendpsychiatrie","BGII";"31 - Psychosomatik","BGI";"00 - Bitte eine Fachabteilung auswählen","Leer";"","Leer"},2,0)</f>
        <v>Leer</v>
      </c>
      <c r="S221" s="6" t="str">
        <f>VLOOKUP(C221,{"29 - Psychiatrie (Erwachsene)","BGIb";"30 - Kinder- und Jugendpsychiatrie","BGIIb";"31 - Psychosomatik","BGIb";"00 - Bitte eine Fachabteilung auswählen","Leer";"","Leer"},2,0)</f>
        <v>Leer</v>
      </c>
      <c r="T221" s="6" t="str">
        <f t="shared" si="29"/>
        <v>Leer</v>
      </c>
      <c r="U221" s="6" t="str">
        <f t="shared" si="22"/>
        <v/>
      </c>
      <c r="V221" s="6" t="str">
        <f>VLOOKUP($C221,{"29 - Psychiatrie (Erwachsene)","Anrechnungstatbestand";"30 - Kinder- und Jugendpsychiatrie","Anrechnungstatbestand";"31 - Psychosomatik","Anrechnungstatbestand";"","Leer";0,"Leer"},2,0)</f>
        <v>Leer</v>
      </c>
      <c r="W221" s="6" t="str">
        <f t="shared" si="23"/>
        <v>Leer</v>
      </c>
      <c r="X221" s="6">
        <f>VLOOKUP($C221,{"29 - Psychiatrie (Erwachsene)",1;"30 - Kinder- und Jugendpsychiatrie",1;"31 - Psychosomatik",1;"00 - Bitte eine Fachabteilung auswählen",0;"",0},2,0)</f>
        <v>0</v>
      </c>
      <c r="Y221" s="6">
        <f t="shared" si="24"/>
        <v>0</v>
      </c>
      <c r="Z221" s="6">
        <f t="shared" si="25"/>
        <v>0</v>
      </c>
      <c r="AA221" s="6">
        <f t="shared" si="26"/>
        <v>0</v>
      </c>
      <c r="AB221" s="6">
        <f t="shared" si="27"/>
        <v>0</v>
      </c>
      <c r="AC221" s="6">
        <f t="shared" si="28"/>
        <v>0</v>
      </c>
      <c r="AD221" s="6"/>
      <c r="AE221" s="6"/>
    </row>
    <row r="222" spans="1:31" s="20" customFormat="1" ht="15" customHeight="1" x14ac:dyDescent="0.25">
      <c r="A222" s="19"/>
      <c r="B222" s="74" t="str">
        <f t="shared" si="2"/>
        <v>!!!</v>
      </c>
      <c r="C222" s="202" t="str">
        <f>IF($D222&lt;&gt;"",VLOOKUP(TEXT($D222,0),'Angaben Stationen'!$C$15:$D$114,2,0),"")</f>
        <v/>
      </c>
      <c r="D222" s="203"/>
      <c r="E222" s="210"/>
      <c r="F222" s="222"/>
      <c r="G222" s="205"/>
      <c r="H222" s="205"/>
      <c r="I222" s="223"/>
      <c r="J222" s="224"/>
      <c r="K222" s="114"/>
      <c r="L222" s="115"/>
      <c r="Q222" s="6">
        <f t="shared" si="21"/>
        <v>0</v>
      </c>
      <c r="R222" s="6" t="str">
        <f>VLOOKUP(C222,{"29 - Psychiatrie (Erwachsene)","BGI";"30 - Kinder- und Jugendpsychiatrie","BGII";"31 - Psychosomatik","BGI";"00 - Bitte eine Fachabteilung auswählen","Leer";"","Leer"},2,0)</f>
        <v>Leer</v>
      </c>
      <c r="S222" s="6" t="str">
        <f>VLOOKUP(C222,{"29 - Psychiatrie (Erwachsene)","BGIb";"30 - Kinder- und Jugendpsychiatrie","BGIIb";"31 - Psychosomatik","BGIb";"00 - Bitte eine Fachabteilung auswählen","Leer";"","Leer"},2,0)</f>
        <v>Leer</v>
      </c>
      <c r="T222" s="6" t="str">
        <f t="shared" si="29"/>
        <v>Leer</v>
      </c>
      <c r="U222" s="6" t="str">
        <f t="shared" si="22"/>
        <v/>
      </c>
      <c r="V222" s="6" t="str">
        <f>VLOOKUP($C222,{"29 - Psychiatrie (Erwachsene)","Anrechnungstatbestand";"30 - Kinder- und Jugendpsychiatrie","Anrechnungstatbestand";"31 - Psychosomatik","Anrechnungstatbestand";"","Leer";0,"Leer"},2,0)</f>
        <v>Leer</v>
      </c>
      <c r="W222" s="6" t="str">
        <f t="shared" si="23"/>
        <v>Leer</v>
      </c>
      <c r="X222" s="6">
        <f>VLOOKUP($C222,{"29 - Psychiatrie (Erwachsene)",1;"30 - Kinder- und Jugendpsychiatrie",1;"31 - Psychosomatik",1;"00 - Bitte eine Fachabteilung auswählen",0;"",0},2,0)</f>
        <v>0</v>
      </c>
      <c r="Y222" s="6">
        <f t="shared" si="24"/>
        <v>0</v>
      </c>
      <c r="Z222" s="6">
        <f t="shared" si="25"/>
        <v>0</v>
      </c>
      <c r="AA222" s="6">
        <f t="shared" si="26"/>
        <v>0</v>
      </c>
      <c r="AB222" s="6">
        <f t="shared" si="27"/>
        <v>0</v>
      </c>
      <c r="AC222" s="6">
        <f t="shared" si="28"/>
        <v>0</v>
      </c>
      <c r="AD222" s="6"/>
      <c r="AE222" s="6"/>
    </row>
    <row r="223" spans="1:31" s="20" customFormat="1" ht="15" customHeight="1" x14ac:dyDescent="0.25">
      <c r="A223" s="19"/>
      <c r="B223" s="74" t="str">
        <f t="shared" si="2"/>
        <v>!!!</v>
      </c>
      <c r="C223" s="202" t="str">
        <f>IF($D223&lt;&gt;"",VLOOKUP(TEXT($D223,0),'Angaben Stationen'!$C$15:$D$114,2,0),"")</f>
        <v/>
      </c>
      <c r="D223" s="203"/>
      <c r="E223" s="210"/>
      <c r="F223" s="222"/>
      <c r="G223" s="205"/>
      <c r="H223" s="205"/>
      <c r="I223" s="223"/>
      <c r="J223" s="224"/>
      <c r="K223" s="114"/>
      <c r="L223" s="115"/>
      <c r="Q223" s="6">
        <f t="shared" si="21"/>
        <v>0</v>
      </c>
      <c r="R223" s="6" t="str">
        <f>VLOOKUP(C223,{"29 - Psychiatrie (Erwachsene)","BGI";"30 - Kinder- und Jugendpsychiatrie","BGII";"31 - Psychosomatik","BGI";"00 - Bitte eine Fachabteilung auswählen","Leer";"","Leer"},2,0)</f>
        <v>Leer</v>
      </c>
      <c r="S223" s="6" t="str">
        <f>VLOOKUP(C223,{"29 - Psychiatrie (Erwachsene)","BGIb";"30 - Kinder- und Jugendpsychiatrie","BGIIb";"31 - Psychosomatik","BGIb";"00 - Bitte eine Fachabteilung auswählen","Leer";"","Leer"},2,0)</f>
        <v>Leer</v>
      </c>
      <c r="T223" s="6" t="str">
        <f t="shared" si="29"/>
        <v>Leer</v>
      </c>
      <c r="U223" s="6" t="str">
        <f t="shared" si="22"/>
        <v/>
      </c>
      <c r="V223" s="6" t="str">
        <f>VLOOKUP($C223,{"29 - Psychiatrie (Erwachsene)","Anrechnungstatbestand";"30 - Kinder- und Jugendpsychiatrie","Anrechnungstatbestand";"31 - Psychosomatik","Anrechnungstatbestand";"","Leer";0,"Leer"},2,0)</f>
        <v>Leer</v>
      </c>
      <c r="W223" s="6" t="str">
        <f t="shared" si="23"/>
        <v>Leer</v>
      </c>
      <c r="X223" s="6">
        <f>VLOOKUP($C223,{"29 - Psychiatrie (Erwachsene)",1;"30 - Kinder- und Jugendpsychiatrie",1;"31 - Psychosomatik",1;"00 - Bitte eine Fachabteilung auswählen",0;"",0},2,0)</f>
        <v>0</v>
      </c>
      <c r="Y223" s="6">
        <f t="shared" si="24"/>
        <v>0</v>
      </c>
      <c r="Z223" s="6">
        <f t="shared" si="25"/>
        <v>0</v>
      </c>
      <c r="AA223" s="6">
        <f t="shared" si="26"/>
        <v>0</v>
      </c>
      <c r="AB223" s="6">
        <f t="shared" si="27"/>
        <v>0</v>
      </c>
      <c r="AC223" s="6">
        <f t="shared" si="28"/>
        <v>0</v>
      </c>
      <c r="AD223" s="6"/>
      <c r="AE223" s="6"/>
    </row>
    <row r="224" spans="1:31" s="20" customFormat="1" ht="15" customHeight="1" x14ac:dyDescent="0.25">
      <c r="A224" s="19"/>
      <c r="B224" s="74" t="str">
        <f t="shared" si="2"/>
        <v>!!!</v>
      </c>
      <c r="C224" s="202" t="str">
        <f>IF($D224&lt;&gt;"",VLOOKUP(TEXT($D224,0),'Angaben Stationen'!$C$15:$D$114,2,0),"")</f>
        <v/>
      </c>
      <c r="D224" s="203"/>
      <c r="E224" s="210"/>
      <c r="F224" s="222"/>
      <c r="G224" s="205"/>
      <c r="H224" s="205"/>
      <c r="I224" s="223"/>
      <c r="J224" s="224"/>
      <c r="K224" s="114"/>
      <c r="L224" s="115"/>
      <c r="Q224" s="6">
        <f t="shared" si="21"/>
        <v>0</v>
      </c>
      <c r="R224" s="6" t="str">
        <f>VLOOKUP(C224,{"29 - Psychiatrie (Erwachsene)","BGI";"30 - Kinder- und Jugendpsychiatrie","BGII";"31 - Psychosomatik","BGI";"00 - Bitte eine Fachabteilung auswählen","Leer";"","Leer"},2,0)</f>
        <v>Leer</v>
      </c>
      <c r="S224" s="6" t="str">
        <f>VLOOKUP(C224,{"29 - Psychiatrie (Erwachsene)","BGIb";"30 - Kinder- und Jugendpsychiatrie","BGIIb";"31 - Psychosomatik","BGIb";"00 - Bitte eine Fachabteilung auswählen","Leer";"","Leer"},2,0)</f>
        <v>Leer</v>
      </c>
      <c r="T224" s="6" t="str">
        <f t="shared" si="29"/>
        <v>Leer</v>
      </c>
      <c r="U224" s="6" t="str">
        <f t="shared" si="22"/>
        <v/>
      </c>
      <c r="V224" s="6" t="str">
        <f>VLOOKUP($C224,{"29 - Psychiatrie (Erwachsene)","Anrechnungstatbestand";"30 - Kinder- und Jugendpsychiatrie","Anrechnungstatbestand";"31 - Psychosomatik","Anrechnungstatbestand";"","Leer";0,"Leer"},2,0)</f>
        <v>Leer</v>
      </c>
      <c r="W224" s="6" t="str">
        <f t="shared" si="23"/>
        <v>Leer</v>
      </c>
      <c r="X224" s="6">
        <f>VLOOKUP($C224,{"29 - Psychiatrie (Erwachsene)",1;"30 - Kinder- und Jugendpsychiatrie",1;"31 - Psychosomatik",1;"00 - Bitte eine Fachabteilung auswählen",0;"",0},2,0)</f>
        <v>0</v>
      </c>
      <c r="Y224" s="6">
        <f t="shared" si="24"/>
        <v>0</v>
      </c>
      <c r="Z224" s="6">
        <f t="shared" si="25"/>
        <v>0</v>
      </c>
      <c r="AA224" s="6">
        <f t="shared" si="26"/>
        <v>0</v>
      </c>
      <c r="AB224" s="6">
        <f t="shared" si="27"/>
        <v>0</v>
      </c>
      <c r="AC224" s="6">
        <f t="shared" si="28"/>
        <v>0</v>
      </c>
      <c r="AD224" s="6"/>
      <c r="AE224" s="6"/>
    </row>
    <row r="225" spans="1:31" s="20" customFormat="1" ht="15" customHeight="1" x14ac:dyDescent="0.25">
      <c r="A225" s="19"/>
      <c r="B225" s="74" t="str">
        <f t="shared" si="2"/>
        <v>!!!</v>
      </c>
      <c r="C225" s="202" t="str">
        <f>IF($D225&lt;&gt;"",VLOOKUP(TEXT($D225,0),'Angaben Stationen'!$C$15:$D$114,2,0),"")</f>
        <v/>
      </c>
      <c r="D225" s="203"/>
      <c r="E225" s="210"/>
      <c r="F225" s="222"/>
      <c r="G225" s="205"/>
      <c r="H225" s="205"/>
      <c r="I225" s="223"/>
      <c r="J225" s="224"/>
      <c r="K225" s="114"/>
      <c r="L225" s="115"/>
      <c r="Q225" s="6">
        <f t="shared" si="21"/>
        <v>0</v>
      </c>
      <c r="R225" s="6" t="str">
        <f>VLOOKUP(C225,{"29 - Psychiatrie (Erwachsene)","BGI";"30 - Kinder- und Jugendpsychiatrie","BGII";"31 - Psychosomatik","BGI";"00 - Bitte eine Fachabteilung auswählen","Leer";"","Leer"},2,0)</f>
        <v>Leer</v>
      </c>
      <c r="S225" s="6" t="str">
        <f>VLOOKUP(C225,{"29 - Psychiatrie (Erwachsene)","BGIb";"30 - Kinder- und Jugendpsychiatrie","BGIIb";"31 - Psychosomatik","BGIb";"00 - Bitte eine Fachabteilung auswählen","Leer";"","Leer"},2,0)</f>
        <v>Leer</v>
      </c>
      <c r="T225" s="6" t="str">
        <f t="shared" si="29"/>
        <v>Leer</v>
      </c>
      <c r="U225" s="6" t="str">
        <f t="shared" si="22"/>
        <v/>
      </c>
      <c r="V225" s="6" t="str">
        <f>VLOOKUP($C225,{"29 - Psychiatrie (Erwachsene)","Anrechnungstatbestand";"30 - Kinder- und Jugendpsychiatrie","Anrechnungstatbestand";"31 - Psychosomatik","Anrechnungstatbestand";"","Leer";0,"Leer"},2,0)</f>
        <v>Leer</v>
      </c>
      <c r="W225" s="6" t="str">
        <f t="shared" si="23"/>
        <v>Leer</v>
      </c>
      <c r="X225" s="6">
        <f>VLOOKUP($C225,{"29 - Psychiatrie (Erwachsene)",1;"30 - Kinder- und Jugendpsychiatrie",1;"31 - Psychosomatik",1;"00 - Bitte eine Fachabteilung auswählen",0;"",0},2,0)</f>
        <v>0</v>
      </c>
      <c r="Y225" s="6">
        <f t="shared" si="24"/>
        <v>0</v>
      </c>
      <c r="Z225" s="6">
        <f t="shared" si="25"/>
        <v>0</v>
      </c>
      <c r="AA225" s="6">
        <f t="shared" si="26"/>
        <v>0</v>
      </c>
      <c r="AB225" s="6">
        <f t="shared" si="27"/>
        <v>0</v>
      </c>
      <c r="AC225" s="6">
        <f t="shared" si="28"/>
        <v>0</v>
      </c>
      <c r="AD225" s="6"/>
      <c r="AE225" s="6"/>
    </row>
    <row r="226" spans="1:31" s="20" customFormat="1" ht="15" customHeight="1" x14ac:dyDescent="0.25">
      <c r="A226" s="19"/>
      <c r="B226" s="74" t="str">
        <f t="shared" si="2"/>
        <v>!!!</v>
      </c>
      <c r="C226" s="202" t="str">
        <f>IF($D226&lt;&gt;"",VLOOKUP(TEXT($D226,0),'Angaben Stationen'!$C$15:$D$114,2,0),"")</f>
        <v/>
      </c>
      <c r="D226" s="203"/>
      <c r="E226" s="210"/>
      <c r="F226" s="222"/>
      <c r="G226" s="205"/>
      <c r="H226" s="205"/>
      <c r="I226" s="223"/>
      <c r="J226" s="224"/>
      <c r="K226" s="114"/>
      <c r="L226" s="115"/>
      <c r="Q226" s="6">
        <f t="shared" si="21"/>
        <v>0</v>
      </c>
      <c r="R226" s="6" t="str">
        <f>VLOOKUP(C226,{"29 - Psychiatrie (Erwachsene)","BGI";"30 - Kinder- und Jugendpsychiatrie","BGII";"31 - Psychosomatik","BGI";"00 - Bitte eine Fachabteilung auswählen","Leer";"","Leer"},2,0)</f>
        <v>Leer</v>
      </c>
      <c r="S226" s="6" t="str">
        <f>VLOOKUP(C226,{"29 - Psychiatrie (Erwachsene)","BGIb";"30 - Kinder- und Jugendpsychiatrie","BGIIb";"31 - Psychosomatik","BGIb";"00 - Bitte eine Fachabteilung auswählen","Leer";"","Leer"},2,0)</f>
        <v>Leer</v>
      </c>
      <c r="T226" s="6" t="str">
        <f t="shared" si="29"/>
        <v>Leer</v>
      </c>
      <c r="U226" s="6" t="str">
        <f t="shared" si="22"/>
        <v/>
      </c>
      <c r="V226" s="6" t="str">
        <f>VLOOKUP($C226,{"29 - Psychiatrie (Erwachsene)","Anrechnungstatbestand";"30 - Kinder- und Jugendpsychiatrie","Anrechnungstatbestand";"31 - Psychosomatik","Anrechnungstatbestand";"","Leer";0,"Leer"},2,0)</f>
        <v>Leer</v>
      </c>
      <c r="W226" s="6" t="str">
        <f t="shared" si="23"/>
        <v>Leer</v>
      </c>
      <c r="X226" s="6">
        <f>VLOOKUP($C226,{"29 - Psychiatrie (Erwachsene)",1;"30 - Kinder- und Jugendpsychiatrie",1;"31 - Psychosomatik",1;"00 - Bitte eine Fachabteilung auswählen",0;"",0},2,0)</f>
        <v>0</v>
      </c>
      <c r="Y226" s="6">
        <f t="shared" si="24"/>
        <v>0</v>
      </c>
      <c r="Z226" s="6">
        <f t="shared" si="25"/>
        <v>0</v>
      </c>
      <c r="AA226" s="6">
        <f t="shared" si="26"/>
        <v>0</v>
      </c>
      <c r="AB226" s="6">
        <f t="shared" si="27"/>
        <v>0</v>
      </c>
      <c r="AC226" s="6">
        <f t="shared" si="28"/>
        <v>0</v>
      </c>
      <c r="AD226" s="6"/>
      <c r="AE226" s="6"/>
    </row>
    <row r="227" spans="1:31" s="20" customFormat="1" ht="15" customHeight="1" x14ac:dyDescent="0.25">
      <c r="A227" s="19"/>
      <c r="B227" s="74" t="str">
        <f t="shared" si="2"/>
        <v>!!!</v>
      </c>
      <c r="C227" s="202" t="str">
        <f>IF($D227&lt;&gt;"",VLOOKUP(TEXT($D227,0),'Angaben Stationen'!$C$15:$D$114,2,0),"")</f>
        <v/>
      </c>
      <c r="D227" s="203"/>
      <c r="E227" s="210"/>
      <c r="F227" s="222"/>
      <c r="G227" s="205"/>
      <c r="H227" s="205"/>
      <c r="I227" s="223"/>
      <c r="J227" s="224"/>
      <c r="K227" s="114"/>
      <c r="L227" s="115"/>
      <c r="Q227" s="6">
        <f t="shared" si="21"/>
        <v>0</v>
      </c>
      <c r="R227" s="6" t="str">
        <f>VLOOKUP(C227,{"29 - Psychiatrie (Erwachsene)","BGI";"30 - Kinder- und Jugendpsychiatrie","BGII";"31 - Psychosomatik","BGI";"00 - Bitte eine Fachabteilung auswählen","Leer";"","Leer"},2,0)</f>
        <v>Leer</v>
      </c>
      <c r="S227" s="6" t="str">
        <f>VLOOKUP(C227,{"29 - Psychiatrie (Erwachsene)","BGIb";"30 - Kinder- und Jugendpsychiatrie","BGIIb";"31 - Psychosomatik","BGIb";"00 - Bitte eine Fachabteilung auswählen","Leer";"","Leer"},2,0)</f>
        <v>Leer</v>
      </c>
      <c r="T227" s="6" t="str">
        <f t="shared" si="29"/>
        <v>Leer</v>
      </c>
      <c r="U227" s="6" t="str">
        <f t="shared" si="22"/>
        <v/>
      </c>
      <c r="V227" s="6" t="str">
        <f>VLOOKUP($C227,{"29 - Psychiatrie (Erwachsene)","Anrechnungstatbestand";"30 - Kinder- und Jugendpsychiatrie","Anrechnungstatbestand";"31 - Psychosomatik","Anrechnungstatbestand";"","Leer";0,"Leer"},2,0)</f>
        <v>Leer</v>
      </c>
      <c r="W227" s="6" t="str">
        <f t="shared" si="23"/>
        <v>Leer</v>
      </c>
      <c r="X227" s="6">
        <f>VLOOKUP($C227,{"29 - Psychiatrie (Erwachsene)",1;"30 - Kinder- und Jugendpsychiatrie",1;"31 - Psychosomatik",1;"00 - Bitte eine Fachabteilung auswählen",0;"",0},2,0)</f>
        <v>0</v>
      </c>
      <c r="Y227" s="6">
        <f t="shared" si="24"/>
        <v>0</v>
      </c>
      <c r="Z227" s="6">
        <f t="shared" si="25"/>
        <v>0</v>
      </c>
      <c r="AA227" s="6">
        <f t="shared" si="26"/>
        <v>0</v>
      </c>
      <c r="AB227" s="6">
        <f t="shared" si="27"/>
        <v>0</v>
      </c>
      <c r="AC227" s="6">
        <f t="shared" si="28"/>
        <v>0</v>
      </c>
      <c r="AD227" s="6"/>
      <c r="AE227" s="6"/>
    </row>
    <row r="228" spans="1:31" s="20" customFormat="1" ht="15" customHeight="1" x14ac:dyDescent="0.25">
      <c r="A228" s="19"/>
      <c r="B228" s="74" t="str">
        <f t="shared" si="2"/>
        <v>!!!</v>
      </c>
      <c r="C228" s="202" t="str">
        <f>IF($D228&lt;&gt;"",VLOOKUP(TEXT($D228,0),'Angaben Stationen'!$C$15:$D$114,2,0),"")</f>
        <v/>
      </c>
      <c r="D228" s="203"/>
      <c r="E228" s="210"/>
      <c r="F228" s="222"/>
      <c r="G228" s="205"/>
      <c r="H228" s="205"/>
      <c r="I228" s="223"/>
      <c r="J228" s="224"/>
      <c r="K228" s="114"/>
      <c r="L228" s="115"/>
      <c r="Q228" s="6">
        <f t="shared" si="21"/>
        <v>0</v>
      </c>
      <c r="R228" s="6" t="str">
        <f>VLOOKUP(C228,{"29 - Psychiatrie (Erwachsene)","BGI";"30 - Kinder- und Jugendpsychiatrie","BGII";"31 - Psychosomatik","BGI";"00 - Bitte eine Fachabteilung auswählen","Leer";"","Leer"},2,0)</f>
        <v>Leer</v>
      </c>
      <c r="S228" s="6" t="str">
        <f>VLOOKUP(C228,{"29 - Psychiatrie (Erwachsene)","BGIb";"30 - Kinder- und Jugendpsychiatrie","BGIIb";"31 - Psychosomatik","BGIb";"00 - Bitte eine Fachabteilung auswählen","Leer";"","Leer"},2,0)</f>
        <v>Leer</v>
      </c>
      <c r="T228" s="6" t="str">
        <f t="shared" si="29"/>
        <v>Leer</v>
      </c>
      <c r="U228" s="6" t="str">
        <f t="shared" si="22"/>
        <v/>
      </c>
      <c r="V228" s="6" t="str">
        <f>VLOOKUP($C228,{"29 - Psychiatrie (Erwachsene)","Anrechnungstatbestand";"30 - Kinder- und Jugendpsychiatrie","Anrechnungstatbestand";"31 - Psychosomatik","Anrechnungstatbestand";"","Leer";0,"Leer"},2,0)</f>
        <v>Leer</v>
      </c>
      <c r="W228" s="6" t="str">
        <f t="shared" si="23"/>
        <v>Leer</v>
      </c>
      <c r="X228" s="6">
        <f>VLOOKUP($C228,{"29 - Psychiatrie (Erwachsene)",1;"30 - Kinder- und Jugendpsychiatrie",1;"31 - Psychosomatik",1;"00 - Bitte eine Fachabteilung auswählen",0;"",0},2,0)</f>
        <v>0</v>
      </c>
      <c r="Y228" s="6">
        <f t="shared" si="24"/>
        <v>0</v>
      </c>
      <c r="Z228" s="6">
        <f t="shared" si="25"/>
        <v>0</v>
      </c>
      <c r="AA228" s="6">
        <f t="shared" si="26"/>
        <v>0</v>
      </c>
      <c r="AB228" s="6">
        <f t="shared" si="27"/>
        <v>0</v>
      </c>
      <c r="AC228" s="6">
        <f t="shared" si="28"/>
        <v>0</v>
      </c>
      <c r="AD228" s="6"/>
      <c r="AE228" s="6"/>
    </row>
    <row r="229" spans="1:31" s="20" customFormat="1" ht="15" customHeight="1" x14ac:dyDescent="0.25">
      <c r="A229" s="19"/>
      <c r="B229" s="74" t="str">
        <f t="shared" si="2"/>
        <v>!!!</v>
      </c>
      <c r="C229" s="202" t="str">
        <f>IF($D229&lt;&gt;"",VLOOKUP(TEXT($D229,0),'Angaben Stationen'!$C$15:$D$114,2,0),"")</f>
        <v/>
      </c>
      <c r="D229" s="203"/>
      <c r="E229" s="210"/>
      <c r="F229" s="222"/>
      <c r="G229" s="205"/>
      <c r="H229" s="205"/>
      <c r="I229" s="223"/>
      <c r="J229" s="224"/>
      <c r="K229" s="114"/>
      <c r="L229" s="115"/>
      <c r="Q229" s="6">
        <f t="shared" si="21"/>
        <v>0</v>
      </c>
      <c r="R229" s="6" t="str">
        <f>VLOOKUP(C229,{"29 - Psychiatrie (Erwachsene)","BGI";"30 - Kinder- und Jugendpsychiatrie","BGII";"31 - Psychosomatik","BGI";"00 - Bitte eine Fachabteilung auswählen","Leer";"","Leer"},2,0)</f>
        <v>Leer</v>
      </c>
      <c r="S229" s="6" t="str">
        <f>VLOOKUP(C229,{"29 - Psychiatrie (Erwachsene)","BGIb";"30 - Kinder- und Jugendpsychiatrie","BGIIb";"31 - Psychosomatik","BGIb";"00 - Bitte eine Fachabteilung auswählen","Leer";"","Leer"},2,0)</f>
        <v>Leer</v>
      </c>
      <c r="T229" s="6" t="str">
        <f t="shared" si="29"/>
        <v>Leer</v>
      </c>
      <c r="U229" s="6" t="str">
        <f t="shared" si="22"/>
        <v/>
      </c>
      <c r="V229" s="6" t="str">
        <f>VLOOKUP($C229,{"29 - Psychiatrie (Erwachsene)","Anrechnungstatbestand";"30 - Kinder- und Jugendpsychiatrie","Anrechnungstatbestand";"31 - Psychosomatik","Anrechnungstatbestand";"","Leer";0,"Leer"},2,0)</f>
        <v>Leer</v>
      </c>
      <c r="W229" s="6" t="str">
        <f t="shared" si="23"/>
        <v>Leer</v>
      </c>
      <c r="X229" s="6">
        <f>VLOOKUP($C229,{"29 - Psychiatrie (Erwachsene)",1;"30 - Kinder- und Jugendpsychiatrie",1;"31 - Psychosomatik",1;"00 - Bitte eine Fachabteilung auswählen",0;"",0},2,0)</f>
        <v>0</v>
      </c>
      <c r="Y229" s="6">
        <f t="shared" si="24"/>
        <v>0</v>
      </c>
      <c r="Z229" s="6">
        <f t="shared" si="25"/>
        <v>0</v>
      </c>
      <c r="AA229" s="6">
        <f t="shared" si="26"/>
        <v>0</v>
      </c>
      <c r="AB229" s="6">
        <f t="shared" si="27"/>
        <v>0</v>
      </c>
      <c r="AC229" s="6">
        <f t="shared" si="28"/>
        <v>0</v>
      </c>
      <c r="AD229" s="6"/>
      <c r="AE229" s="6"/>
    </row>
    <row r="230" spans="1:31" s="20" customFormat="1" ht="15" customHeight="1" x14ac:dyDescent="0.25">
      <c r="A230" s="19"/>
      <c r="B230" s="74" t="str">
        <f t="shared" si="2"/>
        <v>!!!</v>
      </c>
      <c r="C230" s="202" t="str">
        <f>IF($D230&lt;&gt;"",VLOOKUP(TEXT($D230,0),'Angaben Stationen'!$C$15:$D$114,2,0),"")</f>
        <v/>
      </c>
      <c r="D230" s="203"/>
      <c r="E230" s="210"/>
      <c r="F230" s="222"/>
      <c r="G230" s="205"/>
      <c r="H230" s="205"/>
      <c r="I230" s="223"/>
      <c r="J230" s="224"/>
      <c r="K230" s="114"/>
      <c r="L230" s="115"/>
      <c r="Q230" s="6">
        <f t="shared" si="21"/>
        <v>0</v>
      </c>
      <c r="R230" s="6" t="str">
        <f>VLOOKUP(C230,{"29 - Psychiatrie (Erwachsene)","BGI";"30 - Kinder- und Jugendpsychiatrie","BGII";"31 - Psychosomatik","BGI";"00 - Bitte eine Fachabteilung auswählen","Leer";"","Leer"},2,0)</f>
        <v>Leer</v>
      </c>
      <c r="S230" s="6" t="str">
        <f>VLOOKUP(C230,{"29 - Psychiatrie (Erwachsene)","BGIb";"30 - Kinder- und Jugendpsychiatrie","BGIIb";"31 - Psychosomatik","BGIb";"00 - Bitte eine Fachabteilung auswählen","Leer";"","Leer"},2,0)</f>
        <v>Leer</v>
      </c>
      <c r="T230" s="6" t="str">
        <f t="shared" si="29"/>
        <v>Leer</v>
      </c>
      <c r="U230" s="6" t="str">
        <f t="shared" si="22"/>
        <v/>
      </c>
      <c r="V230" s="6" t="str">
        <f>VLOOKUP($C230,{"29 - Psychiatrie (Erwachsene)","Anrechnungstatbestand";"30 - Kinder- und Jugendpsychiatrie","Anrechnungstatbestand";"31 - Psychosomatik","Anrechnungstatbestand";"","Leer";0,"Leer"},2,0)</f>
        <v>Leer</v>
      </c>
      <c r="W230" s="6" t="str">
        <f t="shared" si="23"/>
        <v>Leer</v>
      </c>
      <c r="X230" s="6">
        <f>VLOOKUP($C230,{"29 - Psychiatrie (Erwachsene)",1;"30 - Kinder- und Jugendpsychiatrie",1;"31 - Psychosomatik",1;"00 - Bitte eine Fachabteilung auswählen",0;"",0},2,0)</f>
        <v>0</v>
      </c>
      <c r="Y230" s="6">
        <f t="shared" si="24"/>
        <v>0</v>
      </c>
      <c r="Z230" s="6">
        <f t="shared" si="25"/>
        <v>0</v>
      </c>
      <c r="AA230" s="6">
        <f t="shared" si="26"/>
        <v>0</v>
      </c>
      <c r="AB230" s="6">
        <f t="shared" si="27"/>
        <v>0</v>
      </c>
      <c r="AC230" s="6">
        <f t="shared" si="28"/>
        <v>0</v>
      </c>
      <c r="AD230" s="6"/>
      <c r="AE230" s="6"/>
    </row>
    <row r="231" spans="1:31" s="20" customFormat="1" ht="15" customHeight="1" x14ac:dyDescent="0.25">
      <c r="A231" s="19"/>
      <c r="B231" s="74" t="str">
        <f t="shared" si="2"/>
        <v>!!!</v>
      </c>
      <c r="C231" s="202" t="str">
        <f>IF($D231&lt;&gt;"",VLOOKUP(TEXT($D231,0),'Angaben Stationen'!$C$15:$D$114,2,0),"")</f>
        <v/>
      </c>
      <c r="D231" s="203"/>
      <c r="E231" s="210"/>
      <c r="F231" s="222"/>
      <c r="G231" s="205"/>
      <c r="H231" s="205"/>
      <c r="I231" s="223"/>
      <c r="J231" s="224"/>
      <c r="K231" s="114"/>
      <c r="L231" s="115"/>
      <c r="Q231" s="6">
        <f t="shared" si="21"/>
        <v>0</v>
      </c>
      <c r="R231" s="6" t="str">
        <f>VLOOKUP(C231,{"29 - Psychiatrie (Erwachsene)","BGI";"30 - Kinder- und Jugendpsychiatrie","BGII";"31 - Psychosomatik","BGI";"00 - Bitte eine Fachabteilung auswählen","Leer";"","Leer"},2,0)</f>
        <v>Leer</v>
      </c>
      <c r="S231" s="6" t="str">
        <f>VLOOKUP(C231,{"29 - Psychiatrie (Erwachsene)","BGIb";"30 - Kinder- und Jugendpsychiatrie","BGIIb";"31 - Psychosomatik","BGIb";"00 - Bitte eine Fachabteilung auswählen","Leer";"","Leer"},2,0)</f>
        <v>Leer</v>
      </c>
      <c r="T231" s="6" t="str">
        <f t="shared" si="29"/>
        <v>Leer</v>
      </c>
      <c r="U231" s="6" t="str">
        <f t="shared" si="22"/>
        <v/>
      </c>
      <c r="V231" s="6" t="str">
        <f>VLOOKUP($C231,{"29 - Psychiatrie (Erwachsene)","Anrechnungstatbestand";"30 - Kinder- und Jugendpsychiatrie","Anrechnungstatbestand";"31 - Psychosomatik","Anrechnungstatbestand";"","Leer";0,"Leer"},2,0)</f>
        <v>Leer</v>
      </c>
      <c r="W231" s="6" t="str">
        <f t="shared" si="23"/>
        <v>Leer</v>
      </c>
      <c r="X231" s="6">
        <f>VLOOKUP($C231,{"29 - Psychiatrie (Erwachsene)",1;"30 - Kinder- und Jugendpsychiatrie",1;"31 - Psychosomatik",1;"00 - Bitte eine Fachabteilung auswählen",0;"",0},2,0)</f>
        <v>0</v>
      </c>
      <c r="Y231" s="6">
        <f t="shared" si="24"/>
        <v>0</v>
      </c>
      <c r="Z231" s="6">
        <f t="shared" si="25"/>
        <v>0</v>
      </c>
      <c r="AA231" s="6">
        <f t="shared" si="26"/>
        <v>0</v>
      </c>
      <c r="AB231" s="6">
        <f t="shared" si="27"/>
        <v>0</v>
      </c>
      <c r="AC231" s="6">
        <f t="shared" si="28"/>
        <v>0</v>
      </c>
      <c r="AD231" s="6"/>
      <c r="AE231" s="6"/>
    </row>
    <row r="232" spans="1:31" s="20" customFormat="1" ht="15" customHeight="1" x14ac:dyDescent="0.25">
      <c r="A232" s="19"/>
      <c r="B232" s="74" t="str">
        <f t="shared" si="2"/>
        <v>!!!</v>
      </c>
      <c r="C232" s="202" t="str">
        <f>IF($D232&lt;&gt;"",VLOOKUP(TEXT($D232,0),'Angaben Stationen'!$C$15:$D$114,2,0),"")</f>
        <v/>
      </c>
      <c r="D232" s="203"/>
      <c r="E232" s="210"/>
      <c r="F232" s="222"/>
      <c r="G232" s="205"/>
      <c r="H232" s="205"/>
      <c r="I232" s="223"/>
      <c r="J232" s="224"/>
      <c r="K232" s="114"/>
      <c r="L232" s="115"/>
      <c r="Q232" s="6">
        <f t="shared" si="21"/>
        <v>0</v>
      </c>
      <c r="R232" s="6" t="str">
        <f>VLOOKUP(C232,{"29 - Psychiatrie (Erwachsene)","BGI";"30 - Kinder- und Jugendpsychiatrie","BGII";"31 - Psychosomatik","BGI";"00 - Bitte eine Fachabteilung auswählen","Leer";"","Leer"},2,0)</f>
        <v>Leer</v>
      </c>
      <c r="S232" s="6" t="str">
        <f>VLOOKUP(C232,{"29 - Psychiatrie (Erwachsene)","BGIb";"30 - Kinder- und Jugendpsychiatrie","BGIIb";"31 - Psychosomatik","BGIb";"00 - Bitte eine Fachabteilung auswählen","Leer";"","Leer"},2,0)</f>
        <v>Leer</v>
      </c>
      <c r="T232" s="6" t="str">
        <f t="shared" si="29"/>
        <v>Leer</v>
      </c>
      <c r="U232" s="6" t="str">
        <f t="shared" si="22"/>
        <v/>
      </c>
      <c r="V232" s="6" t="str">
        <f>VLOOKUP($C232,{"29 - Psychiatrie (Erwachsene)","Anrechnungstatbestand";"30 - Kinder- und Jugendpsychiatrie","Anrechnungstatbestand";"31 - Psychosomatik","Anrechnungstatbestand";"","Leer";0,"Leer"},2,0)</f>
        <v>Leer</v>
      </c>
      <c r="W232" s="6" t="str">
        <f t="shared" si="23"/>
        <v>Leer</v>
      </c>
      <c r="X232" s="6">
        <f>VLOOKUP($C232,{"29 - Psychiatrie (Erwachsene)",1;"30 - Kinder- und Jugendpsychiatrie",1;"31 - Psychosomatik",1;"00 - Bitte eine Fachabteilung auswählen",0;"",0},2,0)</f>
        <v>0</v>
      </c>
      <c r="Y232" s="6">
        <f t="shared" si="24"/>
        <v>0</v>
      </c>
      <c r="Z232" s="6">
        <f t="shared" si="25"/>
        <v>0</v>
      </c>
      <c r="AA232" s="6">
        <f t="shared" si="26"/>
        <v>0</v>
      </c>
      <c r="AB232" s="6">
        <f t="shared" si="27"/>
        <v>0</v>
      </c>
      <c r="AC232" s="6">
        <f t="shared" si="28"/>
        <v>0</v>
      </c>
      <c r="AD232" s="6"/>
      <c r="AE232" s="6"/>
    </row>
    <row r="233" spans="1:31" s="20" customFormat="1" ht="15" customHeight="1" x14ac:dyDescent="0.25">
      <c r="A233" s="19"/>
      <c r="B233" s="74" t="str">
        <f t="shared" si="2"/>
        <v>!!!</v>
      </c>
      <c r="C233" s="202" t="str">
        <f>IF($D233&lt;&gt;"",VLOOKUP(TEXT($D233,0),'Angaben Stationen'!$C$15:$D$114,2,0),"")</f>
        <v/>
      </c>
      <c r="D233" s="203"/>
      <c r="E233" s="210"/>
      <c r="F233" s="222"/>
      <c r="G233" s="205"/>
      <c r="H233" s="205"/>
      <c r="I233" s="223"/>
      <c r="J233" s="224"/>
      <c r="K233" s="114"/>
      <c r="L233" s="115"/>
      <c r="Q233" s="6">
        <f t="shared" si="21"/>
        <v>0</v>
      </c>
      <c r="R233" s="6" t="str">
        <f>VLOOKUP(C233,{"29 - Psychiatrie (Erwachsene)","BGI";"30 - Kinder- und Jugendpsychiatrie","BGII";"31 - Psychosomatik","BGI";"00 - Bitte eine Fachabteilung auswählen","Leer";"","Leer"},2,0)</f>
        <v>Leer</v>
      </c>
      <c r="S233" s="6" t="str">
        <f>VLOOKUP(C233,{"29 - Psychiatrie (Erwachsene)","BGIb";"30 - Kinder- und Jugendpsychiatrie","BGIIb";"31 - Psychosomatik","BGIb";"00 - Bitte eine Fachabteilung auswählen","Leer";"","Leer"},2,0)</f>
        <v>Leer</v>
      </c>
      <c r="T233" s="6" t="str">
        <f t="shared" si="29"/>
        <v>Leer</v>
      </c>
      <c r="U233" s="6" t="str">
        <f t="shared" si="22"/>
        <v/>
      </c>
      <c r="V233" s="6" t="str">
        <f>VLOOKUP($C233,{"29 - Psychiatrie (Erwachsene)","Anrechnungstatbestand";"30 - Kinder- und Jugendpsychiatrie","Anrechnungstatbestand";"31 - Psychosomatik","Anrechnungstatbestand";"","Leer";0,"Leer"},2,0)</f>
        <v>Leer</v>
      </c>
      <c r="W233" s="6" t="str">
        <f t="shared" si="23"/>
        <v>Leer</v>
      </c>
      <c r="X233" s="6">
        <f>VLOOKUP($C233,{"29 - Psychiatrie (Erwachsene)",1;"30 - Kinder- und Jugendpsychiatrie",1;"31 - Psychosomatik",1;"00 - Bitte eine Fachabteilung auswählen",0;"",0},2,0)</f>
        <v>0</v>
      </c>
      <c r="Y233" s="6">
        <f t="shared" si="24"/>
        <v>0</v>
      </c>
      <c r="Z233" s="6">
        <f t="shared" si="25"/>
        <v>0</v>
      </c>
      <c r="AA233" s="6">
        <f t="shared" si="26"/>
        <v>0</v>
      </c>
      <c r="AB233" s="6">
        <f t="shared" si="27"/>
        <v>0</v>
      </c>
      <c r="AC233" s="6">
        <f t="shared" si="28"/>
        <v>0</v>
      </c>
      <c r="AD233" s="6"/>
      <c r="AE233" s="6"/>
    </row>
    <row r="234" spans="1:31" s="20" customFormat="1" ht="15" customHeight="1" x14ac:dyDescent="0.25">
      <c r="A234" s="19"/>
      <c r="B234" s="74" t="str">
        <f t="shared" si="2"/>
        <v>!!!</v>
      </c>
      <c r="C234" s="202" t="str">
        <f>IF($D234&lt;&gt;"",VLOOKUP(TEXT($D234,0),'Angaben Stationen'!$C$15:$D$114,2,0),"")</f>
        <v/>
      </c>
      <c r="D234" s="203"/>
      <c r="E234" s="210"/>
      <c r="F234" s="222"/>
      <c r="G234" s="205"/>
      <c r="H234" s="205"/>
      <c r="I234" s="223"/>
      <c r="J234" s="224"/>
      <c r="K234" s="114"/>
      <c r="L234" s="115"/>
      <c r="Q234" s="6">
        <f t="shared" si="21"/>
        <v>0</v>
      </c>
      <c r="R234" s="6" t="str">
        <f>VLOOKUP(C234,{"29 - Psychiatrie (Erwachsene)","BGI";"30 - Kinder- und Jugendpsychiatrie","BGII";"31 - Psychosomatik","BGI";"00 - Bitte eine Fachabteilung auswählen","Leer";"","Leer"},2,0)</f>
        <v>Leer</v>
      </c>
      <c r="S234" s="6" t="str">
        <f>VLOOKUP(C234,{"29 - Psychiatrie (Erwachsene)","BGIb";"30 - Kinder- und Jugendpsychiatrie","BGIIb";"31 - Psychosomatik","BGIb";"00 - Bitte eine Fachabteilung auswählen","Leer";"","Leer"},2,0)</f>
        <v>Leer</v>
      </c>
      <c r="T234" s="6" t="str">
        <f t="shared" si="29"/>
        <v>Leer</v>
      </c>
      <c r="U234" s="6" t="str">
        <f t="shared" si="22"/>
        <v/>
      </c>
      <c r="V234" s="6" t="str">
        <f>VLOOKUP($C234,{"29 - Psychiatrie (Erwachsene)","Anrechnungstatbestand";"30 - Kinder- und Jugendpsychiatrie","Anrechnungstatbestand";"31 - Psychosomatik","Anrechnungstatbestand";"","Leer";0,"Leer"},2,0)</f>
        <v>Leer</v>
      </c>
      <c r="W234" s="6" t="str">
        <f t="shared" si="23"/>
        <v>Leer</v>
      </c>
      <c r="X234" s="6">
        <f>VLOOKUP($C234,{"29 - Psychiatrie (Erwachsene)",1;"30 - Kinder- und Jugendpsychiatrie",1;"31 - Psychosomatik",1;"00 - Bitte eine Fachabteilung auswählen",0;"",0},2,0)</f>
        <v>0</v>
      </c>
      <c r="Y234" s="6">
        <f t="shared" si="24"/>
        <v>0</v>
      </c>
      <c r="Z234" s="6">
        <f t="shared" si="25"/>
        <v>0</v>
      </c>
      <c r="AA234" s="6">
        <f t="shared" si="26"/>
        <v>0</v>
      </c>
      <c r="AB234" s="6">
        <f t="shared" si="27"/>
        <v>0</v>
      </c>
      <c r="AC234" s="6">
        <f t="shared" si="28"/>
        <v>0</v>
      </c>
      <c r="AD234" s="6"/>
      <c r="AE234" s="6"/>
    </row>
    <row r="235" spans="1:31" s="20" customFormat="1" ht="15" customHeight="1" x14ac:dyDescent="0.25">
      <c r="A235" s="19"/>
      <c r="B235" s="74" t="str">
        <f t="shared" si="2"/>
        <v>!!!</v>
      </c>
      <c r="C235" s="202" t="str">
        <f>IF($D235&lt;&gt;"",VLOOKUP(TEXT($D235,0),'Angaben Stationen'!$C$15:$D$114,2,0),"")</f>
        <v/>
      </c>
      <c r="D235" s="203"/>
      <c r="E235" s="210"/>
      <c r="F235" s="222"/>
      <c r="G235" s="205"/>
      <c r="H235" s="205"/>
      <c r="I235" s="223"/>
      <c r="J235" s="224"/>
      <c r="K235" s="114"/>
      <c r="L235" s="115"/>
      <c r="Q235" s="6">
        <f t="shared" si="21"/>
        <v>0</v>
      </c>
      <c r="R235" s="6" t="str">
        <f>VLOOKUP(C235,{"29 - Psychiatrie (Erwachsene)","BGI";"30 - Kinder- und Jugendpsychiatrie","BGII";"31 - Psychosomatik","BGI";"00 - Bitte eine Fachabteilung auswählen","Leer";"","Leer"},2,0)</f>
        <v>Leer</v>
      </c>
      <c r="S235" s="6" t="str">
        <f>VLOOKUP(C235,{"29 - Psychiatrie (Erwachsene)","BGIb";"30 - Kinder- und Jugendpsychiatrie","BGIIb";"31 - Psychosomatik","BGIb";"00 - Bitte eine Fachabteilung auswählen","Leer";"","Leer"},2,0)</f>
        <v>Leer</v>
      </c>
      <c r="T235" s="6" t="str">
        <f t="shared" si="29"/>
        <v>Leer</v>
      </c>
      <c r="U235" s="6" t="str">
        <f t="shared" si="22"/>
        <v/>
      </c>
      <c r="V235" s="6" t="str">
        <f>VLOOKUP($C235,{"29 - Psychiatrie (Erwachsene)","Anrechnungstatbestand";"30 - Kinder- und Jugendpsychiatrie","Anrechnungstatbestand";"31 - Psychosomatik","Anrechnungstatbestand";"","Leer";0,"Leer"},2,0)</f>
        <v>Leer</v>
      </c>
      <c r="W235" s="6" t="str">
        <f t="shared" si="23"/>
        <v>Leer</v>
      </c>
      <c r="X235" s="6">
        <f>VLOOKUP($C235,{"29 - Psychiatrie (Erwachsene)",1;"30 - Kinder- und Jugendpsychiatrie",1;"31 - Psychosomatik",1;"00 - Bitte eine Fachabteilung auswählen",0;"",0},2,0)</f>
        <v>0</v>
      </c>
      <c r="Y235" s="6">
        <f t="shared" si="24"/>
        <v>0</v>
      </c>
      <c r="Z235" s="6">
        <f t="shared" si="25"/>
        <v>0</v>
      </c>
      <c r="AA235" s="6">
        <f t="shared" si="26"/>
        <v>0</v>
      </c>
      <c r="AB235" s="6">
        <f t="shared" si="27"/>
        <v>0</v>
      </c>
      <c r="AC235" s="6">
        <f t="shared" si="28"/>
        <v>0</v>
      </c>
      <c r="AD235" s="6"/>
      <c r="AE235" s="6"/>
    </row>
    <row r="236" spans="1:31" s="20" customFormat="1" ht="15" customHeight="1" x14ac:dyDescent="0.25">
      <c r="A236" s="19"/>
      <c r="B236" s="74" t="str">
        <f t="shared" si="2"/>
        <v>!!!</v>
      </c>
      <c r="C236" s="202" t="str">
        <f>IF($D236&lt;&gt;"",VLOOKUP(TEXT($D236,0),'Angaben Stationen'!$C$15:$D$114,2,0),"")</f>
        <v/>
      </c>
      <c r="D236" s="203"/>
      <c r="E236" s="210"/>
      <c r="F236" s="222"/>
      <c r="G236" s="205"/>
      <c r="H236" s="205"/>
      <c r="I236" s="223"/>
      <c r="J236" s="224"/>
      <c r="K236" s="114"/>
      <c r="L236" s="115"/>
      <c r="Q236" s="6">
        <f t="shared" si="21"/>
        <v>0</v>
      </c>
      <c r="R236" s="6" t="str">
        <f>VLOOKUP(C236,{"29 - Psychiatrie (Erwachsene)","BGI";"30 - Kinder- und Jugendpsychiatrie","BGII";"31 - Psychosomatik","BGI";"00 - Bitte eine Fachabteilung auswählen","Leer";"","Leer"},2,0)</f>
        <v>Leer</v>
      </c>
      <c r="S236" s="6" t="str">
        <f>VLOOKUP(C236,{"29 - Psychiatrie (Erwachsene)","BGIb";"30 - Kinder- und Jugendpsychiatrie","BGIIb";"31 - Psychosomatik","BGIb";"00 - Bitte eine Fachabteilung auswählen","Leer";"","Leer"},2,0)</f>
        <v>Leer</v>
      </c>
      <c r="T236" s="6" t="str">
        <f t="shared" si="29"/>
        <v>Leer</v>
      </c>
      <c r="U236" s="6" t="str">
        <f t="shared" si="22"/>
        <v/>
      </c>
      <c r="V236" s="6" t="str">
        <f>VLOOKUP($C236,{"29 - Psychiatrie (Erwachsene)","Anrechnungstatbestand";"30 - Kinder- und Jugendpsychiatrie","Anrechnungstatbestand";"31 - Psychosomatik","Anrechnungstatbestand";"","Leer";0,"Leer"},2,0)</f>
        <v>Leer</v>
      </c>
      <c r="W236" s="6" t="str">
        <f t="shared" si="23"/>
        <v>Leer</v>
      </c>
      <c r="X236" s="6">
        <f>VLOOKUP($C236,{"29 - Psychiatrie (Erwachsene)",1;"30 - Kinder- und Jugendpsychiatrie",1;"31 - Psychosomatik",1;"00 - Bitte eine Fachabteilung auswählen",0;"",0},2,0)</f>
        <v>0</v>
      </c>
      <c r="Y236" s="6">
        <f t="shared" si="24"/>
        <v>0</v>
      </c>
      <c r="Z236" s="6">
        <f t="shared" si="25"/>
        <v>0</v>
      </c>
      <c r="AA236" s="6">
        <f t="shared" si="26"/>
        <v>0</v>
      </c>
      <c r="AB236" s="6">
        <f t="shared" si="27"/>
        <v>0</v>
      </c>
      <c r="AC236" s="6">
        <f t="shared" si="28"/>
        <v>0</v>
      </c>
      <c r="AD236" s="6"/>
      <c r="AE236" s="6"/>
    </row>
    <row r="237" spans="1:31" s="20" customFormat="1" ht="15" customHeight="1" x14ac:dyDescent="0.25">
      <c r="A237" s="19"/>
      <c r="B237" s="74" t="str">
        <f t="shared" si="2"/>
        <v>!!!</v>
      </c>
      <c r="C237" s="202" t="str">
        <f>IF($D237&lt;&gt;"",VLOOKUP(TEXT($D237,0),'Angaben Stationen'!$C$15:$D$114,2,0),"")</f>
        <v/>
      </c>
      <c r="D237" s="203"/>
      <c r="E237" s="210"/>
      <c r="F237" s="222"/>
      <c r="G237" s="205"/>
      <c r="H237" s="205"/>
      <c r="I237" s="223"/>
      <c r="J237" s="224"/>
      <c r="K237" s="114"/>
      <c r="L237" s="115"/>
      <c r="Q237" s="6">
        <f t="shared" si="21"/>
        <v>0</v>
      </c>
      <c r="R237" s="6" t="str">
        <f>VLOOKUP(C237,{"29 - Psychiatrie (Erwachsene)","BGI";"30 - Kinder- und Jugendpsychiatrie","BGII";"31 - Psychosomatik","BGI";"00 - Bitte eine Fachabteilung auswählen","Leer";"","Leer"},2,0)</f>
        <v>Leer</v>
      </c>
      <c r="S237" s="6" t="str">
        <f>VLOOKUP(C237,{"29 - Psychiatrie (Erwachsene)","BGIb";"30 - Kinder- und Jugendpsychiatrie","BGIIb";"31 - Psychosomatik","BGIb";"00 - Bitte eine Fachabteilung auswählen","Leer";"","Leer"},2,0)</f>
        <v>Leer</v>
      </c>
      <c r="T237" s="6" t="str">
        <f t="shared" si="29"/>
        <v>Leer</v>
      </c>
      <c r="U237" s="6" t="str">
        <f t="shared" si="22"/>
        <v/>
      </c>
      <c r="V237" s="6" t="str">
        <f>VLOOKUP($C237,{"29 - Psychiatrie (Erwachsene)","Anrechnungstatbestand";"30 - Kinder- und Jugendpsychiatrie","Anrechnungstatbestand";"31 - Psychosomatik","Anrechnungstatbestand";"","Leer";0,"Leer"},2,0)</f>
        <v>Leer</v>
      </c>
      <c r="W237" s="6" t="str">
        <f t="shared" si="23"/>
        <v>Leer</v>
      </c>
      <c r="X237" s="6">
        <f>VLOOKUP($C237,{"29 - Psychiatrie (Erwachsene)",1;"30 - Kinder- und Jugendpsychiatrie",1;"31 - Psychosomatik",1;"00 - Bitte eine Fachabteilung auswählen",0;"",0},2,0)</f>
        <v>0</v>
      </c>
      <c r="Y237" s="6">
        <f t="shared" si="24"/>
        <v>0</v>
      </c>
      <c r="Z237" s="6">
        <f t="shared" si="25"/>
        <v>0</v>
      </c>
      <c r="AA237" s="6">
        <f t="shared" si="26"/>
        <v>0</v>
      </c>
      <c r="AB237" s="6">
        <f t="shared" si="27"/>
        <v>0</v>
      </c>
      <c r="AC237" s="6">
        <f t="shared" si="28"/>
        <v>0</v>
      </c>
      <c r="AD237" s="6"/>
      <c r="AE237" s="6"/>
    </row>
    <row r="238" spans="1:31" s="20" customFormat="1" ht="15" customHeight="1" x14ac:dyDescent="0.25">
      <c r="A238" s="19"/>
      <c r="B238" s="74" t="str">
        <f t="shared" si="2"/>
        <v>!!!</v>
      </c>
      <c r="C238" s="202" t="str">
        <f>IF($D238&lt;&gt;"",VLOOKUP(TEXT($D238,0),'Angaben Stationen'!$C$15:$D$114,2,0),"")</f>
        <v/>
      </c>
      <c r="D238" s="203"/>
      <c r="E238" s="210"/>
      <c r="F238" s="222"/>
      <c r="G238" s="205"/>
      <c r="H238" s="205"/>
      <c r="I238" s="223"/>
      <c r="J238" s="224"/>
      <c r="K238" s="114"/>
      <c r="L238" s="115"/>
      <c r="Q238" s="6">
        <f t="shared" si="21"/>
        <v>0</v>
      </c>
      <c r="R238" s="6" t="str">
        <f>VLOOKUP(C238,{"29 - Psychiatrie (Erwachsene)","BGI";"30 - Kinder- und Jugendpsychiatrie","BGII";"31 - Psychosomatik","BGI";"00 - Bitte eine Fachabteilung auswählen","Leer";"","Leer"},2,0)</f>
        <v>Leer</v>
      </c>
      <c r="S238" s="6" t="str">
        <f>VLOOKUP(C238,{"29 - Psychiatrie (Erwachsene)","BGIb";"30 - Kinder- und Jugendpsychiatrie","BGIIb";"31 - Psychosomatik","BGIb";"00 - Bitte eine Fachabteilung auswählen","Leer";"","Leer"},2,0)</f>
        <v>Leer</v>
      </c>
      <c r="T238" s="6" t="str">
        <f t="shared" si="29"/>
        <v>Leer</v>
      </c>
      <c r="U238" s="6" t="str">
        <f t="shared" si="22"/>
        <v/>
      </c>
      <c r="V238" s="6" t="str">
        <f>VLOOKUP($C238,{"29 - Psychiatrie (Erwachsene)","Anrechnungstatbestand";"30 - Kinder- und Jugendpsychiatrie","Anrechnungstatbestand";"31 - Psychosomatik","Anrechnungstatbestand";"","Leer";0,"Leer"},2,0)</f>
        <v>Leer</v>
      </c>
      <c r="W238" s="6" t="str">
        <f t="shared" si="23"/>
        <v>Leer</v>
      </c>
      <c r="X238" s="6">
        <f>VLOOKUP($C238,{"29 - Psychiatrie (Erwachsene)",1;"30 - Kinder- und Jugendpsychiatrie",1;"31 - Psychosomatik",1;"00 - Bitte eine Fachabteilung auswählen",0;"",0},2,0)</f>
        <v>0</v>
      </c>
      <c r="Y238" s="6">
        <f t="shared" si="24"/>
        <v>0</v>
      </c>
      <c r="Z238" s="6">
        <f t="shared" si="25"/>
        <v>0</v>
      </c>
      <c r="AA238" s="6">
        <f t="shared" si="26"/>
        <v>0</v>
      </c>
      <c r="AB238" s="6">
        <f t="shared" si="27"/>
        <v>0</v>
      </c>
      <c r="AC238" s="6">
        <f t="shared" si="28"/>
        <v>0</v>
      </c>
      <c r="AD238" s="6"/>
      <c r="AE238" s="6"/>
    </row>
    <row r="239" spans="1:31" s="20" customFormat="1" ht="15" customHeight="1" x14ac:dyDescent="0.25">
      <c r="A239" s="19"/>
      <c r="B239" s="74" t="str">
        <f t="shared" si="2"/>
        <v>!!!</v>
      </c>
      <c r="C239" s="202" t="str">
        <f>IF($D239&lt;&gt;"",VLOOKUP(TEXT($D239,0),'Angaben Stationen'!$C$15:$D$114,2,0),"")</f>
        <v/>
      </c>
      <c r="D239" s="203"/>
      <c r="E239" s="210"/>
      <c r="F239" s="222"/>
      <c r="G239" s="205"/>
      <c r="H239" s="205"/>
      <c r="I239" s="223"/>
      <c r="J239" s="224"/>
      <c r="K239" s="114"/>
      <c r="L239" s="115"/>
      <c r="Q239" s="6">
        <f t="shared" si="21"/>
        <v>0</v>
      </c>
      <c r="R239" s="6" t="str">
        <f>VLOOKUP(C239,{"29 - Psychiatrie (Erwachsene)","BGI";"30 - Kinder- und Jugendpsychiatrie","BGII";"31 - Psychosomatik","BGI";"00 - Bitte eine Fachabteilung auswählen","Leer";"","Leer"},2,0)</f>
        <v>Leer</v>
      </c>
      <c r="S239" s="6" t="str">
        <f>VLOOKUP(C239,{"29 - Psychiatrie (Erwachsene)","BGIb";"30 - Kinder- und Jugendpsychiatrie","BGIIb";"31 - Psychosomatik","BGIb";"00 - Bitte eine Fachabteilung auswählen","Leer";"","Leer"},2,0)</f>
        <v>Leer</v>
      </c>
      <c r="T239" s="6" t="str">
        <f t="shared" si="29"/>
        <v>Leer</v>
      </c>
      <c r="U239" s="6" t="str">
        <f t="shared" si="22"/>
        <v/>
      </c>
      <c r="V239" s="6" t="str">
        <f>VLOOKUP($C239,{"29 - Psychiatrie (Erwachsene)","Anrechnungstatbestand";"30 - Kinder- und Jugendpsychiatrie","Anrechnungstatbestand";"31 - Psychosomatik","Anrechnungstatbestand";"","Leer";0,"Leer"},2,0)</f>
        <v>Leer</v>
      </c>
      <c r="W239" s="6" t="str">
        <f t="shared" si="23"/>
        <v>Leer</v>
      </c>
      <c r="X239" s="6">
        <f>VLOOKUP($C239,{"29 - Psychiatrie (Erwachsene)",1;"30 - Kinder- und Jugendpsychiatrie",1;"31 - Psychosomatik",1;"00 - Bitte eine Fachabteilung auswählen",0;"",0},2,0)</f>
        <v>0</v>
      </c>
      <c r="Y239" s="6">
        <f t="shared" si="24"/>
        <v>0</v>
      </c>
      <c r="Z239" s="6">
        <f t="shared" si="25"/>
        <v>0</v>
      </c>
      <c r="AA239" s="6">
        <f t="shared" si="26"/>
        <v>0</v>
      </c>
      <c r="AB239" s="6">
        <f t="shared" si="27"/>
        <v>0</v>
      </c>
      <c r="AC239" s="6">
        <f t="shared" si="28"/>
        <v>0</v>
      </c>
      <c r="AD239" s="6"/>
      <c r="AE239" s="6"/>
    </row>
    <row r="240" spans="1:31" s="20" customFormat="1" ht="15" customHeight="1" x14ac:dyDescent="0.25">
      <c r="A240" s="19"/>
      <c r="B240" s="74" t="str">
        <f t="shared" si="2"/>
        <v>!!!</v>
      </c>
      <c r="C240" s="202" t="str">
        <f>IF($D240&lt;&gt;"",VLOOKUP(TEXT($D240,0),'Angaben Stationen'!$C$15:$D$114,2,0),"")</f>
        <v/>
      </c>
      <c r="D240" s="203"/>
      <c r="E240" s="210"/>
      <c r="F240" s="222"/>
      <c r="G240" s="205"/>
      <c r="H240" s="205"/>
      <c r="I240" s="223"/>
      <c r="J240" s="224"/>
      <c r="K240" s="114"/>
      <c r="L240" s="115"/>
      <c r="Q240" s="6">
        <f t="shared" si="21"/>
        <v>0</v>
      </c>
      <c r="R240" s="6" t="str">
        <f>VLOOKUP(C240,{"29 - Psychiatrie (Erwachsene)","BGI";"30 - Kinder- und Jugendpsychiatrie","BGII";"31 - Psychosomatik","BGI";"00 - Bitte eine Fachabteilung auswählen","Leer";"","Leer"},2,0)</f>
        <v>Leer</v>
      </c>
      <c r="S240" s="6" t="str">
        <f>VLOOKUP(C240,{"29 - Psychiatrie (Erwachsene)","BGIb";"30 - Kinder- und Jugendpsychiatrie","BGIIb";"31 - Psychosomatik","BGIb";"00 - Bitte eine Fachabteilung auswählen","Leer";"","Leer"},2,0)</f>
        <v>Leer</v>
      </c>
      <c r="T240" s="6" t="str">
        <f t="shared" si="29"/>
        <v>Leer</v>
      </c>
      <c r="U240" s="6" t="str">
        <f t="shared" si="22"/>
        <v/>
      </c>
      <c r="V240" s="6" t="str">
        <f>VLOOKUP($C240,{"29 - Psychiatrie (Erwachsene)","Anrechnungstatbestand";"30 - Kinder- und Jugendpsychiatrie","Anrechnungstatbestand";"31 - Psychosomatik","Anrechnungstatbestand";"","Leer";0,"Leer"},2,0)</f>
        <v>Leer</v>
      </c>
      <c r="W240" s="6" t="str">
        <f t="shared" si="23"/>
        <v>Leer</v>
      </c>
      <c r="X240" s="6">
        <f>VLOOKUP($C240,{"29 - Psychiatrie (Erwachsene)",1;"30 - Kinder- und Jugendpsychiatrie",1;"31 - Psychosomatik",1;"00 - Bitte eine Fachabteilung auswählen",0;"",0},2,0)</f>
        <v>0</v>
      </c>
      <c r="Y240" s="6">
        <f t="shared" si="24"/>
        <v>0</v>
      </c>
      <c r="Z240" s="6">
        <f t="shared" si="25"/>
        <v>0</v>
      </c>
      <c r="AA240" s="6">
        <f t="shared" si="26"/>
        <v>0</v>
      </c>
      <c r="AB240" s="6">
        <f t="shared" si="27"/>
        <v>0</v>
      </c>
      <c r="AC240" s="6">
        <f t="shared" si="28"/>
        <v>0</v>
      </c>
      <c r="AD240" s="6"/>
      <c r="AE240" s="6"/>
    </row>
    <row r="241" spans="1:31" s="20" customFormat="1" ht="15" customHeight="1" x14ac:dyDescent="0.25">
      <c r="A241" s="19"/>
      <c r="B241" s="74" t="str">
        <f t="shared" si="2"/>
        <v>!!!</v>
      </c>
      <c r="C241" s="202" t="str">
        <f>IF($D241&lt;&gt;"",VLOOKUP(TEXT($D241,0),'Angaben Stationen'!$C$15:$D$114,2,0),"")</f>
        <v/>
      </c>
      <c r="D241" s="203"/>
      <c r="E241" s="210"/>
      <c r="F241" s="222"/>
      <c r="G241" s="205"/>
      <c r="H241" s="205"/>
      <c r="I241" s="223"/>
      <c r="J241" s="224"/>
      <c r="K241" s="114"/>
      <c r="L241" s="115"/>
      <c r="Q241" s="6">
        <f t="shared" si="21"/>
        <v>0</v>
      </c>
      <c r="R241" s="6" t="str">
        <f>VLOOKUP(C241,{"29 - Psychiatrie (Erwachsene)","BGI";"30 - Kinder- und Jugendpsychiatrie","BGII";"31 - Psychosomatik","BGI";"00 - Bitte eine Fachabteilung auswählen","Leer";"","Leer"},2,0)</f>
        <v>Leer</v>
      </c>
      <c r="S241" s="6" t="str">
        <f>VLOOKUP(C241,{"29 - Psychiatrie (Erwachsene)","BGIb";"30 - Kinder- und Jugendpsychiatrie","BGIIb";"31 - Psychosomatik","BGIb";"00 - Bitte eine Fachabteilung auswählen","Leer";"","Leer"},2,0)</f>
        <v>Leer</v>
      </c>
      <c r="T241" s="6" t="str">
        <f t="shared" si="29"/>
        <v>Leer</v>
      </c>
      <c r="U241" s="6" t="str">
        <f t="shared" si="22"/>
        <v/>
      </c>
      <c r="V241" s="6" t="str">
        <f>VLOOKUP($C241,{"29 - Psychiatrie (Erwachsene)","Anrechnungstatbestand";"30 - Kinder- und Jugendpsychiatrie","Anrechnungstatbestand";"31 - Psychosomatik","Anrechnungstatbestand";"","Leer";0,"Leer"},2,0)</f>
        <v>Leer</v>
      </c>
      <c r="W241" s="6" t="str">
        <f t="shared" si="23"/>
        <v>Leer</v>
      </c>
      <c r="X241" s="6">
        <f>VLOOKUP($C241,{"29 - Psychiatrie (Erwachsene)",1;"30 - Kinder- und Jugendpsychiatrie",1;"31 - Psychosomatik",1;"00 - Bitte eine Fachabteilung auswählen",0;"",0},2,0)</f>
        <v>0</v>
      </c>
      <c r="Y241" s="6">
        <f t="shared" si="24"/>
        <v>0</v>
      </c>
      <c r="Z241" s="6">
        <f t="shared" si="25"/>
        <v>0</v>
      </c>
      <c r="AA241" s="6">
        <f t="shared" si="26"/>
        <v>0</v>
      </c>
      <c r="AB241" s="6">
        <f t="shared" si="27"/>
        <v>0</v>
      </c>
      <c r="AC241" s="6">
        <f t="shared" si="28"/>
        <v>0</v>
      </c>
      <c r="AD241" s="6"/>
      <c r="AE241" s="6"/>
    </row>
    <row r="242" spans="1:31" s="20" customFormat="1" ht="15" customHeight="1" x14ac:dyDescent="0.25">
      <c r="A242" s="19"/>
      <c r="B242" s="74" t="str">
        <f t="shared" si="2"/>
        <v>!!!</v>
      </c>
      <c r="C242" s="202" t="str">
        <f>IF($D242&lt;&gt;"",VLOOKUP(TEXT($D242,0),'Angaben Stationen'!$C$15:$D$114,2,0),"")</f>
        <v/>
      </c>
      <c r="D242" s="203"/>
      <c r="E242" s="210"/>
      <c r="F242" s="222"/>
      <c r="G242" s="205"/>
      <c r="H242" s="205"/>
      <c r="I242" s="223"/>
      <c r="J242" s="224"/>
      <c r="K242" s="114"/>
      <c r="L242" s="115"/>
      <c r="Q242" s="6">
        <f t="shared" si="21"/>
        <v>0</v>
      </c>
      <c r="R242" s="6" t="str">
        <f>VLOOKUP(C242,{"29 - Psychiatrie (Erwachsene)","BGI";"30 - Kinder- und Jugendpsychiatrie","BGII";"31 - Psychosomatik","BGI";"00 - Bitte eine Fachabteilung auswählen","Leer";"","Leer"},2,0)</f>
        <v>Leer</v>
      </c>
      <c r="S242" s="6" t="str">
        <f>VLOOKUP(C242,{"29 - Psychiatrie (Erwachsene)","BGIb";"30 - Kinder- und Jugendpsychiatrie","BGIIb";"31 - Psychosomatik","BGIb";"00 - Bitte eine Fachabteilung auswählen","Leer";"","Leer"},2,0)</f>
        <v>Leer</v>
      </c>
      <c r="T242" s="6" t="str">
        <f t="shared" si="29"/>
        <v>Leer</v>
      </c>
      <c r="U242" s="6" t="str">
        <f t="shared" si="22"/>
        <v/>
      </c>
      <c r="V242" s="6" t="str">
        <f>VLOOKUP($C242,{"29 - Psychiatrie (Erwachsene)","Anrechnungstatbestand";"30 - Kinder- und Jugendpsychiatrie","Anrechnungstatbestand";"31 - Psychosomatik","Anrechnungstatbestand";"","Leer";0,"Leer"},2,0)</f>
        <v>Leer</v>
      </c>
      <c r="W242" s="6" t="str">
        <f t="shared" si="23"/>
        <v>Leer</v>
      </c>
      <c r="X242" s="6">
        <f>VLOOKUP($C242,{"29 - Psychiatrie (Erwachsene)",1;"30 - Kinder- und Jugendpsychiatrie",1;"31 - Psychosomatik",1;"00 - Bitte eine Fachabteilung auswählen",0;"",0},2,0)</f>
        <v>0</v>
      </c>
      <c r="Y242" s="6">
        <f t="shared" si="24"/>
        <v>0</v>
      </c>
      <c r="Z242" s="6">
        <f t="shared" si="25"/>
        <v>0</v>
      </c>
      <c r="AA242" s="6">
        <f t="shared" si="26"/>
        <v>0</v>
      </c>
      <c r="AB242" s="6">
        <f t="shared" si="27"/>
        <v>0</v>
      </c>
      <c r="AC242" s="6">
        <f t="shared" si="28"/>
        <v>0</v>
      </c>
      <c r="AD242" s="6"/>
      <c r="AE242" s="6"/>
    </row>
    <row r="243" spans="1:31" s="20" customFormat="1" ht="15" customHeight="1" x14ac:dyDescent="0.25">
      <c r="A243" s="19"/>
      <c r="B243" s="74" t="str">
        <f t="shared" si="2"/>
        <v>!!!</v>
      </c>
      <c r="C243" s="202" t="str">
        <f>IF($D243&lt;&gt;"",VLOOKUP(TEXT($D243,0),'Angaben Stationen'!$C$15:$D$114,2,0),"")</f>
        <v/>
      </c>
      <c r="D243" s="203"/>
      <c r="E243" s="210"/>
      <c r="F243" s="222"/>
      <c r="G243" s="205"/>
      <c r="H243" s="205"/>
      <c r="I243" s="223"/>
      <c r="J243" s="224"/>
      <c r="K243" s="114"/>
      <c r="L243" s="115"/>
      <c r="Q243" s="6">
        <f t="shared" si="21"/>
        <v>0</v>
      </c>
      <c r="R243" s="6" t="str">
        <f>VLOOKUP(C243,{"29 - Psychiatrie (Erwachsene)","BGI";"30 - Kinder- und Jugendpsychiatrie","BGII";"31 - Psychosomatik","BGI";"00 - Bitte eine Fachabteilung auswählen","Leer";"","Leer"},2,0)</f>
        <v>Leer</v>
      </c>
      <c r="S243" s="6" t="str">
        <f>VLOOKUP(C243,{"29 - Psychiatrie (Erwachsene)","BGIb";"30 - Kinder- und Jugendpsychiatrie","BGIIb";"31 - Psychosomatik","BGIb";"00 - Bitte eine Fachabteilung auswählen","Leer";"","Leer"},2,0)</f>
        <v>Leer</v>
      </c>
      <c r="T243" s="6" t="str">
        <f t="shared" si="29"/>
        <v>Leer</v>
      </c>
      <c r="U243" s="6" t="str">
        <f t="shared" si="22"/>
        <v/>
      </c>
      <c r="V243" s="6" t="str">
        <f>VLOOKUP($C243,{"29 - Psychiatrie (Erwachsene)","Anrechnungstatbestand";"30 - Kinder- und Jugendpsychiatrie","Anrechnungstatbestand";"31 - Psychosomatik","Anrechnungstatbestand";"","Leer";0,"Leer"},2,0)</f>
        <v>Leer</v>
      </c>
      <c r="W243" s="6" t="str">
        <f t="shared" si="23"/>
        <v>Leer</v>
      </c>
      <c r="X243" s="6">
        <f>VLOOKUP($C243,{"29 - Psychiatrie (Erwachsene)",1;"30 - Kinder- und Jugendpsychiatrie",1;"31 - Psychosomatik",1;"00 - Bitte eine Fachabteilung auswählen",0;"",0},2,0)</f>
        <v>0</v>
      </c>
      <c r="Y243" s="6">
        <f t="shared" si="24"/>
        <v>0</v>
      </c>
      <c r="Z243" s="6">
        <f t="shared" si="25"/>
        <v>0</v>
      </c>
      <c r="AA243" s="6">
        <f t="shared" si="26"/>
        <v>0</v>
      </c>
      <c r="AB243" s="6">
        <f t="shared" si="27"/>
        <v>0</v>
      </c>
      <c r="AC243" s="6">
        <f t="shared" si="28"/>
        <v>0</v>
      </c>
      <c r="AD243" s="6"/>
      <c r="AE243" s="6"/>
    </row>
    <row r="244" spans="1:31" s="20" customFormat="1" ht="15" customHeight="1" x14ac:dyDescent="0.25">
      <c r="A244" s="19"/>
      <c r="B244" s="74" t="str">
        <f t="shared" si="2"/>
        <v>!!!</v>
      </c>
      <c r="C244" s="202" t="str">
        <f>IF($D244&lt;&gt;"",VLOOKUP(TEXT($D244,0),'Angaben Stationen'!$C$15:$D$114,2,0),"")</f>
        <v/>
      </c>
      <c r="D244" s="203"/>
      <c r="E244" s="210"/>
      <c r="F244" s="222"/>
      <c r="G244" s="205"/>
      <c r="H244" s="205"/>
      <c r="I244" s="223"/>
      <c r="J244" s="224"/>
      <c r="K244" s="114"/>
      <c r="L244" s="115"/>
      <c r="Q244" s="6">
        <f t="shared" si="21"/>
        <v>0</v>
      </c>
      <c r="R244" s="6" t="str">
        <f>VLOOKUP(C244,{"29 - Psychiatrie (Erwachsene)","BGI";"30 - Kinder- und Jugendpsychiatrie","BGII";"31 - Psychosomatik","BGI";"00 - Bitte eine Fachabteilung auswählen","Leer";"","Leer"},2,0)</f>
        <v>Leer</v>
      </c>
      <c r="S244" s="6" t="str">
        <f>VLOOKUP(C244,{"29 - Psychiatrie (Erwachsene)","BGIb";"30 - Kinder- und Jugendpsychiatrie","BGIIb";"31 - Psychosomatik","BGIb";"00 - Bitte eine Fachabteilung auswählen","Leer";"","Leer"},2,0)</f>
        <v>Leer</v>
      </c>
      <c r="T244" s="6" t="str">
        <f t="shared" si="29"/>
        <v>Leer</v>
      </c>
      <c r="U244" s="6" t="str">
        <f t="shared" si="22"/>
        <v/>
      </c>
      <c r="V244" s="6" t="str">
        <f>VLOOKUP($C244,{"29 - Psychiatrie (Erwachsene)","Anrechnungstatbestand";"30 - Kinder- und Jugendpsychiatrie","Anrechnungstatbestand";"31 - Psychosomatik","Anrechnungstatbestand";"","Leer";0,"Leer"},2,0)</f>
        <v>Leer</v>
      </c>
      <c r="W244" s="6" t="str">
        <f t="shared" si="23"/>
        <v>Leer</v>
      </c>
      <c r="X244" s="6">
        <f>VLOOKUP($C244,{"29 - Psychiatrie (Erwachsene)",1;"30 - Kinder- und Jugendpsychiatrie",1;"31 - Psychosomatik",1;"00 - Bitte eine Fachabteilung auswählen",0;"",0},2,0)</f>
        <v>0</v>
      </c>
      <c r="Y244" s="6">
        <f t="shared" si="24"/>
        <v>0</v>
      </c>
      <c r="Z244" s="6">
        <f t="shared" si="25"/>
        <v>0</v>
      </c>
      <c r="AA244" s="6">
        <f t="shared" si="26"/>
        <v>0</v>
      </c>
      <c r="AB244" s="6">
        <f t="shared" si="27"/>
        <v>0</v>
      </c>
      <c r="AC244" s="6">
        <f t="shared" si="28"/>
        <v>0</v>
      </c>
      <c r="AD244" s="6"/>
      <c r="AE244" s="6"/>
    </row>
    <row r="245" spans="1:31" s="20" customFormat="1" ht="15" customHeight="1" x14ac:dyDescent="0.25">
      <c r="A245" s="19"/>
      <c r="B245" s="74" t="str">
        <f t="shared" si="2"/>
        <v>!!!</v>
      </c>
      <c r="C245" s="202" t="str">
        <f>IF($D245&lt;&gt;"",VLOOKUP(TEXT($D245,0),'Angaben Stationen'!$C$15:$D$114,2,0),"")</f>
        <v/>
      </c>
      <c r="D245" s="203"/>
      <c r="E245" s="210"/>
      <c r="F245" s="222"/>
      <c r="G245" s="205"/>
      <c r="H245" s="205"/>
      <c r="I245" s="223"/>
      <c r="J245" s="224"/>
      <c r="K245" s="114"/>
      <c r="L245" s="115"/>
      <c r="Q245" s="6">
        <f t="shared" si="21"/>
        <v>0</v>
      </c>
      <c r="R245" s="6" t="str">
        <f>VLOOKUP(C245,{"29 - Psychiatrie (Erwachsene)","BGI";"30 - Kinder- und Jugendpsychiatrie","BGII";"31 - Psychosomatik","BGI";"00 - Bitte eine Fachabteilung auswählen","Leer";"","Leer"},2,0)</f>
        <v>Leer</v>
      </c>
      <c r="S245" s="6" t="str">
        <f>VLOOKUP(C245,{"29 - Psychiatrie (Erwachsene)","BGIb";"30 - Kinder- und Jugendpsychiatrie","BGIIb";"31 - Psychosomatik","BGIb";"00 - Bitte eine Fachabteilung auswählen","Leer";"","Leer"},2,0)</f>
        <v>Leer</v>
      </c>
      <c r="T245" s="6" t="str">
        <f t="shared" si="29"/>
        <v>Leer</v>
      </c>
      <c r="U245" s="6" t="str">
        <f t="shared" si="22"/>
        <v/>
      </c>
      <c r="V245" s="6" t="str">
        <f>VLOOKUP($C245,{"29 - Psychiatrie (Erwachsene)","Anrechnungstatbestand";"30 - Kinder- und Jugendpsychiatrie","Anrechnungstatbestand";"31 - Psychosomatik","Anrechnungstatbestand";"","Leer";0,"Leer"},2,0)</f>
        <v>Leer</v>
      </c>
      <c r="W245" s="6" t="str">
        <f t="shared" si="23"/>
        <v>Leer</v>
      </c>
      <c r="X245" s="6">
        <f>VLOOKUP($C245,{"29 - Psychiatrie (Erwachsene)",1;"30 - Kinder- und Jugendpsychiatrie",1;"31 - Psychosomatik",1;"00 - Bitte eine Fachabteilung auswählen",0;"",0},2,0)</f>
        <v>0</v>
      </c>
      <c r="Y245" s="6">
        <f t="shared" si="24"/>
        <v>0</v>
      </c>
      <c r="Z245" s="6">
        <f t="shared" si="25"/>
        <v>0</v>
      </c>
      <c r="AA245" s="6">
        <f t="shared" si="26"/>
        <v>0</v>
      </c>
      <c r="AB245" s="6">
        <f t="shared" si="27"/>
        <v>0</v>
      </c>
      <c r="AC245" s="6">
        <f t="shared" si="28"/>
        <v>0</v>
      </c>
      <c r="AD245" s="6"/>
      <c r="AE245" s="6"/>
    </row>
    <row r="246" spans="1:31" s="20" customFormat="1" ht="15" customHeight="1" x14ac:dyDescent="0.25">
      <c r="A246" s="19"/>
      <c r="B246" s="74" t="str">
        <f t="shared" si="2"/>
        <v>!!!</v>
      </c>
      <c r="C246" s="202" t="str">
        <f>IF($D246&lt;&gt;"",VLOOKUP(TEXT($D246,0),'Angaben Stationen'!$C$15:$D$114,2,0),"")</f>
        <v/>
      </c>
      <c r="D246" s="203"/>
      <c r="E246" s="210"/>
      <c r="F246" s="222"/>
      <c r="G246" s="205"/>
      <c r="H246" s="205"/>
      <c r="I246" s="223"/>
      <c r="J246" s="224"/>
      <c r="K246" s="114"/>
      <c r="L246" s="115"/>
      <c r="Q246" s="6">
        <f t="shared" si="21"/>
        <v>0</v>
      </c>
      <c r="R246" s="6" t="str">
        <f>VLOOKUP(C246,{"29 - Psychiatrie (Erwachsene)","BGI";"30 - Kinder- und Jugendpsychiatrie","BGII";"31 - Psychosomatik","BGI";"00 - Bitte eine Fachabteilung auswählen","Leer";"","Leer"},2,0)</f>
        <v>Leer</v>
      </c>
      <c r="S246" s="6" t="str">
        <f>VLOOKUP(C246,{"29 - Psychiatrie (Erwachsene)","BGIb";"30 - Kinder- und Jugendpsychiatrie","BGIIb";"31 - Psychosomatik","BGIb";"00 - Bitte eine Fachabteilung auswählen","Leer";"","Leer"},2,0)</f>
        <v>Leer</v>
      </c>
      <c r="T246" s="6" t="str">
        <f t="shared" si="29"/>
        <v>Leer</v>
      </c>
      <c r="U246" s="6" t="str">
        <f t="shared" si="22"/>
        <v/>
      </c>
      <c r="V246" s="6" t="str">
        <f>VLOOKUP($C246,{"29 - Psychiatrie (Erwachsene)","Anrechnungstatbestand";"30 - Kinder- und Jugendpsychiatrie","Anrechnungstatbestand";"31 - Psychosomatik","Anrechnungstatbestand";"","Leer";0,"Leer"},2,0)</f>
        <v>Leer</v>
      </c>
      <c r="W246" s="6" t="str">
        <f t="shared" si="23"/>
        <v>Leer</v>
      </c>
      <c r="X246" s="6">
        <f>VLOOKUP($C246,{"29 - Psychiatrie (Erwachsene)",1;"30 - Kinder- und Jugendpsychiatrie",1;"31 - Psychosomatik",1;"00 - Bitte eine Fachabteilung auswählen",0;"",0},2,0)</f>
        <v>0</v>
      </c>
      <c r="Y246" s="6">
        <f t="shared" si="24"/>
        <v>0</v>
      </c>
      <c r="Z246" s="6">
        <f t="shared" si="25"/>
        <v>0</v>
      </c>
      <c r="AA246" s="6">
        <f t="shared" si="26"/>
        <v>0</v>
      </c>
      <c r="AB246" s="6">
        <f t="shared" si="27"/>
        <v>0</v>
      </c>
      <c r="AC246" s="6">
        <f t="shared" si="28"/>
        <v>0</v>
      </c>
      <c r="AD246" s="6"/>
      <c r="AE246" s="6"/>
    </row>
    <row r="247" spans="1:31" s="20" customFormat="1" ht="15" customHeight="1" x14ac:dyDescent="0.25">
      <c r="A247" s="19"/>
      <c r="B247" s="74" t="str">
        <f t="shared" si="2"/>
        <v>!!!</v>
      </c>
      <c r="C247" s="202" t="str">
        <f>IF($D247&lt;&gt;"",VLOOKUP(TEXT($D247,0),'Angaben Stationen'!$C$15:$D$114,2,0),"")</f>
        <v/>
      </c>
      <c r="D247" s="203"/>
      <c r="E247" s="210"/>
      <c r="F247" s="222"/>
      <c r="G247" s="205"/>
      <c r="H247" s="205"/>
      <c r="I247" s="223"/>
      <c r="J247" s="224"/>
      <c r="K247" s="114"/>
      <c r="L247" s="115"/>
      <c r="Q247" s="6">
        <f t="shared" si="21"/>
        <v>0</v>
      </c>
      <c r="R247" s="6" t="str">
        <f>VLOOKUP(C247,{"29 - Psychiatrie (Erwachsene)","BGI";"30 - Kinder- und Jugendpsychiatrie","BGII";"31 - Psychosomatik","BGI";"00 - Bitte eine Fachabteilung auswählen","Leer";"","Leer"},2,0)</f>
        <v>Leer</v>
      </c>
      <c r="S247" s="6" t="str">
        <f>VLOOKUP(C247,{"29 - Psychiatrie (Erwachsene)","BGIb";"30 - Kinder- und Jugendpsychiatrie","BGIIb";"31 - Psychosomatik","BGIb";"00 - Bitte eine Fachabteilung auswählen","Leer";"","Leer"},2,0)</f>
        <v>Leer</v>
      </c>
      <c r="T247" s="6" t="str">
        <f t="shared" si="29"/>
        <v>Leer</v>
      </c>
      <c r="U247" s="6" t="str">
        <f t="shared" si="22"/>
        <v/>
      </c>
      <c r="V247" s="6" t="str">
        <f>VLOOKUP($C247,{"29 - Psychiatrie (Erwachsene)","Anrechnungstatbestand";"30 - Kinder- und Jugendpsychiatrie","Anrechnungstatbestand";"31 - Psychosomatik","Anrechnungstatbestand";"","Leer";0,"Leer"},2,0)</f>
        <v>Leer</v>
      </c>
      <c r="W247" s="6" t="str">
        <f t="shared" si="23"/>
        <v>Leer</v>
      </c>
      <c r="X247" s="6">
        <f>VLOOKUP($C247,{"29 - Psychiatrie (Erwachsene)",1;"30 - Kinder- und Jugendpsychiatrie",1;"31 - Psychosomatik",1;"00 - Bitte eine Fachabteilung auswählen",0;"",0},2,0)</f>
        <v>0</v>
      </c>
      <c r="Y247" s="6">
        <f t="shared" si="24"/>
        <v>0</v>
      </c>
      <c r="Z247" s="6">
        <f t="shared" si="25"/>
        <v>0</v>
      </c>
      <c r="AA247" s="6">
        <f t="shared" si="26"/>
        <v>0</v>
      </c>
      <c r="AB247" s="6">
        <f t="shared" si="27"/>
        <v>0</v>
      </c>
      <c r="AC247" s="6">
        <f t="shared" si="28"/>
        <v>0</v>
      </c>
      <c r="AD247" s="6"/>
      <c r="AE247" s="6"/>
    </row>
    <row r="248" spans="1:31" s="20" customFormat="1" ht="15" customHeight="1" x14ac:dyDescent="0.25">
      <c r="A248" s="19"/>
      <c r="B248" s="74" t="str">
        <f t="shared" si="2"/>
        <v>!!!</v>
      </c>
      <c r="C248" s="202" t="str">
        <f>IF($D248&lt;&gt;"",VLOOKUP(TEXT($D248,0),'Angaben Stationen'!$C$15:$D$114,2,0),"")</f>
        <v/>
      </c>
      <c r="D248" s="203"/>
      <c r="E248" s="210"/>
      <c r="F248" s="222"/>
      <c r="G248" s="205"/>
      <c r="H248" s="205"/>
      <c r="I248" s="223"/>
      <c r="J248" s="224"/>
      <c r="K248" s="114"/>
      <c r="L248" s="115"/>
      <c r="Q248" s="6">
        <f t="shared" si="21"/>
        <v>0</v>
      </c>
      <c r="R248" s="6" t="str">
        <f>VLOOKUP(C248,{"29 - Psychiatrie (Erwachsene)","BGI";"30 - Kinder- und Jugendpsychiatrie","BGII";"31 - Psychosomatik","BGI";"00 - Bitte eine Fachabteilung auswählen","Leer";"","Leer"},2,0)</f>
        <v>Leer</v>
      </c>
      <c r="S248" s="6" t="str">
        <f>VLOOKUP(C248,{"29 - Psychiatrie (Erwachsene)","BGIb";"30 - Kinder- und Jugendpsychiatrie","BGIIb";"31 - Psychosomatik","BGIb";"00 - Bitte eine Fachabteilung auswählen","Leer";"","Leer"},2,0)</f>
        <v>Leer</v>
      </c>
      <c r="T248" s="6" t="str">
        <f t="shared" si="29"/>
        <v>Leer</v>
      </c>
      <c r="U248" s="6" t="str">
        <f t="shared" si="22"/>
        <v/>
      </c>
      <c r="V248" s="6" t="str">
        <f>VLOOKUP($C248,{"29 - Psychiatrie (Erwachsene)","Anrechnungstatbestand";"30 - Kinder- und Jugendpsychiatrie","Anrechnungstatbestand";"31 - Psychosomatik","Anrechnungstatbestand";"","Leer";0,"Leer"},2,0)</f>
        <v>Leer</v>
      </c>
      <c r="W248" s="6" t="str">
        <f t="shared" si="23"/>
        <v>Leer</v>
      </c>
      <c r="X248" s="6">
        <f>VLOOKUP($C248,{"29 - Psychiatrie (Erwachsene)",1;"30 - Kinder- und Jugendpsychiatrie",1;"31 - Psychosomatik",1;"00 - Bitte eine Fachabteilung auswählen",0;"",0},2,0)</f>
        <v>0</v>
      </c>
      <c r="Y248" s="6">
        <f t="shared" si="24"/>
        <v>0</v>
      </c>
      <c r="Z248" s="6">
        <f t="shared" si="25"/>
        <v>0</v>
      </c>
      <c r="AA248" s="6">
        <f t="shared" si="26"/>
        <v>0</v>
      </c>
      <c r="AB248" s="6">
        <f t="shared" si="27"/>
        <v>0</v>
      </c>
      <c r="AC248" s="6">
        <f t="shared" si="28"/>
        <v>0</v>
      </c>
      <c r="AD248" s="6"/>
      <c r="AE248" s="6"/>
    </row>
    <row r="249" spans="1:31" s="20" customFormat="1" ht="15" customHeight="1" x14ac:dyDescent="0.25">
      <c r="A249" s="19"/>
      <c r="B249" s="74" t="str">
        <f t="shared" si="2"/>
        <v>!!!</v>
      </c>
      <c r="C249" s="202" t="str">
        <f>IF($D249&lt;&gt;"",VLOOKUP(TEXT($D249,0),'Angaben Stationen'!$C$15:$D$114,2,0),"")</f>
        <v/>
      </c>
      <c r="D249" s="203"/>
      <c r="E249" s="210"/>
      <c r="F249" s="222"/>
      <c r="G249" s="205"/>
      <c r="H249" s="205"/>
      <c r="I249" s="223"/>
      <c r="J249" s="224"/>
      <c r="K249" s="114"/>
      <c r="L249" s="115"/>
      <c r="Q249" s="6">
        <f t="shared" si="21"/>
        <v>0</v>
      </c>
      <c r="R249" s="6" t="str">
        <f>VLOOKUP(C249,{"29 - Psychiatrie (Erwachsene)","BGI";"30 - Kinder- und Jugendpsychiatrie","BGII";"31 - Psychosomatik","BGI";"00 - Bitte eine Fachabteilung auswählen","Leer";"","Leer"},2,0)</f>
        <v>Leer</v>
      </c>
      <c r="S249" s="6" t="str">
        <f>VLOOKUP(C249,{"29 - Psychiatrie (Erwachsene)","BGIb";"30 - Kinder- und Jugendpsychiatrie","BGIIb";"31 - Psychosomatik","BGIb";"00 - Bitte eine Fachabteilung auswählen","Leer";"","Leer"},2,0)</f>
        <v>Leer</v>
      </c>
      <c r="T249" s="6" t="str">
        <f t="shared" si="29"/>
        <v>Leer</v>
      </c>
      <c r="U249" s="6" t="str">
        <f t="shared" si="22"/>
        <v/>
      </c>
      <c r="V249" s="6" t="str">
        <f>VLOOKUP($C249,{"29 - Psychiatrie (Erwachsene)","Anrechnungstatbestand";"30 - Kinder- und Jugendpsychiatrie","Anrechnungstatbestand";"31 - Psychosomatik","Anrechnungstatbestand";"","Leer";0,"Leer"},2,0)</f>
        <v>Leer</v>
      </c>
      <c r="W249" s="6" t="str">
        <f t="shared" si="23"/>
        <v>Leer</v>
      </c>
      <c r="X249" s="6">
        <f>VLOOKUP($C249,{"29 - Psychiatrie (Erwachsene)",1;"30 - Kinder- und Jugendpsychiatrie",1;"31 - Psychosomatik",1;"00 - Bitte eine Fachabteilung auswählen",0;"",0},2,0)</f>
        <v>0</v>
      </c>
      <c r="Y249" s="6">
        <f t="shared" si="24"/>
        <v>0</v>
      </c>
      <c r="Z249" s="6">
        <f t="shared" si="25"/>
        <v>0</v>
      </c>
      <c r="AA249" s="6">
        <f t="shared" si="26"/>
        <v>0</v>
      </c>
      <c r="AB249" s="6">
        <f t="shared" si="27"/>
        <v>0</v>
      </c>
      <c r="AC249" s="6">
        <f t="shared" si="28"/>
        <v>0</v>
      </c>
      <c r="AD249" s="6"/>
      <c r="AE249" s="6"/>
    </row>
    <row r="250" spans="1:31" s="20" customFormat="1" ht="15" customHeight="1" x14ac:dyDescent="0.25">
      <c r="A250" s="19"/>
      <c r="B250" s="74" t="str">
        <f t="shared" si="2"/>
        <v>!!!</v>
      </c>
      <c r="C250" s="202" t="str">
        <f>IF($D250&lt;&gt;"",VLOOKUP(TEXT($D250,0),'Angaben Stationen'!$C$15:$D$114,2,0),"")</f>
        <v/>
      </c>
      <c r="D250" s="203"/>
      <c r="E250" s="210"/>
      <c r="F250" s="222"/>
      <c r="G250" s="205"/>
      <c r="H250" s="205"/>
      <c r="I250" s="223"/>
      <c r="J250" s="224"/>
      <c r="K250" s="114"/>
      <c r="L250" s="115"/>
      <c r="Q250" s="6">
        <f t="shared" si="21"/>
        <v>0</v>
      </c>
      <c r="R250" s="6" t="str">
        <f>VLOOKUP(C250,{"29 - Psychiatrie (Erwachsene)","BGI";"30 - Kinder- und Jugendpsychiatrie","BGII";"31 - Psychosomatik","BGI";"00 - Bitte eine Fachabteilung auswählen","Leer";"","Leer"},2,0)</f>
        <v>Leer</v>
      </c>
      <c r="S250" s="6" t="str">
        <f>VLOOKUP(C250,{"29 - Psychiatrie (Erwachsene)","BGIb";"30 - Kinder- und Jugendpsychiatrie","BGIIb";"31 - Psychosomatik","BGIb";"00 - Bitte eine Fachabteilung auswählen","Leer";"","Leer"},2,0)</f>
        <v>Leer</v>
      </c>
      <c r="T250" s="6" t="str">
        <f t="shared" si="29"/>
        <v>Leer</v>
      </c>
      <c r="U250" s="6" t="str">
        <f t="shared" si="22"/>
        <v/>
      </c>
      <c r="V250" s="6" t="str">
        <f>VLOOKUP($C250,{"29 - Psychiatrie (Erwachsene)","Anrechnungstatbestand";"30 - Kinder- und Jugendpsychiatrie","Anrechnungstatbestand";"31 - Psychosomatik","Anrechnungstatbestand";"","Leer";0,"Leer"},2,0)</f>
        <v>Leer</v>
      </c>
      <c r="W250" s="6" t="str">
        <f t="shared" si="23"/>
        <v>Leer</v>
      </c>
      <c r="X250" s="6">
        <f>VLOOKUP($C250,{"29 - Psychiatrie (Erwachsene)",1;"30 - Kinder- und Jugendpsychiatrie",1;"31 - Psychosomatik",1;"00 - Bitte eine Fachabteilung auswählen",0;"",0},2,0)</f>
        <v>0</v>
      </c>
      <c r="Y250" s="6">
        <f t="shared" si="24"/>
        <v>0</v>
      </c>
      <c r="Z250" s="6">
        <f t="shared" si="25"/>
        <v>0</v>
      </c>
      <c r="AA250" s="6">
        <f t="shared" si="26"/>
        <v>0</v>
      </c>
      <c r="AB250" s="6">
        <f t="shared" si="27"/>
        <v>0</v>
      </c>
      <c r="AC250" s="6">
        <f t="shared" si="28"/>
        <v>0</v>
      </c>
      <c r="AD250" s="6"/>
      <c r="AE250" s="6"/>
    </row>
    <row r="251" spans="1:31" s="20" customFormat="1" ht="15" customHeight="1" x14ac:dyDescent="0.25">
      <c r="A251" s="19"/>
      <c r="B251" s="74" t="str">
        <f t="shared" si="2"/>
        <v>!!!</v>
      </c>
      <c r="C251" s="202" t="str">
        <f>IF($D251&lt;&gt;"",VLOOKUP(TEXT($D251,0),'Angaben Stationen'!$C$15:$D$114,2,0),"")</f>
        <v/>
      </c>
      <c r="D251" s="203"/>
      <c r="E251" s="210"/>
      <c r="F251" s="222"/>
      <c r="G251" s="205"/>
      <c r="H251" s="205"/>
      <c r="I251" s="223"/>
      <c r="J251" s="224"/>
      <c r="K251" s="114"/>
      <c r="L251" s="115"/>
      <c r="Q251" s="6">
        <f t="shared" si="21"/>
        <v>0</v>
      </c>
      <c r="R251" s="6" t="str">
        <f>VLOOKUP(C251,{"29 - Psychiatrie (Erwachsene)","BGI";"30 - Kinder- und Jugendpsychiatrie","BGII";"31 - Psychosomatik","BGI";"00 - Bitte eine Fachabteilung auswählen","Leer";"","Leer"},2,0)</f>
        <v>Leer</v>
      </c>
      <c r="S251" s="6" t="str">
        <f>VLOOKUP(C251,{"29 - Psychiatrie (Erwachsene)","BGIb";"30 - Kinder- und Jugendpsychiatrie","BGIIb";"31 - Psychosomatik","BGIb";"00 - Bitte eine Fachabteilung auswählen","Leer";"","Leer"},2,0)</f>
        <v>Leer</v>
      </c>
      <c r="T251" s="6" t="str">
        <f t="shared" si="29"/>
        <v>Leer</v>
      </c>
      <c r="U251" s="6" t="str">
        <f t="shared" si="22"/>
        <v/>
      </c>
      <c r="V251" s="6" t="str">
        <f>VLOOKUP($C251,{"29 - Psychiatrie (Erwachsene)","Anrechnungstatbestand";"30 - Kinder- und Jugendpsychiatrie","Anrechnungstatbestand";"31 - Psychosomatik","Anrechnungstatbestand";"","Leer";0,"Leer"},2,0)</f>
        <v>Leer</v>
      </c>
      <c r="W251" s="6" t="str">
        <f t="shared" si="23"/>
        <v>Leer</v>
      </c>
      <c r="X251" s="6">
        <f>VLOOKUP($C251,{"29 - Psychiatrie (Erwachsene)",1;"30 - Kinder- und Jugendpsychiatrie",1;"31 - Psychosomatik",1;"00 - Bitte eine Fachabteilung auswählen",0;"",0},2,0)</f>
        <v>0</v>
      </c>
      <c r="Y251" s="6">
        <f t="shared" si="24"/>
        <v>0</v>
      </c>
      <c r="Z251" s="6">
        <f t="shared" si="25"/>
        <v>0</v>
      </c>
      <c r="AA251" s="6">
        <f t="shared" si="26"/>
        <v>0</v>
      </c>
      <c r="AB251" s="6">
        <f t="shared" si="27"/>
        <v>0</v>
      </c>
      <c r="AC251" s="6">
        <f t="shared" si="28"/>
        <v>0</v>
      </c>
      <c r="AD251" s="6"/>
      <c r="AE251" s="6"/>
    </row>
    <row r="252" spans="1:31" s="20" customFormat="1" ht="15" customHeight="1" x14ac:dyDescent="0.25">
      <c r="A252" s="19"/>
      <c r="B252" s="74" t="str">
        <f t="shared" si="2"/>
        <v>!!!</v>
      </c>
      <c r="C252" s="202" t="str">
        <f>IF($D252&lt;&gt;"",VLOOKUP(TEXT($D252,0),'Angaben Stationen'!$C$15:$D$114,2,0),"")</f>
        <v/>
      </c>
      <c r="D252" s="203"/>
      <c r="E252" s="210"/>
      <c r="F252" s="222"/>
      <c r="G252" s="205"/>
      <c r="H252" s="205"/>
      <c r="I252" s="223"/>
      <c r="J252" s="224"/>
      <c r="K252" s="114"/>
      <c r="L252" s="115"/>
      <c r="Q252" s="6">
        <f t="shared" si="21"/>
        <v>0</v>
      </c>
      <c r="R252" s="6" t="str">
        <f>VLOOKUP(C252,{"29 - Psychiatrie (Erwachsene)","BGI";"30 - Kinder- und Jugendpsychiatrie","BGII";"31 - Psychosomatik","BGI";"00 - Bitte eine Fachabteilung auswählen","Leer";"","Leer"},2,0)</f>
        <v>Leer</v>
      </c>
      <c r="S252" s="6" t="str">
        <f>VLOOKUP(C252,{"29 - Psychiatrie (Erwachsene)","BGIb";"30 - Kinder- und Jugendpsychiatrie","BGIIb";"31 - Psychosomatik","BGIb";"00 - Bitte eine Fachabteilung auswählen","Leer";"","Leer"},2,0)</f>
        <v>Leer</v>
      </c>
      <c r="T252" s="6" t="str">
        <f t="shared" si="29"/>
        <v>Leer</v>
      </c>
      <c r="U252" s="6" t="str">
        <f t="shared" si="22"/>
        <v/>
      </c>
      <c r="V252" s="6" t="str">
        <f>VLOOKUP($C252,{"29 - Psychiatrie (Erwachsene)","Anrechnungstatbestand";"30 - Kinder- und Jugendpsychiatrie","Anrechnungstatbestand";"31 - Psychosomatik","Anrechnungstatbestand";"","Leer";0,"Leer"},2,0)</f>
        <v>Leer</v>
      </c>
      <c r="W252" s="6" t="str">
        <f t="shared" si="23"/>
        <v>Leer</v>
      </c>
      <c r="X252" s="6">
        <f>VLOOKUP($C252,{"29 - Psychiatrie (Erwachsene)",1;"30 - Kinder- und Jugendpsychiatrie",1;"31 - Psychosomatik",1;"00 - Bitte eine Fachabteilung auswählen",0;"",0},2,0)</f>
        <v>0</v>
      </c>
      <c r="Y252" s="6">
        <f t="shared" si="24"/>
        <v>0</v>
      </c>
      <c r="Z252" s="6">
        <f t="shared" si="25"/>
        <v>0</v>
      </c>
      <c r="AA252" s="6">
        <f t="shared" si="26"/>
        <v>0</v>
      </c>
      <c r="AB252" s="6">
        <f t="shared" si="27"/>
        <v>0</v>
      </c>
      <c r="AC252" s="6">
        <f t="shared" si="28"/>
        <v>0</v>
      </c>
      <c r="AD252" s="6"/>
      <c r="AE252" s="6"/>
    </row>
    <row r="253" spans="1:31" s="20" customFormat="1" ht="15" customHeight="1" x14ac:dyDescent="0.25">
      <c r="A253" s="19"/>
      <c r="B253" s="74" t="str">
        <f t="shared" si="2"/>
        <v>!!!</v>
      </c>
      <c r="C253" s="202" t="str">
        <f>IF($D253&lt;&gt;"",VLOOKUP(TEXT($D253,0),'Angaben Stationen'!$C$15:$D$114,2,0),"")</f>
        <v/>
      </c>
      <c r="D253" s="203"/>
      <c r="E253" s="210"/>
      <c r="F253" s="222"/>
      <c r="G253" s="205"/>
      <c r="H253" s="205"/>
      <c r="I253" s="223"/>
      <c r="J253" s="224"/>
      <c r="K253" s="114"/>
      <c r="L253" s="115"/>
      <c r="Q253" s="6">
        <f t="shared" si="21"/>
        <v>0</v>
      </c>
      <c r="R253" s="6" t="str">
        <f>VLOOKUP(C253,{"29 - Psychiatrie (Erwachsene)","BGI";"30 - Kinder- und Jugendpsychiatrie","BGII";"31 - Psychosomatik","BGI";"00 - Bitte eine Fachabteilung auswählen","Leer";"","Leer"},2,0)</f>
        <v>Leer</v>
      </c>
      <c r="S253" s="6" t="str">
        <f>VLOOKUP(C253,{"29 - Psychiatrie (Erwachsene)","BGIb";"30 - Kinder- und Jugendpsychiatrie","BGIIb";"31 - Psychosomatik","BGIb";"00 - Bitte eine Fachabteilung auswählen","Leer";"","Leer"},2,0)</f>
        <v>Leer</v>
      </c>
      <c r="T253" s="6" t="str">
        <f t="shared" si="29"/>
        <v>Leer</v>
      </c>
      <c r="U253" s="6" t="str">
        <f t="shared" si="22"/>
        <v/>
      </c>
      <c r="V253" s="6" t="str">
        <f>VLOOKUP($C253,{"29 - Psychiatrie (Erwachsene)","Anrechnungstatbestand";"30 - Kinder- und Jugendpsychiatrie","Anrechnungstatbestand";"31 - Psychosomatik","Anrechnungstatbestand";"","Leer";0,"Leer"},2,0)</f>
        <v>Leer</v>
      </c>
      <c r="W253" s="6" t="str">
        <f t="shared" si="23"/>
        <v>Leer</v>
      </c>
      <c r="X253" s="6">
        <f>VLOOKUP($C253,{"29 - Psychiatrie (Erwachsene)",1;"30 - Kinder- und Jugendpsychiatrie",1;"31 - Psychosomatik",1;"00 - Bitte eine Fachabteilung auswählen",0;"",0},2,0)</f>
        <v>0</v>
      </c>
      <c r="Y253" s="6">
        <f t="shared" si="24"/>
        <v>0</v>
      </c>
      <c r="Z253" s="6">
        <f t="shared" si="25"/>
        <v>0</v>
      </c>
      <c r="AA253" s="6">
        <f t="shared" si="26"/>
        <v>0</v>
      </c>
      <c r="AB253" s="6">
        <f t="shared" si="27"/>
        <v>0</v>
      </c>
      <c r="AC253" s="6">
        <f t="shared" si="28"/>
        <v>0</v>
      </c>
      <c r="AD253" s="6"/>
      <c r="AE253" s="6"/>
    </row>
    <row r="254" spans="1:31" s="20" customFormat="1" ht="15" customHeight="1" x14ac:dyDescent="0.25">
      <c r="A254" s="19"/>
      <c r="B254" s="74" t="str">
        <f t="shared" si="2"/>
        <v>!!!</v>
      </c>
      <c r="C254" s="202" t="str">
        <f>IF($D254&lt;&gt;"",VLOOKUP(TEXT($D254,0),'Angaben Stationen'!$C$15:$D$114,2,0),"")</f>
        <v/>
      </c>
      <c r="D254" s="203"/>
      <c r="E254" s="210"/>
      <c r="F254" s="222"/>
      <c r="G254" s="205"/>
      <c r="H254" s="205"/>
      <c r="I254" s="223"/>
      <c r="J254" s="224"/>
      <c r="K254" s="114"/>
      <c r="L254" s="115"/>
      <c r="Q254" s="6">
        <f t="shared" si="21"/>
        <v>0</v>
      </c>
      <c r="R254" s="6" t="str">
        <f>VLOOKUP(C254,{"29 - Psychiatrie (Erwachsene)","BGI";"30 - Kinder- und Jugendpsychiatrie","BGII";"31 - Psychosomatik","BGI";"00 - Bitte eine Fachabteilung auswählen","Leer";"","Leer"},2,0)</f>
        <v>Leer</v>
      </c>
      <c r="S254" s="6" t="str">
        <f>VLOOKUP(C254,{"29 - Psychiatrie (Erwachsene)","BGIb";"30 - Kinder- und Jugendpsychiatrie","BGIIb";"31 - Psychosomatik","BGIb";"00 - Bitte eine Fachabteilung auswählen","Leer";"","Leer"},2,0)</f>
        <v>Leer</v>
      </c>
      <c r="T254" s="6" t="str">
        <f t="shared" si="29"/>
        <v>Leer</v>
      </c>
      <c r="U254" s="6" t="str">
        <f t="shared" si="22"/>
        <v/>
      </c>
      <c r="V254" s="6" t="str">
        <f>VLOOKUP($C254,{"29 - Psychiatrie (Erwachsene)","Anrechnungstatbestand";"30 - Kinder- und Jugendpsychiatrie","Anrechnungstatbestand";"31 - Psychosomatik","Anrechnungstatbestand";"","Leer";0,"Leer"},2,0)</f>
        <v>Leer</v>
      </c>
      <c r="W254" s="6" t="str">
        <f t="shared" si="23"/>
        <v>Leer</v>
      </c>
      <c r="X254" s="6">
        <f>VLOOKUP($C254,{"29 - Psychiatrie (Erwachsene)",1;"30 - Kinder- und Jugendpsychiatrie",1;"31 - Psychosomatik",1;"00 - Bitte eine Fachabteilung auswählen",0;"",0},2,0)</f>
        <v>0</v>
      </c>
      <c r="Y254" s="6">
        <f t="shared" si="24"/>
        <v>0</v>
      </c>
      <c r="Z254" s="6">
        <f t="shared" si="25"/>
        <v>0</v>
      </c>
      <c r="AA254" s="6">
        <f t="shared" si="26"/>
        <v>0</v>
      </c>
      <c r="AB254" s="6">
        <f t="shared" si="27"/>
        <v>0</v>
      </c>
      <c r="AC254" s="6">
        <f t="shared" si="28"/>
        <v>0</v>
      </c>
      <c r="AD254" s="6"/>
      <c r="AE254" s="6"/>
    </row>
    <row r="255" spans="1:31" s="20" customFormat="1" ht="15" customHeight="1" x14ac:dyDescent="0.25">
      <c r="A255" s="19"/>
      <c r="B255" s="74" t="str">
        <f t="shared" si="2"/>
        <v>!!!</v>
      </c>
      <c r="C255" s="202" t="str">
        <f>IF($D255&lt;&gt;"",VLOOKUP(TEXT($D255,0),'Angaben Stationen'!$C$15:$D$114,2,0),"")</f>
        <v/>
      </c>
      <c r="D255" s="203"/>
      <c r="E255" s="210"/>
      <c r="F255" s="222"/>
      <c r="G255" s="205"/>
      <c r="H255" s="205"/>
      <c r="I255" s="223"/>
      <c r="J255" s="224"/>
      <c r="K255" s="114"/>
      <c r="L255" s="115"/>
      <c r="Q255" s="6">
        <f t="shared" si="21"/>
        <v>0</v>
      </c>
      <c r="R255" s="6" t="str">
        <f>VLOOKUP(C255,{"29 - Psychiatrie (Erwachsene)","BGI";"30 - Kinder- und Jugendpsychiatrie","BGII";"31 - Psychosomatik","BGI";"00 - Bitte eine Fachabteilung auswählen","Leer";"","Leer"},2,0)</f>
        <v>Leer</v>
      </c>
      <c r="S255" s="6" t="str">
        <f>VLOOKUP(C255,{"29 - Psychiatrie (Erwachsene)","BGIb";"30 - Kinder- und Jugendpsychiatrie","BGIIb";"31 - Psychosomatik","BGIb";"00 - Bitte eine Fachabteilung auswählen","Leer";"","Leer"},2,0)</f>
        <v>Leer</v>
      </c>
      <c r="T255" s="6" t="str">
        <f t="shared" si="29"/>
        <v>Leer</v>
      </c>
      <c r="U255" s="6" t="str">
        <f t="shared" si="22"/>
        <v/>
      </c>
      <c r="V255" s="6" t="str">
        <f>VLOOKUP($C255,{"29 - Psychiatrie (Erwachsene)","Anrechnungstatbestand";"30 - Kinder- und Jugendpsychiatrie","Anrechnungstatbestand";"31 - Psychosomatik","Anrechnungstatbestand";"","Leer";0,"Leer"},2,0)</f>
        <v>Leer</v>
      </c>
      <c r="W255" s="6" t="str">
        <f t="shared" si="23"/>
        <v>Leer</v>
      </c>
      <c r="X255" s="6">
        <f>VLOOKUP($C255,{"29 - Psychiatrie (Erwachsene)",1;"30 - Kinder- und Jugendpsychiatrie",1;"31 - Psychosomatik",1;"00 - Bitte eine Fachabteilung auswählen",0;"",0},2,0)</f>
        <v>0</v>
      </c>
      <c r="Y255" s="6">
        <f t="shared" si="24"/>
        <v>0</v>
      </c>
      <c r="Z255" s="6">
        <f t="shared" si="25"/>
        <v>0</v>
      </c>
      <c r="AA255" s="6">
        <f t="shared" si="26"/>
        <v>0</v>
      </c>
      <c r="AB255" s="6">
        <f t="shared" si="27"/>
        <v>0</v>
      </c>
      <c r="AC255" s="6">
        <f t="shared" si="28"/>
        <v>0</v>
      </c>
      <c r="AD255" s="6"/>
      <c r="AE255" s="6"/>
    </row>
    <row r="256" spans="1:31" s="20" customFormat="1" ht="15" customHeight="1" x14ac:dyDescent="0.25">
      <c r="A256" s="19"/>
      <c r="B256" s="74" t="str">
        <f t="shared" si="2"/>
        <v>!!!</v>
      </c>
      <c r="C256" s="202" t="str">
        <f>IF($D256&lt;&gt;"",VLOOKUP(TEXT($D256,0),'Angaben Stationen'!$C$15:$D$114,2,0),"")</f>
        <v/>
      </c>
      <c r="D256" s="203"/>
      <c r="E256" s="210"/>
      <c r="F256" s="222"/>
      <c r="G256" s="205"/>
      <c r="H256" s="205"/>
      <c r="I256" s="223"/>
      <c r="J256" s="224"/>
      <c r="K256" s="114"/>
      <c r="L256" s="115"/>
      <c r="Q256" s="6">
        <f t="shared" si="21"/>
        <v>0</v>
      </c>
      <c r="R256" s="6" t="str">
        <f>VLOOKUP(C256,{"29 - Psychiatrie (Erwachsene)","BGI";"30 - Kinder- und Jugendpsychiatrie","BGII";"31 - Psychosomatik","BGI";"00 - Bitte eine Fachabteilung auswählen","Leer";"","Leer"},2,0)</f>
        <v>Leer</v>
      </c>
      <c r="S256" s="6" t="str">
        <f>VLOOKUP(C256,{"29 - Psychiatrie (Erwachsene)","BGIb";"30 - Kinder- und Jugendpsychiatrie","BGIIb";"31 - Psychosomatik","BGIb";"00 - Bitte eine Fachabteilung auswählen","Leer";"","Leer"},2,0)</f>
        <v>Leer</v>
      </c>
      <c r="T256" s="6" t="str">
        <f t="shared" si="29"/>
        <v>Leer</v>
      </c>
      <c r="U256" s="6" t="str">
        <f t="shared" si="22"/>
        <v/>
      </c>
      <c r="V256" s="6" t="str">
        <f>VLOOKUP($C256,{"29 - Psychiatrie (Erwachsene)","Anrechnungstatbestand";"30 - Kinder- und Jugendpsychiatrie","Anrechnungstatbestand";"31 - Psychosomatik","Anrechnungstatbestand";"","Leer";0,"Leer"},2,0)</f>
        <v>Leer</v>
      </c>
      <c r="W256" s="6" t="str">
        <f t="shared" si="23"/>
        <v>Leer</v>
      </c>
      <c r="X256" s="6">
        <f>VLOOKUP($C256,{"29 - Psychiatrie (Erwachsene)",1;"30 - Kinder- und Jugendpsychiatrie",1;"31 - Psychosomatik",1;"00 - Bitte eine Fachabteilung auswählen",0;"",0},2,0)</f>
        <v>0</v>
      </c>
      <c r="Y256" s="6">
        <f t="shared" si="24"/>
        <v>0</v>
      </c>
      <c r="Z256" s="6">
        <f t="shared" si="25"/>
        <v>0</v>
      </c>
      <c r="AA256" s="6">
        <f t="shared" si="26"/>
        <v>0</v>
      </c>
      <c r="AB256" s="6">
        <f t="shared" si="27"/>
        <v>0</v>
      </c>
      <c r="AC256" s="6">
        <f t="shared" si="28"/>
        <v>0</v>
      </c>
      <c r="AD256" s="6"/>
      <c r="AE256" s="6"/>
    </row>
    <row r="257" spans="1:31" s="20" customFormat="1" ht="15" customHeight="1" x14ac:dyDescent="0.25">
      <c r="A257" s="19"/>
      <c r="B257" s="74" t="str">
        <f t="shared" si="2"/>
        <v>!!!</v>
      </c>
      <c r="C257" s="202" t="str">
        <f>IF($D257&lt;&gt;"",VLOOKUP(TEXT($D257,0),'Angaben Stationen'!$C$15:$D$114,2,0),"")</f>
        <v/>
      </c>
      <c r="D257" s="203"/>
      <c r="E257" s="210"/>
      <c r="F257" s="222"/>
      <c r="G257" s="205"/>
      <c r="H257" s="205"/>
      <c r="I257" s="223"/>
      <c r="J257" s="224"/>
      <c r="K257" s="114"/>
      <c r="L257" s="115"/>
      <c r="Q257" s="6">
        <f t="shared" si="21"/>
        <v>0</v>
      </c>
      <c r="R257" s="6" t="str">
        <f>VLOOKUP(C257,{"29 - Psychiatrie (Erwachsene)","BGI";"30 - Kinder- und Jugendpsychiatrie","BGII";"31 - Psychosomatik","BGI";"00 - Bitte eine Fachabteilung auswählen","Leer";"","Leer"},2,0)</f>
        <v>Leer</v>
      </c>
      <c r="S257" s="6" t="str">
        <f>VLOOKUP(C257,{"29 - Psychiatrie (Erwachsene)","BGIb";"30 - Kinder- und Jugendpsychiatrie","BGIIb";"31 - Psychosomatik","BGIb";"00 - Bitte eine Fachabteilung auswählen","Leer";"","Leer"},2,0)</f>
        <v>Leer</v>
      </c>
      <c r="T257" s="6" t="str">
        <f t="shared" si="29"/>
        <v>Leer</v>
      </c>
      <c r="U257" s="6" t="str">
        <f t="shared" si="22"/>
        <v/>
      </c>
      <c r="V257" s="6" t="str">
        <f>VLOOKUP($C257,{"29 - Psychiatrie (Erwachsene)","Anrechnungstatbestand";"30 - Kinder- und Jugendpsychiatrie","Anrechnungstatbestand";"31 - Psychosomatik","Anrechnungstatbestand";"","Leer";0,"Leer"},2,0)</f>
        <v>Leer</v>
      </c>
      <c r="W257" s="6" t="str">
        <f t="shared" si="23"/>
        <v>Leer</v>
      </c>
      <c r="X257" s="6">
        <f>VLOOKUP($C257,{"29 - Psychiatrie (Erwachsene)",1;"30 - Kinder- und Jugendpsychiatrie",1;"31 - Psychosomatik",1;"00 - Bitte eine Fachabteilung auswählen",0;"",0},2,0)</f>
        <v>0</v>
      </c>
      <c r="Y257" s="6">
        <f t="shared" si="24"/>
        <v>0</v>
      </c>
      <c r="Z257" s="6">
        <f t="shared" si="25"/>
        <v>0</v>
      </c>
      <c r="AA257" s="6">
        <f t="shared" si="26"/>
        <v>0</v>
      </c>
      <c r="AB257" s="6">
        <f t="shared" si="27"/>
        <v>0</v>
      </c>
      <c r="AC257" s="6">
        <f t="shared" si="28"/>
        <v>0</v>
      </c>
      <c r="AD257" s="6"/>
      <c r="AE257" s="6"/>
    </row>
    <row r="258" spans="1:31" s="20" customFormat="1" ht="15" customHeight="1" x14ac:dyDescent="0.25">
      <c r="A258" s="19"/>
      <c r="B258" s="74" t="str">
        <f t="shared" si="2"/>
        <v>!!!</v>
      </c>
      <c r="C258" s="202" t="str">
        <f>IF($D258&lt;&gt;"",VLOOKUP(TEXT($D258,0),'Angaben Stationen'!$C$15:$D$114,2,0),"")</f>
        <v/>
      </c>
      <c r="D258" s="203"/>
      <c r="E258" s="210"/>
      <c r="F258" s="222"/>
      <c r="G258" s="205"/>
      <c r="H258" s="205"/>
      <c r="I258" s="223"/>
      <c r="J258" s="224"/>
      <c r="K258" s="114"/>
      <c r="L258" s="115"/>
      <c r="Q258" s="6">
        <f t="shared" si="21"/>
        <v>0</v>
      </c>
      <c r="R258" s="6" t="str">
        <f>VLOOKUP(C258,{"29 - Psychiatrie (Erwachsene)","BGI";"30 - Kinder- und Jugendpsychiatrie","BGII";"31 - Psychosomatik","BGI";"00 - Bitte eine Fachabteilung auswählen","Leer";"","Leer"},2,0)</f>
        <v>Leer</v>
      </c>
      <c r="S258" s="6" t="str">
        <f>VLOOKUP(C258,{"29 - Psychiatrie (Erwachsene)","BGIb";"30 - Kinder- und Jugendpsychiatrie","BGIIb";"31 - Psychosomatik","BGIb";"00 - Bitte eine Fachabteilung auswählen","Leer";"","Leer"},2,0)</f>
        <v>Leer</v>
      </c>
      <c r="T258" s="6" t="str">
        <f t="shared" si="29"/>
        <v>Leer</v>
      </c>
      <c r="U258" s="6" t="str">
        <f t="shared" si="22"/>
        <v/>
      </c>
      <c r="V258" s="6" t="str">
        <f>VLOOKUP($C258,{"29 - Psychiatrie (Erwachsene)","Anrechnungstatbestand";"30 - Kinder- und Jugendpsychiatrie","Anrechnungstatbestand";"31 - Psychosomatik","Anrechnungstatbestand";"","Leer";0,"Leer"},2,0)</f>
        <v>Leer</v>
      </c>
      <c r="W258" s="6" t="str">
        <f t="shared" si="23"/>
        <v>Leer</v>
      </c>
      <c r="X258" s="6">
        <f>VLOOKUP($C258,{"29 - Psychiatrie (Erwachsene)",1;"30 - Kinder- und Jugendpsychiatrie",1;"31 - Psychosomatik",1;"00 - Bitte eine Fachabteilung auswählen",0;"",0},2,0)</f>
        <v>0</v>
      </c>
      <c r="Y258" s="6">
        <f t="shared" si="24"/>
        <v>0</v>
      </c>
      <c r="Z258" s="6">
        <f t="shared" si="25"/>
        <v>0</v>
      </c>
      <c r="AA258" s="6">
        <f t="shared" si="26"/>
        <v>0</v>
      </c>
      <c r="AB258" s="6">
        <f t="shared" si="27"/>
        <v>0</v>
      </c>
      <c r="AC258" s="6">
        <f t="shared" si="28"/>
        <v>0</v>
      </c>
      <c r="AD258" s="6"/>
      <c r="AE258" s="6"/>
    </row>
    <row r="259" spans="1:31" s="20" customFormat="1" ht="15" customHeight="1" x14ac:dyDescent="0.25">
      <c r="A259" s="19"/>
      <c r="B259" s="74" t="str">
        <f t="shared" si="2"/>
        <v>!!!</v>
      </c>
      <c r="C259" s="202" t="str">
        <f>IF($D259&lt;&gt;"",VLOOKUP(TEXT($D259,0),'Angaben Stationen'!$C$15:$D$114,2,0),"")</f>
        <v/>
      </c>
      <c r="D259" s="203"/>
      <c r="E259" s="210"/>
      <c r="F259" s="222"/>
      <c r="G259" s="205"/>
      <c r="H259" s="205"/>
      <c r="I259" s="223"/>
      <c r="J259" s="224"/>
      <c r="K259" s="114"/>
      <c r="L259" s="115"/>
      <c r="Q259" s="6">
        <f t="shared" si="21"/>
        <v>0</v>
      </c>
      <c r="R259" s="6" t="str">
        <f>VLOOKUP(C259,{"29 - Psychiatrie (Erwachsene)","BGI";"30 - Kinder- und Jugendpsychiatrie","BGII";"31 - Psychosomatik","BGI";"00 - Bitte eine Fachabteilung auswählen","Leer";"","Leer"},2,0)</f>
        <v>Leer</v>
      </c>
      <c r="S259" s="6" t="str">
        <f>VLOOKUP(C259,{"29 - Psychiatrie (Erwachsene)","BGIb";"30 - Kinder- und Jugendpsychiatrie","BGIIb";"31 - Psychosomatik","BGIb";"00 - Bitte eine Fachabteilung auswählen","Leer";"","Leer"},2,0)</f>
        <v>Leer</v>
      </c>
      <c r="T259" s="6" t="str">
        <f t="shared" si="29"/>
        <v>Leer</v>
      </c>
      <c r="U259" s="6" t="str">
        <f t="shared" si="22"/>
        <v/>
      </c>
      <c r="V259" s="6" t="str">
        <f>VLOOKUP($C259,{"29 - Psychiatrie (Erwachsene)","Anrechnungstatbestand";"30 - Kinder- und Jugendpsychiatrie","Anrechnungstatbestand";"31 - Psychosomatik","Anrechnungstatbestand";"","Leer";0,"Leer"},2,0)</f>
        <v>Leer</v>
      </c>
      <c r="W259" s="6" t="str">
        <f t="shared" si="23"/>
        <v>Leer</v>
      </c>
      <c r="X259" s="6">
        <f>VLOOKUP($C259,{"29 - Psychiatrie (Erwachsene)",1;"30 - Kinder- und Jugendpsychiatrie",1;"31 - Psychosomatik",1;"00 - Bitte eine Fachabteilung auswählen",0;"",0},2,0)</f>
        <v>0</v>
      </c>
      <c r="Y259" s="6">
        <f t="shared" si="24"/>
        <v>0</v>
      </c>
      <c r="Z259" s="6">
        <f t="shared" si="25"/>
        <v>0</v>
      </c>
      <c r="AA259" s="6">
        <f t="shared" si="26"/>
        <v>0</v>
      </c>
      <c r="AB259" s="6">
        <f t="shared" si="27"/>
        <v>0</v>
      </c>
      <c r="AC259" s="6">
        <f t="shared" si="28"/>
        <v>0</v>
      </c>
      <c r="AD259" s="6"/>
      <c r="AE259" s="6"/>
    </row>
    <row r="260" spans="1:31" s="20" customFormat="1" ht="15" customHeight="1" x14ac:dyDescent="0.25">
      <c r="A260" s="19"/>
      <c r="B260" s="74" t="str">
        <f t="shared" si="2"/>
        <v>!!!</v>
      </c>
      <c r="C260" s="202" t="str">
        <f>IF($D260&lt;&gt;"",VLOOKUP(TEXT($D260,0),'Angaben Stationen'!$C$15:$D$114,2,0),"")</f>
        <v/>
      </c>
      <c r="D260" s="203"/>
      <c r="E260" s="210"/>
      <c r="F260" s="222"/>
      <c r="G260" s="205"/>
      <c r="H260" s="205"/>
      <c r="I260" s="223"/>
      <c r="J260" s="224"/>
      <c r="K260" s="114"/>
      <c r="L260" s="115"/>
      <c r="Q260" s="6">
        <f t="shared" si="21"/>
        <v>0</v>
      </c>
      <c r="R260" s="6" t="str">
        <f>VLOOKUP(C260,{"29 - Psychiatrie (Erwachsene)","BGI";"30 - Kinder- und Jugendpsychiatrie","BGII";"31 - Psychosomatik","BGI";"00 - Bitte eine Fachabteilung auswählen","Leer";"","Leer"},2,0)</f>
        <v>Leer</v>
      </c>
      <c r="S260" s="6" t="str">
        <f>VLOOKUP(C260,{"29 - Psychiatrie (Erwachsene)","BGIb";"30 - Kinder- und Jugendpsychiatrie","BGIIb";"31 - Psychosomatik","BGIb";"00 - Bitte eine Fachabteilung auswählen","Leer";"","Leer"},2,0)</f>
        <v>Leer</v>
      </c>
      <c r="T260" s="6" t="str">
        <f t="shared" si="29"/>
        <v>Leer</v>
      </c>
      <c r="U260" s="6" t="str">
        <f t="shared" si="22"/>
        <v/>
      </c>
      <c r="V260" s="6" t="str">
        <f>VLOOKUP($C260,{"29 - Psychiatrie (Erwachsene)","Anrechnungstatbestand";"30 - Kinder- und Jugendpsychiatrie","Anrechnungstatbestand";"31 - Psychosomatik","Anrechnungstatbestand";"","Leer";0,"Leer"},2,0)</f>
        <v>Leer</v>
      </c>
      <c r="W260" s="6" t="str">
        <f t="shared" si="23"/>
        <v>Leer</v>
      </c>
      <c r="X260" s="6">
        <f>VLOOKUP($C260,{"29 - Psychiatrie (Erwachsene)",1;"30 - Kinder- und Jugendpsychiatrie",1;"31 - Psychosomatik",1;"00 - Bitte eine Fachabteilung auswählen",0;"",0},2,0)</f>
        <v>0</v>
      </c>
      <c r="Y260" s="6">
        <f t="shared" si="24"/>
        <v>0</v>
      </c>
      <c r="Z260" s="6">
        <f t="shared" si="25"/>
        <v>0</v>
      </c>
      <c r="AA260" s="6">
        <f t="shared" si="26"/>
        <v>0</v>
      </c>
      <c r="AB260" s="6">
        <f t="shared" si="27"/>
        <v>0</v>
      </c>
      <c r="AC260" s="6">
        <f t="shared" si="28"/>
        <v>0</v>
      </c>
      <c r="AD260" s="6"/>
      <c r="AE260" s="6"/>
    </row>
    <row r="261" spans="1:31" s="20" customFormat="1" ht="15" customHeight="1" x14ac:dyDescent="0.25">
      <c r="A261" s="19"/>
      <c r="B261" s="74" t="str">
        <f t="shared" si="2"/>
        <v>!!!</v>
      </c>
      <c r="C261" s="202" t="str">
        <f>IF($D261&lt;&gt;"",VLOOKUP(TEXT($D261,0),'Angaben Stationen'!$C$15:$D$114,2,0),"")</f>
        <v/>
      </c>
      <c r="D261" s="203"/>
      <c r="E261" s="210"/>
      <c r="F261" s="222"/>
      <c r="G261" s="205"/>
      <c r="H261" s="205"/>
      <c r="I261" s="223"/>
      <c r="J261" s="224"/>
      <c r="K261" s="114"/>
      <c r="L261" s="115"/>
      <c r="Q261" s="6">
        <f t="shared" si="21"/>
        <v>0</v>
      </c>
      <c r="R261" s="6" t="str">
        <f>VLOOKUP(C261,{"29 - Psychiatrie (Erwachsene)","BGI";"30 - Kinder- und Jugendpsychiatrie","BGII";"31 - Psychosomatik","BGI";"00 - Bitte eine Fachabteilung auswählen","Leer";"","Leer"},2,0)</f>
        <v>Leer</v>
      </c>
      <c r="S261" s="6" t="str">
        <f>VLOOKUP(C261,{"29 - Psychiatrie (Erwachsene)","BGIb";"30 - Kinder- und Jugendpsychiatrie","BGIIb";"31 - Psychosomatik","BGIb";"00 - Bitte eine Fachabteilung auswählen","Leer";"","Leer"},2,0)</f>
        <v>Leer</v>
      </c>
      <c r="T261" s="6" t="str">
        <f t="shared" si="29"/>
        <v>Leer</v>
      </c>
      <c r="U261" s="6" t="str">
        <f t="shared" si="22"/>
        <v/>
      </c>
      <c r="V261" s="6" t="str">
        <f>VLOOKUP($C261,{"29 - Psychiatrie (Erwachsene)","Anrechnungstatbestand";"30 - Kinder- und Jugendpsychiatrie","Anrechnungstatbestand";"31 - Psychosomatik","Anrechnungstatbestand";"","Leer";0,"Leer"},2,0)</f>
        <v>Leer</v>
      </c>
      <c r="W261" s="6" t="str">
        <f t="shared" si="23"/>
        <v>Leer</v>
      </c>
      <c r="X261" s="6">
        <f>VLOOKUP($C261,{"29 - Psychiatrie (Erwachsene)",1;"30 - Kinder- und Jugendpsychiatrie",1;"31 - Psychosomatik",1;"00 - Bitte eine Fachabteilung auswählen",0;"",0},2,0)</f>
        <v>0</v>
      </c>
      <c r="Y261" s="6">
        <f t="shared" si="24"/>
        <v>0</v>
      </c>
      <c r="Z261" s="6">
        <f t="shared" si="25"/>
        <v>0</v>
      </c>
      <c r="AA261" s="6">
        <f t="shared" si="26"/>
        <v>0</v>
      </c>
      <c r="AB261" s="6">
        <f t="shared" si="27"/>
        <v>0</v>
      </c>
      <c r="AC261" s="6">
        <f t="shared" si="28"/>
        <v>0</v>
      </c>
      <c r="AD261" s="6"/>
      <c r="AE261" s="6"/>
    </row>
    <row r="262" spans="1:31" s="20" customFormat="1" ht="15" customHeight="1" x14ac:dyDescent="0.25">
      <c r="A262" s="19"/>
      <c r="B262" s="74" t="str">
        <f t="shared" si="2"/>
        <v>!!!</v>
      </c>
      <c r="C262" s="202" t="str">
        <f>IF($D262&lt;&gt;"",VLOOKUP(TEXT($D262,0),'Angaben Stationen'!$C$15:$D$114,2,0),"")</f>
        <v/>
      </c>
      <c r="D262" s="203"/>
      <c r="E262" s="210"/>
      <c r="F262" s="222"/>
      <c r="G262" s="205"/>
      <c r="H262" s="205"/>
      <c r="I262" s="223"/>
      <c r="J262" s="224"/>
      <c r="K262" s="114"/>
      <c r="L262" s="115"/>
      <c r="Q262" s="6">
        <f t="shared" si="21"/>
        <v>0</v>
      </c>
      <c r="R262" s="6" t="str">
        <f>VLOOKUP(C262,{"29 - Psychiatrie (Erwachsene)","BGI";"30 - Kinder- und Jugendpsychiatrie","BGII";"31 - Psychosomatik","BGI";"00 - Bitte eine Fachabteilung auswählen","Leer";"","Leer"},2,0)</f>
        <v>Leer</v>
      </c>
      <c r="S262" s="6" t="str">
        <f>VLOOKUP(C262,{"29 - Psychiatrie (Erwachsene)","BGIb";"30 - Kinder- und Jugendpsychiatrie","BGIIb";"31 - Psychosomatik","BGIb";"00 - Bitte eine Fachabteilung auswählen","Leer";"","Leer"},2,0)</f>
        <v>Leer</v>
      </c>
      <c r="T262" s="6" t="str">
        <f t="shared" si="29"/>
        <v>Leer</v>
      </c>
      <c r="U262" s="6" t="str">
        <f t="shared" si="22"/>
        <v/>
      </c>
      <c r="V262" s="6" t="str">
        <f>VLOOKUP($C262,{"29 - Psychiatrie (Erwachsene)","Anrechnungstatbestand";"30 - Kinder- und Jugendpsychiatrie","Anrechnungstatbestand";"31 - Psychosomatik","Anrechnungstatbestand";"","Leer";0,"Leer"},2,0)</f>
        <v>Leer</v>
      </c>
      <c r="W262" s="6" t="str">
        <f t="shared" si="23"/>
        <v>Leer</v>
      </c>
      <c r="X262" s="6">
        <f>VLOOKUP($C262,{"29 - Psychiatrie (Erwachsene)",1;"30 - Kinder- und Jugendpsychiatrie",1;"31 - Psychosomatik",1;"00 - Bitte eine Fachabteilung auswählen",0;"",0},2,0)</f>
        <v>0</v>
      </c>
      <c r="Y262" s="6">
        <f t="shared" si="24"/>
        <v>0</v>
      </c>
      <c r="Z262" s="6">
        <f t="shared" si="25"/>
        <v>0</v>
      </c>
      <c r="AA262" s="6">
        <f t="shared" si="26"/>
        <v>0</v>
      </c>
      <c r="AB262" s="6">
        <f t="shared" si="27"/>
        <v>0</v>
      </c>
      <c r="AC262" s="6">
        <f t="shared" si="28"/>
        <v>0</v>
      </c>
      <c r="AD262" s="6"/>
      <c r="AE262" s="6"/>
    </row>
    <row r="263" spans="1:31" s="20" customFormat="1" ht="15" customHeight="1" x14ac:dyDescent="0.25">
      <c r="A263" s="19"/>
      <c r="B263" s="74" t="str">
        <f t="shared" si="2"/>
        <v>!!!</v>
      </c>
      <c r="C263" s="202" t="str">
        <f>IF($D263&lt;&gt;"",VLOOKUP(TEXT($D263,0),'Angaben Stationen'!$C$15:$D$114,2,0),"")</f>
        <v/>
      </c>
      <c r="D263" s="203"/>
      <c r="E263" s="210"/>
      <c r="F263" s="222"/>
      <c r="G263" s="205"/>
      <c r="H263" s="205"/>
      <c r="I263" s="223"/>
      <c r="J263" s="224"/>
      <c r="K263" s="114"/>
      <c r="L263" s="115"/>
      <c r="Q263" s="6">
        <f t="shared" si="21"/>
        <v>0</v>
      </c>
      <c r="R263" s="6" t="str">
        <f>VLOOKUP(C263,{"29 - Psychiatrie (Erwachsene)","BGI";"30 - Kinder- und Jugendpsychiatrie","BGII";"31 - Psychosomatik","BGI";"00 - Bitte eine Fachabteilung auswählen","Leer";"","Leer"},2,0)</f>
        <v>Leer</v>
      </c>
      <c r="S263" s="6" t="str">
        <f>VLOOKUP(C263,{"29 - Psychiatrie (Erwachsene)","BGIb";"30 - Kinder- und Jugendpsychiatrie","BGIIb";"31 - Psychosomatik","BGIb";"00 - Bitte eine Fachabteilung auswählen","Leer";"","Leer"},2,0)</f>
        <v>Leer</v>
      </c>
      <c r="T263" s="6" t="str">
        <f t="shared" si="29"/>
        <v>Leer</v>
      </c>
      <c r="U263" s="6" t="str">
        <f t="shared" si="22"/>
        <v/>
      </c>
      <c r="V263" s="6" t="str">
        <f>VLOOKUP($C263,{"29 - Psychiatrie (Erwachsene)","Anrechnungstatbestand";"30 - Kinder- und Jugendpsychiatrie","Anrechnungstatbestand";"31 - Psychosomatik","Anrechnungstatbestand";"","Leer";0,"Leer"},2,0)</f>
        <v>Leer</v>
      </c>
      <c r="W263" s="6" t="str">
        <f t="shared" si="23"/>
        <v>Leer</v>
      </c>
      <c r="X263" s="6">
        <f>VLOOKUP($C263,{"29 - Psychiatrie (Erwachsene)",1;"30 - Kinder- und Jugendpsychiatrie",1;"31 - Psychosomatik",1;"00 - Bitte eine Fachabteilung auswählen",0;"",0},2,0)</f>
        <v>0</v>
      </c>
      <c r="Y263" s="6">
        <f t="shared" si="24"/>
        <v>0</v>
      </c>
      <c r="Z263" s="6">
        <f t="shared" si="25"/>
        <v>0</v>
      </c>
      <c r="AA263" s="6">
        <f t="shared" si="26"/>
        <v>0</v>
      </c>
      <c r="AB263" s="6">
        <f t="shared" si="27"/>
        <v>0</v>
      </c>
      <c r="AC263" s="6">
        <f t="shared" si="28"/>
        <v>0</v>
      </c>
      <c r="AD263" s="6"/>
      <c r="AE263" s="6"/>
    </row>
    <row r="264" spans="1:31" s="20" customFormat="1" ht="15" customHeight="1" x14ac:dyDescent="0.25">
      <c r="A264" s="19"/>
      <c r="B264" s="74" t="str">
        <f t="shared" si="2"/>
        <v>!!!</v>
      </c>
      <c r="C264" s="202" t="str">
        <f>IF($D264&lt;&gt;"",VLOOKUP(TEXT($D264,0),'Angaben Stationen'!$C$15:$D$114,2,0),"")</f>
        <v/>
      </c>
      <c r="D264" s="203"/>
      <c r="E264" s="210"/>
      <c r="F264" s="222"/>
      <c r="G264" s="205"/>
      <c r="H264" s="205"/>
      <c r="I264" s="223"/>
      <c r="J264" s="224"/>
      <c r="K264" s="114"/>
      <c r="L264" s="115"/>
      <c r="Q264" s="6">
        <f t="shared" si="21"/>
        <v>0</v>
      </c>
      <c r="R264" s="6" t="str">
        <f>VLOOKUP(C264,{"29 - Psychiatrie (Erwachsene)","BGI";"30 - Kinder- und Jugendpsychiatrie","BGII";"31 - Psychosomatik","BGI";"00 - Bitte eine Fachabteilung auswählen","Leer";"","Leer"},2,0)</f>
        <v>Leer</v>
      </c>
      <c r="S264" s="6" t="str">
        <f>VLOOKUP(C264,{"29 - Psychiatrie (Erwachsene)","BGIb";"30 - Kinder- und Jugendpsychiatrie","BGIIb";"31 - Psychosomatik","BGIb";"00 - Bitte eine Fachabteilung auswählen","Leer";"","Leer"},2,0)</f>
        <v>Leer</v>
      </c>
      <c r="T264" s="6" t="str">
        <f t="shared" si="29"/>
        <v>Leer</v>
      </c>
      <c r="U264" s="6" t="str">
        <f t="shared" si="22"/>
        <v/>
      </c>
      <c r="V264" s="6" t="str">
        <f>VLOOKUP($C264,{"29 - Psychiatrie (Erwachsene)","Anrechnungstatbestand";"30 - Kinder- und Jugendpsychiatrie","Anrechnungstatbestand";"31 - Psychosomatik","Anrechnungstatbestand";"","Leer";0,"Leer"},2,0)</f>
        <v>Leer</v>
      </c>
      <c r="W264" s="6" t="str">
        <f t="shared" si="23"/>
        <v>Leer</v>
      </c>
      <c r="X264" s="6">
        <f>VLOOKUP($C264,{"29 - Psychiatrie (Erwachsene)",1;"30 - Kinder- und Jugendpsychiatrie",1;"31 - Psychosomatik",1;"00 - Bitte eine Fachabteilung auswählen",0;"",0},2,0)</f>
        <v>0</v>
      </c>
      <c r="Y264" s="6">
        <f t="shared" si="24"/>
        <v>0</v>
      </c>
      <c r="Z264" s="6">
        <f t="shared" si="25"/>
        <v>0</v>
      </c>
      <c r="AA264" s="6">
        <f t="shared" si="26"/>
        <v>0</v>
      </c>
      <c r="AB264" s="6">
        <f t="shared" si="27"/>
        <v>0</v>
      </c>
      <c r="AC264" s="6">
        <f t="shared" si="28"/>
        <v>0</v>
      </c>
      <c r="AD264" s="6"/>
      <c r="AE264" s="6"/>
    </row>
    <row r="265" spans="1:31" s="20" customFormat="1" ht="15" customHeight="1" x14ac:dyDescent="0.25">
      <c r="A265" s="19"/>
      <c r="B265" s="74" t="str">
        <f t="shared" si="2"/>
        <v>!!!</v>
      </c>
      <c r="C265" s="202" t="str">
        <f>IF($D265&lt;&gt;"",VLOOKUP(TEXT($D265,0),'Angaben Stationen'!$C$15:$D$114,2,0),"")</f>
        <v/>
      </c>
      <c r="D265" s="203"/>
      <c r="E265" s="210"/>
      <c r="F265" s="222"/>
      <c r="G265" s="205"/>
      <c r="H265" s="205"/>
      <c r="I265" s="223"/>
      <c r="J265" s="224"/>
      <c r="K265" s="114"/>
      <c r="L265" s="115"/>
      <c r="Q265" s="6">
        <f t="shared" si="21"/>
        <v>0</v>
      </c>
      <c r="R265" s="6" t="str">
        <f>VLOOKUP(C265,{"29 - Psychiatrie (Erwachsene)","BGI";"30 - Kinder- und Jugendpsychiatrie","BGII";"31 - Psychosomatik","BGI";"00 - Bitte eine Fachabteilung auswählen","Leer";"","Leer"},2,0)</f>
        <v>Leer</v>
      </c>
      <c r="S265" s="6" t="str">
        <f>VLOOKUP(C265,{"29 - Psychiatrie (Erwachsene)","BGIb";"30 - Kinder- und Jugendpsychiatrie","BGIIb";"31 - Psychosomatik","BGIb";"00 - Bitte eine Fachabteilung auswählen","Leer";"","Leer"},2,0)</f>
        <v>Leer</v>
      </c>
      <c r="T265" s="6" t="str">
        <f t="shared" si="29"/>
        <v>Leer</v>
      </c>
      <c r="U265" s="6" t="str">
        <f t="shared" si="22"/>
        <v/>
      </c>
      <c r="V265" s="6" t="str">
        <f>VLOOKUP($C265,{"29 - Psychiatrie (Erwachsene)","Anrechnungstatbestand";"30 - Kinder- und Jugendpsychiatrie","Anrechnungstatbestand";"31 - Psychosomatik","Anrechnungstatbestand";"","Leer";0,"Leer"},2,0)</f>
        <v>Leer</v>
      </c>
      <c r="W265" s="6" t="str">
        <f t="shared" si="23"/>
        <v>Leer</v>
      </c>
      <c r="X265" s="6">
        <f>VLOOKUP($C265,{"29 - Psychiatrie (Erwachsene)",1;"30 - Kinder- und Jugendpsychiatrie",1;"31 - Psychosomatik",1;"00 - Bitte eine Fachabteilung auswählen",0;"",0},2,0)</f>
        <v>0</v>
      </c>
      <c r="Y265" s="6">
        <f t="shared" si="24"/>
        <v>0</v>
      </c>
      <c r="Z265" s="6">
        <f t="shared" si="25"/>
        <v>0</v>
      </c>
      <c r="AA265" s="6">
        <f t="shared" si="26"/>
        <v>0</v>
      </c>
      <c r="AB265" s="6">
        <f t="shared" si="27"/>
        <v>0</v>
      </c>
      <c r="AC265" s="6">
        <f t="shared" si="28"/>
        <v>0</v>
      </c>
      <c r="AD265" s="6"/>
      <c r="AE265" s="6"/>
    </row>
    <row r="266" spans="1:31" s="20" customFormat="1" ht="15" customHeight="1" x14ac:dyDescent="0.25">
      <c r="A266" s="19"/>
      <c r="B266" s="74" t="str">
        <f t="shared" si="2"/>
        <v>!!!</v>
      </c>
      <c r="C266" s="202" t="str">
        <f>IF($D266&lt;&gt;"",VLOOKUP(TEXT($D266,0),'Angaben Stationen'!$C$15:$D$114,2,0),"")</f>
        <v/>
      </c>
      <c r="D266" s="203"/>
      <c r="E266" s="210"/>
      <c r="F266" s="222"/>
      <c r="G266" s="205"/>
      <c r="H266" s="205"/>
      <c r="I266" s="223"/>
      <c r="J266" s="224"/>
      <c r="K266" s="114"/>
      <c r="L266" s="115"/>
      <c r="Q266" s="6">
        <f t="shared" si="21"/>
        <v>0</v>
      </c>
      <c r="R266" s="6" t="str">
        <f>VLOOKUP(C266,{"29 - Psychiatrie (Erwachsene)","BGI";"30 - Kinder- und Jugendpsychiatrie","BGII";"31 - Psychosomatik","BGI";"00 - Bitte eine Fachabteilung auswählen","Leer";"","Leer"},2,0)</f>
        <v>Leer</v>
      </c>
      <c r="S266" s="6" t="str">
        <f>VLOOKUP(C266,{"29 - Psychiatrie (Erwachsene)","BGIb";"30 - Kinder- und Jugendpsychiatrie","BGIIb";"31 - Psychosomatik","BGIb";"00 - Bitte eine Fachabteilung auswählen","Leer";"","Leer"},2,0)</f>
        <v>Leer</v>
      </c>
      <c r="T266" s="6" t="str">
        <f t="shared" si="29"/>
        <v>Leer</v>
      </c>
      <c r="U266" s="6" t="str">
        <f t="shared" si="22"/>
        <v/>
      </c>
      <c r="V266" s="6" t="str">
        <f>VLOOKUP($C266,{"29 - Psychiatrie (Erwachsene)","Anrechnungstatbestand";"30 - Kinder- und Jugendpsychiatrie","Anrechnungstatbestand";"31 - Psychosomatik","Anrechnungstatbestand";"","Leer";0,"Leer"},2,0)</f>
        <v>Leer</v>
      </c>
      <c r="W266" s="6" t="str">
        <f t="shared" si="23"/>
        <v>Leer</v>
      </c>
      <c r="X266" s="6">
        <f>VLOOKUP($C266,{"29 - Psychiatrie (Erwachsene)",1;"30 - Kinder- und Jugendpsychiatrie",1;"31 - Psychosomatik",1;"00 - Bitte eine Fachabteilung auswählen",0;"",0},2,0)</f>
        <v>0</v>
      </c>
      <c r="Y266" s="6">
        <f t="shared" si="24"/>
        <v>0</v>
      </c>
      <c r="Z266" s="6">
        <f t="shared" si="25"/>
        <v>0</v>
      </c>
      <c r="AA266" s="6">
        <f t="shared" si="26"/>
        <v>0</v>
      </c>
      <c r="AB266" s="6">
        <f t="shared" si="27"/>
        <v>0</v>
      </c>
      <c r="AC266" s="6">
        <f t="shared" si="28"/>
        <v>0</v>
      </c>
      <c r="AD266" s="6"/>
      <c r="AE266" s="6"/>
    </row>
    <row r="267" spans="1:31" s="20" customFormat="1" ht="15" customHeight="1" x14ac:dyDescent="0.25">
      <c r="A267" s="19"/>
      <c r="B267" s="74" t="str">
        <f t="shared" si="2"/>
        <v>!!!</v>
      </c>
      <c r="C267" s="202" t="str">
        <f>IF($D267&lt;&gt;"",VLOOKUP(TEXT($D267,0),'Angaben Stationen'!$C$15:$D$114,2,0),"")</f>
        <v/>
      </c>
      <c r="D267" s="203"/>
      <c r="E267" s="210"/>
      <c r="F267" s="222"/>
      <c r="G267" s="205"/>
      <c r="H267" s="205"/>
      <c r="I267" s="223"/>
      <c r="J267" s="224"/>
      <c r="K267" s="114"/>
      <c r="L267" s="115"/>
      <c r="Q267" s="6">
        <f t="shared" si="21"/>
        <v>0</v>
      </c>
      <c r="R267" s="6" t="str">
        <f>VLOOKUP(C267,{"29 - Psychiatrie (Erwachsene)","BGI";"30 - Kinder- und Jugendpsychiatrie","BGII";"31 - Psychosomatik","BGI";"00 - Bitte eine Fachabteilung auswählen","Leer";"","Leer"},2,0)</f>
        <v>Leer</v>
      </c>
      <c r="S267" s="6" t="str">
        <f>VLOOKUP(C267,{"29 - Psychiatrie (Erwachsene)","BGIb";"30 - Kinder- und Jugendpsychiatrie","BGIIb";"31 - Psychosomatik","BGIb";"00 - Bitte eine Fachabteilung auswählen","Leer";"","Leer"},2,0)</f>
        <v>Leer</v>
      </c>
      <c r="T267" s="6" t="str">
        <f t="shared" si="29"/>
        <v>Leer</v>
      </c>
      <c r="U267" s="6" t="str">
        <f t="shared" si="22"/>
        <v/>
      </c>
      <c r="V267" s="6" t="str">
        <f>VLOOKUP($C267,{"29 - Psychiatrie (Erwachsene)","Anrechnungstatbestand";"30 - Kinder- und Jugendpsychiatrie","Anrechnungstatbestand";"31 - Psychosomatik","Anrechnungstatbestand";"","Leer";0,"Leer"},2,0)</f>
        <v>Leer</v>
      </c>
      <c r="W267" s="6" t="str">
        <f t="shared" si="23"/>
        <v>Leer</v>
      </c>
      <c r="X267" s="6">
        <f>VLOOKUP($C267,{"29 - Psychiatrie (Erwachsene)",1;"30 - Kinder- und Jugendpsychiatrie",1;"31 - Psychosomatik",1;"00 - Bitte eine Fachabteilung auswählen",0;"",0},2,0)</f>
        <v>0</v>
      </c>
      <c r="Y267" s="6">
        <f t="shared" si="24"/>
        <v>0</v>
      </c>
      <c r="Z267" s="6">
        <f t="shared" si="25"/>
        <v>0</v>
      </c>
      <c r="AA267" s="6">
        <f t="shared" si="26"/>
        <v>0</v>
      </c>
      <c r="AB267" s="6">
        <f t="shared" si="27"/>
        <v>0</v>
      </c>
      <c r="AC267" s="6">
        <f t="shared" si="28"/>
        <v>0</v>
      </c>
      <c r="AD267" s="6"/>
      <c r="AE267" s="6"/>
    </row>
    <row r="268" spans="1:31" s="20" customFormat="1" ht="15" customHeight="1" x14ac:dyDescent="0.25">
      <c r="A268" s="19"/>
      <c r="B268" s="74" t="str">
        <f t="shared" si="2"/>
        <v>!!!</v>
      </c>
      <c r="C268" s="202" t="str">
        <f>IF($D268&lt;&gt;"",VLOOKUP(TEXT($D268,0),'Angaben Stationen'!$C$15:$D$114,2,0),"")</f>
        <v/>
      </c>
      <c r="D268" s="203"/>
      <c r="E268" s="210"/>
      <c r="F268" s="222"/>
      <c r="G268" s="205"/>
      <c r="H268" s="205"/>
      <c r="I268" s="223"/>
      <c r="J268" s="224"/>
      <c r="K268" s="114"/>
      <c r="L268" s="115"/>
      <c r="Q268" s="6">
        <f t="shared" si="21"/>
        <v>0</v>
      </c>
      <c r="R268" s="6" t="str">
        <f>VLOOKUP(C268,{"29 - Psychiatrie (Erwachsene)","BGI";"30 - Kinder- und Jugendpsychiatrie","BGII";"31 - Psychosomatik","BGI";"00 - Bitte eine Fachabteilung auswählen","Leer";"","Leer"},2,0)</f>
        <v>Leer</v>
      </c>
      <c r="S268" s="6" t="str">
        <f>VLOOKUP(C268,{"29 - Psychiatrie (Erwachsene)","BGIb";"30 - Kinder- und Jugendpsychiatrie","BGIIb";"31 - Psychosomatik","BGIb";"00 - Bitte eine Fachabteilung auswählen","Leer";"","Leer"},2,0)</f>
        <v>Leer</v>
      </c>
      <c r="T268" s="6" t="str">
        <f t="shared" si="29"/>
        <v>Leer</v>
      </c>
      <c r="U268" s="6" t="str">
        <f t="shared" si="22"/>
        <v/>
      </c>
      <c r="V268" s="6" t="str">
        <f>VLOOKUP($C268,{"29 - Psychiatrie (Erwachsene)","Anrechnungstatbestand";"30 - Kinder- und Jugendpsychiatrie","Anrechnungstatbestand";"31 - Psychosomatik","Anrechnungstatbestand";"","Leer";0,"Leer"},2,0)</f>
        <v>Leer</v>
      </c>
      <c r="W268" s="6" t="str">
        <f t="shared" si="23"/>
        <v>Leer</v>
      </c>
      <c r="X268" s="6">
        <f>VLOOKUP($C268,{"29 - Psychiatrie (Erwachsene)",1;"30 - Kinder- und Jugendpsychiatrie",1;"31 - Psychosomatik",1;"00 - Bitte eine Fachabteilung auswählen",0;"",0},2,0)</f>
        <v>0</v>
      </c>
      <c r="Y268" s="6">
        <f t="shared" si="24"/>
        <v>0</v>
      </c>
      <c r="Z268" s="6">
        <f t="shared" si="25"/>
        <v>0</v>
      </c>
      <c r="AA268" s="6">
        <f t="shared" si="26"/>
        <v>0</v>
      </c>
      <c r="AB268" s="6">
        <f t="shared" si="27"/>
        <v>0</v>
      </c>
      <c r="AC268" s="6">
        <f t="shared" si="28"/>
        <v>0</v>
      </c>
      <c r="AD268" s="6"/>
      <c r="AE268" s="6"/>
    </row>
    <row r="269" spans="1:31" s="20" customFormat="1" ht="15" customHeight="1" x14ac:dyDescent="0.25">
      <c r="A269" s="19"/>
      <c r="B269" s="74" t="str">
        <f t="shared" si="2"/>
        <v>!!!</v>
      </c>
      <c r="C269" s="202" t="str">
        <f>IF($D269&lt;&gt;"",VLOOKUP(TEXT($D269,0),'Angaben Stationen'!$C$15:$D$114,2,0),"")</f>
        <v/>
      </c>
      <c r="D269" s="203"/>
      <c r="E269" s="210"/>
      <c r="F269" s="222"/>
      <c r="G269" s="205"/>
      <c r="H269" s="205"/>
      <c r="I269" s="223"/>
      <c r="J269" s="224"/>
      <c r="K269" s="114"/>
      <c r="L269" s="115"/>
      <c r="Q269" s="6">
        <f t="shared" si="21"/>
        <v>0</v>
      </c>
      <c r="R269" s="6" t="str">
        <f>VLOOKUP(C269,{"29 - Psychiatrie (Erwachsene)","BGI";"30 - Kinder- und Jugendpsychiatrie","BGII";"31 - Psychosomatik","BGI";"00 - Bitte eine Fachabteilung auswählen","Leer";"","Leer"},2,0)</f>
        <v>Leer</v>
      </c>
      <c r="S269" s="6" t="str">
        <f>VLOOKUP(C269,{"29 - Psychiatrie (Erwachsene)","BGIb";"30 - Kinder- und Jugendpsychiatrie","BGIIb";"31 - Psychosomatik","BGIb";"00 - Bitte eine Fachabteilung auswählen","Leer";"","Leer"},2,0)</f>
        <v>Leer</v>
      </c>
      <c r="T269" s="6" t="str">
        <f t="shared" si="29"/>
        <v>Leer</v>
      </c>
      <c r="U269" s="6" t="str">
        <f t="shared" si="22"/>
        <v/>
      </c>
      <c r="V269" s="6" t="str">
        <f>VLOOKUP($C269,{"29 - Psychiatrie (Erwachsene)","Anrechnungstatbestand";"30 - Kinder- und Jugendpsychiatrie","Anrechnungstatbestand";"31 - Psychosomatik","Anrechnungstatbestand";"","Leer";0,"Leer"},2,0)</f>
        <v>Leer</v>
      </c>
      <c r="W269" s="6" t="str">
        <f t="shared" si="23"/>
        <v>Leer</v>
      </c>
      <c r="X269" s="6">
        <f>VLOOKUP($C269,{"29 - Psychiatrie (Erwachsene)",1;"30 - Kinder- und Jugendpsychiatrie",1;"31 - Psychosomatik",1;"00 - Bitte eine Fachabteilung auswählen",0;"",0},2,0)</f>
        <v>0</v>
      </c>
      <c r="Y269" s="6">
        <f t="shared" si="24"/>
        <v>0</v>
      </c>
      <c r="Z269" s="6">
        <f t="shared" si="25"/>
        <v>0</v>
      </c>
      <c r="AA269" s="6">
        <f t="shared" si="26"/>
        <v>0</v>
      </c>
      <c r="AB269" s="6">
        <f t="shared" si="27"/>
        <v>0</v>
      </c>
      <c r="AC269" s="6">
        <f t="shared" si="28"/>
        <v>0</v>
      </c>
      <c r="AD269" s="6"/>
      <c r="AE269" s="6"/>
    </row>
    <row r="270" spans="1:31" s="20" customFormat="1" ht="15" customHeight="1" x14ac:dyDescent="0.25">
      <c r="A270" s="19"/>
      <c r="B270" s="74" t="str">
        <f t="shared" si="2"/>
        <v>!!!</v>
      </c>
      <c r="C270" s="202" t="str">
        <f>IF($D270&lt;&gt;"",VLOOKUP(TEXT($D270,0),'Angaben Stationen'!$C$15:$D$114,2,0),"")</f>
        <v/>
      </c>
      <c r="D270" s="203"/>
      <c r="E270" s="210"/>
      <c r="F270" s="222"/>
      <c r="G270" s="205"/>
      <c r="H270" s="205"/>
      <c r="I270" s="223"/>
      <c r="J270" s="224"/>
      <c r="K270" s="114"/>
      <c r="L270" s="115"/>
      <c r="Q270" s="6">
        <f t="shared" si="21"/>
        <v>0</v>
      </c>
      <c r="R270" s="6" t="str">
        <f>VLOOKUP(C270,{"29 - Psychiatrie (Erwachsene)","BGI";"30 - Kinder- und Jugendpsychiatrie","BGII";"31 - Psychosomatik","BGI";"00 - Bitte eine Fachabteilung auswählen","Leer";"","Leer"},2,0)</f>
        <v>Leer</v>
      </c>
      <c r="S270" s="6" t="str">
        <f>VLOOKUP(C270,{"29 - Psychiatrie (Erwachsene)","BGIb";"30 - Kinder- und Jugendpsychiatrie","BGIIb";"31 - Psychosomatik","BGIb";"00 - Bitte eine Fachabteilung auswählen","Leer";"","Leer"},2,0)</f>
        <v>Leer</v>
      </c>
      <c r="T270" s="6" t="str">
        <f t="shared" si="29"/>
        <v>Leer</v>
      </c>
      <c r="U270" s="6" t="str">
        <f t="shared" si="22"/>
        <v/>
      </c>
      <c r="V270" s="6" t="str">
        <f>VLOOKUP($C270,{"29 - Psychiatrie (Erwachsene)","Anrechnungstatbestand";"30 - Kinder- und Jugendpsychiatrie","Anrechnungstatbestand";"31 - Psychosomatik","Anrechnungstatbestand";"","Leer";0,"Leer"},2,0)</f>
        <v>Leer</v>
      </c>
      <c r="W270" s="6" t="str">
        <f t="shared" si="23"/>
        <v>Leer</v>
      </c>
      <c r="X270" s="6">
        <f>VLOOKUP($C270,{"29 - Psychiatrie (Erwachsene)",1;"30 - Kinder- und Jugendpsychiatrie",1;"31 - Psychosomatik",1;"00 - Bitte eine Fachabteilung auswählen",0;"",0},2,0)</f>
        <v>0</v>
      </c>
      <c r="Y270" s="6">
        <f t="shared" si="24"/>
        <v>0</v>
      </c>
      <c r="Z270" s="6">
        <f t="shared" si="25"/>
        <v>0</v>
      </c>
      <c r="AA270" s="6">
        <f t="shared" si="26"/>
        <v>0</v>
      </c>
      <c r="AB270" s="6">
        <f t="shared" si="27"/>
        <v>0</v>
      </c>
      <c r="AC270" s="6">
        <f t="shared" si="28"/>
        <v>0</v>
      </c>
      <c r="AD270" s="6"/>
      <c r="AE270" s="6"/>
    </row>
    <row r="271" spans="1:31" s="20" customFormat="1" ht="15" customHeight="1" x14ac:dyDescent="0.25">
      <c r="A271" s="19"/>
      <c r="B271" s="74" t="str">
        <f t="shared" ref="B271:B334" si="30">IF(SUM(X271:AE271)&lt;8,"!!!","")</f>
        <v>!!!</v>
      </c>
      <c r="C271" s="202" t="str">
        <f>IF($D271&lt;&gt;"",VLOOKUP(TEXT($D271,0),'Angaben Stationen'!$C$15:$D$114,2,0),"")</f>
        <v/>
      </c>
      <c r="D271" s="203"/>
      <c r="E271" s="210"/>
      <c r="F271" s="222"/>
      <c r="G271" s="205"/>
      <c r="H271" s="205"/>
      <c r="I271" s="223"/>
      <c r="J271" s="224"/>
      <c r="K271" s="114"/>
      <c r="L271" s="115"/>
      <c r="Q271" s="6">
        <f t="shared" si="21"/>
        <v>0</v>
      </c>
      <c r="R271" s="6" t="str">
        <f>VLOOKUP(C271,{"29 - Psychiatrie (Erwachsene)","BGI";"30 - Kinder- und Jugendpsychiatrie","BGII";"31 - Psychosomatik","BGI";"00 - Bitte eine Fachabteilung auswählen","Leer";"","Leer"},2,0)</f>
        <v>Leer</v>
      </c>
      <c r="S271" s="6" t="str">
        <f>VLOOKUP(C271,{"29 - Psychiatrie (Erwachsene)","BGIb";"30 - Kinder- und Jugendpsychiatrie","BGIIb";"31 - Psychosomatik","BGIb";"00 - Bitte eine Fachabteilung auswählen","Leer";"","Leer"},2,0)</f>
        <v>Leer</v>
      </c>
      <c r="T271" s="6" t="str">
        <f t="shared" si="29"/>
        <v>Leer</v>
      </c>
      <c r="U271" s="6" t="str">
        <f t="shared" si="22"/>
        <v/>
      </c>
      <c r="V271" s="6" t="str">
        <f>VLOOKUP($C271,{"29 - Psychiatrie (Erwachsene)","Anrechnungstatbestand";"30 - Kinder- und Jugendpsychiatrie","Anrechnungstatbestand";"31 - Psychosomatik","Anrechnungstatbestand";"","Leer";0,"Leer"},2,0)</f>
        <v>Leer</v>
      </c>
      <c r="W271" s="6" t="str">
        <f t="shared" si="23"/>
        <v>Leer</v>
      </c>
      <c r="X271" s="6">
        <f>VLOOKUP($C271,{"29 - Psychiatrie (Erwachsene)",1;"30 - Kinder- und Jugendpsychiatrie",1;"31 - Psychosomatik",1;"00 - Bitte eine Fachabteilung auswählen",0;"",0},2,0)</f>
        <v>0</v>
      </c>
      <c r="Y271" s="6">
        <f t="shared" si="24"/>
        <v>0</v>
      </c>
      <c r="Z271" s="6">
        <f t="shared" si="25"/>
        <v>0</v>
      </c>
      <c r="AA271" s="6">
        <f t="shared" si="26"/>
        <v>0</v>
      </c>
      <c r="AB271" s="6">
        <f t="shared" si="27"/>
        <v>0</v>
      </c>
      <c r="AC271" s="6">
        <f t="shared" si="28"/>
        <v>0</v>
      </c>
      <c r="AD271" s="6"/>
      <c r="AE271" s="6"/>
    </row>
    <row r="272" spans="1:31" s="20" customFormat="1" ht="15" customHeight="1" x14ac:dyDescent="0.25">
      <c r="A272" s="19"/>
      <c r="B272" s="74" t="str">
        <f t="shared" si="30"/>
        <v>!!!</v>
      </c>
      <c r="C272" s="202" t="str">
        <f>IF($D272&lt;&gt;"",VLOOKUP(TEXT($D272,0),'Angaben Stationen'!$C$15:$D$114,2,0),"")</f>
        <v/>
      </c>
      <c r="D272" s="203"/>
      <c r="E272" s="210"/>
      <c r="F272" s="222"/>
      <c r="G272" s="205"/>
      <c r="H272" s="205"/>
      <c r="I272" s="223"/>
      <c r="J272" s="224"/>
      <c r="K272" s="114"/>
      <c r="L272" s="115"/>
      <c r="Q272" s="6">
        <f t="shared" si="21"/>
        <v>0</v>
      </c>
      <c r="R272" s="6" t="str">
        <f>VLOOKUP(C272,{"29 - Psychiatrie (Erwachsene)","BGI";"30 - Kinder- und Jugendpsychiatrie","BGII";"31 - Psychosomatik","BGI";"00 - Bitte eine Fachabteilung auswählen","Leer";"","Leer"},2,0)</f>
        <v>Leer</v>
      </c>
      <c r="S272" s="6" t="str">
        <f>VLOOKUP(C272,{"29 - Psychiatrie (Erwachsene)","BGIb";"30 - Kinder- und Jugendpsychiatrie","BGIIb";"31 - Psychosomatik","BGIb";"00 - Bitte eine Fachabteilung auswählen","Leer";"","Leer"},2,0)</f>
        <v>Leer</v>
      </c>
      <c r="T272" s="6" t="str">
        <f t="shared" si="29"/>
        <v>Leer</v>
      </c>
      <c r="U272" s="6" t="str">
        <f t="shared" si="22"/>
        <v/>
      </c>
      <c r="V272" s="6" t="str">
        <f>VLOOKUP($C272,{"29 - Psychiatrie (Erwachsene)","Anrechnungstatbestand";"30 - Kinder- und Jugendpsychiatrie","Anrechnungstatbestand";"31 - Psychosomatik","Anrechnungstatbestand";"","Leer";0,"Leer"},2,0)</f>
        <v>Leer</v>
      </c>
      <c r="W272" s="6" t="str">
        <f t="shared" si="23"/>
        <v>Leer</v>
      </c>
      <c r="X272" s="6">
        <f>VLOOKUP($C272,{"29 - Psychiatrie (Erwachsene)",1;"30 - Kinder- und Jugendpsychiatrie",1;"31 - Psychosomatik",1;"00 - Bitte eine Fachabteilung auswählen",0;"",0},2,0)</f>
        <v>0</v>
      </c>
      <c r="Y272" s="6">
        <f t="shared" si="24"/>
        <v>0</v>
      </c>
      <c r="Z272" s="6">
        <f t="shared" si="25"/>
        <v>0</v>
      </c>
      <c r="AA272" s="6">
        <f t="shared" si="26"/>
        <v>0</v>
      </c>
      <c r="AB272" s="6">
        <f t="shared" si="27"/>
        <v>0</v>
      </c>
      <c r="AC272" s="6">
        <f t="shared" si="28"/>
        <v>0</v>
      </c>
      <c r="AD272" s="6"/>
      <c r="AE272" s="6"/>
    </row>
    <row r="273" spans="1:31" s="20" customFormat="1" ht="15" customHeight="1" x14ac:dyDescent="0.25">
      <c r="A273" s="19"/>
      <c r="B273" s="74" t="str">
        <f t="shared" si="30"/>
        <v>!!!</v>
      </c>
      <c r="C273" s="202" t="str">
        <f>IF($D273&lt;&gt;"",VLOOKUP(TEXT($D273,0),'Angaben Stationen'!$C$15:$D$114,2,0),"")</f>
        <v/>
      </c>
      <c r="D273" s="203"/>
      <c r="E273" s="210"/>
      <c r="F273" s="222"/>
      <c r="G273" s="205"/>
      <c r="H273" s="205"/>
      <c r="I273" s="223"/>
      <c r="J273" s="224"/>
      <c r="K273" s="114"/>
      <c r="L273" s="115"/>
      <c r="Q273" s="6">
        <f t="shared" ref="Q273:Q336" si="31">IF(LEN(B273)&gt;0,0,1)</f>
        <v>0</v>
      </c>
      <c r="R273" s="6" t="str">
        <f>VLOOKUP(C273,{"29 - Psychiatrie (Erwachsene)","BGI";"30 - Kinder- und Jugendpsychiatrie","BGII";"31 - Psychosomatik","BGI";"00 - Bitte eine Fachabteilung auswählen","Leer";"","Leer"},2,0)</f>
        <v>Leer</v>
      </c>
      <c r="S273" s="6" t="str">
        <f>VLOOKUP(C273,{"29 - Psychiatrie (Erwachsene)","BGIb";"30 - Kinder- und Jugendpsychiatrie","BGIIb";"31 - Psychosomatik","BGIb";"00 - Bitte eine Fachabteilung auswählen","Leer";"","Leer"},2,0)</f>
        <v>Leer</v>
      </c>
      <c r="T273" s="6" t="str">
        <f t="shared" si="29"/>
        <v>Leer</v>
      </c>
      <c r="U273" s="6" t="str">
        <f t="shared" ref="U273:U336" si="32">IF($C273&lt;&gt;"","Monate","")</f>
        <v/>
      </c>
      <c r="V273" s="6" t="str">
        <f>VLOOKUP($C273,{"29 - Psychiatrie (Erwachsene)","Anrechnungstatbestand";"30 - Kinder- und Jugendpsychiatrie","Anrechnungstatbestand";"31 - Psychosomatik","Anrechnungstatbestand";"","Leer";0,"Leer"},2,0)</f>
        <v>Leer</v>
      </c>
      <c r="W273" s="6" t="str">
        <f t="shared" ref="W273:W336" si="33">IF(F273="Anrechnung Fachkräfte Nicht-PPP-RL Berufsgruppen in VKS",S273,R273)</f>
        <v>Leer</v>
      </c>
      <c r="X273" s="6">
        <f>VLOOKUP($C273,{"29 - Psychiatrie (Erwachsene)",1;"30 - Kinder- und Jugendpsychiatrie",1;"31 - Psychosomatik",1;"00 - Bitte eine Fachabteilung auswählen",0;"",0},2,0)</f>
        <v>0</v>
      </c>
      <c r="Y273" s="6">
        <f t="shared" ref="Y273:Y336" si="34">IF(LEN($D273)&gt;0,1,0)</f>
        <v>0</v>
      </c>
      <c r="Z273" s="6">
        <f t="shared" ref="Z273:Z336" si="35">IF(LEN($E273)&gt;0,1,0)</f>
        <v>0</v>
      </c>
      <c r="AA273" s="6">
        <f t="shared" ref="AA273:AA336" si="36">IF(LEN($F273)&gt;0,1,0)</f>
        <v>0</v>
      </c>
      <c r="AB273" s="6">
        <f t="shared" ref="AB273:AB336" si="37">IF(LEN($G273)&gt;0,1,0)</f>
        <v>0</v>
      </c>
      <c r="AC273" s="6">
        <f t="shared" ref="AC273:AC336" si="38">IF(LEN($H273)&gt;0,1,0)</f>
        <v>0</v>
      </c>
      <c r="AD273" s="6"/>
      <c r="AE273" s="6"/>
    </row>
    <row r="274" spans="1:31" s="20" customFormat="1" ht="15" customHeight="1" x14ac:dyDescent="0.25">
      <c r="A274" s="19"/>
      <c r="B274" s="74" t="str">
        <f t="shared" si="30"/>
        <v>!!!</v>
      </c>
      <c r="C274" s="202" t="str">
        <f>IF($D274&lt;&gt;"",VLOOKUP(TEXT($D274,0),'Angaben Stationen'!$C$15:$D$114,2,0),"")</f>
        <v/>
      </c>
      <c r="D274" s="203"/>
      <c r="E274" s="210"/>
      <c r="F274" s="222"/>
      <c r="G274" s="205"/>
      <c r="H274" s="205"/>
      <c r="I274" s="223"/>
      <c r="J274" s="224"/>
      <c r="K274" s="114"/>
      <c r="L274" s="115"/>
      <c r="Q274" s="6">
        <f t="shared" si="31"/>
        <v>0</v>
      </c>
      <c r="R274" s="6" t="str">
        <f>VLOOKUP(C274,{"29 - Psychiatrie (Erwachsene)","BGI";"30 - Kinder- und Jugendpsychiatrie","BGII";"31 - Psychosomatik","BGI";"00 - Bitte eine Fachabteilung auswählen","Leer";"","Leer"},2,0)</f>
        <v>Leer</v>
      </c>
      <c r="S274" s="6" t="str">
        <f>VLOOKUP(C274,{"29 - Psychiatrie (Erwachsene)","BGIb";"30 - Kinder- und Jugendpsychiatrie","BGIIb";"31 - Psychosomatik","BGIb";"00 - Bitte eine Fachabteilung auswählen","Leer";"","Leer"},2,0)</f>
        <v>Leer</v>
      </c>
      <c r="T274" s="6" t="str">
        <f t="shared" ref="T274:T337" si="39">IF($D273&lt;&gt;"","Stationen","Leer")</f>
        <v>Leer</v>
      </c>
      <c r="U274" s="6" t="str">
        <f t="shared" si="32"/>
        <v/>
      </c>
      <c r="V274" s="6" t="str">
        <f>VLOOKUP($C274,{"29 - Psychiatrie (Erwachsene)","Anrechnungstatbestand";"30 - Kinder- und Jugendpsychiatrie","Anrechnungstatbestand";"31 - Psychosomatik","Anrechnungstatbestand";"","Leer";0,"Leer"},2,0)</f>
        <v>Leer</v>
      </c>
      <c r="W274" s="6" t="str">
        <f t="shared" si="33"/>
        <v>Leer</v>
      </c>
      <c r="X274" s="6">
        <f>VLOOKUP($C274,{"29 - Psychiatrie (Erwachsene)",1;"30 - Kinder- und Jugendpsychiatrie",1;"31 - Psychosomatik",1;"00 - Bitte eine Fachabteilung auswählen",0;"",0},2,0)</f>
        <v>0</v>
      </c>
      <c r="Y274" s="6">
        <f t="shared" si="34"/>
        <v>0</v>
      </c>
      <c r="Z274" s="6">
        <f t="shared" si="35"/>
        <v>0</v>
      </c>
      <c r="AA274" s="6">
        <f t="shared" si="36"/>
        <v>0</v>
      </c>
      <c r="AB274" s="6">
        <f t="shared" si="37"/>
        <v>0</v>
      </c>
      <c r="AC274" s="6">
        <f t="shared" si="38"/>
        <v>0</v>
      </c>
      <c r="AD274" s="6"/>
      <c r="AE274" s="6"/>
    </row>
    <row r="275" spans="1:31" s="20" customFormat="1" ht="15" customHeight="1" x14ac:dyDescent="0.25">
      <c r="A275" s="19"/>
      <c r="B275" s="74" t="str">
        <f t="shared" si="30"/>
        <v>!!!</v>
      </c>
      <c r="C275" s="202" t="str">
        <f>IF($D275&lt;&gt;"",VLOOKUP(TEXT($D275,0),'Angaben Stationen'!$C$15:$D$114,2,0),"")</f>
        <v/>
      </c>
      <c r="D275" s="203"/>
      <c r="E275" s="210"/>
      <c r="F275" s="222"/>
      <c r="G275" s="205"/>
      <c r="H275" s="205"/>
      <c r="I275" s="223"/>
      <c r="J275" s="224"/>
      <c r="K275" s="114"/>
      <c r="L275" s="115"/>
      <c r="Q275" s="6">
        <f t="shared" si="31"/>
        <v>0</v>
      </c>
      <c r="R275" s="6" t="str">
        <f>VLOOKUP(C275,{"29 - Psychiatrie (Erwachsene)","BGI";"30 - Kinder- und Jugendpsychiatrie","BGII";"31 - Psychosomatik","BGI";"00 - Bitte eine Fachabteilung auswählen","Leer";"","Leer"},2,0)</f>
        <v>Leer</v>
      </c>
      <c r="S275" s="6" t="str">
        <f>VLOOKUP(C275,{"29 - Psychiatrie (Erwachsene)","BGIb";"30 - Kinder- und Jugendpsychiatrie","BGIIb";"31 - Psychosomatik","BGIb";"00 - Bitte eine Fachabteilung auswählen","Leer";"","Leer"},2,0)</f>
        <v>Leer</v>
      </c>
      <c r="T275" s="6" t="str">
        <f t="shared" si="39"/>
        <v>Leer</v>
      </c>
      <c r="U275" s="6" t="str">
        <f t="shared" si="32"/>
        <v/>
      </c>
      <c r="V275" s="6" t="str">
        <f>VLOOKUP($C275,{"29 - Psychiatrie (Erwachsene)","Anrechnungstatbestand";"30 - Kinder- und Jugendpsychiatrie","Anrechnungstatbestand";"31 - Psychosomatik","Anrechnungstatbestand";"","Leer";0,"Leer"},2,0)</f>
        <v>Leer</v>
      </c>
      <c r="W275" s="6" t="str">
        <f t="shared" si="33"/>
        <v>Leer</v>
      </c>
      <c r="X275" s="6">
        <f>VLOOKUP($C275,{"29 - Psychiatrie (Erwachsene)",1;"30 - Kinder- und Jugendpsychiatrie",1;"31 - Psychosomatik",1;"00 - Bitte eine Fachabteilung auswählen",0;"",0},2,0)</f>
        <v>0</v>
      </c>
      <c r="Y275" s="6">
        <f t="shared" si="34"/>
        <v>0</v>
      </c>
      <c r="Z275" s="6">
        <f t="shared" si="35"/>
        <v>0</v>
      </c>
      <c r="AA275" s="6">
        <f t="shared" si="36"/>
        <v>0</v>
      </c>
      <c r="AB275" s="6">
        <f t="shared" si="37"/>
        <v>0</v>
      </c>
      <c r="AC275" s="6">
        <f t="shared" si="38"/>
        <v>0</v>
      </c>
      <c r="AD275" s="6"/>
      <c r="AE275" s="6"/>
    </row>
    <row r="276" spans="1:31" s="20" customFormat="1" ht="15" customHeight="1" x14ac:dyDescent="0.25">
      <c r="A276" s="19"/>
      <c r="B276" s="74" t="str">
        <f t="shared" si="30"/>
        <v>!!!</v>
      </c>
      <c r="C276" s="202" t="str">
        <f>IF($D276&lt;&gt;"",VLOOKUP(TEXT($D276,0),'Angaben Stationen'!$C$15:$D$114,2,0),"")</f>
        <v/>
      </c>
      <c r="D276" s="203"/>
      <c r="E276" s="210"/>
      <c r="F276" s="222"/>
      <c r="G276" s="205"/>
      <c r="H276" s="205"/>
      <c r="I276" s="223"/>
      <c r="J276" s="224"/>
      <c r="K276" s="114"/>
      <c r="L276" s="115"/>
      <c r="Q276" s="6">
        <f t="shared" si="31"/>
        <v>0</v>
      </c>
      <c r="R276" s="6" t="str">
        <f>VLOOKUP(C276,{"29 - Psychiatrie (Erwachsene)","BGI";"30 - Kinder- und Jugendpsychiatrie","BGII";"31 - Psychosomatik","BGI";"00 - Bitte eine Fachabteilung auswählen","Leer";"","Leer"},2,0)</f>
        <v>Leer</v>
      </c>
      <c r="S276" s="6" t="str">
        <f>VLOOKUP(C276,{"29 - Psychiatrie (Erwachsene)","BGIb";"30 - Kinder- und Jugendpsychiatrie","BGIIb";"31 - Psychosomatik","BGIb";"00 - Bitte eine Fachabteilung auswählen","Leer";"","Leer"},2,0)</f>
        <v>Leer</v>
      </c>
      <c r="T276" s="6" t="str">
        <f t="shared" si="39"/>
        <v>Leer</v>
      </c>
      <c r="U276" s="6" t="str">
        <f t="shared" si="32"/>
        <v/>
      </c>
      <c r="V276" s="6" t="str">
        <f>VLOOKUP($C276,{"29 - Psychiatrie (Erwachsene)","Anrechnungstatbestand";"30 - Kinder- und Jugendpsychiatrie","Anrechnungstatbestand";"31 - Psychosomatik","Anrechnungstatbestand";"","Leer";0,"Leer"},2,0)</f>
        <v>Leer</v>
      </c>
      <c r="W276" s="6" t="str">
        <f t="shared" si="33"/>
        <v>Leer</v>
      </c>
      <c r="X276" s="6">
        <f>VLOOKUP($C276,{"29 - Psychiatrie (Erwachsene)",1;"30 - Kinder- und Jugendpsychiatrie",1;"31 - Psychosomatik",1;"00 - Bitte eine Fachabteilung auswählen",0;"",0},2,0)</f>
        <v>0</v>
      </c>
      <c r="Y276" s="6">
        <f t="shared" si="34"/>
        <v>0</v>
      </c>
      <c r="Z276" s="6">
        <f t="shared" si="35"/>
        <v>0</v>
      </c>
      <c r="AA276" s="6">
        <f t="shared" si="36"/>
        <v>0</v>
      </c>
      <c r="AB276" s="6">
        <f t="shared" si="37"/>
        <v>0</v>
      </c>
      <c r="AC276" s="6">
        <f t="shared" si="38"/>
        <v>0</v>
      </c>
      <c r="AD276" s="6"/>
      <c r="AE276" s="6"/>
    </row>
    <row r="277" spans="1:31" s="20" customFormat="1" ht="15" customHeight="1" x14ac:dyDescent="0.25">
      <c r="A277" s="19"/>
      <c r="B277" s="74" t="str">
        <f t="shared" si="30"/>
        <v>!!!</v>
      </c>
      <c r="C277" s="202" t="str">
        <f>IF($D277&lt;&gt;"",VLOOKUP(TEXT($D277,0),'Angaben Stationen'!$C$15:$D$114,2,0),"")</f>
        <v/>
      </c>
      <c r="D277" s="203"/>
      <c r="E277" s="210"/>
      <c r="F277" s="222"/>
      <c r="G277" s="205"/>
      <c r="H277" s="205"/>
      <c r="I277" s="223"/>
      <c r="J277" s="224"/>
      <c r="K277" s="114"/>
      <c r="L277" s="115"/>
      <c r="Q277" s="6">
        <f t="shared" si="31"/>
        <v>0</v>
      </c>
      <c r="R277" s="6" t="str">
        <f>VLOOKUP(C277,{"29 - Psychiatrie (Erwachsene)","BGI";"30 - Kinder- und Jugendpsychiatrie","BGII";"31 - Psychosomatik","BGI";"00 - Bitte eine Fachabteilung auswählen","Leer";"","Leer"},2,0)</f>
        <v>Leer</v>
      </c>
      <c r="S277" s="6" t="str">
        <f>VLOOKUP(C277,{"29 - Psychiatrie (Erwachsene)","BGIb";"30 - Kinder- und Jugendpsychiatrie","BGIIb";"31 - Psychosomatik","BGIb";"00 - Bitte eine Fachabteilung auswählen","Leer";"","Leer"},2,0)</f>
        <v>Leer</v>
      </c>
      <c r="T277" s="6" t="str">
        <f t="shared" si="39"/>
        <v>Leer</v>
      </c>
      <c r="U277" s="6" t="str">
        <f t="shared" si="32"/>
        <v/>
      </c>
      <c r="V277" s="6" t="str">
        <f>VLOOKUP($C277,{"29 - Psychiatrie (Erwachsene)","Anrechnungstatbestand";"30 - Kinder- und Jugendpsychiatrie","Anrechnungstatbestand";"31 - Psychosomatik","Anrechnungstatbestand";"","Leer";0,"Leer"},2,0)</f>
        <v>Leer</v>
      </c>
      <c r="W277" s="6" t="str">
        <f t="shared" si="33"/>
        <v>Leer</v>
      </c>
      <c r="X277" s="6">
        <f>VLOOKUP($C277,{"29 - Psychiatrie (Erwachsene)",1;"30 - Kinder- und Jugendpsychiatrie",1;"31 - Psychosomatik",1;"00 - Bitte eine Fachabteilung auswählen",0;"",0},2,0)</f>
        <v>0</v>
      </c>
      <c r="Y277" s="6">
        <f t="shared" si="34"/>
        <v>0</v>
      </c>
      <c r="Z277" s="6">
        <f t="shared" si="35"/>
        <v>0</v>
      </c>
      <c r="AA277" s="6">
        <f t="shared" si="36"/>
        <v>0</v>
      </c>
      <c r="AB277" s="6">
        <f t="shared" si="37"/>
        <v>0</v>
      </c>
      <c r="AC277" s="6">
        <f t="shared" si="38"/>
        <v>0</v>
      </c>
      <c r="AD277" s="6"/>
      <c r="AE277" s="6"/>
    </row>
    <row r="278" spans="1:31" s="20" customFormat="1" ht="15" customHeight="1" x14ac:dyDescent="0.25">
      <c r="A278" s="19"/>
      <c r="B278" s="74" t="str">
        <f t="shared" si="30"/>
        <v>!!!</v>
      </c>
      <c r="C278" s="202" t="str">
        <f>IF($D278&lt;&gt;"",VLOOKUP(TEXT($D278,0),'Angaben Stationen'!$C$15:$D$114,2,0),"")</f>
        <v/>
      </c>
      <c r="D278" s="203"/>
      <c r="E278" s="210"/>
      <c r="F278" s="222"/>
      <c r="G278" s="205"/>
      <c r="H278" s="205"/>
      <c r="I278" s="223"/>
      <c r="J278" s="224"/>
      <c r="K278" s="114"/>
      <c r="L278" s="115"/>
      <c r="Q278" s="6">
        <f t="shared" si="31"/>
        <v>0</v>
      </c>
      <c r="R278" s="6" t="str">
        <f>VLOOKUP(C278,{"29 - Psychiatrie (Erwachsene)","BGI";"30 - Kinder- und Jugendpsychiatrie","BGII";"31 - Psychosomatik","BGI";"00 - Bitte eine Fachabteilung auswählen","Leer";"","Leer"},2,0)</f>
        <v>Leer</v>
      </c>
      <c r="S278" s="6" t="str">
        <f>VLOOKUP(C278,{"29 - Psychiatrie (Erwachsene)","BGIb";"30 - Kinder- und Jugendpsychiatrie","BGIIb";"31 - Psychosomatik","BGIb";"00 - Bitte eine Fachabteilung auswählen","Leer";"","Leer"},2,0)</f>
        <v>Leer</v>
      </c>
      <c r="T278" s="6" t="str">
        <f t="shared" si="39"/>
        <v>Leer</v>
      </c>
      <c r="U278" s="6" t="str">
        <f t="shared" si="32"/>
        <v/>
      </c>
      <c r="V278" s="6" t="str">
        <f>VLOOKUP($C278,{"29 - Psychiatrie (Erwachsene)","Anrechnungstatbestand";"30 - Kinder- und Jugendpsychiatrie","Anrechnungstatbestand";"31 - Psychosomatik","Anrechnungstatbestand";"","Leer";0,"Leer"},2,0)</f>
        <v>Leer</v>
      </c>
      <c r="W278" s="6" t="str">
        <f t="shared" si="33"/>
        <v>Leer</v>
      </c>
      <c r="X278" s="6">
        <f>VLOOKUP($C278,{"29 - Psychiatrie (Erwachsene)",1;"30 - Kinder- und Jugendpsychiatrie",1;"31 - Psychosomatik",1;"00 - Bitte eine Fachabteilung auswählen",0;"",0},2,0)</f>
        <v>0</v>
      </c>
      <c r="Y278" s="6">
        <f t="shared" si="34"/>
        <v>0</v>
      </c>
      <c r="Z278" s="6">
        <f t="shared" si="35"/>
        <v>0</v>
      </c>
      <c r="AA278" s="6">
        <f t="shared" si="36"/>
        <v>0</v>
      </c>
      <c r="AB278" s="6">
        <f t="shared" si="37"/>
        <v>0</v>
      </c>
      <c r="AC278" s="6">
        <f t="shared" si="38"/>
        <v>0</v>
      </c>
      <c r="AD278" s="6"/>
      <c r="AE278" s="6"/>
    </row>
    <row r="279" spans="1:31" s="20" customFormat="1" ht="15" customHeight="1" x14ac:dyDescent="0.25">
      <c r="A279" s="19"/>
      <c r="B279" s="74" t="str">
        <f t="shared" si="30"/>
        <v>!!!</v>
      </c>
      <c r="C279" s="202" t="str">
        <f>IF($D279&lt;&gt;"",VLOOKUP(TEXT($D279,0),'Angaben Stationen'!$C$15:$D$114,2,0),"")</f>
        <v/>
      </c>
      <c r="D279" s="203"/>
      <c r="E279" s="210"/>
      <c r="F279" s="222"/>
      <c r="G279" s="205"/>
      <c r="H279" s="205"/>
      <c r="I279" s="223"/>
      <c r="J279" s="224"/>
      <c r="K279" s="114"/>
      <c r="L279" s="115"/>
      <c r="Q279" s="6">
        <f t="shared" si="31"/>
        <v>0</v>
      </c>
      <c r="R279" s="6" t="str">
        <f>VLOOKUP(C279,{"29 - Psychiatrie (Erwachsene)","BGI";"30 - Kinder- und Jugendpsychiatrie","BGII";"31 - Psychosomatik","BGI";"00 - Bitte eine Fachabteilung auswählen","Leer";"","Leer"},2,0)</f>
        <v>Leer</v>
      </c>
      <c r="S279" s="6" t="str">
        <f>VLOOKUP(C279,{"29 - Psychiatrie (Erwachsene)","BGIb";"30 - Kinder- und Jugendpsychiatrie","BGIIb";"31 - Psychosomatik","BGIb";"00 - Bitte eine Fachabteilung auswählen","Leer";"","Leer"},2,0)</f>
        <v>Leer</v>
      </c>
      <c r="T279" s="6" t="str">
        <f t="shared" si="39"/>
        <v>Leer</v>
      </c>
      <c r="U279" s="6" t="str">
        <f t="shared" si="32"/>
        <v/>
      </c>
      <c r="V279" s="6" t="str">
        <f>VLOOKUP($C279,{"29 - Psychiatrie (Erwachsene)","Anrechnungstatbestand";"30 - Kinder- und Jugendpsychiatrie","Anrechnungstatbestand";"31 - Psychosomatik","Anrechnungstatbestand";"","Leer";0,"Leer"},2,0)</f>
        <v>Leer</v>
      </c>
      <c r="W279" s="6" t="str">
        <f t="shared" si="33"/>
        <v>Leer</v>
      </c>
      <c r="X279" s="6">
        <f>VLOOKUP($C279,{"29 - Psychiatrie (Erwachsene)",1;"30 - Kinder- und Jugendpsychiatrie",1;"31 - Psychosomatik",1;"00 - Bitte eine Fachabteilung auswählen",0;"",0},2,0)</f>
        <v>0</v>
      </c>
      <c r="Y279" s="6">
        <f t="shared" si="34"/>
        <v>0</v>
      </c>
      <c r="Z279" s="6">
        <f t="shared" si="35"/>
        <v>0</v>
      </c>
      <c r="AA279" s="6">
        <f t="shared" si="36"/>
        <v>0</v>
      </c>
      <c r="AB279" s="6">
        <f t="shared" si="37"/>
        <v>0</v>
      </c>
      <c r="AC279" s="6">
        <f t="shared" si="38"/>
        <v>0</v>
      </c>
      <c r="AD279" s="6"/>
      <c r="AE279" s="6"/>
    </row>
    <row r="280" spans="1:31" s="20" customFormat="1" ht="15" customHeight="1" x14ac:dyDescent="0.25">
      <c r="A280" s="19"/>
      <c r="B280" s="74" t="str">
        <f t="shared" si="30"/>
        <v>!!!</v>
      </c>
      <c r="C280" s="202" t="str">
        <f>IF($D280&lt;&gt;"",VLOOKUP(TEXT($D280,0),'Angaben Stationen'!$C$15:$D$114,2,0),"")</f>
        <v/>
      </c>
      <c r="D280" s="203"/>
      <c r="E280" s="210"/>
      <c r="F280" s="222"/>
      <c r="G280" s="205"/>
      <c r="H280" s="205"/>
      <c r="I280" s="223"/>
      <c r="J280" s="224"/>
      <c r="K280" s="114"/>
      <c r="L280" s="115"/>
      <c r="Q280" s="6">
        <f t="shared" si="31"/>
        <v>0</v>
      </c>
      <c r="R280" s="6" t="str">
        <f>VLOOKUP(C280,{"29 - Psychiatrie (Erwachsene)","BGI";"30 - Kinder- und Jugendpsychiatrie","BGII";"31 - Psychosomatik","BGI";"00 - Bitte eine Fachabteilung auswählen","Leer";"","Leer"},2,0)</f>
        <v>Leer</v>
      </c>
      <c r="S280" s="6" t="str">
        <f>VLOOKUP(C280,{"29 - Psychiatrie (Erwachsene)","BGIb";"30 - Kinder- und Jugendpsychiatrie","BGIIb";"31 - Psychosomatik","BGIb";"00 - Bitte eine Fachabteilung auswählen","Leer";"","Leer"},2,0)</f>
        <v>Leer</v>
      </c>
      <c r="T280" s="6" t="str">
        <f t="shared" si="39"/>
        <v>Leer</v>
      </c>
      <c r="U280" s="6" t="str">
        <f t="shared" si="32"/>
        <v/>
      </c>
      <c r="V280" s="6" t="str">
        <f>VLOOKUP($C280,{"29 - Psychiatrie (Erwachsene)","Anrechnungstatbestand";"30 - Kinder- und Jugendpsychiatrie","Anrechnungstatbestand";"31 - Psychosomatik","Anrechnungstatbestand";"","Leer";0,"Leer"},2,0)</f>
        <v>Leer</v>
      </c>
      <c r="W280" s="6" t="str">
        <f t="shared" si="33"/>
        <v>Leer</v>
      </c>
      <c r="X280" s="6">
        <f>VLOOKUP($C280,{"29 - Psychiatrie (Erwachsene)",1;"30 - Kinder- und Jugendpsychiatrie",1;"31 - Psychosomatik",1;"00 - Bitte eine Fachabteilung auswählen",0;"",0},2,0)</f>
        <v>0</v>
      </c>
      <c r="Y280" s="6">
        <f t="shared" si="34"/>
        <v>0</v>
      </c>
      <c r="Z280" s="6">
        <f t="shared" si="35"/>
        <v>0</v>
      </c>
      <c r="AA280" s="6">
        <f t="shared" si="36"/>
        <v>0</v>
      </c>
      <c r="AB280" s="6">
        <f t="shared" si="37"/>
        <v>0</v>
      </c>
      <c r="AC280" s="6">
        <f t="shared" si="38"/>
        <v>0</v>
      </c>
      <c r="AD280" s="6"/>
      <c r="AE280" s="6"/>
    </row>
    <row r="281" spans="1:31" s="20" customFormat="1" ht="15" customHeight="1" x14ac:dyDescent="0.25">
      <c r="A281" s="19"/>
      <c r="B281" s="74" t="str">
        <f t="shared" si="30"/>
        <v>!!!</v>
      </c>
      <c r="C281" s="202" t="str">
        <f>IF($D281&lt;&gt;"",VLOOKUP(TEXT($D281,0),'Angaben Stationen'!$C$15:$D$114,2,0),"")</f>
        <v/>
      </c>
      <c r="D281" s="203"/>
      <c r="E281" s="210"/>
      <c r="F281" s="222"/>
      <c r="G281" s="205"/>
      <c r="H281" s="205"/>
      <c r="I281" s="223"/>
      <c r="J281" s="224"/>
      <c r="K281" s="114"/>
      <c r="L281" s="115"/>
      <c r="Q281" s="6">
        <f t="shared" si="31"/>
        <v>0</v>
      </c>
      <c r="R281" s="6" t="str">
        <f>VLOOKUP(C281,{"29 - Psychiatrie (Erwachsene)","BGI";"30 - Kinder- und Jugendpsychiatrie","BGII";"31 - Psychosomatik","BGI";"00 - Bitte eine Fachabteilung auswählen","Leer";"","Leer"},2,0)</f>
        <v>Leer</v>
      </c>
      <c r="S281" s="6" t="str">
        <f>VLOOKUP(C281,{"29 - Psychiatrie (Erwachsene)","BGIb";"30 - Kinder- und Jugendpsychiatrie","BGIIb";"31 - Psychosomatik","BGIb";"00 - Bitte eine Fachabteilung auswählen","Leer";"","Leer"},2,0)</f>
        <v>Leer</v>
      </c>
      <c r="T281" s="6" t="str">
        <f t="shared" si="39"/>
        <v>Leer</v>
      </c>
      <c r="U281" s="6" t="str">
        <f t="shared" si="32"/>
        <v/>
      </c>
      <c r="V281" s="6" t="str">
        <f>VLOOKUP($C281,{"29 - Psychiatrie (Erwachsene)","Anrechnungstatbestand";"30 - Kinder- und Jugendpsychiatrie","Anrechnungstatbestand";"31 - Psychosomatik","Anrechnungstatbestand";"","Leer";0,"Leer"},2,0)</f>
        <v>Leer</v>
      </c>
      <c r="W281" s="6" t="str">
        <f t="shared" si="33"/>
        <v>Leer</v>
      </c>
      <c r="X281" s="6">
        <f>VLOOKUP($C281,{"29 - Psychiatrie (Erwachsene)",1;"30 - Kinder- und Jugendpsychiatrie",1;"31 - Psychosomatik",1;"00 - Bitte eine Fachabteilung auswählen",0;"",0},2,0)</f>
        <v>0</v>
      </c>
      <c r="Y281" s="6">
        <f t="shared" si="34"/>
        <v>0</v>
      </c>
      <c r="Z281" s="6">
        <f t="shared" si="35"/>
        <v>0</v>
      </c>
      <c r="AA281" s="6">
        <f t="shared" si="36"/>
        <v>0</v>
      </c>
      <c r="AB281" s="6">
        <f t="shared" si="37"/>
        <v>0</v>
      </c>
      <c r="AC281" s="6">
        <f t="shared" si="38"/>
        <v>0</v>
      </c>
      <c r="AD281" s="6"/>
      <c r="AE281" s="6"/>
    </row>
    <row r="282" spans="1:31" s="20" customFormat="1" ht="15" customHeight="1" x14ac:dyDescent="0.25">
      <c r="A282" s="19"/>
      <c r="B282" s="74" t="str">
        <f t="shared" si="30"/>
        <v>!!!</v>
      </c>
      <c r="C282" s="202" t="str">
        <f>IF($D282&lt;&gt;"",VLOOKUP(TEXT($D282,0),'Angaben Stationen'!$C$15:$D$114,2,0),"")</f>
        <v/>
      </c>
      <c r="D282" s="203"/>
      <c r="E282" s="210"/>
      <c r="F282" s="222"/>
      <c r="G282" s="205"/>
      <c r="H282" s="205"/>
      <c r="I282" s="223"/>
      <c r="J282" s="224"/>
      <c r="K282" s="114"/>
      <c r="L282" s="115"/>
      <c r="Q282" s="6">
        <f t="shared" si="31"/>
        <v>0</v>
      </c>
      <c r="R282" s="6" t="str">
        <f>VLOOKUP(C282,{"29 - Psychiatrie (Erwachsene)","BGI";"30 - Kinder- und Jugendpsychiatrie","BGII";"31 - Psychosomatik","BGI";"00 - Bitte eine Fachabteilung auswählen","Leer";"","Leer"},2,0)</f>
        <v>Leer</v>
      </c>
      <c r="S282" s="6" t="str">
        <f>VLOOKUP(C282,{"29 - Psychiatrie (Erwachsene)","BGIb";"30 - Kinder- und Jugendpsychiatrie","BGIIb";"31 - Psychosomatik","BGIb";"00 - Bitte eine Fachabteilung auswählen","Leer";"","Leer"},2,0)</f>
        <v>Leer</v>
      </c>
      <c r="T282" s="6" t="str">
        <f t="shared" si="39"/>
        <v>Leer</v>
      </c>
      <c r="U282" s="6" t="str">
        <f t="shared" si="32"/>
        <v/>
      </c>
      <c r="V282" s="6" t="str">
        <f>VLOOKUP($C282,{"29 - Psychiatrie (Erwachsene)","Anrechnungstatbestand";"30 - Kinder- und Jugendpsychiatrie","Anrechnungstatbestand";"31 - Psychosomatik","Anrechnungstatbestand";"","Leer";0,"Leer"},2,0)</f>
        <v>Leer</v>
      </c>
      <c r="W282" s="6" t="str">
        <f t="shared" si="33"/>
        <v>Leer</v>
      </c>
      <c r="X282" s="6">
        <f>VLOOKUP($C282,{"29 - Psychiatrie (Erwachsene)",1;"30 - Kinder- und Jugendpsychiatrie",1;"31 - Psychosomatik",1;"00 - Bitte eine Fachabteilung auswählen",0;"",0},2,0)</f>
        <v>0</v>
      </c>
      <c r="Y282" s="6">
        <f t="shared" si="34"/>
        <v>0</v>
      </c>
      <c r="Z282" s="6">
        <f t="shared" si="35"/>
        <v>0</v>
      </c>
      <c r="AA282" s="6">
        <f t="shared" si="36"/>
        <v>0</v>
      </c>
      <c r="AB282" s="6">
        <f t="shared" si="37"/>
        <v>0</v>
      </c>
      <c r="AC282" s="6">
        <f t="shared" si="38"/>
        <v>0</v>
      </c>
      <c r="AD282" s="6"/>
      <c r="AE282" s="6"/>
    </row>
    <row r="283" spans="1:31" s="20" customFormat="1" ht="15" customHeight="1" x14ac:dyDescent="0.25">
      <c r="A283" s="19"/>
      <c r="B283" s="74" t="str">
        <f t="shared" si="30"/>
        <v>!!!</v>
      </c>
      <c r="C283" s="202" t="str">
        <f>IF($D283&lt;&gt;"",VLOOKUP(TEXT($D283,0),'Angaben Stationen'!$C$15:$D$114,2,0),"")</f>
        <v/>
      </c>
      <c r="D283" s="203"/>
      <c r="E283" s="210"/>
      <c r="F283" s="222"/>
      <c r="G283" s="205"/>
      <c r="H283" s="205"/>
      <c r="I283" s="223"/>
      <c r="J283" s="224"/>
      <c r="K283" s="114"/>
      <c r="L283" s="115"/>
      <c r="Q283" s="6">
        <f t="shared" si="31"/>
        <v>0</v>
      </c>
      <c r="R283" s="6" t="str">
        <f>VLOOKUP(C283,{"29 - Psychiatrie (Erwachsene)","BGI";"30 - Kinder- und Jugendpsychiatrie","BGII";"31 - Psychosomatik","BGI";"00 - Bitte eine Fachabteilung auswählen","Leer";"","Leer"},2,0)</f>
        <v>Leer</v>
      </c>
      <c r="S283" s="6" t="str">
        <f>VLOOKUP(C283,{"29 - Psychiatrie (Erwachsene)","BGIb";"30 - Kinder- und Jugendpsychiatrie","BGIIb";"31 - Psychosomatik","BGIb";"00 - Bitte eine Fachabteilung auswählen","Leer";"","Leer"},2,0)</f>
        <v>Leer</v>
      </c>
      <c r="T283" s="6" t="str">
        <f t="shared" si="39"/>
        <v>Leer</v>
      </c>
      <c r="U283" s="6" t="str">
        <f t="shared" si="32"/>
        <v/>
      </c>
      <c r="V283" s="6" t="str">
        <f>VLOOKUP($C283,{"29 - Psychiatrie (Erwachsene)","Anrechnungstatbestand";"30 - Kinder- und Jugendpsychiatrie","Anrechnungstatbestand";"31 - Psychosomatik","Anrechnungstatbestand";"","Leer";0,"Leer"},2,0)</f>
        <v>Leer</v>
      </c>
      <c r="W283" s="6" t="str">
        <f t="shared" si="33"/>
        <v>Leer</v>
      </c>
      <c r="X283" s="6">
        <f>VLOOKUP($C283,{"29 - Psychiatrie (Erwachsene)",1;"30 - Kinder- und Jugendpsychiatrie",1;"31 - Psychosomatik",1;"00 - Bitte eine Fachabteilung auswählen",0;"",0},2,0)</f>
        <v>0</v>
      </c>
      <c r="Y283" s="6">
        <f t="shared" si="34"/>
        <v>0</v>
      </c>
      <c r="Z283" s="6">
        <f t="shared" si="35"/>
        <v>0</v>
      </c>
      <c r="AA283" s="6">
        <f t="shared" si="36"/>
        <v>0</v>
      </c>
      <c r="AB283" s="6">
        <f t="shared" si="37"/>
        <v>0</v>
      </c>
      <c r="AC283" s="6">
        <f t="shared" si="38"/>
        <v>0</v>
      </c>
      <c r="AD283" s="6"/>
      <c r="AE283" s="6"/>
    </row>
    <row r="284" spans="1:31" s="20" customFormat="1" ht="15" customHeight="1" x14ac:dyDescent="0.25">
      <c r="A284" s="19"/>
      <c r="B284" s="74" t="str">
        <f t="shared" si="30"/>
        <v>!!!</v>
      </c>
      <c r="C284" s="202" t="str">
        <f>IF($D284&lt;&gt;"",VLOOKUP(TEXT($D284,0),'Angaben Stationen'!$C$15:$D$114,2,0),"")</f>
        <v/>
      </c>
      <c r="D284" s="203"/>
      <c r="E284" s="210"/>
      <c r="F284" s="222"/>
      <c r="G284" s="205"/>
      <c r="H284" s="205"/>
      <c r="I284" s="223"/>
      <c r="J284" s="224"/>
      <c r="K284" s="114"/>
      <c r="L284" s="115"/>
      <c r="Q284" s="6">
        <f t="shared" si="31"/>
        <v>0</v>
      </c>
      <c r="R284" s="6" t="str">
        <f>VLOOKUP(C284,{"29 - Psychiatrie (Erwachsene)","BGI";"30 - Kinder- und Jugendpsychiatrie","BGII";"31 - Psychosomatik","BGI";"00 - Bitte eine Fachabteilung auswählen","Leer";"","Leer"},2,0)</f>
        <v>Leer</v>
      </c>
      <c r="S284" s="6" t="str">
        <f>VLOOKUP(C284,{"29 - Psychiatrie (Erwachsene)","BGIb";"30 - Kinder- und Jugendpsychiatrie","BGIIb";"31 - Psychosomatik","BGIb";"00 - Bitte eine Fachabteilung auswählen","Leer";"","Leer"},2,0)</f>
        <v>Leer</v>
      </c>
      <c r="T284" s="6" t="str">
        <f t="shared" si="39"/>
        <v>Leer</v>
      </c>
      <c r="U284" s="6" t="str">
        <f t="shared" si="32"/>
        <v/>
      </c>
      <c r="V284" s="6" t="str">
        <f>VLOOKUP($C284,{"29 - Psychiatrie (Erwachsene)","Anrechnungstatbestand";"30 - Kinder- und Jugendpsychiatrie","Anrechnungstatbestand";"31 - Psychosomatik","Anrechnungstatbestand";"","Leer";0,"Leer"},2,0)</f>
        <v>Leer</v>
      </c>
      <c r="W284" s="6" t="str">
        <f t="shared" si="33"/>
        <v>Leer</v>
      </c>
      <c r="X284" s="6">
        <f>VLOOKUP($C284,{"29 - Psychiatrie (Erwachsene)",1;"30 - Kinder- und Jugendpsychiatrie",1;"31 - Psychosomatik",1;"00 - Bitte eine Fachabteilung auswählen",0;"",0},2,0)</f>
        <v>0</v>
      </c>
      <c r="Y284" s="6">
        <f t="shared" si="34"/>
        <v>0</v>
      </c>
      <c r="Z284" s="6">
        <f t="shared" si="35"/>
        <v>0</v>
      </c>
      <c r="AA284" s="6">
        <f t="shared" si="36"/>
        <v>0</v>
      </c>
      <c r="AB284" s="6">
        <f t="shared" si="37"/>
        <v>0</v>
      </c>
      <c r="AC284" s="6">
        <f t="shared" si="38"/>
        <v>0</v>
      </c>
      <c r="AD284" s="6"/>
      <c r="AE284" s="6"/>
    </row>
    <row r="285" spans="1:31" s="20" customFormat="1" ht="15" customHeight="1" x14ac:dyDescent="0.25">
      <c r="A285" s="19"/>
      <c r="B285" s="74" t="str">
        <f t="shared" si="30"/>
        <v>!!!</v>
      </c>
      <c r="C285" s="202" t="str">
        <f>IF($D285&lt;&gt;"",VLOOKUP(TEXT($D285,0),'Angaben Stationen'!$C$15:$D$114,2,0),"")</f>
        <v/>
      </c>
      <c r="D285" s="203"/>
      <c r="E285" s="210"/>
      <c r="F285" s="222"/>
      <c r="G285" s="205"/>
      <c r="H285" s="205"/>
      <c r="I285" s="223"/>
      <c r="J285" s="224"/>
      <c r="K285" s="114"/>
      <c r="L285" s="115"/>
      <c r="Q285" s="6">
        <f t="shared" si="31"/>
        <v>0</v>
      </c>
      <c r="R285" s="6" t="str">
        <f>VLOOKUP(C285,{"29 - Psychiatrie (Erwachsene)","BGI";"30 - Kinder- und Jugendpsychiatrie","BGII";"31 - Psychosomatik","BGI";"00 - Bitte eine Fachabteilung auswählen","Leer";"","Leer"},2,0)</f>
        <v>Leer</v>
      </c>
      <c r="S285" s="6" t="str">
        <f>VLOOKUP(C285,{"29 - Psychiatrie (Erwachsene)","BGIb";"30 - Kinder- und Jugendpsychiatrie","BGIIb";"31 - Psychosomatik","BGIb";"00 - Bitte eine Fachabteilung auswählen","Leer";"","Leer"},2,0)</f>
        <v>Leer</v>
      </c>
      <c r="T285" s="6" t="str">
        <f t="shared" si="39"/>
        <v>Leer</v>
      </c>
      <c r="U285" s="6" t="str">
        <f t="shared" si="32"/>
        <v/>
      </c>
      <c r="V285" s="6" t="str">
        <f>VLOOKUP($C285,{"29 - Psychiatrie (Erwachsene)","Anrechnungstatbestand";"30 - Kinder- und Jugendpsychiatrie","Anrechnungstatbestand";"31 - Psychosomatik","Anrechnungstatbestand";"","Leer";0,"Leer"},2,0)</f>
        <v>Leer</v>
      </c>
      <c r="W285" s="6" t="str">
        <f t="shared" si="33"/>
        <v>Leer</v>
      </c>
      <c r="X285" s="6">
        <f>VLOOKUP($C285,{"29 - Psychiatrie (Erwachsene)",1;"30 - Kinder- und Jugendpsychiatrie",1;"31 - Psychosomatik",1;"00 - Bitte eine Fachabteilung auswählen",0;"",0},2,0)</f>
        <v>0</v>
      </c>
      <c r="Y285" s="6">
        <f t="shared" si="34"/>
        <v>0</v>
      </c>
      <c r="Z285" s="6">
        <f t="shared" si="35"/>
        <v>0</v>
      </c>
      <c r="AA285" s="6">
        <f t="shared" si="36"/>
        <v>0</v>
      </c>
      <c r="AB285" s="6">
        <f t="shared" si="37"/>
        <v>0</v>
      </c>
      <c r="AC285" s="6">
        <f t="shared" si="38"/>
        <v>0</v>
      </c>
      <c r="AD285" s="6"/>
      <c r="AE285" s="6"/>
    </row>
    <row r="286" spans="1:31" s="20" customFormat="1" ht="15" customHeight="1" x14ac:dyDescent="0.25">
      <c r="A286" s="19"/>
      <c r="B286" s="74" t="str">
        <f t="shared" si="30"/>
        <v>!!!</v>
      </c>
      <c r="C286" s="202" t="str">
        <f>IF($D286&lt;&gt;"",VLOOKUP(TEXT($D286,0),'Angaben Stationen'!$C$15:$D$114,2,0),"")</f>
        <v/>
      </c>
      <c r="D286" s="203"/>
      <c r="E286" s="210"/>
      <c r="F286" s="222"/>
      <c r="G286" s="205"/>
      <c r="H286" s="205"/>
      <c r="I286" s="223"/>
      <c r="J286" s="224"/>
      <c r="K286" s="114"/>
      <c r="L286" s="115"/>
      <c r="Q286" s="6">
        <f t="shared" si="31"/>
        <v>0</v>
      </c>
      <c r="R286" s="6" t="str">
        <f>VLOOKUP(C286,{"29 - Psychiatrie (Erwachsene)","BGI";"30 - Kinder- und Jugendpsychiatrie","BGII";"31 - Psychosomatik","BGI";"00 - Bitte eine Fachabteilung auswählen","Leer";"","Leer"},2,0)</f>
        <v>Leer</v>
      </c>
      <c r="S286" s="6" t="str">
        <f>VLOOKUP(C286,{"29 - Psychiatrie (Erwachsene)","BGIb";"30 - Kinder- und Jugendpsychiatrie","BGIIb";"31 - Psychosomatik","BGIb";"00 - Bitte eine Fachabteilung auswählen","Leer";"","Leer"},2,0)</f>
        <v>Leer</v>
      </c>
      <c r="T286" s="6" t="str">
        <f t="shared" si="39"/>
        <v>Leer</v>
      </c>
      <c r="U286" s="6" t="str">
        <f t="shared" si="32"/>
        <v/>
      </c>
      <c r="V286" s="6" t="str">
        <f>VLOOKUP($C286,{"29 - Psychiatrie (Erwachsene)","Anrechnungstatbestand";"30 - Kinder- und Jugendpsychiatrie","Anrechnungstatbestand";"31 - Psychosomatik","Anrechnungstatbestand";"","Leer";0,"Leer"},2,0)</f>
        <v>Leer</v>
      </c>
      <c r="W286" s="6" t="str">
        <f t="shared" si="33"/>
        <v>Leer</v>
      </c>
      <c r="X286" s="6">
        <f>VLOOKUP($C286,{"29 - Psychiatrie (Erwachsene)",1;"30 - Kinder- und Jugendpsychiatrie",1;"31 - Psychosomatik",1;"00 - Bitte eine Fachabteilung auswählen",0;"",0},2,0)</f>
        <v>0</v>
      </c>
      <c r="Y286" s="6">
        <f t="shared" si="34"/>
        <v>0</v>
      </c>
      <c r="Z286" s="6">
        <f t="shared" si="35"/>
        <v>0</v>
      </c>
      <c r="AA286" s="6">
        <f t="shared" si="36"/>
        <v>0</v>
      </c>
      <c r="AB286" s="6">
        <f t="shared" si="37"/>
        <v>0</v>
      </c>
      <c r="AC286" s="6">
        <f t="shared" si="38"/>
        <v>0</v>
      </c>
      <c r="AD286" s="6"/>
      <c r="AE286" s="6"/>
    </row>
    <row r="287" spans="1:31" s="20" customFormat="1" ht="15" customHeight="1" x14ac:dyDescent="0.25">
      <c r="A287" s="19"/>
      <c r="B287" s="74" t="str">
        <f t="shared" si="30"/>
        <v>!!!</v>
      </c>
      <c r="C287" s="202" t="str">
        <f>IF($D287&lt;&gt;"",VLOOKUP(TEXT($D287,0),'Angaben Stationen'!$C$15:$D$114,2,0),"")</f>
        <v/>
      </c>
      <c r="D287" s="203"/>
      <c r="E287" s="210"/>
      <c r="F287" s="222"/>
      <c r="G287" s="205"/>
      <c r="H287" s="205"/>
      <c r="I287" s="223"/>
      <c r="J287" s="224"/>
      <c r="K287" s="114"/>
      <c r="L287" s="115"/>
      <c r="Q287" s="6">
        <f t="shared" si="31"/>
        <v>0</v>
      </c>
      <c r="R287" s="6" t="str">
        <f>VLOOKUP(C287,{"29 - Psychiatrie (Erwachsene)","BGI";"30 - Kinder- und Jugendpsychiatrie","BGII";"31 - Psychosomatik","BGI";"00 - Bitte eine Fachabteilung auswählen","Leer";"","Leer"},2,0)</f>
        <v>Leer</v>
      </c>
      <c r="S287" s="6" t="str">
        <f>VLOOKUP(C287,{"29 - Psychiatrie (Erwachsene)","BGIb";"30 - Kinder- und Jugendpsychiatrie","BGIIb";"31 - Psychosomatik","BGIb";"00 - Bitte eine Fachabteilung auswählen","Leer";"","Leer"},2,0)</f>
        <v>Leer</v>
      </c>
      <c r="T287" s="6" t="str">
        <f t="shared" si="39"/>
        <v>Leer</v>
      </c>
      <c r="U287" s="6" t="str">
        <f t="shared" si="32"/>
        <v/>
      </c>
      <c r="V287" s="6" t="str">
        <f>VLOOKUP($C287,{"29 - Psychiatrie (Erwachsene)","Anrechnungstatbestand";"30 - Kinder- und Jugendpsychiatrie","Anrechnungstatbestand";"31 - Psychosomatik","Anrechnungstatbestand";"","Leer";0,"Leer"},2,0)</f>
        <v>Leer</v>
      </c>
      <c r="W287" s="6" t="str">
        <f t="shared" si="33"/>
        <v>Leer</v>
      </c>
      <c r="X287" s="6">
        <f>VLOOKUP($C287,{"29 - Psychiatrie (Erwachsene)",1;"30 - Kinder- und Jugendpsychiatrie",1;"31 - Psychosomatik",1;"00 - Bitte eine Fachabteilung auswählen",0;"",0},2,0)</f>
        <v>0</v>
      </c>
      <c r="Y287" s="6">
        <f t="shared" si="34"/>
        <v>0</v>
      </c>
      <c r="Z287" s="6">
        <f t="shared" si="35"/>
        <v>0</v>
      </c>
      <c r="AA287" s="6">
        <f t="shared" si="36"/>
        <v>0</v>
      </c>
      <c r="AB287" s="6">
        <f t="shared" si="37"/>
        <v>0</v>
      </c>
      <c r="AC287" s="6">
        <f t="shared" si="38"/>
        <v>0</v>
      </c>
      <c r="AD287" s="6"/>
      <c r="AE287" s="6"/>
    </row>
    <row r="288" spans="1:31" s="20" customFormat="1" ht="15" customHeight="1" x14ac:dyDescent="0.25">
      <c r="A288" s="19"/>
      <c r="B288" s="74" t="str">
        <f t="shared" si="30"/>
        <v>!!!</v>
      </c>
      <c r="C288" s="202" t="str">
        <f>IF($D288&lt;&gt;"",VLOOKUP(TEXT($D288,0),'Angaben Stationen'!$C$15:$D$114,2,0),"")</f>
        <v/>
      </c>
      <c r="D288" s="203"/>
      <c r="E288" s="210"/>
      <c r="F288" s="222"/>
      <c r="G288" s="205"/>
      <c r="H288" s="205"/>
      <c r="I288" s="223"/>
      <c r="J288" s="224"/>
      <c r="K288" s="114"/>
      <c r="L288" s="115"/>
      <c r="Q288" s="6">
        <f t="shared" si="31"/>
        <v>0</v>
      </c>
      <c r="R288" s="6" t="str">
        <f>VLOOKUP(C288,{"29 - Psychiatrie (Erwachsene)","BGI";"30 - Kinder- und Jugendpsychiatrie","BGII";"31 - Psychosomatik","BGI";"00 - Bitte eine Fachabteilung auswählen","Leer";"","Leer"},2,0)</f>
        <v>Leer</v>
      </c>
      <c r="S288" s="6" t="str">
        <f>VLOOKUP(C288,{"29 - Psychiatrie (Erwachsene)","BGIb";"30 - Kinder- und Jugendpsychiatrie","BGIIb";"31 - Psychosomatik","BGIb";"00 - Bitte eine Fachabteilung auswählen","Leer";"","Leer"},2,0)</f>
        <v>Leer</v>
      </c>
      <c r="T288" s="6" t="str">
        <f t="shared" si="39"/>
        <v>Leer</v>
      </c>
      <c r="U288" s="6" t="str">
        <f t="shared" si="32"/>
        <v/>
      </c>
      <c r="V288" s="6" t="str">
        <f>VLOOKUP($C288,{"29 - Psychiatrie (Erwachsene)","Anrechnungstatbestand";"30 - Kinder- und Jugendpsychiatrie","Anrechnungstatbestand";"31 - Psychosomatik","Anrechnungstatbestand";"","Leer";0,"Leer"},2,0)</f>
        <v>Leer</v>
      </c>
      <c r="W288" s="6" t="str">
        <f t="shared" si="33"/>
        <v>Leer</v>
      </c>
      <c r="X288" s="6">
        <f>VLOOKUP($C288,{"29 - Psychiatrie (Erwachsene)",1;"30 - Kinder- und Jugendpsychiatrie",1;"31 - Psychosomatik",1;"00 - Bitte eine Fachabteilung auswählen",0;"",0},2,0)</f>
        <v>0</v>
      </c>
      <c r="Y288" s="6">
        <f t="shared" si="34"/>
        <v>0</v>
      </c>
      <c r="Z288" s="6">
        <f t="shared" si="35"/>
        <v>0</v>
      </c>
      <c r="AA288" s="6">
        <f t="shared" si="36"/>
        <v>0</v>
      </c>
      <c r="AB288" s="6">
        <f t="shared" si="37"/>
        <v>0</v>
      </c>
      <c r="AC288" s="6">
        <f t="shared" si="38"/>
        <v>0</v>
      </c>
      <c r="AD288" s="6"/>
      <c r="AE288" s="6"/>
    </row>
    <row r="289" spans="1:31" s="20" customFormat="1" ht="15" customHeight="1" x14ac:dyDescent="0.25">
      <c r="A289" s="19"/>
      <c r="B289" s="74" t="str">
        <f t="shared" si="30"/>
        <v>!!!</v>
      </c>
      <c r="C289" s="202" t="str">
        <f>IF($D289&lt;&gt;"",VLOOKUP(TEXT($D289,0),'Angaben Stationen'!$C$15:$D$114,2,0),"")</f>
        <v/>
      </c>
      <c r="D289" s="203"/>
      <c r="E289" s="210"/>
      <c r="F289" s="222"/>
      <c r="G289" s="205"/>
      <c r="H289" s="205"/>
      <c r="I289" s="223"/>
      <c r="J289" s="224"/>
      <c r="K289" s="114"/>
      <c r="L289" s="115"/>
      <c r="Q289" s="6">
        <f t="shared" si="31"/>
        <v>0</v>
      </c>
      <c r="R289" s="6" t="str">
        <f>VLOOKUP(C289,{"29 - Psychiatrie (Erwachsene)","BGI";"30 - Kinder- und Jugendpsychiatrie","BGII";"31 - Psychosomatik","BGI";"00 - Bitte eine Fachabteilung auswählen","Leer";"","Leer"},2,0)</f>
        <v>Leer</v>
      </c>
      <c r="S289" s="6" t="str">
        <f>VLOOKUP(C289,{"29 - Psychiatrie (Erwachsene)","BGIb";"30 - Kinder- und Jugendpsychiatrie","BGIIb";"31 - Psychosomatik","BGIb";"00 - Bitte eine Fachabteilung auswählen","Leer";"","Leer"},2,0)</f>
        <v>Leer</v>
      </c>
      <c r="T289" s="6" t="str">
        <f t="shared" si="39"/>
        <v>Leer</v>
      </c>
      <c r="U289" s="6" t="str">
        <f t="shared" si="32"/>
        <v/>
      </c>
      <c r="V289" s="6" t="str">
        <f>VLOOKUP($C289,{"29 - Psychiatrie (Erwachsene)","Anrechnungstatbestand";"30 - Kinder- und Jugendpsychiatrie","Anrechnungstatbestand";"31 - Psychosomatik","Anrechnungstatbestand";"","Leer";0,"Leer"},2,0)</f>
        <v>Leer</v>
      </c>
      <c r="W289" s="6" t="str">
        <f t="shared" si="33"/>
        <v>Leer</v>
      </c>
      <c r="X289" s="6">
        <f>VLOOKUP($C289,{"29 - Psychiatrie (Erwachsene)",1;"30 - Kinder- und Jugendpsychiatrie",1;"31 - Psychosomatik",1;"00 - Bitte eine Fachabteilung auswählen",0;"",0},2,0)</f>
        <v>0</v>
      </c>
      <c r="Y289" s="6">
        <f t="shared" si="34"/>
        <v>0</v>
      </c>
      <c r="Z289" s="6">
        <f t="shared" si="35"/>
        <v>0</v>
      </c>
      <c r="AA289" s="6">
        <f t="shared" si="36"/>
        <v>0</v>
      </c>
      <c r="AB289" s="6">
        <f t="shared" si="37"/>
        <v>0</v>
      </c>
      <c r="AC289" s="6">
        <f t="shared" si="38"/>
        <v>0</v>
      </c>
      <c r="AD289" s="6"/>
      <c r="AE289" s="6"/>
    </row>
    <row r="290" spans="1:31" s="20" customFormat="1" ht="15" customHeight="1" x14ac:dyDescent="0.25">
      <c r="A290" s="19"/>
      <c r="B290" s="74" t="str">
        <f t="shared" si="30"/>
        <v>!!!</v>
      </c>
      <c r="C290" s="202" t="str">
        <f>IF($D290&lt;&gt;"",VLOOKUP(TEXT($D290,0),'Angaben Stationen'!$C$15:$D$114,2,0),"")</f>
        <v/>
      </c>
      <c r="D290" s="203"/>
      <c r="E290" s="210"/>
      <c r="F290" s="222"/>
      <c r="G290" s="205"/>
      <c r="H290" s="205"/>
      <c r="I290" s="223"/>
      <c r="J290" s="224"/>
      <c r="K290" s="114"/>
      <c r="L290" s="115"/>
      <c r="Q290" s="6">
        <f t="shared" si="31"/>
        <v>0</v>
      </c>
      <c r="R290" s="6" t="str">
        <f>VLOOKUP(C290,{"29 - Psychiatrie (Erwachsene)","BGI";"30 - Kinder- und Jugendpsychiatrie","BGII";"31 - Psychosomatik","BGI";"00 - Bitte eine Fachabteilung auswählen","Leer";"","Leer"},2,0)</f>
        <v>Leer</v>
      </c>
      <c r="S290" s="6" t="str">
        <f>VLOOKUP(C290,{"29 - Psychiatrie (Erwachsene)","BGIb";"30 - Kinder- und Jugendpsychiatrie","BGIIb";"31 - Psychosomatik","BGIb";"00 - Bitte eine Fachabteilung auswählen","Leer";"","Leer"},2,0)</f>
        <v>Leer</v>
      </c>
      <c r="T290" s="6" t="str">
        <f t="shared" si="39"/>
        <v>Leer</v>
      </c>
      <c r="U290" s="6" t="str">
        <f t="shared" si="32"/>
        <v/>
      </c>
      <c r="V290" s="6" t="str">
        <f>VLOOKUP($C290,{"29 - Psychiatrie (Erwachsene)","Anrechnungstatbestand";"30 - Kinder- und Jugendpsychiatrie","Anrechnungstatbestand";"31 - Psychosomatik","Anrechnungstatbestand";"","Leer";0,"Leer"},2,0)</f>
        <v>Leer</v>
      </c>
      <c r="W290" s="6" t="str">
        <f t="shared" si="33"/>
        <v>Leer</v>
      </c>
      <c r="X290" s="6">
        <f>VLOOKUP($C290,{"29 - Psychiatrie (Erwachsene)",1;"30 - Kinder- und Jugendpsychiatrie",1;"31 - Psychosomatik",1;"00 - Bitte eine Fachabteilung auswählen",0;"",0},2,0)</f>
        <v>0</v>
      </c>
      <c r="Y290" s="6">
        <f t="shared" si="34"/>
        <v>0</v>
      </c>
      <c r="Z290" s="6">
        <f t="shared" si="35"/>
        <v>0</v>
      </c>
      <c r="AA290" s="6">
        <f t="shared" si="36"/>
        <v>0</v>
      </c>
      <c r="AB290" s="6">
        <f t="shared" si="37"/>
        <v>0</v>
      </c>
      <c r="AC290" s="6">
        <f t="shared" si="38"/>
        <v>0</v>
      </c>
      <c r="AD290" s="6"/>
      <c r="AE290" s="6"/>
    </row>
    <row r="291" spans="1:31" s="20" customFormat="1" ht="15" customHeight="1" x14ac:dyDescent="0.25">
      <c r="A291" s="19"/>
      <c r="B291" s="74" t="str">
        <f t="shared" si="30"/>
        <v>!!!</v>
      </c>
      <c r="C291" s="202" t="str">
        <f>IF($D291&lt;&gt;"",VLOOKUP(TEXT($D291,0),'Angaben Stationen'!$C$15:$D$114,2,0),"")</f>
        <v/>
      </c>
      <c r="D291" s="203"/>
      <c r="E291" s="210"/>
      <c r="F291" s="222"/>
      <c r="G291" s="205"/>
      <c r="H291" s="205"/>
      <c r="I291" s="223"/>
      <c r="J291" s="224"/>
      <c r="K291" s="114"/>
      <c r="L291" s="115"/>
      <c r="Q291" s="6">
        <f t="shared" si="31"/>
        <v>0</v>
      </c>
      <c r="R291" s="6" t="str">
        <f>VLOOKUP(C291,{"29 - Psychiatrie (Erwachsene)","BGI";"30 - Kinder- und Jugendpsychiatrie","BGII";"31 - Psychosomatik","BGI";"00 - Bitte eine Fachabteilung auswählen","Leer";"","Leer"},2,0)</f>
        <v>Leer</v>
      </c>
      <c r="S291" s="6" t="str">
        <f>VLOOKUP(C291,{"29 - Psychiatrie (Erwachsene)","BGIb";"30 - Kinder- und Jugendpsychiatrie","BGIIb";"31 - Psychosomatik","BGIb";"00 - Bitte eine Fachabteilung auswählen","Leer";"","Leer"},2,0)</f>
        <v>Leer</v>
      </c>
      <c r="T291" s="6" t="str">
        <f t="shared" si="39"/>
        <v>Leer</v>
      </c>
      <c r="U291" s="6" t="str">
        <f t="shared" si="32"/>
        <v/>
      </c>
      <c r="V291" s="6" t="str">
        <f>VLOOKUP($C291,{"29 - Psychiatrie (Erwachsene)","Anrechnungstatbestand";"30 - Kinder- und Jugendpsychiatrie","Anrechnungstatbestand";"31 - Psychosomatik","Anrechnungstatbestand";"","Leer";0,"Leer"},2,0)</f>
        <v>Leer</v>
      </c>
      <c r="W291" s="6" t="str">
        <f t="shared" si="33"/>
        <v>Leer</v>
      </c>
      <c r="X291" s="6">
        <f>VLOOKUP($C291,{"29 - Psychiatrie (Erwachsene)",1;"30 - Kinder- und Jugendpsychiatrie",1;"31 - Psychosomatik",1;"00 - Bitte eine Fachabteilung auswählen",0;"",0},2,0)</f>
        <v>0</v>
      </c>
      <c r="Y291" s="6">
        <f t="shared" si="34"/>
        <v>0</v>
      </c>
      <c r="Z291" s="6">
        <f t="shared" si="35"/>
        <v>0</v>
      </c>
      <c r="AA291" s="6">
        <f t="shared" si="36"/>
        <v>0</v>
      </c>
      <c r="AB291" s="6">
        <f t="shared" si="37"/>
        <v>0</v>
      </c>
      <c r="AC291" s="6">
        <f t="shared" si="38"/>
        <v>0</v>
      </c>
      <c r="AD291" s="6"/>
      <c r="AE291" s="6"/>
    </row>
    <row r="292" spans="1:31" s="20" customFormat="1" ht="15" customHeight="1" x14ac:dyDescent="0.25">
      <c r="A292" s="19"/>
      <c r="B292" s="74" t="str">
        <f t="shared" si="30"/>
        <v>!!!</v>
      </c>
      <c r="C292" s="202" t="str">
        <f>IF($D292&lt;&gt;"",VLOOKUP(TEXT($D292,0),'Angaben Stationen'!$C$15:$D$114,2,0),"")</f>
        <v/>
      </c>
      <c r="D292" s="203"/>
      <c r="E292" s="210"/>
      <c r="F292" s="222"/>
      <c r="G292" s="205"/>
      <c r="H292" s="205"/>
      <c r="I292" s="223"/>
      <c r="J292" s="224"/>
      <c r="K292" s="114"/>
      <c r="L292" s="115"/>
      <c r="Q292" s="6">
        <f t="shared" si="31"/>
        <v>0</v>
      </c>
      <c r="R292" s="6" t="str">
        <f>VLOOKUP(C292,{"29 - Psychiatrie (Erwachsene)","BGI";"30 - Kinder- und Jugendpsychiatrie","BGII";"31 - Psychosomatik","BGI";"00 - Bitte eine Fachabteilung auswählen","Leer";"","Leer"},2,0)</f>
        <v>Leer</v>
      </c>
      <c r="S292" s="6" t="str">
        <f>VLOOKUP(C292,{"29 - Psychiatrie (Erwachsene)","BGIb";"30 - Kinder- und Jugendpsychiatrie","BGIIb";"31 - Psychosomatik","BGIb";"00 - Bitte eine Fachabteilung auswählen","Leer";"","Leer"},2,0)</f>
        <v>Leer</v>
      </c>
      <c r="T292" s="6" t="str">
        <f t="shared" si="39"/>
        <v>Leer</v>
      </c>
      <c r="U292" s="6" t="str">
        <f t="shared" si="32"/>
        <v/>
      </c>
      <c r="V292" s="6" t="str">
        <f>VLOOKUP($C292,{"29 - Psychiatrie (Erwachsene)","Anrechnungstatbestand";"30 - Kinder- und Jugendpsychiatrie","Anrechnungstatbestand";"31 - Psychosomatik","Anrechnungstatbestand";"","Leer";0,"Leer"},2,0)</f>
        <v>Leer</v>
      </c>
      <c r="W292" s="6" t="str">
        <f t="shared" si="33"/>
        <v>Leer</v>
      </c>
      <c r="X292" s="6">
        <f>VLOOKUP($C292,{"29 - Psychiatrie (Erwachsene)",1;"30 - Kinder- und Jugendpsychiatrie",1;"31 - Psychosomatik",1;"00 - Bitte eine Fachabteilung auswählen",0;"",0},2,0)</f>
        <v>0</v>
      </c>
      <c r="Y292" s="6">
        <f t="shared" si="34"/>
        <v>0</v>
      </c>
      <c r="Z292" s="6">
        <f t="shared" si="35"/>
        <v>0</v>
      </c>
      <c r="AA292" s="6">
        <f t="shared" si="36"/>
        <v>0</v>
      </c>
      <c r="AB292" s="6">
        <f t="shared" si="37"/>
        <v>0</v>
      </c>
      <c r="AC292" s="6">
        <f t="shared" si="38"/>
        <v>0</v>
      </c>
      <c r="AD292" s="6"/>
      <c r="AE292" s="6"/>
    </row>
    <row r="293" spans="1:31" s="20" customFormat="1" ht="15" customHeight="1" x14ac:dyDescent="0.25">
      <c r="A293" s="19"/>
      <c r="B293" s="74" t="str">
        <f t="shared" si="30"/>
        <v>!!!</v>
      </c>
      <c r="C293" s="202" t="str">
        <f>IF($D293&lt;&gt;"",VLOOKUP(TEXT($D293,0),'Angaben Stationen'!$C$15:$D$114,2,0),"")</f>
        <v/>
      </c>
      <c r="D293" s="203"/>
      <c r="E293" s="210"/>
      <c r="F293" s="222"/>
      <c r="G293" s="205"/>
      <c r="H293" s="205"/>
      <c r="I293" s="223"/>
      <c r="J293" s="224"/>
      <c r="K293" s="114"/>
      <c r="L293" s="115"/>
      <c r="Q293" s="6">
        <f t="shared" si="31"/>
        <v>0</v>
      </c>
      <c r="R293" s="6" t="str">
        <f>VLOOKUP(C293,{"29 - Psychiatrie (Erwachsene)","BGI";"30 - Kinder- und Jugendpsychiatrie","BGII";"31 - Psychosomatik","BGI";"00 - Bitte eine Fachabteilung auswählen","Leer";"","Leer"},2,0)</f>
        <v>Leer</v>
      </c>
      <c r="S293" s="6" t="str">
        <f>VLOOKUP(C293,{"29 - Psychiatrie (Erwachsene)","BGIb";"30 - Kinder- und Jugendpsychiatrie","BGIIb";"31 - Psychosomatik","BGIb";"00 - Bitte eine Fachabteilung auswählen","Leer";"","Leer"},2,0)</f>
        <v>Leer</v>
      </c>
      <c r="T293" s="6" t="str">
        <f t="shared" si="39"/>
        <v>Leer</v>
      </c>
      <c r="U293" s="6" t="str">
        <f t="shared" si="32"/>
        <v/>
      </c>
      <c r="V293" s="6" t="str">
        <f>VLOOKUP($C293,{"29 - Psychiatrie (Erwachsene)","Anrechnungstatbestand";"30 - Kinder- und Jugendpsychiatrie","Anrechnungstatbestand";"31 - Psychosomatik","Anrechnungstatbestand";"","Leer";0,"Leer"},2,0)</f>
        <v>Leer</v>
      </c>
      <c r="W293" s="6" t="str">
        <f t="shared" si="33"/>
        <v>Leer</v>
      </c>
      <c r="X293" s="6">
        <f>VLOOKUP($C293,{"29 - Psychiatrie (Erwachsene)",1;"30 - Kinder- und Jugendpsychiatrie",1;"31 - Psychosomatik",1;"00 - Bitte eine Fachabteilung auswählen",0;"",0},2,0)</f>
        <v>0</v>
      </c>
      <c r="Y293" s="6">
        <f t="shared" si="34"/>
        <v>0</v>
      </c>
      <c r="Z293" s="6">
        <f t="shared" si="35"/>
        <v>0</v>
      </c>
      <c r="AA293" s="6">
        <f t="shared" si="36"/>
        <v>0</v>
      </c>
      <c r="AB293" s="6">
        <f t="shared" si="37"/>
        <v>0</v>
      </c>
      <c r="AC293" s="6">
        <f t="shared" si="38"/>
        <v>0</v>
      </c>
      <c r="AD293" s="6"/>
      <c r="AE293" s="6"/>
    </row>
    <row r="294" spans="1:31" s="20" customFormat="1" ht="15" customHeight="1" x14ac:dyDescent="0.25">
      <c r="A294" s="19"/>
      <c r="B294" s="74" t="str">
        <f t="shared" si="30"/>
        <v>!!!</v>
      </c>
      <c r="C294" s="202" t="str">
        <f>IF($D294&lt;&gt;"",VLOOKUP(TEXT($D294,0),'Angaben Stationen'!$C$15:$D$114,2,0),"")</f>
        <v/>
      </c>
      <c r="D294" s="203"/>
      <c r="E294" s="210"/>
      <c r="F294" s="222"/>
      <c r="G294" s="205"/>
      <c r="H294" s="205"/>
      <c r="I294" s="223"/>
      <c r="J294" s="224"/>
      <c r="K294" s="114"/>
      <c r="L294" s="115"/>
      <c r="Q294" s="6">
        <f t="shared" si="31"/>
        <v>0</v>
      </c>
      <c r="R294" s="6" t="str">
        <f>VLOOKUP(C294,{"29 - Psychiatrie (Erwachsene)","BGI";"30 - Kinder- und Jugendpsychiatrie","BGII";"31 - Psychosomatik","BGI";"00 - Bitte eine Fachabteilung auswählen","Leer";"","Leer"},2,0)</f>
        <v>Leer</v>
      </c>
      <c r="S294" s="6" t="str">
        <f>VLOOKUP(C294,{"29 - Psychiatrie (Erwachsene)","BGIb";"30 - Kinder- und Jugendpsychiatrie","BGIIb";"31 - Psychosomatik","BGIb";"00 - Bitte eine Fachabteilung auswählen","Leer";"","Leer"},2,0)</f>
        <v>Leer</v>
      </c>
      <c r="T294" s="6" t="str">
        <f t="shared" si="39"/>
        <v>Leer</v>
      </c>
      <c r="U294" s="6" t="str">
        <f t="shared" si="32"/>
        <v/>
      </c>
      <c r="V294" s="6" t="str">
        <f>VLOOKUP($C294,{"29 - Psychiatrie (Erwachsene)","Anrechnungstatbestand";"30 - Kinder- und Jugendpsychiatrie","Anrechnungstatbestand";"31 - Psychosomatik","Anrechnungstatbestand";"","Leer";0,"Leer"},2,0)</f>
        <v>Leer</v>
      </c>
      <c r="W294" s="6" t="str">
        <f t="shared" si="33"/>
        <v>Leer</v>
      </c>
      <c r="X294" s="6">
        <f>VLOOKUP($C294,{"29 - Psychiatrie (Erwachsene)",1;"30 - Kinder- und Jugendpsychiatrie",1;"31 - Psychosomatik",1;"00 - Bitte eine Fachabteilung auswählen",0;"",0},2,0)</f>
        <v>0</v>
      </c>
      <c r="Y294" s="6">
        <f t="shared" si="34"/>
        <v>0</v>
      </c>
      <c r="Z294" s="6">
        <f t="shared" si="35"/>
        <v>0</v>
      </c>
      <c r="AA294" s="6">
        <f t="shared" si="36"/>
        <v>0</v>
      </c>
      <c r="AB294" s="6">
        <f t="shared" si="37"/>
        <v>0</v>
      </c>
      <c r="AC294" s="6">
        <f t="shared" si="38"/>
        <v>0</v>
      </c>
      <c r="AD294" s="6"/>
      <c r="AE294" s="6"/>
    </row>
    <row r="295" spans="1:31" s="20" customFormat="1" ht="15" customHeight="1" x14ac:dyDescent="0.25">
      <c r="A295" s="19"/>
      <c r="B295" s="74" t="str">
        <f t="shared" si="30"/>
        <v>!!!</v>
      </c>
      <c r="C295" s="202" t="str">
        <f>IF($D295&lt;&gt;"",VLOOKUP(TEXT($D295,0),'Angaben Stationen'!$C$15:$D$114,2,0),"")</f>
        <v/>
      </c>
      <c r="D295" s="203"/>
      <c r="E295" s="210"/>
      <c r="F295" s="222"/>
      <c r="G295" s="205"/>
      <c r="H295" s="205"/>
      <c r="I295" s="223"/>
      <c r="J295" s="224"/>
      <c r="K295" s="114"/>
      <c r="L295" s="115"/>
      <c r="Q295" s="6">
        <f t="shared" si="31"/>
        <v>0</v>
      </c>
      <c r="R295" s="6" t="str">
        <f>VLOOKUP(C295,{"29 - Psychiatrie (Erwachsene)","BGI";"30 - Kinder- und Jugendpsychiatrie","BGII";"31 - Psychosomatik","BGI";"00 - Bitte eine Fachabteilung auswählen","Leer";"","Leer"},2,0)</f>
        <v>Leer</v>
      </c>
      <c r="S295" s="6" t="str">
        <f>VLOOKUP(C295,{"29 - Psychiatrie (Erwachsene)","BGIb";"30 - Kinder- und Jugendpsychiatrie","BGIIb";"31 - Psychosomatik","BGIb";"00 - Bitte eine Fachabteilung auswählen","Leer";"","Leer"},2,0)</f>
        <v>Leer</v>
      </c>
      <c r="T295" s="6" t="str">
        <f t="shared" si="39"/>
        <v>Leer</v>
      </c>
      <c r="U295" s="6" t="str">
        <f t="shared" si="32"/>
        <v/>
      </c>
      <c r="V295" s="6" t="str">
        <f>VLOOKUP($C295,{"29 - Psychiatrie (Erwachsene)","Anrechnungstatbestand";"30 - Kinder- und Jugendpsychiatrie","Anrechnungstatbestand";"31 - Psychosomatik","Anrechnungstatbestand";"","Leer";0,"Leer"},2,0)</f>
        <v>Leer</v>
      </c>
      <c r="W295" s="6" t="str">
        <f t="shared" si="33"/>
        <v>Leer</v>
      </c>
      <c r="X295" s="6">
        <f>VLOOKUP($C295,{"29 - Psychiatrie (Erwachsene)",1;"30 - Kinder- und Jugendpsychiatrie",1;"31 - Psychosomatik",1;"00 - Bitte eine Fachabteilung auswählen",0;"",0},2,0)</f>
        <v>0</v>
      </c>
      <c r="Y295" s="6">
        <f t="shared" si="34"/>
        <v>0</v>
      </c>
      <c r="Z295" s="6">
        <f t="shared" si="35"/>
        <v>0</v>
      </c>
      <c r="AA295" s="6">
        <f t="shared" si="36"/>
        <v>0</v>
      </c>
      <c r="AB295" s="6">
        <f t="shared" si="37"/>
        <v>0</v>
      </c>
      <c r="AC295" s="6">
        <f t="shared" si="38"/>
        <v>0</v>
      </c>
      <c r="AD295" s="6"/>
      <c r="AE295" s="6"/>
    </row>
    <row r="296" spans="1:31" s="20" customFormat="1" ht="15" customHeight="1" x14ac:dyDescent="0.25">
      <c r="A296" s="19"/>
      <c r="B296" s="74" t="str">
        <f t="shared" si="30"/>
        <v>!!!</v>
      </c>
      <c r="C296" s="202" t="str">
        <f>IF($D296&lt;&gt;"",VLOOKUP(TEXT($D296,0),'Angaben Stationen'!$C$15:$D$114,2,0),"")</f>
        <v/>
      </c>
      <c r="D296" s="203"/>
      <c r="E296" s="210"/>
      <c r="F296" s="222"/>
      <c r="G296" s="205"/>
      <c r="H296" s="205"/>
      <c r="I296" s="223"/>
      <c r="J296" s="224"/>
      <c r="K296" s="114"/>
      <c r="L296" s="115"/>
      <c r="Q296" s="6">
        <f t="shared" si="31"/>
        <v>0</v>
      </c>
      <c r="R296" s="6" t="str">
        <f>VLOOKUP(C296,{"29 - Psychiatrie (Erwachsene)","BGI";"30 - Kinder- und Jugendpsychiatrie","BGII";"31 - Psychosomatik","BGI";"00 - Bitte eine Fachabteilung auswählen","Leer";"","Leer"},2,0)</f>
        <v>Leer</v>
      </c>
      <c r="S296" s="6" t="str">
        <f>VLOOKUP(C296,{"29 - Psychiatrie (Erwachsene)","BGIb";"30 - Kinder- und Jugendpsychiatrie","BGIIb";"31 - Psychosomatik","BGIb";"00 - Bitte eine Fachabteilung auswählen","Leer";"","Leer"},2,0)</f>
        <v>Leer</v>
      </c>
      <c r="T296" s="6" t="str">
        <f t="shared" si="39"/>
        <v>Leer</v>
      </c>
      <c r="U296" s="6" t="str">
        <f t="shared" si="32"/>
        <v/>
      </c>
      <c r="V296" s="6" t="str">
        <f>VLOOKUP($C296,{"29 - Psychiatrie (Erwachsene)","Anrechnungstatbestand";"30 - Kinder- und Jugendpsychiatrie","Anrechnungstatbestand";"31 - Psychosomatik","Anrechnungstatbestand";"","Leer";0,"Leer"},2,0)</f>
        <v>Leer</v>
      </c>
      <c r="W296" s="6" t="str">
        <f t="shared" si="33"/>
        <v>Leer</v>
      </c>
      <c r="X296" s="6">
        <f>VLOOKUP($C296,{"29 - Psychiatrie (Erwachsene)",1;"30 - Kinder- und Jugendpsychiatrie",1;"31 - Psychosomatik",1;"00 - Bitte eine Fachabteilung auswählen",0;"",0},2,0)</f>
        <v>0</v>
      </c>
      <c r="Y296" s="6">
        <f t="shared" si="34"/>
        <v>0</v>
      </c>
      <c r="Z296" s="6">
        <f t="shared" si="35"/>
        <v>0</v>
      </c>
      <c r="AA296" s="6">
        <f t="shared" si="36"/>
        <v>0</v>
      </c>
      <c r="AB296" s="6">
        <f t="shared" si="37"/>
        <v>0</v>
      </c>
      <c r="AC296" s="6">
        <f t="shared" si="38"/>
        <v>0</v>
      </c>
      <c r="AD296" s="6"/>
      <c r="AE296" s="6"/>
    </row>
    <row r="297" spans="1:31" s="20" customFormat="1" ht="15" customHeight="1" x14ac:dyDescent="0.25">
      <c r="A297" s="19"/>
      <c r="B297" s="74" t="str">
        <f t="shared" si="30"/>
        <v>!!!</v>
      </c>
      <c r="C297" s="202" t="str">
        <f>IF($D297&lt;&gt;"",VLOOKUP(TEXT($D297,0),'Angaben Stationen'!$C$15:$D$114,2,0),"")</f>
        <v/>
      </c>
      <c r="D297" s="203"/>
      <c r="E297" s="210"/>
      <c r="F297" s="222"/>
      <c r="G297" s="205"/>
      <c r="H297" s="205"/>
      <c r="I297" s="223"/>
      <c r="J297" s="224"/>
      <c r="K297" s="114"/>
      <c r="L297" s="115"/>
      <c r="Q297" s="6">
        <f t="shared" si="31"/>
        <v>0</v>
      </c>
      <c r="R297" s="6" t="str">
        <f>VLOOKUP(C297,{"29 - Psychiatrie (Erwachsene)","BGI";"30 - Kinder- und Jugendpsychiatrie","BGII";"31 - Psychosomatik","BGI";"00 - Bitte eine Fachabteilung auswählen","Leer";"","Leer"},2,0)</f>
        <v>Leer</v>
      </c>
      <c r="S297" s="6" t="str">
        <f>VLOOKUP(C297,{"29 - Psychiatrie (Erwachsene)","BGIb";"30 - Kinder- und Jugendpsychiatrie","BGIIb";"31 - Psychosomatik","BGIb";"00 - Bitte eine Fachabteilung auswählen","Leer";"","Leer"},2,0)</f>
        <v>Leer</v>
      </c>
      <c r="T297" s="6" t="str">
        <f t="shared" si="39"/>
        <v>Leer</v>
      </c>
      <c r="U297" s="6" t="str">
        <f t="shared" si="32"/>
        <v/>
      </c>
      <c r="V297" s="6" t="str">
        <f>VLOOKUP($C297,{"29 - Psychiatrie (Erwachsene)","Anrechnungstatbestand";"30 - Kinder- und Jugendpsychiatrie","Anrechnungstatbestand";"31 - Psychosomatik","Anrechnungstatbestand";"","Leer";0,"Leer"},2,0)</f>
        <v>Leer</v>
      </c>
      <c r="W297" s="6" t="str">
        <f t="shared" si="33"/>
        <v>Leer</v>
      </c>
      <c r="X297" s="6">
        <f>VLOOKUP($C297,{"29 - Psychiatrie (Erwachsene)",1;"30 - Kinder- und Jugendpsychiatrie",1;"31 - Psychosomatik",1;"00 - Bitte eine Fachabteilung auswählen",0;"",0},2,0)</f>
        <v>0</v>
      </c>
      <c r="Y297" s="6">
        <f t="shared" si="34"/>
        <v>0</v>
      </c>
      <c r="Z297" s="6">
        <f t="shared" si="35"/>
        <v>0</v>
      </c>
      <c r="AA297" s="6">
        <f t="shared" si="36"/>
        <v>0</v>
      </c>
      <c r="AB297" s="6">
        <f t="shared" si="37"/>
        <v>0</v>
      </c>
      <c r="AC297" s="6">
        <f t="shared" si="38"/>
        <v>0</v>
      </c>
      <c r="AD297" s="6"/>
      <c r="AE297" s="6"/>
    </row>
    <row r="298" spans="1:31" s="20" customFormat="1" ht="15" customHeight="1" x14ac:dyDescent="0.25">
      <c r="A298" s="19"/>
      <c r="B298" s="74" t="str">
        <f t="shared" si="30"/>
        <v>!!!</v>
      </c>
      <c r="C298" s="202" t="str">
        <f>IF($D298&lt;&gt;"",VLOOKUP(TEXT($D298,0),'Angaben Stationen'!$C$15:$D$114,2,0),"")</f>
        <v/>
      </c>
      <c r="D298" s="203"/>
      <c r="E298" s="210"/>
      <c r="F298" s="222"/>
      <c r="G298" s="205"/>
      <c r="H298" s="205"/>
      <c r="I298" s="223"/>
      <c r="J298" s="224"/>
      <c r="K298" s="114"/>
      <c r="L298" s="115"/>
      <c r="Q298" s="6">
        <f t="shared" si="31"/>
        <v>0</v>
      </c>
      <c r="R298" s="6" t="str">
        <f>VLOOKUP(C298,{"29 - Psychiatrie (Erwachsene)","BGI";"30 - Kinder- und Jugendpsychiatrie","BGII";"31 - Psychosomatik","BGI";"00 - Bitte eine Fachabteilung auswählen","Leer";"","Leer"},2,0)</f>
        <v>Leer</v>
      </c>
      <c r="S298" s="6" t="str">
        <f>VLOOKUP(C298,{"29 - Psychiatrie (Erwachsene)","BGIb";"30 - Kinder- und Jugendpsychiatrie","BGIIb";"31 - Psychosomatik","BGIb";"00 - Bitte eine Fachabteilung auswählen","Leer";"","Leer"},2,0)</f>
        <v>Leer</v>
      </c>
      <c r="T298" s="6" t="str">
        <f t="shared" si="39"/>
        <v>Leer</v>
      </c>
      <c r="U298" s="6" t="str">
        <f t="shared" si="32"/>
        <v/>
      </c>
      <c r="V298" s="6" t="str">
        <f>VLOOKUP($C298,{"29 - Psychiatrie (Erwachsene)","Anrechnungstatbestand";"30 - Kinder- und Jugendpsychiatrie","Anrechnungstatbestand";"31 - Psychosomatik","Anrechnungstatbestand";"","Leer";0,"Leer"},2,0)</f>
        <v>Leer</v>
      </c>
      <c r="W298" s="6" t="str">
        <f t="shared" si="33"/>
        <v>Leer</v>
      </c>
      <c r="X298" s="6">
        <f>VLOOKUP($C298,{"29 - Psychiatrie (Erwachsene)",1;"30 - Kinder- und Jugendpsychiatrie",1;"31 - Psychosomatik",1;"00 - Bitte eine Fachabteilung auswählen",0;"",0},2,0)</f>
        <v>0</v>
      </c>
      <c r="Y298" s="6">
        <f t="shared" si="34"/>
        <v>0</v>
      </c>
      <c r="Z298" s="6">
        <f t="shared" si="35"/>
        <v>0</v>
      </c>
      <c r="AA298" s="6">
        <f t="shared" si="36"/>
        <v>0</v>
      </c>
      <c r="AB298" s="6">
        <f t="shared" si="37"/>
        <v>0</v>
      </c>
      <c r="AC298" s="6">
        <f t="shared" si="38"/>
        <v>0</v>
      </c>
      <c r="AD298" s="6"/>
      <c r="AE298" s="6"/>
    </row>
    <row r="299" spans="1:31" s="20" customFormat="1" ht="15" customHeight="1" x14ac:dyDescent="0.25">
      <c r="A299" s="19"/>
      <c r="B299" s="74" t="str">
        <f t="shared" si="30"/>
        <v>!!!</v>
      </c>
      <c r="C299" s="202" t="str">
        <f>IF($D299&lt;&gt;"",VLOOKUP(TEXT($D299,0),'Angaben Stationen'!$C$15:$D$114,2,0),"")</f>
        <v/>
      </c>
      <c r="D299" s="203"/>
      <c r="E299" s="210"/>
      <c r="F299" s="222"/>
      <c r="G299" s="205"/>
      <c r="H299" s="205"/>
      <c r="I299" s="223"/>
      <c r="J299" s="224"/>
      <c r="K299" s="114"/>
      <c r="L299" s="115"/>
      <c r="Q299" s="6">
        <f t="shared" si="31"/>
        <v>0</v>
      </c>
      <c r="R299" s="6" t="str">
        <f>VLOOKUP(C299,{"29 - Psychiatrie (Erwachsene)","BGI";"30 - Kinder- und Jugendpsychiatrie","BGII";"31 - Psychosomatik","BGI";"00 - Bitte eine Fachabteilung auswählen","Leer";"","Leer"},2,0)</f>
        <v>Leer</v>
      </c>
      <c r="S299" s="6" t="str">
        <f>VLOOKUP(C299,{"29 - Psychiatrie (Erwachsene)","BGIb";"30 - Kinder- und Jugendpsychiatrie","BGIIb";"31 - Psychosomatik","BGIb";"00 - Bitte eine Fachabteilung auswählen","Leer";"","Leer"},2,0)</f>
        <v>Leer</v>
      </c>
      <c r="T299" s="6" t="str">
        <f t="shared" si="39"/>
        <v>Leer</v>
      </c>
      <c r="U299" s="6" t="str">
        <f t="shared" si="32"/>
        <v/>
      </c>
      <c r="V299" s="6" t="str">
        <f>VLOOKUP($C299,{"29 - Psychiatrie (Erwachsene)","Anrechnungstatbestand";"30 - Kinder- und Jugendpsychiatrie","Anrechnungstatbestand";"31 - Psychosomatik","Anrechnungstatbestand";"","Leer";0,"Leer"},2,0)</f>
        <v>Leer</v>
      </c>
      <c r="W299" s="6" t="str">
        <f t="shared" si="33"/>
        <v>Leer</v>
      </c>
      <c r="X299" s="6">
        <f>VLOOKUP($C299,{"29 - Psychiatrie (Erwachsene)",1;"30 - Kinder- und Jugendpsychiatrie",1;"31 - Psychosomatik",1;"00 - Bitte eine Fachabteilung auswählen",0;"",0},2,0)</f>
        <v>0</v>
      </c>
      <c r="Y299" s="6">
        <f t="shared" si="34"/>
        <v>0</v>
      </c>
      <c r="Z299" s="6">
        <f t="shared" si="35"/>
        <v>0</v>
      </c>
      <c r="AA299" s="6">
        <f t="shared" si="36"/>
        <v>0</v>
      </c>
      <c r="AB299" s="6">
        <f t="shared" si="37"/>
        <v>0</v>
      </c>
      <c r="AC299" s="6">
        <f t="shared" si="38"/>
        <v>0</v>
      </c>
      <c r="AD299" s="6"/>
      <c r="AE299" s="6"/>
    </row>
    <row r="300" spans="1:31" s="20" customFormat="1" ht="15" customHeight="1" x14ac:dyDescent="0.25">
      <c r="A300" s="19"/>
      <c r="B300" s="74" t="str">
        <f t="shared" si="30"/>
        <v>!!!</v>
      </c>
      <c r="C300" s="202" t="str">
        <f>IF($D300&lt;&gt;"",VLOOKUP(TEXT($D300,0),'Angaben Stationen'!$C$15:$D$114,2,0),"")</f>
        <v/>
      </c>
      <c r="D300" s="203"/>
      <c r="E300" s="210"/>
      <c r="F300" s="222"/>
      <c r="G300" s="205"/>
      <c r="H300" s="205"/>
      <c r="I300" s="223"/>
      <c r="J300" s="224"/>
      <c r="K300" s="114"/>
      <c r="L300" s="115"/>
      <c r="Q300" s="6">
        <f t="shared" si="31"/>
        <v>0</v>
      </c>
      <c r="R300" s="6" t="str">
        <f>VLOOKUP(C300,{"29 - Psychiatrie (Erwachsene)","BGI";"30 - Kinder- und Jugendpsychiatrie","BGII";"31 - Psychosomatik","BGI";"00 - Bitte eine Fachabteilung auswählen","Leer";"","Leer"},2,0)</f>
        <v>Leer</v>
      </c>
      <c r="S300" s="6" t="str">
        <f>VLOOKUP(C300,{"29 - Psychiatrie (Erwachsene)","BGIb";"30 - Kinder- und Jugendpsychiatrie","BGIIb";"31 - Psychosomatik","BGIb";"00 - Bitte eine Fachabteilung auswählen","Leer";"","Leer"},2,0)</f>
        <v>Leer</v>
      </c>
      <c r="T300" s="6" t="str">
        <f t="shared" si="39"/>
        <v>Leer</v>
      </c>
      <c r="U300" s="6" t="str">
        <f t="shared" si="32"/>
        <v/>
      </c>
      <c r="V300" s="6" t="str">
        <f>VLOOKUP($C300,{"29 - Psychiatrie (Erwachsene)","Anrechnungstatbestand";"30 - Kinder- und Jugendpsychiatrie","Anrechnungstatbestand";"31 - Psychosomatik","Anrechnungstatbestand";"","Leer";0,"Leer"},2,0)</f>
        <v>Leer</v>
      </c>
      <c r="W300" s="6" t="str">
        <f t="shared" si="33"/>
        <v>Leer</v>
      </c>
      <c r="X300" s="6">
        <f>VLOOKUP($C300,{"29 - Psychiatrie (Erwachsene)",1;"30 - Kinder- und Jugendpsychiatrie",1;"31 - Psychosomatik",1;"00 - Bitte eine Fachabteilung auswählen",0;"",0},2,0)</f>
        <v>0</v>
      </c>
      <c r="Y300" s="6">
        <f t="shared" si="34"/>
        <v>0</v>
      </c>
      <c r="Z300" s="6">
        <f t="shared" si="35"/>
        <v>0</v>
      </c>
      <c r="AA300" s="6">
        <f t="shared" si="36"/>
        <v>0</v>
      </c>
      <c r="AB300" s="6">
        <f t="shared" si="37"/>
        <v>0</v>
      </c>
      <c r="AC300" s="6">
        <f t="shared" si="38"/>
        <v>0</v>
      </c>
      <c r="AD300" s="6"/>
      <c r="AE300" s="6"/>
    </row>
    <row r="301" spans="1:31" s="20" customFormat="1" ht="15" customHeight="1" x14ac:dyDescent="0.25">
      <c r="A301" s="19"/>
      <c r="B301" s="74" t="str">
        <f t="shared" si="30"/>
        <v>!!!</v>
      </c>
      <c r="C301" s="202" t="str">
        <f>IF($D301&lt;&gt;"",VLOOKUP(TEXT($D301,0),'Angaben Stationen'!$C$15:$D$114,2,0),"")</f>
        <v/>
      </c>
      <c r="D301" s="203"/>
      <c r="E301" s="210"/>
      <c r="F301" s="222"/>
      <c r="G301" s="205"/>
      <c r="H301" s="205"/>
      <c r="I301" s="223"/>
      <c r="J301" s="224"/>
      <c r="K301" s="114"/>
      <c r="L301" s="115"/>
      <c r="Q301" s="6">
        <f t="shared" si="31"/>
        <v>0</v>
      </c>
      <c r="R301" s="6" t="str">
        <f>VLOOKUP(C301,{"29 - Psychiatrie (Erwachsene)","BGI";"30 - Kinder- und Jugendpsychiatrie","BGII";"31 - Psychosomatik","BGI";"00 - Bitte eine Fachabteilung auswählen","Leer";"","Leer"},2,0)</f>
        <v>Leer</v>
      </c>
      <c r="S301" s="6" t="str">
        <f>VLOOKUP(C301,{"29 - Psychiatrie (Erwachsene)","BGIb";"30 - Kinder- und Jugendpsychiatrie","BGIIb";"31 - Psychosomatik","BGIb";"00 - Bitte eine Fachabteilung auswählen","Leer";"","Leer"},2,0)</f>
        <v>Leer</v>
      </c>
      <c r="T301" s="6" t="str">
        <f t="shared" si="39"/>
        <v>Leer</v>
      </c>
      <c r="U301" s="6" t="str">
        <f t="shared" si="32"/>
        <v/>
      </c>
      <c r="V301" s="6" t="str">
        <f>VLOOKUP($C301,{"29 - Psychiatrie (Erwachsene)","Anrechnungstatbestand";"30 - Kinder- und Jugendpsychiatrie","Anrechnungstatbestand";"31 - Psychosomatik","Anrechnungstatbestand";"","Leer";0,"Leer"},2,0)</f>
        <v>Leer</v>
      </c>
      <c r="W301" s="6" t="str">
        <f t="shared" si="33"/>
        <v>Leer</v>
      </c>
      <c r="X301" s="6">
        <f>VLOOKUP($C301,{"29 - Psychiatrie (Erwachsene)",1;"30 - Kinder- und Jugendpsychiatrie",1;"31 - Psychosomatik",1;"00 - Bitte eine Fachabteilung auswählen",0;"",0},2,0)</f>
        <v>0</v>
      </c>
      <c r="Y301" s="6">
        <f t="shared" si="34"/>
        <v>0</v>
      </c>
      <c r="Z301" s="6">
        <f t="shared" si="35"/>
        <v>0</v>
      </c>
      <c r="AA301" s="6">
        <f t="shared" si="36"/>
        <v>0</v>
      </c>
      <c r="AB301" s="6">
        <f t="shared" si="37"/>
        <v>0</v>
      </c>
      <c r="AC301" s="6">
        <f t="shared" si="38"/>
        <v>0</v>
      </c>
      <c r="AD301" s="6"/>
      <c r="AE301" s="6"/>
    </row>
    <row r="302" spans="1:31" s="20" customFormat="1" ht="15" customHeight="1" x14ac:dyDescent="0.25">
      <c r="A302" s="19"/>
      <c r="B302" s="74" t="str">
        <f t="shared" si="30"/>
        <v>!!!</v>
      </c>
      <c r="C302" s="202" t="str">
        <f>IF($D302&lt;&gt;"",VLOOKUP(TEXT($D302,0),'Angaben Stationen'!$C$15:$D$114,2,0),"")</f>
        <v/>
      </c>
      <c r="D302" s="203"/>
      <c r="E302" s="210"/>
      <c r="F302" s="222"/>
      <c r="G302" s="205"/>
      <c r="H302" s="205"/>
      <c r="I302" s="223"/>
      <c r="J302" s="224"/>
      <c r="K302" s="114"/>
      <c r="L302" s="115"/>
      <c r="Q302" s="6">
        <f t="shared" si="31"/>
        <v>0</v>
      </c>
      <c r="R302" s="6" t="str">
        <f>VLOOKUP(C302,{"29 - Psychiatrie (Erwachsene)","BGI";"30 - Kinder- und Jugendpsychiatrie","BGII";"31 - Psychosomatik","BGI";"00 - Bitte eine Fachabteilung auswählen","Leer";"","Leer"},2,0)</f>
        <v>Leer</v>
      </c>
      <c r="S302" s="6" t="str">
        <f>VLOOKUP(C302,{"29 - Psychiatrie (Erwachsene)","BGIb";"30 - Kinder- und Jugendpsychiatrie","BGIIb";"31 - Psychosomatik","BGIb";"00 - Bitte eine Fachabteilung auswählen","Leer";"","Leer"},2,0)</f>
        <v>Leer</v>
      </c>
      <c r="T302" s="6" t="str">
        <f t="shared" si="39"/>
        <v>Leer</v>
      </c>
      <c r="U302" s="6" t="str">
        <f t="shared" si="32"/>
        <v/>
      </c>
      <c r="V302" s="6" t="str">
        <f>VLOOKUP($C302,{"29 - Psychiatrie (Erwachsene)","Anrechnungstatbestand";"30 - Kinder- und Jugendpsychiatrie","Anrechnungstatbestand";"31 - Psychosomatik","Anrechnungstatbestand";"","Leer";0,"Leer"},2,0)</f>
        <v>Leer</v>
      </c>
      <c r="W302" s="6" t="str">
        <f t="shared" si="33"/>
        <v>Leer</v>
      </c>
      <c r="X302" s="6">
        <f>VLOOKUP($C302,{"29 - Psychiatrie (Erwachsene)",1;"30 - Kinder- und Jugendpsychiatrie",1;"31 - Psychosomatik",1;"00 - Bitte eine Fachabteilung auswählen",0;"",0},2,0)</f>
        <v>0</v>
      </c>
      <c r="Y302" s="6">
        <f t="shared" si="34"/>
        <v>0</v>
      </c>
      <c r="Z302" s="6">
        <f t="shared" si="35"/>
        <v>0</v>
      </c>
      <c r="AA302" s="6">
        <f t="shared" si="36"/>
        <v>0</v>
      </c>
      <c r="AB302" s="6">
        <f t="shared" si="37"/>
        <v>0</v>
      </c>
      <c r="AC302" s="6">
        <f t="shared" si="38"/>
        <v>0</v>
      </c>
      <c r="AD302" s="6"/>
      <c r="AE302" s="6"/>
    </row>
    <row r="303" spans="1:31" s="20" customFormat="1" ht="15" customHeight="1" x14ac:dyDescent="0.25">
      <c r="A303" s="19"/>
      <c r="B303" s="74" t="str">
        <f t="shared" si="30"/>
        <v>!!!</v>
      </c>
      <c r="C303" s="202" t="str">
        <f>IF($D303&lt;&gt;"",VLOOKUP(TEXT($D303,0),'Angaben Stationen'!$C$15:$D$114,2,0),"")</f>
        <v/>
      </c>
      <c r="D303" s="203"/>
      <c r="E303" s="210"/>
      <c r="F303" s="222"/>
      <c r="G303" s="205"/>
      <c r="H303" s="205"/>
      <c r="I303" s="223"/>
      <c r="J303" s="224"/>
      <c r="K303" s="114"/>
      <c r="L303" s="115"/>
      <c r="Q303" s="6">
        <f t="shared" si="31"/>
        <v>0</v>
      </c>
      <c r="R303" s="6" t="str">
        <f>VLOOKUP(C303,{"29 - Psychiatrie (Erwachsene)","BGI";"30 - Kinder- und Jugendpsychiatrie","BGII";"31 - Psychosomatik","BGI";"00 - Bitte eine Fachabteilung auswählen","Leer";"","Leer"},2,0)</f>
        <v>Leer</v>
      </c>
      <c r="S303" s="6" t="str">
        <f>VLOOKUP(C303,{"29 - Psychiatrie (Erwachsene)","BGIb";"30 - Kinder- und Jugendpsychiatrie","BGIIb";"31 - Psychosomatik","BGIb";"00 - Bitte eine Fachabteilung auswählen","Leer";"","Leer"},2,0)</f>
        <v>Leer</v>
      </c>
      <c r="T303" s="6" t="str">
        <f t="shared" si="39"/>
        <v>Leer</v>
      </c>
      <c r="U303" s="6" t="str">
        <f t="shared" si="32"/>
        <v/>
      </c>
      <c r="V303" s="6" t="str">
        <f>VLOOKUP($C303,{"29 - Psychiatrie (Erwachsene)","Anrechnungstatbestand";"30 - Kinder- und Jugendpsychiatrie","Anrechnungstatbestand";"31 - Psychosomatik","Anrechnungstatbestand";"","Leer";0,"Leer"},2,0)</f>
        <v>Leer</v>
      </c>
      <c r="W303" s="6" t="str">
        <f t="shared" si="33"/>
        <v>Leer</v>
      </c>
      <c r="X303" s="6">
        <f>VLOOKUP($C303,{"29 - Psychiatrie (Erwachsene)",1;"30 - Kinder- und Jugendpsychiatrie",1;"31 - Psychosomatik",1;"00 - Bitte eine Fachabteilung auswählen",0;"",0},2,0)</f>
        <v>0</v>
      </c>
      <c r="Y303" s="6">
        <f t="shared" si="34"/>
        <v>0</v>
      </c>
      <c r="Z303" s="6">
        <f t="shared" si="35"/>
        <v>0</v>
      </c>
      <c r="AA303" s="6">
        <f t="shared" si="36"/>
        <v>0</v>
      </c>
      <c r="AB303" s="6">
        <f t="shared" si="37"/>
        <v>0</v>
      </c>
      <c r="AC303" s="6">
        <f t="shared" si="38"/>
        <v>0</v>
      </c>
      <c r="AD303" s="6"/>
      <c r="AE303" s="6"/>
    </row>
    <row r="304" spans="1:31" s="20" customFormat="1" ht="15" customHeight="1" x14ac:dyDescent="0.25">
      <c r="A304" s="19"/>
      <c r="B304" s="74" t="str">
        <f t="shared" si="30"/>
        <v>!!!</v>
      </c>
      <c r="C304" s="202" t="str">
        <f>IF($D304&lt;&gt;"",VLOOKUP(TEXT($D304,0),'Angaben Stationen'!$C$15:$D$114,2,0),"")</f>
        <v/>
      </c>
      <c r="D304" s="203"/>
      <c r="E304" s="210"/>
      <c r="F304" s="222"/>
      <c r="G304" s="205"/>
      <c r="H304" s="205"/>
      <c r="I304" s="223"/>
      <c r="J304" s="224"/>
      <c r="K304" s="114"/>
      <c r="L304" s="115"/>
      <c r="Q304" s="6">
        <f t="shared" si="31"/>
        <v>0</v>
      </c>
      <c r="R304" s="6" t="str">
        <f>VLOOKUP(C304,{"29 - Psychiatrie (Erwachsene)","BGI";"30 - Kinder- und Jugendpsychiatrie","BGII";"31 - Psychosomatik","BGI";"00 - Bitte eine Fachabteilung auswählen","Leer";"","Leer"},2,0)</f>
        <v>Leer</v>
      </c>
      <c r="S304" s="6" t="str">
        <f>VLOOKUP(C304,{"29 - Psychiatrie (Erwachsene)","BGIb";"30 - Kinder- und Jugendpsychiatrie","BGIIb";"31 - Psychosomatik","BGIb";"00 - Bitte eine Fachabteilung auswählen","Leer";"","Leer"},2,0)</f>
        <v>Leer</v>
      </c>
      <c r="T304" s="6" t="str">
        <f t="shared" si="39"/>
        <v>Leer</v>
      </c>
      <c r="U304" s="6" t="str">
        <f t="shared" si="32"/>
        <v/>
      </c>
      <c r="V304" s="6" t="str">
        <f>VLOOKUP($C304,{"29 - Psychiatrie (Erwachsene)","Anrechnungstatbestand";"30 - Kinder- und Jugendpsychiatrie","Anrechnungstatbestand";"31 - Psychosomatik","Anrechnungstatbestand";"","Leer";0,"Leer"},2,0)</f>
        <v>Leer</v>
      </c>
      <c r="W304" s="6" t="str">
        <f t="shared" si="33"/>
        <v>Leer</v>
      </c>
      <c r="X304" s="6">
        <f>VLOOKUP($C304,{"29 - Psychiatrie (Erwachsene)",1;"30 - Kinder- und Jugendpsychiatrie",1;"31 - Psychosomatik",1;"00 - Bitte eine Fachabteilung auswählen",0;"",0},2,0)</f>
        <v>0</v>
      </c>
      <c r="Y304" s="6">
        <f t="shared" si="34"/>
        <v>0</v>
      </c>
      <c r="Z304" s="6">
        <f t="shared" si="35"/>
        <v>0</v>
      </c>
      <c r="AA304" s="6">
        <f t="shared" si="36"/>
        <v>0</v>
      </c>
      <c r="AB304" s="6">
        <f t="shared" si="37"/>
        <v>0</v>
      </c>
      <c r="AC304" s="6">
        <f t="shared" si="38"/>
        <v>0</v>
      </c>
      <c r="AD304" s="6"/>
      <c r="AE304" s="6"/>
    </row>
    <row r="305" spans="1:31" s="20" customFormat="1" ht="15" customHeight="1" x14ac:dyDescent="0.25">
      <c r="A305" s="19"/>
      <c r="B305" s="74" t="str">
        <f t="shared" si="30"/>
        <v>!!!</v>
      </c>
      <c r="C305" s="202" t="str">
        <f>IF($D305&lt;&gt;"",VLOOKUP(TEXT($D305,0),'Angaben Stationen'!$C$15:$D$114,2,0),"")</f>
        <v/>
      </c>
      <c r="D305" s="203"/>
      <c r="E305" s="210"/>
      <c r="F305" s="222"/>
      <c r="G305" s="205"/>
      <c r="H305" s="205"/>
      <c r="I305" s="223"/>
      <c r="J305" s="224"/>
      <c r="K305" s="114"/>
      <c r="L305" s="115"/>
      <c r="Q305" s="6">
        <f t="shared" si="31"/>
        <v>0</v>
      </c>
      <c r="R305" s="6" t="str">
        <f>VLOOKUP(C305,{"29 - Psychiatrie (Erwachsene)","BGI";"30 - Kinder- und Jugendpsychiatrie","BGII";"31 - Psychosomatik","BGI";"00 - Bitte eine Fachabteilung auswählen","Leer";"","Leer"},2,0)</f>
        <v>Leer</v>
      </c>
      <c r="S305" s="6" t="str">
        <f>VLOOKUP(C305,{"29 - Psychiatrie (Erwachsene)","BGIb";"30 - Kinder- und Jugendpsychiatrie","BGIIb";"31 - Psychosomatik","BGIb";"00 - Bitte eine Fachabteilung auswählen","Leer";"","Leer"},2,0)</f>
        <v>Leer</v>
      </c>
      <c r="T305" s="6" t="str">
        <f t="shared" si="39"/>
        <v>Leer</v>
      </c>
      <c r="U305" s="6" t="str">
        <f t="shared" si="32"/>
        <v/>
      </c>
      <c r="V305" s="6" t="str">
        <f>VLOOKUP($C305,{"29 - Psychiatrie (Erwachsene)","Anrechnungstatbestand";"30 - Kinder- und Jugendpsychiatrie","Anrechnungstatbestand";"31 - Psychosomatik","Anrechnungstatbestand";"","Leer";0,"Leer"},2,0)</f>
        <v>Leer</v>
      </c>
      <c r="W305" s="6" t="str">
        <f t="shared" si="33"/>
        <v>Leer</v>
      </c>
      <c r="X305" s="6">
        <f>VLOOKUP($C305,{"29 - Psychiatrie (Erwachsene)",1;"30 - Kinder- und Jugendpsychiatrie",1;"31 - Psychosomatik",1;"00 - Bitte eine Fachabteilung auswählen",0;"",0},2,0)</f>
        <v>0</v>
      </c>
      <c r="Y305" s="6">
        <f t="shared" si="34"/>
        <v>0</v>
      </c>
      <c r="Z305" s="6">
        <f t="shared" si="35"/>
        <v>0</v>
      </c>
      <c r="AA305" s="6">
        <f t="shared" si="36"/>
        <v>0</v>
      </c>
      <c r="AB305" s="6">
        <f t="shared" si="37"/>
        <v>0</v>
      </c>
      <c r="AC305" s="6">
        <f t="shared" si="38"/>
        <v>0</v>
      </c>
      <c r="AD305" s="6"/>
      <c r="AE305" s="6"/>
    </row>
    <row r="306" spans="1:31" s="20" customFormat="1" ht="15" customHeight="1" x14ac:dyDescent="0.25">
      <c r="A306" s="19"/>
      <c r="B306" s="74" t="str">
        <f t="shared" si="30"/>
        <v>!!!</v>
      </c>
      <c r="C306" s="202" t="str">
        <f>IF($D306&lt;&gt;"",VLOOKUP(TEXT($D306,0),'Angaben Stationen'!$C$15:$D$114,2,0),"")</f>
        <v/>
      </c>
      <c r="D306" s="203"/>
      <c r="E306" s="210"/>
      <c r="F306" s="222"/>
      <c r="G306" s="205"/>
      <c r="H306" s="205"/>
      <c r="I306" s="223"/>
      <c r="J306" s="224"/>
      <c r="K306" s="114"/>
      <c r="L306" s="115"/>
      <c r="Q306" s="6">
        <f t="shared" si="31"/>
        <v>0</v>
      </c>
      <c r="R306" s="6" t="str">
        <f>VLOOKUP(C306,{"29 - Psychiatrie (Erwachsene)","BGI";"30 - Kinder- und Jugendpsychiatrie","BGII";"31 - Psychosomatik","BGI";"00 - Bitte eine Fachabteilung auswählen","Leer";"","Leer"},2,0)</f>
        <v>Leer</v>
      </c>
      <c r="S306" s="6" t="str">
        <f>VLOOKUP(C306,{"29 - Psychiatrie (Erwachsene)","BGIb";"30 - Kinder- und Jugendpsychiatrie","BGIIb";"31 - Psychosomatik","BGIb";"00 - Bitte eine Fachabteilung auswählen","Leer";"","Leer"},2,0)</f>
        <v>Leer</v>
      </c>
      <c r="T306" s="6" t="str">
        <f t="shared" si="39"/>
        <v>Leer</v>
      </c>
      <c r="U306" s="6" t="str">
        <f t="shared" si="32"/>
        <v/>
      </c>
      <c r="V306" s="6" t="str">
        <f>VLOOKUP($C306,{"29 - Psychiatrie (Erwachsene)","Anrechnungstatbestand";"30 - Kinder- und Jugendpsychiatrie","Anrechnungstatbestand";"31 - Psychosomatik","Anrechnungstatbestand";"","Leer";0,"Leer"},2,0)</f>
        <v>Leer</v>
      </c>
      <c r="W306" s="6" t="str">
        <f t="shared" si="33"/>
        <v>Leer</v>
      </c>
      <c r="X306" s="6">
        <f>VLOOKUP($C306,{"29 - Psychiatrie (Erwachsene)",1;"30 - Kinder- und Jugendpsychiatrie",1;"31 - Psychosomatik",1;"00 - Bitte eine Fachabteilung auswählen",0;"",0},2,0)</f>
        <v>0</v>
      </c>
      <c r="Y306" s="6">
        <f t="shared" si="34"/>
        <v>0</v>
      </c>
      <c r="Z306" s="6">
        <f t="shared" si="35"/>
        <v>0</v>
      </c>
      <c r="AA306" s="6">
        <f t="shared" si="36"/>
        <v>0</v>
      </c>
      <c r="AB306" s="6">
        <f t="shared" si="37"/>
        <v>0</v>
      </c>
      <c r="AC306" s="6">
        <f t="shared" si="38"/>
        <v>0</v>
      </c>
      <c r="AD306" s="6"/>
      <c r="AE306" s="6"/>
    </row>
    <row r="307" spans="1:31" s="20" customFormat="1" ht="15" customHeight="1" x14ac:dyDescent="0.25">
      <c r="A307" s="19"/>
      <c r="B307" s="74" t="str">
        <f t="shared" si="30"/>
        <v>!!!</v>
      </c>
      <c r="C307" s="202" t="str">
        <f>IF($D307&lt;&gt;"",VLOOKUP(TEXT($D307,0),'Angaben Stationen'!$C$15:$D$114,2,0),"")</f>
        <v/>
      </c>
      <c r="D307" s="203"/>
      <c r="E307" s="210"/>
      <c r="F307" s="222"/>
      <c r="G307" s="205"/>
      <c r="H307" s="205"/>
      <c r="I307" s="223"/>
      <c r="J307" s="224"/>
      <c r="K307" s="114"/>
      <c r="L307" s="115"/>
      <c r="Q307" s="6">
        <f t="shared" si="31"/>
        <v>0</v>
      </c>
      <c r="R307" s="6" t="str">
        <f>VLOOKUP(C307,{"29 - Psychiatrie (Erwachsene)","BGI";"30 - Kinder- und Jugendpsychiatrie","BGII";"31 - Psychosomatik","BGI";"00 - Bitte eine Fachabteilung auswählen","Leer";"","Leer"},2,0)</f>
        <v>Leer</v>
      </c>
      <c r="S307" s="6" t="str">
        <f>VLOOKUP(C307,{"29 - Psychiatrie (Erwachsene)","BGIb";"30 - Kinder- und Jugendpsychiatrie","BGIIb";"31 - Psychosomatik","BGIb";"00 - Bitte eine Fachabteilung auswählen","Leer";"","Leer"},2,0)</f>
        <v>Leer</v>
      </c>
      <c r="T307" s="6" t="str">
        <f t="shared" si="39"/>
        <v>Leer</v>
      </c>
      <c r="U307" s="6" t="str">
        <f t="shared" si="32"/>
        <v/>
      </c>
      <c r="V307" s="6" t="str">
        <f>VLOOKUP($C307,{"29 - Psychiatrie (Erwachsene)","Anrechnungstatbestand";"30 - Kinder- und Jugendpsychiatrie","Anrechnungstatbestand";"31 - Psychosomatik","Anrechnungstatbestand";"","Leer";0,"Leer"},2,0)</f>
        <v>Leer</v>
      </c>
      <c r="W307" s="6" t="str">
        <f t="shared" si="33"/>
        <v>Leer</v>
      </c>
      <c r="X307" s="6">
        <f>VLOOKUP($C307,{"29 - Psychiatrie (Erwachsene)",1;"30 - Kinder- und Jugendpsychiatrie",1;"31 - Psychosomatik",1;"00 - Bitte eine Fachabteilung auswählen",0;"",0},2,0)</f>
        <v>0</v>
      </c>
      <c r="Y307" s="6">
        <f t="shared" si="34"/>
        <v>0</v>
      </c>
      <c r="Z307" s="6">
        <f t="shared" si="35"/>
        <v>0</v>
      </c>
      <c r="AA307" s="6">
        <f t="shared" si="36"/>
        <v>0</v>
      </c>
      <c r="AB307" s="6">
        <f t="shared" si="37"/>
        <v>0</v>
      </c>
      <c r="AC307" s="6">
        <f t="shared" si="38"/>
        <v>0</v>
      </c>
      <c r="AD307" s="6"/>
      <c r="AE307" s="6"/>
    </row>
    <row r="308" spans="1:31" s="20" customFormat="1" ht="15" customHeight="1" x14ac:dyDescent="0.25">
      <c r="A308" s="19"/>
      <c r="B308" s="74" t="str">
        <f t="shared" si="30"/>
        <v>!!!</v>
      </c>
      <c r="C308" s="202" t="str">
        <f>IF($D308&lt;&gt;"",VLOOKUP(TEXT($D308,0),'Angaben Stationen'!$C$15:$D$114,2,0),"")</f>
        <v/>
      </c>
      <c r="D308" s="203"/>
      <c r="E308" s="210"/>
      <c r="F308" s="222"/>
      <c r="G308" s="205"/>
      <c r="H308" s="205"/>
      <c r="I308" s="223"/>
      <c r="J308" s="224"/>
      <c r="K308" s="114"/>
      <c r="L308" s="115"/>
      <c r="Q308" s="6">
        <f t="shared" si="31"/>
        <v>0</v>
      </c>
      <c r="R308" s="6" t="str">
        <f>VLOOKUP(C308,{"29 - Psychiatrie (Erwachsene)","BGI";"30 - Kinder- und Jugendpsychiatrie","BGII";"31 - Psychosomatik","BGI";"00 - Bitte eine Fachabteilung auswählen","Leer";"","Leer"},2,0)</f>
        <v>Leer</v>
      </c>
      <c r="S308" s="6" t="str">
        <f>VLOOKUP(C308,{"29 - Psychiatrie (Erwachsene)","BGIb";"30 - Kinder- und Jugendpsychiatrie","BGIIb";"31 - Psychosomatik","BGIb";"00 - Bitte eine Fachabteilung auswählen","Leer";"","Leer"},2,0)</f>
        <v>Leer</v>
      </c>
      <c r="T308" s="6" t="str">
        <f t="shared" si="39"/>
        <v>Leer</v>
      </c>
      <c r="U308" s="6" t="str">
        <f t="shared" si="32"/>
        <v/>
      </c>
      <c r="V308" s="6" t="str">
        <f>VLOOKUP($C308,{"29 - Psychiatrie (Erwachsene)","Anrechnungstatbestand";"30 - Kinder- und Jugendpsychiatrie","Anrechnungstatbestand";"31 - Psychosomatik","Anrechnungstatbestand";"","Leer";0,"Leer"},2,0)</f>
        <v>Leer</v>
      </c>
      <c r="W308" s="6" t="str">
        <f t="shared" si="33"/>
        <v>Leer</v>
      </c>
      <c r="X308" s="6">
        <f>VLOOKUP($C308,{"29 - Psychiatrie (Erwachsene)",1;"30 - Kinder- und Jugendpsychiatrie",1;"31 - Psychosomatik",1;"00 - Bitte eine Fachabteilung auswählen",0;"",0},2,0)</f>
        <v>0</v>
      </c>
      <c r="Y308" s="6">
        <f t="shared" si="34"/>
        <v>0</v>
      </c>
      <c r="Z308" s="6">
        <f t="shared" si="35"/>
        <v>0</v>
      </c>
      <c r="AA308" s="6">
        <f t="shared" si="36"/>
        <v>0</v>
      </c>
      <c r="AB308" s="6">
        <f t="shared" si="37"/>
        <v>0</v>
      </c>
      <c r="AC308" s="6">
        <f t="shared" si="38"/>
        <v>0</v>
      </c>
      <c r="AD308" s="6"/>
      <c r="AE308" s="6"/>
    </row>
    <row r="309" spans="1:31" s="20" customFormat="1" ht="15" customHeight="1" x14ac:dyDescent="0.25">
      <c r="A309" s="19"/>
      <c r="B309" s="74" t="str">
        <f t="shared" si="30"/>
        <v>!!!</v>
      </c>
      <c r="C309" s="202" t="str">
        <f>IF($D309&lt;&gt;"",VLOOKUP(TEXT($D309,0),'Angaben Stationen'!$C$15:$D$114,2,0),"")</f>
        <v/>
      </c>
      <c r="D309" s="203"/>
      <c r="E309" s="210"/>
      <c r="F309" s="222"/>
      <c r="G309" s="205"/>
      <c r="H309" s="205"/>
      <c r="I309" s="223"/>
      <c r="J309" s="224"/>
      <c r="K309" s="114"/>
      <c r="L309" s="115"/>
      <c r="Q309" s="6">
        <f t="shared" si="31"/>
        <v>0</v>
      </c>
      <c r="R309" s="6" t="str">
        <f>VLOOKUP(C309,{"29 - Psychiatrie (Erwachsene)","BGI";"30 - Kinder- und Jugendpsychiatrie","BGII";"31 - Psychosomatik","BGI";"00 - Bitte eine Fachabteilung auswählen","Leer";"","Leer"},2,0)</f>
        <v>Leer</v>
      </c>
      <c r="S309" s="6" t="str">
        <f>VLOOKUP(C309,{"29 - Psychiatrie (Erwachsene)","BGIb";"30 - Kinder- und Jugendpsychiatrie","BGIIb";"31 - Psychosomatik","BGIb";"00 - Bitte eine Fachabteilung auswählen","Leer";"","Leer"},2,0)</f>
        <v>Leer</v>
      </c>
      <c r="T309" s="6" t="str">
        <f t="shared" si="39"/>
        <v>Leer</v>
      </c>
      <c r="U309" s="6" t="str">
        <f t="shared" si="32"/>
        <v/>
      </c>
      <c r="V309" s="6" t="str">
        <f>VLOOKUP($C309,{"29 - Psychiatrie (Erwachsene)","Anrechnungstatbestand";"30 - Kinder- und Jugendpsychiatrie","Anrechnungstatbestand";"31 - Psychosomatik","Anrechnungstatbestand";"","Leer";0,"Leer"},2,0)</f>
        <v>Leer</v>
      </c>
      <c r="W309" s="6" t="str">
        <f t="shared" si="33"/>
        <v>Leer</v>
      </c>
      <c r="X309" s="6">
        <f>VLOOKUP($C309,{"29 - Psychiatrie (Erwachsene)",1;"30 - Kinder- und Jugendpsychiatrie",1;"31 - Psychosomatik",1;"00 - Bitte eine Fachabteilung auswählen",0;"",0},2,0)</f>
        <v>0</v>
      </c>
      <c r="Y309" s="6">
        <f t="shared" si="34"/>
        <v>0</v>
      </c>
      <c r="Z309" s="6">
        <f t="shared" si="35"/>
        <v>0</v>
      </c>
      <c r="AA309" s="6">
        <f t="shared" si="36"/>
        <v>0</v>
      </c>
      <c r="AB309" s="6">
        <f t="shared" si="37"/>
        <v>0</v>
      </c>
      <c r="AC309" s="6">
        <f t="shared" si="38"/>
        <v>0</v>
      </c>
      <c r="AD309" s="6"/>
      <c r="AE309" s="6"/>
    </row>
    <row r="310" spans="1:31" s="20" customFormat="1" ht="15" customHeight="1" x14ac:dyDescent="0.25">
      <c r="A310" s="19"/>
      <c r="B310" s="74" t="str">
        <f t="shared" si="30"/>
        <v>!!!</v>
      </c>
      <c r="C310" s="202" t="str">
        <f>IF($D310&lt;&gt;"",VLOOKUP(TEXT($D310,0),'Angaben Stationen'!$C$15:$D$114,2,0),"")</f>
        <v/>
      </c>
      <c r="D310" s="203"/>
      <c r="E310" s="210"/>
      <c r="F310" s="222"/>
      <c r="G310" s="205"/>
      <c r="H310" s="205"/>
      <c r="I310" s="223"/>
      <c r="J310" s="224"/>
      <c r="K310" s="114"/>
      <c r="L310" s="115"/>
      <c r="Q310" s="6">
        <f t="shared" si="31"/>
        <v>0</v>
      </c>
      <c r="R310" s="6" t="str">
        <f>VLOOKUP(C310,{"29 - Psychiatrie (Erwachsene)","BGI";"30 - Kinder- und Jugendpsychiatrie","BGII";"31 - Psychosomatik","BGI";"00 - Bitte eine Fachabteilung auswählen","Leer";"","Leer"},2,0)</f>
        <v>Leer</v>
      </c>
      <c r="S310" s="6" t="str">
        <f>VLOOKUP(C310,{"29 - Psychiatrie (Erwachsene)","BGIb";"30 - Kinder- und Jugendpsychiatrie","BGIIb";"31 - Psychosomatik","BGIb";"00 - Bitte eine Fachabteilung auswählen","Leer";"","Leer"},2,0)</f>
        <v>Leer</v>
      </c>
      <c r="T310" s="6" t="str">
        <f t="shared" si="39"/>
        <v>Leer</v>
      </c>
      <c r="U310" s="6" t="str">
        <f t="shared" si="32"/>
        <v/>
      </c>
      <c r="V310" s="6" t="str">
        <f>VLOOKUP($C310,{"29 - Psychiatrie (Erwachsene)","Anrechnungstatbestand";"30 - Kinder- und Jugendpsychiatrie","Anrechnungstatbestand";"31 - Psychosomatik","Anrechnungstatbestand";"","Leer";0,"Leer"},2,0)</f>
        <v>Leer</v>
      </c>
      <c r="W310" s="6" t="str">
        <f t="shared" si="33"/>
        <v>Leer</v>
      </c>
      <c r="X310" s="6">
        <f>VLOOKUP($C310,{"29 - Psychiatrie (Erwachsene)",1;"30 - Kinder- und Jugendpsychiatrie",1;"31 - Psychosomatik",1;"00 - Bitte eine Fachabteilung auswählen",0;"",0},2,0)</f>
        <v>0</v>
      </c>
      <c r="Y310" s="6">
        <f t="shared" si="34"/>
        <v>0</v>
      </c>
      <c r="Z310" s="6">
        <f t="shared" si="35"/>
        <v>0</v>
      </c>
      <c r="AA310" s="6">
        <f t="shared" si="36"/>
        <v>0</v>
      </c>
      <c r="AB310" s="6">
        <f t="shared" si="37"/>
        <v>0</v>
      </c>
      <c r="AC310" s="6">
        <f t="shared" si="38"/>
        <v>0</v>
      </c>
      <c r="AD310" s="6"/>
      <c r="AE310" s="6"/>
    </row>
    <row r="311" spans="1:31" s="20" customFormat="1" ht="15" customHeight="1" x14ac:dyDescent="0.25">
      <c r="A311" s="19"/>
      <c r="B311" s="74" t="str">
        <f t="shared" si="30"/>
        <v>!!!</v>
      </c>
      <c r="C311" s="202" t="str">
        <f>IF($D311&lt;&gt;"",VLOOKUP(TEXT($D311,0),'Angaben Stationen'!$C$15:$D$114,2,0),"")</f>
        <v/>
      </c>
      <c r="D311" s="203"/>
      <c r="E311" s="210"/>
      <c r="F311" s="222"/>
      <c r="G311" s="205"/>
      <c r="H311" s="205"/>
      <c r="I311" s="223"/>
      <c r="J311" s="224"/>
      <c r="K311" s="114"/>
      <c r="L311" s="115"/>
      <c r="Q311" s="6">
        <f t="shared" si="31"/>
        <v>0</v>
      </c>
      <c r="R311" s="6" t="str">
        <f>VLOOKUP(C311,{"29 - Psychiatrie (Erwachsene)","BGI";"30 - Kinder- und Jugendpsychiatrie","BGII";"31 - Psychosomatik","BGI";"00 - Bitte eine Fachabteilung auswählen","Leer";"","Leer"},2,0)</f>
        <v>Leer</v>
      </c>
      <c r="S311" s="6" t="str">
        <f>VLOOKUP(C311,{"29 - Psychiatrie (Erwachsene)","BGIb";"30 - Kinder- und Jugendpsychiatrie","BGIIb";"31 - Psychosomatik","BGIb";"00 - Bitte eine Fachabteilung auswählen","Leer";"","Leer"},2,0)</f>
        <v>Leer</v>
      </c>
      <c r="T311" s="6" t="str">
        <f t="shared" si="39"/>
        <v>Leer</v>
      </c>
      <c r="U311" s="6" t="str">
        <f t="shared" si="32"/>
        <v/>
      </c>
      <c r="V311" s="6" t="str">
        <f>VLOOKUP($C311,{"29 - Psychiatrie (Erwachsene)","Anrechnungstatbestand";"30 - Kinder- und Jugendpsychiatrie","Anrechnungstatbestand";"31 - Psychosomatik","Anrechnungstatbestand";"","Leer";0,"Leer"},2,0)</f>
        <v>Leer</v>
      </c>
      <c r="W311" s="6" t="str">
        <f t="shared" si="33"/>
        <v>Leer</v>
      </c>
      <c r="X311" s="6">
        <f>VLOOKUP($C311,{"29 - Psychiatrie (Erwachsene)",1;"30 - Kinder- und Jugendpsychiatrie",1;"31 - Psychosomatik",1;"00 - Bitte eine Fachabteilung auswählen",0;"",0},2,0)</f>
        <v>0</v>
      </c>
      <c r="Y311" s="6">
        <f t="shared" si="34"/>
        <v>0</v>
      </c>
      <c r="Z311" s="6">
        <f t="shared" si="35"/>
        <v>0</v>
      </c>
      <c r="AA311" s="6">
        <f t="shared" si="36"/>
        <v>0</v>
      </c>
      <c r="AB311" s="6">
        <f t="shared" si="37"/>
        <v>0</v>
      </c>
      <c r="AC311" s="6">
        <f t="shared" si="38"/>
        <v>0</v>
      </c>
      <c r="AD311" s="6"/>
      <c r="AE311" s="6"/>
    </row>
    <row r="312" spans="1:31" s="20" customFormat="1" ht="15" customHeight="1" x14ac:dyDescent="0.25">
      <c r="A312" s="19"/>
      <c r="B312" s="74" t="str">
        <f t="shared" si="30"/>
        <v>!!!</v>
      </c>
      <c r="C312" s="202" t="str">
        <f>IF($D312&lt;&gt;"",VLOOKUP(TEXT($D312,0),'Angaben Stationen'!$C$15:$D$114,2,0),"")</f>
        <v/>
      </c>
      <c r="D312" s="203"/>
      <c r="E312" s="210"/>
      <c r="F312" s="222"/>
      <c r="G312" s="205"/>
      <c r="H312" s="205"/>
      <c r="I312" s="223"/>
      <c r="J312" s="224"/>
      <c r="K312" s="114"/>
      <c r="L312" s="115"/>
      <c r="Q312" s="6">
        <f t="shared" si="31"/>
        <v>0</v>
      </c>
      <c r="R312" s="6" t="str">
        <f>VLOOKUP(C312,{"29 - Psychiatrie (Erwachsene)","BGI";"30 - Kinder- und Jugendpsychiatrie","BGII";"31 - Psychosomatik","BGI";"00 - Bitte eine Fachabteilung auswählen","Leer";"","Leer"},2,0)</f>
        <v>Leer</v>
      </c>
      <c r="S312" s="6" t="str">
        <f>VLOOKUP(C312,{"29 - Psychiatrie (Erwachsene)","BGIb";"30 - Kinder- und Jugendpsychiatrie","BGIIb";"31 - Psychosomatik","BGIb";"00 - Bitte eine Fachabteilung auswählen","Leer";"","Leer"},2,0)</f>
        <v>Leer</v>
      </c>
      <c r="T312" s="6" t="str">
        <f t="shared" si="39"/>
        <v>Leer</v>
      </c>
      <c r="U312" s="6" t="str">
        <f t="shared" si="32"/>
        <v/>
      </c>
      <c r="V312" s="6" t="str">
        <f>VLOOKUP($C312,{"29 - Psychiatrie (Erwachsene)","Anrechnungstatbestand";"30 - Kinder- und Jugendpsychiatrie","Anrechnungstatbestand";"31 - Psychosomatik","Anrechnungstatbestand";"","Leer";0,"Leer"},2,0)</f>
        <v>Leer</v>
      </c>
      <c r="W312" s="6" t="str">
        <f t="shared" si="33"/>
        <v>Leer</v>
      </c>
      <c r="X312" s="6">
        <f>VLOOKUP($C312,{"29 - Psychiatrie (Erwachsene)",1;"30 - Kinder- und Jugendpsychiatrie",1;"31 - Psychosomatik",1;"00 - Bitte eine Fachabteilung auswählen",0;"",0},2,0)</f>
        <v>0</v>
      </c>
      <c r="Y312" s="6">
        <f t="shared" si="34"/>
        <v>0</v>
      </c>
      <c r="Z312" s="6">
        <f t="shared" si="35"/>
        <v>0</v>
      </c>
      <c r="AA312" s="6">
        <f t="shared" si="36"/>
        <v>0</v>
      </c>
      <c r="AB312" s="6">
        <f t="shared" si="37"/>
        <v>0</v>
      </c>
      <c r="AC312" s="6">
        <f t="shared" si="38"/>
        <v>0</v>
      </c>
      <c r="AD312" s="6"/>
      <c r="AE312" s="6"/>
    </row>
    <row r="313" spans="1:31" s="20" customFormat="1" ht="15" customHeight="1" x14ac:dyDescent="0.25">
      <c r="A313" s="19"/>
      <c r="B313" s="74" t="str">
        <f t="shared" si="30"/>
        <v>!!!</v>
      </c>
      <c r="C313" s="202" t="str">
        <f>IF($D313&lt;&gt;"",VLOOKUP(TEXT($D313,0),'Angaben Stationen'!$C$15:$D$114,2,0),"")</f>
        <v/>
      </c>
      <c r="D313" s="203"/>
      <c r="E313" s="210"/>
      <c r="F313" s="222"/>
      <c r="G313" s="205"/>
      <c r="H313" s="205"/>
      <c r="I313" s="223"/>
      <c r="J313" s="224"/>
      <c r="K313" s="114"/>
      <c r="L313" s="115"/>
      <c r="Q313" s="6">
        <f t="shared" si="31"/>
        <v>0</v>
      </c>
      <c r="R313" s="6" t="str">
        <f>VLOOKUP(C313,{"29 - Psychiatrie (Erwachsene)","BGI";"30 - Kinder- und Jugendpsychiatrie","BGII";"31 - Psychosomatik","BGI";"00 - Bitte eine Fachabteilung auswählen","Leer";"","Leer"},2,0)</f>
        <v>Leer</v>
      </c>
      <c r="S313" s="6" t="str">
        <f>VLOOKUP(C313,{"29 - Psychiatrie (Erwachsene)","BGIb";"30 - Kinder- und Jugendpsychiatrie","BGIIb";"31 - Psychosomatik","BGIb";"00 - Bitte eine Fachabteilung auswählen","Leer";"","Leer"},2,0)</f>
        <v>Leer</v>
      </c>
      <c r="T313" s="6" t="str">
        <f t="shared" si="39"/>
        <v>Leer</v>
      </c>
      <c r="U313" s="6" t="str">
        <f t="shared" si="32"/>
        <v/>
      </c>
      <c r="V313" s="6" t="str">
        <f>VLOOKUP($C313,{"29 - Psychiatrie (Erwachsene)","Anrechnungstatbestand";"30 - Kinder- und Jugendpsychiatrie","Anrechnungstatbestand";"31 - Psychosomatik","Anrechnungstatbestand";"","Leer";0,"Leer"},2,0)</f>
        <v>Leer</v>
      </c>
      <c r="W313" s="6" t="str">
        <f t="shared" si="33"/>
        <v>Leer</v>
      </c>
      <c r="X313" s="6">
        <f>VLOOKUP($C313,{"29 - Psychiatrie (Erwachsene)",1;"30 - Kinder- und Jugendpsychiatrie",1;"31 - Psychosomatik",1;"00 - Bitte eine Fachabteilung auswählen",0;"",0},2,0)</f>
        <v>0</v>
      </c>
      <c r="Y313" s="6">
        <f t="shared" si="34"/>
        <v>0</v>
      </c>
      <c r="Z313" s="6">
        <f t="shared" si="35"/>
        <v>0</v>
      </c>
      <c r="AA313" s="6">
        <f t="shared" si="36"/>
        <v>0</v>
      </c>
      <c r="AB313" s="6">
        <f t="shared" si="37"/>
        <v>0</v>
      </c>
      <c r="AC313" s="6">
        <f t="shared" si="38"/>
        <v>0</v>
      </c>
      <c r="AD313" s="6"/>
      <c r="AE313" s="6"/>
    </row>
    <row r="314" spans="1:31" s="20" customFormat="1" ht="15" customHeight="1" x14ac:dyDescent="0.25">
      <c r="A314" s="19"/>
      <c r="B314" s="74" t="str">
        <f t="shared" si="30"/>
        <v>!!!</v>
      </c>
      <c r="C314" s="202" t="str">
        <f>IF($D314&lt;&gt;"",VLOOKUP(TEXT($D314,0),'Angaben Stationen'!$C$15:$D$114,2,0),"")</f>
        <v/>
      </c>
      <c r="D314" s="203"/>
      <c r="E314" s="210"/>
      <c r="F314" s="222"/>
      <c r="G314" s="205"/>
      <c r="H314" s="205"/>
      <c r="I314" s="223"/>
      <c r="J314" s="224"/>
      <c r="K314" s="114"/>
      <c r="L314" s="115"/>
      <c r="Q314" s="6">
        <f t="shared" si="31"/>
        <v>0</v>
      </c>
      <c r="R314" s="6" t="str">
        <f>VLOOKUP(C314,{"29 - Psychiatrie (Erwachsene)","BGI";"30 - Kinder- und Jugendpsychiatrie","BGII";"31 - Psychosomatik","BGI";"00 - Bitte eine Fachabteilung auswählen","Leer";"","Leer"},2,0)</f>
        <v>Leer</v>
      </c>
      <c r="S314" s="6" t="str">
        <f>VLOOKUP(C314,{"29 - Psychiatrie (Erwachsene)","BGIb";"30 - Kinder- und Jugendpsychiatrie","BGIIb";"31 - Psychosomatik","BGIb";"00 - Bitte eine Fachabteilung auswählen","Leer";"","Leer"},2,0)</f>
        <v>Leer</v>
      </c>
      <c r="T314" s="6" t="str">
        <f t="shared" si="39"/>
        <v>Leer</v>
      </c>
      <c r="U314" s="6" t="str">
        <f t="shared" si="32"/>
        <v/>
      </c>
      <c r="V314" s="6" t="str">
        <f>VLOOKUP($C314,{"29 - Psychiatrie (Erwachsene)","Anrechnungstatbestand";"30 - Kinder- und Jugendpsychiatrie","Anrechnungstatbestand";"31 - Psychosomatik","Anrechnungstatbestand";"","Leer";0,"Leer"},2,0)</f>
        <v>Leer</v>
      </c>
      <c r="W314" s="6" t="str">
        <f t="shared" si="33"/>
        <v>Leer</v>
      </c>
      <c r="X314" s="6">
        <f>VLOOKUP($C314,{"29 - Psychiatrie (Erwachsene)",1;"30 - Kinder- und Jugendpsychiatrie",1;"31 - Psychosomatik",1;"00 - Bitte eine Fachabteilung auswählen",0;"",0},2,0)</f>
        <v>0</v>
      </c>
      <c r="Y314" s="6">
        <f t="shared" si="34"/>
        <v>0</v>
      </c>
      <c r="Z314" s="6">
        <f t="shared" si="35"/>
        <v>0</v>
      </c>
      <c r="AA314" s="6">
        <f t="shared" si="36"/>
        <v>0</v>
      </c>
      <c r="AB314" s="6">
        <f t="shared" si="37"/>
        <v>0</v>
      </c>
      <c r="AC314" s="6">
        <f t="shared" si="38"/>
        <v>0</v>
      </c>
      <c r="AD314" s="6"/>
      <c r="AE314" s="6"/>
    </row>
    <row r="315" spans="1:31" s="20" customFormat="1" ht="15" customHeight="1" x14ac:dyDescent="0.25">
      <c r="A315" s="19"/>
      <c r="B315" s="74" t="str">
        <f t="shared" si="30"/>
        <v>!!!</v>
      </c>
      <c r="C315" s="202" t="str">
        <f>IF($D315&lt;&gt;"",VLOOKUP(TEXT($D315,0),'Angaben Stationen'!$C$15:$D$114,2,0),"")</f>
        <v/>
      </c>
      <c r="D315" s="203"/>
      <c r="E315" s="210"/>
      <c r="F315" s="222"/>
      <c r="G315" s="205"/>
      <c r="H315" s="205"/>
      <c r="I315" s="223"/>
      <c r="J315" s="224"/>
      <c r="K315" s="114"/>
      <c r="L315" s="115"/>
      <c r="Q315" s="6">
        <f t="shared" si="31"/>
        <v>0</v>
      </c>
      <c r="R315" s="6" t="str">
        <f>VLOOKUP(C315,{"29 - Psychiatrie (Erwachsene)","BGI";"30 - Kinder- und Jugendpsychiatrie","BGII";"31 - Psychosomatik","BGI";"00 - Bitte eine Fachabteilung auswählen","Leer";"","Leer"},2,0)</f>
        <v>Leer</v>
      </c>
      <c r="S315" s="6" t="str">
        <f>VLOOKUP(C315,{"29 - Psychiatrie (Erwachsene)","BGIb";"30 - Kinder- und Jugendpsychiatrie","BGIIb";"31 - Psychosomatik","BGIb";"00 - Bitte eine Fachabteilung auswählen","Leer";"","Leer"},2,0)</f>
        <v>Leer</v>
      </c>
      <c r="T315" s="6" t="str">
        <f t="shared" si="39"/>
        <v>Leer</v>
      </c>
      <c r="U315" s="6" t="str">
        <f t="shared" si="32"/>
        <v/>
      </c>
      <c r="V315" s="6" t="str">
        <f>VLOOKUP($C315,{"29 - Psychiatrie (Erwachsene)","Anrechnungstatbestand";"30 - Kinder- und Jugendpsychiatrie","Anrechnungstatbestand";"31 - Psychosomatik","Anrechnungstatbestand";"","Leer";0,"Leer"},2,0)</f>
        <v>Leer</v>
      </c>
      <c r="W315" s="6" t="str">
        <f t="shared" si="33"/>
        <v>Leer</v>
      </c>
      <c r="X315" s="6">
        <f>VLOOKUP($C315,{"29 - Psychiatrie (Erwachsene)",1;"30 - Kinder- und Jugendpsychiatrie",1;"31 - Psychosomatik",1;"00 - Bitte eine Fachabteilung auswählen",0;"",0},2,0)</f>
        <v>0</v>
      </c>
      <c r="Y315" s="6">
        <f t="shared" si="34"/>
        <v>0</v>
      </c>
      <c r="Z315" s="6">
        <f t="shared" si="35"/>
        <v>0</v>
      </c>
      <c r="AA315" s="6">
        <f t="shared" si="36"/>
        <v>0</v>
      </c>
      <c r="AB315" s="6">
        <f t="shared" si="37"/>
        <v>0</v>
      </c>
      <c r="AC315" s="6">
        <f t="shared" si="38"/>
        <v>0</v>
      </c>
      <c r="AD315" s="6"/>
      <c r="AE315" s="6"/>
    </row>
    <row r="316" spans="1:31" s="20" customFormat="1" ht="15" customHeight="1" x14ac:dyDescent="0.25">
      <c r="A316" s="19"/>
      <c r="B316" s="74" t="str">
        <f t="shared" si="30"/>
        <v>!!!</v>
      </c>
      <c r="C316" s="202" t="str">
        <f>IF($D316&lt;&gt;"",VLOOKUP(TEXT($D316,0),'Angaben Stationen'!$C$15:$D$114,2,0),"")</f>
        <v/>
      </c>
      <c r="D316" s="203"/>
      <c r="E316" s="210"/>
      <c r="F316" s="222"/>
      <c r="G316" s="205"/>
      <c r="H316" s="205"/>
      <c r="I316" s="223"/>
      <c r="J316" s="224"/>
      <c r="K316" s="114"/>
      <c r="L316" s="115"/>
      <c r="Q316" s="6">
        <f t="shared" si="31"/>
        <v>0</v>
      </c>
      <c r="R316" s="6" t="str">
        <f>VLOOKUP(C316,{"29 - Psychiatrie (Erwachsene)","BGI";"30 - Kinder- und Jugendpsychiatrie","BGII";"31 - Psychosomatik","BGI";"00 - Bitte eine Fachabteilung auswählen","Leer";"","Leer"},2,0)</f>
        <v>Leer</v>
      </c>
      <c r="S316" s="6" t="str">
        <f>VLOOKUP(C316,{"29 - Psychiatrie (Erwachsene)","BGIb";"30 - Kinder- und Jugendpsychiatrie","BGIIb";"31 - Psychosomatik","BGIb";"00 - Bitte eine Fachabteilung auswählen","Leer";"","Leer"},2,0)</f>
        <v>Leer</v>
      </c>
      <c r="T316" s="6" t="str">
        <f t="shared" si="39"/>
        <v>Leer</v>
      </c>
      <c r="U316" s="6" t="str">
        <f t="shared" si="32"/>
        <v/>
      </c>
      <c r="V316" s="6" t="str">
        <f>VLOOKUP($C316,{"29 - Psychiatrie (Erwachsene)","Anrechnungstatbestand";"30 - Kinder- und Jugendpsychiatrie","Anrechnungstatbestand";"31 - Psychosomatik","Anrechnungstatbestand";"","Leer";0,"Leer"},2,0)</f>
        <v>Leer</v>
      </c>
      <c r="W316" s="6" t="str">
        <f t="shared" si="33"/>
        <v>Leer</v>
      </c>
      <c r="X316" s="6">
        <f>VLOOKUP($C316,{"29 - Psychiatrie (Erwachsene)",1;"30 - Kinder- und Jugendpsychiatrie",1;"31 - Psychosomatik",1;"00 - Bitte eine Fachabteilung auswählen",0;"",0},2,0)</f>
        <v>0</v>
      </c>
      <c r="Y316" s="6">
        <f t="shared" si="34"/>
        <v>0</v>
      </c>
      <c r="Z316" s="6">
        <f t="shared" si="35"/>
        <v>0</v>
      </c>
      <c r="AA316" s="6">
        <f t="shared" si="36"/>
        <v>0</v>
      </c>
      <c r="AB316" s="6">
        <f t="shared" si="37"/>
        <v>0</v>
      </c>
      <c r="AC316" s="6">
        <f t="shared" si="38"/>
        <v>0</v>
      </c>
      <c r="AD316" s="6"/>
      <c r="AE316" s="6"/>
    </row>
    <row r="317" spans="1:31" s="20" customFormat="1" ht="15" customHeight="1" x14ac:dyDescent="0.25">
      <c r="A317" s="19"/>
      <c r="B317" s="74" t="str">
        <f t="shared" si="30"/>
        <v>!!!</v>
      </c>
      <c r="C317" s="202" t="str">
        <f>IF($D317&lt;&gt;"",VLOOKUP(TEXT($D317,0),'Angaben Stationen'!$C$15:$D$114,2,0),"")</f>
        <v/>
      </c>
      <c r="D317" s="203"/>
      <c r="E317" s="210"/>
      <c r="F317" s="222"/>
      <c r="G317" s="205"/>
      <c r="H317" s="205"/>
      <c r="I317" s="223"/>
      <c r="J317" s="224"/>
      <c r="K317" s="114"/>
      <c r="L317" s="115"/>
      <c r="Q317" s="6">
        <f t="shared" si="31"/>
        <v>0</v>
      </c>
      <c r="R317" s="6" t="str">
        <f>VLOOKUP(C317,{"29 - Psychiatrie (Erwachsene)","BGI";"30 - Kinder- und Jugendpsychiatrie","BGII";"31 - Psychosomatik","BGI";"00 - Bitte eine Fachabteilung auswählen","Leer";"","Leer"},2,0)</f>
        <v>Leer</v>
      </c>
      <c r="S317" s="6" t="str">
        <f>VLOOKUP(C317,{"29 - Psychiatrie (Erwachsene)","BGIb";"30 - Kinder- und Jugendpsychiatrie","BGIIb";"31 - Psychosomatik","BGIb";"00 - Bitte eine Fachabteilung auswählen","Leer";"","Leer"},2,0)</f>
        <v>Leer</v>
      </c>
      <c r="T317" s="6" t="str">
        <f t="shared" si="39"/>
        <v>Leer</v>
      </c>
      <c r="U317" s="6" t="str">
        <f t="shared" si="32"/>
        <v/>
      </c>
      <c r="V317" s="6" t="str">
        <f>VLOOKUP($C317,{"29 - Psychiatrie (Erwachsene)","Anrechnungstatbestand";"30 - Kinder- und Jugendpsychiatrie","Anrechnungstatbestand";"31 - Psychosomatik","Anrechnungstatbestand";"","Leer";0,"Leer"},2,0)</f>
        <v>Leer</v>
      </c>
      <c r="W317" s="6" t="str">
        <f t="shared" si="33"/>
        <v>Leer</v>
      </c>
      <c r="X317" s="6">
        <f>VLOOKUP($C317,{"29 - Psychiatrie (Erwachsene)",1;"30 - Kinder- und Jugendpsychiatrie",1;"31 - Psychosomatik",1;"00 - Bitte eine Fachabteilung auswählen",0;"",0},2,0)</f>
        <v>0</v>
      </c>
      <c r="Y317" s="6">
        <f t="shared" si="34"/>
        <v>0</v>
      </c>
      <c r="Z317" s="6">
        <f t="shared" si="35"/>
        <v>0</v>
      </c>
      <c r="AA317" s="6">
        <f t="shared" si="36"/>
        <v>0</v>
      </c>
      <c r="AB317" s="6">
        <f t="shared" si="37"/>
        <v>0</v>
      </c>
      <c r="AC317" s="6">
        <f t="shared" si="38"/>
        <v>0</v>
      </c>
      <c r="AD317" s="6"/>
      <c r="AE317" s="6"/>
    </row>
    <row r="318" spans="1:31" s="20" customFormat="1" ht="15" customHeight="1" x14ac:dyDescent="0.25">
      <c r="A318" s="19"/>
      <c r="B318" s="74" t="str">
        <f t="shared" si="30"/>
        <v>!!!</v>
      </c>
      <c r="C318" s="202" t="str">
        <f>IF($D318&lt;&gt;"",VLOOKUP(TEXT($D318,0),'Angaben Stationen'!$C$15:$D$114,2,0),"")</f>
        <v/>
      </c>
      <c r="D318" s="203"/>
      <c r="E318" s="210"/>
      <c r="F318" s="222"/>
      <c r="G318" s="205"/>
      <c r="H318" s="205"/>
      <c r="I318" s="223"/>
      <c r="J318" s="224"/>
      <c r="K318" s="114"/>
      <c r="L318" s="115"/>
      <c r="Q318" s="6">
        <f t="shared" si="31"/>
        <v>0</v>
      </c>
      <c r="R318" s="6" t="str">
        <f>VLOOKUP(C318,{"29 - Psychiatrie (Erwachsene)","BGI";"30 - Kinder- und Jugendpsychiatrie","BGII";"31 - Psychosomatik","BGI";"00 - Bitte eine Fachabteilung auswählen","Leer";"","Leer"},2,0)</f>
        <v>Leer</v>
      </c>
      <c r="S318" s="6" t="str">
        <f>VLOOKUP(C318,{"29 - Psychiatrie (Erwachsene)","BGIb";"30 - Kinder- und Jugendpsychiatrie","BGIIb";"31 - Psychosomatik","BGIb";"00 - Bitte eine Fachabteilung auswählen","Leer";"","Leer"},2,0)</f>
        <v>Leer</v>
      </c>
      <c r="T318" s="6" t="str">
        <f t="shared" si="39"/>
        <v>Leer</v>
      </c>
      <c r="U318" s="6" t="str">
        <f t="shared" si="32"/>
        <v/>
      </c>
      <c r="V318" s="6" t="str">
        <f>VLOOKUP($C318,{"29 - Psychiatrie (Erwachsene)","Anrechnungstatbestand";"30 - Kinder- und Jugendpsychiatrie","Anrechnungstatbestand";"31 - Psychosomatik","Anrechnungstatbestand";"","Leer";0,"Leer"},2,0)</f>
        <v>Leer</v>
      </c>
      <c r="W318" s="6" t="str">
        <f t="shared" si="33"/>
        <v>Leer</v>
      </c>
      <c r="X318" s="6">
        <f>VLOOKUP($C318,{"29 - Psychiatrie (Erwachsene)",1;"30 - Kinder- und Jugendpsychiatrie",1;"31 - Psychosomatik",1;"00 - Bitte eine Fachabteilung auswählen",0;"",0},2,0)</f>
        <v>0</v>
      </c>
      <c r="Y318" s="6">
        <f t="shared" si="34"/>
        <v>0</v>
      </c>
      <c r="Z318" s="6">
        <f t="shared" si="35"/>
        <v>0</v>
      </c>
      <c r="AA318" s="6">
        <f t="shared" si="36"/>
        <v>0</v>
      </c>
      <c r="AB318" s="6">
        <f t="shared" si="37"/>
        <v>0</v>
      </c>
      <c r="AC318" s="6">
        <f t="shared" si="38"/>
        <v>0</v>
      </c>
      <c r="AD318" s="6"/>
      <c r="AE318" s="6"/>
    </row>
    <row r="319" spans="1:31" s="20" customFormat="1" ht="15" customHeight="1" x14ac:dyDescent="0.25">
      <c r="A319" s="19"/>
      <c r="B319" s="74" t="str">
        <f t="shared" si="30"/>
        <v>!!!</v>
      </c>
      <c r="C319" s="202" t="str">
        <f>IF($D319&lt;&gt;"",VLOOKUP(TEXT($D319,0),'Angaben Stationen'!$C$15:$D$114,2,0),"")</f>
        <v/>
      </c>
      <c r="D319" s="203"/>
      <c r="E319" s="210"/>
      <c r="F319" s="222"/>
      <c r="G319" s="205"/>
      <c r="H319" s="205"/>
      <c r="I319" s="223"/>
      <c r="J319" s="224"/>
      <c r="K319" s="114"/>
      <c r="L319" s="115"/>
      <c r="Q319" s="6">
        <f t="shared" si="31"/>
        <v>0</v>
      </c>
      <c r="R319" s="6" t="str">
        <f>VLOOKUP(C319,{"29 - Psychiatrie (Erwachsene)","BGI";"30 - Kinder- und Jugendpsychiatrie","BGII";"31 - Psychosomatik","BGI";"00 - Bitte eine Fachabteilung auswählen","Leer";"","Leer"},2,0)</f>
        <v>Leer</v>
      </c>
      <c r="S319" s="6" t="str">
        <f>VLOOKUP(C319,{"29 - Psychiatrie (Erwachsene)","BGIb";"30 - Kinder- und Jugendpsychiatrie","BGIIb";"31 - Psychosomatik","BGIb";"00 - Bitte eine Fachabteilung auswählen","Leer";"","Leer"},2,0)</f>
        <v>Leer</v>
      </c>
      <c r="T319" s="6" t="str">
        <f t="shared" si="39"/>
        <v>Leer</v>
      </c>
      <c r="U319" s="6" t="str">
        <f t="shared" si="32"/>
        <v/>
      </c>
      <c r="V319" s="6" t="str">
        <f>VLOOKUP($C319,{"29 - Psychiatrie (Erwachsene)","Anrechnungstatbestand";"30 - Kinder- und Jugendpsychiatrie","Anrechnungstatbestand";"31 - Psychosomatik","Anrechnungstatbestand";"","Leer";0,"Leer"},2,0)</f>
        <v>Leer</v>
      </c>
      <c r="W319" s="6" t="str">
        <f t="shared" si="33"/>
        <v>Leer</v>
      </c>
      <c r="X319" s="6">
        <f>VLOOKUP($C319,{"29 - Psychiatrie (Erwachsene)",1;"30 - Kinder- und Jugendpsychiatrie",1;"31 - Psychosomatik",1;"00 - Bitte eine Fachabteilung auswählen",0;"",0},2,0)</f>
        <v>0</v>
      </c>
      <c r="Y319" s="6">
        <f t="shared" si="34"/>
        <v>0</v>
      </c>
      <c r="Z319" s="6">
        <f t="shared" si="35"/>
        <v>0</v>
      </c>
      <c r="AA319" s="6">
        <f t="shared" si="36"/>
        <v>0</v>
      </c>
      <c r="AB319" s="6">
        <f t="shared" si="37"/>
        <v>0</v>
      </c>
      <c r="AC319" s="6">
        <f t="shared" si="38"/>
        <v>0</v>
      </c>
      <c r="AD319" s="6"/>
      <c r="AE319" s="6"/>
    </row>
    <row r="320" spans="1:31" s="20" customFormat="1" ht="15" customHeight="1" x14ac:dyDescent="0.25">
      <c r="A320" s="19"/>
      <c r="B320" s="74" t="str">
        <f t="shared" si="30"/>
        <v>!!!</v>
      </c>
      <c r="C320" s="202" t="str">
        <f>IF($D320&lt;&gt;"",VLOOKUP(TEXT($D320,0),'Angaben Stationen'!$C$15:$D$114,2,0),"")</f>
        <v/>
      </c>
      <c r="D320" s="203"/>
      <c r="E320" s="210"/>
      <c r="F320" s="222"/>
      <c r="G320" s="205"/>
      <c r="H320" s="205"/>
      <c r="I320" s="223"/>
      <c r="J320" s="224"/>
      <c r="K320" s="114"/>
      <c r="L320" s="115"/>
      <c r="Q320" s="6">
        <f t="shared" si="31"/>
        <v>0</v>
      </c>
      <c r="R320" s="6" t="str">
        <f>VLOOKUP(C320,{"29 - Psychiatrie (Erwachsene)","BGI";"30 - Kinder- und Jugendpsychiatrie","BGII";"31 - Psychosomatik","BGI";"00 - Bitte eine Fachabteilung auswählen","Leer";"","Leer"},2,0)</f>
        <v>Leer</v>
      </c>
      <c r="S320" s="6" t="str">
        <f>VLOOKUP(C320,{"29 - Psychiatrie (Erwachsene)","BGIb";"30 - Kinder- und Jugendpsychiatrie","BGIIb";"31 - Psychosomatik","BGIb";"00 - Bitte eine Fachabteilung auswählen","Leer";"","Leer"},2,0)</f>
        <v>Leer</v>
      </c>
      <c r="T320" s="6" t="str">
        <f t="shared" si="39"/>
        <v>Leer</v>
      </c>
      <c r="U320" s="6" t="str">
        <f t="shared" si="32"/>
        <v/>
      </c>
      <c r="V320" s="6" t="str">
        <f>VLOOKUP($C320,{"29 - Psychiatrie (Erwachsene)","Anrechnungstatbestand";"30 - Kinder- und Jugendpsychiatrie","Anrechnungstatbestand";"31 - Psychosomatik","Anrechnungstatbestand";"","Leer";0,"Leer"},2,0)</f>
        <v>Leer</v>
      </c>
      <c r="W320" s="6" t="str">
        <f t="shared" si="33"/>
        <v>Leer</v>
      </c>
      <c r="X320" s="6">
        <f>VLOOKUP($C320,{"29 - Psychiatrie (Erwachsene)",1;"30 - Kinder- und Jugendpsychiatrie",1;"31 - Psychosomatik",1;"00 - Bitte eine Fachabteilung auswählen",0;"",0},2,0)</f>
        <v>0</v>
      </c>
      <c r="Y320" s="6">
        <f t="shared" si="34"/>
        <v>0</v>
      </c>
      <c r="Z320" s="6">
        <f t="shared" si="35"/>
        <v>0</v>
      </c>
      <c r="AA320" s="6">
        <f t="shared" si="36"/>
        <v>0</v>
      </c>
      <c r="AB320" s="6">
        <f t="shared" si="37"/>
        <v>0</v>
      </c>
      <c r="AC320" s="6">
        <f t="shared" si="38"/>
        <v>0</v>
      </c>
      <c r="AD320" s="6"/>
      <c r="AE320" s="6"/>
    </row>
    <row r="321" spans="1:31" s="20" customFormat="1" ht="15" customHeight="1" x14ac:dyDescent="0.25">
      <c r="A321" s="19"/>
      <c r="B321" s="74" t="str">
        <f t="shared" si="30"/>
        <v>!!!</v>
      </c>
      <c r="C321" s="202" t="str">
        <f>IF($D321&lt;&gt;"",VLOOKUP(TEXT($D321,0),'Angaben Stationen'!$C$15:$D$114,2,0),"")</f>
        <v/>
      </c>
      <c r="D321" s="203"/>
      <c r="E321" s="210"/>
      <c r="F321" s="222"/>
      <c r="G321" s="205"/>
      <c r="H321" s="205"/>
      <c r="I321" s="223"/>
      <c r="J321" s="224"/>
      <c r="K321" s="114"/>
      <c r="L321" s="115"/>
      <c r="Q321" s="6">
        <f t="shared" si="31"/>
        <v>0</v>
      </c>
      <c r="R321" s="6" t="str">
        <f>VLOOKUP(C321,{"29 - Psychiatrie (Erwachsene)","BGI";"30 - Kinder- und Jugendpsychiatrie","BGII";"31 - Psychosomatik","BGI";"00 - Bitte eine Fachabteilung auswählen","Leer";"","Leer"},2,0)</f>
        <v>Leer</v>
      </c>
      <c r="S321" s="6" t="str">
        <f>VLOOKUP(C321,{"29 - Psychiatrie (Erwachsene)","BGIb";"30 - Kinder- und Jugendpsychiatrie","BGIIb";"31 - Psychosomatik","BGIb";"00 - Bitte eine Fachabteilung auswählen","Leer";"","Leer"},2,0)</f>
        <v>Leer</v>
      </c>
      <c r="T321" s="6" t="str">
        <f t="shared" si="39"/>
        <v>Leer</v>
      </c>
      <c r="U321" s="6" t="str">
        <f t="shared" si="32"/>
        <v/>
      </c>
      <c r="V321" s="6" t="str">
        <f>VLOOKUP($C321,{"29 - Psychiatrie (Erwachsene)","Anrechnungstatbestand";"30 - Kinder- und Jugendpsychiatrie","Anrechnungstatbestand";"31 - Psychosomatik","Anrechnungstatbestand";"","Leer";0,"Leer"},2,0)</f>
        <v>Leer</v>
      </c>
      <c r="W321" s="6" t="str">
        <f t="shared" si="33"/>
        <v>Leer</v>
      </c>
      <c r="X321" s="6">
        <f>VLOOKUP($C321,{"29 - Psychiatrie (Erwachsene)",1;"30 - Kinder- und Jugendpsychiatrie",1;"31 - Psychosomatik",1;"00 - Bitte eine Fachabteilung auswählen",0;"",0},2,0)</f>
        <v>0</v>
      </c>
      <c r="Y321" s="6">
        <f t="shared" si="34"/>
        <v>0</v>
      </c>
      <c r="Z321" s="6">
        <f t="shared" si="35"/>
        <v>0</v>
      </c>
      <c r="AA321" s="6">
        <f t="shared" si="36"/>
        <v>0</v>
      </c>
      <c r="AB321" s="6">
        <f t="shared" si="37"/>
        <v>0</v>
      </c>
      <c r="AC321" s="6">
        <f t="shared" si="38"/>
        <v>0</v>
      </c>
      <c r="AD321" s="6"/>
      <c r="AE321" s="6"/>
    </row>
    <row r="322" spans="1:31" s="20" customFormat="1" ht="15" customHeight="1" x14ac:dyDescent="0.25">
      <c r="A322" s="19"/>
      <c r="B322" s="74" t="str">
        <f t="shared" si="30"/>
        <v>!!!</v>
      </c>
      <c r="C322" s="202" t="str">
        <f>IF($D322&lt;&gt;"",VLOOKUP(TEXT($D322,0),'Angaben Stationen'!$C$15:$D$114,2,0),"")</f>
        <v/>
      </c>
      <c r="D322" s="203"/>
      <c r="E322" s="210"/>
      <c r="F322" s="222"/>
      <c r="G322" s="205"/>
      <c r="H322" s="205"/>
      <c r="I322" s="223"/>
      <c r="J322" s="224"/>
      <c r="K322" s="114"/>
      <c r="L322" s="115"/>
      <c r="Q322" s="6">
        <f t="shared" si="31"/>
        <v>0</v>
      </c>
      <c r="R322" s="6" t="str">
        <f>VLOOKUP(C322,{"29 - Psychiatrie (Erwachsene)","BGI";"30 - Kinder- und Jugendpsychiatrie","BGII";"31 - Psychosomatik","BGI";"00 - Bitte eine Fachabteilung auswählen","Leer";"","Leer"},2,0)</f>
        <v>Leer</v>
      </c>
      <c r="S322" s="6" t="str">
        <f>VLOOKUP(C322,{"29 - Psychiatrie (Erwachsene)","BGIb";"30 - Kinder- und Jugendpsychiatrie","BGIIb";"31 - Psychosomatik","BGIb";"00 - Bitte eine Fachabteilung auswählen","Leer";"","Leer"},2,0)</f>
        <v>Leer</v>
      </c>
      <c r="T322" s="6" t="str">
        <f t="shared" si="39"/>
        <v>Leer</v>
      </c>
      <c r="U322" s="6" t="str">
        <f t="shared" si="32"/>
        <v/>
      </c>
      <c r="V322" s="6" t="str">
        <f>VLOOKUP($C322,{"29 - Psychiatrie (Erwachsene)","Anrechnungstatbestand";"30 - Kinder- und Jugendpsychiatrie","Anrechnungstatbestand";"31 - Psychosomatik","Anrechnungstatbestand";"","Leer";0,"Leer"},2,0)</f>
        <v>Leer</v>
      </c>
      <c r="W322" s="6" t="str">
        <f t="shared" si="33"/>
        <v>Leer</v>
      </c>
      <c r="X322" s="6">
        <f>VLOOKUP($C322,{"29 - Psychiatrie (Erwachsene)",1;"30 - Kinder- und Jugendpsychiatrie",1;"31 - Psychosomatik",1;"00 - Bitte eine Fachabteilung auswählen",0;"",0},2,0)</f>
        <v>0</v>
      </c>
      <c r="Y322" s="6">
        <f t="shared" si="34"/>
        <v>0</v>
      </c>
      <c r="Z322" s="6">
        <f t="shared" si="35"/>
        <v>0</v>
      </c>
      <c r="AA322" s="6">
        <f t="shared" si="36"/>
        <v>0</v>
      </c>
      <c r="AB322" s="6">
        <f t="shared" si="37"/>
        <v>0</v>
      </c>
      <c r="AC322" s="6">
        <f t="shared" si="38"/>
        <v>0</v>
      </c>
      <c r="AD322" s="6"/>
      <c r="AE322" s="6"/>
    </row>
    <row r="323" spans="1:31" s="20" customFormat="1" ht="15" customHeight="1" x14ac:dyDescent="0.25">
      <c r="A323" s="19"/>
      <c r="B323" s="74" t="str">
        <f t="shared" si="30"/>
        <v>!!!</v>
      </c>
      <c r="C323" s="202" t="str">
        <f>IF($D323&lt;&gt;"",VLOOKUP(TEXT($D323,0),'Angaben Stationen'!$C$15:$D$114,2,0),"")</f>
        <v/>
      </c>
      <c r="D323" s="203"/>
      <c r="E323" s="210"/>
      <c r="F323" s="222"/>
      <c r="G323" s="205"/>
      <c r="H323" s="205"/>
      <c r="I323" s="223"/>
      <c r="J323" s="224"/>
      <c r="K323" s="114"/>
      <c r="L323" s="115"/>
      <c r="Q323" s="6">
        <f t="shared" si="31"/>
        <v>0</v>
      </c>
      <c r="R323" s="6" t="str">
        <f>VLOOKUP(C323,{"29 - Psychiatrie (Erwachsene)","BGI";"30 - Kinder- und Jugendpsychiatrie","BGII";"31 - Psychosomatik","BGI";"00 - Bitte eine Fachabteilung auswählen","Leer";"","Leer"},2,0)</f>
        <v>Leer</v>
      </c>
      <c r="S323" s="6" t="str">
        <f>VLOOKUP(C323,{"29 - Psychiatrie (Erwachsene)","BGIb";"30 - Kinder- und Jugendpsychiatrie","BGIIb";"31 - Psychosomatik","BGIb";"00 - Bitte eine Fachabteilung auswählen","Leer";"","Leer"},2,0)</f>
        <v>Leer</v>
      </c>
      <c r="T323" s="6" t="str">
        <f t="shared" si="39"/>
        <v>Leer</v>
      </c>
      <c r="U323" s="6" t="str">
        <f t="shared" si="32"/>
        <v/>
      </c>
      <c r="V323" s="6" t="str">
        <f>VLOOKUP($C323,{"29 - Psychiatrie (Erwachsene)","Anrechnungstatbestand";"30 - Kinder- und Jugendpsychiatrie","Anrechnungstatbestand";"31 - Psychosomatik","Anrechnungstatbestand";"","Leer";0,"Leer"},2,0)</f>
        <v>Leer</v>
      </c>
      <c r="W323" s="6" t="str">
        <f t="shared" si="33"/>
        <v>Leer</v>
      </c>
      <c r="X323" s="6">
        <f>VLOOKUP($C323,{"29 - Psychiatrie (Erwachsene)",1;"30 - Kinder- und Jugendpsychiatrie",1;"31 - Psychosomatik",1;"00 - Bitte eine Fachabteilung auswählen",0;"",0},2,0)</f>
        <v>0</v>
      </c>
      <c r="Y323" s="6">
        <f t="shared" si="34"/>
        <v>0</v>
      </c>
      <c r="Z323" s="6">
        <f t="shared" si="35"/>
        <v>0</v>
      </c>
      <c r="AA323" s="6">
        <f t="shared" si="36"/>
        <v>0</v>
      </c>
      <c r="AB323" s="6">
        <f t="shared" si="37"/>
        <v>0</v>
      </c>
      <c r="AC323" s="6">
        <f t="shared" si="38"/>
        <v>0</v>
      </c>
      <c r="AD323" s="6"/>
      <c r="AE323" s="6"/>
    </row>
    <row r="324" spans="1:31" s="20" customFormat="1" ht="15" customHeight="1" x14ac:dyDescent="0.25">
      <c r="A324" s="19"/>
      <c r="B324" s="74" t="str">
        <f t="shared" si="30"/>
        <v>!!!</v>
      </c>
      <c r="C324" s="202" t="str">
        <f>IF($D324&lt;&gt;"",VLOOKUP(TEXT($D324,0),'Angaben Stationen'!$C$15:$D$114,2,0),"")</f>
        <v/>
      </c>
      <c r="D324" s="203"/>
      <c r="E324" s="210"/>
      <c r="F324" s="222"/>
      <c r="G324" s="205"/>
      <c r="H324" s="205"/>
      <c r="I324" s="223"/>
      <c r="J324" s="224"/>
      <c r="K324" s="114"/>
      <c r="L324" s="115"/>
      <c r="Q324" s="6">
        <f t="shared" si="31"/>
        <v>0</v>
      </c>
      <c r="R324" s="6" t="str">
        <f>VLOOKUP(C324,{"29 - Psychiatrie (Erwachsene)","BGI";"30 - Kinder- und Jugendpsychiatrie","BGII";"31 - Psychosomatik","BGI";"00 - Bitte eine Fachabteilung auswählen","Leer";"","Leer"},2,0)</f>
        <v>Leer</v>
      </c>
      <c r="S324" s="6" t="str">
        <f>VLOOKUP(C324,{"29 - Psychiatrie (Erwachsene)","BGIb";"30 - Kinder- und Jugendpsychiatrie","BGIIb";"31 - Psychosomatik","BGIb";"00 - Bitte eine Fachabteilung auswählen","Leer";"","Leer"},2,0)</f>
        <v>Leer</v>
      </c>
      <c r="T324" s="6" t="str">
        <f t="shared" si="39"/>
        <v>Leer</v>
      </c>
      <c r="U324" s="6" t="str">
        <f t="shared" si="32"/>
        <v/>
      </c>
      <c r="V324" s="6" t="str">
        <f>VLOOKUP($C324,{"29 - Psychiatrie (Erwachsene)","Anrechnungstatbestand";"30 - Kinder- und Jugendpsychiatrie","Anrechnungstatbestand";"31 - Psychosomatik","Anrechnungstatbestand";"","Leer";0,"Leer"},2,0)</f>
        <v>Leer</v>
      </c>
      <c r="W324" s="6" t="str">
        <f t="shared" si="33"/>
        <v>Leer</v>
      </c>
      <c r="X324" s="6">
        <f>VLOOKUP($C324,{"29 - Psychiatrie (Erwachsene)",1;"30 - Kinder- und Jugendpsychiatrie",1;"31 - Psychosomatik",1;"00 - Bitte eine Fachabteilung auswählen",0;"",0},2,0)</f>
        <v>0</v>
      </c>
      <c r="Y324" s="6">
        <f t="shared" si="34"/>
        <v>0</v>
      </c>
      <c r="Z324" s="6">
        <f t="shared" si="35"/>
        <v>0</v>
      </c>
      <c r="AA324" s="6">
        <f t="shared" si="36"/>
        <v>0</v>
      </c>
      <c r="AB324" s="6">
        <f t="shared" si="37"/>
        <v>0</v>
      </c>
      <c r="AC324" s="6">
        <f t="shared" si="38"/>
        <v>0</v>
      </c>
      <c r="AD324" s="6"/>
      <c r="AE324" s="6"/>
    </row>
    <row r="325" spans="1:31" s="20" customFormat="1" ht="15" customHeight="1" x14ac:dyDescent="0.25">
      <c r="A325" s="19"/>
      <c r="B325" s="74" t="str">
        <f t="shared" si="30"/>
        <v>!!!</v>
      </c>
      <c r="C325" s="202" t="str">
        <f>IF($D325&lt;&gt;"",VLOOKUP(TEXT($D325,0),'Angaben Stationen'!$C$15:$D$114,2,0),"")</f>
        <v/>
      </c>
      <c r="D325" s="203"/>
      <c r="E325" s="210"/>
      <c r="F325" s="222"/>
      <c r="G325" s="205"/>
      <c r="H325" s="205"/>
      <c r="I325" s="223"/>
      <c r="J325" s="224"/>
      <c r="K325" s="114"/>
      <c r="L325" s="115"/>
      <c r="Q325" s="6">
        <f t="shared" si="31"/>
        <v>0</v>
      </c>
      <c r="R325" s="6" t="str">
        <f>VLOOKUP(C325,{"29 - Psychiatrie (Erwachsene)","BGI";"30 - Kinder- und Jugendpsychiatrie","BGII";"31 - Psychosomatik","BGI";"00 - Bitte eine Fachabteilung auswählen","Leer";"","Leer"},2,0)</f>
        <v>Leer</v>
      </c>
      <c r="S325" s="6" t="str">
        <f>VLOOKUP(C325,{"29 - Psychiatrie (Erwachsene)","BGIb";"30 - Kinder- und Jugendpsychiatrie","BGIIb";"31 - Psychosomatik","BGIb";"00 - Bitte eine Fachabteilung auswählen","Leer";"","Leer"},2,0)</f>
        <v>Leer</v>
      </c>
      <c r="T325" s="6" t="str">
        <f t="shared" si="39"/>
        <v>Leer</v>
      </c>
      <c r="U325" s="6" t="str">
        <f t="shared" si="32"/>
        <v/>
      </c>
      <c r="V325" s="6" t="str">
        <f>VLOOKUP($C325,{"29 - Psychiatrie (Erwachsene)","Anrechnungstatbestand";"30 - Kinder- und Jugendpsychiatrie","Anrechnungstatbestand";"31 - Psychosomatik","Anrechnungstatbestand";"","Leer";0,"Leer"},2,0)</f>
        <v>Leer</v>
      </c>
      <c r="W325" s="6" t="str">
        <f t="shared" si="33"/>
        <v>Leer</v>
      </c>
      <c r="X325" s="6">
        <f>VLOOKUP($C325,{"29 - Psychiatrie (Erwachsene)",1;"30 - Kinder- und Jugendpsychiatrie",1;"31 - Psychosomatik",1;"00 - Bitte eine Fachabteilung auswählen",0;"",0},2,0)</f>
        <v>0</v>
      </c>
      <c r="Y325" s="6">
        <f t="shared" si="34"/>
        <v>0</v>
      </c>
      <c r="Z325" s="6">
        <f t="shared" si="35"/>
        <v>0</v>
      </c>
      <c r="AA325" s="6">
        <f t="shared" si="36"/>
        <v>0</v>
      </c>
      <c r="AB325" s="6">
        <f t="shared" si="37"/>
        <v>0</v>
      </c>
      <c r="AC325" s="6">
        <f t="shared" si="38"/>
        <v>0</v>
      </c>
      <c r="AD325" s="6"/>
      <c r="AE325" s="6"/>
    </row>
    <row r="326" spans="1:31" s="20" customFormat="1" ht="15" customHeight="1" x14ac:dyDescent="0.25">
      <c r="A326" s="19"/>
      <c r="B326" s="74" t="str">
        <f t="shared" si="30"/>
        <v>!!!</v>
      </c>
      <c r="C326" s="202" t="str">
        <f>IF($D326&lt;&gt;"",VLOOKUP(TEXT($D326,0),'Angaben Stationen'!$C$15:$D$114,2,0),"")</f>
        <v/>
      </c>
      <c r="D326" s="203"/>
      <c r="E326" s="210"/>
      <c r="F326" s="222"/>
      <c r="G326" s="205"/>
      <c r="H326" s="205"/>
      <c r="I326" s="223"/>
      <c r="J326" s="224"/>
      <c r="K326" s="114"/>
      <c r="L326" s="115"/>
      <c r="Q326" s="6">
        <f t="shared" si="31"/>
        <v>0</v>
      </c>
      <c r="R326" s="6" t="str">
        <f>VLOOKUP(C326,{"29 - Psychiatrie (Erwachsene)","BGI";"30 - Kinder- und Jugendpsychiatrie","BGII";"31 - Psychosomatik","BGI";"00 - Bitte eine Fachabteilung auswählen","Leer";"","Leer"},2,0)</f>
        <v>Leer</v>
      </c>
      <c r="S326" s="6" t="str">
        <f>VLOOKUP(C326,{"29 - Psychiatrie (Erwachsene)","BGIb";"30 - Kinder- und Jugendpsychiatrie","BGIIb";"31 - Psychosomatik","BGIb";"00 - Bitte eine Fachabteilung auswählen","Leer";"","Leer"},2,0)</f>
        <v>Leer</v>
      </c>
      <c r="T326" s="6" t="str">
        <f t="shared" si="39"/>
        <v>Leer</v>
      </c>
      <c r="U326" s="6" t="str">
        <f t="shared" si="32"/>
        <v/>
      </c>
      <c r="V326" s="6" t="str">
        <f>VLOOKUP($C326,{"29 - Psychiatrie (Erwachsene)","Anrechnungstatbestand";"30 - Kinder- und Jugendpsychiatrie","Anrechnungstatbestand";"31 - Psychosomatik","Anrechnungstatbestand";"","Leer";0,"Leer"},2,0)</f>
        <v>Leer</v>
      </c>
      <c r="W326" s="6" t="str">
        <f t="shared" si="33"/>
        <v>Leer</v>
      </c>
      <c r="X326" s="6">
        <f>VLOOKUP($C326,{"29 - Psychiatrie (Erwachsene)",1;"30 - Kinder- und Jugendpsychiatrie",1;"31 - Psychosomatik",1;"00 - Bitte eine Fachabteilung auswählen",0;"",0},2,0)</f>
        <v>0</v>
      </c>
      <c r="Y326" s="6">
        <f t="shared" si="34"/>
        <v>0</v>
      </c>
      <c r="Z326" s="6">
        <f t="shared" si="35"/>
        <v>0</v>
      </c>
      <c r="AA326" s="6">
        <f t="shared" si="36"/>
        <v>0</v>
      </c>
      <c r="AB326" s="6">
        <f t="shared" si="37"/>
        <v>0</v>
      </c>
      <c r="AC326" s="6">
        <f t="shared" si="38"/>
        <v>0</v>
      </c>
      <c r="AD326" s="6"/>
      <c r="AE326" s="6"/>
    </row>
    <row r="327" spans="1:31" s="20" customFormat="1" ht="15" customHeight="1" x14ac:dyDescent="0.25">
      <c r="A327" s="19"/>
      <c r="B327" s="74" t="str">
        <f t="shared" si="30"/>
        <v>!!!</v>
      </c>
      <c r="C327" s="202" t="str">
        <f>IF($D327&lt;&gt;"",VLOOKUP(TEXT($D327,0),'Angaben Stationen'!$C$15:$D$114,2,0),"")</f>
        <v/>
      </c>
      <c r="D327" s="203"/>
      <c r="E327" s="210"/>
      <c r="F327" s="222"/>
      <c r="G327" s="205"/>
      <c r="H327" s="205"/>
      <c r="I327" s="223"/>
      <c r="J327" s="224"/>
      <c r="K327" s="114"/>
      <c r="L327" s="115"/>
      <c r="Q327" s="6">
        <f t="shared" si="31"/>
        <v>0</v>
      </c>
      <c r="R327" s="6" t="str">
        <f>VLOOKUP(C327,{"29 - Psychiatrie (Erwachsene)","BGI";"30 - Kinder- und Jugendpsychiatrie","BGII";"31 - Psychosomatik","BGI";"00 - Bitte eine Fachabteilung auswählen","Leer";"","Leer"},2,0)</f>
        <v>Leer</v>
      </c>
      <c r="S327" s="6" t="str">
        <f>VLOOKUP(C327,{"29 - Psychiatrie (Erwachsene)","BGIb";"30 - Kinder- und Jugendpsychiatrie","BGIIb";"31 - Psychosomatik","BGIb";"00 - Bitte eine Fachabteilung auswählen","Leer";"","Leer"},2,0)</f>
        <v>Leer</v>
      </c>
      <c r="T327" s="6" t="str">
        <f t="shared" si="39"/>
        <v>Leer</v>
      </c>
      <c r="U327" s="6" t="str">
        <f t="shared" si="32"/>
        <v/>
      </c>
      <c r="V327" s="6" t="str">
        <f>VLOOKUP($C327,{"29 - Psychiatrie (Erwachsene)","Anrechnungstatbestand";"30 - Kinder- und Jugendpsychiatrie","Anrechnungstatbestand";"31 - Psychosomatik","Anrechnungstatbestand";"","Leer";0,"Leer"},2,0)</f>
        <v>Leer</v>
      </c>
      <c r="W327" s="6" t="str">
        <f t="shared" si="33"/>
        <v>Leer</v>
      </c>
      <c r="X327" s="6">
        <f>VLOOKUP($C327,{"29 - Psychiatrie (Erwachsene)",1;"30 - Kinder- und Jugendpsychiatrie",1;"31 - Psychosomatik",1;"00 - Bitte eine Fachabteilung auswählen",0;"",0},2,0)</f>
        <v>0</v>
      </c>
      <c r="Y327" s="6">
        <f t="shared" si="34"/>
        <v>0</v>
      </c>
      <c r="Z327" s="6">
        <f t="shared" si="35"/>
        <v>0</v>
      </c>
      <c r="AA327" s="6">
        <f t="shared" si="36"/>
        <v>0</v>
      </c>
      <c r="AB327" s="6">
        <f t="shared" si="37"/>
        <v>0</v>
      </c>
      <c r="AC327" s="6">
        <f t="shared" si="38"/>
        <v>0</v>
      </c>
      <c r="AD327" s="6"/>
      <c r="AE327" s="6"/>
    </row>
    <row r="328" spans="1:31" s="20" customFormat="1" ht="15" customHeight="1" x14ac:dyDescent="0.25">
      <c r="A328" s="19"/>
      <c r="B328" s="74" t="str">
        <f t="shared" si="30"/>
        <v>!!!</v>
      </c>
      <c r="C328" s="202" t="str">
        <f>IF($D328&lt;&gt;"",VLOOKUP(TEXT($D328,0),'Angaben Stationen'!$C$15:$D$114,2,0),"")</f>
        <v/>
      </c>
      <c r="D328" s="203"/>
      <c r="E328" s="210"/>
      <c r="F328" s="222"/>
      <c r="G328" s="205"/>
      <c r="H328" s="205"/>
      <c r="I328" s="223"/>
      <c r="J328" s="224"/>
      <c r="K328" s="114"/>
      <c r="L328" s="115"/>
      <c r="Q328" s="6">
        <f t="shared" si="31"/>
        <v>0</v>
      </c>
      <c r="R328" s="6" t="str">
        <f>VLOOKUP(C328,{"29 - Psychiatrie (Erwachsene)","BGI";"30 - Kinder- und Jugendpsychiatrie","BGII";"31 - Psychosomatik","BGI";"00 - Bitte eine Fachabteilung auswählen","Leer";"","Leer"},2,0)</f>
        <v>Leer</v>
      </c>
      <c r="S328" s="6" t="str">
        <f>VLOOKUP(C328,{"29 - Psychiatrie (Erwachsene)","BGIb";"30 - Kinder- und Jugendpsychiatrie","BGIIb";"31 - Psychosomatik","BGIb";"00 - Bitte eine Fachabteilung auswählen","Leer";"","Leer"},2,0)</f>
        <v>Leer</v>
      </c>
      <c r="T328" s="6" t="str">
        <f t="shared" si="39"/>
        <v>Leer</v>
      </c>
      <c r="U328" s="6" t="str">
        <f t="shared" si="32"/>
        <v/>
      </c>
      <c r="V328" s="6" t="str">
        <f>VLOOKUP($C328,{"29 - Psychiatrie (Erwachsene)","Anrechnungstatbestand";"30 - Kinder- und Jugendpsychiatrie","Anrechnungstatbestand";"31 - Psychosomatik","Anrechnungstatbestand";"","Leer";0,"Leer"},2,0)</f>
        <v>Leer</v>
      </c>
      <c r="W328" s="6" t="str">
        <f t="shared" si="33"/>
        <v>Leer</v>
      </c>
      <c r="X328" s="6">
        <f>VLOOKUP($C328,{"29 - Psychiatrie (Erwachsene)",1;"30 - Kinder- und Jugendpsychiatrie",1;"31 - Psychosomatik",1;"00 - Bitte eine Fachabteilung auswählen",0;"",0},2,0)</f>
        <v>0</v>
      </c>
      <c r="Y328" s="6">
        <f t="shared" si="34"/>
        <v>0</v>
      </c>
      <c r="Z328" s="6">
        <f t="shared" si="35"/>
        <v>0</v>
      </c>
      <c r="AA328" s="6">
        <f t="shared" si="36"/>
        <v>0</v>
      </c>
      <c r="AB328" s="6">
        <f t="shared" si="37"/>
        <v>0</v>
      </c>
      <c r="AC328" s="6">
        <f t="shared" si="38"/>
        <v>0</v>
      </c>
      <c r="AD328" s="6"/>
      <c r="AE328" s="6"/>
    </row>
    <row r="329" spans="1:31" s="20" customFormat="1" ht="15" customHeight="1" x14ac:dyDescent="0.25">
      <c r="A329" s="19"/>
      <c r="B329" s="74" t="str">
        <f t="shared" si="30"/>
        <v>!!!</v>
      </c>
      <c r="C329" s="202" t="str">
        <f>IF($D329&lt;&gt;"",VLOOKUP(TEXT($D329,0),'Angaben Stationen'!$C$15:$D$114,2,0),"")</f>
        <v/>
      </c>
      <c r="D329" s="203"/>
      <c r="E329" s="210"/>
      <c r="F329" s="222"/>
      <c r="G329" s="205"/>
      <c r="H329" s="205"/>
      <c r="I329" s="223"/>
      <c r="J329" s="224"/>
      <c r="K329" s="114"/>
      <c r="L329" s="115"/>
      <c r="Q329" s="6">
        <f t="shared" si="31"/>
        <v>0</v>
      </c>
      <c r="R329" s="6" t="str">
        <f>VLOOKUP(C329,{"29 - Psychiatrie (Erwachsene)","BGI";"30 - Kinder- und Jugendpsychiatrie","BGII";"31 - Psychosomatik","BGI";"00 - Bitte eine Fachabteilung auswählen","Leer";"","Leer"},2,0)</f>
        <v>Leer</v>
      </c>
      <c r="S329" s="6" t="str">
        <f>VLOOKUP(C329,{"29 - Psychiatrie (Erwachsene)","BGIb";"30 - Kinder- und Jugendpsychiatrie","BGIIb";"31 - Psychosomatik","BGIb";"00 - Bitte eine Fachabteilung auswählen","Leer";"","Leer"},2,0)</f>
        <v>Leer</v>
      </c>
      <c r="T329" s="6" t="str">
        <f t="shared" si="39"/>
        <v>Leer</v>
      </c>
      <c r="U329" s="6" t="str">
        <f t="shared" si="32"/>
        <v/>
      </c>
      <c r="V329" s="6" t="str">
        <f>VLOOKUP($C329,{"29 - Psychiatrie (Erwachsene)","Anrechnungstatbestand";"30 - Kinder- und Jugendpsychiatrie","Anrechnungstatbestand";"31 - Psychosomatik","Anrechnungstatbestand";"","Leer";0,"Leer"},2,0)</f>
        <v>Leer</v>
      </c>
      <c r="W329" s="6" t="str">
        <f t="shared" si="33"/>
        <v>Leer</v>
      </c>
      <c r="X329" s="6">
        <f>VLOOKUP($C329,{"29 - Psychiatrie (Erwachsene)",1;"30 - Kinder- und Jugendpsychiatrie",1;"31 - Psychosomatik",1;"00 - Bitte eine Fachabteilung auswählen",0;"",0},2,0)</f>
        <v>0</v>
      </c>
      <c r="Y329" s="6">
        <f t="shared" si="34"/>
        <v>0</v>
      </c>
      <c r="Z329" s="6">
        <f t="shared" si="35"/>
        <v>0</v>
      </c>
      <c r="AA329" s="6">
        <f t="shared" si="36"/>
        <v>0</v>
      </c>
      <c r="AB329" s="6">
        <f t="shared" si="37"/>
        <v>0</v>
      </c>
      <c r="AC329" s="6">
        <f t="shared" si="38"/>
        <v>0</v>
      </c>
      <c r="AD329" s="6"/>
      <c r="AE329" s="6"/>
    </row>
    <row r="330" spans="1:31" s="20" customFormat="1" ht="15" customHeight="1" x14ac:dyDescent="0.25">
      <c r="A330" s="19"/>
      <c r="B330" s="74" t="str">
        <f t="shared" si="30"/>
        <v>!!!</v>
      </c>
      <c r="C330" s="202" t="str">
        <f>IF($D330&lt;&gt;"",VLOOKUP(TEXT($D330,0),'Angaben Stationen'!$C$15:$D$114,2,0),"")</f>
        <v/>
      </c>
      <c r="D330" s="203"/>
      <c r="E330" s="210"/>
      <c r="F330" s="222"/>
      <c r="G330" s="205"/>
      <c r="H330" s="205"/>
      <c r="I330" s="223"/>
      <c r="J330" s="224"/>
      <c r="K330" s="114"/>
      <c r="L330" s="115"/>
      <c r="Q330" s="6">
        <f t="shared" si="31"/>
        <v>0</v>
      </c>
      <c r="R330" s="6" t="str">
        <f>VLOOKUP(C330,{"29 - Psychiatrie (Erwachsene)","BGI";"30 - Kinder- und Jugendpsychiatrie","BGII";"31 - Psychosomatik","BGI";"00 - Bitte eine Fachabteilung auswählen","Leer";"","Leer"},2,0)</f>
        <v>Leer</v>
      </c>
      <c r="S330" s="6" t="str">
        <f>VLOOKUP(C330,{"29 - Psychiatrie (Erwachsene)","BGIb";"30 - Kinder- und Jugendpsychiatrie","BGIIb";"31 - Psychosomatik","BGIb";"00 - Bitte eine Fachabteilung auswählen","Leer";"","Leer"},2,0)</f>
        <v>Leer</v>
      </c>
      <c r="T330" s="6" t="str">
        <f t="shared" si="39"/>
        <v>Leer</v>
      </c>
      <c r="U330" s="6" t="str">
        <f t="shared" si="32"/>
        <v/>
      </c>
      <c r="V330" s="6" t="str">
        <f>VLOOKUP($C330,{"29 - Psychiatrie (Erwachsene)","Anrechnungstatbestand";"30 - Kinder- und Jugendpsychiatrie","Anrechnungstatbestand";"31 - Psychosomatik","Anrechnungstatbestand";"","Leer";0,"Leer"},2,0)</f>
        <v>Leer</v>
      </c>
      <c r="W330" s="6" t="str">
        <f t="shared" si="33"/>
        <v>Leer</v>
      </c>
      <c r="X330" s="6">
        <f>VLOOKUP($C330,{"29 - Psychiatrie (Erwachsene)",1;"30 - Kinder- und Jugendpsychiatrie",1;"31 - Psychosomatik",1;"00 - Bitte eine Fachabteilung auswählen",0;"",0},2,0)</f>
        <v>0</v>
      </c>
      <c r="Y330" s="6">
        <f t="shared" si="34"/>
        <v>0</v>
      </c>
      <c r="Z330" s="6">
        <f t="shared" si="35"/>
        <v>0</v>
      </c>
      <c r="AA330" s="6">
        <f t="shared" si="36"/>
        <v>0</v>
      </c>
      <c r="AB330" s="6">
        <f t="shared" si="37"/>
        <v>0</v>
      </c>
      <c r="AC330" s="6">
        <f t="shared" si="38"/>
        <v>0</v>
      </c>
      <c r="AD330" s="6"/>
      <c r="AE330" s="6"/>
    </row>
    <row r="331" spans="1:31" s="20" customFormat="1" ht="15" customHeight="1" x14ac:dyDescent="0.25">
      <c r="A331" s="19"/>
      <c r="B331" s="74" t="str">
        <f t="shared" si="30"/>
        <v>!!!</v>
      </c>
      <c r="C331" s="202" t="str">
        <f>IF($D331&lt;&gt;"",VLOOKUP(TEXT($D331,0),'Angaben Stationen'!$C$15:$D$114,2,0),"")</f>
        <v/>
      </c>
      <c r="D331" s="203"/>
      <c r="E331" s="210"/>
      <c r="F331" s="222"/>
      <c r="G331" s="205"/>
      <c r="H331" s="205"/>
      <c r="I331" s="223"/>
      <c r="J331" s="224"/>
      <c r="K331" s="114"/>
      <c r="L331" s="115"/>
      <c r="Q331" s="6">
        <f t="shared" si="31"/>
        <v>0</v>
      </c>
      <c r="R331" s="6" t="str">
        <f>VLOOKUP(C331,{"29 - Psychiatrie (Erwachsene)","BGI";"30 - Kinder- und Jugendpsychiatrie","BGII";"31 - Psychosomatik","BGI";"00 - Bitte eine Fachabteilung auswählen","Leer";"","Leer"},2,0)</f>
        <v>Leer</v>
      </c>
      <c r="S331" s="6" t="str">
        <f>VLOOKUP(C331,{"29 - Psychiatrie (Erwachsene)","BGIb";"30 - Kinder- und Jugendpsychiatrie","BGIIb";"31 - Psychosomatik","BGIb";"00 - Bitte eine Fachabteilung auswählen","Leer";"","Leer"},2,0)</f>
        <v>Leer</v>
      </c>
      <c r="T331" s="6" t="str">
        <f t="shared" si="39"/>
        <v>Leer</v>
      </c>
      <c r="U331" s="6" t="str">
        <f t="shared" si="32"/>
        <v/>
      </c>
      <c r="V331" s="6" t="str">
        <f>VLOOKUP($C331,{"29 - Psychiatrie (Erwachsene)","Anrechnungstatbestand";"30 - Kinder- und Jugendpsychiatrie","Anrechnungstatbestand";"31 - Psychosomatik","Anrechnungstatbestand";"","Leer";0,"Leer"},2,0)</f>
        <v>Leer</v>
      </c>
      <c r="W331" s="6" t="str">
        <f t="shared" si="33"/>
        <v>Leer</v>
      </c>
      <c r="X331" s="6">
        <f>VLOOKUP($C331,{"29 - Psychiatrie (Erwachsene)",1;"30 - Kinder- und Jugendpsychiatrie",1;"31 - Psychosomatik",1;"00 - Bitte eine Fachabteilung auswählen",0;"",0},2,0)</f>
        <v>0</v>
      </c>
      <c r="Y331" s="6">
        <f t="shared" si="34"/>
        <v>0</v>
      </c>
      <c r="Z331" s="6">
        <f t="shared" si="35"/>
        <v>0</v>
      </c>
      <c r="AA331" s="6">
        <f t="shared" si="36"/>
        <v>0</v>
      </c>
      <c r="AB331" s="6">
        <f t="shared" si="37"/>
        <v>0</v>
      </c>
      <c r="AC331" s="6">
        <f t="shared" si="38"/>
        <v>0</v>
      </c>
      <c r="AD331" s="6"/>
      <c r="AE331" s="6"/>
    </row>
    <row r="332" spans="1:31" s="20" customFormat="1" ht="15" customHeight="1" x14ac:dyDescent="0.25">
      <c r="A332" s="19"/>
      <c r="B332" s="74" t="str">
        <f t="shared" si="30"/>
        <v>!!!</v>
      </c>
      <c r="C332" s="202" t="str">
        <f>IF($D332&lt;&gt;"",VLOOKUP(TEXT($D332,0),'Angaben Stationen'!$C$15:$D$114,2,0),"")</f>
        <v/>
      </c>
      <c r="D332" s="203"/>
      <c r="E332" s="210"/>
      <c r="F332" s="222"/>
      <c r="G332" s="205"/>
      <c r="H332" s="205"/>
      <c r="I332" s="223"/>
      <c r="J332" s="224"/>
      <c r="K332" s="114"/>
      <c r="L332" s="115"/>
      <c r="Q332" s="6">
        <f t="shared" si="31"/>
        <v>0</v>
      </c>
      <c r="R332" s="6" t="str">
        <f>VLOOKUP(C332,{"29 - Psychiatrie (Erwachsene)","BGI";"30 - Kinder- und Jugendpsychiatrie","BGII";"31 - Psychosomatik","BGI";"00 - Bitte eine Fachabteilung auswählen","Leer";"","Leer"},2,0)</f>
        <v>Leer</v>
      </c>
      <c r="S332" s="6" t="str">
        <f>VLOOKUP(C332,{"29 - Psychiatrie (Erwachsene)","BGIb";"30 - Kinder- und Jugendpsychiatrie","BGIIb";"31 - Psychosomatik","BGIb";"00 - Bitte eine Fachabteilung auswählen","Leer";"","Leer"},2,0)</f>
        <v>Leer</v>
      </c>
      <c r="T332" s="6" t="str">
        <f t="shared" si="39"/>
        <v>Leer</v>
      </c>
      <c r="U332" s="6" t="str">
        <f t="shared" si="32"/>
        <v/>
      </c>
      <c r="V332" s="6" t="str">
        <f>VLOOKUP($C332,{"29 - Psychiatrie (Erwachsene)","Anrechnungstatbestand";"30 - Kinder- und Jugendpsychiatrie","Anrechnungstatbestand";"31 - Psychosomatik","Anrechnungstatbestand";"","Leer";0,"Leer"},2,0)</f>
        <v>Leer</v>
      </c>
      <c r="W332" s="6" t="str">
        <f t="shared" si="33"/>
        <v>Leer</v>
      </c>
      <c r="X332" s="6">
        <f>VLOOKUP($C332,{"29 - Psychiatrie (Erwachsene)",1;"30 - Kinder- und Jugendpsychiatrie",1;"31 - Psychosomatik",1;"00 - Bitte eine Fachabteilung auswählen",0;"",0},2,0)</f>
        <v>0</v>
      </c>
      <c r="Y332" s="6">
        <f t="shared" si="34"/>
        <v>0</v>
      </c>
      <c r="Z332" s="6">
        <f t="shared" si="35"/>
        <v>0</v>
      </c>
      <c r="AA332" s="6">
        <f t="shared" si="36"/>
        <v>0</v>
      </c>
      <c r="AB332" s="6">
        <f t="shared" si="37"/>
        <v>0</v>
      </c>
      <c r="AC332" s="6">
        <f t="shared" si="38"/>
        <v>0</v>
      </c>
      <c r="AD332" s="6"/>
      <c r="AE332" s="6"/>
    </row>
    <row r="333" spans="1:31" s="20" customFormat="1" ht="15" customHeight="1" x14ac:dyDescent="0.25">
      <c r="A333" s="19"/>
      <c r="B333" s="74" t="str">
        <f t="shared" si="30"/>
        <v>!!!</v>
      </c>
      <c r="C333" s="202" t="str">
        <f>IF($D333&lt;&gt;"",VLOOKUP(TEXT($D333,0),'Angaben Stationen'!$C$15:$D$114,2,0),"")</f>
        <v/>
      </c>
      <c r="D333" s="203"/>
      <c r="E333" s="210"/>
      <c r="F333" s="222"/>
      <c r="G333" s="205"/>
      <c r="H333" s="205"/>
      <c r="I333" s="223"/>
      <c r="J333" s="224"/>
      <c r="K333" s="114"/>
      <c r="L333" s="115"/>
      <c r="Q333" s="6">
        <f t="shared" si="31"/>
        <v>0</v>
      </c>
      <c r="R333" s="6" t="str">
        <f>VLOOKUP(C333,{"29 - Psychiatrie (Erwachsene)","BGI";"30 - Kinder- und Jugendpsychiatrie","BGII";"31 - Psychosomatik","BGI";"00 - Bitte eine Fachabteilung auswählen","Leer";"","Leer"},2,0)</f>
        <v>Leer</v>
      </c>
      <c r="S333" s="6" t="str">
        <f>VLOOKUP(C333,{"29 - Psychiatrie (Erwachsene)","BGIb";"30 - Kinder- und Jugendpsychiatrie","BGIIb";"31 - Psychosomatik","BGIb";"00 - Bitte eine Fachabteilung auswählen","Leer";"","Leer"},2,0)</f>
        <v>Leer</v>
      </c>
      <c r="T333" s="6" t="str">
        <f t="shared" si="39"/>
        <v>Leer</v>
      </c>
      <c r="U333" s="6" t="str">
        <f t="shared" si="32"/>
        <v/>
      </c>
      <c r="V333" s="6" t="str">
        <f>VLOOKUP($C333,{"29 - Psychiatrie (Erwachsene)","Anrechnungstatbestand";"30 - Kinder- und Jugendpsychiatrie","Anrechnungstatbestand";"31 - Psychosomatik","Anrechnungstatbestand";"","Leer";0,"Leer"},2,0)</f>
        <v>Leer</v>
      </c>
      <c r="W333" s="6" t="str">
        <f t="shared" si="33"/>
        <v>Leer</v>
      </c>
      <c r="X333" s="6">
        <f>VLOOKUP($C333,{"29 - Psychiatrie (Erwachsene)",1;"30 - Kinder- und Jugendpsychiatrie",1;"31 - Psychosomatik",1;"00 - Bitte eine Fachabteilung auswählen",0;"",0},2,0)</f>
        <v>0</v>
      </c>
      <c r="Y333" s="6">
        <f t="shared" si="34"/>
        <v>0</v>
      </c>
      <c r="Z333" s="6">
        <f t="shared" si="35"/>
        <v>0</v>
      </c>
      <c r="AA333" s="6">
        <f t="shared" si="36"/>
        <v>0</v>
      </c>
      <c r="AB333" s="6">
        <f t="shared" si="37"/>
        <v>0</v>
      </c>
      <c r="AC333" s="6">
        <f t="shared" si="38"/>
        <v>0</v>
      </c>
      <c r="AD333" s="6"/>
      <c r="AE333" s="6"/>
    </row>
    <row r="334" spans="1:31" s="20" customFormat="1" ht="15" customHeight="1" x14ac:dyDescent="0.25">
      <c r="A334" s="19"/>
      <c r="B334" s="74" t="str">
        <f t="shared" si="30"/>
        <v>!!!</v>
      </c>
      <c r="C334" s="202" t="str">
        <f>IF($D334&lt;&gt;"",VLOOKUP(TEXT($D334,0),'Angaben Stationen'!$C$15:$D$114,2,0),"")</f>
        <v/>
      </c>
      <c r="D334" s="203"/>
      <c r="E334" s="210"/>
      <c r="F334" s="222"/>
      <c r="G334" s="205"/>
      <c r="H334" s="205"/>
      <c r="I334" s="223"/>
      <c r="J334" s="224"/>
      <c r="K334" s="114"/>
      <c r="L334" s="115"/>
      <c r="Q334" s="6">
        <f t="shared" si="31"/>
        <v>0</v>
      </c>
      <c r="R334" s="6" t="str">
        <f>VLOOKUP(C334,{"29 - Psychiatrie (Erwachsene)","BGI";"30 - Kinder- und Jugendpsychiatrie","BGII";"31 - Psychosomatik","BGI";"00 - Bitte eine Fachabteilung auswählen","Leer";"","Leer"},2,0)</f>
        <v>Leer</v>
      </c>
      <c r="S334" s="6" t="str">
        <f>VLOOKUP(C334,{"29 - Psychiatrie (Erwachsene)","BGIb";"30 - Kinder- und Jugendpsychiatrie","BGIIb";"31 - Psychosomatik","BGIb";"00 - Bitte eine Fachabteilung auswählen","Leer";"","Leer"},2,0)</f>
        <v>Leer</v>
      </c>
      <c r="T334" s="6" t="str">
        <f t="shared" si="39"/>
        <v>Leer</v>
      </c>
      <c r="U334" s="6" t="str">
        <f t="shared" si="32"/>
        <v/>
      </c>
      <c r="V334" s="6" t="str">
        <f>VLOOKUP($C334,{"29 - Psychiatrie (Erwachsene)","Anrechnungstatbestand";"30 - Kinder- und Jugendpsychiatrie","Anrechnungstatbestand";"31 - Psychosomatik","Anrechnungstatbestand";"","Leer";0,"Leer"},2,0)</f>
        <v>Leer</v>
      </c>
      <c r="W334" s="6" t="str">
        <f t="shared" si="33"/>
        <v>Leer</v>
      </c>
      <c r="X334" s="6">
        <f>VLOOKUP($C334,{"29 - Psychiatrie (Erwachsene)",1;"30 - Kinder- und Jugendpsychiatrie",1;"31 - Psychosomatik",1;"00 - Bitte eine Fachabteilung auswählen",0;"",0},2,0)</f>
        <v>0</v>
      </c>
      <c r="Y334" s="6">
        <f t="shared" si="34"/>
        <v>0</v>
      </c>
      <c r="Z334" s="6">
        <f t="shared" si="35"/>
        <v>0</v>
      </c>
      <c r="AA334" s="6">
        <f t="shared" si="36"/>
        <v>0</v>
      </c>
      <c r="AB334" s="6">
        <f t="shared" si="37"/>
        <v>0</v>
      </c>
      <c r="AC334" s="6">
        <f t="shared" si="38"/>
        <v>0</v>
      </c>
      <c r="AD334" s="6"/>
      <c r="AE334" s="6"/>
    </row>
    <row r="335" spans="1:31" s="20" customFormat="1" ht="15" customHeight="1" x14ac:dyDescent="0.25">
      <c r="A335" s="19"/>
      <c r="B335" s="74" t="str">
        <f t="shared" ref="B335:B398" si="40">IF(SUM(X335:AE335)&lt;8,"!!!","")</f>
        <v>!!!</v>
      </c>
      <c r="C335" s="202" t="str">
        <f>IF($D335&lt;&gt;"",VLOOKUP(TEXT($D335,0),'Angaben Stationen'!$C$15:$D$114,2,0),"")</f>
        <v/>
      </c>
      <c r="D335" s="203"/>
      <c r="E335" s="210"/>
      <c r="F335" s="222"/>
      <c r="G335" s="205"/>
      <c r="H335" s="205"/>
      <c r="I335" s="223"/>
      <c r="J335" s="224"/>
      <c r="K335" s="114"/>
      <c r="L335" s="115"/>
      <c r="Q335" s="6">
        <f t="shared" si="31"/>
        <v>0</v>
      </c>
      <c r="R335" s="6" t="str">
        <f>VLOOKUP(C335,{"29 - Psychiatrie (Erwachsene)","BGI";"30 - Kinder- und Jugendpsychiatrie","BGII";"31 - Psychosomatik","BGI";"00 - Bitte eine Fachabteilung auswählen","Leer";"","Leer"},2,0)</f>
        <v>Leer</v>
      </c>
      <c r="S335" s="6" t="str">
        <f>VLOOKUP(C335,{"29 - Psychiatrie (Erwachsene)","BGIb";"30 - Kinder- und Jugendpsychiatrie","BGIIb";"31 - Psychosomatik","BGIb";"00 - Bitte eine Fachabteilung auswählen","Leer";"","Leer"},2,0)</f>
        <v>Leer</v>
      </c>
      <c r="T335" s="6" t="str">
        <f t="shared" si="39"/>
        <v>Leer</v>
      </c>
      <c r="U335" s="6" t="str">
        <f t="shared" si="32"/>
        <v/>
      </c>
      <c r="V335" s="6" t="str">
        <f>VLOOKUP($C335,{"29 - Psychiatrie (Erwachsene)","Anrechnungstatbestand";"30 - Kinder- und Jugendpsychiatrie","Anrechnungstatbestand";"31 - Psychosomatik","Anrechnungstatbestand";"","Leer";0,"Leer"},2,0)</f>
        <v>Leer</v>
      </c>
      <c r="W335" s="6" t="str">
        <f t="shared" si="33"/>
        <v>Leer</v>
      </c>
      <c r="X335" s="6">
        <f>VLOOKUP($C335,{"29 - Psychiatrie (Erwachsene)",1;"30 - Kinder- und Jugendpsychiatrie",1;"31 - Psychosomatik",1;"00 - Bitte eine Fachabteilung auswählen",0;"",0},2,0)</f>
        <v>0</v>
      </c>
      <c r="Y335" s="6">
        <f t="shared" si="34"/>
        <v>0</v>
      </c>
      <c r="Z335" s="6">
        <f t="shared" si="35"/>
        <v>0</v>
      </c>
      <c r="AA335" s="6">
        <f t="shared" si="36"/>
        <v>0</v>
      </c>
      <c r="AB335" s="6">
        <f t="shared" si="37"/>
        <v>0</v>
      </c>
      <c r="AC335" s="6">
        <f t="shared" si="38"/>
        <v>0</v>
      </c>
      <c r="AD335" s="6"/>
      <c r="AE335" s="6"/>
    </row>
    <row r="336" spans="1:31" s="20" customFormat="1" ht="15" customHeight="1" x14ac:dyDescent="0.25">
      <c r="A336" s="19"/>
      <c r="B336" s="74" t="str">
        <f t="shared" si="40"/>
        <v>!!!</v>
      </c>
      <c r="C336" s="202" t="str">
        <f>IF($D336&lt;&gt;"",VLOOKUP(TEXT($D336,0),'Angaben Stationen'!$C$15:$D$114,2,0),"")</f>
        <v/>
      </c>
      <c r="D336" s="203"/>
      <c r="E336" s="210"/>
      <c r="F336" s="222"/>
      <c r="G336" s="205"/>
      <c r="H336" s="205"/>
      <c r="I336" s="223"/>
      <c r="J336" s="224"/>
      <c r="K336" s="114"/>
      <c r="L336" s="115"/>
      <c r="Q336" s="6">
        <f t="shared" si="31"/>
        <v>0</v>
      </c>
      <c r="R336" s="6" t="str">
        <f>VLOOKUP(C336,{"29 - Psychiatrie (Erwachsene)","BGI";"30 - Kinder- und Jugendpsychiatrie","BGII";"31 - Psychosomatik","BGI";"00 - Bitte eine Fachabteilung auswählen","Leer";"","Leer"},2,0)</f>
        <v>Leer</v>
      </c>
      <c r="S336" s="6" t="str">
        <f>VLOOKUP(C336,{"29 - Psychiatrie (Erwachsene)","BGIb";"30 - Kinder- und Jugendpsychiatrie","BGIIb";"31 - Psychosomatik","BGIb";"00 - Bitte eine Fachabteilung auswählen","Leer";"","Leer"},2,0)</f>
        <v>Leer</v>
      </c>
      <c r="T336" s="6" t="str">
        <f t="shared" si="39"/>
        <v>Leer</v>
      </c>
      <c r="U336" s="6" t="str">
        <f t="shared" si="32"/>
        <v/>
      </c>
      <c r="V336" s="6" t="str">
        <f>VLOOKUP($C336,{"29 - Psychiatrie (Erwachsene)","Anrechnungstatbestand";"30 - Kinder- und Jugendpsychiatrie","Anrechnungstatbestand";"31 - Psychosomatik","Anrechnungstatbestand";"","Leer";0,"Leer"},2,0)</f>
        <v>Leer</v>
      </c>
      <c r="W336" s="6" t="str">
        <f t="shared" si="33"/>
        <v>Leer</v>
      </c>
      <c r="X336" s="6">
        <f>VLOOKUP($C336,{"29 - Psychiatrie (Erwachsene)",1;"30 - Kinder- und Jugendpsychiatrie",1;"31 - Psychosomatik",1;"00 - Bitte eine Fachabteilung auswählen",0;"",0},2,0)</f>
        <v>0</v>
      </c>
      <c r="Y336" s="6">
        <f t="shared" si="34"/>
        <v>0</v>
      </c>
      <c r="Z336" s="6">
        <f t="shared" si="35"/>
        <v>0</v>
      </c>
      <c r="AA336" s="6">
        <f t="shared" si="36"/>
        <v>0</v>
      </c>
      <c r="AB336" s="6">
        <f t="shared" si="37"/>
        <v>0</v>
      </c>
      <c r="AC336" s="6">
        <f t="shared" si="38"/>
        <v>0</v>
      </c>
      <c r="AD336" s="6"/>
      <c r="AE336" s="6"/>
    </row>
    <row r="337" spans="1:31" s="20" customFormat="1" ht="15" customHeight="1" x14ac:dyDescent="0.25">
      <c r="A337" s="19"/>
      <c r="B337" s="74" t="str">
        <f t="shared" si="40"/>
        <v>!!!</v>
      </c>
      <c r="C337" s="202" t="str">
        <f>IF($D337&lt;&gt;"",VLOOKUP(TEXT($D337,0),'Angaben Stationen'!$C$15:$D$114,2,0),"")</f>
        <v/>
      </c>
      <c r="D337" s="203"/>
      <c r="E337" s="210"/>
      <c r="F337" s="222"/>
      <c r="G337" s="205"/>
      <c r="H337" s="205"/>
      <c r="I337" s="223"/>
      <c r="J337" s="224"/>
      <c r="K337" s="114"/>
      <c r="L337" s="115"/>
      <c r="Q337" s="6">
        <f t="shared" ref="Q337:Q400" si="41">IF(LEN(B337)&gt;0,0,1)</f>
        <v>0</v>
      </c>
      <c r="R337" s="6" t="str">
        <f>VLOOKUP(C337,{"29 - Psychiatrie (Erwachsene)","BGI";"30 - Kinder- und Jugendpsychiatrie","BGII";"31 - Psychosomatik","BGI";"00 - Bitte eine Fachabteilung auswählen","Leer";"","Leer"},2,0)</f>
        <v>Leer</v>
      </c>
      <c r="S337" s="6" t="str">
        <f>VLOOKUP(C337,{"29 - Psychiatrie (Erwachsene)","BGIb";"30 - Kinder- und Jugendpsychiatrie","BGIIb";"31 - Psychosomatik","BGIb";"00 - Bitte eine Fachabteilung auswählen","Leer";"","Leer"},2,0)</f>
        <v>Leer</v>
      </c>
      <c r="T337" s="6" t="str">
        <f t="shared" si="39"/>
        <v>Leer</v>
      </c>
      <c r="U337" s="6" t="str">
        <f t="shared" ref="U337:U400" si="42">IF($C337&lt;&gt;"","Monate","")</f>
        <v/>
      </c>
      <c r="V337" s="6" t="str">
        <f>VLOOKUP($C337,{"29 - Psychiatrie (Erwachsene)","Anrechnungstatbestand";"30 - Kinder- und Jugendpsychiatrie","Anrechnungstatbestand";"31 - Psychosomatik","Anrechnungstatbestand";"","Leer";0,"Leer"},2,0)</f>
        <v>Leer</v>
      </c>
      <c r="W337" s="6" t="str">
        <f t="shared" ref="W337:W400" si="43">IF(F337="Anrechnung Fachkräfte Nicht-PPP-RL Berufsgruppen in VKS",S337,R337)</f>
        <v>Leer</v>
      </c>
      <c r="X337" s="6">
        <f>VLOOKUP($C337,{"29 - Psychiatrie (Erwachsene)",1;"30 - Kinder- und Jugendpsychiatrie",1;"31 - Psychosomatik",1;"00 - Bitte eine Fachabteilung auswählen",0;"",0},2,0)</f>
        <v>0</v>
      </c>
      <c r="Y337" s="6">
        <f t="shared" ref="Y337:Y400" si="44">IF(LEN($D337)&gt;0,1,0)</f>
        <v>0</v>
      </c>
      <c r="Z337" s="6">
        <f t="shared" ref="Z337:Z400" si="45">IF(LEN($E337)&gt;0,1,0)</f>
        <v>0</v>
      </c>
      <c r="AA337" s="6">
        <f t="shared" ref="AA337:AA400" si="46">IF(LEN($F337)&gt;0,1,0)</f>
        <v>0</v>
      </c>
      <c r="AB337" s="6">
        <f t="shared" ref="AB337:AB400" si="47">IF(LEN($G337)&gt;0,1,0)</f>
        <v>0</v>
      </c>
      <c r="AC337" s="6">
        <f t="shared" ref="AC337:AC400" si="48">IF(LEN($H337)&gt;0,1,0)</f>
        <v>0</v>
      </c>
      <c r="AD337" s="6"/>
      <c r="AE337" s="6"/>
    </row>
    <row r="338" spans="1:31" s="20" customFormat="1" ht="15" customHeight="1" x14ac:dyDescent="0.25">
      <c r="A338" s="19"/>
      <c r="B338" s="74" t="str">
        <f t="shared" si="40"/>
        <v>!!!</v>
      </c>
      <c r="C338" s="202" t="str">
        <f>IF($D338&lt;&gt;"",VLOOKUP(TEXT($D338,0),'Angaben Stationen'!$C$15:$D$114,2,0),"")</f>
        <v/>
      </c>
      <c r="D338" s="203"/>
      <c r="E338" s="210"/>
      <c r="F338" s="222"/>
      <c r="G338" s="205"/>
      <c r="H338" s="205"/>
      <c r="I338" s="223"/>
      <c r="J338" s="224"/>
      <c r="K338" s="114"/>
      <c r="L338" s="115"/>
      <c r="Q338" s="6">
        <f t="shared" si="41"/>
        <v>0</v>
      </c>
      <c r="R338" s="6" t="str">
        <f>VLOOKUP(C338,{"29 - Psychiatrie (Erwachsene)","BGI";"30 - Kinder- und Jugendpsychiatrie","BGII";"31 - Psychosomatik","BGI";"00 - Bitte eine Fachabteilung auswählen","Leer";"","Leer"},2,0)</f>
        <v>Leer</v>
      </c>
      <c r="S338" s="6" t="str">
        <f>VLOOKUP(C338,{"29 - Psychiatrie (Erwachsene)","BGIb";"30 - Kinder- und Jugendpsychiatrie","BGIIb";"31 - Psychosomatik","BGIb";"00 - Bitte eine Fachabteilung auswählen","Leer";"","Leer"},2,0)</f>
        <v>Leer</v>
      </c>
      <c r="T338" s="6" t="str">
        <f t="shared" ref="T338:T401" si="49">IF($D337&lt;&gt;"","Stationen","Leer")</f>
        <v>Leer</v>
      </c>
      <c r="U338" s="6" t="str">
        <f t="shared" si="42"/>
        <v/>
      </c>
      <c r="V338" s="6" t="str">
        <f>VLOOKUP($C338,{"29 - Psychiatrie (Erwachsene)","Anrechnungstatbestand";"30 - Kinder- und Jugendpsychiatrie","Anrechnungstatbestand";"31 - Psychosomatik","Anrechnungstatbestand";"","Leer";0,"Leer"},2,0)</f>
        <v>Leer</v>
      </c>
      <c r="W338" s="6" t="str">
        <f t="shared" si="43"/>
        <v>Leer</v>
      </c>
      <c r="X338" s="6">
        <f>VLOOKUP($C338,{"29 - Psychiatrie (Erwachsene)",1;"30 - Kinder- und Jugendpsychiatrie",1;"31 - Psychosomatik",1;"00 - Bitte eine Fachabteilung auswählen",0;"",0},2,0)</f>
        <v>0</v>
      </c>
      <c r="Y338" s="6">
        <f t="shared" si="44"/>
        <v>0</v>
      </c>
      <c r="Z338" s="6">
        <f t="shared" si="45"/>
        <v>0</v>
      </c>
      <c r="AA338" s="6">
        <f t="shared" si="46"/>
        <v>0</v>
      </c>
      <c r="AB338" s="6">
        <f t="shared" si="47"/>
        <v>0</v>
      </c>
      <c r="AC338" s="6">
        <f t="shared" si="48"/>
        <v>0</v>
      </c>
      <c r="AD338" s="6"/>
      <c r="AE338" s="6"/>
    </row>
    <row r="339" spans="1:31" s="20" customFormat="1" ht="15" customHeight="1" x14ac:dyDescent="0.25">
      <c r="A339" s="19"/>
      <c r="B339" s="74" t="str">
        <f t="shared" si="40"/>
        <v>!!!</v>
      </c>
      <c r="C339" s="202" t="str">
        <f>IF($D339&lt;&gt;"",VLOOKUP(TEXT($D339,0),'Angaben Stationen'!$C$15:$D$114,2,0),"")</f>
        <v/>
      </c>
      <c r="D339" s="203"/>
      <c r="E339" s="210"/>
      <c r="F339" s="222"/>
      <c r="G339" s="205"/>
      <c r="H339" s="205"/>
      <c r="I339" s="223"/>
      <c r="J339" s="224"/>
      <c r="K339" s="114"/>
      <c r="L339" s="115"/>
      <c r="Q339" s="6">
        <f t="shared" si="41"/>
        <v>0</v>
      </c>
      <c r="R339" s="6" t="str">
        <f>VLOOKUP(C339,{"29 - Psychiatrie (Erwachsene)","BGI";"30 - Kinder- und Jugendpsychiatrie","BGII";"31 - Psychosomatik","BGI";"00 - Bitte eine Fachabteilung auswählen","Leer";"","Leer"},2,0)</f>
        <v>Leer</v>
      </c>
      <c r="S339" s="6" t="str">
        <f>VLOOKUP(C339,{"29 - Psychiatrie (Erwachsene)","BGIb";"30 - Kinder- und Jugendpsychiatrie","BGIIb";"31 - Psychosomatik","BGIb";"00 - Bitte eine Fachabteilung auswählen","Leer";"","Leer"},2,0)</f>
        <v>Leer</v>
      </c>
      <c r="T339" s="6" t="str">
        <f t="shared" si="49"/>
        <v>Leer</v>
      </c>
      <c r="U339" s="6" t="str">
        <f t="shared" si="42"/>
        <v/>
      </c>
      <c r="V339" s="6" t="str">
        <f>VLOOKUP($C339,{"29 - Psychiatrie (Erwachsene)","Anrechnungstatbestand";"30 - Kinder- und Jugendpsychiatrie","Anrechnungstatbestand";"31 - Psychosomatik","Anrechnungstatbestand";"","Leer";0,"Leer"},2,0)</f>
        <v>Leer</v>
      </c>
      <c r="W339" s="6" t="str">
        <f t="shared" si="43"/>
        <v>Leer</v>
      </c>
      <c r="X339" s="6">
        <f>VLOOKUP($C339,{"29 - Psychiatrie (Erwachsene)",1;"30 - Kinder- und Jugendpsychiatrie",1;"31 - Psychosomatik",1;"00 - Bitte eine Fachabteilung auswählen",0;"",0},2,0)</f>
        <v>0</v>
      </c>
      <c r="Y339" s="6">
        <f t="shared" si="44"/>
        <v>0</v>
      </c>
      <c r="Z339" s="6">
        <f t="shared" si="45"/>
        <v>0</v>
      </c>
      <c r="AA339" s="6">
        <f t="shared" si="46"/>
        <v>0</v>
      </c>
      <c r="AB339" s="6">
        <f t="shared" si="47"/>
        <v>0</v>
      </c>
      <c r="AC339" s="6">
        <f t="shared" si="48"/>
        <v>0</v>
      </c>
      <c r="AD339" s="6"/>
      <c r="AE339" s="6"/>
    </row>
    <row r="340" spans="1:31" s="20" customFormat="1" ht="15" customHeight="1" x14ac:dyDescent="0.25">
      <c r="A340" s="19"/>
      <c r="B340" s="74" t="str">
        <f t="shared" si="40"/>
        <v>!!!</v>
      </c>
      <c r="C340" s="202" t="str">
        <f>IF($D340&lt;&gt;"",VLOOKUP(TEXT($D340,0),'Angaben Stationen'!$C$15:$D$114,2,0),"")</f>
        <v/>
      </c>
      <c r="D340" s="203"/>
      <c r="E340" s="210"/>
      <c r="F340" s="222"/>
      <c r="G340" s="205"/>
      <c r="H340" s="205"/>
      <c r="I340" s="223"/>
      <c r="J340" s="224"/>
      <c r="K340" s="114"/>
      <c r="L340" s="115"/>
      <c r="Q340" s="6">
        <f t="shared" si="41"/>
        <v>0</v>
      </c>
      <c r="R340" s="6" t="str">
        <f>VLOOKUP(C340,{"29 - Psychiatrie (Erwachsene)","BGI";"30 - Kinder- und Jugendpsychiatrie","BGII";"31 - Psychosomatik","BGI";"00 - Bitte eine Fachabteilung auswählen","Leer";"","Leer"},2,0)</f>
        <v>Leer</v>
      </c>
      <c r="S340" s="6" t="str">
        <f>VLOOKUP(C340,{"29 - Psychiatrie (Erwachsene)","BGIb";"30 - Kinder- und Jugendpsychiatrie","BGIIb";"31 - Psychosomatik","BGIb";"00 - Bitte eine Fachabteilung auswählen","Leer";"","Leer"},2,0)</f>
        <v>Leer</v>
      </c>
      <c r="T340" s="6" t="str">
        <f t="shared" si="49"/>
        <v>Leer</v>
      </c>
      <c r="U340" s="6" t="str">
        <f t="shared" si="42"/>
        <v/>
      </c>
      <c r="V340" s="6" t="str">
        <f>VLOOKUP($C340,{"29 - Psychiatrie (Erwachsene)","Anrechnungstatbestand";"30 - Kinder- und Jugendpsychiatrie","Anrechnungstatbestand";"31 - Psychosomatik","Anrechnungstatbestand";"","Leer";0,"Leer"},2,0)</f>
        <v>Leer</v>
      </c>
      <c r="W340" s="6" t="str">
        <f t="shared" si="43"/>
        <v>Leer</v>
      </c>
      <c r="X340" s="6">
        <f>VLOOKUP($C340,{"29 - Psychiatrie (Erwachsene)",1;"30 - Kinder- und Jugendpsychiatrie",1;"31 - Psychosomatik",1;"00 - Bitte eine Fachabteilung auswählen",0;"",0},2,0)</f>
        <v>0</v>
      </c>
      <c r="Y340" s="6">
        <f t="shared" si="44"/>
        <v>0</v>
      </c>
      <c r="Z340" s="6">
        <f t="shared" si="45"/>
        <v>0</v>
      </c>
      <c r="AA340" s="6">
        <f t="shared" si="46"/>
        <v>0</v>
      </c>
      <c r="AB340" s="6">
        <f t="shared" si="47"/>
        <v>0</v>
      </c>
      <c r="AC340" s="6">
        <f t="shared" si="48"/>
        <v>0</v>
      </c>
      <c r="AD340" s="6"/>
      <c r="AE340" s="6"/>
    </row>
    <row r="341" spans="1:31" s="20" customFormat="1" ht="15" customHeight="1" x14ac:dyDescent="0.25">
      <c r="A341" s="19"/>
      <c r="B341" s="74" t="str">
        <f t="shared" si="40"/>
        <v>!!!</v>
      </c>
      <c r="C341" s="202" t="str">
        <f>IF($D341&lt;&gt;"",VLOOKUP(TEXT($D341,0),'Angaben Stationen'!$C$15:$D$114,2,0),"")</f>
        <v/>
      </c>
      <c r="D341" s="203"/>
      <c r="E341" s="210"/>
      <c r="F341" s="222"/>
      <c r="G341" s="205"/>
      <c r="H341" s="205"/>
      <c r="I341" s="223"/>
      <c r="J341" s="224"/>
      <c r="K341" s="114"/>
      <c r="L341" s="115"/>
      <c r="Q341" s="6">
        <f t="shared" si="41"/>
        <v>0</v>
      </c>
      <c r="R341" s="6" t="str">
        <f>VLOOKUP(C341,{"29 - Psychiatrie (Erwachsene)","BGI";"30 - Kinder- und Jugendpsychiatrie","BGII";"31 - Psychosomatik","BGI";"00 - Bitte eine Fachabteilung auswählen","Leer";"","Leer"},2,0)</f>
        <v>Leer</v>
      </c>
      <c r="S341" s="6" t="str">
        <f>VLOOKUP(C341,{"29 - Psychiatrie (Erwachsene)","BGIb";"30 - Kinder- und Jugendpsychiatrie","BGIIb";"31 - Psychosomatik","BGIb";"00 - Bitte eine Fachabteilung auswählen","Leer";"","Leer"},2,0)</f>
        <v>Leer</v>
      </c>
      <c r="T341" s="6" t="str">
        <f t="shared" si="49"/>
        <v>Leer</v>
      </c>
      <c r="U341" s="6" t="str">
        <f t="shared" si="42"/>
        <v/>
      </c>
      <c r="V341" s="6" t="str">
        <f>VLOOKUP($C341,{"29 - Psychiatrie (Erwachsene)","Anrechnungstatbestand";"30 - Kinder- und Jugendpsychiatrie","Anrechnungstatbestand";"31 - Psychosomatik","Anrechnungstatbestand";"","Leer";0,"Leer"},2,0)</f>
        <v>Leer</v>
      </c>
      <c r="W341" s="6" t="str">
        <f t="shared" si="43"/>
        <v>Leer</v>
      </c>
      <c r="X341" s="6">
        <f>VLOOKUP($C341,{"29 - Psychiatrie (Erwachsene)",1;"30 - Kinder- und Jugendpsychiatrie",1;"31 - Psychosomatik",1;"00 - Bitte eine Fachabteilung auswählen",0;"",0},2,0)</f>
        <v>0</v>
      </c>
      <c r="Y341" s="6">
        <f t="shared" si="44"/>
        <v>0</v>
      </c>
      <c r="Z341" s="6">
        <f t="shared" si="45"/>
        <v>0</v>
      </c>
      <c r="AA341" s="6">
        <f t="shared" si="46"/>
        <v>0</v>
      </c>
      <c r="AB341" s="6">
        <f t="shared" si="47"/>
        <v>0</v>
      </c>
      <c r="AC341" s="6">
        <f t="shared" si="48"/>
        <v>0</v>
      </c>
      <c r="AD341" s="6"/>
      <c r="AE341" s="6"/>
    </row>
    <row r="342" spans="1:31" s="20" customFormat="1" ht="15" customHeight="1" x14ac:dyDescent="0.25">
      <c r="A342" s="19"/>
      <c r="B342" s="74" t="str">
        <f t="shared" si="40"/>
        <v>!!!</v>
      </c>
      <c r="C342" s="202" t="str">
        <f>IF($D342&lt;&gt;"",VLOOKUP(TEXT($D342,0),'Angaben Stationen'!$C$15:$D$114,2,0),"")</f>
        <v/>
      </c>
      <c r="D342" s="203"/>
      <c r="E342" s="210"/>
      <c r="F342" s="222"/>
      <c r="G342" s="205"/>
      <c r="H342" s="205"/>
      <c r="I342" s="223"/>
      <c r="J342" s="224"/>
      <c r="K342" s="114"/>
      <c r="L342" s="115"/>
      <c r="Q342" s="6">
        <f t="shared" si="41"/>
        <v>0</v>
      </c>
      <c r="R342" s="6" t="str">
        <f>VLOOKUP(C342,{"29 - Psychiatrie (Erwachsene)","BGI";"30 - Kinder- und Jugendpsychiatrie","BGII";"31 - Psychosomatik","BGI";"00 - Bitte eine Fachabteilung auswählen","Leer";"","Leer"},2,0)</f>
        <v>Leer</v>
      </c>
      <c r="S342" s="6" t="str">
        <f>VLOOKUP(C342,{"29 - Psychiatrie (Erwachsene)","BGIb";"30 - Kinder- und Jugendpsychiatrie","BGIIb";"31 - Psychosomatik","BGIb";"00 - Bitte eine Fachabteilung auswählen","Leer";"","Leer"},2,0)</f>
        <v>Leer</v>
      </c>
      <c r="T342" s="6" t="str">
        <f t="shared" si="49"/>
        <v>Leer</v>
      </c>
      <c r="U342" s="6" t="str">
        <f t="shared" si="42"/>
        <v/>
      </c>
      <c r="V342" s="6" t="str">
        <f>VLOOKUP($C342,{"29 - Psychiatrie (Erwachsene)","Anrechnungstatbestand";"30 - Kinder- und Jugendpsychiatrie","Anrechnungstatbestand";"31 - Psychosomatik","Anrechnungstatbestand";"","Leer";0,"Leer"},2,0)</f>
        <v>Leer</v>
      </c>
      <c r="W342" s="6" t="str">
        <f t="shared" si="43"/>
        <v>Leer</v>
      </c>
      <c r="X342" s="6">
        <f>VLOOKUP($C342,{"29 - Psychiatrie (Erwachsene)",1;"30 - Kinder- und Jugendpsychiatrie",1;"31 - Psychosomatik",1;"00 - Bitte eine Fachabteilung auswählen",0;"",0},2,0)</f>
        <v>0</v>
      </c>
      <c r="Y342" s="6">
        <f t="shared" si="44"/>
        <v>0</v>
      </c>
      <c r="Z342" s="6">
        <f t="shared" si="45"/>
        <v>0</v>
      </c>
      <c r="AA342" s="6">
        <f t="shared" si="46"/>
        <v>0</v>
      </c>
      <c r="AB342" s="6">
        <f t="shared" si="47"/>
        <v>0</v>
      </c>
      <c r="AC342" s="6">
        <f t="shared" si="48"/>
        <v>0</v>
      </c>
      <c r="AD342" s="6"/>
      <c r="AE342" s="6"/>
    </row>
    <row r="343" spans="1:31" s="20" customFormat="1" ht="15" customHeight="1" x14ac:dyDescent="0.25">
      <c r="A343" s="19"/>
      <c r="B343" s="74" t="str">
        <f t="shared" si="40"/>
        <v>!!!</v>
      </c>
      <c r="C343" s="202" t="str">
        <f>IF($D343&lt;&gt;"",VLOOKUP(TEXT($D343,0),'Angaben Stationen'!$C$15:$D$114,2,0),"")</f>
        <v/>
      </c>
      <c r="D343" s="203"/>
      <c r="E343" s="210"/>
      <c r="F343" s="222"/>
      <c r="G343" s="205"/>
      <c r="H343" s="205"/>
      <c r="I343" s="223"/>
      <c r="J343" s="224"/>
      <c r="K343" s="114"/>
      <c r="L343" s="115"/>
      <c r="Q343" s="6">
        <f t="shared" si="41"/>
        <v>0</v>
      </c>
      <c r="R343" s="6" t="str">
        <f>VLOOKUP(C343,{"29 - Psychiatrie (Erwachsene)","BGI";"30 - Kinder- und Jugendpsychiatrie","BGII";"31 - Psychosomatik","BGI";"00 - Bitte eine Fachabteilung auswählen","Leer";"","Leer"},2,0)</f>
        <v>Leer</v>
      </c>
      <c r="S343" s="6" t="str">
        <f>VLOOKUP(C343,{"29 - Psychiatrie (Erwachsene)","BGIb";"30 - Kinder- und Jugendpsychiatrie","BGIIb";"31 - Psychosomatik","BGIb";"00 - Bitte eine Fachabteilung auswählen","Leer";"","Leer"},2,0)</f>
        <v>Leer</v>
      </c>
      <c r="T343" s="6" t="str">
        <f t="shared" si="49"/>
        <v>Leer</v>
      </c>
      <c r="U343" s="6" t="str">
        <f t="shared" si="42"/>
        <v/>
      </c>
      <c r="V343" s="6" t="str">
        <f>VLOOKUP($C343,{"29 - Psychiatrie (Erwachsene)","Anrechnungstatbestand";"30 - Kinder- und Jugendpsychiatrie","Anrechnungstatbestand";"31 - Psychosomatik","Anrechnungstatbestand";"","Leer";0,"Leer"},2,0)</f>
        <v>Leer</v>
      </c>
      <c r="W343" s="6" t="str">
        <f t="shared" si="43"/>
        <v>Leer</v>
      </c>
      <c r="X343" s="6">
        <f>VLOOKUP($C343,{"29 - Psychiatrie (Erwachsene)",1;"30 - Kinder- und Jugendpsychiatrie",1;"31 - Psychosomatik",1;"00 - Bitte eine Fachabteilung auswählen",0;"",0},2,0)</f>
        <v>0</v>
      </c>
      <c r="Y343" s="6">
        <f t="shared" si="44"/>
        <v>0</v>
      </c>
      <c r="Z343" s="6">
        <f t="shared" si="45"/>
        <v>0</v>
      </c>
      <c r="AA343" s="6">
        <f t="shared" si="46"/>
        <v>0</v>
      </c>
      <c r="AB343" s="6">
        <f t="shared" si="47"/>
        <v>0</v>
      </c>
      <c r="AC343" s="6">
        <f t="shared" si="48"/>
        <v>0</v>
      </c>
      <c r="AD343" s="6"/>
      <c r="AE343" s="6"/>
    </row>
    <row r="344" spans="1:31" s="20" customFormat="1" ht="15" customHeight="1" x14ac:dyDescent="0.25">
      <c r="A344" s="19"/>
      <c r="B344" s="74" t="str">
        <f t="shared" si="40"/>
        <v>!!!</v>
      </c>
      <c r="C344" s="202" t="str">
        <f>IF($D344&lt;&gt;"",VLOOKUP(TEXT($D344,0),'Angaben Stationen'!$C$15:$D$114,2,0),"")</f>
        <v/>
      </c>
      <c r="D344" s="203"/>
      <c r="E344" s="210"/>
      <c r="F344" s="222"/>
      <c r="G344" s="205"/>
      <c r="H344" s="205"/>
      <c r="I344" s="223"/>
      <c r="J344" s="224"/>
      <c r="K344" s="114"/>
      <c r="L344" s="115"/>
      <c r="Q344" s="6">
        <f t="shared" si="41"/>
        <v>0</v>
      </c>
      <c r="R344" s="6" t="str">
        <f>VLOOKUP(C344,{"29 - Psychiatrie (Erwachsene)","BGI";"30 - Kinder- und Jugendpsychiatrie","BGII";"31 - Psychosomatik","BGI";"00 - Bitte eine Fachabteilung auswählen","Leer";"","Leer"},2,0)</f>
        <v>Leer</v>
      </c>
      <c r="S344" s="6" t="str">
        <f>VLOOKUP(C344,{"29 - Psychiatrie (Erwachsene)","BGIb";"30 - Kinder- und Jugendpsychiatrie","BGIIb";"31 - Psychosomatik","BGIb";"00 - Bitte eine Fachabteilung auswählen","Leer";"","Leer"},2,0)</f>
        <v>Leer</v>
      </c>
      <c r="T344" s="6" t="str">
        <f t="shared" si="49"/>
        <v>Leer</v>
      </c>
      <c r="U344" s="6" t="str">
        <f t="shared" si="42"/>
        <v/>
      </c>
      <c r="V344" s="6" t="str">
        <f>VLOOKUP($C344,{"29 - Psychiatrie (Erwachsene)","Anrechnungstatbestand";"30 - Kinder- und Jugendpsychiatrie","Anrechnungstatbestand";"31 - Psychosomatik","Anrechnungstatbestand";"","Leer";0,"Leer"},2,0)</f>
        <v>Leer</v>
      </c>
      <c r="W344" s="6" t="str">
        <f t="shared" si="43"/>
        <v>Leer</v>
      </c>
      <c r="X344" s="6">
        <f>VLOOKUP($C344,{"29 - Psychiatrie (Erwachsene)",1;"30 - Kinder- und Jugendpsychiatrie",1;"31 - Psychosomatik",1;"00 - Bitte eine Fachabteilung auswählen",0;"",0},2,0)</f>
        <v>0</v>
      </c>
      <c r="Y344" s="6">
        <f t="shared" si="44"/>
        <v>0</v>
      </c>
      <c r="Z344" s="6">
        <f t="shared" si="45"/>
        <v>0</v>
      </c>
      <c r="AA344" s="6">
        <f t="shared" si="46"/>
        <v>0</v>
      </c>
      <c r="AB344" s="6">
        <f t="shared" si="47"/>
        <v>0</v>
      </c>
      <c r="AC344" s="6">
        <f t="shared" si="48"/>
        <v>0</v>
      </c>
      <c r="AD344" s="6"/>
      <c r="AE344" s="6"/>
    </row>
    <row r="345" spans="1:31" s="20" customFormat="1" ht="15" customHeight="1" x14ac:dyDescent="0.25">
      <c r="A345" s="19"/>
      <c r="B345" s="74" t="str">
        <f t="shared" si="40"/>
        <v>!!!</v>
      </c>
      <c r="C345" s="202" t="str">
        <f>IF($D345&lt;&gt;"",VLOOKUP(TEXT($D345,0),'Angaben Stationen'!$C$15:$D$114,2,0),"")</f>
        <v/>
      </c>
      <c r="D345" s="203"/>
      <c r="E345" s="210"/>
      <c r="F345" s="222"/>
      <c r="G345" s="205"/>
      <c r="H345" s="205"/>
      <c r="I345" s="223"/>
      <c r="J345" s="224"/>
      <c r="K345" s="114"/>
      <c r="L345" s="115"/>
      <c r="Q345" s="6">
        <f t="shared" si="41"/>
        <v>0</v>
      </c>
      <c r="R345" s="6" t="str">
        <f>VLOOKUP(C345,{"29 - Psychiatrie (Erwachsene)","BGI";"30 - Kinder- und Jugendpsychiatrie","BGII";"31 - Psychosomatik","BGI";"00 - Bitte eine Fachabteilung auswählen","Leer";"","Leer"},2,0)</f>
        <v>Leer</v>
      </c>
      <c r="S345" s="6" t="str">
        <f>VLOOKUP(C345,{"29 - Psychiatrie (Erwachsene)","BGIb";"30 - Kinder- und Jugendpsychiatrie","BGIIb";"31 - Psychosomatik","BGIb";"00 - Bitte eine Fachabteilung auswählen","Leer";"","Leer"},2,0)</f>
        <v>Leer</v>
      </c>
      <c r="T345" s="6" t="str">
        <f t="shared" si="49"/>
        <v>Leer</v>
      </c>
      <c r="U345" s="6" t="str">
        <f t="shared" si="42"/>
        <v/>
      </c>
      <c r="V345" s="6" t="str">
        <f>VLOOKUP($C345,{"29 - Psychiatrie (Erwachsene)","Anrechnungstatbestand";"30 - Kinder- und Jugendpsychiatrie","Anrechnungstatbestand";"31 - Psychosomatik","Anrechnungstatbestand";"","Leer";0,"Leer"},2,0)</f>
        <v>Leer</v>
      </c>
      <c r="W345" s="6" t="str">
        <f t="shared" si="43"/>
        <v>Leer</v>
      </c>
      <c r="X345" s="6">
        <f>VLOOKUP($C345,{"29 - Psychiatrie (Erwachsene)",1;"30 - Kinder- und Jugendpsychiatrie",1;"31 - Psychosomatik",1;"00 - Bitte eine Fachabteilung auswählen",0;"",0},2,0)</f>
        <v>0</v>
      </c>
      <c r="Y345" s="6">
        <f t="shared" si="44"/>
        <v>0</v>
      </c>
      <c r="Z345" s="6">
        <f t="shared" si="45"/>
        <v>0</v>
      </c>
      <c r="AA345" s="6">
        <f t="shared" si="46"/>
        <v>0</v>
      </c>
      <c r="AB345" s="6">
        <f t="shared" si="47"/>
        <v>0</v>
      </c>
      <c r="AC345" s="6">
        <f t="shared" si="48"/>
        <v>0</v>
      </c>
      <c r="AD345" s="6"/>
      <c r="AE345" s="6"/>
    </row>
    <row r="346" spans="1:31" s="20" customFormat="1" ht="15" customHeight="1" x14ac:dyDescent="0.25">
      <c r="A346" s="19"/>
      <c r="B346" s="74" t="str">
        <f t="shared" si="40"/>
        <v>!!!</v>
      </c>
      <c r="C346" s="202" t="str">
        <f>IF($D346&lt;&gt;"",VLOOKUP(TEXT($D346,0),'Angaben Stationen'!$C$15:$D$114,2,0),"")</f>
        <v/>
      </c>
      <c r="D346" s="203"/>
      <c r="E346" s="210"/>
      <c r="F346" s="222"/>
      <c r="G346" s="205"/>
      <c r="H346" s="205"/>
      <c r="I346" s="223"/>
      <c r="J346" s="224"/>
      <c r="K346" s="114"/>
      <c r="L346" s="115"/>
      <c r="Q346" s="6">
        <f t="shared" si="41"/>
        <v>0</v>
      </c>
      <c r="R346" s="6" t="str">
        <f>VLOOKUP(C346,{"29 - Psychiatrie (Erwachsene)","BGI";"30 - Kinder- und Jugendpsychiatrie","BGII";"31 - Psychosomatik","BGI";"00 - Bitte eine Fachabteilung auswählen","Leer";"","Leer"},2,0)</f>
        <v>Leer</v>
      </c>
      <c r="S346" s="6" t="str">
        <f>VLOOKUP(C346,{"29 - Psychiatrie (Erwachsene)","BGIb";"30 - Kinder- und Jugendpsychiatrie","BGIIb";"31 - Psychosomatik","BGIb";"00 - Bitte eine Fachabteilung auswählen","Leer";"","Leer"},2,0)</f>
        <v>Leer</v>
      </c>
      <c r="T346" s="6" t="str">
        <f t="shared" si="49"/>
        <v>Leer</v>
      </c>
      <c r="U346" s="6" t="str">
        <f t="shared" si="42"/>
        <v/>
      </c>
      <c r="V346" s="6" t="str">
        <f>VLOOKUP($C346,{"29 - Psychiatrie (Erwachsene)","Anrechnungstatbestand";"30 - Kinder- und Jugendpsychiatrie","Anrechnungstatbestand";"31 - Psychosomatik","Anrechnungstatbestand";"","Leer";0,"Leer"},2,0)</f>
        <v>Leer</v>
      </c>
      <c r="W346" s="6" t="str">
        <f t="shared" si="43"/>
        <v>Leer</v>
      </c>
      <c r="X346" s="6">
        <f>VLOOKUP($C346,{"29 - Psychiatrie (Erwachsene)",1;"30 - Kinder- und Jugendpsychiatrie",1;"31 - Psychosomatik",1;"00 - Bitte eine Fachabteilung auswählen",0;"",0},2,0)</f>
        <v>0</v>
      </c>
      <c r="Y346" s="6">
        <f t="shared" si="44"/>
        <v>0</v>
      </c>
      <c r="Z346" s="6">
        <f t="shared" si="45"/>
        <v>0</v>
      </c>
      <c r="AA346" s="6">
        <f t="shared" si="46"/>
        <v>0</v>
      </c>
      <c r="AB346" s="6">
        <f t="shared" si="47"/>
        <v>0</v>
      </c>
      <c r="AC346" s="6">
        <f t="shared" si="48"/>
        <v>0</v>
      </c>
      <c r="AD346" s="6"/>
      <c r="AE346" s="6"/>
    </row>
    <row r="347" spans="1:31" s="20" customFormat="1" ht="15" customHeight="1" x14ac:dyDescent="0.25">
      <c r="A347" s="19"/>
      <c r="B347" s="74" t="str">
        <f t="shared" si="40"/>
        <v>!!!</v>
      </c>
      <c r="C347" s="202" t="str">
        <f>IF($D347&lt;&gt;"",VLOOKUP(TEXT($D347,0),'Angaben Stationen'!$C$15:$D$114,2,0),"")</f>
        <v/>
      </c>
      <c r="D347" s="203"/>
      <c r="E347" s="210"/>
      <c r="F347" s="222"/>
      <c r="G347" s="205"/>
      <c r="H347" s="205"/>
      <c r="I347" s="223"/>
      <c r="J347" s="224"/>
      <c r="K347" s="114"/>
      <c r="L347" s="115"/>
      <c r="Q347" s="6">
        <f t="shared" si="41"/>
        <v>0</v>
      </c>
      <c r="R347" s="6" t="str">
        <f>VLOOKUP(C347,{"29 - Psychiatrie (Erwachsene)","BGI";"30 - Kinder- und Jugendpsychiatrie","BGII";"31 - Psychosomatik","BGI";"00 - Bitte eine Fachabteilung auswählen","Leer";"","Leer"},2,0)</f>
        <v>Leer</v>
      </c>
      <c r="S347" s="6" t="str">
        <f>VLOOKUP(C347,{"29 - Psychiatrie (Erwachsene)","BGIb";"30 - Kinder- und Jugendpsychiatrie","BGIIb";"31 - Psychosomatik","BGIb";"00 - Bitte eine Fachabteilung auswählen","Leer";"","Leer"},2,0)</f>
        <v>Leer</v>
      </c>
      <c r="T347" s="6" t="str">
        <f t="shared" si="49"/>
        <v>Leer</v>
      </c>
      <c r="U347" s="6" t="str">
        <f t="shared" si="42"/>
        <v/>
      </c>
      <c r="V347" s="6" t="str">
        <f>VLOOKUP($C347,{"29 - Psychiatrie (Erwachsene)","Anrechnungstatbestand";"30 - Kinder- und Jugendpsychiatrie","Anrechnungstatbestand";"31 - Psychosomatik","Anrechnungstatbestand";"","Leer";0,"Leer"},2,0)</f>
        <v>Leer</v>
      </c>
      <c r="W347" s="6" t="str">
        <f t="shared" si="43"/>
        <v>Leer</v>
      </c>
      <c r="X347" s="6">
        <f>VLOOKUP($C347,{"29 - Psychiatrie (Erwachsene)",1;"30 - Kinder- und Jugendpsychiatrie",1;"31 - Psychosomatik",1;"00 - Bitte eine Fachabteilung auswählen",0;"",0},2,0)</f>
        <v>0</v>
      </c>
      <c r="Y347" s="6">
        <f t="shared" si="44"/>
        <v>0</v>
      </c>
      <c r="Z347" s="6">
        <f t="shared" si="45"/>
        <v>0</v>
      </c>
      <c r="AA347" s="6">
        <f t="shared" si="46"/>
        <v>0</v>
      </c>
      <c r="AB347" s="6">
        <f t="shared" si="47"/>
        <v>0</v>
      </c>
      <c r="AC347" s="6">
        <f t="shared" si="48"/>
        <v>0</v>
      </c>
      <c r="AD347" s="6"/>
      <c r="AE347" s="6"/>
    </row>
    <row r="348" spans="1:31" s="20" customFormat="1" ht="15" customHeight="1" x14ac:dyDescent="0.25">
      <c r="A348" s="19"/>
      <c r="B348" s="74" t="str">
        <f t="shared" si="40"/>
        <v>!!!</v>
      </c>
      <c r="C348" s="202" t="str">
        <f>IF($D348&lt;&gt;"",VLOOKUP(TEXT($D348,0),'Angaben Stationen'!$C$15:$D$114,2,0),"")</f>
        <v/>
      </c>
      <c r="D348" s="203"/>
      <c r="E348" s="210"/>
      <c r="F348" s="222"/>
      <c r="G348" s="205"/>
      <c r="H348" s="205"/>
      <c r="I348" s="223"/>
      <c r="J348" s="224"/>
      <c r="K348" s="114"/>
      <c r="L348" s="115"/>
      <c r="Q348" s="6">
        <f t="shared" si="41"/>
        <v>0</v>
      </c>
      <c r="R348" s="6" t="str">
        <f>VLOOKUP(C348,{"29 - Psychiatrie (Erwachsene)","BGI";"30 - Kinder- und Jugendpsychiatrie","BGII";"31 - Psychosomatik","BGI";"00 - Bitte eine Fachabteilung auswählen","Leer";"","Leer"},2,0)</f>
        <v>Leer</v>
      </c>
      <c r="S348" s="6" t="str">
        <f>VLOOKUP(C348,{"29 - Psychiatrie (Erwachsene)","BGIb";"30 - Kinder- und Jugendpsychiatrie","BGIIb";"31 - Psychosomatik","BGIb";"00 - Bitte eine Fachabteilung auswählen","Leer";"","Leer"},2,0)</f>
        <v>Leer</v>
      </c>
      <c r="T348" s="6" t="str">
        <f t="shared" si="49"/>
        <v>Leer</v>
      </c>
      <c r="U348" s="6" t="str">
        <f t="shared" si="42"/>
        <v/>
      </c>
      <c r="V348" s="6" t="str">
        <f>VLOOKUP($C348,{"29 - Psychiatrie (Erwachsene)","Anrechnungstatbestand";"30 - Kinder- und Jugendpsychiatrie","Anrechnungstatbestand";"31 - Psychosomatik","Anrechnungstatbestand";"","Leer";0,"Leer"},2,0)</f>
        <v>Leer</v>
      </c>
      <c r="W348" s="6" t="str">
        <f t="shared" si="43"/>
        <v>Leer</v>
      </c>
      <c r="X348" s="6">
        <f>VLOOKUP($C348,{"29 - Psychiatrie (Erwachsene)",1;"30 - Kinder- und Jugendpsychiatrie",1;"31 - Psychosomatik",1;"00 - Bitte eine Fachabteilung auswählen",0;"",0},2,0)</f>
        <v>0</v>
      </c>
      <c r="Y348" s="6">
        <f t="shared" si="44"/>
        <v>0</v>
      </c>
      <c r="Z348" s="6">
        <f t="shared" si="45"/>
        <v>0</v>
      </c>
      <c r="AA348" s="6">
        <f t="shared" si="46"/>
        <v>0</v>
      </c>
      <c r="AB348" s="6">
        <f t="shared" si="47"/>
        <v>0</v>
      </c>
      <c r="AC348" s="6">
        <f t="shared" si="48"/>
        <v>0</v>
      </c>
      <c r="AD348" s="6"/>
      <c r="AE348" s="6"/>
    </row>
    <row r="349" spans="1:31" s="20" customFormat="1" ht="15" customHeight="1" x14ac:dyDescent="0.25">
      <c r="A349" s="19"/>
      <c r="B349" s="74" t="str">
        <f t="shared" si="40"/>
        <v>!!!</v>
      </c>
      <c r="C349" s="202" t="str">
        <f>IF($D349&lt;&gt;"",VLOOKUP(TEXT($D349,0),'Angaben Stationen'!$C$15:$D$114,2,0),"")</f>
        <v/>
      </c>
      <c r="D349" s="203"/>
      <c r="E349" s="210"/>
      <c r="F349" s="222"/>
      <c r="G349" s="205"/>
      <c r="H349" s="205"/>
      <c r="I349" s="223"/>
      <c r="J349" s="224"/>
      <c r="K349" s="114"/>
      <c r="L349" s="115"/>
      <c r="Q349" s="6">
        <f t="shared" si="41"/>
        <v>0</v>
      </c>
      <c r="R349" s="6" t="str">
        <f>VLOOKUP(C349,{"29 - Psychiatrie (Erwachsene)","BGI";"30 - Kinder- und Jugendpsychiatrie","BGII";"31 - Psychosomatik","BGI";"00 - Bitte eine Fachabteilung auswählen","Leer";"","Leer"},2,0)</f>
        <v>Leer</v>
      </c>
      <c r="S349" s="6" t="str">
        <f>VLOOKUP(C349,{"29 - Psychiatrie (Erwachsene)","BGIb";"30 - Kinder- und Jugendpsychiatrie","BGIIb";"31 - Psychosomatik","BGIb";"00 - Bitte eine Fachabteilung auswählen","Leer";"","Leer"},2,0)</f>
        <v>Leer</v>
      </c>
      <c r="T349" s="6" t="str">
        <f t="shared" si="49"/>
        <v>Leer</v>
      </c>
      <c r="U349" s="6" t="str">
        <f t="shared" si="42"/>
        <v/>
      </c>
      <c r="V349" s="6" t="str">
        <f>VLOOKUP($C349,{"29 - Psychiatrie (Erwachsene)","Anrechnungstatbestand";"30 - Kinder- und Jugendpsychiatrie","Anrechnungstatbestand";"31 - Psychosomatik","Anrechnungstatbestand";"","Leer";0,"Leer"},2,0)</f>
        <v>Leer</v>
      </c>
      <c r="W349" s="6" t="str">
        <f t="shared" si="43"/>
        <v>Leer</v>
      </c>
      <c r="X349" s="6">
        <f>VLOOKUP($C349,{"29 - Psychiatrie (Erwachsene)",1;"30 - Kinder- und Jugendpsychiatrie",1;"31 - Psychosomatik",1;"00 - Bitte eine Fachabteilung auswählen",0;"",0},2,0)</f>
        <v>0</v>
      </c>
      <c r="Y349" s="6">
        <f t="shared" si="44"/>
        <v>0</v>
      </c>
      <c r="Z349" s="6">
        <f t="shared" si="45"/>
        <v>0</v>
      </c>
      <c r="AA349" s="6">
        <f t="shared" si="46"/>
        <v>0</v>
      </c>
      <c r="AB349" s="6">
        <f t="shared" si="47"/>
        <v>0</v>
      </c>
      <c r="AC349" s="6">
        <f t="shared" si="48"/>
        <v>0</v>
      </c>
      <c r="AD349" s="6"/>
      <c r="AE349" s="6"/>
    </row>
    <row r="350" spans="1:31" s="20" customFormat="1" ht="15" customHeight="1" x14ac:dyDescent="0.25">
      <c r="A350" s="19"/>
      <c r="B350" s="74" t="str">
        <f t="shared" si="40"/>
        <v>!!!</v>
      </c>
      <c r="C350" s="202" t="str">
        <f>IF($D350&lt;&gt;"",VLOOKUP(TEXT($D350,0),'Angaben Stationen'!$C$15:$D$114,2,0),"")</f>
        <v/>
      </c>
      <c r="D350" s="203"/>
      <c r="E350" s="210"/>
      <c r="F350" s="222"/>
      <c r="G350" s="205"/>
      <c r="H350" s="205"/>
      <c r="I350" s="223"/>
      <c r="J350" s="224"/>
      <c r="K350" s="114"/>
      <c r="L350" s="115"/>
      <c r="Q350" s="6">
        <f t="shared" si="41"/>
        <v>0</v>
      </c>
      <c r="R350" s="6" t="str">
        <f>VLOOKUP(C350,{"29 - Psychiatrie (Erwachsene)","BGI";"30 - Kinder- und Jugendpsychiatrie","BGII";"31 - Psychosomatik","BGI";"00 - Bitte eine Fachabteilung auswählen","Leer";"","Leer"},2,0)</f>
        <v>Leer</v>
      </c>
      <c r="S350" s="6" t="str">
        <f>VLOOKUP(C350,{"29 - Psychiatrie (Erwachsene)","BGIb";"30 - Kinder- und Jugendpsychiatrie","BGIIb";"31 - Psychosomatik","BGIb";"00 - Bitte eine Fachabteilung auswählen","Leer";"","Leer"},2,0)</f>
        <v>Leer</v>
      </c>
      <c r="T350" s="6" t="str">
        <f t="shared" si="49"/>
        <v>Leer</v>
      </c>
      <c r="U350" s="6" t="str">
        <f t="shared" si="42"/>
        <v/>
      </c>
      <c r="V350" s="6" t="str">
        <f>VLOOKUP($C350,{"29 - Psychiatrie (Erwachsene)","Anrechnungstatbestand";"30 - Kinder- und Jugendpsychiatrie","Anrechnungstatbestand";"31 - Psychosomatik","Anrechnungstatbestand";"","Leer";0,"Leer"},2,0)</f>
        <v>Leer</v>
      </c>
      <c r="W350" s="6" t="str">
        <f t="shared" si="43"/>
        <v>Leer</v>
      </c>
      <c r="X350" s="6">
        <f>VLOOKUP($C350,{"29 - Psychiatrie (Erwachsene)",1;"30 - Kinder- und Jugendpsychiatrie",1;"31 - Psychosomatik",1;"00 - Bitte eine Fachabteilung auswählen",0;"",0},2,0)</f>
        <v>0</v>
      </c>
      <c r="Y350" s="6">
        <f t="shared" si="44"/>
        <v>0</v>
      </c>
      <c r="Z350" s="6">
        <f t="shared" si="45"/>
        <v>0</v>
      </c>
      <c r="AA350" s="6">
        <f t="shared" si="46"/>
        <v>0</v>
      </c>
      <c r="AB350" s="6">
        <f t="shared" si="47"/>
        <v>0</v>
      </c>
      <c r="AC350" s="6">
        <f t="shared" si="48"/>
        <v>0</v>
      </c>
      <c r="AD350" s="6"/>
      <c r="AE350" s="6"/>
    </row>
    <row r="351" spans="1:31" s="20" customFormat="1" ht="15" customHeight="1" x14ac:dyDescent="0.25">
      <c r="A351" s="19"/>
      <c r="B351" s="74" t="str">
        <f t="shared" si="40"/>
        <v>!!!</v>
      </c>
      <c r="C351" s="202" t="str">
        <f>IF($D351&lt;&gt;"",VLOOKUP(TEXT($D351,0),'Angaben Stationen'!$C$15:$D$114,2,0),"")</f>
        <v/>
      </c>
      <c r="D351" s="203"/>
      <c r="E351" s="210"/>
      <c r="F351" s="222"/>
      <c r="G351" s="205"/>
      <c r="H351" s="205"/>
      <c r="I351" s="223"/>
      <c r="J351" s="224"/>
      <c r="K351" s="114"/>
      <c r="L351" s="115"/>
      <c r="Q351" s="6">
        <f t="shared" si="41"/>
        <v>0</v>
      </c>
      <c r="R351" s="6" t="str">
        <f>VLOOKUP(C351,{"29 - Psychiatrie (Erwachsene)","BGI";"30 - Kinder- und Jugendpsychiatrie","BGII";"31 - Psychosomatik","BGI";"00 - Bitte eine Fachabteilung auswählen","Leer";"","Leer"},2,0)</f>
        <v>Leer</v>
      </c>
      <c r="S351" s="6" t="str">
        <f>VLOOKUP(C351,{"29 - Psychiatrie (Erwachsene)","BGIb";"30 - Kinder- und Jugendpsychiatrie","BGIIb";"31 - Psychosomatik","BGIb";"00 - Bitte eine Fachabteilung auswählen","Leer";"","Leer"},2,0)</f>
        <v>Leer</v>
      </c>
      <c r="T351" s="6" t="str">
        <f t="shared" si="49"/>
        <v>Leer</v>
      </c>
      <c r="U351" s="6" t="str">
        <f t="shared" si="42"/>
        <v/>
      </c>
      <c r="V351" s="6" t="str">
        <f>VLOOKUP($C351,{"29 - Psychiatrie (Erwachsene)","Anrechnungstatbestand";"30 - Kinder- und Jugendpsychiatrie","Anrechnungstatbestand";"31 - Psychosomatik","Anrechnungstatbestand";"","Leer";0,"Leer"},2,0)</f>
        <v>Leer</v>
      </c>
      <c r="W351" s="6" t="str">
        <f t="shared" si="43"/>
        <v>Leer</v>
      </c>
      <c r="X351" s="6">
        <f>VLOOKUP($C351,{"29 - Psychiatrie (Erwachsene)",1;"30 - Kinder- und Jugendpsychiatrie",1;"31 - Psychosomatik",1;"00 - Bitte eine Fachabteilung auswählen",0;"",0},2,0)</f>
        <v>0</v>
      </c>
      <c r="Y351" s="6">
        <f t="shared" si="44"/>
        <v>0</v>
      </c>
      <c r="Z351" s="6">
        <f t="shared" si="45"/>
        <v>0</v>
      </c>
      <c r="AA351" s="6">
        <f t="shared" si="46"/>
        <v>0</v>
      </c>
      <c r="AB351" s="6">
        <f t="shared" si="47"/>
        <v>0</v>
      </c>
      <c r="AC351" s="6">
        <f t="shared" si="48"/>
        <v>0</v>
      </c>
      <c r="AD351" s="6"/>
      <c r="AE351" s="6"/>
    </row>
    <row r="352" spans="1:31" s="20" customFormat="1" ht="15" customHeight="1" x14ac:dyDescent="0.25">
      <c r="A352" s="19"/>
      <c r="B352" s="74" t="str">
        <f t="shared" si="40"/>
        <v>!!!</v>
      </c>
      <c r="C352" s="202" t="str">
        <f>IF($D352&lt;&gt;"",VLOOKUP(TEXT($D352,0),'Angaben Stationen'!$C$15:$D$114,2,0),"")</f>
        <v/>
      </c>
      <c r="D352" s="203"/>
      <c r="E352" s="210"/>
      <c r="F352" s="222"/>
      <c r="G352" s="205"/>
      <c r="H352" s="205"/>
      <c r="I352" s="223"/>
      <c r="J352" s="224"/>
      <c r="K352" s="114"/>
      <c r="L352" s="115"/>
      <c r="Q352" s="6">
        <f t="shared" si="41"/>
        <v>0</v>
      </c>
      <c r="R352" s="6" t="str">
        <f>VLOOKUP(C352,{"29 - Psychiatrie (Erwachsene)","BGI";"30 - Kinder- und Jugendpsychiatrie","BGII";"31 - Psychosomatik","BGI";"00 - Bitte eine Fachabteilung auswählen","Leer";"","Leer"},2,0)</f>
        <v>Leer</v>
      </c>
      <c r="S352" s="6" t="str">
        <f>VLOOKUP(C352,{"29 - Psychiatrie (Erwachsene)","BGIb";"30 - Kinder- und Jugendpsychiatrie","BGIIb";"31 - Psychosomatik","BGIb";"00 - Bitte eine Fachabteilung auswählen","Leer";"","Leer"},2,0)</f>
        <v>Leer</v>
      </c>
      <c r="T352" s="6" t="str">
        <f t="shared" si="49"/>
        <v>Leer</v>
      </c>
      <c r="U352" s="6" t="str">
        <f t="shared" si="42"/>
        <v/>
      </c>
      <c r="V352" s="6" t="str">
        <f>VLOOKUP($C352,{"29 - Psychiatrie (Erwachsene)","Anrechnungstatbestand";"30 - Kinder- und Jugendpsychiatrie","Anrechnungstatbestand";"31 - Psychosomatik","Anrechnungstatbestand";"","Leer";0,"Leer"},2,0)</f>
        <v>Leer</v>
      </c>
      <c r="W352" s="6" t="str">
        <f t="shared" si="43"/>
        <v>Leer</v>
      </c>
      <c r="X352" s="6">
        <f>VLOOKUP($C352,{"29 - Psychiatrie (Erwachsene)",1;"30 - Kinder- und Jugendpsychiatrie",1;"31 - Psychosomatik",1;"00 - Bitte eine Fachabteilung auswählen",0;"",0},2,0)</f>
        <v>0</v>
      </c>
      <c r="Y352" s="6">
        <f t="shared" si="44"/>
        <v>0</v>
      </c>
      <c r="Z352" s="6">
        <f t="shared" si="45"/>
        <v>0</v>
      </c>
      <c r="AA352" s="6">
        <f t="shared" si="46"/>
        <v>0</v>
      </c>
      <c r="AB352" s="6">
        <f t="shared" si="47"/>
        <v>0</v>
      </c>
      <c r="AC352" s="6">
        <f t="shared" si="48"/>
        <v>0</v>
      </c>
      <c r="AD352" s="6"/>
      <c r="AE352" s="6"/>
    </row>
    <row r="353" spans="1:31" s="20" customFormat="1" ht="15" customHeight="1" x14ac:dyDescent="0.25">
      <c r="A353" s="19"/>
      <c r="B353" s="74" t="str">
        <f t="shared" si="40"/>
        <v>!!!</v>
      </c>
      <c r="C353" s="202" t="str">
        <f>IF($D353&lt;&gt;"",VLOOKUP(TEXT($D353,0),'Angaben Stationen'!$C$15:$D$114,2,0),"")</f>
        <v/>
      </c>
      <c r="D353" s="203"/>
      <c r="E353" s="210"/>
      <c r="F353" s="222"/>
      <c r="G353" s="205"/>
      <c r="H353" s="205"/>
      <c r="I353" s="223"/>
      <c r="J353" s="224"/>
      <c r="K353" s="114"/>
      <c r="L353" s="115"/>
      <c r="Q353" s="6">
        <f t="shared" si="41"/>
        <v>0</v>
      </c>
      <c r="R353" s="6" t="str">
        <f>VLOOKUP(C353,{"29 - Psychiatrie (Erwachsene)","BGI";"30 - Kinder- und Jugendpsychiatrie","BGII";"31 - Psychosomatik","BGI";"00 - Bitte eine Fachabteilung auswählen","Leer";"","Leer"},2,0)</f>
        <v>Leer</v>
      </c>
      <c r="S353" s="6" t="str">
        <f>VLOOKUP(C353,{"29 - Psychiatrie (Erwachsene)","BGIb";"30 - Kinder- und Jugendpsychiatrie","BGIIb";"31 - Psychosomatik","BGIb";"00 - Bitte eine Fachabteilung auswählen","Leer";"","Leer"},2,0)</f>
        <v>Leer</v>
      </c>
      <c r="T353" s="6" t="str">
        <f t="shared" si="49"/>
        <v>Leer</v>
      </c>
      <c r="U353" s="6" t="str">
        <f t="shared" si="42"/>
        <v/>
      </c>
      <c r="V353" s="6" t="str">
        <f>VLOOKUP($C353,{"29 - Psychiatrie (Erwachsene)","Anrechnungstatbestand";"30 - Kinder- und Jugendpsychiatrie","Anrechnungstatbestand";"31 - Psychosomatik","Anrechnungstatbestand";"","Leer";0,"Leer"},2,0)</f>
        <v>Leer</v>
      </c>
      <c r="W353" s="6" t="str">
        <f t="shared" si="43"/>
        <v>Leer</v>
      </c>
      <c r="X353" s="6">
        <f>VLOOKUP($C353,{"29 - Psychiatrie (Erwachsene)",1;"30 - Kinder- und Jugendpsychiatrie",1;"31 - Psychosomatik",1;"00 - Bitte eine Fachabteilung auswählen",0;"",0},2,0)</f>
        <v>0</v>
      </c>
      <c r="Y353" s="6">
        <f t="shared" si="44"/>
        <v>0</v>
      </c>
      <c r="Z353" s="6">
        <f t="shared" si="45"/>
        <v>0</v>
      </c>
      <c r="AA353" s="6">
        <f t="shared" si="46"/>
        <v>0</v>
      </c>
      <c r="AB353" s="6">
        <f t="shared" si="47"/>
        <v>0</v>
      </c>
      <c r="AC353" s="6">
        <f t="shared" si="48"/>
        <v>0</v>
      </c>
      <c r="AD353" s="6"/>
      <c r="AE353" s="6"/>
    </row>
    <row r="354" spans="1:31" s="20" customFormat="1" ht="15" customHeight="1" x14ac:dyDescent="0.25">
      <c r="A354" s="19"/>
      <c r="B354" s="74" t="str">
        <f t="shared" si="40"/>
        <v>!!!</v>
      </c>
      <c r="C354" s="202" t="str">
        <f>IF($D354&lt;&gt;"",VLOOKUP(TEXT($D354,0),'Angaben Stationen'!$C$15:$D$114,2,0),"")</f>
        <v/>
      </c>
      <c r="D354" s="203"/>
      <c r="E354" s="210"/>
      <c r="F354" s="222"/>
      <c r="G354" s="205"/>
      <c r="H354" s="205"/>
      <c r="I354" s="223"/>
      <c r="J354" s="224"/>
      <c r="K354" s="114"/>
      <c r="L354" s="115"/>
      <c r="Q354" s="6">
        <f t="shared" si="41"/>
        <v>0</v>
      </c>
      <c r="R354" s="6" t="str">
        <f>VLOOKUP(C354,{"29 - Psychiatrie (Erwachsene)","BGI";"30 - Kinder- und Jugendpsychiatrie","BGII";"31 - Psychosomatik","BGI";"00 - Bitte eine Fachabteilung auswählen","Leer";"","Leer"},2,0)</f>
        <v>Leer</v>
      </c>
      <c r="S354" s="6" t="str">
        <f>VLOOKUP(C354,{"29 - Psychiatrie (Erwachsene)","BGIb";"30 - Kinder- und Jugendpsychiatrie","BGIIb";"31 - Psychosomatik","BGIb";"00 - Bitte eine Fachabteilung auswählen","Leer";"","Leer"},2,0)</f>
        <v>Leer</v>
      </c>
      <c r="T354" s="6" t="str">
        <f t="shared" si="49"/>
        <v>Leer</v>
      </c>
      <c r="U354" s="6" t="str">
        <f t="shared" si="42"/>
        <v/>
      </c>
      <c r="V354" s="6" t="str">
        <f>VLOOKUP($C354,{"29 - Psychiatrie (Erwachsene)","Anrechnungstatbestand";"30 - Kinder- und Jugendpsychiatrie","Anrechnungstatbestand";"31 - Psychosomatik","Anrechnungstatbestand";"","Leer";0,"Leer"},2,0)</f>
        <v>Leer</v>
      </c>
      <c r="W354" s="6" t="str">
        <f t="shared" si="43"/>
        <v>Leer</v>
      </c>
      <c r="X354" s="6">
        <f>VLOOKUP($C354,{"29 - Psychiatrie (Erwachsene)",1;"30 - Kinder- und Jugendpsychiatrie",1;"31 - Psychosomatik",1;"00 - Bitte eine Fachabteilung auswählen",0;"",0},2,0)</f>
        <v>0</v>
      </c>
      <c r="Y354" s="6">
        <f t="shared" si="44"/>
        <v>0</v>
      </c>
      <c r="Z354" s="6">
        <f t="shared" si="45"/>
        <v>0</v>
      </c>
      <c r="AA354" s="6">
        <f t="shared" si="46"/>
        <v>0</v>
      </c>
      <c r="AB354" s="6">
        <f t="shared" si="47"/>
        <v>0</v>
      </c>
      <c r="AC354" s="6">
        <f t="shared" si="48"/>
        <v>0</v>
      </c>
      <c r="AD354" s="6"/>
      <c r="AE354" s="6"/>
    </row>
    <row r="355" spans="1:31" s="20" customFormat="1" ht="15" customHeight="1" x14ac:dyDescent="0.25">
      <c r="A355" s="19"/>
      <c r="B355" s="74" t="str">
        <f t="shared" si="40"/>
        <v>!!!</v>
      </c>
      <c r="C355" s="202" t="str">
        <f>IF($D355&lt;&gt;"",VLOOKUP(TEXT($D355,0),'Angaben Stationen'!$C$15:$D$114,2,0),"")</f>
        <v/>
      </c>
      <c r="D355" s="203"/>
      <c r="E355" s="210"/>
      <c r="F355" s="222"/>
      <c r="G355" s="205"/>
      <c r="H355" s="205"/>
      <c r="I355" s="223"/>
      <c r="J355" s="224"/>
      <c r="K355" s="114"/>
      <c r="L355" s="115"/>
      <c r="Q355" s="6">
        <f t="shared" si="41"/>
        <v>0</v>
      </c>
      <c r="R355" s="6" t="str">
        <f>VLOOKUP(C355,{"29 - Psychiatrie (Erwachsene)","BGI";"30 - Kinder- und Jugendpsychiatrie","BGII";"31 - Psychosomatik","BGI";"00 - Bitte eine Fachabteilung auswählen","Leer";"","Leer"},2,0)</f>
        <v>Leer</v>
      </c>
      <c r="S355" s="6" t="str">
        <f>VLOOKUP(C355,{"29 - Psychiatrie (Erwachsene)","BGIb";"30 - Kinder- und Jugendpsychiatrie","BGIIb";"31 - Psychosomatik","BGIb";"00 - Bitte eine Fachabteilung auswählen","Leer";"","Leer"},2,0)</f>
        <v>Leer</v>
      </c>
      <c r="T355" s="6" t="str">
        <f t="shared" si="49"/>
        <v>Leer</v>
      </c>
      <c r="U355" s="6" t="str">
        <f t="shared" si="42"/>
        <v/>
      </c>
      <c r="V355" s="6" t="str">
        <f>VLOOKUP($C355,{"29 - Psychiatrie (Erwachsene)","Anrechnungstatbestand";"30 - Kinder- und Jugendpsychiatrie","Anrechnungstatbestand";"31 - Psychosomatik","Anrechnungstatbestand";"","Leer";0,"Leer"},2,0)</f>
        <v>Leer</v>
      </c>
      <c r="W355" s="6" t="str">
        <f t="shared" si="43"/>
        <v>Leer</v>
      </c>
      <c r="X355" s="6">
        <f>VLOOKUP($C355,{"29 - Psychiatrie (Erwachsene)",1;"30 - Kinder- und Jugendpsychiatrie",1;"31 - Psychosomatik",1;"00 - Bitte eine Fachabteilung auswählen",0;"",0},2,0)</f>
        <v>0</v>
      </c>
      <c r="Y355" s="6">
        <f t="shared" si="44"/>
        <v>0</v>
      </c>
      <c r="Z355" s="6">
        <f t="shared" si="45"/>
        <v>0</v>
      </c>
      <c r="AA355" s="6">
        <f t="shared" si="46"/>
        <v>0</v>
      </c>
      <c r="AB355" s="6">
        <f t="shared" si="47"/>
        <v>0</v>
      </c>
      <c r="AC355" s="6">
        <f t="shared" si="48"/>
        <v>0</v>
      </c>
      <c r="AD355" s="6"/>
      <c r="AE355" s="6"/>
    </row>
    <row r="356" spans="1:31" s="20" customFormat="1" ht="15" customHeight="1" x14ac:dyDescent="0.25">
      <c r="A356" s="19"/>
      <c r="B356" s="74" t="str">
        <f t="shared" si="40"/>
        <v>!!!</v>
      </c>
      <c r="C356" s="202" t="str">
        <f>IF($D356&lt;&gt;"",VLOOKUP(TEXT($D356,0),'Angaben Stationen'!$C$15:$D$114,2,0),"")</f>
        <v/>
      </c>
      <c r="D356" s="203"/>
      <c r="E356" s="210"/>
      <c r="F356" s="222"/>
      <c r="G356" s="205"/>
      <c r="H356" s="205"/>
      <c r="I356" s="223"/>
      <c r="J356" s="224"/>
      <c r="K356" s="114"/>
      <c r="L356" s="115"/>
      <c r="Q356" s="6">
        <f t="shared" si="41"/>
        <v>0</v>
      </c>
      <c r="R356" s="6" t="str">
        <f>VLOOKUP(C356,{"29 - Psychiatrie (Erwachsene)","BGI";"30 - Kinder- und Jugendpsychiatrie","BGII";"31 - Psychosomatik","BGI";"00 - Bitte eine Fachabteilung auswählen","Leer";"","Leer"},2,0)</f>
        <v>Leer</v>
      </c>
      <c r="S356" s="6" t="str">
        <f>VLOOKUP(C356,{"29 - Psychiatrie (Erwachsene)","BGIb";"30 - Kinder- und Jugendpsychiatrie","BGIIb";"31 - Psychosomatik","BGIb";"00 - Bitte eine Fachabteilung auswählen","Leer";"","Leer"},2,0)</f>
        <v>Leer</v>
      </c>
      <c r="T356" s="6" t="str">
        <f t="shared" si="49"/>
        <v>Leer</v>
      </c>
      <c r="U356" s="6" t="str">
        <f t="shared" si="42"/>
        <v/>
      </c>
      <c r="V356" s="6" t="str">
        <f>VLOOKUP($C356,{"29 - Psychiatrie (Erwachsene)","Anrechnungstatbestand";"30 - Kinder- und Jugendpsychiatrie","Anrechnungstatbestand";"31 - Psychosomatik","Anrechnungstatbestand";"","Leer";0,"Leer"},2,0)</f>
        <v>Leer</v>
      </c>
      <c r="W356" s="6" t="str">
        <f t="shared" si="43"/>
        <v>Leer</v>
      </c>
      <c r="X356" s="6">
        <f>VLOOKUP($C356,{"29 - Psychiatrie (Erwachsene)",1;"30 - Kinder- und Jugendpsychiatrie",1;"31 - Psychosomatik",1;"00 - Bitte eine Fachabteilung auswählen",0;"",0},2,0)</f>
        <v>0</v>
      </c>
      <c r="Y356" s="6">
        <f t="shared" si="44"/>
        <v>0</v>
      </c>
      <c r="Z356" s="6">
        <f t="shared" si="45"/>
        <v>0</v>
      </c>
      <c r="AA356" s="6">
        <f t="shared" si="46"/>
        <v>0</v>
      </c>
      <c r="AB356" s="6">
        <f t="shared" si="47"/>
        <v>0</v>
      </c>
      <c r="AC356" s="6">
        <f t="shared" si="48"/>
        <v>0</v>
      </c>
      <c r="AD356" s="6"/>
      <c r="AE356" s="6"/>
    </row>
    <row r="357" spans="1:31" s="20" customFormat="1" ht="15" customHeight="1" x14ac:dyDescent="0.25">
      <c r="A357" s="19"/>
      <c r="B357" s="74" t="str">
        <f t="shared" si="40"/>
        <v>!!!</v>
      </c>
      <c r="C357" s="202" t="str">
        <f>IF($D357&lt;&gt;"",VLOOKUP(TEXT($D357,0),'Angaben Stationen'!$C$15:$D$114,2,0),"")</f>
        <v/>
      </c>
      <c r="D357" s="203"/>
      <c r="E357" s="210"/>
      <c r="F357" s="222"/>
      <c r="G357" s="205"/>
      <c r="H357" s="205"/>
      <c r="I357" s="223"/>
      <c r="J357" s="224"/>
      <c r="K357" s="114"/>
      <c r="L357" s="115"/>
      <c r="Q357" s="6">
        <f t="shared" si="41"/>
        <v>0</v>
      </c>
      <c r="R357" s="6" t="str">
        <f>VLOOKUP(C357,{"29 - Psychiatrie (Erwachsene)","BGI";"30 - Kinder- und Jugendpsychiatrie","BGII";"31 - Psychosomatik","BGI";"00 - Bitte eine Fachabteilung auswählen","Leer";"","Leer"},2,0)</f>
        <v>Leer</v>
      </c>
      <c r="S357" s="6" t="str">
        <f>VLOOKUP(C357,{"29 - Psychiatrie (Erwachsene)","BGIb";"30 - Kinder- und Jugendpsychiatrie","BGIIb";"31 - Psychosomatik","BGIb";"00 - Bitte eine Fachabteilung auswählen","Leer";"","Leer"},2,0)</f>
        <v>Leer</v>
      </c>
      <c r="T357" s="6" t="str">
        <f t="shared" si="49"/>
        <v>Leer</v>
      </c>
      <c r="U357" s="6" t="str">
        <f t="shared" si="42"/>
        <v/>
      </c>
      <c r="V357" s="6" t="str">
        <f>VLOOKUP($C357,{"29 - Psychiatrie (Erwachsene)","Anrechnungstatbestand";"30 - Kinder- und Jugendpsychiatrie","Anrechnungstatbestand";"31 - Psychosomatik","Anrechnungstatbestand";"","Leer";0,"Leer"},2,0)</f>
        <v>Leer</v>
      </c>
      <c r="W357" s="6" t="str">
        <f t="shared" si="43"/>
        <v>Leer</v>
      </c>
      <c r="X357" s="6">
        <f>VLOOKUP($C357,{"29 - Psychiatrie (Erwachsene)",1;"30 - Kinder- und Jugendpsychiatrie",1;"31 - Psychosomatik",1;"00 - Bitte eine Fachabteilung auswählen",0;"",0},2,0)</f>
        <v>0</v>
      </c>
      <c r="Y357" s="6">
        <f t="shared" si="44"/>
        <v>0</v>
      </c>
      <c r="Z357" s="6">
        <f t="shared" si="45"/>
        <v>0</v>
      </c>
      <c r="AA357" s="6">
        <f t="shared" si="46"/>
        <v>0</v>
      </c>
      <c r="AB357" s="6">
        <f t="shared" si="47"/>
        <v>0</v>
      </c>
      <c r="AC357" s="6">
        <f t="shared" si="48"/>
        <v>0</v>
      </c>
      <c r="AD357" s="6"/>
      <c r="AE357" s="6"/>
    </row>
    <row r="358" spans="1:31" s="20" customFormat="1" ht="15" customHeight="1" x14ac:dyDescent="0.25">
      <c r="A358" s="19"/>
      <c r="B358" s="74" t="str">
        <f t="shared" si="40"/>
        <v>!!!</v>
      </c>
      <c r="C358" s="202" t="str">
        <f>IF($D358&lt;&gt;"",VLOOKUP(TEXT($D358,0),'Angaben Stationen'!$C$15:$D$114,2,0),"")</f>
        <v/>
      </c>
      <c r="D358" s="203"/>
      <c r="E358" s="210"/>
      <c r="F358" s="222"/>
      <c r="G358" s="205"/>
      <c r="H358" s="205"/>
      <c r="I358" s="223"/>
      <c r="J358" s="224"/>
      <c r="K358" s="114"/>
      <c r="L358" s="115"/>
      <c r="Q358" s="6">
        <f t="shared" si="41"/>
        <v>0</v>
      </c>
      <c r="R358" s="6" t="str">
        <f>VLOOKUP(C358,{"29 - Psychiatrie (Erwachsene)","BGI";"30 - Kinder- und Jugendpsychiatrie","BGII";"31 - Psychosomatik","BGI";"00 - Bitte eine Fachabteilung auswählen","Leer";"","Leer"},2,0)</f>
        <v>Leer</v>
      </c>
      <c r="S358" s="6" t="str">
        <f>VLOOKUP(C358,{"29 - Psychiatrie (Erwachsene)","BGIb";"30 - Kinder- und Jugendpsychiatrie","BGIIb";"31 - Psychosomatik","BGIb";"00 - Bitte eine Fachabteilung auswählen","Leer";"","Leer"},2,0)</f>
        <v>Leer</v>
      </c>
      <c r="T358" s="6" t="str">
        <f t="shared" si="49"/>
        <v>Leer</v>
      </c>
      <c r="U358" s="6" t="str">
        <f t="shared" si="42"/>
        <v/>
      </c>
      <c r="V358" s="6" t="str">
        <f>VLOOKUP($C358,{"29 - Psychiatrie (Erwachsene)","Anrechnungstatbestand";"30 - Kinder- und Jugendpsychiatrie","Anrechnungstatbestand";"31 - Psychosomatik","Anrechnungstatbestand";"","Leer";0,"Leer"},2,0)</f>
        <v>Leer</v>
      </c>
      <c r="W358" s="6" t="str">
        <f t="shared" si="43"/>
        <v>Leer</v>
      </c>
      <c r="X358" s="6">
        <f>VLOOKUP($C358,{"29 - Psychiatrie (Erwachsene)",1;"30 - Kinder- und Jugendpsychiatrie",1;"31 - Psychosomatik",1;"00 - Bitte eine Fachabteilung auswählen",0;"",0},2,0)</f>
        <v>0</v>
      </c>
      <c r="Y358" s="6">
        <f t="shared" si="44"/>
        <v>0</v>
      </c>
      <c r="Z358" s="6">
        <f t="shared" si="45"/>
        <v>0</v>
      </c>
      <c r="AA358" s="6">
        <f t="shared" si="46"/>
        <v>0</v>
      </c>
      <c r="AB358" s="6">
        <f t="shared" si="47"/>
        <v>0</v>
      </c>
      <c r="AC358" s="6">
        <f t="shared" si="48"/>
        <v>0</v>
      </c>
      <c r="AD358" s="6"/>
      <c r="AE358" s="6"/>
    </row>
    <row r="359" spans="1:31" s="20" customFormat="1" ht="15" customHeight="1" x14ac:dyDescent="0.25">
      <c r="A359" s="19"/>
      <c r="B359" s="74" t="str">
        <f t="shared" si="40"/>
        <v>!!!</v>
      </c>
      <c r="C359" s="202" t="str">
        <f>IF($D359&lt;&gt;"",VLOOKUP(TEXT($D359,0),'Angaben Stationen'!$C$15:$D$114,2,0),"")</f>
        <v/>
      </c>
      <c r="D359" s="203"/>
      <c r="E359" s="210"/>
      <c r="F359" s="222"/>
      <c r="G359" s="205"/>
      <c r="H359" s="205"/>
      <c r="I359" s="223"/>
      <c r="J359" s="224"/>
      <c r="K359" s="114"/>
      <c r="L359" s="115"/>
      <c r="Q359" s="6">
        <f t="shared" si="41"/>
        <v>0</v>
      </c>
      <c r="R359" s="6" t="str">
        <f>VLOOKUP(C359,{"29 - Psychiatrie (Erwachsene)","BGI";"30 - Kinder- und Jugendpsychiatrie","BGII";"31 - Psychosomatik","BGI";"00 - Bitte eine Fachabteilung auswählen","Leer";"","Leer"},2,0)</f>
        <v>Leer</v>
      </c>
      <c r="S359" s="6" t="str">
        <f>VLOOKUP(C359,{"29 - Psychiatrie (Erwachsene)","BGIb";"30 - Kinder- und Jugendpsychiatrie","BGIIb";"31 - Psychosomatik","BGIb";"00 - Bitte eine Fachabteilung auswählen","Leer";"","Leer"},2,0)</f>
        <v>Leer</v>
      </c>
      <c r="T359" s="6" t="str">
        <f t="shared" si="49"/>
        <v>Leer</v>
      </c>
      <c r="U359" s="6" t="str">
        <f t="shared" si="42"/>
        <v/>
      </c>
      <c r="V359" s="6" t="str">
        <f>VLOOKUP($C359,{"29 - Psychiatrie (Erwachsene)","Anrechnungstatbestand";"30 - Kinder- und Jugendpsychiatrie","Anrechnungstatbestand";"31 - Psychosomatik","Anrechnungstatbestand";"","Leer";0,"Leer"},2,0)</f>
        <v>Leer</v>
      </c>
      <c r="W359" s="6" t="str">
        <f t="shared" si="43"/>
        <v>Leer</v>
      </c>
      <c r="X359" s="6">
        <f>VLOOKUP($C359,{"29 - Psychiatrie (Erwachsene)",1;"30 - Kinder- und Jugendpsychiatrie",1;"31 - Psychosomatik",1;"00 - Bitte eine Fachabteilung auswählen",0;"",0},2,0)</f>
        <v>0</v>
      </c>
      <c r="Y359" s="6">
        <f t="shared" si="44"/>
        <v>0</v>
      </c>
      <c r="Z359" s="6">
        <f t="shared" si="45"/>
        <v>0</v>
      </c>
      <c r="AA359" s="6">
        <f t="shared" si="46"/>
        <v>0</v>
      </c>
      <c r="AB359" s="6">
        <f t="shared" si="47"/>
        <v>0</v>
      </c>
      <c r="AC359" s="6">
        <f t="shared" si="48"/>
        <v>0</v>
      </c>
      <c r="AD359" s="6"/>
      <c r="AE359" s="6"/>
    </row>
    <row r="360" spans="1:31" s="20" customFormat="1" ht="15" customHeight="1" x14ac:dyDescent="0.25">
      <c r="A360" s="19"/>
      <c r="B360" s="74" t="str">
        <f t="shared" si="40"/>
        <v>!!!</v>
      </c>
      <c r="C360" s="202" t="str">
        <f>IF($D360&lt;&gt;"",VLOOKUP(TEXT($D360,0),'Angaben Stationen'!$C$15:$D$114,2,0),"")</f>
        <v/>
      </c>
      <c r="D360" s="203"/>
      <c r="E360" s="210"/>
      <c r="F360" s="222"/>
      <c r="G360" s="205"/>
      <c r="H360" s="205"/>
      <c r="I360" s="223"/>
      <c r="J360" s="224"/>
      <c r="K360" s="114"/>
      <c r="L360" s="115"/>
      <c r="Q360" s="6">
        <f t="shared" si="41"/>
        <v>0</v>
      </c>
      <c r="R360" s="6" t="str">
        <f>VLOOKUP(C360,{"29 - Psychiatrie (Erwachsene)","BGI";"30 - Kinder- und Jugendpsychiatrie","BGII";"31 - Psychosomatik","BGI";"00 - Bitte eine Fachabteilung auswählen","Leer";"","Leer"},2,0)</f>
        <v>Leer</v>
      </c>
      <c r="S360" s="6" t="str">
        <f>VLOOKUP(C360,{"29 - Psychiatrie (Erwachsene)","BGIb";"30 - Kinder- und Jugendpsychiatrie","BGIIb";"31 - Psychosomatik","BGIb";"00 - Bitte eine Fachabteilung auswählen","Leer";"","Leer"},2,0)</f>
        <v>Leer</v>
      </c>
      <c r="T360" s="6" t="str">
        <f t="shared" si="49"/>
        <v>Leer</v>
      </c>
      <c r="U360" s="6" t="str">
        <f t="shared" si="42"/>
        <v/>
      </c>
      <c r="V360" s="6" t="str">
        <f>VLOOKUP($C360,{"29 - Psychiatrie (Erwachsene)","Anrechnungstatbestand";"30 - Kinder- und Jugendpsychiatrie","Anrechnungstatbestand";"31 - Psychosomatik","Anrechnungstatbestand";"","Leer";0,"Leer"},2,0)</f>
        <v>Leer</v>
      </c>
      <c r="W360" s="6" t="str">
        <f t="shared" si="43"/>
        <v>Leer</v>
      </c>
      <c r="X360" s="6">
        <f>VLOOKUP($C360,{"29 - Psychiatrie (Erwachsene)",1;"30 - Kinder- und Jugendpsychiatrie",1;"31 - Psychosomatik",1;"00 - Bitte eine Fachabteilung auswählen",0;"",0},2,0)</f>
        <v>0</v>
      </c>
      <c r="Y360" s="6">
        <f t="shared" si="44"/>
        <v>0</v>
      </c>
      <c r="Z360" s="6">
        <f t="shared" si="45"/>
        <v>0</v>
      </c>
      <c r="AA360" s="6">
        <f t="shared" si="46"/>
        <v>0</v>
      </c>
      <c r="AB360" s="6">
        <f t="shared" si="47"/>
        <v>0</v>
      </c>
      <c r="AC360" s="6">
        <f t="shared" si="48"/>
        <v>0</v>
      </c>
      <c r="AD360" s="6"/>
      <c r="AE360" s="6"/>
    </row>
    <row r="361" spans="1:31" s="20" customFormat="1" ht="15" customHeight="1" x14ac:dyDescent="0.25">
      <c r="A361" s="19"/>
      <c r="B361" s="74" t="str">
        <f t="shared" si="40"/>
        <v>!!!</v>
      </c>
      <c r="C361" s="202" t="str">
        <f>IF($D361&lt;&gt;"",VLOOKUP(TEXT($D361,0),'Angaben Stationen'!$C$15:$D$114,2,0),"")</f>
        <v/>
      </c>
      <c r="D361" s="203"/>
      <c r="E361" s="210"/>
      <c r="F361" s="222"/>
      <c r="G361" s="205"/>
      <c r="H361" s="205"/>
      <c r="I361" s="223"/>
      <c r="J361" s="224"/>
      <c r="K361" s="114"/>
      <c r="L361" s="115"/>
      <c r="Q361" s="6">
        <f t="shared" si="41"/>
        <v>0</v>
      </c>
      <c r="R361" s="6" t="str">
        <f>VLOOKUP(C361,{"29 - Psychiatrie (Erwachsene)","BGI";"30 - Kinder- und Jugendpsychiatrie","BGII";"31 - Psychosomatik","BGI";"00 - Bitte eine Fachabteilung auswählen","Leer";"","Leer"},2,0)</f>
        <v>Leer</v>
      </c>
      <c r="S361" s="6" t="str">
        <f>VLOOKUP(C361,{"29 - Psychiatrie (Erwachsene)","BGIb";"30 - Kinder- und Jugendpsychiatrie","BGIIb";"31 - Psychosomatik","BGIb";"00 - Bitte eine Fachabteilung auswählen","Leer";"","Leer"},2,0)</f>
        <v>Leer</v>
      </c>
      <c r="T361" s="6" t="str">
        <f t="shared" si="49"/>
        <v>Leer</v>
      </c>
      <c r="U361" s="6" t="str">
        <f t="shared" si="42"/>
        <v/>
      </c>
      <c r="V361" s="6" t="str">
        <f>VLOOKUP($C361,{"29 - Psychiatrie (Erwachsene)","Anrechnungstatbestand";"30 - Kinder- und Jugendpsychiatrie","Anrechnungstatbestand";"31 - Psychosomatik","Anrechnungstatbestand";"","Leer";0,"Leer"},2,0)</f>
        <v>Leer</v>
      </c>
      <c r="W361" s="6" t="str">
        <f t="shared" si="43"/>
        <v>Leer</v>
      </c>
      <c r="X361" s="6">
        <f>VLOOKUP($C361,{"29 - Psychiatrie (Erwachsene)",1;"30 - Kinder- und Jugendpsychiatrie",1;"31 - Psychosomatik",1;"00 - Bitte eine Fachabteilung auswählen",0;"",0},2,0)</f>
        <v>0</v>
      </c>
      <c r="Y361" s="6">
        <f t="shared" si="44"/>
        <v>0</v>
      </c>
      <c r="Z361" s="6">
        <f t="shared" si="45"/>
        <v>0</v>
      </c>
      <c r="AA361" s="6">
        <f t="shared" si="46"/>
        <v>0</v>
      </c>
      <c r="AB361" s="6">
        <f t="shared" si="47"/>
        <v>0</v>
      </c>
      <c r="AC361" s="6">
        <f t="shared" si="48"/>
        <v>0</v>
      </c>
      <c r="AD361" s="6"/>
      <c r="AE361" s="6"/>
    </row>
    <row r="362" spans="1:31" s="20" customFormat="1" ht="15" customHeight="1" x14ac:dyDescent="0.25">
      <c r="A362" s="19"/>
      <c r="B362" s="74" t="str">
        <f t="shared" si="40"/>
        <v>!!!</v>
      </c>
      <c r="C362" s="202" t="str">
        <f>IF($D362&lt;&gt;"",VLOOKUP(TEXT($D362,0),'Angaben Stationen'!$C$15:$D$114,2,0),"")</f>
        <v/>
      </c>
      <c r="D362" s="203"/>
      <c r="E362" s="210"/>
      <c r="F362" s="222"/>
      <c r="G362" s="205"/>
      <c r="H362" s="205"/>
      <c r="I362" s="223"/>
      <c r="J362" s="224"/>
      <c r="K362" s="114"/>
      <c r="L362" s="115"/>
      <c r="Q362" s="6">
        <f t="shared" si="41"/>
        <v>0</v>
      </c>
      <c r="R362" s="6" t="str">
        <f>VLOOKUP(C362,{"29 - Psychiatrie (Erwachsene)","BGI";"30 - Kinder- und Jugendpsychiatrie","BGII";"31 - Psychosomatik","BGI";"00 - Bitte eine Fachabteilung auswählen","Leer";"","Leer"},2,0)</f>
        <v>Leer</v>
      </c>
      <c r="S362" s="6" t="str">
        <f>VLOOKUP(C362,{"29 - Psychiatrie (Erwachsene)","BGIb";"30 - Kinder- und Jugendpsychiatrie","BGIIb";"31 - Psychosomatik","BGIb";"00 - Bitte eine Fachabteilung auswählen","Leer";"","Leer"},2,0)</f>
        <v>Leer</v>
      </c>
      <c r="T362" s="6" t="str">
        <f t="shared" si="49"/>
        <v>Leer</v>
      </c>
      <c r="U362" s="6" t="str">
        <f t="shared" si="42"/>
        <v/>
      </c>
      <c r="V362" s="6" t="str">
        <f>VLOOKUP($C362,{"29 - Psychiatrie (Erwachsene)","Anrechnungstatbestand";"30 - Kinder- und Jugendpsychiatrie","Anrechnungstatbestand";"31 - Psychosomatik","Anrechnungstatbestand";"","Leer";0,"Leer"},2,0)</f>
        <v>Leer</v>
      </c>
      <c r="W362" s="6" t="str">
        <f t="shared" si="43"/>
        <v>Leer</v>
      </c>
      <c r="X362" s="6">
        <f>VLOOKUP($C362,{"29 - Psychiatrie (Erwachsene)",1;"30 - Kinder- und Jugendpsychiatrie",1;"31 - Psychosomatik",1;"00 - Bitte eine Fachabteilung auswählen",0;"",0},2,0)</f>
        <v>0</v>
      </c>
      <c r="Y362" s="6">
        <f t="shared" si="44"/>
        <v>0</v>
      </c>
      <c r="Z362" s="6">
        <f t="shared" si="45"/>
        <v>0</v>
      </c>
      <c r="AA362" s="6">
        <f t="shared" si="46"/>
        <v>0</v>
      </c>
      <c r="AB362" s="6">
        <f t="shared" si="47"/>
        <v>0</v>
      </c>
      <c r="AC362" s="6">
        <f t="shared" si="48"/>
        <v>0</v>
      </c>
      <c r="AD362" s="6"/>
      <c r="AE362" s="6"/>
    </row>
    <row r="363" spans="1:31" s="20" customFormat="1" ht="15" customHeight="1" x14ac:dyDescent="0.25">
      <c r="A363" s="19"/>
      <c r="B363" s="74" t="str">
        <f t="shared" si="40"/>
        <v>!!!</v>
      </c>
      <c r="C363" s="202" t="str">
        <f>IF($D363&lt;&gt;"",VLOOKUP(TEXT($D363,0),'Angaben Stationen'!$C$15:$D$114,2,0),"")</f>
        <v/>
      </c>
      <c r="D363" s="203"/>
      <c r="E363" s="210"/>
      <c r="F363" s="222"/>
      <c r="G363" s="205"/>
      <c r="H363" s="205"/>
      <c r="I363" s="223"/>
      <c r="J363" s="224"/>
      <c r="K363" s="114"/>
      <c r="L363" s="115"/>
      <c r="Q363" s="6">
        <f t="shared" si="41"/>
        <v>0</v>
      </c>
      <c r="R363" s="6" t="str">
        <f>VLOOKUP(C363,{"29 - Psychiatrie (Erwachsene)","BGI";"30 - Kinder- und Jugendpsychiatrie","BGII";"31 - Psychosomatik","BGI";"00 - Bitte eine Fachabteilung auswählen","Leer";"","Leer"},2,0)</f>
        <v>Leer</v>
      </c>
      <c r="S363" s="6" t="str">
        <f>VLOOKUP(C363,{"29 - Psychiatrie (Erwachsene)","BGIb";"30 - Kinder- und Jugendpsychiatrie","BGIIb";"31 - Psychosomatik","BGIb";"00 - Bitte eine Fachabteilung auswählen","Leer";"","Leer"},2,0)</f>
        <v>Leer</v>
      </c>
      <c r="T363" s="6" t="str">
        <f t="shared" si="49"/>
        <v>Leer</v>
      </c>
      <c r="U363" s="6" t="str">
        <f t="shared" si="42"/>
        <v/>
      </c>
      <c r="V363" s="6" t="str">
        <f>VLOOKUP($C363,{"29 - Psychiatrie (Erwachsene)","Anrechnungstatbestand";"30 - Kinder- und Jugendpsychiatrie","Anrechnungstatbestand";"31 - Psychosomatik","Anrechnungstatbestand";"","Leer";0,"Leer"},2,0)</f>
        <v>Leer</v>
      </c>
      <c r="W363" s="6" t="str">
        <f t="shared" si="43"/>
        <v>Leer</v>
      </c>
      <c r="X363" s="6">
        <f>VLOOKUP($C363,{"29 - Psychiatrie (Erwachsene)",1;"30 - Kinder- und Jugendpsychiatrie",1;"31 - Psychosomatik",1;"00 - Bitte eine Fachabteilung auswählen",0;"",0},2,0)</f>
        <v>0</v>
      </c>
      <c r="Y363" s="6">
        <f t="shared" si="44"/>
        <v>0</v>
      </c>
      <c r="Z363" s="6">
        <f t="shared" si="45"/>
        <v>0</v>
      </c>
      <c r="AA363" s="6">
        <f t="shared" si="46"/>
        <v>0</v>
      </c>
      <c r="AB363" s="6">
        <f t="shared" si="47"/>
        <v>0</v>
      </c>
      <c r="AC363" s="6">
        <f t="shared" si="48"/>
        <v>0</v>
      </c>
      <c r="AD363" s="6"/>
      <c r="AE363" s="6"/>
    </row>
    <row r="364" spans="1:31" s="20" customFormat="1" ht="15" customHeight="1" x14ac:dyDescent="0.25">
      <c r="A364" s="19"/>
      <c r="B364" s="74" t="str">
        <f t="shared" si="40"/>
        <v>!!!</v>
      </c>
      <c r="C364" s="202" t="str">
        <f>IF($D364&lt;&gt;"",VLOOKUP(TEXT($D364,0),'Angaben Stationen'!$C$15:$D$114,2,0),"")</f>
        <v/>
      </c>
      <c r="D364" s="203"/>
      <c r="E364" s="210"/>
      <c r="F364" s="222"/>
      <c r="G364" s="205"/>
      <c r="H364" s="205"/>
      <c r="I364" s="223"/>
      <c r="J364" s="224"/>
      <c r="K364" s="114"/>
      <c r="L364" s="115"/>
      <c r="Q364" s="6">
        <f t="shared" si="41"/>
        <v>0</v>
      </c>
      <c r="R364" s="6" t="str">
        <f>VLOOKUP(C364,{"29 - Psychiatrie (Erwachsene)","BGI";"30 - Kinder- und Jugendpsychiatrie","BGII";"31 - Psychosomatik","BGI";"00 - Bitte eine Fachabteilung auswählen","Leer";"","Leer"},2,0)</f>
        <v>Leer</v>
      </c>
      <c r="S364" s="6" t="str">
        <f>VLOOKUP(C364,{"29 - Psychiatrie (Erwachsene)","BGIb";"30 - Kinder- und Jugendpsychiatrie","BGIIb";"31 - Psychosomatik","BGIb";"00 - Bitte eine Fachabteilung auswählen","Leer";"","Leer"},2,0)</f>
        <v>Leer</v>
      </c>
      <c r="T364" s="6" t="str">
        <f t="shared" si="49"/>
        <v>Leer</v>
      </c>
      <c r="U364" s="6" t="str">
        <f t="shared" si="42"/>
        <v/>
      </c>
      <c r="V364" s="6" t="str">
        <f>VLOOKUP($C364,{"29 - Psychiatrie (Erwachsene)","Anrechnungstatbestand";"30 - Kinder- und Jugendpsychiatrie","Anrechnungstatbestand";"31 - Psychosomatik","Anrechnungstatbestand";"","Leer";0,"Leer"},2,0)</f>
        <v>Leer</v>
      </c>
      <c r="W364" s="6" t="str">
        <f t="shared" si="43"/>
        <v>Leer</v>
      </c>
      <c r="X364" s="6">
        <f>VLOOKUP($C364,{"29 - Psychiatrie (Erwachsene)",1;"30 - Kinder- und Jugendpsychiatrie",1;"31 - Psychosomatik",1;"00 - Bitte eine Fachabteilung auswählen",0;"",0},2,0)</f>
        <v>0</v>
      </c>
      <c r="Y364" s="6">
        <f t="shared" si="44"/>
        <v>0</v>
      </c>
      <c r="Z364" s="6">
        <f t="shared" si="45"/>
        <v>0</v>
      </c>
      <c r="AA364" s="6">
        <f t="shared" si="46"/>
        <v>0</v>
      </c>
      <c r="AB364" s="6">
        <f t="shared" si="47"/>
        <v>0</v>
      </c>
      <c r="AC364" s="6">
        <f t="shared" si="48"/>
        <v>0</v>
      </c>
      <c r="AD364" s="6"/>
      <c r="AE364" s="6"/>
    </row>
    <row r="365" spans="1:31" s="20" customFormat="1" ht="15" customHeight="1" x14ac:dyDescent="0.25">
      <c r="A365" s="19"/>
      <c r="B365" s="74" t="str">
        <f t="shared" si="40"/>
        <v>!!!</v>
      </c>
      <c r="C365" s="202" t="str">
        <f>IF($D365&lt;&gt;"",VLOOKUP(TEXT($D365,0),'Angaben Stationen'!$C$15:$D$114,2,0),"")</f>
        <v/>
      </c>
      <c r="D365" s="203"/>
      <c r="E365" s="210"/>
      <c r="F365" s="222"/>
      <c r="G365" s="205"/>
      <c r="H365" s="205"/>
      <c r="I365" s="223"/>
      <c r="J365" s="224"/>
      <c r="K365" s="114"/>
      <c r="L365" s="115"/>
      <c r="Q365" s="6">
        <f t="shared" si="41"/>
        <v>0</v>
      </c>
      <c r="R365" s="6" t="str">
        <f>VLOOKUP(C365,{"29 - Psychiatrie (Erwachsene)","BGI";"30 - Kinder- und Jugendpsychiatrie","BGII";"31 - Psychosomatik","BGI";"00 - Bitte eine Fachabteilung auswählen","Leer";"","Leer"},2,0)</f>
        <v>Leer</v>
      </c>
      <c r="S365" s="6" t="str">
        <f>VLOOKUP(C365,{"29 - Psychiatrie (Erwachsene)","BGIb";"30 - Kinder- und Jugendpsychiatrie","BGIIb";"31 - Psychosomatik","BGIb";"00 - Bitte eine Fachabteilung auswählen","Leer";"","Leer"},2,0)</f>
        <v>Leer</v>
      </c>
      <c r="T365" s="6" t="str">
        <f t="shared" si="49"/>
        <v>Leer</v>
      </c>
      <c r="U365" s="6" t="str">
        <f t="shared" si="42"/>
        <v/>
      </c>
      <c r="V365" s="6" t="str">
        <f>VLOOKUP($C365,{"29 - Psychiatrie (Erwachsene)","Anrechnungstatbestand";"30 - Kinder- und Jugendpsychiatrie","Anrechnungstatbestand";"31 - Psychosomatik","Anrechnungstatbestand";"","Leer";0,"Leer"},2,0)</f>
        <v>Leer</v>
      </c>
      <c r="W365" s="6" t="str">
        <f t="shared" si="43"/>
        <v>Leer</v>
      </c>
      <c r="X365" s="6">
        <f>VLOOKUP($C365,{"29 - Psychiatrie (Erwachsene)",1;"30 - Kinder- und Jugendpsychiatrie",1;"31 - Psychosomatik",1;"00 - Bitte eine Fachabteilung auswählen",0;"",0},2,0)</f>
        <v>0</v>
      </c>
      <c r="Y365" s="6">
        <f t="shared" si="44"/>
        <v>0</v>
      </c>
      <c r="Z365" s="6">
        <f t="shared" si="45"/>
        <v>0</v>
      </c>
      <c r="AA365" s="6">
        <f t="shared" si="46"/>
        <v>0</v>
      </c>
      <c r="AB365" s="6">
        <f t="shared" si="47"/>
        <v>0</v>
      </c>
      <c r="AC365" s="6">
        <f t="shared" si="48"/>
        <v>0</v>
      </c>
      <c r="AD365" s="6"/>
      <c r="AE365" s="6"/>
    </row>
    <row r="366" spans="1:31" s="20" customFormat="1" ht="15" customHeight="1" x14ac:dyDescent="0.25">
      <c r="A366" s="19"/>
      <c r="B366" s="74" t="str">
        <f t="shared" si="40"/>
        <v>!!!</v>
      </c>
      <c r="C366" s="202" t="str">
        <f>IF($D366&lt;&gt;"",VLOOKUP(TEXT($D366,0),'Angaben Stationen'!$C$15:$D$114,2,0),"")</f>
        <v/>
      </c>
      <c r="D366" s="203"/>
      <c r="E366" s="210"/>
      <c r="F366" s="222"/>
      <c r="G366" s="205"/>
      <c r="H366" s="205"/>
      <c r="I366" s="223"/>
      <c r="J366" s="224"/>
      <c r="K366" s="114"/>
      <c r="L366" s="115"/>
      <c r="Q366" s="6">
        <f t="shared" si="41"/>
        <v>0</v>
      </c>
      <c r="R366" s="6" t="str">
        <f>VLOOKUP(C366,{"29 - Psychiatrie (Erwachsene)","BGI";"30 - Kinder- und Jugendpsychiatrie","BGII";"31 - Psychosomatik","BGI";"00 - Bitte eine Fachabteilung auswählen","Leer";"","Leer"},2,0)</f>
        <v>Leer</v>
      </c>
      <c r="S366" s="6" t="str">
        <f>VLOOKUP(C366,{"29 - Psychiatrie (Erwachsene)","BGIb";"30 - Kinder- und Jugendpsychiatrie","BGIIb";"31 - Psychosomatik","BGIb";"00 - Bitte eine Fachabteilung auswählen","Leer";"","Leer"},2,0)</f>
        <v>Leer</v>
      </c>
      <c r="T366" s="6" t="str">
        <f t="shared" si="49"/>
        <v>Leer</v>
      </c>
      <c r="U366" s="6" t="str">
        <f t="shared" si="42"/>
        <v/>
      </c>
      <c r="V366" s="6" t="str">
        <f>VLOOKUP($C366,{"29 - Psychiatrie (Erwachsene)","Anrechnungstatbestand";"30 - Kinder- und Jugendpsychiatrie","Anrechnungstatbestand";"31 - Psychosomatik","Anrechnungstatbestand";"","Leer";0,"Leer"},2,0)</f>
        <v>Leer</v>
      </c>
      <c r="W366" s="6" t="str">
        <f t="shared" si="43"/>
        <v>Leer</v>
      </c>
      <c r="X366" s="6">
        <f>VLOOKUP($C366,{"29 - Psychiatrie (Erwachsene)",1;"30 - Kinder- und Jugendpsychiatrie",1;"31 - Psychosomatik",1;"00 - Bitte eine Fachabteilung auswählen",0;"",0},2,0)</f>
        <v>0</v>
      </c>
      <c r="Y366" s="6">
        <f t="shared" si="44"/>
        <v>0</v>
      </c>
      <c r="Z366" s="6">
        <f t="shared" si="45"/>
        <v>0</v>
      </c>
      <c r="AA366" s="6">
        <f t="shared" si="46"/>
        <v>0</v>
      </c>
      <c r="AB366" s="6">
        <f t="shared" si="47"/>
        <v>0</v>
      </c>
      <c r="AC366" s="6">
        <f t="shared" si="48"/>
        <v>0</v>
      </c>
      <c r="AD366" s="6"/>
      <c r="AE366" s="6"/>
    </row>
    <row r="367" spans="1:31" s="20" customFormat="1" ht="15" customHeight="1" x14ac:dyDescent="0.25">
      <c r="A367" s="19"/>
      <c r="B367" s="74" t="str">
        <f t="shared" si="40"/>
        <v>!!!</v>
      </c>
      <c r="C367" s="202" t="str">
        <f>IF($D367&lt;&gt;"",VLOOKUP(TEXT($D367,0),'Angaben Stationen'!$C$15:$D$114,2,0),"")</f>
        <v/>
      </c>
      <c r="D367" s="203"/>
      <c r="E367" s="210"/>
      <c r="F367" s="222"/>
      <c r="G367" s="205"/>
      <c r="H367" s="205"/>
      <c r="I367" s="223"/>
      <c r="J367" s="224"/>
      <c r="K367" s="114"/>
      <c r="L367" s="115"/>
      <c r="Q367" s="6">
        <f t="shared" si="41"/>
        <v>0</v>
      </c>
      <c r="R367" s="6" t="str">
        <f>VLOOKUP(C367,{"29 - Psychiatrie (Erwachsene)","BGI";"30 - Kinder- und Jugendpsychiatrie","BGII";"31 - Psychosomatik","BGI";"00 - Bitte eine Fachabteilung auswählen","Leer";"","Leer"},2,0)</f>
        <v>Leer</v>
      </c>
      <c r="S367" s="6" t="str">
        <f>VLOOKUP(C367,{"29 - Psychiatrie (Erwachsene)","BGIb";"30 - Kinder- und Jugendpsychiatrie","BGIIb";"31 - Psychosomatik","BGIb";"00 - Bitte eine Fachabteilung auswählen","Leer";"","Leer"},2,0)</f>
        <v>Leer</v>
      </c>
      <c r="T367" s="6" t="str">
        <f t="shared" si="49"/>
        <v>Leer</v>
      </c>
      <c r="U367" s="6" t="str">
        <f t="shared" si="42"/>
        <v/>
      </c>
      <c r="V367" s="6" t="str">
        <f>VLOOKUP($C367,{"29 - Psychiatrie (Erwachsene)","Anrechnungstatbestand";"30 - Kinder- und Jugendpsychiatrie","Anrechnungstatbestand";"31 - Psychosomatik","Anrechnungstatbestand";"","Leer";0,"Leer"},2,0)</f>
        <v>Leer</v>
      </c>
      <c r="W367" s="6" t="str">
        <f t="shared" si="43"/>
        <v>Leer</v>
      </c>
      <c r="X367" s="6">
        <f>VLOOKUP($C367,{"29 - Psychiatrie (Erwachsene)",1;"30 - Kinder- und Jugendpsychiatrie",1;"31 - Psychosomatik",1;"00 - Bitte eine Fachabteilung auswählen",0;"",0},2,0)</f>
        <v>0</v>
      </c>
      <c r="Y367" s="6">
        <f t="shared" si="44"/>
        <v>0</v>
      </c>
      <c r="Z367" s="6">
        <f t="shared" si="45"/>
        <v>0</v>
      </c>
      <c r="AA367" s="6">
        <f t="shared" si="46"/>
        <v>0</v>
      </c>
      <c r="AB367" s="6">
        <f t="shared" si="47"/>
        <v>0</v>
      </c>
      <c r="AC367" s="6">
        <f t="shared" si="48"/>
        <v>0</v>
      </c>
      <c r="AD367" s="6"/>
      <c r="AE367" s="6"/>
    </row>
    <row r="368" spans="1:31" s="20" customFormat="1" ht="15" customHeight="1" x14ac:dyDescent="0.25">
      <c r="A368" s="19"/>
      <c r="B368" s="74" t="str">
        <f t="shared" si="40"/>
        <v>!!!</v>
      </c>
      <c r="C368" s="202" t="str">
        <f>IF($D368&lt;&gt;"",VLOOKUP(TEXT($D368,0),'Angaben Stationen'!$C$15:$D$114,2,0),"")</f>
        <v/>
      </c>
      <c r="D368" s="203"/>
      <c r="E368" s="210"/>
      <c r="F368" s="222"/>
      <c r="G368" s="205"/>
      <c r="H368" s="205"/>
      <c r="I368" s="223"/>
      <c r="J368" s="224"/>
      <c r="K368" s="114"/>
      <c r="L368" s="115"/>
      <c r="Q368" s="6">
        <f t="shared" si="41"/>
        <v>0</v>
      </c>
      <c r="R368" s="6" t="str">
        <f>VLOOKUP(C368,{"29 - Psychiatrie (Erwachsene)","BGI";"30 - Kinder- und Jugendpsychiatrie","BGII";"31 - Psychosomatik","BGI";"00 - Bitte eine Fachabteilung auswählen","Leer";"","Leer"},2,0)</f>
        <v>Leer</v>
      </c>
      <c r="S368" s="6" t="str">
        <f>VLOOKUP(C368,{"29 - Psychiatrie (Erwachsene)","BGIb";"30 - Kinder- und Jugendpsychiatrie","BGIIb";"31 - Psychosomatik","BGIb";"00 - Bitte eine Fachabteilung auswählen","Leer";"","Leer"},2,0)</f>
        <v>Leer</v>
      </c>
      <c r="T368" s="6" t="str">
        <f t="shared" si="49"/>
        <v>Leer</v>
      </c>
      <c r="U368" s="6" t="str">
        <f t="shared" si="42"/>
        <v/>
      </c>
      <c r="V368" s="6" t="str">
        <f>VLOOKUP($C368,{"29 - Psychiatrie (Erwachsene)","Anrechnungstatbestand";"30 - Kinder- und Jugendpsychiatrie","Anrechnungstatbestand";"31 - Psychosomatik","Anrechnungstatbestand";"","Leer";0,"Leer"},2,0)</f>
        <v>Leer</v>
      </c>
      <c r="W368" s="6" t="str">
        <f t="shared" si="43"/>
        <v>Leer</v>
      </c>
      <c r="X368" s="6">
        <f>VLOOKUP($C368,{"29 - Psychiatrie (Erwachsene)",1;"30 - Kinder- und Jugendpsychiatrie",1;"31 - Psychosomatik",1;"00 - Bitte eine Fachabteilung auswählen",0;"",0},2,0)</f>
        <v>0</v>
      </c>
      <c r="Y368" s="6">
        <f t="shared" si="44"/>
        <v>0</v>
      </c>
      <c r="Z368" s="6">
        <f t="shared" si="45"/>
        <v>0</v>
      </c>
      <c r="AA368" s="6">
        <f t="shared" si="46"/>
        <v>0</v>
      </c>
      <c r="AB368" s="6">
        <f t="shared" si="47"/>
        <v>0</v>
      </c>
      <c r="AC368" s="6">
        <f t="shared" si="48"/>
        <v>0</v>
      </c>
      <c r="AD368" s="6"/>
      <c r="AE368" s="6"/>
    </row>
    <row r="369" spans="1:31" s="20" customFormat="1" ht="15" customHeight="1" x14ac:dyDescent="0.25">
      <c r="A369" s="19"/>
      <c r="B369" s="74" t="str">
        <f t="shared" si="40"/>
        <v>!!!</v>
      </c>
      <c r="C369" s="202" t="str">
        <f>IF($D369&lt;&gt;"",VLOOKUP(TEXT($D369,0),'Angaben Stationen'!$C$15:$D$114,2,0),"")</f>
        <v/>
      </c>
      <c r="D369" s="203"/>
      <c r="E369" s="210"/>
      <c r="F369" s="222"/>
      <c r="G369" s="205"/>
      <c r="H369" s="205"/>
      <c r="I369" s="223"/>
      <c r="J369" s="224"/>
      <c r="K369" s="114"/>
      <c r="L369" s="115"/>
      <c r="Q369" s="6">
        <f t="shared" si="41"/>
        <v>0</v>
      </c>
      <c r="R369" s="6" t="str">
        <f>VLOOKUP(C369,{"29 - Psychiatrie (Erwachsene)","BGI";"30 - Kinder- und Jugendpsychiatrie","BGII";"31 - Psychosomatik","BGI";"00 - Bitte eine Fachabteilung auswählen","Leer";"","Leer"},2,0)</f>
        <v>Leer</v>
      </c>
      <c r="S369" s="6" t="str">
        <f>VLOOKUP(C369,{"29 - Psychiatrie (Erwachsene)","BGIb";"30 - Kinder- und Jugendpsychiatrie","BGIIb";"31 - Psychosomatik","BGIb";"00 - Bitte eine Fachabteilung auswählen","Leer";"","Leer"},2,0)</f>
        <v>Leer</v>
      </c>
      <c r="T369" s="6" t="str">
        <f t="shared" si="49"/>
        <v>Leer</v>
      </c>
      <c r="U369" s="6" t="str">
        <f t="shared" si="42"/>
        <v/>
      </c>
      <c r="V369" s="6" t="str">
        <f>VLOOKUP($C369,{"29 - Psychiatrie (Erwachsene)","Anrechnungstatbestand";"30 - Kinder- und Jugendpsychiatrie","Anrechnungstatbestand";"31 - Psychosomatik","Anrechnungstatbestand";"","Leer";0,"Leer"},2,0)</f>
        <v>Leer</v>
      </c>
      <c r="W369" s="6" t="str">
        <f t="shared" si="43"/>
        <v>Leer</v>
      </c>
      <c r="X369" s="6">
        <f>VLOOKUP($C369,{"29 - Psychiatrie (Erwachsene)",1;"30 - Kinder- und Jugendpsychiatrie",1;"31 - Psychosomatik",1;"00 - Bitte eine Fachabteilung auswählen",0;"",0},2,0)</f>
        <v>0</v>
      </c>
      <c r="Y369" s="6">
        <f t="shared" si="44"/>
        <v>0</v>
      </c>
      <c r="Z369" s="6">
        <f t="shared" si="45"/>
        <v>0</v>
      </c>
      <c r="AA369" s="6">
        <f t="shared" si="46"/>
        <v>0</v>
      </c>
      <c r="AB369" s="6">
        <f t="shared" si="47"/>
        <v>0</v>
      </c>
      <c r="AC369" s="6">
        <f t="shared" si="48"/>
        <v>0</v>
      </c>
      <c r="AD369" s="6"/>
      <c r="AE369" s="6"/>
    </row>
    <row r="370" spans="1:31" s="20" customFormat="1" ht="15" customHeight="1" x14ac:dyDescent="0.25">
      <c r="A370" s="19"/>
      <c r="B370" s="74" t="str">
        <f t="shared" si="40"/>
        <v>!!!</v>
      </c>
      <c r="C370" s="202" t="str">
        <f>IF($D370&lt;&gt;"",VLOOKUP(TEXT($D370,0),'Angaben Stationen'!$C$15:$D$114,2,0),"")</f>
        <v/>
      </c>
      <c r="D370" s="203"/>
      <c r="E370" s="210"/>
      <c r="F370" s="222"/>
      <c r="G370" s="205"/>
      <c r="H370" s="205"/>
      <c r="I370" s="223"/>
      <c r="J370" s="224"/>
      <c r="K370" s="114"/>
      <c r="L370" s="115"/>
      <c r="Q370" s="6">
        <f t="shared" si="41"/>
        <v>0</v>
      </c>
      <c r="R370" s="6" t="str">
        <f>VLOOKUP(C370,{"29 - Psychiatrie (Erwachsene)","BGI";"30 - Kinder- und Jugendpsychiatrie","BGII";"31 - Psychosomatik","BGI";"00 - Bitte eine Fachabteilung auswählen","Leer";"","Leer"},2,0)</f>
        <v>Leer</v>
      </c>
      <c r="S370" s="6" t="str">
        <f>VLOOKUP(C370,{"29 - Psychiatrie (Erwachsene)","BGIb";"30 - Kinder- und Jugendpsychiatrie","BGIIb";"31 - Psychosomatik","BGIb";"00 - Bitte eine Fachabteilung auswählen","Leer";"","Leer"},2,0)</f>
        <v>Leer</v>
      </c>
      <c r="T370" s="6" t="str">
        <f t="shared" si="49"/>
        <v>Leer</v>
      </c>
      <c r="U370" s="6" t="str">
        <f t="shared" si="42"/>
        <v/>
      </c>
      <c r="V370" s="6" t="str">
        <f>VLOOKUP($C370,{"29 - Psychiatrie (Erwachsene)","Anrechnungstatbestand";"30 - Kinder- und Jugendpsychiatrie","Anrechnungstatbestand";"31 - Psychosomatik","Anrechnungstatbestand";"","Leer";0,"Leer"},2,0)</f>
        <v>Leer</v>
      </c>
      <c r="W370" s="6" t="str">
        <f t="shared" si="43"/>
        <v>Leer</v>
      </c>
      <c r="X370" s="6">
        <f>VLOOKUP($C370,{"29 - Psychiatrie (Erwachsene)",1;"30 - Kinder- und Jugendpsychiatrie",1;"31 - Psychosomatik",1;"00 - Bitte eine Fachabteilung auswählen",0;"",0},2,0)</f>
        <v>0</v>
      </c>
      <c r="Y370" s="6">
        <f t="shared" si="44"/>
        <v>0</v>
      </c>
      <c r="Z370" s="6">
        <f t="shared" si="45"/>
        <v>0</v>
      </c>
      <c r="AA370" s="6">
        <f t="shared" si="46"/>
        <v>0</v>
      </c>
      <c r="AB370" s="6">
        <f t="shared" si="47"/>
        <v>0</v>
      </c>
      <c r="AC370" s="6">
        <f t="shared" si="48"/>
        <v>0</v>
      </c>
      <c r="AD370" s="6"/>
      <c r="AE370" s="6"/>
    </row>
    <row r="371" spans="1:31" s="20" customFormat="1" ht="15" customHeight="1" x14ac:dyDescent="0.25">
      <c r="A371" s="19"/>
      <c r="B371" s="74" t="str">
        <f t="shared" si="40"/>
        <v>!!!</v>
      </c>
      <c r="C371" s="202" t="str">
        <f>IF($D371&lt;&gt;"",VLOOKUP(TEXT($D371,0),'Angaben Stationen'!$C$15:$D$114,2,0),"")</f>
        <v/>
      </c>
      <c r="D371" s="203"/>
      <c r="E371" s="210"/>
      <c r="F371" s="222"/>
      <c r="G371" s="205"/>
      <c r="H371" s="205"/>
      <c r="I371" s="223"/>
      <c r="J371" s="224"/>
      <c r="K371" s="114"/>
      <c r="L371" s="115"/>
      <c r="Q371" s="6">
        <f t="shared" si="41"/>
        <v>0</v>
      </c>
      <c r="R371" s="6" t="str">
        <f>VLOOKUP(C371,{"29 - Psychiatrie (Erwachsene)","BGI";"30 - Kinder- und Jugendpsychiatrie","BGII";"31 - Psychosomatik","BGI";"00 - Bitte eine Fachabteilung auswählen","Leer";"","Leer"},2,0)</f>
        <v>Leer</v>
      </c>
      <c r="S371" s="6" t="str">
        <f>VLOOKUP(C371,{"29 - Psychiatrie (Erwachsene)","BGIb";"30 - Kinder- und Jugendpsychiatrie","BGIIb";"31 - Psychosomatik","BGIb";"00 - Bitte eine Fachabteilung auswählen","Leer";"","Leer"},2,0)</f>
        <v>Leer</v>
      </c>
      <c r="T371" s="6" t="str">
        <f t="shared" si="49"/>
        <v>Leer</v>
      </c>
      <c r="U371" s="6" t="str">
        <f t="shared" si="42"/>
        <v/>
      </c>
      <c r="V371" s="6" t="str">
        <f>VLOOKUP($C371,{"29 - Psychiatrie (Erwachsene)","Anrechnungstatbestand";"30 - Kinder- und Jugendpsychiatrie","Anrechnungstatbestand";"31 - Psychosomatik","Anrechnungstatbestand";"","Leer";0,"Leer"},2,0)</f>
        <v>Leer</v>
      </c>
      <c r="W371" s="6" t="str">
        <f t="shared" si="43"/>
        <v>Leer</v>
      </c>
      <c r="X371" s="6">
        <f>VLOOKUP($C371,{"29 - Psychiatrie (Erwachsene)",1;"30 - Kinder- und Jugendpsychiatrie",1;"31 - Psychosomatik",1;"00 - Bitte eine Fachabteilung auswählen",0;"",0},2,0)</f>
        <v>0</v>
      </c>
      <c r="Y371" s="6">
        <f t="shared" si="44"/>
        <v>0</v>
      </c>
      <c r="Z371" s="6">
        <f t="shared" si="45"/>
        <v>0</v>
      </c>
      <c r="AA371" s="6">
        <f t="shared" si="46"/>
        <v>0</v>
      </c>
      <c r="AB371" s="6">
        <f t="shared" si="47"/>
        <v>0</v>
      </c>
      <c r="AC371" s="6">
        <f t="shared" si="48"/>
        <v>0</v>
      </c>
      <c r="AD371" s="6"/>
      <c r="AE371" s="6"/>
    </row>
    <row r="372" spans="1:31" s="20" customFormat="1" ht="15" customHeight="1" x14ac:dyDescent="0.25">
      <c r="A372" s="19"/>
      <c r="B372" s="74" t="str">
        <f t="shared" si="40"/>
        <v>!!!</v>
      </c>
      <c r="C372" s="202" t="str">
        <f>IF($D372&lt;&gt;"",VLOOKUP(TEXT($D372,0),'Angaben Stationen'!$C$15:$D$114,2,0),"")</f>
        <v/>
      </c>
      <c r="D372" s="203"/>
      <c r="E372" s="210"/>
      <c r="F372" s="222"/>
      <c r="G372" s="205"/>
      <c r="H372" s="205"/>
      <c r="I372" s="223"/>
      <c r="J372" s="224"/>
      <c r="K372" s="114"/>
      <c r="L372" s="115"/>
      <c r="Q372" s="6">
        <f t="shared" si="41"/>
        <v>0</v>
      </c>
      <c r="R372" s="6" t="str">
        <f>VLOOKUP(C372,{"29 - Psychiatrie (Erwachsene)","BGI";"30 - Kinder- und Jugendpsychiatrie","BGII";"31 - Psychosomatik","BGI";"00 - Bitte eine Fachabteilung auswählen","Leer";"","Leer"},2,0)</f>
        <v>Leer</v>
      </c>
      <c r="S372" s="6" t="str">
        <f>VLOOKUP(C372,{"29 - Psychiatrie (Erwachsene)","BGIb";"30 - Kinder- und Jugendpsychiatrie","BGIIb";"31 - Psychosomatik","BGIb";"00 - Bitte eine Fachabteilung auswählen","Leer";"","Leer"},2,0)</f>
        <v>Leer</v>
      </c>
      <c r="T372" s="6" t="str">
        <f t="shared" si="49"/>
        <v>Leer</v>
      </c>
      <c r="U372" s="6" t="str">
        <f t="shared" si="42"/>
        <v/>
      </c>
      <c r="V372" s="6" t="str">
        <f>VLOOKUP($C372,{"29 - Psychiatrie (Erwachsene)","Anrechnungstatbestand";"30 - Kinder- und Jugendpsychiatrie","Anrechnungstatbestand";"31 - Psychosomatik","Anrechnungstatbestand";"","Leer";0,"Leer"},2,0)</f>
        <v>Leer</v>
      </c>
      <c r="W372" s="6" t="str">
        <f t="shared" si="43"/>
        <v>Leer</v>
      </c>
      <c r="X372" s="6">
        <f>VLOOKUP($C372,{"29 - Psychiatrie (Erwachsene)",1;"30 - Kinder- und Jugendpsychiatrie",1;"31 - Psychosomatik",1;"00 - Bitte eine Fachabteilung auswählen",0;"",0},2,0)</f>
        <v>0</v>
      </c>
      <c r="Y372" s="6">
        <f t="shared" si="44"/>
        <v>0</v>
      </c>
      <c r="Z372" s="6">
        <f t="shared" si="45"/>
        <v>0</v>
      </c>
      <c r="AA372" s="6">
        <f t="shared" si="46"/>
        <v>0</v>
      </c>
      <c r="AB372" s="6">
        <f t="shared" si="47"/>
        <v>0</v>
      </c>
      <c r="AC372" s="6">
        <f t="shared" si="48"/>
        <v>0</v>
      </c>
      <c r="AD372" s="6"/>
      <c r="AE372" s="6"/>
    </row>
    <row r="373" spans="1:31" s="20" customFormat="1" ht="15" customHeight="1" x14ac:dyDescent="0.25">
      <c r="A373" s="19"/>
      <c r="B373" s="74" t="str">
        <f t="shared" si="40"/>
        <v>!!!</v>
      </c>
      <c r="C373" s="202" t="str">
        <f>IF($D373&lt;&gt;"",VLOOKUP(TEXT($D373,0),'Angaben Stationen'!$C$15:$D$114,2,0),"")</f>
        <v/>
      </c>
      <c r="D373" s="203"/>
      <c r="E373" s="210"/>
      <c r="F373" s="222"/>
      <c r="G373" s="205"/>
      <c r="H373" s="205"/>
      <c r="I373" s="223"/>
      <c r="J373" s="224"/>
      <c r="K373" s="114"/>
      <c r="L373" s="115"/>
      <c r="Q373" s="6">
        <f t="shared" si="41"/>
        <v>0</v>
      </c>
      <c r="R373" s="6" t="str">
        <f>VLOOKUP(C373,{"29 - Psychiatrie (Erwachsene)","BGI";"30 - Kinder- und Jugendpsychiatrie","BGII";"31 - Psychosomatik","BGI";"00 - Bitte eine Fachabteilung auswählen","Leer";"","Leer"},2,0)</f>
        <v>Leer</v>
      </c>
      <c r="S373" s="6" t="str">
        <f>VLOOKUP(C373,{"29 - Psychiatrie (Erwachsene)","BGIb";"30 - Kinder- und Jugendpsychiatrie","BGIIb";"31 - Psychosomatik","BGIb";"00 - Bitte eine Fachabteilung auswählen","Leer";"","Leer"},2,0)</f>
        <v>Leer</v>
      </c>
      <c r="T373" s="6" t="str">
        <f t="shared" si="49"/>
        <v>Leer</v>
      </c>
      <c r="U373" s="6" t="str">
        <f t="shared" si="42"/>
        <v/>
      </c>
      <c r="V373" s="6" t="str">
        <f>VLOOKUP($C373,{"29 - Psychiatrie (Erwachsene)","Anrechnungstatbestand";"30 - Kinder- und Jugendpsychiatrie","Anrechnungstatbestand";"31 - Psychosomatik","Anrechnungstatbestand";"","Leer";0,"Leer"},2,0)</f>
        <v>Leer</v>
      </c>
      <c r="W373" s="6" t="str">
        <f t="shared" si="43"/>
        <v>Leer</v>
      </c>
      <c r="X373" s="6">
        <f>VLOOKUP($C373,{"29 - Psychiatrie (Erwachsene)",1;"30 - Kinder- und Jugendpsychiatrie",1;"31 - Psychosomatik",1;"00 - Bitte eine Fachabteilung auswählen",0;"",0},2,0)</f>
        <v>0</v>
      </c>
      <c r="Y373" s="6">
        <f t="shared" si="44"/>
        <v>0</v>
      </c>
      <c r="Z373" s="6">
        <f t="shared" si="45"/>
        <v>0</v>
      </c>
      <c r="AA373" s="6">
        <f t="shared" si="46"/>
        <v>0</v>
      </c>
      <c r="AB373" s="6">
        <f t="shared" si="47"/>
        <v>0</v>
      </c>
      <c r="AC373" s="6">
        <f t="shared" si="48"/>
        <v>0</v>
      </c>
      <c r="AD373" s="6"/>
      <c r="AE373" s="6"/>
    </row>
    <row r="374" spans="1:31" s="20" customFormat="1" ht="15" customHeight="1" x14ac:dyDescent="0.25">
      <c r="A374" s="19"/>
      <c r="B374" s="74" t="str">
        <f t="shared" si="40"/>
        <v>!!!</v>
      </c>
      <c r="C374" s="202" t="str">
        <f>IF($D374&lt;&gt;"",VLOOKUP(TEXT($D374,0),'Angaben Stationen'!$C$15:$D$114,2,0),"")</f>
        <v/>
      </c>
      <c r="D374" s="203"/>
      <c r="E374" s="210"/>
      <c r="F374" s="222"/>
      <c r="G374" s="205"/>
      <c r="H374" s="205"/>
      <c r="I374" s="223"/>
      <c r="J374" s="224"/>
      <c r="K374" s="114"/>
      <c r="L374" s="115"/>
      <c r="Q374" s="6">
        <f t="shared" si="41"/>
        <v>0</v>
      </c>
      <c r="R374" s="6" t="str">
        <f>VLOOKUP(C374,{"29 - Psychiatrie (Erwachsene)","BGI";"30 - Kinder- und Jugendpsychiatrie","BGII";"31 - Psychosomatik","BGI";"00 - Bitte eine Fachabteilung auswählen","Leer";"","Leer"},2,0)</f>
        <v>Leer</v>
      </c>
      <c r="S374" s="6" t="str">
        <f>VLOOKUP(C374,{"29 - Psychiatrie (Erwachsene)","BGIb";"30 - Kinder- und Jugendpsychiatrie","BGIIb";"31 - Psychosomatik","BGIb";"00 - Bitte eine Fachabteilung auswählen","Leer";"","Leer"},2,0)</f>
        <v>Leer</v>
      </c>
      <c r="T374" s="6" t="str">
        <f t="shared" si="49"/>
        <v>Leer</v>
      </c>
      <c r="U374" s="6" t="str">
        <f t="shared" si="42"/>
        <v/>
      </c>
      <c r="V374" s="6" t="str">
        <f>VLOOKUP($C374,{"29 - Psychiatrie (Erwachsene)","Anrechnungstatbestand";"30 - Kinder- und Jugendpsychiatrie","Anrechnungstatbestand";"31 - Psychosomatik","Anrechnungstatbestand";"","Leer";0,"Leer"},2,0)</f>
        <v>Leer</v>
      </c>
      <c r="W374" s="6" t="str">
        <f t="shared" si="43"/>
        <v>Leer</v>
      </c>
      <c r="X374" s="6">
        <f>VLOOKUP($C374,{"29 - Psychiatrie (Erwachsene)",1;"30 - Kinder- und Jugendpsychiatrie",1;"31 - Psychosomatik",1;"00 - Bitte eine Fachabteilung auswählen",0;"",0},2,0)</f>
        <v>0</v>
      </c>
      <c r="Y374" s="6">
        <f t="shared" si="44"/>
        <v>0</v>
      </c>
      <c r="Z374" s="6">
        <f t="shared" si="45"/>
        <v>0</v>
      </c>
      <c r="AA374" s="6">
        <f t="shared" si="46"/>
        <v>0</v>
      </c>
      <c r="AB374" s="6">
        <f t="shared" si="47"/>
        <v>0</v>
      </c>
      <c r="AC374" s="6">
        <f t="shared" si="48"/>
        <v>0</v>
      </c>
      <c r="AD374" s="6"/>
      <c r="AE374" s="6"/>
    </row>
    <row r="375" spans="1:31" s="20" customFormat="1" ht="15" customHeight="1" x14ac:dyDescent="0.25">
      <c r="A375" s="19"/>
      <c r="B375" s="74" t="str">
        <f t="shared" si="40"/>
        <v>!!!</v>
      </c>
      <c r="C375" s="202" t="str">
        <f>IF($D375&lt;&gt;"",VLOOKUP(TEXT($D375,0),'Angaben Stationen'!$C$15:$D$114,2,0),"")</f>
        <v/>
      </c>
      <c r="D375" s="203"/>
      <c r="E375" s="210"/>
      <c r="F375" s="222"/>
      <c r="G375" s="205"/>
      <c r="H375" s="205"/>
      <c r="I375" s="223"/>
      <c r="J375" s="224"/>
      <c r="K375" s="114"/>
      <c r="L375" s="115"/>
      <c r="Q375" s="6">
        <f t="shared" si="41"/>
        <v>0</v>
      </c>
      <c r="R375" s="6" t="str">
        <f>VLOOKUP(C375,{"29 - Psychiatrie (Erwachsene)","BGI";"30 - Kinder- und Jugendpsychiatrie","BGII";"31 - Psychosomatik","BGI";"00 - Bitte eine Fachabteilung auswählen","Leer";"","Leer"},2,0)</f>
        <v>Leer</v>
      </c>
      <c r="S375" s="6" t="str">
        <f>VLOOKUP(C375,{"29 - Psychiatrie (Erwachsene)","BGIb";"30 - Kinder- und Jugendpsychiatrie","BGIIb";"31 - Psychosomatik","BGIb";"00 - Bitte eine Fachabteilung auswählen","Leer";"","Leer"},2,0)</f>
        <v>Leer</v>
      </c>
      <c r="T375" s="6" t="str">
        <f t="shared" si="49"/>
        <v>Leer</v>
      </c>
      <c r="U375" s="6" t="str">
        <f t="shared" si="42"/>
        <v/>
      </c>
      <c r="V375" s="6" t="str">
        <f>VLOOKUP($C375,{"29 - Psychiatrie (Erwachsene)","Anrechnungstatbestand";"30 - Kinder- und Jugendpsychiatrie","Anrechnungstatbestand";"31 - Psychosomatik","Anrechnungstatbestand";"","Leer";0,"Leer"},2,0)</f>
        <v>Leer</v>
      </c>
      <c r="W375" s="6" t="str">
        <f t="shared" si="43"/>
        <v>Leer</v>
      </c>
      <c r="X375" s="6">
        <f>VLOOKUP($C375,{"29 - Psychiatrie (Erwachsene)",1;"30 - Kinder- und Jugendpsychiatrie",1;"31 - Psychosomatik",1;"00 - Bitte eine Fachabteilung auswählen",0;"",0},2,0)</f>
        <v>0</v>
      </c>
      <c r="Y375" s="6">
        <f t="shared" si="44"/>
        <v>0</v>
      </c>
      <c r="Z375" s="6">
        <f t="shared" si="45"/>
        <v>0</v>
      </c>
      <c r="AA375" s="6">
        <f t="shared" si="46"/>
        <v>0</v>
      </c>
      <c r="AB375" s="6">
        <f t="shared" si="47"/>
        <v>0</v>
      </c>
      <c r="AC375" s="6">
        <f t="shared" si="48"/>
        <v>0</v>
      </c>
      <c r="AD375" s="6"/>
      <c r="AE375" s="6"/>
    </row>
    <row r="376" spans="1:31" s="20" customFormat="1" ht="15" customHeight="1" x14ac:dyDescent="0.25">
      <c r="A376" s="19"/>
      <c r="B376" s="74" t="str">
        <f t="shared" si="40"/>
        <v>!!!</v>
      </c>
      <c r="C376" s="202" t="str">
        <f>IF($D376&lt;&gt;"",VLOOKUP(TEXT($D376,0),'Angaben Stationen'!$C$15:$D$114,2,0),"")</f>
        <v/>
      </c>
      <c r="D376" s="203"/>
      <c r="E376" s="210"/>
      <c r="F376" s="222"/>
      <c r="G376" s="205"/>
      <c r="H376" s="205"/>
      <c r="I376" s="223"/>
      <c r="J376" s="224"/>
      <c r="K376" s="114"/>
      <c r="L376" s="115"/>
      <c r="Q376" s="6">
        <f t="shared" si="41"/>
        <v>0</v>
      </c>
      <c r="R376" s="6" t="str">
        <f>VLOOKUP(C376,{"29 - Psychiatrie (Erwachsene)","BGI";"30 - Kinder- und Jugendpsychiatrie","BGII";"31 - Psychosomatik","BGI";"00 - Bitte eine Fachabteilung auswählen","Leer";"","Leer"},2,0)</f>
        <v>Leer</v>
      </c>
      <c r="S376" s="6" t="str">
        <f>VLOOKUP(C376,{"29 - Psychiatrie (Erwachsene)","BGIb";"30 - Kinder- und Jugendpsychiatrie","BGIIb";"31 - Psychosomatik","BGIb";"00 - Bitte eine Fachabteilung auswählen","Leer";"","Leer"},2,0)</f>
        <v>Leer</v>
      </c>
      <c r="T376" s="6" t="str">
        <f t="shared" si="49"/>
        <v>Leer</v>
      </c>
      <c r="U376" s="6" t="str">
        <f t="shared" si="42"/>
        <v/>
      </c>
      <c r="V376" s="6" t="str">
        <f>VLOOKUP($C376,{"29 - Psychiatrie (Erwachsene)","Anrechnungstatbestand";"30 - Kinder- und Jugendpsychiatrie","Anrechnungstatbestand";"31 - Psychosomatik","Anrechnungstatbestand";"","Leer";0,"Leer"},2,0)</f>
        <v>Leer</v>
      </c>
      <c r="W376" s="6" t="str">
        <f t="shared" si="43"/>
        <v>Leer</v>
      </c>
      <c r="X376" s="6">
        <f>VLOOKUP($C376,{"29 - Psychiatrie (Erwachsene)",1;"30 - Kinder- und Jugendpsychiatrie",1;"31 - Psychosomatik",1;"00 - Bitte eine Fachabteilung auswählen",0;"",0},2,0)</f>
        <v>0</v>
      </c>
      <c r="Y376" s="6">
        <f t="shared" si="44"/>
        <v>0</v>
      </c>
      <c r="Z376" s="6">
        <f t="shared" si="45"/>
        <v>0</v>
      </c>
      <c r="AA376" s="6">
        <f t="shared" si="46"/>
        <v>0</v>
      </c>
      <c r="AB376" s="6">
        <f t="shared" si="47"/>
        <v>0</v>
      </c>
      <c r="AC376" s="6">
        <f t="shared" si="48"/>
        <v>0</v>
      </c>
      <c r="AD376" s="6"/>
      <c r="AE376" s="6"/>
    </row>
    <row r="377" spans="1:31" s="20" customFormat="1" ht="15" customHeight="1" x14ac:dyDescent="0.25">
      <c r="A377" s="19"/>
      <c r="B377" s="74" t="str">
        <f t="shared" si="40"/>
        <v>!!!</v>
      </c>
      <c r="C377" s="202" t="str">
        <f>IF($D377&lt;&gt;"",VLOOKUP(TEXT($D377,0),'Angaben Stationen'!$C$15:$D$114,2,0),"")</f>
        <v/>
      </c>
      <c r="D377" s="203"/>
      <c r="E377" s="210"/>
      <c r="F377" s="222"/>
      <c r="G377" s="205"/>
      <c r="H377" s="205"/>
      <c r="I377" s="223"/>
      <c r="J377" s="224"/>
      <c r="K377" s="114"/>
      <c r="L377" s="115"/>
      <c r="Q377" s="6">
        <f t="shared" si="41"/>
        <v>0</v>
      </c>
      <c r="R377" s="6" t="str">
        <f>VLOOKUP(C377,{"29 - Psychiatrie (Erwachsene)","BGI";"30 - Kinder- und Jugendpsychiatrie","BGII";"31 - Psychosomatik","BGI";"00 - Bitte eine Fachabteilung auswählen","Leer";"","Leer"},2,0)</f>
        <v>Leer</v>
      </c>
      <c r="S377" s="6" t="str">
        <f>VLOOKUP(C377,{"29 - Psychiatrie (Erwachsene)","BGIb";"30 - Kinder- und Jugendpsychiatrie","BGIIb";"31 - Psychosomatik","BGIb";"00 - Bitte eine Fachabteilung auswählen","Leer";"","Leer"},2,0)</f>
        <v>Leer</v>
      </c>
      <c r="T377" s="6" t="str">
        <f t="shared" si="49"/>
        <v>Leer</v>
      </c>
      <c r="U377" s="6" t="str">
        <f t="shared" si="42"/>
        <v/>
      </c>
      <c r="V377" s="6" t="str">
        <f>VLOOKUP($C377,{"29 - Psychiatrie (Erwachsene)","Anrechnungstatbestand";"30 - Kinder- und Jugendpsychiatrie","Anrechnungstatbestand";"31 - Psychosomatik","Anrechnungstatbestand";"","Leer";0,"Leer"},2,0)</f>
        <v>Leer</v>
      </c>
      <c r="W377" s="6" t="str">
        <f t="shared" si="43"/>
        <v>Leer</v>
      </c>
      <c r="X377" s="6">
        <f>VLOOKUP($C377,{"29 - Psychiatrie (Erwachsene)",1;"30 - Kinder- und Jugendpsychiatrie",1;"31 - Psychosomatik",1;"00 - Bitte eine Fachabteilung auswählen",0;"",0},2,0)</f>
        <v>0</v>
      </c>
      <c r="Y377" s="6">
        <f t="shared" si="44"/>
        <v>0</v>
      </c>
      <c r="Z377" s="6">
        <f t="shared" si="45"/>
        <v>0</v>
      </c>
      <c r="AA377" s="6">
        <f t="shared" si="46"/>
        <v>0</v>
      </c>
      <c r="AB377" s="6">
        <f t="shared" si="47"/>
        <v>0</v>
      </c>
      <c r="AC377" s="6">
        <f t="shared" si="48"/>
        <v>0</v>
      </c>
      <c r="AD377" s="6"/>
      <c r="AE377" s="6"/>
    </row>
    <row r="378" spans="1:31" s="20" customFormat="1" ht="15" customHeight="1" x14ac:dyDescent="0.25">
      <c r="A378" s="19"/>
      <c r="B378" s="74" t="str">
        <f t="shared" si="40"/>
        <v>!!!</v>
      </c>
      <c r="C378" s="202" t="str">
        <f>IF($D378&lt;&gt;"",VLOOKUP(TEXT($D378,0),'Angaben Stationen'!$C$15:$D$114,2,0),"")</f>
        <v/>
      </c>
      <c r="D378" s="203"/>
      <c r="E378" s="210"/>
      <c r="F378" s="222"/>
      <c r="G378" s="205"/>
      <c r="H378" s="205"/>
      <c r="I378" s="223"/>
      <c r="J378" s="224"/>
      <c r="K378" s="114"/>
      <c r="L378" s="115"/>
      <c r="Q378" s="6">
        <f t="shared" si="41"/>
        <v>0</v>
      </c>
      <c r="R378" s="6" t="str">
        <f>VLOOKUP(C378,{"29 - Psychiatrie (Erwachsene)","BGI";"30 - Kinder- und Jugendpsychiatrie","BGII";"31 - Psychosomatik","BGI";"00 - Bitte eine Fachabteilung auswählen","Leer";"","Leer"},2,0)</f>
        <v>Leer</v>
      </c>
      <c r="S378" s="6" t="str">
        <f>VLOOKUP(C378,{"29 - Psychiatrie (Erwachsene)","BGIb";"30 - Kinder- und Jugendpsychiatrie","BGIIb";"31 - Psychosomatik","BGIb";"00 - Bitte eine Fachabteilung auswählen","Leer";"","Leer"},2,0)</f>
        <v>Leer</v>
      </c>
      <c r="T378" s="6" t="str">
        <f t="shared" si="49"/>
        <v>Leer</v>
      </c>
      <c r="U378" s="6" t="str">
        <f t="shared" si="42"/>
        <v/>
      </c>
      <c r="V378" s="6" t="str">
        <f>VLOOKUP($C378,{"29 - Psychiatrie (Erwachsene)","Anrechnungstatbestand";"30 - Kinder- und Jugendpsychiatrie","Anrechnungstatbestand";"31 - Psychosomatik","Anrechnungstatbestand";"","Leer";0,"Leer"},2,0)</f>
        <v>Leer</v>
      </c>
      <c r="W378" s="6" t="str">
        <f t="shared" si="43"/>
        <v>Leer</v>
      </c>
      <c r="X378" s="6">
        <f>VLOOKUP($C378,{"29 - Psychiatrie (Erwachsene)",1;"30 - Kinder- und Jugendpsychiatrie",1;"31 - Psychosomatik",1;"00 - Bitte eine Fachabteilung auswählen",0;"",0},2,0)</f>
        <v>0</v>
      </c>
      <c r="Y378" s="6">
        <f t="shared" si="44"/>
        <v>0</v>
      </c>
      <c r="Z378" s="6">
        <f t="shared" si="45"/>
        <v>0</v>
      </c>
      <c r="AA378" s="6">
        <f t="shared" si="46"/>
        <v>0</v>
      </c>
      <c r="AB378" s="6">
        <f t="shared" si="47"/>
        <v>0</v>
      </c>
      <c r="AC378" s="6">
        <f t="shared" si="48"/>
        <v>0</v>
      </c>
      <c r="AD378" s="6"/>
      <c r="AE378" s="6"/>
    </row>
    <row r="379" spans="1:31" s="20" customFormat="1" ht="15" customHeight="1" x14ac:dyDescent="0.25">
      <c r="A379" s="19"/>
      <c r="B379" s="74" t="str">
        <f t="shared" si="40"/>
        <v>!!!</v>
      </c>
      <c r="C379" s="202" t="str">
        <f>IF($D379&lt;&gt;"",VLOOKUP(TEXT($D379,0),'Angaben Stationen'!$C$15:$D$114,2,0),"")</f>
        <v/>
      </c>
      <c r="D379" s="203"/>
      <c r="E379" s="210"/>
      <c r="F379" s="222"/>
      <c r="G379" s="205"/>
      <c r="H379" s="205"/>
      <c r="I379" s="223"/>
      <c r="J379" s="224"/>
      <c r="K379" s="114"/>
      <c r="L379" s="115"/>
      <c r="Q379" s="6">
        <f t="shared" si="41"/>
        <v>0</v>
      </c>
      <c r="R379" s="6" t="str">
        <f>VLOOKUP(C379,{"29 - Psychiatrie (Erwachsene)","BGI";"30 - Kinder- und Jugendpsychiatrie","BGII";"31 - Psychosomatik","BGI";"00 - Bitte eine Fachabteilung auswählen","Leer";"","Leer"},2,0)</f>
        <v>Leer</v>
      </c>
      <c r="S379" s="6" t="str">
        <f>VLOOKUP(C379,{"29 - Psychiatrie (Erwachsene)","BGIb";"30 - Kinder- und Jugendpsychiatrie","BGIIb";"31 - Psychosomatik","BGIb";"00 - Bitte eine Fachabteilung auswählen","Leer";"","Leer"},2,0)</f>
        <v>Leer</v>
      </c>
      <c r="T379" s="6" t="str">
        <f t="shared" si="49"/>
        <v>Leer</v>
      </c>
      <c r="U379" s="6" t="str">
        <f t="shared" si="42"/>
        <v/>
      </c>
      <c r="V379" s="6" t="str">
        <f>VLOOKUP($C379,{"29 - Psychiatrie (Erwachsene)","Anrechnungstatbestand";"30 - Kinder- und Jugendpsychiatrie","Anrechnungstatbestand";"31 - Psychosomatik","Anrechnungstatbestand";"","Leer";0,"Leer"},2,0)</f>
        <v>Leer</v>
      </c>
      <c r="W379" s="6" t="str">
        <f t="shared" si="43"/>
        <v>Leer</v>
      </c>
      <c r="X379" s="6">
        <f>VLOOKUP($C379,{"29 - Psychiatrie (Erwachsene)",1;"30 - Kinder- und Jugendpsychiatrie",1;"31 - Psychosomatik",1;"00 - Bitte eine Fachabteilung auswählen",0;"",0},2,0)</f>
        <v>0</v>
      </c>
      <c r="Y379" s="6">
        <f t="shared" si="44"/>
        <v>0</v>
      </c>
      <c r="Z379" s="6">
        <f t="shared" si="45"/>
        <v>0</v>
      </c>
      <c r="AA379" s="6">
        <f t="shared" si="46"/>
        <v>0</v>
      </c>
      <c r="AB379" s="6">
        <f t="shared" si="47"/>
        <v>0</v>
      </c>
      <c r="AC379" s="6">
        <f t="shared" si="48"/>
        <v>0</v>
      </c>
      <c r="AD379" s="6"/>
      <c r="AE379" s="6"/>
    </row>
    <row r="380" spans="1:31" s="20" customFormat="1" ht="15" customHeight="1" x14ac:dyDescent="0.25">
      <c r="A380" s="19"/>
      <c r="B380" s="74" t="str">
        <f t="shared" si="40"/>
        <v>!!!</v>
      </c>
      <c r="C380" s="202" t="str">
        <f>IF($D380&lt;&gt;"",VLOOKUP(TEXT($D380,0),'Angaben Stationen'!$C$15:$D$114,2,0),"")</f>
        <v/>
      </c>
      <c r="D380" s="203"/>
      <c r="E380" s="210"/>
      <c r="F380" s="222"/>
      <c r="G380" s="205"/>
      <c r="H380" s="205"/>
      <c r="I380" s="223"/>
      <c r="J380" s="224"/>
      <c r="K380" s="114"/>
      <c r="L380" s="115"/>
      <c r="Q380" s="6">
        <f t="shared" si="41"/>
        <v>0</v>
      </c>
      <c r="R380" s="6" t="str">
        <f>VLOOKUP(C380,{"29 - Psychiatrie (Erwachsene)","BGI";"30 - Kinder- und Jugendpsychiatrie","BGII";"31 - Psychosomatik","BGI";"00 - Bitte eine Fachabteilung auswählen","Leer";"","Leer"},2,0)</f>
        <v>Leer</v>
      </c>
      <c r="S380" s="6" t="str">
        <f>VLOOKUP(C380,{"29 - Psychiatrie (Erwachsene)","BGIb";"30 - Kinder- und Jugendpsychiatrie","BGIIb";"31 - Psychosomatik","BGIb";"00 - Bitte eine Fachabteilung auswählen","Leer";"","Leer"},2,0)</f>
        <v>Leer</v>
      </c>
      <c r="T380" s="6" t="str">
        <f t="shared" si="49"/>
        <v>Leer</v>
      </c>
      <c r="U380" s="6" t="str">
        <f t="shared" si="42"/>
        <v/>
      </c>
      <c r="V380" s="6" t="str">
        <f>VLOOKUP($C380,{"29 - Psychiatrie (Erwachsene)","Anrechnungstatbestand";"30 - Kinder- und Jugendpsychiatrie","Anrechnungstatbestand";"31 - Psychosomatik","Anrechnungstatbestand";"","Leer";0,"Leer"},2,0)</f>
        <v>Leer</v>
      </c>
      <c r="W380" s="6" t="str">
        <f t="shared" si="43"/>
        <v>Leer</v>
      </c>
      <c r="X380" s="6">
        <f>VLOOKUP($C380,{"29 - Psychiatrie (Erwachsene)",1;"30 - Kinder- und Jugendpsychiatrie",1;"31 - Psychosomatik",1;"00 - Bitte eine Fachabteilung auswählen",0;"",0},2,0)</f>
        <v>0</v>
      </c>
      <c r="Y380" s="6">
        <f t="shared" si="44"/>
        <v>0</v>
      </c>
      <c r="Z380" s="6">
        <f t="shared" si="45"/>
        <v>0</v>
      </c>
      <c r="AA380" s="6">
        <f t="shared" si="46"/>
        <v>0</v>
      </c>
      <c r="AB380" s="6">
        <f t="shared" si="47"/>
        <v>0</v>
      </c>
      <c r="AC380" s="6">
        <f t="shared" si="48"/>
        <v>0</v>
      </c>
      <c r="AD380" s="6"/>
      <c r="AE380" s="6"/>
    </row>
    <row r="381" spans="1:31" s="20" customFormat="1" ht="15" customHeight="1" x14ac:dyDescent="0.25">
      <c r="A381" s="19"/>
      <c r="B381" s="74" t="str">
        <f t="shared" si="40"/>
        <v>!!!</v>
      </c>
      <c r="C381" s="202" t="str">
        <f>IF($D381&lt;&gt;"",VLOOKUP(TEXT($D381,0),'Angaben Stationen'!$C$15:$D$114,2,0),"")</f>
        <v/>
      </c>
      <c r="D381" s="203"/>
      <c r="E381" s="210"/>
      <c r="F381" s="222"/>
      <c r="G381" s="205"/>
      <c r="H381" s="205"/>
      <c r="I381" s="223"/>
      <c r="J381" s="224"/>
      <c r="K381" s="114"/>
      <c r="L381" s="115"/>
      <c r="Q381" s="6">
        <f t="shared" si="41"/>
        <v>0</v>
      </c>
      <c r="R381" s="6" t="str">
        <f>VLOOKUP(C381,{"29 - Psychiatrie (Erwachsene)","BGI";"30 - Kinder- und Jugendpsychiatrie","BGII";"31 - Psychosomatik","BGI";"00 - Bitte eine Fachabteilung auswählen","Leer";"","Leer"},2,0)</f>
        <v>Leer</v>
      </c>
      <c r="S381" s="6" t="str">
        <f>VLOOKUP(C381,{"29 - Psychiatrie (Erwachsene)","BGIb";"30 - Kinder- und Jugendpsychiatrie","BGIIb";"31 - Psychosomatik","BGIb";"00 - Bitte eine Fachabteilung auswählen","Leer";"","Leer"},2,0)</f>
        <v>Leer</v>
      </c>
      <c r="T381" s="6" t="str">
        <f t="shared" si="49"/>
        <v>Leer</v>
      </c>
      <c r="U381" s="6" t="str">
        <f t="shared" si="42"/>
        <v/>
      </c>
      <c r="V381" s="6" t="str">
        <f>VLOOKUP($C381,{"29 - Psychiatrie (Erwachsene)","Anrechnungstatbestand";"30 - Kinder- und Jugendpsychiatrie","Anrechnungstatbestand";"31 - Psychosomatik","Anrechnungstatbestand";"","Leer";0,"Leer"},2,0)</f>
        <v>Leer</v>
      </c>
      <c r="W381" s="6" t="str">
        <f t="shared" si="43"/>
        <v>Leer</v>
      </c>
      <c r="X381" s="6">
        <f>VLOOKUP($C381,{"29 - Psychiatrie (Erwachsene)",1;"30 - Kinder- und Jugendpsychiatrie",1;"31 - Psychosomatik",1;"00 - Bitte eine Fachabteilung auswählen",0;"",0},2,0)</f>
        <v>0</v>
      </c>
      <c r="Y381" s="6">
        <f t="shared" si="44"/>
        <v>0</v>
      </c>
      <c r="Z381" s="6">
        <f t="shared" si="45"/>
        <v>0</v>
      </c>
      <c r="AA381" s="6">
        <f t="shared" si="46"/>
        <v>0</v>
      </c>
      <c r="AB381" s="6">
        <f t="shared" si="47"/>
        <v>0</v>
      </c>
      <c r="AC381" s="6">
        <f t="shared" si="48"/>
        <v>0</v>
      </c>
      <c r="AD381" s="6"/>
      <c r="AE381" s="6"/>
    </row>
    <row r="382" spans="1:31" s="20" customFormat="1" ht="15" customHeight="1" x14ac:dyDescent="0.25">
      <c r="A382" s="19"/>
      <c r="B382" s="74" t="str">
        <f t="shared" si="40"/>
        <v>!!!</v>
      </c>
      <c r="C382" s="202" t="str">
        <f>IF($D382&lt;&gt;"",VLOOKUP(TEXT($D382,0),'Angaben Stationen'!$C$15:$D$114,2,0),"")</f>
        <v/>
      </c>
      <c r="D382" s="203"/>
      <c r="E382" s="210"/>
      <c r="F382" s="222"/>
      <c r="G382" s="205"/>
      <c r="H382" s="205"/>
      <c r="I382" s="223"/>
      <c r="J382" s="224"/>
      <c r="K382" s="114"/>
      <c r="L382" s="115"/>
      <c r="Q382" s="6">
        <f t="shared" si="41"/>
        <v>0</v>
      </c>
      <c r="R382" s="6" t="str">
        <f>VLOOKUP(C382,{"29 - Psychiatrie (Erwachsene)","BGI";"30 - Kinder- und Jugendpsychiatrie","BGII";"31 - Psychosomatik","BGI";"00 - Bitte eine Fachabteilung auswählen","Leer";"","Leer"},2,0)</f>
        <v>Leer</v>
      </c>
      <c r="S382" s="6" t="str">
        <f>VLOOKUP(C382,{"29 - Psychiatrie (Erwachsene)","BGIb";"30 - Kinder- und Jugendpsychiatrie","BGIIb";"31 - Psychosomatik","BGIb";"00 - Bitte eine Fachabteilung auswählen","Leer";"","Leer"},2,0)</f>
        <v>Leer</v>
      </c>
      <c r="T382" s="6" t="str">
        <f t="shared" si="49"/>
        <v>Leer</v>
      </c>
      <c r="U382" s="6" t="str">
        <f t="shared" si="42"/>
        <v/>
      </c>
      <c r="V382" s="6" t="str">
        <f>VLOOKUP($C382,{"29 - Psychiatrie (Erwachsene)","Anrechnungstatbestand";"30 - Kinder- und Jugendpsychiatrie","Anrechnungstatbestand";"31 - Psychosomatik","Anrechnungstatbestand";"","Leer";0,"Leer"},2,0)</f>
        <v>Leer</v>
      </c>
      <c r="W382" s="6" t="str">
        <f t="shared" si="43"/>
        <v>Leer</v>
      </c>
      <c r="X382" s="6">
        <f>VLOOKUP($C382,{"29 - Psychiatrie (Erwachsene)",1;"30 - Kinder- und Jugendpsychiatrie",1;"31 - Psychosomatik",1;"00 - Bitte eine Fachabteilung auswählen",0;"",0},2,0)</f>
        <v>0</v>
      </c>
      <c r="Y382" s="6">
        <f t="shared" si="44"/>
        <v>0</v>
      </c>
      <c r="Z382" s="6">
        <f t="shared" si="45"/>
        <v>0</v>
      </c>
      <c r="AA382" s="6">
        <f t="shared" si="46"/>
        <v>0</v>
      </c>
      <c r="AB382" s="6">
        <f t="shared" si="47"/>
        <v>0</v>
      </c>
      <c r="AC382" s="6">
        <f t="shared" si="48"/>
        <v>0</v>
      </c>
      <c r="AD382" s="6"/>
      <c r="AE382" s="6"/>
    </row>
    <row r="383" spans="1:31" s="20" customFormat="1" ht="15" customHeight="1" x14ac:dyDescent="0.25">
      <c r="A383" s="19"/>
      <c r="B383" s="74" t="str">
        <f t="shared" si="40"/>
        <v>!!!</v>
      </c>
      <c r="C383" s="202" t="str">
        <f>IF($D383&lt;&gt;"",VLOOKUP(TEXT($D383,0),'Angaben Stationen'!$C$15:$D$114,2,0),"")</f>
        <v/>
      </c>
      <c r="D383" s="203"/>
      <c r="E383" s="210"/>
      <c r="F383" s="222"/>
      <c r="G383" s="205"/>
      <c r="H383" s="205"/>
      <c r="I383" s="223"/>
      <c r="J383" s="224"/>
      <c r="K383" s="114"/>
      <c r="L383" s="115"/>
      <c r="Q383" s="6">
        <f t="shared" si="41"/>
        <v>0</v>
      </c>
      <c r="R383" s="6" t="str">
        <f>VLOOKUP(C383,{"29 - Psychiatrie (Erwachsene)","BGI";"30 - Kinder- und Jugendpsychiatrie","BGII";"31 - Psychosomatik","BGI";"00 - Bitte eine Fachabteilung auswählen","Leer";"","Leer"},2,0)</f>
        <v>Leer</v>
      </c>
      <c r="S383" s="6" t="str">
        <f>VLOOKUP(C383,{"29 - Psychiatrie (Erwachsene)","BGIb";"30 - Kinder- und Jugendpsychiatrie","BGIIb";"31 - Psychosomatik","BGIb";"00 - Bitte eine Fachabteilung auswählen","Leer";"","Leer"},2,0)</f>
        <v>Leer</v>
      </c>
      <c r="T383" s="6" t="str">
        <f t="shared" si="49"/>
        <v>Leer</v>
      </c>
      <c r="U383" s="6" t="str">
        <f t="shared" si="42"/>
        <v/>
      </c>
      <c r="V383" s="6" t="str">
        <f>VLOOKUP($C383,{"29 - Psychiatrie (Erwachsene)","Anrechnungstatbestand";"30 - Kinder- und Jugendpsychiatrie","Anrechnungstatbestand";"31 - Psychosomatik","Anrechnungstatbestand";"","Leer";0,"Leer"},2,0)</f>
        <v>Leer</v>
      </c>
      <c r="W383" s="6" t="str">
        <f t="shared" si="43"/>
        <v>Leer</v>
      </c>
      <c r="X383" s="6">
        <f>VLOOKUP($C383,{"29 - Psychiatrie (Erwachsene)",1;"30 - Kinder- und Jugendpsychiatrie",1;"31 - Psychosomatik",1;"00 - Bitte eine Fachabteilung auswählen",0;"",0},2,0)</f>
        <v>0</v>
      </c>
      <c r="Y383" s="6">
        <f t="shared" si="44"/>
        <v>0</v>
      </c>
      <c r="Z383" s="6">
        <f t="shared" si="45"/>
        <v>0</v>
      </c>
      <c r="AA383" s="6">
        <f t="shared" si="46"/>
        <v>0</v>
      </c>
      <c r="AB383" s="6">
        <f t="shared" si="47"/>
        <v>0</v>
      </c>
      <c r="AC383" s="6">
        <f t="shared" si="48"/>
        <v>0</v>
      </c>
      <c r="AD383" s="6"/>
      <c r="AE383" s="6"/>
    </row>
    <row r="384" spans="1:31" s="20" customFormat="1" ht="15" customHeight="1" x14ac:dyDescent="0.25">
      <c r="A384" s="19"/>
      <c r="B384" s="74" t="str">
        <f t="shared" si="40"/>
        <v>!!!</v>
      </c>
      <c r="C384" s="202" t="str">
        <f>IF($D384&lt;&gt;"",VLOOKUP(TEXT($D384,0),'Angaben Stationen'!$C$15:$D$114,2,0),"")</f>
        <v/>
      </c>
      <c r="D384" s="203"/>
      <c r="E384" s="210"/>
      <c r="F384" s="222"/>
      <c r="G384" s="205"/>
      <c r="H384" s="205"/>
      <c r="I384" s="223"/>
      <c r="J384" s="224"/>
      <c r="K384" s="114"/>
      <c r="L384" s="115"/>
      <c r="Q384" s="6">
        <f t="shared" si="41"/>
        <v>0</v>
      </c>
      <c r="R384" s="6" t="str">
        <f>VLOOKUP(C384,{"29 - Psychiatrie (Erwachsene)","BGI";"30 - Kinder- und Jugendpsychiatrie","BGII";"31 - Psychosomatik","BGI";"00 - Bitte eine Fachabteilung auswählen","Leer";"","Leer"},2,0)</f>
        <v>Leer</v>
      </c>
      <c r="S384" s="6" t="str">
        <f>VLOOKUP(C384,{"29 - Psychiatrie (Erwachsene)","BGIb";"30 - Kinder- und Jugendpsychiatrie","BGIIb";"31 - Psychosomatik","BGIb";"00 - Bitte eine Fachabteilung auswählen","Leer";"","Leer"},2,0)</f>
        <v>Leer</v>
      </c>
      <c r="T384" s="6" t="str">
        <f t="shared" si="49"/>
        <v>Leer</v>
      </c>
      <c r="U384" s="6" t="str">
        <f t="shared" si="42"/>
        <v/>
      </c>
      <c r="V384" s="6" t="str">
        <f>VLOOKUP($C384,{"29 - Psychiatrie (Erwachsene)","Anrechnungstatbestand";"30 - Kinder- und Jugendpsychiatrie","Anrechnungstatbestand";"31 - Psychosomatik","Anrechnungstatbestand";"","Leer";0,"Leer"},2,0)</f>
        <v>Leer</v>
      </c>
      <c r="W384" s="6" t="str">
        <f t="shared" si="43"/>
        <v>Leer</v>
      </c>
      <c r="X384" s="6">
        <f>VLOOKUP($C384,{"29 - Psychiatrie (Erwachsene)",1;"30 - Kinder- und Jugendpsychiatrie",1;"31 - Psychosomatik",1;"00 - Bitte eine Fachabteilung auswählen",0;"",0},2,0)</f>
        <v>0</v>
      </c>
      <c r="Y384" s="6">
        <f t="shared" si="44"/>
        <v>0</v>
      </c>
      <c r="Z384" s="6">
        <f t="shared" si="45"/>
        <v>0</v>
      </c>
      <c r="AA384" s="6">
        <f t="shared" si="46"/>
        <v>0</v>
      </c>
      <c r="AB384" s="6">
        <f t="shared" si="47"/>
        <v>0</v>
      </c>
      <c r="AC384" s="6">
        <f t="shared" si="48"/>
        <v>0</v>
      </c>
      <c r="AD384" s="6"/>
      <c r="AE384" s="6"/>
    </row>
    <row r="385" spans="1:31" s="20" customFormat="1" ht="15" customHeight="1" x14ac:dyDescent="0.25">
      <c r="A385" s="19"/>
      <c r="B385" s="74" t="str">
        <f t="shared" si="40"/>
        <v>!!!</v>
      </c>
      <c r="C385" s="202" t="str">
        <f>IF($D385&lt;&gt;"",VLOOKUP(TEXT($D385,0),'Angaben Stationen'!$C$15:$D$114,2,0),"")</f>
        <v/>
      </c>
      <c r="D385" s="203"/>
      <c r="E385" s="210"/>
      <c r="F385" s="222"/>
      <c r="G385" s="205"/>
      <c r="H385" s="205"/>
      <c r="I385" s="223"/>
      <c r="J385" s="224"/>
      <c r="K385" s="114"/>
      <c r="L385" s="115"/>
      <c r="Q385" s="6">
        <f t="shared" si="41"/>
        <v>0</v>
      </c>
      <c r="R385" s="6" t="str">
        <f>VLOOKUP(C385,{"29 - Psychiatrie (Erwachsene)","BGI";"30 - Kinder- und Jugendpsychiatrie","BGII";"31 - Psychosomatik","BGI";"00 - Bitte eine Fachabteilung auswählen","Leer";"","Leer"},2,0)</f>
        <v>Leer</v>
      </c>
      <c r="S385" s="6" t="str">
        <f>VLOOKUP(C385,{"29 - Psychiatrie (Erwachsene)","BGIb";"30 - Kinder- und Jugendpsychiatrie","BGIIb";"31 - Psychosomatik","BGIb";"00 - Bitte eine Fachabteilung auswählen","Leer";"","Leer"},2,0)</f>
        <v>Leer</v>
      </c>
      <c r="T385" s="6" t="str">
        <f t="shared" si="49"/>
        <v>Leer</v>
      </c>
      <c r="U385" s="6" t="str">
        <f t="shared" si="42"/>
        <v/>
      </c>
      <c r="V385" s="6" t="str">
        <f>VLOOKUP($C385,{"29 - Psychiatrie (Erwachsene)","Anrechnungstatbestand";"30 - Kinder- und Jugendpsychiatrie","Anrechnungstatbestand";"31 - Psychosomatik","Anrechnungstatbestand";"","Leer";0,"Leer"},2,0)</f>
        <v>Leer</v>
      </c>
      <c r="W385" s="6" t="str">
        <f t="shared" si="43"/>
        <v>Leer</v>
      </c>
      <c r="X385" s="6">
        <f>VLOOKUP($C385,{"29 - Psychiatrie (Erwachsene)",1;"30 - Kinder- und Jugendpsychiatrie",1;"31 - Psychosomatik",1;"00 - Bitte eine Fachabteilung auswählen",0;"",0},2,0)</f>
        <v>0</v>
      </c>
      <c r="Y385" s="6">
        <f t="shared" si="44"/>
        <v>0</v>
      </c>
      <c r="Z385" s="6">
        <f t="shared" si="45"/>
        <v>0</v>
      </c>
      <c r="AA385" s="6">
        <f t="shared" si="46"/>
        <v>0</v>
      </c>
      <c r="AB385" s="6">
        <f t="shared" si="47"/>
        <v>0</v>
      </c>
      <c r="AC385" s="6">
        <f t="shared" si="48"/>
        <v>0</v>
      </c>
      <c r="AD385" s="6"/>
      <c r="AE385" s="6"/>
    </row>
    <row r="386" spans="1:31" s="20" customFormat="1" ht="15" customHeight="1" x14ac:dyDescent="0.25">
      <c r="A386" s="19"/>
      <c r="B386" s="74" t="str">
        <f t="shared" si="40"/>
        <v>!!!</v>
      </c>
      <c r="C386" s="202" t="str">
        <f>IF($D386&lt;&gt;"",VLOOKUP(TEXT($D386,0),'Angaben Stationen'!$C$15:$D$114,2,0),"")</f>
        <v/>
      </c>
      <c r="D386" s="203"/>
      <c r="E386" s="210"/>
      <c r="F386" s="222"/>
      <c r="G386" s="205"/>
      <c r="H386" s="205"/>
      <c r="I386" s="223"/>
      <c r="J386" s="224"/>
      <c r="K386" s="114"/>
      <c r="L386" s="115"/>
      <c r="Q386" s="6">
        <f t="shared" si="41"/>
        <v>0</v>
      </c>
      <c r="R386" s="6" t="str">
        <f>VLOOKUP(C386,{"29 - Psychiatrie (Erwachsene)","BGI";"30 - Kinder- und Jugendpsychiatrie","BGII";"31 - Psychosomatik","BGI";"00 - Bitte eine Fachabteilung auswählen","Leer";"","Leer"},2,0)</f>
        <v>Leer</v>
      </c>
      <c r="S386" s="6" t="str">
        <f>VLOOKUP(C386,{"29 - Psychiatrie (Erwachsene)","BGIb";"30 - Kinder- und Jugendpsychiatrie","BGIIb";"31 - Psychosomatik","BGIb";"00 - Bitte eine Fachabteilung auswählen","Leer";"","Leer"},2,0)</f>
        <v>Leer</v>
      </c>
      <c r="T386" s="6" t="str">
        <f t="shared" si="49"/>
        <v>Leer</v>
      </c>
      <c r="U386" s="6" t="str">
        <f t="shared" si="42"/>
        <v/>
      </c>
      <c r="V386" s="6" t="str">
        <f>VLOOKUP($C386,{"29 - Psychiatrie (Erwachsene)","Anrechnungstatbestand";"30 - Kinder- und Jugendpsychiatrie","Anrechnungstatbestand";"31 - Psychosomatik","Anrechnungstatbestand";"","Leer";0,"Leer"},2,0)</f>
        <v>Leer</v>
      </c>
      <c r="W386" s="6" t="str">
        <f t="shared" si="43"/>
        <v>Leer</v>
      </c>
      <c r="X386" s="6">
        <f>VLOOKUP($C386,{"29 - Psychiatrie (Erwachsene)",1;"30 - Kinder- und Jugendpsychiatrie",1;"31 - Psychosomatik",1;"00 - Bitte eine Fachabteilung auswählen",0;"",0},2,0)</f>
        <v>0</v>
      </c>
      <c r="Y386" s="6">
        <f t="shared" si="44"/>
        <v>0</v>
      </c>
      <c r="Z386" s="6">
        <f t="shared" si="45"/>
        <v>0</v>
      </c>
      <c r="AA386" s="6">
        <f t="shared" si="46"/>
        <v>0</v>
      </c>
      <c r="AB386" s="6">
        <f t="shared" si="47"/>
        <v>0</v>
      </c>
      <c r="AC386" s="6">
        <f t="shared" si="48"/>
        <v>0</v>
      </c>
      <c r="AD386" s="6"/>
      <c r="AE386" s="6"/>
    </row>
    <row r="387" spans="1:31" s="20" customFormat="1" ht="15" customHeight="1" x14ac:dyDescent="0.25">
      <c r="A387" s="19"/>
      <c r="B387" s="74" t="str">
        <f t="shared" si="40"/>
        <v>!!!</v>
      </c>
      <c r="C387" s="202" t="str">
        <f>IF($D387&lt;&gt;"",VLOOKUP(TEXT($D387,0),'Angaben Stationen'!$C$15:$D$114,2,0),"")</f>
        <v/>
      </c>
      <c r="D387" s="203"/>
      <c r="E387" s="210"/>
      <c r="F387" s="222"/>
      <c r="G387" s="205"/>
      <c r="H387" s="205"/>
      <c r="I387" s="223"/>
      <c r="J387" s="224"/>
      <c r="K387" s="114"/>
      <c r="L387" s="115"/>
      <c r="Q387" s="6">
        <f t="shared" si="41"/>
        <v>0</v>
      </c>
      <c r="R387" s="6" t="str">
        <f>VLOOKUP(C387,{"29 - Psychiatrie (Erwachsene)","BGI";"30 - Kinder- und Jugendpsychiatrie","BGII";"31 - Psychosomatik","BGI";"00 - Bitte eine Fachabteilung auswählen","Leer";"","Leer"},2,0)</f>
        <v>Leer</v>
      </c>
      <c r="S387" s="6" t="str">
        <f>VLOOKUP(C387,{"29 - Psychiatrie (Erwachsene)","BGIb";"30 - Kinder- und Jugendpsychiatrie","BGIIb";"31 - Psychosomatik","BGIb";"00 - Bitte eine Fachabteilung auswählen","Leer";"","Leer"},2,0)</f>
        <v>Leer</v>
      </c>
      <c r="T387" s="6" t="str">
        <f t="shared" si="49"/>
        <v>Leer</v>
      </c>
      <c r="U387" s="6" t="str">
        <f t="shared" si="42"/>
        <v/>
      </c>
      <c r="V387" s="6" t="str">
        <f>VLOOKUP($C387,{"29 - Psychiatrie (Erwachsene)","Anrechnungstatbestand";"30 - Kinder- und Jugendpsychiatrie","Anrechnungstatbestand";"31 - Psychosomatik","Anrechnungstatbestand";"","Leer";0,"Leer"},2,0)</f>
        <v>Leer</v>
      </c>
      <c r="W387" s="6" t="str">
        <f t="shared" si="43"/>
        <v>Leer</v>
      </c>
      <c r="X387" s="6">
        <f>VLOOKUP($C387,{"29 - Psychiatrie (Erwachsene)",1;"30 - Kinder- und Jugendpsychiatrie",1;"31 - Psychosomatik",1;"00 - Bitte eine Fachabteilung auswählen",0;"",0},2,0)</f>
        <v>0</v>
      </c>
      <c r="Y387" s="6">
        <f t="shared" si="44"/>
        <v>0</v>
      </c>
      <c r="Z387" s="6">
        <f t="shared" si="45"/>
        <v>0</v>
      </c>
      <c r="AA387" s="6">
        <f t="shared" si="46"/>
        <v>0</v>
      </c>
      <c r="AB387" s="6">
        <f t="shared" si="47"/>
        <v>0</v>
      </c>
      <c r="AC387" s="6">
        <f t="shared" si="48"/>
        <v>0</v>
      </c>
      <c r="AD387" s="6"/>
      <c r="AE387" s="6"/>
    </row>
    <row r="388" spans="1:31" s="20" customFormat="1" ht="15" customHeight="1" x14ac:dyDescent="0.25">
      <c r="A388" s="19"/>
      <c r="B388" s="74" t="str">
        <f t="shared" si="40"/>
        <v>!!!</v>
      </c>
      <c r="C388" s="202" t="str">
        <f>IF($D388&lt;&gt;"",VLOOKUP(TEXT($D388,0),'Angaben Stationen'!$C$15:$D$114,2,0),"")</f>
        <v/>
      </c>
      <c r="D388" s="203"/>
      <c r="E388" s="210"/>
      <c r="F388" s="222"/>
      <c r="G388" s="205"/>
      <c r="H388" s="205"/>
      <c r="I388" s="223"/>
      <c r="J388" s="224"/>
      <c r="K388" s="114"/>
      <c r="L388" s="115"/>
      <c r="Q388" s="6">
        <f t="shared" si="41"/>
        <v>0</v>
      </c>
      <c r="R388" s="6" t="str">
        <f>VLOOKUP(C388,{"29 - Psychiatrie (Erwachsene)","BGI";"30 - Kinder- und Jugendpsychiatrie","BGII";"31 - Psychosomatik","BGI";"00 - Bitte eine Fachabteilung auswählen","Leer";"","Leer"},2,0)</f>
        <v>Leer</v>
      </c>
      <c r="S388" s="6" t="str">
        <f>VLOOKUP(C388,{"29 - Psychiatrie (Erwachsene)","BGIb";"30 - Kinder- und Jugendpsychiatrie","BGIIb";"31 - Psychosomatik","BGIb";"00 - Bitte eine Fachabteilung auswählen","Leer";"","Leer"},2,0)</f>
        <v>Leer</v>
      </c>
      <c r="T388" s="6" t="str">
        <f t="shared" si="49"/>
        <v>Leer</v>
      </c>
      <c r="U388" s="6" t="str">
        <f t="shared" si="42"/>
        <v/>
      </c>
      <c r="V388" s="6" t="str">
        <f>VLOOKUP($C388,{"29 - Psychiatrie (Erwachsene)","Anrechnungstatbestand";"30 - Kinder- und Jugendpsychiatrie","Anrechnungstatbestand";"31 - Psychosomatik","Anrechnungstatbestand";"","Leer";0,"Leer"},2,0)</f>
        <v>Leer</v>
      </c>
      <c r="W388" s="6" t="str">
        <f t="shared" si="43"/>
        <v>Leer</v>
      </c>
      <c r="X388" s="6">
        <f>VLOOKUP($C388,{"29 - Psychiatrie (Erwachsene)",1;"30 - Kinder- und Jugendpsychiatrie",1;"31 - Psychosomatik",1;"00 - Bitte eine Fachabteilung auswählen",0;"",0},2,0)</f>
        <v>0</v>
      </c>
      <c r="Y388" s="6">
        <f t="shared" si="44"/>
        <v>0</v>
      </c>
      <c r="Z388" s="6">
        <f t="shared" si="45"/>
        <v>0</v>
      </c>
      <c r="AA388" s="6">
        <f t="shared" si="46"/>
        <v>0</v>
      </c>
      <c r="AB388" s="6">
        <f t="shared" si="47"/>
        <v>0</v>
      </c>
      <c r="AC388" s="6">
        <f t="shared" si="48"/>
        <v>0</v>
      </c>
      <c r="AD388" s="6"/>
      <c r="AE388" s="6"/>
    </row>
    <row r="389" spans="1:31" s="20" customFormat="1" ht="15" customHeight="1" x14ac:dyDescent="0.25">
      <c r="A389" s="19"/>
      <c r="B389" s="74" t="str">
        <f t="shared" si="40"/>
        <v>!!!</v>
      </c>
      <c r="C389" s="202" t="str">
        <f>IF($D389&lt;&gt;"",VLOOKUP(TEXT($D389,0),'Angaben Stationen'!$C$15:$D$114,2,0),"")</f>
        <v/>
      </c>
      <c r="D389" s="203"/>
      <c r="E389" s="210"/>
      <c r="F389" s="222"/>
      <c r="G389" s="205"/>
      <c r="H389" s="205"/>
      <c r="I389" s="223"/>
      <c r="J389" s="224"/>
      <c r="K389" s="114"/>
      <c r="L389" s="115"/>
      <c r="Q389" s="6">
        <f t="shared" si="41"/>
        <v>0</v>
      </c>
      <c r="R389" s="6" t="str">
        <f>VLOOKUP(C389,{"29 - Psychiatrie (Erwachsene)","BGI";"30 - Kinder- und Jugendpsychiatrie","BGII";"31 - Psychosomatik","BGI";"00 - Bitte eine Fachabteilung auswählen","Leer";"","Leer"},2,0)</f>
        <v>Leer</v>
      </c>
      <c r="S389" s="6" t="str">
        <f>VLOOKUP(C389,{"29 - Psychiatrie (Erwachsene)","BGIb";"30 - Kinder- und Jugendpsychiatrie","BGIIb";"31 - Psychosomatik","BGIb";"00 - Bitte eine Fachabteilung auswählen","Leer";"","Leer"},2,0)</f>
        <v>Leer</v>
      </c>
      <c r="T389" s="6" t="str">
        <f t="shared" si="49"/>
        <v>Leer</v>
      </c>
      <c r="U389" s="6" t="str">
        <f t="shared" si="42"/>
        <v/>
      </c>
      <c r="V389" s="6" t="str">
        <f>VLOOKUP($C389,{"29 - Psychiatrie (Erwachsene)","Anrechnungstatbestand";"30 - Kinder- und Jugendpsychiatrie","Anrechnungstatbestand";"31 - Psychosomatik","Anrechnungstatbestand";"","Leer";0,"Leer"},2,0)</f>
        <v>Leer</v>
      </c>
      <c r="W389" s="6" t="str">
        <f t="shared" si="43"/>
        <v>Leer</v>
      </c>
      <c r="X389" s="6">
        <f>VLOOKUP($C389,{"29 - Psychiatrie (Erwachsene)",1;"30 - Kinder- und Jugendpsychiatrie",1;"31 - Psychosomatik",1;"00 - Bitte eine Fachabteilung auswählen",0;"",0},2,0)</f>
        <v>0</v>
      </c>
      <c r="Y389" s="6">
        <f t="shared" si="44"/>
        <v>0</v>
      </c>
      <c r="Z389" s="6">
        <f t="shared" si="45"/>
        <v>0</v>
      </c>
      <c r="AA389" s="6">
        <f t="shared" si="46"/>
        <v>0</v>
      </c>
      <c r="AB389" s="6">
        <f t="shared" si="47"/>
        <v>0</v>
      </c>
      <c r="AC389" s="6">
        <f t="shared" si="48"/>
        <v>0</v>
      </c>
      <c r="AD389" s="6"/>
      <c r="AE389" s="6"/>
    </row>
    <row r="390" spans="1:31" s="20" customFormat="1" ht="15" customHeight="1" x14ac:dyDescent="0.25">
      <c r="A390" s="19"/>
      <c r="B390" s="74" t="str">
        <f t="shared" si="40"/>
        <v>!!!</v>
      </c>
      <c r="C390" s="202" t="str">
        <f>IF($D390&lt;&gt;"",VLOOKUP(TEXT($D390,0),'Angaben Stationen'!$C$15:$D$114,2,0),"")</f>
        <v/>
      </c>
      <c r="D390" s="203"/>
      <c r="E390" s="210"/>
      <c r="F390" s="222"/>
      <c r="G390" s="205"/>
      <c r="H390" s="205"/>
      <c r="I390" s="223"/>
      <c r="J390" s="224"/>
      <c r="K390" s="114"/>
      <c r="L390" s="115"/>
      <c r="Q390" s="6">
        <f t="shared" si="41"/>
        <v>0</v>
      </c>
      <c r="R390" s="6" t="str">
        <f>VLOOKUP(C390,{"29 - Psychiatrie (Erwachsene)","BGI";"30 - Kinder- und Jugendpsychiatrie","BGII";"31 - Psychosomatik","BGI";"00 - Bitte eine Fachabteilung auswählen","Leer";"","Leer"},2,0)</f>
        <v>Leer</v>
      </c>
      <c r="S390" s="6" t="str">
        <f>VLOOKUP(C390,{"29 - Psychiatrie (Erwachsene)","BGIb";"30 - Kinder- und Jugendpsychiatrie","BGIIb";"31 - Psychosomatik","BGIb";"00 - Bitte eine Fachabteilung auswählen","Leer";"","Leer"},2,0)</f>
        <v>Leer</v>
      </c>
      <c r="T390" s="6" t="str">
        <f t="shared" si="49"/>
        <v>Leer</v>
      </c>
      <c r="U390" s="6" t="str">
        <f t="shared" si="42"/>
        <v/>
      </c>
      <c r="V390" s="6" t="str">
        <f>VLOOKUP($C390,{"29 - Psychiatrie (Erwachsene)","Anrechnungstatbestand";"30 - Kinder- und Jugendpsychiatrie","Anrechnungstatbestand";"31 - Psychosomatik","Anrechnungstatbestand";"","Leer";0,"Leer"},2,0)</f>
        <v>Leer</v>
      </c>
      <c r="W390" s="6" t="str">
        <f t="shared" si="43"/>
        <v>Leer</v>
      </c>
      <c r="X390" s="6">
        <f>VLOOKUP($C390,{"29 - Psychiatrie (Erwachsene)",1;"30 - Kinder- und Jugendpsychiatrie",1;"31 - Psychosomatik",1;"00 - Bitte eine Fachabteilung auswählen",0;"",0},2,0)</f>
        <v>0</v>
      </c>
      <c r="Y390" s="6">
        <f t="shared" si="44"/>
        <v>0</v>
      </c>
      <c r="Z390" s="6">
        <f t="shared" si="45"/>
        <v>0</v>
      </c>
      <c r="AA390" s="6">
        <f t="shared" si="46"/>
        <v>0</v>
      </c>
      <c r="AB390" s="6">
        <f t="shared" si="47"/>
        <v>0</v>
      </c>
      <c r="AC390" s="6">
        <f t="shared" si="48"/>
        <v>0</v>
      </c>
      <c r="AD390" s="6"/>
      <c r="AE390" s="6"/>
    </row>
    <row r="391" spans="1:31" s="20" customFormat="1" ht="15" customHeight="1" x14ac:dyDescent="0.25">
      <c r="A391" s="19"/>
      <c r="B391" s="74" t="str">
        <f t="shared" si="40"/>
        <v>!!!</v>
      </c>
      <c r="C391" s="202" t="str">
        <f>IF($D391&lt;&gt;"",VLOOKUP(TEXT($D391,0),'Angaben Stationen'!$C$15:$D$114,2,0),"")</f>
        <v/>
      </c>
      <c r="D391" s="203"/>
      <c r="E391" s="210"/>
      <c r="F391" s="222"/>
      <c r="G391" s="205"/>
      <c r="H391" s="205"/>
      <c r="I391" s="223"/>
      <c r="J391" s="224"/>
      <c r="K391" s="114"/>
      <c r="L391" s="115"/>
      <c r="Q391" s="6">
        <f t="shared" si="41"/>
        <v>0</v>
      </c>
      <c r="R391" s="6" t="str">
        <f>VLOOKUP(C391,{"29 - Psychiatrie (Erwachsene)","BGI";"30 - Kinder- und Jugendpsychiatrie","BGII";"31 - Psychosomatik","BGI";"00 - Bitte eine Fachabteilung auswählen","Leer";"","Leer"},2,0)</f>
        <v>Leer</v>
      </c>
      <c r="S391" s="6" t="str">
        <f>VLOOKUP(C391,{"29 - Psychiatrie (Erwachsene)","BGIb";"30 - Kinder- und Jugendpsychiatrie","BGIIb";"31 - Psychosomatik","BGIb";"00 - Bitte eine Fachabteilung auswählen","Leer";"","Leer"},2,0)</f>
        <v>Leer</v>
      </c>
      <c r="T391" s="6" t="str">
        <f t="shared" si="49"/>
        <v>Leer</v>
      </c>
      <c r="U391" s="6" t="str">
        <f t="shared" si="42"/>
        <v/>
      </c>
      <c r="V391" s="6" t="str">
        <f>VLOOKUP($C391,{"29 - Psychiatrie (Erwachsene)","Anrechnungstatbestand";"30 - Kinder- und Jugendpsychiatrie","Anrechnungstatbestand";"31 - Psychosomatik","Anrechnungstatbestand";"","Leer";0,"Leer"},2,0)</f>
        <v>Leer</v>
      </c>
      <c r="W391" s="6" t="str">
        <f t="shared" si="43"/>
        <v>Leer</v>
      </c>
      <c r="X391" s="6">
        <f>VLOOKUP($C391,{"29 - Psychiatrie (Erwachsene)",1;"30 - Kinder- und Jugendpsychiatrie",1;"31 - Psychosomatik",1;"00 - Bitte eine Fachabteilung auswählen",0;"",0},2,0)</f>
        <v>0</v>
      </c>
      <c r="Y391" s="6">
        <f t="shared" si="44"/>
        <v>0</v>
      </c>
      <c r="Z391" s="6">
        <f t="shared" si="45"/>
        <v>0</v>
      </c>
      <c r="AA391" s="6">
        <f t="shared" si="46"/>
        <v>0</v>
      </c>
      <c r="AB391" s="6">
        <f t="shared" si="47"/>
        <v>0</v>
      </c>
      <c r="AC391" s="6">
        <f t="shared" si="48"/>
        <v>0</v>
      </c>
      <c r="AD391" s="6"/>
      <c r="AE391" s="6"/>
    </row>
    <row r="392" spans="1:31" s="20" customFormat="1" ht="15" customHeight="1" x14ac:dyDescent="0.25">
      <c r="A392" s="19"/>
      <c r="B392" s="74" t="str">
        <f t="shared" si="40"/>
        <v>!!!</v>
      </c>
      <c r="C392" s="202" t="str">
        <f>IF($D392&lt;&gt;"",VLOOKUP(TEXT($D392,0),'Angaben Stationen'!$C$15:$D$114,2,0),"")</f>
        <v/>
      </c>
      <c r="D392" s="203"/>
      <c r="E392" s="210"/>
      <c r="F392" s="222"/>
      <c r="G392" s="205"/>
      <c r="H392" s="205"/>
      <c r="I392" s="223"/>
      <c r="J392" s="224"/>
      <c r="K392" s="114"/>
      <c r="L392" s="115"/>
      <c r="Q392" s="6">
        <f t="shared" si="41"/>
        <v>0</v>
      </c>
      <c r="R392" s="6" t="str">
        <f>VLOOKUP(C392,{"29 - Psychiatrie (Erwachsene)","BGI";"30 - Kinder- und Jugendpsychiatrie","BGII";"31 - Psychosomatik","BGI";"00 - Bitte eine Fachabteilung auswählen","Leer";"","Leer"},2,0)</f>
        <v>Leer</v>
      </c>
      <c r="S392" s="6" t="str">
        <f>VLOOKUP(C392,{"29 - Psychiatrie (Erwachsene)","BGIb";"30 - Kinder- und Jugendpsychiatrie","BGIIb";"31 - Psychosomatik","BGIb";"00 - Bitte eine Fachabteilung auswählen","Leer";"","Leer"},2,0)</f>
        <v>Leer</v>
      </c>
      <c r="T392" s="6" t="str">
        <f t="shared" si="49"/>
        <v>Leer</v>
      </c>
      <c r="U392" s="6" t="str">
        <f t="shared" si="42"/>
        <v/>
      </c>
      <c r="V392" s="6" t="str">
        <f>VLOOKUP($C392,{"29 - Psychiatrie (Erwachsene)","Anrechnungstatbestand";"30 - Kinder- und Jugendpsychiatrie","Anrechnungstatbestand";"31 - Psychosomatik","Anrechnungstatbestand";"","Leer";0,"Leer"},2,0)</f>
        <v>Leer</v>
      </c>
      <c r="W392" s="6" t="str">
        <f t="shared" si="43"/>
        <v>Leer</v>
      </c>
      <c r="X392" s="6">
        <f>VLOOKUP($C392,{"29 - Psychiatrie (Erwachsene)",1;"30 - Kinder- und Jugendpsychiatrie",1;"31 - Psychosomatik",1;"00 - Bitte eine Fachabteilung auswählen",0;"",0},2,0)</f>
        <v>0</v>
      </c>
      <c r="Y392" s="6">
        <f t="shared" si="44"/>
        <v>0</v>
      </c>
      <c r="Z392" s="6">
        <f t="shared" si="45"/>
        <v>0</v>
      </c>
      <c r="AA392" s="6">
        <f t="shared" si="46"/>
        <v>0</v>
      </c>
      <c r="AB392" s="6">
        <f t="shared" si="47"/>
        <v>0</v>
      </c>
      <c r="AC392" s="6">
        <f t="shared" si="48"/>
        <v>0</v>
      </c>
      <c r="AD392" s="6"/>
      <c r="AE392" s="6"/>
    </row>
    <row r="393" spans="1:31" s="20" customFormat="1" ht="15" customHeight="1" x14ac:dyDescent="0.25">
      <c r="A393" s="19"/>
      <c r="B393" s="74" t="str">
        <f t="shared" si="40"/>
        <v>!!!</v>
      </c>
      <c r="C393" s="202" t="str">
        <f>IF($D393&lt;&gt;"",VLOOKUP(TEXT($D393,0),'Angaben Stationen'!$C$15:$D$114,2,0),"")</f>
        <v/>
      </c>
      <c r="D393" s="203"/>
      <c r="E393" s="210"/>
      <c r="F393" s="222"/>
      <c r="G393" s="205"/>
      <c r="H393" s="205"/>
      <c r="I393" s="223"/>
      <c r="J393" s="224"/>
      <c r="K393" s="114"/>
      <c r="L393" s="115"/>
      <c r="Q393" s="6">
        <f t="shared" si="41"/>
        <v>0</v>
      </c>
      <c r="R393" s="6" t="str">
        <f>VLOOKUP(C393,{"29 - Psychiatrie (Erwachsene)","BGI";"30 - Kinder- und Jugendpsychiatrie","BGII";"31 - Psychosomatik","BGI";"00 - Bitte eine Fachabteilung auswählen","Leer";"","Leer"},2,0)</f>
        <v>Leer</v>
      </c>
      <c r="S393" s="6" t="str">
        <f>VLOOKUP(C393,{"29 - Psychiatrie (Erwachsene)","BGIb";"30 - Kinder- und Jugendpsychiatrie","BGIIb";"31 - Psychosomatik","BGIb";"00 - Bitte eine Fachabteilung auswählen","Leer";"","Leer"},2,0)</f>
        <v>Leer</v>
      </c>
      <c r="T393" s="6" t="str">
        <f t="shared" si="49"/>
        <v>Leer</v>
      </c>
      <c r="U393" s="6" t="str">
        <f t="shared" si="42"/>
        <v/>
      </c>
      <c r="V393" s="6" t="str">
        <f>VLOOKUP($C393,{"29 - Psychiatrie (Erwachsene)","Anrechnungstatbestand";"30 - Kinder- und Jugendpsychiatrie","Anrechnungstatbestand";"31 - Psychosomatik","Anrechnungstatbestand";"","Leer";0,"Leer"},2,0)</f>
        <v>Leer</v>
      </c>
      <c r="W393" s="6" t="str">
        <f t="shared" si="43"/>
        <v>Leer</v>
      </c>
      <c r="X393" s="6">
        <f>VLOOKUP($C393,{"29 - Psychiatrie (Erwachsene)",1;"30 - Kinder- und Jugendpsychiatrie",1;"31 - Psychosomatik",1;"00 - Bitte eine Fachabteilung auswählen",0;"",0},2,0)</f>
        <v>0</v>
      </c>
      <c r="Y393" s="6">
        <f t="shared" si="44"/>
        <v>0</v>
      </c>
      <c r="Z393" s="6">
        <f t="shared" si="45"/>
        <v>0</v>
      </c>
      <c r="AA393" s="6">
        <f t="shared" si="46"/>
        <v>0</v>
      </c>
      <c r="AB393" s="6">
        <f t="shared" si="47"/>
        <v>0</v>
      </c>
      <c r="AC393" s="6">
        <f t="shared" si="48"/>
        <v>0</v>
      </c>
      <c r="AD393" s="6"/>
      <c r="AE393" s="6"/>
    </row>
    <row r="394" spans="1:31" s="20" customFormat="1" ht="15" customHeight="1" x14ac:dyDescent="0.25">
      <c r="A394" s="19"/>
      <c r="B394" s="74" t="str">
        <f t="shared" si="40"/>
        <v>!!!</v>
      </c>
      <c r="C394" s="202" t="str">
        <f>IF($D394&lt;&gt;"",VLOOKUP(TEXT($D394,0),'Angaben Stationen'!$C$15:$D$114,2,0),"")</f>
        <v/>
      </c>
      <c r="D394" s="203"/>
      <c r="E394" s="210"/>
      <c r="F394" s="222"/>
      <c r="G394" s="205"/>
      <c r="H394" s="205"/>
      <c r="I394" s="223"/>
      <c r="J394" s="224"/>
      <c r="K394" s="114"/>
      <c r="L394" s="115"/>
      <c r="Q394" s="6">
        <f t="shared" si="41"/>
        <v>0</v>
      </c>
      <c r="R394" s="6" t="str">
        <f>VLOOKUP(C394,{"29 - Psychiatrie (Erwachsene)","BGI";"30 - Kinder- und Jugendpsychiatrie","BGII";"31 - Psychosomatik","BGI";"00 - Bitte eine Fachabteilung auswählen","Leer";"","Leer"},2,0)</f>
        <v>Leer</v>
      </c>
      <c r="S394" s="6" t="str">
        <f>VLOOKUP(C394,{"29 - Psychiatrie (Erwachsene)","BGIb";"30 - Kinder- und Jugendpsychiatrie","BGIIb";"31 - Psychosomatik","BGIb";"00 - Bitte eine Fachabteilung auswählen","Leer";"","Leer"},2,0)</f>
        <v>Leer</v>
      </c>
      <c r="T394" s="6" t="str">
        <f t="shared" si="49"/>
        <v>Leer</v>
      </c>
      <c r="U394" s="6" t="str">
        <f t="shared" si="42"/>
        <v/>
      </c>
      <c r="V394" s="6" t="str">
        <f>VLOOKUP($C394,{"29 - Psychiatrie (Erwachsene)","Anrechnungstatbestand";"30 - Kinder- und Jugendpsychiatrie","Anrechnungstatbestand";"31 - Psychosomatik","Anrechnungstatbestand";"","Leer";0,"Leer"},2,0)</f>
        <v>Leer</v>
      </c>
      <c r="W394" s="6" t="str">
        <f t="shared" si="43"/>
        <v>Leer</v>
      </c>
      <c r="X394" s="6">
        <f>VLOOKUP($C394,{"29 - Psychiatrie (Erwachsene)",1;"30 - Kinder- und Jugendpsychiatrie",1;"31 - Psychosomatik",1;"00 - Bitte eine Fachabteilung auswählen",0;"",0},2,0)</f>
        <v>0</v>
      </c>
      <c r="Y394" s="6">
        <f t="shared" si="44"/>
        <v>0</v>
      </c>
      <c r="Z394" s="6">
        <f t="shared" si="45"/>
        <v>0</v>
      </c>
      <c r="AA394" s="6">
        <f t="shared" si="46"/>
        <v>0</v>
      </c>
      <c r="AB394" s="6">
        <f t="shared" si="47"/>
        <v>0</v>
      </c>
      <c r="AC394" s="6">
        <f t="shared" si="48"/>
        <v>0</v>
      </c>
      <c r="AD394" s="6"/>
      <c r="AE394" s="6"/>
    </row>
    <row r="395" spans="1:31" s="20" customFormat="1" ht="15" customHeight="1" x14ac:dyDescent="0.25">
      <c r="A395" s="19"/>
      <c r="B395" s="74" t="str">
        <f t="shared" si="40"/>
        <v>!!!</v>
      </c>
      <c r="C395" s="202" t="str">
        <f>IF($D395&lt;&gt;"",VLOOKUP(TEXT($D395,0),'Angaben Stationen'!$C$15:$D$114,2,0),"")</f>
        <v/>
      </c>
      <c r="D395" s="203"/>
      <c r="E395" s="210"/>
      <c r="F395" s="222"/>
      <c r="G395" s="205"/>
      <c r="H395" s="205"/>
      <c r="I395" s="223"/>
      <c r="J395" s="224"/>
      <c r="K395" s="114"/>
      <c r="L395" s="115"/>
      <c r="Q395" s="6">
        <f t="shared" si="41"/>
        <v>0</v>
      </c>
      <c r="R395" s="6" t="str">
        <f>VLOOKUP(C395,{"29 - Psychiatrie (Erwachsene)","BGI";"30 - Kinder- und Jugendpsychiatrie","BGII";"31 - Psychosomatik","BGI";"00 - Bitte eine Fachabteilung auswählen","Leer";"","Leer"},2,0)</f>
        <v>Leer</v>
      </c>
      <c r="S395" s="6" t="str">
        <f>VLOOKUP(C395,{"29 - Psychiatrie (Erwachsene)","BGIb";"30 - Kinder- und Jugendpsychiatrie","BGIIb";"31 - Psychosomatik","BGIb";"00 - Bitte eine Fachabteilung auswählen","Leer";"","Leer"},2,0)</f>
        <v>Leer</v>
      </c>
      <c r="T395" s="6" t="str">
        <f t="shared" si="49"/>
        <v>Leer</v>
      </c>
      <c r="U395" s="6" t="str">
        <f t="shared" si="42"/>
        <v/>
      </c>
      <c r="V395" s="6" t="str">
        <f>VLOOKUP($C395,{"29 - Psychiatrie (Erwachsene)","Anrechnungstatbestand";"30 - Kinder- und Jugendpsychiatrie","Anrechnungstatbestand";"31 - Psychosomatik","Anrechnungstatbestand";"","Leer";0,"Leer"},2,0)</f>
        <v>Leer</v>
      </c>
      <c r="W395" s="6" t="str">
        <f t="shared" si="43"/>
        <v>Leer</v>
      </c>
      <c r="X395" s="6">
        <f>VLOOKUP($C395,{"29 - Psychiatrie (Erwachsene)",1;"30 - Kinder- und Jugendpsychiatrie",1;"31 - Psychosomatik",1;"00 - Bitte eine Fachabteilung auswählen",0;"",0},2,0)</f>
        <v>0</v>
      </c>
      <c r="Y395" s="6">
        <f t="shared" si="44"/>
        <v>0</v>
      </c>
      <c r="Z395" s="6">
        <f t="shared" si="45"/>
        <v>0</v>
      </c>
      <c r="AA395" s="6">
        <f t="shared" si="46"/>
        <v>0</v>
      </c>
      <c r="AB395" s="6">
        <f t="shared" si="47"/>
        <v>0</v>
      </c>
      <c r="AC395" s="6">
        <f t="shared" si="48"/>
        <v>0</v>
      </c>
      <c r="AD395" s="6"/>
      <c r="AE395" s="6"/>
    </row>
    <row r="396" spans="1:31" s="20" customFormat="1" ht="15" customHeight="1" x14ac:dyDescent="0.25">
      <c r="A396" s="19"/>
      <c r="B396" s="74" t="str">
        <f t="shared" si="40"/>
        <v>!!!</v>
      </c>
      <c r="C396" s="202" t="str">
        <f>IF($D396&lt;&gt;"",VLOOKUP(TEXT($D396,0),'Angaben Stationen'!$C$15:$D$114,2,0),"")</f>
        <v/>
      </c>
      <c r="D396" s="203"/>
      <c r="E396" s="210"/>
      <c r="F396" s="222"/>
      <c r="G396" s="205"/>
      <c r="H396" s="205"/>
      <c r="I396" s="223"/>
      <c r="J396" s="224"/>
      <c r="K396" s="114"/>
      <c r="L396" s="115"/>
      <c r="Q396" s="6">
        <f t="shared" si="41"/>
        <v>0</v>
      </c>
      <c r="R396" s="6" t="str">
        <f>VLOOKUP(C396,{"29 - Psychiatrie (Erwachsene)","BGI";"30 - Kinder- und Jugendpsychiatrie","BGII";"31 - Psychosomatik","BGI";"00 - Bitte eine Fachabteilung auswählen","Leer";"","Leer"},2,0)</f>
        <v>Leer</v>
      </c>
      <c r="S396" s="6" t="str">
        <f>VLOOKUP(C396,{"29 - Psychiatrie (Erwachsene)","BGIb";"30 - Kinder- und Jugendpsychiatrie","BGIIb";"31 - Psychosomatik","BGIb";"00 - Bitte eine Fachabteilung auswählen","Leer";"","Leer"},2,0)</f>
        <v>Leer</v>
      </c>
      <c r="T396" s="6" t="str">
        <f t="shared" si="49"/>
        <v>Leer</v>
      </c>
      <c r="U396" s="6" t="str">
        <f t="shared" si="42"/>
        <v/>
      </c>
      <c r="V396" s="6" t="str">
        <f>VLOOKUP($C396,{"29 - Psychiatrie (Erwachsene)","Anrechnungstatbestand";"30 - Kinder- und Jugendpsychiatrie","Anrechnungstatbestand";"31 - Psychosomatik","Anrechnungstatbestand";"","Leer";0,"Leer"},2,0)</f>
        <v>Leer</v>
      </c>
      <c r="W396" s="6" t="str">
        <f t="shared" si="43"/>
        <v>Leer</v>
      </c>
      <c r="X396" s="6">
        <f>VLOOKUP($C396,{"29 - Psychiatrie (Erwachsene)",1;"30 - Kinder- und Jugendpsychiatrie",1;"31 - Psychosomatik",1;"00 - Bitte eine Fachabteilung auswählen",0;"",0},2,0)</f>
        <v>0</v>
      </c>
      <c r="Y396" s="6">
        <f t="shared" si="44"/>
        <v>0</v>
      </c>
      <c r="Z396" s="6">
        <f t="shared" si="45"/>
        <v>0</v>
      </c>
      <c r="AA396" s="6">
        <f t="shared" si="46"/>
        <v>0</v>
      </c>
      <c r="AB396" s="6">
        <f t="shared" si="47"/>
        <v>0</v>
      </c>
      <c r="AC396" s="6">
        <f t="shared" si="48"/>
        <v>0</v>
      </c>
      <c r="AD396" s="6"/>
      <c r="AE396" s="6"/>
    </row>
    <row r="397" spans="1:31" s="20" customFormat="1" ht="15" customHeight="1" x14ac:dyDescent="0.25">
      <c r="A397" s="19"/>
      <c r="B397" s="74" t="str">
        <f t="shared" si="40"/>
        <v>!!!</v>
      </c>
      <c r="C397" s="202" t="str">
        <f>IF($D397&lt;&gt;"",VLOOKUP(TEXT($D397,0),'Angaben Stationen'!$C$15:$D$114,2,0),"")</f>
        <v/>
      </c>
      <c r="D397" s="203"/>
      <c r="E397" s="210"/>
      <c r="F397" s="222"/>
      <c r="G397" s="205"/>
      <c r="H397" s="205"/>
      <c r="I397" s="223"/>
      <c r="J397" s="224"/>
      <c r="K397" s="114"/>
      <c r="L397" s="115"/>
      <c r="Q397" s="6">
        <f t="shared" si="41"/>
        <v>0</v>
      </c>
      <c r="R397" s="6" t="str">
        <f>VLOOKUP(C397,{"29 - Psychiatrie (Erwachsene)","BGI";"30 - Kinder- und Jugendpsychiatrie","BGII";"31 - Psychosomatik","BGI";"00 - Bitte eine Fachabteilung auswählen","Leer";"","Leer"},2,0)</f>
        <v>Leer</v>
      </c>
      <c r="S397" s="6" t="str">
        <f>VLOOKUP(C397,{"29 - Psychiatrie (Erwachsene)","BGIb";"30 - Kinder- und Jugendpsychiatrie","BGIIb";"31 - Psychosomatik","BGIb";"00 - Bitte eine Fachabteilung auswählen","Leer";"","Leer"},2,0)</f>
        <v>Leer</v>
      </c>
      <c r="T397" s="6" t="str">
        <f t="shared" si="49"/>
        <v>Leer</v>
      </c>
      <c r="U397" s="6" t="str">
        <f t="shared" si="42"/>
        <v/>
      </c>
      <c r="V397" s="6" t="str">
        <f>VLOOKUP($C397,{"29 - Psychiatrie (Erwachsene)","Anrechnungstatbestand";"30 - Kinder- und Jugendpsychiatrie","Anrechnungstatbestand";"31 - Psychosomatik","Anrechnungstatbestand";"","Leer";0,"Leer"},2,0)</f>
        <v>Leer</v>
      </c>
      <c r="W397" s="6" t="str">
        <f t="shared" si="43"/>
        <v>Leer</v>
      </c>
      <c r="X397" s="6">
        <f>VLOOKUP($C397,{"29 - Psychiatrie (Erwachsene)",1;"30 - Kinder- und Jugendpsychiatrie",1;"31 - Psychosomatik",1;"00 - Bitte eine Fachabteilung auswählen",0;"",0},2,0)</f>
        <v>0</v>
      </c>
      <c r="Y397" s="6">
        <f t="shared" si="44"/>
        <v>0</v>
      </c>
      <c r="Z397" s="6">
        <f t="shared" si="45"/>
        <v>0</v>
      </c>
      <c r="AA397" s="6">
        <f t="shared" si="46"/>
        <v>0</v>
      </c>
      <c r="AB397" s="6">
        <f t="shared" si="47"/>
        <v>0</v>
      </c>
      <c r="AC397" s="6">
        <f t="shared" si="48"/>
        <v>0</v>
      </c>
      <c r="AD397" s="6"/>
      <c r="AE397" s="6"/>
    </row>
    <row r="398" spans="1:31" s="20" customFormat="1" ht="15" customHeight="1" x14ac:dyDescent="0.25">
      <c r="A398" s="19"/>
      <c r="B398" s="74" t="str">
        <f t="shared" si="40"/>
        <v>!!!</v>
      </c>
      <c r="C398" s="202" t="str">
        <f>IF($D398&lt;&gt;"",VLOOKUP(TEXT($D398,0),'Angaben Stationen'!$C$15:$D$114,2,0),"")</f>
        <v/>
      </c>
      <c r="D398" s="203"/>
      <c r="E398" s="210"/>
      <c r="F398" s="222"/>
      <c r="G398" s="205"/>
      <c r="H398" s="205"/>
      <c r="I398" s="223"/>
      <c r="J398" s="224"/>
      <c r="K398" s="114"/>
      <c r="L398" s="115"/>
      <c r="Q398" s="6">
        <f t="shared" si="41"/>
        <v>0</v>
      </c>
      <c r="R398" s="6" t="str">
        <f>VLOOKUP(C398,{"29 - Psychiatrie (Erwachsene)","BGI";"30 - Kinder- und Jugendpsychiatrie","BGII";"31 - Psychosomatik","BGI";"00 - Bitte eine Fachabteilung auswählen","Leer";"","Leer"},2,0)</f>
        <v>Leer</v>
      </c>
      <c r="S398" s="6" t="str">
        <f>VLOOKUP(C398,{"29 - Psychiatrie (Erwachsene)","BGIb";"30 - Kinder- und Jugendpsychiatrie","BGIIb";"31 - Psychosomatik","BGIb";"00 - Bitte eine Fachabteilung auswählen","Leer";"","Leer"},2,0)</f>
        <v>Leer</v>
      </c>
      <c r="T398" s="6" t="str">
        <f t="shared" si="49"/>
        <v>Leer</v>
      </c>
      <c r="U398" s="6" t="str">
        <f t="shared" si="42"/>
        <v/>
      </c>
      <c r="V398" s="6" t="str">
        <f>VLOOKUP($C398,{"29 - Psychiatrie (Erwachsene)","Anrechnungstatbestand";"30 - Kinder- und Jugendpsychiatrie","Anrechnungstatbestand";"31 - Psychosomatik","Anrechnungstatbestand";"","Leer";0,"Leer"},2,0)</f>
        <v>Leer</v>
      </c>
      <c r="W398" s="6" t="str">
        <f t="shared" si="43"/>
        <v>Leer</v>
      </c>
      <c r="X398" s="6">
        <f>VLOOKUP($C398,{"29 - Psychiatrie (Erwachsene)",1;"30 - Kinder- und Jugendpsychiatrie",1;"31 - Psychosomatik",1;"00 - Bitte eine Fachabteilung auswählen",0;"",0},2,0)</f>
        <v>0</v>
      </c>
      <c r="Y398" s="6">
        <f t="shared" si="44"/>
        <v>0</v>
      </c>
      <c r="Z398" s="6">
        <f t="shared" si="45"/>
        <v>0</v>
      </c>
      <c r="AA398" s="6">
        <f t="shared" si="46"/>
        <v>0</v>
      </c>
      <c r="AB398" s="6">
        <f t="shared" si="47"/>
        <v>0</v>
      </c>
      <c r="AC398" s="6">
        <f t="shared" si="48"/>
        <v>0</v>
      </c>
      <c r="AD398" s="6"/>
      <c r="AE398" s="6"/>
    </row>
    <row r="399" spans="1:31" s="20" customFormat="1" ht="15" customHeight="1" x14ac:dyDescent="0.25">
      <c r="A399" s="19"/>
      <c r="B399" s="74" t="str">
        <f t="shared" ref="B399:B462" si="50">IF(SUM(X399:AE399)&lt;8,"!!!","")</f>
        <v>!!!</v>
      </c>
      <c r="C399" s="202" t="str">
        <f>IF($D399&lt;&gt;"",VLOOKUP(TEXT($D399,0),'Angaben Stationen'!$C$15:$D$114,2,0),"")</f>
        <v/>
      </c>
      <c r="D399" s="203"/>
      <c r="E399" s="210"/>
      <c r="F399" s="222"/>
      <c r="G399" s="205"/>
      <c r="H399" s="205"/>
      <c r="I399" s="223"/>
      <c r="J399" s="224"/>
      <c r="K399" s="114"/>
      <c r="L399" s="115"/>
      <c r="Q399" s="6">
        <f t="shared" si="41"/>
        <v>0</v>
      </c>
      <c r="R399" s="6" t="str">
        <f>VLOOKUP(C399,{"29 - Psychiatrie (Erwachsene)","BGI";"30 - Kinder- und Jugendpsychiatrie","BGII";"31 - Psychosomatik","BGI";"00 - Bitte eine Fachabteilung auswählen","Leer";"","Leer"},2,0)</f>
        <v>Leer</v>
      </c>
      <c r="S399" s="6" t="str">
        <f>VLOOKUP(C399,{"29 - Psychiatrie (Erwachsene)","BGIb";"30 - Kinder- und Jugendpsychiatrie","BGIIb";"31 - Psychosomatik","BGIb";"00 - Bitte eine Fachabteilung auswählen","Leer";"","Leer"},2,0)</f>
        <v>Leer</v>
      </c>
      <c r="T399" s="6" t="str">
        <f t="shared" si="49"/>
        <v>Leer</v>
      </c>
      <c r="U399" s="6" t="str">
        <f t="shared" si="42"/>
        <v/>
      </c>
      <c r="V399" s="6" t="str">
        <f>VLOOKUP($C399,{"29 - Psychiatrie (Erwachsene)","Anrechnungstatbestand";"30 - Kinder- und Jugendpsychiatrie","Anrechnungstatbestand";"31 - Psychosomatik","Anrechnungstatbestand";"","Leer";0,"Leer"},2,0)</f>
        <v>Leer</v>
      </c>
      <c r="W399" s="6" t="str">
        <f t="shared" si="43"/>
        <v>Leer</v>
      </c>
      <c r="X399" s="6">
        <f>VLOOKUP($C399,{"29 - Psychiatrie (Erwachsene)",1;"30 - Kinder- und Jugendpsychiatrie",1;"31 - Psychosomatik",1;"00 - Bitte eine Fachabteilung auswählen",0;"",0},2,0)</f>
        <v>0</v>
      </c>
      <c r="Y399" s="6">
        <f t="shared" si="44"/>
        <v>0</v>
      </c>
      <c r="Z399" s="6">
        <f t="shared" si="45"/>
        <v>0</v>
      </c>
      <c r="AA399" s="6">
        <f t="shared" si="46"/>
        <v>0</v>
      </c>
      <c r="AB399" s="6">
        <f t="shared" si="47"/>
        <v>0</v>
      </c>
      <c r="AC399" s="6">
        <f t="shared" si="48"/>
        <v>0</v>
      </c>
      <c r="AD399" s="6"/>
      <c r="AE399" s="6"/>
    </row>
    <row r="400" spans="1:31" s="20" customFormat="1" ht="15" customHeight="1" x14ac:dyDescent="0.25">
      <c r="A400" s="19"/>
      <c r="B400" s="74" t="str">
        <f t="shared" si="50"/>
        <v>!!!</v>
      </c>
      <c r="C400" s="202" t="str">
        <f>IF($D400&lt;&gt;"",VLOOKUP(TEXT($D400,0),'Angaben Stationen'!$C$15:$D$114,2,0),"")</f>
        <v/>
      </c>
      <c r="D400" s="203"/>
      <c r="E400" s="210"/>
      <c r="F400" s="222"/>
      <c r="G400" s="205"/>
      <c r="H400" s="205"/>
      <c r="I400" s="223"/>
      <c r="J400" s="224"/>
      <c r="K400" s="114"/>
      <c r="L400" s="115"/>
      <c r="Q400" s="6">
        <f t="shared" si="41"/>
        <v>0</v>
      </c>
      <c r="R400" s="6" t="str">
        <f>VLOOKUP(C400,{"29 - Psychiatrie (Erwachsene)","BGI";"30 - Kinder- und Jugendpsychiatrie","BGII";"31 - Psychosomatik","BGI";"00 - Bitte eine Fachabteilung auswählen","Leer";"","Leer"},2,0)</f>
        <v>Leer</v>
      </c>
      <c r="S400" s="6" t="str">
        <f>VLOOKUP(C400,{"29 - Psychiatrie (Erwachsene)","BGIb";"30 - Kinder- und Jugendpsychiatrie","BGIIb";"31 - Psychosomatik","BGIb";"00 - Bitte eine Fachabteilung auswählen","Leer";"","Leer"},2,0)</f>
        <v>Leer</v>
      </c>
      <c r="T400" s="6" t="str">
        <f t="shared" si="49"/>
        <v>Leer</v>
      </c>
      <c r="U400" s="6" t="str">
        <f t="shared" si="42"/>
        <v/>
      </c>
      <c r="V400" s="6" t="str">
        <f>VLOOKUP($C400,{"29 - Psychiatrie (Erwachsene)","Anrechnungstatbestand";"30 - Kinder- und Jugendpsychiatrie","Anrechnungstatbestand";"31 - Psychosomatik","Anrechnungstatbestand";"","Leer";0,"Leer"},2,0)</f>
        <v>Leer</v>
      </c>
      <c r="W400" s="6" t="str">
        <f t="shared" si="43"/>
        <v>Leer</v>
      </c>
      <c r="X400" s="6">
        <f>VLOOKUP($C400,{"29 - Psychiatrie (Erwachsene)",1;"30 - Kinder- und Jugendpsychiatrie",1;"31 - Psychosomatik",1;"00 - Bitte eine Fachabteilung auswählen",0;"",0},2,0)</f>
        <v>0</v>
      </c>
      <c r="Y400" s="6">
        <f t="shared" si="44"/>
        <v>0</v>
      </c>
      <c r="Z400" s="6">
        <f t="shared" si="45"/>
        <v>0</v>
      </c>
      <c r="AA400" s="6">
        <f t="shared" si="46"/>
        <v>0</v>
      </c>
      <c r="AB400" s="6">
        <f t="shared" si="47"/>
        <v>0</v>
      </c>
      <c r="AC400" s="6">
        <f t="shared" si="48"/>
        <v>0</v>
      </c>
      <c r="AD400" s="6"/>
      <c r="AE400" s="6"/>
    </row>
    <row r="401" spans="1:31" s="20" customFormat="1" ht="15" customHeight="1" x14ac:dyDescent="0.25">
      <c r="A401" s="19"/>
      <c r="B401" s="74" t="str">
        <f t="shared" si="50"/>
        <v>!!!</v>
      </c>
      <c r="C401" s="202" t="str">
        <f>IF($D401&lt;&gt;"",VLOOKUP(TEXT($D401,0),'Angaben Stationen'!$C$15:$D$114,2,0),"")</f>
        <v/>
      </c>
      <c r="D401" s="203"/>
      <c r="E401" s="210"/>
      <c r="F401" s="222"/>
      <c r="G401" s="205"/>
      <c r="H401" s="205"/>
      <c r="I401" s="223"/>
      <c r="J401" s="224"/>
      <c r="K401" s="114"/>
      <c r="L401" s="115"/>
      <c r="Q401" s="6">
        <f t="shared" ref="Q401:Q464" si="51">IF(LEN(B401)&gt;0,0,1)</f>
        <v>0</v>
      </c>
      <c r="R401" s="6" t="str">
        <f>VLOOKUP(C401,{"29 - Psychiatrie (Erwachsene)","BGI";"30 - Kinder- und Jugendpsychiatrie","BGII";"31 - Psychosomatik","BGI";"00 - Bitte eine Fachabteilung auswählen","Leer";"","Leer"},2,0)</f>
        <v>Leer</v>
      </c>
      <c r="S401" s="6" t="str">
        <f>VLOOKUP(C401,{"29 - Psychiatrie (Erwachsene)","BGIb";"30 - Kinder- und Jugendpsychiatrie","BGIIb";"31 - Psychosomatik","BGIb";"00 - Bitte eine Fachabteilung auswählen","Leer";"","Leer"},2,0)</f>
        <v>Leer</v>
      </c>
      <c r="T401" s="6" t="str">
        <f t="shared" si="49"/>
        <v>Leer</v>
      </c>
      <c r="U401" s="6" t="str">
        <f t="shared" ref="U401:U464" si="52">IF($C401&lt;&gt;"","Monate","")</f>
        <v/>
      </c>
      <c r="V401" s="6" t="str">
        <f>VLOOKUP($C401,{"29 - Psychiatrie (Erwachsene)","Anrechnungstatbestand";"30 - Kinder- und Jugendpsychiatrie","Anrechnungstatbestand";"31 - Psychosomatik","Anrechnungstatbestand";"","Leer";0,"Leer"},2,0)</f>
        <v>Leer</v>
      </c>
      <c r="W401" s="6" t="str">
        <f t="shared" ref="W401:W464" si="53">IF(F401="Anrechnung Fachkräfte Nicht-PPP-RL Berufsgruppen in VKS",S401,R401)</f>
        <v>Leer</v>
      </c>
      <c r="X401" s="6">
        <f>VLOOKUP($C401,{"29 - Psychiatrie (Erwachsene)",1;"30 - Kinder- und Jugendpsychiatrie",1;"31 - Psychosomatik",1;"00 - Bitte eine Fachabteilung auswählen",0;"",0},2,0)</f>
        <v>0</v>
      </c>
      <c r="Y401" s="6">
        <f t="shared" ref="Y401:Y464" si="54">IF(LEN($D401)&gt;0,1,0)</f>
        <v>0</v>
      </c>
      <c r="Z401" s="6">
        <f t="shared" ref="Z401:Z464" si="55">IF(LEN($E401)&gt;0,1,0)</f>
        <v>0</v>
      </c>
      <c r="AA401" s="6">
        <f t="shared" ref="AA401:AA464" si="56">IF(LEN($F401)&gt;0,1,0)</f>
        <v>0</v>
      </c>
      <c r="AB401" s="6">
        <f t="shared" ref="AB401:AB464" si="57">IF(LEN($G401)&gt;0,1,0)</f>
        <v>0</v>
      </c>
      <c r="AC401" s="6">
        <f t="shared" ref="AC401:AC464" si="58">IF(LEN($H401)&gt;0,1,0)</f>
        <v>0</v>
      </c>
      <c r="AD401" s="6"/>
      <c r="AE401" s="6"/>
    </row>
    <row r="402" spans="1:31" s="20" customFormat="1" ht="15" customHeight="1" x14ac:dyDescent="0.25">
      <c r="A402" s="19"/>
      <c r="B402" s="74" t="str">
        <f t="shared" si="50"/>
        <v>!!!</v>
      </c>
      <c r="C402" s="202" t="str">
        <f>IF($D402&lt;&gt;"",VLOOKUP(TEXT($D402,0),'Angaben Stationen'!$C$15:$D$114,2,0),"")</f>
        <v/>
      </c>
      <c r="D402" s="203"/>
      <c r="E402" s="210"/>
      <c r="F402" s="222"/>
      <c r="G402" s="205"/>
      <c r="H402" s="205"/>
      <c r="I402" s="223"/>
      <c r="J402" s="224"/>
      <c r="K402" s="114"/>
      <c r="L402" s="115"/>
      <c r="Q402" s="6">
        <f t="shared" si="51"/>
        <v>0</v>
      </c>
      <c r="R402" s="6" t="str">
        <f>VLOOKUP(C402,{"29 - Psychiatrie (Erwachsene)","BGI";"30 - Kinder- und Jugendpsychiatrie","BGII";"31 - Psychosomatik","BGI";"00 - Bitte eine Fachabteilung auswählen","Leer";"","Leer"},2,0)</f>
        <v>Leer</v>
      </c>
      <c r="S402" s="6" t="str">
        <f>VLOOKUP(C402,{"29 - Psychiatrie (Erwachsene)","BGIb";"30 - Kinder- und Jugendpsychiatrie","BGIIb";"31 - Psychosomatik","BGIb";"00 - Bitte eine Fachabteilung auswählen","Leer";"","Leer"},2,0)</f>
        <v>Leer</v>
      </c>
      <c r="T402" s="6" t="str">
        <f t="shared" ref="T402:T465" si="59">IF($D401&lt;&gt;"","Stationen","Leer")</f>
        <v>Leer</v>
      </c>
      <c r="U402" s="6" t="str">
        <f t="shared" si="52"/>
        <v/>
      </c>
      <c r="V402" s="6" t="str">
        <f>VLOOKUP($C402,{"29 - Psychiatrie (Erwachsene)","Anrechnungstatbestand";"30 - Kinder- und Jugendpsychiatrie","Anrechnungstatbestand";"31 - Psychosomatik","Anrechnungstatbestand";"","Leer";0,"Leer"},2,0)</f>
        <v>Leer</v>
      </c>
      <c r="W402" s="6" t="str">
        <f t="shared" si="53"/>
        <v>Leer</v>
      </c>
      <c r="X402" s="6">
        <f>VLOOKUP($C402,{"29 - Psychiatrie (Erwachsene)",1;"30 - Kinder- und Jugendpsychiatrie",1;"31 - Psychosomatik",1;"00 - Bitte eine Fachabteilung auswählen",0;"",0},2,0)</f>
        <v>0</v>
      </c>
      <c r="Y402" s="6">
        <f t="shared" si="54"/>
        <v>0</v>
      </c>
      <c r="Z402" s="6">
        <f t="shared" si="55"/>
        <v>0</v>
      </c>
      <c r="AA402" s="6">
        <f t="shared" si="56"/>
        <v>0</v>
      </c>
      <c r="AB402" s="6">
        <f t="shared" si="57"/>
        <v>0</v>
      </c>
      <c r="AC402" s="6">
        <f t="shared" si="58"/>
        <v>0</v>
      </c>
      <c r="AD402" s="6"/>
      <c r="AE402" s="6"/>
    </row>
    <row r="403" spans="1:31" s="20" customFormat="1" ht="15" customHeight="1" x14ac:dyDescent="0.25">
      <c r="A403" s="19"/>
      <c r="B403" s="74" t="str">
        <f t="shared" si="50"/>
        <v>!!!</v>
      </c>
      <c r="C403" s="202" t="str">
        <f>IF($D403&lt;&gt;"",VLOOKUP(TEXT($D403,0),'Angaben Stationen'!$C$15:$D$114,2,0),"")</f>
        <v/>
      </c>
      <c r="D403" s="203"/>
      <c r="E403" s="210"/>
      <c r="F403" s="222"/>
      <c r="G403" s="205"/>
      <c r="H403" s="205"/>
      <c r="I403" s="223"/>
      <c r="J403" s="224"/>
      <c r="K403" s="114"/>
      <c r="L403" s="115"/>
      <c r="Q403" s="6">
        <f t="shared" si="51"/>
        <v>0</v>
      </c>
      <c r="R403" s="6" t="str">
        <f>VLOOKUP(C403,{"29 - Psychiatrie (Erwachsene)","BGI";"30 - Kinder- und Jugendpsychiatrie","BGII";"31 - Psychosomatik","BGI";"00 - Bitte eine Fachabteilung auswählen","Leer";"","Leer"},2,0)</f>
        <v>Leer</v>
      </c>
      <c r="S403" s="6" t="str">
        <f>VLOOKUP(C403,{"29 - Psychiatrie (Erwachsene)","BGIb";"30 - Kinder- und Jugendpsychiatrie","BGIIb";"31 - Psychosomatik","BGIb";"00 - Bitte eine Fachabteilung auswählen","Leer";"","Leer"},2,0)</f>
        <v>Leer</v>
      </c>
      <c r="T403" s="6" t="str">
        <f t="shared" si="59"/>
        <v>Leer</v>
      </c>
      <c r="U403" s="6" t="str">
        <f t="shared" si="52"/>
        <v/>
      </c>
      <c r="V403" s="6" t="str">
        <f>VLOOKUP($C403,{"29 - Psychiatrie (Erwachsene)","Anrechnungstatbestand";"30 - Kinder- und Jugendpsychiatrie","Anrechnungstatbestand";"31 - Psychosomatik","Anrechnungstatbestand";"","Leer";0,"Leer"},2,0)</f>
        <v>Leer</v>
      </c>
      <c r="W403" s="6" t="str">
        <f t="shared" si="53"/>
        <v>Leer</v>
      </c>
      <c r="X403" s="6">
        <f>VLOOKUP($C403,{"29 - Psychiatrie (Erwachsene)",1;"30 - Kinder- und Jugendpsychiatrie",1;"31 - Psychosomatik",1;"00 - Bitte eine Fachabteilung auswählen",0;"",0},2,0)</f>
        <v>0</v>
      </c>
      <c r="Y403" s="6">
        <f t="shared" si="54"/>
        <v>0</v>
      </c>
      <c r="Z403" s="6">
        <f t="shared" si="55"/>
        <v>0</v>
      </c>
      <c r="AA403" s="6">
        <f t="shared" si="56"/>
        <v>0</v>
      </c>
      <c r="AB403" s="6">
        <f t="shared" si="57"/>
        <v>0</v>
      </c>
      <c r="AC403" s="6">
        <f t="shared" si="58"/>
        <v>0</v>
      </c>
      <c r="AD403" s="6"/>
      <c r="AE403" s="6"/>
    </row>
    <row r="404" spans="1:31" s="20" customFormat="1" ht="15" customHeight="1" x14ac:dyDescent="0.25">
      <c r="A404" s="19"/>
      <c r="B404" s="74" t="str">
        <f t="shared" si="50"/>
        <v>!!!</v>
      </c>
      <c r="C404" s="202" t="str">
        <f>IF($D404&lt;&gt;"",VLOOKUP(TEXT($D404,0),'Angaben Stationen'!$C$15:$D$114,2,0),"")</f>
        <v/>
      </c>
      <c r="D404" s="203"/>
      <c r="E404" s="210"/>
      <c r="F404" s="222"/>
      <c r="G404" s="205"/>
      <c r="H404" s="205"/>
      <c r="I404" s="223"/>
      <c r="J404" s="224"/>
      <c r="K404" s="114"/>
      <c r="L404" s="115"/>
      <c r="Q404" s="6">
        <f t="shared" si="51"/>
        <v>0</v>
      </c>
      <c r="R404" s="6" t="str">
        <f>VLOOKUP(C404,{"29 - Psychiatrie (Erwachsene)","BGI";"30 - Kinder- und Jugendpsychiatrie","BGII";"31 - Psychosomatik","BGI";"00 - Bitte eine Fachabteilung auswählen","Leer";"","Leer"},2,0)</f>
        <v>Leer</v>
      </c>
      <c r="S404" s="6" t="str">
        <f>VLOOKUP(C404,{"29 - Psychiatrie (Erwachsene)","BGIb";"30 - Kinder- und Jugendpsychiatrie","BGIIb";"31 - Psychosomatik","BGIb";"00 - Bitte eine Fachabteilung auswählen","Leer";"","Leer"},2,0)</f>
        <v>Leer</v>
      </c>
      <c r="T404" s="6" t="str">
        <f t="shared" si="59"/>
        <v>Leer</v>
      </c>
      <c r="U404" s="6" t="str">
        <f t="shared" si="52"/>
        <v/>
      </c>
      <c r="V404" s="6" t="str">
        <f>VLOOKUP($C404,{"29 - Psychiatrie (Erwachsene)","Anrechnungstatbestand";"30 - Kinder- und Jugendpsychiatrie","Anrechnungstatbestand";"31 - Psychosomatik","Anrechnungstatbestand";"","Leer";0,"Leer"},2,0)</f>
        <v>Leer</v>
      </c>
      <c r="W404" s="6" t="str">
        <f t="shared" si="53"/>
        <v>Leer</v>
      </c>
      <c r="X404" s="6">
        <f>VLOOKUP($C404,{"29 - Psychiatrie (Erwachsene)",1;"30 - Kinder- und Jugendpsychiatrie",1;"31 - Psychosomatik",1;"00 - Bitte eine Fachabteilung auswählen",0;"",0},2,0)</f>
        <v>0</v>
      </c>
      <c r="Y404" s="6">
        <f t="shared" si="54"/>
        <v>0</v>
      </c>
      <c r="Z404" s="6">
        <f t="shared" si="55"/>
        <v>0</v>
      </c>
      <c r="AA404" s="6">
        <f t="shared" si="56"/>
        <v>0</v>
      </c>
      <c r="AB404" s="6">
        <f t="shared" si="57"/>
        <v>0</v>
      </c>
      <c r="AC404" s="6">
        <f t="shared" si="58"/>
        <v>0</v>
      </c>
      <c r="AD404" s="6"/>
      <c r="AE404" s="6"/>
    </row>
    <row r="405" spans="1:31" s="20" customFormat="1" ht="15" customHeight="1" x14ac:dyDescent="0.25">
      <c r="A405" s="19"/>
      <c r="B405" s="74" t="str">
        <f t="shared" si="50"/>
        <v>!!!</v>
      </c>
      <c r="C405" s="202" t="str">
        <f>IF($D405&lt;&gt;"",VLOOKUP(TEXT($D405,0),'Angaben Stationen'!$C$15:$D$114,2,0),"")</f>
        <v/>
      </c>
      <c r="D405" s="203"/>
      <c r="E405" s="210"/>
      <c r="F405" s="222"/>
      <c r="G405" s="205"/>
      <c r="H405" s="205"/>
      <c r="I405" s="223"/>
      <c r="J405" s="224"/>
      <c r="K405" s="114"/>
      <c r="L405" s="115"/>
      <c r="Q405" s="6">
        <f t="shared" si="51"/>
        <v>0</v>
      </c>
      <c r="R405" s="6" t="str">
        <f>VLOOKUP(C405,{"29 - Psychiatrie (Erwachsene)","BGI";"30 - Kinder- und Jugendpsychiatrie","BGII";"31 - Psychosomatik","BGI";"00 - Bitte eine Fachabteilung auswählen","Leer";"","Leer"},2,0)</f>
        <v>Leer</v>
      </c>
      <c r="S405" s="6" t="str">
        <f>VLOOKUP(C405,{"29 - Psychiatrie (Erwachsene)","BGIb";"30 - Kinder- und Jugendpsychiatrie","BGIIb";"31 - Psychosomatik","BGIb";"00 - Bitte eine Fachabteilung auswählen","Leer";"","Leer"},2,0)</f>
        <v>Leer</v>
      </c>
      <c r="T405" s="6" t="str">
        <f t="shared" si="59"/>
        <v>Leer</v>
      </c>
      <c r="U405" s="6" t="str">
        <f t="shared" si="52"/>
        <v/>
      </c>
      <c r="V405" s="6" t="str">
        <f>VLOOKUP($C405,{"29 - Psychiatrie (Erwachsene)","Anrechnungstatbestand";"30 - Kinder- und Jugendpsychiatrie","Anrechnungstatbestand";"31 - Psychosomatik","Anrechnungstatbestand";"","Leer";0,"Leer"},2,0)</f>
        <v>Leer</v>
      </c>
      <c r="W405" s="6" t="str">
        <f t="shared" si="53"/>
        <v>Leer</v>
      </c>
      <c r="X405" s="6">
        <f>VLOOKUP($C405,{"29 - Psychiatrie (Erwachsene)",1;"30 - Kinder- und Jugendpsychiatrie",1;"31 - Psychosomatik",1;"00 - Bitte eine Fachabteilung auswählen",0;"",0},2,0)</f>
        <v>0</v>
      </c>
      <c r="Y405" s="6">
        <f t="shared" si="54"/>
        <v>0</v>
      </c>
      <c r="Z405" s="6">
        <f t="shared" si="55"/>
        <v>0</v>
      </c>
      <c r="AA405" s="6">
        <f t="shared" si="56"/>
        <v>0</v>
      </c>
      <c r="AB405" s="6">
        <f t="shared" si="57"/>
        <v>0</v>
      </c>
      <c r="AC405" s="6">
        <f t="shared" si="58"/>
        <v>0</v>
      </c>
      <c r="AD405" s="6"/>
      <c r="AE405" s="6"/>
    </row>
    <row r="406" spans="1:31" s="20" customFormat="1" ht="15" customHeight="1" x14ac:dyDescent="0.25">
      <c r="A406" s="19"/>
      <c r="B406" s="74" t="str">
        <f t="shared" si="50"/>
        <v>!!!</v>
      </c>
      <c r="C406" s="202" t="str">
        <f>IF($D406&lt;&gt;"",VLOOKUP(TEXT($D406,0),'Angaben Stationen'!$C$15:$D$114,2,0),"")</f>
        <v/>
      </c>
      <c r="D406" s="203"/>
      <c r="E406" s="210"/>
      <c r="F406" s="222"/>
      <c r="G406" s="205"/>
      <c r="H406" s="205"/>
      <c r="I406" s="223"/>
      <c r="J406" s="224"/>
      <c r="K406" s="114"/>
      <c r="L406" s="115"/>
      <c r="Q406" s="6">
        <f t="shared" si="51"/>
        <v>0</v>
      </c>
      <c r="R406" s="6" t="str">
        <f>VLOOKUP(C406,{"29 - Psychiatrie (Erwachsene)","BGI";"30 - Kinder- und Jugendpsychiatrie","BGII";"31 - Psychosomatik","BGI";"00 - Bitte eine Fachabteilung auswählen","Leer";"","Leer"},2,0)</f>
        <v>Leer</v>
      </c>
      <c r="S406" s="6" t="str">
        <f>VLOOKUP(C406,{"29 - Psychiatrie (Erwachsene)","BGIb";"30 - Kinder- und Jugendpsychiatrie","BGIIb";"31 - Psychosomatik","BGIb";"00 - Bitte eine Fachabteilung auswählen","Leer";"","Leer"},2,0)</f>
        <v>Leer</v>
      </c>
      <c r="T406" s="6" t="str">
        <f t="shared" si="59"/>
        <v>Leer</v>
      </c>
      <c r="U406" s="6" t="str">
        <f t="shared" si="52"/>
        <v/>
      </c>
      <c r="V406" s="6" t="str">
        <f>VLOOKUP($C406,{"29 - Psychiatrie (Erwachsene)","Anrechnungstatbestand";"30 - Kinder- und Jugendpsychiatrie","Anrechnungstatbestand";"31 - Psychosomatik","Anrechnungstatbestand";"","Leer";0,"Leer"},2,0)</f>
        <v>Leer</v>
      </c>
      <c r="W406" s="6" t="str">
        <f t="shared" si="53"/>
        <v>Leer</v>
      </c>
      <c r="X406" s="6">
        <f>VLOOKUP($C406,{"29 - Psychiatrie (Erwachsene)",1;"30 - Kinder- und Jugendpsychiatrie",1;"31 - Psychosomatik",1;"00 - Bitte eine Fachabteilung auswählen",0;"",0},2,0)</f>
        <v>0</v>
      </c>
      <c r="Y406" s="6">
        <f t="shared" si="54"/>
        <v>0</v>
      </c>
      <c r="Z406" s="6">
        <f t="shared" si="55"/>
        <v>0</v>
      </c>
      <c r="AA406" s="6">
        <f t="shared" si="56"/>
        <v>0</v>
      </c>
      <c r="AB406" s="6">
        <f t="shared" si="57"/>
        <v>0</v>
      </c>
      <c r="AC406" s="6">
        <f t="shared" si="58"/>
        <v>0</v>
      </c>
      <c r="AD406" s="6"/>
      <c r="AE406" s="6"/>
    </row>
    <row r="407" spans="1:31" s="20" customFormat="1" ht="15" customHeight="1" x14ac:dyDescent="0.25">
      <c r="A407" s="19"/>
      <c r="B407" s="74" t="str">
        <f t="shared" si="50"/>
        <v>!!!</v>
      </c>
      <c r="C407" s="202" t="str">
        <f>IF($D407&lt;&gt;"",VLOOKUP(TEXT($D407,0),'Angaben Stationen'!$C$15:$D$114,2,0),"")</f>
        <v/>
      </c>
      <c r="D407" s="203"/>
      <c r="E407" s="210"/>
      <c r="F407" s="222"/>
      <c r="G407" s="205"/>
      <c r="H407" s="205"/>
      <c r="I407" s="223"/>
      <c r="J407" s="224"/>
      <c r="K407" s="114"/>
      <c r="L407" s="115"/>
      <c r="Q407" s="6">
        <f t="shared" si="51"/>
        <v>0</v>
      </c>
      <c r="R407" s="6" t="str">
        <f>VLOOKUP(C407,{"29 - Psychiatrie (Erwachsene)","BGI";"30 - Kinder- und Jugendpsychiatrie","BGII";"31 - Psychosomatik","BGI";"00 - Bitte eine Fachabteilung auswählen","Leer";"","Leer"},2,0)</f>
        <v>Leer</v>
      </c>
      <c r="S407" s="6" t="str">
        <f>VLOOKUP(C407,{"29 - Psychiatrie (Erwachsene)","BGIb";"30 - Kinder- und Jugendpsychiatrie","BGIIb";"31 - Psychosomatik","BGIb";"00 - Bitte eine Fachabteilung auswählen","Leer";"","Leer"},2,0)</f>
        <v>Leer</v>
      </c>
      <c r="T407" s="6" t="str">
        <f t="shared" si="59"/>
        <v>Leer</v>
      </c>
      <c r="U407" s="6" t="str">
        <f t="shared" si="52"/>
        <v/>
      </c>
      <c r="V407" s="6" t="str">
        <f>VLOOKUP($C407,{"29 - Psychiatrie (Erwachsene)","Anrechnungstatbestand";"30 - Kinder- und Jugendpsychiatrie","Anrechnungstatbestand";"31 - Psychosomatik","Anrechnungstatbestand";"","Leer";0,"Leer"},2,0)</f>
        <v>Leer</v>
      </c>
      <c r="W407" s="6" t="str">
        <f t="shared" si="53"/>
        <v>Leer</v>
      </c>
      <c r="X407" s="6">
        <f>VLOOKUP($C407,{"29 - Psychiatrie (Erwachsene)",1;"30 - Kinder- und Jugendpsychiatrie",1;"31 - Psychosomatik",1;"00 - Bitte eine Fachabteilung auswählen",0;"",0},2,0)</f>
        <v>0</v>
      </c>
      <c r="Y407" s="6">
        <f t="shared" si="54"/>
        <v>0</v>
      </c>
      <c r="Z407" s="6">
        <f t="shared" si="55"/>
        <v>0</v>
      </c>
      <c r="AA407" s="6">
        <f t="shared" si="56"/>
        <v>0</v>
      </c>
      <c r="AB407" s="6">
        <f t="shared" si="57"/>
        <v>0</v>
      </c>
      <c r="AC407" s="6">
        <f t="shared" si="58"/>
        <v>0</v>
      </c>
      <c r="AD407" s="6"/>
      <c r="AE407" s="6"/>
    </row>
    <row r="408" spans="1:31" s="20" customFormat="1" ht="15" customHeight="1" x14ac:dyDescent="0.25">
      <c r="A408" s="19"/>
      <c r="B408" s="74" t="str">
        <f t="shared" si="50"/>
        <v>!!!</v>
      </c>
      <c r="C408" s="202" t="str">
        <f>IF($D408&lt;&gt;"",VLOOKUP(TEXT($D408,0),'Angaben Stationen'!$C$15:$D$114,2,0),"")</f>
        <v/>
      </c>
      <c r="D408" s="203"/>
      <c r="E408" s="210"/>
      <c r="F408" s="222"/>
      <c r="G408" s="205"/>
      <c r="H408" s="205"/>
      <c r="I408" s="223"/>
      <c r="J408" s="224"/>
      <c r="K408" s="114"/>
      <c r="L408" s="115"/>
      <c r="Q408" s="6">
        <f t="shared" si="51"/>
        <v>0</v>
      </c>
      <c r="R408" s="6" t="str">
        <f>VLOOKUP(C408,{"29 - Psychiatrie (Erwachsene)","BGI";"30 - Kinder- und Jugendpsychiatrie","BGII";"31 - Psychosomatik","BGI";"00 - Bitte eine Fachabteilung auswählen","Leer";"","Leer"},2,0)</f>
        <v>Leer</v>
      </c>
      <c r="S408" s="6" t="str">
        <f>VLOOKUP(C408,{"29 - Psychiatrie (Erwachsene)","BGIb";"30 - Kinder- und Jugendpsychiatrie","BGIIb";"31 - Psychosomatik","BGIb";"00 - Bitte eine Fachabteilung auswählen","Leer";"","Leer"},2,0)</f>
        <v>Leer</v>
      </c>
      <c r="T408" s="6" t="str">
        <f t="shared" si="59"/>
        <v>Leer</v>
      </c>
      <c r="U408" s="6" t="str">
        <f t="shared" si="52"/>
        <v/>
      </c>
      <c r="V408" s="6" t="str">
        <f>VLOOKUP($C408,{"29 - Psychiatrie (Erwachsene)","Anrechnungstatbestand";"30 - Kinder- und Jugendpsychiatrie","Anrechnungstatbestand";"31 - Psychosomatik","Anrechnungstatbestand";"","Leer";0,"Leer"},2,0)</f>
        <v>Leer</v>
      </c>
      <c r="W408" s="6" t="str">
        <f t="shared" si="53"/>
        <v>Leer</v>
      </c>
      <c r="X408" s="6">
        <f>VLOOKUP($C408,{"29 - Psychiatrie (Erwachsene)",1;"30 - Kinder- und Jugendpsychiatrie",1;"31 - Psychosomatik",1;"00 - Bitte eine Fachabteilung auswählen",0;"",0},2,0)</f>
        <v>0</v>
      </c>
      <c r="Y408" s="6">
        <f t="shared" si="54"/>
        <v>0</v>
      </c>
      <c r="Z408" s="6">
        <f t="shared" si="55"/>
        <v>0</v>
      </c>
      <c r="AA408" s="6">
        <f t="shared" si="56"/>
        <v>0</v>
      </c>
      <c r="AB408" s="6">
        <f t="shared" si="57"/>
        <v>0</v>
      </c>
      <c r="AC408" s="6">
        <f t="shared" si="58"/>
        <v>0</v>
      </c>
      <c r="AD408" s="6"/>
      <c r="AE408" s="6"/>
    </row>
    <row r="409" spans="1:31" s="20" customFormat="1" ht="15" customHeight="1" x14ac:dyDescent="0.25">
      <c r="A409" s="19"/>
      <c r="B409" s="74" t="str">
        <f t="shared" si="50"/>
        <v>!!!</v>
      </c>
      <c r="C409" s="202" t="str">
        <f>IF($D409&lt;&gt;"",VLOOKUP(TEXT($D409,0),'Angaben Stationen'!$C$15:$D$114,2,0),"")</f>
        <v/>
      </c>
      <c r="D409" s="203"/>
      <c r="E409" s="210"/>
      <c r="F409" s="222"/>
      <c r="G409" s="205"/>
      <c r="H409" s="205"/>
      <c r="I409" s="223"/>
      <c r="J409" s="224"/>
      <c r="K409" s="114"/>
      <c r="L409" s="115"/>
      <c r="Q409" s="6">
        <f t="shared" si="51"/>
        <v>0</v>
      </c>
      <c r="R409" s="6" t="str">
        <f>VLOOKUP(C409,{"29 - Psychiatrie (Erwachsene)","BGI";"30 - Kinder- und Jugendpsychiatrie","BGII";"31 - Psychosomatik","BGI";"00 - Bitte eine Fachabteilung auswählen","Leer";"","Leer"},2,0)</f>
        <v>Leer</v>
      </c>
      <c r="S409" s="6" t="str">
        <f>VLOOKUP(C409,{"29 - Psychiatrie (Erwachsene)","BGIb";"30 - Kinder- und Jugendpsychiatrie","BGIIb";"31 - Psychosomatik","BGIb";"00 - Bitte eine Fachabteilung auswählen","Leer";"","Leer"},2,0)</f>
        <v>Leer</v>
      </c>
      <c r="T409" s="6" t="str">
        <f t="shared" si="59"/>
        <v>Leer</v>
      </c>
      <c r="U409" s="6" t="str">
        <f t="shared" si="52"/>
        <v/>
      </c>
      <c r="V409" s="6" t="str">
        <f>VLOOKUP($C409,{"29 - Psychiatrie (Erwachsene)","Anrechnungstatbestand";"30 - Kinder- und Jugendpsychiatrie","Anrechnungstatbestand";"31 - Psychosomatik","Anrechnungstatbestand";"","Leer";0,"Leer"},2,0)</f>
        <v>Leer</v>
      </c>
      <c r="W409" s="6" t="str">
        <f t="shared" si="53"/>
        <v>Leer</v>
      </c>
      <c r="X409" s="6">
        <f>VLOOKUP($C409,{"29 - Psychiatrie (Erwachsene)",1;"30 - Kinder- und Jugendpsychiatrie",1;"31 - Psychosomatik",1;"00 - Bitte eine Fachabteilung auswählen",0;"",0},2,0)</f>
        <v>0</v>
      </c>
      <c r="Y409" s="6">
        <f t="shared" si="54"/>
        <v>0</v>
      </c>
      <c r="Z409" s="6">
        <f t="shared" si="55"/>
        <v>0</v>
      </c>
      <c r="AA409" s="6">
        <f t="shared" si="56"/>
        <v>0</v>
      </c>
      <c r="AB409" s="6">
        <f t="shared" si="57"/>
        <v>0</v>
      </c>
      <c r="AC409" s="6">
        <f t="shared" si="58"/>
        <v>0</v>
      </c>
      <c r="AD409" s="6"/>
      <c r="AE409" s="6"/>
    </row>
    <row r="410" spans="1:31" s="20" customFormat="1" ht="15" customHeight="1" x14ac:dyDescent="0.25">
      <c r="A410" s="19"/>
      <c r="B410" s="74" t="str">
        <f t="shared" si="50"/>
        <v>!!!</v>
      </c>
      <c r="C410" s="202" t="str">
        <f>IF($D410&lt;&gt;"",VLOOKUP(TEXT($D410,0),'Angaben Stationen'!$C$15:$D$114,2,0),"")</f>
        <v/>
      </c>
      <c r="D410" s="203"/>
      <c r="E410" s="210"/>
      <c r="F410" s="222"/>
      <c r="G410" s="205"/>
      <c r="H410" s="205"/>
      <c r="I410" s="223"/>
      <c r="J410" s="224"/>
      <c r="K410" s="114"/>
      <c r="L410" s="115"/>
      <c r="Q410" s="6">
        <f t="shared" si="51"/>
        <v>0</v>
      </c>
      <c r="R410" s="6" t="str">
        <f>VLOOKUP(C410,{"29 - Psychiatrie (Erwachsene)","BGI";"30 - Kinder- und Jugendpsychiatrie","BGII";"31 - Psychosomatik","BGI";"00 - Bitte eine Fachabteilung auswählen","Leer";"","Leer"},2,0)</f>
        <v>Leer</v>
      </c>
      <c r="S410" s="6" t="str">
        <f>VLOOKUP(C410,{"29 - Psychiatrie (Erwachsene)","BGIb";"30 - Kinder- und Jugendpsychiatrie","BGIIb";"31 - Psychosomatik","BGIb";"00 - Bitte eine Fachabteilung auswählen","Leer";"","Leer"},2,0)</f>
        <v>Leer</v>
      </c>
      <c r="T410" s="6" t="str">
        <f t="shared" si="59"/>
        <v>Leer</v>
      </c>
      <c r="U410" s="6" t="str">
        <f t="shared" si="52"/>
        <v/>
      </c>
      <c r="V410" s="6" t="str">
        <f>VLOOKUP($C410,{"29 - Psychiatrie (Erwachsene)","Anrechnungstatbestand";"30 - Kinder- und Jugendpsychiatrie","Anrechnungstatbestand";"31 - Psychosomatik","Anrechnungstatbestand";"","Leer";0,"Leer"},2,0)</f>
        <v>Leer</v>
      </c>
      <c r="W410" s="6" t="str">
        <f t="shared" si="53"/>
        <v>Leer</v>
      </c>
      <c r="X410" s="6">
        <f>VLOOKUP($C410,{"29 - Psychiatrie (Erwachsene)",1;"30 - Kinder- und Jugendpsychiatrie",1;"31 - Psychosomatik",1;"00 - Bitte eine Fachabteilung auswählen",0;"",0},2,0)</f>
        <v>0</v>
      </c>
      <c r="Y410" s="6">
        <f t="shared" si="54"/>
        <v>0</v>
      </c>
      <c r="Z410" s="6">
        <f t="shared" si="55"/>
        <v>0</v>
      </c>
      <c r="AA410" s="6">
        <f t="shared" si="56"/>
        <v>0</v>
      </c>
      <c r="AB410" s="6">
        <f t="shared" si="57"/>
        <v>0</v>
      </c>
      <c r="AC410" s="6">
        <f t="shared" si="58"/>
        <v>0</v>
      </c>
      <c r="AD410" s="6"/>
      <c r="AE410" s="6"/>
    </row>
    <row r="411" spans="1:31" s="20" customFormat="1" ht="15" customHeight="1" x14ac:dyDescent="0.25">
      <c r="A411" s="19"/>
      <c r="B411" s="74" t="str">
        <f t="shared" si="50"/>
        <v>!!!</v>
      </c>
      <c r="C411" s="202" t="str">
        <f>IF($D411&lt;&gt;"",VLOOKUP(TEXT($D411,0),'Angaben Stationen'!$C$15:$D$114,2,0),"")</f>
        <v/>
      </c>
      <c r="D411" s="203"/>
      <c r="E411" s="210"/>
      <c r="F411" s="222"/>
      <c r="G411" s="205"/>
      <c r="H411" s="205"/>
      <c r="I411" s="223"/>
      <c r="J411" s="224"/>
      <c r="K411" s="114"/>
      <c r="L411" s="115"/>
      <c r="Q411" s="6">
        <f t="shared" si="51"/>
        <v>0</v>
      </c>
      <c r="R411" s="6" t="str">
        <f>VLOOKUP(C411,{"29 - Psychiatrie (Erwachsene)","BGI";"30 - Kinder- und Jugendpsychiatrie","BGII";"31 - Psychosomatik","BGI";"00 - Bitte eine Fachabteilung auswählen","Leer";"","Leer"},2,0)</f>
        <v>Leer</v>
      </c>
      <c r="S411" s="6" t="str">
        <f>VLOOKUP(C411,{"29 - Psychiatrie (Erwachsene)","BGIb";"30 - Kinder- und Jugendpsychiatrie","BGIIb";"31 - Psychosomatik","BGIb";"00 - Bitte eine Fachabteilung auswählen","Leer";"","Leer"},2,0)</f>
        <v>Leer</v>
      </c>
      <c r="T411" s="6" t="str">
        <f t="shared" si="59"/>
        <v>Leer</v>
      </c>
      <c r="U411" s="6" t="str">
        <f t="shared" si="52"/>
        <v/>
      </c>
      <c r="V411" s="6" t="str">
        <f>VLOOKUP($C411,{"29 - Psychiatrie (Erwachsene)","Anrechnungstatbestand";"30 - Kinder- und Jugendpsychiatrie","Anrechnungstatbestand";"31 - Psychosomatik","Anrechnungstatbestand";"","Leer";0,"Leer"},2,0)</f>
        <v>Leer</v>
      </c>
      <c r="W411" s="6" t="str">
        <f t="shared" si="53"/>
        <v>Leer</v>
      </c>
      <c r="X411" s="6">
        <f>VLOOKUP($C411,{"29 - Psychiatrie (Erwachsene)",1;"30 - Kinder- und Jugendpsychiatrie",1;"31 - Psychosomatik",1;"00 - Bitte eine Fachabteilung auswählen",0;"",0},2,0)</f>
        <v>0</v>
      </c>
      <c r="Y411" s="6">
        <f t="shared" si="54"/>
        <v>0</v>
      </c>
      <c r="Z411" s="6">
        <f t="shared" si="55"/>
        <v>0</v>
      </c>
      <c r="AA411" s="6">
        <f t="shared" si="56"/>
        <v>0</v>
      </c>
      <c r="AB411" s="6">
        <f t="shared" si="57"/>
        <v>0</v>
      </c>
      <c r="AC411" s="6">
        <f t="shared" si="58"/>
        <v>0</v>
      </c>
      <c r="AD411" s="6"/>
      <c r="AE411" s="6"/>
    </row>
    <row r="412" spans="1:31" s="20" customFormat="1" ht="15" customHeight="1" x14ac:dyDescent="0.25">
      <c r="A412" s="19"/>
      <c r="B412" s="74" t="str">
        <f t="shared" si="50"/>
        <v>!!!</v>
      </c>
      <c r="C412" s="202" t="str">
        <f>IF($D412&lt;&gt;"",VLOOKUP(TEXT($D412,0),'Angaben Stationen'!$C$15:$D$114,2,0),"")</f>
        <v/>
      </c>
      <c r="D412" s="203"/>
      <c r="E412" s="210"/>
      <c r="F412" s="222"/>
      <c r="G412" s="205"/>
      <c r="H412" s="205"/>
      <c r="I412" s="223"/>
      <c r="J412" s="224"/>
      <c r="K412" s="114"/>
      <c r="L412" s="115"/>
      <c r="Q412" s="6">
        <f t="shared" si="51"/>
        <v>0</v>
      </c>
      <c r="R412" s="6" t="str">
        <f>VLOOKUP(C412,{"29 - Psychiatrie (Erwachsene)","BGI";"30 - Kinder- und Jugendpsychiatrie","BGII";"31 - Psychosomatik","BGI";"00 - Bitte eine Fachabteilung auswählen","Leer";"","Leer"},2,0)</f>
        <v>Leer</v>
      </c>
      <c r="S412" s="6" t="str">
        <f>VLOOKUP(C412,{"29 - Psychiatrie (Erwachsene)","BGIb";"30 - Kinder- und Jugendpsychiatrie","BGIIb";"31 - Psychosomatik","BGIb";"00 - Bitte eine Fachabteilung auswählen","Leer";"","Leer"},2,0)</f>
        <v>Leer</v>
      </c>
      <c r="T412" s="6" t="str">
        <f t="shared" si="59"/>
        <v>Leer</v>
      </c>
      <c r="U412" s="6" t="str">
        <f t="shared" si="52"/>
        <v/>
      </c>
      <c r="V412" s="6" t="str">
        <f>VLOOKUP($C412,{"29 - Psychiatrie (Erwachsene)","Anrechnungstatbestand";"30 - Kinder- und Jugendpsychiatrie","Anrechnungstatbestand";"31 - Psychosomatik","Anrechnungstatbestand";"","Leer";0,"Leer"},2,0)</f>
        <v>Leer</v>
      </c>
      <c r="W412" s="6" t="str">
        <f t="shared" si="53"/>
        <v>Leer</v>
      </c>
      <c r="X412" s="6">
        <f>VLOOKUP($C412,{"29 - Psychiatrie (Erwachsene)",1;"30 - Kinder- und Jugendpsychiatrie",1;"31 - Psychosomatik",1;"00 - Bitte eine Fachabteilung auswählen",0;"",0},2,0)</f>
        <v>0</v>
      </c>
      <c r="Y412" s="6">
        <f t="shared" si="54"/>
        <v>0</v>
      </c>
      <c r="Z412" s="6">
        <f t="shared" si="55"/>
        <v>0</v>
      </c>
      <c r="AA412" s="6">
        <f t="shared" si="56"/>
        <v>0</v>
      </c>
      <c r="AB412" s="6">
        <f t="shared" si="57"/>
        <v>0</v>
      </c>
      <c r="AC412" s="6">
        <f t="shared" si="58"/>
        <v>0</v>
      </c>
      <c r="AD412" s="6"/>
      <c r="AE412" s="6"/>
    </row>
    <row r="413" spans="1:31" s="20" customFormat="1" ht="15" customHeight="1" x14ac:dyDescent="0.25">
      <c r="A413" s="19"/>
      <c r="B413" s="74" t="str">
        <f t="shared" si="50"/>
        <v>!!!</v>
      </c>
      <c r="C413" s="202" t="str">
        <f>IF($D413&lt;&gt;"",VLOOKUP(TEXT($D413,0),'Angaben Stationen'!$C$15:$D$114,2,0),"")</f>
        <v/>
      </c>
      <c r="D413" s="203"/>
      <c r="E413" s="210"/>
      <c r="F413" s="222"/>
      <c r="G413" s="205"/>
      <c r="H413" s="205"/>
      <c r="I413" s="223"/>
      <c r="J413" s="224"/>
      <c r="K413" s="114"/>
      <c r="L413" s="115"/>
      <c r="Q413" s="6">
        <f t="shared" si="51"/>
        <v>0</v>
      </c>
      <c r="R413" s="6" t="str">
        <f>VLOOKUP(C413,{"29 - Psychiatrie (Erwachsene)","BGI";"30 - Kinder- und Jugendpsychiatrie","BGII";"31 - Psychosomatik","BGI";"00 - Bitte eine Fachabteilung auswählen","Leer";"","Leer"},2,0)</f>
        <v>Leer</v>
      </c>
      <c r="S413" s="6" t="str">
        <f>VLOOKUP(C413,{"29 - Psychiatrie (Erwachsene)","BGIb";"30 - Kinder- und Jugendpsychiatrie","BGIIb";"31 - Psychosomatik","BGIb";"00 - Bitte eine Fachabteilung auswählen","Leer";"","Leer"},2,0)</f>
        <v>Leer</v>
      </c>
      <c r="T413" s="6" t="str">
        <f t="shared" si="59"/>
        <v>Leer</v>
      </c>
      <c r="U413" s="6" t="str">
        <f t="shared" si="52"/>
        <v/>
      </c>
      <c r="V413" s="6" t="str">
        <f>VLOOKUP($C413,{"29 - Psychiatrie (Erwachsene)","Anrechnungstatbestand";"30 - Kinder- und Jugendpsychiatrie","Anrechnungstatbestand";"31 - Psychosomatik","Anrechnungstatbestand";"","Leer";0,"Leer"},2,0)</f>
        <v>Leer</v>
      </c>
      <c r="W413" s="6" t="str">
        <f t="shared" si="53"/>
        <v>Leer</v>
      </c>
      <c r="X413" s="6">
        <f>VLOOKUP($C413,{"29 - Psychiatrie (Erwachsene)",1;"30 - Kinder- und Jugendpsychiatrie",1;"31 - Psychosomatik",1;"00 - Bitte eine Fachabteilung auswählen",0;"",0},2,0)</f>
        <v>0</v>
      </c>
      <c r="Y413" s="6">
        <f t="shared" si="54"/>
        <v>0</v>
      </c>
      <c r="Z413" s="6">
        <f t="shared" si="55"/>
        <v>0</v>
      </c>
      <c r="AA413" s="6">
        <f t="shared" si="56"/>
        <v>0</v>
      </c>
      <c r="AB413" s="6">
        <f t="shared" si="57"/>
        <v>0</v>
      </c>
      <c r="AC413" s="6">
        <f t="shared" si="58"/>
        <v>0</v>
      </c>
      <c r="AD413" s="6"/>
      <c r="AE413" s="6"/>
    </row>
    <row r="414" spans="1:31" s="20" customFormat="1" ht="15" customHeight="1" x14ac:dyDescent="0.25">
      <c r="A414" s="19"/>
      <c r="B414" s="74" t="str">
        <f t="shared" si="50"/>
        <v>!!!</v>
      </c>
      <c r="C414" s="202" t="str">
        <f>IF($D414&lt;&gt;"",VLOOKUP(TEXT($D414,0),'Angaben Stationen'!$C$15:$D$114,2,0),"")</f>
        <v/>
      </c>
      <c r="D414" s="203"/>
      <c r="E414" s="210"/>
      <c r="F414" s="222"/>
      <c r="G414" s="205"/>
      <c r="H414" s="205"/>
      <c r="I414" s="223"/>
      <c r="J414" s="224"/>
      <c r="K414" s="114"/>
      <c r="L414" s="115"/>
      <c r="Q414" s="6">
        <f t="shared" si="51"/>
        <v>0</v>
      </c>
      <c r="R414" s="6" t="str">
        <f>VLOOKUP(C414,{"29 - Psychiatrie (Erwachsene)","BGI";"30 - Kinder- und Jugendpsychiatrie","BGII";"31 - Psychosomatik","BGI";"00 - Bitte eine Fachabteilung auswählen","Leer";"","Leer"},2,0)</f>
        <v>Leer</v>
      </c>
      <c r="S414" s="6" t="str">
        <f>VLOOKUP(C414,{"29 - Psychiatrie (Erwachsene)","BGIb";"30 - Kinder- und Jugendpsychiatrie","BGIIb";"31 - Psychosomatik","BGIb";"00 - Bitte eine Fachabteilung auswählen","Leer";"","Leer"},2,0)</f>
        <v>Leer</v>
      </c>
      <c r="T414" s="6" t="str">
        <f t="shared" si="59"/>
        <v>Leer</v>
      </c>
      <c r="U414" s="6" t="str">
        <f t="shared" si="52"/>
        <v/>
      </c>
      <c r="V414" s="6" t="str">
        <f>VLOOKUP($C414,{"29 - Psychiatrie (Erwachsene)","Anrechnungstatbestand";"30 - Kinder- und Jugendpsychiatrie","Anrechnungstatbestand";"31 - Psychosomatik","Anrechnungstatbestand";"","Leer";0,"Leer"},2,0)</f>
        <v>Leer</v>
      </c>
      <c r="W414" s="6" t="str">
        <f t="shared" si="53"/>
        <v>Leer</v>
      </c>
      <c r="X414" s="6">
        <f>VLOOKUP($C414,{"29 - Psychiatrie (Erwachsene)",1;"30 - Kinder- und Jugendpsychiatrie",1;"31 - Psychosomatik",1;"00 - Bitte eine Fachabteilung auswählen",0;"",0},2,0)</f>
        <v>0</v>
      </c>
      <c r="Y414" s="6">
        <f t="shared" si="54"/>
        <v>0</v>
      </c>
      <c r="Z414" s="6">
        <f t="shared" si="55"/>
        <v>0</v>
      </c>
      <c r="AA414" s="6">
        <f t="shared" si="56"/>
        <v>0</v>
      </c>
      <c r="AB414" s="6">
        <f t="shared" si="57"/>
        <v>0</v>
      </c>
      <c r="AC414" s="6">
        <f t="shared" si="58"/>
        <v>0</v>
      </c>
      <c r="AD414" s="6"/>
      <c r="AE414" s="6"/>
    </row>
    <row r="415" spans="1:31" s="20" customFormat="1" ht="15" customHeight="1" x14ac:dyDescent="0.25">
      <c r="A415" s="19"/>
      <c r="B415" s="74" t="str">
        <f t="shared" si="50"/>
        <v>!!!</v>
      </c>
      <c r="C415" s="202" t="str">
        <f>IF($D415&lt;&gt;"",VLOOKUP(TEXT($D415,0),'Angaben Stationen'!$C$15:$D$114,2,0),"")</f>
        <v/>
      </c>
      <c r="D415" s="203"/>
      <c r="E415" s="210"/>
      <c r="F415" s="222"/>
      <c r="G415" s="205"/>
      <c r="H415" s="205"/>
      <c r="I415" s="223"/>
      <c r="J415" s="224"/>
      <c r="K415" s="114"/>
      <c r="L415" s="115"/>
      <c r="Q415" s="6">
        <f t="shared" si="51"/>
        <v>0</v>
      </c>
      <c r="R415" s="6" t="str">
        <f>VLOOKUP(C415,{"29 - Psychiatrie (Erwachsene)","BGI";"30 - Kinder- und Jugendpsychiatrie","BGII";"31 - Psychosomatik","BGI";"00 - Bitte eine Fachabteilung auswählen","Leer";"","Leer"},2,0)</f>
        <v>Leer</v>
      </c>
      <c r="S415" s="6" t="str">
        <f>VLOOKUP(C415,{"29 - Psychiatrie (Erwachsene)","BGIb";"30 - Kinder- und Jugendpsychiatrie","BGIIb";"31 - Psychosomatik","BGIb";"00 - Bitte eine Fachabteilung auswählen","Leer";"","Leer"},2,0)</f>
        <v>Leer</v>
      </c>
      <c r="T415" s="6" t="str">
        <f t="shared" si="59"/>
        <v>Leer</v>
      </c>
      <c r="U415" s="6" t="str">
        <f t="shared" si="52"/>
        <v/>
      </c>
      <c r="V415" s="6" t="str">
        <f>VLOOKUP($C415,{"29 - Psychiatrie (Erwachsene)","Anrechnungstatbestand";"30 - Kinder- und Jugendpsychiatrie","Anrechnungstatbestand";"31 - Psychosomatik","Anrechnungstatbestand";"","Leer";0,"Leer"},2,0)</f>
        <v>Leer</v>
      </c>
      <c r="W415" s="6" t="str">
        <f t="shared" si="53"/>
        <v>Leer</v>
      </c>
      <c r="X415" s="6">
        <f>VLOOKUP($C415,{"29 - Psychiatrie (Erwachsene)",1;"30 - Kinder- und Jugendpsychiatrie",1;"31 - Psychosomatik",1;"00 - Bitte eine Fachabteilung auswählen",0;"",0},2,0)</f>
        <v>0</v>
      </c>
      <c r="Y415" s="6">
        <f t="shared" si="54"/>
        <v>0</v>
      </c>
      <c r="Z415" s="6">
        <f t="shared" si="55"/>
        <v>0</v>
      </c>
      <c r="AA415" s="6">
        <f t="shared" si="56"/>
        <v>0</v>
      </c>
      <c r="AB415" s="6">
        <f t="shared" si="57"/>
        <v>0</v>
      </c>
      <c r="AC415" s="6">
        <f t="shared" si="58"/>
        <v>0</v>
      </c>
      <c r="AD415" s="6"/>
      <c r="AE415" s="6"/>
    </row>
    <row r="416" spans="1:31" s="20" customFormat="1" ht="15" customHeight="1" x14ac:dyDescent="0.25">
      <c r="A416" s="19"/>
      <c r="B416" s="74" t="str">
        <f t="shared" si="50"/>
        <v>!!!</v>
      </c>
      <c r="C416" s="202" t="str">
        <f>IF($D416&lt;&gt;"",VLOOKUP(TEXT($D416,0),'Angaben Stationen'!$C$15:$D$114,2,0),"")</f>
        <v/>
      </c>
      <c r="D416" s="203"/>
      <c r="E416" s="210"/>
      <c r="F416" s="222"/>
      <c r="G416" s="205"/>
      <c r="H416" s="205"/>
      <c r="I416" s="223"/>
      <c r="J416" s="224"/>
      <c r="K416" s="114"/>
      <c r="L416" s="115"/>
      <c r="Q416" s="6">
        <f t="shared" si="51"/>
        <v>0</v>
      </c>
      <c r="R416" s="6" t="str">
        <f>VLOOKUP(C416,{"29 - Psychiatrie (Erwachsene)","BGI";"30 - Kinder- und Jugendpsychiatrie","BGII";"31 - Psychosomatik","BGI";"00 - Bitte eine Fachabteilung auswählen","Leer";"","Leer"},2,0)</f>
        <v>Leer</v>
      </c>
      <c r="S416" s="6" t="str">
        <f>VLOOKUP(C416,{"29 - Psychiatrie (Erwachsene)","BGIb";"30 - Kinder- und Jugendpsychiatrie","BGIIb";"31 - Psychosomatik","BGIb";"00 - Bitte eine Fachabteilung auswählen","Leer";"","Leer"},2,0)</f>
        <v>Leer</v>
      </c>
      <c r="T416" s="6" t="str">
        <f t="shared" si="59"/>
        <v>Leer</v>
      </c>
      <c r="U416" s="6" t="str">
        <f t="shared" si="52"/>
        <v/>
      </c>
      <c r="V416" s="6" t="str">
        <f>VLOOKUP($C416,{"29 - Psychiatrie (Erwachsene)","Anrechnungstatbestand";"30 - Kinder- und Jugendpsychiatrie","Anrechnungstatbestand";"31 - Psychosomatik","Anrechnungstatbestand";"","Leer";0,"Leer"},2,0)</f>
        <v>Leer</v>
      </c>
      <c r="W416" s="6" t="str">
        <f t="shared" si="53"/>
        <v>Leer</v>
      </c>
      <c r="X416" s="6">
        <f>VLOOKUP($C416,{"29 - Psychiatrie (Erwachsene)",1;"30 - Kinder- und Jugendpsychiatrie",1;"31 - Psychosomatik",1;"00 - Bitte eine Fachabteilung auswählen",0;"",0},2,0)</f>
        <v>0</v>
      </c>
      <c r="Y416" s="6">
        <f t="shared" si="54"/>
        <v>0</v>
      </c>
      <c r="Z416" s="6">
        <f t="shared" si="55"/>
        <v>0</v>
      </c>
      <c r="AA416" s="6">
        <f t="shared" si="56"/>
        <v>0</v>
      </c>
      <c r="AB416" s="6">
        <f t="shared" si="57"/>
        <v>0</v>
      </c>
      <c r="AC416" s="6">
        <f t="shared" si="58"/>
        <v>0</v>
      </c>
      <c r="AD416" s="6"/>
      <c r="AE416" s="6"/>
    </row>
    <row r="417" spans="1:31" s="20" customFormat="1" ht="15" customHeight="1" x14ac:dyDescent="0.25">
      <c r="A417" s="19"/>
      <c r="B417" s="74" t="str">
        <f t="shared" si="50"/>
        <v>!!!</v>
      </c>
      <c r="C417" s="202" t="str">
        <f>IF($D417&lt;&gt;"",VLOOKUP(TEXT($D417,0),'Angaben Stationen'!$C$15:$D$114,2,0),"")</f>
        <v/>
      </c>
      <c r="D417" s="203"/>
      <c r="E417" s="210"/>
      <c r="F417" s="222"/>
      <c r="G417" s="205"/>
      <c r="H417" s="205"/>
      <c r="I417" s="223"/>
      <c r="J417" s="224"/>
      <c r="K417" s="114"/>
      <c r="L417" s="115"/>
      <c r="Q417" s="6">
        <f t="shared" si="51"/>
        <v>0</v>
      </c>
      <c r="R417" s="6" t="str">
        <f>VLOOKUP(C417,{"29 - Psychiatrie (Erwachsene)","BGI";"30 - Kinder- und Jugendpsychiatrie","BGII";"31 - Psychosomatik","BGI";"00 - Bitte eine Fachabteilung auswählen","Leer";"","Leer"},2,0)</f>
        <v>Leer</v>
      </c>
      <c r="S417" s="6" t="str">
        <f>VLOOKUP(C417,{"29 - Psychiatrie (Erwachsene)","BGIb";"30 - Kinder- und Jugendpsychiatrie","BGIIb";"31 - Psychosomatik","BGIb";"00 - Bitte eine Fachabteilung auswählen","Leer";"","Leer"},2,0)</f>
        <v>Leer</v>
      </c>
      <c r="T417" s="6" t="str">
        <f t="shared" si="59"/>
        <v>Leer</v>
      </c>
      <c r="U417" s="6" t="str">
        <f t="shared" si="52"/>
        <v/>
      </c>
      <c r="V417" s="6" t="str">
        <f>VLOOKUP($C417,{"29 - Psychiatrie (Erwachsene)","Anrechnungstatbestand";"30 - Kinder- und Jugendpsychiatrie","Anrechnungstatbestand";"31 - Psychosomatik","Anrechnungstatbestand";"","Leer";0,"Leer"},2,0)</f>
        <v>Leer</v>
      </c>
      <c r="W417" s="6" t="str">
        <f t="shared" si="53"/>
        <v>Leer</v>
      </c>
      <c r="X417" s="6">
        <f>VLOOKUP($C417,{"29 - Psychiatrie (Erwachsene)",1;"30 - Kinder- und Jugendpsychiatrie",1;"31 - Psychosomatik",1;"00 - Bitte eine Fachabteilung auswählen",0;"",0},2,0)</f>
        <v>0</v>
      </c>
      <c r="Y417" s="6">
        <f t="shared" si="54"/>
        <v>0</v>
      </c>
      <c r="Z417" s="6">
        <f t="shared" si="55"/>
        <v>0</v>
      </c>
      <c r="AA417" s="6">
        <f t="shared" si="56"/>
        <v>0</v>
      </c>
      <c r="AB417" s="6">
        <f t="shared" si="57"/>
        <v>0</v>
      </c>
      <c r="AC417" s="6">
        <f t="shared" si="58"/>
        <v>0</v>
      </c>
      <c r="AD417" s="6"/>
      <c r="AE417" s="6"/>
    </row>
    <row r="418" spans="1:31" s="20" customFormat="1" ht="15" customHeight="1" x14ac:dyDescent="0.25">
      <c r="A418" s="19"/>
      <c r="B418" s="74" t="str">
        <f t="shared" si="50"/>
        <v>!!!</v>
      </c>
      <c r="C418" s="202" t="str">
        <f>IF($D418&lt;&gt;"",VLOOKUP(TEXT($D418,0),'Angaben Stationen'!$C$15:$D$114,2,0),"")</f>
        <v/>
      </c>
      <c r="D418" s="203"/>
      <c r="E418" s="210"/>
      <c r="F418" s="222"/>
      <c r="G418" s="205"/>
      <c r="H418" s="205"/>
      <c r="I418" s="223"/>
      <c r="J418" s="224"/>
      <c r="K418" s="114"/>
      <c r="L418" s="115"/>
      <c r="Q418" s="6">
        <f t="shared" si="51"/>
        <v>0</v>
      </c>
      <c r="R418" s="6" t="str">
        <f>VLOOKUP(C418,{"29 - Psychiatrie (Erwachsene)","BGI";"30 - Kinder- und Jugendpsychiatrie","BGII";"31 - Psychosomatik","BGI";"00 - Bitte eine Fachabteilung auswählen","Leer";"","Leer"},2,0)</f>
        <v>Leer</v>
      </c>
      <c r="S418" s="6" t="str">
        <f>VLOOKUP(C418,{"29 - Psychiatrie (Erwachsene)","BGIb";"30 - Kinder- und Jugendpsychiatrie","BGIIb";"31 - Psychosomatik","BGIb";"00 - Bitte eine Fachabteilung auswählen","Leer";"","Leer"},2,0)</f>
        <v>Leer</v>
      </c>
      <c r="T418" s="6" t="str">
        <f t="shared" si="59"/>
        <v>Leer</v>
      </c>
      <c r="U418" s="6" t="str">
        <f t="shared" si="52"/>
        <v/>
      </c>
      <c r="V418" s="6" t="str">
        <f>VLOOKUP($C418,{"29 - Psychiatrie (Erwachsene)","Anrechnungstatbestand";"30 - Kinder- und Jugendpsychiatrie","Anrechnungstatbestand";"31 - Psychosomatik","Anrechnungstatbestand";"","Leer";0,"Leer"},2,0)</f>
        <v>Leer</v>
      </c>
      <c r="W418" s="6" t="str">
        <f t="shared" si="53"/>
        <v>Leer</v>
      </c>
      <c r="X418" s="6">
        <f>VLOOKUP($C418,{"29 - Psychiatrie (Erwachsene)",1;"30 - Kinder- und Jugendpsychiatrie",1;"31 - Psychosomatik",1;"00 - Bitte eine Fachabteilung auswählen",0;"",0},2,0)</f>
        <v>0</v>
      </c>
      <c r="Y418" s="6">
        <f t="shared" si="54"/>
        <v>0</v>
      </c>
      <c r="Z418" s="6">
        <f t="shared" si="55"/>
        <v>0</v>
      </c>
      <c r="AA418" s="6">
        <f t="shared" si="56"/>
        <v>0</v>
      </c>
      <c r="AB418" s="6">
        <f t="shared" si="57"/>
        <v>0</v>
      </c>
      <c r="AC418" s="6">
        <f t="shared" si="58"/>
        <v>0</v>
      </c>
      <c r="AD418" s="6"/>
      <c r="AE418" s="6"/>
    </row>
    <row r="419" spans="1:31" s="20" customFormat="1" ht="15" customHeight="1" x14ac:dyDescent="0.25">
      <c r="A419" s="19"/>
      <c r="B419" s="74" t="str">
        <f t="shared" si="50"/>
        <v>!!!</v>
      </c>
      <c r="C419" s="202" t="str">
        <f>IF($D419&lt;&gt;"",VLOOKUP(TEXT($D419,0),'Angaben Stationen'!$C$15:$D$114,2,0),"")</f>
        <v/>
      </c>
      <c r="D419" s="203"/>
      <c r="E419" s="210"/>
      <c r="F419" s="222"/>
      <c r="G419" s="205"/>
      <c r="H419" s="205"/>
      <c r="I419" s="223"/>
      <c r="J419" s="224"/>
      <c r="K419" s="114"/>
      <c r="L419" s="115"/>
      <c r="Q419" s="6">
        <f t="shared" si="51"/>
        <v>0</v>
      </c>
      <c r="R419" s="6" t="str">
        <f>VLOOKUP(C419,{"29 - Psychiatrie (Erwachsene)","BGI";"30 - Kinder- und Jugendpsychiatrie","BGII";"31 - Psychosomatik","BGI";"00 - Bitte eine Fachabteilung auswählen","Leer";"","Leer"},2,0)</f>
        <v>Leer</v>
      </c>
      <c r="S419" s="6" t="str">
        <f>VLOOKUP(C419,{"29 - Psychiatrie (Erwachsene)","BGIb";"30 - Kinder- und Jugendpsychiatrie","BGIIb";"31 - Psychosomatik","BGIb";"00 - Bitte eine Fachabteilung auswählen","Leer";"","Leer"},2,0)</f>
        <v>Leer</v>
      </c>
      <c r="T419" s="6" t="str">
        <f t="shared" si="59"/>
        <v>Leer</v>
      </c>
      <c r="U419" s="6" t="str">
        <f t="shared" si="52"/>
        <v/>
      </c>
      <c r="V419" s="6" t="str">
        <f>VLOOKUP($C419,{"29 - Psychiatrie (Erwachsene)","Anrechnungstatbestand";"30 - Kinder- und Jugendpsychiatrie","Anrechnungstatbestand";"31 - Psychosomatik","Anrechnungstatbestand";"","Leer";0,"Leer"},2,0)</f>
        <v>Leer</v>
      </c>
      <c r="W419" s="6" t="str">
        <f t="shared" si="53"/>
        <v>Leer</v>
      </c>
      <c r="X419" s="6">
        <f>VLOOKUP($C419,{"29 - Psychiatrie (Erwachsene)",1;"30 - Kinder- und Jugendpsychiatrie",1;"31 - Psychosomatik",1;"00 - Bitte eine Fachabteilung auswählen",0;"",0},2,0)</f>
        <v>0</v>
      </c>
      <c r="Y419" s="6">
        <f t="shared" si="54"/>
        <v>0</v>
      </c>
      <c r="Z419" s="6">
        <f t="shared" si="55"/>
        <v>0</v>
      </c>
      <c r="AA419" s="6">
        <f t="shared" si="56"/>
        <v>0</v>
      </c>
      <c r="AB419" s="6">
        <f t="shared" si="57"/>
        <v>0</v>
      </c>
      <c r="AC419" s="6">
        <f t="shared" si="58"/>
        <v>0</v>
      </c>
      <c r="AD419" s="6"/>
      <c r="AE419" s="6"/>
    </row>
    <row r="420" spans="1:31" s="20" customFormat="1" ht="15" customHeight="1" x14ac:dyDescent="0.25">
      <c r="A420" s="19"/>
      <c r="B420" s="74" t="str">
        <f t="shared" si="50"/>
        <v>!!!</v>
      </c>
      <c r="C420" s="202" t="str">
        <f>IF($D420&lt;&gt;"",VLOOKUP(TEXT($D420,0),'Angaben Stationen'!$C$15:$D$114,2,0),"")</f>
        <v/>
      </c>
      <c r="D420" s="203"/>
      <c r="E420" s="210"/>
      <c r="F420" s="222"/>
      <c r="G420" s="205"/>
      <c r="H420" s="205"/>
      <c r="I420" s="223"/>
      <c r="J420" s="224"/>
      <c r="K420" s="114"/>
      <c r="L420" s="115"/>
      <c r="Q420" s="6">
        <f t="shared" si="51"/>
        <v>0</v>
      </c>
      <c r="R420" s="6" t="str">
        <f>VLOOKUP(C420,{"29 - Psychiatrie (Erwachsene)","BGI";"30 - Kinder- und Jugendpsychiatrie","BGII";"31 - Psychosomatik","BGI";"00 - Bitte eine Fachabteilung auswählen","Leer";"","Leer"},2,0)</f>
        <v>Leer</v>
      </c>
      <c r="S420" s="6" t="str">
        <f>VLOOKUP(C420,{"29 - Psychiatrie (Erwachsene)","BGIb";"30 - Kinder- und Jugendpsychiatrie","BGIIb";"31 - Psychosomatik","BGIb";"00 - Bitte eine Fachabteilung auswählen","Leer";"","Leer"},2,0)</f>
        <v>Leer</v>
      </c>
      <c r="T420" s="6" t="str">
        <f t="shared" si="59"/>
        <v>Leer</v>
      </c>
      <c r="U420" s="6" t="str">
        <f t="shared" si="52"/>
        <v/>
      </c>
      <c r="V420" s="6" t="str">
        <f>VLOOKUP($C420,{"29 - Psychiatrie (Erwachsene)","Anrechnungstatbestand";"30 - Kinder- und Jugendpsychiatrie","Anrechnungstatbestand";"31 - Psychosomatik","Anrechnungstatbestand";"","Leer";0,"Leer"},2,0)</f>
        <v>Leer</v>
      </c>
      <c r="W420" s="6" t="str">
        <f t="shared" si="53"/>
        <v>Leer</v>
      </c>
      <c r="X420" s="6">
        <f>VLOOKUP($C420,{"29 - Psychiatrie (Erwachsene)",1;"30 - Kinder- und Jugendpsychiatrie",1;"31 - Psychosomatik",1;"00 - Bitte eine Fachabteilung auswählen",0;"",0},2,0)</f>
        <v>0</v>
      </c>
      <c r="Y420" s="6">
        <f t="shared" si="54"/>
        <v>0</v>
      </c>
      <c r="Z420" s="6">
        <f t="shared" si="55"/>
        <v>0</v>
      </c>
      <c r="AA420" s="6">
        <f t="shared" si="56"/>
        <v>0</v>
      </c>
      <c r="AB420" s="6">
        <f t="shared" si="57"/>
        <v>0</v>
      </c>
      <c r="AC420" s="6">
        <f t="shared" si="58"/>
        <v>0</v>
      </c>
      <c r="AD420" s="6"/>
      <c r="AE420" s="6"/>
    </row>
    <row r="421" spans="1:31" s="20" customFormat="1" ht="15" customHeight="1" x14ac:dyDescent="0.25">
      <c r="A421" s="19"/>
      <c r="B421" s="74" t="str">
        <f t="shared" si="50"/>
        <v>!!!</v>
      </c>
      <c r="C421" s="202" t="str">
        <f>IF($D421&lt;&gt;"",VLOOKUP(TEXT($D421,0),'Angaben Stationen'!$C$15:$D$114,2,0),"")</f>
        <v/>
      </c>
      <c r="D421" s="203"/>
      <c r="E421" s="210"/>
      <c r="F421" s="222"/>
      <c r="G421" s="205"/>
      <c r="H421" s="205"/>
      <c r="I421" s="223"/>
      <c r="J421" s="224"/>
      <c r="K421" s="114"/>
      <c r="L421" s="115"/>
      <c r="Q421" s="6">
        <f t="shared" si="51"/>
        <v>0</v>
      </c>
      <c r="R421" s="6" t="str">
        <f>VLOOKUP(C421,{"29 - Psychiatrie (Erwachsene)","BGI";"30 - Kinder- und Jugendpsychiatrie","BGII";"31 - Psychosomatik","BGI";"00 - Bitte eine Fachabteilung auswählen","Leer";"","Leer"},2,0)</f>
        <v>Leer</v>
      </c>
      <c r="S421" s="6" t="str">
        <f>VLOOKUP(C421,{"29 - Psychiatrie (Erwachsene)","BGIb";"30 - Kinder- und Jugendpsychiatrie","BGIIb";"31 - Psychosomatik","BGIb";"00 - Bitte eine Fachabteilung auswählen","Leer";"","Leer"},2,0)</f>
        <v>Leer</v>
      </c>
      <c r="T421" s="6" t="str">
        <f t="shared" si="59"/>
        <v>Leer</v>
      </c>
      <c r="U421" s="6" t="str">
        <f t="shared" si="52"/>
        <v/>
      </c>
      <c r="V421" s="6" t="str">
        <f>VLOOKUP($C421,{"29 - Psychiatrie (Erwachsene)","Anrechnungstatbestand";"30 - Kinder- und Jugendpsychiatrie","Anrechnungstatbestand";"31 - Psychosomatik","Anrechnungstatbestand";"","Leer";0,"Leer"},2,0)</f>
        <v>Leer</v>
      </c>
      <c r="W421" s="6" t="str">
        <f t="shared" si="53"/>
        <v>Leer</v>
      </c>
      <c r="X421" s="6">
        <f>VLOOKUP($C421,{"29 - Psychiatrie (Erwachsene)",1;"30 - Kinder- und Jugendpsychiatrie",1;"31 - Psychosomatik",1;"00 - Bitte eine Fachabteilung auswählen",0;"",0},2,0)</f>
        <v>0</v>
      </c>
      <c r="Y421" s="6">
        <f t="shared" si="54"/>
        <v>0</v>
      </c>
      <c r="Z421" s="6">
        <f t="shared" si="55"/>
        <v>0</v>
      </c>
      <c r="AA421" s="6">
        <f t="shared" si="56"/>
        <v>0</v>
      </c>
      <c r="AB421" s="6">
        <f t="shared" si="57"/>
        <v>0</v>
      </c>
      <c r="AC421" s="6">
        <f t="shared" si="58"/>
        <v>0</v>
      </c>
      <c r="AD421" s="6"/>
      <c r="AE421" s="6"/>
    </row>
    <row r="422" spans="1:31" s="20" customFormat="1" ht="15" customHeight="1" x14ac:dyDescent="0.25">
      <c r="A422" s="19"/>
      <c r="B422" s="74" t="str">
        <f t="shared" si="50"/>
        <v>!!!</v>
      </c>
      <c r="C422" s="202" t="str">
        <f>IF($D422&lt;&gt;"",VLOOKUP(TEXT($D422,0),'Angaben Stationen'!$C$15:$D$114,2,0),"")</f>
        <v/>
      </c>
      <c r="D422" s="203"/>
      <c r="E422" s="210"/>
      <c r="F422" s="222"/>
      <c r="G422" s="205"/>
      <c r="H422" s="205"/>
      <c r="I422" s="223"/>
      <c r="J422" s="224"/>
      <c r="K422" s="114"/>
      <c r="L422" s="115"/>
      <c r="Q422" s="6">
        <f t="shared" si="51"/>
        <v>0</v>
      </c>
      <c r="R422" s="6" t="str">
        <f>VLOOKUP(C422,{"29 - Psychiatrie (Erwachsene)","BGI";"30 - Kinder- und Jugendpsychiatrie","BGII";"31 - Psychosomatik","BGI";"00 - Bitte eine Fachabteilung auswählen","Leer";"","Leer"},2,0)</f>
        <v>Leer</v>
      </c>
      <c r="S422" s="6" t="str">
        <f>VLOOKUP(C422,{"29 - Psychiatrie (Erwachsene)","BGIb";"30 - Kinder- und Jugendpsychiatrie","BGIIb";"31 - Psychosomatik","BGIb";"00 - Bitte eine Fachabteilung auswählen","Leer";"","Leer"},2,0)</f>
        <v>Leer</v>
      </c>
      <c r="T422" s="6" t="str">
        <f t="shared" si="59"/>
        <v>Leer</v>
      </c>
      <c r="U422" s="6" t="str">
        <f t="shared" si="52"/>
        <v/>
      </c>
      <c r="V422" s="6" t="str">
        <f>VLOOKUP($C422,{"29 - Psychiatrie (Erwachsene)","Anrechnungstatbestand";"30 - Kinder- und Jugendpsychiatrie","Anrechnungstatbestand";"31 - Psychosomatik","Anrechnungstatbestand";"","Leer";0,"Leer"},2,0)</f>
        <v>Leer</v>
      </c>
      <c r="W422" s="6" t="str">
        <f t="shared" si="53"/>
        <v>Leer</v>
      </c>
      <c r="X422" s="6">
        <f>VLOOKUP($C422,{"29 - Psychiatrie (Erwachsene)",1;"30 - Kinder- und Jugendpsychiatrie",1;"31 - Psychosomatik",1;"00 - Bitte eine Fachabteilung auswählen",0;"",0},2,0)</f>
        <v>0</v>
      </c>
      <c r="Y422" s="6">
        <f t="shared" si="54"/>
        <v>0</v>
      </c>
      <c r="Z422" s="6">
        <f t="shared" si="55"/>
        <v>0</v>
      </c>
      <c r="AA422" s="6">
        <f t="shared" si="56"/>
        <v>0</v>
      </c>
      <c r="AB422" s="6">
        <f t="shared" si="57"/>
        <v>0</v>
      </c>
      <c r="AC422" s="6">
        <f t="shared" si="58"/>
        <v>0</v>
      </c>
      <c r="AD422" s="6"/>
      <c r="AE422" s="6"/>
    </row>
    <row r="423" spans="1:31" s="20" customFormat="1" ht="15" customHeight="1" x14ac:dyDescent="0.25">
      <c r="A423" s="19"/>
      <c r="B423" s="74" t="str">
        <f t="shared" si="50"/>
        <v>!!!</v>
      </c>
      <c r="C423" s="202" t="str">
        <f>IF($D423&lt;&gt;"",VLOOKUP(TEXT($D423,0),'Angaben Stationen'!$C$15:$D$114,2,0),"")</f>
        <v/>
      </c>
      <c r="D423" s="203"/>
      <c r="E423" s="210"/>
      <c r="F423" s="222"/>
      <c r="G423" s="205"/>
      <c r="H423" s="205"/>
      <c r="I423" s="223"/>
      <c r="J423" s="224"/>
      <c r="K423" s="114"/>
      <c r="L423" s="115"/>
      <c r="Q423" s="6">
        <f t="shared" si="51"/>
        <v>0</v>
      </c>
      <c r="R423" s="6" t="str">
        <f>VLOOKUP(C423,{"29 - Psychiatrie (Erwachsene)","BGI";"30 - Kinder- und Jugendpsychiatrie","BGII";"31 - Psychosomatik","BGI";"00 - Bitte eine Fachabteilung auswählen","Leer";"","Leer"},2,0)</f>
        <v>Leer</v>
      </c>
      <c r="S423" s="6" t="str">
        <f>VLOOKUP(C423,{"29 - Psychiatrie (Erwachsene)","BGIb";"30 - Kinder- und Jugendpsychiatrie","BGIIb";"31 - Psychosomatik","BGIb";"00 - Bitte eine Fachabteilung auswählen","Leer";"","Leer"},2,0)</f>
        <v>Leer</v>
      </c>
      <c r="T423" s="6" t="str">
        <f t="shared" si="59"/>
        <v>Leer</v>
      </c>
      <c r="U423" s="6" t="str">
        <f t="shared" si="52"/>
        <v/>
      </c>
      <c r="V423" s="6" t="str">
        <f>VLOOKUP($C423,{"29 - Psychiatrie (Erwachsene)","Anrechnungstatbestand";"30 - Kinder- und Jugendpsychiatrie","Anrechnungstatbestand";"31 - Psychosomatik","Anrechnungstatbestand";"","Leer";0,"Leer"},2,0)</f>
        <v>Leer</v>
      </c>
      <c r="W423" s="6" t="str">
        <f t="shared" si="53"/>
        <v>Leer</v>
      </c>
      <c r="X423" s="6">
        <f>VLOOKUP($C423,{"29 - Psychiatrie (Erwachsene)",1;"30 - Kinder- und Jugendpsychiatrie",1;"31 - Psychosomatik",1;"00 - Bitte eine Fachabteilung auswählen",0;"",0},2,0)</f>
        <v>0</v>
      </c>
      <c r="Y423" s="6">
        <f t="shared" si="54"/>
        <v>0</v>
      </c>
      <c r="Z423" s="6">
        <f t="shared" si="55"/>
        <v>0</v>
      </c>
      <c r="AA423" s="6">
        <f t="shared" si="56"/>
        <v>0</v>
      </c>
      <c r="AB423" s="6">
        <f t="shared" si="57"/>
        <v>0</v>
      </c>
      <c r="AC423" s="6">
        <f t="shared" si="58"/>
        <v>0</v>
      </c>
      <c r="AD423" s="6"/>
      <c r="AE423" s="6"/>
    </row>
    <row r="424" spans="1:31" s="20" customFormat="1" ht="15" customHeight="1" x14ac:dyDescent="0.25">
      <c r="A424" s="19"/>
      <c r="B424" s="74" t="str">
        <f t="shared" si="50"/>
        <v>!!!</v>
      </c>
      <c r="C424" s="202" t="str">
        <f>IF($D424&lt;&gt;"",VLOOKUP(TEXT($D424,0),'Angaben Stationen'!$C$15:$D$114,2,0),"")</f>
        <v/>
      </c>
      <c r="D424" s="203"/>
      <c r="E424" s="210"/>
      <c r="F424" s="222"/>
      <c r="G424" s="205"/>
      <c r="H424" s="205"/>
      <c r="I424" s="223"/>
      <c r="J424" s="224"/>
      <c r="K424" s="114"/>
      <c r="L424" s="115"/>
      <c r="Q424" s="6">
        <f t="shared" si="51"/>
        <v>0</v>
      </c>
      <c r="R424" s="6" t="str">
        <f>VLOOKUP(C424,{"29 - Psychiatrie (Erwachsene)","BGI";"30 - Kinder- und Jugendpsychiatrie","BGII";"31 - Psychosomatik","BGI";"00 - Bitte eine Fachabteilung auswählen","Leer";"","Leer"},2,0)</f>
        <v>Leer</v>
      </c>
      <c r="S424" s="6" t="str">
        <f>VLOOKUP(C424,{"29 - Psychiatrie (Erwachsene)","BGIb";"30 - Kinder- und Jugendpsychiatrie","BGIIb";"31 - Psychosomatik","BGIb";"00 - Bitte eine Fachabteilung auswählen","Leer";"","Leer"},2,0)</f>
        <v>Leer</v>
      </c>
      <c r="T424" s="6" t="str">
        <f t="shared" si="59"/>
        <v>Leer</v>
      </c>
      <c r="U424" s="6" t="str">
        <f t="shared" si="52"/>
        <v/>
      </c>
      <c r="V424" s="6" t="str">
        <f>VLOOKUP($C424,{"29 - Psychiatrie (Erwachsene)","Anrechnungstatbestand";"30 - Kinder- und Jugendpsychiatrie","Anrechnungstatbestand";"31 - Psychosomatik","Anrechnungstatbestand";"","Leer";0,"Leer"},2,0)</f>
        <v>Leer</v>
      </c>
      <c r="W424" s="6" t="str">
        <f t="shared" si="53"/>
        <v>Leer</v>
      </c>
      <c r="X424" s="6">
        <f>VLOOKUP($C424,{"29 - Psychiatrie (Erwachsene)",1;"30 - Kinder- und Jugendpsychiatrie",1;"31 - Psychosomatik",1;"00 - Bitte eine Fachabteilung auswählen",0;"",0},2,0)</f>
        <v>0</v>
      </c>
      <c r="Y424" s="6">
        <f t="shared" si="54"/>
        <v>0</v>
      </c>
      <c r="Z424" s="6">
        <f t="shared" si="55"/>
        <v>0</v>
      </c>
      <c r="AA424" s="6">
        <f t="shared" si="56"/>
        <v>0</v>
      </c>
      <c r="AB424" s="6">
        <f t="shared" si="57"/>
        <v>0</v>
      </c>
      <c r="AC424" s="6">
        <f t="shared" si="58"/>
        <v>0</v>
      </c>
      <c r="AD424" s="6"/>
      <c r="AE424" s="6"/>
    </row>
    <row r="425" spans="1:31" s="20" customFormat="1" ht="15" customHeight="1" x14ac:dyDescent="0.25">
      <c r="A425" s="19"/>
      <c r="B425" s="74" t="str">
        <f t="shared" si="50"/>
        <v>!!!</v>
      </c>
      <c r="C425" s="202" t="str">
        <f>IF($D425&lt;&gt;"",VLOOKUP(TEXT($D425,0),'Angaben Stationen'!$C$15:$D$114,2,0),"")</f>
        <v/>
      </c>
      <c r="D425" s="203"/>
      <c r="E425" s="210"/>
      <c r="F425" s="222"/>
      <c r="G425" s="205"/>
      <c r="H425" s="205"/>
      <c r="I425" s="223"/>
      <c r="J425" s="224"/>
      <c r="K425" s="114"/>
      <c r="L425" s="115"/>
      <c r="Q425" s="6">
        <f t="shared" si="51"/>
        <v>0</v>
      </c>
      <c r="R425" s="6" t="str">
        <f>VLOOKUP(C425,{"29 - Psychiatrie (Erwachsene)","BGI";"30 - Kinder- und Jugendpsychiatrie","BGII";"31 - Psychosomatik","BGI";"00 - Bitte eine Fachabteilung auswählen","Leer";"","Leer"},2,0)</f>
        <v>Leer</v>
      </c>
      <c r="S425" s="6" t="str">
        <f>VLOOKUP(C425,{"29 - Psychiatrie (Erwachsene)","BGIb";"30 - Kinder- und Jugendpsychiatrie","BGIIb";"31 - Psychosomatik","BGIb";"00 - Bitte eine Fachabteilung auswählen","Leer";"","Leer"},2,0)</f>
        <v>Leer</v>
      </c>
      <c r="T425" s="6" t="str">
        <f t="shared" si="59"/>
        <v>Leer</v>
      </c>
      <c r="U425" s="6" t="str">
        <f t="shared" si="52"/>
        <v/>
      </c>
      <c r="V425" s="6" t="str">
        <f>VLOOKUP($C425,{"29 - Psychiatrie (Erwachsene)","Anrechnungstatbestand";"30 - Kinder- und Jugendpsychiatrie","Anrechnungstatbestand";"31 - Psychosomatik","Anrechnungstatbestand";"","Leer";0,"Leer"},2,0)</f>
        <v>Leer</v>
      </c>
      <c r="W425" s="6" t="str">
        <f t="shared" si="53"/>
        <v>Leer</v>
      </c>
      <c r="X425" s="6">
        <f>VLOOKUP($C425,{"29 - Psychiatrie (Erwachsene)",1;"30 - Kinder- und Jugendpsychiatrie",1;"31 - Psychosomatik",1;"00 - Bitte eine Fachabteilung auswählen",0;"",0},2,0)</f>
        <v>0</v>
      </c>
      <c r="Y425" s="6">
        <f t="shared" si="54"/>
        <v>0</v>
      </c>
      <c r="Z425" s="6">
        <f t="shared" si="55"/>
        <v>0</v>
      </c>
      <c r="AA425" s="6">
        <f t="shared" si="56"/>
        <v>0</v>
      </c>
      <c r="AB425" s="6">
        <f t="shared" si="57"/>
        <v>0</v>
      </c>
      <c r="AC425" s="6">
        <f t="shared" si="58"/>
        <v>0</v>
      </c>
      <c r="AD425" s="6"/>
      <c r="AE425" s="6"/>
    </row>
    <row r="426" spans="1:31" s="20" customFormat="1" ht="15" customHeight="1" x14ac:dyDescent="0.25">
      <c r="A426" s="19"/>
      <c r="B426" s="74" t="str">
        <f t="shared" si="50"/>
        <v>!!!</v>
      </c>
      <c r="C426" s="202" t="str">
        <f>IF($D426&lt;&gt;"",VLOOKUP(TEXT($D426,0),'Angaben Stationen'!$C$15:$D$114,2,0),"")</f>
        <v/>
      </c>
      <c r="D426" s="203"/>
      <c r="E426" s="210"/>
      <c r="F426" s="222"/>
      <c r="G426" s="205"/>
      <c r="H426" s="205"/>
      <c r="I426" s="223"/>
      <c r="J426" s="224"/>
      <c r="K426" s="114"/>
      <c r="L426" s="115"/>
      <c r="Q426" s="6">
        <f t="shared" si="51"/>
        <v>0</v>
      </c>
      <c r="R426" s="6" t="str">
        <f>VLOOKUP(C426,{"29 - Psychiatrie (Erwachsene)","BGI";"30 - Kinder- und Jugendpsychiatrie","BGII";"31 - Psychosomatik","BGI";"00 - Bitte eine Fachabteilung auswählen","Leer";"","Leer"},2,0)</f>
        <v>Leer</v>
      </c>
      <c r="S426" s="6" t="str">
        <f>VLOOKUP(C426,{"29 - Psychiatrie (Erwachsene)","BGIb";"30 - Kinder- und Jugendpsychiatrie","BGIIb";"31 - Psychosomatik","BGIb";"00 - Bitte eine Fachabteilung auswählen","Leer";"","Leer"},2,0)</f>
        <v>Leer</v>
      </c>
      <c r="T426" s="6" t="str">
        <f t="shared" si="59"/>
        <v>Leer</v>
      </c>
      <c r="U426" s="6" t="str">
        <f t="shared" si="52"/>
        <v/>
      </c>
      <c r="V426" s="6" t="str">
        <f>VLOOKUP($C426,{"29 - Psychiatrie (Erwachsene)","Anrechnungstatbestand";"30 - Kinder- und Jugendpsychiatrie","Anrechnungstatbestand";"31 - Psychosomatik","Anrechnungstatbestand";"","Leer";0,"Leer"},2,0)</f>
        <v>Leer</v>
      </c>
      <c r="W426" s="6" t="str">
        <f t="shared" si="53"/>
        <v>Leer</v>
      </c>
      <c r="X426" s="6">
        <f>VLOOKUP($C426,{"29 - Psychiatrie (Erwachsene)",1;"30 - Kinder- und Jugendpsychiatrie",1;"31 - Psychosomatik",1;"00 - Bitte eine Fachabteilung auswählen",0;"",0},2,0)</f>
        <v>0</v>
      </c>
      <c r="Y426" s="6">
        <f t="shared" si="54"/>
        <v>0</v>
      </c>
      <c r="Z426" s="6">
        <f t="shared" si="55"/>
        <v>0</v>
      </c>
      <c r="AA426" s="6">
        <f t="shared" si="56"/>
        <v>0</v>
      </c>
      <c r="AB426" s="6">
        <f t="shared" si="57"/>
        <v>0</v>
      </c>
      <c r="AC426" s="6">
        <f t="shared" si="58"/>
        <v>0</v>
      </c>
      <c r="AD426" s="6"/>
      <c r="AE426" s="6"/>
    </row>
    <row r="427" spans="1:31" s="20" customFormat="1" ht="15" customHeight="1" x14ac:dyDescent="0.25">
      <c r="A427" s="19"/>
      <c r="B427" s="74" t="str">
        <f t="shared" si="50"/>
        <v>!!!</v>
      </c>
      <c r="C427" s="202" t="str">
        <f>IF($D427&lt;&gt;"",VLOOKUP(TEXT($D427,0),'Angaben Stationen'!$C$15:$D$114,2,0),"")</f>
        <v/>
      </c>
      <c r="D427" s="203"/>
      <c r="E427" s="210"/>
      <c r="F427" s="222"/>
      <c r="G427" s="205"/>
      <c r="H427" s="205"/>
      <c r="I427" s="223"/>
      <c r="J427" s="224"/>
      <c r="K427" s="114"/>
      <c r="L427" s="115"/>
      <c r="Q427" s="6">
        <f t="shared" si="51"/>
        <v>0</v>
      </c>
      <c r="R427" s="6" t="str">
        <f>VLOOKUP(C427,{"29 - Psychiatrie (Erwachsene)","BGI";"30 - Kinder- und Jugendpsychiatrie","BGII";"31 - Psychosomatik","BGI";"00 - Bitte eine Fachabteilung auswählen","Leer";"","Leer"},2,0)</f>
        <v>Leer</v>
      </c>
      <c r="S427" s="6" t="str">
        <f>VLOOKUP(C427,{"29 - Psychiatrie (Erwachsene)","BGIb";"30 - Kinder- und Jugendpsychiatrie","BGIIb";"31 - Psychosomatik","BGIb";"00 - Bitte eine Fachabteilung auswählen","Leer";"","Leer"},2,0)</f>
        <v>Leer</v>
      </c>
      <c r="T427" s="6" t="str">
        <f t="shared" si="59"/>
        <v>Leer</v>
      </c>
      <c r="U427" s="6" t="str">
        <f t="shared" si="52"/>
        <v/>
      </c>
      <c r="V427" s="6" t="str">
        <f>VLOOKUP($C427,{"29 - Psychiatrie (Erwachsene)","Anrechnungstatbestand";"30 - Kinder- und Jugendpsychiatrie","Anrechnungstatbestand";"31 - Psychosomatik","Anrechnungstatbestand";"","Leer";0,"Leer"},2,0)</f>
        <v>Leer</v>
      </c>
      <c r="W427" s="6" t="str">
        <f t="shared" si="53"/>
        <v>Leer</v>
      </c>
      <c r="X427" s="6">
        <f>VLOOKUP($C427,{"29 - Psychiatrie (Erwachsene)",1;"30 - Kinder- und Jugendpsychiatrie",1;"31 - Psychosomatik",1;"00 - Bitte eine Fachabteilung auswählen",0;"",0},2,0)</f>
        <v>0</v>
      </c>
      <c r="Y427" s="6">
        <f t="shared" si="54"/>
        <v>0</v>
      </c>
      <c r="Z427" s="6">
        <f t="shared" si="55"/>
        <v>0</v>
      </c>
      <c r="AA427" s="6">
        <f t="shared" si="56"/>
        <v>0</v>
      </c>
      <c r="AB427" s="6">
        <f t="shared" si="57"/>
        <v>0</v>
      </c>
      <c r="AC427" s="6">
        <f t="shared" si="58"/>
        <v>0</v>
      </c>
      <c r="AD427" s="6"/>
      <c r="AE427" s="6"/>
    </row>
    <row r="428" spans="1:31" s="20" customFormat="1" ht="15" customHeight="1" x14ac:dyDescent="0.25">
      <c r="A428" s="19"/>
      <c r="B428" s="74" t="str">
        <f t="shared" si="50"/>
        <v>!!!</v>
      </c>
      <c r="C428" s="202" t="str">
        <f>IF($D428&lt;&gt;"",VLOOKUP(TEXT($D428,0),'Angaben Stationen'!$C$15:$D$114,2,0),"")</f>
        <v/>
      </c>
      <c r="D428" s="203"/>
      <c r="E428" s="210"/>
      <c r="F428" s="222"/>
      <c r="G428" s="205"/>
      <c r="H428" s="205"/>
      <c r="I428" s="223"/>
      <c r="J428" s="224"/>
      <c r="K428" s="114"/>
      <c r="L428" s="115"/>
      <c r="Q428" s="6">
        <f t="shared" si="51"/>
        <v>0</v>
      </c>
      <c r="R428" s="6" t="str">
        <f>VLOOKUP(C428,{"29 - Psychiatrie (Erwachsene)","BGI";"30 - Kinder- und Jugendpsychiatrie","BGII";"31 - Psychosomatik","BGI";"00 - Bitte eine Fachabteilung auswählen","Leer";"","Leer"},2,0)</f>
        <v>Leer</v>
      </c>
      <c r="S428" s="6" t="str">
        <f>VLOOKUP(C428,{"29 - Psychiatrie (Erwachsene)","BGIb";"30 - Kinder- und Jugendpsychiatrie","BGIIb";"31 - Psychosomatik","BGIb";"00 - Bitte eine Fachabteilung auswählen","Leer";"","Leer"},2,0)</f>
        <v>Leer</v>
      </c>
      <c r="T428" s="6" t="str">
        <f t="shared" si="59"/>
        <v>Leer</v>
      </c>
      <c r="U428" s="6" t="str">
        <f t="shared" si="52"/>
        <v/>
      </c>
      <c r="V428" s="6" t="str">
        <f>VLOOKUP($C428,{"29 - Psychiatrie (Erwachsene)","Anrechnungstatbestand";"30 - Kinder- und Jugendpsychiatrie","Anrechnungstatbestand";"31 - Psychosomatik","Anrechnungstatbestand";"","Leer";0,"Leer"},2,0)</f>
        <v>Leer</v>
      </c>
      <c r="W428" s="6" t="str">
        <f t="shared" si="53"/>
        <v>Leer</v>
      </c>
      <c r="X428" s="6">
        <f>VLOOKUP($C428,{"29 - Psychiatrie (Erwachsene)",1;"30 - Kinder- und Jugendpsychiatrie",1;"31 - Psychosomatik",1;"00 - Bitte eine Fachabteilung auswählen",0;"",0},2,0)</f>
        <v>0</v>
      </c>
      <c r="Y428" s="6">
        <f t="shared" si="54"/>
        <v>0</v>
      </c>
      <c r="Z428" s="6">
        <f t="shared" si="55"/>
        <v>0</v>
      </c>
      <c r="AA428" s="6">
        <f t="shared" si="56"/>
        <v>0</v>
      </c>
      <c r="AB428" s="6">
        <f t="shared" si="57"/>
        <v>0</v>
      </c>
      <c r="AC428" s="6">
        <f t="shared" si="58"/>
        <v>0</v>
      </c>
      <c r="AD428" s="6"/>
      <c r="AE428" s="6"/>
    </row>
    <row r="429" spans="1:31" s="20" customFormat="1" ht="15" customHeight="1" x14ac:dyDescent="0.25">
      <c r="A429" s="19"/>
      <c r="B429" s="74" t="str">
        <f t="shared" si="50"/>
        <v>!!!</v>
      </c>
      <c r="C429" s="202" t="str">
        <f>IF($D429&lt;&gt;"",VLOOKUP(TEXT($D429,0),'Angaben Stationen'!$C$15:$D$114,2,0),"")</f>
        <v/>
      </c>
      <c r="D429" s="203"/>
      <c r="E429" s="210"/>
      <c r="F429" s="222"/>
      <c r="G429" s="205"/>
      <c r="H429" s="205"/>
      <c r="I429" s="223"/>
      <c r="J429" s="224"/>
      <c r="K429" s="114"/>
      <c r="L429" s="115"/>
      <c r="Q429" s="6">
        <f t="shared" si="51"/>
        <v>0</v>
      </c>
      <c r="R429" s="6" t="str">
        <f>VLOOKUP(C429,{"29 - Psychiatrie (Erwachsene)","BGI";"30 - Kinder- und Jugendpsychiatrie","BGII";"31 - Psychosomatik","BGI";"00 - Bitte eine Fachabteilung auswählen","Leer";"","Leer"},2,0)</f>
        <v>Leer</v>
      </c>
      <c r="S429" s="6" t="str">
        <f>VLOOKUP(C429,{"29 - Psychiatrie (Erwachsene)","BGIb";"30 - Kinder- und Jugendpsychiatrie","BGIIb";"31 - Psychosomatik","BGIb";"00 - Bitte eine Fachabteilung auswählen","Leer";"","Leer"},2,0)</f>
        <v>Leer</v>
      </c>
      <c r="T429" s="6" t="str">
        <f t="shared" si="59"/>
        <v>Leer</v>
      </c>
      <c r="U429" s="6" t="str">
        <f t="shared" si="52"/>
        <v/>
      </c>
      <c r="V429" s="6" t="str">
        <f>VLOOKUP($C429,{"29 - Psychiatrie (Erwachsene)","Anrechnungstatbestand";"30 - Kinder- und Jugendpsychiatrie","Anrechnungstatbestand";"31 - Psychosomatik","Anrechnungstatbestand";"","Leer";0,"Leer"},2,0)</f>
        <v>Leer</v>
      </c>
      <c r="W429" s="6" t="str">
        <f t="shared" si="53"/>
        <v>Leer</v>
      </c>
      <c r="X429" s="6">
        <f>VLOOKUP($C429,{"29 - Psychiatrie (Erwachsene)",1;"30 - Kinder- und Jugendpsychiatrie",1;"31 - Psychosomatik",1;"00 - Bitte eine Fachabteilung auswählen",0;"",0},2,0)</f>
        <v>0</v>
      </c>
      <c r="Y429" s="6">
        <f t="shared" si="54"/>
        <v>0</v>
      </c>
      <c r="Z429" s="6">
        <f t="shared" si="55"/>
        <v>0</v>
      </c>
      <c r="AA429" s="6">
        <f t="shared" si="56"/>
        <v>0</v>
      </c>
      <c r="AB429" s="6">
        <f t="shared" si="57"/>
        <v>0</v>
      </c>
      <c r="AC429" s="6">
        <f t="shared" si="58"/>
        <v>0</v>
      </c>
      <c r="AD429" s="6"/>
      <c r="AE429" s="6"/>
    </row>
    <row r="430" spans="1:31" s="20" customFormat="1" ht="15" customHeight="1" x14ac:dyDescent="0.25">
      <c r="A430" s="19"/>
      <c r="B430" s="74" t="str">
        <f t="shared" si="50"/>
        <v>!!!</v>
      </c>
      <c r="C430" s="202" t="str">
        <f>IF($D430&lt;&gt;"",VLOOKUP(TEXT($D430,0),'Angaben Stationen'!$C$15:$D$114,2,0),"")</f>
        <v/>
      </c>
      <c r="D430" s="203"/>
      <c r="E430" s="210"/>
      <c r="F430" s="222"/>
      <c r="G430" s="205"/>
      <c r="H430" s="205"/>
      <c r="I430" s="223"/>
      <c r="J430" s="224"/>
      <c r="K430" s="114"/>
      <c r="L430" s="115"/>
      <c r="Q430" s="6">
        <f t="shared" si="51"/>
        <v>0</v>
      </c>
      <c r="R430" s="6" t="str">
        <f>VLOOKUP(C430,{"29 - Psychiatrie (Erwachsene)","BGI";"30 - Kinder- und Jugendpsychiatrie","BGII";"31 - Psychosomatik","BGI";"00 - Bitte eine Fachabteilung auswählen","Leer";"","Leer"},2,0)</f>
        <v>Leer</v>
      </c>
      <c r="S430" s="6" t="str">
        <f>VLOOKUP(C430,{"29 - Psychiatrie (Erwachsene)","BGIb";"30 - Kinder- und Jugendpsychiatrie","BGIIb";"31 - Psychosomatik","BGIb";"00 - Bitte eine Fachabteilung auswählen","Leer";"","Leer"},2,0)</f>
        <v>Leer</v>
      </c>
      <c r="T430" s="6" t="str">
        <f t="shared" si="59"/>
        <v>Leer</v>
      </c>
      <c r="U430" s="6" t="str">
        <f t="shared" si="52"/>
        <v/>
      </c>
      <c r="V430" s="6" t="str">
        <f>VLOOKUP($C430,{"29 - Psychiatrie (Erwachsene)","Anrechnungstatbestand";"30 - Kinder- und Jugendpsychiatrie","Anrechnungstatbestand";"31 - Psychosomatik","Anrechnungstatbestand";"","Leer";0,"Leer"},2,0)</f>
        <v>Leer</v>
      </c>
      <c r="W430" s="6" t="str">
        <f t="shared" si="53"/>
        <v>Leer</v>
      </c>
      <c r="X430" s="6">
        <f>VLOOKUP($C430,{"29 - Psychiatrie (Erwachsene)",1;"30 - Kinder- und Jugendpsychiatrie",1;"31 - Psychosomatik",1;"00 - Bitte eine Fachabteilung auswählen",0;"",0},2,0)</f>
        <v>0</v>
      </c>
      <c r="Y430" s="6">
        <f t="shared" si="54"/>
        <v>0</v>
      </c>
      <c r="Z430" s="6">
        <f t="shared" si="55"/>
        <v>0</v>
      </c>
      <c r="AA430" s="6">
        <f t="shared" si="56"/>
        <v>0</v>
      </c>
      <c r="AB430" s="6">
        <f t="shared" si="57"/>
        <v>0</v>
      </c>
      <c r="AC430" s="6">
        <f t="shared" si="58"/>
        <v>0</v>
      </c>
      <c r="AD430" s="6"/>
      <c r="AE430" s="6"/>
    </row>
    <row r="431" spans="1:31" s="20" customFormat="1" ht="15" customHeight="1" x14ac:dyDescent="0.25">
      <c r="A431" s="19"/>
      <c r="B431" s="74" t="str">
        <f t="shared" si="50"/>
        <v>!!!</v>
      </c>
      <c r="C431" s="202" t="str">
        <f>IF($D431&lt;&gt;"",VLOOKUP(TEXT($D431,0),'Angaben Stationen'!$C$15:$D$114,2,0),"")</f>
        <v/>
      </c>
      <c r="D431" s="203"/>
      <c r="E431" s="210"/>
      <c r="F431" s="222"/>
      <c r="G431" s="205"/>
      <c r="H431" s="205"/>
      <c r="I431" s="223"/>
      <c r="J431" s="224"/>
      <c r="K431" s="114"/>
      <c r="L431" s="115"/>
      <c r="Q431" s="6">
        <f t="shared" si="51"/>
        <v>0</v>
      </c>
      <c r="R431" s="6" t="str">
        <f>VLOOKUP(C431,{"29 - Psychiatrie (Erwachsene)","BGI";"30 - Kinder- und Jugendpsychiatrie","BGII";"31 - Psychosomatik","BGI";"00 - Bitte eine Fachabteilung auswählen","Leer";"","Leer"},2,0)</f>
        <v>Leer</v>
      </c>
      <c r="S431" s="6" t="str">
        <f>VLOOKUP(C431,{"29 - Psychiatrie (Erwachsene)","BGIb";"30 - Kinder- und Jugendpsychiatrie","BGIIb";"31 - Psychosomatik","BGIb";"00 - Bitte eine Fachabteilung auswählen","Leer";"","Leer"},2,0)</f>
        <v>Leer</v>
      </c>
      <c r="T431" s="6" t="str">
        <f t="shared" si="59"/>
        <v>Leer</v>
      </c>
      <c r="U431" s="6" t="str">
        <f t="shared" si="52"/>
        <v/>
      </c>
      <c r="V431" s="6" t="str">
        <f>VLOOKUP($C431,{"29 - Psychiatrie (Erwachsene)","Anrechnungstatbestand";"30 - Kinder- und Jugendpsychiatrie","Anrechnungstatbestand";"31 - Psychosomatik","Anrechnungstatbestand";"","Leer";0,"Leer"},2,0)</f>
        <v>Leer</v>
      </c>
      <c r="W431" s="6" t="str">
        <f t="shared" si="53"/>
        <v>Leer</v>
      </c>
      <c r="X431" s="6">
        <f>VLOOKUP($C431,{"29 - Psychiatrie (Erwachsene)",1;"30 - Kinder- und Jugendpsychiatrie",1;"31 - Psychosomatik",1;"00 - Bitte eine Fachabteilung auswählen",0;"",0},2,0)</f>
        <v>0</v>
      </c>
      <c r="Y431" s="6">
        <f t="shared" si="54"/>
        <v>0</v>
      </c>
      <c r="Z431" s="6">
        <f t="shared" si="55"/>
        <v>0</v>
      </c>
      <c r="AA431" s="6">
        <f t="shared" si="56"/>
        <v>0</v>
      </c>
      <c r="AB431" s="6">
        <f t="shared" si="57"/>
        <v>0</v>
      </c>
      <c r="AC431" s="6">
        <f t="shared" si="58"/>
        <v>0</v>
      </c>
      <c r="AD431" s="6"/>
      <c r="AE431" s="6"/>
    </row>
    <row r="432" spans="1:31" s="20" customFormat="1" ht="15" customHeight="1" x14ac:dyDescent="0.25">
      <c r="A432" s="19"/>
      <c r="B432" s="74" t="str">
        <f t="shared" si="50"/>
        <v>!!!</v>
      </c>
      <c r="C432" s="202" t="str">
        <f>IF($D432&lt;&gt;"",VLOOKUP(TEXT($D432,0),'Angaben Stationen'!$C$15:$D$114,2,0),"")</f>
        <v/>
      </c>
      <c r="D432" s="203"/>
      <c r="E432" s="210"/>
      <c r="F432" s="222"/>
      <c r="G432" s="205"/>
      <c r="H432" s="205"/>
      <c r="I432" s="223"/>
      <c r="J432" s="224"/>
      <c r="K432" s="114"/>
      <c r="L432" s="115"/>
      <c r="Q432" s="6">
        <f t="shared" si="51"/>
        <v>0</v>
      </c>
      <c r="R432" s="6" t="str">
        <f>VLOOKUP(C432,{"29 - Psychiatrie (Erwachsene)","BGI";"30 - Kinder- und Jugendpsychiatrie","BGII";"31 - Psychosomatik","BGI";"00 - Bitte eine Fachabteilung auswählen","Leer";"","Leer"},2,0)</f>
        <v>Leer</v>
      </c>
      <c r="S432" s="6" t="str">
        <f>VLOOKUP(C432,{"29 - Psychiatrie (Erwachsene)","BGIb";"30 - Kinder- und Jugendpsychiatrie","BGIIb";"31 - Psychosomatik","BGIb";"00 - Bitte eine Fachabteilung auswählen","Leer";"","Leer"},2,0)</f>
        <v>Leer</v>
      </c>
      <c r="T432" s="6" t="str">
        <f t="shared" si="59"/>
        <v>Leer</v>
      </c>
      <c r="U432" s="6" t="str">
        <f t="shared" si="52"/>
        <v/>
      </c>
      <c r="V432" s="6" t="str">
        <f>VLOOKUP($C432,{"29 - Psychiatrie (Erwachsene)","Anrechnungstatbestand";"30 - Kinder- und Jugendpsychiatrie","Anrechnungstatbestand";"31 - Psychosomatik","Anrechnungstatbestand";"","Leer";0,"Leer"},2,0)</f>
        <v>Leer</v>
      </c>
      <c r="W432" s="6" t="str">
        <f t="shared" si="53"/>
        <v>Leer</v>
      </c>
      <c r="X432" s="6">
        <f>VLOOKUP($C432,{"29 - Psychiatrie (Erwachsene)",1;"30 - Kinder- und Jugendpsychiatrie",1;"31 - Psychosomatik",1;"00 - Bitte eine Fachabteilung auswählen",0;"",0},2,0)</f>
        <v>0</v>
      </c>
      <c r="Y432" s="6">
        <f t="shared" si="54"/>
        <v>0</v>
      </c>
      <c r="Z432" s="6">
        <f t="shared" si="55"/>
        <v>0</v>
      </c>
      <c r="AA432" s="6">
        <f t="shared" si="56"/>
        <v>0</v>
      </c>
      <c r="AB432" s="6">
        <f t="shared" si="57"/>
        <v>0</v>
      </c>
      <c r="AC432" s="6">
        <f t="shared" si="58"/>
        <v>0</v>
      </c>
      <c r="AD432" s="6"/>
      <c r="AE432" s="6"/>
    </row>
    <row r="433" spans="1:31" s="20" customFormat="1" ht="15" customHeight="1" x14ac:dyDescent="0.25">
      <c r="A433" s="19"/>
      <c r="B433" s="74" t="str">
        <f t="shared" si="50"/>
        <v>!!!</v>
      </c>
      <c r="C433" s="202" t="str">
        <f>IF($D433&lt;&gt;"",VLOOKUP(TEXT($D433,0),'Angaben Stationen'!$C$15:$D$114,2,0),"")</f>
        <v/>
      </c>
      <c r="D433" s="203"/>
      <c r="E433" s="210"/>
      <c r="F433" s="222"/>
      <c r="G433" s="205"/>
      <c r="H433" s="205"/>
      <c r="I433" s="223"/>
      <c r="J433" s="224"/>
      <c r="K433" s="114"/>
      <c r="L433" s="115"/>
      <c r="Q433" s="6">
        <f t="shared" si="51"/>
        <v>0</v>
      </c>
      <c r="R433" s="6" t="str">
        <f>VLOOKUP(C433,{"29 - Psychiatrie (Erwachsene)","BGI";"30 - Kinder- und Jugendpsychiatrie","BGII";"31 - Psychosomatik","BGI";"00 - Bitte eine Fachabteilung auswählen","Leer";"","Leer"},2,0)</f>
        <v>Leer</v>
      </c>
      <c r="S433" s="6" t="str">
        <f>VLOOKUP(C433,{"29 - Psychiatrie (Erwachsene)","BGIb";"30 - Kinder- und Jugendpsychiatrie","BGIIb";"31 - Psychosomatik","BGIb";"00 - Bitte eine Fachabteilung auswählen","Leer";"","Leer"},2,0)</f>
        <v>Leer</v>
      </c>
      <c r="T433" s="6" t="str">
        <f t="shared" si="59"/>
        <v>Leer</v>
      </c>
      <c r="U433" s="6" t="str">
        <f t="shared" si="52"/>
        <v/>
      </c>
      <c r="V433" s="6" t="str">
        <f>VLOOKUP($C433,{"29 - Psychiatrie (Erwachsene)","Anrechnungstatbestand";"30 - Kinder- und Jugendpsychiatrie","Anrechnungstatbestand";"31 - Psychosomatik","Anrechnungstatbestand";"","Leer";0,"Leer"},2,0)</f>
        <v>Leer</v>
      </c>
      <c r="W433" s="6" t="str">
        <f t="shared" si="53"/>
        <v>Leer</v>
      </c>
      <c r="X433" s="6">
        <f>VLOOKUP($C433,{"29 - Psychiatrie (Erwachsene)",1;"30 - Kinder- und Jugendpsychiatrie",1;"31 - Psychosomatik",1;"00 - Bitte eine Fachabteilung auswählen",0;"",0},2,0)</f>
        <v>0</v>
      </c>
      <c r="Y433" s="6">
        <f t="shared" si="54"/>
        <v>0</v>
      </c>
      <c r="Z433" s="6">
        <f t="shared" si="55"/>
        <v>0</v>
      </c>
      <c r="AA433" s="6">
        <f t="shared" si="56"/>
        <v>0</v>
      </c>
      <c r="AB433" s="6">
        <f t="shared" si="57"/>
        <v>0</v>
      </c>
      <c r="AC433" s="6">
        <f t="shared" si="58"/>
        <v>0</v>
      </c>
      <c r="AD433" s="6"/>
      <c r="AE433" s="6"/>
    </row>
    <row r="434" spans="1:31" s="20" customFormat="1" ht="15" customHeight="1" x14ac:dyDescent="0.25">
      <c r="A434" s="19"/>
      <c r="B434" s="74" t="str">
        <f t="shared" si="50"/>
        <v>!!!</v>
      </c>
      <c r="C434" s="202" t="str">
        <f>IF($D434&lt;&gt;"",VLOOKUP(TEXT($D434,0),'Angaben Stationen'!$C$15:$D$114,2,0),"")</f>
        <v/>
      </c>
      <c r="D434" s="203"/>
      <c r="E434" s="210"/>
      <c r="F434" s="222"/>
      <c r="G434" s="205"/>
      <c r="H434" s="205"/>
      <c r="I434" s="223"/>
      <c r="J434" s="224"/>
      <c r="K434" s="114"/>
      <c r="L434" s="115"/>
      <c r="Q434" s="6">
        <f t="shared" si="51"/>
        <v>0</v>
      </c>
      <c r="R434" s="6" t="str">
        <f>VLOOKUP(C434,{"29 - Psychiatrie (Erwachsene)","BGI";"30 - Kinder- und Jugendpsychiatrie","BGII";"31 - Psychosomatik","BGI";"00 - Bitte eine Fachabteilung auswählen","Leer";"","Leer"},2,0)</f>
        <v>Leer</v>
      </c>
      <c r="S434" s="6" t="str">
        <f>VLOOKUP(C434,{"29 - Psychiatrie (Erwachsene)","BGIb";"30 - Kinder- und Jugendpsychiatrie","BGIIb";"31 - Psychosomatik","BGIb";"00 - Bitte eine Fachabteilung auswählen","Leer";"","Leer"},2,0)</f>
        <v>Leer</v>
      </c>
      <c r="T434" s="6" t="str">
        <f t="shared" si="59"/>
        <v>Leer</v>
      </c>
      <c r="U434" s="6" t="str">
        <f t="shared" si="52"/>
        <v/>
      </c>
      <c r="V434" s="6" t="str">
        <f>VLOOKUP($C434,{"29 - Psychiatrie (Erwachsene)","Anrechnungstatbestand";"30 - Kinder- und Jugendpsychiatrie","Anrechnungstatbestand";"31 - Psychosomatik","Anrechnungstatbestand";"","Leer";0,"Leer"},2,0)</f>
        <v>Leer</v>
      </c>
      <c r="W434" s="6" t="str">
        <f t="shared" si="53"/>
        <v>Leer</v>
      </c>
      <c r="X434" s="6">
        <f>VLOOKUP($C434,{"29 - Psychiatrie (Erwachsene)",1;"30 - Kinder- und Jugendpsychiatrie",1;"31 - Psychosomatik",1;"00 - Bitte eine Fachabteilung auswählen",0;"",0},2,0)</f>
        <v>0</v>
      </c>
      <c r="Y434" s="6">
        <f t="shared" si="54"/>
        <v>0</v>
      </c>
      <c r="Z434" s="6">
        <f t="shared" si="55"/>
        <v>0</v>
      </c>
      <c r="AA434" s="6">
        <f t="shared" si="56"/>
        <v>0</v>
      </c>
      <c r="AB434" s="6">
        <f t="shared" si="57"/>
        <v>0</v>
      </c>
      <c r="AC434" s="6">
        <f t="shared" si="58"/>
        <v>0</v>
      </c>
      <c r="AD434" s="6"/>
      <c r="AE434" s="6"/>
    </row>
    <row r="435" spans="1:31" s="20" customFormat="1" ht="15" customHeight="1" x14ac:dyDescent="0.25">
      <c r="A435" s="19"/>
      <c r="B435" s="74" t="str">
        <f t="shared" si="50"/>
        <v>!!!</v>
      </c>
      <c r="C435" s="202" t="str">
        <f>IF($D435&lt;&gt;"",VLOOKUP(TEXT($D435,0),'Angaben Stationen'!$C$15:$D$114,2,0),"")</f>
        <v/>
      </c>
      <c r="D435" s="203"/>
      <c r="E435" s="210"/>
      <c r="F435" s="222"/>
      <c r="G435" s="205"/>
      <c r="H435" s="205"/>
      <c r="I435" s="223"/>
      <c r="J435" s="224"/>
      <c r="K435" s="114"/>
      <c r="L435" s="115"/>
      <c r="Q435" s="6">
        <f t="shared" si="51"/>
        <v>0</v>
      </c>
      <c r="R435" s="6" t="str">
        <f>VLOOKUP(C435,{"29 - Psychiatrie (Erwachsene)","BGI";"30 - Kinder- und Jugendpsychiatrie","BGII";"31 - Psychosomatik","BGI";"00 - Bitte eine Fachabteilung auswählen","Leer";"","Leer"},2,0)</f>
        <v>Leer</v>
      </c>
      <c r="S435" s="6" t="str">
        <f>VLOOKUP(C435,{"29 - Psychiatrie (Erwachsene)","BGIb";"30 - Kinder- und Jugendpsychiatrie","BGIIb";"31 - Psychosomatik","BGIb";"00 - Bitte eine Fachabteilung auswählen","Leer";"","Leer"},2,0)</f>
        <v>Leer</v>
      </c>
      <c r="T435" s="6" t="str">
        <f t="shared" si="59"/>
        <v>Leer</v>
      </c>
      <c r="U435" s="6" t="str">
        <f t="shared" si="52"/>
        <v/>
      </c>
      <c r="V435" s="6" t="str">
        <f>VLOOKUP($C435,{"29 - Psychiatrie (Erwachsene)","Anrechnungstatbestand";"30 - Kinder- und Jugendpsychiatrie","Anrechnungstatbestand";"31 - Psychosomatik","Anrechnungstatbestand";"","Leer";0,"Leer"},2,0)</f>
        <v>Leer</v>
      </c>
      <c r="W435" s="6" t="str">
        <f t="shared" si="53"/>
        <v>Leer</v>
      </c>
      <c r="X435" s="6">
        <f>VLOOKUP($C435,{"29 - Psychiatrie (Erwachsene)",1;"30 - Kinder- und Jugendpsychiatrie",1;"31 - Psychosomatik",1;"00 - Bitte eine Fachabteilung auswählen",0;"",0},2,0)</f>
        <v>0</v>
      </c>
      <c r="Y435" s="6">
        <f t="shared" si="54"/>
        <v>0</v>
      </c>
      <c r="Z435" s="6">
        <f t="shared" si="55"/>
        <v>0</v>
      </c>
      <c r="AA435" s="6">
        <f t="shared" si="56"/>
        <v>0</v>
      </c>
      <c r="AB435" s="6">
        <f t="shared" si="57"/>
        <v>0</v>
      </c>
      <c r="AC435" s="6">
        <f t="shared" si="58"/>
        <v>0</v>
      </c>
      <c r="AD435" s="6"/>
      <c r="AE435" s="6"/>
    </row>
    <row r="436" spans="1:31" s="20" customFormat="1" ht="15" customHeight="1" x14ac:dyDescent="0.25">
      <c r="A436" s="19"/>
      <c r="B436" s="74" t="str">
        <f t="shared" si="50"/>
        <v>!!!</v>
      </c>
      <c r="C436" s="202" t="str">
        <f>IF($D436&lt;&gt;"",VLOOKUP(TEXT($D436,0),'Angaben Stationen'!$C$15:$D$114,2,0),"")</f>
        <v/>
      </c>
      <c r="D436" s="203"/>
      <c r="E436" s="210"/>
      <c r="F436" s="222"/>
      <c r="G436" s="205"/>
      <c r="H436" s="205"/>
      <c r="I436" s="223"/>
      <c r="J436" s="224"/>
      <c r="K436" s="114"/>
      <c r="L436" s="115"/>
      <c r="Q436" s="6">
        <f t="shared" si="51"/>
        <v>0</v>
      </c>
      <c r="R436" s="6" t="str">
        <f>VLOOKUP(C436,{"29 - Psychiatrie (Erwachsene)","BGI";"30 - Kinder- und Jugendpsychiatrie","BGII";"31 - Psychosomatik","BGI";"00 - Bitte eine Fachabteilung auswählen","Leer";"","Leer"},2,0)</f>
        <v>Leer</v>
      </c>
      <c r="S436" s="6" t="str">
        <f>VLOOKUP(C436,{"29 - Psychiatrie (Erwachsene)","BGIb";"30 - Kinder- und Jugendpsychiatrie","BGIIb";"31 - Psychosomatik","BGIb";"00 - Bitte eine Fachabteilung auswählen","Leer";"","Leer"},2,0)</f>
        <v>Leer</v>
      </c>
      <c r="T436" s="6" t="str">
        <f t="shared" si="59"/>
        <v>Leer</v>
      </c>
      <c r="U436" s="6" t="str">
        <f t="shared" si="52"/>
        <v/>
      </c>
      <c r="V436" s="6" t="str">
        <f>VLOOKUP($C436,{"29 - Psychiatrie (Erwachsene)","Anrechnungstatbestand";"30 - Kinder- und Jugendpsychiatrie","Anrechnungstatbestand";"31 - Psychosomatik","Anrechnungstatbestand";"","Leer";0,"Leer"},2,0)</f>
        <v>Leer</v>
      </c>
      <c r="W436" s="6" t="str">
        <f t="shared" si="53"/>
        <v>Leer</v>
      </c>
      <c r="X436" s="6">
        <f>VLOOKUP($C436,{"29 - Psychiatrie (Erwachsene)",1;"30 - Kinder- und Jugendpsychiatrie",1;"31 - Psychosomatik",1;"00 - Bitte eine Fachabteilung auswählen",0;"",0},2,0)</f>
        <v>0</v>
      </c>
      <c r="Y436" s="6">
        <f t="shared" si="54"/>
        <v>0</v>
      </c>
      <c r="Z436" s="6">
        <f t="shared" si="55"/>
        <v>0</v>
      </c>
      <c r="AA436" s="6">
        <f t="shared" si="56"/>
        <v>0</v>
      </c>
      <c r="AB436" s="6">
        <f t="shared" si="57"/>
        <v>0</v>
      </c>
      <c r="AC436" s="6">
        <f t="shared" si="58"/>
        <v>0</v>
      </c>
      <c r="AD436" s="6"/>
      <c r="AE436" s="6"/>
    </row>
    <row r="437" spans="1:31" s="20" customFormat="1" ht="15" customHeight="1" x14ac:dyDescent="0.25">
      <c r="A437" s="19"/>
      <c r="B437" s="74" t="str">
        <f t="shared" si="50"/>
        <v>!!!</v>
      </c>
      <c r="C437" s="202" t="str">
        <f>IF($D437&lt;&gt;"",VLOOKUP(TEXT($D437,0),'Angaben Stationen'!$C$15:$D$114,2,0),"")</f>
        <v/>
      </c>
      <c r="D437" s="203"/>
      <c r="E437" s="210"/>
      <c r="F437" s="222"/>
      <c r="G437" s="205"/>
      <c r="H437" s="205"/>
      <c r="I437" s="223"/>
      <c r="J437" s="224"/>
      <c r="K437" s="114"/>
      <c r="L437" s="115"/>
      <c r="Q437" s="6">
        <f t="shared" si="51"/>
        <v>0</v>
      </c>
      <c r="R437" s="6" t="str">
        <f>VLOOKUP(C437,{"29 - Psychiatrie (Erwachsene)","BGI";"30 - Kinder- und Jugendpsychiatrie","BGII";"31 - Psychosomatik","BGI";"00 - Bitte eine Fachabteilung auswählen","Leer";"","Leer"},2,0)</f>
        <v>Leer</v>
      </c>
      <c r="S437" s="6" t="str">
        <f>VLOOKUP(C437,{"29 - Psychiatrie (Erwachsene)","BGIb";"30 - Kinder- und Jugendpsychiatrie","BGIIb";"31 - Psychosomatik","BGIb";"00 - Bitte eine Fachabteilung auswählen","Leer";"","Leer"},2,0)</f>
        <v>Leer</v>
      </c>
      <c r="T437" s="6" t="str">
        <f t="shared" si="59"/>
        <v>Leer</v>
      </c>
      <c r="U437" s="6" t="str">
        <f t="shared" si="52"/>
        <v/>
      </c>
      <c r="V437" s="6" t="str">
        <f>VLOOKUP($C437,{"29 - Psychiatrie (Erwachsene)","Anrechnungstatbestand";"30 - Kinder- und Jugendpsychiatrie","Anrechnungstatbestand";"31 - Psychosomatik","Anrechnungstatbestand";"","Leer";0,"Leer"},2,0)</f>
        <v>Leer</v>
      </c>
      <c r="W437" s="6" t="str">
        <f t="shared" si="53"/>
        <v>Leer</v>
      </c>
      <c r="X437" s="6">
        <f>VLOOKUP($C437,{"29 - Psychiatrie (Erwachsene)",1;"30 - Kinder- und Jugendpsychiatrie",1;"31 - Psychosomatik",1;"00 - Bitte eine Fachabteilung auswählen",0;"",0},2,0)</f>
        <v>0</v>
      </c>
      <c r="Y437" s="6">
        <f t="shared" si="54"/>
        <v>0</v>
      </c>
      <c r="Z437" s="6">
        <f t="shared" si="55"/>
        <v>0</v>
      </c>
      <c r="AA437" s="6">
        <f t="shared" si="56"/>
        <v>0</v>
      </c>
      <c r="AB437" s="6">
        <f t="shared" si="57"/>
        <v>0</v>
      </c>
      <c r="AC437" s="6">
        <f t="shared" si="58"/>
        <v>0</v>
      </c>
      <c r="AD437" s="6"/>
      <c r="AE437" s="6"/>
    </row>
    <row r="438" spans="1:31" s="20" customFormat="1" ht="15" customHeight="1" x14ac:dyDescent="0.25">
      <c r="A438" s="19"/>
      <c r="B438" s="74" t="str">
        <f t="shared" si="50"/>
        <v>!!!</v>
      </c>
      <c r="C438" s="202" t="str">
        <f>IF($D438&lt;&gt;"",VLOOKUP(TEXT($D438,0),'Angaben Stationen'!$C$15:$D$114,2,0),"")</f>
        <v/>
      </c>
      <c r="D438" s="203"/>
      <c r="E438" s="210"/>
      <c r="F438" s="222"/>
      <c r="G438" s="205"/>
      <c r="H438" s="205"/>
      <c r="I438" s="223"/>
      <c r="J438" s="224"/>
      <c r="K438" s="114"/>
      <c r="L438" s="115"/>
      <c r="Q438" s="6">
        <f t="shared" si="51"/>
        <v>0</v>
      </c>
      <c r="R438" s="6" t="str">
        <f>VLOOKUP(C438,{"29 - Psychiatrie (Erwachsene)","BGI";"30 - Kinder- und Jugendpsychiatrie","BGII";"31 - Psychosomatik","BGI";"00 - Bitte eine Fachabteilung auswählen","Leer";"","Leer"},2,0)</f>
        <v>Leer</v>
      </c>
      <c r="S438" s="6" t="str">
        <f>VLOOKUP(C438,{"29 - Psychiatrie (Erwachsene)","BGIb";"30 - Kinder- und Jugendpsychiatrie","BGIIb";"31 - Psychosomatik","BGIb";"00 - Bitte eine Fachabteilung auswählen","Leer";"","Leer"},2,0)</f>
        <v>Leer</v>
      </c>
      <c r="T438" s="6" t="str">
        <f t="shared" si="59"/>
        <v>Leer</v>
      </c>
      <c r="U438" s="6" t="str">
        <f t="shared" si="52"/>
        <v/>
      </c>
      <c r="V438" s="6" t="str">
        <f>VLOOKUP($C438,{"29 - Psychiatrie (Erwachsene)","Anrechnungstatbestand";"30 - Kinder- und Jugendpsychiatrie","Anrechnungstatbestand";"31 - Psychosomatik","Anrechnungstatbestand";"","Leer";0,"Leer"},2,0)</f>
        <v>Leer</v>
      </c>
      <c r="W438" s="6" t="str">
        <f t="shared" si="53"/>
        <v>Leer</v>
      </c>
      <c r="X438" s="6">
        <f>VLOOKUP($C438,{"29 - Psychiatrie (Erwachsene)",1;"30 - Kinder- und Jugendpsychiatrie",1;"31 - Psychosomatik",1;"00 - Bitte eine Fachabteilung auswählen",0;"",0},2,0)</f>
        <v>0</v>
      </c>
      <c r="Y438" s="6">
        <f t="shared" si="54"/>
        <v>0</v>
      </c>
      <c r="Z438" s="6">
        <f t="shared" si="55"/>
        <v>0</v>
      </c>
      <c r="AA438" s="6">
        <f t="shared" si="56"/>
        <v>0</v>
      </c>
      <c r="AB438" s="6">
        <f t="shared" si="57"/>
        <v>0</v>
      </c>
      <c r="AC438" s="6">
        <f t="shared" si="58"/>
        <v>0</v>
      </c>
      <c r="AD438" s="6"/>
      <c r="AE438" s="6"/>
    </row>
    <row r="439" spans="1:31" s="20" customFormat="1" ht="15" customHeight="1" x14ac:dyDescent="0.25">
      <c r="A439" s="19"/>
      <c r="B439" s="74" t="str">
        <f t="shared" si="50"/>
        <v>!!!</v>
      </c>
      <c r="C439" s="202" t="str">
        <f>IF($D439&lt;&gt;"",VLOOKUP(TEXT($D439,0),'Angaben Stationen'!$C$15:$D$114,2,0),"")</f>
        <v/>
      </c>
      <c r="D439" s="203"/>
      <c r="E439" s="210"/>
      <c r="F439" s="222"/>
      <c r="G439" s="205"/>
      <c r="H439" s="205"/>
      <c r="I439" s="223"/>
      <c r="J439" s="224"/>
      <c r="K439" s="114"/>
      <c r="L439" s="115"/>
      <c r="Q439" s="6">
        <f t="shared" si="51"/>
        <v>0</v>
      </c>
      <c r="R439" s="6" t="str">
        <f>VLOOKUP(C439,{"29 - Psychiatrie (Erwachsene)","BGI";"30 - Kinder- und Jugendpsychiatrie","BGII";"31 - Psychosomatik","BGI";"00 - Bitte eine Fachabteilung auswählen","Leer";"","Leer"},2,0)</f>
        <v>Leer</v>
      </c>
      <c r="S439" s="6" t="str">
        <f>VLOOKUP(C439,{"29 - Psychiatrie (Erwachsene)","BGIb";"30 - Kinder- und Jugendpsychiatrie","BGIIb";"31 - Psychosomatik","BGIb";"00 - Bitte eine Fachabteilung auswählen","Leer";"","Leer"},2,0)</f>
        <v>Leer</v>
      </c>
      <c r="T439" s="6" t="str">
        <f t="shared" si="59"/>
        <v>Leer</v>
      </c>
      <c r="U439" s="6" t="str">
        <f t="shared" si="52"/>
        <v/>
      </c>
      <c r="V439" s="6" t="str">
        <f>VLOOKUP($C439,{"29 - Psychiatrie (Erwachsene)","Anrechnungstatbestand";"30 - Kinder- und Jugendpsychiatrie","Anrechnungstatbestand";"31 - Psychosomatik","Anrechnungstatbestand";"","Leer";0,"Leer"},2,0)</f>
        <v>Leer</v>
      </c>
      <c r="W439" s="6" t="str">
        <f t="shared" si="53"/>
        <v>Leer</v>
      </c>
      <c r="X439" s="6">
        <f>VLOOKUP($C439,{"29 - Psychiatrie (Erwachsene)",1;"30 - Kinder- und Jugendpsychiatrie",1;"31 - Psychosomatik",1;"00 - Bitte eine Fachabteilung auswählen",0;"",0},2,0)</f>
        <v>0</v>
      </c>
      <c r="Y439" s="6">
        <f t="shared" si="54"/>
        <v>0</v>
      </c>
      <c r="Z439" s="6">
        <f t="shared" si="55"/>
        <v>0</v>
      </c>
      <c r="AA439" s="6">
        <f t="shared" si="56"/>
        <v>0</v>
      </c>
      <c r="AB439" s="6">
        <f t="shared" si="57"/>
        <v>0</v>
      </c>
      <c r="AC439" s="6">
        <f t="shared" si="58"/>
        <v>0</v>
      </c>
      <c r="AD439" s="6"/>
      <c r="AE439" s="6"/>
    </row>
    <row r="440" spans="1:31" s="20" customFormat="1" ht="15" customHeight="1" x14ac:dyDescent="0.25">
      <c r="A440" s="19"/>
      <c r="B440" s="74" t="str">
        <f t="shared" si="50"/>
        <v>!!!</v>
      </c>
      <c r="C440" s="202" t="str">
        <f>IF($D440&lt;&gt;"",VLOOKUP(TEXT($D440,0),'Angaben Stationen'!$C$15:$D$114,2,0),"")</f>
        <v/>
      </c>
      <c r="D440" s="203"/>
      <c r="E440" s="210"/>
      <c r="F440" s="222"/>
      <c r="G440" s="205"/>
      <c r="H440" s="205"/>
      <c r="I440" s="223"/>
      <c r="J440" s="224"/>
      <c r="K440" s="114"/>
      <c r="L440" s="115"/>
      <c r="Q440" s="6">
        <f t="shared" si="51"/>
        <v>0</v>
      </c>
      <c r="R440" s="6" t="str">
        <f>VLOOKUP(C440,{"29 - Psychiatrie (Erwachsene)","BGI";"30 - Kinder- und Jugendpsychiatrie","BGII";"31 - Psychosomatik","BGI";"00 - Bitte eine Fachabteilung auswählen","Leer";"","Leer"},2,0)</f>
        <v>Leer</v>
      </c>
      <c r="S440" s="6" t="str">
        <f>VLOOKUP(C440,{"29 - Psychiatrie (Erwachsene)","BGIb";"30 - Kinder- und Jugendpsychiatrie","BGIIb";"31 - Psychosomatik","BGIb";"00 - Bitte eine Fachabteilung auswählen","Leer";"","Leer"},2,0)</f>
        <v>Leer</v>
      </c>
      <c r="T440" s="6" t="str">
        <f t="shared" si="59"/>
        <v>Leer</v>
      </c>
      <c r="U440" s="6" t="str">
        <f t="shared" si="52"/>
        <v/>
      </c>
      <c r="V440" s="6" t="str">
        <f>VLOOKUP($C440,{"29 - Psychiatrie (Erwachsene)","Anrechnungstatbestand";"30 - Kinder- und Jugendpsychiatrie","Anrechnungstatbestand";"31 - Psychosomatik","Anrechnungstatbestand";"","Leer";0,"Leer"},2,0)</f>
        <v>Leer</v>
      </c>
      <c r="W440" s="6" t="str">
        <f t="shared" si="53"/>
        <v>Leer</v>
      </c>
      <c r="X440" s="6">
        <f>VLOOKUP($C440,{"29 - Psychiatrie (Erwachsene)",1;"30 - Kinder- und Jugendpsychiatrie",1;"31 - Psychosomatik",1;"00 - Bitte eine Fachabteilung auswählen",0;"",0},2,0)</f>
        <v>0</v>
      </c>
      <c r="Y440" s="6">
        <f t="shared" si="54"/>
        <v>0</v>
      </c>
      <c r="Z440" s="6">
        <f t="shared" si="55"/>
        <v>0</v>
      </c>
      <c r="AA440" s="6">
        <f t="shared" si="56"/>
        <v>0</v>
      </c>
      <c r="AB440" s="6">
        <f t="shared" si="57"/>
        <v>0</v>
      </c>
      <c r="AC440" s="6">
        <f t="shared" si="58"/>
        <v>0</v>
      </c>
      <c r="AD440" s="6"/>
      <c r="AE440" s="6"/>
    </row>
    <row r="441" spans="1:31" s="20" customFormat="1" ht="15" customHeight="1" x14ac:dyDescent="0.25">
      <c r="A441" s="19"/>
      <c r="B441" s="74" t="str">
        <f t="shared" si="50"/>
        <v>!!!</v>
      </c>
      <c r="C441" s="202" t="str">
        <f>IF($D441&lt;&gt;"",VLOOKUP(TEXT($D441,0),'Angaben Stationen'!$C$15:$D$114,2,0),"")</f>
        <v/>
      </c>
      <c r="D441" s="203"/>
      <c r="E441" s="210"/>
      <c r="F441" s="222"/>
      <c r="G441" s="205"/>
      <c r="H441" s="205"/>
      <c r="I441" s="223"/>
      <c r="J441" s="224"/>
      <c r="K441" s="114"/>
      <c r="L441" s="115"/>
      <c r="Q441" s="6">
        <f t="shared" si="51"/>
        <v>0</v>
      </c>
      <c r="R441" s="6" t="str">
        <f>VLOOKUP(C441,{"29 - Psychiatrie (Erwachsene)","BGI";"30 - Kinder- und Jugendpsychiatrie","BGII";"31 - Psychosomatik","BGI";"00 - Bitte eine Fachabteilung auswählen","Leer";"","Leer"},2,0)</f>
        <v>Leer</v>
      </c>
      <c r="S441" s="6" t="str">
        <f>VLOOKUP(C441,{"29 - Psychiatrie (Erwachsene)","BGIb";"30 - Kinder- und Jugendpsychiatrie","BGIIb";"31 - Psychosomatik","BGIb";"00 - Bitte eine Fachabteilung auswählen","Leer";"","Leer"},2,0)</f>
        <v>Leer</v>
      </c>
      <c r="T441" s="6" t="str">
        <f t="shared" si="59"/>
        <v>Leer</v>
      </c>
      <c r="U441" s="6" t="str">
        <f t="shared" si="52"/>
        <v/>
      </c>
      <c r="V441" s="6" t="str">
        <f>VLOOKUP($C441,{"29 - Psychiatrie (Erwachsene)","Anrechnungstatbestand";"30 - Kinder- und Jugendpsychiatrie","Anrechnungstatbestand";"31 - Psychosomatik","Anrechnungstatbestand";"","Leer";0,"Leer"},2,0)</f>
        <v>Leer</v>
      </c>
      <c r="W441" s="6" t="str">
        <f t="shared" si="53"/>
        <v>Leer</v>
      </c>
      <c r="X441" s="6">
        <f>VLOOKUP($C441,{"29 - Psychiatrie (Erwachsene)",1;"30 - Kinder- und Jugendpsychiatrie",1;"31 - Psychosomatik",1;"00 - Bitte eine Fachabteilung auswählen",0;"",0},2,0)</f>
        <v>0</v>
      </c>
      <c r="Y441" s="6">
        <f t="shared" si="54"/>
        <v>0</v>
      </c>
      <c r="Z441" s="6">
        <f t="shared" si="55"/>
        <v>0</v>
      </c>
      <c r="AA441" s="6">
        <f t="shared" si="56"/>
        <v>0</v>
      </c>
      <c r="AB441" s="6">
        <f t="shared" si="57"/>
        <v>0</v>
      </c>
      <c r="AC441" s="6">
        <f t="shared" si="58"/>
        <v>0</v>
      </c>
      <c r="AD441" s="6"/>
      <c r="AE441" s="6"/>
    </row>
    <row r="442" spans="1:31" s="20" customFormat="1" ht="15" customHeight="1" x14ac:dyDescent="0.25">
      <c r="A442" s="19"/>
      <c r="B442" s="74" t="str">
        <f t="shared" si="50"/>
        <v>!!!</v>
      </c>
      <c r="C442" s="202" t="str">
        <f>IF($D442&lt;&gt;"",VLOOKUP(TEXT($D442,0),'Angaben Stationen'!$C$15:$D$114,2,0),"")</f>
        <v/>
      </c>
      <c r="D442" s="203"/>
      <c r="E442" s="210"/>
      <c r="F442" s="222"/>
      <c r="G442" s="205"/>
      <c r="H442" s="205"/>
      <c r="I442" s="223"/>
      <c r="J442" s="224"/>
      <c r="K442" s="114"/>
      <c r="L442" s="115"/>
      <c r="Q442" s="6">
        <f t="shared" si="51"/>
        <v>0</v>
      </c>
      <c r="R442" s="6" t="str">
        <f>VLOOKUP(C442,{"29 - Psychiatrie (Erwachsene)","BGI";"30 - Kinder- und Jugendpsychiatrie","BGII";"31 - Psychosomatik","BGI";"00 - Bitte eine Fachabteilung auswählen","Leer";"","Leer"},2,0)</f>
        <v>Leer</v>
      </c>
      <c r="S442" s="6" t="str">
        <f>VLOOKUP(C442,{"29 - Psychiatrie (Erwachsene)","BGIb";"30 - Kinder- und Jugendpsychiatrie","BGIIb";"31 - Psychosomatik","BGIb";"00 - Bitte eine Fachabteilung auswählen","Leer";"","Leer"},2,0)</f>
        <v>Leer</v>
      </c>
      <c r="T442" s="6" t="str">
        <f t="shared" si="59"/>
        <v>Leer</v>
      </c>
      <c r="U442" s="6" t="str">
        <f t="shared" si="52"/>
        <v/>
      </c>
      <c r="V442" s="6" t="str">
        <f>VLOOKUP($C442,{"29 - Psychiatrie (Erwachsene)","Anrechnungstatbestand";"30 - Kinder- und Jugendpsychiatrie","Anrechnungstatbestand";"31 - Psychosomatik","Anrechnungstatbestand";"","Leer";0,"Leer"},2,0)</f>
        <v>Leer</v>
      </c>
      <c r="W442" s="6" t="str">
        <f t="shared" si="53"/>
        <v>Leer</v>
      </c>
      <c r="X442" s="6">
        <f>VLOOKUP($C442,{"29 - Psychiatrie (Erwachsene)",1;"30 - Kinder- und Jugendpsychiatrie",1;"31 - Psychosomatik",1;"00 - Bitte eine Fachabteilung auswählen",0;"",0},2,0)</f>
        <v>0</v>
      </c>
      <c r="Y442" s="6">
        <f t="shared" si="54"/>
        <v>0</v>
      </c>
      <c r="Z442" s="6">
        <f t="shared" si="55"/>
        <v>0</v>
      </c>
      <c r="AA442" s="6">
        <f t="shared" si="56"/>
        <v>0</v>
      </c>
      <c r="AB442" s="6">
        <f t="shared" si="57"/>
        <v>0</v>
      </c>
      <c r="AC442" s="6">
        <f t="shared" si="58"/>
        <v>0</v>
      </c>
      <c r="AD442" s="6"/>
      <c r="AE442" s="6"/>
    </row>
    <row r="443" spans="1:31" s="20" customFormat="1" ht="15" customHeight="1" x14ac:dyDescent="0.25">
      <c r="A443" s="19"/>
      <c r="B443" s="74" t="str">
        <f t="shared" si="50"/>
        <v>!!!</v>
      </c>
      <c r="C443" s="202" t="str">
        <f>IF($D443&lt;&gt;"",VLOOKUP(TEXT($D443,0),'Angaben Stationen'!$C$15:$D$114,2,0),"")</f>
        <v/>
      </c>
      <c r="D443" s="203"/>
      <c r="E443" s="210"/>
      <c r="F443" s="222"/>
      <c r="G443" s="205"/>
      <c r="H443" s="205"/>
      <c r="I443" s="223"/>
      <c r="J443" s="224"/>
      <c r="K443" s="114"/>
      <c r="L443" s="115"/>
      <c r="Q443" s="6">
        <f t="shared" si="51"/>
        <v>0</v>
      </c>
      <c r="R443" s="6" t="str">
        <f>VLOOKUP(C443,{"29 - Psychiatrie (Erwachsene)","BGI";"30 - Kinder- und Jugendpsychiatrie","BGII";"31 - Psychosomatik","BGI";"00 - Bitte eine Fachabteilung auswählen","Leer";"","Leer"},2,0)</f>
        <v>Leer</v>
      </c>
      <c r="S443" s="6" t="str">
        <f>VLOOKUP(C443,{"29 - Psychiatrie (Erwachsene)","BGIb";"30 - Kinder- und Jugendpsychiatrie","BGIIb";"31 - Psychosomatik","BGIb";"00 - Bitte eine Fachabteilung auswählen","Leer";"","Leer"},2,0)</f>
        <v>Leer</v>
      </c>
      <c r="T443" s="6" t="str">
        <f t="shared" si="59"/>
        <v>Leer</v>
      </c>
      <c r="U443" s="6" t="str">
        <f t="shared" si="52"/>
        <v/>
      </c>
      <c r="V443" s="6" t="str">
        <f>VLOOKUP($C443,{"29 - Psychiatrie (Erwachsene)","Anrechnungstatbestand";"30 - Kinder- und Jugendpsychiatrie","Anrechnungstatbestand";"31 - Psychosomatik","Anrechnungstatbestand";"","Leer";0,"Leer"},2,0)</f>
        <v>Leer</v>
      </c>
      <c r="W443" s="6" t="str">
        <f t="shared" si="53"/>
        <v>Leer</v>
      </c>
      <c r="X443" s="6">
        <f>VLOOKUP($C443,{"29 - Psychiatrie (Erwachsene)",1;"30 - Kinder- und Jugendpsychiatrie",1;"31 - Psychosomatik",1;"00 - Bitte eine Fachabteilung auswählen",0;"",0},2,0)</f>
        <v>0</v>
      </c>
      <c r="Y443" s="6">
        <f t="shared" si="54"/>
        <v>0</v>
      </c>
      <c r="Z443" s="6">
        <f t="shared" si="55"/>
        <v>0</v>
      </c>
      <c r="AA443" s="6">
        <f t="shared" si="56"/>
        <v>0</v>
      </c>
      <c r="AB443" s="6">
        <f t="shared" si="57"/>
        <v>0</v>
      </c>
      <c r="AC443" s="6">
        <f t="shared" si="58"/>
        <v>0</v>
      </c>
      <c r="AD443" s="6"/>
      <c r="AE443" s="6"/>
    </row>
    <row r="444" spans="1:31" s="20" customFormat="1" ht="15" customHeight="1" x14ac:dyDescent="0.25">
      <c r="A444" s="19"/>
      <c r="B444" s="74" t="str">
        <f t="shared" si="50"/>
        <v>!!!</v>
      </c>
      <c r="C444" s="202" t="str">
        <f>IF($D444&lt;&gt;"",VLOOKUP(TEXT($D444,0),'Angaben Stationen'!$C$15:$D$114,2,0),"")</f>
        <v/>
      </c>
      <c r="D444" s="203"/>
      <c r="E444" s="210"/>
      <c r="F444" s="222"/>
      <c r="G444" s="205"/>
      <c r="H444" s="205"/>
      <c r="I444" s="223"/>
      <c r="J444" s="224"/>
      <c r="K444" s="114"/>
      <c r="L444" s="115"/>
      <c r="Q444" s="6">
        <f t="shared" si="51"/>
        <v>0</v>
      </c>
      <c r="R444" s="6" t="str">
        <f>VLOOKUP(C444,{"29 - Psychiatrie (Erwachsene)","BGI";"30 - Kinder- und Jugendpsychiatrie","BGII";"31 - Psychosomatik","BGI";"00 - Bitte eine Fachabteilung auswählen","Leer";"","Leer"},2,0)</f>
        <v>Leer</v>
      </c>
      <c r="S444" s="6" t="str">
        <f>VLOOKUP(C444,{"29 - Psychiatrie (Erwachsene)","BGIb";"30 - Kinder- und Jugendpsychiatrie","BGIIb";"31 - Psychosomatik","BGIb";"00 - Bitte eine Fachabteilung auswählen","Leer";"","Leer"},2,0)</f>
        <v>Leer</v>
      </c>
      <c r="T444" s="6" t="str">
        <f t="shared" si="59"/>
        <v>Leer</v>
      </c>
      <c r="U444" s="6" t="str">
        <f t="shared" si="52"/>
        <v/>
      </c>
      <c r="V444" s="6" t="str">
        <f>VLOOKUP($C444,{"29 - Psychiatrie (Erwachsene)","Anrechnungstatbestand";"30 - Kinder- und Jugendpsychiatrie","Anrechnungstatbestand";"31 - Psychosomatik","Anrechnungstatbestand";"","Leer";0,"Leer"},2,0)</f>
        <v>Leer</v>
      </c>
      <c r="W444" s="6" t="str">
        <f t="shared" si="53"/>
        <v>Leer</v>
      </c>
      <c r="X444" s="6">
        <f>VLOOKUP($C444,{"29 - Psychiatrie (Erwachsene)",1;"30 - Kinder- und Jugendpsychiatrie",1;"31 - Psychosomatik",1;"00 - Bitte eine Fachabteilung auswählen",0;"",0},2,0)</f>
        <v>0</v>
      </c>
      <c r="Y444" s="6">
        <f t="shared" si="54"/>
        <v>0</v>
      </c>
      <c r="Z444" s="6">
        <f t="shared" si="55"/>
        <v>0</v>
      </c>
      <c r="AA444" s="6">
        <f t="shared" si="56"/>
        <v>0</v>
      </c>
      <c r="AB444" s="6">
        <f t="shared" si="57"/>
        <v>0</v>
      </c>
      <c r="AC444" s="6">
        <f t="shared" si="58"/>
        <v>0</v>
      </c>
      <c r="AD444" s="6"/>
      <c r="AE444" s="6"/>
    </row>
    <row r="445" spans="1:31" s="20" customFormat="1" ht="15" customHeight="1" x14ac:dyDescent="0.25">
      <c r="A445" s="19"/>
      <c r="B445" s="74" t="str">
        <f t="shared" si="50"/>
        <v>!!!</v>
      </c>
      <c r="C445" s="202" t="str">
        <f>IF($D445&lt;&gt;"",VLOOKUP(TEXT($D445,0),'Angaben Stationen'!$C$15:$D$114,2,0),"")</f>
        <v/>
      </c>
      <c r="D445" s="203"/>
      <c r="E445" s="210"/>
      <c r="F445" s="222"/>
      <c r="G445" s="205"/>
      <c r="H445" s="205"/>
      <c r="I445" s="223"/>
      <c r="J445" s="224"/>
      <c r="K445" s="114"/>
      <c r="L445" s="115"/>
      <c r="Q445" s="6">
        <f t="shared" si="51"/>
        <v>0</v>
      </c>
      <c r="R445" s="6" t="str">
        <f>VLOOKUP(C445,{"29 - Psychiatrie (Erwachsene)","BGI";"30 - Kinder- und Jugendpsychiatrie","BGII";"31 - Psychosomatik","BGI";"00 - Bitte eine Fachabteilung auswählen","Leer";"","Leer"},2,0)</f>
        <v>Leer</v>
      </c>
      <c r="S445" s="6" t="str">
        <f>VLOOKUP(C445,{"29 - Psychiatrie (Erwachsene)","BGIb";"30 - Kinder- und Jugendpsychiatrie","BGIIb";"31 - Psychosomatik","BGIb";"00 - Bitte eine Fachabteilung auswählen","Leer";"","Leer"},2,0)</f>
        <v>Leer</v>
      </c>
      <c r="T445" s="6" t="str">
        <f t="shared" si="59"/>
        <v>Leer</v>
      </c>
      <c r="U445" s="6" t="str">
        <f t="shared" si="52"/>
        <v/>
      </c>
      <c r="V445" s="6" t="str">
        <f>VLOOKUP($C445,{"29 - Psychiatrie (Erwachsene)","Anrechnungstatbestand";"30 - Kinder- und Jugendpsychiatrie","Anrechnungstatbestand";"31 - Psychosomatik","Anrechnungstatbestand";"","Leer";0,"Leer"},2,0)</f>
        <v>Leer</v>
      </c>
      <c r="W445" s="6" t="str">
        <f t="shared" si="53"/>
        <v>Leer</v>
      </c>
      <c r="X445" s="6">
        <f>VLOOKUP($C445,{"29 - Psychiatrie (Erwachsene)",1;"30 - Kinder- und Jugendpsychiatrie",1;"31 - Psychosomatik",1;"00 - Bitte eine Fachabteilung auswählen",0;"",0},2,0)</f>
        <v>0</v>
      </c>
      <c r="Y445" s="6">
        <f t="shared" si="54"/>
        <v>0</v>
      </c>
      <c r="Z445" s="6">
        <f t="shared" si="55"/>
        <v>0</v>
      </c>
      <c r="AA445" s="6">
        <f t="shared" si="56"/>
        <v>0</v>
      </c>
      <c r="AB445" s="6">
        <f t="shared" si="57"/>
        <v>0</v>
      </c>
      <c r="AC445" s="6">
        <f t="shared" si="58"/>
        <v>0</v>
      </c>
      <c r="AD445" s="6"/>
      <c r="AE445" s="6"/>
    </row>
    <row r="446" spans="1:31" s="20" customFormat="1" ht="15" customHeight="1" x14ac:dyDescent="0.25">
      <c r="A446" s="19"/>
      <c r="B446" s="74" t="str">
        <f t="shared" si="50"/>
        <v>!!!</v>
      </c>
      <c r="C446" s="202" t="str">
        <f>IF($D446&lt;&gt;"",VLOOKUP(TEXT($D446,0),'Angaben Stationen'!$C$15:$D$114,2,0),"")</f>
        <v/>
      </c>
      <c r="D446" s="203"/>
      <c r="E446" s="210"/>
      <c r="F446" s="222"/>
      <c r="G446" s="205"/>
      <c r="H446" s="205"/>
      <c r="I446" s="223"/>
      <c r="J446" s="224"/>
      <c r="K446" s="114"/>
      <c r="L446" s="115"/>
      <c r="Q446" s="6">
        <f t="shared" si="51"/>
        <v>0</v>
      </c>
      <c r="R446" s="6" t="str">
        <f>VLOOKUP(C446,{"29 - Psychiatrie (Erwachsene)","BGI";"30 - Kinder- und Jugendpsychiatrie","BGII";"31 - Psychosomatik","BGI";"00 - Bitte eine Fachabteilung auswählen","Leer";"","Leer"},2,0)</f>
        <v>Leer</v>
      </c>
      <c r="S446" s="6" t="str">
        <f>VLOOKUP(C446,{"29 - Psychiatrie (Erwachsene)","BGIb";"30 - Kinder- und Jugendpsychiatrie","BGIIb";"31 - Psychosomatik","BGIb";"00 - Bitte eine Fachabteilung auswählen","Leer";"","Leer"},2,0)</f>
        <v>Leer</v>
      </c>
      <c r="T446" s="6" t="str">
        <f t="shared" si="59"/>
        <v>Leer</v>
      </c>
      <c r="U446" s="6" t="str">
        <f t="shared" si="52"/>
        <v/>
      </c>
      <c r="V446" s="6" t="str">
        <f>VLOOKUP($C446,{"29 - Psychiatrie (Erwachsene)","Anrechnungstatbestand";"30 - Kinder- und Jugendpsychiatrie","Anrechnungstatbestand";"31 - Psychosomatik","Anrechnungstatbestand";"","Leer";0,"Leer"},2,0)</f>
        <v>Leer</v>
      </c>
      <c r="W446" s="6" t="str">
        <f t="shared" si="53"/>
        <v>Leer</v>
      </c>
      <c r="X446" s="6">
        <f>VLOOKUP($C446,{"29 - Psychiatrie (Erwachsene)",1;"30 - Kinder- und Jugendpsychiatrie",1;"31 - Psychosomatik",1;"00 - Bitte eine Fachabteilung auswählen",0;"",0},2,0)</f>
        <v>0</v>
      </c>
      <c r="Y446" s="6">
        <f t="shared" si="54"/>
        <v>0</v>
      </c>
      <c r="Z446" s="6">
        <f t="shared" si="55"/>
        <v>0</v>
      </c>
      <c r="AA446" s="6">
        <f t="shared" si="56"/>
        <v>0</v>
      </c>
      <c r="AB446" s="6">
        <f t="shared" si="57"/>
        <v>0</v>
      </c>
      <c r="AC446" s="6">
        <f t="shared" si="58"/>
        <v>0</v>
      </c>
      <c r="AD446" s="6"/>
      <c r="AE446" s="6"/>
    </row>
    <row r="447" spans="1:31" s="20" customFormat="1" ht="15" customHeight="1" x14ac:dyDescent="0.25">
      <c r="A447" s="19"/>
      <c r="B447" s="74" t="str">
        <f t="shared" si="50"/>
        <v>!!!</v>
      </c>
      <c r="C447" s="202" t="str">
        <f>IF($D447&lt;&gt;"",VLOOKUP(TEXT($D447,0),'Angaben Stationen'!$C$15:$D$114,2,0),"")</f>
        <v/>
      </c>
      <c r="D447" s="203"/>
      <c r="E447" s="210"/>
      <c r="F447" s="222"/>
      <c r="G447" s="205"/>
      <c r="H447" s="205"/>
      <c r="I447" s="223"/>
      <c r="J447" s="224"/>
      <c r="K447" s="114"/>
      <c r="L447" s="115"/>
      <c r="Q447" s="6">
        <f t="shared" si="51"/>
        <v>0</v>
      </c>
      <c r="R447" s="6" t="str">
        <f>VLOOKUP(C447,{"29 - Psychiatrie (Erwachsene)","BGI";"30 - Kinder- und Jugendpsychiatrie","BGII";"31 - Psychosomatik","BGI";"00 - Bitte eine Fachabteilung auswählen","Leer";"","Leer"},2,0)</f>
        <v>Leer</v>
      </c>
      <c r="S447" s="6" t="str">
        <f>VLOOKUP(C447,{"29 - Psychiatrie (Erwachsene)","BGIb";"30 - Kinder- und Jugendpsychiatrie","BGIIb";"31 - Psychosomatik","BGIb";"00 - Bitte eine Fachabteilung auswählen","Leer";"","Leer"},2,0)</f>
        <v>Leer</v>
      </c>
      <c r="T447" s="6" t="str">
        <f t="shared" si="59"/>
        <v>Leer</v>
      </c>
      <c r="U447" s="6" t="str">
        <f t="shared" si="52"/>
        <v/>
      </c>
      <c r="V447" s="6" t="str">
        <f>VLOOKUP($C447,{"29 - Psychiatrie (Erwachsene)","Anrechnungstatbestand";"30 - Kinder- und Jugendpsychiatrie","Anrechnungstatbestand";"31 - Psychosomatik","Anrechnungstatbestand";"","Leer";0,"Leer"},2,0)</f>
        <v>Leer</v>
      </c>
      <c r="W447" s="6" t="str">
        <f t="shared" si="53"/>
        <v>Leer</v>
      </c>
      <c r="X447" s="6">
        <f>VLOOKUP($C447,{"29 - Psychiatrie (Erwachsene)",1;"30 - Kinder- und Jugendpsychiatrie",1;"31 - Psychosomatik",1;"00 - Bitte eine Fachabteilung auswählen",0;"",0},2,0)</f>
        <v>0</v>
      </c>
      <c r="Y447" s="6">
        <f t="shared" si="54"/>
        <v>0</v>
      </c>
      <c r="Z447" s="6">
        <f t="shared" si="55"/>
        <v>0</v>
      </c>
      <c r="AA447" s="6">
        <f t="shared" si="56"/>
        <v>0</v>
      </c>
      <c r="AB447" s="6">
        <f t="shared" si="57"/>
        <v>0</v>
      </c>
      <c r="AC447" s="6">
        <f t="shared" si="58"/>
        <v>0</v>
      </c>
      <c r="AD447" s="6"/>
      <c r="AE447" s="6"/>
    </row>
    <row r="448" spans="1:31" s="20" customFormat="1" ht="15" customHeight="1" x14ac:dyDescent="0.25">
      <c r="A448" s="19"/>
      <c r="B448" s="74" t="str">
        <f t="shared" si="50"/>
        <v>!!!</v>
      </c>
      <c r="C448" s="202" t="str">
        <f>IF($D448&lt;&gt;"",VLOOKUP(TEXT($D448,0),'Angaben Stationen'!$C$15:$D$114,2,0),"")</f>
        <v/>
      </c>
      <c r="D448" s="203"/>
      <c r="E448" s="210"/>
      <c r="F448" s="222"/>
      <c r="G448" s="205"/>
      <c r="H448" s="205"/>
      <c r="I448" s="223"/>
      <c r="J448" s="224"/>
      <c r="K448" s="114"/>
      <c r="L448" s="115"/>
      <c r="Q448" s="6">
        <f t="shared" si="51"/>
        <v>0</v>
      </c>
      <c r="R448" s="6" t="str">
        <f>VLOOKUP(C448,{"29 - Psychiatrie (Erwachsene)","BGI";"30 - Kinder- und Jugendpsychiatrie","BGII";"31 - Psychosomatik","BGI";"00 - Bitte eine Fachabteilung auswählen","Leer";"","Leer"},2,0)</f>
        <v>Leer</v>
      </c>
      <c r="S448" s="6" t="str">
        <f>VLOOKUP(C448,{"29 - Psychiatrie (Erwachsene)","BGIb";"30 - Kinder- und Jugendpsychiatrie","BGIIb";"31 - Psychosomatik","BGIb";"00 - Bitte eine Fachabteilung auswählen","Leer";"","Leer"},2,0)</f>
        <v>Leer</v>
      </c>
      <c r="T448" s="6" t="str">
        <f t="shared" si="59"/>
        <v>Leer</v>
      </c>
      <c r="U448" s="6" t="str">
        <f t="shared" si="52"/>
        <v/>
      </c>
      <c r="V448" s="6" t="str">
        <f>VLOOKUP($C448,{"29 - Psychiatrie (Erwachsene)","Anrechnungstatbestand";"30 - Kinder- und Jugendpsychiatrie","Anrechnungstatbestand";"31 - Psychosomatik","Anrechnungstatbestand";"","Leer";0,"Leer"},2,0)</f>
        <v>Leer</v>
      </c>
      <c r="W448" s="6" t="str">
        <f t="shared" si="53"/>
        <v>Leer</v>
      </c>
      <c r="X448" s="6">
        <f>VLOOKUP($C448,{"29 - Psychiatrie (Erwachsene)",1;"30 - Kinder- und Jugendpsychiatrie",1;"31 - Psychosomatik",1;"00 - Bitte eine Fachabteilung auswählen",0;"",0},2,0)</f>
        <v>0</v>
      </c>
      <c r="Y448" s="6">
        <f t="shared" si="54"/>
        <v>0</v>
      </c>
      <c r="Z448" s="6">
        <f t="shared" si="55"/>
        <v>0</v>
      </c>
      <c r="AA448" s="6">
        <f t="shared" si="56"/>
        <v>0</v>
      </c>
      <c r="AB448" s="6">
        <f t="shared" si="57"/>
        <v>0</v>
      </c>
      <c r="AC448" s="6">
        <f t="shared" si="58"/>
        <v>0</v>
      </c>
      <c r="AD448" s="6"/>
      <c r="AE448" s="6"/>
    </row>
    <row r="449" spans="1:31" s="20" customFormat="1" ht="15" customHeight="1" x14ac:dyDescent="0.25">
      <c r="A449" s="19"/>
      <c r="B449" s="74" t="str">
        <f t="shared" si="50"/>
        <v>!!!</v>
      </c>
      <c r="C449" s="202" t="str">
        <f>IF($D449&lt;&gt;"",VLOOKUP(TEXT($D449,0),'Angaben Stationen'!$C$15:$D$114,2,0),"")</f>
        <v/>
      </c>
      <c r="D449" s="203"/>
      <c r="E449" s="210"/>
      <c r="F449" s="222"/>
      <c r="G449" s="205"/>
      <c r="H449" s="205"/>
      <c r="I449" s="223"/>
      <c r="J449" s="224"/>
      <c r="K449" s="114"/>
      <c r="L449" s="115"/>
      <c r="Q449" s="6">
        <f t="shared" si="51"/>
        <v>0</v>
      </c>
      <c r="R449" s="6" t="str">
        <f>VLOOKUP(C449,{"29 - Psychiatrie (Erwachsene)","BGI";"30 - Kinder- und Jugendpsychiatrie","BGII";"31 - Psychosomatik","BGI";"00 - Bitte eine Fachabteilung auswählen","Leer";"","Leer"},2,0)</f>
        <v>Leer</v>
      </c>
      <c r="S449" s="6" t="str">
        <f>VLOOKUP(C449,{"29 - Psychiatrie (Erwachsene)","BGIb";"30 - Kinder- und Jugendpsychiatrie","BGIIb";"31 - Psychosomatik","BGIb";"00 - Bitte eine Fachabteilung auswählen","Leer";"","Leer"},2,0)</f>
        <v>Leer</v>
      </c>
      <c r="T449" s="6" t="str">
        <f t="shared" si="59"/>
        <v>Leer</v>
      </c>
      <c r="U449" s="6" t="str">
        <f t="shared" si="52"/>
        <v/>
      </c>
      <c r="V449" s="6" t="str">
        <f>VLOOKUP($C449,{"29 - Psychiatrie (Erwachsene)","Anrechnungstatbestand";"30 - Kinder- und Jugendpsychiatrie","Anrechnungstatbestand";"31 - Psychosomatik","Anrechnungstatbestand";"","Leer";0,"Leer"},2,0)</f>
        <v>Leer</v>
      </c>
      <c r="W449" s="6" t="str">
        <f t="shared" si="53"/>
        <v>Leer</v>
      </c>
      <c r="X449" s="6">
        <f>VLOOKUP($C449,{"29 - Psychiatrie (Erwachsene)",1;"30 - Kinder- und Jugendpsychiatrie",1;"31 - Psychosomatik",1;"00 - Bitte eine Fachabteilung auswählen",0;"",0},2,0)</f>
        <v>0</v>
      </c>
      <c r="Y449" s="6">
        <f t="shared" si="54"/>
        <v>0</v>
      </c>
      <c r="Z449" s="6">
        <f t="shared" si="55"/>
        <v>0</v>
      </c>
      <c r="AA449" s="6">
        <f t="shared" si="56"/>
        <v>0</v>
      </c>
      <c r="AB449" s="6">
        <f t="shared" si="57"/>
        <v>0</v>
      </c>
      <c r="AC449" s="6">
        <f t="shared" si="58"/>
        <v>0</v>
      </c>
      <c r="AD449" s="6"/>
      <c r="AE449" s="6"/>
    </row>
    <row r="450" spans="1:31" s="20" customFormat="1" ht="15" customHeight="1" x14ac:dyDescent="0.25">
      <c r="A450" s="19"/>
      <c r="B450" s="74" t="str">
        <f t="shared" si="50"/>
        <v>!!!</v>
      </c>
      <c r="C450" s="202" t="str">
        <f>IF($D450&lt;&gt;"",VLOOKUP(TEXT($D450,0),'Angaben Stationen'!$C$15:$D$114,2,0),"")</f>
        <v/>
      </c>
      <c r="D450" s="203"/>
      <c r="E450" s="210"/>
      <c r="F450" s="222"/>
      <c r="G450" s="205"/>
      <c r="H450" s="205"/>
      <c r="I450" s="223"/>
      <c r="J450" s="224"/>
      <c r="K450" s="114"/>
      <c r="L450" s="115"/>
      <c r="Q450" s="6">
        <f t="shared" si="51"/>
        <v>0</v>
      </c>
      <c r="R450" s="6" t="str">
        <f>VLOOKUP(C450,{"29 - Psychiatrie (Erwachsene)","BGI";"30 - Kinder- und Jugendpsychiatrie","BGII";"31 - Psychosomatik","BGI";"00 - Bitte eine Fachabteilung auswählen","Leer";"","Leer"},2,0)</f>
        <v>Leer</v>
      </c>
      <c r="S450" s="6" t="str">
        <f>VLOOKUP(C450,{"29 - Psychiatrie (Erwachsene)","BGIb";"30 - Kinder- und Jugendpsychiatrie","BGIIb";"31 - Psychosomatik","BGIb";"00 - Bitte eine Fachabteilung auswählen","Leer";"","Leer"},2,0)</f>
        <v>Leer</v>
      </c>
      <c r="T450" s="6" t="str">
        <f t="shared" si="59"/>
        <v>Leer</v>
      </c>
      <c r="U450" s="6" t="str">
        <f t="shared" si="52"/>
        <v/>
      </c>
      <c r="V450" s="6" t="str">
        <f>VLOOKUP($C450,{"29 - Psychiatrie (Erwachsene)","Anrechnungstatbestand";"30 - Kinder- und Jugendpsychiatrie","Anrechnungstatbestand";"31 - Psychosomatik","Anrechnungstatbestand";"","Leer";0,"Leer"},2,0)</f>
        <v>Leer</v>
      </c>
      <c r="W450" s="6" t="str">
        <f t="shared" si="53"/>
        <v>Leer</v>
      </c>
      <c r="X450" s="6">
        <f>VLOOKUP($C450,{"29 - Psychiatrie (Erwachsene)",1;"30 - Kinder- und Jugendpsychiatrie",1;"31 - Psychosomatik",1;"00 - Bitte eine Fachabteilung auswählen",0;"",0},2,0)</f>
        <v>0</v>
      </c>
      <c r="Y450" s="6">
        <f t="shared" si="54"/>
        <v>0</v>
      </c>
      <c r="Z450" s="6">
        <f t="shared" si="55"/>
        <v>0</v>
      </c>
      <c r="AA450" s="6">
        <f t="shared" si="56"/>
        <v>0</v>
      </c>
      <c r="AB450" s="6">
        <f t="shared" si="57"/>
        <v>0</v>
      </c>
      <c r="AC450" s="6">
        <f t="shared" si="58"/>
        <v>0</v>
      </c>
      <c r="AD450" s="6"/>
      <c r="AE450" s="6"/>
    </row>
    <row r="451" spans="1:31" s="20" customFormat="1" ht="15" customHeight="1" x14ac:dyDescent="0.25">
      <c r="A451" s="19"/>
      <c r="B451" s="74" t="str">
        <f t="shared" si="50"/>
        <v>!!!</v>
      </c>
      <c r="C451" s="202" t="str">
        <f>IF($D451&lt;&gt;"",VLOOKUP(TEXT($D451,0),'Angaben Stationen'!$C$15:$D$114,2,0),"")</f>
        <v/>
      </c>
      <c r="D451" s="203"/>
      <c r="E451" s="210"/>
      <c r="F451" s="222"/>
      <c r="G451" s="205"/>
      <c r="H451" s="205"/>
      <c r="I451" s="223"/>
      <c r="J451" s="224"/>
      <c r="K451" s="114"/>
      <c r="L451" s="115"/>
      <c r="Q451" s="6">
        <f t="shared" si="51"/>
        <v>0</v>
      </c>
      <c r="R451" s="6" t="str">
        <f>VLOOKUP(C451,{"29 - Psychiatrie (Erwachsene)","BGI";"30 - Kinder- und Jugendpsychiatrie","BGII";"31 - Psychosomatik","BGI";"00 - Bitte eine Fachabteilung auswählen","Leer";"","Leer"},2,0)</f>
        <v>Leer</v>
      </c>
      <c r="S451" s="6" t="str">
        <f>VLOOKUP(C451,{"29 - Psychiatrie (Erwachsene)","BGIb";"30 - Kinder- und Jugendpsychiatrie","BGIIb";"31 - Psychosomatik","BGIb";"00 - Bitte eine Fachabteilung auswählen","Leer";"","Leer"},2,0)</f>
        <v>Leer</v>
      </c>
      <c r="T451" s="6" t="str">
        <f t="shared" si="59"/>
        <v>Leer</v>
      </c>
      <c r="U451" s="6" t="str">
        <f t="shared" si="52"/>
        <v/>
      </c>
      <c r="V451" s="6" t="str">
        <f>VLOOKUP($C451,{"29 - Psychiatrie (Erwachsene)","Anrechnungstatbestand";"30 - Kinder- und Jugendpsychiatrie","Anrechnungstatbestand";"31 - Psychosomatik","Anrechnungstatbestand";"","Leer";0,"Leer"},2,0)</f>
        <v>Leer</v>
      </c>
      <c r="W451" s="6" t="str">
        <f t="shared" si="53"/>
        <v>Leer</v>
      </c>
      <c r="X451" s="6">
        <f>VLOOKUP($C451,{"29 - Psychiatrie (Erwachsene)",1;"30 - Kinder- und Jugendpsychiatrie",1;"31 - Psychosomatik",1;"00 - Bitte eine Fachabteilung auswählen",0;"",0},2,0)</f>
        <v>0</v>
      </c>
      <c r="Y451" s="6">
        <f t="shared" si="54"/>
        <v>0</v>
      </c>
      <c r="Z451" s="6">
        <f t="shared" si="55"/>
        <v>0</v>
      </c>
      <c r="AA451" s="6">
        <f t="shared" si="56"/>
        <v>0</v>
      </c>
      <c r="AB451" s="6">
        <f t="shared" si="57"/>
        <v>0</v>
      </c>
      <c r="AC451" s="6">
        <f t="shared" si="58"/>
        <v>0</v>
      </c>
      <c r="AD451" s="6"/>
      <c r="AE451" s="6"/>
    </row>
    <row r="452" spans="1:31" s="20" customFormat="1" ht="15" customHeight="1" x14ac:dyDescent="0.25">
      <c r="A452" s="19"/>
      <c r="B452" s="74" t="str">
        <f t="shared" si="50"/>
        <v>!!!</v>
      </c>
      <c r="C452" s="202" t="str">
        <f>IF($D452&lt;&gt;"",VLOOKUP(TEXT($D452,0),'Angaben Stationen'!$C$15:$D$114,2,0),"")</f>
        <v/>
      </c>
      <c r="D452" s="203"/>
      <c r="E452" s="210"/>
      <c r="F452" s="222"/>
      <c r="G452" s="205"/>
      <c r="H452" s="205"/>
      <c r="I452" s="223"/>
      <c r="J452" s="224"/>
      <c r="K452" s="114"/>
      <c r="L452" s="115"/>
      <c r="Q452" s="6">
        <f t="shared" si="51"/>
        <v>0</v>
      </c>
      <c r="R452" s="6" t="str">
        <f>VLOOKUP(C452,{"29 - Psychiatrie (Erwachsene)","BGI";"30 - Kinder- und Jugendpsychiatrie","BGII";"31 - Psychosomatik","BGI";"00 - Bitte eine Fachabteilung auswählen","Leer";"","Leer"},2,0)</f>
        <v>Leer</v>
      </c>
      <c r="S452" s="6" t="str">
        <f>VLOOKUP(C452,{"29 - Psychiatrie (Erwachsene)","BGIb";"30 - Kinder- und Jugendpsychiatrie","BGIIb";"31 - Psychosomatik","BGIb";"00 - Bitte eine Fachabteilung auswählen","Leer";"","Leer"},2,0)</f>
        <v>Leer</v>
      </c>
      <c r="T452" s="6" t="str">
        <f t="shared" si="59"/>
        <v>Leer</v>
      </c>
      <c r="U452" s="6" t="str">
        <f t="shared" si="52"/>
        <v/>
      </c>
      <c r="V452" s="6" t="str">
        <f>VLOOKUP($C452,{"29 - Psychiatrie (Erwachsene)","Anrechnungstatbestand";"30 - Kinder- und Jugendpsychiatrie","Anrechnungstatbestand";"31 - Psychosomatik","Anrechnungstatbestand";"","Leer";0,"Leer"},2,0)</f>
        <v>Leer</v>
      </c>
      <c r="W452" s="6" t="str">
        <f t="shared" si="53"/>
        <v>Leer</v>
      </c>
      <c r="X452" s="6">
        <f>VLOOKUP($C452,{"29 - Psychiatrie (Erwachsene)",1;"30 - Kinder- und Jugendpsychiatrie",1;"31 - Psychosomatik",1;"00 - Bitte eine Fachabteilung auswählen",0;"",0},2,0)</f>
        <v>0</v>
      </c>
      <c r="Y452" s="6">
        <f t="shared" si="54"/>
        <v>0</v>
      </c>
      <c r="Z452" s="6">
        <f t="shared" si="55"/>
        <v>0</v>
      </c>
      <c r="AA452" s="6">
        <f t="shared" si="56"/>
        <v>0</v>
      </c>
      <c r="AB452" s="6">
        <f t="shared" si="57"/>
        <v>0</v>
      </c>
      <c r="AC452" s="6">
        <f t="shared" si="58"/>
        <v>0</v>
      </c>
      <c r="AD452" s="6"/>
      <c r="AE452" s="6"/>
    </row>
    <row r="453" spans="1:31" s="20" customFormat="1" ht="15" customHeight="1" x14ac:dyDescent="0.25">
      <c r="A453" s="19"/>
      <c r="B453" s="74" t="str">
        <f t="shared" si="50"/>
        <v>!!!</v>
      </c>
      <c r="C453" s="202" t="str">
        <f>IF($D453&lt;&gt;"",VLOOKUP(TEXT($D453,0),'Angaben Stationen'!$C$15:$D$114,2,0),"")</f>
        <v/>
      </c>
      <c r="D453" s="203"/>
      <c r="E453" s="210"/>
      <c r="F453" s="222"/>
      <c r="G453" s="205"/>
      <c r="H453" s="205"/>
      <c r="I453" s="223"/>
      <c r="J453" s="224"/>
      <c r="K453" s="114"/>
      <c r="L453" s="115"/>
      <c r="Q453" s="6">
        <f t="shared" si="51"/>
        <v>0</v>
      </c>
      <c r="R453" s="6" t="str">
        <f>VLOOKUP(C453,{"29 - Psychiatrie (Erwachsene)","BGI";"30 - Kinder- und Jugendpsychiatrie","BGII";"31 - Psychosomatik","BGI";"00 - Bitte eine Fachabteilung auswählen","Leer";"","Leer"},2,0)</f>
        <v>Leer</v>
      </c>
      <c r="S453" s="6" t="str">
        <f>VLOOKUP(C453,{"29 - Psychiatrie (Erwachsene)","BGIb";"30 - Kinder- und Jugendpsychiatrie","BGIIb";"31 - Psychosomatik","BGIb";"00 - Bitte eine Fachabteilung auswählen","Leer";"","Leer"},2,0)</f>
        <v>Leer</v>
      </c>
      <c r="T453" s="6" t="str">
        <f t="shared" si="59"/>
        <v>Leer</v>
      </c>
      <c r="U453" s="6" t="str">
        <f t="shared" si="52"/>
        <v/>
      </c>
      <c r="V453" s="6" t="str">
        <f>VLOOKUP($C453,{"29 - Psychiatrie (Erwachsene)","Anrechnungstatbestand";"30 - Kinder- und Jugendpsychiatrie","Anrechnungstatbestand";"31 - Psychosomatik","Anrechnungstatbestand";"","Leer";0,"Leer"},2,0)</f>
        <v>Leer</v>
      </c>
      <c r="W453" s="6" t="str">
        <f t="shared" si="53"/>
        <v>Leer</v>
      </c>
      <c r="X453" s="6">
        <f>VLOOKUP($C453,{"29 - Psychiatrie (Erwachsene)",1;"30 - Kinder- und Jugendpsychiatrie",1;"31 - Psychosomatik",1;"00 - Bitte eine Fachabteilung auswählen",0;"",0},2,0)</f>
        <v>0</v>
      </c>
      <c r="Y453" s="6">
        <f t="shared" si="54"/>
        <v>0</v>
      </c>
      <c r="Z453" s="6">
        <f t="shared" si="55"/>
        <v>0</v>
      </c>
      <c r="AA453" s="6">
        <f t="shared" si="56"/>
        <v>0</v>
      </c>
      <c r="AB453" s="6">
        <f t="shared" si="57"/>
        <v>0</v>
      </c>
      <c r="AC453" s="6">
        <f t="shared" si="58"/>
        <v>0</v>
      </c>
      <c r="AD453" s="6"/>
      <c r="AE453" s="6"/>
    </row>
    <row r="454" spans="1:31" s="20" customFormat="1" ht="15" customHeight="1" x14ac:dyDescent="0.25">
      <c r="A454" s="19"/>
      <c r="B454" s="74" t="str">
        <f t="shared" si="50"/>
        <v>!!!</v>
      </c>
      <c r="C454" s="202" t="str">
        <f>IF($D454&lt;&gt;"",VLOOKUP(TEXT($D454,0),'Angaben Stationen'!$C$15:$D$114,2,0),"")</f>
        <v/>
      </c>
      <c r="D454" s="203"/>
      <c r="E454" s="210"/>
      <c r="F454" s="222"/>
      <c r="G454" s="205"/>
      <c r="H454" s="205"/>
      <c r="I454" s="223"/>
      <c r="J454" s="224"/>
      <c r="K454" s="114"/>
      <c r="L454" s="115"/>
      <c r="Q454" s="6">
        <f t="shared" si="51"/>
        <v>0</v>
      </c>
      <c r="R454" s="6" t="str">
        <f>VLOOKUP(C454,{"29 - Psychiatrie (Erwachsene)","BGI";"30 - Kinder- und Jugendpsychiatrie","BGII";"31 - Psychosomatik","BGI";"00 - Bitte eine Fachabteilung auswählen","Leer";"","Leer"},2,0)</f>
        <v>Leer</v>
      </c>
      <c r="S454" s="6" t="str">
        <f>VLOOKUP(C454,{"29 - Psychiatrie (Erwachsene)","BGIb";"30 - Kinder- und Jugendpsychiatrie","BGIIb";"31 - Psychosomatik","BGIb";"00 - Bitte eine Fachabteilung auswählen","Leer";"","Leer"},2,0)</f>
        <v>Leer</v>
      </c>
      <c r="T454" s="6" t="str">
        <f t="shared" si="59"/>
        <v>Leer</v>
      </c>
      <c r="U454" s="6" t="str">
        <f t="shared" si="52"/>
        <v/>
      </c>
      <c r="V454" s="6" t="str">
        <f>VLOOKUP($C454,{"29 - Psychiatrie (Erwachsene)","Anrechnungstatbestand";"30 - Kinder- und Jugendpsychiatrie","Anrechnungstatbestand";"31 - Psychosomatik","Anrechnungstatbestand";"","Leer";0,"Leer"},2,0)</f>
        <v>Leer</v>
      </c>
      <c r="W454" s="6" t="str">
        <f t="shared" si="53"/>
        <v>Leer</v>
      </c>
      <c r="X454" s="6">
        <f>VLOOKUP($C454,{"29 - Psychiatrie (Erwachsene)",1;"30 - Kinder- und Jugendpsychiatrie",1;"31 - Psychosomatik",1;"00 - Bitte eine Fachabteilung auswählen",0;"",0},2,0)</f>
        <v>0</v>
      </c>
      <c r="Y454" s="6">
        <f t="shared" si="54"/>
        <v>0</v>
      </c>
      <c r="Z454" s="6">
        <f t="shared" si="55"/>
        <v>0</v>
      </c>
      <c r="AA454" s="6">
        <f t="shared" si="56"/>
        <v>0</v>
      </c>
      <c r="AB454" s="6">
        <f t="shared" si="57"/>
        <v>0</v>
      </c>
      <c r="AC454" s="6">
        <f t="shared" si="58"/>
        <v>0</v>
      </c>
      <c r="AD454" s="6"/>
      <c r="AE454" s="6"/>
    </row>
    <row r="455" spans="1:31" s="20" customFormat="1" ht="15" customHeight="1" x14ac:dyDescent="0.25">
      <c r="A455" s="19"/>
      <c r="B455" s="74" t="str">
        <f t="shared" si="50"/>
        <v>!!!</v>
      </c>
      <c r="C455" s="202" t="str">
        <f>IF($D455&lt;&gt;"",VLOOKUP(TEXT($D455,0),'Angaben Stationen'!$C$15:$D$114,2,0),"")</f>
        <v/>
      </c>
      <c r="D455" s="203"/>
      <c r="E455" s="210"/>
      <c r="F455" s="222"/>
      <c r="G455" s="205"/>
      <c r="H455" s="205"/>
      <c r="I455" s="223"/>
      <c r="J455" s="224"/>
      <c r="K455" s="114"/>
      <c r="L455" s="115"/>
      <c r="Q455" s="6">
        <f t="shared" si="51"/>
        <v>0</v>
      </c>
      <c r="R455" s="6" t="str">
        <f>VLOOKUP(C455,{"29 - Psychiatrie (Erwachsene)","BGI";"30 - Kinder- und Jugendpsychiatrie","BGII";"31 - Psychosomatik","BGI";"00 - Bitte eine Fachabteilung auswählen","Leer";"","Leer"},2,0)</f>
        <v>Leer</v>
      </c>
      <c r="S455" s="6" t="str">
        <f>VLOOKUP(C455,{"29 - Psychiatrie (Erwachsene)","BGIb";"30 - Kinder- und Jugendpsychiatrie","BGIIb";"31 - Psychosomatik","BGIb";"00 - Bitte eine Fachabteilung auswählen","Leer";"","Leer"},2,0)</f>
        <v>Leer</v>
      </c>
      <c r="T455" s="6" t="str">
        <f t="shared" si="59"/>
        <v>Leer</v>
      </c>
      <c r="U455" s="6" t="str">
        <f t="shared" si="52"/>
        <v/>
      </c>
      <c r="V455" s="6" t="str">
        <f>VLOOKUP($C455,{"29 - Psychiatrie (Erwachsene)","Anrechnungstatbestand";"30 - Kinder- und Jugendpsychiatrie","Anrechnungstatbestand";"31 - Psychosomatik","Anrechnungstatbestand";"","Leer";0,"Leer"},2,0)</f>
        <v>Leer</v>
      </c>
      <c r="W455" s="6" t="str">
        <f t="shared" si="53"/>
        <v>Leer</v>
      </c>
      <c r="X455" s="6">
        <f>VLOOKUP($C455,{"29 - Psychiatrie (Erwachsene)",1;"30 - Kinder- und Jugendpsychiatrie",1;"31 - Psychosomatik",1;"00 - Bitte eine Fachabteilung auswählen",0;"",0},2,0)</f>
        <v>0</v>
      </c>
      <c r="Y455" s="6">
        <f t="shared" si="54"/>
        <v>0</v>
      </c>
      <c r="Z455" s="6">
        <f t="shared" si="55"/>
        <v>0</v>
      </c>
      <c r="AA455" s="6">
        <f t="shared" si="56"/>
        <v>0</v>
      </c>
      <c r="AB455" s="6">
        <f t="shared" si="57"/>
        <v>0</v>
      </c>
      <c r="AC455" s="6">
        <f t="shared" si="58"/>
        <v>0</v>
      </c>
      <c r="AD455" s="6"/>
      <c r="AE455" s="6"/>
    </row>
    <row r="456" spans="1:31" s="20" customFormat="1" ht="15" customHeight="1" x14ac:dyDescent="0.25">
      <c r="A456" s="19"/>
      <c r="B456" s="74" t="str">
        <f t="shared" si="50"/>
        <v>!!!</v>
      </c>
      <c r="C456" s="202" t="str">
        <f>IF($D456&lt;&gt;"",VLOOKUP(TEXT($D456,0),'Angaben Stationen'!$C$15:$D$114,2,0),"")</f>
        <v/>
      </c>
      <c r="D456" s="203"/>
      <c r="E456" s="210"/>
      <c r="F456" s="222"/>
      <c r="G456" s="205"/>
      <c r="H456" s="205"/>
      <c r="I456" s="223"/>
      <c r="J456" s="224"/>
      <c r="K456" s="114"/>
      <c r="L456" s="115"/>
      <c r="Q456" s="6">
        <f t="shared" si="51"/>
        <v>0</v>
      </c>
      <c r="R456" s="6" t="str">
        <f>VLOOKUP(C456,{"29 - Psychiatrie (Erwachsene)","BGI";"30 - Kinder- und Jugendpsychiatrie","BGII";"31 - Psychosomatik","BGI";"00 - Bitte eine Fachabteilung auswählen","Leer";"","Leer"},2,0)</f>
        <v>Leer</v>
      </c>
      <c r="S456" s="6" t="str">
        <f>VLOOKUP(C456,{"29 - Psychiatrie (Erwachsene)","BGIb";"30 - Kinder- und Jugendpsychiatrie","BGIIb";"31 - Psychosomatik","BGIb";"00 - Bitte eine Fachabteilung auswählen","Leer";"","Leer"},2,0)</f>
        <v>Leer</v>
      </c>
      <c r="T456" s="6" t="str">
        <f t="shared" si="59"/>
        <v>Leer</v>
      </c>
      <c r="U456" s="6" t="str">
        <f t="shared" si="52"/>
        <v/>
      </c>
      <c r="V456" s="6" t="str">
        <f>VLOOKUP($C456,{"29 - Psychiatrie (Erwachsene)","Anrechnungstatbestand";"30 - Kinder- und Jugendpsychiatrie","Anrechnungstatbestand";"31 - Psychosomatik","Anrechnungstatbestand";"","Leer";0,"Leer"},2,0)</f>
        <v>Leer</v>
      </c>
      <c r="W456" s="6" t="str">
        <f t="shared" si="53"/>
        <v>Leer</v>
      </c>
      <c r="X456" s="6">
        <f>VLOOKUP($C456,{"29 - Psychiatrie (Erwachsene)",1;"30 - Kinder- und Jugendpsychiatrie",1;"31 - Psychosomatik",1;"00 - Bitte eine Fachabteilung auswählen",0;"",0},2,0)</f>
        <v>0</v>
      </c>
      <c r="Y456" s="6">
        <f t="shared" si="54"/>
        <v>0</v>
      </c>
      <c r="Z456" s="6">
        <f t="shared" si="55"/>
        <v>0</v>
      </c>
      <c r="AA456" s="6">
        <f t="shared" si="56"/>
        <v>0</v>
      </c>
      <c r="AB456" s="6">
        <f t="shared" si="57"/>
        <v>0</v>
      </c>
      <c r="AC456" s="6">
        <f t="shared" si="58"/>
        <v>0</v>
      </c>
      <c r="AD456" s="6"/>
      <c r="AE456" s="6"/>
    </row>
    <row r="457" spans="1:31" s="20" customFormat="1" ht="15" customHeight="1" x14ac:dyDescent="0.25">
      <c r="A457" s="19"/>
      <c r="B457" s="74" t="str">
        <f t="shared" si="50"/>
        <v>!!!</v>
      </c>
      <c r="C457" s="202" t="str">
        <f>IF($D457&lt;&gt;"",VLOOKUP(TEXT($D457,0),'Angaben Stationen'!$C$15:$D$114,2,0),"")</f>
        <v/>
      </c>
      <c r="D457" s="203"/>
      <c r="E457" s="210"/>
      <c r="F457" s="222"/>
      <c r="G457" s="205"/>
      <c r="H457" s="205"/>
      <c r="I457" s="223"/>
      <c r="J457" s="224"/>
      <c r="K457" s="114"/>
      <c r="L457" s="115"/>
      <c r="Q457" s="6">
        <f t="shared" si="51"/>
        <v>0</v>
      </c>
      <c r="R457" s="6" t="str">
        <f>VLOOKUP(C457,{"29 - Psychiatrie (Erwachsene)","BGI";"30 - Kinder- und Jugendpsychiatrie","BGII";"31 - Psychosomatik","BGI";"00 - Bitte eine Fachabteilung auswählen","Leer";"","Leer"},2,0)</f>
        <v>Leer</v>
      </c>
      <c r="S457" s="6" t="str">
        <f>VLOOKUP(C457,{"29 - Psychiatrie (Erwachsene)","BGIb";"30 - Kinder- und Jugendpsychiatrie","BGIIb";"31 - Psychosomatik","BGIb";"00 - Bitte eine Fachabteilung auswählen","Leer";"","Leer"},2,0)</f>
        <v>Leer</v>
      </c>
      <c r="T457" s="6" t="str">
        <f t="shared" si="59"/>
        <v>Leer</v>
      </c>
      <c r="U457" s="6" t="str">
        <f t="shared" si="52"/>
        <v/>
      </c>
      <c r="V457" s="6" t="str">
        <f>VLOOKUP($C457,{"29 - Psychiatrie (Erwachsene)","Anrechnungstatbestand";"30 - Kinder- und Jugendpsychiatrie","Anrechnungstatbestand";"31 - Psychosomatik","Anrechnungstatbestand";"","Leer";0,"Leer"},2,0)</f>
        <v>Leer</v>
      </c>
      <c r="W457" s="6" t="str">
        <f t="shared" si="53"/>
        <v>Leer</v>
      </c>
      <c r="X457" s="6">
        <f>VLOOKUP($C457,{"29 - Psychiatrie (Erwachsene)",1;"30 - Kinder- und Jugendpsychiatrie",1;"31 - Psychosomatik",1;"00 - Bitte eine Fachabteilung auswählen",0;"",0},2,0)</f>
        <v>0</v>
      </c>
      <c r="Y457" s="6">
        <f t="shared" si="54"/>
        <v>0</v>
      </c>
      <c r="Z457" s="6">
        <f t="shared" si="55"/>
        <v>0</v>
      </c>
      <c r="AA457" s="6">
        <f t="shared" si="56"/>
        <v>0</v>
      </c>
      <c r="AB457" s="6">
        <f t="shared" si="57"/>
        <v>0</v>
      </c>
      <c r="AC457" s="6">
        <f t="shared" si="58"/>
        <v>0</v>
      </c>
      <c r="AD457" s="6"/>
      <c r="AE457" s="6"/>
    </row>
    <row r="458" spans="1:31" s="20" customFormat="1" ht="15" customHeight="1" x14ac:dyDescent="0.25">
      <c r="A458" s="19"/>
      <c r="B458" s="74" t="str">
        <f t="shared" si="50"/>
        <v>!!!</v>
      </c>
      <c r="C458" s="202" t="str">
        <f>IF($D458&lt;&gt;"",VLOOKUP(TEXT($D458,0),'Angaben Stationen'!$C$15:$D$114,2,0),"")</f>
        <v/>
      </c>
      <c r="D458" s="203"/>
      <c r="E458" s="210"/>
      <c r="F458" s="222"/>
      <c r="G458" s="205"/>
      <c r="H458" s="205"/>
      <c r="I458" s="223"/>
      <c r="J458" s="224"/>
      <c r="K458" s="114"/>
      <c r="L458" s="115"/>
      <c r="Q458" s="6">
        <f t="shared" si="51"/>
        <v>0</v>
      </c>
      <c r="R458" s="6" t="str">
        <f>VLOOKUP(C458,{"29 - Psychiatrie (Erwachsene)","BGI";"30 - Kinder- und Jugendpsychiatrie","BGII";"31 - Psychosomatik","BGI";"00 - Bitte eine Fachabteilung auswählen","Leer";"","Leer"},2,0)</f>
        <v>Leer</v>
      </c>
      <c r="S458" s="6" t="str">
        <f>VLOOKUP(C458,{"29 - Psychiatrie (Erwachsene)","BGIb";"30 - Kinder- und Jugendpsychiatrie","BGIIb";"31 - Psychosomatik","BGIb";"00 - Bitte eine Fachabteilung auswählen","Leer";"","Leer"},2,0)</f>
        <v>Leer</v>
      </c>
      <c r="T458" s="6" t="str">
        <f t="shared" si="59"/>
        <v>Leer</v>
      </c>
      <c r="U458" s="6" t="str">
        <f t="shared" si="52"/>
        <v/>
      </c>
      <c r="V458" s="6" t="str">
        <f>VLOOKUP($C458,{"29 - Psychiatrie (Erwachsene)","Anrechnungstatbestand";"30 - Kinder- und Jugendpsychiatrie","Anrechnungstatbestand";"31 - Psychosomatik","Anrechnungstatbestand";"","Leer";0,"Leer"},2,0)</f>
        <v>Leer</v>
      </c>
      <c r="W458" s="6" t="str">
        <f t="shared" si="53"/>
        <v>Leer</v>
      </c>
      <c r="X458" s="6">
        <f>VLOOKUP($C458,{"29 - Psychiatrie (Erwachsene)",1;"30 - Kinder- und Jugendpsychiatrie",1;"31 - Psychosomatik",1;"00 - Bitte eine Fachabteilung auswählen",0;"",0},2,0)</f>
        <v>0</v>
      </c>
      <c r="Y458" s="6">
        <f t="shared" si="54"/>
        <v>0</v>
      </c>
      <c r="Z458" s="6">
        <f t="shared" si="55"/>
        <v>0</v>
      </c>
      <c r="AA458" s="6">
        <f t="shared" si="56"/>
        <v>0</v>
      </c>
      <c r="AB458" s="6">
        <f t="shared" si="57"/>
        <v>0</v>
      </c>
      <c r="AC458" s="6">
        <f t="shared" si="58"/>
        <v>0</v>
      </c>
      <c r="AD458" s="6"/>
      <c r="AE458" s="6"/>
    </row>
    <row r="459" spans="1:31" s="20" customFormat="1" ht="15" customHeight="1" x14ac:dyDescent="0.25">
      <c r="A459" s="19"/>
      <c r="B459" s="74" t="str">
        <f t="shared" si="50"/>
        <v>!!!</v>
      </c>
      <c r="C459" s="202" t="str">
        <f>IF($D459&lt;&gt;"",VLOOKUP(TEXT($D459,0),'Angaben Stationen'!$C$15:$D$114,2,0),"")</f>
        <v/>
      </c>
      <c r="D459" s="203"/>
      <c r="E459" s="210"/>
      <c r="F459" s="222"/>
      <c r="G459" s="205"/>
      <c r="H459" s="205"/>
      <c r="I459" s="223"/>
      <c r="J459" s="224"/>
      <c r="K459" s="114"/>
      <c r="L459" s="115"/>
      <c r="Q459" s="6">
        <f t="shared" si="51"/>
        <v>0</v>
      </c>
      <c r="R459" s="6" t="str">
        <f>VLOOKUP(C459,{"29 - Psychiatrie (Erwachsene)","BGI";"30 - Kinder- und Jugendpsychiatrie","BGII";"31 - Psychosomatik","BGI";"00 - Bitte eine Fachabteilung auswählen","Leer";"","Leer"},2,0)</f>
        <v>Leer</v>
      </c>
      <c r="S459" s="6" t="str">
        <f>VLOOKUP(C459,{"29 - Psychiatrie (Erwachsene)","BGIb";"30 - Kinder- und Jugendpsychiatrie","BGIIb";"31 - Psychosomatik","BGIb";"00 - Bitte eine Fachabteilung auswählen","Leer";"","Leer"},2,0)</f>
        <v>Leer</v>
      </c>
      <c r="T459" s="6" t="str">
        <f t="shared" si="59"/>
        <v>Leer</v>
      </c>
      <c r="U459" s="6" t="str">
        <f t="shared" si="52"/>
        <v/>
      </c>
      <c r="V459" s="6" t="str">
        <f>VLOOKUP($C459,{"29 - Psychiatrie (Erwachsene)","Anrechnungstatbestand";"30 - Kinder- und Jugendpsychiatrie","Anrechnungstatbestand";"31 - Psychosomatik","Anrechnungstatbestand";"","Leer";0,"Leer"},2,0)</f>
        <v>Leer</v>
      </c>
      <c r="W459" s="6" t="str">
        <f t="shared" si="53"/>
        <v>Leer</v>
      </c>
      <c r="X459" s="6">
        <f>VLOOKUP($C459,{"29 - Psychiatrie (Erwachsene)",1;"30 - Kinder- und Jugendpsychiatrie",1;"31 - Psychosomatik",1;"00 - Bitte eine Fachabteilung auswählen",0;"",0},2,0)</f>
        <v>0</v>
      </c>
      <c r="Y459" s="6">
        <f t="shared" si="54"/>
        <v>0</v>
      </c>
      <c r="Z459" s="6">
        <f t="shared" si="55"/>
        <v>0</v>
      </c>
      <c r="AA459" s="6">
        <f t="shared" si="56"/>
        <v>0</v>
      </c>
      <c r="AB459" s="6">
        <f t="shared" si="57"/>
        <v>0</v>
      </c>
      <c r="AC459" s="6">
        <f t="shared" si="58"/>
        <v>0</v>
      </c>
      <c r="AD459" s="6"/>
      <c r="AE459" s="6"/>
    </row>
    <row r="460" spans="1:31" s="20" customFormat="1" ht="15" customHeight="1" x14ac:dyDescent="0.25">
      <c r="A460" s="19"/>
      <c r="B460" s="74" t="str">
        <f t="shared" si="50"/>
        <v>!!!</v>
      </c>
      <c r="C460" s="202" t="str">
        <f>IF($D460&lt;&gt;"",VLOOKUP(TEXT($D460,0),'Angaben Stationen'!$C$15:$D$114,2,0),"")</f>
        <v/>
      </c>
      <c r="D460" s="203"/>
      <c r="E460" s="210"/>
      <c r="F460" s="222"/>
      <c r="G460" s="205"/>
      <c r="H460" s="205"/>
      <c r="I460" s="223"/>
      <c r="J460" s="224"/>
      <c r="K460" s="114"/>
      <c r="L460" s="115"/>
      <c r="Q460" s="6">
        <f t="shared" si="51"/>
        <v>0</v>
      </c>
      <c r="R460" s="6" t="str">
        <f>VLOOKUP(C460,{"29 - Psychiatrie (Erwachsene)","BGI";"30 - Kinder- und Jugendpsychiatrie","BGII";"31 - Psychosomatik","BGI";"00 - Bitte eine Fachabteilung auswählen","Leer";"","Leer"},2,0)</f>
        <v>Leer</v>
      </c>
      <c r="S460" s="6" t="str">
        <f>VLOOKUP(C460,{"29 - Psychiatrie (Erwachsene)","BGIb";"30 - Kinder- und Jugendpsychiatrie","BGIIb";"31 - Psychosomatik","BGIb";"00 - Bitte eine Fachabteilung auswählen","Leer";"","Leer"},2,0)</f>
        <v>Leer</v>
      </c>
      <c r="T460" s="6" t="str">
        <f t="shared" si="59"/>
        <v>Leer</v>
      </c>
      <c r="U460" s="6" t="str">
        <f t="shared" si="52"/>
        <v/>
      </c>
      <c r="V460" s="6" t="str">
        <f>VLOOKUP($C460,{"29 - Psychiatrie (Erwachsene)","Anrechnungstatbestand";"30 - Kinder- und Jugendpsychiatrie","Anrechnungstatbestand";"31 - Psychosomatik","Anrechnungstatbestand";"","Leer";0,"Leer"},2,0)</f>
        <v>Leer</v>
      </c>
      <c r="W460" s="6" t="str">
        <f t="shared" si="53"/>
        <v>Leer</v>
      </c>
      <c r="X460" s="6">
        <f>VLOOKUP($C460,{"29 - Psychiatrie (Erwachsene)",1;"30 - Kinder- und Jugendpsychiatrie",1;"31 - Psychosomatik",1;"00 - Bitte eine Fachabteilung auswählen",0;"",0},2,0)</f>
        <v>0</v>
      </c>
      <c r="Y460" s="6">
        <f t="shared" si="54"/>
        <v>0</v>
      </c>
      <c r="Z460" s="6">
        <f t="shared" si="55"/>
        <v>0</v>
      </c>
      <c r="AA460" s="6">
        <f t="shared" si="56"/>
        <v>0</v>
      </c>
      <c r="AB460" s="6">
        <f t="shared" si="57"/>
        <v>0</v>
      </c>
      <c r="AC460" s="6">
        <f t="shared" si="58"/>
        <v>0</v>
      </c>
      <c r="AD460" s="6"/>
      <c r="AE460" s="6"/>
    </row>
    <row r="461" spans="1:31" s="20" customFormat="1" ht="15" customHeight="1" x14ac:dyDescent="0.25">
      <c r="A461" s="19"/>
      <c r="B461" s="74" t="str">
        <f t="shared" si="50"/>
        <v>!!!</v>
      </c>
      <c r="C461" s="202" t="str">
        <f>IF($D461&lt;&gt;"",VLOOKUP(TEXT($D461,0),'Angaben Stationen'!$C$15:$D$114,2,0),"")</f>
        <v/>
      </c>
      <c r="D461" s="203"/>
      <c r="E461" s="210"/>
      <c r="F461" s="222"/>
      <c r="G461" s="205"/>
      <c r="H461" s="205"/>
      <c r="I461" s="223"/>
      <c r="J461" s="224"/>
      <c r="K461" s="114"/>
      <c r="L461" s="115"/>
      <c r="Q461" s="6">
        <f t="shared" si="51"/>
        <v>0</v>
      </c>
      <c r="R461" s="6" t="str">
        <f>VLOOKUP(C461,{"29 - Psychiatrie (Erwachsene)","BGI";"30 - Kinder- und Jugendpsychiatrie","BGII";"31 - Psychosomatik","BGI";"00 - Bitte eine Fachabteilung auswählen","Leer";"","Leer"},2,0)</f>
        <v>Leer</v>
      </c>
      <c r="S461" s="6" t="str">
        <f>VLOOKUP(C461,{"29 - Psychiatrie (Erwachsene)","BGIb";"30 - Kinder- und Jugendpsychiatrie","BGIIb";"31 - Psychosomatik","BGIb";"00 - Bitte eine Fachabteilung auswählen","Leer";"","Leer"},2,0)</f>
        <v>Leer</v>
      </c>
      <c r="T461" s="6" t="str">
        <f t="shared" si="59"/>
        <v>Leer</v>
      </c>
      <c r="U461" s="6" t="str">
        <f t="shared" si="52"/>
        <v/>
      </c>
      <c r="V461" s="6" t="str">
        <f>VLOOKUP($C461,{"29 - Psychiatrie (Erwachsene)","Anrechnungstatbestand";"30 - Kinder- und Jugendpsychiatrie","Anrechnungstatbestand";"31 - Psychosomatik","Anrechnungstatbestand";"","Leer";0,"Leer"},2,0)</f>
        <v>Leer</v>
      </c>
      <c r="W461" s="6" t="str">
        <f t="shared" si="53"/>
        <v>Leer</v>
      </c>
      <c r="X461" s="6">
        <f>VLOOKUP($C461,{"29 - Psychiatrie (Erwachsene)",1;"30 - Kinder- und Jugendpsychiatrie",1;"31 - Psychosomatik",1;"00 - Bitte eine Fachabteilung auswählen",0;"",0},2,0)</f>
        <v>0</v>
      </c>
      <c r="Y461" s="6">
        <f t="shared" si="54"/>
        <v>0</v>
      </c>
      <c r="Z461" s="6">
        <f t="shared" si="55"/>
        <v>0</v>
      </c>
      <c r="AA461" s="6">
        <f t="shared" si="56"/>
        <v>0</v>
      </c>
      <c r="AB461" s="6">
        <f t="shared" si="57"/>
        <v>0</v>
      </c>
      <c r="AC461" s="6">
        <f t="shared" si="58"/>
        <v>0</v>
      </c>
      <c r="AD461" s="6"/>
      <c r="AE461" s="6"/>
    </row>
    <row r="462" spans="1:31" s="20" customFormat="1" ht="15" customHeight="1" x14ac:dyDescent="0.25">
      <c r="A462" s="19"/>
      <c r="B462" s="74" t="str">
        <f t="shared" si="50"/>
        <v>!!!</v>
      </c>
      <c r="C462" s="202" t="str">
        <f>IF($D462&lt;&gt;"",VLOOKUP(TEXT($D462,0),'Angaben Stationen'!$C$15:$D$114,2,0),"")</f>
        <v/>
      </c>
      <c r="D462" s="203"/>
      <c r="E462" s="210"/>
      <c r="F462" s="222"/>
      <c r="G462" s="205"/>
      <c r="H462" s="205"/>
      <c r="I462" s="223"/>
      <c r="J462" s="224"/>
      <c r="K462" s="114"/>
      <c r="L462" s="115"/>
      <c r="Q462" s="6">
        <f t="shared" si="51"/>
        <v>0</v>
      </c>
      <c r="R462" s="6" t="str">
        <f>VLOOKUP(C462,{"29 - Psychiatrie (Erwachsene)","BGI";"30 - Kinder- und Jugendpsychiatrie","BGII";"31 - Psychosomatik","BGI";"00 - Bitte eine Fachabteilung auswählen","Leer";"","Leer"},2,0)</f>
        <v>Leer</v>
      </c>
      <c r="S462" s="6" t="str">
        <f>VLOOKUP(C462,{"29 - Psychiatrie (Erwachsene)","BGIb";"30 - Kinder- und Jugendpsychiatrie","BGIIb";"31 - Psychosomatik","BGIb";"00 - Bitte eine Fachabteilung auswählen","Leer";"","Leer"},2,0)</f>
        <v>Leer</v>
      </c>
      <c r="T462" s="6" t="str">
        <f t="shared" si="59"/>
        <v>Leer</v>
      </c>
      <c r="U462" s="6" t="str">
        <f t="shared" si="52"/>
        <v/>
      </c>
      <c r="V462" s="6" t="str">
        <f>VLOOKUP($C462,{"29 - Psychiatrie (Erwachsene)","Anrechnungstatbestand";"30 - Kinder- und Jugendpsychiatrie","Anrechnungstatbestand";"31 - Psychosomatik","Anrechnungstatbestand";"","Leer";0,"Leer"},2,0)</f>
        <v>Leer</v>
      </c>
      <c r="W462" s="6" t="str">
        <f t="shared" si="53"/>
        <v>Leer</v>
      </c>
      <c r="X462" s="6">
        <f>VLOOKUP($C462,{"29 - Psychiatrie (Erwachsene)",1;"30 - Kinder- und Jugendpsychiatrie",1;"31 - Psychosomatik",1;"00 - Bitte eine Fachabteilung auswählen",0;"",0},2,0)</f>
        <v>0</v>
      </c>
      <c r="Y462" s="6">
        <f t="shared" si="54"/>
        <v>0</v>
      </c>
      <c r="Z462" s="6">
        <f t="shared" si="55"/>
        <v>0</v>
      </c>
      <c r="AA462" s="6">
        <f t="shared" si="56"/>
        <v>0</v>
      </c>
      <c r="AB462" s="6">
        <f t="shared" si="57"/>
        <v>0</v>
      </c>
      <c r="AC462" s="6">
        <f t="shared" si="58"/>
        <v>0</v>
      </c>
      <c r="AD462" s="6"/>
      <c r="AE462" s="6"/>
    </row>
    <row r="463" spans="1:31" s="20" customFormat="1" ht="15" customHeight="1" x14ac:dyDescent="0.25">
      <c r="A463" s="19"/>
      <c r="B463" s="74" t="str">
        <f t="shared" ref="B463:B526" si="60">IF(SUM(X463:AE463)&lt;8,"!!!","")</f>
        <v>!!!</v>
      </c>
      <c r="C463" s="202" t="str">
        <f>IF($D463&lt;&gt;"",VLOOKUP(TEXT($D463,0),'Angaben Stationen'!$C$15:$D$114,2,0),"")</f>
        <v/>
      </c>
      <c r="D463" s="203"/>
      <c r="E463" s="210"/>
      <c r="F463" s="222"/>
      <c r="G463" s="205"/>
      <c r="H463" s="205"/>
      <c r="I463" s="223"/>
      <c r="J463" s="224"/>
      <c r="K463" s="114"/>
      <c r="L463" s="115"/>
      <c r="Q463" s="6">
        <f t="shared" si="51"/>
        <v>0</v>
      </c>
      <c r="R463" s="6" t="str">
        <f>VLOOKUP(C463,{"29 - Psychiatrie (Erwachsene)","BGI";"30 - Kinder- und Jugendpsychiatrie","BGII";"31 - Psychosomatik","BGI";"00 - Bitte eine Fachabteilung auswählen","Leer";"","Leer"},2,0)</f>
        <v>Leer</v>
      </c>
      <c r="S463" s="6" t="str">
        <f>VLOOKUP(C463,{"29 - Psychiatrie (Erwachsene)","BGIb";"30 - Kinder- und Jugendpsychiatrie","BGIIb";"31 - Psychosomatik","BGIb";"00 - Bitte eine Fachabteilung auswählen","Leer";"","Leer"},2,0)</f>
        <v>Leer</v>
      </c>
      <c r="T463" s="6" t="str">
        <f t="shared" si="59"/>
        <v>Leer</v>
      </c>
      <c r="U463" s="6" t="str">
        <f t="shared" si="52"/>
        <v/>
      </c>
      <c r="V463" s="6" t="str">
        <f>VLOOKUP($C463,{"29 - Psychiatrie (Erwachsene)","Anrechnungstatbestand";"30 - Kinder- und Jugendpsychiatrie","Anrechnungstatbestand";"31 - Psychosomatik","Anrechnungstatbestand";"","Leer";0,"Leer"},2,0)</f>
        <v>Leer</v>
      </c>
      <c r="W463" s="6" t="str">
        <f t="shared" si="53"/>
        <v>Leer</v>
      </c>
      <c r="X463" s="6">
        <f>VLOOKUP($C463,{"29 - Psychiatrie (Erwachsene)",1;"30 - Kinder- und Jugendpsychiatrie",1;"31 - Psychosomatik",1;"00 - Bitte eine Fachabteilung auswählen",0;"",0},2,0)</f>
        <v>0</v>
      </c>
      <c r="Y463" s="6">
        <f t="shared" si="54"/>
        <v>0</v>
      </c>
      <c r="Z463" s="6">
        <f t="shared" si="55"/>
        <v>0</v>
      </c>
      <c r="AA463" s="6">
        <f t="shared" si="56"/>
        <v>0</v>
      </c>
      <c r="AB463" s="6">
        <f t="shared" si="57"/>
        <v>0</v>
      </c>
      <c r="AC463" s="6">
        <f t="shared" si="58"/>
        <v>0</v>
      </c>
      <c r="AD463" s="6"/>
      <c r="AE463" s="6"/>
    </row>
    <row r="464" spans="1:31" s="20" customFormat="1" ht="15" customHeight="1" x14ac:dyDescent="0.25">
      <c r="A464" s="19"/>
      <c r="B464" s="74" t="str">
        <f t="shared" si="60"/>
        <v>!!!</v>
      </c>
      <c r="C464" s="202" t="str">
        <f>IF($D464&lt;&gt;"",VLOOKUP(TEXT($D464,0),'Angaben Stationen'!$C$15:$D$114,2,0),"")</f>
        <v/>
      </c>
      <c r="D464" s="203"/>
      <c r="E464" s="210"/>
      <c r="F464" s="222"/>
      <c r="G464" s="205"/>
      <c r="H464" s="205"/>
      <c r="I464" s="223"/>
      <c r="J464" s="224"/>
      <c r="K464" s="114"/>
      <c r="L464" s="115"/>
      <c r="Q464" s="6">
        <f t="shared" si="51"/>
        <v>0</v>
      </c>
      <c r="R464" s="6" t="str">
        <f>VLOOKUP(C464,{"29 - Psychiatrie (Erwachsene)","BGI";"30 - Kinder- und Jugendpsychiatrie","BGII";"31 - Psychosomatik","BGI";"00 - Bitte eine Fachabteilung auswählen","Leer";"","Leer"},2,0)</f>
        <v>Leer</v>
      </c>
      <c r="S464" s="6" t="str">
        <f>VLOOKUP(C464,{"29 - Psychiatrie (Erwachsene)","BGIb";"30 - Kinder- und Jugendpsychiatrie","BGIIb";"31 - Psychosomatik","BGIb";"00 - Bitte eine Fachabteilung auswählen","Leer";"","Leer"},2,0)</f>
        <v>Leer</v>
      </c>
      <c r="T464" s="6" t="str">
        <f t="shared" si="59"/>
        <v>Leer</v>
      </c>
      <c r="U464" s="6" t="str">
        <f t="shared" si="52"/>
        <v/>
      </c>
      <c r="V464" s="6" t="str">
        <f>VLOOKUP($C464,{"29 - Psychiatrie (Erwachsene)","Anrechnungstatbestand";"30 - Kinder- und Jugendpsychiatrie","Anrechnungstatbestand";"31 - Psychosomatik","Anrechnungstatbestand";"","Leer";0,"Leer"},2,0)</f>
        <v>Leer</v>
      </c>
      <c r="W464" s="6" t="str">
        <f t="shared" si="53"/>
        <v>Leer</v>
      </c>
      <c r="X464" s="6">
        <f>VLOOKUP($C464,{"29 - Psychiatrie (Erwachsene)",1;"30 - Kinder- und Jugendpsychiatrie",1;"31 - Psychosomatik",1;"00 - Bitte eine Fachabteilung auswählen",0;"",0},2,0)</f>
        <v>0</v>
      </c>
      <c r="Y464" s="6">
        <f t="shared" si="54"/>
        <v>0</v>
      </c>
      <c r="Z464" s="6">
        <f t="shared" si="55"/>
        <v>0</v>
      </c>
      <c r="AA464" s="6">
        <f t="shared" si="56"/>
        <v>0</v>
      </c>
      <c r="AB464" s="6">
        <f t="shared" si="57"/>
        <v>0</v>
      </c>
      <c r="AC464" s="6">
        <f t="shared" si="58"/>
        <v>0</v>
      </c>
      <c r="AD464" s="6"/>
      <c r="AE464" s="6"/>
    </row>
    <row r="465" spans="1:31" s="20" customFormat="1" ht="15" customHeight="1" x14ac:dyDescent="0.25">
      <c r="A465" s="19"/>
      <c r="B465" s="74" t="str">
        <f t="shared" si="60"/>
        <v>!!!</v>
      </c>
      <c r="C465" s="202" t="str">
        <f>IF($D465&lt;&gt;"",VLOOKUP(TEXT($D465,0),'Angaben Stationen'!$C$15:$D$114,2,0),"")</f>
        <v/>
      </c>
      <c r="D465" s="203"/>
      <c r="E465" s="210"/>
      <c r="F465" s="222"/>
      <c r="G465" s="205"/>
      <c r="H465" s="205"/>
      <c r="I465" s="223"/>
      <c r="J465" s="224"/>
      <c r="K465" s="114"/>
      <c r="L465" s="115"/>
      <c r="Q465" s="6">
        <f t="shared" ref="Q465:Q528" si="61">IF(LEN(B465)&gt;0,0,1)</f>
        <v>0</v>
      </c>
      <c r="R465" s="6" t="str">
        <f>VLOOKUP(C465,{"29 - Psychiatrie (Erwachsene)","BGI";"30 - Kinder- und Jugendpsychiatrie","BGII";"31 - Psychosomatik","BGI";"00 - Bitte eine Fachabteilung auswählen","Leer";"","Leer"},2,0)</f>
        <v>Leer</v>
      </c>
      <c r="S465" s="6" t="str">
        <f>VLOOKUP(C465,{"29 - Psychiatrie (Erwachsene)","BGIb";"30 - Kinder- und Jugendpsychiatrie","BGIIb";"31 - Psychosomatik","BGIb";"00 - Bitte eine Fachabteilung auswählen","Leer";"","Leer"},2,0)</f>
        <v>Leer</v>
      </c>
      <c r="T465" s="6" t="str">
        <f t="shared" si="59"/>
        <v>Leer</v>
      </c>
      <c r="U465" s="6" t="str">
        <f t="shared" ref="U465:U528" si="62">IF($C465&lt;&gt;"","Monate","")</f>
        <v/>
      </c>
      <c r="V465" s="6" t="str">
        <f>VLOOKUP($C465,{"29 - Psychiatrie (Erwachsene)","Anrechnungstatbestand";"30 - Kinder- und Jugendpsychiatrie","Anrechnungstatbestand";"31 - Psychosomatik","Anrechnungstatbestand";"","Leer";0,"Leer"},2,0)</f>
        <v>Leer</v>
      </c>
      <c r="W465" s="6" t="str">
        <f t="shared" ref="W465:W528" si="63">IF(F465="Anrechnung Fachkräfte Nicht-PPP-RL Berufsgruppen in VKS",S465,R465)</f>
        <v>Leer</v>
      </c>
      <c r="X465" s="6">
        <f>VLOOKUP($C465,{"29 - Psychiatrie (Erwachsene)",1;"30 - Kinder- und Jugendpsychiatrie",1;"31 - Psychosomatik",1;"00 - Bitte eine Fachabteilung auswählen",0;"",0},2,0)</f>
        <v>0</v>
      </c>
      <c r="Y465" s="6">
        <f t="shared" ref="Y465:Y528" si="64">IF(LEN($D465)&gt;0,1,0)</f>
        <v>0</v>
      </c>
      <c r="Z465" s="6">
        <f t="shared" ref="Z465:Z528" si="65">IF(LEN($E465)&gt;0,1,0)</f>
        <v>0</v>
      </c>
      <c r="AA465" s="6">
        <f t="shared" ref="AA465:AA528" si="66">IF(LEN($F465)&gt;0,1,0)</f>
        <v>0</v>
      </c>
      <c r="AB465" s="6">
        <f t="shared" ref="AB465:AB528" si="67">IF(LEN($G465)&gt;0,1,0)</f>
        <v>0</v>
      </c>
      <c r="AC465" s="6">
        <f t="shared" ref="AC465:AC528" si="68">IF(LEN($H465)&gt;0,1,0)</f>
        <v>0</v>
      </c>
      <c r="AD465" s="6"/>
      <c r="AE465" s="6"/>
    </row>
    <row r="466" spans="1:31" s="20" customFormat="1" ht="15" customHeight="1" x14ac:dyDescent="0.25">
      <c r="A466" s="19"/>
      <c r="B466" s="74" t="str">
        <f t="shared" si="60"/>
        <v>!!!</v>
      </c>
      <c r="C466" s="202" t="str">
        <f>IF($D466&lt;&gt;"",VLOOKUP(TEXT($D466,0),'Angaben Stationen'!$C$15:$D$114,2,0),"")</f>
        <v/>
      </c>
      <c r="D466" s="203"/>
      <c r="E466" s="210"/>
      <c r="F466" s="222"/>
      <c r="G466" s="205"/>
      <c r="H466" s="205"/>
      <c r="I466" s="223"/>
      <c r="J466" s="224"/>
      <c r="K466" s="114"/>
      <c r="L466" s="115"/>
      <c r="Q466" s="6">
        <f t="shared" si="61"/>
        <v>0</v>
      </c>
      <c r="R466" s="6" t="str">
        <f>VLOOKUP(C466,{"29 - Psychiatrie (Erwachsene)","BGI";"30 - Kinder- und Jugendpsychiatrie","BGII";"31 - Psychosomatik","BGI";"00 - Bitte eine Fachabteilung auswählen","Leer";"","Leer"},2,0)</f>
        <v>Leer</v>
      </c>
      <c r="S466" s="6" t="str">
        <f>VLOOKUP(C466,{"29 - Psychiatrie (Erwachsene)","BGIb";"30 - Kinder- und Jugendpsychiatrie","BGIIb";"31 - Psychosomatik","BGIb";"00 - Bitte eine Fachabteilung auswählen","Leer";"","Leer"},2,0)</f>
        <v>Leer</v>
      </c>
      <c r="T466" s="6" t="str">
        <f t="shared" ref="T466:T529" si="69">IF($D465&lt;&gt;"","Stationen","Leer")</f>
        <v>Leer</v>
      </c>
      <c r="U466" s="6" t="str">
        <f t="shared" si="62"/>
        <v/>
      </c>
      <c r="V466" s="6" t="str">
        <f>VLOOKUP($C466,{"29 - Psychiatrie (Erwachsene)","Anrechnungstatbestand";"30 - Kinder- und Jugendpsychiatrie","Anrechnungstatbestand";"31 - Psychosomatik","Anrechnungstatbestand";"","Leer";0,"Leer"},2,0)</f>
        <v>Leer</v>
      </c>
      <c r="W466" s="6" t="str">
        <f t="shared" si="63"/>
        <v>Leer</v>
      </c>
      <c r="X466" s="6">
        <f>VLOOKUP($C466,{"29 - Psychiatrie (Erwachsene)",1;"30 - Kinder- und Jugendpsychiatrie",1;"31 - Psychosomatik",1;"00 - Bitte eine Fachabteilung auswählen",0;"",0},2,0)</f>
        <v>0</v>
      </c>
      <c r="Y466" s="6">
        <f t="shared" si="64"/>
        <v>0</v>
      </c>
      <c r="Z466" s="6">
        <f t="shared" si="65"/>
        <v>0</v>
      </c>
      <c r="AA466" s="6">
        <f t="shared" si="66"/>
        <v>0</v>
      </c>
      <c r="AB466" s="6">
        <f t="shared" si="67"/>
        <v>0</v>
      </c>
      <c r="AC466" s="6">
        <f t="shared" si="68"/>
        <v>0</v>
      </c>
      <c r="AD466" s="6"/>
      <c r="AE466" s="6"/>
    </row>
    <row r="467" spans="1:31" s="20" customFormat="1" ht="15" customHeight="1" x14ac:dyDescent="0.25">
      <c r="A467" s="19"/>
      <c r="B467" s="74" t="str">
        <f t="shared" si="60"/>
        <v>!!!</v>
      </c>
      <c r="C467" s="202" t="str">
        <f>IF($D467&lt;&gt;"",VLOOKUP(TEXT($D467,0),'Angaben Stationen'!$C$15:$D$114,2,0),"")</f>
        <v/>
      </c>
      <c r="D467" s="203"/>
      <c r="E467" s="210"/>
      <c r="F467" s="222"/>
      <c r="G467" s="205"/>
      <c r="H467" s="205"/>
      <c r="I467" s="223"/>
      <c r="J467" s="224"/>
      <c r="K467" s="114"/>
      <c r="L467" s="115"/>
      <c r="Q467" s="6">
        <f t="shared" si="61"/>
        <v>0</v>
      </c>
      <c r="R467" s="6" t="str">
        <f>VLOOKUP(C467,{"29 - Psychiatrie (Erwachsene)","BGI";"30 - Kinder- und Jugendpsychiatrie","BGII";"31 - Psychosomatik","BGI";"00 - Bitte eine Fachabteilung auswählen","Leer";"","Leer"},2,0)</f>
        <v>Leer</v>
      </c>
      <c r="S467" s="6" t="str">
        <f>VLOOKUP(C467,{"29 - Psychiatrie (Erwachsene)","BGIb";"30 - Kinder- und Jugendpsychiatrie","BGIIb";"31 - Psychosomatik","BGIb";"00 - Bitte eine Fachabteilung auswählen","Leer";"","Leer"},2,0)</f>
        <v>Leer</v>
      </c>
      <c r="T467" s="6" t="str">
        <f t="shared" si="69"/>
        <v>Leer</v>
      </c>
      <c r="U467" s="6" t="str">
        <f t="shared" si="62"/>
        <v/>
      </c>
      <c r="V467" s="6" t="str">
        <f>VLOOKUP($C467,{"29 - Psychiatrie (Erwachsene)","Anrechnungstatbestand";"30 - Kinder- und Jugendpsychiatrie","Anrechnungstatbestand";"31 - Psychosomatik","Anrechnungstatbestand";"","Leer";0,"Leer"},2,0)</f>
        <v>Leer</v>
      </c>
      <c r="W467" s="6" t="str">
        <f t="shared" si="63"/>
        <v>Leer</v>
      </c>
      <c r="X467" s="6">
        <f>VLOOKUP($C467,{"29 - Psychiatrie (Erwachsene)",1;"30 - Kinder- und Jugendpsychiatrie",1;"31 - Psychosomatik",1;"00 - Bitte eine Fachabteilung auswählen",0;"",0},2,0)</f>
        <v>0</v>
      </c>
      <c r="Y467" s="6">
        <f t="shared" si="64"/>
        <v>0</v>
      </c>
      <c r="Z467" s="6">
        <f t="shared" si="65"/>
        <v>0</v>
      </c>
      <c r="AA467" s="6">
        <f t="shared" si="66"/>
        <v>0</v>
      </c>
      <c r="AB467" s="6">
        <f t="shared" si="67"/>
        <v>0</v>
      </c>
      <c r="AC467" s="6">
        <f t="shared" si="68"/>
        <v>0</v>
      </c>
      <c r="AD467" s="6"/>
      <c r="AE467" s="6"/>
    </row>
    <row r="468" spans="1:31" s="20" customFormat="1" ht="15" customHeight="1" x14ac:dyDescent="0.25">
      <c r="A468" s="19"/>
      <c r="B468" s="74" t="str">
        <f t="shared" si="60"/>
        <v>!!!</v>
      </c>
      <c r="C468" s="202" t="str">
        <f>IF($D468&lt;&gt;"",VLOOKUP(TEXT($D468,0),'Angaben Stationen'!$C$15:$D$114,2,0),"")</f>
        <v/>
      </c>
      <c r="D468" s="203"/>
      <c r="E468" s="210"/>
      <c r="F468" s="222"/>
      <c r="G468" s="205"/>
      <c r="H468" s="205"/>
      <c r="I468" s="223"/>
      <c r="J468" s="224"/>
      <c r="K468" s="114"/>
      <c r="L468" s="115"/>
      <c r="Q468" s="6">
        <f t="shared" si="61"/>
        <v>0</v>
      </c>
      <c r="R468" s="6" t="str">
        <f>VLOOKUP(C468,{"29 - Psychiatrie (Erwachsene)","BGI";"30 - Kinder- und Jugendpsychiatrie","BGII";"31 - Psychosomatik","BGI";"00 - Bitte eine Fachabteilung auswählen","Leer";"","Leer"},2,0)</f>
        <v>Leer</v>
      </c>
      <c r="S468" s="6" t="str">
        <f>VLOOKUP(C468,{"29 - Psychiatrie (Erwachsene)","BGIb";"30 - Kinder- und Jugendpsychiatrie","BGIIb";"31 - Psychosomatik","BGIb";"00 - Bitte eine Fachabteilung auswählen","Leer";"","Leer"},2,0)</f>
        <v>Leer</v>
      </c>
      <c r="T468" s="6" t="str">
        <f t="shared" si="69"/>
        <v>Leer</v>
      </c>
      <c r="U468" s="6" t="str">
        <f t="shared" si="62"/>
        <v/>
      </c>
      <c r="V468" s="6" t="str">
        <f>VLOOKUP($C468,{"29 - Psychiatrie (Erwachsene)","Anrechnungstatbestand";"30 - Kinder- und Jugendpsychiatrie","Anrechnungstatbestand";"31 - Psychosomatik","Anrechnungstatbestand";"","Leer";0,"Leer"},2,0)</f>
        <v>Leer</v>
      </c>
      <c r="W468" s="6" t="str">
        <f t="shared" si="63"/>
        <v>Leer</v>
      </c>
      <c r="X468" s="6">
        <f>VLOOKUP($C468,{"29 - Psychiatrie (Erwachsene)",1;"30 - Kinder- und Jugendpsychiatrie",1;"31 - Psychosomatik",1;"00 - Bitte eine Fachabteilung auswählen",0;"",0},2,0)</f>
        <v>0</v>
      </c>
      <c r="Y468" s="6">
        <f t="shared" si="64"/>
        <v>0</v>
      </c>
      <c r="Z468" s="6">
        <f t="shared" si="65"/>
        <v>0</v>
      </c>
      <c r="AA468" s="6">
        <f t="shared" si="66"/>
        <v>0</v>
      </c>
      <c r="AB468" s="6">
        <f t="shared" si="67"/>
        <v>0</v>
      </c>
      <c r="AC468" s="6">
        <f t="shared" si="68"/>
        <v>0</v>
      </c>
      <c r="AD468" s="6"/>
      <c r="AE468" s="6"/>
    </row>
    <row r="469" spans="1:31" s="20" customFormat="1" ht="15" customHeight="1" x14ac:dyDescent="0.25">
      <c r="A469" s="19"/>
      <c r="B469" s="74" t="str">
        <f t="shared" si="60"/>
        <v>!!!</v>
      </c>
      <c r="C469" s="202" t="str">
        <f>IF($D469&lt;&gt;"",VLOOKUP(TEXT($D469,0),'Angaben Stationen'!$C$15:$D$114,2,0),"")</f>
        <v/>
      </c>
      <c r="D469" s="203"/>
      <c r="E469" s="210"/>
      <c r="F469" s="222"/>
      <c r="G469" s="205"/>
      <c r="H469" s="205"/>
      <c r="I469" s="223"/>
      <c r="J469" s="224"/>
      <c r="K469" s="114"/>
      <c r="L469" s="115"/>
      <c r="Q469" s="6">
        <f t="shared" si="61"/>
        <v>0</v>
      </c>
      <c r="R469" s="6" t="str">
        <f>VLOOKUP(C469,{"29 - Psychiatrie (Erwachsene)","BGI";"30 - Kinder- und Jugendpsychiatrie","BGII";"31 - Psychosomatik","BGI";"00 - Bitte eine Fachabteilung auswählen","Leer";"","Leer"},2,0)</f>
        <v>Leer</v>
      </c>
      <c r="S469" s="6" t="str">
        <f>VLOOKUP(C469,{"29 - Psychiatrie (Erwachsene)","BGIb";"30 - Kinder- und Jugendpsychiatrie","BGIIb";"31 - Psychosomatik","BGIb";"00 - Bitte eine Fachabteilung auswählen","Leer";"","Leer"},2,0)</f>
        <v>Leer</v>
      </c>
      <c r="T469" s="6" t="str">
        <f t="shared" si="69"/>
        <v>Leer</v>
      </c>
      <c r="U469" s="6" t="str">
        <f t="shared" si="62"/>
        <v/>
      </c>
      <c r="V469" s="6" t="str">
        <f>VLOOKUP($C469,{"29 - Psychiatrie (Erwachsene)","Anrechnungstatbestand";"30 - Kinder- und Jugendpsychiatrie","Anrechnungstatbestand";"31 - Psychosomatik","Anrechnungstatbestand";"","Leer";0,"Leer"},2,0)</f>
        <v>Leer</v>
      </c>
      <c r="W469" s="6" t="str">
        <f t="shared" si="63"/>
        <v>Leer</v>
      </c>
      <c r="X469" s="6">
        <f>VLOOKUP($C469,{"29 - Psychiatrie (Erwachsene)",1;"30 - Kinder- und Jugendpsychiatrie",1;"31 - Psychosomatik",1;"00 - Bitte eine Fachabteilung auswählen",0;"",0},2,0)</f>
        <v>0</v>
      </c>
      <c r="Y469" s="6">
        <f t="shared" si="64"/>
        <v>0</v>
      </c>
      <c r="Z469" s="6">
        <f t="shared" si="65"/>
        <v>0</v>
      </c>
      <c r="AA469" s="6">
        <f t="shared" si="66"/>
        <v>0</v>
      </c>
      <c r="AB469" s="6">
        <f t="shared" si="67"/>
        <v>0</v>
      </c>
      <c r="AC469" s="6">
        <f t="shared" si="68"/>
        <v>0</v>
      </c>
      <c r="AD469" s="6"/>
      <c r="AE469" s="6"/>
    </row>
    <row r="470" spans="1:31" s="20" customFormat="1" ht="15" customHeight="1" x14ac:dyDescent="0.25">
      <c r="A470" s="19"/>
      <c r="B470" s="74" t="str">
        <f t="shared" si="60"/>
        <v>!!!</v>
      </c>
      <c r="C470" s="202" t="str">
        <f>IF($D470&lt;&gt;"",VLOOKUP(TEXT($D470,0),'Angaben Stationen'!$C$15:$D$114,2,0),"")</f>
        <v/>
      </c>
      <c r="D470" s="203"/>
      <c r="E470" s="210"/>
      <c r="F470" s="222"/>
      <c r="G470" s="205"/>
      <c r="H470" s="205"/>
      <c r="I470" s="223"/>
      <c r="J470" s="224"/>
      <c r="K470" s="114"/>
      <c r="L470" s="115"/>
      <c r="Q470" s="6">
        <f t="shared" si="61"/>
        <v>0</v>
      </c>
      <c r="R470" s="6" t="str">
        <f>VLOOKUP(C470,{"29 - Psychiatrie (Erwachsene)","BGI";"30 - Kinder- und Jugendpsychiatrie","BGII";"31 - Psychosomatik","BGI";"00 - Bitte eine Fachabteilung auswählen","Leer";"","Leer"},2,0)</f>
        <v>Leer</v>
      </c>
      <c r="S470" s="6" t="str">
        <f>VLOOKUP(C470,{"29 - Psychiatrie (Erwachsene)","BGIb";"30 - Kinder- und Jugendpsychiatrie","BGIIb";"31 - Psychosomatik","BGIb";"00 - Bitte eine Fachabteilung auswählen","Leer";"","Leer"},2,0)</f>
        <v>Leer</v>
      </c>
      <c r="T470" s="6" t="str">
        <f t="shared" si="69"/>
        <v>Leer</v>
      </c>
      <c r="U470" s="6" t="str">
        <f t="shared" si="62"/>
        <v/>
      </c>
      <c r="V470" s="6" t="str">
        <f>VLOOKUP($C470,{"29 - Psychiatrie (Erwachsene)","Anrechnungstatbestand";"30 - Kinder- und Jugendpsychiatrie","Anrechnungstatbestand";"31 - Psychosomatik","Anrechnungstatbestand";"","Leer";0,"Leer"},2,0)</f>
        <v>Leer</v>
      </c>
      <c r="W470" s="6" t="str">
        <f t="shared" si="63"/>
        <v>Leer</v>
      </c>
      <c r="X470" s="6">
        <f>VLOOKUP($C470,{"29 - Psychiatrie (Erwachsene)",1;"30 - Kinder- und Jugendpsychiatrie",1;"31 - Psychosomatik",1;"00 - Bitte eine Fachabteilung auswählen",0;"",0},2,0)</f>
        <v>0</v>
      </c>
      <c r="Y470" s="6">
        <f t="shared" si="64"/>
        <v>0</v>
      </c>
      <c r="Z470" s="6">
        <f t="shared" si="65"/>
        <v>0</v>
      </c>
      <c r="AA470" s="6">
        <f t="shared" si="66"/>
        <v>0</v>
      </c>
      <c r="AB470" s="6">
        <f t="shared" si="67"/>
        <v>0</v>
      </c>
      <c r="AC470" s="6">
        <f t="shared" si="68"/>
        <v>0</v>
      </c>
      <c r="AD470" s="6"/>
      <c r="AE470" s="6"/>
    </row>
    <row r="471" spans="1:31" s="20" customFormat="1" ht="15" customHeight="1" x14ac:dyDescent="0.25">
      <c r="A471" s="19"/>
      <c r="B471" s="74" t="str">
        <f t="shared" si="60"/>
        <v>!!!</v>
      </c>
      <c r="C471" s="202" t="str">
        <f>IF($D471&lt;&gt;"",VLOOKUP(TEXT($D471,0),'Angaben Stationen'!$C$15:$D$114,2,0),"")</f>
        <v/>
      </c>
      <c r="D471" s="203"/>
      <c r="E471" s="210"/>
      <c r="F471" s="222"/>
      <c r="G471" s="205"/>
      <c r="H471" s="205"/>
      <c r="I471" s="223"/>
      <c r="J471" s="224"/>
      <c r="K471" s="114"/>
      <c r="L471" s="115"/>
      <c r="Q471" s="6">
        <f t="shared" si="61"/>
        <v>0</v>
      </c>
      <c r="R471" s="6" t="str">
        <f>VLOOKUP(C471,{"29 - Psychiatrie (Erwachsene)","BGI";"30 - Kinder- und Jugendpsychiatrie","BGII";"31 - Psychosomatik","BGI";"00 - Bitte eine Fachabteilung auswählen","Leer";"","Leer"},2,0)</f>
        <v>Leer</v>
      </c>
      <c r="S471" s="6" t="str">
        <f>VLOOKUP(C471,{"29 - Psychiatrie (Erwachsene)","BGIb";"30 - Kinder- und Jugendpsychiatrie","BGIIb";"31 - Psychosomatik","BGIb";"00 - Bitte eine Fachabteilung auswählen","Leer";"","Leer"},2,0)</f>
        <v>Leer</v>
      </c>
      <c r="T471" s="6" t="str">
        <f t="shared" si="69"/>
        <v>Leer</v>
      </c>
      <c r="U471" s="6" t="str">
        <f t="shared" si="62"/>
        <v/>
      </c>
      <c r="V471" s="6" t="str">
        <f>VLOOKUP($C471,{"29 - Psychiatrie (Erwachsene)","Anrechnungstatbestand";"30 - Kinder- und Jugendpsychiatrie","Anrechnungstatbestand";"31 - Psychosomatik","Anrechnungstatbestand";"","Leer";0,"Leer"},2,0)</f>
        <v>Leer</v>
      </c>
      <c r="W471" s="6" t="str">
        <f t="shared" si="63"/>
        <v>Leer</v>
      </c>
      <c r="X471" s="6">
        <f>VLOOKUP($C471,{"29 - Psychiatrie (Erwachsene)",1;"30 - Kinder- und Jugendpsychiatrie",1;"31 - Psychosomatik",1;"00 - Bitte eine Fachabteilung auswählen",0;"",0},2,0)</f>
        <v>0</v>
      </c>
      <c r="Y471" s="6">
        <f t="shared" si="64"/>
        <v>0</v>
      </c>
      <c r="Z471" s="6">
        <f t="shared" si="65"/>
        <v>0</v>
      </c>
      <c r="AA471" s="6">
        <f t="shared" si="66"/>
        <v>0</v>
      </c>
      <c r="AB471" s="6">
        <f t="shared" si="67"/>
        <v>0</v>
      </c>
      <c r="AC471" s="6">
        <f t="shared" si="68"/>
        <v>0</v>
      </c>
      <c r="AD471" s="6"/>
      <c r="AE471" s="6"/>
    </row>
    <row r="472" spans="1:31" s="20" customFormat="1" ht="15" customHeight="1" x14ac:dyDescent="0.25">
      <c r="A472" s="19"/>
      <c r="B472" s="74" t="str">
        <f t="shared" si="60"/>
        <v>!!!</v>
      </c>
      <c r="C472" s="202" t="str">
        <f>IF($D472&lt;&gt;"",VLOOKUP(TEXT($D472,0),'Angaben Stationen'!$C$15:$D$114,2,0),"")</f>
        <v/>
      </c>
      <c r="D472" s="203"/>
      <c r="E472" s="210"/>
      <c r="F472" s="222"/>
      <c r="G472" s="205"/>
      <c r="H472" s="205"/>
      <c r="I472" s="223"/>
      <c r="J472" s="224"/>
      <c r="K472" s="114"/>
      <c r="L472" s="115"/>
      <c r="Q472" s="6">
        <f t="shared" si="61"/>
        <v>0</v>
      </c>
      <c r="R472" s="6" t="str">
        <f>VLOOKUP(C472,{"29 - Psychiatrie (Erwachsene)","BGI";"30 - Kinder- und Jugendpsychiatrie","BGII";"31 - Psychosomatik","BGI";"00 - Bitte eine Fachabteilung auswählen","Leer";"","Leer"},2,0)</f>
        <v>Leer</v>
      </c>
      <c r="S472" s="6" t="str">
        <f>VLOOKUP(C472,{"29 - Psychiatrie (Erwachsene)","BGIb";"30 - Kinder- und Jugendpsychiatrie","BGIIb";"31 - Psychosomatik","BGIb";"00 - Bitte eine Fachabteilung auswählen","Leer";"","Leer"},2,0)</f>
        <v>Leer</v>
      </c>
      <c r="T472" s="6" t="str">
        <f t="shared" si="69"/>
        <v>Leer</v>
      </c>
      <c r="U472" s="6" t="str">
        <f t="shared" si="62"/>
        <v/>
      </c>
      <c r="V472" s="6" t="str">
        <f>VLOOKUP($C472,{"29 - Psychiatrie (Erwachsene)","Anrechnungstatbestand";"30 - Kinder- und Jugendpsychiatrie","Anrechnungstatbestand";"31 - Psychosomatik","Anrechnungstatbestand";"","Leer";0,"Leer"},2,0)</f>
        <v>Leer</v>
      </c>
      <c r="W472" s="6" t="str">
        <f t="shared" si="63"/>
        <v>Leer</v>
      </c>
      <c r="X472" s="6">
        <f>VLOOKUP($C472,{"29 - Psychiatrie (Erwachsene)",1;"30 - Kinder- und Jugendpsychiatrie",1;"31 - Psychosomatik",1;"00 - Bitte eine Fachabteilung auswählen",0;"",0},2,0)</f>
        <v>0</v>
      </c>
      <c r="Y472" s="6">
        <f t="shared" si="64"/>
        <v>0</v>
      </c>
      <c r="Z472" s="6">
        <f t="shared" si="65"/>
        <v>0</v>
      </c>
      <c r="AA472" s="6">
        <f t="shared" si="66"/>
        <v>0</v>
      </c>
      <c r="AB472" s="6">
        <f t="shared" si="67"/>
        <v>0</v>
      </c>
      <c r="AC472" s="6">
        <f t="shared" si="68"/>
        <v>0</v>
      </c>
      <c r="AD472" s="6"/>
      <c r="AE472" s="6"/>
    </row>
    <row r="473" spans="1:31" s="20" customFormat="1" ht="15" customHeight="1" x14ac:dyDescent="0.25">
      <c r="A473" s="19"/>
      <c r="B473" s="74" t="str">
        <f t="shared" si="60"/>
        <v>!!!</v>
      </c>
      <c r="C473" s="202" t="str">
        <f>IF($D473&lt;&gt;"",VLOOKUP(TEXT($D473,0),'Angaben Stationen'!$C$15:$D$114,2,0),"")</f>
        <v/>
      </c>
      <c r="D473" s="203"/>
      <c r="E473" s="210"/>
      <c r="F473" s="222"/>
      <c r="G473" s="205"/>
      <c r="H473" s="205"/>
      <c r="I473" s="223"/>
      <c r="J473" s="224"/>
      <c r="K473" s="114"/>
      <c r="L473" s="115"/>
      <c r="Q473" s="6">
        <f t="shared" si="61"/>
        <v>0</v>
      </c>
      <c r="R473" s="6" t="str">
        <f>VLOOKUP(C473,{"29 - Psychiatrie (Erwachsene)","BGI";"30 - Kinder- und Jugendpsychiatrie","BGII";"31 - Psychosomatik","BGI";"00 - Bitte eine Fachabteilung auswählen","Leer";"","Leer"},2,0)</f>
        <v>Leer</v>
      </c>
      <c r="S473" s="6" t="str">
        <f>VLOOKUP(C473,{"29 - Psychiatrie (Erwachsene)","BGIb";"30 - Kinder- und Jugendpsychiatrie","BGIIb";"31 - Psychosomatik","BGIb";"00 - Bitte eine Fachabteilung auswählen","Leer";"","Leer"},2,0)</f>
        <v>Leer</v>
      </c>
      <c r="T473" s="6" t="str">
        <f t="shared" si="69"/>
        <v>Leer</v>
      </c>
      <c r="U473" s="6" t="str">
        <f t="shared" si="62"/>
        <v/>
      </c>
      <c r="V473" s="6" t="str">
        <f>VLOOKUP($C473,{"29 - Psychiatrie (Erwachsene)","Anrechnungstatbestand";"30 - Kinder- und Jugendpsychiatrie","Anrechnungstatbestand";"31 - Psychosomatik","Anrechnungstatbestand";"","Leer";0,"Leer"},2,0)</f>
        <v>Leer</v>
      </c>
      <c r="W473" s="6" t="str">
        <f t="shared" si="63"/>
        <v>Leer</v>
      </c>
      <c r="X473" s="6">
        <f>VLOOKUP($C473,{"29 - Psychiatrie (Erwachsene)",1;"30 - Kinder- und Jugendpsychiatrie",1;"31 - Psychosomatik",1;"00 - Bitte eine Fachabteilung auswählen",0;"",0},2,0)</f>
        <v>0</v>
      </c>
      <c r="Y473" s="6">
        <f t="shared" si="64"/>
        <v>0</v>
      </c>
      <c r="Z473" s="6">
        <f t="shared" si="65"/>
        <v>0</v>
      </c>
      <c r="AA473" s="6">
        <f t="shared" si="66"/>
        <v>0</v>
      </c>
      <c r="AB473" s="6">
        <f t="shared" si="67"/>
        <v>0</v>
      </c>
      <c r="AC473" s="6">
        <f t="shared" si="68"/>
        <v>0</v>
      </c>
      <c r="AD473" s="6"/>
      <c r="AE473" s="6"/>
    </row>
    <row r="474" spans="1:31" s="20" customFormat="1" ht="15" customHeight="1" x14ac:dyDescent="0.25">
      <c r="A474" s="19"/>
      <c r="B474" s="74" t="str">
        <f t="shared" si="60"/>
        <v>!!!</v>
      </c>
      <c r="C474" s="202" t="str">
        <f>IF($D474&lt;&gt;"",VLOOKUP(TEXT($D474,0),'Angaben Stationen'!$C$15:$D$114,2,0),"")</f>
        <v/>
      </c>
      <c r="D474" s="203"/>
      <c r="E474" s="210"/>
      <c r="F474" s="222"/>
      <c r="G474" s="205"/>
      <c r="H474" s="205"/>
      <c r="I474" s="223"/>
      <c r="J474" s="224"/>
      <c r="K474" s="114"/>
      <c r="L474" s="115"/>
      <c r="Q474" s="6">
        <f t="shared" si="61"/>
        <v>0</v>
      </c>
      <c r="R474" s="6" t="str">
        <f>VLOOKUP(C474,{"29 - Psychiatrie (Erwachsene)","BGI";"30 - Kinder- und Jugendpsychiatrie","BGII";"31 - Psychosomatik","BGI";"00 - Bitte eine Fachabteilung auswählen","Leer";"","Leer"},2,0)</f>
        <v>Leer</v>
      </c>
      <c r="S474" s="6" t="str">
        <f>VLOOKUP(C474,{"29 - Psychiatrie (Erwachsene)","BGIb";"30 - Kinder- und Jugendpsychiatrie","BGIIb";"31 - Psychosomatik","BGIb";"00 - Bitte eine Fachabteilung auswählen","Leer";"","Leer"},2,0)</f>
        <v>Leer</v>
      </c>
      <c r="T474" s="6" t="str">
        <f t="shared" si="69"/>
        <v>Leer</v>
      </c>
      <c r="U474" s="6" t="str">
        <f t="shared" si="62"/>
        <v/>
      </c>
      <c r="V474" s="6" t="str">
        <f>VLOOKUP($C474,{"29 - Psychiatrie (Erwachsene)","Anrechnungstatbestand";"30 - Kinder- und Jugendpsychiatrie","Anrechnungstatbestand";"31 - Psychosomatik","Anrechnungstatbestand";"","Leer";0,"Leer"},2,0)</f>
        <v>Leer</v>
      </c>
      <c r="W474" s="6" t="str">
        <f t="shared" si="63"/>
        <v>Leer</v>
      </c>
      <c r="X474" s="6">
        <f>VLOOKUP($C474,{"29 - Psychiatrie (Erwachsene)",1;"30 - Kinder- und Jugendpsychiatrie",1;"31 - Psychosomatik",1;"00 - Bitte eine Fachabteilung auswählen",0;"",0},2,0)</f>
        <v>0</v>
      </c>
      <c r="Y474" s="6">
        <f t="shared" si="64"/>
        <v>0</v>
      </c>
      <c r="Z474" s="6">
        <f t="shared" si="65"/>
        <v>0</v>
      </c>
      <c r="AA474" s="6">
        <f t="shared" si="66"/>
        <v>0</v>
      </c>
      <c r="AB474" s="6">
        <f t="shared" si="67"/>
        <v>0</v>
      </c>
      <c r="AC474" s="6">
        <f t="shared" si="68"/>
        <v>0</v>
      </c>
      <c r="AD474" s="6"/>
      <c r="AE474" s="6"/>
    </row>
    <row r="475" spans="1:31" s="20" customFormat="1" ht="15" customHeight="1" x14ac:dyDescent="0.25">
      <c r="A475" s="19"/>
      <c r="B475" s="74" t="str">
        <f t="shared" si="60"/>
        <v>!!!</v>
      </c>
      <c r="C475" s="202" t="str">
        <f>IF($D475&lt;&gt;"",VLOOKUP(TEXT($D475,0),'Angaben Stationen'!$C$15:$D$114,2,0),"")</f>
        <v/>
      </c>
      <c r="D475" s="203"/>
      <c r="E475" s="210"/>
      <c r="F475" s="222"/>
      <c r="G475" s="205"/>
      <c r="H475" s="205"/>
      <c r="I475" s="223"/>
      <c r="J475" s="224"/>
      <c r="K475" s="114"/>
      <c r="L475" s="115"/>
      <c r="Q475" s="6">
        <f t="shared" si="61"/>
        <v>0</v>
      </c>
      <c r="R475" s="6" t="str">
        <f>VLOOKUP(C475,{"29 - Psychiatrie (Erwachsene)","BGI";"30 - Kinder- und Jugendpsychiatrie","BGII";"31 - Psychosomatik","BGI";"00 - Bitte eine Fachabteilung auswählen","Leer";"","Leer"},2,0)</f>
        <v>Leer</v>
      </c>
      <c r="S475" s="6" t="str">
        <f>VLOOKUP(C475,{"29 - Psychiatrie (Erwachsene)","BGIb";"30 - Kinder- und Jugendpsychiatrie","BGIIb";"31 - Psychosomatik","BGIb";"00 - Bitte eine Fachabteilung auswählen","Leer";"","Leer"},2,0)</f>
        <v>Leer</v>
      </c>
      <c r="T475" s="6" t="str">
        <f t="shared" si="69"/>
        <v>Leer</v>
      </c>
      <c r="U475" s="6" t="str">
        <f t="shared" si="62"/>
        <v/>
      </c>
      <c r="V475" s="6" t="str">
        <f>VLOOKUP($C475,{"29 - Psychiatrie (Erwachsene)","Anrechnungstatbestand";"30 - Kinder- und Jugendpsychiatrie","Anrechnungstatbestand";"31 - Psychosomatik","Anrechnungstatbestand";"","Leer";0,"Leer"},2,0)</f>
        <v>Leer</v>
      </c>
      <c r="W475" s="6" t="str">
        <f t="shared" si="63"/>
        <v>Leer</v>
      </c>
      <c r="X475" s="6">
        <f>VLOOKUP($C475,{"29 - Psychiatrie (Erwachsene)",1;"30 - Kinder- und Jugendpsychiatrie",1;"31 - Psychosomatik",1;"00 - Bitte eine Fachabteilung auswählen",0;"",0},2,0)</f>
        <v>0</v>
      </c>
      <c r="Y475" s="6">
        <f t="shared" si="64"/>
        <v>0</v>
      </c>
      <c r="Z475" s="6">
        <f t="shared" si="65"/>
        <v>0</v>
      </c>
      <c r="AA475" s="6">
        <f t="shared" si="66"/>
        <v>0</v>
      </c>
      <c r="AB475" s="6">
        <f t="shared" si="67"/>
        <v>0</v>
      </c>
      <c r="AC475" s="6">
        <f t="shared" si="68"/>
        <v>0</v>
      </c>
      <c r="AD475" s="6"/>
      <c r="AE475" s="6"/>
    </row>
    <row r="476" spans="1:31" s="20" customFormat="1" ht="15" customHeight="1" x14ac:dyDescent="0.25">
      <c r="A476" s="19"/>
      <c r="B476" s="74" t="str">
        <f t="shared" si="60"/>
        <v>!!!</v>
      </c>
      <c r="C476" s="202" t="str">
        <f>IF($D476&lt;&gt;"",VLOOKUP(TEXT($D476,0),'Angaben Stationen'!$C$15:$D$114,2,0),"")</f>
        <v/>
      </c>
      <c r="D476" s="203"/>
      <c r="E476" s="210"/>
      <c r="F476" s="222"/>
      <c r="G476" s="205"/>
      <c r="H476" s="205"/>
      <c r="I476" s="223"/>
      <c r="J476" s="224"/>
      <c r="K476" s="114"/>
      <c r="L476" s="115"/>
      <c r="Q476" s="6">
        <f t="shared" si="61"/>
        <v>0</v>
      </c>
      <c r="R476" s="6" t="str">
        <f>VLOOKUP(C476,{"29 - Psychiatrie (Erwachsene)","BGI";"30 - Kinder- und Jugendpsychiatrie","BGII";"31 - Psychosomatik","BGI";"00 - Bitte eine Fachabteilung auswählen","Leer";"","Leer"},2,0)</f>
        <v>Leer</v>
      </c>
      <c r="S476" s="6" t="str">
        <f>VLOOKUP(C476,{"29 - Psychiatrie (Erwachsene)","BGIb";"30 - Kinder- und Jugendpsychiatrie","BGIIb";"31 - Psychosomatik","BGIb";"00 - Bitte eine Fachabteilung auswählen","Leer";"","Leer"},2,0)</f>
        <v>Leer</v>
      </c>
      <c r="T476" s="6" t="str">
        <f t="shared" si="69"/>
        <v>Leer</v>
      </c>
      <c r="U476" s="6" t="str">
        <f t="shared" si="62"/>
        <v/>
      </c>
      <c r="V476" s="6" t="str">
        <f>VLOOKUP($C476,{"29 - Psychiatrie (Erwachsene)","Anrechnungstatbestand";"30 - Kinder- und Jugendpsychiatrie","Anrechnungstatbestand";"31 - Psychosomatik","Anrechnungstatbestand";"","Leer";0,"Leer"},2,0)</f>
        <v>Leer</v>
      </c>
      <c r="W476" s="6" t="str">
        <f t="shared" si="63"/>
        <v>Leer</v>
      </c>
      <c r="X476" s="6">
        <f>VLOOKUP($C476,{"29 - Psychiatrie (Erwachsene)",1;"30 - Kinder- und Jugendpsychiatrie",1;"31 - Psychosomatik",1;"00 - Bitte eine Fachabteilung auswählen",0;"",0},2,0)</f>
        <v>0</v>
      </c>
      <c r="Y476" s="6">
        <f t="shared" si="64"/>
        <v>0</v>
      </c>
      <c r="Z476" s="6">
        <f t="shared" si="65"/>
        <v>0</v>
      </c>
      <c r="AA476" s="6">
        <f t="shared" si="66"/>
        <v>0</v>
      </c>
      <c r="AB476" s="6">
        <f t="shared" si="67"/>
        <v>0</v>
      </c>
      <c r="AC476" s="6">
        <f t="shared" si="68"/>
        <v>0</v>
      </c>
      <c r="AD476" s="6"/>
      <c r="AE476" s="6"/>
    </row>
    <row r="477" spans="1:31" s="20" customFormat="1" ht="15" customHeight="1" x14ac:dyDescent="0.25">
      <c r="A477" s="19"/>
      <c r="B477" s="74" t="str">
        <f t="shared" si="60"/>
        <v>!!!</v>
      </c>
      <c r="C477" s="202" t="str">
        <f>IF($D477&lt;&gt;"",VLOOKUP(TEXT($D477,0),'Angaben Stationen'!$C$15:$D$114,2,0),"")</f>
        <v/>
      </c>
      <c r="D477" s="203"/>
      <c r="E477" s="210"/>
      <c r="F477" s="222"/>
      <c r="G477" s="205"/>
      <c r="H477" s="205"/>
      <c r="I477" s="223"/>
      <c r="J477" s="224"/>
      <c r="K477" s="114"/>
      <c r="L477" s="115"/>
      <c r="Q477" s="6">
        <f t="shared" si="61"/>
        <v>0</v>
      </c>
      <c r="R477" s="6" t="str">
        <f>VLOOKUP(C477,{"29 - Psychiatrie (Erwachsene)","BGI";"30 - Kinder- und Jugendpsychiatrie","BGII";"31 - Psychosomatik","BGI";"00 - Bitte eine Fachabteilung auswählen","Leer";"","Leer"},2,0)</f>
        <v>Leer</v>
      </c>
      <c r="S477" s="6" t="str">
        <f>VLOOKUP(C477,{"29 - Psychiatrie (Erwachsene)","BGIb";"30 - Kinder- und Jugendpsychiatrie","BGIIb";"31 - Psychosomatik","BGIb";"00 - Bitte eine Fachabteilung auswählen","Leer";"","Leer"},2,0)</f>
        <v>Leer</v>
      </c>
      <c r="T477" s="6" t="str">
        <f t="shared" si="69"/>
        <v>Leer</v>
      </c>
      <c r="U477" s="6" t="str">
        <f t="shared" si="62"/>
        <v/>
      </c>
      <c r="V477" s="6" t="str">
        <f>VLOOKUP($C477,{"29 - Psychiatrie (Erwachsene)","Anrechnungstatbestand";"30 - Kinder- und Jugendpsychiatrie","Anrechnungstatbestand";"31 - Psychosomatik","Anrechnungstatbestand";"","Leer";0,"Leer"},2,0)</f>
        <v>Leer</v>
      </c>
      <c r="W477" s="6" t="str">
        <f t="shared" si="63"/>
        <v>Leer</v>
      </c>
      <c r="X477" s="6">
        <f>VLOOKUP($C477,{"29 - Psychiatrie (Erwachsene)",1;"30 - Kinder- und Jugendpsychiatrie",1;"31 - Psychosomatik",1;"00 - Bitte eine Fachabteilung auswählen",0;"",0},2,0)</f>
        <v>0</v>
      </c>
      <c r="Y477" s="6">
        <f t="shared" si="64"/>
        <v>0</v>
      </c>
      <c r="Z477" s="6">
        <f t="shared" si="65"/>
        <v>0</v>
      </c>
      <c r="AA477" s="6">
        <f t="shared" si="66"/>
        <v>0</v>
      </c>
      <c r="AB477" s="6">
        <f t="shared" si="67"/>
        <v>0</v>
      </c>
      <c r="AC477" s="6">
        <f t="shared" si="68"/>
        <v>0</v>
      </c>
      <c r="AD477" s="6"/>
      <c r="AE477" s="6"/>
    </row>
    <row r="478" spans="1:31" s="20" customFormat="1" ht="15" customHeight="1" x14ac:dyDescent="0.25">
      <c r="A478" s="19"/>
      <c r="B478" s="74" t="str">
        <f t="shared" si="60"/>
        <v>!!!</v>
      </c>
      <c r="C478" s="202" t="str">
        <f>IF($D478&lt;&gt;"",VLOOKUP(TEXT($D478,0),'Angaben Stationen'!$C$15:$D$114,2,0),"")</f>
        <v/>
      </c>
      <c r="D478" s="203"/>
      <c r="E478" s="210"/>
      <c r="F478" s="222"/>
      <c r="G478" s="205"/>
      <c r="H478" s="205"/>
      <c r="I478" s="223"/>
      <c r="J478" s="224"/>
      <c r="K478" s="114"/>
      <c r="L478" s="115"/>
      <c r="Q478" s="6">
        <f t="shared" si="61"/>
        <v>0</v>
      </c>
      <c r="R478" s="6" t="str">
        <f>VLOOKUP(C478,{"29 - Psychiatrie (Erwachsene)","BGI";"30 - Kinder- und Jugendpsychiatrie","BGII";"31 - Psychosomatik","BGI";"00 - Bitte eine Fachabteilung auswählen","Leer";"","Leer"},2,0)</f>
        <v>Leer</v>
      </c>
      <c r="S478" s="6" t="str">
        <f>VLOOKUP(C478,{"29 - Psychiatrie (Erwachsene)","BGIb";"30 - Kinder- und Jugendpsychiatrie","BGIIb";"31 - Psychosomatik","BGIb";"00 - Bitte eine Fachabteilung auswählen","Leer";"","Leer"},2,0)</f>
        <v>Leer</v>
      </c>
      <c r="T478" s="6" t="str">
        <f t="shared" si="69"/>
        <v>Leer</v>
      </c>
      <c r="U478" s="6" t="str">
        <f t="shared" si="62"/>
        <v/>
      </c>
      <c r="V478" s="6" t="str">
        <f>VLOOKUP($C478,{"29 - Psychiatrie (Erwachsene)","Anrechnungstatbestand";"30 - Kinder- und Jugendpsychiatrie","Anrechnungstatbestand";"31 - Psychosomatik","Anrechnungstatbestand";"","Leer";0,"Leer"},2,0)</f>
        <v>Leer</v>
      </c>
      <c r="W478" s="6" t="str">
        <f t="shared" si="63"/>
        <v>Leer</v>
      </c>
      <c r="X478" s="6">
        <f>VLOOKUP($C478,{"29 - Psychiatrie (Erwachsene)",1;"30 - Kinder- und Jugendpsychiatrie",1;"31 - Psychosomatik",1;"00 - Bitte eine Fachabteilung auswählen",0;"",0},2,0)</f>
        <v>0</v>
      </c>
      <c r="Y478" s="6">
        <f t="shared" si="64"/>
        <v>0</v>
      </c>
      <c r="Z478" s="6">
        <f t="shared" si="65"/>
        <v>0</v>
      </c>
      <c r="AA478" s="6">
        <f t="shared" si="66"/>
        <v>0</v>
      </c>
      <c r="AB478" s="6">
        <f t="shared" si="67"/>
        <v>0</v>
      </c>
      <c r="AC478" s="6">
        <f t="shared" si="68"/>
        <v>0</v>
      </c>
      <c r="AD478" s="6"/>
      <c r="AE478" s="6"/>
    </row>
    <row r="479" spans="1:31" s="20" customFormat="1" ht="15" customHeight="1" x14ac:dyDescent="0.25">
      <c r="A479" s="19"/>
      <c r="B479" s="74" t="str">
        <f t="shared" si="60"/>
        <v>!!!</v>
      </c>
      <c r="C479" s="202" t="str">
        <f>IF($D479&lt;&gt;"",VLOOKUP(TEXT($D479,0),'Angaben Stationen'!$C$15:$D$114,2,0),"")</f>
        <v/>
      </c>
      <c r="D479" s="203"/>
      <c r="E479" s="210"/>
      <c r="F479" s="222"/>
      <c r="G479" s="205"/>
      <c r="H479" s="205"/>
      <c r="I479" s="223"/>
      <c r="J479" s="224"/>
      <c r="K479" s="114"/>
      <c r="L479" s="115"/>
      <c r="Q479" s="6">
        <f t="shared" si="61"/>
        <v>0</v>
      </c>
      <c r="R479" s="6" t="str">
        <f>VLOOKUP(C479,{"29 - Psychiatrie (Erwachsene)","BGI";"30 - Kinder- und Jugendpsychiatrie","BGII";"31 - Psychosomatik","BGI";"00 - Bitte eine Fachabteilung auswählen","Leer";"","Leer"},2,0)</f>
        <v>Leer</v>
      </c>
      <c r="S479" s="6" t="str">
        <f>VLOOKUP(C479,{"29 - Psychiatrie (Erwachsene)","BGIb";"30 - Kinder- und Jugendpsychiatrie","BGIIb";"31 - Psychosomatik","BGIb";"00 - Bitte eine Fachabteilung auswählen","Leer";"","Leer"},2,0)</f>
        <v>Leer</v>
      </c>
      <c r="T479" s="6" t="str">
        <f t="shared" si="69"/>
        <v>Leer</v>
      </c>
      <c r="U479" s="6" t="str">
        <f t="shared" si="62"/>
        <v/>
      </c>
      <c r="V479" s="6" t="str">
        <f>VLOOKUP($C479,{"29 - Psychiatrie (Erwachsene)","Anrechnungstatbestand";"30 - Kinder- und Jugendpsychiatrie","Anrechnungstatbestand";"31 - Psychosomatik","Anrechnungstatbestand";"","Leer";0,"Leer"},2,0)</f>
        <v>Leer</v>
      </c>
      <c r="W479" s="6" t="str">
        <f t="shared" si="63"/>
        <v>Leer</v>
      </c>
      <c r="X479" s="6">
        <f>VLOOKUP($C479,{"29 - Psychiatrie (Erwachsene)",1;"30 - Kinder- und Jugendpsychiatrie",1;"31 - Psychosomatik",1;"00 - Bitte eine Fachabteilung auswählen",0;"",0},2,0)</f>
        <v>0</v>
      </c>
      <c r="Y479" s="6">
        <f t="shared" si="64"/>
        <v>0</v>
      </c>
      <c r="Z479" s="6">
        <f t="shared" si="65"/>
        <v>0</v>
      </c>
      <c r="AA479" s="6">
        <f t="shared" si="66"/>
        <v>0</v>
      </c>
      <c r="AB479" s="6">
        <f t="shared" si="67"/>
        <v>0</v>
      </c>
      <c r="AC479" s="6">
        <f t="shared" si="68"/>
        <v>0</v>
      </c>
      <c r="AD479" s="6"/>
      <c r="AE479" s="6"/>
    </row>
    <row r="480" spans="1:31" s="20" customFormat="1" ht="15" customHeight="1" x14ac:dyDescent="0.25">
      <c r="A480" s="19"/>
      <c r="B480" s="74" t="str">
        <f t="shared" si="60"/>
        <v>!!!</v>
      </c>
      <c r="C480" s="202" t="str">
        <f>IF($D480&lt;&gt;"",VLOOKUP(TEXT($D480,0),'Angaben Stationen'!$C$15:$D$114,2,0),"")</f>
        <v/>
      </c>
      <c r="D480" s="203"/>
      <c r="E480" s="210"/>
      <c r="F480" s="222"/>
      <c r="G480" s="205"/>
      <c r="H480" s="205"/>
      <c r="I480" s="223"/>
      <c r="J480" s="224"/>
      <c r="K480" s="114"/>
      <c r="L480" s="115"/>
      <c r="Q480" s="6">
        <f t="shared" si="61"/>
        <v>0</v>
      </c>
      <c r="R480" s="6" t="str">
        <f>VLOOKUP(C480,{"29 - Psychiatrie (Erwachsene)","BGI";"30 - Kinder- und Jugendpsychiatrie","BGII";"31 - Psychosomatik","BGI";"00 - Bitte eine Fachabteilung auswählen","Leer";"","Leer"},2,0)</f>
        <v>Leer</v>
      </c>
      <c r="S480" s="6" t="str">
        <f>VLOOKUP(C480,{"29 - Psychiatrie (Erwachsene)","BGIb";"30 - Kinder- und Jugendpsychiatrie","BGIIb";"31 - Psychosomatik","BGIb";"00 - Bitte eine Fachabteilung auswählen","Leer";"","Leer"},2,0)</f>
        <v>Leer</v>
      </c>
      <c r="T480" s="6" t="str">
        <f t="shared" si="69"/>
        <v>Leer</v>
      </c>
      <c r="U480" s="6" t="str">
        <f t="shared" si="62"/>
        <v/>
      </c>
      <c r="V480" s="6" t="str">
        <f>VLOOKUP($C480,{"29 - Psychiatrie (Erwachsene)","Anrechnungstatbestand";"30 - Kinder- und Jugendpsychiatrie","Anrechnungstatbestand";"31 - Psychosomatik","Anrechnungstatbestand";"","Leer";0,"Leer"},2,0)</f>
        <v>Leer</v>
      </c>
      <c r="W480" s="6" t="str">
        <f t="shared" si="63"/>
        <v>Leer</v>
      </c>
      <c r="X480" s="6">
        <f>VLOOKUP($C480,{"29 - Psychiatrie (Erwachsene)",1;"30 - Kinder- und Jugendpsychiatrie",1;"31 - Psychosomatik",1;"00 - Bitte eine Fachabteilung auswählen",0;"",0},2,0)</f>
        <v>0</v>
      </c>
      <c r="Y480" s="6">
        <f t="shared" si="64"/>
        <v>0</v>
      </c>
      <c r="Z480" s="6">
        <f t="shared" si="65"/>
        <v>0</v>
      </c>
      <c r="AA480" s="6">
        <f t="shared" si="66"/>
        <v>0</v>
      </c>
      <c r="AB480" s="6">
        <f t="shared" si="67"/>
        <v>0</v>
      </c>
      <c r="AC480" s="6">
        <f t="shared" si="68"/>
        <v>0</v>
      </c>
      <c r="AD480" s="6"/>
      <c r="AE480" s="6"/>
    </row>
    <row r="481" spans="1:31" s="20" customFormat="1" ht="15" customHeight="1" x14ac:dyDescent="0.25">
      <c r="A481" s="19"/>
      <c r="B481" s="74" t="str">
        <f t="shared" si="60"/>
        <v>!!!</v>
      </c>
      <c r="C481" s="202" t="str">
        <f>IF($D481&lt;&gt;"",VLOOKUP(TEXT($D481,0),'Angaben Stationen'!$C$15:$D$114,2,0),"")</f>
        <v/>
      </c>
      <c r="D481" s="203"/>
      <c r="E481" s="210"/>
      <c r="F481" s="222"/>
      <c r="G481" s="205"/>
      <c r="H481" s="205"/>
      <c r="I481" s="223"/>
      <c r="J481" s="224"/>
      <c r="K481" s="114"/>
      <c r="L481" s="115"/>
      <c r="Q481" s="6">
        <f t="shared" si="61"/>
        <v>0</v>
      </c>
      <c r="R481" s="6" t="str">
        <f>VLOOKUP(C481,{"29 - Psychiatrie (Erwachsene)","BGI";"30 - Kinder- und Jugendpsychiatrie","BGII";"31 - Psychosomatik","BGI";"00 - Bitte eine Fachabteilung auswählen","Leer";"","Leer"},2,0)</f>
        <v>Leer</v>
      </c>
      <c r="S481" s="6" t="str">
        <f>VLOOKUP(C481,{"29 - Psychiatrie (Erwachsene)","BGIb";"30 - Kinder- und Jugendpsychiatrie","BGIIb";"31 - Psychosomatik","BGIb";"00 - Bitte eine Fachabteilung auswählen","Leer";"","Leer"},2,0)</f>
        <v>Leer</v>
      </c>
      <c r="T481" s="6" t="str">
        <f t="shared" si="69"/>
        <v>Leer</v>
      </c>
      <c r="U481" s="6" t="str">
        <f t="shared" si="62"/>
        <v/>
      </c>
      <c r="V481" s="6" t="str">
        <f>VLOOKUP($C481,{"29 - Psychiatrie (Erwachsene)","Anrechnungstatbestand";"30 - Kinder- und Jugendpsychiatrie","Anrechnungstatbestand";"31 - Psychosomatik","Anrechnungstatbestand";"","Leer";0,"Leer"},2,0)</f>
        <v>Leer</v>
      </c>
      <c r="W481" s="6" t="str">
        <f t="shared" si="63"/>
        <v>Leer</v>
      </c>
      <c r="X481" s="6">
        <f>VLOOKUP($C481,{"29 - Psychiatrie (Erwachsene)",1;"30 - Kinder- und Jugendpsychiatrie",1;"31 - Psychosomatik",1;"00 - Bitte eine Fachabteilung auswählen",0;"",0},2,0)</f>
        <v>0</v>
      </c>
      <c r="Y481" s="6">
        <f t="shared" si="64"/>
        <v>0</v>
      </c>
      <c r="Z481" s="6">
        <f t="shared" si="65"/>
        <v>0</v>
      </c>
      <c r="AA481" s="6">
        <f t="shared" si="66"/>
        <v>0</v>
      </c>
      <c r="AB481" s="6">
        <f t="shared" si="67"/>
        <v>0</v>
      </c>
      <c r="AC481" s="6">
        <f t="shared" si="68"/>
        <v>0</v>
      </c>
      <c r="AD481" s="6"/>
      <c r="AE481" s="6"/>
    </row>
    <row r="482" spans="1:31" s="20" customFormat="1" ht="15" customHeight="1" x14ac:dyDescent="0.25">
      <c r="A482" s="19"/>
      <c r="B482" s="74" t="str">
        <f t="shared" si="60"/>
        <v>!!!</v>
      </c>
      <c r="C482" s="202" t="str">
        <f>IF($D482&lt;&gt;"",VLOOKUP(TEXT($D482,0),'Angaben Stationen'!$C$15:$D$114,2,0),"")</f>
        <v/>
      </c>
      <c r="D482" s="203"/>
      <c r="E482" s="210"/>
      <c r="F482" s="222"/>
      <c r="G482" s="205"/>
      <c r="H482" s="205"/>
      <c r="I482" s="223"/>
      <c r="J482" s="224"/>
      <c r="K482" s="114"/>
      <c r="L482" s="115"/>
      <c r="Q482" s="6">
        <f t="shared" si="61"/>
        <v>0</v>
      </c>
      <c r="R482" s="6" t="str">
        <f>VLOOKUP(C482,{"29 - Psychiatrie (Erwachsene)","BGI";"30 - Kinder- und Jugendpsychiatrie","BGII";"31 - Psychosomatik","BGI";"00 - Bitte eine Fachabteilung auswählen","Leer";"","Leer"},2,0)</f>
        <v>Leer</v>
      </c>
      <c r="S482" s="6" t="str">
        <f>VLOOKUP(C482,{"29 - Psychiatrie (Erwachsene)","BGIb";"30 - Kinder- und Jugendpsychiatrie","BGIIb";"31 - Psychosomatik","BGIb";"00 - Bitte eine Fachabteilung auswählen","Leer";"","Leer"},2,0)</f>
        <v>Leer</v>
      </c>
      <c r="T482" s="6" t="str">
        <f t="shared" si="69"/>
        <v>Leer</v>
      </c>
      <c r="U482" s="6" t="str">
        <f t="shared" si="62"/>
        <v/>
      </c>
      <c r="V482" s="6" t="str">
        <f>VLOOKUP($C482,{"29 - Psychiatrie (Erwachsene)","Anrechnungstatbestand";"30 - Kinder- und Jugendpsychiatrie","Anrechnungstatbestand";"31 - Psychosomatik","Anrechnungstatbestand";"","Leer";0,"Leer"},2,0)</f>
        <v>Leer</v>
      </c>
      <c r="W482" s="6" t="str">
        <f t="shared" si="63"/>
        <v>Leer</v>
      </c>
      <c r="X482" s="6">
        <f>VLOOKUP($C482,{"29 - Psychiatrie (Erwachsene)",1;"30 - Kinder- und Jugendpsychiatrie",1;"31 - Psychosomatik",1;"00 - Bitte eine Fachabteilung auswählen",0;"",0},2,0)</f>
        <v>0</v>
      </c>
      <c r="Y482" s="6">
        <f t="shared" si="64"/>
        <v>0</v>
      </c>
      <c r="Z482" s="6">
        <f t="shared" si="65"/>
        <v>0</v>
      </c>
      <c r="AA482" s="6">
        <f t="shared" si="66"/>
        <v>0</v>
      </c>
      <c r="AB482" s="6">
        <f t="shared" si="67"/>
        <v>0</v>
      </c>
      <c r="AC482" s="6">
        <f t="shared" si="68"/>
        <v>0</v>
      </c>
      <c r="AD482" s="6"/>
      <c r="AE482" s="6"/>
    </row>
    <row r="483" spans="1:31" s="20" customFormat="1" ht="15" customHeight="1" x14ac:dyDescent="0.25">
      <c r="A483" s="19"/>
      <c r="B483" s="74" t="str">
        <f t="shared" si="60"/>
        <v>!!!</v>
      </c>
      <c r="C483" s="202" t="str">
        <f>IF($D483&lt;&gt;"",VLOOKUP(TEXT($D483,0),'Angaben Stationen'!$C$15:$D$114,2,0),"")</f>
        <v/>
      </c>
      <c r="D483" s="203"/>
      <c r="E483" s="210"/>
      <c r="F483" s="222"/>
      <c r="G483" s="205"/>
      <c r="H483" s="205"/>
      <c r="I483" s="223"/>
      <c r="J483" s="224"/>
      <c r="K483" s="114"/>
      <c r="L483" s="115"/>
      <c r="Q483" s="6">
        <f t="shared" si="61"/>
        <v>0</v>
      </c>
      <c r="R483" s="6" t="str">
        <f>VLOOKUP(C483,{"29 - Psychiatrie (Erwachsene)","BGI";"30 - Kinder- und Jugendpsychiatrie","BGII";"31 - Psychosomatik","BGI";"00 - Bitte eine Fachabteilung auswählen","Leer";"","Leer"},2,0)</f>
        <v>Leer</v>
      </c>
      <c r="S483" s="6" t="str">
        <f>VLOOKUP(C483,{"29 - Psychiatrie (Erwachsene)","BGIb";"30 - Kinder- und Jugendpsychiatrie","BGIIb";"31 - Psychosomatik","BGIb";"00 - Bitte eine Fachabteilung auswählen","Leer";"","Leer"},2,0)</f>
        <v>Leer</v>
      </c>
      <c r="T483" s="6" t="str">
        <f t="shared" si="69"/>
        <v>Leer</v>
      </c>
      <c r="U483" s="6" t="str">
        <f t="shared" si="62"/>
        <v/>
      </c>
      <c r="V483" s="6" t="str">
        <f>VLOOKUP($C483,{"29 - Psychiatrie (Erwachsene)","Anrechnungstatbestand";"30 - Kinder- und Jugendpsychiatrie","Anrechnungstatbestand";"31 - Psychosomatik","Anrechnungstatbestand";"","Leer";0,"Leer"},2,0)</f>
        <v>Leer</v>
      </c>
      <c r="W483" s="6" t="str">
        <f t="shared" si="63"/>
        <v>Leer</v>
      </c>
      <c r="X483" s="6">
        <f>VLOOKUP($C483,{"29 - Psychiatrie (Erwachsene)",1;"30 - Kinder- und Jugendpsychiatrie",1;"31 - Psychosomatik",1;"00 - Bitte eine Fachabteilung auswählen",0;"",0},2,0)</f>
        <v>0</v>
      </c>
      <c r="Y483" s="6">
        <f t="shared" si="64"/>
        <v>0</v>
      </c>
      <c r="Z483" s="6">
        <f t="shared" si="65"/>
        <v>0</v>
      </c>
      <c r="AA483" s="6">
        <f t="shared" si="66"/>
        <v>0</v>
      </c>
      <c r="AB483" s="6">
        <f t="shared" si="67"/>
        <v>0</v>
      </c>
      <c r="AC483" s="6">
        <f t="shared" si="68"/>
        <v>0</v>
      </c>
      <c r="AD483" s="6"/>
      <c r="AE483" s="6"/>
    </row>
    <row r="484" spans="1:31" s="20" customFormat="1" ht="15" customHeight="1" x14ac:dyDescent="0.25">
      <c r="A484" s="19"/>
      <c r="B484" s="74" t="str">
        <f t="shared" si="60"/>
        <v>!!!</v>
      </c>
      <c r="C484" s="202" t="str">
        <f>IF($D484&lt;&gt;"",VLOOKUP(TEXT($D484,0),'Angaben Stationen'!$C$15:$D$114,2,0),"")</f>
        <v/>
      </c>
      <c r="D484" s="203"/>
      <c r="E484" s="210"/>
      <c r="F484" s="222"/>
      <c r="G484" s="205"/>
      <c r="H484" s="205"/>
      <c r="I484" s="223"/>
      <c r="J484" s="224"/>
      <c r="K484" s="114"/>
      <c r="L484" s="115"/>
      <c r="Q484" s="6">
        <f t="shared" si="61"/>
        <v>0</v>
      </c>
      <c r="R484" s="6" t="str">
        <f>VLOOKUP(C484,{"29 - Psychiatrie (Erwachsene)","BGI";"30 - Kinder- und Jugendpsychiatrie","BGII";"31 - Psychosomatik","BGI";"00 - Bitte eine Fachabteilung auswählen","Leer";"","Leer"},2,0)</f>
        <v>Leer</v>
      </c>
      <c r="S484" s="6" t="str">
        <f>VLOOKUP(C484,{"29 - Psychiatrie (Erwachsene)","BGIb";"30 - Kinder- und Jugendpsychiatrie","BGIIb";"31 - Psychosomatik","BGIb";"00 - Bitte eine Fachabteilung auswählen","Leer";"","Leer"},2,0)</f>
        <v>Leer</v>
      </c>
      <c r="T484" s="6" t="str">
        <f t="shared" si="69"/>
        <v>Leer</v>
      </c>
      <c r="U484" s="6" t="str">
        <f t="shared" si="62"/>
        <v/>
      </c>
      <c r="V484" s="6" t="str">
        <f>VLOOKUP($C484,{"29 - Psychiatrie (Erwachsene)","Anrechnungstatbestand";"30 - Kinder- und Jugendpsychiatrie","Anrechnungstatbestand";"31 - Psychosomatik","Anrechnungstatbestand";"","Leer";0,"Leer"},2,0)</f>
        <v>Leer</v>
      </c>
      <c r="W484" s="6" t="str">
        <f t="shared" si="63"/>
        <v>Leer</v>
      </c>
      <c r="X484" s="6">
        <f>VLOOKUP($C484,{"29 - Psychiatrie (Erwachsene)",1;"30 - Kinder- und Jugendpsychiatrie",1;"31 - Psychosomatik",1;"00 - Bitte eine Fachabteilung auswählen",0;"",0},2,0)</f>
        <v>0</v>
      </c>
      <c r="Y484" s="6">
        <f t="shared" si="64"/>
        <v>0</v>
      </c>
      <c r="Z484" s="6">
        <f t="shared" si="65"/>
        <v>0</v>
      </c>
      <c r="AA484" s="6">
        <f t="shared" si="66"/>
        <v>0</v>
      </c>
      <c r="AB484" s="6">
        <f t="shared" si="67"/>
        <v>0</v>
      </c>
      <c r="AC484" s="6">
        <f t="shared" si="68"/>
        <v>0</v>
      </c>
      <c r="AD484" s="6"/>
      <c r="AE484" s="6"/>
    </row>
    <row r="485" spans="1:31" s="20" customFormat="1" ht="15" customHeight="1" x14ac:dyDescent="0.25">
      <c r="A485" s="19"/>
      <c r="B485" s="74" t="str">
        <f t="shared" si="60"/>
        <v>!!!</v>
      </c>
      <c r="C485" s="202" t="str">
        <f>IF($D485&lt;&gt;"",VLOOKUP(TEXT($D485,0),'Angaben Stationen'!$C$15:$D$114,2,0),"")</f>
        <v/>
      </c>
      <c r="D485" s="203"/>
      <c r="E485" s="210"/>
      <c r="F485" s="222"/>
      <c r="G485" s="205"/>
      <c r="H485" s="205"/>
      <c r="I485" s="223"/>
      <c r="J485" s="224"/>
      <c r="K485" s="114"/>
      <c r="L485" s="115"/>
      <c r="Q485" s="6">
        <f t="shared" si="61"/>
        <v>0</v>
      </c>
      <c r="R485" s="6" t="str">
        <f>VLOOKUP(C485,{"29 - Psychiatrie (Erwachsene)","BGI";"30 - Kinder- und Jugendpsychiatrie","BGII";"31 - Psychosomatik","BGI";"00 - Bitte eine Fachabteilung auswählen","Leer";"","Leer"},2,0)</f>
        <v>Leer</v>
      </c>
      <c r="S485" s="6" t="str">
        <f>VLOOKUP(C485,{"29 - Psychiatrie (Erwachsene)","BGIb";"30 - Kinder- und Jugendpsychiatrie","BGIIb";"31 - Psychosomatik","BGIb";"00 - Bitte eine Fachabteilung auswählen","Leer";"","Leer"},2,0)</f>
        <v>Leer</v>
      </c>
      <c r="T485" s="6" t="str">
        <f t="shared" si="69"/>
        <v>Leer</v>
      </c>
      <c r="U485" s="6" t="str">
        <f t="shared" si="62"/>
        <v/>
      </c>
      <c r="V485" s="6" t="str">
        <f>VLOOKUP($C485,{"29 - Psychiatrie (Erwachsene)","Anrechnungstatbestand";"30 - Kinder- und Jugendpsychiatrie","Anrechnungstatbestand";"31 - Psychosomatik","Anrechnungstatbestand";"","Leer";0,"Leer"},2,0)</f>
        <v>Leer</v>
      </c>
      <c r="W485" s="6" t="str">
        <f t="shared" si="63"/>
        <v>Leer</v>
      </c>
      <c r="X485" s="6">
        <f>VLOOKUP($C485,{"29 - Psychiatrie (Erwachsene)",1;"30 - Kinder- und Jugendpsychiatrie",1;"31 - Psychosomatik",1;"00 - Bitte eine Fachabteilung auswählen",0;"",0},2,0)</f>
        <v>0</v>
      </c>
      <c r="Y485" s="6">
        <f t="shared" si="64"/>
        <v>0</v>
      </c>
      <c r="Z485" s="6">
        <f t="shared" si="65"/>
        <v>0</v>
      </c>
      <c r="AA485" s="6">
        <f t="shared" si="66"/>
        <v>0</v>
      </c>
      <c r="AB485" s="6">
        <f t="shared" si="67"/>
        <v>0</v>
      </c>
      <c r="AC485" s="6">
        <f t="shared" si="68"/>
        <v>0</v>
      </c>
      <c r="AD485" s="6"/>
      <c r="AE485" s="6"/>
    </row>
    <row r="486" spans="1:31" s="20" customFormat="1" ht="15" customHeight="1" x14ac:dyDescent="0.25">
      <c r="A486" s="19"/>
      <c r="B486" s="74" t="str">
        <f t="shared" si="60"/>
        <v>!!!</v>
      </c>
      <c r="C486" s="202" t="str">
        <f>IF($D486&lt;&gt;"",VLOOKUP(TEXT($D486,0),'Angaben Stationen'!$C$15:$D$114,2,0),"")</f>
        <v/>
      </c>
      <c r="D486" s="203"/>
      <c r="E486" s="210"/>
      <c r="F486" s="222"/>
      <c r="G486" s="205"/>
      <c r="H486" s="205"/>
      <c r="I486" s="223"/>
      <c r="J486" s="224"/>
      <c r="K486" s="114"/>
      <c r="L486" s="115"/>
      <c r="Q486" s="6">
        <f t="shared" si="61"/>
        <v>0</v>
      </c>
      <c r="R486" s="6" t="str">
        <f>VLOOKUP(C486,{"29 - Psychiatrie (Erwachsene)","BGI";"30 - Kinder- und Jugendpsychiatrie","BGII";"31 - Psychosomatik","BGI";"00 - Bitte eine Fachabteilung auswählen","Leer";"","Leer"},2,0)</f>
        <v>Leer</v>
      </c>
      <c r="S486" s="6" t="str">
        <f>VLOOKUP(C486,{"29 - Psychiatrie (Erwachsene)","BGIb";"30 - Kinder- und Jugendpsychiatrie","BGIIb";"31 - Psychosomatik","BGIb";"00 - Bitte eine Fachabteilung auswählen","Leer";"","Leer"},2,0)</f>
        <v>Leer</v>
      </c>
      <c r="T486" s="6" t="str">
        <f t="shared" si="69"/>
        <v>Leer</v>
      </c>
      <c r="U486" s="6" t="str">
        <f t="shared" si="62"/>
        <v/>
      </c>
      <c r="V486" s="6" t="str">
        <f>VLOOKUP($C486,{"29 - Psychiatrie (Erwachsene)","Anrechnungstatbestand";"30 - Kinder- und Jugendpsychiatrie","Anrechnungstatbestand";"31 - Psychosomatik","Anrechnungstatbestand";"","Leer";0,"Leer"},2,0)</f>
        <v>Leer</v>
      </c>
      <c r="W486" s="6" t="str">
        <f t="shared" si="63"/>
        <v>Leer</v>
      </c>
      <c r="X486" s="6">
        <f>VLOOKUP($C486,{"29 - Psychiatrie (Erwachsene)",1;"30 - Kinder- und Jugendpsychiatrie",1;"31 - Psychosomatik",1;"00 - Bitte eine Fachabteilung auswählen",0;"",0},2,0)</f>
        <v>0</v>
      </c>
      <c r="Y486" s="6">
        <f t="shared" si="64"/>
        <v>0</v>
      </c>
      <c r="Z486" s="6">
        <f t="shared" si="65"/>
        <v>0</v>
      </c>
      <c r="AA486" s="6">
        <f t="shared" si="66"/>
        <v>0</v>
      </c>
      <c r="AB486" s="6">
        <f t="shared" si="67"/>
        <v>0</v>
      </c>
      <c r="AC486" s="6">
        <f t="shared" si="68"/>
        <v>0</v>
      </c>
      <c r="AD486" s="6"/>
      <c r="AE486" s="6"/>
    </row>
    <row r="487" spans="1:31" s="20" customFormat="1" ht="15" customHeight="1" x14ac:dyDescent="0.25">
      <c r="A487" s="19"/>
      <c r="B487" s="74" t="str">
        <f t="shared" si="60"/>
        <v>!!!</v>
      </c>
      <c r="C487" s="202" t="str">
        <f>IF($D487&lt;&gt;"",VLOOKUP(TEXT($D487,0),'Angaben Stationen'!$C$15:$D$114,2,0),"")</f>
        <v/>
      </c>
      <c r="D487" s="203"/>
      <c r="E487" s="210"/>
      <c r="F487" s="222"/>
      <c r="G487" s="205"/>
      <c r="H487" s="205"/>
      <c r="I487" s="223"/>
      <c r="J487" s="224"/>
      <c r="K487" s="114"/>
      <c r="L487" s="115"/>
      <c r="Q487" s="6">
        <f t="shared" si="61"/>
        <v>0</v>
      </c>
      <c r="R487" s="6" t="str">
        <f>VLOOKUP(C487,{"29 - Psychiatrie (Erwachsene)","BGI";"30 - Kinder- und Jugendpsychiatrie","BGII";"31 - Psychosomatik","BGI";"00 - Bitte eine Fachabteilung auswählen","Leer";"","Leer"},2,0)</f>
        <v>Leer</v>
      </c>
      <c r="S487" s="6" t="str">
        <f>VLOOKUP(C487,{"29 - Psychiatrie (Erwachsene)","BGIb";"30 - Kinder- und Jugendpsychiatrie","BGIIb";"31 - Psychosomatik","BGIb";"00 - Bitte eine Fachabteilung auswählen","Leer";"","Leer"},2,0)</f>
        <v>Leer</v>
      </c>
      <c r="T487" s="6" t="str">
        <f t="shared" si="69"/>
        <v>Leer</v>
      </c>
      <c r="U487" s="6" t="str">
        <f t="shared" si="62"/>
        <v/>
      </c>
      <c r="V487" s="6" t="str">
        <f>VLOOKUP($C487,{"29 - Psychiatrie (Erwachsene)","Anrechnungstatbestand";"30 - Kinder- und Jugendpsychiatrie","Anrechnungstatbestand";"31 - Psychosomatik","Anrechnungstatbestand";"","Leer";0,"Leer"},2,0)</f>
        <v>Leer</v>
      </c>
      <c r="W487" s="6" t="str">
        <f t="shared" si="63"/>
        <v>Leer</v>
      </c>
      <c r="X487" s="6">
        <f>VLOOKUP($C487,{"29 - Psychiatrie (Erwachsene)",1;"30 - Kinder- und Jugendpsychiatrie",1;"31 - Psychosomatik",1;"00 - Bitte eine Fachabteilung auswählen",0;"",0},2,0)</f>
        <v>0</v>
      </c>
      <c r="Y487" s="6">
        <f t="shared" si="64"/>
        <v>0</v>
      </c>
      <c r="Z487" s="6">
        <f t="shared" si="65"/>
        <v>0</v>
      </c>
      <c r="AA487" s="6">
        <f t="shared" si="66"/>
        <v>0</v>
      </c>
      <c r="AB487" s="6">
        <f t="shared" si="67"/>
        <v>0</v>
      </c>
      <c r="AC487" s="6">
        <f t="shared" si="68"/>
        <v>0</v>
      </c>
      <c r="AD487" s="6">
        <f t="shared" si="10"/>
        <v>0</v>
      </c>
      <c r="AE487" s="6">
        <f t="shared" si="11"/>
        <v>0</v>
      </c>
    </row>
    <row r="488" spans="1:31" s="20" customFormat="1" ht="15" customHeight="1" x14ac:dyDescent="0.25">
      <c r="A488" s="19"/>
      <c r="B488" s="74" t="str">
        <f t="shared" si="60"/>
        <v>!!!</v>
      </c>
      <c r="C488" s="202" t="str">
        <f>IF($D488&lt;&gt;"",VLOOKUP(TEXT($D488,0),'Angaben Stationen'!$C$15:$D$114,2,0),"")</f>
        <v/>
      </c>
      <c r="D488" s="203"/>
      <c r="E488" s="210"/>
      <c r="F488" s="222"/>
      <c r="G488" s="205"/>
      <c r="H488" s="205"/>
      <c r="I488" s="223"/>
      <c r="J488" s="224"/>
      <c r="K488" s="114"/>
      <c r="L488" s="115"/>
      <c r="Q488" s="6">
        <f t="shared" si="61"/>
        <v>0</v>
      </c>
      <c r="R488" s="6" t="str">
        <f>VLOOKUP(C488,{"29 - Psychiatrie (Erwachsene)","BGI";"30 - Kinder- und Jugendpsychiatrie","BGII";"31 - Psychosomatik","BGI";"00 - Bitte eine Fachabteilung auswählen","Leer";"","Leer"},2,0)</f>
        <v>Leer</v>
      </c>
      <c r="S488" s="6" t="str">
        <f>VLOOKUP(C488,{"29 - Psychiatrie (Erwachsene)","BGIb";"30 - Kinder- und Jugendpsychiatrie","BGIIb";"31 - Psychosomatik","BGIb";"00 - Bitte eine Fachabteilung auswählen","Leer";"","Leer"},2,0)</f>
        <v>Leer</v>
      </c>
      <c r="T488" s="6" t="str">
        <f t="shared" si="69"/>
        <v>Leer</v>
      </c>
      <c r="U488" s="6" t="str">
        <f t="shared" si="62"/>
        <v/>
      </c>
      <c r="V488" s="6" t="str">
        <f>VLOOKUP($C488,{"29 - Psychiatrie (Erwachsene)","Anrechnungstatbestand";"30 - Kinder- und Jugendpsychiatrie","Anrechnungstatbestand";"31 - Psychosomatik","Anrechnungstatbestand";"","Leer";0,"Leer"},2,0)</f>
        <v>Leer</v>
      </c>
      <c r="W488" s="6" t="str">
        <f t="shared" si="63"/>
        <v>Leer</v>
      </c>
      <c r="X488" s="6">
        <f>VLOOKUP($C488,{"29 - Psychiatrie (Erwachsene)",1;"30 - Kinder- und Jugendpsychiatrie",1;"31 - Psychosomatik",1;"00 - Bitte eine Fachabteilung auswählen",0;"",0},2,0)</f>
        <v>0</v>
      </c>
      <c r="Y488" s="6">
        <f t="shared" si="64"/>
        <v>0</v>
      </c>
      <c r="Z488" s="6">
        <f t="shared" si="65"/>
        <v>0</v>
      </c>
      <c r="AA488" s="6">
        <f t="shared" si="66"/>
        <v>0</v>
      </c>
      <c r="AB488" s="6">
        <f t="shared" si="67"/>
        <v>0</v>
      </c>
      <c r="AC488" s="6">
        <f t="shared" si="68"/>
        <v>0</v>
      </c>
      <c r="AD488" s="6">
        <f t="shared" si="10"/>
        <v>0</v>
      </c>
      <c r="AE488" s="6">
        <f t="shared" si="11"/>
        <v>0</v>
      </c>
    </row>
    <row r="489" spans="1:31" s="20" customFormat="1" ht="15" customHeight="1" x14ac:dyDescent="0.25">
      <c r="A489" s="19"/>
      <c r="B489" s="74" t="str">
        <f t="shared" si="60"/>
        <v>!!!</v>
      </c>
      <c r="C489" s="202" t="str">
        <f>IF($D489&lt;&gt;"",VLOOKUP(TEXT($D489,0),'Angaben Stationen'!$C$15:$D$114,2,0),"")</f>
        <v/>
      </c>
      <c r="D489" s="203"/>
      <c r="E489" s="210"/>
      <c r="F489" s="222"/>
      <c r="G489" s="205"/>
      <c r="H489" s="205"/>
      <c r="I489" s="223"/>
      <c r="J489" s="224"/>
      <c r="K489" s="114"/>
      <c r="L489" s="115"/>
      <c r="Q489" s="6">
        <f t="shared" si="61"/>
        <v>0</v>
      </c>
      <c r="R489" s="6" t="str">
        <f>VLOOKUP(C489,{"29 - Psychiatrie (Erwachsene)","BGI";"30 - Kinder- und Jugendpsychiatrie","BGII";"31 - Psychosomatik","BGI";"00 - Bitte eine Fachabteilung auswählen","Leer";"","Leer"},2,0)</f>
        <v>Leer</v>
      </c>
      <c r="S489" s="6" t="str">
        <f>VLOOKUP(C489,{"29 - Psychiatrie (Erwachsene)","BGIb";"30 - Kinder- und Jugendpsychiatrie","BGIIb";"31 - Psychosomatik","BGIb";"00 - Bitte eine Fachabteilung auswählen","Leer";"","Leer"},2,0)</f>
        <v>Leer</v>
      </c>
      <c r="T489" s="6" t="str">
        <f t="shared" si="69"/>
        <v>Leer</v>
      </c>
      <c r="U489" s="6" t="str">
        <f t="shared" si="62"/>
        <v/>
      </c>
      <c r="V489" s="6" t="str">
        <f>VLOOKUP($C489,{"29 - Psychiatrie (Erwachsene)","Anrechnungstatbestand";"30 - Kinder- und Jugendpsychiatrie","Anrechnungstatbestand";"31 - Psychosomatik","Anrechnungstatbestand";"","Leer";0,"Leer"},2,0)</f>
        <v>Leer</v>
      </c>
      <c r="W489" s="6" t="str">
        <f t="shared" si="63"/>
        <v>Leer</v>
      </c>
      <c r="X489" s="6">
        <f>VLOOKUP($C489,{"29 - Psychiatrie (Erwachsene)",1;"30 - Kinder- und Jugendpsychiatrie",1;"31 - Psychosomatik",1;"00 - Bitte eine Fachabteilung auswählen",0;"",0},2,0)</f>
        <v>0</v>
      </c>
      <c r="Y489" s="6">
        <f t="shared" si="64"/>
        <v>0</v>
      </c>
      <c r="Z489" s="6">
        <f t="shared" si="65"/>
        <v>0</v>
      </c>
      <c r="AA489" s="6">
        <f t="shared" si="66"/>
        <v>0</v>
      </c>
      <c r="AB489" s="6">
        <f t="shared" si="67"/>
        <v>0</v>
      </c>
      <c r="AC489" s="6">
        <f t="shared" si="68"/>
        <v>0</v>
      </c>
      <c r="AD489" s="6">
        <f t="shared" si="10"/>
        <v>0</v>
      </c>
      <c r="AE489" s="6">
        <f t="shared" si="11"/>
        <v>0</v>
      </c>
    </row>
    <row r="490" spans="1:31" s="20" customFormat="1" ht="15" customHeight="1" x14ac:dyDescent="0.25">
      <c r="A490" s="19"/>
      <c r="B490" s="74" t="str">
        <f t="shared" si="60"/>
        <v>!!!</v>
      </c>
      <c r="C490" s="202" t="str">
        <f>IF($D490&lt;&gt;"",VLOOKUP(TEXT($D490,0),'Angaben Stationen'!$C$15:$D$114,2,0),"")</f>
        <v/>
      </c>
      <c r="D490" s="203"/>
      <c r="E490" s="210"/>
      <c r="F490" s="222"/>
      <c r="G490" s="205"/>
      <c r="H490" s="205"/>
      <c r="I490" s="223"/>
      <c r="J490" s="224"/>
      <c r="K490" s="114"/>
      <c r="L490" s="115"/>
      <c r="Q490" s="6">
        <f t="shared" si="61"/>
        <v>0</v>
      </c>
      <c r="R490" s="6" t="str">
        <f>VLOOKUP(C490,{"29 - Psychiatrie (Erwachsene)","BGI";"30 - Kinder- und Jugendpsychiatrie","BGII";"31 - Psychosomatik","BGI";"00 - Bitte eine Fachabteilung auswählen","Leer";"","Leer"},2,0)</f>
        <v>Leer</v>
      </c>
      <c r="S490" s="6" t="str">
        <f>VLOOKUP(C490,{"29 - Psychiatrie (Erwachsene)","BGIb";"30 - Kinder- und Jugendpsychiatrie","BGIIb";"31 - Psychosomatik","BGIb";"00 - Bitte eine Fachabteilung auswählen","Leer";"","Leer"},2,0)</f>
        <v>Leer</v>
      </c>
      <c r="T490" s="6" t="str">
        <f t="shared" si="69"/>
        <v>Leer</v>
      </c>
      <c r="U490" s="6" t="str">
        <f t="shared" si="62"/>
        <v/>
      </c>
      <c r="V490" s="6" t="str">
        <f>VLOOKUP($C490,{"29 - Psychiatrie (Erwachsene)","Anrechnungstatbestand";"30 - Kinder- und Jugendpsychiatrie","Anrechnungstatbestand";"31 - Psychosomatik","Anrechnungstatbestand";"","Leer";0,"Leer"},2,0)</f>
        <v>Leer</v>
      </c>
      <c r="W490" s="6" t="str">
        <f t="shared" si="63"/>
        <v>Leer</v>
      </c>
      <c r="X490" s="6">
        <f>VLOOKUP($C490,{"29 - Psychiatrie (Erwachsene)",1;"30 - Kinder- und Jugendpsychiatrie",1;"31 - Psychosomatik",1;"00 - Bitte eine Fachabteilung auswählen",0;"",0},2,0)</f>
        <v>0</v>
      </c>
      <c r="Y490" s="6">
        <f t="shared" si="64"/>
        <v>0</v>
      </c>
      <c r="Z490" s="6">
        <f t="shared" si="65"/>
        <v>0</v>
      </c>
      <c r="AA490" s="6">
        <f t="shared" si="66"/>
        <v>0</v>
      </c>
      <c r="AB490" s="6">
        <f t="shared" si="67"/>
        <v>0</v>
      </c>
      <c r="AC490" s="6">
        <f t="shared" si="68"/>
        <v>0</v>
      </c>
      <c r="AD490" s="6">
        <f t="shared" si="10"/>
        <v>0</v>
      </c>
      <c r="AE490" s="6">
        <f t="shared" si="11"/>
        <v>0</v>
      </c>
    </row>
    <row r="491" spans="1:31" s="20" customFormat="1" ht="15" customHeight="1" x14ac:dyDescent="0.25">
      <c r="A491" s="19"/>
      <c r="B491" s="74" t="str">
        <f t="shared" si="60"/>
        <v>!!!</v>
      </c>
      <c r="C491" s="202" t="str">
        <f>IF($D491&lt;&gt;"",VLOOKUP(TEXT($D491,0),'Angaben Stationen'!$C$15:$D$114,2,0),"")</f>
        <v/>
      </c>
      <c r="D491" s="203"/>
      <c r="E491" s="210"/>
      <c r="F491" s="222"/>
      <c r="G491" s="205"/>
      <c r="H491" s="205"/>
      <c r="I491" s="223"/>
      <c r="J491" s="224"/>
      <c r="K491" s="114"/>
      <c r="L491" s="115"/>
      <c r="Q491" s="6">
        <f t="shared" si="61"/>
        <v>0</v>
      </c>
      <c r="R491" s="6" t="str">
        <f>VLOOKUP(C491,{"29 - Psychiatrie (Erwachsene)","BGI";"30 - Kinder- und Jugendpsychiatrie","BGII";"31 - Psychosomatik","BGI";"00 - Bitte eine Fachabteilung auswählen","Leer";"","Leer"},2,0)</f>
        <v>Leer</v>
      </c>
      <c r="S491" s="6" t="str">
        <f>VLOOKUP(C491,{"29 - Psychiatrie (Erwachsene)","BGIb";"30 - Kinder- und Jugendpsychiatrie","BGIIb";"31 - Psychosomatik","BGIb";"00 - Bitte eine Fachabteilung auswählen","Leer";"","Leer"},2,0)</f>
        <v>Leer</v>
      </c>
      <c r="T491" s="6" t="str">
        <f t="shared" si="69"/>
        <v>Leer</v>
      </c>
      <c r="U491" s="6" t="str">
        <f t="shared" si="62"/>
        <v/>
      </c>
      <c r="V491" s="6" t="str">
        <f>VLOOKUP($C491,{"29 - Psychiatrie (Erwachsene)","Anrechnungstatbestand";"30 - Kinder- und Jugendpsychiatrie","Anrechnungstatbestand";"31 - Psychosomatik","Anrechnungstatbestand";"","Leer";0,"Leer"},2,0)</f>
        <v>Leer</v>
      </c>
      <c r="W491" s="6" t="str">
        <f t="shared" si="63"/>
        <v>Leer</v>
      </c>
      <c r="X491" s="6">
        <f>VLOOKUP($C491,{"29 - Psychiatrie (Erwachsene)",1;"30 - Kinder- und Jugendpsychiatrie",1;"31 - Psychosomatik",1;"00 - Bitte eine Fachabteilung auswählen",0;"",0},2,0)</f>
        <v>0</v>
      </c>
      <c r="Y491" s="6">
        <f t="shared" si="64"/>
        <v>0</v>
      </c>
      <c r="Z491" s="6">
        <f t="shared" si="65"/>
        <v>0</v>
      </c>
      <c r="AA491" s="6">
        <f t="shared" si="66"/>
        <v>0</v>
      </c>
      <c r="AB491" s="6">
        <f t="shared" si="67"/>
        <v>0</v>
      </c>
      <c r="AC491" s="6">
        <f t="shared" si="68"/>
        <v>0</v>
      </c>
      <c r="AD491" s="6">
        <f t="shared" si="10"/>
        <v>0</v>
      </c>
      <c r="AE491" s="6">
        <f t="shared" si="11"/>
        <v>0</v>
      </c>
    </row>
    <row r="492" spans="1:31" s="20" customFormat="1" ht="15" customHeight="1" x14ac:dyDescent="0.25">
      <c r="A492" s="19"/>
      <c r="B492" s="74" t="str">
        <f t="shared" si="60"/>
        <v>!!!</v>
      </c>
      <c r="C492" s="202" t="str">
        <f>IF($D492&lt;&gt;"",VLOOKUP(TEXT($D492,0),'Angaben Stationen'!$C$15:$D$114,2,0),"")</f>
        <v/>
      </c>
      <c r="D492" s="203"/>
      <c r="E492" s="210"/>
      <c r="F492" s="222"/>
      <c r="G492" s="205"/>
      <c r="H492" s="205"/>
      <c r="I492" s="223"/>
      <c r="J492" s="224"/>
      <c r="K492" s="114"/>
      <c r="L492" s="115"/>
      <c r="Q492" s="6">
        <f t="shared" si="61"/>
        <v>0</v>
      </c>
      <c r="R492" s="6" t="str">
        <f>VLOOKUP(C492,{"29 - Psychiatrie (Erwachsene)","BGI";"30 - Kinder- und Jugendpsychiatrie","BGII";"31 - Psychosomatik","BGI";"00 - Bitte eine Fachabteilung auswählen","Leer";"","Leer"},2,0)</f>
        <v>Leer</v>
      </c>
      <c r="S492" s="6" t="str">
        <f>VLOOKUP(C492,{"29 - Psychiatrie (Erwachsene)","BGIb";"30 - Kinder- und Jugendpsychiatrie","BGIIb";"31 - Psychosomatik","BGIb";"00 - Bitte eine Fachabteilung auswählen","Leer";"","Leer"},2,0)</f>
        <v>Leer</v>
      </c>
      <c r="T492" s="6" t="str">
        <f t="shared" si="69"/>
        <v>Leer</v>
      </c>
      <c r="U492" s="6" t="str">
        <f t="shared" si="62"/>
        <v/>
      </c>
      <c r="V492" s="6" t="str">
        <f>VLOOKUP($C492,{"29 - Psychiatrie (Erwachsene)","Anrechnungstatbestand";"30 - Kinder- und Jugendpsychiatrie","Anrechnungstatbestand";"31 - Psychosomatik","Anrechnungstatbestand";"","Leer";0,"Leer"},2,0)</f>
        <v>Leer</v>
      </c>
      <c r="W492" s="6" t="str">
        <f t="shared" si="63"/>
        <v>Leer</v>
      </c>
      <c r="X492" s="6">
        <f>VLOOKUP($C492,{"29 - Psychiatrie (Erwachsene)",1;"30 - Kinder- und Jugendpsychiatrie",1;"31 - Psychosomatik",1;"00 - Bitte eine Fachabteilung auswählen",0;"",0},2,0)</f>
        <v>0</v>
      </c>
      <c r="Y492" s="6">
        <f t="shared" si="64"/>
        <v>0</v>
      </c>
      <c r="Z492" s="6">
        <f t="shared" si="65"/>
        <v>0</v>
      </c>
      <c r="AA492" s="6">
        <f t="shared" si="66"/>
        <v>0</v>
      </c>
      <c r="AB492" s="6">
        <f t="shared" si="67"/>
        <v>0</v>
      </c>
      <c r="AC492" s="6">
        <f t="shared" si="68"/>
        <v>0</v>
      </c>
      <c r="AD492" s="6">
        <f t="shared" si="10"/>
        <v>0</v>
      </c>
      <c r="AE492" s="6">
        <f t="shared" si="11"/>
        <v>0</v>
      </c>
    </row>
    <row r="493" spans="1:31" s="20" customFormat="1" ht="15" customHeight="1" x14ac:dyDescent="0.25">
      <c r="A493" s="19"/>
      <c r="B493" s="74" t="str">
        <f t="shared" si="60"/>
        <v>!!!</v>
      </c>
      <c r="C493" s="202" t="str">
        <f>IF($D493&lt;&gt;"",VLOOKUP(TEXT($D493,0),'Angaben Stationen'!$C$15:$D$114,2,0),"")</f>
        <v/>
      </c>
      <c r="D493" s="203"/>
      <c r="E493" s="210"/>
      <c r="F493" s="222"/>
      <c r="G493" s="205"/>
      <c r="H493" s="205"/>
      <c r="I493" s="223"/>
      <c r="J493" s="224"/>
      <c r="K493" s="114"/>
      <c r="L493" s="115"/>
      <c r="Q493" s="6">
        <f t="shared" si="61"/>
        <v>0</v>
      </c>
      <c r="R493" s="6" t="str">
        <f>VLOOKUP(C493,{"29 - Psychiatrie (Erwachsene)","BGI";"30 - Kinder- und Jugendpsychiatrie","BGII";"31 - Psychosomatik","BGI";"00 - Bitte eine Fachabteilung auswählen","Leer";"","Leer"},2,0)</f>
        <v>Leer</v>
      </c>
      <c r="S493" s="6" t="str">
        <f>VLOOKUP(C493,{"29 - Psychiatrie (Erwachsene)","BGIb";"30 - Kinder- und Jugendpsychiatrie","BGIIb";"31 - Psychosomatik","BGIb";"00 - Bitte eine Fachabteilung auswählen","Leer";"","Leer"},2,0)</f>
        <v>Leer</v>
      </c>
      <c r="T493" s="6" t="str">
        <f t="shared" si="69"/>
        <v>Leer</v>
      </c>
      <c r="U493" s="6" t="str">
        <f t="shared" si="62"/>
        <v/>
      </c>
      <c r="V493" s="6" t="str">
        <f>VLOOKUP($C493,{"29 - Psychiatrie (Erwachsene)","Anrechnungstatbestand";"30 - Kinder- und Jugendpsychiatrie","Anrechnungstatbestand";"31 - Psychosomatik","Anrechnungstatbestand";"","Leer";0,"Leer"},2,0)</f>
        <v>Leer</v>
      </c>
      <c r="W493" s="6" t="str">
        <f t="shared" si="63"/>
        <v>Leer</v>
      </c>
      <c r="X493" s="6">
        <f>VLOOKUP($C493,{"29 - Psychiatrie (Erwachsene)",1;"30 - Kinder- und Jugendpsychiatrie",1;"31 - Psychosomatik",1;"00 - Bitte eine Fachabteilung auswählen",0;"",0},2,0)</f>
        <v>0</v>
      </c>
      <c r="Y493" s="6">
        <f t="shared" si="64"/>
        <v>0</v>
      </c>
      <c r="Z493" s="6">
        <f t="shared" si="65"/>
        <v>0</v>
      </c>
      <c r="AA493" s="6">
        <f t="shared" si="66"/>
        <v>0</v>
      </c>
      <c r="AB493" s="6">
        <f t="shared" si="67"/>
        <v>0</v>
      </c>
      <c r="AC493" s="6">
        <f t="shared" si="68"/>
        <v>0</v>
      </c>
      <c r="AD493" s="6">
        <f t="shared" si="10"/>
        <v>0</v>
      </c>
      <c r="AE493" s="6">
        <f t="shared" si="11"/>
        <v>0</v>
      </c>
    </row>
    <row r="494" spans="1:31" s="20" customFormat="1" ht="15" customHeight="1" x14ac:dyDescent="0.25">
      <c r="A494" s="19"/>
      <c r="B494" s="74" t="str">
        <f t="shared" si="60"/>
        <v>!!!</v>
      </c>
      <c r="C494" s="202" t="str">
        <f>IF($D494&lt;&gt;"",VLOOKUP(TEXT($D494,0),'Angaben Stationen'!$C$15:$D$114,2,0),"")</f>
        <v/>
      </c>
      <c r="D494" s="203"/>
      <c r="E494" s="210"/>
      <c r="F494" s="222"/>
      <c r="G494" s="205"/>
      <c r="H494" s="205"/>
      <c r="I494" s="223"/>
      <c r="J494" s="224"/>
      <c r="K494" s="114"/>
      <c r="L494" s="115"/>
      <c r="Q494" s="6">
        <f t="shared" si="61"/>
        <v>0</v>
      </c>
      <c r="R494" s="6" t="str">
        <f>VLOOKUP(C494,{"29 - Psychiatrie (Erwachsene)","BGI";"30 - Kinder- und Jugendpsychiatrie","BGII";"31 - Psychosomatik","BGI";"00 - Bitte eine Fachabteilung auswählen","Leer";"","Leer"},2,0)</f>
        <v>Leer</v>
      </c>
      <c r="S494" s="6" t="str">
        <f>VLOOKUP(C494,{"29 - Psychiatrie (Erwachsene)","BGIb";"30 - Kinder- und Jugendpsychiatrie","BGIIb";"31 - Psychosomatik","BGIb";"00 - Bitte eine Fachabteilung auswählen","Leer";"","Leer"},2,0)</f>
        <v>Leer</v>
      </c>
      <c r="T494" s="6" t="str">
        <f t="shared" si="69"/>
        <v>Leer</v>
      </c>
      <c r="U494" s="6" t="str">
        <f t="shared" si="62"/>
        <v/>
      </c>
      <c r="V494" s="6" t="str">
        <f>VLOOKUP($C494,{"29 - Psychiatrie (Erwachsene)","Anrechnungstatbestand";"30 - Kinder- und Jugendpsychiatrie","Anrechnungstatbestand";"31 - Psychosomatik","Anrechnungstatbestand";"","Leer";0,"Leer"},2,0)</f>
        <v>Leer</v>
      </c>
      <c r="W494" s="6" t="str">
        <f t="shared" si="63"/>
        <v>Leer</v>
      </c>
      <c r="X494" s="6">
        <f>VLOOKUP($C494,{"29 - Psychiatrie (Erwachsene)",1;"30 - Kinder- und Jugendpsychiatrie",1;"31 - Psychosomatik",1;"00 - Bitte eine Fachabteilung auswählen",0;"",0},2,0)</f>
        <v>0</v>
      </c>
      <c r="Y494" s="6">
        <f t="shared" si="64"/>
        <v>0</v>
      </c>
      <c r="Z494" s="6">
        <f t="shared" si="65"/>
        <v>0</v>
      </c>
      <c r="AA494" s="6">
        <f t="shared" si="66"/>
        <v>0</v>
      </c>
      <c r="AB494" s="6">
        <f t="shared" si="67"/>
        <v>0</v>
      </c>
      <c r="AC494" s="6">
        <f t="shared" si="68"/>
        <v>0</v>
      </c>
      <c r="AD494" s="6">
        <f t="shared" si="10"/>
        <v>0</v>
      </c>
      <c r="AE494" s="6">
        <f t="shared" si="11"/>
        <v>0</v>
      </c>
    </row>
    <row r="495" spans="1:31" s="20" customFormat="1" ht="15" customHeight="1" x14ac:dyDescent="0.25">
      <c r="A495" s="19"/>
      <c r="B495" s="74" t="str">
        <f t="shared" si="60"/>
        <v>!!!</v>
      </c>
      <c r="C495" s="202" t="str">
        <f>IF($D495&lt;&gt;"",VLOOKUP(TEXT($D495,0),'Angaben Stationen'!$C$15:$D$114,2,0),"")</f>
        <v/>
      </c>
      <c r="D495" s="203"/>
      <c r="E495" s="210"/>
      <c r="F495" s="222"/>
      <c r="G495" s="205"/>
      <c r="H495" s="205"/>
      <c r="I495" s="223"/>
      <c r="J495" s="224"/>
      <c r="K495" s="114"/>
      <c r="L495" s="115"/>
      <c r="Q495" s="6">
        <f t="shared" si="61"/>
        <v>0</v>
      </c>
      <c r="R495" s="6" t="str">
        <f>VLOOKUP(C495,{"29 - Psychiatrie (Erwachsene)","BGI";"30 - Kinder- und Jugendpsychiatrie","BGII";"31 - Psychosomatik","BGI";"00 - Bitte eine Fachabteilung auswählen","Leer";"","Leer"},2,0)</f>
        <v>Leer</v>
      </c>
      <c r="S495" s="6" t="str">
        <f>VLOOKUP(C495,{"29 - Psychiatrie (Erwachsene)","BGIb";"30 - Kinder- und Jugendpsychiatrie","BGIIb";"31 - Psychosomatik","BGIb";"00 - Bitte eine Fachabteilung auswählen","Leer";"","Leer"},2,0)</f>
        <v>Leer</v>
      </c>
      <c r="T495" s="6" t="str">
        <f t="shared" si="69"/>
        <v>Leer</v>
      </c>
      <c r="U495" s="6" t="str">
        <f t="shared" si="62"/>
        <v/>
      </c>
      <c r="V495" s="6" t="str">
        <f>VLOOKUP($C495,{"29 - Psychiatrie (Erwachsene)","Anrechnungstatbestand";"30 - Kinder- und Jugendpsychiatrie","Anrechnungstatbestand";"31 - Psychosomatik","Anrechnungstatbestand";"","Leer";0,"Leer"},2,0)</f>
        <v>Leer</v>
      </c>
      <c r="W495" s="6" t="str">
        <f t="shared" si="63"/>
        <v>Leer</v>
      </c>
      <c r="X495" s="6">
        <f>VLOOKUP($C495,{"29 - Psychiatrie (Erwachsene)",1;"30 - Kinder- und Jugendpsychiatrie",1;"31 - Psychosomatik",1;"00 - Bitte eine Fachabteilung auswählen",0;"",0},2,0)</f>
        <v>0</v>
      </c>
      <c r="Y495" s="6">
        <f t="shared" si="64"/>
        <v>0</v>
      </c>
      <c r="Z495" s="6">
        <f t="shared" si="65"/>
        <v>0</v>
      </c>
      <c r="AA495" s="6">
        <f t="shared" si="66"/>
        <v>0</v>
      </c>
      <c r="AB495" s="6">
        <f t="shared" si="67"/>
        <v>0</v>
      </c>
      <c r="AC495" s="6">
        <f t="shared" si="68"/>
        <v>0</v>
      </c>
      <c r="AD495" s="6">
        <f t="shared" si="10"/>
        <v>0</v>
      </c>
      <c r="AE495" s="6">
        <f t="shared" si="11"/>
        <v>0</v>
      </c>
    </row>
    <row r="496" spans="1:31" s="20" customFormat="1" ht="15" customHeight="1" x14ac:dyDescent="0.25">
      <c r="A496" s="19"/>
      <c r="B496" s="74" t="str">
        <f t="shared" si="60"/>
        <v>!!!</v>
      </c>
      <c r="C496" s="202" t="str">
        <f>IF($D496&lt;&gt;"",VLOOKUP(TEXT($D496,0),'Angaben Stationen'!$C$15:$D$114,2,0),"")</f>
        <v/>
      </c>
      <c r="D496" s="203"/>
      <c r="E496" s="210"/>
      <c r="F496" s="222"/>
      <c r="G496" s="205"/>
      <c r="H496" s="205"/>
      <c r="I496" s="223"/>
      <c r="J496" s="224"/>
      <c r="K496" s="114"/>
      <c r="L496" s="115"/>
      <c r="Q496" s="6">
        <f t="shared" si="61"/>
        <v>0</v>
      </c>
      <c r="R496" s="6" t="str">
        <f>VLOOKUP(C496,{"29 - Psychiatrie (Erwachsene)","BGI";"30 - Kinder- und Jugendpsychiatrie","BGII";"31 - Psychosomatik","BGI";"00 - Bitte eine Fachabteilung auswählen","Leer";"","Leer"},2,0)</f>
        <v>Leer</v>
      </c>
      <c r="S496" s="6" t="str">
        <f>VLOOKUP(C496,{"29 - Psychiatrie (Erwachsene)","BGIb";"30 - Kinder- und Jugendpsychiatrie","BGIIb";"31 - Psychosomatik","BGIb";"00 - Bitte eine Fachabteilung auswählen","Leer";"","Leer"},2,0)</f>
        <v>Leer</v>
      </c>
      <c r="T496" s="6" t="str">
        <f t="shared" si="69"/>
        <v>Leer</v>
      </c>
      <c r="U496" s="6" t="str">
        <f t="shared" si="62"/>
        <v/>
      </c>
      <c r="V496" s="6" t="str">
        <f>VLOOKUP($C496,{"29 - Psychiatrie (Erwachsene)","Anrechnungstatbestand";"30 - Kinder- und Jugendpsychiatrie","Anrechnungstatbestand";"31 - Psychosomatik","Anrechnungstatbestand";"","Leer";0,"Leer"},2,0)</f>
        <v>Leer</v>
      </c>
      <c r="W496" s="6" t="str">
        <f t="shared" si="63"/>
        <v>Leer</v>
      </c>
      <c r="X496" s="6">
        <f>VLOOKUP($C496,{"29 - Psychiatrie (Erwachsene)",1;"30 - Kinder- und Jugendpsychiatrie",1;"31 - Psychosomatik",1;"00 - Bitte eine Fachabteilung auswählen",0;"",0},2,0)</f>
        <v>0</v>
      </c>
      <c r="Y496" s="6">
        <f t="shared" si="64"/>
        <v>0</v>
      </c>
      <c r="Z496" s="6">
        <f t="shared" si="65"/>
        <v>0</v>
      </c>
      <c r="AA496" s="6">
        <f t="shared" si="66"/>
        <v>0</v>
      </c>
      <c r="AB496" s="6">
        <f t="shared" si="67"/>
        <v>0</v>
      </c>
      <c r="AC496" s="6">
        <f t="shared" si="68"/>
        <v>0</v>
      </c>
      <c r="AD496" s="6">
        <f t="shared" si="10"/>
        <v>0</v>
      </c>
      <c r="AE496" s="6">
        <f t="shared" si="11"/>
        <v>0</v>
      </c>
    </row>
    <row r="497" spans="1:31" s="20" customFormat="1" ht="15" customHeight="1" x14ac:dyDescent="0.25">
      <c r="A497" s="19"/>
      <c r="B497" s="74" t="str">
        <f t="shared" si="60"/>
        <v>!!!</v>
      </c>
      <c r="C497" s="202" t="str">
        <f>IF($D497&lt;&gt;"",VLOOKUP(TEXT($D497,0),'Angaben Stationen'!$C$15:$D$114,2,0),"")</f>
        <v/>
      </c>
      <c r="D497" s="203"/>
      <c r="E497" s="210"/>
      <c r="F497" s="222"/>
      <c r="G497" s="205"/>
      <c r="H497" s="205"/>
      <c r="I497" s="223"/>
      <c r="J497" s="224"/>
      <c r="K497" s="114"/>
      <c r="L497" s="115"/>
      <c r="Q497" s="6">
        <f t="shared" si="61"/>
        <v>0</v>
      </c>
      <c r="R497" s="6" t="str">
        <f>VLOOKUP(C497,{"29 - Psychiatrie (Erwachsene)","BGI";"30 - Kinder- und Jugendpsychiatrie","BGII";"31 - Psychosomatik","BGI";"00 - Bitte eine Fachabteilung auswählen","Leer";"","Leer"},2,0)</f>
        <v>Leer</v>
      </c>
      <c r="S497" s="6" t="str">
        <f>VLOOKUP(C497,{"29 - Psychiatrie (Erwachsene)","BGIb";"30 - Kinder- und Jugendpsychiatrie","BGIIb";"31 - Psychosomatik","BGIb";"00 - Bitte eine Fachabteilung auswählen","Leer";"","Leer"},2,0)</f>
        <v>Leer</v>
      </c>
      <c r="T497" s="6" t="str">
        <f t="shared" si="69"/>
        <v>Leer</v>
      </c>
      <c r="U497" s="6" t="str">
        <f t="shared" si="62"/>
        <v/>
      </c>
      <c r="V497" s="6" t="str">
        <f>VLOOKUP($C497,{"29 - Psychiatrie (Erwachsene)","Anrechnungstatbestand";"30 - Kinder- und Jugendpsychiatrie","Anrechnungstatbestand";"31 - Psychosomatik","Anrechnungstatbestand";"","Leer";0,"Leer"},2,0)</f>
        <v>Leer</v>
      </c>
      <c r="W497" s="6" t="str">
        <f t="shared" si="63"/>
        <v>Leer</v>
      </c>
      <c r="X497" s="6">
        <f>VLOOKUP($C497,{"29 - Psychiatrie (Erwachsene)",1;"30 - Kinder- und Jugendpsychiatrie",1;"31 - Psychosomatik",1;"00 - Bitte eine Fachabteilung auswählen",0;"",0},2,0)</f>
        <v>0</v>
      </c>
      <c r="Y497" s="6">
        <f t="shared" si="64"/>
        <v>0</v>
      </c>
      <c r="Z497" s="6">
        <f t="shared" si="65"/>
        <v>0</v>
      </c>
      <c r="AA497" s="6">
        <f t="shared" si="66"/>
        <v>0</v>
      </c>
      <c r="AB497" s="6">
        <f t="shared" si="67"/>
        <v>0</v>
      </c>
      <c r="AC497" s="6">
        <f t="shared" si="68"/>
        <v>0</v>
      </c>
      <c r="AD497" s="6">
        <f t="shared" si="10"/>
        <v>0</v>
      </c>
      <c r="AE497" s="6">
        <f t="shared" si="11"/>
        <v>0</v>
      </c>
    </row>
    <row r="498" spans="1:31" s="20" customFormat="1" ht="15" customHeight="1" x14ac:dyDescent="0.25">
      <c r="A498" s="19"/>
      <c r="B498" s="74" t="str">
        <f t="shared" si="60"/>
        <v>!!!</v>
      </c>
      <c r="C498" s="202" t="str">
        <f>IF($D498&lt;&gt;"",VLOOKUP(TEXT($D498,0),'Angaben Stationen'!$C$15:$D$114,2,0),"")</f>
        <v/>
      </c>
      <c r="D498" s="203"/>
      <c r="E498" s="210"/>
      <c r="F498" s="222"/>
      <c r="G498" s="205"/>
      <c r="H498" s="205"/>
      <c r="I498" s="223"/>
      <c r="J498" s="224"/>
      <c r="K498" s="114"/>
      <c r="L498" s="115"/>
      <c r="Q498" s="6">
        <f t="shared" si="61"/>
        <v>0</v>
      </c>
      <c r="R498" s="6" t="str">
        <f>VLOOKUP(C498,{"29 - Psychiatrie (Erwachsene)","BGI";"30 - Kinder- und Jugendpsychiatrie","BGII";"31 - Psychosomatik","BGI";"00 - Bitte eine Fachabteilung auswählen","Leer";"","Leer"},2,0)</f>
        <v>Leer</v>
      </c>
      <c r="S498" s="6" t="str">
        <f>VLOOKUP(C498,{"29 - Psychiatrie (Erwachsene)","BGIb";"30 - Kinder- und Jugendpsychiatrie","BGIIb";"31 - Psychosomatik","BGIb";"00 - Bitte eine Fachabteilung auswählen","Leer";"","Leer"},2,0)</f>
        <v>Leer</v>
      </c>
      <c r="T498" s="6" t="str">
        <f t="shared" si="69"/>
        <v>Leer</v>
      </c>
      <c r="U498" s="6" t="str">
        <f t="shared" si="62"/>
        <v/>
      </c>
      <c r="V498" s="6" t="str">
        <f>VLOOKUP($C498,{"29 - Psychiatrie (Erwachsene)","Anrechnungstatbestand";"30 - Kinder- und Jugendpsychiatrie","Anrechnungstatbestand";"31 - Psychosomatik","Anrechnungstatbestand";"","Leer";0,"Leer"},2,0)</f>
        <v>Leer</v>
      </c>
      <c r="W498" s="6" t="str">
        <f t="shared" si="63"/>
        <v>Leer</v>
      </c>
      <c r="X498" s="6">
        <f>VLOOKUP($C498,{"29 - Psychiatrie (Erwachsene)",1;"30 - Kinder- und Jugendpsychiatrie",1;"31 - Psychosomatik",1;"00 - Bitte eine Fachabteilung auswählen",0;"",0},2,0)</f>
        <v>0</v>
      </c>
      <c r="Y498" s="6">
        <f t="shared" si="64"/>
        <v>0</v>
      </c>
      <c r="Z498" s="6">
        <f t="shared" si="65"/>
        <v>0</v>
      </c>
      <c r="AA498" s="6">
        <f t="shared" si="66"/>
        <v>0</v>
      </c>
      <c r="AB498" s="6">
        <f t="shared" si="67"/>
        <v>0</v>
      </c>
      <c r="AC498" s="6">
        <f t="shared" si="68"/>
        <v>0</v>
      </c>
      <c r="AD498" s="6">
        <f t="shared" si="10"/>
        <v>0</v>
      </c>
      <c r="AE498" s="6">
        <f t="shared" si="11"/>
        <v>0</v>
      </c>
    </row>
    <row r="499" spans="1:31" s="20" customFormat="1" ht="15" customHeight="1" x14ac:dyDescent="0.25">
      <c r="A499" s="19"/>
      <c r="B499" s="74" t="str">
        <f t="shared" si="60"/>
        <v>!!!</v>
      </c>
      <c r="C499" s="202" t="str">
        <f>IF($D499&lt;&gt;"",VLOOKUP(TEXT($D499,0),'Angaben Stationen'!$C$15:$D$114,2,0),"")</f>
        <v/>
      </c>
      <c r="D499" s="203"/>
      <c r="E499" s="210"/>
      <c r="F499" s="222"/>
      <c r="G499" s="205"/>
      <c r="H499" s="205"/>
      <c r="I499" s="223"/>
      <c r="J499" s="224"/>
      <c r="K499" s="114"/>
      <c r="L499" s="115"/>
      <c r="Q499" s="6">
        <f t="shared" si="61"/>
        <v>0</v>
      </c>
      <c r="R499" s="6" t="str">
        <f>VLOOKUP(C499,{"29 - Psychiatrie (Erwachsene)","BGI";"30 - Kinder- und Jugendpsychiatrie","BGII";"31 - Psychosomatik","BGI";"00 - Bitte eine Fachabteilung auswählen","Leer";"","Leer"},2,0)</f>
        <v>Leer</v>
      </c>
      <c r="S499" s="6" t="str">
        <f>VLOOKUP(C499,{"29 - Psychiatrie (Erwachsene)","BGIb";"30 - Kinder- und Jugendpsychiatrie","BGIIb";"31 - Psychosomatik","BGIb";"00 - Bitte eine Fachabteilung auswählen","Leer";"","Leer"},2,0)</f>
        <v>Leer</v>
      </c>
      <c r="T499" s="6" t="str">
        <f t="shared" si="69"/>
        <v>Leer</v>
      </c>
      <c r="U499" s="6" t="str">
        <f t="shared" si="62"/>
        <v/>
      </c>
      <c r="V499" s="6" t="str">
        <f>VLOOKUP($C499,{"29 - Psychiatrie (Erwachsene)","Anrechnungstatbestand";"30 - Kinder- und Jugendpsychiatrie","Anrechnungstatbestand";"31 - Psychosomatik","Anrechnungstatbestand";"","Leer";0,"Leer"},2,0)</f>
        <v>Leer</v>
      </c>
      <c r="W499" s="6" t="str">
        <f t="shared" si="63"/>
        <v>Leer</v>
      </c>
      <c r="X499" s="6">
        <f>VLOOKUP($C499,{"29 - Psychiatrie (Erwachsene)",1;"30 - Kinder- und Jugendpsychiatrie",1;"31 - Psychosomatik",1;"00 - Bitte eine Fachabteilung auswählen",0;"",0},2,0)</f>
        <v>0</v>
      </c>
      <c r="Y499" s="6">
        <f t="shared" si="64"/>
        <v>0</v>
      </c>
      <c r="Z499" s="6">
        <f t="shared" si="65"/>
        <v>0</v>
      </c>
      <c r="AA499" s="6">
        <f t="shared" si="66"/>
        <v>0</v>
      </c>
      <c r="AB499" s="6">
        <f t="shared" si="67"/>
        <v>0</v>
      </c>
      <c r="AC499" s="6">
        <f t="shared" si="68"/>
        <v>0</v>
      </c>
      <c r="AD499" s="6">
        <f t="shared" si="10"/>
        <v>0</v>
      </c>
      <c r="AE499" s="6">
        <f t="shared" si="11"/>
        <v>0</v>
      </c>
    </row>
    <row r="500" spans="1:31" s="20" customFormat="1" ht="15" customHeight="1" x14ac:dyDescent="0.25">
      <c r="A500" s="19"/>
      <c r="B500" s="74" t="str">
        <f t="shared" si="60"/>
        <v>!!!</v>
      </c>
      <c r="C500" s="202" t="str">
        <f>IF($D500&lt;&gt;"",VLOOKUP(TEXT($D500,0),'Angaben Stationen'!$C$15:$D$114,2,0),"")</f>
        <v/>
      </c>
      <c r="D500" s="203"/>
      <c r="E500" s="210"/>
      <c r="F500" s="222"/>
      <c r="G500" s="205"/>
      <c r="H500" s="205"/>
      <c r="I500" s="223"/>
      <c r="J500" s="224"/>
      <c r="K500" s="114"/>
      <c r="L500" s="115"/>
      <c r="Q500" s="6">
        <f t="shared" si="61"/>
        <v>0</v>
      </c>
      <c r="R500" s="6" t="str">
        <f>VLOOKUP(C500,{"29 - Psychiatrie (Erwachsene)","BGI";"30 - Kinder- und Jugendpsychiatrie","BGII";"31 - Psychosomatik","BGI";"00 - Bitte eine Fachabteilung auswählen","Leer";"","Leer"},2,0)</f>
        <v>Leer</v>
      </c>
      <c r="S500" s="6" t="str">
        <f>VLOOKUP(C500,{"29 - Psychiatrie (Erwachsene)","BGIb";"30 - Kinder- und Jugendpsychiatrie","BGIIb";"31 - Psychosomatik","BGIb";"00 - Bitte eine Fachabteilung auswählen","Leer";"","Leer"},2,0)</f>
        <v>Leer</v>
      </c>
      <c r="T500" s="6" t="str">
        <f t="shared" si="69"/>
        <v>Leer</v>
      </c>
      <c r="U500" s="6" t="str">
        <f t="shared" si="62"/>
        <v/>
      </c>
      <c r="V500" s="6" t="str">
        <f>VLOOKUP($C500,{"29 - Psychiatrie (Erwachsene)","Anrechnungstatbestand";"30 - Kinder- und Jugendpsychiatrie","Anrechnungstatbestand";"31 - Psychosomatik","Anrechnungstatbestand";"","Leer";0,"Leer"},2,0)</f>
        <v>Leer</v>
      </c>
      <c r="W500" s="6" t="str">
        <f t="shared" si="63"/>
        <v>Leer</v>
      </c>
      <c r="X500" s="6">
        <f>VLOOKUP($C500,{"29 - Psychiatrie (Erwachsene)",1;"30 - Kinder- und Jugendpsychiatrie",1;"31 - Psychosomatik",1;"00 - Bitte eine Fachabteilung auswählen",0;"",0},2,0)</f>
        <v>0</v>
      </c>
      <c r="Y500" s="6">
        <f t="shared" si="64"/>
        <v>0</v>
      </c>
      <c r="Z500" s="6">
        <f t="shared" si="65"/>
        <v>0</v>
      </c>
      <c r="AA500" s="6">
        <f t="shared" si="66"/>
        <v>0</v>
      </c>
      <c r="AB500" s="6">
        <f t="shared" si="67"/>
        <v>0</v>
      </c>
      <c r="AC500" s="6">
        <f t="shared" si="68"/>
        <v>0</v>
      </c>
      <c r="AD500" s="6">
        <f t="shared" si="10"/>
        <v>0</v>
      </c>
      <c r="AE500" s="6">
        <f t="shared" si="11"/>
        <v>0</v>
      </c>
    </row>
    <row r="501" spans="1:31" s="20" customFormat="1" ht="15" customHeight="1" x14ac:dyDescent="0.25">
      <c r="A501" s="19"/>
      <c r="B501" s="74" t="str">
        <f t="shared" si="60"/>
        <v>!!!</v>
      </c>
      <c r="C501" s="202" t="str">
        <f>IF($D501&lt;&gt;"",VLOOKUP(TEXT($D501,0),'Angaben Stationen'!$C$15:$D$114,2,0),"")</f>
        <v/>
      </c>
      <c r="D501" s="203"/>
      <c r="E501" s="210"/>
      <c r="F501" s="222"/>
      <c r="G501" s="205"/>
      <c r="H501" s="205"/>
      <c r="I501" s="223"/>
      <c r="J501" s="224"/>
      <c r="K501" s="114"/>
      <c r="L501" s="115"/>
      <c r="Q501" s="6">
        <f t="shared" si="61"/>
        <v>0</v>
      </c>
      <c r="R501" s="6" t="str">
        <f>VLOOKUP(C501,{"29 - Psychiatrie (Erwachsene)","BGI";"30 - Kinder- und Jugendpsychiatrie","BGII";"31 - Psychosomatik","BGI";"00 - Bitte eine Fachabteilung auswählen","Leer";"","Leer"},2,0)</f>
        <v>Leer</v>
      </c>
      <c r="S501" s="6" t="str">
        <f>VLOOKUP(C501,{"29 - Psychiatrie (Erwachsene)","BGIb";"30 - Kinder- und Jugendpsychiatrie","BGIIb";"31 - Psychosomatik","BGIb";"00 - Bitte eine Fachabteilung auswählen","Leer";"","Leer"},2,0)</f>
        <v>Leer</v>
      </c>
      <c r="T501" s="6" t="str">
        <f t="shared" si="69"/>
        <v>Leer</v>
      </c>
      <c r="U501" s="6" t="str">
        <f t="shared" si="62"/>
        <v/>
      </c>
      <c r="V501" s="6" t="str">
        <f>VLOOKUP($C501,{"29 - Psychiatrie (Erwachsene)","Anrechnungstatbestand";"30 - Kinder- und Jugendpsychiatrie","Anrechnungstatbestand";"31 - Psychosomatik","Anrechnungstatbestand";"","Leer";0,"Leer"},2,0)</f>
        <v>Leer</v>
      </c>
      <c r="W501" s="6" t="str">
        <f t="shared" si="63"/>
        <v>Leer</v>
      </c>
      <c r="X501" s="6">
        <f>VLOOKUP($C501,{"29 - Psychiatrie (Erwachsene)",1;"30 - Kinder- und Jugendpsychiatrie",1;"31 - Psychosomatik",1;"00 - Bitte eine Fachabteilung auswählen",0;"",0},2,0)</f>
        <v>0</v>
      </c>
      <c r="Y501" s="6">
        <f t="shared" si="64"/>
        <v>0</v>
      </c>
      <c r="Z501" s="6">
        <f t="shared" si="65"/>
        <v>0</v>
      </c>
      <c r="AA501" s="6">
        <f t="shared" si="66"/>
        <v>0</v>
      </c>
      <c r="AB501" s="6">
        <f t="shared" si="67"/>
        <v>0</v>
      </c>
      <c r="AC501" s="6">
        <f t="shared" si="68"/>
        <v>0</v>
      </c>
      <c r="AD501" s="6">
        <f t="shared" si="10"/>
        <v>0</v>
      </c>
      <c r="AE501" s="6">
        <f t="shared" si="11"/>
        <v>0</v>
      </c>
    </row>
    <row r="502" spans="1:31" s="20" customFormat="1" ht="15" customHeight="1" x14ac:dyDescent="0.25">
      <c r="A502" s="19"/>
      <c r="B502" s="74" t="str">
        <f t="shared" si="60"/>
        <v>!!!</v>
      </c>
      <c r="C502" s="202" t="str">
        <f>IF($D502&lt;&gt;"",VLOOKUP(TEXT($D502,0),'Angaben Stationen'!$C$15:$D$114,2,0),"")</f>
        <v/>
      </c>
      <c r="D502" s="203"/>
      <c r="E502" s="210"/>
      <c r="F502" s="222"/>
      <c r="G502" s="205"/>
      <c r="H502" s="205"/>
      <c r="I502" s="223"/>
      <c r="J502" s="224"/>
      <c r="K502" s="114"/>
      <c r="L502" s="115"/>
      <c r="Q502" s="6">
        <f t="shared" si="61"/>
        <v>0</v>
      </c>
      <c r="R502" s="6" t="str">
        <f>VLOOKUP(C502,{"29 - Psychiatrie (Erwachsene)","BGI";"30 - Kinder- und Jugendpsychiatrie","BGII";"31 - Psychosomatik","BGI";"00 - Bitte eine Fachabteilung auswählen","Leer";"","Leer"},2,0)</f>
        <v>Leer</v>
      </c>
      <c r="S502" s="6" t="str">
        <f>VLOOKUP(C502,{"29 - Psychiatrie (Erwachsene)","BGIb";"30 - Kinder- und Jugendpsychiatrie","BGIIb";"31 - Psychosomatik","BGIb";"00 - Bitte eine Fachabteilung auswählen","Leer";"","Leer"},2,0)</f>
        <v>Leer</v>
      </c>
      <c r="T502" s="6" t="str">
        <f t="shared" si="69"/>
        <v>Leer</v>
      </c>
      <c r="U502" s="6" t="str">
        <f t="shared" si="62"/>
        <v/>
      </c>
      <c r="V502" s="6" t="str">
        <f>VLOOKUP($C502,{"29 - Psychiatrie (Erwachsene)","Anrechnungstatbestand";"30 - Kinder- und Jugendpsychiatrie","Anrechnungstatbestand";"31 - Psychosomatik","Anrechnungstatbestand";"","Leer";0,"Leer"},2,0)</f>
        <v>Leer</v>
      </c>
      <c r="W502" s="6" t="str">
        <f t="shared" si="63"/>
        <v>Leer</v>
      </c>
      <c r="X502" s="6">
        <f>VLOOKUP($C502,{"29 - Psychiatrie (Erwachsene)",1;"30 - Kinder- und Jugendpsychiatrie",1;"31 - Psychosomatik",1;"00 - Bitte eine Fachabteilung auswählen",0;"",0},2,0)</f>
        <v>0</v>
      </c>
      <c r="Y502" s="6">
        <f t="shared" si="64"/>
        <v>0</v>
      </c>
      <c r="Z502" s="6">
        <f t="shared" si="65"/>
        <v>0</v>
      </c>
      <c r="AA502" s="6">
        <f t="shared" si="66"/>
        <v>0</v>
      </c>
      <c r="AB502" s="6">
        <f t="shared" si="67"/>
        <v>0</v>
      </c>
      <c r="AC502" s="6">
        <f t="shared" si="68"/>
        <v>0</v>
      </c>
      <c r="AD502" s="6">
        <f t="shared" si="10"/>
        <v>0</v>
      </c>
      <c r="AE502" s="6">
        <f t="shared" si="11"/>
        <v>0</v>
      </c>
    </row>
    <row r="503" spans="1:31" s="20" customFormat="1" ht="15" customHeight="1" x14ac:dyDescent="0.25">
      <c r="A503" s="19"/>
      <c r="B503" s="74" t="str">
        <f t="shared" si="60"/>
        <v>!!!</v>
      </c>
      <c r="C503" s="202" t="str">
        <f>IF($D503&lt;&gt;"",VLOOKUP(TEXT($D503,0),'Angaben Stationen'!$C$15:$D$114,2,0),"")</f>
        <v/>
      </c>
      <c r="D503" s="203"/>
      <c r="E503" s="210"/>
      <c r="F503" s="222"/>
      <c r="G503" s="205"/>
      <c r="H503" s="205"/>
      <c r="I503" s="223"/>
      <c r="J503" s="224"/>
      <c r="K503" s="114"/>
      <c r="L503" s="115"/>
      <c r="Q503" s="6">
        <f t="shared" si="61"/>
        <v>0</v>
      </c>
      <c r="R503" s="6" t="str">
        <f>VLOOKUP(C503,{"29 - Psychiatrie (Erwachsene)","BGI";"30 - Kinder- und Jugendpsychiatrie","BGII";"31 - Psychosomatik","BGI";"00 - Bitte eine Fachabteilung auswählen","Leer";"","Leer"},2,0)</f>
        <v>Leer</v>
      </c>
      <c r="S503" s="6" t="str">
        <f>VLOOKUP(C503,{"29 - Psychiatrie (Erwachsene)","BGIb";"30 - Kinder- und Jugendpsychiatrie","BGIIb";"31 - Psychosomatik","BGIb";"00 - Bitte eine Fachabteilung auswählen","Leer";"","Leer"},2,0)</f>
        <v>Leer</v>
      </c>
      <c r="T503" s="6" t="str">
        <f t="shared" si="69"/>
        <v>Leer</v>
      </c>
      <c r="U503" s="6" t="str">
        <f t="shared" si="62"/>
        <v/>
      </c>
      <c r="V503" s="6" t="str">
        <f>VLOOKUP($C503,{"29 - Psychiatrie (Erwachsene)","Anrechnungstatbestand";"30 - Kinder- und Jugendpsychiatrie","Anrechnungstatbestand";"31 - Psychosomatik","Anrechnungstatbestand";"","Leer";0,"Leer"},2,0)</f>
        <v>Leer</v>
      </c>
      <c r="W503" s="6" t="str">
        <f t="shared" si="63"/>
        <v>Leer</v>
      </c>
      <c r="X503" s="6">
        <f>VLOOKUP($C503,{"29 - Psychiatrie (Erwachsene)",1;"30 - Kinder- und Jugendpsychiatrie",1;"31 - Psychosomatik",1;"00 - Bitte eine Fachabteilung auswählen",0;"",0},2,0)</f>
        <v>0</v>
      </c>
      <c r="Y503" s="6">
        <f t="shared" si="64"/>
        <v>0</v>
      </c>
      <c r="Z503" s="6">
        <f t="shared" si="65"/>
        <v>0</v>
      </c>
      <c r="AA503" s="6">
        <f t="shared" si="66"/>
        <v>0</v>
      </c>
      <c r="AB503" s="6">
        <f t="shared" si="67"/>
        <v>0</v>
      </c>
      <c r="AC503" s="6">
        <f t="shared" si="68"/>
        <v>0</v>
      </c>
      <c r="AD503" s="6">
        <f t="shared" si="10"/>
        <v>0</v>
      </c>
      <c r="AE503" s="6">
        <f t="shared" si="11"/>
        <v>0</v>
      </c>
    </row>
    <row r="504" spans="1:31" s="20" customFormat="1" ht="15" customHeight="1" x14ac:dyDescent="0.25">
      <c r="A504" s="19"/>
      <c r="B504" s="74" t="str">
        <f t="shared" si="60"/>
        <v>!!!</v>
      </c>
      <c r="C504" s="202" t="str">
        <f>IF($D504&lt;&gt;"",VLOOKUP(TEXT($D504,0),'Angaben Stationen'!$C$15:$D$114,2,0),"")</f>
        <v/>
      </c>
      <c r="D504" s="203"/>
      <c r="E504" s="210"/>
      <c r="F504" s="222"/>
      <c r="G504" s="205"/>
      <c r="H504" s="205"/>
      <c r="I504" s="223"/>
      <c r="J504" s="224"/>
      <c r="K504" s="114"/>
      <c r="L504" s="115"/>
      <c r="Q504" s="6">
        <f t="shared" si="61"/>
        <v>0</v>
      </c>
      <c r="R504" s="6" t="str">
        <f>VLOOKUP(C504,{"29 - Psychiatrie (Erwachsene)","BGI";"30 - Kinder- und Jugendpsychiatrie","BGII";"31 - Psychosomatik","BGI";"00 - Bitte eine Fachabteilung auswählen","Leer";"","Leer"},2,0)</f>
        <v>Leer</v>
      </c>
      <c r="S504" s="6" t="str">
        <f>VLOOKUP(C504,{"29 - Psychiatrie (Erwachsene)","BGIb";"30 - Kinder- und Jugendpsychiatrie","BGIIb";"31 - Psychosomatik","BGIb";"00 - Bitte eine Fachabteilung auswählen","Leer";"","Leer"},2,0)</f>
        <v>Leer</v>
      </c>
      <c r="T504" s="6" t="str">
        <f t="shared" si="69"/>
        <v>Leer</v>
      </c>
      <c r="U504" s="6" t="str">
        <f t="shared" si="62"/>
        <v/>
      </c>
      <c r="V504" s="6" t="str">
        <f>VLOOKUP($C504,{"29 - Psychiatrie (Erwachsene)","Anrechnungstatbestand";"30 - Kinder- und Jugendpsychiatrie","Anrechnungstatbestand";"31 - Psychosomatik","Anrechnungstatbestand";"","Leer";0,"Leer"},2,0)</f>
        <v>Leer</v>
      </c>
      <c r="W504" s="6" t="str">
        <f t="shared" si="63"/>
        <v>Leer</v>
      </c>
      <c r="X504" s="6">
        <f>VLOOKUP($C504,{"29 - Psychiatrie (Erwachsene)",1;"30 - Kinder- und Jugendpsychiatrie",1;"31 - Psychosomatik",1;"00 - Bitte eine Fachabteilung auswählen",0;"",0},2,0)</f>
        <v>0</v>
      </c>
      <c r="Y504" s="6">
        <f t="shared" si="64"/>
        <v>0</v>
      </c>
      <c r="Z504" s="6">
        <f t="shared" si="65"/>
        <v>0</v>
      </c>
      <c r="AA504" s="6">
        <f t="shared" si="66"/>
        <v>0</v>
      </c>
      <c r="AB504" s="6">
        <f t="shared" si="67"/>
        <v>0</v>
      </c>
      <c r="AC504" s="6">
        <f t="shared" si="68"/>
        <v>0</v>
      </c>
      <c r="AD504" s="6">
        <f t="shared" si="10"/>
        <v>0</v>
      </c>
      <c r="AE504" s="6">
        <f t="shared" si="11"/>
        <v>0</v>
      </c>
    </row>
    <row r="505" spans="1:31" s="20" customFormat="1" ht="15" customHeight="1" x14ac:dyDescent="0.25">
      <c r="A505" s="19"/>
      <c r="B505" s="74" t="str">
        <f t="shared" si="60"/>
        <v>!!!</v>
      </c>
      <c r="C505" s="202" t="str">
        <f>IF($D505&lt;&gt;"",VLOOKUP(TEXT($D505,0),'Angaben Stationen'!$C$15:$D$114,2,0),"")</f>
        <v/>
      </c>
      <c r="D505" s="203"/>
      <c r="E505" s="210"/>
      <c r="F505" s="222"/>
      <c r="G505" s="205"/>
      <c r="H505" s="205"/>
      <c r="I505" s="223"/>
      <c r="J505" s="224"/>
      <c r="K505" s="114"/>
      <c r="L505" s="115"/>
      <c r="Q505" s="6">
        <f t="shared" si="61"/>
        <v>0</v>
      </c>
      <c r="R505" s="6" t="str">
        <f>VLOOKUP(C505,{"29 - Psychiatrie (Erwachsene)","BGI";"30 - Kinder- und Jugendpsychiatrie","BGII";"31 - Psychosomatik","BGI";"00 - Bitte eine Fachabteilung auswählen","Leer";"","Leer"},2,0)</f>
        <v>Leer</v>
      </c>
      <c r="S505" s="6" t="str">
        <f>VLOOKUP(C505,{"29 - Psychiatrie (Erwachsene)","BGIb";"30 - Kinder- und Jugendpsychiatrie","BGIIb";"31 - Psychosomatik","BGIb";"00 - Bitte eine Fachabteilung auswählen","Leer";"","Leer"},2,0)</f>
        <v>Leer</v>
      </c>
      <c r="T505" s="6" t="str">
        <f t="shared" si="69"/>
        <v>Leer</v>
      </c>
      <c r="U505" s="6" t="str">
        <f t="shared" si="62"/>
        <v/>
      </c>
      <c r="V505" s="6" t="str">
        <f>VLOOKUP($C505,{"29 - Psychiatrie (Erwachsene)","Anrechnungstatbestand";"30 - Kinder- und Jugendpsychiatrie","Anrechnungstatbestand";"31 - Psychosomatik","Anrechnungstatbestand";"","Leer";0,"Leer"},2,0)</f>
        <v>Leer</v>
      </c>
      <c r="W505" s="6" t="str">
        <f t="shared" si="63"/>
        <v>Leer</v>
      </c>
      <c r="X505" s="6">
        <f>VLOOKUP($C505,{"29 - Psychiatrie (Erwachsene)",1;"30 - Kinder- und Jugendpsychiatrie",1;"31 - Psychosomatik",1;"00 - Bitte eine Fachabteilung auswählen",0;"",0},2,0)</f>
        <v>0</v>
      </c>
      <c r="Y505" s="6">
        <f t="shared" si="64"/>
        <v>0</v>
      </c>
      <c r="Z505" s="6">
        <f t="shared" si="65"/>
        <v>0</v>
      </c>
      <c r="AA505" s="6">
        <f t="shared" si="66"/>
        <v>0</v>
      </c>
      <c r="AB505" s="6">
        <f t="shared" si="67"/>
        <v>0</v>
      </c>
      <c r="AC505" s="6">
        <f t="shared" si="68"/>
        <v>0</v>
      </c>
      <c r="AD505" s="6">
        <f t="shared" si="10"/>
        <v>0</v>
      </c>
      <c r="AE505" s="6">
        <f t="shared" si="11"/>
        <v>0</v>
      </c>
    </row>
    <row r="506" spans="1:31" s="20" customFormat="1" ht="15" customHeight="1" x14ac:dyDescent="0.25">
      <c r="A506" s="19"/>
      <c r="B506" s="74" t="str">
        <f t="shared" si="60"/>
        <v>!!!</v>
      </c>
      <c r="C506" s="202" t="str">
        <f>IF($D506&lt;&gt;"",VLOOKUP(TEXT($D506,0),'Angaben Stationen'!$C$15:$D$114,2,0),"")</f>
        <v/>
      </c>
      <c r="D506" s="203"/>
      <c r="E506" s="210"/>
      <c r="F506" s="222"/>
      <c r="G506" s="205"/>
      <c r="H506" s="205"/>
      <c r="I506" s="223"/>
      <c r="J506" s="224"/>
      <c r="K506" s="114"/>
      <c r="L506" s="115"/>
      <c r="Q506" s="6">
        <f t="shared" si="61"/>
        <v>0</v>
      </c>
      <c r="R506" s="6" t="str">
        <f>VLOOKUP(C506,{"29 - Psychiatrie (Erwachsene)","BGI";"30 - Kinder- und Jugendpsychiatrie","BGII";"31 - Psychosomatik","BGI";"00 - Bitte eine Fachabteilung auswählen","Leer";"","Leer"},2,0)</f>
        <v>Leer</v>
      </c>
      <c r="S506" s="6" t="str">
        <f>VLOOKUP(C506,{"29 - Psychiatrie (Erwachsene)","BGIb";"30 - Kinder- und Jugendpsychiatrie","BGIIb";"31 - Psychosomatik","BGIb";"00 - Bitte eine Fachabteilung auswählen","Leer";"","Leer"},2,0)</f>
        <v>Leer</v>
      </c>
      <c r="T506" s="6" t="str">
        <f t="shared" si="69"/>
        <v>Leer</v>
      </c>
      <c r="U506" s="6" t="str">
        <f t="shared" si="62"/>
        <v/>
      </c>
      <c r="V506" s="6" t="str">
        <f>VLOOKUP($C506,{"29 - Psychiatrie (Erwachsene)","Anrechnungstatbestand";"30 - Kinder- und Jugendpsychiatrie","Anrechnungstatbestand";"31 - Psychosomatik","Anrechnungstatbestand";"","Leer";0,"Leer"},2,0)</f>
        <v>Leer</v>
      </c>
      <c r="W506" s="6" t="str">
        <f t="shared" si="63"/>
        <v>Leer</v>
      </c>
      <c r="X506" s="6">
        <f>VLOOKUP($C506,{"29 - Psychiatrie (Erwachsene)",1;"30 - Kinder- und Jugendpsychiatrie",1;"31 - Psychosomatik",1;"00 - Bitte eine Fachabteilung auswählen",0;"",0},2,0)</f>
        <v>0</v>
      </c>
      <c r="Y506" s="6">
        <f t="shared" si="64"/>
        <v>0</v>
      </c>
      <c r="Z506" s="6">
        <f t="shared" si="65"/>
        <v>0</v>
      </c>
      <c r="AA506" s="6">
        <f t="shared" si="66"/>
        <v>0</v>
      </c>
      <c r="AB506" s="6">
        <f t="shared" si="67"/>
        <v>0</v>
      </c>
      <c r="AC506" s="6">
        <f t="shared" si="68"/>
        <v>0</v>
      </c>
      <c r="AD506" s="6">
        <f t="shared" si="10"/>
        <v>0</v>
      </c>
      <c r="AE506" s="6">
        <f t="shared" si="11"/>
        <v>0</v>
      </c>
    </row>
    <row r="507" spans="1:31" s="20" customFormat="1" ht="15" customHeight="1" x14ac:dyDescent="0.25">
      <c r="A507" s="19"/>
      <c r="B507" s="74" t="str">
        <f t="shared" si="60"/>
        <v>!!!</v>
      </c>
      <c r="C507" s="202" t="str">
        <f>IF($D507&lt;&gt;"",VLOOKUP(TEXT($D507,0),'Angaben Stationen'!$C$15:$D$114,2,0),"")</f>
        <v/>
      </c>
      <c r="D507" s="203"/>
      <c r="E507" s="210"/>
      <c r="F507" s="222"/>
      <c r="G507" s="205"/>
      <c r="H507" s="205"/>
      <c r="I507" s="223"/>
      <c r="J507" s="224"/>
      <c r="K507" s="114"/>
      <c r="L507" s="115"/>
      <c r="Q507" s="6">
        <f t="shared" si="61"/>
        <v>0</v>
      </c>
      <c r="R507" s="6" t="str">
        <f>VLOOKUP(C507,{"29 - Psychiatrie (Erwachsene)","BGI";"30 - Kinder- und Jugendpsychiatrie","BGII";"31 - Psychosomatik","BGI";"00 - Bitte eine Fachabteilung auswählen","Leer";"","Leer"},2,0)</f>
        <v>Leer</v>
      </c>
      <c r="S507" s="6" t="str">
        <f>VLOOKUP(C507,{"29 - Psychiatrie (Erwachsene)","BGIb";"30 - Kinder- und Jugendpsychiatrie","BGIIb";"31 - Psychosomatik","BGIb";"00 - Bitte eine Fachabteilung auswählen","Leer";"","Leer"},2,0)</f>
        <v>Leer</v>
      </c>
      <c r="T507" s="6" t="str">
        <f t="shared" si="69"/>
        <v>Leer</v>
      </c>
      <c r="U507" s="6" t="str">
        <f t="shared" si="62"/>
        <v/>
      </c>
      <c r="V507" s="6" t="str">
        <f>VLOOKUP($C507,{"29 - Psychiatrie (Erwachsene)","Anrechnungstatbestand";"30 - Kinder- und Jugendpsychiatrie","Anrechnungstatbestand";"31 - Psychosomatik","Anrechnungstatbestand";"","Leer";0,"Leer"},2,0)</f>
        <v>Leer</v>
      </c>
      <c r="W507" s="6" t="str">
        <f t="shared" si="63"/>
        <v>Leer</v>
      </c>
      <c r="X507" s="6">
        <f>VLOOKUP($C507,{"29 - Psychiatrie (Erwachsene)",1;"30 - Kinder- und Jugendpsychiatrie",1;"31 - Psychosomatik",1;"00 - Bitte eine Fachabteilung auswählen",0;"",0},2,0)</f>
        <v>0</v>
      </c>
      <c r="Y507" s="6">
        <f t="shared" si="64"/>
        <v>0</v>
      </c>
      <c r="Z507" s="6">
        <f t="shared" si="65"/>
        <v>0</v>
      </c>
      <c r="AA507" s="6">
        <f t="shared" si="66"/>
        <v>0</v>
      </c>
      <c r="AB507" s="6">
        <f t="shared" si="67"/>
        <v>0</v>
      </c>
      <c r="AC507" s="6">
        <f t="shared" si="68"/>
        <v>0</v>
      </c>
      <c r="AD507" s="6">
        <f t="shared" si="10"/>
        <v>0</v>
      </c>
      <c r="AE507" s="6">
        <f t="shared" si="11"/>
        <v>0</v>
      </c>
    </row>
    <row r="508" spans="1:31" s="20" customFormat="1" ht="15" customHeight="1" x14ac:dyDescent="0.25">
      <c r="A508" s="19"/>
      <c r="B508" s="74" t="str">
        <f t="shared" si="60"/>
        <v>!!!</v>
      </c>
      <c r="C508" s="202" t="str">
        <f>IF($D508&lt;&gt;"",VLOOKUP(TEXT($D508,0),'Angaben Stationen'!$C$15:$D$114,2,0),"")</f>
        <v/>
      </c>
      <c r="D508" s="203"/>
      <c r="E508" s="210"/>
      <c r="F508" s="222"/>
      <c r="G508" s="205"/>
      <c r="H508" s="205"/>
      <c r="I508" s="223"/>
      <c r="J508" s="224"/>
      <c r="K508" s="114"/>
      <c r="L508" s="115"/>
      <c r="Q508" s="6">
        <f t="shared" si="61"/>
        <v>0</v>
      </c>
      <c r="R508" s="6" t="str">
        <f>VLOOKUP(C508,{"29 - Psychiatrie (Erwachsene)","BGI";"30 - Kinder- und Jugendpsychiatrie","BGII";"31 - Psychosomatik","BGI";"00 - Bitte eine Fachabteilung auswählen","Leer";"","Leer"},2,0)</f>
        <v>Leer</v>
      </c>
      <c r="S508" s="6" t="str">
        <f>VLOOKUP(C508,{"29 - Psychiatrie (Erwachsene)","BGIb";"30 - Kinder- und Jugendpsychiatrie","BGIIb";"31 - Psychosomatik","BGIb";"00 - Bitte eine Fachabteilung auswählen","Leer";"","Leer"},2,0)</f>
        <v>Leer</v>
      </c>
      <c r="T508" s="6" t="str">
        <f t="shared" si="69"/>
        <v>Leer</v>
      </c>
      <c r="U508" s="6" t="str">
        <f t="shared" si="62"/>
        <v/>
      </c>
      <c r="V508" s="6" t="str">
        <f>VLOOKUP($C508,{"29 - Psychiatrie (Erwachsene)","Anrechnungstatbestand";"30 - Kinder- und Jugendpsychiatrie","Anrechnungstatbestand";"31 - Psychosomatik","Anrechnungstatbestand";"","Leer";0,"Leer"},2,0)</f>
        <v>Leer</v>
      </c>
      <c r="W508" s="6" t="str">
        <f t="shared" si="63"/>
        <v>Leer</v>
      </c>
      <c r="X508" s="6">
        <f>VLOOKUP($C508,{"29 - Psychiatrie (Erwachsene)",1;"30 - Kinder- und Jugendpsychiatrie",1;"31 - Psychosomatik",1;"00 - Bitte eine Fachabteilung auswählen",0;"",0},2,0)</f>
        <v>0</v>
      </c>
      <c r="Y508" s="6">
        <f t="shared" si="64"/>
        <v>0</v>
      </c>
      <c r="Z508" s="6">
        <f t="shared" si="65"/>
        <v>0</v>
      </c>
      <c r="AA508" s="6">
        <f t="shared" si="66"/>
        <v>0</v>
      </c>
      <c r="AB508" s="6">
        <f t="shared" si="67"/>
        <v>0</v>
      </c>
      <c r="AC508" s="6">
        <f t="shared" si="68"/>
        <v>0</v>
      </c>
      <c r="AD508" s="6">
        <f t="shared" si="10"/>
        <v>0</v>
      </c>
      <c r="AE508" s="6">
        <f t="shared" si="11"/>
        <v>0</v>
      </c>
    </row>
    <row r="509" spans="1:31" s="20" customFormat="1" ht="15" customHeight="1" x14ac:dyDescent="0.25">
      <c r="A509" s="19"/>
      <c r="B509" s="74" t="str">
        <f t="shared" si="60"/>
        <v>!!!</v>
      </c>
      <c r="C509" s="202" t="str">
        <f>IF($D509&lt;&gt;"",VLOOKUP(TEXT($D509,0),'Angaben Stationen'!$C$15:$D$114,2,0),"")</f>
        <v/>
      </c>
      <c r="D509" s="203"/>
      <c r="E509" s="210"/>
      <c r="F509" s="222"/>
      <c r="G509" s="205"/>
      <c r="H509" s="205"/>
      <c r="I509" s="223"/>
      <c r="J509" s="224"/>
      <c r="K509" s="114"/>
      <c r="L509" s="115"/>
      <c r="Q509" s="6">
        <f t="shared" si="61"/>
        <v>0</v>
      </c>
      <c r="R509" s="6" t="str">
        <f>VLOOKUP(C509,{"29 - Psychiatrie (Erwachsene)","BGI";"30 - Kinder- und Jugendpsychiatrie","BGII";"31 - Psychosomatik","BGI";"00 - Bitte eine Fachabteilung auswählen","Leer";"","Leer"},2,0)</f>
        <v>Leer</v>
      </c>
      <c r="S509" s="6" t="str">
        <f>VLOOKUP(C509,{"29 - Psychiatrie (Erwachsene)","BGIb";"30 - Kinder- und Jugendpsychiatrie","BGIIb";"31 - Psychosomatik","BGIb";"00 - Bitte eine Fachabteilung auswählen","Leer";"","Leer"},2,0)</f>
        <v>Leer</v>
      </c>
      <c r="T509" s="6" t="str">
        <f t="shared" si="69"/>
        <v>Leer</v>
      </c>
      <c r="U509" s="6" t="str">
        <f t="shared" si="62"/>
        <v/>
      </c>
      <c r="V509" s="6" t="str">
        <f>VLOOKUP($C509,{"29 - Psychiatrie (Erwachsene)","Anrechnungstatbestand";"30 - Kinder- und Jugendpsychiatrie","Anrechnungstatbestand";"31 - Psychosomatik","Anrechnungstatbestand";"","Leer";0,"Leer"},2,0)</f>
        <v>Leer</v>
      </c>
      <c r="W509" s="6" t="str">
        <f t="shared" si="63"/>
        <v>Leer</v>
      </c>
      <c r="X509" s="6">
        <f>VLOOKUP($C509,{"29 - Psychiatrie (Erwachsene)",1;"30 - Kinder- und Jugendpsychiatrie",1;"31 - Psychosomatik",1;"00 - Bitte eine Fachabteilung auswählen",0;"",0},2,0)</f>
        <v>0</v>
      </c>
      <c r="Y509" s="6">
        <f t="shared" si="64"/>
        <v>0</v>
      </c>
      <c r="Z509" s="6">
        <f t="shared" si="65"/>
        <v>0</v>
      </c>
      <c r="AA509" s="6">
        <f t="shared" si="66"/>
        <v>0</v>
      </c>
      <c r="AB509" s="6">
        <f t="shared" si="67"/>
        <v>0</v>
      </c>
      <c r="AC509" s="6">
        <f t="shared" si="68"/>
        <v>0</v>
      </c>
      <c r="AD509" s="6">
        <f t="shared" si="10"/>
        <v>0</v>
      </c>
      <c r="AE509" s="6">
        <f t="shared" si="11"/>
        <v>0</v>
      </c>
    </row>
    <row r="510" spans="1:31" s="20" customFormat="1" ht="15" customHeight="1" x14ac:dyDescent="0.25">
      <c r="A510" s="19"/>
      <c r="B510" s="74" t="str">
        <f t="shared" si="60"/>
        <v>!!!</v>
      </c>
      <c r="C510" s="202" t="str">
        <f>IF($D510&lt;&gt;"",VLOOKUP(TEXT($D510,0),'Angaben Stationen'!$C$15:$D$114,2,0),"")</f>
        <v/>
      </c>
      <c r="D510" s="203"/>
      <c r="E510" s="210"/>
      <c r="F510" s="222"/>
      <c r="G510" s="205"/>
      <c r="H510" s="205"/>
      <c r="I510" s="223"/>
      <c r="J510" s="224"/>
      <c r="K510" s="114"/>
      <c r="L510" s="115"/>
      <c r="Q510" s="6">
        <f t="shared" si="61"/>
        <v>0</v>
      </c>
      <c r="R510" s="6" t="str">
        <f>VLOOKUP(C510,{"29 - Psychiatrie (Erwachsene)","BGI";"30 - Kinder- und Jugendpsychiatrie","BGII";"31 - Psychosomatik","BGI";"00 - Bitte eine Fachabteilung auswählen","Leer";"","Leer"},2,0)</f>
        <v>Leer</v>
      </c>
      <c r="S510" s="6" t="str">
        <f>VLOOKUP(C510,{"29 - Psychiatrie (Erwachsene)","BGIb";"30 - Kinder- und Jugendpsychiatrie","BGIIb";"31 - Psychosomatik","BGIb";"00 - Bitte eine Fachabteilung auswählen","Leer";"","Leer"},2,0)</f>
        <v>Leer</v>
      </c>
      <c r="T510" s="6" t="str">
        <f t="shared" si="69"/>
        <v>Leer</v>
      </c>
      <c r="U510" s="6" t="str">
        <f t="shared" si="62"/>
        <v/>
      </c>
      <c r="V510" s="6" t="str">
        <f>VLOOKUP($C510,{"29 - Psychiatrie (Erwachsene)","Anrechnungstatbestand";"30 - Kinder- und Jugendpsychiatrie","Anrechnungstatbestand";"31 - Psychosomatik","Anrechnungstatbestand";"","Leer";0,"Leer"},2,0)</f>
        <v>Leer</v>
      </c>
      <c r="W510" s="6" t="str">
        <f t="shared" si="63"/>
        <v>Leer</v>
      </c>
      <c r="X510" s="6">
        <f>VLOOKUP($C510,{"29 - Psychiatrie (Erwachsene)",1;"30 - Kinder- und Jugendpsychiatrie",1;"31 - Psychosomatik",1;"00 - Bitte eine Fachabteilung auswählen",0;"",0},2,0)</f>
        <v>0</v>
      </c>
      <c r="Y510" s="6">
        <f t="shared" si="64"/>
        <v>0</v>
      </c>
      <c r="Z510" s="6">
        <f t="shared" si="65"/>
        <v>0</v>
      </c>
      <c r="AA510" s="6">
        <f t="shared" si="66"/>
        <v>0</v>
      </c>
      <c r="AB510" s="6">
        <f t="shared" si="67"/>
        <v>0</v>
      </c>
      <c r="AC510" s="6">
        <f t="shared" si="68"/>
        <v>0</v>
      </c>
      <c r="AD510" s="6">
        <f t="shared" si="10"/>
        <v>0</v>
      </c>
      <c r="AE510" s="6">
        <f t="shared" si="11"/>
        <v>0</v>
      </c>
    </row>
    <row r="511" spans="1:31" s="20" customFormat="1" ht="15" customHeight="1" x14ac:dyDescent="0.25">
      <c r="A511" s="19"/>
      <c r="B511" s="74" t="str">
        <f t="shared" si="60"/>
        <v>!!!</v>
      </c>
      <c r="C511" s="202" t="str">
        <f>IF($D511&lt;&gt;"",VLOOKUP(TEXT($D511,0),'Angaben Stationen'!$C$15:$D$114,2,0),"")</f>
        <v/>
      </c>
      <c r="D511" s="203"/>
      <c r="E511" s="210"/>
      <c r="F511" s="222"/>
      <c r="G511" s="205"/>
      <c r="H511" s="205"/>
      <c r="I511" s="223"/>
      <c r="J511" s="224"/>
      <c r="K511" s="114"/>
      <c r="L511" s="115"/>
      <c r="Q511" s="6">
        <f t="shared" si="61"/>
        <v>0</v>
      </c>
      <c r="R511" s="6" t="str">
        <f>VLOOKUP(C511,{"29 - Psychiatrie (Erwachsene)","BGI";"30 - Kinder- und Jugendpsychiatrie","BGII";"31 - Psychosomatik","BGI";"00 - Bitte eine Fachabteilung auswählen","Leer";"","Leer"},2,0)</f>
        <v>Leer</v>
      </c>
      <c r="S511" s="6" t="str">
        <f>VLOOKUP(C511,{"29 - Psychiatrie (Erwachsene)","BGIb";"30 - Kinder- und Jugendpsychiatrie","BGIIb";"31 - Psychosomatik","BGIb";"00 - Bitte eine Fachabteilung auswählen","Leer";"","Leer"},2,0)</f>
        <v>Leer</v>
      </c>
      <c r="T511" s="6" t="str">
        <f t="shared" si="69"/>
        <v>Leer</v>
      </c>
      <c r="U511" s="6" t="str">
        <f t="shared" si="62"/>
        <v/>
      </c>
      <c r="V511" s="6" t="str">
        <f>VLOOKUP($C511,{"29 - Psychiatrie (Erwachsene)","Anrechnungstatbestand";"30 - Kinder- und Jugendpsychiatrie","Anrechnungstatbestand";"31 - Psychosomatik","Anrechnungstatbestand";"","Leer";0,"Leer"},2,0)</f>
        <v>Leer</v>
      </c>
      <c r="W511" s="6" t="str">
        <f t="shared" si="63"/>
        <v>Leer</v>
      </c>
      <c r="X511" s="6">
        <f>VLOOKUP($C511,{"29 - Psychiatrie (Erwachsene)",1;"30 - Kinder- und Jugendpsychiatrie",1;"31 - Psychosomatik",1;"00 - Bitte eine Fachabteilung auswählen",0;"",0},2,0)</f>
        <v>0</v>
      </c>
      <c r="Y511" s="6">
        <f t="shared" si="64"/>
        <v>0</v>
      </c>
      <c r="Z511" s="6">
        <f t="shared" si="65"/>
        <v>0</v>
      </c>
      <c r="AA511" s="6">
        <f t="shared" si="66"/>
        <v>0</v>
      </c>
      <c r="AB511" s="6">
        <f t="shared" si="67"/>
        <v>0</v>
      </c>
      <c r="AC511" s="6">
        <f t="shared" si="68"/>
        <v>0</v>
      </c>
      <c r="AD511" s="6">
        <f t="shared" si="10"/>
        <v>0</v>
      </c>
      <c r="AE511" s="6">
        <f t="shared" si="11"/>
        <v>0</v>
      </c>
    </row>
    <row r="512" spans="1:31" s="20" customFormat="1" ht="15" customHeight="1" x14ac:dyDescent="0.25">
      <c r="A512" s="19"/>
      <c r="B512" s="74" t="str">
        <f t="shared" si="60"/>
        <v>!!!</v>
      </c>
      <c r="C512" s="202" t="str">
        <f>IF($D512&lt;&gt;"",VLOOKUP(TEXT($D512,0),'Angaben Stationen'!$C$15:$D$114,2,0),"")</f>
        <v/>
      </c>
      <c r="D512" s="203"/>
      <c r="E512" s="210"/>
      <c r="F512" s="222"/>
      <c r="G512" s="205"/>
      <c r="H512" s="205"/>
      <c r="I512" s="223"/>
      <c r="J512" s="224"/>
      <c r="K512" s="114"/>
      <c r="L512" s="115"/>
      <c r="Q512" s="6">
        <f t="shared" si="61"/>
        <v>0</v>
      </c>
      <c r="R512" s="6" t="str">
        <f>VLOOKUP(C512,{"29 - Psychiatrie (Erwachsene)","BGI";"30 - Kinder- und Jugendpsychiatrie","BGII";"31 - Psychosomatik","BGI";"00 - Bitte eine Fachabteilung auswählen","Leer";"","Leer"},2,0)</f>
        <v>Leer</v>
      </c>
      <c r="S512" s="6" t="str">
        <f>VLOOKUP(C512,{"29 - Psychiatrie (Erwachsene)","BGIb";"30 - Kinder- und Jugendpsychiatrie","BGIIb";"31 - Psychosomatik","BGIb";"00 - Bitte eine Fachabteilung auswählen","Leer";"","Leer"},2,0)</f>
        <v>Leer</v>
      </c>
      <c r="T512" s="6" t="str">
        <f t="shared" si="69"/>
        <v>Leer</v>
      </c>
      <c r="U512" s="6" t="str">
        <f t="shared" si="62"/>
        <v/>
      </c>
      <c r="V512" s="6" t="str">
        <f>VLOOKUP($C512,{"29 - Psychiatrie (Erwachsene)","Anrechnungstatbestand";"30 - Kinder- und Jugendpsychiatrie","Anrechnungstatbestand";"31 - Psychosomatik","Anrechnungstatbestand";"","Leer";0,"Leer"},2,0)</f>
        <v>Leer</v>
      </c>
      <c r="W512" s="6" t="str">
        <f t="shared" si="63"/>
        <v>Leer</v>
      </c>
      <c r="X512" s="6">
        <f>VLOOKUP($C512,{"29 - Psychiatrie (Erwachsene)",1;"30 - Kinder- und Jugendpsychiatrie",1;"31 - Psychosomatik",1;"00 - Bitte eine Fachabteilung auswählen",0;"",0},2,0)</f>
        <v>0</v>
      </c>
      <c r="Y512" s="6">
        <f t="shared" si="64"/>
        <v>0</v>
      </c>
      <c r="Z512" s="6">
        <f t="shared" si="65"/>
        <v>0</v>
      </c>
      <c r="AA512" s="6">
        <f t="shared" si="66"/>
        <v>0</v>
      </c>
      <c r="AB512" s="6">
        <f t="shared" si="67"/>
        <v>0</v>
      </c>
      <c r="AC512" s="6">
        <f t="shared" si="68"/>
        <v>0</v>
      </c>
      <c r="AD512" s="6">
        <f t="shared" si="10"/>
        <v>0</v>
      </c>
      <c r="AE512" s="6">
        <f t="shared" si="11"/>
        <v>0</v>
      </c>
    </row>
    <row r="513" spans="1:31" s="20" customFormat="1" ht="15" customHeight="1" x14ac:dyDescent="0.25">
      <c r="A513" s="19"/>
      <c r="B513" s="74" t="str">
        <f t="shared" si="60"/>
        <v>!!!</v>
      </c>
      <c r="C513" s="202" t="str">
        <f>IF($D513&lt;&gt;"",VLOOKUP(TEXT($D513,0),'Angaben Stationen'!$C$15:$D$114,2,0),"")</f>
        <v/>
      </c>
      <c r="D513" s="203"/>
      <c r="E513" s="210"/>
      <c r="F513" s="222"/>
      <c r="G513" s="205"/>
      <c r="H513" s="205"/>
      <c r="I513" s="223"/>
      <c r="J513" s="224"/>
      <c r="K513" s="114"/>
      <c r="L513" s="115"/>
      <c r="Q513" s="6">
        <f t="shared" si="61"/>
        <v>0</v>
      </c>
      <c r="R513" s="6" t="str">
        <f>VLOOKUP(C513,{"29 - Psychiatrie (Erwachsene)","BGI";"30 - Kinder- und Jugendpsychiatrie","BGII";"31 - Psychosomatik","BGI";"00 - Bitte eine Fachabteilung auswählen","Leer";"","Leer"},2,0)</f>
        <v>Leer</v>
      </c>
      <c r="S513" s="6" t="str">
        <f>VLOOKUP(C513,{"29 - Psychiatrie (Erwachsene)","BGIb";"30 - Kinder- und Jugendpsychiatrie","BGIIb";"31 - Psychosomatik","BGIb";"00 - Bitte eine Fachabteilung auswählen","Leer";"","Leer"},2,0)</f>
        <v>Leer</v>
      </c>
      <c r="T513" s="6" t="str">
        <f t="shared" si="69"/>
        <v>Leer</v>
      </c>
      <c r="U513" s="6" t="str">
        <f t="shared" si="62"/>
        <v/>
      </c>
      <c r="V513" s="6" t="str">
        <f>VLOOKUP($C513,{"29 - Psychiatrie (Erwachsene)","Anrechnungstatbestand";"30 - Kinder- und Jugendpsychiatrie","Anrechnungstatbestand";"31 - Psychosomatik","Anrechnungstatbestand";"","Leer";0,"Leer"},2,0)</f>
        <v>Leer</v>
      </c>
      <c r="W513" s="6" t="str">
        <f t="shared" si="63"/>
        <v>Leer</v>
      </c>
      <c r="X513" s="6">
        <f>VLOOKUP($C513,{"29 - Psychiatrie (Erwachsene)",1;"30 - Kinder- und Jugendpsychiatrie",1;"31 - Psychosomatik",1;"00 - Bitte eine Fachabteilung auswählen",0;"",0},2,0)</f>
        <v>0</v>
      </c>
      <c r="Y513" s="6">
        <f t="shared" si="64"/>
        <v>0</v>
      </c>
      <c r="Z513" s="6">
        <f t="shared" si="65"/>
        <v>0</v>
      </c>
      <c r="AA513" s="6">
        <f t="shared" si="66"/>
        <v>0</v>
      </c>
      <c r="AB513" s="6">
        <f t="shared" si="67"/>
        <v>0</v>
      </c>
      <c r="AC513" s="6">
        <f t="shared" si="68"/>
        <v>0</v>
      </c>
      <c r="AD513" s="6">
        <f t="shared" si="10"/>
        <v>0</v>
      </c>
      <c r="AE513" s="6">
        <f t="shared" si="11"/>
        <v>0</v>
      </c>
    </row>
    <row r="514" spans="1:31" s="20" customFormat="1" ht="15" customHeight="1" x14ac:dyDescent="0.25">
      <c r="A514" s="19"/>
      <c r="B514" s="74" t="str">
        <f t="shared" si="60"/>
        <v>!!!</v>
      </c>
      <c r="C514" s="202" t="str">
        <f>IF($D514&lt;&gt;"",VLOOKUP(TEXT($D514,0),'Angaben Stationen'!$C$15:$D$114,2,0),"")</f>
        <v/>
      </c>
      <c r="D514" s="203"/>
      <c r="E514" s="210"/>
      <c r="F514" s="222"/>
      <c r="G514" s="205"/>
      <c r="H514" s="205"/>
      <c r="I514" s="223"/>
      <c r="J514" s="224"/>
      <c r="K514" s="114"/>
      <c r="L514" s="115"/>
      <c r="Q514" s="6">
        <f t="shared" si="61"/>
        <v>0</v>
      </c>
      <c r="R514" s="6" t="str">
        <f>VLOOKUP(C514,{"29 - Psychiatrie (Erwachsene)","BGI";"30 - Kinder- und Jugendpsychiatrie","BGII";"31 - Psychosomatik","BGI";"00 - Bitte eine Fachabteilung auswählen","Leer";"","Leer"},2,0)</f>
        <v>Leer</v>
      </c>
      <c r="S514" s="6" t="str">
        <f>VLOOKUP(C514,{"29 - Psychiatrie (Erwachsene)","BGIb";"30 - Kinder- und Jugendpsychiatrie","BGIIb";"31 - Psychosomatik","BGIb";"00 - Bitte eine Fachabteilung auswählen","Leer";"","Leer"},2,0)</f>
        <v>Leer</v>
      </c>
      <c r="T514" s="6" t="str">
        <f t="shared" si="69"/>
        <v>Leer</v>
      </c>
      <c r="U514" s="6" t="str">
        <f t="shared" si="62"/>
        <v/>
      </c>
      <c r="V514" s="6" t="str">
        <f>VLOOKUP($C514,{"29 - Psychiatrie (Erwachsene)","Anrechnungstatbestand";"30 - Kinder- und Jugendpsychiatrie","Anrechnungstatbestand";"31 - Psychosomatik","Anrechnungstatbestand";"","Leer";0,"Leer"},2,0)</f>
        <v>Leer</v>
      </c>
      <c r="W514" s="6" t="str">
        <f t="shared" si="63"/>
        <v>Leer</v>
      </c>
      <c r="X514" s="6">
        <f>VLOOKUP($C514,{"29 - Psychiatrie (Erwachsene)",1;"30 - Kinder- und Jugendpsychiatrie",1;"31 - Psychosomatik",1;"00 - Bitte eine Fachabteilung auswählen",0;"",0},2,0)</f>
        <v>0</v>
      </c>
      <c r="Y514" s="6">
        <f t="shared" si="64"/>
        <v>0</v>
      </c>
      <c r="Z514" s="6">
        <f t="shared" si="65"/>
        <v>0</v>
      </c>
      <c r="AA514" s="6">
        <f t="shared" si="66"/>
        <v>0</v>
      </c>
      <c r="AB514" s="6">
        <f t="shared" si="67"/>
        <v>0</v>
      </c>
      <c r="AC514" s="6">
        <f t="shared" si="68"/>
        <v>0</v>
      </c>
      <c r="AD514" s="6">
        <f t="shared" si="10"/>
        <v>0</v>
      </c>
      <c r="AE514" s="6">
        <f t="shared" si="11"/>
        <v>0</v>
      </c>
    </row>
    <row r="515" spans="1:31" s="20" customFormat="1" ht="15" customHeight="1" x14ac:dyDescent="0.25">
      <c r="A515" s="19"/>
      <c r="B515" s="74" t="str">
        <f t="shared" si="60"/>
        <v>!!!</v>
      </c>
      <c r="C515" s="202" t="str">
        <f>IF($D515&lt;&gt;"",VLOOKUP(TEXT($D515,0),'Angaben Stationen'!$C$15:$D$114,2,0),"")</f>
        <v/>
      </c>
      <c r="D515" s="203"/>
      <c r="E515" s="210"/>
      <c r="F515" s="222"/>
      <c r="G515" s="205"/>
      <c r="H515" s="205"/>
      <c r="I515" s="223"/>
      <c r="J515" s="224"/>
      <c r="K515" s="114"/>
      <c r="L515" s="115"/>
      <c r="Q515" s="6">
        <f t="shared" si="61"/>
        <v>0</v>
      </c>
      <c r="R515" s="6" t="str">
        <f>VLOOKUP(C515,{"29 - Psychiatrie (Erwachsene)","BGI";"30 - Kinder- und Jugendpsychiatrie","BGII";"31 - Psychosomatik","BGI";"00 - Bitte eine Fachabteilung auswählen","Leer";"","Leer"},2,0)</f>
        <v>Leer</v>
      </c>
      <c r="S515" s="6" t="str">
        <f>VLOOKUP(C515,{"29 - Psychiatrie (Erwachsene)","BGIb";"30 - Kinder- und Jugendpsychiatrie","BGIIb";"31 - Psychosomatik","BGIb";"00 - Bitte eine Fachabteilung auswählen","Leer";"","Leer"},2,0)</f>
        <v>Leer</v>
      </c>
      <c r="T515" s="6" t="str">
        <f t="shared" si="69"/>
        <v>Leer</v>
      </c>
      <c r="U515" s="6" t="str">
        <f t="shared" si="62"/>
        <v/>
      </c>
      <c r="V515" s="6" t="str">
        <f>VLOOKUP($C515,{"29 - Psychiatrie (Erwachsene)","Anrechnungstatbestand";"30 - Kinder- und Jugendpsychiatrie","Anrechnungstatbestand";"31 - Psychosomatik","Anrechnungstatbestand";"","Leer";0,"Leer"},2,0)</f>
        <v>Leer</v>
      </c>
      <c r="W515" s="6" t="str">
        <f t="shared" si="63"/>
        <v>Leer</v>
      </c>
      <c r="X515" s="6">
        <f>VLOOKUP($C515,{"29 - Psychiatrie (Erwachsene)",1;"30 - Kinder- und Jugendpsychiatrie",1;"31 - Psychosomatik",1;"00 - Bitte eine Fachabteilung auswählen",0;"",0},2,0)</f>
        <v>0</v>
      </c>
      <c r="Y515" s="6">
        <f t="shared" si="64"/>
        <v>0</v>
      </c>
      <c r="Z515" s="6">
        <f t="shared" si="65"/>
        <v>0</v>
      </c>
      <c r="AA515" s="6">
        <f t="shared" si="66"/>
        <v>0</v>
      </c>
      <c r="AB515" s="6">
        <f t="shared" si="67"/>
        <v>0</v>
      </c>
      <c r="AC515" s="6">
        <f t="shared" si="68"/>
        <v>0</v>
      </c>
      <c r="AD515" s="6">
        <f t="shared" si="10"/>
        <v>0</v>
      </c>
      <c r="AE515" s="6">
        <f t="shared" si="11"/>
        <v>0</v>
      </c>
    </row>
    <row r="516" spans="1:31" s="20" customFormat="1" ht="15" customHeight="1" x14ac:dyDescent="0.25">
      <c r="A516" s="19"/>
      <c r="B516" s="74" t="str">
        <f t="shared" si="60"/>
        <v>!!!</v>
      </c>
      <c r="C516" s="202" t="str">
        <f>IF($D516&lt;&gt;"",VLOOKUP(TEXT($D516,0),'Angaben Stationen'!$C$15:$D$114,2,0),"")</f>
        <v/>
      </c>
      <c r="D516" s="203"/>
      <c r="E516" s="210"/>
      <c r="F516" s="222"/>
      <c r="G516" s="205"/>
      <c r="H516" s="205"/>
      <c r="I516" s="223"/>
      <c r="J516" s="224"/>
      <c r="K516" s="114"/>
      <c r="L516" s="115"/>
      <c r="Q516" s="6">
        <f t="shared" si="61"/>
        <v>0</v>
      </c>
      <c r="R516" s="6" t="str">
        <f>VLOOKUP(C516,{"29 - Psychiatrie (Erwachsene)","BGI";"30 - Kinder- und Jugendpsychiatrie","BGII";"31 - Psychosomatik","BGI";"00 - Bitte eine Fachabteilung auswählen","Leer";"","Leer"},2,0)</f>
        <v>Leer</v>
      </c>
      <c r="S516" s="6" t="str">
        <f>VLOOKUP(C516,{"29 - Psychiatrie (Erwachsene)","BGIb";"30 - Kinder- und Jugendpsychiatrie","BGIIb";"31 - Psychosomatik","BGIb";"00 - Bitte eine Fachabteilung auswählen","Leer";"","Leer"},2,0)</f>
        <v>Leer</v>
      </c>
      <c r="T516" s="6" t="str">
        <f t="shared" si="69"/>
        <v>Leer</v>
      </c>
      <c r="U516" s="6" t="str">
        <f t="shared" si="62"/>
        <v/>
      </c>
      <c r="V516" s="6" t="str">
        <f>VLOOKUP($C516,{"29 - Psychiatrie (Erwachsene)","Anrechnungstatbestand";"30 - Kinder- und Jugendpsychiatrie","Anrechnungstatbestand";"31 - Psychosomatik","Anrechnungstatbestand";"","Leer";0,"Leer"},2,0)</f>
        <v>Leer</v>
      </c>
      <c r="W516" s="6" t="str">
        <f t="shared" si="63"/>
        <v>Leer</v>
      </c>
      <c r="X516" s="6">
        <f>VLOOKUP($C516,{"29 - Psychiatrie (Erwachsene)",1;"30 - Kinder- und Jugendpsychiatrie",1;"31 - Psychosomatik",1;"00 - Bitte eine Fachabteilung auswählen",0;"",0},2,0)</f>
        <v>0</v>
      </c>
      <c r="Y516" s="6">
        <f t="shared" si="64"/>
        <v>0</v>
      </c>
      <c r="Z516" s="6">
        <f t="shared" si="65"/>
        <v>0</v>
      </c>
      <c r="AA516" s="6">
        <f t="shared" si="66"/>
        <v>0</v>
      </c>
      <c r="AB516" s="6">
        <f t="shared" si="67"/>
        <v>0</v>
      </c>
      <c r="AC516" s="6">
        <f t="shared" si="68"/>
        <v>0</v>
      </c>
      <c r="AD516" s="6">
        <f t="shared" si="10"/>
        <v>0</v>
      </c>
      <c r="AE516" s="6">
        <f t="shared" si="11"/>
        <v>0</v>
      </c>
    </row>
    <row r="517" spans="1:31" s="20" customFormat="1" ht="15" customHeight="1" x14ac:dyDescent="0.25">
      <c r="A517" s="19"/>
      <c r="B517" s="74" t="str">
        <f t="shared" si="60"/>
        <v>!!!</v>
      </c>
      <c r="C517" s="202" t="str">
        <f>IF($D517&lt;&gt;"",VLOOKUP(TEXT($D517,0),'Angaben Stationen'!$C$15:$D$114,2,0),"")</f>
        <v/>
      </c>
      <c r="D517" s="203"/>
      <c r="E517" s="210"/>
      <c r="F517" s="222"/>
      <c r="G517" s="205"/>
      <c r="H517" s="205"/>
      <c r="I517" s="223"/>
      <c r="J517" s="224"/>
      <c r="K517" s="114"/>
      <c r="L517" s="115"/>
      <c r="Q517" s="6">
        <f t="shared" si="61"/>
        <v>0</v>
      </c>
      <c r="R517" s="6" t="str">
        <f>VLOOKUP(C517,{"29 - Psychiatrie (Erwachsene)","BGI";"30 - Kinder- und Jugendpsychiatrie","BGII";"31 - Psychosomatik","BGI";"00 - Bitte eine Fachabteilung auswählen","Leer";"","Leer"},2,0)</f>
        <v>Leer</v>
      </c>
      <c r="S517" s="6" t="str">
        <f>VLOOKUP(C517,{"29 - Psychiatrie (Erwachsene)","BGIb";"30 - Kinder- und Jugendpsychiatrie","BGIIb";"31 - Psychosomatik","BGIb";"00 - Bitte eine Fachabteilung auswählen","Leer";"","Leer"},2,0)</f>
        <v>Leer</v>
      </c>
      <c r="T517" s="6" t="str">
        <f t="shared" si="69"/>
        <v>Leer</v>
      </c>
      <c r="U517" s="6" t="str">
        <f t="shared" si="62"/>
        <v/>
      </c>
      <c r="V517" s="6" t="str">
        <f>VLOOKUP($C517,{"29 - Psychiatrie (Erwachsene)","Anrechnungstatbestand";"30 - Kinder- und Jugendpsychiatrie","Anrechnungstatbestand";"31 - Psychosomatik","Anrechnungstatbestand";"","Leer";0,"Leer"},2,0)</f>
        <v>Leer</v>
      </c>
      <c r="W517" s="6" t="str">
        <f t="shared" si="63"/>
        <v>Leer</v>
      </c>
      <c r="X517" s="6">
        <f>VLOOKUP($C517,{"29 - Psychiatrie (Erwachsene)",1;"30 - Kinder- und Jugendpsychiatrie",1;"31 - Psychosomatik",1;"00 - Bitte eine Fachabteilung auswählen",0;"",0},2,0)</f>
        <v>0</v>
      </c>
      <c r="Y517" s="6">
        <f t="shared" si="64"/>
        <v>0</v>
      </c>
      <c r="Z517" s="6">
        <f t="shared" si="65"/>
        <v>0</v>
      </c>
      <c r="AA517" s="6">
        <f t="shared" si="66"/>
        <v>0</v>
      </c>
      <c r="AB517" s="6">
        <f t="shared" si="67"/>
        <v>0</v>
      </c>
      <c r="AC517" s="6">
        <f t="shared" si="68"/>
        <v>0</v>
      </c>
      <c r="AD517" s="6">
        <f t="shared" si="10"/>
        <v>0</v>
      </c>
      <c r="AE517" s="6">
        <f t="shared" si="11"/>
        <v>0</v>
      </c>
    </row>
    <row r="518" spans="1:31" s="20" customFormat="1" ht="15" customHeight="1" x14ac:dyDescent="0.25">
      <c r="A518" s="19"/>
      <c r="B518" s="74" t="str">
        <f t="shared" si="60"/>
        <v>!!!</v>
      </c>
      <c r="C518" s="202" t="str">
        <f>IF($D518&lt;&gt;"",VLOOKUP(TEXT($D518,0),'Angaben Stationen'!$C$15:$D$114,2,0),"")</f>
        <v/>
      </c>
      <c r="D518" s="203"/>
      <c r="E518" s="210"/>
      <c r="F518" s="222"/>
      <c r="G518" s="205"/>
      <c r="H518" s="205"/>
      <c r="I518" s="223"/>
      <c r="J518" s="224"/>
      <c r="K518" s="114"/>
      <c r="L518" s="115"/>
      <c r="Q518" s="6">
        <f t="shared" si="61"/>
        <v>0</v>
      </c>
      <c r="R518" s="6" t="str">
        <f>VLOOKUP(C518,{"29 - Psychiatrie (Erwachsene)","BGI";"30 - Kinder- und Jugendpsychiatrie","BGII";"31 - Psychosomatik","BGI";"00 - Bitte eine Fachabteilung auswählen","Leer";"","Leer"},2,0)</f>
        <v>Leer</v>
      </c>
      <c r="S518" s="6" t="str">
        <f>VLOOKUP(C518,{"29 - Psychiatrie (Erwachsene)","BGIb";"30 - Kinder- und Jugendpsychiatrie","BGIIb";"31 - Psychosomatik","BGIb";"00 - Bitte eine Fachabteilung auswählen","Leer";"","Leer"},2,0)</f>
        <v>Leer</v>
      </c>
      <c r="T518" s="6" t="str">
        <f t="shared" si="69"/>
        <v>Leer</v>
      </c>
      <c r="U518" s="6" t="str">
        <f t="shared" si="62"/>
        <v/>
      </c>
      <c r="V518" s="6" t="str">
        <f>VLOOKUP($C518,{"29 - Psychiatrie (Erwachsene)","Anrechnungstatbestand";"30 - Kinder- und Jugendpsychiatrie","Anrechnungstatbestand";"31 - Psychosomatik","Anrechnungstatbestand";"","Leer";0,"Leer"},2,0)</f>
        <v>Leer</v>
      </c>
      <c r="W518" s="6" t="str">
        <f t="shared" si="63"/>
        <v>Leer</v>
      </c>
      <c r="X518" s="6">
        <f>VLOOKUP($C518,{"29 - Psychiatrie (Erwachsene)",1;"30 - Kinder- und Jugendpsychiatrie",1;"31 - Psychosomatik",1;"00 - Bitte eine Fachabteilung auswählen",0;"",0},2,0)</f>
        <v>0</v>
      </c>
      <c r="Y518" s="6">
        <f t="shared" si="64"/>
        <v>0</v>
      </c>
      <c r="Z518" s="6">
        <f t="shared" si="65"/>
        <v>0</v>
      </c>
      <c r="AA518" s="6">
        <f t="shared" si="66"/>
        <v>0</v>
      </c>
      <c r="AB518" s="6">
        <f t="shared" si="67"/>
        <v>0</v>
      </c>
      <c r="AC518" s="6">
        <f t="shared" si="68"/>
        <v>0</v>
      </c>
      <c r="AD518" s="6">
        <f t="shared" si="10"/>
        <v>0</v>
      </c>
      <c r="AE518" s="6">
        <f t="shared" si="11"/>
        <v>0</v>
      </c>
    </row>
    <row r="519" spans="1:31" s="20" customFormat="1" ht="15" customHeight="1" x14ac:dyDescent="0.25">
      <c r="A519" s="19"/>
      <c r="B519" s="74" t="str">
        <f t="shared" si="60"/>
        <v>!!!</v>
      </c>
      <c r="C519" s="202" t="str">
        <f>IF($D519&lt;&gt;"",VLOOKUP(TEXT($D519,0),'Angaben Stationen'!$C$15:$D$114,2,0),"")</f>
        <v/>
      </c>
      <c r="D519" s="203"/>
      <c r="E519" s="210"/>
      <c r="F519" s="222"/>
      <c r="G519" s="205"/>
      <c r="H519" s="205"/>
      <c r="I519" s="223"/>
      <c r="J519" s="224"/>
      <c r="K519" s="114"/>
      <c r="L519" s="115"/>
      <c r="Q519" s="6">
        <f t="shared" si="61"/>
        <v>0</v>
      </c>
      <c r="R519" s="6" t="str">
        <f>VLOOKUP(C519,{"29 - Psychiatrie (Erwachsene)","BGI";"30 - Kinder- und Jugendpsychiatrie","BGII";"31 - Psychosomatik","BGI";"00 - Bitte eine Fachabteilung auswählen","Leer";"","Leer"},2,0)</f>
        <v>Leer</v>
      </c>
      <c r="S519" s="6" t="str">
        <f>VLOOKUP(C519,{"29 - Psychiatrie (Erwachsene)","BGIb";"30 - Kinder- und Jugendpsychiatrie","BGIIb";"31 - Psychosomatik","BGIb";"00 - Bitte eine Fachabteilung auswählen","Leer";"","Leer"},2,0)</f>
        <v>Leer</v>
      </c>
      <c r="T519" s="6" t="str">
        <f t="shared" si="69"/>
        <v>Leer</v>
      </c>
      <c r="U519" s="6" t="str">
        <f t="shared" si="62"/>
        <v/>
      </c>
      <c r="V519" s="6" t="str">
        <f>VLOOKUP($C519,{"29 - Psychiatrie (Erwachsene)","Anrechnungstatbestand";"30 - Kinder- und Jugendpsychiatrie","Anrechnungstatbestand";"31 - Psychosomatik","Anrechnungstatbestand";"","Leer";0,"Leer"},2,0)</f>
        <v>Leer</v>
      </c>
      <c r="W519" s="6" t="str">
        <f t="shared" si="63"/>
        <v>Leer</v>
      </c>
      <c r="X519" s="6">
        <f>VLOOKUP($C519,{"29 - Psychiatrie (Erwachsene)",1;"30 - Kinder- und Jugendpsychiatrie",1;"31 - Psychosomatik",1;"00 - Bitte eine Fachabteilung auswählen",0;"",0},2,0)</f>
        <v>0</v>
      </c>
      <c r="Y519" s="6">
        <f t="shared" si="64"/>
        <v>0</v>
      </c>
      <c r="Z519" s="6">
        <f t="shared" si="65"/>
        <v>0</v>
      </c>
      <c r="AA519" s="6">
        <f t="shared" si="66"/>
        <v>0</v>
      </c>
      <c r="AB519" s="6">
        <f t="shared" si="67"/>
        <v>0</v>
      </c>
      <c r="AC519" s="6">
        <f t="shared" si="68"/>
        <v>0</v>
      </c>
      <c r="AD519" s="6">
        <f t="shared" si="10"/>
        <v>0</v>
      </c>
      <c r="AE519" s="6">
        <f t="shared" si="11"/>
        <v>0</v>
      </c>
    </row>
    <row r="520" spans="1:31" s="20" customFormat="1" ht="15" customHeight="1" x14ac:dyDescent="0.25">
      <c r="A520" s="19"/>
      <c r="B520" s="74" t="str">
        <f t="shared" si="60"/>
        <v>!!!</v>
      </c>
      <c r="C520" s="202" t="str">
        <f>IF($D520&lt;&gt;"",VLOOKUP(TEXT($D520,0),'Angaben Stationen'!$C$15:$D$114,2,0),"")</f>
        <v/>
      </c>
      <c r="D520" s="203"/>
      <c r="E520" s="210"/>
      <c r="F520" s="222"/>
      <c r="G520" s="205"/>
      <c r="H520" s="205"/>
      <c r="I520" s="223"/>
      <c r="J520" s="224"/>
      <c r="K520" s="114"/>
      <c r="L520" s="115"/>
      <c r="Q520" s="6">
        <f t="shared" si="61"/>
        <v>0</v>
      </c>
      <c r="R520" s="6" t="str">
        <f>VLOOKUP(C520,{"29 - Psychiatrie (Erwachsene)","BGI";"30 - Kinder- und Jugendpsychiatrie","BGII";"31 - Psychosomatik","BGI";"00 - Bitte eine Fachabteilung auswählen","Leer";"","Leer"},2,0)</f>
        <v>Leer</v>
      </c>
      <c r="S520" s="6" t="str">
        <f>VLOOKUP(C520,{"29 - Psychiatrie (Erwachsene)","BGIb";"30 - Kinder- und Jugendpsychiatrie","BGIIb";"31 - Psychosomatik","BGIb";"00 - Bitte eine Fachabteilung auswählen","Leer";"","Leer"},2,0)</f>
        <v>Leer</v>
      </c>
      <c r="T520" s="6" t="str">
        <f t="shared" si="69"/>
        <v>Leer</v>
      </c>
      <c r="U520" s="6" t="str">
        <f t="shared" si="62"/>
        <v/>
      </c>
      <c r="V520" s="6" t="str">
        <f>VLOOKUP($C520,{"29 - Psychiatrie (Erwachsene)","Anrechnungstatbestand";"30 - Kinder- und Jugendpsychiatrie","Anrechnungstatbestand";"31 - Psychosomatik","Anrechnungstatbestand";"","Leer";0,"Leer"},2,0)</f>
        <v>Leer</v>
      </c>
      <c r="W520" s="6" t="str">
        <f t="shared" si="63"/>
        <v>Leer</v>
      </c>
      <c r="X520" s="6">
        <f>VLOOKUP($C520,{"29 - Psychiatrie (Erwachsene)",1;"30 - Kinder- und Jugendpsychiatrie",1;"31 - Psychosomatik",1;"00 - Bitte eine Fachabteilung auswählen",0;"",0},2,0)</f>
        <v>0</v>
      </c>
      <c r="Y520" s="6">
        <f t="shared" si="64"/>
        <v>0</v>
      </c>
      <c r="Z520" s="6">
        <f t="shared" si="65"/>
        <v>0</v>
      </c>
      <c r="AA520" s="6">
        <f t="shared" si="66"/>
        <v>0</v>
      </c>
      <c r="AB520" s="6">
        <f t="shared" si="67"/>
        <v>0</v>
      </c>
      <c r="AC520" s="6">
        <f t="shared" si="68"/>
        <v>0</v>
      </c>
      <c r="AD520" s="6">
        <f t="shared" si="10"/>
        <v>0</v>
      </c>
      <c r="AE520" s="6">
        <f t="shared" si="11"/>
        <v>0</v>
      </c>
    </row>
    <row r="521" spans="1:31" s="20" customFormat="1" ht="15" customHeight="1" x14ac:dyDescent="0.25">
      <c r="A521" s="19"/>
      <c r="B521" s="74" t="str">
        <f t="shared" si="60"/>
        <v>!!!</v>
      </c>
      <c r="C521" s="202" t="str">
        <f>IF($D521&lt;&gt;"",VLOOKUP(TEXT($D521,0),'Angaben Stationen'!$C$15:$D$114,2,0),"")</f>
        <v/>
      </c>
      <c r="D521" s="203"/>
      <c r="E521" s="210"/>
      <c r="F521" s="222"/>
      <c r="G521" s="205"/>
      <c r="H521" s="205"/>
      <c r="I521" s="223"/>
      <c r="J521" s="224"/>
      <c r="K521" s="114"/>
      <c r="L521" s="115"/>
      <c r="Q521" s="6">
        <f t="shared" si="61"/>
        <v>0</v>
      </c>
      <c r="R521" s="6" t="str">
        <f>VLOOKUP(C521,{"29 - Psychiatrie (Erwachsene)","BGI";"30 - Kinder- und Jugendpsychiatrie","BGII";"31 - Psychosomatik","BGI";"00 - Bitte eine Fachabteilung auswählen","Leer";"","Leer"},2,0)</f>
        <v>Leer</v>
      </c>
      <c r="S521" s="6" t="str">
        <f>VLOOKUP(C521,{"29 - Psychiatrie (Erwachsene)","BGIb";"30 - Kinder- und Jugendpsychiatrie","BGIIb";"31 - Psychosomatik","BGIb";"00 - Bitte eine Fachabteilung auswählen","Leer";"","Leer"},2,0)</f>
        <v>Leer</v>
      </c>
      <c r="T521" s="6" t="str">
        <f t="shared" si="69"/>
        <v>Leer</v>
      </c>
      <c r="U521" s="6" t="str">
        <f t="shared" si="62"/>
        <v/>
      </c>
      <c r="V521" s="6" t="str">
        <f>VLOOKUP($C521,{"29 - Psychiatrie (Erwachsene)","Anrechnungstatbestand";"30 - Kinder- und Jugendpsychiatrie","Anrechnungstatbestand";"31 - Psychosomatik","Anrechnungstatbestand";"","Leer";0,"Leer"},2,0)</f>
        <v>Leer</v>
      </c>
      <c r="W521" s="6" t="str">
        <f t="shared" si="63"/>
        <v>Leer</v>
      </c>
      <c r="X521" s="6">
        <f>VLOOKUP($C521,{"29 - Psychiatrie (Erwachsene)",1;"30 - Kinder- und Jugendpsychiatrie",1;"31 - Psychosomatik",1;"00 - Bitte eine Fachabteilung auswählen",0;"",0},2,0)</f>
        <v>0</v>
      </c>
      <c r="Y521" s="6">
        <f t="shared" si="64"/>
        <v>0</v>
      </c>
      <c r="Z521" s="6">
        <f t="shared" si="65"/>
        <v>0</v>
      </c>
      <c r="AA521" s="6">
        <f t="shared" si="66"/>
        <v>0</v>
      </c>
      <c r="AB521" s="6">
        <f t="shared" si="67"/>
        <v>0</v>
      </c>
      <c r="AC521" s="6">
        <f t="shared" si="68"/>
        <v>0</v>
      </c>
      <c r="AD521" s="6">
        <f t="shared" si="10"/>
        <v>0</v>
      </c>
      <c r="AE521" s="6">
        <f t="shared" si="11"/>
        <v>0</v>
      </c>
    </row>
    <row r="522" spans="1:31" s="20" customFormat="1" ht="15" customHeight="1" x14ac:dyDescent="0.25">
      <c r="A522" s="19"/>
      <c r="B522" s="74" t="str">
        <f t="shared" si="60"/>
        <v>!!!</v>
      </c>
      <c r="C522" s="202" t="str">
        <f>IF($D522&lt;&gt;"",VLOOKUP(TEXT($D522,0),'Angaben Stationen'!$C$15:$D$114,2,0),"")</f>
        <v/>
      </c>
      <c r="D522" s="203"/>
      <c r="E522" s="210"/>
      <c r="F522" s="222"/>
      <c r="G522" s="205"/>
      <c r="H522" s="205"/>
      <c r="I522" s="223"/>
      <c r="J522" s="224"/>
      <c r="K522" s="114"/>
      <c r="L522" s="115"/>
      <c r="Q522" s="6">
        <f t="shared" si="61"/>
        <v>0</v>
      </c>
      <c r="R522" s="6" t="str">
        <f>VLOOKUP(C522,{"29 - Psychiatrie (Erwachsene)","BGI";"30 - Kinder- und Jugendpsychiatrie","BGII";"31 - Psychosomatik","BGI";"00 - Bitte eine Fachabteilung auswählen","Leer";"","Leer"},2,0)</f>
        <v>Leer</v>
      </c>
      <c r="S522" s="6" t="str">
        <f>VLOOKUP(C522,{"29 - Psychiatrie (Erwachsene)","BGIb";"30 - Kinder- und Jugendpsychiatrie","BGIIb";"31 - Psychosomatik","BGIb";"00 - Bitte eine Fachabteilung auswählen","Leer";"","Leer"},2,0)</f>
        <v>Leer</v>
      </c>
      <c r="T522" s="6" t="str">
        <f t="shared" si="69"/>
        <v>Leer</v>
      </c>
      <c r="U522" s="6" t="str">
        <f t="shared" si="62"/>
        <v/>
      </c>
      <c r="V522" s="6" t="str">
        <f>VLOOKUP($C522,{"29 - Psychiatrie (Erwachsene)","Anrechnungstatbestand";"30 - Kinder- und Jugendpsychiatrie","Anrechnungstatbestand";"31 - Psychosomatik","Anrechnungstatbestand";"","Leer";0,"Leer"},2,0)</f>
        <v>Leer</v>
      </c>
      <c r="W522" s="6" t="str">
        <f t="shared" si="63"/>
        <v>Leer</v>
      </c>
      <c r="X522" s="6">
        <f>VLOOKUP($C522,{"29 - Psychiatrie (Erwachsene)",1;"30 - Kinder- und Jugendpsychiatrie",1;"31 - Psychosomatik",1;"00 - Bitte eine Fachabteilung auswählen",0;"",0},2,0)</f>
        <v>0</v>
      </c>
      <c r="Y522" s="6">
        <f t="shared" si="64"/>
        <v>0</v>
      </c>
      <c r="Z522" s="6">
        <f t="shared" si="65"/>
        <v>0</v>
      </c>
      <c r="AA522" s="6">
        <f t="shared" si="66"/>
        <v>0</v>
      </c>
      <c r="AB522" s="6">
        <f t="shared" si="67"/>
        <v>0</v>
      </c>
      <c r="AC522" s="6">
        <f t="shared" si="68"/>
        <v>0</v>
      </c>
      <c r="AD522" s="6">
        <f t="shared" si="10"/>
        <v>0</v>
      </c>
      <c r="AE522" s="6">
        <f t="shared" si="11"/>
        <v>0</v>
      </c>
    </row>
    <row r="523" spans="1:31" s="20" customFormat="1" ht="15" customHeight="1" x14ac:dyDescent="0.25">
      <c r="A523" s="19"/>
      <c r="B523" s="74" t="str">
        <f t="shared" si="60"/>
        <v>!!!</v>
      </c>
      <c r="C523" s="202" t="str">
        <f>IF($D523&lt;&gt;"",VLOOKUP(TEXT($D523,0),'Angaben Stationen'!$C$15:$D$114,2,0),"")</f>
        <v/>
      </c>
      <c r="D523" s="203"/>
      <c r="E523" s="210"/>
      <c r="F523" s="222"/>
      <c r="G523" s="205"/>
      <c r="H523" s="205"/>
      <c r="I523" s="223"/>
      <c r="J523" s="224"/>
      <c r="K523" s="114"/>
      <c r="L523" s="115"/>
      <c r="Q523" s="6">
        <f t="shared" si="61"/>
        <v>0</v>
      </c>
      <c r="R523" s="6" t="str">
        <f>VLOOKUP(C523,{"29 - Psychiatrie (Erwachsene)","BGI";"30 - Kinder- und Jugendpsychiatrie","BGII";"31 - Psychosomatik","BGI";"00 - Bitte eine Fachabteilung auswählen","Leer";"","Leer"},2,0)</f>
        <v>Leer</v>
      </c>
      <c r="S523" s="6" t="str">
        <f>VLOOKUP(C523,{"29 - Psychiatrie (Erwachsene)","BGIb";"30 - Kinder- und Jugendpsychiatrie","BGIIb";"31 - Psychosomatik","BGIb";"00 - Bitte eine Fachabteilung auswählen","Leer";"","Leer"},2,0)</f>
        <v>Leer</v>
      </c>
      <c r="T523" s="6" t="str">
        <f t="shared" si="69"/>
        <v>Leer</v>
      </c>
      <c r="U523" s="6" t="str">
        <f t="shared" si="62"/>
        <v/>
      </c>
      <c r="V523" s="6" t="str">
        <f>VLOOKUP($C523,{"29 - Psychiatrie (Erwachsene)","Anrechnungstatbestand";"30 - Kinder- und Jugendpsychiatrie","Anrechnungstatbestand";"31 - Psychosomatik","Anrechnungstatbestand";"","Leer";0,"Leer"},2,0)</f>
        <v>Leer</v>
      </c>
      <c r="W523" s="6" t="str">
        <f t="shared" si="63"/>
        <v>Leer</v>
      </c>
      <c r="X523" s="6">
        <f>VLOOKUP($C523,{"29 - Psychiatrie (Erwachsene)",1;"30 - Kinder- und Jugendpsychiatrie",1;"31 - Psychosomatik",1;"00 - Bitte eine Fachabteilung auswählen",0;"",0},2,0)</f>
        <v>0</v>
      </c>
      <c r="Y523" s="6">
        <f t="shared" si="64"/>
        <v>0</v>
      </c>
      <c r="Z523" s="6">
        <f t="shared" si="65"/>
        <v>0</v>
      </c>
      <c r="AA523" s="6">
        <f t="shared" si="66"/>
        <v>0</v>
      </c>
      <c r="AB523" s="6">
        <f t="shared" si="67"/>
        <v>0</v>
      </c>
      <c r="AC523" s="6">
        <f t="shared" si="68"/>
        <v>0</v>
      </c>
      <c r="AD523" s="6">
        <f t="shared" si="10"/>
        <v>0</v>
      </c>
      <c r="AE523" s="6">
        <f t="shared" si="11"/>
        <v>0</v>
      </c>
    </row>
    <row r="524" spans="1:31" s="20" customFormat="1" ht="15" customHeight="1" x14ac:dyDescent="0.25">
      <c r="A524" s="19"/>
      <c r="B524" s="74" t="str">
        <f t="shared" si="60"/>
        <v>!!!</v>
      </c>
      <c r="C524" s="202" t="str">
        <f>IF($D524&lt;&gt;"",VLOOKUP(TEXT($D524,0),'Angaben Stationen'!$C$15:$D$114,2,0),"")</f>
        <v/>
      </c>
      <c r="D524" s="203"/>
      <c r="E524" s="210"/>
      <c r="F524" s="222"/>
      <c r="G524" s="205"/>
      <c r="H524" s="205"/>
      <c r="I524" s="223"/>
      <c r="J524" s="224"/>
      <c r="K524" s="114"/>
      <c r="L524" s="115"/>
      <c r="Q524" s="6">
        <f t="shared" si="61"/>
        <v>0</v>
      </c>
      <c r="R524" s="6" t="str">
        <f>VLOOKUP(C524,{"29 - Psychiatrie (Erwachsene)","BGI";"30 - Kinder- und Jugendpsychiatrie","BGII";"31 - Psychosomatik","BGI";"00 - Bitte eine Fachabteilung auswählen","Leer";"","Leer"},2,0)</f>
        <v>Leer</v>
      </c>
      <c r="S524" s="6" t="str">
        <f>VLOOKUP(C524,{"29 - Psychiatrie (Erwachsene)","BGIb";"30 - Kinder- und Jugendpsychiatrie","BGIIb";"31 - Psychosomatik","BGIb";"00 - Bitte eine Fachabteilung auswählen","Leer";"","Leer"},2,0)</f>
        <v>Leer</v>
      </c>
      <c r="T524" s="6" t="str">
        <f t="shared" si="69"/>
        <v>Leer</v>
      </c>
      <c r="U524" s="6" t="str">
        <f t="shared" si="62"/>
        <v/>
      </c>
      <c r="V524" s="6" t="str">
        <f>VLOOKUP($C524,{"29 - Psychiatrie (Erwachsene)","Anrechnungstatbestand";"30 - Kinder- und Jugendpsychiatrie","Anrechnungstatbestand";"31 - Psychosomatik","Anrechnungstatbestand";"","Leer";0,"Leer"},2,0)</f>
        <v>Leer</v>
      </c>
      <c r="W524" s="6" t="str">
        <f t="shared" si="63"/>
        <v>Leer</v>
      </c>
      <c r="X524" s="6">
        <f>VLOOKUP($C524,{"29 - Psychiatrie (Erwachsene)",1;"30 - Kinder- und Jugendpsychiatrie",1;"31 - Psychosomatik",1;"00 - Bitte eine Fachabteilung auswählen",0;"",0},2,0)</f>
        <v>0</v>
      </c>
      <c r="Y524" s="6">
        <f t="shared" si="64"/>
        <v>0</v>
      </c>
      <c r="Z524" s="6">
        <f t="shared" si="65"/>
        <v>0</v>
      </c>
      <c r="AA524" s="6">
        <f t="shared" si="66"/>
        <v>0</v>
      </c>
      <c r="AB524" s="6">
        <f t="shared" si="67"/>
        <v>0</v>
      </c>
      <c r="AC524" s="6">
        <f t="shared" si="68"/>
        <v>0</v>
      </c>
      <c r="AD524" s="6">
        <f t="shared" si="10"/>
        <v>0</v>
      </c>
      <c r="AE524" s="6">
        <f t="shared" si="11"/>
        <v>0</v>
      </c>
    </row>
    <row r="525" spans="1:31" s="20" customFormat="1" ht="15" customHeight="1" x14ac:dyDescent="0.25">
      <c r="A525" s="19"/>
      <c r="B525" s="74" t="str">
        <f t="shared" si="60"/>
        <v>!!!</v>
      </c>
      <c r="C525" s="202" t="str">
        <f>IF($D525&lt;&gt;"",VLOOKUP(TEXT($D525,0),'Angaben Stationen'!$C$15:$D$114,2,0),"")</f>
        <v/>
      </c>
      <c r="D525" s="203"/>
      <c r="E525" s="210"/>
      <c r="F525" s="222"/>
      <c r="G525" s="205"/>
      <c r="H525" s="205"/>
      <c r="I525" s="223"/>
      <c r="J525" s="224"/>
      <c r="K525" s="114"/>
      <c r="L525" s="115"/>
      <c r="Q525" s="6">
        <f t="shared" si="61"/>
        <v>0</v>
      </c>
      <c r="R525" s="6" t="str">
        <f>VLOOKUP(C525,{"29 - Psychiatrie (Erwachsene)","BGI";"30 - Kinder- und Jugendpsychiatrie","BGII";"31 - Psychosomatik","BGI";"00 - Bitte eine Fachabteilung auswählen","Leer";"","Leer"},2,0)</f>
        <v>Leer</v>
      </c>
      <c r="S525" s="6" t="str">
        <f>VLOOKUP(C525,{"29 - Psychiatrie (Erwachsene)","BGIb";"30 - Kinder- und Jugendpsychiatrie","BGIIb";"31 - Psychosomatik","BGIb";"00 - Bitte eine Fachabteilung auswählen","Leer";"","Leer"},2,0)</f>
        <v>Leer</v>
      </c>
      <c r="T525" s="6" t="str">
        <f t="shared" si="69"/>
        <v>Leer</v>
      </c>
      <c r="U525" s="6" t="str">
        <f t="shared" si="62"/>
        <v/>
      </c>
      <c r="V525" s="6" t="str">
        <f>VLOOKUP($C525,{"29 - Psychiatrie (Erwachsene)","Anrechnungstatbestand";"30 - Kinder- und Jugendpsychiatrie","Anrechnungstatbestand";"31 - Psychosomatik","Anrechnungstatbestand";"","Leer";0,"Leer"},2,0)</f>
        <v>Leer</v>
      </c>
      <c r="W525" s="6" t="str">
        <f t="shared" si="63"/>
        <v>Leer</v>
      </c>
      <c r="X525" s="6">
        <f>VLOOKUP($C525,{"29 - Psychiatrie (Erwachsene)",1;"30 - Kinder- und Jugendpsychiatrie",1;"31 - Psychosomatik",1;"00 - Bitte eine Fachabteilung auswählen",0;"",0},2,0)</f>
        <v>0</v>
      </c>
      <c r="Y525" s="6">
        <f t="shared" si="64"/>
        <v>0</v>
      </c>
      <c r="Z525" s="6">
        <f t="shared" si="65"/>
        <v>0</v>
      </c>
      <c r="AA525" s="6">
        <f t="shared" si="66"/>
        <v>0</v>
      </c>
      <c r="AB525" s="6">
        <f t="shared" si="67"/>
        <v>0</v>
      </c>
      <c r="AC525" s="6">
        <f t="shared" si="68"/>
        <v>0</v>
      </c>
      <c r="AD525" s="6">
        <f t="shared" si="10"/>
        <v>0</v>
      </c>
      <c r="AE525" s="6">
        <f t="shared" si="11"/>
        <v>0</v>
      </c>
    </row>
    <row r="526" spans="1:31" s="20" customFormat="1" ht="15" customHeight="1" x14ac:dyDescent="0.25">
      <c r="A526" s="19"/>
      <c r="B526" s="74" t="str">
        <f t="shared" si="60"/>
        <v>!!!</v>
      </c>
      <c r="C526" s="202" t="str">
        <f>IF($D526&lt;&gt;"",VLOOKUP(TEXT($D526,0),'Angaben Stationen'!$C$15:$D$114,2,0),"")</f>
        <v/>
      </c>
      <c r="D526" s="203"/>
      <c r="E526" s="210"/>
      <c r="F526" s="222"/>
      <c r="G526" s="205"/>
      <c r="H526" s="205"/>
      <c r="I526" s="223"/>
      <c r="J526" s="224"/>
      <c r="K526" s="114"/>
      <c r="L526" s="115"/>
      <c r="Q526" s="6">
        <f t="shared" si="61"/>
        <v>0</v>
      </c>
      <c r="R526" s="6" t="str">
        <f>VLOOKUP(C526,{"29 - Psychiatrie (Erwachsene)","BGI";"30 - Kinder- und Jugendpsychiatrie","BGII";"31 - Psychosomatik","BGI";"00 - Bitte eine Fachabteilung auswählen","Leer";"","Leer"},2,0)</f>
        <v>Leer</v>
      </c>
      <c r="S526" s="6" t="str">
        <f>VLOOKUP(C526,{"29 - Psychiatrie (Erwachsene)","BGIb";"30 - Kinder- und Jugendpsychiatrie","BGIIb";"31 - Psychosomatik","BGIb";"00 - Bitte eine Fachabteilung auswählen","Leer";"","Leer"},2,0)</f>
        <v>Leer</v>
      </c>
      <c r="T526" s="6" t="str">
        <f t="shared" si="69"/>
        <v>Leer</v>
      </c>
      <c r="U526" s="6" t="str">
        <f t="shared" si="62"/>
        <v/>
      </c>
      <c r="V526" s="6" t="str">
        <f>VLOOKUP($C526,{"29 - Psychiatrie (Erwachsene)","Anrechnungstatbestand";"30 - Kinder- und Jugendpsychiatrie","Anrechnungstatbestand";"31 - Psychosomatik","Anrechnungstatbestand";"","Leer";0,"Leer"},2,0)</f>
        <v>Leer</v>
      </c>
      <c r="W526" s="6" t="str">
        <f t="shared" si="63"/>
        <v>Leer</v>
      </c>
      <c r="X526" s="6">
        <f>VLOOKUP($C526,{"29 - Psychiatrie (Erwachsene)",1;"30 - Kinder- und Jugendpsychiatrie",1;"31 - Psychosomatik",1;"00 - Bitte eine Fachabteilung auswählen",0;"",0},2,0)</f>
        <v>0</v>
      </c>
      <c r="Y526" s="6">
        <f t="shared" si="64"/>
        <v>0</v>
      </c>
      <c r="Z526" s="6">
        <f t="shared" si="65"/>
        <v>0</v>
      </c>
      <c r="AA526" s="6">
        <f t="shared" si="66"/>
        <v>0</v>
      </c>
      <c r="AB526" s="6">
        <f t="shared" si="67"/>
        <v>0</v>
      </c>
      <c r="AC526" s="6">
        <f t="shared" si="68"/>
        <v>0</v>
      </c>
      <c r="AD526" s="6">
        <f t="shared" si="10"/>
        <v>0</v>
      </c>
      <c r="AE526" s="6">
        <f t="shared" si="11"/>
        <v>0</v>
      </c>
    </row>
    <row r="527" spans="1:31" s="20" customFormat="1" ht="15" customHeight="1" x14ac:dyDescent="0.25">
      <c r="A527" s="19"/>
      <c r="B527" s="74" t="str">
        <f t="shared" ref="B527:B590" si="70">IF(SUM(X527:AE527)&lt;8,"!!!","")</f>
        <v>!!!</v>
      </c>
      <c r="C527" s="202" t="str">
        <f>IF($D527&lt;&gt;"",VLOOKUP(TEXT($D527,0),'Angaben Stationen'!$C$15:$D$114,2,0),"")</f>
        <v/>
      </c>
      <c r="D527" s="203"/>
      <c r="E527" s="210"/>
      <c r="F527" s="222"/>
      <c r="G527" s="205"/>
      <c r="H527" s="205"/>
      <c r="I527" s="223"/>
      <c r="J527" s="224"/>
      <c r="K527" s="114"/>
      <c r="L527" s="115"/>
      <c r="Q527" s="6">
        <f t="shared" si="61"/>
        <v>0</v>
      </c>
      <c r="R527" s="6" t="str">
        <f>VLOOKUP(C527,{"29 - Psychiatrie (Erwachsene)","BGI";"30 - Kinder- und Jugendpsychiatrie","BGII";"31 - Psychosomatik","BGI";"00 - Bitte eine Fachabteilung auswählen","Leer";"","Leer"},2,0)</f>
        <v>Leer</v>
      </c>
      <c r="S527" s="6" t="str">
        <f>VLOOKUP(C527,{"29 - Psychiatrie (Erwachsene)","BGIb";"30 - Kinder- und Jugendpsychiatrie","BGIIb";"31 - Psychosomatik","BGIb";"00 - Bitte eine Fachabteilung auswählen","Leer";"","Leer"},2,0)</f>
        <v>Leer</v>
      </c>
      <c r="T527" s="6" t="str">
        <f t="shared" si="69"/>
        <v>Leer</v>
      </c>
      <c r="U527" s="6" t="str">
        <f t="shared" si="62"/>
        <v/>
      </c>
      <c r="V527" s="6" t="str">
        <f>VLOOKUP($C527,{"29 - Psychiatrie (Erwachsene)","Anrechnungstatbestand";"30 - Kinder- und Jugendpsychiatrie","Anrechnungstatbestand";"31 - Psychosomatik","Anrechnungstatbestand";"","Leer";0,"Leer"},2,0)</f>
        <v>Leer</v>
      </c>
      <c r="W527" s="6" t="str">
        <f t="shared" si="63"/>
        <v>Leer</v>
      </c>
      <c r="X527" s="6">
        <f>VLOOKUP($C527,{"29 - Psychiatrie (Erwachsene)",1;"30 - Kinder- und Jugendpsychiatrie",1;"31 - Psychosomatik",1;"00 - Bitte eine Fachabteilung auswählen",0;"",0},2,0)</f>
        <v>0</v>
      </c>
      <c r="Y527" s="6">
        <f t="shared" si="64"/>
        <v>0</v>
      </c>
      <c r="Z527" s="6">
        <f t="shared" si="65"/>
        <v>0</v>
      </c>
      <c r="AA527" s="6">
        <f t="shared" si="66"/>
        <v>0</v>
      </c>
      <c r="AB527" s="6">
        <f t="shared" si="67"/>
        <v>0</v>
      </c>
      <c r="AC527" s="6">
        <f t="shared" si="68"/>
        <v>0</v>
      </c>
      <c r="AD527" s="6">
        <f t="shared" si="10"/>
        <v>0</v>
      </c>
      <c r="AE527" s="6">
        <f t="shared" si="11"/>
        <v>0</v>
      </c>
    </row>
    <row r="528" spans="1:31" s="20" customFormat="1" ht="15" customHeight="1" x14ac:dyDescent="0.25">
      <c r="A528" s="19"/>
      <c r="B528" s="74" t="str">
        <f t="shared" si="70"/>
        <v>!!!</v>
      </c>
      <c r="C528" s="202" t="str">
        <f>IF($D528&lt;&gt;"",VLOOKUP(TEXT($D528,0),'Angaben Stationen'!$C$15:$D$114,2,0),"")</f>
        <v/>
      </c>
      <c r="D528" s="203"/>
      <c r="E528" s="210"/>
      <c r="F528" s="222"/>
      <c r="G528" s="205"/>
      <c r="H528" s="205"/>
      <c r="I528" s="223"/>
      <c r="J528" s="224"/>
      <c r="K528" s="114"/>
      <c r="L528" s="115"/>
      <c r="Q528" s="6">
        <f t="shared" si="61"/>
        <v>0</v>
      </c>
      <c r="R528" s="6" t="str">
        <f>VLOOKUP(C528,{"29 - Psychiatrie (Erwachsene)","BGI";"30 - Kinder- und Jugendpsychiatrie","BGII";"31 - Psychosomatik","BGI";"00 - Bitte eine Fachabteilung auswählen","Leer";"","Leer"},2,0)</f>
        <v>Leer</v>
      </c>
      <c r="S528" s="6" t="str">
        <f>VLOOKUP(C528,{"29 - Psychiatrie (Erwachsene)","BGIb";"30 - Kinder- und Jugendpsychiatrie","BGIIb";"31 - Psychosomatik","BGIb";"00 - Bitte eine Fachabteilung auswählen","Leer";"","Leer"},2,0)</f>
        <v>Leer</v>
      </c>
      <c r="T528" s="6" t="str">
        <f t="shared" si="69"/>
        <v>Leer</v>
      </c>
      <c r="U528" s="6" t="str">
        <f t="shared" si="62"/>
        <v/>
      </c>
      <c r="V528" s="6" t="str">
        <f>VLOOKUP($C528,{"29 - Psychiatrie (Erwachsene)","Anrechnungstatbestand";"30 - Kinder- und Jugendpsychiatrie","Anrechnungstatbestand";"31 - Psychosomatik","Anrechnungstatbestand";"","Leer";0,"Leer"},2,0)</f>
        <v>Leer</v>
      </c>
      <c r="W528" s="6" t="str">
        <f t="shared" si="63"/>
        <v>Leer</v>
      </c>
      <c r="X528" s="6">
        <f>VLOOKUP($C528,{"29 - Psychiatrie (Erwachsene)",1;"30 - Kinder- und Jugendpsychiatrie",1;"31 - Psychosomatik",1;"00 - Bitte eine Fachabteilung auswählen",0;"",0},2,0)</f>
        <v>0</v>
      </c>
      <c r="Y528" s="6">
        <f t="shared" si="64"/>
        <v>0</v>
      </c>
      <c r="Z528" s="6">
        <f t="shared" si="65"/>
        <v>0</v>
      </c>
      <c r="AA528" s="6">
        <f t="shared" si="66"/>
        <v>0</v>
      </c>
      <c r="AB528" s="6">
        <f t="shared" si="67"/>
        <v>0</v>
      </c>
      <c r="AC528" s="6">
        <f t="shared" si="68"/>
        <v>0</v>
      </c>
      <c r="AD528" s="6">
        <f t="shared" si="10"/>
        <v>0</v>
      </c>
      <c r="AE528" s="6">
        <f t="shared" si="11"/>
        <v>0</v>
      </c>
    </row>
    <row r="529" spans="1:31" s="20" customFormat="1" ht="15" customHeight="1" x14ac:dyDescent="0.25">
      <c r="A529" s="19"/>
      <c r="B529" s="74" t="str">
        <f t="shared" si="70"/>
        <v>!!!</v>
      </c>
      <c r="C529" s="202" t="str">
        <f>IF($D529&lt;&gt;"",VLOOKUP(TEXT($D529,0),'Angaben Stationen'!$C$15:$D$114,2,0),"")</f>
        <v/>
      </c>
      <c r="D529" s="203"/>
      <c r="E529" s="210"/>
      <c r="F529" s="222"/>
      <c r="G529" s="205"/>
      <c r="H529" s="205"/>
      <c r="I529" s="223"/>
      <c r="J529" s="224"/>
      <c r="K529" s="114"/>
      <c r="L529" s="115"/>
      <c r="Q529" s="6">
        <f t="shared" ref="Q529:Q592" si="71">IF(LEN(B529)&gt;0,0,1)</f>
        <v>0</v>
      </c>
      <c r="R529" s="6" t="str">
        <f>VLOOKUP(C529,{"29 - Psychiatrie (Erwachsene)","BGI";"30 - Kinder- und Jugendpsychiatrie","BGII";"31 - Psychosomatik","BGI";"00 - Bitte eine Fachabteilung auswählen","Leer";"","Leer"},2,0)</f>
        <v>Leer</v>
      </c>
      <c r="S529" s="6" t="str">
        <f>VLOOKUP(C529,{"29 - Psychiatrie (Erwachsene)","BGIb";"30 - Kinder- und Jugendpsychiatrie","BGIIb";"31 - Psychosomatik","BGIb";"00 - Bitte eine Fachabteilung auswählen","Leer";"","Leer"},2,0)</f>
        <v>Leer</v>
      </c>
      <c r="T529" s="6" t="str">
        <f t="shared" si="69"/>
        <v>Leer</v>
      </c>
      <c r="U529" s="6" t="str">
        <f t="shared" ref="U529:U592" si="72">IF($C529&lt;&gt;"","Monate","")</f>
        <v/>
      </c>
      <c r="V529" s="6" t="str">
        <f>VLOOKUP($C529,{"29 - Psychiatrie (Erwachsene)","Anrechnungstatbestand";"30 - Kinder- und Jugendpsychiatrie","Anrechnungstatbestand";"31 - Psychosomatik","Anrechnungstatbestand";"","Leer";0,"Leer"},2,0)</f>
        <v>Leer</v>
      </c>
      <c r="W529" s="6" t="str">
        <f t="shared" ref="W529:W592" si="73">IF(F529="Anrechnung Fachkräfte Nicht-PPP-RL Berufsgruppen in VKS",S529,R529)</f>
        <v>Leer</v>
      </c>
      <c r="X529" s="6">
        <f>VLOOKUP($C529,{"29 - Psychiatrie (Erwachsene)",1;"30 - Kinder- und Jugendpsychiatrie",1;"31 - Psychosomatik",1;"00 - Bitte eine Fachabteilung auswählen",0;"",0},2,0)</f>
        <v>0</v>
      </c>
      <c r="Y529" s="6">
        <f t="shared" ref="Y529:Y592" si="74">IF(LEN($D529)&gt;0,1,0)</f>
        <v>0</v>
      </c>
      <c r="Z529" s="6">
        <f t="shared" ref="Z529:Z592" si="75">IF(LEN($E529)&gt;0,1,0)</f>
        <v>0</v>
      </c>
      <c r="AA529" s="6">
        <f t="shared" ref="AA529:AA592" si="76">IF(LEN($F529)&gt;0,1,0)</f>
        <v>0</v>
      </c>
      <c r="AB529" s="6">
        <f t="shared" ref="AB529:AB592" si="77">IF(LEN($G529)&gt;0,1,0)</f>
        <v>0</v>
      </c>
      <c r="AC529" s="6">
        <f t="shared" ref="AC529:AC592" si="78">IF(LEN($H529)&gt;0,1,0)</f>
        <v>0</v>
      </c>
      <c r="AD529" s="6">
        <f t="shared" si="10"/>
        <v>0</v>
      </c>
      <c r="AE529" s="6">
        <f t="shared" si="11"/>
        <v>0</v>
      </c>
    </row>
    <row r="530" spans="1:31" s="20" customFormat="1" ht="15" customHeight="1" x14ac:dyDescent="0.25">
      <c r="A530" s="19"/>
      <c r="B530" s="74" t="str">
        <f t="shared" si="70"/>
        <v>!!!</v>
      </c>
      <c r="C530" s="202" t="str">
        <f>IF($D530&lt;&gt;"",VLOOKUP(TEXT($D530,0),'Angaben Stationen'!$C$15:$D$114,2,0),"")</f>
        <v/>
      </c>
      <c r="D530" s="203"/>
      <c r="E530" s="210"/>
      <c r="F530" s="222"/>
      <c r="G530" s="205"/>
      <c r="H530" s="205"/>
      <c r="I530" s="223"/>
      <c r="J530" s="224"/>
      <c r="K530" s="114"/>
      <c r="L530" s="115"/>
      <c r="Q530" s="6">
        <f t="shared" si="71"/>
        <v>0</v>
      </c>
      <c r="R530" s="6" t="str">
        <f>VLOOKUP(C530,{"29 - Psychiatrie (Erwachsene)","BGI";"30 - Kinder- und Jugendpsychiatrie","BGII";"31 - Psychosomatik","BGI";"00 - Bitte eine Fachabteilung auswählen","Leer";"","Leer"},2,0)</f>
        <v>Leer</v>
      </c>
      <c r="S530" s="6" t="str">
        <f>VLOOKUP(C530,{"29 - Psychiatrie (Erwachsene)","BGIb";"30 - Kinder- und Jugendpsychiatrie","BGIIb";"31 - Psychosomatik","BGIb";"00 - Bitte eine Fachabteilung auswählen","Leer";"","Leer"},2,0)</f>
        <v>Leer</v>
      </c>
      <c r="T530" s="6" t="str">
        <f t="shared" ref="T530:T593" si="79">IF($D529&lt;&gt;"","Stationen","Leer")</f>
        <v>Leer</v>
      </c>
      <c r="U530" s="6" t="str">
        <f t="shared" si="72"/>
        <v/>
      </c>
      <c r="V530" s="6" t="str">
        <f>VLOOKUP($C530,{"29 - Psychiatrie (Erwachsene)","Anrechnungstatbestand";"30 - Kinder- und Jugendpsychiatrie","Anrechnungstatbestand";"31 - Psychosomatik","Anrechnungstatbestand";"","Leer";0,"Leer"},2,0)</f>
        <v>Leer</v>
      </c>
      <c r="W530" s="6" t="str">
        <f t="shared" si="73"/>
        <v>Leer</v>
      </c>
      <c r="X530" s="6">
        <f>VLOOKUP($C530,{"29 - Psychiatrie (Erwachsene)",1;"30 - Kinder- und Jugendpsychiatrie",1;"31 - Psychosomatik",1;"00 - Bitte eine Fachabteilung auswählen",0;"",0},2,0)</f>
        <v>0</v>
      </c>
      <c r="Y530" s="6">
        <f t="shared" si="74"/>
        <v>0</v>
      </c>
      <c r="Z530" s="6">
        <f t="shared" si="75"/>
        <v>0</v>
      </c>
      <c r="AA530" s="6">
        <f t="shared" si="76"/>
        <v>0</v>
      </c>
      <c r="AB530" s="6">
        <f t="shared" si="77"/>
        <v>0</v>
      </c>
      <c r="AC530" s="6">
        <f t="shared" si="78"/>
        <v>0</v>
      </c>
      <c r="AD530" s="6">
        <f t="shared" si="10"/>
        <v>0</v>
      </c>
      <c r="AE530" s="6">
        <f t="shared" si="11"/>
        <v>0</v>
      </c>
    </row>
    <row r="531" spans="1:31" s="20" customFormat="1" ht="15" customHeight="1" x14ac:dyDescent="0.25">
      <c r="A531" s="19"/>
      <c r="B531" s="74" t="str">
        <f t="shared" si="70"/>
        <v>!!!</v>
      </c>
      <c r="C531" s="202" t="str">
        <f>IF($D531&lt;&gt;"",VLOOKUP(TEXT($D531,0),'Angaben Stationen'!$C$15:$D$114,2,0),"")</f>
        <v/>
      </c>
      <c r="D531" s="203"/>
      <c r="E531" s="210"/>
      <c r="F531" s="222"/>
      <c r="G531" s="205"/>
      <c r="H531" s="205"/>
      <c r="I531" s="223"/>
      <c r="J531" s="224"/>
      <c r="K531" s="114"/>
      <c r="L531" s="115"/>
      <c r="Q531" s="6">
        <f t="shared" si="71"/>
        <v>0</v>
      </c>
      <c r="R531" s="6" t="str">
        <f>VLOOKUP(C531,{"29 - Psychiatrie (Erwachsene)","BGI";"30 - Kinder- und Jugendpsychiatrie","BGII";"31 - Psychosomatik","BGI";"00 - Bitte eine Fachabteilung auswählen","Leer";"","Leer"},2,0)</f>
        <v>Leer</v>
      </c>
      <c r="S531" s="6" t="str">
        <f>VLOOKUP(C531,{"29 - Psychiatrie (Erwachsene)","BGIb";"30 - Kinder- und Jugendpsychiatrie","BGIIb";"31 - Psychosomatik","BGIb";"00 - Bitte eine Fachabteilung auswählen","Leer";"","Leer"},2,0)</f>
        <v>Leer</v>
      </c>
      <c r="T531" s="6" t="str">
        <f t="shared" si="79"/>
        <v>Leer</v>
      </c>
      <c r="U531" s="6" t="str">
        <f t="shared" si="72"/>
        <v/>
      </c>
      <c r="V531" s="6" t="str">
        <f>VLOOKUP($C531,{"29 - Psychiatrie (Erwachsene)","Anrechnungstatbestand";"30 - Kinder- und Jugendpsychiatrie","Anrechnungstatbestand";"31 - Psychosomatik","Anrechnungstatbestand";"","Leer";0,"Leer"},2,0)</f>
        <v>Leer</v>
      </c>
      <c r="W531" s="6" t="str">
        <f t="shared" si="73"/>
        <v>Leer</v>
      </c>
      <c r="X531" s="6">
        <f>VLOOKUP($C531,{"29 - Psychiatrie (Erwachsene)",1;"30 - Kinder- und Jugendpsychiatrie",1;"31 - Psychosomatik",1;"00 - Bitte eine Fachabteilung auswählen",0;"",0},2,0)</f>
        <v>0</v>
      </c>
      <c r="Y531" s="6">
        <f t="shared" si="74"/>
        <v>0</v>
      </c>
      <c r="Z531" s="6">
        <f t="shared" si="75"/>
        <v>0</v>
      </c>
      <c r="AA531" s="6">
        <f t="shared" si="76"/>
        <v>0</v>
      </c>
      <c r="AB531" s="6">
        <f t="shared" si="77"/>
        <v>0</v>
      </c>
      <c r="AC531" s="6">
        <f t="shared" si="78"/>
        <v>0</v>
      </c>
      <c r="AD531" s="6">
        <f t="shared" si="10"/>
        <v>0</v>
      </c>
      <c r="AE531" s="6">
        <f t="shared" si="11"/>
        <v>0</v>
      </c>
    </row>
    <row r="532" spans="1:31" s="20" customFormat="1" ht="15" customHeight="1" x14ac:dyDescent="0.25">
      <c r="A532" s="19"/>
      <c r="B532" s="74" t="str">
        <f t="shared" si="70"/>
        <v>!!!</v>
      </c>
      <c r="C532" s="202" t="str">
        <f>IF($D532&lt;&gt;"",VLOOKUP(TEXT($D532,0),'Angaben Stationen'!$C$15:$D$114,2,0),"")</f>
        <v/>
      </c>
      <c r="D532" s="203"/>
      <c r="E532" s="210"/>
      <c r="F532" s="222"/>
      <c r="G532" s="205"/>
      <c r="H532" s="205"/>
      <c r="I532" s="223"/>
      <c r="J532" s="224"/>
      <c r="K532" s="114"/>
      <c r="L532" s="115"/>
      <c r="Q532" s="6">
        <f t="shared" si="71"/>
        <v>0</v>
      </c>
      <c r="R532" s="6" t="str">
        <f>VLOOKUP(C532,{"29 - Psychiatrie (Erwachsene)","BGI";"30 - Kinder- und Jugendpsychiatrie","BGII";"31 - Psychosomatik","BGI";"00 - Bitte eine Fachabteilung auswählen","Leer";"","Leer"},2,0)</f>
        <v>Leer</v>
      </c>
      <c r="S532" s="6" t="str">
        <f>VLOOKUP(C532,{"29 - Psychiatrie (Erwachsene)","BGIb";"30 - Kinder- und Jugendpsychiatrie","BGIIb";"31 - Psychosomatik","BGIb";"00 - Bitte eine Fachabteilung auswählen","Leer";"","Leer"},2,0)</f>
        <v>Leer</v>
      </c>
      <c r="T532" s="6" t="str">
        <f t="shared" si="79"/>
        <v>Leer</v>
      </c>
      <c r="U532" s="6" t="str">
        <f t="shared" si="72"/>
        <v/>
      </c>
      <c r="V532" s="6" t="str">
        <f>VLOOKUP($C532,{"29 - Psychiatrie (Erwachsene)","Anrechnungstatbestand";"30 - Kinder- und Jugendpsychiatrie","Anrechnungstatbestand";"31 - Psychosomatik","Anrechnungstatbestand";"","Leer";0,"Leer"},2,0)</f>
        <v>Leer</v>
      </c>
      <c r="W532" s="6" t="str">
        <f t="shared" si="73"/>
        <v>Leer</v>
      </c>
      <c r="X532" s="6">
        <f>VLOOKUP($C532,{"29 - Psychiatrie (Erwachsene)",1;"30 - Kinder- und Jugendpsychiatrie",1;"31 - Psychosomatik",1;"00 - Bitte eine Fachabteilung auswählen",0;"",0},2,0)</f>
        <v>0</v>
      </c>
      <c r="Y532" s="6">
        <f t="shared" si="74"/>
        <v>0</v>
      </c>
      <c r="Z532" s="6">
        <f t="shared" si="75"/>
        <v>0</v>
      </c>
      <c r="AA532" s="6">
        <f t="shared" si="76"/>
        <v>0</v>
      </c>
      <c r="AB532" s="6">
        <f t="shared" si="77"/>
        <v>0</v>
      </c>
      <c r="AC532" s="6">
        <f t="shared" si="78"/>
        <v>0</v>
      </c>
      <c r="AD532" s="6">
        <f t="shared" si="10"/>
        <v>0</v>
      </c>
      <c r="AE532" s="6">
        <f t="shared" si="11"/>
        <v>0</v>
      </c>
    </row>
    <row r="533" spans="1:31" s="20" customFormat="1" ht="15" customHeight="1" x14ac:dyDescent="0.25">
      <c r="A533" s="19"/>
      <c r="B533" s="74" t="str">
        <f t="shared" si="70"/>
        <v>!!!</v>
      </c>
      <c r="C533" s="202" t="str">
        <f>IF($D533&lt;&gt;"",VLOOKUP(TEXT($D533,0),'Angaben Stationen'!$C$15:$D$114,2,0),"")</f>
        <v/>
      </c>
      <c r="D533" s="203"/>
      <c r="E533" s="210"/>
      <c r="F533" s="222"/>
      <c r="G533" s="205"/>
      <c r="H533" s="205"/>
      <c r="I533" s="223"/>
      <c r="J533" s="224"/>
      <c r="K533" s="114"/>
      <c r="L533" s="115"/>
      <c r="Q533" s="6">
        <f t="shared" si="71"/>
        <v>0</v>
      </c>
      <c r="R533" s="6" t="str">
        <f>VLOOKUP(C533,{"29 - Psychiatrie (Erwachsene)","BGI";"30 - Kinder- und Jugendpsychiatrie","BGII";"31 - Psychosomatik","BGI";"00 - Bitte eine Fachabteilung auswählen","Leer";"","Leer"},2,0)</f>
        <v>Leer</v>
      </c>
      <c r="S533" s="6" t="str">
        <f>VLOOKUP(C533,{"29 - Psychiatrie (Erwachsene)","BGIb";"30 - Kinder- und Jugendpsychiatrie","BGIIb";"31 - Psychosomatik","BGIb";"00 - Bitte eine Fachabteilung auswählen","Leer";"","Leer"},2,0)</f>
        <v>Leer</v>
      </c>
      <c r="T533" s="6" t="str">
        <f t="shared" si="79"/>
        <v>Leer</v>
      </c>
      <c r="U533" s="6" t="str">
        <f t="shared" si="72"/>
        <v/>
      </c>
      <c r="V533" s="6" t="str">
        <f>VLOOKUP($C533,{"29 - Psychiatrie (Erwachsene)","Anrechnungstatbestand";"30 - Kinder- und Jugendpsychiatrie","Anrechnungstatbestand";"31 - Psychosomatik","Anrechnungstatbestand";"","Leer";0,"Leer"},2,0)</f>
        <v>Leer</v>
      </c>
      <c r="W533" s="6" t="str">
        <f t="shared" si="73"/>
        <v>Leer</v>
      </c>
      <c r="X533" s="6">
        <f>VLOOKUP($C533,{"29 - Psychiatrie (Erwachsene)",1;"30 - Kinder- und Jugendpsychiatrie",1;"31 - Psychosomatik",1;"00 - Bitte eine Fachabteilung auswählen",0;"",0},2,0)</f>
        <v>0</v>
      </c>
      <c r="Y533" s="6">
        <f t="shared" si="74"/>
        <v>0</v>
      </c>
      <c r="Z533" s="6">
        <f t="shared" si="75"/>
        <v>0</v>
      </c>
      <c r="AA533" s="6">
        <f t="shared" si="76"/>
        <v>0</v>
      </c>
      <c r="AB533" s="6">
        <f t="shared" si="77"/>
        <v>0</v>
      </c>
      <c r="AC533" s="6">
        <f t="shared" si="78"/>
        <v>0</v>
      </c>
      <c r="AD533" s="6">
        <f t="shared" si="10"/>
        <v>0</v>
      </c>
      <c r="AE533" s="6">
        <f t="shared" si="11"/>
        <v>0</v>
      </c>
    </row>
    <row r="534" spans="1:31" s="20" customFormat="1" ht="15" customHeight="1" x14ac:dyDescent="0.25">
      <c r="A534" s="19"/>
      <c r="B534" s="74" t="str">
        <f t="shared" si="70"/>
        <v>!!!</v>
      </c>
      <c r="C534" s="202" t="str">
        <f>IF($D534&lt;&gt;"",VLOOKUP(TEXT($D534,0),'Angaben Stationen'!$C$15:$D$114,2,0),"")</f>
        <v/>
      </c>
      <c r="D534" s="203"/>
      <c r="E534" s="210"/>
      <c r="F534" s="222"/>
      <c r="G534" s="205"/>
      <c r="H534" s="205"/>
      <c r="I534" s="223"/>
      <c r="J534" s="224"/>
      <c r="K534" s="114"/>
      <c r="L534" s="115"/>
      <c r="Q534" s="6">
        <f t="shared" si="71"/>
        <v>0</v>
      </c>
      <c r="R534" s="6" t="str">
        <f>VLOOKUP(C534,{"29 - Psychiatrie (Erwachsene)","BGI";"30 - Kinder- und Jugendpsychiatrie","BGII";"31 - Psychosomatik","BGI";"00 - Bitte eine Fachabteilung auswählen","Leer";"","Leer"},2,0)</f>
        <v>Leer</v>
      </c>
      <c r="S534" s="6" t="str">
        <f>VLOOKUP(C534,{"29 - Psychiatrie (Erwachsene)","BGIb";"30 - Kinder- und Jugendpsychiatrie","BGIIb";"31 - Psychosomatik","BGIb";"00 - Bitte eine Fachabteilung auswählen","Leer";"","Leer"},2,0)</f>
        <v>Leer</v>
      </c>
      <c r="T534" s="6" t="str">
        <f t="shared" si="79"/>
        <v>Leer</v>
      </c>
      <c r="U534" s="6" t="str">
        <f t="shared" si="72"/>
        <v/>
      </c>
      <c r="V534" s="6" t="str">
        <f>VLOOKUP($C534,{"29 - Psychiatrie (Erwachsene)","Anrechnungstatbestand";"30 - Kinder- und Jugendpsychiatrie","Anrechnungstatbestand";"31 - Psychosomatik","Anrechnungstatbestand";"","Leer";0,"Leer"},2,0)</f>
        <v>Leer</v>
      </c>
      <c r="W534" s="6" t="str">
        <f t="shared" si="73"/>
        <v>Leer</v>
      </c>
      <c r="X534" s="6">
        <f>VLOOKUP($C534,{"29 - Psychiatrie (Erwachsene)",1;"30 - Kinder- und Jugendpsychiatrie",1;"31 - Psychosomatik",1;"00 - Bitte eine Fachabteilung auswählen",0;"",0},2,0)</f>
        <v>0</v>
      </c>
      <c r="Y534" s="6">
        <f t="shared" si="74"/>
        <v>0</v>
      </c>
      <c r="Z534" s="6">
        <f t="shared" si="75"/>
        <v>0</v>
      </c>
      <c r="AA534" s="6">
        <f t="shared" si="76"/>
        <v>0</v>
      </c>
      <c r="AB534" s="6">
        <f t="shared" si="77"/>
        <v>0</v>
      </c>
      <c r="AC534" s="6">
        <f t="shared" si="78"/>
        <v>0</v>
      </c>
      <c r="AD534" s="6">
        <f t="shared" si="10"/>
        <v>0</v>
      </c>
      <c r="AE534" s="6">
        <f t="shared" si="11"/>
        <v>0</v>
      </c>
    </row>
    <row r="535" spans="1:31" s="20" customFormat="1" ht="15" customHeight="1" x14ac:dyDescent="0.25">
      <c r="A535" s="19"/>
      <c r="B535" s="74" t="str">
        <f t="shared" si="70"/>
        <v>!!!</v>
      </c>
      <c r="C535" s="202" t="str">
        <f>IF($D535&lt;&gt;"",VLOOKUP(TEXT($D535,0),'Angaben Stationen'!$C$15:$D$114,2,0),"")</f>
        <v/>
      </c>
      <c r="D535" s="203"/>
      <c r="E535" s="210"/>
      <c r="F535" s="222"/>
      <c r="G535" s="205"/>
      <c r="H535" s="205"/>
      <c r="I535" s="223"/>
      <c r="J535" s="224"/>
      <c r="K535" s="114"/>
      <c r="L535" s="115"/>
      <c r="Q535" s="6">
        <f t="shared" si="71"/>
        <v>0</v>
      </c>
      <c r="R535" s="6" t="str">
        <f>VLOOKUP(C535,{"29 - Psychiatrie (Erwachsene)","BGI";"30 - Kinder- und Jugendpsychiatrie","BGII";"31 - Psychosomatik","BGI";"00 - Bitte eine Fachabteilung auswählen","Leer";"","Leer"},2,0)</f>
        <v>Leer</v>
      </c>
      <c r="S535" s="6" t="str">
        <f>VLOOKUP(C535,{"29 - Psychiatrie (Erwachsene)","BGIb";"30 - Kinder- und Jugendpsychiatrie","BGIIb";"31 - Psychosomatik","BGIb";"00 - Bitte eine Fachabteilung auswählen","Leer";"","Leer"},2,0)</f>
        <v>Leer</v>
      </c>
      <c r="T535" s="6" t="str">
        <f t="shared" si="79"/>
        <v>Leer</v>
      </c>
      <c r="U535" s="6" t="str">
        <f t="shared" si="72"/>
        <v/>
      </c>
      <c r="V535" s="6" t="str">
        <f>VLOOKUP($C535,{"29 - Psychiatrie (Erwachsene)","Anrechnungstatbestand";"30 - Kinder- und Jugendpsychiatrie","Anrechnungstatbestand";"31 - Psychosomatik","Anrechnungstatbestand";"","Leer";0,"Leer"},2,0)</f>
        <v>Leer</v>
      </c>
      <c r="W535" s="6" t="str">
        <f t="shared" si="73"/>
        <v>Leer</v>
      </c>
      <c r="X535" s="6">
        <f>VLOOKUP($C535,{"29 - Psychiatrie (Erwachsene)",1;"30 - Kinder- und Jugendpsychiatrie",1;"31 - Psychosomatik",1;"00 - Bitte eine Fachabteilung auswählen",0;"",0},2,0)</f>
        <v>0</v>
      </c>
      <c r="Y535" s="6">
        <f t="shared" si="74"/>
        <v>0</v>
      </c>
      <c r="Z535" s="6">
        <f t="shared" si="75"/>
        <v>0</v>
      </c>
      <c r="AA535" s="6">
        <f t="shared" si="76"/>
        <v>0</v>
      </c>
      <c r="AB535" s="6">
        <f t="shared" si="77"/>
        <v>0</v>
      </c>
      <c r="AC535" s="6">
        <f t="shared" si="78"/>
        <v>0</v>
      </c>
      <c r="AD535" s="6">
        <f t="shared" si="10"/>
        <v>0</v>
      </c>
      <c r="AE535" s="6">
        <f t="shared" si="11"/>
        <v>0</v>
      </c>
    </row>
    <row r="536" spans="1:31" s="20" customFormat="1" ht="15" customHeight="1" x14ac:dyDescent="0.25">
      <c r="A536" s="19"/>
      <c r="B536" s="74" t="str">
        <f t="shared" si="70"/>
        <v>!!!</v>
      </c>
      <c r="C536" s="202" t="str">
        <f>IF($D536&lt;&gt;"",VLOOKUP(TEXT($D536,0),'Angaben Stationen'!$C$15:$D$114,2,0),"")</f>
        <v/>
      </c>
      <c r="D536" s="203"/>
      <c r="E536" s="210"/>
      <c r="F536" s="222"/>
      <c r="G536" s="205"/>
      <c r="H536" s="205"/>
      <c r="I536" s="223"/>
      <c r="J536" s="224"/>
      <c r="K536" s="114"/>
      <c r="L536" s="115"/>
      <c r="Q536" s="6">
        <f t="shared" si="71"/>
        <v>0</v>
      </c>
      <c r="R536" s="6" t="str">
        <f>VLOOKUP(C536,{"29 - Psychiatrie (Erwachsene)","BGI";"30 - Kinder- und Jugendpsychiatrie","BGII";"31 - Psychosomatik","BGI";"00 - Bitte eine Fachabteilung auswählen","Leer";"","Leer"},2,0)</f>
        <v>Leer</v>
      </c>
      <c r="S536" s="6" t="str">
        <f>VLOOKUP(C536,{"29 - Psychiatrie (Erwachsene)","BGIb";"30 - Kinder- und Jugendpsychiatrie","BGIIb";"31 - Psychosomatik","BGIb";"00 - Bitte eine Fachabteilung auswählen","Leer";"","Leer"},2,0)</f>
        <v>Leer</v>
      </c>
      <c r="T536" s="6" t="str">
        <f t="shared" si="79"/>
        <v>Leer</v>
      </c>
      <c r="U536" s="6" t="str">
        <f t="shared" si="72"/>
        <v/>
      </c>
      <c r="V536" s="6" t="str">
        <f>VLOOKUP($C536,{"29 - Psychiatrie (Erwachsene)","Anrechnungstatbestand";"30 - Kinder- und Jugendpsychiatrie","Anrechnungstatbestand";"31 - Psychosomatik","Anrechnungstatbestand";"","Leer";0,"Leer"},2,0)</f>
        <v>Leer</v>
      </c>
      <c r="W536" s="6" t="str">
        <f t="shared" si="73"/>
        <v>Leer</v>
      </c>
      <c r="X536" s="6">
        <f>VLOOKUP($C536,{"29 - Psychiatrie (Erwachsene)",1;"30 - Kinder- und Jugendpsychiatrie",1;"31 - Psychosomatik",1;"00 - Bitte eine Fachabteilung auswählen",0;"",0},2,0)</f>
        <v>0</v>
      </c>
      <c r="Y536" s="6">
        <f t="shared" si="74"/>
        <v>0</v>
      </c>
      <c r="Z536" s="6">
        <f t="shared" si="75"/>
        <v>0</v>
      </c>
      <c r="AA536" s="6">
        <f t="shared" si="76"/>
        <v>0</v>
      </c>
      <c r="AB536" s="6">
        <f t="shared" si="77"/>
        <v>0</v>
      </c>
      <c r="AC536" s="6">
        <f t="shared" si="78"/>
        <v>0</v>
      </c>
      <c r="AD536" s="6">
        <f t="shared" si="10"/>
        <v>0</v>
      </c>
      <c r="AE536" s="6">
        <f t="shared" si="11"/>
        <v>0</v>
      </c>
    </row>
    <row r="537" spans="1:31" s="20" customFormat="1" ht="15" customHeight="1" x14ac:dyDescent="0.25">
      <c r="A537" s="19"/>
      <c r="B537" s="74" t="str">
        <f t="shared" si="70"/>
        <v>!!!</v>
      </c>
      <c r="C537" s="202" t="str">
        <f>IF($D537&lt;&gt;"",VLOOKUP(TEXT($D537,0),'Angaben Stationen'!$C$15:$D$114,2,0),"")</f>
        <v/>
      </c>
      <c r="D537" s="203"/>
      <c r="E537" s="210"/>
      <c r="F537" s="222"/>
      <c r="G537" s="205"/>
      <c r="H537" s="205"/>
      <c r="I537" s="223"/>
      <c r="J537" s="224"/>
      <c r="K537" s="114"/>
      <c r="L537" s="115"/>
      <c r="Q537" s="6">
        <f t="shared" si="71"/>
        <v>0</v>
      </c>
      <c r="R537" s="6" t="str">
        <f>VLOOKUP(C537,{"29 - Psychiatrie (Erwachsene)","BGI";"30 - Kinder- und Jugendpsychiatrie","BGII";"31 - Psychosomatik","BGI";"00 - Bitte eine Fachabteilung auswählen","Leer";"","Leer"},2,0)</f>
        <v>Leer</v>
      </c>
      <c r="S537" s="6" t="str">
        <f>VLOOKUP(C537,{"29 - Psychiatrie (Erwachsene)","BGIb";"30 - Kinder- und Jugendpsychiatrie","BGIIb";"31 - Psychosomatik","BGIb";"00 - Bitte eine Fachabteilung auswählen","Leer";"","Leer"},2,0)</f>
        <v>Leer</v>
      </c>
      <c r="T537" s="6" t="str">
        <f t="shared" si="79"/>
        <v>Leer</v>
      </c>
      <c r="U537" s="6" t="str">
        <f t="shared" si="72"/>
        <v/>
      </c>
      <c r="V537" s="6" t="str">
        <f>VLOOKUP($C537,{"29 - Psychiatrie (Erwachsene)","Anrechnungstatbestand";"30 - Kinder- und Jugendpsychiatrie","Anrechnungstatbestand";"31 - Psychosomatik","Anrechnungstatbestand";"","Leer";0,"Leer"},2,0)</f>
        <v>Leer</v>
      </c>
      <c r="W537" s="6" t="str">
        <f t="shared" si="73"/>
        <v>Leer</v>
      </c>
      <c r="X537" s="6">
        <f>VLOOKUP($C537,{"29 - Psychiatrie (Erwachsene)",1;"30 - Kinder- und Jugendpsychiatrie",1;"31 - Psychosomatik",1;"00 - Bitte eine Fachabteilung auswählen",0;"",0},2,0)</f>
        <v>0</v>
      </c>
      <c r="Y537" s="6">
        <f t="shared" si="74"/>
        <v>0</v>
      </c>
      <c r="Z537" s="6">
        <f t="shared" si="75"/>
        <v>0</v>
      </c>
      <c r="AA537" s="6">
        <f t="shared" si="76"/>
        <v>0</v>
      </c>
      <c r="AB537" s="6">
        <f t="shared" si="77"/>
        <v>0</v>
      </c>
      <c r="AC537" s="6">
        <f t="shared" si="78"/>
        <v>0</v>
      </c>
      <c r="AD537" s="6">
        <f t="shared" si="10"/>
        <v>0</v>
      </c>
      <c r="AE537" s="6">
        <f t="shared" si="11"/>
        <v>0</v>
      </c>
    </row>
    <row r="538" spans="1:31" s="20" customFormat="1" ht="15" customHeight="1" x14ac:dyDescent="0.25">
      <c r="A538" s="19"/>
      <c r="B538" s="74" t="str">
        <f t="shared" si="70"/>
        <v>!!!</v>
      </c>
      <c r="C538" s="202" t="str">
        <f>IF($D538&lt;&gt;"",VLOOKUP(TEXT($D538,0),'Angaben Stationen'!$C$15:$D$114,2,0),"")</f>
        <v/>
      </c>
      <c r="D538" s="203"/>
      <c r="E538" s="210"/>
      <c r="F538" s="222"/>
      <c r="G538" s="205"/>
      <c r="H538" s="205"/>
      <c r="I538" s="223"/>
      <c r="J538" s="224"/>
      <c r="K538" s="114"/>
      <c r="L538" s="115"/>
      <c r="Q538" s="6">
        <f t="shared" si="71"/>
        <v>0</v>
      </c>
      <c r="R538" s="6" t="str">
        <f>VLOOKUP(C538,{"29 - Psychiatrie (Erwachsene)","BGI";"30 - Kinder- und Jugendpsychiatrie","BGII";"31 - Psychosomatik","BGI";"00 - Bitte eine Fachabteilung auswählen","Leer";"","Leer"},2,0)</f>
        <v>Leer</v>
      </c>
      <c r="S538" s="6" t="str">
        <f>VLOOKUP(C538,{"29 - Psychiatrie (Erwachsene)","BGIb";"30 - Kinder- und Jugendpsychiatrie","BGIIb";"31 - Psychosomatik","BGIb";"00 - Bitte eine Fachabteilung auswählen","Leer";"","Leer"},2,0)</f>
        <v>Leer</v>
      </c>
      <c r="T538" s="6" t="str">
        <f t="shared" si="79"/>
        <v>Leer</v>
      </c>
      <c r="U538" s="6" t="str">
        <f t="shared" si="72"/>
        <v/>
      </c>
      <c r="V538" s="6" t="str">
        <f>VLOOKUP($C538,{"29 - Psychiatrie (Erwachsene)","Anrechnungstatbestand";"30 - Kinder- und Jugendpsychiatrie","Anrechnungstatbestand";"31 - Psychosomatik","Anrechnungstatbestand";"","Leer";0,"Leer"},2,0)</f>
        <v>Leer</v>
      </c>
      <c r="W538" s="6" t="str">
        <f t="shared" si="73"/>
        <v>Leer</v>
      </c>
      <c r="X538" s="6">
        <f>VLOOKUP($C538,{"29 - Psychiatrie (Erwachsene)",1;"30 - Kinder- und Jugendpsychiatrie",1;"31 - Psychosomatik",1;"00 - Bitte eine Fachabteilung auswählen",0;"",0},2,0)</f>
        <v>0</v>
      </c>
      <c r="Y538" s="6">
        <f t="shared" si="74"/>
        <v>0</v>
      </c>
      <c r="Z538" s="6">
        <f t="shared" si="75"/>
        <v>0</v>
      </c>
      <c r="AA538" s="6">
        <f t="shared" si="76"/>
        <v>0</v>
      </c>
      <c r="AB538" s="6">
        <f t="shared" si="77"/>
        <v>0</v>
      </c>
      <c r="AC538" s="6">
        <f t="shared" si="78"/>
        <v>0</v>
      </c>
      <c r="AD538" s="6">
        <f t="shared" si="10"/>
        <v>0</v>
      </c>
      <c r="AE538" s="6">
        <f t="shared" si="11"/>
        <v>0</v>
      </c>
    </row>
    <row r="539" spans="1:31" s="20" customFormat="1" ht="15" customHeight="1" x14ac:dyDescent="0.25">
      <c r="A539" s="19"/>
      <c r="B539" s="74" t="str">
        <f t="shared" si="70"/>
        <v>!!!</v>
      </c>
      <c r="C539" s="202" t="str">
        <f>IF($D539&lt;&gt;"",VLOOKUP(TEXT($D539,0),'Angaben Stationen'!$C$15:$D$114,2,0),"")</f>
        <v/>
      </c>
      <c r="D539" s="203"/>
      <c r="E539" s="210"/>
      <c r="F539" s="222"/>
      <c r="G539" s="205"/>
      <c r="H539" s="205"/>
      <c r="I539" s="223"/>
      <c r="J539" s="224"/>
      <c r="K539" s="114"/>
      <c r="L539" s="115"/>
      <c r="Q539" s="6">
        <f t="shared" si="71"/>
        <v>0</v>
      </c>
      <c r="R539" s="6" t="str">
        <f>VLOOKUP(C539,{"29 - Psychiatrie (Erwachsene)","BGI";"30 - Kinder- und Jugendpsychiatrie","BGII";"31 - Psychosomatik","BGI";"00 - Bitte eine Fachabteilung auswählen","Leer";"","Leer"},2,0)</f>
        <v>Leer</v>
      </c>
      <c r="S539" s="6" t="str">
        <f>VLOOKUP(C539,{"29 - Psychiatrie (Erwachsene)","BGIb";"30 - Kinder- und Jugendpsychiatrie","BGIIb";"31 - Psychosomatik","BGIb";"00 - Bitte eine Fachabteilung auswählen","Leer";"","Leer"},2,0)</f>
        <v>Leer</v>
      </c>
      <c r="T539" s="6" t="str">
        <f t="shared" si="79"/>
        <v>Leer</v>
      </c>
      <c r="U539" s="6" t="str">
        <f t="shared" si="72"/>
        <v/>
      </c>
      <c r="V539" s="6" t="str">
        <f>VLOOKUP($C539,{"29 - Psychiatrie (Erwachsene)","Anrechnungstatbestand";"30 - Kinder- und Jugendpsychiatrie","Anrechnungstatbestand";"31 - Psychosomatik","Anrechnungstatbestand";"","Leer";0,"Leer"},2,0)</f>
        <v>Leer</v>
      </c>
      <c r="W539" s="6" t="str">
        <f t="shared" si="73"/>
        <v>Leer</v>
      </c>
      <c r="X539" s="6">
        <f>VLOOKUP($C539,{"29 - Psychiatrie (Erwachsene)",1;"30 - Kinder- und Jugendpsychiatrie",1;"31 - Psychosomatik",1;"00 - Bitte eine Fachabteilung auswählen",0;"",0},2,0)</f>
        <v>0</v>
      </c>
      <c r="Y539" s="6">
        <f t="shared" si="74"/>
        <v>0</v>
      </c>
      <c r="Z539" s="6">
        <f t="shared" si="75"/>
        <v>0</v>
      </c>
      <c r="AA539" s="6">
        <f t="shared" si="76"/>
        <v>0</v>
      </c>
      <c r="AB539" s="6">
        <f t="shared" si="77"/>
        <v>0</v>
      </c>
      <c r="AC539" s="6">
        <f t="shared" si="78"/>
        <v>0</v>
      </c>
      <c r="AD539" s="6">
        <f t="shared" si="10"/>
        <v>0</v>
      </c>
      <c r="AE539" s="6">
        <f t="shared" si="11"/>
        <v>0</v>
      </c>
    </row>
    <row r="540" spans="1:31" s="20" customFormat="1" ht="15" customHeight="1" x14ac:dyDescent="0.25">
      <c r="A540" s="19"/>
      <c r="B540" s="74" t="str">
        <f t="shared" si="70"/>
        <v>!!!</v>
      </c>
      <c r="C540" s="202" t="str">
        <f>IF($D540&lt;&gt;"",VLOOKUP(TEXT($D540,0),'Angaben Stationen'!$C$15:$D$114,2,0),"")</f>
        <v/>
      </c>
      <c r="D540" s="203"/>
      <c r="E540" s="210"/>
      <c r="F540" s="222"/>
      <c r="G540" s="205"/>
      <c r="H540" s="205"/>
      <c r="I540" s="223"/>
      <c r="J540" s="224"/>
      <c r="K540" s="114"/>
      <c r="L540" s="115"/>
      <c r="Q540" s="6">
        <f t="shared" si="71"/>
        <v>0</v>
      </c>
      <c r="R540" s="6" t="str">
        <f>VLOOKUP(C540,{"29 - Psychiatrie (Erwachsene)","BGI";"30 - Kinder- und Jugendpsychiatrie","BGII";"31 - Psychosomatik","BGI";"00 - Bitte eine Fachabteilung auswählen","Leer";"","Leer"},2,0)</f>
        <v>Leer</v>
      </c>
      <c r="S540" s="6" t="str">
        <f>VLOOKUP(C540,{"29 - Psychiatrie (Erwachsene)","BGIb";"30 - Kinder- und Jugendpsychiatrie","BGIIb";"31 - Psychosomatik","BGIb";"00 - Bitte eine Fachabteilung auswählen","Leer";"","Leer"},2,0)</f>
        <v>Leer</v>
      </c>
      <c r="T540" s="6" t="str">
        <f t="shared" si="79"/>
        <v>Leer</v>
      </c>
      <c r="U540" s="6" t="str">
        <f t="shared" si="72"/>
        <v/>
      </c>
      <c r="V540" s="6" t="str">
        <f>VLOOKUP($C540,{"29 - Psychiatrie (Erwachsene)","Anrechnungstatbestand";"30 - Kinder- und Jugendpsychiatrie","Anrechnungstatbestand";"31 - Psychosomatik","Anrechnungstatbestand";"","Leer";0,"Leer"},2,0)</f>
        <v>Leer</v>
      </c>
      <c r="W540" s="6" t="str">
        <f t="shared" si="73"/>
        <v>Leer</v>
      </c>
      <c r="X540" s="6">
        <f>VLOOKUP($C540,{"29 - Psychiatrie (Erwachsene)",1;"30 - Kinder- und Jugendpsychiatrie",1;"31 - Psychosomatik",1;"00 - Bitte eine Fachabteilung auswählen",0;"",0},2,0)</f>
        <v>0</v>
      </c>
      <c r="Y540" s="6">
        <f t="shared" si="74"/>
        <v>0</v>
      </c>
      <c r="Z540" s="6">
        <f t="shared" si="75"/>
        <v>0</v>
      </c>
      <c r="AA540" s="6">
        <f t="shared" si="76"/>
        <v>0</v>
      </c>
      <c r="AB540" s="6">
        <f t="shared" si="77"/>
        <v>0</v>
      </c>
      <c r="AC540" s="6">
        <f t="shared" si="78"/>
        <v>0</v>
      </c>
      <c r="AD540" s="6">
        <f t="shared" si="10"/>
        <v>0</v>
      </c>
      <c r="AE540" s="6">
        <f t="shared" si="11"/>
        <v>0</v>
      </c>
    </row>
    <row r="541" spans="1:31" s="20" customFormat="1" ht="15" customHeight="1" x14ac:dyDescent="0.25">
      <c r="A541" s="19"/>
      <c r="B541" s="74" t="str">
        <f t="shared" si="70"/>
        <v>!!!</v>
      </c>
      <c r="C541" s="202" t="str">
        <f>IF($D541&lt;&gt;"",VLOOKUP(TEXT($D541,0),'Angaben Stationen'!$C$15:$D$114,2,0),"")</f>
        <v/>
      </c>
      <c r="D541" s="203"/>
      <c r="E541" s="210"/>
      <c r="F541" s="222"/>
      <c r="G541" s="205"/>
      <c r="H541" s="205"/>
      <c r="I541" s="223"/>
      <c r="J541" s="224"/>
      <c r="K541" s="114"/>
      <c r="L541" s="115"/>
      <c r="Q541" s="6">
        <f t="shared" si="71"/>
        <v>0</v>
      </c>
      <c r="R541" s="6" t="str">
        <f>VLOOKUP(C541,{"29 - Psychiatrie (Erwachsene)","BGI";"30 - Kinder- und Jugendpsychiatrie","BGII";"31 - Psychosomatik","BGI";"00 - Bitte eine Fachabteilung auswählen","Leer";"","Leer"},2,0)</f>
        <v>Leer</v>
      </c>
      <c r="S541" s="6" t="str">
        <f>VLOOKUP(C541,{"29 - Psychiatrie (Erwachsene)","BGIb";"30 - Kinder- und Jugendpsychiatrie","BGIIb";"31 - Psychosomatik","BGIb";"00 - Bitte eine Fachabteilung auswählen","Leer";"","Leer"},2,0)</f>
        <v>Leer</v>
      </c>
      <c r="T541" s="6" t="str">
        <f t="shared" si="79"/>
        <v>Leer</v>
      </c>
      <c r="U541" s="6" t="str">
        <f t="shared" si="72"/>
        <v/>
      </c>
      <c r="V541" s="6" t="str">
        <f>VLOOKUP($C541,{"29 - Psychiatrie (Erwachsene)","Anrechnungstatbestand";"30 - Kinder- und Jugendpsychiatrie","Anrechnungstatbestand";"31 - Psychosomatik","Anrechnungstatbestand";"","Leer";0,"Leer"},2,0)</f>
        <v>Leer</v>
      </c>
      <c r="W541" s="6" t="str">
        <f t="shared" si="73"/>
        <v>Leer</v>
      </c>
      <c r="X541" s="6">
        <f>VLOOKUP($C541,{"29 - Psychiatrie (Erwachsene)",1;"30 - Kinder- und Jugendpsychiatrie",1;"31 - Psychosomatik",1;"00 - Bitte eine Fachabteilung auswählen",0;"",0},2,0)</f>
        <v>0</v>
      </c>
      <c r="Y541" s="6">
        <f t="shared" si="74"/>
        <v>0</v>
      </c>
      <c r="Z541" s="6">
        <f t="shared" si="75"/>
        <v>0</v>
      </c>
      <c r="AA541" s="6">
        <f t="shared" si="76"/>
        <v>0</v>
      </c>
      <c r="AB541" s="6">
        <f t="shared" si="77"/>
        <v>0</v>
      </c>
      <c r="AC541" s="6">
        <f t="shared" si="78"/>
        <v>0</v>
      </c>
      <c r="AD541" s="6">
        <f t="shared" si="10"/>
        <v>0</v>
      </c>
      <c r="AE541" s="6">
        <f t="shared" si="11"/>
        <v>0</v>
      </c>
    </row>
    <row r="542" spans="1:31" s="20" customFormat="1" ht="15" customHeight="1" x14ac:dyDescent="0.25">
      <c r="A542" s="19"/>
      <c r="B542" s="74" t="str">
        <f t="shared" si="70"/>
        <v>!!!</v>
      </c>
      <c r="C542" s="202" t="str">
        <f>IF($D542&lt;&gt;"",VLOOKUP(TEXT($D542,0),'Angaben Stationen'!$C$15:$D$114,2,0),"")</f>
        <v/>
      </c>
      <c r="D542" s="203"/>
      <c r="E542" s="210"/>
      <c r="F542" s="222"/>
      <c r="G542" s="205"/>
      <c r="H542" s="205"/>
      <c r="I542" s="223"/>
      <c r="J542" s="224"/>
      <c r="K542" s="114"/>
      <c r="L542" s="115"/>
      <c r="Q542" s="6">
        <f t="shared" si="71"/>
        <v>0</v>
      </c>
      <c r="R542" s="6" t="str">
        <f>VLOOKUP(C542,{"29 - Psychiatrie (Erwachsene)","BGI";"30 - Kinder- und Jugendpsychiatrie","BGII";"31 - Psychosomatik","BGI";"00 - Bitte eine Fachabteilung auswählen","Leer";"","Leer"},2,0)</f>
        <v>Leer</v>
      </c>
      <c r="S542" s="6" t="str">
        <f>VLOOKUP(C542,{"29 - Psychiatrie (Erwachsene)","BGIb";"30 - Kinder- und Jugendpsychiatrie","BGIIb";"31 - Psychosomatik","BGIb";"00 - Bitte eine Fachabteilung auswählen","Leer";"","Leer"},2,0)</f>
        <v>Leer</v>
      </c>
      <c r="T542" s="6" t="str">
        <f t="shared" si="79"/>
        <v>Leer</v>
      </c>
      <c r="U542" s="6" t="str">
        <f t="shared" si="72"/>
        <v/>
      </c>
      <c r="V542" s="6" t="str">
        <f>VLOOKUP($C542,{"29 - Psychiatrie (Erwachsene)","Anrechnungstatbestand";"30 - Kinder- und Jugendpsychiatrie","Anrechnungstatbestand";"31 - Psychosomatik","Anrechnungstatbestand";"","Leer";0,"Leer"},2,0)</f>
        <v>Leer</v>
      </c>
      <c r="W542" s="6" t="str">
        <f t="shared" si="73"/>
        <v>Leer</v>
      </c>
      <c r="X542" s="6">
        <f>VLOOKUP($C542,{"29 - Psychiatrie (Erwachsene)",1;"30 - Kinder- und Jugendpsychiatrie",1;"31 - Psychosomatik",1;"00 - Bitte eine Fachabteilung auswählen",0;"",0},2,0)</f>
        <v>0</v>
      </c>
      <c r="Y542" s="6">
        <f t="shared" si="74"/>
        <v>0</v>
      </c>
      <c r="Z542" s="6">
        <f t="shared" si="75"/>
        <v>0</v>
      </c>
      <c r="AA542" s="6">
        <f t="shared" si="76"/>
        <v>0</v>
      </c>
      <c r="AB542" s="6">
        <f t="shared" si="77"/>
        <v>0</v>
      </c>
      <c r="AC542" s="6">
        <f t="shared" si="78"/>
        <v>0</v>
      </c>
      <c r="AD542" s="6">
        <f t="shared" si="10"/>
        <v>0</v>
      </c>
      <c r="AE542" s="6">
        <f t="shared" si="11"/>
        <v>0</v>
      </c>
    </row>
    <row r="543" spans="1:31" s="20" customFormat="1" ht="15" customHeight="1" x14ac:dyDescent="0.25">
      <c r="A543" s="19"/>
      <c r="B543" s="74" t="str">
        <f t="shared" si="70"/>
        <v>!!!</v>
      </c>
      <c r="C543" s="202" t="str">
        <f>IF($D543&lt;&gt;"",VLOOKUP(TEXT($D543,0),'Angaben Stationen'!$C$15:$D$114,2,0),"")</f>
        <v/>
      </c>
      <c r="D543" s="203"/>
      <c r="E543" s="210"/>
      <c r="F543" s="222"/>
      <c r="G543" s="205"/>
      <c r="H543" s="205"/>
      <c r="I543" s="223"/>
      <c r="J543" s="224"/>
      <c r="K543" s="114"/>
      <c r="L543" s="115"/>
      <c r="Q543" s="6">
        <f t="shared" si="71"/>
        <v>0</v>
      </c>
      <c r="R543" s="6" t="str">
        <f>VLOOKUP(C543,{"29 - Psychiatrie (Erwachsene)","BGI";"30 - Kinder- und Jugendpsychiatrie","BGII";"31 - Psychosomatik","BGI";"00 - Bitte eine Fachabteilung auswählen","Leer";"","Leer"},2,0)</f>
        <v>Leer</v>
      </c>
      <c r="S543" s="6" t="str">
        <f>VLOOKUP(C543,{"29 - Psychiatrie (Erwachsene)","BGIb";"30 - Kinder- und Jugendpsychiatrie","BGIIb";"31 - Psychosomatik","BGIb";"00 - Bitte eine Fachabteilung auswählen","Leer";"","Leer"},2,0)</f>
        <v>Leer</v>
      </c>
      <c r="T543" s="6" t="str">
        <f t="shared" si="79"/>
        <v>Leer</v>
      </c>
      <c r="U543" s="6" t="str">
        <f t="shared" si="72"/>
        <v/>
      </c>
      <c r="V543" s="6" t="str">
        <f>VLOOKUP($C543,{"29 - Psychiatrie (Erwachsene)","Anrechnungstatbestand";"30 - Kinder- und Jugendpsychiatrie","Anrechnungstatbestand";"31 - Psychosomatik","Anrechnungstatbestand";"","Leer";0,"Leer"},2,0)</f>
        <v>Leer</v>
      </c>
      <c r="W543" s="6" t="str">
        <f t="shared" si="73"/>
        <v>Leer</v>
      </c>
      <c r="X543" s="6">
        <f>VLOOKUP($C543,{"29 - Psychiatrie (Erwachsene)",1;"30 - Kinder- und Jugendpsychiatrie",1;"31 - Psychosomatik",1;"00 - Bitte eine Fachabteilung auswählen",0;"",0},2,0)</f>
        <v>0</v>
      </c>
      <c r="Y543" s="6">
        <f t="shared" si="74"/>
        <v>0</v>
      </c>
      <c r="Z543" s="6">
        <f t="shared" si="75"/>
        <v>0</v>
      </c>
      <c r="AA543" s="6">
        <f t="shared" si="76"/>
        <v>0</v>
      </c>
      <c r="AB543" s="6">
        <f t="shared" si="77"/>
        <v>0</v>
      </c>
      <c r="AC543" s="6">
        <f t="shared" si="78"/>
        <v>0</v>
      </c>
      <c r="AD543" s="6">
        <f t="shared" si="10"/>
        <v>0</v>
      </c>
      <c r="AE543" s="6">
        <f t="shared" si="11"/>
        <v>0</v>
      </c>
    </row>
    <row r="544" spans="1:31" s="20" customFormat="1" ht="15" customHeight="1" x14ac:dyDescent="0.25">
      <c r="A544" s="19"/>
      <c r="B544" s="74" t="str">
        <f t="shared" si="70"/>
        <v>!!!</v>
      </c>
      <c r="C544" s="202" t="str">
        <f>IF($D544&lt;&gt;"",VLOOKUP(TEXT($D544,0),'Angaben Stationen'!$C$15:$D$114,2,0),"")</f>
        <v/>
      </c>
      <c r="D544" s="203"/>
      <c r="E544" s="210"/>
      <c r="F544" s="222"/>
      <c r="G544" s="205"/>
      <c r="H544" s="205"/>
      <c r="I544" s="223"/>
      <c r="J544" s="224"/>
      <c r="K544" s="114"/>
      <c r="L544" s="115"/>
      <c r="Q544" s="6">
        <f t="shared" si="71"/>
        <v>0</v>
      </c>
      <c r="R544" s="6" t="str">
        <f>VLOOKUP(C544,{"29 - Psychiatrie (Erwachsene)","BGI";"30 - Kinder- und Jugendpsychiatrie","BGII";"31 - Psychosomatik","BGI";"00 - Bitte eine Fachabteilung auswählen","Leer";"","Leer"},2,0)</f>
        <v>Leer</v>
      </c>
      <c r="S544" s="6" t="str">
        <f>VLOOKUP(C544,{"29 - Psychiatrie (Erwachsene)","BGIb";"30 - Kinder- und Jugendpsychiatrie","BGIIb";"31 - Psychosomatik","BGIb";"00 - Bitte eine Fachabteilung auswählen","Leer";"","Leer"},2,0)</f>
        <v>Leer</v>
      </c>
      <c r="T544" s="6" t="str">
        <f t="shared" si="79"/>
        <v>Leer</v>
      </c>
      <c r="U544" s="6" t="str">
        <f t="shared" si="72"/>
        <v/>
      </c>
      <c r="V544" s="6" t="str">
        <f>VLOOKUP($C544,{"29 - Psychiatrie (Erwachsene)","Anrechnungstatbestand";"30 - Kinder- und Jugendpsychiatrie","Anrechnungstatbestand";"31 - Psychosomatik","Anrechnungstatbestand";"","Leer";0,"Leer"},2,0)</f>
        <v>Leer</v>
      </c>
      <c r="W544" s="6" t="str">
        <f t="shared" si="73"/>
        <v>Leer</v>
      </c>
      <c r="X544" s="6">
        <f>VLOOKUP($C544,{"29 - Psychiatrie (Erwachsene)",1;"30 - Kinder- und Jugendpsychiatrie",1;"31 - Psychosomatik",1;"00 - Bitte eine Fachabteilung auswählen",0;"",0},2,0)</f>
        <v>0</v>
      </c>
      <c r="Y544" s="6">
        <f t="shared" si="74"/>
        <v>0</v>
      </c>
      <c r="Z544" s="6">
        <f t="shared" si="75"/>
        <v>0</v>
      </c>
      <c r="AA544" s="6">
        <f t="shared" si="76"/>
        <v>0</v>
      </c>
      <c r="AB544" s="6">
        <f t="shared" si="77"/>
        <v>0</v>
      </c>
      <c r="AC544" s="6">
        <f t="shared" si="78"/>
        <v>0</v>
      </c>
      <c r="AD544" s="6">
        <f t="shared" si="10"/>
        <v>0</v>
      </c>
      <c r="AE544" s="6">
        <f t="shared" si="11"/>
        <v>0</v>
      </c>
    </row>
    <row r="545" spans="1:31" s="20" customFormat="1" ht="15" customHeight="1" x14ac:dyDescent="0.25">
      <c r="A545" s="19"/>
      <c r="B545" s="74" t="str">
        <f t="shared" si="70"/>
        <v>!!!</v>
      </c>
      <c r="C545" s="202" t="str">
        <f>IF($D545&lt;&gt;"",VLOOKUP(TEXT($D545,0),'Angaben Stationen'!$C$15:$D$114,2,0),"")</f>
        <v/>
      </c>
      <c r="D545" s="203"/>
      <c r="E545" s="210"/>
      <c r="F545" s="222"/>
      <c r="G545" s="205"/>
      <c r="H545" s="205"/>
      <c r="I545" s="223"/>
      <c r="J545" s="224"/>
      <c r="K545" s="114"/>
      <c r="L545" s="115"/>
      <c r="Q545" s="6">
        <f t="shared" si="71"/>
        <v>0</v>
      </c>
      <c r="R545" s="6" t="str">
        <f>VLOOKUP(C545,{"29 - Psychiatrie (Erwachsene)","BGI";"30 - Kinder- und Jugendpsychiatrie","BGII";"31 - Psychosomatik","BGI";"00 - Bitte eine Fachabteilung auswählen","Leer";"","Leer"},2,0)</f>
        <v>Leer</v>
      </c>
      <c r="S545" s="6" t="str">
        <f>VLOOKUP(C545,{"29 - Psychiatrie (Erwachsene)","BGIb";"30 - Kinder- und Jugendpsychiatrie","BGIIb";"31 - Psychosomatik","BGIb";"00 - Bitte eine Fachabteilung auswählen","Leer";"","Leer"},2,0)</f>
        <v>Leer</v>
      </c>
      <c r="T545" s="6" t="str">
        <f t="shared" si="79"/>
        <v>Leer</v>
      </c>
      <c r="U545" s="6" t="str">
        <f t="shared" si="72"/>
        <v/>
      </c>
      <c r="V545" s="6" t="str">
        <f>VLOOKUP($C545,{"29 - Psychiatrie (Erwachsene)","Anrechnungstatbestand";"30 - Kinder- und Jugendpsychiatrie","Anrechnungstatbestand";"31 - Psychosomatik","Anrechnungstatbestand";"","Leer";0,"Leer"},2,0)</f>
        <v>Leer</v>
      </c>
      <c r="W545" s="6" t="str">
        <f t="shared" si="73"/>
        <v>Leer</v>
      </c>
      <c r="X545" s="6">
        <f>VLOOKUP($C545,{"29 - Psychiatrie (Erwachsene)",1;"30 - Kinder- und Jugendpsychiatrie",1;"31 - Psychosomatik",1;"00 - Bitte eine Fachabteilung auswählen",0;"",0},2,0)</f>
        <v>0</v>
      </c>
      <c r="Y545" s="6">
        <f t="shared" si="74"/>
        <v>0</v>
      </c>
      <c r="Z545" s="6">
        <f t="shared" si="75"/>
        <v>0</v>
      </c>
      <c r="AA545" s="6">
        <f t="shared" si="76"/>
        <v>0</v>
      </c>
      <c r="AB545" s="6">
        <f t="shared" si="77"/>
        <v>0</v>
      </c>
      <c r="AC545" s="6">
        <f t="shared" si="78"/>
        <v>0</v>
      </c>
      <c r="AD545" s="6">
        <f t="shared" si="10"/>
        <v>0</v>
      </c>
      <c r="AE545" s="6">
        <f t="shared" si="11"/>
        <v>0</v>
      </c>
    </row>
    <row r="546" spans="1:31" s="20" customFormat="1" ht="15" customHeight="1" x14ac:dyDescent="0.25">
      <c r="A546" s="19"/>
      <c r="B546" s="74" t="str">
        <f t="shared" si="70"/>
        <v>!!!</v>
      </c>
      <c r="C546" s="202" t="str">
        <f>IF($D546&lt;&gt;"",VLOOKUP(TEXT($D546,0),'Angaben Stationen'!$C$15:$D$114,2,0),"")</f>
        <v/>
      </c>
      <c r="D546" s="203"/>
      <c r="E546" s="210"/>
      <c r="F546" s="222"/>
      <c r="G546" s="205"/>
      <c r="H546" s="205"/>
      <c r="I546" s="223"/>
      <c r="J546" s="224"/>
      <c r="K546" s="114"/>
      <c r="L546" s="115"/>
      <c r="Q546" s="6">
        <f t="shared" si="71"/>
        <v>0</v>
      </c>
      <c r="R546" s="6" t="str">
        <f>VLOOKUP(C546,{"29 - Psychiatrie (Erwachsene)","BGI";"30 - Kinder- und Jugendpsychiatrie","BGII";"31 - Psychosomatik","BGI";"00 - Bitte eine Fachabteilung auswählen","Leer";"","Leer"},2,0)</f>
        <v>Leer</v>
      </c>
      <c r="S546" s="6" t="str">
        <f>VLOOKUP(C546,{"29 - Psychiatrie (Erwachsene)","BGIb";"30 - Kinder- und Jugendpsychiatrie","BGIIb";"31 - Psychosomatik","BGIb";"00 - Bitte eine Fachabteilung auswählen","Leer";"","Leer"},2,0)</f>
        <v>Leer</v>
      </c>
      <c r="T546" s="6" t="str">
        <f t="shared" si="79"/>
        <v>Leer</v>
      </c>
      <c r="U546" s="6" t="str">
        <f t="shared" si="72"/>
        <v/>
      </c>
      <c r="V546" s="6" t="str">
        <f>VLOOKUP($C546,{"29 - Psychiatrie (Erwachsene)","Anrechnungstatbestand";"30 - Kinder- und Jugendpsychiatrie","Anrechnungstatbestand";"31 - Psychosomatik","Anrechnungstatbestand";"","Leer";0,"Leer"},2,0)</f>
        <v>Leer</v>
      </c>
      <c r="W546" s="6" t="str">
        <f t="shared" si="73"/>
        <v>Leer</v>
      </c>
      <c r="X546" s="6">
        <f>VLOOKUP($C546,{"29 - Psychiatrie (Erwachsene)",1;"30 - Kinder- und Jugendpsychiatrie",1;"31 - Psychosomatik",1;"00 - Bitte eine Fachabteilung auswählen",0;"",0},2,0)</f>
        <v>0</v>
      </c>
      <c r="Y546" s="6">
        <f t="shared" si="74"/>
        <v>0</v>
      </c>
      <c r="Z546" s="6">
        <f t="shared" si="75"/>
        <v>0</v>
      </c>
      <c r="AA546" s="6">
        <f t="shared" si="76"/>
        <v>0</v>
      </c>
      <c r="AB546" s="6">
        <f t="shared" si="77"/>
        <v>0</v>
      </c>
      <c r="AC546" s="6">
        <f t="shared" si="78"/>
        <v>0</v>
      </c>
      <c r="AD546" s="6">
        <f t="shared" si="10"/>
        <v>0</v>
      </c>
      <c r="AE546" s="6">
        <f t="shared" si="11"/>
        <v>0</v>
      </c>
    </row>
    <row r="547" spans="1:31" s="20" customFormat="1" ht="15" customHeight="1" x14ac:dyDescent="0.25">
      <c r="A547" s="19"/>
      <c r="B547" s="74" t="str">
        <f t="shared" si="70"/>
        <v>!!!</v>
      </c>
      <c r="C547" s="202" t="str">
        <f>IF($D547&lt;&gt;"",VLOOKUP(TEXT($D547,0),'Angaben Stationen'!$C$15:$D$114,2,0),"")</f>
        <v/>
      </c>
      <c r="D547" s="203"/>
      <c r="E547" s="210"/>
      <c r="F547" s="222"/>
      <c r="G547" s="205"/>
      <c r="H547" s="205"/>
      <c r="I547" s="223"/>
      <c r="J547" s="224"/>
      <c r="K547" s="114"/>
      <c r="L547" s="115"/>
      <c r="Q547" s="6">
        <f t="shared" si="71"/>
        <v>0</v>
      </c>
      <c r="R547" s="6" t="str">
        <f>VLOOKUP(C547,{"29 - Psychiatrie (Erwachsene)","BGI";"30 - Kinder- und Jugendpsychiatrie","BGII";"31 - Psychosomatik","BGI";"00 - Bitte eine Fachabteilung auswählen","Leer";"","Leer"},2,0)</f>
        <v>Leer</v>
      </c>
      <c r="S547" s="6" t="str">
        <f>VLOOKUP(C547,{"29 - Psychiatrie (Erwachsene)","BGIb";"30 - Kinder- und Jugendpsychiatrie","BGIIb";"31 - Psychosomatik","BGIb";"00 - Bitte eine Fachabteilung auswählen","Leer";"","Leer"},2,0)</f>
        <v>Leer</v>
      </c>
      <c r="T547" s="6" t="str">
        <f t="shared" si="79"/>
        <v>Leer</v>
      </c>
      <c r="U547" s="6" t="str">
        <f t="shared" si="72"/>
        <v/>
      </c>
      <c r="V547" s="6" t="str">
        <f>VLOOKUP($C547,{"29 - Psychiatrie (Erwachsene)","Anrechnungstatbestand";"30 - Kinder- und Jugendpsychiatrie","Anrechnungstatbestand";"31 - Psychosomatik","Anrechnungstatbestand";"","Leer";0,"Leer"},2,0)</f>
        <v>Leer</v>
      </c>
      <c r="W547" s="6" t="str">
        <f t="shared" si="73"/>
        <v>Leer</v>
      </c>
      <c r="X547" s="6">
        <f>VLOOKUP($C547,{"29 - Psychiatrie (Erwachsene)",1;"30 - Kinder- und Jugendpsychiatrie",1;"31 - Psychosomatik",1;"00 - Bitte eine Fachabteilung auswählen",0;"",0},2,0)</f>
        <v>0</v>
      </c>
      <c r="Y547" s="6">
        <f t="shared" si="74"/>
        <v>0</v>
      </c>
      <c r="Z547" s="6">
        <f t="shared" si="75"/>
        <v>0</v>
      </c>
      <c r="AA547" s="6">
        <f t="shared" si="76"/>
        <v>0</v>
      </c>
      <c r="AB547" s="6">
        <f t="shared" si="77"/>
        <v>0</v>
      </c>
      <c r="AC547" s="6">
        <f t="shared" si="78"/>
        <v>0</v>
      </c>
      <c r="AD547" s="6">
        <f t="shared" si="10"/>
        <v>0</v>
      </c>
      <c r="AE547" s="6">
        <f t="shared" si="11"/>
        <v>0</v>
      </c>
    </row>
    <row r="548" spans="1:31" s="20" customFormat="1" ht="15" customHeight="1" x14ac:dyDescent="0.25">
      <c r="A548" s="19"/>
      <c r="B548" s="74" t="str">
        <f t="shared" si="70"/>
        <v>!!!</v>
      </c>
      <c r="C548" s="202" t="str">
        <f>IF($D548&lt;&gt;"",VLOOKUP(TEXT($D548,0),'Angaben Stationen'!$C$15:$D$114,2,0),"")</f>
        <v/>
      </c>
      <c r="D548" s="203"/>
      <c r="E548" s="210"/>
      <c r="F548" s="222"/>
      <c r="G548" s="205"/>
      <c r="H548" s="205"/>
      <c r="I548" s="223"/>
      <c r="J548" s="224"/>
      <c r="K548" s="114"/>
      <c r="L548" s="115"/>
      <c r="Q548" s="6">
        <f t="shared" si="71"/>
        <v>0</v>
      </c>
      <c r="R548" s="6" t="str">
        <f>VLOOKUP(C548,{"29 - Psychiatrie (Erwachsene)","BGI";"30 - Kinder- und Jugendpsychiatrie","BGII";"31 - Psychosomatik","BGI";"00 - Bitte eine Fachabteilung auswählen","Leer";"","Leer"},2,0)</f>
        <v>Leer</v>
      </c>
      <c r="S548" s="6" t="str">
        <f>VLOOKUP(C548,{"29 - Psychiatrie (Erwachsene)","BGIb";"30 - Kinder- und Jugendpsychiatrie","BGIIb";"31 - Psychosomatik","BGIb";"00 - Bitte eine Fachabteilung auswählen","Leer";"","Leer"},2,0)</f>
        <v>Leer</v>
      </c>
      <c r="T548" s="6" t="str">
        <f t="shared" si="79"/>
        <v>Leer</v>
      </c>
      <c r="U548" s="6" t="str">
        <f t="shared" si="72"/>
        <v/>
      </c>
      <c r="V548" s="6" t="str">
        <f>VLOOKUP($C548,{"29 - Psychiatrie (Erwachsene)","Anrechnungstatbestand";"30 - Kinder- und Jugendpsychiatrie","Anrechnungstatbestand";"31 - Psychosomatik","Anrechnungstatbestand";"","Leer";0,"Leer"},2,0)</f>
        <v>Leer</v>
      </c>
      <c r="W548" s="6" t="str">
        <f t="shared" si="73"/>
        <v>Leer</v>
      </c>
      <c r="X548" s="6">
        <f>VLOOKUP($C548,{"29 - Psychiatrie (Erwachsene)",1;"30 - Kinder- und Jugendpsychiatrie",1;"31 - Psychosomatik",1;"00 - Bitte eine Fachabteilung auswählen",0;"",0},2,0)</f>
        <v>0</v>
      </c>
      <c r="Y548" s="6">
        <f t="shared" si="74"/>
        <v>0</v>
      </c>
      <c r="Z548" s="6">
        <f t="shared" si="75"/>
        <v>0</v>
      </c>
      <c r="AA548" s="6">
        <f t="shared" si="76"/>
        <v>0</v>
      </c>
      <c r="AB548" s="6">
        <f t="shared" si="77"/>
        <v>0</v>
      </c>
      <c r="AC548" s="6">
        <f t="shared" si="78"/>
        <v>0</v>
      </c>
      <c r="AD548" s="6">
        <f t="shared" si="10"/>
        <v>0</v>
      </c>
      <c r="AE548" s="6">
        <f t="shared" si="11"/>
        <v>0</v>
      </c>
    </row>
    <row r="549" spans="1:31" s="20" customFormat="1" ht="15" customHeight="1" x14ac:dyDescent="0.25">
      <c r="A549" s="19"/>
      <c r="B549" s="74" t="str">
        <f t="shared" si="70"/>
        <v>!!!</v>
      </c>
      <c r="C549" s="202" t="str">
        <f>IF($D549&lt;&gt;"",VLOOKUP(TEXT($D549,0),'Angaben Stationen'!$C$15:$D$114,2,0),"")</f>
        <v/>
      </c>
      <c r="D549" s="203"/>
      <c r="E549" s="210"/>
      <c r="F549" s="222"/>
      <c r="G549" s="205"/>
      <c r="H549" s="205"/>
      <c r="I549" s="223"/>
      <c r="J549" s="224"/>
      <c r="K549" s="114"/>
      <c r="L549" s="115"/>
      <c r="Q549" s="6">
        <f t="shared" si="71"/>
        <v>0</v>
      </c>
      <c r="R549" s="6" t="str">
        <f>VLOOKUP(C549,{"29 - Psychiatrie (Erwachsene)","BGI";"30 - Kinder- und Jugendpsychiatrie","BGII";"31 - Psychosomatik","BGI";"00 - Bitte eine Fachabteilung auswählen","Leer";"","Leer"},2,0)</f>
        <v>Leer</v>
      </c>
      <c r="S549" s="6" t="str">
        <f>VLOOKUP(C549,{"29 - Psychiatrie (Erwachsene)","BGIb";"30 - Kinder- und Jugendpsychiatrie","BGIIb";"31 - Psychosomatik","BGIb";"00 - Bitte eine Fachabteilung auswählen","Leer";"","Leer"},2,0)</f>
        <v>Leer</v>
      </c>
      <c r="T549" s="6" t="str">
        <f t="shared" si="79"/>
        <v>Leer</v>
      </c>
      <c r="U549" s="6" t="str">
        <f t="shared" si="72"/>
        <v/>
      </c>
      <c r="V549" s="6" t="str">
        <f>VLOOKUP($C549,{"29 - Psychiatrie (Erwachsene)","Anrechnungstatbestand";"30 - Kinder- und Jugendpsychiatrie","Anrechnungstatbestand";"31 - Psychosomatik","Anrechnungstatbestand";"","Leer";0,"Leer"},2,0)</f>
        <v>Leer</v>
      </c>
      <c r="W549" s="6" t="str">
        <f t="shared" si="73"/>
        <v>Leer</v>
      </c>
      <c r="X549" s="6">
        <f>VLOOKUP($C549,{"29 - Psychiatrie (Erwachsene)",1;"30 - Kinder- und Jugendpsychiatrie",1;"31 - Psychosomatik",1;"00 - Bitte eine Fachabteilung auswählen",0;"",0},2,0)</f>
        <v>0</v>
      </c>
      <c r="Y549" s="6">
        <f t="shared" si="74"/>
        <v>0</v>
      </c>
      <c r="Z549" s="6">
        <f t="shared" si="75"/>
        <v>0</v>
      </c>
      <c r="AA549" s="6">
        <f t="shared" si="76"/>
        <v>0</v>
      </c>
      <c r="AB549" s="6">
        <f t="shared" si="77"/>
        <v>0</v>
      </c>
      <c r="AC549" s="6">
        <f t="shared" si="78"/>
        <v>0</v>
      </c>
      <c r="AD549" s="6">
        <f t="shared" si="10"/>
        <v>0</v>
      </c>
      <c r="AE549" s="6">
        <f t="shared" si="11"/>
        <v>0</v>
      </c>
    </row>
    <row r="550" spans="1:31" s="20" customFormat="1" ht="15" customHeight="1" x14ac:dyDescent="0.25">
      <c r="A550" s="19"/>
      <c r="B550" s="74" t="str">
        <f t="shared" si="70"/>
        <v>!!!</v>
      </c>
      <c r="C550" s="202" t="str">
        <f>IF($D550&lt;&gt;"",VLOOKUP(TEXT($D550,0),'Angaben Stationen'!$C$15:$D$114,2,0),"")</f>
        <v/>
      </c>
      <c r="D550" s="203"/>
      <c r="E550" s="210"/>
      <c r="F550" s="222"/>
      <c r="G550" s="205"/>
      <c r="H550" s="205"/>
      <c r="I550" s="223"/>
      <c r="J550" s="224"/>
      <c r="K550" s="114"/>
      <c r="L550" s="115"/>
      <c r="Q550" s="6">
        <f t="shared" si="71"/>
        <v>0</v>
      </c>
      <c r="R550" s="6" t="str">
        <f>VLOOKUP(C550,{"29 - Psychiatrie (Erwachsene)","BGI";"30 - Kinder- und Jugendpsychiatrie","BGII";"31 - Psychosomatik","BGI";"00 - Bitte eine Fachabteilung auswählen","Leer";"","Leer"},2,0)</f>
        <v>Leer</v>
      </c>
      <c r="S550" s="6" t="str">
        <f>VLOOKUP(C550,{"29 - Psychiatrie (Erwachsene)","BGIb";"30 - Kinder- und Jugendpsychiatrie","BGIIb";"31 - Psychosomatik","BGIb";"00 - Bitte eine Fachabteilung auswählen","Leer";"","Leer"},2,0)</f>
        <v>Leer</v>
      </c>
      <c r="T550" s="6" t="str">
        <f t="shared" si="79"/>
        <v>Leer</v>
      </c>
      <c r="U550" s="6" t="str">
        <f t="shared" si="72"/>
        <v/>
      </c>
      <c r="V550" s="6" t="str">
        <f>VLOOKUP($C550,{"29 - Psychiatrie (Erwachsene)","Anrechnungstatbestand";"30 - Kinder- und Jugendpsychiatrie","Anrechnungstatbestand";"31 - Psychosomatik","Anrechnungstatbestand";"","Leer";0,"Leer"},2,0)</f>
        <v>Leer</v>
      </c>
      <c r="W550" s="6" t="str">
        <f t="shared" si="73"/>
        <v>Leer</v>
      </c>
      <c r="X550" s="6">
        <f>VLOOKUP($C550,{"29 - Psychiatrie (Erwachsene)",1;"30 - Kinder- und Jugendpsychiatrie",1;"31 - Psychosomatik",1;"00 - Bitte eine Fachabteilung auswählen",0;"",0},2,0)</f>
        <v>0</v>
      </c>
      <c r="Y550" s="6">
        <f t="shared" si="74"/>
        <v>0</v>
      </c>
      <c r="Z550" s="6">
        <f t="shared" si="75"/>
        <v>0</v>
      </c>
      <c r="AA550" s="6">
        <f t="shared" si="76"/>
        <v>0</v>
      </c>
      <c r="AB550" s="6">
        <f t="shared" si="77"/>
        <v>0</v>
      </c>
      <c r="AC550" s="6">
        <f t="shared" si="78"/>
        <v>0</v>
      </c>
      <c r="AD550" s="6">
        <f t="shared" ref="AD550:AD601" si="80">IF(LEN($I550)&gt;0,1,0)</f>
        <v>0</v>
      </c>
      <c r="AE550" s="6">
        <f t="shared" ref="AE550:AE601" si="81">IF(LEN($J550)&gt;0,1,0)</f>
        <v>0</v>
      </c>
    </row>
    <row r="551" spans="1:31" s="20" customFormat="1" ht="15" customHeight="1" x14ac:dyDescent="0.25">
      <c r="A551" s="19"/>
      <c r="B551" s="74" t="str">
        <f t="shared" si="70"/>
        <v>!!!</v>
      </c>
      <c r="C551" s="202" t="str">
        <f>IF($D551&lt;&gt;"",VLOOKUP(TEXT($D551,0),'Angaben Stationen'!$C$15:$D$114,2,0),"")</f>
        <v/>
      </c>
      <c r="D551" s="203"/>
      <c r="E551" s="210"/>
      <c r="F551" s="222"/>
      <c r="G551" s="205"/>
      <c r="H551" s="205"/>
      <c r="I551" s="223"/>
      <c r="J551" s="224"/>
      <c r="K551" s="114"/>
      <c r="L551" s="115"/>
      <c r="Q551" s="6">
        <f t="shared" si="71"/>
        <v>0</v>
      </c>
      <c r="R551" s="6" t="str">
        <f>VLOOKUP(C551,{"29 - Psychiatrie (Erwachsene)","BGI";"30 - Kinder- und Jugendpsychiatrie","BGII";"31 - Psychosomatik","BGI";"00 - Bitte eine Fachabteilung auswählen","Leer";"","Leer"},2,0)</f>
        <v>Leer</v>
      </c>
      <c r="S551" s="6" t="str">
        <f>VLOOKUP(C551,{"29 - Psychiatrie (Erwachsene)","BGIb";"30 - Kinder- und Jugendpsychiatrie","BGIIb";"31 - Psychosomatik","BGIb";"00 - Bitte eine Fachabteilung auswählen","Leer";"","Leer"},2,0)</f>
        <v>Leer</v>
      </c>
      <c r="T551" s="6" t="str">
        <f t="shared" si="79"/>
        <v>Leer</v>
      </c>
      <c r="U551" s="6" t="str">
        <f t="shared" si="72"/>
        <v/>
      </c>
      <c r="V551" s="6" t="str">
        <f>VLOOKUP($C551,{"29 - Psychiatrie (Erwachsene)","Anrechnungstatbestand";"30 - Kinder- und Jugendpsychiatrie","Anrechnungstatbestand";"31 - Psychosomatik","Anrechnungstatbestand";"","Leer";0,"Leer"},2,0)</f>
        <v>Leer</v>
      </c>
      <c r="W551" s="6" t="str">
        <f t="shared" si="73"/>
        <v>Leer</v>
      </c>
      <c r="X551" s="6">
        <f>VLOOKUP($C551,{"29 - Psychiatrie (Erwachsene)",1;"30 - Kinder- und Jugendpsychiatrie",1;"31 - Psychosomatik",1;"00 - Bitte eine Fachabteilung auswählen",0;"",0},2,0)</f>
        <v>0</v>
      </c>
      <c r="Y551" s="6">
        <f t="shared" si="74"/>
        <v>0</v>
      </c>
      <c r="Z551" s="6">
        <f t="shared" si="75"/>
        <v>0</v>
      </c>
      <c r="AA551" s="6">
        <f t="shared" si="76"/>
        <v>0</v>
      </c>
      <c r="AB551" s="6">
        <f t="shared" si="77"/>
        <v>0</v>
      </c>
      <c r="AC551" s="6">
        <f t="shared" si="78"/>
        <v>0</v>
      </c>
      <c r="AD551" s="6">
        <f t="shared" si="80"/>
        <v>0</v>
      </c>
      <c r="AE551" s="6">
        <f t="shared" si="81"/>
        <v>0</v>
      </c>
    </row>
    <row r="552" spans="1:31" s="20" customFormat="1" ht="15" customHeight="1" x14ac:dyDescent="0.25">
      <c r="A552" s="19"/>
      <c r="B552" s="74" t="str">
        <f t="shared" si="70"/>
        <v>!!!</v>
      </c>
      <c r="C552" s="202" t="str">
        <f>IF($D552&lt;&gt;"",VLOOKUP(TEXT($D552,0),'Angaben Stationen'!$C$15:$D$114,2,0),"")</f>
        <v/>
      </c>
      <c r="D552" s="203"/>
      <c r="E552" s="210"/>
      <c r="F552" s="222"/>
      <c r="G552" s="205"/>
      <c r="H552" s="205"/>
      <c r="I552" s="223"/>
      <c r="J552" s="224"/>
      <c r="K552" s="114"/>
      <c r="L552" s="115"/>
      <c r="Q552" s="6">
        <f t="shared" si="71"/>
        <v>0</v>
      </c>
      <c r="R552" s="6" t="str">
        <f>VLOOKUP(C552,{"29 - Psychiatrie (Erwachsene)","BGI";"30 - Kinder- und Jugendpsychiatrie","BGII";"31 - Psychosomatik","BGI";"00 - Bitte eine Fachabteilung auswählen","Leer";"","Leer"},2,0)</f>
        <v>Leer</v>
      </c>
      <c r="S552" s="6" t="str">
        <f>VLOOKUP(C552,{"29 - Psychiatrie (Erwachsene)","BGIb";"30 - Kinder- und Jugendpsychiatrie","BGIIb";"31 - Psychosomatik","BGIb";"00 - Bitte eine Fachabteilung auswählen","Leer";"","Leer"},2,0)</f>
        <v>Leer</v>
      </c>
      <c r="T552" s="6" t="str">
        <f t="shared" si="79"/>
        <v>Leer</v>
      </c>
      <c r="U552" s="6" t="str">
        <f t="shared" si="72"/>
        <v/>
      </c>
      <c r="V552" s="6" t="str">
        <f>VLOOKUP($C552,{"29 - Psychiatrie (Erwachsene)","Anrechnungstatbestand";"30 - Kinder- und Jugendpsychiatrie","Anrechnungstatbestand";"31 - Psychosomatik","Anrechnungstatbestand";"","Leer";0,"Leer"},2,0)</f>
        <v>Leer</v>
      </c>
      <c r="W552" s="6" t="str">
        <f t="shared" si="73"/>
        <v>Leer</v>
      </c>
      <c r="X552" s="6">
        <f>VLOOKUP($C552,{"29 - Psychiatrie (Erwachsene)",1;"30 - Kinder- und Jugendpsychiatrie",1;"31 - Psychosomatik",1;"00 - Bitte eine Fachabteilung auswählen",0;"",0},2,0)</f>
        <v>0</v>
      </c>
      <c r="Y552" s="6">
        <f t="shared" si="74"/>
        <v>0</v>
      </c>
      <c r="Z552" s="6">
        <f t="shared" si="75"/>
        <v>0</v>
      </c>
      <c r="AA552" s="6">
        <f t="shared" si="76"/>
        <v>0</v>
      </c>
      <c r="AB552" s="6">
        <f t="shared" si="77"/>
        <v>0</v>
      </c>
      <c r="AC552" s="6">
        <f t="shared" si="78"/>
        <v>0</v>
      </c>
      <c r="AD552" s="6">
        <f t="shared" si="80"/>
        <v>0</v>
      </c>
      <c r="AE552" s="6">
        <f t="shared" si="81"/>
        <v>0</v>
      </c>
    </row>
    <row r="553" spans="1:31" s="20" customFormat="1" ht="15" customHeight="1" x14ac:dyDescent="0.25">
      <c r="A553" s="19"/>
      <c r="B553" s="74" t="str">
        <f t="shared" si="70"/>
        <v>!!!</v>
      </c>
      <c r="C553" s="202" t="str">
        <f>IF($D553&lt;&gt;"",VLOOKUP(TEXT($D553,0),'Angaben Stationen'!$C$15:$D$114,2,0),"")</f>
        <v/>
      </c>
      <c r="D553" s="203"/>
      <c r="E553" s="210"/>
      <c r="F553" s="222"/>
      <c r="G553" s="205"/>
      <c r="H553" s="205"/>
      <c r="I553" s="223"/>
      <c r="J553" s="224"/>
      <c r="K553" s="114"/>
      <c r="L553" s="115"/>
      <c r="Q553" s="6">
        <f t="shared" si="71"/>
        <v>0</v>
      </c>
      <c r="R553" s="6" t="str">
        <f>VLOOKUP(C553,{"29 - Psychiatrie (Erwachsene)","BGI";"30 - Kinder- und Jugendpsychiatrie","BGII";"31 - Psychosomatik","BGI";"00 - Bitte eine Fachabteilung auswählen","Leer";"","Leer"},2,0)</f>
        <v>Leer</v>
      </c>
      <c r="S553" s="6" t="str">
        <f>VLOOKUP(C553,{"29 - Psychiatrie (Erwachsene)","BGIb";"30 - Kinder- und Jugendpsychiatrie","BGIIb";"31 - Psychosomatik","BGIb";"00 - Bitte eine Fachabteilung auswählen","Leer";"","Leer"},2,0)</f>
        <v>Leer</v>
      </c>
      <c r="T553" s="6" t="str">
        <f t="shared" si="79"/>
        <v>Leer</v>
      </c>
      <c r="U553" s="6" t="str">
        <f t="shared" si="72"/>
        <v/>
      </c>
      <c r="V553" s="6" t="str">
        <f>VLOOKUP($C553,{"29 - Psychiatrie (Erwachsene)","Anrechnungstatbestand";"30 - Kinder- und Jugendpsychiatrie","Anrechnungstatbestand";"31 - Psychosomatik","Anrechnungstatbestand";"","Leer";0,"Leer"},2,0)</f>
        <v>Leer</v>
      </c>
      <c r="W553" s="6" t="str">
        <f t="shared" si="73"/>
        <v>Leer</v>
      </c>
      <c r="X553" s="6">
        <f>VLOOKUP($C553,{"29 - Psychiatrie (Erwachsene)",1;"30 - Kinder- und Jugendpsychiatrie",1;"31 - Psychosomatik",1;"00 - Bitte eine Fachabteilung auswählen",0;"",0},2,0)</f>
        <v>0</v>
      </c>
      <c r="Y553" s="6">
        <f t="shared" si="74"/>
        <v>0</v>
      </c>
      <c r="Z553" s="6">
        <f t="shared" si="75"/>
        <v>0</v>
      </c>
      <c r="AA553" s="6">
        <f t="shared" si="76"/>
        <v>0</v>
      </c>
      <c r="AB553" s="6">
        <f t="shared" si="77"/>
        <v>0</v>
      </c>
      <c r="AC553" s="6">
        <f t="shared" si="78"/>
        <v>0</v>
      </c>
      <c r="AD553" s="6">
        <f t="shared" si="80"/>
        <v>0</v>
      </c>
      <c r="AE553" s="6">
        <f t="shared" si="81"/>
        <v>0</v>
      </c>
    </row>
    <row r="554" spans="1:31" s="20" customFormat="1" ht="15" customHeight="1" x14ac:dyDescent="0.25">
      <c r="A554" s="19"/>
      <c r="B554" s="74" t="str">
        <f t="shared" si="70"/>
        <v>!!!</v>
      </c>
      <c r="C554" s="202" t="str">
        <f>IF($D554&lt;&gt;"",VLOOKUP(TEXT($D554,0),'Angaben Stationen'!$C$15:$D$114,2,0),"")</f>
        <v/>
      </c>
      <c r="D554" s="203"/>
      <c r="E554" s="210"/>
      <c r="F554" s="222"/>
      <c r="G554" s="205"/>
      <c r="H554" s="205"/>
      <c r="I554" s="223"/>
      <c r="J554" s="224"/>
      <c r="K554" s="114"/>
      <c r="L554" s="115"/>
      <c r="Q554" s="6">
        <f t="shared" si="71"/>
        <v>0</v>
      </c>
      <c r="R554" s="6" t="str">
        <f>VLOOKUP(C554,{"29 - Psychiatrie (Erwachsene)","BGI";"30 - Kinder- und Jugendpsychiatrie","BGII";"31 - Psychosomatik","BGI";"00 - Bitte eine Fachabteilung auswählen","Leer";"","Leer"},2,0)</f>
        <v>Leer</v>
      </c>
      <c r="S554" s="6" t="str">
        <f>VLOOKUP(C554,{"29 - Psychiatrie (Erwachsene)","BGIb";"30 - Kinder- und Jugendpsychiatrie","BGIIb";"31 - Psychosomatik","BGIb";"00 - Bitte eine Fachabteilung auswählen","Leer";"","Leer"},2,0)</f>
        <v>Leer</v>
      </c>
      <c r="T554" s="6" t="str">
        <f t="shared" si="79"/>
        <v>Leer</v>
      </c>
      <c r="U554" s="6" t="str">
        <f t="shared" si="72"/>
        <v/>
      </c>
      <c r="V554" s="6" t="str">
        <f>VLOOKUP($C554,{"29 - Psychiatrie (Erwachsene)","Anrechnungstatbestand";"30 - Kinder- und Jugendpsychiatrie","Anrechnungstatbestand";"31 - Psychosomatik","Anrechnungstatbestand";"","Leer";0,"Leer"},2,0)</f>
        <v>Leer</v>
      </c>
      <c r="W554" s="6" t="str">
        <f t="shared" si="73"/>
        <v>Leer</v>
      </c>
      <c r="X554" s="6">
        <f>VLOOKUP($C554,{"29 - Psychiatrie (Erwachsene)",1;"30 - Kinder- und Jugendpsychiatrie",1;"31 - Psychosomatik",1;"00 - Bitte eine Fachabteilung auswählen",0;"",0},2,0)</f>
        <v>0</v>
      </c>
      <c r="Y554" s="6">
        <f t="shared" si="74"/>
        <v>0</v>
      </c>
      <c r="Z554" s="6">
        <f t="shared" si="75"/>
        <v>0</v>
      </c>
      <c r="AA554" s="6">
        <f t="shared" si="76"/>
        <v>0</v>
      </c>
      <c r="AB554" s="6">
        <f t="shared" si="77"/>
        <v>0</v>
      </c>
      <c r="AC554" s="6">
        <f t="shared" si="78"/>
        <v>0</v>
      </c>
      <c r="AD554" s="6">
        <f t="shared" si="80"/>
        <v>0</v>
      </c>
      <c r="AE554" s="6">
        <f t="shared" si="81"/>
        <v>0</v>
      </c>
    </row>
    <row r="555" spans="1:31" s="20" customFormat="1" ht="15" customHeight="1" x14ac:dyDescent="0.25">
      <c r="A555" s="19"/>
      <c r="B555" s="74" t="str">
        <f t="shared" si="70"/>
        <v>!!!</v>
      </c>
      <c r="C555" s="202" t="str">
        <f>IF($D555&lt;&gt;"",VLOOKUP(TEXT($D555,0),'Angaben Stationen'!$C$15:$D$114,2,0),"")</f>
        <v/>
      </c>
      <c r="D555" s="203"/>
      <c r="E555" s="210"/>
      <c r="F555" s="222"/>
      <c r="G555" s="205"/>
      <c r="H555" s="205"/>
      <c r="I555" s="223"/>
      <c r="J555" s="224"/>
      <c r="K555" s="114"/>
      <c r="L555" s="115"/>
      <c r="Q555" s="6">
        <f t="shared" si="71"/>
        <v>0</v>
      </c>
      <c r="R555" s="6" t="str">
        <f>VLOOKUP(C555,{"29 - Psychiatrie (Erwachsene)","BGI";"30 - Kinder- und Jugendpsychiatrie","BGII";"31 - Psychosomatik","BGI";"00 - Bitte eine Fachabteilung auswählen","Leer";"","Leer"},2,0)</f>
        <v>Leer</v>
      </c>
      <c r="S555" s="6" t="str">
        <f>VLOOKUP(C555,{"29 - Psychiatrie (Erwachsene)","BGIb";"30 - Kinder- und Jugendpsychiatrie","BGIIb";"31 - Psychosomatik","BGIb";"00 - Bitte eine Fachabteilung auswählen","Leer";"","Leer"},2,0)</f>
        <v>Leer</v>
      </c>
      <c r="T555" s="6" t="str">
        <f t="shared" si="79"/>
        <v>Leer</v>
      </c>
      <c r="U555" s="6" t="str">
        <f t="shared" si="72"/>
        <v/>
      </c>
      <c r="V555" s="6" t="str">
        <f>VLOOKUP($C555,{"29 - Psychiatrie (Erwachsene)","Anrechnungstatbestand";"30 - Kinder- und Jugendpsychiatrie","Anrechnungstatbestand";"31 - Psychosomatik","Anrechnungstatbestand";"","Leer";0,"Leer"},2,0)</f>
        <v>Leer</v>
      </c>
      <c r="W555" s="6" t="str">
        <f t="shared" si="73"/>
        <v>Leer</v>
      </c>
      <c r="X555" s="6">
        <f>VLOOKUP($C555,{"29 - Psychiatrie (Erwachsene)",1;"30 - Kinder- und Jugendpsychiatrie",1;"31 - Psychosomatik",1;"00 - Bitte eine Fachabteilung auswählen",0;"",0},2,0)</f>
        <v>0</v>
      </c>
      <c r="Y555" s="6">
        <f t="shared" si="74"/>
        <v>0</v>
      </c>
      <c r="Z555" s="6">
        <f t="shared" si="75"/>
        <v>0</v>
      </c>
      <c r="AA555" s="6">
        <f t="shared" si="76"/>
        <v>0</v>
      </c>
      <c r="AB555" s="6">
        <f t="shared" si="77"/>
        <v>0</v>
      </c>
      <c r="AC555" s="6">
        <f t="shared" si="78"/>
        <v>0</v>
      </c>
      <c r="AD555" s="6">
        <f t="shared" si="80"/>
        <v>0</v>
      </c>
      <c r="AE555" s="6">
        <f t="shared" si="81"/>
        <v>0</v>
      </c>
    </row>
    <row r="556" spans="1:31" s="20" customFormat="1" ht="15" customHeight="1" x14ac:dyDescent="0.25">
      <c r="A556" s="19"/>
      <c r="B556" s="74" t="str">
        <f t="shared" si="70"/>
        <v>!!!</v>
      </c>
      <c r="C556" s="202" t="str">
        <f>IF($D556&lt;&gt;"",VLOOKUP(TEXT($D556,0),'Angaben Stationen'!$C$15:$D$114,2,0),"")</f>
        <v/>
      </c>
      <c r="D556" s="203"/>
      <c r="E556" s="210"/>
      <c r="F556" s="222"/>
      <c r="G556" s="205"/>
      <c r="H556" s="205"/>
      <c r="I556" s="223"/>
      <c r="J556" s="224"/>
      <c r="K556" s="114"/>
      <c r="L556" s="115"/>
      <c r="Q556" s="6">
        <f t="shared" si="71"/>
        <v>0</v>
      </c>
      <c r="R556" s="6" t="str">
        <f>VLOOKUP(C556,{"29 - Psychiatrie (Erwachsene)","BGI";"30 - Kinder- und Jugendpsychiatrie","BGII";"31 - Psychosomatik","BGI";"00 - Bitte eine Fachabteilung auswählen","Leer";"","Leer"},2,0)</f>
        <v>Leer</v>
      </c>
      <c r="S556" s="6" t="str">
        <f>VLOOKUP(C556,{"29 - Psychiatrie (Erwachsene)","BGIb";"30 - Kinder- und Jugendpsychiatrie","BGIIb";"31 - Psychosomatik","BGIb";"00 - Bitte eine Fachabteilung auswählen","Leer";"","Leer"},2,0)</f>
        <v>Leer</v>
      </c>
      <c r="T556" s="6" t="str">
        <f t="shared" si="79"/>
        <v>Leer</v>
      </c>
      <c r="U556" s="6" t="str">
        <f t="shared" si="72"/>
        <v/>
      </c>
      <c r="V556" s="6" t="str">
        <f>VLOOKUP($C556,{"29 - Psychiatrie (Erwachsene)","Anrechnungstatbestand";"30 - Kinder- und Jugendpsychiatrie","Anrechnungstatbestand";"31 - Psychosomatik","Anrechnungstatbestand";"","Leer";0,"Leer"},2,0)</f>
        <v>Leer</v>
      </c>
      <c r="W556" s="6" t="str">
        <f t="shared" si="73"/>
        <v>Leer</v>
      </c>
      <c r="X556" s="6">
        <f>VLOOKUP($C556,{"29 - Psychiatrie (Erwachsene)",1;"30 - Kinder- und Jugendpsychiatrie",1;"31 - Psychosomatik",1;"00 - Bitte eine Fachabteilung auswählen",0;"",0},2,0)</f>
        <v>0</v>
      </c>
      <c r="Y556" s="6">
        <f t="shared" si="74"/>
        <v>0</v>
      </c>
      <c r="Z556" s="6">
        <f t="shared" si="75"/>
        <v>0</v>
      </c>
      <c r="AA556" s="6">
        <f t="shared" si="76"/>
        <v>0</v>
      </c>
      <c r="AB556" s="6">
        <f t="shared" si="77"/>
        <v>0</v>
      </c>
      <c r="AC556" s="6">
        <f t="shared" si="78"/>
        <v>0</v>
      </c>
      <c r="AD556" s="6">
        <f t="shared" si="80"/>
        <v>0</v>
      </c>
      <c r="AE556" s="6">
        <f t="shared" si="81"/>
        <v>0</v>
      </c>
    </row>
    <row r="557" spans="1:31" s="20" customFormat="1" ht="15" customHeight="1" x14ac:dyDescent="0.25">
      <c r="A557" s="19"/>
      <c r="B557" s="74" t="str">
        <f t="shared" si="70"/>
        <v>!!!</v>
      </c>
      <c r="C557" s="202" t="str">
        <f>IF($D557&lt;&gt;"",VLOOKUP(TEXT($D557,0),'Angaben Stationen'!$C$15:$D$114,2,0),"")</f>
        <v/>
      </c>
      <c r="D557" s="203"/>
      <c r="E557" s="210"/>
      <c r="F557" s="222"/>
      <c r="G557" s="205"/>
      <c r="H557" s="205"/>
      <c r="I557" s="223"/>
      <c r="J557" s="224"/>
      <c r="K557" s="114"/>
      <c r="L557" s="115"/>
      <c r="Q557" s="6">
        <f t="shared" si="71"/>
        <v>0</v>
      </c>
      <c r="R557" s="6" t="str">
        <f>VLOOKUP(C557,{"29 - Psychiatrie (Erwachsene)","BGI";"30 - Kinder- und Jugendpsychiatrie","BGII";"31 - Psychosomatik","BGI";"00 - Bitte eine Fachabteilung auswählen","Leer";"","Leer"},2,0)</f>
        <v>Leer</v>
      </c>
      <c r="S557" s="6" t="str">
        <f>VLOOKUP(C557,{"29 - Psychiatrie (Erwachsene)","BGIb";"30 - Kinder- und Jugendpsychiatrie","BGIIb";"31 - Psychosomatik","BGIb";"00 - Bitte eine Fachabteilung auswählen","Leer";"","Leer"},2,0)</f>
        <v>Leer</v>
      </c>
      <c r="T557" s="6" t="str">
        <f t="shared" si="79"/>
        <v>Leer</v>
      </c>
      <c r="U557" s="6" t="str">
        <f t="shared" si="72"/>
        <v/>
      </c>
      <c r="V557" s="6" t="str">
        <f>VLOOKUP($C557,{"29 - Psychiatrie (Erwachsene)","Anrechnungstatbestand";"30 - Kinder- und Jugendpsychiatrie","Anrechnungstatbestand";"31 - Psychosomatik","Anrechnungstatbestand";"","Leer";0,"Leer"},2,0)</f>
        <v>Leer</v>
      </c>
      <c r="W557" s="6" t="str">
        <f t="shared" si="73"/>
        <v>Leer</v>
      </c>
      <c r="X557" s="6">
        <f>VLOOKUP($C557,{"29 - Psychiatrie (Erwachsene)",1;"30 - Kinder- und Jugendpsychiatrie",1;"31 - Psychosomatik",1;"00 - Bitte eine Fachabteilung auswählen",0;"",0},2,0)</f>
        <v>0</v>
      </c>
      <c r="Y557" s="6">
        <f t="shared" si="74"/>
        <v>0</v>
      </c>
      <c r="Z557" s="6">
        <f t="shared" si="75"/>
        <v>0</v>
      </c>
      <c r="AA557" s="6">
        <f t="shared" si="76"/>
        <v>0</v>
      </c>
      <c r="AB557" s="6">
        <f t="shared" si="77"/>
        <v>0</v>
      </c>
      <c r="AC557" s="6">
        <f t="shared" si="78"/>
        <v>0</v>
      </c>
      <c r="AD557" s="6">
        <f t="shared" si="80"/>
        <v>0</v>
      </c>
      <c r="AE557" s="6">
        <f t="shared" si="81"/>
        <v>0</v>
      </c>
    </row>
    <row r="558" spans="1:31" s="20" customFormat="1" ht="15" customHeight="1" x14ac:dyDescent="0.25">
      <c r="A558" s="19"/>
      <c r="B558" s="74" t="str">
        <f t="shared" si="70"/>
        <v>!!!</v>
      </c>
      <c r="C558" s="202" t="str">
        <f>IF($D558&lt;&gt;"",VLOOKUP(TEXT($D558,0),'Angaben Stationen'!$C$15:$D$114,2,0),"")</f>
        <v/>
      </c>
      <c r="D558" s="203"/>
      <c r="E558" s="210"/>
      <c r="F558" s="222"/>
      <c r="G558" s="205"/>
      <c r="H558" s="205"/>
      <c r="I558" s="223"/>
      <c r="J558" s="224"/>
      <c r="K558" s="114"/>
      <c r="L558" s="115"/>
      <c r="Q558" s="6">
        <f t="shared" si="71"/>
        <v>0</v>
      </c>
      <c r="R558" s="6" t="str">
        <f>VLOOKUP(C558,{"29 - Psychiatrie (Erwachsene)","BGI";"30 - Kinder- und Jugendpsychiatrie","BGII";"31 - Psychosomatik","BGI";"00 - Bitte eine Fachabteilung auswählen","Leer";"","Leer"},2,0)</f>
        <v>Leer</v>
      </c>
      <c r="S558" s="6" t="str">
        <f>VLOOKUP(C558,{"29 - Psychiatrie (Erwachsene)","BGIb";"30 - Kinder- und Jugendpsychiatrie","BGIIb";"31 - Psychosomatik","BGIb";"00 - Bitte eine Fachabteilung auswählen","Leer";"","Leer"},2,0)</f>
        <v>Leer</v>
      </c>
      <c r="T558" s="6" t="str">
        <f t="shared" si="79"/>
        <v>Leer</v>
      </c>
      <c r="U558" s="6" t="str">
        <f t="shared" si="72"/>
        <v/>
      </c>
      <c r="V558" s="6" t="str">
        <f>VLOOKUP($C558,{"29 - Psychiatrie (Erwachsene)","Anrechnungstatbestand";"30 - Kinder- und Jugendpsychiatrie","Anrechnungstatbestand";"31 - Psychosomatik","Anrechnungstatbestand";"","Leer";0,"Leer"},2,0)</f>
        <v>Leer</v>
      </c>
      <c r="W558" s="6" t="str">
        <f t="shared" si="73"/>
        <v>Leer</v>
      </c>
      <c r="X558" s="6">
        <f>VLOOKUP($C558,{"29 - Psychiatrie (Erwachsene)",1;"30 - Kinder- und Jugendpsychiatrie",1;"31 - Psychosomatik",1;"00 - Bitte eine Fachabteilung auswählen",0;"",0},2,0)</f>
        <v>0</v>
      </c>
      <c r="Y558" s="6">
        <f t="shared" si="74"/>
        <v>0</v>
      </c>
      <c r="Z558" s="6">
        <f t="shared" si="75"/>
        <v>0</v>
      </c>
      <c r="AA558" s="6">
        <f t="shared" si="76"/>
        <v>0</v>
      </c>
      <c r="AB558" s="6">
        <f t="shared" si="77"/>
        <v>0</v>
      </c>
      <c r="AC558" s="6">
        <f t="shared" si="78"/>
        <v>0</v>
      </c>
      <c r="AD558" s="6">
        <f t="shared" si="80"/>
        <v>0</v>
      </c>
      <c r="AE558" s="6">
        <f t="shared" si="81"/>
        <v>0</v>
      </c>
    </row>
    <row r="559" spans="1:31" s="20" customFormat="1" ht="15" customHeight="1" x14ac:dyDescent="0.25">
      <c r="A559" s="19"/>
      <c r="B559" s="74" t="str">
        <f t="shared" si="70"/>
        <v>!!!</v>
      </c>
      <c r="C559" s="202" t="str">
        <f>IF($D559&lt;&gt;"",VLOOKUP(TEXT($D559,0),'Angaben Stationen'!$C$15:$D$114,2,0),"")</f>
        <v/>
      </c>
      <c r="D559" s="203"/>
      <c r="E559" s="210"/>
      <c r="F559" s="222"/>
      <c r="G559" s="205"/>
      <c r="H559" s="205"/>
      <c r="I559" s="223"/>
      <c r="J559" s="224"/>
      <c r="K559" s="114"/>
      <c r="L559" s="115"/>
      <c r="Q559" s="6">
        <f t="shared" si="71"/>
        <v>0</v>
      </c>
      <c r="R559" s="6" t="str">
        <f>VLOOKUP(C559,{"29 - Psychiatrie (Erwachsene)","BGI";"30 - Kinder- und Jugendpsychiatrie","BGII";"31 - Psychosomatik","BGI";"00 - Bitte eine Fachabteilung auswählen","Leer";"","Leer"},2,0)</f>
        <v>Leer</v>
      </c>
      <c r="S559" s="6" t="str">
        <f>VLOOKUP(C559,{"29 - Psychiatrie (Erwachsene)","BGIb";"30 - Kinder- und Jugendpsychiatrie","BGIIb";"31 - Psychosomatik","BGIb";"00 - Bitte eine Fachabteilung auswählen","Leer";"","Leer"},2,0)</f>
        <v>Leer</v>
      </c>
      <c r="T559" s="6" t="str">
        <f t="shared" si="79"/>
        <v>Leer</v>
      </c>
      <c r="U559" s="6" t="str">
        <f t="shared" si="72"/>
        <v/>
      </c>
      <c r="V559" s="6" t="str">
        <f>VLOOKUP($C559,{"29 - Psychiatrie (Erwachsene)","Anrechnungstatbestand";"30 - Kinder- und Jugendpsychiatrie","Anrechnungstatbestand";"31 - Psychosomatik","Anrechnungstatbestand";"","Leer";0,"Leer"},2,0)</f>
        <v>Leer</v>
      </c>
      <c r="W559" s="6" t="str">
        <f t="shared" si="73"/>
        <v>Leer</v>
      </c>
      <c r="X559" s="6">
        <f>VLOOKUP($C559,{"29 - Psychiatrie (Erwachsene)",1;"30 - Kinder- und Jugendpsychiatrie",1;"31 - Psychosomatik",1;"00 - Bitte eine Fachabteilung auswählen",0;"",0},2,0)</f>
        <v>0</v>
      </c>
      <c r="Y559" s="6">
        <f t="shared" si="74"/>
        <v>0</v>
      </c>
      <c r="Z559" s="6">
        <f t="shared" si="75"/>
        <v>0</v>
      </c>
      <c r="AA559" s="6">
        <f t="shared" si="76"/>
        <v>0</v>
      </c>
      <c r="AB559" s="6">
        <f t="shared" si="77"/>
        <v>0</v>
      </c>
      <c r="AC559" s="6">
        <f t="shared" si="78"/>
        <v>0</v>
      </c>
      <c r="AD559" s="6">
        <f t="shared" si="80"/>
        <v>0</v>
      </c>
      <c r="AE559" s="6">
        <f t="shared" si="81"/>
        <v>0</v>
      </c>
    </row>
    <row r="560" spans="1:31" s="20" customFormat="1" ht="15" customHeight="1" x14ac:dyDescent="0.25">
      <c r="A560" s="19"/>
      <c r="B560" s="74" t="str">
        <f t="shared" si="70"/>
        <v>!!!</v>
      </c>
      <c r="C560" s="202" t="str">
        <f>IF($D560&lt;&gt;"",VLOOKUP(TEXT($D560,0),'Angaben Stationen'!$C$15:$D$114,2,0),"")</f>
        <v/>
      </c>
      <c r="D560" s="203"/>
      <c r="E560" s="210"/>
      <c r="F560" s="222"/>
      <c r="G560" s="205"/>
      <c r="H560" s="205"/>
      <c r="I560" s="223"/>
      <c r="J560" s="224"/>
      <c r="K560" s="114"/>
      <c r="L560" s="115"/>
      <c r="Q560" s="6">
        <f t="shared" si="71"/>
        <v>0</v>
      </c>
      <c r="R560" s="6" t="str">
        <f>VLOOKUP(C560,{"29 - Psychiatrie (Erwachsene)","BGI";"30 - Kinder- und Jugendpsychiatrie","BGII";"31 - Psychosomatik","BGI";"00 - Bitte eine Fachabteilung auswählen","Leer";"","Leer"},2,0)</f>
        <v>Leer</v>
      </c>
      <c r="S560" s="6" t="str">
        <f>VLOOKUP(C560,{"29 - Psychiatrie (Erwachsene)","BGIb";"30 - Kinder- und Jugendpsychiatrie","BGIIb";"31 - Psychosomatik","BGIb";"00 - Bitte eine Fachabteilung auswählen","Leer";"","Leer"},2,0)</f>
        <v>Leer</v>
      </c>
      <c r="T560" s="6" t="str">
        <f t="shared" si="79"/>
        <v>Leer</v>
      </c>
      <c r="U560" s="6" t="str">
        <f t="shared" si="72"/>
        <v/>
      </c>
      <c r="V560" s="6" t="str">
        <f>VLOOKUP($C560,{"29 - Psychiatrie (Erwachsene)","Anrechnungstatbestand";"30 - Kinder- und Jugendpsychiatrie","Anrechnungstatbestand";"31 - Psychosomatik","Anrechnungstatbestand";"","Leer";0,"Leer"},2,0)</f>
        <v>Leer</v>
      </c>
      <c r="W560" s="6" t="str">
        <f t="shared" si="73"/>
        <v>Leer</v>
      </c>
      <c r="X560" s="6">
        <f>VLOOKUP($C560,{"29 - Psychiatrie (Erwachsene)",1;"30 - Kinder- und Jugendpsychiatrie",1;"31 - Psychosomatik",1;"00 - Bitte eine Fachabteilung auswählen",0;"",0},2,0)</f>
        <v>0</v>
      </c>
      <c r="Y560" s="6">
        <f t="shared" si="74"/>
        <v>0</v>
      </c>
      <c r="Z560" s="6">
        <f t="shared" si="75"/>
        <v>0</v>
      </c>
      <c r="AA560" s="6">
        <f t="shared" si="76"/>
        <v>0</v>
      </c>
      <c r="AB560" s="6">
        <f t="shared" si="77"/>
        <v>0</v>
      </c>
      <c r="AC560" s="6">
        <f t="shared" si="78"/>
        <v>0</v>
      </c>
      <c r="AD560" s="6">
        <f t="shared" si="80"/>
        <v>0</v>
      </c>
      <c r="AE560" s="6">
        <f t="shared" si="81"/>
        <v>0</v>
      </c>
    </row>
    <row r="561" spans="1:31" s="20" customFormat="1" ht="15" customHeight="1" x14ac:dyDescent="0.25">
      <c r="A561" s="19"/>
      <c r="B561" s="74" t="str">
        <f t="shared" si="70"/>
        <v>!!!</v>
      </c>
      <c r="C561" s="202" t="str">
        <f>IF($D561&lt;&gt;"",VLOOKUP(TEXT($D561,0),'Angaben Stationen'!$C$15:$D$114,2,0),"")</f>
        <v/>
      </c>
      <c r="D561" s="203"/>
      <c r="E561" s="210"/>
      <c r="F561" s="222"/>
      <c r="G561" s="205"/>
      <c r="H561" s="205"/>
      <c r="I561" s="223"/>
      <c r="J561" s="224"/>
      <c r="K561" s="114"/>
      <c r="L561" s="115"/>
      <c r="Q561" s="6">
        <f t="shared" si="71"/>
        <v>0</v>
      </c>
      <c r="R561" s="6" t="str">
        <f>VLOOKUP(C561,{"29 - Psychiatrie (Erwachsene)","BGI";"30 - Kinder- und Jugendpsychiatrie","BGII";"31 - Psychosomatik","BGI";"00 - Bitte eine Fachabteilung auswählen","Leer";"","Leer"},2,0)</f>
        <v>Leer</v>
      </c>
      <c r="S561" s="6" t="str">
        <f>VLOOKUP(C561,{"29 - Psychiatrie (Erwachsene)","BGIb";"30 - Kinder- und Jugendpsychiatrie","BGIIb";"31 - Psychosomatik","BGIb";"00 - Bitte eine Fachabteilung auswählen","Leer";"","Leer"},2,0)</f>
        <v>Leer</v>
      </c>
      <c r="T561" s="6" t="str">
        <f t="shared" si="79"/>
        <v>Leer</v>
      </c>
      <c r="U561" s="6" t="str">
        <f t="shared" si="72"/>
        <v/>
      </c>
      <c r="V561" s="6" t="str">
        <f>VLOOKUP($C561,{"29 - Psychiatrie (Erwachsene)","Anrechnungstatbestand";"30 - Kinder- und Jugendpsychiatrie","Anrechnungstatbestand";"31 - Psychosomatik","Anrechnungstatbestand";"","Leer";0,"Leer"},2,0)</f>
        <v>Leer</v>
      </c>
      <c r="W561" s="6" t="str">
        <f t="shared" si="73"/>
        <v>Leer</v>
      </c>
      <c r="X561" s="6">
        <f>VLOOKUP($C561,{"29 - Psychiatrie (Erwachsene)",1;"30 - Kinder- und Jugendpsychiatrie",1;"31 - Psychosomatik",1;"00 - Bitte eine Fachabteilung auswählen",0;"",0},2,0)</f>
        <v>0</v>
      </c>
      <c r="Y561" s="6">
        <f t="shared" si="74"/>
        <v>0</v>
      </c>
      <c r="Z561" s="6">
        <f t="shared" si="75"/>
        <v>0</v>
      </c>
      <c r="AA561" s="6">
        <f t="shared" si="76"/>
        <v>0</v>
      </c>
      <c r="AB561" s="6">
        <f t="shared" si="77"/>
        <v>0</v>
      </c>
      <c r="AC561" s="6">
        <f t="shared" si="78"/>
        <v>0</v>
      </c>
      <c r="AD561" s="6">
        <f t="shared" si="80"/>
        <v>0</v>
      </c>
      <c r="AE561" s="6">
        <f t="shared" si="81"/>
        <v>0</v>
      </c>
    </row>
    <row r="562" spans="1:31" s="20" customFormat="1" ht="15" customHeight="1" x14ac:dyDescent="0.25">
      <c r="A562" s="19"/>
      <c r="B562" s="74" t="str">
        <f t="shared" si="70"/>
        <v>!!!</v>
      </c>
      <c r="C562" s="202" t="str">
        <f>IF($D562&lt;&gt;"",VLOOKUP(TEXT($D562,0),'Angaben Stationen'!$C$15:$D$114,2,0),"")</f>
        <v/>
      </c>
      <c r="D562" s="203"/>
      <c r="E562" s="210"/>
      <c r="F562" s="222"/>
      <c r="G562" s="205"/>
      <c r="H562" s="205"/>
      <c r="I562" s="223"/>
      <c r="J562" s="224"/>
      <c r="K562" s="114"/>
      <c r="L562" s="115"/>
      <c r="Q562" s="6">
        <f t="shared" si="71"/>
        <v>0</v>
      </c>
      <c r="R562" s="6" t="str">
        <f>VLOOKUP(C562,{"29 - Psychiatrie (Erwachsene)","BGI";"30 - Kinder- und Jugendpsychiatrie","BGII";"31 - Psychosomatik","BGI";"00 - Bitte eine Fachabteilung auswählen","Leer";"","Leer"},2,0)</f>
        <v>Leer</v>
      </c>
      <c r="S562" s="6" t="str">
        <f>VLOOKUP(C562,{"29 - Psychiatrie (Erwachsene)","BGIb";"30 - Kinder- und Jugendpsychiatrie","BGIIb";"31 - Psychosomatik","BGIb";"00 - Bitte eine Fachabteilung auswählen","Leer";"","Leer"},2,0)</f>
        <v>Leer</v>
      </c>
      <c r="T562" s="6" t="str">
        <f t="shared" si="79"/>
        <v>Leer</v>
      </c>
      <c r="U562" s="6" t="str">
        <f t="shared" si="72"/>
        <v/>
      </c>
      <c r="V562" s="6" t="str">
        <f>VLOOKUP($C562,{"29 - Psychiatrie (Erwachsene)","Anrechnungstatbestand";"30 - Kinder- und Jugendpsychiatrie","Anrechnungstatbestand";"31 - Psychosomatik","Anrechnungstatbestand";"","Leer";0,"Leer"},2,0)</f>
        <v>Leer</v>
      </c>
      <c r="W562" s="6" t="str">
        <f t="shared" si="73"/>
        <v>Leer</v>
      </c>
      <c r="X562" s="6">
        <f>VLOOKUP($C562,{"29 - Psychiatrie (Erwachsene)",1;"30 - Kinder- und Jugendpsychiatrie",1;"31 - Psychosomatik",1;"00 - Bitte eine Fachabteilung auswählen",0;"",0},2,0)</f>
        <v>0</v>
      </c>
      <c r="Y562" s="6">
        <f t="shared" si="74"/>
        <v>0</v>
      </c>
      <c r="Z562" s="6">
        <f t="shared" si="75"/>
        <v>0</v>
      </c>
      <c r="AA562" s="6">
        <f t="shared" si="76"/>
        <v>0</v>
      </c>
      <c r="AB562" s="6">
        <f t="shared" si="77"/>
        <v>0</v>
      </c>
      <c r="AC562" s="6">
        <f t="shared" si="78"/>
        <v>0</v>
      </c>
      <c r="AD562" s="6">
        <f t="shared" si="80"/>
        <v>0</v>
      </c>
      <c r="AE562" s="6">
        <f t="shared" si="81"/>
        <v>0</v>
      </c>
    </row>
    <row r="563" spans="1:31" s="20" customFormat="1" ht="15" customHeight="1" x14ac:dyDescent="0.25">
      <c r="A563" s="19"/>
      <c r="B563" s="74" t="str">
        <f t="shared" si="70"/>
        <v>!!!</v>
      </c>
      <c r="C563" s="202" t="str">
        <f>IF($D563&lt;&gt;"",VLOOKUP(TEXT($D563,0),'Angaben Stationen'!$C$15:$D$114,2,0),"")</f>
        <v/>
      </c>
      <c r="D563" s="203"/>
      <c r="E563" s="210"/>
      <c r="F563" s="222"/>
      <c r="G563" s="205"/>
      <c r="H563" s="205"/>
      <c r="I563" s="223"/>
      <c r="J563" s="224"/>
      <c r="K563" s="114"/>
      <c r="L563" s="115"/>
      <c r="Q563" s="6">
        <f t="shared" si="71"/>
        <v>0</v>
      </c>
      <c r="R563" s="6" t="str">
        <f>VLOOKUP(C563,{"29 - Psychiatrie (Erwachsene)","BGI";"30 - Kinder- und Jugendpsychiatrie","BGII";"31 - Psychosomatik","BGI";"00 - Bitte eine Fachabteilung auswählen","Leer";"","Leer"},2,0)</f>
        <v>Leer</v>
      </c>
      <c r="S563" s="6" t="str">
        <f>VLOOKUP(C563,{"29 - Psychiatrie (Erwachsene)","BGIb";"30 - Kinder- und Jugendpsychiatrie","BGIIb";"31 - Psychosomatik","BGIb";"00 - Bitte eine Fachabteilung auswählen","Leer";"","Leer"},2,0)</f>
        <v>Leer</v>
      </c>
      <c r="T563" s="6" t="str">
        <f t="shared" si="79"/>
        <v>Leer</v>
      </c>
      <c r="U563" s="6" t="str">
        <f t="shared" si="72"/>
        <v/>
      </c>
      <c r="V563" s="6" t="str">
        <f>VLOOKUP($C563,{"29 - Psychiatrie (Erwachsene)","Anrechnungstatbestand";"30 - Kinder- und Jugendpsychiatrie","Anrechnungstatbestand";"31 - Psychosomatik","Anrechnungstatbestand";"","Leer";0,"Leer"},2,0)</f>
        <v>Leer</v>
      </c>
      <c r="W563" s="6" t="str">
        <f t="shared" si="73"/>
        <v>Leer</v>
      </c>
      <c r="X563" s="6">
        <f>VLOOKUP($C563,{"29 - Psychiatrie (Erwachsene)",1;"30 - Kinder- und Jugendpsychiatrie",1;"31 - Psychosomatik",1;"00 - Bitte eine Fachabteilung auswählen",0;"",0},2,0)</f>
        <v>0</v>
      </c>
      <c r="Y563" s="6">
        <f t="shared" si="74"/>
        <v>0</v>
      </c>
      <c r="Z563" s="6">
        <f t="shared" si="75"/>
        <v>0</v>
      </c>
      <c r="AA563" s="6">
        <f t="shared" si="76"/>
        <v>0</v>
      </c>
      <c r="AB563" s="6">
        <f t="shared" si="77"/>
        <v>0</v>
      </c>
      <c r="AC563" s="6">
        <f t="shared" si="78"/>
        <v>0</v>
      </c>
      <c r="AD563" s="6">
        <f t="shared" si="80"/>
        <v>0</v>
      </c>
      <c r="AE563" s="6">
        <f t="shared" si="81"/>
        <v>0</v>
      </c>
    </row>
    <row r="564" spans="1:31" s="20" customFormat="1" ht="15" customHeight="1" x14ac:dyDescent="0.25">
      <c r="A564" s="19"/>
      <c r="B564" s="74" t="str">
        <f t="shared" si="70"/>
        <v>!!!</v>
      </c>
      <c r="C564" s="202" t="str">
        <f>IF($D564&lt;&gt;"",VLOOKUP(TEXT($D564,0),'Angaben Stationen'!$C$15:$D$114,2,0),"")</f>
        <v/>
      </c>
      <c r="D564" s="203"/>
      <c r="E564" s="210"/>
      <c r="F564" s="222"/>
      <c r="G564" s="205"/>
      <c r="H564" s="205"/>
      <c r="I564" s="223"/>
      <c r="J564" s="224"/>
      <c r="K564" s="114"/>
      <c r="L564" s="115"/>
      <c r="Q564" s="6">
        <f t="shared" si="71"/>
        <v>0</v>
      </c>
      <c r="R564" s="6" t="str">
        <f>VLOOKUP(C564,{"29 - Psychiatrie (Erwachsene)","BGI";"30 - Kinder- und Jugendpsychiatrie","BGII";"31 - Psychosomatik","BGI";"00 - Bitte eine Fachabteilung auswählen","Leer";"","Leer"},2,0)</f>
        <v>Leer</v>
      </c>
      <c r="S564" s="6" t="str">
        <f>VLOOKUP(C564,{"29 - Psychiatrie (Erwachsene)","BGIb";"30 - Kinder- und Jugendpsychiatrie","BGIIb";"31 - Psychosomatik","BGIb";"00 - Bitte eine Fachabteilung auswählen","Leer";"","Leer"},2,0)</f>
        <v>Leer</v>
      </c>
      <c r="T564" s="6" t="str">
        <f t="shared" si="79"/>
        <v>Leer</v>
      </c>
      <c r="U564" s="6" t="str">
        <f t="shared" si="72"/>
        <v/>
      </c>
      <c r="V564" s="6" t="str">
        <f>VLOOKUP($C564,{"29 - Psychiatrie (Erwachsene)","Anrechnungstatbestand";"30 - Kinder- und Jugendpsychiatrie","Anrechnungstatbestand";"31 - Psychosomatik","Anrechnungstatbestand";"","Leer";0,"Leer"},2,0)</f>
        <v>Leer</v>
      </c>
      <c r="W564" s="6" t="str">
        <f t="shared" si="73"/>
        <v>Leer</v>
      </c>
      <c r="X564" s="6">
        <f>VLOOKUP($C564,{"29 - Psychiatrie (Erwachsene)",1;"30 - Kinder- und Jugendpsychiatrie",1;"31 - Psychosomatik",1;"00 - Bitte eine Fachabteilung auswählen",0;"",0},2,0)</f>
        <v>0</v>
      </c>
      <c r="Y564" s="6">
        <f t="shared" si="74"/>
        <v>0</v>
      </c>
      <c r="Z564" s="6">
        <f t="shared" si="75"/>
        <v>0</v>
      </c>
      <c r="AA564" s="6">
        <f t="shared" si="76"/>
        <v>0</v>
      </c>
      <c r="AB564" s="6">
        <f t="shared" si="77"/>
        <v>0</v>
      </c>
      <c r="AC564" s="6">
        <f t="shared" si="78"/>
        <v>0</v>
      </c>
      <c r="AD564" s="6">
        <f t="shared" si="80"/>
        <v>0</v>
      </c>
      <c r="AE564" s="6">
        <f t="shared" si="81"/>
        <v>0</v>
      </c>
    </row>
    <row r="565" spans="1:31" s="20" customFormat="1" ht="15" customHeight="1" x14ac:dyDescent="0.25">
      <c r="A565" s="19"/>
      <c r="B565" s="74" t="str">
        <f t="shared" si="70"/>
        <v>!!!</v>
      </c>
      <c r="C565" s="202" t="str">
        <f>IF($D565&lt;&gt;"",VLOOKUP(TEXT($D565,0),'Angaben Stationen'!$C$15:$D$114,2,0),"")</f>
        <v/>
      </c>
      <c r="D565" s="203"/>
      <c r="E565" s="210"/>
      <c r="F565" s="222"/>
      <c r="G565" s="205"/>
      <c r="H565" s="205"/>
      <c r="I565" s="223"/>
      <c r="J565" s="224"/>
      <c r="K565" s="114"/>
      <c r="L565" s="115"/>
      <c r="Q565" s="6">
        <f t="shared" si="71"/>
        <v>0</v>
      </c>
      <c r="R565" s="6" t="str">
        <f>VLOOKUP(C565,{"29 - Psychiatrie (Erwachsene)","BGI";"30 - Kinder- und Jugendpsychiatrie","BGII";"31 - Psychosomatik","BGI";"00 - Bitte eine Fachabteilung auswählen","Leer";"","Leer"},2,0)</f>
        <v>Leer</v>
      </c>
      <c r="S565" s="6" t="str">
        <f>VLOOKUP(C565,{"29 - Psychiatrie (Erwachsene)","BGIb";"30 - Kinder- und Jugendpsychiatrie","BGIIb";"31 - Psychosomatik","BGIb";"00 - Bitte eine Fachabteilung auswählen","Leer";"","Leer"},2,0)</f>
        <v>Leer</v>
      </c>
      <c r="T565" s="6" t="str">
        <f t="shared" si="79"/>
        <v>Leer</v>
      </c>
      <c r="U565" s="6" t="str">
        <f t="shared" si="72"/>
        <v/>
      </c>
      <c r="V565" s="6" t="str">
        <f>VLOOKUP($C565,{"29 - Psychiatrie (Erwachsene)","Anrechnungstatbestand";"30 - Kinder- und Jugendpsychiatrie","Anrechnungstatbestand";"31 - Psychosomatik","Anrechnungstatbestand";"","Leer";0,"Leer"},2,0)</f>
        <v>Leer</v>
      </c>
      <c r="W565" s="6" t="str">
        <f t="shared" si="73"/>
        <v>Leer</v>
      </c>
      <c r="X565" s="6">
        <f>VLOOKUP($C565,{"29 - Psychiatrie (Erwachsene)",1;"30 - Kinder- und Jugendpsychiatrie",1;"31 - Psychosomatik",1;"00 - Bitte eine Fachabteilung auswählen",0;"",0},2,0)</f>
        <v>0</v>
      </c>
      <c r="Y565" s="6">
        <f t="shared" si="74"/>
        <v>0</v>
      </c>
      <c r="Z565" s="6">
        <f t="shared" si="75"/>
        <v>0</v>
      </c>
      <c r="AA565" s="6">
        <f t="shared" si="76"/>
        <v>0</v>
      </c>
      <c r="AB565" s="6">
        <f t="shared" si="77"/>
        <v>0</v>
      </c>
      <c r="AC565" s="6">
        <f t="shared" si="78"/>
        <v>0</v>
      </c>
      <c r="AD565" s="6">
        <f t="shared" si="80"/>
        <v>0</v>
      </c>
      <c r="AE565" s="6">
        <f t="shared" si="81"/>
        <v>0</v>
      </c>
    </row>
    <row r="566" spans="1:31" s="20" customFormat="1" ht="15" customHeight="1" x14ac:dyDescent="0.25">
      <c r="A566" s="19"/>
      <c r="B566" s="74" t="str">
        <f t="shared" si="70"/>
        <v>!!!</v>
      </c>
      <c r="C566" s="202" t="str">
        <f>IF($D566&lt;&gt;"",VLOOKUP(TEXT($D566,0),'Angaben Stationen'!$C$15:$D$114,2,0),"")</f>
        <v/>
      </c>
      <c r="D566" s="203"/>
      <c r="E566" s="210"/>
      <c r="F566" s="222"/>
      <c r="G566" s="205"/>
      <c r="H566" s="205"/>
      <c r="I566" s="223"/>
      <c r="J566" s="224"/>
      <c r="K566" s="114"/>
      <c r="L566" s="115"/>
      <c r="Q566" s="6">
        <f t="shared" si="71"/>
        <v>0</v>
      </c>
      <c r="R566" s="6" t="str">
        <f>VLOOKUP(C566,{"29 - Psychiatrie (Erwachsene)","BGI";"30 - Kinder- und Jugendpsychiatrie","BGII";"31 - Psychosomatik","BGI";"00 - Bitte eine Fachabteilung auswählen","Leer";"","Leer"},2,0)</f>
        <v>Leer</v>
      </c>
      <c r="S566" s="6" t="str">
        <f>VLOOKUP(C566,{"29 - Psychiatrie (Erwachsene)","BGIb";"30 - Kinder- und Jugendpsychiatrie","BGIIb";"31 - Psychosomatik","BGIb";"00 - Bitte eine Fachabteilung auswählen","Leer";"","Leer"},2,0)</f>
        <v>Leer</v>
      </c>
      <c r="T566" s="6" t="str">
        <f t="shared" si="79"/>
        <v>Leer</v>
      </c>
      <c r="U566" s="6" t="str">
        <f t="shared" si="72"/>
        <v/>
      </c>
      <c r="V566" s="6" t="str">
        <f>VLOOKUP($C566,{"29 - Psychiatrie (Erwachsene)","Anrechnungstatbestand";"30 - Kinder- und Jugendpsychiatrie","Anrechnungstatbestand";"31 - Psychosomatik","Anrechnungstatbestand";"","Leer";0,"Leer"},2,0)</f>
        <v>Leer</v>
      </c>
      <c r="W566" s="6" t="str">
        <f t="shared" si="73"/>
        <v>Leer</v>
      </c>
      <c r="X566" s="6">
        <f>VLOOKUP($C566,{"29 - Psychiatrie (Erwachsene)",1;"30 - Kinder- und Jugendpsychiatrie",1;"31 - Psychosomatik",1;"00 - Bitte eine Fachabteilung auswählen",0;"",0},2,0)</f>
        <v>0</v>
      </c>
      <c r="Y566" s="6">
        <f t="shared" si="74"/>
        <v>0</v>
      </c>
      <c r="Z566" s="6">
        <f t="shared" si="75"/>
        <v>0</v>
      </c>
      <c r="AA566" s="6">
        <f t="shared" si="76"/>
        <v>0</v>
      </c>
      <c r="AB566" s="6">
        <f t="shared" si="77"/>
        <v>0</v>
      </c>
      <c r="AC566" s="6">
        <f t="shared" si="78"/>
        <v>0</v>
      </c>
      <c r="AD566" s="6">
        <f t="shared" si="80"/>
        <v>0</v>
      </c>
      <c r="AE566" s="6">
        <f t="shared" si="81"/>
        <v>0</v>
      </c>
    </row>
    <row r="567" spans="1:31" s="20" customFormat="1" ht="15" customHeight="1" x14ac:dyDescent="0.25">
      <c r="A567" s="19"/>
      <c r="B567" s="74" t="str">
        <f t="shared" si="70"/>
        <v>!!!</v>
      </c>
      <c r="C567" s="202" t="str">
        <f>IF($D567&lt;&gt;"",VLOOKUP(TEXT($D567,0),'Angaben Stationen'!$C$15:$D$114,2,0),"")</f>
        <v/>
      </c>
      <c r="D567" s="203"/>
      <c r="E567" s="210"/>
      <c r="F567" s="222"/>
      <c r="G567" s="205"/>
      <c r="H567" s="205"/>
      <c r="I567" s="223"/>
      <c r="J567" s="224"/>
      <c r="K567" s="114"/>
      <c r="L567" s="115"/>
      <c r="Q567" s="6">
        <f t="shared" si="71"/>
        <v>0</v>
      </c>
      <c r="R567" s="6" t="str">
        <f>VLOOKUP(C567,{"29 - Psychiatrie (Erwachsene)","BGI";"30 - Kinder- und Jugendpsychiatrie","BGII";"31 - Psychosomatik","BGI";"00 - Bitte eine Fachabteilung auswählen","Leer";"","Leer"},2,0)</f>
        <v>Leer</v>
      </c>
      <c r="S567" s="6" t="str">
        <f>VLOOKUP(C567,{"29 - Psychiatrie (Erwachsene)","BGIb";"30 - Kinder- und Jugendpsychiatrie","BGIIb";"31 - Psychosomatik","BGIb";"00 - Bitte eine Fachabteilung auswählen","Leer";"","Leer"},2,0)</f>
        <v>Leer</v>
      </c>
      <c r="T567" s="6" t="str">
        <f t="shared" si="79"/>
        <v>Leer</v>
      </c>
      <c r="U567" s="6" t="str">
        <f t="shared" si="72"/>
        <v/>
      </c>
      <c r="V567" s="6" t="str">
        <f>VLOOKUP($C567,{"29 - Psychiatrie (Erwachsene)","Anrechnungstatbestand";"30 - Kinder- und Jugendpsychiatrie","Anrechnungstatbestand";"31 - Psychosomatik","Anrechnungstatbestand";"","Leer";0,"Leer"},2,0)</f>
        <v>Leer</v>
      </c>
      <c r="W567" s="6" t="str">
        <f t="shared" si="73"/>
        <v>Leer</v>
      </c>
      <c r="X567" s="6">
        <f>VLOOKUP($C567,{"29 - Psychiatrie (Erwachsene)",1;"30 - Kinder- und Jugendpsychiatrie",1;"31 - Psychosomatik",1;"00 - Bitte eine Fachabteilung auswählen",0;"",0},2,0)</f>
        <v>0</v>
      </c>
      <c r="Y567" s="6">
        <f t="shared" si="74"/>
        <v>0</v>
      </c>
      <c r="Z567" s="6">
        <f t="shared" si="75"/>
        <v>0</v>
      </c>
      <c r="AA567" s="6">
        <f t="shared" si="76"/>
        <v>0</v>
      </c>
      <c r="AB567" s="6">
        <f t="shared" si="77"/>
        <v>0</v>
      </c>
      <c r="AC567" s="6">
        <f t="shared" si="78"/>
        <v>0</v>
      </c>
      <c r="AD567" s="6">
        <f t="shared" si="80"/>
        <v>0</v>
      </c>
      <c r="AE567" s="6">
        <f t="shared" si="81"/>
        <v>0</v>
      </c>
    </row>
    <row r="568" spans="1:31" s="20" customFormat="1" ht="15" customHeight="1" x14ac:dyDescent="0.25">
      <c r="A568" s="19"/>
      <c r="B568" s="74" t="str">
        <f t="shared" si="70"/>
        <v>!!!</v>
      </c>
      <c r="C568" s="202" t="str">
        <f>IF($D568&lt;&gt;"",VLOOKUP(TEXT($D568,0),'Angaben Stationen'!$C$15:$D$114,2,0),"")</f>
        <v/>
      </c>
      <c r="D568" s="203"/>
      <c r="E568" s="210"/>
      <c r="F568" s="222"/>
      <c r="G568" s="205"/>
      <c r="H568" s="205"/>
      <c r="I568" s="223"/>
      <c r="J568" s="224"/>
      <c r="K568" s="114"/>
      <c r="L568" s="115"/>
      <c r="Q568" s="6">
        <f t="shared" si="71"/>
        <v>0</v>
      </c>
      <c r="R568" s="6" t="str">
        <f>VLOOKUP(C568,{"29 - Psychiatrie (Erwachsene)","BGI";"30 - Kinder- und Jugendpsychiatrie","BGII";"31 - Psychosomatik","BGI";"00 - Bitte eine Fachabteilung auswählen","Leer";"","Leer"},2,0)</f>
        <v>Leer</v>
      </c>
      <c r="S568" s="6" t="str">
        <f>VLOOKUP(C568,{"29 - Psychiatrie (Erwachsene)","BGIb";"30 - Kinder- und Jugendpsychiatrie","BGIIb";"31 - Psychosomatik","BGIb";"00 - Bitte eine Fachabteilung auswählen","Leer";"","Leer"},2,0)</f>
        <v>Leer</v>
      </c>
      <c r="T568" s="6" t="str">
        <f t="shared" si="79"/>
        <v>Leer</v>
      </c>
      <c r="U568" s="6" t="str">
        <f t="shared" si="72"/>
        <v/>
      </c>
      <c r="V568" s="6" t="str">
        <f>VLOOKUP($C568,{"29 - Psychiatrie (Erwachsene)","Anrechnungstatbestand";"30 - Kinder- und Jugendpsychiatrie","Anrechnungstatbestand";"31 - Psychosomatik","Anrechnungstatbestand";"","Leer";0,"Leer"},2,0)</f>
        <v>Leer</v>
      </c>
      <c r="W568" s="6" t="str">
        <f t="shared" si="73"/>
        <v>Leer</v>
      </c>
      <c r="X568" s="6">
        <f>VLOOKUP($C568,{"29 - Psychiatrie (Erwachsene)",1;"30 - Kinder- und Jugendpsychiatrie",1;"31 - Psychosomatik",1;"00 - Bitte eine Fachabteilung auswählen",0;"",0},2,0)</f>
        <v>0</v>
      </c>
      <c r="Y568" s="6">
        <f t="shared" si="74"/>
        <v>0</v>
      </c>
      <c r="Z568" s="6">
        <f t="shared" si="75"/>
        <v>0</v>
      </c>
      <c r="AA568" s="6">
        <f t="shared" si="76"/>
        <v>0</v>
      </c>
      <c r="AB568" s="6">
        <f t="shared" si="77"/>
        <v>0</v>
      </c>
      <c r="AC568" s="6">
        <f t="shared" si="78"/>
        <v>0</v>
      </c>
      <c r="AD568" s="6">
        <f t="shared" si="80"/>
        <v>0</v>
      </c>
      <c r="AE568" s="6">
        <f t="shared" si="81"/>
        <v>0</v>
      </c>
    </row>
    <row r="569" spans="1:31" s="20" customFormat="1" ht="15" customHeight="1" x14ac:dyDescent="0.25">
      <c r="A569" s="19"/>
      <c r="B569" s="74" t="str">
        <f t="shared" si="70"/>
        <v>!!!</v>
      </c>
      <c r="C569" s="202" t="str">
        <f>IF($D569&lt;&gt;"",VLOOKUP(TEXT($D569,0),'Angaben Stationen'!$C$15:$D$114,2,0),"")</f>
        <v/>
      </c>
      <c r="D569" s="203"/>
      <c r="E569" s="210"/>
      <c r="F569" s="222"/>
      <c r="G569" s="205"/>
      <c r="H569" s="205"/>
      <c r="I569" s="223"/>
      <c r="J569" s="224"/>
      <c r="K569" s="114"/>
      <c r="L569" s="115"/>
      <c r="Q569" s="6">
        <f t="shared" si="71"/>
        <v>0</v>
      </c>
      <c r="R569" s="6" t="str">
        <f>VLOOKUP(C569,{"29 - Psychiatrie (Erwachsene)","BGI";"30 - Kinder- und Jugendpsychiatrie","BGII";"31 - Psychosomatik","BGI";"00 - Bitte eine Fachabteilung auswählen","Leer";"","Leer"},2,0)</f>
        <v>Leer</v>
      </c>
      <c r="S569" s="6" t="str">
        <f>VLOOKUP(C569,{"29 - Psychiatrie (Erwachsene)","BGIb";"30 - Kinder- und Jugendpsychiatrie","BGIIb";"31 - Psychosomatik","BGIb";"00 - Bitte eine Fachabteilung auswählen","Leer";"","Leer"},2,0)</f>
        <v>Leer</v>
      </c>
      <c r="T569" s="6" t="str">
        <f t="shared" si="79"/>
        <v>Leer</v>
      </c>
      <c r="U569" s="6" t="str">
        <f t="shared" si="72"/>
        <v/>
      </c>
      <c r="V569" s="6" t="str">
        <f>VLOOKUP($C569,{"29 - Psychiatrie (Erwachsene)","Anrechnungstatbestand";"30 - Kinder- und Jugendpsychiatrie","Anrechnungstatbestand";"31 - Psychosomatik","Anrechnungstatbestand";"","Leer";0,"Leer"},2,0)</f>
        <v>Leer</v>
      </c>
      <c r="W569" s="6" t="str">
        <f t="shared" si="73"/>
        <v>Leer</v>
      </c>
      <c r="X569" s="6">
        <f>VLOOKUP($C569,{"29 - Psychiatrie (Erwachsene)",1;"30 - Kinder- und Jugendpsychiatrie",1;"31 - Psychosomatik",1;"00 - Bitte eine Fachabteilung auswählen",0;"",0},2,0)</f>
        <v>0</v>
      </c>
      <c r="Y569" s="6">
        <f t="shared" si="74"/>
        <v>0</v>
      </c>
      <c r="Z569" s="6">
        <f t="shared" si="75"/>
        <v>0</v>
      </c>
      <c r="AA569" s="6">
        <f t="shared" si="76"/>
        <v>0</v>
      </c>
      <c r="AB569" s="6">
        <f t="shared" si="77"/>
        <v>0</v>
      </c>
      <c r="AC569" s="6">
        <f t="shared" si="78"/>
        <v>0</v>
      </c>
      <c r="AD569" s="6">
        <f t="shared" si="80"/>
        <v>0</v>
      </c>
      <c r="AE569" s="6">
        <f t="shared" si="81"/>
        <v>0</v>
      </c>
    </row>
    <row r="570" spans="1:31" s="20" customFormat="1" ht="15" customHeight="1" x14ac:dyDescent="0.25">
      <c r="A570" s="19"/>
      <c r="B570" s="74" t="str">
        <f t="shared" si="70"/>
        <v>!!!</v>
      </c>
      <c r="C570" s="202" t="str">
        <f>IF($D570&lt;&gt;"",VLOOKUP(TEXT($D570,0),'Angaben Stationen'!$C$15:$D$114,2,0),"")</f>
        <v/>
      </c>
      <c r="D570" s="203"/>
      <c r="E570" s="210"/>
      <c r="F570" s="222"/>
      <c r="G570" s="205"/>
      <c r="H570" s="205"/>
      <c r="I570" s="223"/>
      <c r="J570" s="224"/>
      <c r="K570" s="114"/>
      <c r="L570" s="115"/>
      <c r="Q570" s="6">
        <f t="shared" si="71"/>
        <v>0</v>
      </c>
      <c r="R570" s="6" t="str">
        <f>VLOOKUP(C570,{"29 - Psychiatrie (Erwachsene)","BGI";"30 - Kinder- und Jugendpsychiatrie","BGII";"31 - Psychosomatik","BGI";"00 - Bitte eine Fachabteilung auswählen","Leer";"","Leer"},2,0)</f>
        <v>Leer</v>
      </c>
      <c r="S570" s="6" t="str">
        <f>VLOOKUP(C570,{"29 - Psychiatrie (Erwachsene)","BGIb";"30 - Kinder- und Jugendpsychiatrie","BGIIb";"31 - Psychosomatik","BGIb";"00 - Bitte eine Fachabteilung auswählen","Leer";"","Leer"},2,0)</f>
        <v>Leer</v>
      </c>
      <c r="T570" s="6" t="str">
        <f t="shared" si="79"/>
        <v>Leer</v>
      </c>
      <c r="U570" s="6" t="str">
        <f t="shared" si="72"/>
        <v/>
      </c>
      <c r="V570" s="6" t="str">
        <f>VLOOKUP($C570,{"29 - Psychiatrie (Erwachsene)","Anrechnungstatbestand";"30 - Kinder- und Jugendpsychiatrie","Anrechnungstatbestand";"31 - Psychosomatik","Anrechnungstatbestand";"","Leer";0,"Leer"},2,0)</f>
        <v>Leer</v>
      </c>
      <c r="W570" s="6" t="str">
        <f t="shared" si="73"/>
        <v>Leer</v>
      </c>
      <c r="X570" s="6">
        <f>VLOOKUP($C570,{"29 - Psychiatrie (Erwachsene)",1;"30 - Kinder- und Jugendpsychiatrie",1;"31 - Psychosomatik",1;"00 - Bitte eine Fachabteilung auswählen",0;"",0},2,0)</f>
        <v>0</v>
      </c>
      <c r="Y570" s="6">
        <f t="shared" si="74"/>
        <v>0</v>
      </c>
      <c r="Z570" s="6">
        <f t="shared" si="75"/>
        <v>0</v>
      </c>
      <c r="AA570" s="6">
        <f t="shared" si="76"/>
        <v>0</v>
      </c>
      <c r="AB570" s="6">
        <f t="shared" si="77"/>
        <v>0</v>
      </c>
      <c r="AC570" s="6">
        <f t="shared" si="78"/>
        <v>0</v>
      </c>
      <c r="AD570" s="6">
        <f t="shared" si="80"/>
        <v>0</v>
      </c>
      <c r="AE570" s="6">
        <f t="shared" si="81"/>
        <v>0</v>
      </c>
    </row>
    <row r="571" spans="1:31" s="20" customFormat="1" ht="15" customHeight="1" x14ac:dyDescent="0.25">
      <c r="A571" s="19"/>
      <c r="B571" s="74" t="str">
        <f t="shared" si="70"/>
        <v>!!!</v>
      </c>
      <c r="C571" s="202" t="str">
        <f>IF($D571&lt;&gt;"",VLOOKUP(TEXT($D571,0),'Angaben Stationen'!$C$15:$D$114,2,0),"")</f>
        <v/>
      </c>
      <c r="D571" s="203"/>
      <c r="E571" s="210"/>
      <c r="F571" s="222"/>
      <c r="G571" s="205"/>
      <c r="H571" s="205"/>
      <c r="I571" s="223"/>
      <c r="J571" s="224"/>
      <c r="K571" s="114"/>
      <c r="L571" s="115"/>
      <c r="Q571" s="6">
        <f t="shared" si="71"/>
        <v>0</v>
      </c>
      <c r="R571" s="6" t="str">
        <f>VLOOKUP(C571,{"29 - Psychiatrie (Erwachsene)","BGI";"30 - Kinder- und Jugendpsychiatrie","BGII";"31 - Psychosomatik","BGI";"00 - Bitte eine Fachabteilung auswählen","Leer";"","Leer"},2,0)</f>
        <v>Leer</v>
      </c>
      <c r="S571" s="6" t="str">
        <f>VLOOKUP(C571,{"29 - Psychiatrie (Erwachsene)","BGIb";"30 - Kinder- und Jugendpsychiatrie","BGIIb";"31 - Psychosomatik","BGIb";"00 - Bitte eine Fachabteilung auswählen","Leer";"","Leer"},2,0)</f>
        <v>Leer</v>
      </c>
      <c r="T571" s="6" t="str">
        <f t="shared" si="79"/>
        <v>Leer</v>
      </c>
      <c r="U571" s="6" t="str">
        <f t="shared" si="72"/>
        <v/>
      </c>
      <c r="V571" s="6" t="str">
        <f>VLOOKUP($C571,{"29 - Psychiatrie (Erwachsene)","Anrechnungstatbestand";"30 - Kinder- und Jugendpsychiatrie","Anrechnungstatbestand";"31 - Psychosomatik","Anrechnungstatbestand";"","Leer";0,"Leer"},2,0)</f>
        <v>Leer</v>
      </c>
      <c r="W571" s="6" t="str">
        <f t="shared" si="73"/>
        <v>Leer</v>
      </c>
      <c r="X571" s="6">
        <f>VLOOKUP($C571,{"29 - Psychiatrie (Erwachsene)",1;"30 - Kinder- und Jugendpsychiatrie",1;"31 - Psychosomatik",1;"00 - Bitte eine Fachabteilung auswählen",0;"",0},2,0)</f>
        <v>0</v>
      </c>
      <c r="Y571" s="6">
        <f t="shared" si="74"/>
        <v>0</v>
      </c>
      <c r="Z571" s="6">
        <f t="shared" si="75"/>
        <v>0</v>
      </c>
      <c r="AA571" s="6">
        <f t="shared" si="76"/>
        <v>0</v>
      </c>
      <c r="AB571" s="6">
        <f t="shared" si="77"/>
        <v>0</v>
      </c>
      <c r="AC571" s="6">
        <f t="shared" si="78"/>
        <v>0</v>
      </c>
      <c r="AD571" s="6">
        <f t="shared" si="80"/>
        <v>0</v>
      </c>
      <c r="AE571" s="6">
        <f t="shared" si="81"/>
        <v>0</v>
      </c>
    </row>
    <row r="572" spans="1:31" s="20" customFormat="1" ht="15" customHeight="1" x14ac:dyDescent="0.25">
      <c r="A572" s="19"/>
      <c r="B572" s="74" t="str">
        <f t="shared" si="70"/>
        <v>!!!</v>
      </c>
      <c r="C572" s="202" t="str">
        <f>IF($D572&lt;&gt;"",VLOOKUP(TEXT($D572,0),'Angaben Stationen'!$C$15:$D$114,2,0),"")</f>
        <v/>
      </c>
      <c r="D572" s="203"/>
      <c r="E572" s="210"/>
      <c r="F572" s="222"/>
      <c r="G572" s="205"/>
      <c r="H572" s="205"/>
      <c r="I572" s="223"/>
      <c r="J572" s="224"/>
      <c r="K572" s="114"/>
      <c r="L572" s="115"/>
      <c r="Q572" s="6">
        <f t="shared" si="71"/>
        <v>0</v>
      </c>
      <c r="R572" s="6" t="str">
        <f>VLOOKUP(C572,{"29 - Psychiatrie (Erwachsene)","BGI";"30 - Kinder- und Jugendpsychiatrie","BGII";"31 - Psychosomatik","BGI";"00 - Bitte eine Fachabteilung auswählen","Leer";"","Leer"},2,0)</f>
        <v>Leer</v>
      </c>
      <c r="S572" s="6" t="str">
        <f>VLOOKUP(C572,{"29 - Psychiatrie (Erwachsene)","BGIb";"30 - Kinder- und Jugendpsychiatrie","BGIIb";"31 - Psychosomatik","BGIb";"00 - Bitte eine Fachabteilung auswählen","Leer";"","Leer"},2,0)</f>
        <v>Leer</v>
      </c>
      <c r="T572" s="6" t="str">
        <f t="shared" si="79"/>
        <v>Leer</v>
      </c>
      <c r="U572" s="6" t="str">
        <f t="shared" si="72"/>
        <v/>
      </c>
      <c r="V572" s="6" t="str">
        <f>VLOOKUP($C572,{"29 - Psychiatrie (Erwachsene)","Anrechnungstatbestand";"30 - Kinder- und Jugendpsychiatrie","Anrechnungstatbestand";"31 - Psychosomatik","Anrechnungstatbestand";"","Leer";0,"Leer"},2,0)</f>
        <v>Leer</v>
      </c>
      <c r="W572" s="6" t="str">
        <f t="shared" si="73"/>
        <v>Leer</v>
      </c>
      <c r="X572" s="6">
        <f>VLOOKUP($C572,{"29 - Psychiatrie (Erwachsene)",1;"30 - Kinder- und Jugendpsychiatrie",1;"31 - Psychosomatik",1;"00 - Bitte eine Fachabteilung auswählen",0;"",0},2,0)</f>
        <v>0</v>
      </c>
      <c r="Y572" s="6">
        <f t="shared" si="74"/>
        <v>0</v>
      </c>
      <c r="Z572" s="6">
        <f t="shared" si="75"/>
        <v>0</v>
      </c>
      <c r="AA572" s="6">
        <f t="shared" si="76"/>
        <v>0</v>
      </c>
      <c r="AB572" s="6">
        <f t="shared" si="77"/>
        <v>0</v>
      </c>
      <c r="AC572" s="6">
        <f t="shared" si="78"/>
        <v>0</v>
      </c>
      <c r="AD572" s="6">
        <f t="shared" si="80"/>
        <v>0</v>
      </c>
      <c r="AE572" s="6">
        <f t="shared" si="81"/>
        <v>0</v>
      </c>
    </row>
    <row r="573" spans="1:31" s="20" customFormat="1" ht="15" customHeight="1" x14ac:dyDescent="0.25">
      <c r="A573" s="19"/>
      <c r="B573" s="74" t="str">
        <f t="shared" si="70"/>
        <v>!!!</v>
      </c>
      <c r="C573" s="202" t="str">
        <f>IF($D573&lt;&gt;"",VLOOKUP(TEXT($D573,0),'Angaben Stationen'!$C$15:$D$114,2,0),"")</f>
        <v/>
      </c>
      <c r="D573" s="203"/>
      <c r="E573" s="210"/>
      <c r="F573" s="222"/>
      <c r="G573" s="205"/>
      <c r="H573" s="205"/>
      <c r="I573" s="223"/>
      <c r="J573" s="225"/>
      <c r="K573" s="116"/>
      <c r="L573" s="115"/>
      <c r="Q573" s="6">
        <f t="shared" si="71"/>
        <v>0</v>
      </c>
      <c r="R573" s="6" t="str">
        <f>VLOOKUP(C573,{"29 - Psychiatrie (Erwachsene)","BGI";"30 - Kinder- und Jugendpsychiatrie","BGII";"31 - Psychosomatik","BGI";"00 - Bitte eine Fachabteilung auswählen","Leer";"","Leer"},2,0)</f>
        <v>Leer</v>
      </c>
      <c r="S573" s="6" t="str">
        <f>VLOOKUP(C573,{"29 - Psychiatrie (Erwachsene)","BGIb";"30 - Kinder- und Jugendpsychiatrie","BGIIb";"31 - Psychosomatik","BGIb";"00 - Bitte eine Fachabteilung auswählen","Leer";"","Leer"},2,0)</f>
        <v>Leer</v>
      </c>
      <c r="T573" s="6" t="str">
        <f t="shared" si="79"/>
        <v>Leer</v>
      </c>
      <c r="U573" s="6" t="str">
        <f t="shared" si="72"/>
        <v/>
      </c>
      <c r="V573" s="6" t="str">
        <f>VLOOKUP($C573,{"29 - Psychiatrie (Erwachsene)","Anrechnungstatbestand";"30 - Kinder- und Jugendpsychiatrie","Anrechnungstatbestand";"31 - Psychosomatik","Anrechnungstatbestand";"","Leer";0,"Leer"},2,0)</f>
        <v>Leer</v>
      </c>
      <c r="W573" s="6" t="str">
        <f t="shared" si="73"/>
        <v>Leer</v>
      </c>
      <c r="X573" s="6">
        <f>VLOOKUP($C573,{"29 - Psychiatrie (Erwachsene)",1;"30 - Kinder- und Jugendpsychiatrie",1;"31 - Psychosomatik",1;"00 - Bitte eine Fachabteilung auswählen",0;"",0},2,0)</f>
        <v>0</v>
      </c>
      <c r="Y573" s="6">
        <f t="shared" si="74"/>
        <v>0</v>
      </c>
      <c r="Z573" s="6">
        <f t="shared" si="75"/>
        <v>0</v>
      </c>
      <c r="AA573" s="6">
        <f t="shared" si="76"/>
        <v>0</v>
      </c>
      <c r="AB573" s="6">
        <f t="shared" si="77"/>
        <v>0</v>
      </c>
      <c r="AC573" s="6">
        <f t="shared" si="78"/>
        <v>0</v>
      </c>
      <c r="AD573" s="6">
        <f t="shared" si="80"/>
        <v>0</v>
      </c>
      <c r="AE573" s="6">
        <f t="shared" si="81"/>
        <v>0</v>
      </c>
    </row>
    <row r="574" spans="1:31" s="20" customFormat="1" ht="15" customHeight="1" x14ac:dyDescent="0.25">
      <c r="A574" s="19"/>
      <c r="B574" s="74" t="str">
        <f t="shared" si="70"/>
        <v>!!!</v>
      </c>
      <c r="C574" s="202" t="str">
        <f>IF($D574&lt;&gt;"",VLOOKUP(TEXT($D574,0),'Angaben Stationen'!$C$15:$D$114,2,0),"")</f>
        <v/>
      </c>
      <c r="D574" s="203"/>
      <c r="E574" s="210"/>
      <c r="F574" s="222"/>
      <c r="G574" s="205"/>
      <c r="H574" s="205"/>
      <c r="I574" s="223"/>
      <c r="J574" s="225"/>
      <c r="K574" s="116"/>
      <c r="L574" s="115"/>
      <c r="Q574" s="6">
        <f t="shared" si="71"/>
        <v>0</v>
      </c>
      <c r="R574" s="6" t="str">
        <f>VLOOKUP(C574,{"29 - Psychiatrie (Erwachsene)","BGI";"30 - Kinder- und Jugendpsychiatrie","BGII";"31 - Psychosomatik","BGI";"00 - Bitte eine Fachabteilung auswählen","Leer";"","Leer"},2,0)</f>
        <v>Leer</v>
      </c>
      <c r="S574" s="6" t="str">
        <f>VLOOKUP(C574,{"29 - Psychiatrie (Erwachsene)","BGIb";"30 - Kinder- und Jugendpsychiatrie","BGIIb";"31 - Psychosomatik","BGIb";"00 - Bitte eine Fachabteilung auswählen","Leer";"","Leer"},2,0)</f>
        <v>Leer</v>
      </c>
      <c r="T574" s="6" t="str">
        <f t="shared" si="79"/>
        <v>Leer</v>
      </c>
      <c r="U574" s="6" t="str">
        <f t="shared" si="72"/>
        <v/>
      </c>
      <c r="V574" s="6" t="str">
        <f>VLOOKUP($C574,{"29 - Psychiatrie (Erwachsene)","Anrechnungstatbestand";"30 - Kinder- und Jugendpsychiatrie","Anrechnungstatbestand";"31 - Psychosomatik","Anrechnungstatbestand";"","Leer";0,"Leer"},2,0)</f>
        <v>Leer</v>
      </c>
      <c r="W574" s="6" t="str">
        <f t="shared" si="73"/>
        <v>Leer</v>
      </c>
      <c r="X574" s="6">
        <f>VLOOKUP($C574,{"29 - Psychiatrie (Erwachsene)",1;"30 - Kinder- und Jugendpsychiatrie",1;"31 - Psychosomatik",1;"00 - Bitte eine Fachabteilung auswählen",0;"",0},2,0)</f>
        <v>0</v>
      </c>
      <c r="Y574" s="6">
        <f t="shared" si="74"/>
        <v>0</v>
      </c>
      <c r="Z574" s="6">
        <f t="shared" si="75"/>
        <v>0</v>
      </c>
      <c r="AA574" s="6">
        <f t="shared" si="76"/>
        <v>0</v>
      </c>
      <c r="AB574" s="6">
        <f t="shared" si="77"/>
        <v>0</v>
      </c>
      <c r="AC574" s="6">
        <f t="shared" si="78"/>
        <v>0</v>
      </c>
      <c r="AD574" s="6">
        <f t="shared" si="80"/>
        <v>0</v>
      </c>
      <c r="AE574" s="6">
        <f t="shared" si="81"/>
        <v>0</v>
      </c>
    </row>
    <row r="575" spans="1:31" s="20" customFormat="1" ht="15" customHeight="1" x14ac:dyDescent="0.25">
      <c r="A575" s="19"/>
      <c r="B575" s="74" t="str">
        <f t="shared" si="70"/>
        <v>!!!</v>
      </c>
      <c r="C575" s="202" t="str">
        <f>IF($D575&lt;&gt;"",VLOOKUP(TEXT($D575,0),'Angaben Stationen'!$C$15:$D$114,2,0),"")</f>
        <v/>
      </c>
      <c r="D575" s="203"/>
      <c r="E575" s="210"/>
      <c r="F575" s="222"/>
      <c r="G575" s="205"/>
      <c r="H575" s="205"/>
      <c r="I575" s="223"/>
      <c r="J575" s="225"/>
      <c r="K575" s="116"/>
      <c r="L575" s="115"/>
      <c r="Q575" s="6">
        <f t="shared" si="71"/>
        <v>0</v>
      </c>
      <c r="R575" s="6" t="str">
        <f>VLOOKUP(C575,{"29 - Psychiatrie (Erwachsene)","BGI";"30 - Kinder- und Jugendpsychiatrie","BGII";"31 - Psychosomatik","BGI";"00 - Bitte eine Fachabteilung auswählen","Leer";"","Leer"},2,0)</f>
        <v>Leer</v>
      </c>
      <c r="S575" s="6" t="str">
        <f>VLOOKUP(C575,{"29 - Psychiatrie (Erwachsene)","BGIb";"30 - Kinder- und Jugendpsychiatrie","BGIIb";"31 - Psychosomatik","BGIb";"00 - Bitte eine Fachabteilung auswählen","Leer";"","Leer"},2,0)</f>
        <v>Leer</v>
      </c>
      <c r="T575" s="6" t="str">
        <f t="shared" si="79"/>
        <v>Leer</v>
      </c>
      <c r="U575" s="6" t="str">
        <f t="shared" si="72"/>
        <v/>
      </c>
      <c r="V575" s="6" t="str">
        <f>VLOOKUP($C575,{"29 - Psychiatrie (Erwachsene)","Anrechnungstatbestand";"30 - Kinder- und Jugendpsychiatrie","Anrechnungstatbestand";"31 - Psychosomatik","Anrechnungstatbestand";"","Leer";0,"Leer"},2,0)</f>
        <v>Leer</v>
      </c>
      <c r="W575" s="6" t="str">
        <f t="shared" si="73"/>
        <v>Leer</v>
      </c>
      <c r="X575" s="6">
        <f>VLOOKUP($C575,{"29 - Psychiatrie (Erwachsene)",1;"30 - Kinder- und Jugendpsychiatrie",1;"31 - Psychosomatik",1;"00 - Bitte eine Fachabteilung auswählen",0;"",0},2,0)</f>
        <v>0</v>
      </c>
      <c r="Y575" s="6">
        <f t="shared" si="74"/>
        <v>0</v>
      </c>
      <c r="Z575" s="6">
        <f t="shared" si="75"/>
        <v>0</v>
      </c>
      <c r="AA575" s="6">
        <f t="shared" si="76"/>
        <v>0</v>
      </c>
      <c r="AB575" s="6">
        <f t="shared" si="77"/>
        <v>0</v>
      </c>
      <c r="AC575" s="6">
        <f t="shared" si="78"/>
        <v>0</v>
      </c>
      <c r="AD575" s="6">
        <f t="shared" si="80"/>
        <v>0</v>
      </c>
      <c r="AE575" s="6">
        <f t="shared" si="81"/>
        <v>0</v>
      </c>
    </row>
    <row r="576" spans="1:31" s="20" customFormat="1" ht="15" customHeight="1" x14ac:dyDescent="0.25">
      <c r="A576" s="19"/>
      <c r="B576" s="74" t="str">
        <f t="shared" si="70"/>
        <v>!!!</v>
      </c>
      <c r="C576" s="202" t="str">
        <f>IF($D576&lt;&gt;"",VLOOKUP(TEXT($D576,0),'Angaben Stationen'!$C$15:$D$114,2,0),"")</f>
        <v/>
      </c>
      <c r="D576" s="203"/>
      <c r="E576" s="210"/>
      <c r="F576" s="222"/>
      <c r="G576" s="205"/>
      <c r="H576" s="205"/>
      <c r="I576" s="223"/>
      <c r="J576" s="225"/>
      <c r="K576" s="116"/>
      <c r="L576" s="115"/>
      <c r="Q576" s="6">
        <f t="shared" si="71"/>
        <v>0</v>
      </c>
      <c r="R576" s="6" t="str">
        <f>VLOOKUP(C576,{"29 - Psychiatrie (Erwachsene)","BGI";"30 - Kinder- und Jugendpsychiatrie","BGII";"31 - Psychosomatik","BGI";"00 - Bitte eine Fachabteilung auswählen","Leer";"","Leer"},2,0)</f>
        <v>Leer</v>
      </c>
      <c r="S576" s="6" t="str">
        <f>VLOOKUP(C576,{"29 - Psychiatrie (Erwachsene)","BGIb";"30 - Kinder- und Jugendpsychiatrie","BGIIb";"31 - Psychosomatik","BGIb";"00 - Bitte eine Fachabteilung auswählen","Leer";"","Leer"},2,0)</f>
        <v>Leer</v>
      </c>
      <c r="T576" s="6" t="str">
        <f t="shared" si="79"/>
        <v>Leer</v>
      </c>
      <c r="U576" s="6" t="str">
        <f t="shared" si="72"/>
        <v/>
      </c>
      <c r="V576" s="6" t="str">
        <f>VLOOKUP($C576,{"29 - Psychiatrie (Erwachsene)","Anrechnungstatbestand";"30 - Kinder- und Jugendpsychiatrie","Anrechnungstatbestand";"31 - Psychosomatik","Anrechnungstatbestand";"","Leer";0,"Leer"},2,0)</f>
        <v>Leer</v>
      </c>
      <c r="W576" s="6" t="str">
        <f t="shared" si="73"/>
        <v>Leer</v>
      </c>
      <c r="X576" s="6">
        <f>VLOOKUP($C576,{"29 - Psychiatrie (Erwachsene)",1;"30 - Kinder- und Jugendpsychiatrie",1;"31 - Psychosomatik",1;"00 - Bitte eine Fachabteilung auswählen",0;"",0},2,0)</f>
        <v>0</v>
      </c>
      <c r="Y576" s="6">
        <f t="shared" si="74"/>
        <v>0</v>
      </c>
      <c r="Z576" s="6">
        <f t="shared" si="75"/>
        <v>0</v>
      </c>
      <c r="AA576" s="6">
        <f t="shared" si="76"/>
        <v>0</v>
      </c>
      <c r="AB576" s="6">
        <f t="shared" si="77"/>
        <v>0</v>
      </c>
      <c r="AC576" s="6">
        <f t="shared" si="78"/>
        <v>0</v>
      </c>
      <c r="AD576" s="6">
        <f t="shared" si="80"/>
        <v>0</v>
      </c>
      <c r="AE576" s="6">
        <f t="shared" si="81"/>
        <v>0</v>
      </c>
    </row>
    <row r="577" spans="1:31" s="20" customFormat="1" ht="15" customHeight="1" x14ac:dyDescent="0.25">
      <c r="A577" s="19"/>
      <c r="B577" s="74" t="str">
        <f t="shared" si="70"/>
        <v>!!!</v>
      </c>
      <c r="C577" s="202" t="str">
        <f>IF($D577&lt;&gt;"",VLOOKUP(TEXT($D577,0),'Angaben Stationen'!$C$15:$D$114,2,0),"")</f>
        <v/>
      </c>
      <c r="D577" s="203"/>
      <c r="E577" s="210"/>
      <c r="F577" s="222"/>
      <c r="G577" s="205"/>
      <c r="H577" s="205"/>
      <c r="I577" s="223"/>
      <c r="J577" s="225"/>
      <c r="K577" s="116"/>
      <c r="L577" s="115"/>
      <c r="Q577" s="6">
        <f t="shared" si="71"/>
        <v>0</v>
      </c>
      <c r="R577" s="6" t="str">
        <f>VLOOKUP(C577,{"29 - Psychiatrie (Erwachsene)","BGI";"30 - Kinder- und Jugendpsychiatrie","BGII";"31 - Psychosomatik","BGI";"00 - Bitte eine Fachabteilung auswählen","Leer";"","Leer"},2,0)</f>
        <v>Leer</v>
      </c>
      <c r="S577" s="6" t="str">
        <f>VLOOKUP(C577,{"29 - Psychiatrie (Erwachsene)","BGIb";"30 - Kinder- und Jugendpsychiatrie","BGIIb";"31 - Psychosomatik","BGIb";"00 - Bitte eine Fachabteilung auswählen","Leer";"","Leer"},2,0)</f>
        <v>Leer</v>
      </c>
      <c r="T577" s="6" t="str">
        <f t="shared" si="79"/>
        <v>Leer</v>
      </c>
      <c r="U577" s="6" t="str">
        <f t="shared" si="72"/>
        <v/>
      </c>
      <c r="V577" s="6" t="str">
        <f>VLOOKUP($C577,{"29 - Psychiatrie (Erwachsene)","Anrechnungstatbestand";"30 - Kinder- und Jugendpsychiatrie","Anrechnungstatbestand";"31 - Psychosomatik","Anrechnungstatbestand";"","Leer";0,"Leer"},2,0)</f>
        <v>Leer</v>
      </c>
      <c r="W577" s="6" t="str">
        <f t="shared" si="73"/>
        <v>Leer</v>
      </c>
      <c r="X577" s="6">
        <f>VLOOKUP($C577,{"29 - Psychiatrie (Erwachsene)",1;"30 - Kinder- und Jugendpsychiatrie",1;"31 - Psychosomatik",1;"00 - Bitte eine Fachabteilung auswählen",0;"",0},2,0)</f>
        <v>0</v>
      </c>
      <c r="Y577" s="6">
        <f t="shared" si="74"/>
        <v>0</v>
      </c>
      <c r="Z577" s="6">
        <f t="shared" si="75"/>
        <v>0</v>
      </c>
      <c r="AA577" s="6">
        <f t="shared" si="76"/>
        <v>0</v>
      </c>
      <c r="AB577" s="6">
        <f t="shared" si="77"/>
        <v>0</v>
      </c>
      <c r="AC577" s="6">
        <f t="shared" si="78"/>
        <v>0</v>
      </c>
      <c r="AD577" s="6">
        <f t="shared" si="80"/>
        <v>0</v>
      </c>
      <c r="AE577" s="6">
        <f t="shared" si="81"/>
        <v>0</v>
      </c>
    </row>
    <row r="578" spans="1:31" s="20" customFormat="1" ht="15" customHeight="1" x14ac:dyDescent="0.25">
      <c r="A578" s="19"/>
      <c r="B578" s="74" t="str">
        <f t="shared" si="70"/>
        <v>!!!</v>
      </c>
      <c r="C578" s="202" t="str">
        <f>IF($D578&lt;&gt;"",VLOOKUP(TEXT($D578,0),'Angaben Stationen'!$C$15:$D$114,2,0),"")</f>
        <v/>
      </c>
      <c r="D578" s="203"/>
      <c r="E578" s="210"/>
      <c r="F578" s="222"/>
      <c r="G578" s="205"/>
      <c r="H578" s="205"/>
      <c r="I578" s="223"/>
      <c r="J578" s="225"/>
      <c r="K578" s="116"/>
      <c r="L578" s="115"/>
      <c r="Q578" s="6">
        <f t="shared" si="71"/>
        <v>0</v>
      </c>
      <c r="R578" s="6" t="str">
        <f>VLOOKUP(C578,{"29 - Psychiatrie (Erwachsene)","BGI";"30 - Kinder- und Jugendpsychiatrie","BGII";"31 - Psychosomatik","BGI";"00 - Bitte eine Fachabteilung auswählen","Leer";"","Leer"},2,0)</f>
        <v>Leer</v>
      </c>
      <c r="S578" s="6" t="str">
        <f>VLOOKUP(C578,{"29 - Psychiatrie (Erwachsene)","BGIb";"30 - Kinder- und Jugendpsychiatrie","BGIIb";"31 - Psychosomatik","BGIb";"00 - Bitte eine Fachabteilung auswählen","Leer";"","Leer"},2,0)</f>
        <v>Leer</v>
      </c>
      <c r="T578" s="6" t="str">
        <f t="shared" si="79"/>
        <v>Leer</v>
      </c>
      <c r="U578" s="6" t="str">
        <f t="shared" si="72"/>
        <v/>
      </c>
      <c r="V578" s="6" t="str">
        <f>VLOOKUP($C578,{"29 - Psychiatrie (Erwachsene)","Anrechnungstatbestand";"30 - Kinder- und Jugendpsychiatrie","Anrechnungstatbestand";"31 - Psychosomatik","Anrechnungstatbestand";"","Leer";0,"Leer"},2,0)</f>
        <v>Leer</v>
      </c>
      <c r="W578" s="6" t="str">
        <f t="shared" si="73"/>
        <v>Leer</v>
      </c>
      <c r="X578" s="6">
        <f>VLOOKUP($C578,{"29 - Psychiatrie (Erwachsene)",1;"30 - Kinder- und Jugendpsychiatrie",1;"31 - Psychosomatik",1;"00 - Bitte eine Fachabteilung auswählen",0;"",0},2,0)</f>
        <v>0</v>
      </c>
      <c r="Y578" s="6">
        <f t="shared" si="74"/>
        <v>0</v>
      </c>
      <c r="Z578" s="6">
        <f t="shared" si="75"/>
        <v>0</v>
      </c>
      <c r="AA578" s="6">
        <f t="shared" si="76"/>
        <v>0</v>
      </c>
      <c r="AB578" s="6">
        <f t="shared" si="77"/>
        <v>0</v>
      </c>
      <c r="AC578" s="6">
        <f t="shared" si="78"/>
        <v>0</v>
      </c>
      <c r="AD578" s="6">
        <f t="shared" si="80"/>
        <v>0</v>
      </c>
      <c r="AE578" s="6">
        <f t="shared" si="81"/>
        <v>0</v>
      </c>
    </row>
    <row r="579" spans="1:31" s="20" customFormat="1" ht="15" customHeight="1" x14ac:dyDescent="0.25">
      <c r="A579" s="19"/>
      <c r="B579" s="74" t="str">
        <f t="shared" si="70"/>
        <v>!!!</v>
      </c>
      <c r="C579" s="202" t="str">
        <f>IF($D579&lt;&gt;"",VLOOKUP(TEXT($D579,0),'Angaben Stationen'!$C$15:$D$114,2,0),"")</f>
        <v/>
      </c>
      <c r="D579" s="203"/>
      <c r="E579" s="210"/>
      <c r="F579" s="222"/>
      <c r="G579" s="205"/>
      <c r="H579" s="205"/>
      <c r="I579" s="223"/>
      <c r="J579" s="225"/>
      <c r="K579" s="116"/>
      <c r="L579" s="115"/>
      <c r="Q579" s="6">
        <f t="shared" si="71"/>
        <v>0</v>
      </c>
      <c r="R579" s="6" t="str">
        <f>VLOOKUP(C579,{"29 - Psychiatrie (Erwachsene)","BGI";"30 - Kinder- und Jugendpsychiatrie","BGII";"31 - Psychosomatik","BGI";"00 - Bitte eine Fachabteilung auswählen","Leer";"","Leer"},2,0)</f>
        <v>Leer</v>
      </c>
      <c r="S579" s="6" t="str">
        <f>VLOOKUP(C579,{"29 - Psychiatrie (Erwachsene)","BGIb";"30 - Kinder- und Jugendpsychiatrie","BGIIb";"31 - Psychosomatik","BGIb";"00 - Bitte eine Fachabteilung auswählen","Leer";"","Leer"},2,0)</f>
        <v>Leer</v>
      </c>
      <c r="T579" s="6" t="str">
        <f t="shared" si="79"/>
        <v>Leer</v>
      </c>
      <c r="U579" s="6" t="str">
        <f t="shared" si="72"/>
        <v/>
      </c>
      <c r="V579" s="6" t="str">
        <f>VLOOKUP($C579,{"29 - Psychiatrie (Erwachsene)","Anrechnungstatbestand";"30 - Kinder- und Jugendpsychiatrie","Anrechnungstatbestand";"31 - Psychosomatik","Anrechnungstatbestand";"","Leer";0,"Leer"},2,0)</f>
        <v>Leer</v>
      </c>
      <c r="W579" s="6" t="str">
        <f t="shared" si="73"/>
        <v>Leer</v>
      </c>
      <c r="X579" s="6">
        <f>VLOOKUP($C579,{"29 - Psychiatrie (Erwachsene)",1;"30 - Kinder- und Jugendpsychiatrie",1;"31 - Psychosomatik",1;"00 - Bitte eine Fachabteilung auswählen",0;"",0},2,0)</f>
        <v>0</v>
      </c>
      <c r="Y579" s="6">
        <f t="shared" si="74"/>
        <v>0</v>
      </c>
      <c r="Z579" s="6">
        <f t="shared" si="75"/>
        <v>0</v>
      </c>
      <c r="AA579" s="6">
        <f t="shared" si="76"/>
        <v>0</v>
      </c>
      <c r="AB579" s="6">
        <f t="shared" si="77"/>
        <v>0</v>
      </c>
      <c r="AC579" s="6">
        <f t="shared" si="78"/>
        <v>0</v>
      </c>
      <c r="AD579" s="6">
        <f t="shared" si="80"/>
        <v>0</v>
      </c>
      <c r="AE579" s="6">
        <f t="shared" si="81"/>
        <v>0</v>
      </c>
    </row>
    <row r="580" spans="1:31" s="20" customFormat="1" ht="15" customHeight="1" x14ac:dyDescent="0.25">
      <c r="A580" s="19"/>
      <c r="B580" s="74" t="str">
        <f t="shared" si="70"/>
        <v>!!!</v>
      </c>
      <c r="C580" s="202" t="str">
        <f>IF($D580&lt;&gt;"",VLOOKUP(TEXT($D580,0),'Angaben Stationen'!$C$15:$D$114,2,0),"")</f>
        <v/>
      </c>
      <c r="D580" s="203"/>
      <c r="E580" s="210"/>
      <c r="F580" s="222"/>
      <c r="G580" s="205"/>
      <c r="H580" s="205"/>
      <c r="I580" s="223"/>
      <c r="J580" s="225"/>
      <c r="K580" s="116"/>
      <c r="L580" s="115"/>
      <c r="Q580" s="6">
        <f t="shared" si="71"/>
        <v>0</v>
      </c>
      <c r="R580" s="6" t="str">
        <f>VLOOKUP(C580,{"29 - Psychiatrie (Erwachsene)","BGI";"30 - Kinder- und Jugendpsychiatrie","BGII";"31 - Psychosomatik","BGI";"00 - Bitte eine Fachabteilung auswählen","Leer";"","Leer"},2,0)</f>
        <v>Leer</v>
      </c>
      <c r="S580" s="6" t="str">
        <f>VLOOKUP(C580,{"29 - Psychiatrie (Erwachsene)","BGIb";"30 - Kinder- und Jugendpsychiatrie","BGIIb";"31 - Psychosomatik","BGIb";"00 - Bitte eine Fachabteilung auswählen","Leer";"","Leer"},2,0)</f>
        <v>Leer</v>
      </c>
      <c r="T580" s="6" t="str">
        <f t="shared" si="79"/>
        <v>Leer</v>
      </c>
      <c r="U580" s="6" t="str">
        <f t="shared" si="72"/>
        <v/>
      </c>
      <c r="V580" s="6" t="str">
        <f>VLOOKUP($C580,{"29 - Psychiatrie (Erwachsene)","Anrechnungstatbestand";"30 - Kinder- und Jugendpsychiatrie","Anrechnungstatbestand";"31 - Psychosomatik","Anrechnungstatbestand";"","Leer";0,"Leer"},2,0)</f>
        <v>Leer</v>
      </c>
      <c r="W580" s="6" t="str">
        <f t="shared" si="73"/>
        <v>Leer</v>
      </c>
      <c r="X580" s="6">
        <f>VLOOKUP($C580,{"29 - Psychiatrie (Erwachsene)",1;"30 - Kinder- und Jugendpsychiatrie",1;"31 - Psychosomatik",1;"00 - Bitte eine Fachabteilung auswählen",0;"",0},2,0)</f>
        <v>0</v>
      </c>
      <c r="Y580" s="6">
        <f t="shared" si="74"/>
        <v>0</v>
      </c>
      <c r="Z580" s="6">
        <f t="shared" si="75"/>
        <v>0</v>
      </c>
      <c r="AA580" s="6">
        <f t="shared" si="76"/>
        <v>0</v>
      </c>
      <c r="AB580" s="6">
        <f t="shared" si="77"/>
        <v>0</v>
      </c>
      <c r="AC580" s="6">
        <f t="shared" si="78"/>
        <v>0</v>
      </c>
      <c r="AD580" s="6">
        <f t="shared" si="80"/>
        <v>0</v>
      </c>
      <c r="AE580" s="6">
        <f t="shared" si="81"/>
        <v>0</v>
      </c>
    </row>
    <row r="581" spans="1:31" s="20" customFormat="1" ht="15" customHeight="1" x14ac:dyDescent="0.25">
      <c r="A581" s="19"/>
      <c r="B581" s="74" t="str">
        <f t="shared" si="70"/>
        <v>!!!</v>
      </c>
      <c r="C581" s="202" t="str">
        <f>IF($D581&lt;&gt;"",VLOOKUP(TEXT($D581,0),'Angaben Stationen'!$C$15:$D$114,2,0),"")</f>
        <v/>
      </c>
      <c r="D581" s="203"/>
      <c r="E581" s="210"/>
      <c r="F581" s="222"/>
      <c r="G581" s="205"/>
      <c r="H581" s="205"/>
      <c r="I581" s="223"/>
      <c r="J581" s="225"/>
      <c r="K581" s="116"/>
      <c r="L581" s="115"/>
      <c r="Q581" s="6">
        <f t="shared" si="71"/>
        <v>0</v>
      </c>
      <c r="R581" s="6" t="str">
        <f>VLOOKUP(C581,{"29 - Psychiatrie (Erwachsene)","BGI";"30 - Kinder- und Jugendpsychiatrie","BGII";"31 - Psychosomatik","BGI";"00 - Bitte eine Fachabteilung auswählen","Leer";"","Leer"},2,0)</f>
        <v>Leer</v>
      </c>
      <c r="S581" s="6" t="str">
        <f>VLOOKUP(C581,{"29 - Psychiatrie (Erwachsene)","BGIb";"30 - Kinder- und Jugendpsychiatrie","BGIIb";"31 - Psychosomatik","BGIb";"00 - Bitte eine Fachabteilung auswählen","Leer";"","Leer"},2,0)</f>
        <v>Leer</v>
      </c>
      <c r="T581" s="6" t="str">
        <f t="shared" si="79"/>
        <v>Leer</v>
      </c>
      <c r="U581" s="6" t="str">
        <f t="shared" si="72"/>
        <v/>
      </c>
      <c r="V581" s="6" t="str">
        <f>VLOOKUP($C581,{"29 - Psychiatrie (Erwachsene)","Anrechnungstatbestand";"30 - Kinder- und Jugendpsychiatrie","Anrechnungstatbestand";"31 - Psychosomatik","Anrechnungstatbestand";"","Leer";0,"Leer"},2,0)</f>
        <v>Leer</v>
      </c>
      <c r="W581" s="6" t="str">
        <f t="shared" si="73"/>
        <v>Leer</v>
      </c>
      <c r="X581" s="6">
        <f>VLOOKUP($C581,{"29 - Psychiatrie (Erwachsene)",1;"30 - Kinder- und Jugendpsychiatrie",1;"31 - Psychosomatik",1;"00 - Bitte eine Fachabteilung auswählen",0;"",0},2,0)</f>
        <v>0</v>
      </c>
      <c r="Y581" s="6">
        <f t="shared" si="74"/>
        <v>0</v>
      </c>
      <c r="Z581" s="6">
        <f t="shared" si="75"/>
        <v>0</v>
      </c>
      <c r="AA581" s="6">
        <f t="shared" si="76"/>
        <v>0</v>
      </c>
      <c r="AB581" s="6">
        <f t="shared" si="77"/>
        <v>0</v>
      </c>
      <c r="AC581" s="6">
        <f t="shared" si="78"/>
        <v>0</v>
      </c>
      <c r="AD581" s="6">
        <f t="shared" si="80"/>
        <v>0</v>
      </c>
      <c r="AE581" s="6">
        <f t="shared" si="81"/>
        <v>0</v>
      </c>
    </row>
    <row r="582" spans="1:31" s="20" customFormat="1" ht="15" customHeight="1" x14ac:dyDescent="0.25">
      <c r="A582" s="19"/>
      <c r="B582" s="74" t="str">
        <f t="shared" si="70"/>
        <v>!!!</v>
      </c>
      <c r="C582" s="202" t="str">
        <f>IF($D582&lt;&gt;"",VLOOKUP(TEXT($D582,0),'Angaben Stationen'!$C$15:$D$114,2,0),"")</f>
        <v/>
      </c>
      <c r="D582" s="203"/>
      <c r="E582" s="210"/>
      <c r="F582" s="222"/>
      <c r="G582" s="205"/>
      <c r="H582" s="205"/>
      <c r="I582" s="223"/>
      <c r="J582" s="225"/>
      <c r="K582" s="116"/>
      <c r="L582" s="115"/>
      <c r="Q582" s="6">
        <f t="shared" si="71"/>
        <v>0</v>
      </c>
      <c r="R582" s="6" t="str">
        <f>VLOOKUP(C582,{"29 - Psychiatrie (Erwachsene)","BGI";"30 - Kinder- und Jugendpsychiatrie","BGII";"31 - Psychosomatik","BGI";"00 - Bitte eine Fachabteilung auswählen","Leer";"","Leer"},2,0)</f>
        <v>Leer</v>
      </c>
      <c r="S582" s="6" t="str">
        <f>VLOOKUP(C582,{"29 - Psychiatrie (Erwachsene)","BGIb";"30 - Kinder- und Jugendpsychiatrie","BGIIb";"31 - Psychosomatik","BGIb";"00 - Bitte eine Fachabteilung auswählen","Leer";"","Leer"},2,0)</f>
        <v>Leer</v>
      </c>
      <c r="T582" s="6" t="str">
        <f t="shared" si="79"/>
        <v>Leer</v>
      </c>
      <c r="U582" s="6" t="str">
        <f t="shared" si="72"/>
        <v/>
      </c>
      <c r="V582" s="6" t="str">
        <f>VLOOKUP($C582,{"29 - Psychiatrie (Erwachsene)","Anrechnungstatbestand";"30 - Kinder- und Jugendpsychiatrie","Anrechnungstatbestand";"31 - Psychosomatik","Anrechnungstatbestand";"","Leer";0,"Leer"},2,0)</f>
        <v>Leer</v>
      </c>
      <c r="W582" s="6" t="str">
        <f t="shared" si="73"/>
        <v>Leer</v>
      </c>
      <c r="X582" s="6">
        <f>VLOOKUP($C582,{"29 - Psychiatrie (Erwachsene)",1;"30 - Kinder- und Jugendpsychiatrie",1;"31 - Psychosomatik",1;"00 - Bitte eine Fachabteilung auswählen",0;"",0},2,0)</f>
        <v>0</v>
      </c>
      <c r="Y582" s="6">
        <f t="shared" si="74"/>
        <v>0</v>
      </c>
      <c r="Z582" s="6">
        <f t="shared" si="75"/>
        <v>0</v>
      </c>
      <c r="AA582" s="6">
        <f t="shared" si="76"/>
        <v>0</v>
      </c>
      <c r="AB582" s="6">
        <f t="shared" si="77"/>
        <v>0</v>
      </c>
      <c r="AC582" s="6">
        <f t="shared" si="78"/>
        <v>0</v>
      </c>
      <c r="AD582" s="6">
        <f t="shared" si="80"/>
        <v>0</v>
      </c>
      <c r="AE582" s="6">
        <f t="shared" si="81"/>
        <v>0</v>
      </c>
    </row>
    <row r="583" spans="1:31" s="20" customFormat="1" ht="15" customHeight="1" x14ac:dyDescent="0.25">
      <c r="A583" s="19"/>
      <c r="B583" s="74" t="str">
        <f t="shared" si="70"/>
        <v>!!!</v>
      </c>
      <c r="C583" s="202" t="str">
        <f>IF($D583&lt;&gt;"",VLOOKUP(TEXT($D583,0),'Angaben Stationen'!$C$15:$D$114,2,0),"")</f>
        <v/>
      </c>
      <c r="D583" s="203"/>
      <c r="E583" s="210"/>
      <c r="F583" s="222"/>
      <c r="G583" s="205"/>
      <c r="H583" s="205"/>
      <c r="I583" s="223"/>
      <c r="J583" s="225"/>
      <c r="K583" s="116"/>
      <c r="L583" s="115"/>
      <c r="Q583" s="6">
        <f t="shared" si="71"/>
        <v>0</v>
      </c>
      <c r="R583" s="6" t="str">
        <f>VLOOKUP(C583,{"29 - Psychiatrie (Erwachsene)","BGI";"30 - Kinder- und Jugendpsychiatrie","BGII";"31 - Psychosomatik","BGI";"00 - Bitte eine Fachabteilung auswählen","Leer";"","Leer"},2,0)</f>
        <v>Leer</v>
      </c>
      <c r="S583" s="6" t="str">
        <f>VLOOKUP(C583,{"29 - Psychiatrie (Erwachsene)","BGIb";"30 - Kinder- und Jugendpsychiatrie","BGIIb";"31 - Psychosomatik","BGIb";"00 - Bitte eine Fachabteilung auswählen","Leer";"","Leer"},2,0)</f>
        <v>Leer</v>
      </c>
      <c r="T583" s="6" t="str">
        <f t="shared" si="79"/>
        <v>Leer</v>
      </c>
      <c r="U583" s="6" t="str">
        <f t="shared" si="72"/>
        <v/>
      </c>
      <c r="V583" s="6" t="str">
        <f>VLOOKUP($C583,{"29 - Psychiatrie (Erwachsene)","Anrechnungstatbestand";"30 - Kinder- und Jugendpsychiatrie","Anrechnungstatbestand";"31 - Psychosomatik","Anrechnungstatbestand";"","Leer";0,"Leer"},2,0)</f>
        <v>Leer</v>
      </c>
      <c r="W583" s="6" t="str">
        <f t="shared" si="73"/>
        <v>Leer</v>
      </c>
      <c r="X583" s="6">
        <f>VLOOKUP($C583,{"29 - Psychiatrie (Erwachsene)",1;"30 - Kinder- und Jugendpsychiatrie",1;"31 - Psychosomatik",1;"00 - Bitte eine Fachabteilung auswählen",0;"",0},2,0)</f>
        <v>0</v>
      </c>
      <c r="Y583" s="6">
        <f t="shared" si="74"/>
        <v>0</v>
      </c>
      <c r="Z583" s="6">
        <f t="shared" si="75"/>
        <v>0</v>
      </c>
      <c r="AA583" s="6">
        <f t="shared" si="76"/>
        <v>0</v>
      </c>
      <c r="AB583" s="6">
        <f t="shared" si="77"/>
        <v>0</v>
      </c>
      <c r="AC583" s="6">
        <f t="shared" si="78"/>
        <v>0</v>
      </c>
      <c r="AD583" s="6">
        <f t="shared" si="80"/>
        <v>0</v>
      </c>
      <c r="AE583" s="6">
        <f t="shared" si="81"/>
        <v>0</v>
      </c>
    </row>
    <row r="584" spans="1:31" s="20" customFormat="1" ht="15" customHeight="1" x14ac:dyDescent="0.25">
      <c r="A584" s="19"/>
      <c r="B584" s="74" t="str">
        <f t="shared" si="70"/>
        <v>!!!</v>
      </c>
      <c r="C584" s="202" t="str">
        <f>IF($D584&lt;&gt;"",VLOOKUP(TEXT($D584,0),'Angaben Stationen'!$C$15:$D$114,2,0),"")</f>
        <v/>
      </c>
      <c r="D584" s="203"/>
      <c r="E584" s="210"/>
      <c r="F584" s="222"/>
      <c r="G584" s="205"/>
      <c r="H584" s="205"/>
      <c r="I584" s="223"/>
      <c r="J584" s="225"/>
      <c r="K584" s="116"/>
      <c r="L584" s="115"/>
      <c r="Q584" s="6">
        <f t="shared" si="71"/>
        <v>0</v>
      </c>
      <c r="R584" s="6" t="str">
        <f>VLOOKUP(C584,{"29 - Psychiatrie (Erwachsene)","BGI";"30 - Kinder- und Jugendpsychiatrie","BGII";"31 - Psychosomatik","BGI";"00 - Bitte eine Fachabteilung auswählen","Leer";"","Leer"},2,0)</f>
        <v>Leer</v>
      </c>
      <c r="S584" s="6" t="str">
        <f>VLOOKUP(C584,{"29 - Psychiatrie (Erwachsene)","BGIb";"30 - Kinder- und Jugendpsychiatrie","BGIIb";"31 - Psychosomatik","BGIb";"00 - Bitte eine Fachabteilung auswählen","Leer";"","Leer"},2,0)</f>
        <v>Leer</v>
      </c>
      <c r="T584" s="6" t="str">
        <f t="shared" si="79"/>
        <v>Leer</v>
      </c>
      <c r="U584" s="6" t="str">
        <f t="shared" si="72"/>
        <v/>
      </c>
      <c r="V584" s="6" t="str">
        <f>VLOOKUP($C584,{"29 - Psychiatrie (Erwachsene)","Anrechnungstatbestand";"30 - Kinder- und Jugendpsychiatrie","Anrechnungstatbestand";"31 - Psychosomatik","Anrechnungstatbestand";"","Leer";0,"Leer"},2,0)</f>
        <v>Leer</v>
      </c>
      <c r="W584" s="6" t="str">
        <f t="shared" si="73"/>
        <v>Leer</v>
      </c>
      <c r="X584" s="6">
        <f>VLOOKUP($C584,{"29 - Psychiatrie (Erwachsene)",1;"30 - Kinder- und Jugendpsychiatrie",1;"31 - Psychosomatik",1;"00 - Bitte eine Fachabteilung auswählen",0;"",0},2,0)</f>
        <v>0</v>
      </c>
      <c r="Y584" s="6">
        <f t="shared" si="74"/>
        <v>0</v>
      </c>
      <c r="Z584" s="6">
        <f t="shared" si="75"/>
        <v>0</v>
      </c>
      <c r="AA584" s="6">
        <f t="shared" si="76"/>
        <v>0</v>
      </c>
      <c r="AB584" s="6">
        <f t="shared" si="77"/>
        <v>0</v>
      </c>
      <c r="AC584" s="6">
        <f t="shared" si="78"/>
        <v>0</v>
      </c>
      <c r="AD584" s="6">
        <f t="shared" si="80"/>
        <v>0</v>
      </c>
      <c r="AE584" s="6">
        <f t="shared" si="81"/>
        <v>0</v>
      </c>
    </row>
    <row r="585" spans="1:31" s="20" customFormat="1" ht="15" customHeight="1" x14ac:dyDescent="0.25">
      <c r="A585" s="19"/>
      <c r="B585" s="74" t="str">
        <f t="shared" si="70"/>
        <v>!!!</v>
      </c>
      <c r="C585" s="202" t="str">
        <f>IF($D585&lt;&gt;"",VLOOKUP(TEXT($D585,0),'Angaben Stationen'!$C$15:$D$114,2,0),"")</f>
        <v/>
      </c>
      <c r="D585" s="203"/>
      <c r="E585" s="210"/>
      <c r="F585" s="222"/>
      <c r="G585" s="205"/>
      <c r="H585" s="205"/>
      <c r="I585" s="223"/>
      <c r="J585" s="225"/>
      <c r="K585" s="116"/>
      <c r="L585" s="115"/>
      <c r="Q585" s="6">
        <f t="shared" si="71"/>
        <v>0</v>
      </c>
      <c r="R585" s="6" t="str">
        <f>VLOOKUP(C585,{"29 - Psychiatrie (Erwachsene)","BGI";"30 - Kinder- und Jugendpsychiatrie","BGII";"31 - Psychosomatik","BGI";"00 - Bitte eine Fachabteilung auswählen","Leer";"","Leer"},2,0)</f>
        <v>Leer</v>
      </c>
      <c r="S585" s="6" t="str">
        <f>VLOOKUP(C585,{"29 - Psychiatrie (Erwachsene)","BGIb";"30 - Kinder- und Jugendpsychiatrie","BGIIb";"31 - Psychosomatik","BGIb";"00 - Bitte eine Fachabteilung auswählen","Leer";"","Leer"},2,0)</f>
        <v>Leer</v>
      </c>
      <c r="T585" s="6" t="str">
        <f t="shared" si="79"/>
        <v>Leer</v>
      </c>
      <c r="U585" s="6" t="str">
        <f t="shared" si="72"/>
        <v/>
      </c>
      <c r="V585" s="6" t="str">
        <f>VLOOKUP($C585,{"29 - Psychiatrie (Erwachsene)","Anrechnungstatbestand";"30 - Kinder- und Jugendpsychiatrie","Anrechnungstatbestand";"31 - Psychosomatik","Anrechnungstatbestand";"","Leer";0,"Leer"},2,0)</f>
        <v>Leer</v>
      </c>
      <c r="W585" s="6" t="str">
        <f t="shared" si="73"/>
        <v>Leer</v>
      </c>
      <c r="X585" s="6">
        <f>VLOOKUP($C585,{"29 - Psychiatrie (Erwachsene)",1;"30 - Kinder- und Jugendpsychiatrie",1;"31 - Psychosomatik",1;"00 - Bitte eine Fachabteilung auswählen",0;"",0},2,0)</f>
        <v>0</v>
      </c>
      <c r="Y585" s="6">
        <f t="shared" si="74"/>
        <v>0</v>
      </c>
      <c r="Z585" s="6">
        <f t="shared" si="75"/>
        <v>0</v>
      </c>
      <c r="AA585" s="6">
        <f t="shared" si="76"/>
        <v>0</v>
      </c>
      <c r="AB585" s="6">
        <f t="shared" si="77"/>
        <v>0</v>
      </c>
      <c r="AC585" s="6">
        <f t="shared" si="78"/>
        <v>0</v>
      </c>
      <c r="AD585" s="6">
        <f t="shared" si="80"/>
        <v>0</v>
      </c>
      <c r="AE585" s="6">
        <f t="shared" si="81"/>
        <v>0</v>
      </c>
    </row>
    <row r="586" spans="1:31" s="20" customFormat="1" ht="15" customHeight="1" x14ac:dyDescent="0.25">
      <c r="A586" s="19"/>
      <c r="B586" s="74" t="str">
        <f t="shared" si="70"/>
        <v>!!!</v>
      </c>
      <c r="C586" s="202" t="str">
        <f>IF($D586&lt;&gt;"",VLOOKUP(TEXT($D586,0),'Angaben Stationen'!$C$15:$D$114,2,0),"")</f>
        <v/>
      </c>
      <c r="D586" s="203"/>
      <c r="E586" s="210"/>
      <c r="F586" s="222"/>
      <c r="G586" s="205"/>
      <c r="H586" s="205"/>
      <c r="I586" s="223"/>
      <c r="J586" s="225"/>
      <c r="K586" s="116"/>
      <c r="L586" s="115"/>
      <c r="Q586" s="6">
        <f t="shared" si="71"/>
        <v>0</v>
      </c>
      <c r="R586" s="6" t="str">
        <f>VLOOKUP(C586,{"29 - Psychiatrie (Erwachsene)","BGI";"30 - Kinder- und Jugendpsychiatrie","BGII";"31 - Psychosomatik","BGI";"00 - Bitte eine Fachabteilung auswählen","Leer";"","Leer"},2,0)</f>
        <v>Leer</v>
      </c>
      <c r="S586" s="6" t="str">
        <f>VLOOKUP(C586,{"29 - Psychiatrie (Erwachsene)","BGIb";"30 - Kinder- und Jugendpsychiatrie","BGIIb";"31 - Psychosomatik","BGIb";"00 - Bitte eine Fachabteilung auswählen","Leer";"","Leer"},2,0)</f>
        <v>Leer</v>
      </c>
      <c r="T586" s="6" t="str">
        <f t="shared" si="79"/>
        <v>Leer</v>
      </c>
      <c r="U586" s="6" t="str">
        <f t="shared" si="72"/>
        <v/>
      </c>
      <c r="V586" s="6" t="str">
        <f>VLOOKUP($C586,{"29 - Psychiatrie (Erwachsene)","Anrechnungstatbestand";"30 - Kinder- und Jugendpsychiatrie","Anrechnungstatbestand";"31 - Psychosomatik","Anrechnungstatbestand";"","Leer";0,"Leer"},2,0)</f>
        <v>Leer</v>
      </c>
      <c r="W586" s="6" t="str">
        <f t="shared" si="73"/>
        <v>Leer</v>
      </c>
      <c r="X586" s="6">
        <f>VLOOKUP($C586,{"29 - Psychiatrie (Erwachsene)",1;"30 - Kinder- und Jugendpsychiatrie",1;"31 - Psychosomatik",1;"00 - Bitte eine Fachabteilung auswählen",0;"",0},2,0)</f>
        <v>0</v>
      </c>
      <c r="Y586" s="6">
        <f t="shared" si="74"/>
        <v>0</v>
      </c>
      <c r="Z586" s="6">
        <f t="shared" si="75"/>
        <v>0</v>
      </c>
      <c r="AA586" s="6">
        <f t="shared" si="76"/>
        <v>0</v>
      </c>
      <c r="AB586" s="6">
        <f t="shared" si="77"/>
        <v>0</v>
      </c>
      <c r="AC586" s="6">
        <f t="shared" si="78"/>
        <v>0</v>
      </c>
      <c r="AD586" s="6">
        <f t="shared" si="80"/>
        <v>0</v>
      </c>
      <c r="AE586" s="6">
        <f t="shared" si="81"/>
        <v>0</v>
      </c>
    </row>
    <row r="587" spans="1:31" s="20" customFormat="1" ht="15" customHeight="1" x14ac:dyDescent="0.25">
      <c r="A587" s="19"/>
      <c r="B587" s="74" t="str">
        <f t="shared" si="70"/>
        <v>!!!</v>
      </c>
      <c r="C587" s="202" t="str">
        <f>IF($D587&lt;&gt;"",VLOOKUP(TEXT($D587,0),'Angaben Stationen'!$C$15:$D$114,2,0),"")</f>
        <v/>
      </c>
      <c r="D587" s="203"/>
      <c r="E587" s="210"/>
      <c r="F587" s="222"/>
      <c r="G587" s="205"/>
      <c r="H587" s="205"/>
      <c r="I587" s="223"/>
      <c r="J587" s="225"/>
      <c r="K587" s="116"/>
      <c r="L587" s="115"/>
      <c r="Q587" s="6">
        <f t="shared" si="71"/>
        <v>0</v>
      </c>
      <c r="R587" s="6" t="str">
        <f>VLOOKUP(C587,{"29 - Psychiatrie (Erwachsene)","BGI";"30 - Kinder- und Jugendpsychiatrie","BGII";"31 - Psychosomatik","BGI";"00 - Bitte eine Fachabteilung auswählen","Leer";"","Leer"},2,0)</f>
        <v>Leer</v>
      </c>
      <c r="S587" s="6" t="str">
        <f>VLOOKUP(C587,{"29 - Psychiatrie (Erwachsene)","BGIb";"30 - Kinder- und Jugendpsychiatrie","BGIIb";"31 - Psychosomatik","BGIb";"00 - Bitte eine Fachabteilung auswählen","Leer";"","Leer"},2,0)</f>
        <v>Leer</v>
      </c>
      <c r="T587" s="6" t="str">
        <f t="shared" si="79"/>
        <v>Leer</v>
      </c>
      <c r="U587" s="6" t="str">
        <f t="shared" si="72"/>
        <v/>
      </c>
      <c r="V587" s="6" t="str">
        <f>VLOOKUP($C587,{"29 - Psychiatrie (Erwachsene)","Anrechnungstatbestand";"30 - Kinder- und Jugendpsychiatrie","Anrechnungstatbestand";"31 - Psychosomatik","Anrechnungstatbestand";"","Leer";0,"Leer"},2,0)</f>
        <v>Leer</v>
      </c>
      <c r="W587" s="6" t="str">
        <f t="shared" si="73"/>
        <v>Leer</v>
      </c>
      <c r="X587" s="6">
        <f>VLOOKUP($C587,{"29 - Psychiatrie (Erwachsene)",1;"30 - Kinder- und Jugendpsychiatrie",1;"31 - Psychosomatik",1;"00 - Bitte eine Fachabteilung auswählen",0;"",0},2,0)</f>
        <v>0</v>
      </c>
      <c r="Y587" s="6">
        <f t="shared" si="74"/>
        <v>0</v>
      </c>
      <c r="Z587" s="6">
        <f t="shared" si="75"/>
        <v>0</v>
      </c>
      <c r="AA587" s="6">
        <f t="shared" si="76"/>
        <v>0</v>
      </c>
      <c r="AB587" s="6">
        <f t="shared" si="77"/>
        <v>0</v>
      </c>
      <c r="AC587" s="6">
        <f t="shared" si="78"/>
        <v>0</v>
      </c>
      <c r="AD587" s="6">
        <f t="shared" si="80"/>
        <v>0</v>
      </c>
      <c r="AE587" s="6">
        <f t="shared" si="81"/>
        <v>0</v>
      </c>
    </row>
    <row r="588" spans="1:31" s="20" customFormat="1" ht="15" customHeight="1" x14ac:dyDescent="0.25">
      <c r="A588" s="19"/>
      <c r="B588" s="74" t="str">
        <f t="shared" si="70"/>
        <v>!!!</v>
      </c>
      <c r="C588" s="202" t="str">
        <f>IF($D588&lt;&gt;"",VLOOKUP(TEXT($D588,0),'Angaben Stationen'!$C$15:$D$114,2,0),"")</f>
        <v/>
      </c>
      <c r="D588" s="203"/>
      <c r="E588" s="210"/>
      <c r="F588" s="222"/>
      <c r="G588" s="205"/>
      <c r="H588" s="205"/>
      <c r="I588" s="223"/>
      <c r="J588" s="225"/>
      <c r="K588" s="116"/>
      <c r="L588" s="115"/>
      <c r="Q588" s="6">
        <f t="shared" si="71"/>
        <v>0</v>
      </c>
      <c r="R588" s="6" t="str">
        <f>VLOOKUP(C588,{"29 - Psychiatrie (Erwachsene)","BGI";"30 - Kinder- und Jugendpsychiatrie","BGII";"31 - Psychosomatik","BGI";"00 - Bitte eine Fachabteilung auswählen","Leer";"","Leer"},2,0)</f>
        <v>Leer</v>
      </c>
      <c r="S588" s="6" t="str">
        <f>VLOOKUP(C588,{"29 - Psychiatrie (Erwachsene)","BGIb";"30 - Kinder- und Jugendpsychiatrie","BGIIb";"31 - Psychosomatik","BGIb";"00 - Bitte eine Fachabteilung auswählen","Leer";"","Leer"},2,0)</f>
        <v>Leer</v>
      </c>
      <c r="T588" s="6" t="str">
        <f t="shared" si="79"/>
        <v>Leer</v>
      </c>
      <c r="U588" s="6" t="str">
        <f t="shared" si="72"/>
        <v/>
      </c>
      <c r="V588" s="6" t="str">
        <f>VLOOKUP($C588,{"29 - Psychiatrie (Erwachsene)","Anrechnungstatbestand";"30 - Kinder- und Jugendpsychiatrie","Anrechnungstatbestand";"31 - Psychosomatik","Anrechnungstatbestand";"","Leer";0,"Leer"},2,0)</f>
        <v>Leer</v>
      </c>
      <c r="W588" s="6" t="str">
        <f t="shared" si="73"/>
        <v>Leer</v>
      </c>
      <c r="X588" s="6">
        <f>VLOOKUP($C588,{"29 - Psychiatrie (Erwachsene)",1;"30 - Kinder- und Jugendpsychiatrie",1;"31 - Psychosomatik",1;"00 - Bitte eine Fachabteilung auswählen",0;"",0},2,0)</f>
        <v>0</v>
      </c>
      <c r="Y588" s="6">
        <f t="shared" si="74"/>
        <v>0</v>
      </c>
      <c r="Z588" s="6">
        <f t="shared" si="75"/>
        <v>0</v>
      </c>
      <c r="AA588" s="6">
        <f t="shared" si="76"/>
        <v>0</v>
      </c>
      <c r="AB588" s="6">
        <f t="shared" si="77"/>
        <v>0</v>
      </c>
      <c r="AC588" s="6">
        <f t="shared" si="78"/>
        <v>0</v>
      </c>
      <c r="AD588" s="6">
        <f t="shared" si="80"/>
        <v>0</v>
      </c>
      <c r="AE588" s="6">
        <f t="shared" si="81"/>
        <v>0</v>
      </c>
    </row>
    <row r="589" spans="1:31" s="20" customFormat="1" ht="15" customHeight="1" x14ac:dyDescent="0.25">
      <c r="A589" s="19"/>
      <c r="B589" s="74" t="str">
        <f t="shared" si="70"/>
        <v>!!!</v>
      </c>
      <c r="C589" s="202" t="str">
        <f>IF($D589&lt;&gt;"",VLOOKUP(TEXT($D589,0),'Angaben Stationen'!$C$15:$D$114,2,0),"")</f>
        <v/>
      </c>
      <c r="D589" s="203"/>
      <c r="E589" s="210"/>
      <c r="F589" s="222"/>
      <c r="G589" s="205"/>
      <c r="H589" s="205"/>
      <c r="I589" s="223"/>
      <c r="J589" s="225"/>
      <c r="K589" s="116"/>
      <c r="L589" s="115"/>
      <c r="Q589" s="6">
        <f t="shared" si="71"/>
        <v>0</v>
      </c>
      <c r="R589" s="6" t="str">
        <f>VLOOKUP(C589,{"29 - Psychiatrie (Erwachsene)","BGI";"30 - Kinder- und Jugendpsychiatrie","BGII";"31 - Psychosomatik","BGI";"00 - Bitte eine Fachabteilung auswählen","Leer";"","Leer"},2,0)</f>
        <v>Leer</v>
      </c>
      <c r="S589" s="6" t="str">
        <f>VLOOKUP(C589,{"29 - Psychiatrie (Erwachsene)","BGIb";"30 - Kinder- und Jugendpsychiatrie","BGIIb";"31 - Psychosomatik","BGIb";"00 - Bitte eine Fachabteilung auswählen","Leer";"","Leer"},2,0)</f>
        <v>Leer</v>
      </c>
      <c r="T589" s="6" t="str">
        <f t="shared" si="79"/>
        <v>Leer</v>
      </c>
      <c r="U589" s="6" t="str">
        <f t="shared" si="72"/>
        <v/>
      </c>
      <c r="V589" s="6" t="str">
        <f>VLOOKUP($C589,{"29 - Psychiatrie (Erwachsene)","Anrechnungstatbestand";"30 - Kinder- und Jugendpsychiatrie","Anrechnungstatbestand";"31 - Psychosomatik","Anrechnungstatbestand";"","Leer";0,"Leer"},2,0)</f>
        <v>Leer</v>
      </c>
      <c r="W589" s="6" t="str">
        <f t="shared" si="73"/>
        <v>Leer</v>
      </c>
      <c r="X589" s="6">
        <f>VLOOKUP($C589,{"29 - Psychiatrie (Erwachsene)",1;"30 - Kinder- und Jugendpsychiatrie",1;"31 - Psychosomatik",1;"00 - Bitte eine Fachabteilung auswählen",0;"",0},2,0)</f>
        <v>0</v>
      </c>
      <c r="Y589" s="6">
        <f t="shared" si="74"/>
        <v>0</v>
      </c>
      <c r="Z589" s="6">
        <f t="shared" si="75"/>
        <v>0</v>
      </c>
      <c r="AA589" s="6">
        <f t="shared" si="76"/>
        <v>0</v>
      </c>
      <c r="AB589" s="6">
        <f t="shared" si="77"/>
        <v>0</v>
      </c>
      <c r="AC589" s="6">
        <f t="shared" si="78"/>
        <v>0</v>
      </c>
      <c r="AD589" s="6">
        <f t="shared" si="80"/>
        <v>0</v>
      </c>
      <c r="AE589" s="6">
        <f t="shared" si="81"/>
        <v>0</v>
      </c>
    </row>
    <row r="590" spans="1:31" s="20" customFormat="1" ht="15" customHeight="1" x14ac:dyDescent="0.25">
      <c r="A590" s="19"/>
      <c r="B590" s="74" t="str">
        <f t="shared" si="70"/>
        <v>!!!</v>
      </c>
      <c r="C590" s="202" t="str">
        <f>IF($D590&lt;&gt;"",VLOOKUP(TEXT($D590,0),'Angaben Stationen'!$C$15:$D$114,2,0),"")</f>
        <v/>
      </c>
      <c r="D590" s="203"/>
      <c r="E590" s="210"/>
      <c r="F590" s="222"/>
      <c r="G590" s="205"/>
      <c r="H590" s="205"/>
      <c r="I590" s="223"/>
      <c r="J590" s="225"/>
      <c r="K590" s="116"/>
      <c r="L590" s="115"/>
      <c r="Q590" s="6">
        <f t="shared" si="71"/>
        <v>0</v>
      </c>
      <c r="R590" s="6" t="str">
        <f>VLOOKUP(C590,{"29 - Psychiatrie (Erwachsene)","BGI";"30 - Kinder- und Jugendpsychiatrie","BGII";"31 - Psychosomatik","BGI";"00 - Bitte eine Fachabteilung auswählen","Leer";"","Leer"},2,0)</f>
        <v>Leer</v>
      </c>
      <c r="S590" s="6" t="str">
        <f>VLOOKUP(C590,{"29 - Psychiatrie (Erwachsene)","BGIb";"30 - Kinder- und Jugendpsychiatrie","BGIIb";"31 - Psychosomatik","BGIb";"00 - Bitte eine Fachabteilung auswählen","Leer";"","Leer"},2,0)</f>
        <v>Leer</v>
      </c>
      <c r="T590" s="6" t="str">
        <f t="shared" si="79"/>
        <v>Leer</v>
      </c>
      <c r="U590" s="6" t="str">
        <f t="shared" si="72"/>
        <v/>
      </c>
      <c r="V590" s="6" t="str">
        <f>VLOOKUP($C590,{"29 - Psychiatrie (Erwachsene)","Anrechnungstatbestand";"30 - Kinder- und Jugendpsychiatrie","Anrechnungstatbestand";"31 - Psychosomatik","Anrechnungstatbestand";"","Leer";0,"Leer"},2,0)</f>
        <v>Leer</v>
      </c>
      <c r="W590" s="6" t="str">
        <f t="shared" si="73"/>
        <v>Leer</v>
      </c>
      <c r="X590" s="6">
        <f>VLOOKUP($C590,{"29 - Psychiatrie (Erwachsene)",1;"30 - Kinder- und Jugendpsychiatrie",1;"31 - Psychosomatik",1;"00 - Bitte eine Fachabteilung auswählen",0;"",0},2,0)</f>
        <v>0</v>
      </c>
      <c r="Y590" s="6">
        <f t="shared" si="74"/>
        <v>0</v>
      </c>
      <c r="Z590" s="6">
        <f t="shared" si="75"/>
        <v>0</v>
      </c>
      <c r="AA590" s="6">
        <f t="shared" si="76"/>
        <v>0</v>
      </c>
      <c r="AB590" s="6">
        <f t="shared" si="77"/>
        <v>0</v>
      </c>
      <c r="AC590" s="6">
        <f t="shared" si="78"/>
        <v>0</v>
      </c>
      <c r="AD590" s="6">
        <f t="shared" si="80"/>
        <v>0</v>
      </c>
      <c r="AE590" s="6">
        <f t="shared" si="81"/>
        <v>0</v>
      </c>
    </row>
    <row r="591" spans="1:31" s="20" customFormat="1" ht="15" customHeight="1" x14ac:dyDescent="0.25">
      <c r="A591" s="19"/>
      <c r="B591" s="74" t="str">
        <f t="shared" ref="B591:B601" si="82">IF(SUM(X591:AE591)&lt;8,"!!!","")</f>
        <v>!!!</v>
      </c>
      <c r="C591" s="202" t="str">
        <f>IF($D591&lt;&gt;"",VLOOKUP(TEXT($D591,0),'Angaben Stationen'!$C$15:$D$114,2,0),"")</f>
        <v/>
      </c>
      <c r="D591" s="203"/>
      <c r="E591" s="210"/>
      <c r="F591" s="222"/>
      <c r="G591" s="205"/>
      <c r="H591" s="205"/>
      <c r="I591" s="223"/>
      <c r="J591" s="225"/>
      <c r="K591" s="116"/>
      <c r="L591" s="115"/>
      <c r="Q591" s="6">
        <f t="shared" si="71"/>
        <v>0</v>
      </c>
      <c r="R591" s="6" t="str">
        <f>VLOOKUP(C591,{"29 - Psychiatrie (Erwachsene)","BGI";"30 - Kinder- und Jugendpsychiatrie","BGII";"31 - Psychosomatik","BGI";"00 - Bitte eine Fachabteilung auswählen","Leer";"","Leer"},2,0)</f>
        <v>Leer</v>
      </c>
      <c r="S591" s="6" t="str">
        <f>VLOOKUP(C591,{"29 - Psychiatrie (Erwachsene)","BGIb";"30 - Kinder- und Jugendpsychiatrie","BGIIb";"31 - Psychosomatik","BGIb";"00 - Bitte eine Fachabteilung auswählen","Leer";"","Leer"},2,0)</f>
        <v>Leer</v>
      </c>
      <c r="T591" s="6" t="str">
        <f t="shared" si="79"/>
        <v>Leer</v>
      </c>
      <c r="U591" s="6" t="str">
        <f t="shared" si="72"/>
        <v/>
      </c>
      <c r="V591" s="6" t="str">
        <f>VLOOKUP($C591,{"29 - Psychiatrie (Erwachsene)","Anrechnungstatbestand";"30 - Kinder- und Jugendpsychiatrie","Anrechnungstatbestand";"31 - Psychosomatik","Anrechnungstatbestand";"","Leer";0,"Leer"},2,0)</f>
        <v>Leer</v>
      </c>
      <c r="W591" s="6" t="str">
        <f t="shared" si="73"/>
        <v>Leer</v>
      </c>
      <c r="X591" s="6">
        <f>VLOOKUP($C591,{"29 - Psychiatrie (Erwachsene)",1;"30 - Kinder- und Jugendpsychiatrie",1;"31 - Psychosomatik",1;"00 - Bitte eine Fachabteilung auswählen",0;"",0},2,0)</f>
        <v>0</v>
      </c>
      <c r="Y591" s="6">
        <f t="shared" si="74"/>
        <v>0</v>
      </c>
      <c r="Z591" s="6">
        <f t="shared" si="75"/>
        <v>0</v>
      </c>
      <c r="AA591" s="6">
        <f t="shared" si="76"/>
        <v>0</v>
      </c>
      <c r="AB591" s="6">
        <f t="shared" si="77"/>
        <v>0</v>
      </c>
      <c r="AC591" s="6">
        <f t="shared" si="78"/>
        <v>0</v>
      </c>
      <c r="AD591" s="6">
        <f t="shared" si="80"/>
        <v>0</v>
      </c>
      <c r="AE591" s="6">
        <f t="shared" si="81"/>
        <v>0</v>
      </c>
    </row>
    <row r="592" spans="1:31" s="20" customFormat="1" ht="15" customHeight="1" x14ac:dyDescent="0.25">
      <c r="A592" s="19"/>
      <c r="B592" s="74" t="str">
        <f t="shared" si="82"/>
        <v>!!!</v>
      </c>
      <c r="C592" s="202" t="str">
        <f>IF($D592&lt;&gt;"",VLOOKUP(TEXT($D592,0),'Angaben Stationen'!$C$15:$D$114,2,0),"")</f>
        <v/>
      </c>
      <c r="D592" s="203"/>
      <c r="E592" s="210"/>
      <c r="F592" s="222"/>
      <c r="G592" s="205"/>
      <c r="H592" s="205"/>
      <c r="I592" s="223"/>
      <c r="J592" s="225"/>
      <c r="K592" s="116"/>
      <c r="L592" s="115"/>
      <c r="Q592" s="6">
        <f t="shared" si="71"/>
        <v>0</v>
      </c>
      <c r="R592" s="6" t="str">
        <f>VLOOKUP(C592,{"29 - Psychiatrie (Erwachsene)","BGI";"30 - Kinder- und Jugendpsychiatrie","BGII";"31 - Psychosomatik","BGI";"00 - Bitte eine Fachabteilung auswählen","Leer";"","Leer"},2,0)</f>
        <v>Leer</v>
      </c>
      <c r="S592" s="6" t="str">
        <f>VLOOKUP(C592,{"29 - Psychiatrie (Erwachsene)","BGIb";"30 - Kinder- und Jugendpsychiatrie","BGIIb";"31 - Psychosomatik","BGIb";"00 - Bitte eine Fachabteilung auswählen","Leer";"","Leer"},2,0)</f>
        <v>Leer</v>
      </c>
      <c r="T592" s="6" t="str">
        <f t="shared" si="79"/>
        <v>Leer</v>
      </c>
      <c r="U592" s="6" t="str">
        <f t="shared" si="72"/>
        <v/>
      </c>
      <c r="V592" s="6" t="str">
        <f>VLOOKUP($C592,{"29 - Psychiatrie (Erwachsene)","Anrechnungstatbestand";"30 - Kinder- und Jugendpsychiatrie","Anrechnungstatbestand";"31 - Psychosomatik","Anrechnungstatbestand";"","Leer";0,"Leer"},2,0)</f>
        <v>Leer</v>
      </c>
      <c r="W592" s="6" t="str">
        <f t="shared" si="73"/>
        <v>Leer</v>
      </c>
      <c r="X592" s="6">
        <f>VLOOKUP($C592,{"29 - Psychiatrie (Erwachsene)",1;"30 - Kinder- und Jugendpsychiatrie",1;"31 - Psychosomatik",1;"00 - Bitte eine Fachabteilung auswählen",0;"",0},2,0)</f>
        <v>0</v>
      </c>
      <c r="Y592" s="6">
        <f t="shared" si="74"/>
        <v>0</v>
      </c>
      <c r="Z592" s="6">
        <f t="shared" si="75"/>
        <v>0</v>
      </c>
      <c r="AA592" s="6">
        <f t="shared" si="76"/>
        <v>0</v>
      </c>
      <c r="AB592" s="6">
        <f t="shared" si="77"/>
        <v>0</v>
      </c>
      <c r="AC592" s="6">
        <f t="shared" si="78"/>
        <v>0</v>
      </c>
      <c r="AD592" s="6">
        <f t="shared" si="80"/>
        <v>0</v>
      </c>
      <c r="AE592" s="6">
        <f t="shared" si="81"/>
        <v>0</v>
      </c>
    </row>
    <row r="593" spans="1:31" s="20" customFormat="1" ht="15" customHeight="1" x14ac:dyDescent="0.25">
      <c r="A593" s="19"/>
      <c r="B593" s="74" t="str">
        <f t="shared" si="82"/>
        <v>!!!</v>
      </c>
      <c r="C593" s="202" t="str">
        <f>IF($D593&lt;&gt;"",VLOOKUP(TEXT($D593,0),'Angaben Stationen'!$C$15:$D$114,2,0),"")</f>
        <v/>
      </c>
      <c r="D593" s="203"/>
      <c r="E593" s="210"/>
      <c r="F593" s="222"/>
      <c r="G593" s="205"/>
      <c r="H593" s="205"/>
      <c r="I593" s="223"/>
      <c r="J593" s="225"/>
      <c r="K593" s="116"/>
      <c r="L593" s="115"/>
      <c r="Q593" s="6">
        <f t="shared" ref="Q593:Q601" si="83">IF(LEN(B593)&gt;0,0,1)</f>
        <v>0</v>
      </c>
      <c r="R593" s="6" t="str">
        <f>VLOOKUP(C593,{"29 - Psychiatrie (Erwachsene)","BGI";"30 - Kinder- und Jugendpsychiatrie","BGII";"31 - Psychosomatik","BGI";"00 - Bitte eine Fachabteilung auswählen","Leer";"","Leer"},2,0)</f>
        <v>Leer</v>
      </c>
      <c r="S593" s="6" t="str">
        <f>VLOOKUP(C593,{"29 - Psychiatrie (Erwachsene)","BGIb";"30 - Kinder- und Jugendpsychiatrie","BGIIb";"31 - Psychosomatik","BGIb";"00 - Bitte eine Fachabteilung auswählen","Leer";"","Leer"},2,0)</f>
        <v>Leer</v>
      </c>
      <c r="T593" s="6" t="str">
        <f t="shared" si="79"/>
        <v>Leer</v>
      </c>
      <c r="U593" s="6" t="str">
        <f t="shared" ref="U593:U601" si="84">IF($C593&lt;&gt;"","Monate","")</f>
        <v/>
      </c>
      <c r="V593" s="6" t="str">
        <f>VLOOKUP($C593,{"29 - Psychiatrie (Erwachsene)","Anrechnungstatbestand";"30 - Kinder- und Jugendpsychiatrie","Anrechnungstatbestand";"31 - Psychosomatik","Anrechnungstatbestand";"","Leer";0,"Leer"},2,0)</f>
        <v>Leer</v>
      </c>
      <c r="W593" s="6" t="str">
        <f t="shared" ref="W593:W601" si="85">IF(F593="Anrechnung Fachkräfte Nicht-PPP-RL Berufsgruppen in VKS",S593,R593)</f>
        <v>Leer</v>
      </c>
      <c r="X593" s="6">
        <f>VLOOKUP($C593,{"29 - Psychiatrie (Erwachsene)",1;"30 - Kinder- und Jugendpsychiatrie",1;"31 - Psychosomatik",1;"00 - Bitte eine Fachabteilung auswählen",0;"",0},2,0)</f>
        <v>0</v>
      </c>
      <c r="Y593" s="6">
        <f t="shared" ref="Y593:Y601" si="86">IF(LEN($D593)&gt;0,1,0)</f>
        <v>0</v>
      </c>
      <c r="Z593" s="6">
        <f t="shared" ref="Z593:Z601" si="87">IF(LEN($E593)&gt;0,1,0)</f>
        <v>0</v>
      </c>
      <c r="AA593" s="6">
        <f t="shared" ref="AA593:AA601" si="88">IF(LEN($F593)&gt;0,1,0)</f>
        <v>0</v>
      </c>
      <c r="AB593" s="6">
        <f t="shared" ref="AB593:AB601" si="89">IF(LEN($G593)&gt;0,1,0)</f>
        <v>0</v>
      </c>
      <c r="AC593" s="6">
        <f t="shared" ref="AC593:AC601" si="90">IF(LEN($H593)&gt;0,1,0)</f>
        <v>0</v>
      </c>
      <c r="AD593" s="6">
        <f t="shared" si="80"/>
        <v>0</v>
      </c>
      <c r="AE593" s="6">
        <f t="shared" si="81"/>
        <v>0</v>
      </c>
    </row>
    <row r="594" spans="1:31" s="20" customFormat="1" ht="15" customHeight="1" x14ac:dyDescent="0.25">
      <c r="A594" s="19"/>
      <c r="B594" s="74" t="str">
        <f t="shared" si="82"/>
        <v>!!!</v>
      </c>
      <c r="C594" s="202" t="str">
        <f>IF($D594&lt;&gt;"",VLOOKUP(TEXT($D594,0),'Angaben Stationen'!$C$15:$D$114,2,0),"")</f>
        <v/>
      </c>
      <c r="D594" s="203"/>
      <c r="E594" s="210"/>
      <c r="F594" s="222"/>
      <c r="G594" s="205"/>
      <c r="H594" s="205"/>
      <c r="I594" s="223"/>
      <c r="J594" s="225"/>
      <c r="K594" s="116"/>
      <c r="L594" s="115"/>
      <c r="Q594" s="6">
        <f t="shared" si="83"/>
        <v>0</v>
      </c>
      <c r="R594" s="6" t="str">
        <f>VLOOKUP(C594,{"29 - Psychiatrie (Erwachsene)","BGI";"30 - Kinder- und Jugendpsychiatrie","BGII";"31 - Psychosomatik","BGI";"00 - Bitte eine Fachabteilung auswählen","Leer";"","Leer"},2,0)</f>
        <v>Leer</v>
      </c>
      <c r="S594" s="6" t="str">
        <f>VLOOKUP(C594,{"29 - Psychiatrie (Erwachsene)","BGIb";"30 - Kinder- und Jugendpsychiatrie","BGIIb";"31 - Psychosomatik","BGIb";"00 - Bitte eine Fachabteilung auswählen","Leer";"","Leer"},2,0)</f>
        <v>Leer</v>
      </c>
      <c r="T594" s="6" t="str">
        <f t="shared" ref="T594:T601" si="91">IF($D593&lt;&gt;"","Stationen","Leer")</f>
        <v>Leer</v>
      </c>
      <c r="U594" s="6" t="str">
        <f t="shared" si="84"/>
        <v/>
      </c>
      <c r="V594" s="6" t="str">
        <f>VLOOKUP($C594,{"29 - Psychiatrie (Erwachsene)","Anrechnungstatbestand";"30 - Kinder- und Jugendpsychiatrie","Anrechnungstatbestand";"31 - Psychosomatik","Anrechnungstatbestand";"","Leer";0,"Leer"},2,0)</f>
        <v>Leer</v>
      </c>
      <c r="W594" s="6" t="str">
        <f t="shared" si="85"/>
        <v>Leer</v>
      </c>
      <c r="X594" s="6">
        <f>VLOOKUP($C594,{"29 - Psychiatrie (Erwachsene)",1;"30 - Kinder- und Jugendpsychiatrie",1;"31 - Psychosomatik",1;"00 - Bitte eine Fachabteilung auswählen",0;"",0},2,0)</f>
        <v>0</v>
      </c>
      <c r="Y594" s="6">
        <f t="shared" si="86"/>
        <v>0</v>
      </c>
      <c r="Z594" s="6">
        <f t="shared" si="87"/>
        <v>0</v>
      </c>
      <c r="AA594" s="6">
        <f t="shared" si="88"/>
        <v>0</v>
      </c>
      <c r="AB594" s="6">
        <f t="shared" si="89"/>
        <v>0</v>
      </c>
      <c r="AC594" s="6">
        <f t="shared" si="90"/>
        <v>0</v>
      </c>
      <c r="AD594" s="6">
        <f t="shared" si="80"/>
        <v>0</v>
      </c>
      <c r="AE594" s="6">
        <f t="shared" si="81"/>
        <v>0</v>
      </c>
    </row>
    <row r="595" spans="1:31" s="20" customFormat="1" ht="15" customHeight="1" x14ac:dyDescent="0.25">
      <c r="A595" s="19"/>
      <c r="B595" s="74" t="str">
        <f t="shared" si="82"/>
        <v>!!!</v>
      </c>
      <c r="C595" s="202" t="str">
        <f>IF($D595&lt;&gt;"",VLOOKUP(TEXT($D595,0),'Angaben Stationen'!$C$15:$D$114,2,0),"")</f>
        <v/>
      </c>
      <c r="D595" s="203"/>
      <c r="E595" s="210"/>
      <c r="F595" s="222"/>
      <c r="G595" s="205"/>
      <c r="H595" s="205"/>
      <c r="I595" s="223"/>
      <c r="J595" s="225"/>
      <c r="K595" s="116"/>
      <c r="L595" s="115"/>
      <c r="Q595" s="6">
        <f t="shared" si="83"/>
        <v>0</v>
      </c>
      <c r="R595" s="6" t="str">
        <f>VLOOKUP(C595,{"29 - Psychiatrie (Erwachsene)","BGI";"30 - Kinder- und Jugendpsychiatrie","BGII";"31 - Psychosomatik","BGI";"00 - Bitte eine Fachabteilung auswählen","Leer";"","Leer"},2,0)</f>
        <v>Leer</v>
      </c>
      <c r="S595" s="6" t="str">
        <f>VLOOKUP(C595,{"29 - Psychiatrie (Erwachsene)","BGIb";"30 - Kinder- und Jugendpsychiatrie","BGIIb";"31 - Psychosomatik","BGIb";"00 - Bitte eine Fachabteilung auswählen","Leer";"","Leer"},2,0)</f>
        <v>Leer</v>
      </c>
      <c r="T595" s="6" t="str">
        <f t="shared" si="91"/>
        <v>Leer</v>
      </c>
      <c r="U595" s="6" t="str">
        <f t="shared" si="84"/>
        <v/>
      </c>
      <c r="V595" s="6" t="str">
        <f>VLOOKUP($C595,{"29 - Psychiatrie (Erwachsene)","Anrechnungstatbestand";"30 - Kinder- und Jugendpsychiatrie","Anrechnungstatbestand";"31 - Psychosomatik","Anrechnungstatbestand";"","Leer";0,"Leer"},2,0)</f>
        <v>Leer</v>
      </c>
      <c r="W595" s="6" t="str">
        <f t="shared" si="85"/>
        <v>Leer</v>
      </c>
      <c r="X595" s="6">
        <f>VLOOKUP($C595,{"29 - Psychiatrie (Erwachsene)",1;"30 - Kinder- und Jugendpsychiatrie",1;"31 - Psychosomatik",1;"00 - Bitte eine Fachabteilung auswählen",0;"",0},2,0)</f>
        <v>0</v>
      </c>
      <c r="Y595" s="6">
        <f t="shared" si="86"/>
        <v>0</v>
      </c>
      <c r="Z595" s="6">
        <f t="shared" si="87"/>
        <v>0</v>
      </c>
      <c r="AA595" s="6">
        <f t="shared" si="88"/>
        <v>0</v>
      </c>
      <c r="AB595" s="6">
        <f t="shared" si="89"/>
        <v>0</v>
      </c>
      <c r="AC595" s="6">
        <f t="shared" si="90"/>
        <v>0</v>
      </c>
      <c r="AD595" s="6">
        <f t="shared" si="80"/>
        <v>0</v>
      </c>
      <c r="AE595" s="6">
        <f t="shared" si="81"/>
        <v>0</v>
      </c>
    </row>
    <row r="596" spans="1:31" s="20" customFormat="1" ht="15" customHeight="1" x14ac:dyDescent="0.25">
      <c r="A596" s="19"/>
      <c r="B596" s="74" t="str">
        <f t="shared" si="82"/>
        <v>!!!</v>
      </c>
      <c r="C596" s="202" t="str">
        <f>IF($D596&lt;&gt;"",VLOOKUP(TEXT($D596,0),'Angaben Stationen'!$C$15:$D$114,2,0),"")</f>
        <v/>
      </c>
      <c r="D596" s="203"/>
      <c r="E596" s="210"/>
      <c r="F596" s="222"/>
      <c r="G596" s="205"/>
      <c r="H596" s="205"/>
      <c r="I596" s="223"/>
      <c r="J596" s="225"/>
      <c r="K596" s="116"/>
      <c r="L596" s="115"/>
      <c r="Q596" s="6">
        <f t="shared" si="83"/>
        <v>0</v>
      </c>
      <c r="R596" s="6" t="str">
        <f>VLOOKUP(C596,{"29 - Psychiatrie (Erwachsene)","BGI";"30 - Kinder- und Jugendpsychiatrie","BGII";"31 - Psychosomatik","BGI";"00 - Bitte eine Fachabteilung auswählen","Leer";"","Leer"},2,0)</f>
        <v>Leer</v>
      </c>
      <c r="S596" s="6" t="str">
        <f>VLOOKUP(C596,{"29 - Psychiatrie (Erwachsene)","BGIb";"30 - Kinder- und Jugendpsychiatrie","BGIIb";"31 - Psychosomatik","BGIb";"00 - Bitte eine Fachabteilung auswählen","Leer";"","Leer"},2,0)</f>
        <v>Leer</v>
      </c>
      <c r="T596" s="6" t="str">
        <f t="shared" si="91"/>
        <v>Leer</v>
      </c>
      <c r="U596" s="6" t="str">
        <f t="shared" si="84"/>
        <v/>
      </c>
      <c r="V596" s="6" t="str">
        <f>VLOOKUP($C596,{"29 - Psychiatrie (Erwachsene)","Anrechnungstatbestand";"30 - Kinder- und Jugendpsychiatrie","Anrechnungstatbestand";"31 - Psychosomatik","Anrechnungstatbestand";"","Leer";0,"Leer"},2,0)</f>
        <v>Leer</v>
      </c>
      <c r="W596" s="6" t="str">
        <f t="shared" si="85"/>
        <v>Leer</v>
      </c>
      <c r="X596" s="6">
        <f>VLOOKUP($C596,{"29 - Psychiatrie (Erwachsene)",1;"30 - Kinder- und Jugendpsychiatrie",1;"31 - Psychosomatik",1;"00 - Bitte eine Fachabteilung auswählen",0;"",0},2,0)</f>
        <v>0</v>
      </c>
      <c r="Y596" s="6">
        <f t="shared" si="86"/>
        <v>0</v>
      </c>
      <c r="Z596" s="6">
        <f t="shared" si="87"/>
        <v>0</v>
      </c>
      <c r="AA596" s="6">
        <f t="shared" si="88"/>
        <v>0</v>
      </c>
      <c r="AB596" s="6">
        <f t="shared" si="89"/>
        <v>0</v>
      </c>
      <c r="AC596" s="6">
        <f t="shared" si="90"/>
        <v>0</v>
      </c>
      <c r="AD596" s="6">
        <f t="shared" si="80"/>
        <v>0</v>
      </c>
      <c r="AE596" s="6">
        <f t="shared" si="81"/>
        <v>0</v>
      </c>
    </row>
    <row r="597" spans="1:31" s="20" customFormat="1" ht="15" customHeight="1" x14ac:dyDescent="0.25">
      <c r="A597" s="19"/>
      <c r="B597" s="74" t="str">
        <f t="shared" si="82"/>
        <v>!!!</v>
      </c>
      <c r="C597" s="202" t="str">
        <f>IF($D597&lt;&gt;"",VLOOKUP(TEXT($D597,0),'Angaben Stationen'!$C$15:$D$114,2,0),"")</f>
        <v/>
      </c>
      <c r="D597" s="203"/>
      <c r="E597" s="210"/>
      <c r="F597" s="222"/>
      <c r="G597" s="205"/>
      <c r="H597" s="205"/>
      <c r="I597" s="223"/>
      <c r="J597" s="225"/>
      <c r="K597" s="116"/>
      <c r="L597" s="115"/>
      <c r="Q597" s="6">
        <f t="shared" si="83"/>
        <v>0</v>
      </c>
      <c r="R597" s="6" t="str">
        <f>VLOOKUP(C597,{"29 - Psychiatrie (Erwachsene)","BGI";"30 - Kinder- und Jugendpsychiatrie","BGII";"31 - Psychosomatik","BGI";"00 - Bitte eine Fachabteilung auswählen","Leer";"","Leer"},2,0)</f>
        <v>Leer</v>
      </c>
      <c r="S597" s="6" t="str">
        <f>VLOOKUP(C597,{"29 - Psychiatrie (Erwachsene)","BGIb";"30 - Kinder- und Jugendpsychiatrie","BGIIb";"31 - Psychosomatik","BGIb";"00 - Bitte eine Fachabteilung auswählen","Leer";"","Leer"},2,0)</f>
        <v>Leer</v>
      </c>
      <c r="T597" s="6" t="str">
        <f t="shared" si="91"/>
        <v>Leer</v>
      </c>
      <c r="U597" s="6" t="str">
        <f t="shared" si="84"/>
        <v/>
      </c>
      <c r="V597" s="6" t="str">
        <f>VLOOKUP($C597,{"29 - Psychiatrie (Erwachsene)","Anrechnungstatbestand";"30 - Kinder- und Jugendpsychiatrie","Anrechnungstatbestand";"31 - Psychosomatik","Anrechnungstatbestand";"","Leer";0,"Leer"},2,0)</f>
        <v>Leer</v>
      </c>
      <c r="W597" s="6" t="str">
        <f t="shared" si="85"/>
        <v>Leer</v>
      </c>
      <c r="X597" s="6">
        <f>VLOOKUP($C597,{"29 - Psychiatrie (Erwachsene)",1;"30 - Kinder- und Jugendpsychiatrie",1;"31 - Psychosomatik",1;"00 - Bitte eine Fachabteilung auswählen",0;"",0},2,0)</f>
        <v>0</v>
      </c>
      <c r="Y597" s="6">
        <f t="shared" si="86"/>
        <v>0</v>
      </c>
      <c r="Z597" s="6">
        <f t="shared" si="87"/>
        <v>0</v>
      </c>
      <c r="AA597" s="6">
        <f t="shared" si="88"/>
        <v>0</v>
      </c>
      <c r="AB597" s="6">
        <f t="shared" si="89"/>
        <v>0</v>
      </c>
      <c r="AC597" s="6">
        <f t="shared" si="90"/>
        <v>0</v>
      </c>
      <c r="AD597" s="6">
        <f t="shared" si="80"/>
        <v>0</v>
      </c>
      <c r="AE597" s="6">
        <f t="shared" si="81"/>
        <v>0</v>
      </c>
    </row>
    <row r="598" spans="1:31" s="20" customFormat="1" ht="15" customHeight="1" x14ac:dyDescent="0.25">
      <c r="A598" s="19"/>
      <c r="B598" s="74" t="str">
        <f t="shared" si="82"/>
        <v>!!!</v>
      </c>
      <c r="C598" s="202" t="str">
        <f>IF($D598&lt;&gt;"",VLOOKUP(TEXT($D598,0),'Angaben Stationen'!$C$15:$D$114,2,0),"")</f>
        <v/>
      </c>
      <c r="D598" s="203"/>
      <c r="E598" s="210"/>
      <c r="F598" s="222"/>
      <c r="G598" s="205"/>
      <c r="H598" s="205"/>
      <c r="I598" s="223"/>
      <c r="J598" s="225"/>
      <c r="K598" s="116"/>
      <c r="L598" s="115"/>
      <c r="Q598" s="6">
        <f t="shared" si="83"/>
        <v>0</v>
      </c>
      <c r="R598" s="6" t="str">
        <f>VLOOKUP(C598,{"29 - Psychiatrie (Erwachsene)","BGI";"30 - Kinder- und Jugendpsychiatrie","BGII";"31 - Psychosomatik","BGI";"00 - Bitte eine Fachabteilung auswählen","Leer";"","Leer"},2,0)</f>
        <v>Leer</v>
      </c>
      <c r="S598" s="6" t="str">
        <f>VLOOKUP(C598,{"29 - Psychiatrie (Erwachsene)","BGIb";"30 - Kinder- und Jugendpsychiatrie","BGIIb";"31 - Psychosomatik","BGIb";"00 - Bitte eine Fachabteilung auswählen","Leer";"","Leer"},2,0)</f>
        <v>Leer</v>
      </c>
      <c r="T598" s="6" t="str">
        <f t="shared" si="91"/>
        <v>Leer</v>
      </c>
      <c r="U598" s="6" t="str">
        <f t="shared" si="84"/>
        <v/>
      </c>
      <c r="V598" s="6" t="str">
        <f>VLOOKUP($C598,{"29 - Psychiatrie (Erwachsene)","Anrechnungstatbestand";"30 - Kinder- und Jugendpsychiatrie","Anrechnungstatbestand";"31 - Psychosomatik","Anrechnungstatbestand";"","Leer";0,"Leer"},2,0)</f>
        <v>Leer</v>
      </c>
      <c r="W598" s="6" t="str">
        <f t="shared" si="85"/>
        <v>Leer</v>
      </c>
      <c r="X598" s="6">
        <f>VLOOKUP($C598,{"29 - Psychiatrie (Erwachsene)",1;"30 - Kinder- und Jugendpsychiatrie",1;"31 - Psychosomatik",1;"00 - Bitte eine Fachabteilung auswählen",0;"",0},2,0)</f>
        <v>0</v>
      </c>
      <c r="Y598" s="6">
        <f t="shared" si="86"/>
        <v>0</v>
      </c>
      <c r="Z598" s="6">
        <f t="shared" si="87"/>
        <v>0</v>
      </c>
      <c r="AA598" s="6">
        <f t="shared" si="88"/>
        <v>0</v>
      </c>
      <c r="AB598" s="6">
        <f t="shared" si="89"/>
        <v>0</v>
      </c>
      <c r="AC598" s="6">
        <f t="shared" si="90"/>
        <v>0</v>
      </c>
      <c r="AD598" s="6">
        <f t="shared" si="80"/>
        <v>0</v>
      </c>
      <c r="AE598" s="6">
        <f t="shared" si="81"/>
        <v>0</v>
      </c>
    </row>
    <row r="599" spans="1:31" s="20" customFormat="1" ht="15" customHeight="1" x14ac:dyDescent="0.25">
      <c r="A599" s="19"/>
      <c r="B599" s="74" t="str">
        <f t="shared" si="82"/>
        <v>!!!</v>
      </c>
      <c r="C599" s="202" t="str">
        <f>IF($D599&lt;&gt;"",VLOOKUP(TEXT($D599,0),'Angaben Stationen'!$C$15:$D$114,2,0),"")</f>
        <v/>
      </c>
      <c r="D599" s="203"/>
      <c r="E599" s="210"/>
      <c r="F599" s="222"/>
      <c r="G599" s="205"/>
      <c r="H599" s="205"/>
      <c r="I599" s="223"/>
      <c r="J599" s="225"/>
      <c r="K599" s="116"/>
      <c r="L599" s="115"/>
      <c r="Q599" s="6">
        <f t="shared" si="83"/>
        <v>0</v>
      </c>
      <c r="R599" s="6" t="str">
        <f>VLOOKUP(C599,{"29 - Psychiatrie (Erwachsene)","BGI";"30 - Kinder- und Jugendpsychiatrie","BGII";"31 - Psychosomatik","BGI";"00 - Bitte eine Fachabteilung auswählen","Leer";"","Leer"},2,0)</f>
        <v>Leer</v>
      </c>
      <c r="S599" s="6" t="str">
        <f>VLOOKUP(C599,{"29 - Psychiatrie (Erwachsene)","BGIb";"30 - Kinder- und Jugendpsychiatrie","BGIIb";"31 - Psychosomatik","BGIb";"00 - Bitte eine Fachabteilung auswählen","Leer";"","Leer"},2,0)</f>
        <v>Leer</v>
      </c>
      <c r="T599" s="6" t="str">
        <f t="shared" si="91"/>
        <v>Leer</v>
      </c>
      <c r="U599" s="6" t="str">
        <f t="shared" si="84"/>
        <v/>
      </c>
      <c r="V599" s="6" t="str">
        <f>VLOOKUP($C599,{"29 - Psychiatrie (Erwachsene)","Anrechnungstatbestand";"30 - Kinder- und Jugendpsychiatrie","Anrechnungstatbestand";"31 - Psychosomatik","Anrechnungstatbestand";"","Leer";0,"Leer"},2,0)</f>
        <v>Leer</v>
      </c>
      <c r="W599" s="6" t="str">
        <f t="shared" si="85"/>
        <v>Leer</v>
      </c>
      <c r="X599" s="6">
        <f>VLOOKUP($C599,{"29 - Psychiatrie (Erwachsene)",1;"30 - Kinder- und Jugendpsychiatrie",1;"31 - Psychosomatik",1;"00 - Bitte eine Fachabteilung auswählen",0;"",0},2,0)</f>
        <v>0</v>
      </c>
      <c r="Y599" s="6">
        <f t="shared" si="86"/>
        <v>0</v>
      </c>
      <c r="Z599" s="6">
        <f t="shared" si="87"/>
        <v>0</v>
      </c>
      <c r="AA599" s="6">
        <f t="shared" si="88"/>
        <v>0</v>
      </c>
      <c r="AB599" s="6">
        <f t="shared" si="89"/>
        <v>0</v>
      </c>
      <c r="AC599" s="6">
        <f t="shared" si="90"/>
        <v>0</v>
      </c>
      <c r="AD599" s="6">
        <f t="shared" si="80"/>
        <v>0</v>
      </c>
      <c r="AE599" s="6">
        <f t="shared" si="81"/>
        <v>0</v>
      </c>
    </row>
    <row r="600" spans="1:31" s="20" customFormat="1" ht="15" customHeight="1" x14ac:dyDescent="0.25">
      <c r="A600" s="19"/>
      <c r="B600" s="74" t="str">
        <f t="shared" si="82"/>
        <v>!!!</v>
      </c>
      <c r="C600" s="202" t="str">
        <f>IF($D600&lt;&gt;"",VLOOKUP(TEXT($D600,0),'Angaben Stationen'!$C$15:$D$114,2,0),"")</f>
        <v/>
      </c>
      <c r="D600" s="203"/>
      <c r="E600" s="210"/>
      <c r="F600" s="222"/>
      <c r="G600" s="205"/>
      <c r="H600" s="205"/>
      <c r="I600" s="223"/>
      <c r="J600" s="225"/>
      <c r="K600" s="116"/>
      <c r="L600" s="115"/>
      <c r="Q600" s="6">
        <f t="shared" si="83"/>
        <v>0</v>
      </c>
      <c r="R600" s="6" t="str">
        <f>VLOOKUP(C600,{"29 - Psychiatrie (Erwachsene)","BGI";"30 - Kinder- und Jugendpsychiatrie","BGII";"31 - Psychosomatik","BGI";"00 - Bitte eine Fachabteilung auswählen","Leer";"","Leer"},2,0)</f>
        <v>Leer</v>
      </c>
      <c r="S600" s="6" t="str">
        <f>VLOOKUP(C600,{"29 - Psychiatrie (Erwachsene)","BGIb";"30 - Kinder- und Jugendpsychiatrie","BGIIb";"31 - Psychosomatik","BGIb";"00 - Bitte eine Fachabteilung auswählen","Leer";"","Leer"},2,0)</f>
        <v>Leer</v>
      </c>
      <c r="T600" s="6" t="str">
        <f t="shared" si="91"/>
        <v>Leer</v>
      </c>
      <c r="U600" s="6" t="str">
        <f t="shared" si="84"/>
        <v/>
      </c>
      <c r="V600" s="6" t="str">
        <f>VLOOKUP($C600,{"29 - Psychiatrie (Erwachsene)","Anrechnungstatbestand";"30 - Kinder- und Jugendpsychiatrie","Anrechnungstatbestand";"31 - Psychosomatik","Anrechnungstatbestand";"","Leer";0,"Leer"},2,0)</f>
        <v>Leer</v>
      </c>
      <c r="W600" s="6" t="str">
        <f t="shared" si="85"/>
        <v>Leer</v>
      </c>
      <c r="X600" s="6">
        <f>VLOOKUP($C600,{"29 - Psychiatrie (Erwachsene)",1;"30 - Kinder- und Jugendpsychiatrie",1;"31 - Psychosomatik",1;"00 - Bitte eine Fachabteilung auswählen",0;"",0},2,0)</f>
        <v>0</v>
      </c>
      <c r="Y600" s="6">
        <f t="shared" si="86"/>
        <v>0</v>
      </c>
      <c r="Z600" s="6">
        <f t="shared" si="87"/>
        <v>0</v>
      </c>
      <c r="AA600" s="6">
        <f t="shared" si="88"/>
        <v>0</v>
      </c>
      <c r="AB600" s="6">
        <f t="shared" si="89"/>
        <v>0</v>
      </c>
      <c r="AC600" s="6">
        <f t="shared" si="90"/>
        <v>0</v>
      </c>
      <c r="AD600" s="6">
        <f t="shared" si="80"/>
        <v>0</v>
      </c>
      <c r="AE600" s="6">
        <f t="shared" si="81"/>
        <v>0</v>
      </c>
    </row>
    <row r="601" spans="1:31" s="20" customFormat="1" ht="15" customHeight="1" x14ac:dyDescent="0.25">
      <c r="A601" s="19"/>
      <c r="B601" s="74" t="str">
        <f t="shared" si="82"/>
        <v>!!!</v>
      </c>
      <c r="C601" s="202" t="str">
        <f>IF($D601&lt;&gt;"",VLOOKUP(TEXT($D601,0),'Angaben Stationen'!$C$15:$D$114,2,0),"")</f>
        <v/>
      </c>
      <c r="D601" s="203"/>
      <c r="E601" s="210"/>
      <c r="F601" s="226"/>
      <c r="G601" s="205"/>
      <c r="H601" s="205"/>
      <c r="I601" s="223"/>
      <c r="J601" s="225"/>
      <c r="K601" s="116"/>
      <c r="L601" s="115"/>
      <c r="Q601" s="6">
        <f t="shared" si="83"/>
        <v>0</v>
      </c>
      <c r="R601" s="6" t="str">
        <f>VLOOKUP(C601,{"29 - Psychiatrie (Erwachsene)","BGI";"30 - Kinder- und Jugendpsychiatrie","BGII";"31 - Psychosomatik","BGI";"00 - Bitte eine Fachabteilung auswählen","Leer";"","Leer"},2,0)</f>
        <v>Leer</v>
      </c>
      <c r="S601" s="6" t="str">
        <f>VLOOKUP(C601,{"29 - Psychiatrie (Erwachsene)","BGIb";"30 - Kinder- und Jugendpsychiatrie","BGIIb";"31 - Psychosomatik","BGIb";"00 - Bitte eine Fachabteilung auswählen","Leer";"","Leer"},2,0)</f>
        <v>Leer</v>
      </c>
      <c r="T601" s="6" t="str">
        <f t="shared" si="91"/>
        <v>Leer</v>
      </c>
      <c r="U601" s="6" t="str">
        <f t="shared" si="84"/>
        <v/>
      </c>
      <c r="V601" s="6" t="str">
        <f>VLOOKUP($C601,{"29 - Psychiatrie (Erwachsene)","Anrechnungstatbestand";"30 - Kinder- und Jugendpsychiatrie","Anrechnungstatbestand";"31 - Psychosomatik","Anrechnungstatbestand";"","Leer";0,"Leer"},2,0)</f>
        <v>Leer</v>
      </c>
      <c r="W601" s="6" t="str">
        <f t="shared" si="85"/>
        <v>Leer</v>
      </c>
      <c r="X601" s="6">
        <f>VLOOKUP($C601,{"29 - Psychiatrie (Erwachsene)",1;"30 - Kinder- und Jugendpsychiatrie",1;"31 - Psychosomatik",1;"00 - Bitte eine Fachabteilung auswählen",0;"",0},2,0)</f>
        <v>0</v>
      </c>
      <c r="Y601" s="6">
        <f t="shared" si="86"/>
        <v>0</v>
      </c>
      <c r="Z601" s="6">
        <f t="shared" si="87"/>
        <v>0</v>
      </c>
      <c r="AA601" s="6">
        <f t="shared" si="88"/>
        <v>0</v>
      </c>
      <c r="AB601" s="6">
        <f t="shared" si="89"/>
        <v>0</v>
      </c>
      <c r="AC601" s="6">
        <f t="shared" si="90"/>
        <v>0</v>
      </c>
      <c r="AD601" s="6">
        <f t="shared" si="80"/>
        <v>0</v>
      </c>
      <c r="AE601" s="6">
        <f t="shared" si="81"/>
        <v>0</v>
      </c>
    </row>
    <row r="602" spans="1:31" s="20" customFormat="1" ht="15" customHeight="1" x14ac:dyDescent="0.25">
      <c r="A602" s="19"/>
      <c r="B602" s="106"/>
      <c r="C602" s="107"/>
      <c r="D602" s="107"/>
      <c r="E602" s="107"/>
      <c r="F602" s="107"/>
      <c r="G602" s="107"/>
      <c r="H602" s="107"/>
      <c r="I602" s="107"/>
      <c r="J602" s="107"/>
      <c r="K602" s="117"/>
      <c r="L602" s="115"/>
      <c r="AA602" s="6"/>
      <c r="AB602" s="6"/>
      <c r="AC602" s="6"/>
      <c r="AD602" s="6"/>
      <c r="AE602" s="6"/>
    </row>
    <row r="603" spans="1:31" s="20" customFormat="1" ht="15" customHeight="1" x14ac:dyDescent="0.25">
      <c r="A603" s="19"/>
      <c r="B603" s="19"/>
      <c r="C603" s="19"/>
      <c r="D603" s="19"/>
      <c r="E603" s="19"/>
      <c r="F603" s="19"/>
      <c r="G603" s="19"/>
      <c r="H603" s="19"/>
      <c r="I603" s="19"/>
      <c r="J603" s="19"/>
      <c r="L603" s="6"/>
      <c r="AA603" s="6"/>
      <c r="AB603" s="6"/>
      <c r="AC603" s="6"/>
      <c r="AD603" s="6"/>
      <c r="AE603" s="6"/>
    </row>
  </sheetData>
  <sheetProtection algorithmName="SHA-512" hashValue="FDndymP/ZXqeBxFtMAsw6XIHJnPDn0mHUqXPnBbNLTwrLHQEogeOu7ueXQ139lN/fCTuWtysV2oKzSXnuW4mQw==" saltValue="WyLnnqpKxis08qL4QKPesA==" spinCount="100000" sheet="1" objects="1" scenarios="1" selectLockedCells="1" autoFilter="0"/>
  <autoFilter ref="C15:F15"/>
  <mergeCells count="2">
    <mergeCell ref="C10:H12"/>
    <mergeCell ref="C14:J14"/>
  </mergeCells>
  <conditionalFormatting sqref="B16:B601">
    <cfRule type="expression" dxfId="66" priority="18">
      <formula>C16=""</formula>
    </cfRule>
  </conditionalFormatting>
  <conditionalFormatting sqref="C16:C601">
    <cfRule type="expression" dxfId="65" priority="17">
      <formula>D16=""</formula>
    </cfRule>
  </conditionalFormatting>
  <conditionalFormatting sqref="C16:C601">
    <cfRule type="expression" dxfId="64" priority="16">
      <formula>C16=0</formula>
    </cfRule>
  </conditionalFormatting>
  <conditionalFormatting sqref="E16:E601">
    <cfRule type="expression" dxfId="63" priority="15">
      <formula>C16=""</formula>
    </cfRule>
  </conditionalFormatting>
  <conditionalFormatting sqref="F16:F601">
    <cfRule type="expression" dxfId="62" priority="11">
      <formula>C16=""</formula>
    </cfRule>
  </conditionalFormatting>
  <conditionalFormatting sqref="I16:I601">
    <cfRule type="expression" dxfId="61" priority="10">
      <formula>C16=""</formula>
    </cfRule>
  </conditionalFormatting>
  <conditionalFormatting sqref="J16:J601">
    <cfRule type="expression" dxfId="60" priority="8">
      <formula>C16=""</formula>
    </cfRule>
  </conditionalFormatting>
  <conditionalFormatting sqref="G16:G601">
    <cfRule type="expression" dxfId="59" priority="3">
      <formula>C16=""</formula>
    </cfRule>
  </conditionalFormatting>
  <conditionalFormatting sqref="H16:H601">
    <cfRule type="expression" dxfId="58" priority="5">
      <formula>C16=""</formula>
    </cfRule>
  </conditionalFormatting>
  <conditionalFormatting sqref="C14:J14">
    <cfRule type="expression" dxfId="57" priority="2">
      <formula>C14&lt;&gt;""</formula>
    </cfRule>
  </conditionalFormatting>
  <conditionalFormatting sqref="B14">
    <cfRule type="expression" dxfId="56" priority="1">
      <formula>B14&lt;&gt;""</formula>
    </cfRule>
  </conditionalFormatting>
  <dataValidations count="4">
    <dataValidation type="list" allowBlank="1" showInputMessage="1" showErrorMessage="1" errorTitle="ACHTUNG" error="Bitte geben Sie eine Zahl zwischen 1 und 12 ein" sqref="E16:E601">
      <formula1>INDIRECT(U16)</formula1>
    </dataValidation>
    <dataValidation type="list" allowBlank="1" showErrorMessage="1" errorTitle="ACHTUNG: " error="Zulässige Eingaben: _x000a_29 - Psychiatrie (Erwachsene): a-f_x000a_30 - Kinder- und Jugendpsychiatrie: a-g_x000a_31 - Psychosomatik: a-f" sqref="H16:H601">
      <formula1>INDIRECT(W16)</formula1>
    </dataValidation>
    <dataValidation type="list" allowBlank="1" showInputMessage="1" showErrorMessage="1" errorTitle="ACHTUNG" error="Bitte wählen Sie einen Eintrag aus der Liste aus" sqref="F16:F601">
      <formula1>INDIRECT(V16)</formula1>
    </dataValidation>
    <dataValidation allowBlank="1" errorTitle="ACHTUNG: " sqref="G16:G601"/>
  </dataValidations>
  <hyperlinks>
    <hyperlink ref="I3" location="B2.1!D15" display="&lt;&lt; B2.1"/>
    <hyperlink ref="J3" location="'B4'!C16" display="B4 &gt;&gt;"/>
  </hyperlinks>
  <pageMargins left="0.25" right="0.25" top="0.75" bottom="0.75" header="0.3" footer="0.3"/>
  <pageSetup paperSize="9" scale="41" fitToHeight="0" orientation="portrait" r:id="rId1"/>
  <colBreaks count="1" manualBreakCount="1">
    <brk id="11" max="602" man="1"/>
  </colBreaks>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Title="ACHTUNG" error="Bitte geben Sie eine Stations-ID ein, für die eine Stationsbezeichnung und eine differenzierte Einrichtung angegebeen wurde">
          <x14:formula1>
            <xm:f>VALUE('Angaben Stationen'!$U$10)</xm:f>
          </x14:formula1>
          <x14:formula2>
            <xm:f>VALUE('Angaben Stationen'!$U$12)</xm:f>
          </x14:formula2>
          <xm:sqref>D16:D601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pageSetUpPr fitToPage="1"/>
  </sheetPr>
  <dimension ref="A1:AA138"/>
  <sheetViews>
    <sheetView showGridLines="0" zoomScaleNormal="100" workbookViewId="0">
      <selection activeCell="C31" sqref="C31"/>
    </sheetView>
  </sheetViews>
  <sheetFormatPr baseColWidth="10" defaultColWidth="11.42578125" defaultRowHeight="15" x14ac:dyDescent="0.25"/>
  <cols>
    <col min="1" max="1" width="4.28515625" style="19" customWidth="1"/>
    <col min="2" max="2" width="11.42578125" style="19" customWidth="1"/>
    <col min="3" max="3" width="37.140625" style="19" customWidth="1"/>
    <col min="4" max="6" width="22.85546875" style="19" customWidth="1"/>
    <col min="7" max="7" width="22.85546875" style="20" customWidth="1"/>
    <col min="8" max="8" width="11.42578125" style="6"/>
    <col min="9" max="9" width="8.7109375" style="20" customWidth="1"/>
    <col min="10" max="17" width="11.42578125" style="20"/>
    <col min="18" max="18" width="11.42578125" style="6"/>
    <col min="19" max="19" width="15.7109375" style="6" bestFit="1" customWidth="1"/>
    <col min="20" max="27" width="11.42578125" style="6"/>
    <col min="28" max="16384" width="11.42578125" style="19"/>
  </cols>
  <sheetData>
    <row r="1" spans="1:27" x14ac:dyDescent="0.25">
      <c r="G1" s="19"/>
      <c r="H1" s="19"/>
    </row>
    <row r="2" spans="1:27" x14ac:dyDescent="0.25">
      <c r="G2" s="19"/>
      <c r="H2" s="19"/>
    </row>
    <row r="3" spans="1:27" s="44" customFormat="1" ht="30" customHeight="1" x14ac:dyDescent="0.35">
      <c r="B3" s="38" t="s">
        <v>202</v>
      </c>
      <c r="C3" s="39" t="s">
        <v>265</v>
      </c>
      <c r="D3" s="68"/>
      <c r="E3" s="68"/>
      <c r="F3" s="135" t="s">
        <v>219</v>
      </c>
      <c r="G3" s="135" t="s">
        <v>220</v>
      </c>
      <c r="H3" s="109"/>
      <c r="R3" s="43"/>
      <c r="S3" s="43"/>
      <c r="T3" s="43"/>
      <c r="U3" s="43"/>
      <c r="V3" s="43"/>
      <c r="W3" s="43"/>
      <c r="X3" s="43"/>
      <c r="Y3" s="43"/>
      <c r="Z3" s="43"/>
      <c r="AA3" s="43"/>
    </row>
    <row r="4" spans="1:27" ht="15" customHeight="1" x14ac:dyDescent="0.25">
      <c r="B4" s="21"/>
      <c r="C4" s="21"/>
      <c r="D4" s="21"/>
      <c r="E4" s="21"/>
      <c r="F4" s="21"/>
      <c r="G4" s="21"/>
      <c r="H4" s="21"/>
      <c r="I4" s="21"/>
      <c r="J4" s="21"/>
      <c r="K4" s="21"/>
      <c r="L4" s="21"/>
    </row>
    <row r="5" spans="1:27" ht="15" customHeight="1" x14ac:dyDescent="0.35">
      <c r="B5" s="160"/>
      <c r="C5" s="161" t="str">
        <f ca="1">"Haupt-IK: " &amp; CELL("inhalt",'Angaben KH-Standort'!D26)</f>
        <v xml:space="preserve">Haupt-IK: </v>
      </c>
      <c r="D5" s="162"/>
      <c r="E5" s="161" t="str">
        <f>IF('Angaben KH-Standort'!$D$13&lt;&gt;"","Jahr: " &amp; 'Angaben KH-Standort'!$D$13,"Kein Jahr angegeben")</f>
        <v>Kein Jahr angegeben</v>
      </c>
      <c r="F5" s="163"/>
      <c r="G5" s="125"/>
      <c r="H5" s="19"/>
      <c r="I5" s="44"/>
      <c r="J5" s="44"/>
      <c r="K5" s="44"/>
    </row>
    <row r="6" spans="1:27" ht="15" customHeight="1" x14ac:dyDescent="0.35">
      <c r="B6" s="164"/>
      <c r="C6" s="165" t="str">
        <f ca="1" xml:space="preserve"> "Standort-ID: " &amp; CELL("inhalt",'Angaben KH-Standort'!D27)</f>
        <v xml:space="preserve">Standort-ID: </v>
      </c>
      <c r="D6" s="166"/>
      <c r="E6" s="165" t="str">
        <f>IF('Angaben KH-Standort'!$D$14&lt;&gt;"",'Angaben KH-Standort'!$D$14 &amp;". Quartal","Kein Quartal angegeben")</f>
        <v>Kein Quartal angegeben</v>
      </c>
      <c r="F6" s="166"/>
      <c r="G6" s="168"/>
      <c r="H6" s="43"/>
      <c r="I6" s="44"/>
      <c r="J6" s="44"/>
      <c r="K6" s="44"/>
    </row>
    <row r="7" spans="1:27" s="20" customFormat="1" ht="15" customHeight="1" x14ac:dyDescent="0.25">
      <c r="A7" s="19"/>
      <c r="B7" s="21"/>
      <c r="C7" s="21"/>
      <c r="D7" s="21"/>
      <c r="E7" s="21"/>
      <c r="F7" s="21"/>
      <c r="G7" s="21"/>
      <c r="H7" s="21"/>
      <c r="I7" s="21"/>
      <c r="J7" s="21"/>
      <c r="K7" s="21"/>
      <c r="L7" s="21"/>
      <c r="R7" s="6"/>
      <c r="S7" s="6"/>
      <c r="T7" s="6"/>
      <c r="U7" s="6"/>
      <c r="V7" s="6"/>
      <c r="W7" s="6"/>
      <c r="X7" s="6"/>
      <c r="Y7" s="6"/>
      <c r="Z7" s="6"/>
      <c r="AA7" s="6"/>
    </row>
    <row r="8" spans="1:27" s="20" customFormat="1" ht="15" customHeight="1" x14ac:dyDescent="0.25">
      <c r="A8" s="19"/>
      <c r="B8" s="60"/>
      <c r="C8" s="61"/>
      <c r="D8" s="61"/>
      <c r="E8" s="61"/>
      <c r="F8" s="61"/>
      <c r="G8" s="61"/>
      <c r="H8" s="24"/>
      <c r="N8" s="126"/>
      <c r="R8" s="6"/>
      <c r="S8" s="6"/>
      <c r="T8" s="6"/>
      <c r="U8" s="6"/>
      <c r="V8" s="6"/>
      <c r="W8" s="6"/>
      <c r="X8" s="6"/>
      <c r="Y8" s="6"/>
      <c r="Z8" s="6"/>
      <c r="AA8" s="6"/>
    </row>
    <row r="9" spans="1:27" s="20" customFormat="1" ht="15" customHeight="1" x14ac:dyDescent="0.35">
      <c r="A9" s="19"/>
      <c r="B9" s="64"/>
      <c r="C9" s="65" t="s">
        <v>149</v>
      </c>
      <c r="D9" s="111"/>
      <c r="E9" s="111"/>
      <c r="F9" s="111"/>
      <c r="G9" s="112"/>
      <c r="H9" s="113"/>
      <c r="I9" s="130"/>
      <c r="J9" s="130"/>
      <c r="K9" s="130"/>
      <c r="R9" s="6"/>
      <c r="S9" s="6"/>
      <c r="T9" s="6"/>
      <c r="U9" s="6"/>
      <c r="V9" s="6"/>
      <c r="W9" s="6"/>
      <c r="X9" s="6"/>
      <c r="Y9" s="6"/>
      <c r="Z9" s="6"/>
      <c r="AA9" s="6"/>
    </row>
    <row r="10" spans="1:27" s="20" customFormat="1" ht="15" customHeight="1" x14ac:dyDescent="0.25">
      <c r="A10" s="19"/>
      <c r="B10" s="64"/>
      <c r="C10" s="66" t="s">
        <v>203</v>
      </c>
      <c r="D10" s="66"/>
      <c r="E10" s="66"/>
      <c r="F10" s="66"/>
      <c r="G10" s="171" t="s">
        <v>246</v>
      </c>
      <c r="H10" s="24"/>
      <c r="R10" s="6"/>
      <c r="S10" s="6"/>
      <c r="T10" s="6"/>
      <c r="U10" s="6"/>
      <c r="V10" s="6"/>
      <c r="W10" s="6"/>
      <c r="X10" s="6"/>
      <c r="Y10" s="6"/>
      <c r="Z10" s="6"/>
      <c r="AA10" s="6"/>
    </row>
    <row r="11" spans="1:27" s="20" customFormat="1" ht="15" customHeight="1" x14ac:dyDescent="0.25">
      <c r="A11" s="19"/>
      <c r="B11" s="64"/>
      <c r="C11" s="66" t="s">
        <v>262</v>
      </c>
      <c r="D11" s="66"/>
      <c r="E11" s="66"/>
      <c r="F11" s="66"/>
      <c r="G11" s="172" t="s">
        <v>256</v>
      </c>
      <c r="H11" s="24"/>
      <c r="K11" s="130"/>
      <c r="R11" s="6"/>
      <c r="S11" s="6"/>
      <c r="T11" s="6"/>
      <c r="U11" s="6"/>
      <c r="V11" s="6"/>
      <c r="W11" s="6"/>
      <c r="X11" s="6"/>
      <c r="Y11" s="6"/>
      <c r="Z11" s="6"/>
      <c r="AA11" s="6"/>
    </row>
    <row r="12" spans="1:27" s="20" customFormat="1" ht="15" customHeight="1" x14ac:dyDescent="0.25">
      <c r="A12" s="19"/>
      <c r="B12" s="64"/>
      <c r="C12" s="66" t="s">
        <v>258</v>
      </c>
      <c r="D12" s="66"/>
      <c r="E12" s="66"/>
      <c r="F12" s="66"/>
      <c r="G12" s="173" t="s">
        <v>247</v>
      </c>
      <c r="H12" s="24"/>
      <c r="K12" s="130"/>
      <c r="R12" s="6"/>
      <c r="S12" s="6"/>
      <c r="T12" s="6"/>
      <c r="U12" s="6"/>
      <c r="V12" s="6"/>
      <c r="W12" s="6"/>
      <c r="X12" s="6"/>
      <c r="Y12" s="6"/>
      <c r="Z12" s="6"/>
      <c r="AA12" s="6"/>
    </row>
    <row r="13" spans="1:27" s="20" customFormat="1" ht="15" customHeight="1" x14ac:dyDescent="0.25">
      <c r="A13" s="19"/>
      <c r="B13" s="64"/>
      <c r="C13" s="66"/>
      <c r="D13" s="66"/>
      <c r="E13" s="66"/>
      <c r="F13" s="66"/>
      <c r="G13" s="66"/>
      <c r="H13" s="24"/>
      <c r="K13" s="130"/>
      <c r="R13" s="6"/>
      <c r="S13" s="6"/>
      <c r="T13" s="6"/>
      <c r="U13" s="6"/>
      <c r="V13" s="6"/>
      <c r="W13" s="6"/>
      <c r="X13" s="6"/>
      <c r="Y13" s="6"/>
      <c r="Z13" s="6"/>
      <c r="AA13" s="6"/>
    </row>
    <row r="14" spans="1:27" s="20" customFormat="1" ht="15" customHeight="1" x14ac:dyDescent="0.25">
      <c r="A14" s="19"/>
      <c r="B14" s="64"/>
      <c r="C14" s="66"/>
      <c r="D14" s="66"/>
      <c r="E14" s="66"/>
      <c r="F14" s="66"/>
      <c r="G14" s="66"/>
      <c r="H14" s="24"/>
      <c r="K14" s="130"/>
      <c r="R14" s="6"/>
      <c r="S14" s="6"/>
      <c r="T14" s="6"/>
      <c r="U14" s="6"/>
      <c r="V14" s="6"/>
      <c r="W14" s="6"/>
      <c r="X14" s="6"/>
      <c r="Y14" s="6"/>
      <c r="Z14" s="6"/>
      <c r="AA14" s="6"/>
    </row>
    <row r="15" spans="1:27" s="20" customFormat="1" ht="15" customHeight="1" x14ac:dyDescent="0.25">
      <c r="A15" s="19"/>
      <c r="B15" s="187" t="str">
        <f>IF(W15-V15&gt;0,"!!!","")</f>
        <v/>
      </c>
      <c r="C15" s="275" t="str">
        <f>IF(W15-V15&gt;0,"Es fehlen noch MUSS-ANGABEN in den mit !!! gekennzeichneten Zeilen","")</f>
        <v/>
      </c>
      <c r="D15" s="275"/>
      <c r="E15" s="275"/>
      <c r="F15" s="275"/>
      <c r="G15" s="66"/>
      <c r="H15" s="24"/>
      <c r="K15" s="130"/>
      <c r="R15" s="6"/>
      <c r="S15" s="6"/>
      <c r="T15" s="6"/>
      <c r="U15" s="6"/>
      <c r="V15" s="6">
        <f>SUM(V17:V136)</f>
        <v>0</v>
      </c>
      <c r="W15" s="6">
        <f>SUM(W17:W136)</f>
        <v>0</v>
      </c>
      <c r="X15" s="6"/>
      <c r="Y15" s="6"/>
      <c r="Z15" s="6"/>
      <c r="AA15" s="6"/>
    </row>
    <row r="16" spans="1:27" s="20" customFormat="1" ht="114.75" customHeight="1" x14ac:dyDescent="0.25">
      <c r="A16" s="19"/>
      <c r="B16" s="64"/>
      <c r="C16" s="190" t="s">
        <v>201</v>
      </c>
      <c r="D16" s="189" t="s">
        <v>205</v>
      </c>
      <c r="E16" s="190" t="s">
        <v>83</v>
      </c>
      <c r="F16" s="227" t="s">
        <v>251</v>
      </c>
      <c r="G16" s="114"/>
      <c r="H16" s="115"/>
      <c r="R16" s="6"/>
      <c r="S16" s="6"/>
      <c r="T16" s="6"/>
      <c r="U16" s="6"/>
      <c r="V16" s="6"/>
      <c r="W16" s="6"/>
      <c r="X16" s="6"/>
      <c r="Y16" s="6"/>
      <c r="Z16" s="6"/>
      <c r="AA16" s="6"/>
    </row>
    <row r="17" spans="1:27" s="20" customFormat="1" ht="15" customHeight="1" x14ac:dyDescent="0.25">
      <c r="A17" s="19"/>
      <c r="B17" s="74" t="str">
        <f>IF(SUM(W17:Z17)&lt;4,"!!!","")</f>
        <v>!!!</v>
      </c>
      <c r="C17" s="228"/>
      <c r="D17" s="210"/>
      <c r="E17" s="217"/>
      <c r="F17" s="218"/>
      <c r="G17" s="114"/>
      <c r="H17" s="115"/>
      <c r="R17" s="6"/>
      <c r="S17" s="6"/>
      <c r="T17" s="6" t="str">
        <f>VLOOKUP($C17,{"29 - Psychiatrie (Erwachsene)","BGI";"30 - Kinder- und Jugendpsychiatrie","BGII";"31 - Psychosomatik","BGI";"00 - Bitte eine Fachabteilung auswählen","LEER";0,"Leer"},2,0)</f>
        <v>Leer</v>
      </c>
      <c r="U17" s="6"/>
      <c r="V17" s="6">
        <f>IF(LEN(B17)&gt;0,0,1)</f>
        <v>0</v>
      </c>
      <c r="W17" s="6">
        <f>VLOOKUP($C17,{"29 - Psychiatrie (Erwachsene)",1;"30 - Kinder- und Jugendpsychiatrie",1;"31 - Psychosomatik",1;"00 - Bitte eine Fachabteilung auswählen",0;0,0},2,0)</f>
        <v>0</v>
      </c>
      <c r="X17" s="6">
        <f>IF(LEN(D17)&gt;0,1,0)</f>
        <v>0</v>
      </c>
      <c r="Y17" s="6">
        <f>IF(LEN(E17)&gt;0,1,0)</f>
        <v>0</v>
      </c>
      <c r="Z17" s="6">
        <f>IF(LEN(F17)&gt;0,1,0)</f>
        <v>0</v>
      </c>
      <c r="AA17" s="6"/>
    </row>
    <row r="18" spans="1:27" s="20" customFormat="1" ht="15" customHeight="1" x14ac:dyDescent="0.25">
      <c r="A18" s="19"/>
      <c r="B18" s="74" t="str">
        <f>IF(SUM(W18:Z18)&lt;4,"!!!","")</f>
        <v>!!!</v>
      </c>
      <c r="C18" s="228"/>
      <c r="D18" s="210"/>
      <c r="E18" s="217"/>
      <c r="F18" s="218"/>
      <c r="G18" s="114"/>
      <c r="H18" s="115"/>
      <c r="R18" s="6"/>
      <c r="S18" s="6" t="str">
        <f>VLOOKUP(C17,{"29 - Psychiatrie (Erwachsene)","Einrichtungen2";"30 - Kinder- und Jugendpsychiatrie","Einrichtungen2";"31 - Psychosomatik","Einrichtungen2";"00 - Bitte eine Fachabteilung auswählen",0;0,"Leer"},2,0)</f>
        <v>Leer</v>
      </c>
      <c r="T18" s="6" t="str">
        <f>VLOOKUP($C18,{"29 - Psychiatrie (Erwachsene)","BGI";"30 - Kinder- und Jugendpsychiatrie","BGII";"31 - Psychosomatik","BGI";"00 - Bitte eine Fachabteilung auswählen","LEER";0,"Leer"},2,0)</f>
        <v>Leer</v>
      </c>
      <c r="U18" s="6"/>
      <c r="V18" s="6">
        <f t="shared" ref="V18:V81" si="0">IF(LEN(B18)&gt;0,0,1)</f>
        <v>0</v>
      </c>
      <c r="W18" s="6">
        <f>VLOOKUP($C18,{"29 - Psychiatrie (Erwachsene)",1;"30 - Kinder- und Jugendpsychiatrie",1;"31 - Psychosomatik",1;"00 - Bitte eine Fachabteilung auswählen",0;0,0},2,0)</f>
        <v>0</v>
      </c>
      <c r="X18" s="6">
        <f t="shared" ref="X18:X81" si="1">IF(LEN(D18)&gt;0,1,0)</f>
        <v>0</v>
      </c>
      <c r="Y18" s="6">
        <f t="shared" ref="Y18:Y81" si="2">IF(LEN(E18)&gt;0,1,0)</f>
        <v>0</v>
      </c>
      <c r="Z18" s="6">
        <f t="shared" ref="Z18:Z81" si="3">IF(LEN(F18)&gt;0,1,0)</f>
        <v>0</v>
      </c>
      <c r="AA18" s="6"/>
    </row>
    <row r="19" spans="1:27" s="20" customFormat="1" ht="15" customHeight="1" x14ac:dyDescent="0.25">
      <c r="A19" s="19"/>
      <c r="B19" s="74" t="str">
        <f t="shared" ref="B19:B82" si="4">IF(SUM(W19:Z19)&lt;4,"!!!","")</f>
        <v>!!!</v>
      </c>
      <c r="C19" s="228"/>
      <c r="D19" s="210"/>
      <c r="E19" s="217"/>
      <c r="F19" s="218"/>
      <c r="G19" s="114"/>
      <c r="H19" s="115"/>
      <c r="R19" s="6"/>
      <c r="S19" s="6" t="str">
        <f>VLOOKUP(C18,{"29 - Psychiatrie (Erwachsene)","Einrichtungen2";"30 - Kinder- und Jugendpsychiatrie","Einrichtungen2";"31 - Psychosomatik","Einrichtungen2";"00 - Bitte eine Fachabteilung auswählen",0;0,"Leer"},2,0)</f>
        <v>Leer</v>
      </c>
      <c r="T19" s="6" t="str">
        <f>VLOOKUP($C19,{"29 - Psychiatrie (Erwachsene)","BGI";"30 - Kinder- und Jugendpsychiatrie","BGII";"31 - Psychosomatik","BGI";"00 - Bitte eine Fachabteilung auswählen","LEER";0,"Leer"},2,0)</f>
        <v>Leer</v>
      </c>
      <c r="U19" s="6"/>
      <c r="V19" s="6">
        <f t="shared" si="0"/>
        <v>0</v>
      </c>
      <c r="W19" s="6">
        <f>VLOOKUP($C19,{"29 - Psychiatrie (Erwachsene)",1;"30 - Kinder- und Jugendpsychiatrie",1;"31 - Psychosomatik",1;"00 - Bitte eine Fachabteilung auswählen",0;0,0},2,0)</f>
        <v>0</v>
      </c>
      <c r="X19" s="6">
        <f t="shared" si="1"/>
        <v>0</v>
      </c>
      <c r="Y19" s="6">
        <f t="shared" si="2"/>
        <v>0</v>
      </c>
      <c r="Z19" s="6">
        <f t="shared" si="3"/>
        <v>0</v>
      </c>
      <c r="AA19" s="6"/>
    </row>
    <row r="20" spans="1:27" s="20" customFormat="1" ht="15" customHeight="1" x14ac:dyDescent="0.25">
      <c r="A20" s="19"/>
      <c r="B20" s="74" t="str">
        <f t="shared" si="4"/>
        <v>!!!</v>
      </c>
      <c r="C20" s="228"/>
      <c r="D20" s="210" t="s">
        <v>51</v>
      </c>
      <c r="E20" s="217"/>
      <c r="F20" s="218"/>
      <c r="G20" s="114"/>
      <c r="H20" s="115"/>
      <c r="R20" s="6"/>
      <c r="S20" s="6" t="str">
        <f>VLOOKUP(C19,{"29 - Psychiatrie (Erwachsene)","Einrichtungen2";"30 - Kinder- und Jugendpsychiatrie","Einrichtungen2";"31 - Psychosomatik","Einrichtungen2";"00 - Bitte eine Fachabteilung auswählen",0;0,"Leer"},2,0)</f>
        <v>Leer</v>
      </c>
      <c r="T20" s="6" t="str">
        <f>VLOOKUP($C20,{"29 - Psychiatrie (Erwachsene)","BGI";"30 - Kinder- und Jugendpsychiatrie","BGII";"31 - Psychosomatik","BGI";"00 - Bitte eine Fachabteilung auswählen","LEER";0,"Leer"},2,0)</f>
        <v>Leer</v>
      </c>
      <c r="U20" s="6"/>
      <c r="V20" s="6">
        <f t="shared" si="0"/>
        <v>0</v>
      </c>
      <c r="W20" s="6">
        <f>VLOOKUP($C20,{"29 - Psychiatrie (Erwachsene)",1;"30 - Kinder- und Jugendpsychiatrie",1;"31 - Psychosomatik",1;"00 - Bitte eine Fachabteilung auswählen",0;0,0},2,0)</f>
        <v>0</v>
      </c>
      <c r="X20" s="6">
        <f t="shared" si="1"/>
        <v>1</v>
      </c>
      <c r="Y20" s="6">
        <f t="shared" si="2"/>
        <v>0</v>
      </c>
      <c r="Z20" s="6">
        <f t="shared" si="3"/>
        <v>0</v>
      </c>
      <c r="AA20" s="6"/>
    </row>
    <row r="21" spans="1:27" s="20" customFormat="1" ht="15" customHeight="1" x14ac:dyDescent="0.25">
      <c r="A21" s="19"/>
      <c r="B21" s="74" t="str">
        <f t="shared" si="4"/>
        <v>!!!</v>
      </c>
      <c r="C21" s="228"/>
      <c r="D21" s="210" t="s">
        <v>51</v>
      </c>
      <c r="E21" s="217"/>
      <c r="F21" s="218"/>
      <c r="G21" s="114"/>
      <c r="H21" s="115"/>
      <c r="R21" s="6"/>
      <c r="S21" s="6" t="str">
        <f>VLOOKUP(C20,{"29 - Psychiatrie (Erwachsene)","Einrichtungen2";"30 - Kinder- und Jugendpsychiatrie","Einrichtungen2";"31 - Psychosomatik","Einrichtungen2";"00 - Bitte eine Fachabteilung auswählen",0;0,"Leer"},2,0)</f>
        <v>Leer</v>
      </c>
      <c r="T21" s="6" t="str">
        <f>VLOOKUP($C21,{"29 - Psychiatrie (Erwachsene)","BGI";"30 - Kinder- und Jugendpsychiatrie","BGII";"31 - Psychosomatik","BGI";"00 - Bitte eine Fachabteilung auswählen","LEER";0,"Leer"},2,0)</f>
        <v>Leer</v>
      </c>
      <c r="U21" s="6"/>
      <c r="V21" s="6">
        <f t="shared" si="0"/>
        <v>0</v>
      </c>
      <c r="W21" s="6">
        <f>VLOOKUP($C21,{"29 - Psychiatrie (Erwachsene)",1;"30 - Kinder- und Jugendpsychiatrie",1;"31 - Psychosomatik",1;"00 - Bitte eine Fachabteilung auswählen",0;0,0},2,0)</f>
        <v>0</v>
      </c>
      <c r="X21" s="6">
        <f t="shared" si="1"/>
        <v>1</v>
      </c>
      <c r="Y21" s="6">
        <f t="shared" si="2"/>
        <v>0</v>
      </c>
      <c r="Z21" s="6">
        <f t="shared" si="3"/>
        <v>0</v>
      </c>
      <c r="AA21" s="6"/>
    </row>
    <row r="22" spans="1:27" s="20" customFormat="1" ht="15" customHeight="1" x14ac:dyDescent="0.25">
      <c r="A22" s="19"/>
      <c r="B22" s="74" t="str">
        <f t="shared" si="4"/>
        <v>!!!</v>
      </c>
      <c r="C22" s="228"/>
      <c r="D22" s="210" t="s">
        <v>51</v>
      </c>
      <c r="E22" s="217"/>
      <c r="F22" s="218"/>
      <c r="G22" s="114"/>
      <c r="H22" s="115"/>
      <c r="R22" s="6"/>
      <c r="S22" s="6" t="str">
        <f>VLOOKUP(C21,{"29 - Psychiatrie (Erwachsene)","Einrichtungen2";"30 - Kinder- und Jugendpsychiatrie","Einrichtungen2";"31 - Psychosomatik","Einrichtungen2";"00 - Bitte eine Fachabteilung auswählen",0;0,"Leer"},2,0)</f>
        <v>Leer</v>
      </c>
      <c r="T22" s="6" t="str">
        <f>VLOOKUP($C22,{"29 - Psychiatrie (Erwachsene)","BGI";"30 - Kinder- und Jugendpsychiatrie","BGII";"31 - Psychosomatik","BGI";"00 - Bitte eine Fachabteilung auswählen","LEER";0,"Leer"},2,0)</f>
        <v>Leer</v>
      </c>
      <c r="U22" s="6"/>
      <c r="V22" s="6">
        <f t="shared" si="0"/>
        <v>0</v>
      </c>
      <c r="W22" s="6">
        <f>VLOOKUP($C22,{"29 - Psychiatrie (Erwachsene)",1;"30 - Kinder- und Jugendpsychiatrie",1;"31 - Psychosomatik",1;"00 - Bitte eine Fachabteilung auswählen",0;0,0},2,0)</f>
        <v>0</v>
      </c>
      <c r="X22" s="6">
        <f t="shared" si="1"/>
        <v>1</v>
      </c>
      <c r="Y22" s="6">
        <f t="shared" si="2"/>
        <v>0</v>
      </c>
      <c r="Z22" s="6">
        <f t="shared" si="3"/>
        <v>0</v>
      </c>
      <c r="AA22" s="6"/>
    </row>
    <row r="23" spans="1:27" s="20" customFormat="1" ht="15" customHeight="1" x14ac:dyDescent="0.25">
      <c r="A23" s="19"/>
      <c r="B23" s="74" t="str">
        <f t="shared" si="4"/>
        <v>!!!</v>
      </c>
      <c r="C23" s="228"/>
      <c r="D23" s="210" t="s">
        <v>51</v>
      </c>
      <c r="E23" s="217"/>
      <c r="F23" s="218"/>
      <c r="G23" s="114"/>
      <c r="H23" s="115"/>
      <c r="R23" s="6"/>
      <c r="S23" s="6" t="str">
        <f>VLOOKUP(C22,{"29 - Psychiatrie (Erwachsene)","Einrichtungen2";"30 - Kinder- und Jugendpsychiatrie","Einrichtungen2";"31 - Psychosomatik","Einrichtungen2";"00 - Bitte eine Fachabteilung auswählen",0;0,"Leer"},2,0)</f>
        <v>Leer</v>
      </c>
      <c r="T23" s="6" t="str">
        <f>VLOOKUP($C23,{"29 - Psychiatrie (Erwachsene)","BGI";"30 - Kinder- und Jugendpsychiatrie","BGII";"31 - Psychosomatik","BGI";"00 - Bitte eine Fachabteilung auswählen","LEER";0,"Leer"},2,0)</f>
        <v>Leer</v>
      </c>
      <c r="U23" s="6"/>
      <c r="V23" s="6">
        <f t="shared" si="0"/>
        <v>0</v>
      </c>
      <c r="W23" s="6">
        <f>VLOOKUP($C23,{"29 - Psychiatrie (Erwachsene)",1;"30 - Kinder- und Jugendpsychiatrie",1;"31 - Psychosomatik",1;"00 - Bitte eine Fachabteilung auswählen",0;0,0},2,0)</f>
        <v>0</v>
      </c>
      <c r="X23" s="6">
        <f t="shared" si="1"/>
        <v>1</v>
      </c>
      <c r="Y23" s="6">
        <f t="shared" si="2"/>
        <v>0</v>
      </c>
      <c r="Z23" s="6">
        <f t="shared" si="3"/>
        <v>0</v>
      </c>
      <c r="AA23" s="6"/>
    </row>
    <row r="24" spans="1:27" s="20" customFormat="1" ht="15" customHeight="1" x14ac:dyDescent="0.25">
      <c r="A24" s="19"/>
      <c r="B24" s="74" t="str">
        <f t="shared" si="4"/>
        <v>!!!</v>
      </c>
      <c r="C24" s="228"/>
      <c r="D24" s="210" t="s">
        <v>51</v>
      </c>
      <c r="E24" s="217"/>
      <c r="F24" s="218"/>
      <c r="G24" s="114"/>
      <c r="H24" s="115"/>
      <c r="R24" s="6"/>
      <c r="S24" s="6" t="str">
        <f>VLOOKUP(C23,{"29 - Psychiatrie (Erwachsene)","Einrichtungen2";"30 - Kinder- und Jugendpsychiatrie","Einrichtungen2";"31 - Psychosomatik","Einrichtungen2";"00 - Bitte eine Fachabteilung auswählen",0;0,"Leer"},2,0)</f>
        <v>Leer</v>
      </c>
      <c r="T24" s="6" t="str">
        <f>VLOOKUP($C24,{"29 - Psychiatrie (Erwachsene)","BGI";"30 - Kinder- und Jugendpsychiatrie","BGII";"31 - Psychosomatik","BGI";"00 - Bitte eine Fachabteilung auswählen","LEER";0,"Leer"},2,0)</f>
        <v>Leer</v>
      </c>
      <c r="U24" s="6"/>
      <c r="V24" s="6">
        <f t="shared" si="0"/>
        <v>0</v>
      </c>
      <c r="W24" s="6">
        <f>VLOOKUP($C24,{"29 - Psychiatrie (Erwachsene)",1;"30 - Kinder- und Jugendpsychiatrie",1;"31 - Psychosomatik",1;"00 - Bitte eine Fachabteilung auswählen",0;0,0},2,0)</f>
        <v>0</v>
      </c>
      <c r="X24" s="6">
        <f t="shared" si="1"/>
        <v>1</v>
      </c>
      <c r="Y24" s="6">
        <f t="shared" si="2"/>
        <v>0</v>
      </c>
      <c r="Z24" s="6">
        <f t="shared" si="3"/>
        <v>0</v>
      </c>
      <c r="AA24" s="6"/>
    </row>
    <row r="25" spans="1:27" s="20" customFormat="1" ht="15" customHeight="1" x14ac:dyDescent="0.25">
      <c r="A25" s="19"/>
      <c r="B25" s="74" t="str">
        <f t="shared" si="4"/>
        <v>!!!</v>
      </c>
      <c r="C25" s="228"/>
      <c r="D25" s="210" t="s">
        <v>51</v>
      </c>
      <c r="E25" s="217"/>
      <c r="F25" s="218"/>
      <c r="G25" s="114"/>
      <c r="H25" s="115"/>
      <c r="R25" s="6"/>
      <c r="S25" s="6" t="str">
        <f>VLOOKUP(C24,{"29 - Psychiatrie (Erwachsene)","Einrichtungen2";"30 - Kinder- und Jugendpsychiatrie","Einrichtungen2";"31 - Psychosomatik","Einrichtungen2";"00 - Bitte eine Fachabteilung auswählen",0;0,"Leer"},2,0)</f>
        <v>Leer</v>
      </c>
      <c r="T25" s="6" t="str">
        <f>VLOOKUP($C25,{"29 - Psychiatrie (Erwachsene)","BGI";"30 - Kinder- und Jugendpsychiatrie","BGII";"31 - Psychosomatik","BGI";"00 - Bitte eine Fachabteilung auswählen","LEER";0,"Leer"},2,0)</f>
        <v>Leer</v>
      </c>
      <c r="U25" s="6"/>
      <c r="V25" s="6">
        <f t="shared" si="0"/>
        <v>0</v>
      </c>
      <c r="W25" s="6">
        <f>VLOOKUP($C25,{"29 - Psychiatrie (Erwachsene)",1;"30 - Kinder- und Jugendpsychiatrie",1;"31 - Psychosomatik",1;"00 - Bitte eine Fachabteilung auswählen",0;0,0},2,0)</f>
        <v>0</v>
      </c>
      <c r="X25" s="6">
        <f t="shared" si="1"/>
        <v>1</v>
      </c>
      <c r="Y25" s="6">
        <f t="shared" si="2"/>
        <v>0</v>
      </c>
      <c r="Z25" s="6">
        <f t="shared" si="3"/>
        <v>0</v>
      </c>
      <c r="AA25" s="6"/>
    </row>
    <row r="26" spans="1:27" s="20" customFormat="1" ht="15" customHeight="1" x14ac:dyDescent="0.25">
      <c r="A26" s="19"/>
      <c r="B26" s="74" t="str">
        <f t="shared" si="4"/>
        <v>!!!</v>
      </c>
      <c r="C26" s="228"/>
      <c r="D26" s="210" t="s">
        <v>51</v>
      </c>
      <c r="E26" s="217"/>
      <c r="F26" s="218"/>
      <c r="G26" s="114"/>
      <c r="H26" s="115"/>
      <c r="R26" s="6"/>
      <c r="S26" s="6" t="str">
        <f>VLOOKUP(C25,{"29 - Psychiatrie (Erwachsene)","Einrichtungen2";"30 - Kinder- und Jugendpsychiatrie","Einrichtungen2";"31 - Psychosomatik","Einrichtungen2";"00 - Bitte eine Fachabteilung auswählen",0;0,"Leer"},2,0)</f>
        <v>Leer</v>
      </c>
      <c r="T26" s="6" t="str">
        <f>VLOOKUP($C26,{"29 - Psychiatrie (Erwachsene)","BGI";"30 - Kinder- und Jugendpsychiatrie","BGII";"31 - Psychosomatik","BGI";"00 - Bitte eine Fachabteilung auswählen","LEER";0,"Leer"},2,0)</f>
        <v>Leer</v>
      </c>
      <c r="U26" s="6"/>
      <c r="V26" s="6">
        <f t="shared" si="0"/>
        <v>0</v>
      </c>
      <c r="W26" s="6">
        <f>VLOOKUP($C26,{"29 - Psychiatrie (Erwachsene)",1;"30 - Kinder- und Jugendpsychiatrie",1;"31 - Psychosomatik",1;"00 - Bitte eine Fachabteilung auswählen",0;0,0},2,0)</f>
        <v>0</v>
      </c>
      <c r="X26" s="6">
        <f t="shared" si="1"/>
        <v>1</v>
      </c>
      <c r="Y26" s="6">
        <f t="shared" si="2"/>
        <v>0</v>
      </c>
      <c r="Z26" s="6">
        <f t="shared" si="3"/>
        <v>0</v>
      </c>
      <c r="AA26" s="6"/>
    </row>
    <row r="27" spans="1:27" s="20" customFormat="1" ht="15" customHeight="1" x14ac:dyDescent="0.25">
      <c r="A27" s="19"/>
      <c r="B27" s="74" t="str">
        <f t="shared" si="4"/>
        <v>!!!</v>
      </c>
      <c r="C27" s="228"/>
      <c r="D27" s="210" t="s">
        <v>51</v>
      </c>
      <c r="E27" s="217"/>
      <c r="F27" s="218"/>
      <c r="G27" s="114"/>
      <c r="H27" s="115"/>
      <c r="R27" s="6"/>
      <c r="S27" s="6" t="str">
        <f>VLOOKUP(C26,{"29 - Psychiatrie (Erwachsene)","Einrichtungen2";"30 - Kinder- und Jugendpsychiatrie","Einrichtungen2";"31 - Psychosomatik","Einrichtungen2";"00 - Bitte eine Fachabteilung auswählen",0;0,"Leer"},2,0)</f>
        <v>Leer</v>
      </c>
      <c r="T27" s="6" t="str">
        <f>VLOOKUP($C27,{"29 - Psychiatrie (Erwachsene)","BGI";"30 - Kinder- und Jugendpsychiatrie","BGII";"31 - Psychosomatik","BGI";"00 - Bitte eine Fachabteilung auswählen","LEER";0,"Leer"},2,0)</f>
        <v>Leer</v>
      </c>
      <c r="U27" s="6"/>
      <c r="V27" s="6">
        <f t="shared" si="0"/>
        <v>0</v>
      </c>
      <c r="W27" s="6">
        <f>VLOOKUP($C27,{"29 - Psychiatrie (Erwachsene)",1;"30 - Kinder- und Jugendpsychiatrie",1;"31 - Psychosomatik",1;"00 - Bitte eine Fachabteilung auswählen",0;0,0},2,0)</f>
        <v>0</v>
      </c>
      <c r="X27" s="6">
        <f t="shared" si="1"/>
        <v>1</v>
      </c>
      <c r="Y27" s="6">
        <f t="shared" si="2"/>
        <v>0</v>
      </c>
      <c r="Z27" s="6">
        <f t="shared" si="3"/>
        <v>0</v>
      </c>
      <c r="AA27" s="6"/>
    </row>
    <row r="28" spans="1:27" s="20" customFormat="1" ht="15" customHeight="1" x14ac:dyDescent="0.25">
      <c r="A28" s="19"/>
      <c r="B28" s="74" t="str">
        <f t="shared" si="4"/>
        <v>!!!</v>
      </c>
      <c r="C28" s="228"/>
      <c r="D28" s="210" t="s">
        <v>51</v>
      </c>
      <c r="E28" s="217"/>
      <c r="F28" s="218"/>
      <c r="G28" s="114"/>
      <c r="H28" s="115"/>
      <c r="R28" s="6"/>
      <c r="S28" s="6" t="str">
        <f>VLOOKUP(C27,{"29 - Psychiatrie (Erwachsene)","Einrichtungen2";"30 - Kinder- und Jugendpsychiatrie","Einrichtungen2";"31 - Psychosomatik","Einrichtungen2";"00 - Bitte eine Fachabteilung auswählen",0;0,"Leer"},2,0)</f>
        <v>Leer</v>
      </c>
      <c r="T28" s="6" t="str">
        <f>VLOOKUP($C28,{"29 - Psychiatrie (Erwachsene)","BGI";"30 - Kinder- und Jugendpsychiatrie","BGII";"31 - Psychosomatik","BGI";"00 - Bitte eine Fachabteilung auswählen","LEER";0,"Leer"},2,0)</f>
        <v>Leer</v>
      </c>
      <c r="U28" s="6"/>
      <c r="V28" s="6">
        <f t="shared" si="0"/>
        <v>0</v>
      </c>
      <c r="W28" s="6">
        <f>VLOOKUP($C28,{"29 - Psychiatrie (Erwachsene)",1;"30 - Kinder- und Jugendpsychiatrie",1;"31 - Psychosomatik",1;"00 - Bitte eine Fachabteilung auswählen",0;0,0},2,0)</f>
        <v>0</v>
      </c>
      <c r="X28" s="6">
        <f t="shared" si="1"/>
        <v>1</v>
      </c>
      <c r="Y28" s="6">
        <f t="shared" si="2"/>
        <v>0</v>
      </c>
      <c r="Z28" s="6">
        <f t="shared" si="3"/>
        <v>0</v>
      </c>
      <c r="AA28" s="6"/>
    </row>
    <row r="29" spans="1:27" s="20" customFormat="1" ht="15" customHeight="1" x14ac:dyDescent="0.25">
      <c r="A29" s="19"/>
      <c r="B29" s="74" t="str">
        <f t="shared" si="4"/>
        <v>!!!</v>
      </c>
      <c r="C29" s="228"/>
      <c r="D29" s="210" t="s">
        <v>51</v>
      </c>
      <c r="E29" s="217"/>
      <c r="F29" s="218"/>
      <c r="G29" s="114"/>
      <c r="H29" s="115"/>
      <c r="R29" s="6"/>
      <c r="S29" s="6" t="str">
        <f>VLOOKUP(C28,{"29 - Psychiatrie (Erwachsene)","Einrichtungen2";"30 - Kinder- und Jugendpsychiatrie","Einrichtungen2";"31 - Psychosomatik","Einrichtungen2";"00 - Bitte eine Fachabteilung auswählen",0;0,"Leer"},2,0)</f>
        <v>Leer</v>
      </c>
      <c r="T29" s="6" t="str">
        <f>VLOOKUP($C29,{"29 - Psychiatrie (Erwachsene)","BGI";"30 - Kinder- und Jugendpsychiatrie","BGII";"31 - Psychosomatik","BGI";"00 - Bitte eine Fachabteilung auswählen","LEER";0,"Leer"},2,0)</f>
        <v>Leer</v>
      </c>
      <c r="U29" s="6"/>
      <c r="V29" s="6">
        <f t="shared" si="0"/>
        <v>0</v>
      </c>
      <c r="W29" s="6">
        <f>VLOOKUP($C29,{"29 - Psychiatrie (Erwachsene)",1;"30 - Kinder- und Jugendpsychiatrie",1;"31 - Psychosomatik",1;"00 - Bitte eine Fachabteilung auswählen",0;0,0},2,0)</f>
        <v>0</v>
      </c>
      <c r="X29" s="6">
        <f t="shared" si="1"/>
        <v>1</v>
      </c>
      <c r="Y29" s="6">
        <f t="shared" si="2"/>
        <v>0</v>
      </c>
      <c r="Z29" s="6">
        <f t="shared" si="3"/>
        <v>0</v>
      </c>
      <c r="AA29" s="6"/>
    </row>
    <row r="30" spans="1:27" s="20" customFormat="1" ht="15" customHeight="1" x14ac:dyDescent="0.25">
      <c r="A30" s="19"/>
      <c r="B30" s="74" t="str">
        <f t="shared" si="4"/>
        <v>!!!</v>
      </c>
      <c r="C30" s="228"/>
      <c r="D30" s="210" t="s">
        <v>51</v>
      </c>
      <c r="E30" s="217"/>
      <c r="F30" s="218"/>
      <c r="G30" s="114"/>
      <c r="H30" s="115"/>
      <c r="R30" s="6"/>
      <c r="S30" s="6" t="str">
        <f>VLOOKUP(C29,{"29 - Psychiatrie (Erwachsene)","Einrichtungen2";"30 - Kinder- und Jugendpsychiatrie","Einrichtungen2";"31 - Psychosomatik","Einrichtungen2";"00 - Bitte eine Fachabteilung auswählen",0;0,"Leer"},2,0)</f>
        <v>Leer</v>
      </c>
      <c r="T30" s="6" t="str">
        <f>VLOOKUP($C30,{"29 - Psychiatrie (Erwachsene)","BGI";"30 - Kinder- und Jugendpsychiatrie","BGII";"31 - Psychosomatik","BGI";"00 - Bitte eine Fachabteilung auswählen","LEER";0,"Leer"},2,0)</f>
        <v>Leer</v>
      </c>
      <c r="U30" s="6"/>
      <c r="V30" s="6">
        <f t="shared" si="0"/>
        <v>0</v>
      </c>
      <c r="W30" s="6">
        <f>VLOOKUP($C30,{"29 - Psychiatrie (Erwachsene)",1;"30 - Kinder- und Jugendpsychiatrie",1;"31 - Psychosomatik",1;"00 - Bitte eine Fachabteilung auswählen",0;0,0},2,0)</f>
        <v>0</v>
      </c>
      <c r="X30" s="6">
        <f t="shared" si="1"/>
        <v>1</v>
      </c>
      <c r="Y30" s="6">
        <f t="shared" si="2"/>
        <v>0</v>
      </c>
      <c r="Z30" s="6">
        <f t="shared" si="3"/>
        <v>0</v>
      </c>
      <c r="AA30" s="6"/>
    </row>
    <row r="31" spans="1:27" s="20" customFormat="1" ht="15" customHeight="1" x14ac:dyDescent="0.25">
      <c r="A31" s="19"/>
      <c r="B31" s="74" t="str">
        <f t="shared" si="4"/>
        <v>!!!</v>
      </c>
      <c r="C31" s="228"/>
      <c r="D31" s="210" t="s">
        <v>51</v>
      </c>
      <c r="E31" s="217"/>
      <c r="F31" s="218"/>
      <c r="G31" s="114"/>
      <c r="H31" s="115"/>
      <c r="R31" s="6"/>
      <c r="S31" s="6" t="str">
        <f>VLOOKUP(C30,{"29 - Psychiatrie (Erwachsene)","Einrichtungen2";"30 - Kinder- und Jugendpsychiatrie","Einrichtungen2";"31 - Psychosomatik","Einrichtungen2";"00 - Bitte eine Fachabteilung auswählen",0;0,"Leer"},2,0)</f>
        <v>Leer</v>
      </c>
      <c r="T31" s="6" t="str">
        <f>VLOOKUP($C31,{"29 - Psychiatrie (Erwachsene)","BGI";"30 - Kinder- und Jugendpsychiatrie","BGII";"31 - Psychosomatik","BGI";"00 - Bitte eine Fachabteilung auswählen","LEER";0,"Leer"},2,0)</f>
        <v>Leer</v>
      </c>
      <c r="U31" s="6"/>
      <c r="V31" s="6">
        <f t="shared" si="0"/>
        <v>0</v>
      </c>
      <c r="W31" s="6">
        <f>VLOOKUP($C31,{"29 - Psychiatrie (Erwachsene)",1;"30 - Kinder- und Jugendpsychiatrie",1;"31 - Psychosomatik",1;"00 - Bitte eine Fachabteilung auswählen",0;0,0},2,0)</f>
        <v>0</v>
      </c>
      <c r="X31" s="6">
        <f t="shared" si="1"/>
        <v>1</v>
      </c>
      <c r="Y31" s="6">
        <f t="shared" si="2"/>
        <v>0</v>
      </c>
      <c r="Z31" s="6">
        <f t="shared" si="3"/>
        <v>0</v>
      </c>
      <c r="AA31" s="6"/>
    </row>
    <row r="32" spans="1:27" s="20" customFormat="1" ht="15" customHeight="1" x14ac:dyDescent="0.25">
      <c r="A32" s="19"/>
      <c r="B32" s="74" t="str">
        <f t="shared" si="4"/>
        <v>!!!</v>
      </c>
      <c r="C32" s="228"/>
      <c r="D32" s="210" t="s">
        <v>51</v>
      </c>
      <c r="E32" s="217"/>
      <c r="F32" s="218"/>
      <c r="G32" s="114"/>
      <c r="H32" s="115"/>
      <c r="R32" s="6"/>
      <c r="S32" s="6" t="str">
        <f>VLOOKUP(C31,{"29 - Psychiatrie (Erwachsene)","Einrichtungen2";"30 - Kinder- und Jugendpsychiatrie","Einrichtungen2";"31 - Psychosomatik","Einrichtungen2";"00 - Bitte eine Fachabteilung auswählen",0;0,"Leer"},2,0)</f>
        <v>Leer</v>
      </c>
      <c r="T32" s="6" t="str">
        <f>VLOOKUP($C32,{"29 - Psychiatrie (Erwachsene)","BGI";"30 - Kinder- und Jugendpsychiatrie","BGII";"31 - Psychosomatik","BGI";"00 - Bitte eine Fachabteilung auswählen","LEER";0,"Leer"},2,0)</f>
        <v>Leer</v>
      </c>
      <c r="U32" s="6"/>
      <c r="V32" s="6">
        <f t="shared" si="0"/>
        <v>0</v>
      </c>
      <c r="W32" s="6">
        <f>VLOOKUP($C32,{"29 - Psychiatrie (Erwachsene)",1;"30 - Kinder- und Jugendpsychiatrie",1;"31 - Psychosomatik",1;"00 - Bitte eine Fachabteilung auswählen",0;0,0},2,0)</f>
        <v>0</v>
      </c>
      <c r="X32" s="6">
        <f t="shared" si="1"/>
        <v>1</v>
      </c>
      <c r="Y32" s="6">
        <f t="shared" si="2"/>
        <v>0</v>
      </c>
      <c r="Z32" s="6">
        <f t="shared" si="3"/>
        <v>0</v>
      </c>
      <c r="AA32" s="6"/>
    </row>
    <row r="33" spans="1:27" s="20" customFormat="1" ht="15" customHeight="1" x14ac:dyDescent="0.25">
      <c r="A33" s="19"/>
      <c r="B33" s="74" t="str">
        <f t="shared" si="4"/>
        <v>!!!</v>
      </c>
      <c r="C33" s="228"/>
      <c r="D33" s="210" t="s">
        <v>51</v>
      </c>
      <c r="E33" s="217"/>
      <c r="F33" s="218"/>
      <c r="G33" s="114"/>
      <c r="H33" s="115"/>
      <c r="R33" s="6"/>
      <c r="S33" s="6" t="str">
        <f>VLOOKUP(C32,{"29 - Psychiatrie (Erwachsene)","Einrichtungen2";"30 - Kinder- und Jugendpsychiatrie","Einrichtungen2";"31 - Psychosomatik","Einrichtungen2";"00 - Bitte eine Fachabteilung auswählen",0;0,"Leer"},2,0)</f>
        <v>Leer</v>
      </c>
      <c r="T33" s="6" t="str">
        <f>VLOOKUP($C33,{"29 - Psychiatrie (Erwachsene)","BGI";"30 - Kinder- und Jugendpsychiatrie","BGII";"31 - Psychosomatik","BGI";"00 - Bitte eine Fachabteilung auswählen","LEER";0,"Leer"},2,0)</f>
        <v>Leer</v>
      </c>
      <c r="U33" s="6"/>
      <c r="V33" s="6">
        <f t="shared" si="0"/>
        <v>0</v>
      </c>
      <c r="W33" s="6">
        <f>VLOOKUP($C33,{"29 - Psychiatrie (Erwachsene)",1;"30 - Kinder- und Jugendpsychiatrie",1;"31 - Psychosomatik",1;"00 - Bitte eine Fachabteilung auswählen",0;0,0},2,0)</f>
        <v>0</v>
      </c>
      <c r="X33" s="6">
        <f t="shared" si="1"/>
        <v>1</v>
      </c>
      <c r="Y33" s="6">
        <f t="shared" si="2"/>
        <v>0</v>
      </c>
      <c r="Z33" s="6">
        <f t="shared" si="3"/>
        <v>0</v>
      </c>
      <c r="AA33" s="6"/>
    </row>
    <row r="34" spans="1:27" s="20" customFormat="1" ht="15" customHeight="1" x14ac:dyDescent="0.25">
      <c r="A34" s="19"/>
      <c r="B34" s="74" t="str">
        <f t="shared" si="4"/>
        <v>!!!</v>
      </c>
      <c r="C34" s="228"/>
      <c r="D34" s="210" t="s">
        <v>51</v>
      </c>
      <c r="E34" s="217"/>
      <c r="F34" s="218"/>
      <c r="G34" s="114"/>
      <c r="H34" s="115"/>
      <c r="R34" s="6"/>
      <c r="S34" s="6" t="str">
        <f>VLOOKUP(C33,{"29 - Psychiatrie (Erwachsene)","Einrichtungen2";"30 - Kinder- und Jugendpsychiatrie","Einrichtungen2";"31 - Psychosomatik","Einrichtungen2";"00 - Bitte eine Fachabteilung auswählen",0;0,"Leer"},2,0)</f>
        <v>Leer</v>
      </c>
      <c r="T34" s="6" t="str">
        <f>VLOOKUP($C34,{"29 - Psychiatrie (Erwachsene)","BGI";"30 - Kinder- und Jugendpsychiatrie","BGII";"31 - Psychosomatik","BGI";"00 - Bitte eine Fachabteilung auswählen","LEER";0,"Leer"},2,0)</f>
        <v>Leer</v>
      </c>
      <c r="U34" s="6"/>
      <c r="V34" s="6">
        <f t="shared" si="0"/>
        <v>0</v>
      </c>
      <c r="W34" s="6">
        <f>VLOOKUP($C34,{"29 - Psychiatrie (Erwachsene)",1;"30 - Kinder- und Jugendpsychiatrie",1;"31 - Psychosomatik",1;"00 - Bitte eine Fachabteilung auswählen",0;0,0},2,0)</f>
        <v>0</v>
      </c>
      <c r="X34" s="6">
        <f t="shared" si="1"/>
        <v>1</v>
      </c>
      <c r="Y34" s="6">
        <f t="shared" si="2"/>
        <v>0</v>
      </c>
      <c r="Z34" s="6">
        <f t="shared" si="3"/>
        <v>0</v>
      </c>
      <c r="AA34" s="6"/>
    </row>
    <row r="35" spans="1:27" s="20" customFormat="1" ht="15" customHeight="1" x14ac:dyDescent="0.25">
      <c r="A35" s="19"/>
      <c r="B35" s="74" t="str">
        <f t="shared" si="4"/>
        <v>!!!</v>
      </c>
      <c r="C35" s="228"/>
      <c r="D35" s="210" t="s">
        <v>51</v>
      </c>
      <c r="E35" s="217"/>
      <c r="F35" s="218"/>
      <c r="G35" s="114"/>
      <c r="H35" s="115"/>
      <c r="R35" s="6"/>
      <c r="S35" s="6" t="str">
        <f>VLOOKUP(C34,{"29 - Psychiatrie (Erwachsene)","Einrichtungen2";"30 - Kinder- und Jugendpsychiatrie","Einrichtungen2";"31 - Psychosomatik","Einrichtungen2";"00 - Bitte eine Fachabteilung auswählen",0;0,"Leer"},2,0)</f>
        <v>Leer</v>
      </c>
      <c r="T35" s="6" t="str">
        <f>VLOOKUP($C35,{"29 - Psychiatrie (Erwachsene)","BGI";"30 - Kinder- und Jugendpsychiatrie","BGII";"31 - Psychosomatik","BGI";"00 - Bitte eine Fachabteilung auswählen","LEER";0,"Leer"},2,0)</f>
        <v>Leer</v>
      </c>
      <c r="U35" s="6"/>
      <c r="V35" s="6">
        <f t="shared" si="0"/>
        <v>0</v>
      </c>
      <c r="W35" s="6">
        <f>VLOOKUP($C35,{"29 - Psychiatrie (Erwachsene)",1;"30 - Kinder- und Jugendpsychiatrie",1;"31 - Psychosomatik",1;"00 - Bitte eine Fachabteilung auswählen",0;0,0},2,0)</f>
        <v>0</v>
      </c>
      <c r="X35" s="6">
        <f t="shared" si="1"/>
        <v>1</v>
      </c>
      <c r="Y35" s="6">
        <f t="shared" si="2"/>
        <v>0</v>
      </c>
      <c r="Z35" s="6">
        <f t="shared" si="3"/>
        <v>0</v>
      </c>
      <c r="AA35" s="6"/>
    </row>
    <row r="36" spans="1:27" s="20" customFormat="1" ht="15" customHeight="1" x14ac:dyDescent="0.25">
      <c r="A36" s="19"/>
      <c r="B36" s="74" t="str">
        <f t="shared" si="4"/>
        <v>!!!</v>
      </c>
      <c r="C36" s="228"/>
      <c r="D36" s="210" t="s">
        <v>51</v>
      </c>
      <c r="E36" s="217"/>
      <c r="F36" s="218"/>
      <c r="G36" s="114"/>
      <c r="H36" s="115"/>
      <c r="R36" s="6"/>
      <c r="S36" s="6" t="str">
        <f>VLOOKUP(C35,{"29 - Psychiatrie (Erwachsene)","Einrichtungen2";"30 - Kinder- und Jugendpsychiatrie","Einrichtungen2";"31 - Psychosomatik","Einrichtungen2";"00 - Bitte eine Fachabteilung auswählen",0;0,"Leer"},2,0)</f>
        <v>Leer</v>
      </c>
      <c r="T36" s="6" t="str">
        <f>VLOOKUP($C36,{"29 - Psychiatrie (Erwachsene)","BGI";"30 - Kinder- und Jugendpsychiatrie","BGII";"31 - Psychosomatik","BGI";"00 - Bitte eine Fachabteilung auswählen","LEER";0,"Leer"},2,0)</f>
        <v>Leer</v>
      </c>
      <c r="U36" s="6"/>
      <c r="V36" s="6">
        <f t="shared" si="0"/>
        <v>0</v>
      </c>
      <c r="W36" s="6">
        <f>VLOOKUP($C36,{"29 - Psychiatrie (Erwachsene)",1;"30 - Kinder- und Jugendpsychiatrie",1;"31 - Psychosomatik",1;"00 - Bitte eine Fachabteilung auswählen",0;0,0},2,0)</f>
        <v>0</v>
      </c>
      <c r="X36" s="6">
        <f t="shared" si="1"/>
        <v>1</v>
      </c>
      <c r="Y36" s="6">
        <f t="shared" si="2"/>
        <v>0</v>
      </c>
      <c r="Z36" s="6">
        <f t="shared" si="3"/>
        <v>0</v>
      </c>
      <c r="AA36" s="6"/>
    </row>
    <row r="37" spans="1:27" s="20" customFormat="1" ht="15" customHeight="1" x14ac:dyDescent="0.25">
      <c r="A37" s="19"/>
      <c r="B37" s="74" t="str">
        <f t="shared" si="4"/>
        <v>!!!</v>
      </c>
      <c r="C37" s="228"/>
      <c r="D37" s="210" t="s">
        <v>51</v>
      </c>
      <c r="E37" s="217"/>
      <c r="F37" s="218"/>
      <c r="G37" s="114"/>
      <c r="H37" s="115"/>
      <c r="R37" s="6"/>
      <c r="S37" s="6" t="str">
        <f>VLOOKUP(C36,{"29 - Psychiatrie (Erwachsene)","Einrichtungen2";"30 - Kinder- und Jugendpsychiatrie","Einrichtungen2";"31 - Psychosomatik","Einrichtungen2";"00 - Bitte eine Fachabteilung auswählen",0;0,"Leer"},2,0)</f>
        <v>Leer</v>
      </c>
      <c r="T37" s="6" t="str">
        <f>VLOOKUP($C37,{"29 - Psychiatrie (Erwachsene)","BGI";"30 - Kinder- und Jugendpsychiatrie","BGII";"31 - Psychosomatik","BGI";"00 - Bitte eine Fachabteilung auswählen","LEER";0,"Leer"},2,0)</f>
        <v>Leer</v>
      </c>
      <c r="U37" s="6"/>
      <c r="V37" s="6">
        <f t="shared" si="0"/>
        <v>0</v>
      </c>
      <c r="W37" s="6">
        <f>VLOOKUP($C37,{"29 - Psychiatrie (Erwachsene)",1;"30 - Kinder- und Jugendpsychiatrie",1;"31 - Psychosomatik",1;"00 - Bitte eine Fachabteilung auswählen",0;0,0},2,0)</f>
        <v>0</v>
      </c>
      <c r="X37" s="6">
        <f t="shared" si="1"/>
        <v>1</v>
      </c>
      <c r="Y37" s="6">
        <f t="shared" si="2"/>
        <v>0</v>
      </c>
      <c r="Z37" s="6">
        <f t="shared" si="3"/>
        <v>0</v>
      </c>
      <c r="AA37" s="6"/>
    </row>
    <row r="38" spans="1:27" s="20" customFormat="1" ht="15" customHeight="1" x14ac:dyDescent="0.25">
      <c r="A38" s="19"/>
      <c r="B38" s="74" t="str">
        <f t="shared" si="4"/>
        <v>!!!</v>
      </c>
      <c r="C38" s="228"/>
      <c r="D38" s="210" t="s">
        <v>51</v>
      </c>
      <c r="E38" s="217"/>
      <c r="F38" s="218"/>
      <c r="G38" s="114"/>
      <c r="H38" s="115"/>
      <c r="R38" s="6"/>
      <c r="S38" s="6" t="str">
        <f>VLOOKUP(C37,{"29 - Psychiatrie (Erwachsene)","Einrichtungen2";"30 - Kinder- und Jugendpsychiatrie","Einrichtungen2";"31 - Psychosomatik","Einrichtungen2";"00 - Bitte eine Fachabteilung auswählen",0;0,"Leer"},2,0)</f>
        <v>Leer</v>
      </c>
      <c r="T38" s="6" t="str">
        <f>VLOOKUP($C38,{"29 - Psychiatrie (Erwachsene)","BGI";"30 - Kinder- und Jugendpsychiatrie","BGII";"31 - Psychosomatik","BGI";"00 - Bitte eine Fachabteilung auswählen","LEER";0,"Leer"},2,0)</f>
        <v>Leer</v>
      </c>
      <c r="U38" s="6"/>
      <c r="V38" s="6">
        <f t="shared" si="0"/>
        <v>0</v>
      </c>
      <c r="W38" s="6">
        <f>VLOOKUP($C38,{"29 - Psychiatrie (Erwachsene)",1;"30 - Kinder- und Jugendpsychiatrie",1;"31 - Psychosomatik",1;"00 - Bitte eine Fachabteilung auswählen",0;0,0},2,0)</f>
        <v>0</v>
      </c>
      <c r="X38" s="6">
        <f t="shared" si="1"/>
        <v>1</v>
      </c>
      <c r="Y38" s="6">
        <f t="shared" si="2"/>
        <v>0</v>
      </c>
      <c r="Z38" s="6">
        <f t="shared" si="3"/>
        <v>0</v>
      </c>
      <c r="AA38" s="6"/>
    </row>
    <row r="39" spans="1:27" s="20" customFormat="1" ht="15" customHeight="1" x14ac:dyDescent="0.25">
      <c r="A39" s="19"/>
      <c r="B39" s="74" t="str">
        <f t="shared" si="4"/>
        <v>!!!</v>
      </c>
      <c r="C39" s="228"/>
      <c r="D39" s="210" t="s">
        <v>51</v>
      </c>
      <c r="E39" s="217"/>
      <c r="F39" s="218"/>
      <c r="G39" s="114"/>
      <c r="H39" s="115"/>
      <c r="R39" s="6"/>
      <c r="S39" s="6" t="str">
        <f>VLOOKUP(C38,{"29 - Psychiatrie (Erwachsene)","Einrichtungen2";"30 - Kinder- und Jugendpsychiatrie","Einrichtungen2";"31 - Psychosomatik","Einrichtungen2";"00 - Bitte eine Fachabteilung auswählen",0;0,"Leer"},2,0)</f>
        <v>Leer</v>
      </c>
      <c r="T39" s="6" t="str">
        <f>VLOOKUP($C39,{"29 - Psychiatrie (Erwachsene)","BGI";"30 - Kinder- und Jugendpsychiatrie","BGII";"31 - Psychosomatik","BGI";"00 - Bitte eine Fachabteilung auswählen","LEER";0,"Leer"},2,0)</f>
        <v>Leer</v>
      </c>
      <c r="U39" s="6"/>
      <c r="V39" s="6">
        <f t="shared" si="0"/>
        <v>0</v>
      </c>
      <c r="W39" s="6">
        <f>VLOOKUP($C39,{"29 - Psychiatrie (Erwachsene)",1;"30 - Kinder- und Jugendpsychiatrie",1;"31 - Psychosomatik",1;"00 - Bitte eine Fachabteilung auswählen",0;0,0},2,0)</f>
        <v>0</v>
      </c>
      <c r="X39" s="6">
        <f t="shared" si="1"/>
        <v>1</v>
      </c>
      <c r="Y39" s="6">
        <f t="shared" si="2"/>
        <v>0</v>
      </c>
      <c r="Z39" s="6">
        <f t="shared" si="3"/>
        <v>0</v>
      </c>
      <c r="AA39" s="6"/>
    </row>
    <row r="40" spans="1:27" s="20" customFormat="1" ht="15" customHeight="1" x14ac:dyDescent="0.25">
      <c r="A40" s="19"/>
      <c r="B40" s="74" t="str">
        <f t="shared" si="4"/>
        <v>!!!</v>
      </c>
      <c r="C40" s="228"/>
      <c r="D40" s="210" t="s">
        <v>51</v>
      </c>
      <c r="E40" s="217"/>
      <c r="F40" s="218"/>
      <c r="G40" s="114"/>
      <c r="H40" s="115"/>
      <c r="R40" s="6"/>
      <c r="S40" s="6" t="str">
        <f>VLOOKUP(C39,{"29 - Psychiatrie (Erwachsene)","Einrichtungen2";"30 - Kinder- und Jugendpsychiatrie","Einrichtungen2";"31 - Psychosomatik","Einrichtungen2";"00 - Bitte eine Fachabteilung auswählen",0;0,"Leer"},2,0)</f>
        <v>Leer</v>
      </c>
      <c r="T40" s="6" t="str">
        <f>VLOOKUP($C40,{"29 - Psychiatrie (Erwachsene)","BGI";"30 - Kinder- und Jugendpsychiatrie","BGII";"31 - Psychosomatik","BGI";"00 - Bitte eine Fachabteilung auswählen","LEER";0,"Leer"},2,0)</f>
        <v>Leer</v>
      </c>
      <c r="U40" s="6"/>
      <c r="V40" s="6">
        <f t="shared" si="0"/>
        <v>0</v>
      </c>
      <c r="W40" s="6">
        <f>VLOOKUP($C40,{"29 - Psychiatrie (Erwachsene)",1;"30 - Kinder- und Jugendpsychiatrie",1;"31 - Psychosomatik",1;"00 - Bitte eine Fachabteilung auswählen",0;0,0},2,0)</f>
        <v>0</v>
      </c>
      <c r="X40" s="6">
        <f t="shared" si="1"/>
        <v>1</v>
      </c>
      <c r="Y40" s="6">
        <f t="shared" si="2"/>
        <v>0</v>
      </c>
      <c r="Z40" s="6">
        <f t="shared" si="3"/>
        <v>0</v>
      </c>
      <c r="AA40" s="6"/>
    </row>
    <row r="41" spans="1:27" s="20" customFormat="1" ht="15" customHeight="1" x14ac:dyDescent="0.25">
      <c r="A41" s="19"/>
      <c r="B41" s="74" t="str">
        <f t="shared" si="4"/>
        <v>!!!</v>
      </c>
      <c r="C41" s="228"/>
      <c r="D41" s="210" t="s">
        <v>51</v>
      </c>
      <c r="E41" s="217"/>
      <c r="F41" s="218"/>
      <c r="G41" s="114"/>
      <c r="H41" s="115"/>
      <c r="R41" s="6"/>
      <c r="S41" s="6" t="str">
        <f>VLOOKUP(C40,{"29 - Psychiatrie (Erwachsene)","Einrichtungen2";"30 - Kinder- und Jugendpsychiatrie","Einrichtungen2";"31 - Psychosomatik","Einrichtungen2";"00 - Bitte eine Fachabteilung auswählen",0;0,"Leer"},2,0)</f>
        <v>Leer</v>
      </c>
      <c r="T41" s="6" t="str">
        <f>VLOOKUP($C41,{"29 - Psychiatrie (Erwachsene)","BGI";"30 - Kinder- und Jugendpsychiatrie","BGII";"31 - Psychosomatik","BGI";"00 - Bitte eine Fachabteilung auswählen","LEER";0,"Leer"},2,0)</f>
        <v>Leer</v>
      </c>
      <c r="U41" s="6"/>
      <c r="V41" s="6">
        <f t="shared" si="0"/>
        <v>0</v>
      </c>
      <c r="W41" s="6">
        <f>VLOOKUP($C41,{"29 - Psychiatrie (Erwachsene)",1;"30 - Kinder- und Jugendpsychiatrie",1;"31 - Psychosomatik",1;"00 - Bitte eine Fachabteilung auswählen",0;0,0},2,0)</f>
        <v>0</v>
      </c>
      <c r="X41" s="6">
        <f t="shared" si="1"/>
        <v>1</v>
      </c>
      <c r="Y41" s="6">
        <f t="shared" si="2"/>
        <v>0</v>
      </c>
      <c r="Z41" s="6">
        <f t="shared" si="3"/>
        <v>0</v>
      </c>
      <c r="AA41" s="6"/>
    </row>
    <row r="42" spans="1:27" s="20" customFormat="1" ht="15" customHeight="1" x14ac:dyDescent="0.25">
      <c r="A42" s="19"/>
      <c r="B42" s="74" t="str">
        <f t="shared" si="4"/>
        <v>!!!</v>
      </c>
      <c r="C42" s="228"/>
      <c r="D42" s="210" t="s">
        <v>51</v>
      </c>
      <c r="E42" s="217"/>
      <c r="F42" s="218"/>
      <c r="G42" s="114"/>
      <c r="H42" s="115"/>
      <c r="R42" s="6"/>
      <c r="S42" s="6" t="str">
        <f>VLOOKUP(C41,{"29 - Psychiatrie (Erwachsene)","Einrichtungen2";"30 - Kinder- und Jugendpsychiatrie","Einrichtungen2";"31 - Psychosomatik","Einrichtungen2";"00 - Bitte eine Fachabteilung auswählen",0;0,"Leer"},2,0)</f>
        <v>Leer</v>
      </c>
      <c r="T42" s="6" t="str">
        <f>VLOOKUP($C42,{"29 - Psychiatrie (Erwachsene)","BGI";"30 - Kinder- und Jugendpsychiatrie","BGII";"31 - Psychosomatik","BGI";"00 - Bitte eine Fachabteilung auswählen","LEER";0,"Leer"},2,0)</f>
        <v>Leer</v>
      </c>
      <c r="U42" s="6"/>
      <c r="V42" s="6">
        <f t="shared" si="0"/>
        <v>0</v>
      </c>
      <c r="W42" s="6">
        <f>VLOOKUP($C42,{"29 - Psychiatrie (Erwachsene)",1;"30 - Kinder- und Jugendpsychiatrie",1;"31 - Psychosomatik",1;"00 - Bitte eine Fachabteilung auswählen",0;0,0},2,0)</f>
        <v>0</v>
      </c>
      <c r="X42" s="6">
        <f t="shared" si="1"/>
        <v>1</v>
      </c>
      <c r="Y42" s="6">
        <f t="shared" si="2"/>
        <v>0</v>
      </c>
      <c r="Z42" s="6">
        <f t="shared" si="3"/>
        <v>0</v>
      </c>
      <c r="AA42" s="6"/>
    </row>
    <row r="43" spans="1:27" s="20" customFormat="1" ht="15" customHeight="1" x14ac:dyDescent="0.25">
      <c r="A43" s="19"/>
      <c r="B43" s="74" t="str">
        <f t="shared" si="4"/>
        <v>!!!</v>
      </c>
      <c r="C43" s="228"/>
      <c r="D43" s="210" t="s">
        <v>51</v>
      </c>
      <c r="E43" s="217"/>
      <c r="F43" s="218"/>
      <c r="G43" s="114"/>
      <c r="H43" s="115"/>
      <c r="R43" s="6"/>
      <c r="S43" s="6" t="str">
        <f>VLOOKUP(C42,{"29 - Psychiatrie (Erwachsene)","Einrichtungen2";"30 - Kinder- und Jugendpsychiatrie","Einrichtungen2";"31 - Psychosomatik","Einrichtungen2";"00 - Bitte eine Fachabteilung auswählen",0;0,"Leer"},2,0)</f>
        <v>Leer</v>
      </c>
      <c r="T43" s="6" t="str">
        <f>VLOOKUP($C43,{"29 - Psychiatrie (Erwachsene)","BGI";"30 - Kinder- und Jugendpsychiatrie","BGII";"31 - Psychosomatik","BGI";"00 - Bitte eine Fachabteilung auswählen","LEER";0,"Leer"},2,0)</f>
        <v>Leer</v>
      </c>
      <c r="U43" s="6"/>
      <c r="V43" s="6">
        <f t="shared" si="0"/>
        <v>0</v>
      </c>
      <c r="W43" s="6">
        <f>VLOOKUP($C43,{"29 - Psychiatrie (Erwachsene)",1;"30 - Kinder- und Jugendpsychiatrie",1;"31 - Psychosomatik",1;"00 - Bitte eine Fachabteilung auswählen",0;0,0},2,0)</f>
        <v>0</v>
      </c>
      <c r="X43" s="6">
        <f t="shared" si="1"/>
        <v>1</v>
      </c>
      <c r="Y43" s="6">
        <f t="shared" si="2"/>
        <v>0</v>
      </c>
      <c r="Z43" s="6">
        <f t="shared" si="3"/>
        <v>0</v>
      </c>
      <c r="AA43" s="6"/>
    </row>
    <row r="44" spans="1:27" s="20" customFormat="1" ht="15" customHeight="1" x14ac:dyDescent="0.25">
      <c r="A44" s="19"/>
      <c r="B44" s="74" t="str">
        <f t="shared" si="4"/>
        <v>!!!</v>
      </c>
      <c r="C44" s="228"/>
      <c r="D44" s="210" t="s">
        <v>51</v>
      </c>
      <c r="E44" s="217"/>
      <c r="F44" s="218"/>
      <c r="G44" s="114"/>
      <c r="H44" s="115"/>
      <c r="R44" s="6"/>
      <c r="S44" s="6" t="str">
        <f>VLOOKUP(C43,{"29 - Psychiatrie (Erwachsene)","Einrichtungen2";"30 - Kinder- und Jugendpsychiatrie","Einrichtungen2";"31 - Psychosomatik","Einrichtungen2";"00 - Bitte eine Fachabteilung auswählen",0;0,"Leer"},2,0)</f>
        <v>Leer</v>
      </c>
      <c r="T44" s="6" t="str">
        <f>VLOOKUP($C44,{"29 - Psychiatrie (Erwachsene)","BGI";"30 - Kinder- und Jugendpsychiatrie","BGII";"31 - Psychosomatik","BGI";"00 - Bitte eine Fachabteilung auswählen","LEER";0,"Leer"},2,0)</f>
        <v>Leer</v>
      </c>
      <c r="U44" s="6"/>
      <c r="V44" s="6">
        <f t="shared" si="0"/>
        <v>0</v>
      </c>
      <c r="W44" s="6">
        <f>VLOOKUP($C44,{"29 - Psychiatrie (Erwachsene)",1;"30 - Kinder- und Jugendpsychiatrie",1;"31 - Psychosomatik",1;"00 - Bitte eine Fachabteilung auswählen",0;0,0},2,0)</f>
        <v>0</v>
      </c>
      <c r="X44" s="6">
        <f t="shared" si="1"/>
        <v>1</v>
      </c>
      <c r="Y44" s="6">
        <f t="shared" si="2"/>
        <v>0</v>
      </c>
      <c r="Z44" s="6">
        <f t="shared" si="3"/>
        <v>0</v>
      </c>
      <c r="AA44" s="6"/>
    </row>
    <row r="45" spans="1:27" s="20" customFormat="1" ht="15" customHeight="1" x14ac:dyDescent="0.25">
      <c r="A45" s="19"/>
      <c r="B45" s="74" t="str">
        <f t="shared" si="4"/>
        <v>!!!</v>
      </c>
      <c r="C45" s="228"/>
      <c r="D45" s="210" t="s">
        <v>51</v>
      </c>
      <c r="E45" s="217"/>
      <c r="F45" s="218"/>
      <c r="G45" s="114"/>
      <c r="H45" s="115"/>
      <c r="R45" s="6"/>
      <c r="S45" s="6" t="str">
        <f>VLOOKUP(C44,{"29 - Psychiatrie (Erwachsene)","Einrichtungen2";"30 - Kinder- und Jugendpsychiatrie","Einrichtungen2";"31 - Psychosomatik","Einrichtungen2";"00 - Bitte eine Fachabteilung auswählen",0;0,"Leer"},2,0)</f>
        <v>Leer</v>
      </c>
      <c r="T45" s="6" t="str">
        <f>VLOOKUP($C45,{"29 - Psychiatrie (Erwachsene)","BGI";"30 - Kinder- und Jugendpsychiatrie","BGII";"31 - Psychosomatik","BGI";"00 - Bitte eine Fachabteilung auswählen","LEER";0,"Leer"},2,0)</f>
        <v>Leer</v>
      </c>
      <c r="U45" s="6"/>
      <c r="V45" s="6">
        <f t="shared" si="0"/>
        <v>0</v>
      </c>
      <c r="W45" s="6">
        <f>VLOOKUP($C45,{"29 - Psychiatrie (Erwachsene)",1;"30 - Kinder- und Jugendpsychiatrie",1;"31 - Psychosomatik",1;"00 - Bitte eine Fachabteilung auswählen",0;0,0},2,0)</f>
        <v>0</v>
      </c>
      <c r="X45" s="6">
        <f t="shared" si="1"/>
        <v>1</v>
      </c>
      <c r="Y45" s="6">
        <f t="shared" si="2"/>
        <v>0</v>
      </c>
      <c r="Z45" s="6">
        <f t="shared" si="3"/>
        <v>0</v>
      </c>
      <c r="AA45" s="6"/>
    </row>
    <row r="46" spans="1:27" s="20" customFormat="1" ht="15" customHeight="1" x14ac:dyDescent="0.25">
      <c r="A46" s="19"/>
      <c r="B46" s="74" t="str">
        <f t="shared" si="4"/>
        <v>!!!</v>
      </c>
      <c r="C46" s="228"/>
      <c r="D46" s="210" t="s">
        <v>51</v>
      </c>
      <c r="E46" s="217"/>
      <c r="F46" s="218"/>
      <c r="G46" s="114"/>
      <c r="H46" s="115"/>
      <c r="R46" s="6"/>
      <c r="S46" s="6" t="str">
        <f>VLOOKUP(C45,{"29 - Psychiatrie (Erwachsene)","Einrichtungen2";"30 - Kinder- und Jugendpsychiatrie","Einrichtungen2";"31 - Psychosomatik","Einrichtungen2";"00 - Bitte eine Fachabteilung auswählen",0;0,"Leer"},2,0)</f>
        <v>Leer</v>
      </c>
      <c r="T46" s="6" t="str">
        <f>VLOOKUP($C46,{"29 - Psychiatrie (Erwachsene)","BGI";"30 - Kinder- und Jugendpsychiatrie","BGII";"31 - Psychosomatik","BGI";"00 - Bitte eine Fachabteilung auswählen","LEER";0,"Leer"},2,0)</f>
        <v>Leer</v>
      </c>
      <c r="U46" s="6"/>
      <c r="V46" s="6">
        <f t="shared" si="0"/>
        <v>0</v>
      </c>
      <c r="W46" s="6">
        <f>VLOOKUP($C46,{"29 - Psychiatrie (Erwachsene)",1;"30 - Kinder- und Jugendpsychiatrie",1;"31 - Psychosomatik",1;"00 - Bitte eine Fachabteilung auswählen",0;0,0},2,0)</f>
        <v>0</v>
      </c>
      <c r="X46" s="6">
        <f t="shared" si="1"/>
        <v>1</v>
      </c>
      <c r="Y46" s="6">
        <f t="shared" si="2"/>
        <v>0</v>
      </c>
      <c r="Z46" s="6">
        <f t="shared" si="3"/>
        <v>0</v>
      </c>
      <c r="AA46" s="6"/>
    </row>
    <row r="47" spans="1:27" s="20" customFormat="1" ht="15" customHeight="1" x14ac:dyDescent="0.25">
      <c r="A47" s="19"/>
      <c r="B47" s="74" t="str">
        <f t="shared" si="4"/>
        <v>!!!</v>
      </c>
      <c r="C47" s="228"/>
      <c r="D47" s="210" t="s">
        <v>51</v>
      </c>
      <c r="E47" s="217"/>
      <c r="F47" s="218"/>
      <c r="G47" s="114"/>
      <c r="H47" s="115"/>
      <c r="R47" s="6"/>
      <c r="S47" s="6" t="str">
        <f>VLOOKUP(C46,{"29 - Psychiatrie (Erwachsene)","Einrichtungen2";"30 - Kinder- und Jugendpsychiatrie","Einrichtungen2";"31 - Psychosomatik","Einrichtungen2";"00 - Bitte eine Fachabteilung auswählen",0;0,"Leer"},2,0)</f>
        <v>Leer</v>
      </c>
      <c r="T47" s="6" t="str">
        <f>VLOOKUP($C47,{"29 - Psychiatrie (Erwachsene)","BGI";"30 - Kinder- und Jugendpsychiatrie","BGII";"31 - Psychosomatik","BGI";"00 - Bitte eine Fachabteilung auswählen","LEER";0,"Leer"},2,0)</f>
        <v>Leer</v>
      </c>
      <c r="U47" s="6"/>
      <c r="V47" s="6">
        <f t="shared" si="0"/>
        <v>0</v>
      </c>
      <c r="W47" s="6">
        <f>VLOOKUP($C47,{"29 - Psychiatrie (Erwachsene)",1;"30 - Kinder- und Jugendpsychiatrie",1;"31 - Psychosomatik",1;"00 - Bitte eine Fachabteilung auswählen",0;0,0},2,0)</f>
        <v>0</v>
      </c>
      <c r="X47" s="6">
        <f t="shared" si="1"/>
        <v>1</v>
      </c>
      <c r="Y47" s="6">
        <f t="shared" si="2"/>
        <v>0</v>
      </c>
      <c r="Z47" s="6">
        <f t="shared" si="3"/>
        <v>0</v>
      </c>
      <c r="AA47" s="6"/>
    </row>
    <row r="48" spans="1:27" s="20" customFormat="1" ht="15" customHeight="1" x14ac:dyDescent="0.25">
      <c r="A48" s="19"/>
      <c r="B48" s="74" t="str">
        <f t="shared" si="4"/>
        <v>!!!</v>
      </c>
      <c r="C48" s="228"/>
      <c r="D48" s="210" t="s">
        <v>51</v>
      </c>
      <c r="E48" s="217"/>
      <c r="F48" s="218"/>
      <c r="G48" s="114"/>
      <c r="H48" s="115"/>
      <c r="R48" s="6"/>
      <c r="S48" s="6" t="str">
        <f>VLOOKUP(C47,{"29 - Psychiatrie (Erwachsene)","Einrichtungen2";"30 - Kinder- und Jugendpsychiatrie","Einrichtungen2";"31 - Psychosomatik","Einrichtungen2";"00 - Bitte eine Fachabteilung auswählen",0;0,"Leer"},2,0)</f>
        <v>Leer</v>
      </c>
      <c r="T48" s="6" t="str">
        <f>VLOOKUP($C48,{"29 - Psychiatrie (Erwachsene)","BGI";"30 - Kinder- und Jugendpsychiatrie","BGII";"31 - Psychosomatik","BGI";"00 - Bitte eine Fachabteilung auswählen","LEER";0,"Leer"},2,0)</f>
        <v>Leer</v>
      </c>
      <c r="U48" s="6"/>
      <c r="V48" s="6">
        <f t="shared" si="0"/>
        <v>0</v>
      </c>
      <c r="W48" s="6">
        <f>VLOOKUP($C48,{"29 - Psychiatrie (Erwachsene)",1;"30 - Kinder- und Jugendpsychiatrie",1;"31 - Psychosomatik",1;"00 - Bitte eine Fachabteilung auswählen",0;0,0},2,0)</f>
        <v>0</v>
      </c>
      <c r="X48" s="6">
        <f t="shared" si="1"/>
        <v>1</v>
      </c>
      <c r="Y48" s="6">
        <f t="shared" si="2"/>
        <v>0</v>
      </c>
      <c r="Z48" s="6">
        <f t="shared" si="3"/>
        <v>0</v>
      </c>
      <c r="AA48" s="6"/>
    </row>
    <row r="49" spans="1:27" s="20" customFormat="1" ht="15" customHeight="1" x14ac:dyDescent="0.25">
      <c r="A49" s="19"/>
      <c r="B49" s="74" t="str">
        <f t="shared" si="4"/>
        <v>!!!</v>
      </c>
      <c r="C49" s="228"/>
      <c r="D49" s="210" t="s">
        <v>51</v>
      </c>
      <c r="E49" s="217"/>
      <c r="F49" s="218"/>
      <c r="G49" s="114"/>
      <c r="H49" s="115"/>
      <c r="R49" s="6"/>
      <c r="S49" s="6" t="str">
        <f>VLOOKUP(C48,{"29 - Psychiatrie (Erwachsene)","Einrichtungen2";"30 - Kinder- und Jugendpsychiatrie","Einrichtungen2";"31 - Psychosomatik","Einrichtungen2";"00 - Bitte eine Fachabteilung auswählen",0;0,"Leer"},2,0)</f>
        <v>Leer</v>
      </c>
      <c r="T49" s="6" t="str">
        <f>VLOOKUP($C49,{"29 - Psychiatrie (Erwachsene)","BGI";"30 - Kinder- und Jugendpsychiatrie","BGII";"31 - Psychosomatik","BGI";"00 - Bitte eine Fachabteilung auswählen","LEER";0,"Leer"},2,0)</f>
        <v>Leer</v>
      </c>
      <c r="U49" s="6"/>
      <c r="V49" s="6">
        <f t="shared" si="0"/>
        <v>0</v>
      </c>
      <c r="W49" s="6">
        <f>VLOOKUP($C49,{"29 - Psychiatrie (Erwachsene)",1;"30 - Kinder- und Jugendpsychiatrie",1;"31 - Psychosomatik",1;"00 - Bitte eine Fachabteilung auswählen",0;0,0},2,0)</f>
        <v>0</v>
      </c>
      <c r="X49" s="6">
        <f t="shared" si="1"/>
        <v>1</v>
      </c>
      <c r="Y49" s="6">
        <f t="shared" si="2"/>
        <v>0</v>
      </c>
      <c r="Z49" s="6">
        <f t="shared" si="3"/>
        <v>0</v>
      </c>
      <c r="AA49" s="6"/>
    </row>
    <row r="50" spans="1:27" s="20" customFormat="1" ht="15" customHeight="1" x14ac:dyDescent="0.25">
      <c r="A50" s="19"/>
      <c r="B50" s="74" t="str">
        <f t="shared" si="4"/>
        <v>!!!</v>
      </c>
      <c r="C50" s="228"/>
      <c r="D50" s="210" t="s">
        <v>51</v>
      </c>
      <c r="E50" s="217"/>
      <c r="F50" s="218"/>
      <c r="G50" s="114"/>
      <c r="H50" s="115"/>
      <c r="R50" s="6"/>
      <c r="S50" s="6" t="str">
        <f>VLOOKUP(C49,{"29 - Psychiatrie (Erwachsene)","Einrichtungen2";"30 - Kinder- und Jugendpsychiatrie","Einrichtungen2";"31 - Psychosomatik","Einrichtungen2";"00 - Bitte eine Fachabteilung auswählen",0;0,"Leer"},2,0)</f>
        <v>Leer</v>
      </c>
      <c r="T50" s="6" t="str">
        <f>VLOOKUP($C50,{"29 - Psychiatrie (Erwachsene)","BGI";"30 - Kinder- und Jugendpsychiatrie","BGII";"31 - Psychosomatik","BGI";"00 - Bitte eine Fachabteilung auswählen","LEER";0,"Leer"},2,0)</f>
        <v>Leer</v>
      </c>
      <c r="U50" s="6"/>
      <c r="V50" s="6">
        <f t="shared" si="0"/>
        <v>0</v>
      </c>
      <c r="W50" s="6">
        <f>VLOOKUP($C50,{"29 - Psychiatrie (Erwachsene)",1;"30 - Kinder- und Jugendpsychiatrie",1;"31 - Psychosomatik",1;"00 - Bitte eine Fachabteilung auswählen",0;0,0},2,0)</f>
        <v>0</v>
      </c>
      <c r="X50" s="6">
        <f t="shared" si="1"/>
        <v>1</v>
      </c>
      <c r="Y50" s="6">
        <f t="shared" si="2"/>
        <v>0</v>
      </c>
      <c r="Z50" s="6">
        <f t="shared" si="3"/>
        <v>0</v>
      </c>
      <c r="AA50" s="6"/>
    </row>
    <row r="51" spans="1:27" s="20" customFormat="1" ht="15" customHeight="1" x14ac:dyDescent="0.25">
      <c r="A51" s="19"/>
      <c r="B51" s="74" t="str">
        <f t="shared" si="4"/>
        <v>!!!</v>
      </c>
      <c r="C51" s="228"/>
      <c r="D51" s="210" t="s">
        <v>51</v>
      </c>
      <c r="E51" s="217"/>
      <c r="F51" s="218"/>
      <c r="G51" s="114"/>
      <c r="H51" s="115"/>
      <c r="R51" s="6"/>
      <c r="S51" s="6" t="str">
        <f>VLOOKUP(C50,{"29 - Psychiatrie (Erwachsene)","Einrichtungen2";"30 - Kinder- und Jugendpsychiatrie","Einrichtungen2";"31 - Psychosomatik","Einrichtungen2";"00 - Bitte eine Fachabteilung auswählen",0;0,"Leer"},2,0)</f>
        <v>Leer</v>
      </c>
      <c r="T51" s="6" t="str">
        <f>VLOOKUP($C51,{"29 - Psychiatrie (Erwachsene)","BGI";"30 - Kinder- und Jugendpsychiatrie","BGII";"31 - Psychosomatik","BGI";"00 - Bitte eine Fachabteilung auswählen","LEER";0,"Leer"},2,0)</f>
        <v>Leer</v>
      </c>
      <c r="U51" s="6"/>
      <c r="V51" s="6">
        <f t="shared" si="0"/>
        <v>0</v>
      </c>
      <c r="W51" s="6">
        <f>VLOOKUP($C51,{"29 - Psychiatrie (Erwachsene)",1;"30 - Kinder- und Jugendpsychiatrie",1;"31 - Psychosomatik",1;"00 - Bitte eine Fachabteilung auswählen",0;0,0},2,0)</f>
        <v>0</v>
      </c>
      <c r="X51" s="6">
        <f t="shared" si="1"/>
        <v>1</v>
      </c>
      <c r="Y51" s="6">
        <f t="shared" si="2"/>
        <v>0</v>
      </c>
      <c r="Z51" s="6">
        <f t="shared" si="3"/>
        <v>0</v>
      </c>
      <c r="AA51" s="6"/>
    </row>
    <row r="52" spans="1:27" s="20" customFormat="1" ht="15" customHeight="1" x14ac:dyDescent="0.25">
      <c r="A52" s="19"/>
      <c r="B52" s="74" t="str">
        <f t="shared" si="4"/>
        <v>!!!</v>
      </c>
      <c r="C52" s="228"/>
      <c r="D52" s="210" t="s">
        <v>51</v>
      </c>
      <c r="E52" s="217"/>
      <c r="F52" s="218"/>
      <c r="G52" s="114"/>
      <c r="H52" s="115"/>
      <c r="R52" s="6"/>
      <c r="S52" s="6" t="str">
        <f>VLOOKUP(C51,{"29 - Psychiatrie (Erwachsene)","Einrichtungen2";"30 - Kinder- und Jugendpsychiatrie","Einrichtungen2";"31 - Psychosomatik","Einrichtungen2";"00 - Bitte eine Fachabteilung auswählen",0;0,"Leer"},2,0)</f>
        <v>Leer</v>
      </c>
      <c r="T52" s="6" t="str">
        <f>VLOOKUP($C52,{"29 - Psychiatrie (Erwachsene)","BGI";"30 - Kinder- und Jugendpsychiatrie","BGII";"31 - Psychosomatik","BGI";"00 - Bitte eine Fachabteilung auswählen","LEER";0,"Leer"},2,0)</f>
        <v>Leer</v>
      </c>
      <c r="U52" s="6"/>
      <c r="V52" s="6">
        <f t="shared" si="0"/>
        <v>0</v>
      </c>
      <c r="W52" s="6">
        <f>VLOOKUP($C52,{"29 - Psychiatrie (Erwachsene)",1;"30 - Kinder- und Jugendpsychiatrie",1;"31 - Psychosomatik",1;"00 - Bitte eine Fachabteilung auswählen",0;0,0},2,0)</f>
        <v>0</v>
      </c>
      <c r="X52" s="6">
        <f t="shared" si="1"/>
        <v>1</v>
      </c>
      <c r="Y52" s="6">
        <f t="shared" si="2"/>
        <v>0</v>
      </c>
      <c r="Z52" s="6">
        <f t="shared" si="3"/>
        <v>0</v>
      </c>
      <c r="AA52" s="6"/>
    </row>
    <row r="53" spans="1:27" s="20" customFormat="1" ht="15" customHeight="1" x14ac:dyDescent="0.25">
      <c r="A53" s="19"/>
      <c r="B53" s="74" t="str">
        <f t="shared" si="4"/>
        <v>!!!</v>
      </c>
      <c r="C53" s="228"/>
      <c r="D53" s="210" t="s">
        <v>51</v>
      </c>
      <c r="E53" s="217"/>
      <c r="F53" s="218"/>
      <c r="G53" s="114"/>
      <c r="H53" s="115"/>
      <c r="R53" s="6"/>
      <c r="S53" s="6" t="str">
        <f>VLOOKUP(C52,{"29 - Psychiatrie (Erwachsene)","Einrichtungen2";"30 - Kinder- und Jugendpsychiatrie","Einrichtungen2";"31 - Psychosomatik","Einrichtungen2";"00 - Bitte eine Fachabteilung auswählen",0;0,"Leer"},2,0)</f>
        <v>Leer</v>
      </c>
      <c r="T53" s="6" t="str">
        <f>VLOOKUP($C53,{"29 - Psychiatrie (Erwachsene)","BGI";"30 - Kinder- und Jugendpsychiatrie","BGII";"31 - Psychosomatik","BGI";"00 - Bitte eine Fachabteilung auswählen","LEER";0,"Leer"},2,0)</f>
        <v>Leer</v>
      </c>
      <c r="U53" s="6"/>
      <c r="V53" s="6">
        <f t="shared" si="0"/>
        <v>0</v>
      </c>
      <c r="W53" s="6">
        <f>VLOOKUP($C53,{"29 - Psychiatrie (Erwachsene)",1;"30 - Kinder- und Jugendpsychiatrie",1;"31 - Psychosomatik",1;"00 - Bitte eine Fachabteilung auswählen",0;0,0},2,0)</f>
        <v>0</v>
      </c>
      <c r="X53" s="6">
        <f t="shared" si="1"/>
        <v>1</v>
      </c>
      <c r="Y53" s="6">
        <f t="shared" si="2"/>
        <v>0</v>
      </c>
      <c r="Z53" s="6">
        <f t="shared" si="3"/>
        <v>0</v>
      </c>
      <c r="AA53" s="6"/>
    </row>
    <row r="54" spans="1:27" s="20" customFormat="1" ht="15" customHeight="1" x14ac:dyDescent="0.25">
      <c r="A54" s="19"/>
      <c r="B54" s="74" t="str">
        <f t="shared" si="4"/>
        <v>!!!</v>
      </c>
      <c r="C54" s="228"/>
      <c r="D54" s="210" t="s">
        <v>51</v>
      </c>
      <c r="E54" s="217"/>
      <c r="F54" s="218"/>
      <c r="G54" s="114"/>
      <c r="H54" s="115"/>
      <c r="R54" s="6"/>
      <c r="S54" s="6" t="str">
        <f>VLOOKUP(C53,{"29 - Psychiatrie (Erwachsene)","Einrichtungen2";"30 - Kinder- und Jugendpsychiatrie","Einrichtungen2";"31 - Psychosomatik","Einrichtungen2";"00 - Bitte eine Fachabteilung auswählen",0;0,"Leer"},2,0)</f>
        <v>Leer</v>
      </c>
      <c r="T54" s="6" t="str">
        <f>VLOOKUP($C54,{"29 - Psychiatrie (Erwachsene)","BGI";"30 - Kinder- und Jugendpsychiatrie","BGII";"31 - Psychosomatik","BGI";"00 - Bitte eine Fachabteilung auswählen","LEER";0,"Leer"},2,0)</f>
        <v>Leer</v>
      </c>
      <c r="U54" s="6"/>
      <c r="V54" s="6">
        <f t="shared" si="0"/>
        <v>0</v>
      </c>
      <c r="W54" s="6">
        <f>VLOOKUP($C54,{"29 - Psychiatrie (Erwachsene)",1;"30 - Kinder- und Jugendpsychiatrie",1;"31 - Psychosomatik",1;"00 - Bitte eine Fachabteilung auswählen",0;0,0},2,0)</f>
        <v>0</v>
      </c>
      <c r="X54" s="6">
        <f t="shared" si="1"/>
        <v>1</v>
      </c>
      <c r="Y54" s="6">
        <f t="shared" si="2"/>
        <v>0</v>
      </c>
      <c r="Z54" s="6">
        <f t="shared" si="3"/>
        <v>0</v>
      </c>
      <c r="AA54" s="6"/>
    </row>
    <row r="55" spans="1:27" s="20" customFormat="1" ht="15" customHeight="1" x14ac:dyDescent="0.25">
      <c r="A55" s="19"/>
      <c r="B55" s="74" t="str">
        <f t="shared" si="4"/>
        <v>!!!</v>
      </c>
      <c r="C55" s="228"/>
      <c r="D55" s="210" t="s">
        <v>51</v>
      </c>
      <c r="E55" s="217"/>
      <c r="F55" s="218"/>
      <c r="G55" s="114"/>
      <c r="H55" s="115"/>
      <c r="R55" s="6"/>
      <c r="S55" s="6" t="str">
        <f>VLOOKUP(C54,{"29 - Psychiatrie (Erwachsene)","Einrichtungen2";"30 - Kinder- und Jugendpsychiatrie","Einrichtungen2";"31 - Psychosomatik","Einrichtungen2";"00 - Bitte eine Fachabteilung auswählen",0;0,"Leer"},2,0)</f>
        <v>Leer</v>
      </c>
      <c r="T55" s="6" t="str">
        <f>VLOOKUP($C55,{"29 - Psychiatrie (Erwachsene)","BGI";"30 - Kinder- und Jugendpsychiatrie","BGII";"31 - Psychosomatik","BGI";"00 - Bitte eine Fachabteilung auswählen","LEER";0,"Leer"},2,0)</f>
        <v>Leer</v>
      </c>
      <c r="U55" s="6"/>
      <c r="V55" s="6">
        <f t="shared" si="0"/>
        <v>0</v>
      </c>
      <c r="W55" s="6">
        <f>VLOOKUP($C55,{"29 - Psychiatrie (Erwachsene)",1;"30 - Kinder- und Jugendpsychiatrie",1;"31 - Psychosomatik",1;"00 - Bitte eine Fachabteilung auswählen",0;0,0},2,0)</f>
        <v>0</v>
      </c>
      <c r="X55" s="6">
        <f t="shared" si="1"/>
        <v>1</v>
      </c>
      <c r="Y55" s="6">
        <f t="shared" si="2"/>
        <v>0</v>
      </c>
      <c r="Z55" s="6">
        <f t="shared" si="3"/>
        <v>0</v>
      </c>
      <c r="AA55" s="6"/>
    </row>
    <row r="56" spans="1:27" s="20" customFormat="1" ht="15" customHeight="1" x14ac:dyDescent="0.25">
      <c r="A56" s="19"/>
      <c r="B56" s="74" t="str">
        <f t="shared" si="4"/>
        <v>!!!</v>
      </c>
      <c r="C56" s="228"/>
      <c r="D56" s="210" t="s">
        <v>51</v>
      </c>
      <c r="E56" s="217"/>
      <c r="F56" s="218"/>
      <c r="G56" s="114"/>
      <c r="H56" s="115"/>
      <c r="R56" s="6"/>
      <c r="S56" s="6" t="str">
        <f>VLOOKUP(C55,{"29 - Psychiatrie (Erwachsene)","Einrichtungen2";"30 - Kinder- und Jugendpsychiatrie","Einrichtungen2";"31 - Psychosomatik","Einrichtungen2";"00 - Bitte eine Fachabteilung auswählen",0;0,"Leer"},2,0)</f>
        <v>Leer</v>
      </c>
      <c r="T56" s="6" t="str">
        <f>VLOOKUP($C56,{"29 - Psychiatrie (Erwachsene)","BGI";"30 - Kinder- und Jugendpsychiatrie","BGII";"31 - Psychosomatik","BGI";"00 - Bitte eine Fachabteilung auswählen","LEER";0,"Leer"},2,0)</f>
        <v>Leer</v>
      </c>
      <c r="U56" s="6"/>
      <c r="V56" s="6">
        <f t="shared" si="0"/>
        <v>0</v>
      </c>
      <c r="W56" s="6">
        <f>VLOOKUP($C56,{"29 - Psychiatrie (Erwachsene)",1;"30 - Kinder- und Jugendpsychiatrie",1;"31 - Psychosomatik",1;"00 - Bitte eine Fachabteilung auswählen",0;0,0},2,0)</f>
        <v>0</v>
      </c>
      <c r="X56" s="6">
        <f t="shared" si="1"/>
        <v>1</v>
      </c>
      <c r="Y56" s="6">
        <f t="shared" si="2"/>
        <v>0</v>
      </c>
      <c r="Z56" s="6">
        <f t="shared" si="3"/>
        <v>0</v>
      </c>
      <c r="AA56" s="6"/>
    </row>
    <row r="57" spans="1:27" s="20" customFormat="1" ht="15" customHeight="1" x14ac:dyDescent="0.25">
      <c r="A57" s="19"/>
      <c r="B57" s="74" t="str">
        <f t="shared" si="4"/>
        <v>!!!</v>
      </c>
      <c r="C57" s="228"/>
      <c r="D57" s="210" t="s">
        <v>51</v>
      </c>
      <c r="E57" s="217"/>
      <c r="F57" s="218"/>
      <c r="G57" s="114"/>
      <c r="H57" s="115"/>
      <c r="R57" s="6"/>
      <c r="S57" s="6" t="str">
        <f>VLOOKUP(C56,{"29 - Psychiatrie (Erwachsene)","Einrichtungen2";"30 - Kinder- und Jugendpsychiatrie","Einrichtungen2";"31 - Psychosomatik","Einrichtungen2";"00 - Bitte eine Fachabteilung auswählen",0;0,"Leer"},2,0)</f>
        <v>Leer</v>
      </c>
      <c r="T57" s="6" t="str">
        <f>VLOOKUP($C57,{"29 - Psychiatrie (Erwachsene)","BGI";"30 - Kinder- und Jugendpsychiatrie","BGII";"31 - Psychosomatik","BGI";"00 - Bitte eine Fachabteilung auswählen","LEER";0,"Leer"},2,0)</f>
        <v>Leer</v>
      </c>
      <c r="U57" s="6"/>
      <c r="V57" s="6">
        <f t="shared" si="0"/>
        <v>0</v>
      </c>
      <c r="W57" s="6">
        <f>VLOOKUP($C57,{"29 - Psychiatrie (Erwachsene)",1;"30 - Kinder- und Jugendpsychiatrie",1;"31 - Psychosomatik",1;"00 - Bitte eine Fachabteilung auswählen",0;0,0},2,0)</f>
        <v>0</v>
      </c>
      <c r="X57" s="6">
        <f t="shared" si="1"/>
        <v>1</v>
      </c>
      <c r="Y57" s="6">
        <f t="shared" si="2"/>
        <v>0</v>
      </c>
      <c r="Z57" s="6">
        <f t="shared" si="3"/>
        <v>0</v>
      </c>
      <c r="AA57" s="6"/>
    </row>
    <row r="58" spans="1:27" s="20" customFormat="1" ht="15" customHeight="1" x14ac:dyDescent="0.25">
      <c r="A58" s="19"/>
      <c r="B58" s="74" t="str">
        <f t="shared" si="4"/>
        <v>!!!</v>
      </c>
      <c r="C58" s="228"/>
      <c r="D58" s="210" t="s">
        <v>51</v>
      </c>
      <c r="E58" s="217"/>
      <c r="F58" s="218"/>
      <c r="G58" s="114"/>
      <c r="H58" s="115"/>
      <c r="R58" s="6"/>
      <c r="S58" s="6" t="str">
        <f>VLOOKUP(C57,{"29 - Psychiatrie (Erwachsene)","Einrichtungen2";"30 - Kinder- und Jugendpsychiatrie","Einrichtungen2";"31 - Psychosomatik","Einrichtungen2";"00 - Bitte eine Fachabteilung auswählen",0;0,"Leer"},2,0)</f>
        <v>Leer</v>
      </c>
      <c r="T58" s="6" t="str">
        <f>VLOOKUP($C58,{"29 - Psychiatrie (Erwachsene)","BGI";"30 - Kinder- und Jugendpsychiatrie","BGII";"31 - Psychosomatik","BGI";"00 - Bitte eine Fachabteilung auswählen","LEER";0,"Leer"},2,0)</f>
        <v>Leer</v>
      </c>
      <c r="U58" s="6"/>
      <c r="V58" s="6">
        <f t="shared" si="0"/>
        <v>0</v>
      </c>
      <c r="W58" s="6">
        <f>VLOOKUP($C58,{"29 - Psychiatrie (Erwachsene)",1;"30 - Kinder- und Jugendpsychiatrie",1;"31 - Psychosomatik",1;"00 - Bitte eine Fachabteilung auswählen",0;0,0},2,0)</f>
        <v>0</v>
      </c>
      <c r="X58" s="6">
        <f t="shared" si="1"/>
        <v>1</v>
      </c>
      <c r="Y58" s="6">
        <f t="shared" si="2"/>
        <v>0</v>
      </c>
      <c r="Z58" s="6">
        <f t="shared" si="3"/>
        <v>0</v>
      </c>
      <c r="AA58" s="6"/>
    </row>
    <row r="59" spans="1:27" s="20" customFormat="1" ht="15" customHeight="1" x14ac:dyDescent="0.25">
      <c r="A59" s="19"/>
      <c r="B59" s="74" t="str">
        <f t="shared" si="4"/>
        <v>!!!</v>
      </c>
      <c r="C59" s="228"/>
      <c r="D59" s="210" t="s">
        <v>51</v>
      </c>
      <c r="E59" s="217"/>
      <c r="F59" s="220"/>
      <c r="G59" s="116"/>
      <c r="H59" s="115"/>
      <c r="R59" s="6"/>
      <c r="S59" s="6" t="str">
        <f>VLOOKUP(C58,{"29 - Psychiatrie (Erwachsene)","Einrichtungen2";"30 - Kinder- und Jugendpsychiatrie","Einrichtungen2";"31 - Psychosomatik","Einrichtungen2";"00 - Bitte eine Fachabteilung auswählen",0;0,"Leer"},2,0)</f>
        <v>Leer</v>
      </c>
      <c r="T59" s="6" t="str">
        <f>VLOOKUP($C59,{"29 - Psychiatrie (Erwachsene)","BGI";"30 - Kinder- und Jugendpsychiatrie","BGII";"31 - Psychosomatik","BGI";"00 - Bitte eine Fachabteilung auswählen","LEER";0,"Leer"},2,0)</f>
        <v>Leer</v>
      </c>
      <c r="U59" s="6"/>
      <c r="V59" s="6">
        <f t="shared" si="0"/>
        <v>0</v>
      </c>
      <c r="W59" s="6">
        <f>VLOOKUP($C59,{"29 - Psychiatrie (Erwachsene)",1;"30 - Kinder- und Jugendpsychiatrie",1;"31 - Psychosomatik",1;"00 - Bitte eine Fachabteilung auswählen",0;0,0},2,0)</f>
        <v>0</v>
      </c>
      <c r="X59" s="6">
        <f t="shared" si="1"/>
        <v>1</v>
      </c>
      <c r="Y59" s="6">
        <f t="shared" si="2"/>
        <v>0</v>
      </c>
      <c r="Z59" s="6">
        <f t="shared" si="3"/>
        <v>0</v>
      </c>
      <c r="AA59" s="6"/>
    </row>
    <row r="60" spans="1:27" s="20" customFormat="1" ht="15" customHeight="1" x14ac:dyDescent="0.25">
      <c r="A60" s="19"/>
      <c r="B60" s="74" t="str">
        <f t="shared" si="4"/>
        <v>!!!</v>
      </c>
      <c r="C60" s="228"/>
      <c r="D60" s="210" t="s">
        <v>51</v>
      </c>
      <c r="E60" s="217"/>
      <c r="F60" s="220"/>
      <c r="G60" s="116"/>
      <c r="H60" s="115"/>
      <c r="R60" s="6"/>
      <c r="S60" s="6" t="str">
        <f>VLOOKUP(C59,{"29 - Psychiatrie (Erwachsene)","Einrichtungen2";"30 - Kinder- und Jugendpsychiatrie","Einrichtungen2";"31 - Psychosomatik","Einrichtungen2";"00 - Bitte eine Fachabteilung auswählen",0;0,"Leer"},2,0)</f>
        <v>Leer</v>
      </c>
      <c r="T60" s="6" t="str">
        <f>VLOOKUP($C60,{"29 - Psychiatrie (Erwachsene)","BGI";"30 - Kinder- und Jugendpsychiatrie","BGII";"31 - Psychosomatik","BGI";"00 - Bitte eine Fachabteilung auswählen","LEER";0,"Leer"},2,0)</f>
        <v>Leer</v>
      </c>
      <c r="U60" s="6"/>
      <c r="V60" s="6">
        <f t="shared" si="0"/>
        <v>0</v>
      </c>
      <c r="W60" s="6">
        <f>VLOOKUP($C60,{"29 - Psychiatrie (Erwachsene)",1;"30 - Kinder- und Jugendpsychiatrie",1;"31 - Psychosomatik",1;"00 - Bitte eine Fachabteilung auswählen",0;0,0},2,0)</f>
        <v>0</v>
      </c>
      <c r="X60" s="6">
        <f t="shared" si="1"/>
        <v>1</v>
      </c>
      <c r="Y60" s="6">
        <f t="shared" si="2"/>
        <v>0</v>
      </c>
      <c r="Z60" s="6">
        <f t="shared" si="3"/>
        <v>0</v>
      </c>
      <c r="AA60" s="6"/>
    </row>
    <row r="61" spans="1:27" s="20" customFormat="1" ht="15" customHeight="1" x14ac:dyDescent="0.25">
      <c r="A61" s="19"/>
      <c r="B61" s="74" t="str">
        <f t="shared" si="4"/>
        <v>!!!</v>
      </c>
      <c r="C61" s="228"/>
      <c r="D61" s="210" t="s">
        <v>51</v>
      </c>
      <c r="E61" s="217"/>
      <c r="F61" s="220"/>
      <c r="G61" s="116"/>
      <c r="H61" s="115"/>
      <c r="R61" s="6"/>
      <c r="S61" s="6" t="str">
        <f>VLOOKUP(C60,{"29 - Psychiatrie (Erwachsene)","Einrichtungen2";"30 - Kinder- und Jugendpsychiatrie","Einrichtungen2";"31 - Psychosomatik","Einrichtungen2";"00 - Bitte eine Fachabteilung auswählen",0;0,"Leer"},2,0)</f>
        <v>Leer</v>
      </c>
      <c r="T61" s="6" t="str">
        <f>VLOOKUP($C61,{"29 - Psychiatrie (Erwachsene)","BGI";"30 - Kinder- und Jugendpsychiatrie","BGII";"31 - Psychosomatik","BGI";"00 - Bitte eine Fachabteilung auswählen","LEER";0,"Leer"},2,0)</f>
        <v>Leer</v>
      </c>
      <c r="U61" s="6"/>
      <c r="V61" s="6">
        <f t="shared" si="0"/>
        <v>0</v>
      </c>
      <c r="W61" s="6">
        <f>VLOOKUP($C61,{"29 - Psychiatrie (Erwachsene)",1;"30 - Kinder- und Jugendpsychiatrie",1;"31 - Psychosomatik",1;"00 - Bitte eine Fachabteilung auswählen",0;0,0},2,0)</f>
        <v>0</v>
      </c>
      <c r="X61" s="6">
        <f t="shared" si="1"/>
        <v>1</v>
      </c>
      <c r="Y61" s="6">
        <f t="shared" si="2"/>
        <v>0</v>
      </c>
      <c r="Z61" s="6">
        <f t="shared" si="3"/>
        <v>0</v>
      </c>
      <c r="AA61" s="6"/>
    </row>
    <row r="62" spans="1:27" s="20" customFormat="1" ht="15" customHeight="1" x14ac:dyDescent="0.25">
      <c r="A62" s="19"/>
      <c r="B62" s="74" t="str">
        <f t="shared" si="4"/>
        <v>!!!</v>
      </c>
      <c r="C62" s="228"/>
      <c r="D62" s="210" t="s">
        <v>51</v>
      </c>
      <c r="E62" s="217"/>
      <c r="F62" s="220"/>
      <c r="G62" s="116"/>
      <c r="H62" s="115"/>
      <c r="R62" s="6"/>
      <c r="S62" s="6" t="str">
        <f>VLOOKUP(C61,{"29 - Psychiatrie (Erwachsene)","Einrichtungen2";"30 - Kinder- und Jugendpsychiatrie","Einrichtungen2";"31 - Psychosomatik","Einrichtungen2";"00 - Bitte eine Fachabteilung auswählen",0;0,"Leer"},2,0)</f>
        <v>Leer</v>
      </c>
      <c r="T62" s="6" t="str">
        <f>VLOOKUP($C62,{"29 - Psychiatrie (Erwachsene)","BGI";"30 - Kinder- und Jugendpsychiatrie","BGII";"31 - Psychosomatik","BGI";"00 - Bitte eine Fachabteilung auswählen","LEER";0,"Leer"},2,0)</f>
        <v>Leer</v>
      </c>
      <c r="U62" s="6"/>
      <c r="V62" s="6">
        <f t="shared" si="0"/>
        <v>0</v>
      </c>
      <c r="W62" s="6">
        <f>VLOOKUP($C62,{"29 - Psychiatrie (Erwachsene)",1;"30 - Kinder- und Jugendpsychiatrie",1;"31 - Psychosomatik",1;"00 - Bitte eine Fachabteilung auswählen",0;0,0},2,0)</f>
        <v>0</v>
      </c>
      <c r="X62" s="6">
        <f t="shared" si="1"/>
        <v>1</v>
      </c>
      <c r="Y62" s="6">
        <f t="shared" si="2"/>
        <v>0</v>
      </c>
      <c r="Z62" s="6">
        <f t="shared" si="3"/>
        <v>0</v>
      </c>
      <c r="AA62" s="6"/>
    </row>
    <row r="63" spans="1:27" s="20" customFormat="1" ht="15" customHeight="1" x14ac:dyDescent="0.25">
      <c r="A63" s="19"/>
      <c r="B63" s="74" t="str">
        <f t="shared" si="4"/>
        <v>!!!</v>
      </c>
      <c r="C63" s="228"/>
      <c r="D63" s="210" t="s">
        <v>51</v>
      </c>
      <c r="E63" s="217"/>
      <c r="F63" s="220"/>
      <c r="G63" s="116"/>
      <c r="H63" s="115"/>
      <c r="R63" s="6"/>
      <c r="S63" s="6" t="str">
        <f>VLOOKUP(C62,{"29 - Psychiatrie (Erwachsene)","Einrichtungen2";"30 - Kinder- und Jugendpsychiatrie","Einrichtungen2";"31 - Psychosomatik","Einrichtungen2";"00 - Bitte eine Fachabteilung auswählen",0;0,"Leer"},2,0)</f>
        <v>Leer</v>
      </c>
      <c r="T63" s="6" t="str">
        <f>VLOOKUP($C63,{"29 - Psychiatrie (Erwachsene)","BGI";"30 - Kinder- und Jugendpsychiatrie","BGII";"31 - Psychosomatik","BGI";"00 - Bitte eine Fachabteilung auswählen","LEER";0,"Leer"},2,0)</f>
        <v>Leer</v>
      </c>
      <c r="U63" s="6"/>
      <c r="V63" s="6">
        <f t="shared" si="0"/>
        <v>0</v>
      </c>
      <c r="W63" s="6">
        <f>VLOOKUP($C63,{"29 - Psychiatrie (Erwachsene)",1;"30 - Kinder- und Jugendpsychiatrie",1;"31 - Psychosomatik",1;"00 - Bitte eine Fachabteilung auswählen",0;0,0},2,0)</f>
        <v>0</v>
      </c>
      <c r="X63" s="6">
        <f t="shared" si="1"/>
        <v>1</v>
      </c>
      <c r="Y63" s="6">
        <f t="shared" si="2"/>
        <v>0</v>
      </c>
      <c r="Z63" s="6">
        <f t="shared" si="3"/>
        <v>0</v>
      </c>
      <c r="AA63" s="6"/>
    </row>
    <row r="64" spans="1:27" s="20" customFormat="1" ht="15" customHeight="1" x14ac:dyDescent="0.25">
      <c r="A64" s="19"/>
      <c r="B64" s="74" t="str">
        <f t="shared" si="4"/>
        <v>!!!</v>
      </c>
      <c r="C64" s="228"/>
      <c r="D64" s="210" t="s">
        <v>51</v>
      </c>
      <c r="E64" s="217"/>
      <c r="F64" s="220"/>
      <c r="G64" s="116"/>
      <c r="H64" s="115"/>
      <c r="R64" s="6"/>
      <c r="S64" s="6" t="str">
        <f>VLOOKUP(C63,{"29 - Psychiatrie (Erwachsene)","Einrichtungen2";"30 - Kinder- und Jugendpsychiatrie","Einrichtungen2";"31 - Psychosomatik","Einrichtungen2";"00 - Bitte eine Fachabteilung auswählen",0;0,"Leer"},2,0)</f>
        <v>Leer</v>
      </c>
      <c r="T64" s="6" t="str">
        <f>VLOOKUP($C64,{"29 - Psychiatrie (Erwachsene)","BGI";"30 - Kinder- und Jugendpsychiatrie","BGII";"31 - Psychosomatik","BGI";"00 - Bitte eine Fachabteilung auswählen","LEER";0,"Leer"},2,0)</f>
        <v>Leer</v>
      </c>
      <c r="U64" s="6"/>
      <c r="V64" s="6">
        <f t="shared" si="0"/>
        <v>0</v>
      </c>
      <c r="W64" s="6">
        <f>VLOOKUP($C64,{"29 - Psychiatrie (Erwachsene)",1;"30 - Kinder- und Jugendpsychiatrie",1;"31 - Psychosomatik",1;"00 - Bitte eine Fachabteilung auswählen",0;0,0},2,0)</f>
        <v>0</v>
      </c>
      <c r="X64" s="6">
        <f t="shared" si="1"/>
        <v>1</v>
      </c>
      <c r="Y64" s="6">
        <f t="shared" si="2"/>
        <v>0</v>
      </c>
      <c r="Z64" s="6">
        <f t="shared" si="3"/>
        <v>0</v>
      </c>
      <c r="AA64" s="6"/>
    </row>
    <row r="65" spans="1:27" s="20" customFormat="1" ht="15" customHeight="1" x14ac:dyDescent="0.25">
      <c r="A65" s="19"/>
      <c r="B65" s="74" t="str">
        <f t="shared" si="4"/>
        <v>!!!</v>
      </c>
      <c r="C65" s="228"/>
      <c r="D65" s="210" t="s">
        <v>51</v>
      </c>
      <c r="E65" s="217"/>
      <c r="F65" s="220"/>
      <c r="G65" s="116"/>
      <c r="H65" s="115"/>
      <c r="R65" s="6"/>
      <c r="S65" s="6" t="str">
        <f>VLOOKUP(C64,{"29 - Psychiatrie (Erwachsene)","Einrichtungen2";"30 - Kinder- und Jugendpsychiatrie","Einrichtungen2";"31 - Psychosomatik","Einrichtungen2";"00 - Bitte eine Fachabteilung auswählen",0;0,"Leer"},2,0)</f>
        <v>Leer</v>
      </c>
      <c r="T65" s="6" t="str">
        <f>VLOOKUP($C65,{"29 - Psychiatrie (Erwachsene)","BGI";"30 - Kinder- und Jugendpsychiatrie","BGII";"31 - Psychosomatik","BGI";"00 - Bitte eine Fachabteilung auswählen","LEER";0,"Leer"},2,0)</f>
        <v>Leer</v>
      </c>
      <c r="U65" s="6"/>
      <c r="V65" s="6">
        <f t="shared" si="0"/>
        <v>0</v>
      </c>
      <c r="W65" s="6">
        <f>VLOOKUP($C65,{"29 - Psychiatrie (Erwachsene)",1;"30 - Kinder- und Jugendpsychiatrie",1;"31 - Psychosomatik",1;"00 - Bitte eine Fachabteilung auswählen",0;0,0},2,0)</f>
        <v>0</v>
      </c>
      <c r="X65" s="6">
        <f t="shared" si="1"/>
        <v>1</v>
      </c>
      <c r="Y65" s="6">
        <f t="shared" si="2"/>
        <v>0</v>
      </c>
      <c r="Z65" s="6">
        <f t="shared" si="3"/>
        <v>0</v>
      </c>
      <c r="AA65" s="6"/>
    </row>
    <row r="66" spans="1:27" s="20" customFormat="1" ht="15" customHeight="1" x14ac:dyDescent="0.25">
      <c r="A66" s="19"/>
      <c r="B66" s="74" t="str">
        <f t="shared" si="4"/>
        <v>!!!</v>
      </c>
      <c r="C66" s="228"/>
      <c r="D66" s="210" t="s">
        <v>51</v>
      </c>
      <c r="E66" s="217"/>
      <c r="F66" s="220"/>
      <c r="G66" s="116"/>
      <c r="H66" s="115"/>
      <c r="R66" s="6"/>
      <c r="S66" s="6" t="str">
        <f>VLOOKUP(C65,{"29 - Psychiatrie (Erwachsene)","Einrichtungen2";"30 - Kinder- und Jugendpsychiatrie","Einrichtungen2";"31 - Psychosomatik","Einrichtungen2";"00 - Bitte eine Fachabteilung auswählen",0;0,"Leer"},2,0)</f>
        <v>Leer</v>
      </c>
      <c r="T66" s="6" t="str">
        <f>VLOOKUP($C66,{"29 - Psychiatrie (Erwachsene)","BGI";"30 - Kinder- und Jugendpsychiatrie","BGII";"31 - Psychosomatik","BGI";"00 - Bitte eine Fachabteilung auswählen","LEER";0,"Leer"},2,0)</f>
        <v>Leer</v>
      </c>
      <c r="U66" s="6"/>
      <c r="V66" s="6">
        <f t="shared" si="0"/>
        <v>0</v>
      </c>
      <c r="W66" s="6">
        <f>VLOOKUP($C66,{"29 - Psychiatrie (Erwachsene)",1;"30 - Kinder- und Jugendpsychiatrie",1;"31 - Psychosomatik",1;"00 - Bitte eine Fachabteilung auswählen",0;0,0},2,0)</f>
        <v>0</v>
      </c>
      <c r="X66" s="6">
        <f t="shared" si="1"/>
        <v>1</v>
      </c>
      <c r="Y66" s="6">
        <f t="shared" si="2"/>
        <v>0</v>
      </c>
      <c r="Z66" s="6">
        <f t="shared" si="3"/>
        <v>0</v>
      </c>
      <c r="AA66" s="6"/>
    </row>
    <row r="67" spans="1:27" s="20" customFormat="1" ht="15" customHeight="1" x14ac:dyDescent="0.25">
      <c r="A67" s="19"/>
      <c r="B67" s="74" t="str">
        <f t="shared" si="4"/>
        <v>!!!</v>
      </c>
      <c r="C67" s="228"/>
      <c r="D67" s="210" t="s">
        <v>51</v>
      </c>
      <c r="E67" s="217"/>
      <c r="F67" s="220"/>
      <c r="G67" s="116"/>
      <c r="H67" s="115"/>
      <c r="R67" s="6"/>
      <c r="S67" s="6" t="str">
        <f>VLOOKUP(C66,{"29 - Psychiatrie (Erwachsene)","Einrichtungen2";"30 - Kinder- und Jugendpsychiatrie","Einrichtungen2";"31 - Psychosomatik","Einrichtungen2";"00 - Bitte eine Fachabteilung auswählen",0;0,"Leer"},2,0)</f>
        <v>Leer</v>
      </c>
      <c r="T67" s="6" t="str">
        <f>VLOOKUP($C67,{"29 - Psychiatrie (Erwachsene)","BGI";"30 - Kinder- und Jugendpsychiatrie","BGII";"31 - Psychosomatik","BGI";"00 - Bitte eine Fachabteilung auswählen","LEER";0,"Leer"},2,0)</f>
        <v>Leer</v>
      </c>
      <c r="U67" s="6"/>
      <c r="V67" s="6">
        <f t="shared" si="0"/>
        <v>0</v>
      </c>
      <c r="W67" s="6">
        <f>VLOOKUP($C67,{"29 - Psychiatrie (Erwachsene)",1;"30 - Kinder- und Jugendpsychiatrie",1;"31 - Psychosomatik",1;"00 - Bitte eine Fachabteilung auswählen",0;0,0},2,0)</f>
        <v>0</v>
      </c>
      <c r="X67" s="6">
        <f t="shared" si="1"/>
        <v>1</v>
      </c>
      <c r="Y67" s="6">
        <f t="shared" si="2"/>
        <v>0</v>
      </c>
      <c r="Z67" s="6">
        <f t="shared" si="3"/>
        <v>0</v>
      </c>
      <c r="AA67" s="6"/>
    </row>
    <row r="68" spans="1:27" s="20" customFormat="1" ht="15" customHeight="1" x14ac:dyDescent="0.25">
      <c r="A68" s="19"/>
      <c r="B68" s="74" t="str">
        <f t="shared" si="4"/>
        <v>!!!</v>
      </c>
      <c r="C68" s="228"/>
      <c r="D68" s="210" t="s">
        <v>51</v>
      </c>
      <c r="E68" s="217"/>
      <c r="F68" s="220"/>
      <c r="G68" s="116"/>
      <c r="H68" s="115"/>
      <c r="R68" s="6"/>
      <c r="S68" s="6" t="str">
        <f>VLOOKUP(C67,{"29 - Psychiatrie (Erwachsene)","Einrichtungen2";"30 - Kinder- und Jugendpsychiatrie","Einrichtungen2";"31 - Psychosomatik","Einrichtungen2";"00 - Bitte eine Fachabteilung auswählen",0;0,"Leer"},2,0)</f>
        <v>Leer</v>
      </c>
      <c r="T68" s="6" t="str">
        <f>VLOOKUP($C68,{"29 - Psychiatrie (Erwachsene)","BGI";"30 - Kinder- und Jugendpsychiatrie","BGII";"31 - Psychosomatik","BGI";"00 - Bitte eine Fachabteilung auswählen","LEER";0,"Leer"},2,0)</f>
        <v>Leer</v>
      </c>
      <c r="U68" s="6"/>
      <c r="V68" s="6">
        <f t="shared" si="0"/>
        <v>0</v>
      </c>
      <c r="W68" s="6">
        <f>VLOOKUP($C68,{"29 - Psychiatrie (Erwachsene)",1;"30 - Kinder- und Jugendpsychiatrie",1;"31 - Psychosomatik",1;"00 - Bitte eine Fachabteilung auswählen",0;0,0},2,0)</f>
        <v>0</v>
      </c>
      <c r="X68" s="6">
        <f t="shared" si="1"/>
        <v>1</v>
      </c>
      <c r="Y68" s="6">
        <f t="shared" si="2"/>
        <v>0</v>
      </c>
      <c r="Z68" s="6">
        <f t="shared" si="3"/>
        <v>0</v>
      </c>
      <c r="AA68" s="6"/>
    </row>
    <row r="69" spans="1:27" s="20" customFormat="1" ht="15" customHeight="1" x14ac:dyDescent="0.25">
      <c r="A69" s="19"/>
      <c r="B69" s="74" t="str">
        <f t="shared" si="4"/>
        <v>!!!</v>
      </c>
      <c r="C69" s="228"/>
      <c r="D69" s="210" t="s">
        <v>51</v>
      </c>
      <c r="E69" s="217"/>
      <c r="F69" s="220"/>
      <c r="G69" s="116"/>
      <c r="H69" s="115"/>
      <c r="R69" s="6"/>
      <c r="S69" s="6" t="str">
        <f>VLOOKUP(C68,{"29 - Psychiatrie (Erwachsene)","Einrichtungen2";"30 - Kinder- und Jugendpsychiatrie","Einrichtungen2";"31 - Psychosomatik","Einrichtungen2";"00 - Bitte eine Fachabteilung auswählen",0;0,"Leer"},2,0)</f>
        <v>Leer</v>
      </c>
      <c r="T69" s="6" t="str">
        <f>VLOOKUP($C69,{"29 - Psychiatrie (Erwachsene)","BGI";"30 - Kinder- und Jugendpsychiatrie","BGII";"31 - Psychosomatik","BGI";"00 - Bitte eine Fachabteilung auswählen","LEER";0,"Leer"},2,0)</f>
        <v>Leer</v>
      </c>
      <c r="U69" s="6"/>
      <c r="V69" s="6">
        <f t="shared" si="0"/>
        <v>0</v>
      </c>
      <c r="W69" s="6">
        <f>VLOOKUP($C69,{"29 - Psychiatrie (Erwachsene)",1;"30 - Kinder- und Jugendpsychiatrie",1;"31 - Psychosomatik",1;"00 - Bitte eine Fachabteilung auswählen",0;0,0},2,0)</f>
        <v>0</v>
      </c>
      <c r="X69" s="6">
        <f t="shared" si="1"/>
        <v>1</v>
      </c>
      <c r="Y69" s="6">
        <f t="shared" si="2"/>
        <v>0</v>
      </c>
      <c r="Z69" s="6">
        <f t="shared" si="3"/>
        <v>0</v>
      </c>
      <c r="AA69" s="6"/>
    </row>
    <row r="70" spans="1:27" s="20" customFormat="1" ht="15" customHeight="1" x14ac:dyDescent="0.25">
      <c r="A70" s="19"/>
      <c r="B70" s="74" t="str">
        <f t="shared" si="4"/>
        <v>!!!</v>
      </c>
      <c r="C70" s="228"/>
      <c r="D70" s="210" t="s">
        <v>51</v>
      </c>
      <c r="E70" s="217"/>
      <c r="F70" s="220"/>
      <c r="G70" s="116"/>
      <c r="H70" s="115"/>
      <c r="R70" s="6"/>
      <c r="S70" s="6" t="str">
        <f>VLOOKUP(C69,{"29 - Psychiatrie (Erwachsene)","Einrichtungen2";"30 - Kinder- und Jugendpsychiatrie","Einrichtungen2";"31 - Psychosomatik","Einrichtungen2";"00 - Bitte eine Fachabteilung auswählen",0;0,"Leer"},2,0)</f>
        <v>Leer</v>
      </c>
      <c r="T70" s="6" t="str">
        <f>VLOOKUP($C70,{"29 - Psychiatrie (Erwachsene)","BGI";"30 - Kinder- und Jugendpsychiatrie","BGII";"31 - Psychosomatik","BGI";"00 - Bitte eine Fachabteilung auswählen","LEER";0,"Leer"},2,0)</f>
        <v>Leer</v>
      </c>
      <c r="U70" s="6"/>
      <c r="V70" s="6">
        <f t="shared" si="0"/>
        <v>0</v>
      </c>
      <c r="W70" s="6">
        <f>VLOOKUP($C70,{"29 - Psychiatrie (Erwachsene)",1;"30 - Kinder- und Jugendpsychiatrie",1;"31 - Psychosomatik",1;"00 - Bitte eine Fachabteilung auswählen",0;0,0},2,0)</f>
        <v>0</v>
      </c>
      <c r="X70" s="6">
        <f t="shared" si="1"/>
        <v>1</v>
      </c>
      <c r="Y70" s="6">
        <f t="shared" si="2"/>
        <v>0</v>
      </c>
      <c r="Z70" s="6">
        <f t="shared" si="3"/>
        <v>0</v>
      </c>
      <c r="AA70" s="6"/>
    </row>
    <row r="71" spans="1:27" s="20" customFormat="1" ht="15" customHeight="1" x14ac:dyDescent="0.25">
      <c r="A71" s="19"/>
      <c r="B71" s="74" t="str">
        <f t="shared" si="4"/>
        <v>!!!</v>
      </c>
      <c r="C71" s="228"/>
      <c r="D71" s="210" t="s">
        <v>51</v>
      </c>
      <c r="E71" s="217"/>
      <c r="F71" s="220"/>
      <c r="G71" s="116"/>
      <c r="H71" s="115"/>
      <c r="R71" s="6"/>
      <c r="S71" s="6" t="str">
        <f>VLOOKUP(C70,{"29 - Psychiatrie (Erwachsene)","Einrichtungen2";"30 - Kinder- und Jugendpsychiatrie","Einrichtungen2";"31 - Psychosomatik","Einrichtungen2";"00 - Bitte eine Fachabteilung auswählen",0;0,"Leer"},2,0)</f>
        <v>Leer</v>
      </c>
      <c r="T71" s="6" t="str">
        <f>VLOOKUP($C71,{"29 - Psychiatrie (Erwachsene)","BGI";"30 - Kinder- und Jugendpsychiatrie","BGII";"31 - Psychosomatik","BGI";"00 - Bitte eine Fachabteilung auswählen","LEER";0,"Leer"},2,0)</f>
        <v>Leer</v>
      </c>
      <c r="U71" s="6"/>
      <c r="V71" s="6">
        <f t="shared" si="0"/>
        <v>0</v>
      </c>
      <c r="W71" s="6">
        <f>VLOOKUP($C71,{"29 - Psychiatrie (Erwachsene)",1;"30 - Kinder- und Jugendpsychiatrie",1;"31 - Psychosomatik",1;"00 - Bitte eine Fachabteilung auswählen",0;0,0},2,0)</f>
        <v>0</v>
      </c>
      <c r="X71" s="6">
        <f t="shared" si="1"/>
        <v>1</v>
      </c>
      <c r="Y71" s="6">
        <f t="shared" si="2"/>
        <v>0</v>
      </c>
      <c r="Z71" s="6">
        <f t="shared" si="3"/>
        <v>0</v>
      </c>
      <c r="AA71" s="6"/>
    </row>
    <row r="72" spans="1:27" s="20" customFormat="1" ht="15" customHeight="1" x14ac:dyDescent="0.25">
      <c r="A72" s="19"/>
      <c r="B72" s="74" t="str">
        <f t="shared" si="4"/>
        <v>!!!</v>
      </c>
      <c r="C72" s="228"/>
      <c r="D72" s="210" t="s">
        <v>51</v>
      </c>
      <c r="E72" s="217"/>
      <c r="F72" s="220"/>
      <c r="G72" s="116"/>
      <c r="H72" s="115"/>
      <c r="R72" s="6"/>
      <c r="S72" s="6" t="str">
        <f>VLOOKUP(C71,{"29 - Psychiatrie (Erwachsene)","Einrichtungen2";"30 - Kinder- und Jugendpsychiatrie","Einrichtungen2";"31 - Psychosomatik","Einrichtungen2";"00 - Bitte eine Fachabteilung auswählen",0;0,"Leer"},2,0)</f>
        <v>Leer</v>
      </c>
      <c r="T72" s="6" t="str">
        <f>VLOOKUP($C72,{"29 - Psychiatrie (Erwachsene)","BGI";"30 - Kinder- und Jugendpsychiatrie","BGII";"31 - Psychosomatik","BGI";"00 - Bitte eine Fachabteilung auswählen","LEER";0,"Leer"},2,0)</f>
        <v>Leer</v>
      </c>
      <c r="U72" s="6"/>
      <c r="V72" s="6">
        <f t="shared" si="0"/>
        <v>0</v>
      </c>
      <c r="W72" s="6">
        <f>VLOOKUP($C72,{"29 - Psychiatrie (Erwachsene)",1;"30 - Kinder- und Jugendpsychiatrie",1;"31 - Psychosomatik",1;"00 - Bitte eine Fachabteilung auswählen",0;0,0},2,0)</f>
        <v>0</v>
      </c>
      <c r="X72" s="6">
        <f t="shared" si="1"/>
        <v>1</v>
      </c>
      <c r="Y72" s="6">
        <f t="shared" si="2"/>
        <v>0</v>
      </c>
      <c r="Z72" s="6">
        <f t="shared" si="3"/>
        <v>0</v>
      </c>
      <c r="AA72" s="6"/>
    </row>
    <row r="73" spans="1:27" s="20" customFormat="1" ht="15" customHeight="1" x14ac:dyDescent="0.25">
      <c r="A73" s="19"/>
      <c r="B73" s="74" t="str">
        <f t="shared" si="4"/>
        <v>!!!</v>
      </c>
      <c r="C73" s="228"/>
      <c r="D73" s="210" t="s">
        <v>51</v>
      </c>
      <c r="E73" s="217"/>
      <c r="F73" s="220"/>
      <c r="G73" s="116"/>
      <c r="H73" s="115"/>
      <c r="R73" s="6"/>
      <c r="S73" s="6" t="str">
        <f>VLOOKUP(C72,{"29 - Psychiatrie (Erwachsene)","Einrichtungen2";"30 - Kinder- und Jugendpsychiatrie","Einrichtungen2";"31 - Psychosomatik","Einrichtungen2";"00 - Bitte eine Fachabteilung auswählen",0;0,"Leer"},2,0)</f>
        <v>Leer</v>
      </c>
      <c r="T73" s="6" t="str">
        <f>VLOOKUP($C73,{"29 - Psychiatrie (Erwachsene)","BGI";"30 - Kinder- und Jugendpsychiatrie","BGII";"31 - Psychosomatik","BGI";"00 - Bitte eine Fachabteilung auswählen","LEER";0,"Leer"},2,0)</f>
        <v>Leer</v>
      </c>
      <c r="U73" s="6"/>
      <c r="V73" s="6">
        <f t="shared" si="0"/>
        <v>0</v>
      </c>
      <c r="W73" s="6">
        <f>VLOOKUP($C73,{"29 - Psychiatrie (Erwachsene)",1;"30 - Kinder- und Jugendpsychiatrie",1;"31 - Psychosomatik",1;"00 - Bitte eine Fachabteilung auswählen",0;0,0},2,0)</f>
        <v>0</v>
      </c>
      <c r="X73" s="6">
        <f t="shared" si="1"/>
        <v>1</v>
      </c>
      <c r="Y73" s="6">
        <f t="shared" si="2"/>
        <v>0</v>
      </c>
      <c r="Z73" s="6">
        <f t="shared" si="3"/>
        <v>0</v>
      </c>
      <c r="AA73" s="6"/>
    </row>
    <row r="74" spans="1:27" s="20" customFormat="1" ht="15" customHeight="1" x14ac:dyDescent="0.25">
      <c r="A74" s="19"/>
      <c r="B74" s="74" t="str">
        <f t="shared" si="4"/>
        <v>!!!</v>
      </c>
      <c r="C74" s="228"/>
      <c r="D74" s="210" t="s">
        <v>51</v>
      </c>
      <c r="E74" s="217"/>
      <c r="F74" s="220"/>
      <c r="G74" s="116"/>
      <c r="H74" s="115"/>
      <c r="R74" s="6"/>
      <c r="S74" s="6" t="str">
        <f>VLOOKUP(C73,{"29 - Psychiatrie (Erwachsene)","Einrichtungen2";"30 - Kinder- und Jugendpsychiatrie","Einrichtungen2";"31 - Psychosomatik","Einrichtungen2";"00 - Bitte eine Fachabteilung auswählen",0;0,"Leer"},2,0)</f>
        <v>Leer</v>
      </c>
      <c r="T74" s="6" t="str">
        <f>VLOOKUP($C74,{"29 - Psychiatrie (Erwachsene)","BGI";"30 - Kinder- und Jugendpsychiatrie","BGII";"31 - Psychosomatik","BGI";"00 - Bitte eine Fachabteilung auswählen","LEER";0,"Leer"},2,0)</f>
        <v>Leer</v>
      </c>
      <c r="U74" s="6"/>
      <c r="V74" s="6">
        <f t="shared" si="0"/>
        <v>0</v>
      </c>
      <c r="W74" s="6">
        <f>VLOOKUP($C74,{"29 - Psychiatrie (Erwachsene)",1;"30 - Kinder- und Jugendpsychiatrie",1;"31 - Psychosomatik",1;"00 - Bitte eine Fachabteilung auswählen",0;0,0},2,0)</f>
        <v>0</v>
      </c>
      <c r="X74" s="6">
        <f t="shared" si="1"/>
        <v>1</v>
      </c>
      <c r="Y74" s="6">
        <f t="shared" si="2"/>
        <v>0</v>
      </c>
      <c r="Z74" s="6">
        <f t="shared" si="3"/>
        <v>0</v>
      </c>
      <c r="AA74" s="6"/>
    </row>
    <row r="75" spans="1:27" s="20" customFormat="1" ht="15" customHeight="1" x14ac:dyDescent="0.25">
      <c r="A75" s="19"/>
      <c r="B75" s="74" t="str">
        <f t="shared" si="4"/>
        <v>!!!</v>
      </c>
      <c r="C75" s="228"/>
      <c r="D75" s="210" t="s">
        <v>51</v>
      </c>
      <c r="E75" s="217"/>
      <c r="F75" s="220"/>
      <c r="G75" s="116"/>
      <c r="H75" s="115"/>
      <c r="R75" s="6"/>
      <c r="S75" s="6" t="str">
        <f>VLOOKUP(C74,{"29 - Psychiatrie (Erwachsene)","Einrichtungen2";"30 - Kinder- und Jugendpsychiatrie","Einrichtungen2";"31 - Psychosomatik","Einrichtungen2";"00 - Bitte eine Fachabteilung auswählen",0;0,"Leer"},2,0)</f>
        <v>Leer</v>
      </c>
      <c r="T75" s="6" t="str">
        <f>VLOOKUP($C75,{"29 - Psychiatrie (Erwachsene)","BGI";"30 - Kinder- und Jugendpsychiatrie","BGII";"31 - Psychosomatik","BGI";"00 - Bitte eine Fachabteilung auswählen","LEER";0,"Leer"},2,0)</f>
        <v>Leer</v>
      </c>
      <c r="U75" s="6"/>
      <c r="V75" s="6">
        <f t="shared" si="0"/>
        <v>0</v>
      </c>
      <c r="W75" s="6">
        <f>VLOOKUP($C75,{"29 - Psychiatrie (Erwachsene)",1;"30 - Kinder- und Jugendpsychiatrie",1;"31 - Psychosomatik",1;"00 - Bitte eine Fachabteilung auswählen",0;0,0},2,0)</f>
        <v>0</v>
      </c>
      <c r="X75" s="6">
        <f t="shared" si="1"/>
        <v>1</v>
      </c>
      <c r="Y75" s="6">
        <f t="shared" si="2"/>
        <v>0</v>
      </c>
      <c r="Z75" s="6">
        <f t="shared" si="3"/>
        <v>0</v>
      </c>
      <c r="AA75" s="6"/>
    </row>
    <row r="76" spans="1:27" s="20" customFormat="1" ht="15" customHeight="1" x14ac:dyDescent="0.25">
      <c r="A76" s="19"/>
      <c r="B76" s="74" t="str">
        <f t="shared" si="4"/>
        <v>!!!</v>
      </c>
      <c r="C76" s="228"/>
      <c r="D76" s="210" t="s">
        <v>51</v>
      </c>
      <c r="E76" s="217"/>
      <c r="F76" s="220"/>
      <c r="G76" s="116"/>
      <c r="H76" s="115"/>
      <c r="R76" s="6"/>
      <c r="S76" s="6" t="str">
        <f>VLOOKUP(C75,{"29 - Psychiatrie (Erwachsene)","Einrichtungen2";"30 - Kinder- und Jugendpsychiatrie","Einrichtungen2";"31 - Psychosomatik","Einrichtungen2";"00 - Bitte eine Fachabteilung auswählen",0;0,"Leer"},2,0)</f>
        <v>Leer</v>
      </c>
      <c r="T76" s="6" t="str">
        <f>VLOOKUP($C76,{"29 - Psychiatrie (Erwachsene)","BGI";"30 - Kinder- und Jugendpsychiatrie","BGII";"31 - Psychosomatik","BGI";"00 - Bitte eine Fachabteilung auswählen","LEER";0,"Leer"},2,0)</f>
        <v>Leer</v>
      </c>
      <c r="U76" s="6"/>
      <c r="V76" s="6">
        <f t="shared" si="0"/>
        <v>0</v>
      </c>
      <c r="W76" s="6">
        <f>VLOOKUP($C76,{"29 - Psychiatrie (Erwachsene)",1;"30 - Kinder- und Jugendpsychiatrie",1;"31 - Psychosomatik",1;"00 - Bitte eine Fachabteilung auswählen",0;0,0},2,0)</f>
        <v>0</v>
      </c>
      <c r="X76" s="6">
        <f t="shared" si="1"/>
        <v>1</v>
      </c>
      <c r="Y76" s="6">
        <f t="shared" si="2"/>
        <v>0</v>
      </c>
      <c r="Z76" s="6">
        <f t="shared" si="3"/>
        <v>0</v>
      </c>
      <c r="AA76" s="6"/>
    </row>
    <row r="77" spans="1:27" s="20" customFormat="1" ht="15" customHeight="1" x14ac:dyDescent="0.25">
      <c r="A77" s="19"/>
      <c r="B77" s="74" t="str">
        <f t="shared" si="4"/>
        <v>!!!</v>
      </c>
      <c r="C77" s="228"/>
      <c r="D77" s="210" t="s">
        <v>51</v>
      </c>
      <c r="E77" s="217"/>
      <c r="F77" s="220"/>
      <c r="G77" s="116"/>
      <c r="H77" s="115"/>
      <c r="R77" s="6"/>
      <c r="S77" s="6" t="str">
        <f>VLOOKUP(C76,{"29 - Psychiatrie (Erwachsene)","Einrichtungen2";"30 - Kinder- und Jugendpsychiatrie","Einrichtungen2";"31 - Psychosomatik","Einrichtungen2";"00 - Bitte eine Fachabteilung auswählen",0;0,"Leer"},2,0)</f>
        <v>Leer</v>
      </c>
      <c r="T77" s="6" t="str">
        <f>VLOOKUP($C77,{"29 - Psychiatrie (Erwachsene)","BGI";"30 - Kinder- und Jugendpsychiatrie","BGII";"31 - Psychosomatik","BGI";"00 - Bitte eine Fachabteilung auswählen","LEER";0,"Leer"},2,0)</f>
        <v>Leer</v>
      </c>
      <c r="U77" s="6"/>
      <c r="V77" s="6">
        <f t="shared" si="0"/>
        <v>0</v>
      </c>
      <c r="W77" s="6">
        <f>VLOOKUP($C77,{"29 - Psychiatrie (Erwachsene)",1;"30 - Kinder- und Jugendpsychiatrie",1;"31 - Psychosomatik",1;"00 - Bitte eine Fachabteilung auswählen",0;0,0},2,0)</f>
        <v>0</v>
      </c>
      <c r="X77" s="6">
        <f t="shared" si="1"/>
        <v>1</v>
      </c>
      <c r="Y77" s="6">
        <f t="shared" si="2"/>
        <v>0</v>
      </c>
      <c r="Z77" s="6">
        <f t="shared" si="3"/>
        <v>0</v>
      </c>
      <c r="AA77" s="6"/>
    </row>
    <row r="78" spans="1:27" s="20" customFormat="1" ht="15" customHeight="1" x14ac:dyDescent="0.25">
      <c r="A78" s="19"/>
      <c r="B78" s="74" t="str">
        <f t="shared" si="4"/>
        <v>!!!</v>
      </c>
      <c r="C78" s="228"/>
      <c r="D78" s="210" t="s">
        <v>51</v>
      </c>
      <c r="E78" s="217"/>
      <c r="F78" s="220"/>
      <c r="G78" s="116"/>
      <c r="H78" s="115"/>
      <c r="R78" s="6"/>
      <c r="S78" s="6" t="str">
        <f>VLOOKUP(C77,{"29 - Psychiatrie (Erwachsene)","Einrichtungen2";"30 - Kinder- und Jugendpsychiatrie","Einrichtungen2";"31 - Psychosomatik","Einrichtungen2";"00 - Bitte eine Fachabteilung auswählen",0;0,"Leer"},2,0)</f>
        <v>Leer</v>
      </c>
      <c r="T78" s="6" t="str">
        <f>VLOOKUP($C78,{"29 - Psychiatrie (Erwachsene)","BGI";"30 - Kinder- und Jugendpsychiatrie","BGII";"31 - Psychosomatik","BGI";"00 - Bitte eine Fachabteilung auswählen","LEER";0,"Leer"},2,0)</f>
        <v>Leer</v>
      </c>
      <c r="U78" s="6"/>
      <c r="V78" s="6">
        <f t="shared" si="0"/>
        <v>0</v>
      </c>
      <c r="W78" s="6">
        <f>VLOOKUP($C78,{"29 - Psychiatrie (Erwachsene)",1;"30 - Kinder- und Jugendpsychiatrie",1;"31 - Psychosomatik",1;"00 - Bitte eine Fachabteilung auswählen",0;0,0},2,0)</f>
        <v>0</v>
      </c>
      <c r="X78" s="6">
        <f t="shared" si="1"/>
        <v>1</v>
      </c>
      <c r="Y78" s="6">
        <f t="shared" si="2"/>
        <v>0</v>
      </c>
      <c r="Z78" s="6">
        <f t="shared" si="3"/>
        <v>0</v>
      </c>
      <c r="AA78" s="6"/>
    </row>
    <row r="79" spans="1:27" s="20" customFormat="1" ht="15" customHeight="1" x14ac:dyDescent="0.25">
      <c r="A79" s="19"/>
      <c r="B79" s="74" t="str">
        <f t="shared" si="4"/>
        <v>!!!</v>
      </c>
      <c r="C79" s="228"/>
      <c r="D79" s="210" t="s">
        <v>51</v>
      </c>
      <c r="E79" s="217"/>
      <c r="F79" s="220"/>
      <c r="G79" s="116"/>
      <c r="H79" s="115"/>
      <c r="R79" s="6"/>
      <c r="S79" s="6" t="str">
        <f>VLOOKUP(C78,{"29 - Psychiatrie (Erwachsene)","Einrichtungen2";"30 - Kinder- und Jugendpsychiatrie","Einrichtungen2";"31 - Psychosomatik","Einrichtungen2";"00 - Bitte eine Fachabteilung auswählen",0;0,"Leer"},2,0)</f>
        <v>Leer</v>
      </c>
      <c r="T79" s="6" t="str">
        <f>VLOOKUP($C79,{"29 - Psychiatrie (Erwachsene)","BGI";"30 - Kinder- und Jugendpsychiatrie","BGII";"31 - Psychosomatik","BGI";"00 - Bitte eine Fachabteilung auswählen","LEER";0,"Leer"},2,0)</f>
        <v>Leer</v>
      </c>
      <c r="U79" s="6"/>
      <c r="V79" s="6">
        <f t="shared" si="0"/>
        <v>0</v>
      </c>
      <c r="W79" s="6">
        <f>VLOOKUP($C79,{"29 - Psychiatrie (Erwachsene)",1;"30 - Kinder- und Jugendpsychiatrie",1;"31 - Psychosomatik",1;"00 - Bitte eine Fachabteilung auswählen",0;0,0},2,0)</f>
        <v>0</v>
      </c>
      <c r="X79" s="6">
        <f t="shared" si="1"/>
        <v>1</v>
      </c>
      <c r="Y79" s="6">
        <f t="shared" si="2"/>
        <v>0</v>
      </c>
      <c r="Z79" s="6">
        <f t="shared" si="3"/>
        <v>0</v>
      </c>
      <c r="AA79" s="6"/>
    </row>
    <row r="80" spans="1:27" s="20" customFormat="1" ht="15" customHeight="1" x14ac:dyDescent="0.25">
      <c r="A80" s="19"/>
      <c r="B80" s="74" t="str">
        <f t="shared" si="4"/>
        <v>!!!</v>
      </c>
      <c r="C80" s="228"/>
      <c r="D80" s="210" t="s">
        <v>51</v>
      </c>
      <c r="E80" s="217"/>
      <c r="F80" s="220"/>
      <c r="G80" s="116"/>
      <c r="H80" s="115"/>
      <c r="R80" s="6"/>
      <c r="S80" s="6" t="str">
        <f>VLOOKUP(C79,{"29 - Psychiatrie (Erwachsene)","Einrichtungen2";"30 - Kinder- und Jugendpsychiatrie","Einrichtungen2";"31 - Psychosomatik","Einrichtungen2";"00 - Bitte eine Fachabteilung auswählen",0;0,"Leer"},2,0)</f>
        <v>Leer</v>
      </c>
      <c r="T80" s="6" t="str">
        <f>VLOOKUP($C80,{"29 - Psychiatrie (Erwachsene)","BGI";"30 - Kinder- und Jugendpsychiatrie","BGII";"31 - Psychosomatik","BGI";"00 - Bitte eine Fachabteilung auswählen","LEER";0,"Leer"},2,0)</f>
        <v>Leer</v>
      </c>
      <c r="U80" s="6"/>
      <c r="V80" s="6">
        <f t="shared" si="0"/>
        <v>0</v>
      </c>
      <c r="W80" s="6">
        <f>VLOOKUP($C80,{"29 - Psychiatrie (Erwachsene)",1;"30 - Kinder- und Jugendpsychiatrie",1;"31 - Psychosomatik",1;"00 - Bitte eine Fachabteilung auswählen",0;0,0},2,0)</f>
        <v>0</v>
      </c>
      <c r="X80" s="6">
        <f t="shared" si="1"/>
        <v>1</v>
      </c>
      <c r="Y80" s="6">
        <f t="shared" si="2"/>
        <v>0</v>
      </c>
      <c r="Z80" s="6">
        <f t="shared" si="3"/>
        <v>0</v>
      </c>
      <c r="AA80" s="6"/>
    </row>
    <row r="81" spans="1:27" s="20" customFormat="1" ht="15" customHeight="1" x14ac:dyDescent="0.25">
      <c r="A81" s="19"/>
      <c r="B81" s="74" t="str">
        <f t="shared" si="4"/>
        <v>!!!</v>
      </c>
      <c r="C81" s="228"/>
      <c r="D81" s="210" t="s">
        <v>51</v>
      </c>
      <c r="E81" s="217"/>
      <c r="F81" s="220"/>
      <c r="G81" s="116"/>
      <c r="H81" s="115"/>
      <c r="R81" s="6"/>
      <c r="S81" s="6" t="str">
        <f>VLOOKUP(C80,{"29 - Psychiatrie (Erwachsene)","Einrichtungen2";"30 - Kinder- und Jugendpsychiatrie","Einrichtungen2";"31 - Psychosomatik","Einrichtungen2";"00 - Bitte eine Fachabteilung auswählen",0;0,"Leer"},2,0)</f>
        <v>Leer</v>
      </c>
      <c r="T81" s="6" t="str">
        <f>VLOOKUP($C81,{"29 - Psychiatrie (Erwachsene)","BGI";"30 - Kinder- und Jugendpsychiatrie","BGII";"31 - Psychosomatik","BGI";"00 - Bitte eine Fachabteilung auswählen","LEER";0,"Leer"},2,0)</f>
        <v>Leer</v>
      </c>
      <c r="U81" s="6"/>
      <c r="V81" s="6">
        <f t="shared" si="0"/>
        <v>0</v>
      </c>
      <c r="W81" s="6">
        <f>VLOOKUP($C81,{"29 - Psychiatrie (Erwachsene)",1;"30 - Kinder- und Jugendpsychiatrie",1;"31 - Psychosomatik",1;"00 - Bitte eine Fachabteilung auswählen",0;0,0},2,0)</f>
        <v>0</v>
      </c>
      <c r="X81" s="6">
        <f t="shared" si="1"/>
        <v>1</v>
      </c>
      <c r="Y81" s="6">
        <f t="shared" si="2"/>
        <v>0</v>
      </c>
      <c r="Z81" s="6">
        <f t="shared" si="3"/>
        <v>0</v>
      </c>
      <c r="AA81" s="6"/>
    </row>
    <row r="82" spans="1:27" s="20" customFormat="1" ht="15" customHeight="1" x14ac:dyDescent="0.25">
      <c r="A82" s="19"/>
      <c r="B82" s="74" t="str">
        <f t="shared" si="4"/>
        <v>!!!</v>
      </c>
      <c r="C82" s="228"/>
      <c r="D82" s="210" t="s">
        <v>51</v>
      </c>
      <c r="E82" s="217"/>
      <c r="F82" s="220"/>
      <c r="G82" s="116"/>
      <c r="H82" s="115"/>
      <c r="R82" s="6"/>
      <c r="S82" s="6" t="str">
        <f>VLOOKUP(C81,{"29 - Psychiatrie (Erwachsene)","Einrichtungen2";"30 - Kinder- und Jugendpsychiatrie","Einrichtungen2";"31 - Psychosomatik","Einrichtungen2";"00 - Bitte eine Fachabteilung auswählen",0;0,"Leer"},2,0)</f>
        <v>Leer</v>
      </c>
      <c r="T82" s="6" t="str">
        <f>VLOOKUP($C82,{"29 - Psychiatrie (Erwachsene)","BGI";"30 - Kinder- und Jugendpsychiatrie","BGII";"31 - Psychosomatik","BGI";"00 - Bitte eine Fachabteilung auswählen","LEER";0,"Leer"},2,0)</f>
        <v>Leer</v>
      </c>
      <c r="U82" s="6"/>
      <c r="V82" s="6">
        <f t="shared" ref="V82:V136" si="5">IF(LEN(B82)&gt;0,0,1)</f>
        <v>0</v>
      </c>
      <c r="W82" s="6">
        <f>VLOOKUP($C82,{"29 - Psychiatrie (Erwachsene)",1;"30 - Kinder- und Jugendpsychiatrie",1;"31 - Psychosomatik",1;"00 - Bitte eine Fachabteilung auswählen",0;0,0},2,0)</f>
        <v>0</v>
      </c>
      <c r="X82" s="6">
        <f t="shared" ref="X82:X136" si="6">IF(LEN(D82)&gt;0,1,0)</f>
        <v>1</v>
      </c>
      <c r="Y82" s="6">
        <f t="shared" ref="Y82:Y136" si="7">IF(LEN(E82)&gt;0,1,0)</f>
        <v>0</v>
      </c>
      <c r="Z82" s="6">
        <f t="shared" ref="Z82:Z136" si="8">IF(LEN(F82)&gt;0,1,0)</f>
        <v>0</v>
      </c>
      <c r="AA82" s="6"/>
    </row>
    <row r="83" spans="1:27" s="20" customFormat="1" ht="15" customHeight="1" x14ac:dyDescent="0.25">
      <c r="A83" s="19"/>
      <c r="B83" s="74" t="str">
        <f t="shared" ref="B83:B136" si="9">IF(SUM(W83:Z83)&lt;4,"!!!","")</f>
        <v>!!!</v>
      </c>
      <c r="C83" s="228"/>
      <c r="D83" s="210" t="s">
        <v>51</v>
      </c>
      <c r="E83" s="217"/>
      <c r="F83" s="220"/>
      <c r="G83" s="116"/>
      <c r="H83" s="115"/>
      <c r="R83" s="6"/>
      <c r="S83" s="6" t="str">
        <f>VLOOKUP(C82,{"29 - Psychiatrie (Erwachsene)","Einrichtungen2";"30 - Kinder- und Jugendpsychiatrie","Einrichtungen2";"31 - Psychosomatik","Einrichtungen2";"00 - Bitte eine Fachabteilung auswählen",0;0,"Leer"},2,0)</f>
        <v>Leer</v>
      </c>
      <c r="T83" s="6" t="str">
        <f>VLOOKUP($C83,{"29 - Psychiatrie (Erwachsene)","BGI";"30 - Kinder- und Jugendpsychiatrie","BGII";"31 - Psychosomatik","BGI";"00 - Bitte eine Fachabteilung auswählen","LEER";0,"Leer"},2,0)</f>
        <v>Leer</v>
      </c>
      <c r="U83" s="6"/>
      <c r="V83" s="6">
        <f t="shared" si="5"/>
        <v>0</v>
      </c>
      <c r="W83" s="6">
        <f>VLOOKUP($C83,{"29 - Psychiatrie (Erwachsene)",1;"30 - Kinder- und Jugendpsychiatrie",1;"31 - Psychosomatik",1;"00 - Bitte eine Fachabteilung auswählen",0;0,0},2,0)</f>
        <v>0</v>
      </c>
      <c r="X83" s="6">
        <f t="shared" si="6"/>
        <v>1</v>
      </c>
      <c r="Y83" s="6">
        <f t="shared" si="7"/>
        <v>0</v>
      </c>
      <c r="Z83" s="6">
        <f t="shared" si="8"/>
        <v>0</v>
      </c>
      <c r="AA83" s="6"/>
    </row>
    <row r="84" spans="1:27" s="20" customFormat="1" ht="15" customHeight="1" x14ac:dyDescent="0.25">
      <c r="A84" s="19"/>
      <c r="B84" s="74" t="str">
        <f t="shared" si="9"/>
        <v>!!!</v>
      </c>
      <c r="C84" s="228"/>
      <c r="D84" s="210" t="s">
        <v>51</v>
      </c>
      <c r="E84" s="217"/>
      <c r="F84" s="220"/>
      <c r="G84" s="116"/>
      <c r="H84" s="115"/>
      <c r="R84" s="6"/>
      <c r="S84" s="6" t="str">
        <f>VLOOKUP(C83,{"29 - Psychiatrie (Erwachsene)","Einrichtungen2";"30 - Kinder- und Jugendpsychiatrie","Einrichtungen2";"31 - Psychosomatik","Einrichtungen2";"00 - Bitte eine Fachabteilung auswählen",0;0,"Leer"},2,0)</f>
        <v>Leer</v>
      </c>
      <c r="T84" s="6" t="str">
        <f>VLOOKUP($C84,{"29 - Psychiatrie (Erwachsene)","BGI";"30 - Kinder- und Jugendpsychiatrie","BGII";"31 - Psychosomatik","BGI";"00 - Bitte eine Fachabteilung auswählen","LEER";0,"Leer"},2,0)</f>
        <v>Leer</v>
      </c>
      <c r="U84" s="6"/>
      <c r="V84" s="6">
        <f t="shared" si="5"/>
        <v>0</v>
      </c>
      <c r="W84" s="6">
        <f>VLOOKUP($C84,{"29 - Psychiatrie (Erwachsene)",1;"30 - Kinder- und Jugendpsychiatrie",1;"31 - Psychosomatik",1;"00 - Bitte eine Fachabteilung auswählen",0;0,0},2,0)</f>
        <v>0</v>
      </c>
      <c r="X84" s="6">
        <f t="shared" si="6"/>
        <v>1</v>
      </c>
      <c r="Y84" s="6">
        <f t="shared" si="7"/>
        <v>0</v>
      </c>
      <c r="Z84" s="6">
        <f t="shared" si="8"/>
        <v>0</v>
      </c>
      <c r="AA84" s="6"/>
    </row>
    <row r="85" spans="1:27" s="20" customFormat="1" ht="15" customHeight="1" x14ac:dyDescent="0.25">
      <c r="A85" s="19"/>
      <c r="B85" s="74" t="str">
        <f t="shared" si="9"/>
        <v>!!!</v>
      </c>
      <c r="C85" s="228"/>
      <c r="D85" s="210" t="s">
        <v>51</v>
      </c>
      <c r="E85" s="217"/>
      <c r="F85" s="220"/>
      <c r="G85" s="116"/>
      <c r="H85" s="115"/>
      <c r="R85" s="6"/>
      <c r="S85" s="6" t="str">
        <f>VLOOKUP(C84,{"29 - Psychiatrie (Erwachsene)","Einrichtungen2";"30 - Kinder- und Jugendpsychiatrie","Einrichtungen2";"31 - Psychosomatik","Einrichtungen2";"00 - Bitte eine Fachabteilung auswählen",0;0,"Leer"},2,0)</f>
        <v>Leer</v>
      </c>
      <c r="T85" s="6" t="str">
        <f>VLOOKUP($C85,{"29 - Psychiatrie (Erwachsene)","BGI";"30 - Kinder- und Jugendpsychiatrie","BGII";"31 - Psychosomatik","BGI";"00 - Bitte eine Fachabteilung auswählen","LEER";0,"Leer"},2,0)</f>
        <v>Leer</v>
      </c>
      <c r="U85" s="6"/>
      <c r="V85" s="6">
        <f t="shared" si="5"/>
        <v>0</v>
      </c>
      <c r="W85" s="6">
        <f>VLOOKUP($C85,{"29 - Psychiatrie (Erwachsene)",1;"30 - Kinder- und Jugendpsychiatrie",1;"31 - Psychosomatik",1;"00 - Bitte eine Fachabteilung auswählen",0;0,0},2,0)</f>
        <v>0</v>
      </c>
      <c r="X85" s="6">
        <f t="shared" si="6"/>
        <v>1</v>
      </c>
      <c r="Y85" s="6">
        <f t="shared" si="7"/>
        <v>0</v>
      </c>
      <c r="Z85" s="6">
        <f t="shared" si="8"/>
        <v>0</v>
      </c>
      <c r="AA85" s="6"/>
    </row>
    <row r="86" spans="1:27" s="20" customFormat="1" ht="15" customHeight="1" x14ac:dyDescent="0.25">
      <c r="A86" s="19"/>
      <c r="B86" s="74" t="str">
        <f t="shared" si="9"/>
        <v>!!!</v>
      </c>
      <c r="C86" s="228"/>
      <c r="D86" s="210" t="s">
        <v>51</v>
      </c>
      <c r="E86" s="217"/>
      <c r="F86" s="220"/>
      <c r="G86" s="116"/>
      <c r="H86" s="115"/>
      <c r="R86" s="6"/>
      <c r="S86" s="6" t="str">
        <f>VLOOKUP(C85,{"29 - Psychiatrie (Erwachsene)","Einrichtungen2";"30 - Kinder- und Jugendpsychiatrie","Einrichtungen2";"31 - Psychosomatik","Einrichtungen2";"00 - Bitte eine Fachabteilung auswählen",0;0,"Leer"},2,0)</f>
        <v>Leer</v>
      </c>
      <c r="T86" s="6" t="str">
        <f>VLOOKUP($C86,{"29 - Psychiatrie (Erwachsene)","BGI";"30 - Kinder- und Jugendpsychiatrie","BGII";"31 - Psychosomatik","BGI";"00 - Bitte eine Fachabteilung auswählen","LEER";0,"Leer"},2,0)</f>
        <v>Leer</v>
      </c>
      <c r="U86" s="6"/>
      <c r="V86" s="6">
        <f t="shared" si="5"/>
        <v>0</v>
      </c>
      <c r="W86" s="6">
        <f>VLOOKUP($C86,{"29 - Psychiatrie (Erwachsene)",1;"30 - Kinder- und Jugendpsychiatrie",1;"31 - Psychosomatik",1;"00 - Bitte eine Fachabteilung auswählen",0;0,0},2,0)</f>
        <v>0</v>
      </c>
      <c r="X86" s="6">
        <f t="shared" si="6"/>
        <v>1</v>
      </c>
      <c r="Y86" s="6">
        <f t="shared" si="7"/>
        <v>0</v>
      </c>
      <c r="Z86" s="6">
        <f t="shared" si="8"/>
        <v>0</v>
      </c>
      <c r="AA86" s="6"/>
    </row>
    <row r="87" spans="1:27" s="20" customFormat="1" ht="15" customHeight="1" x14ac:dyDescent="0.25">
      <c r="A87" s="19"/>
      <c r="B87" s="74" t="str">
        <f t="shared" si="9"/>
        <v>!!!</v>
      </c>
      <c r="C87" s="228"/>
      <c r="D87" s="210" t="s">
        <v>51</v>
      </c>
      <c r="E87" s="217"/>
      <c r="F87" s="220"/>
      <c r="G87" s="116"/>
      <c r="H87" s="115"/>
      <c r="R87" s="6"/>
      <c r="S87" s="6" t="str">
        <f>VLOOKUP(C86,{"29 - Psychiatrie (Erwachsene)","Einrichtungen2";"30 - Kinder- und Jugendpsychiatrie","Einrichtungen2";"31 - Psychosomatik","Einrichtungen2";"00 - Bitte eine Fachabteilung auswählen",0;0,"Leer"},2,0)</f>
        <v>Leer</v>
      </c>
      <c r="T87" s="6" t="str">
        <f>VLOOKUP($C87,{"29 - Psychiatrie (Erwachsene)","BGI";"30 - Kinder- und Jugendpsychiatrie","BGII";"31 - Psychosomatik","BGI";"00 - Bitte eine Fachabteilung auswählen","LEER";0,"Leer"},2,0)</f>
        <v>Leer</v>
      </c>
      <c r="U87" s="6"/>
      <c r="V87" s="6">
        <f t="shared" si="5"/>
        <v>0</v>
      </c>
      <c r="W87" s="6">
        <f>VLOOKUP($C87,{"29 - Psychiatrie (Erwachsene)",1;"30 - Kinder- und Jugendpsychiatrie",1;"31 - Psychosomatik",1;"00 - Bitte eine Fachabteilung auswählen",0;0,0},2,0)</f>
        <v>0</v>
      </c>
      <c r="X87" s="6">
        <f t="shared" si="6"/>
        <v>1</v>
      </c>
      <c r="Y87" s="6">
        <f t="shared" si="7"/>
        <v>0</v>
      </c>
      <c r="Z87" s="6">
        <f t="shared" si="8"/>
        <v>0</v>
      </c>
      <c r="AA87" s="6"/>
    </row>
    <row r="88" spans="1:27" s="20" customFormat="1" ht="15" customHeight="1" x14ac:dyDescent="0.25">
      <c r="A88" s="19"/>
      <c r="B88" s="74" t="str">
        <f t="shared" si="9"/>
        <v>!!!</v>
      </c>
      <c r="C88" s="228"/>
      <c r="D88" s="210" t="s">
        <v>51</v>
      </c>
      <c r="E88" s="217"/>
      <c r="F88" s="220"/>
      <c r="G88" s="116"/>
      <c r="H88" s="115"/>
      <c r="R88" s="6"/>
      <c r="S88" s="6" t="str">
        <f>VLOOKUP(C87,{"29 - Psychiatrie (Erwachsene)","Einrichtungen2";"30 - Kinder- und Jugendpsychiatrie","Einrichtungen2";"31 - Psychosomatik","Einrichtungen2";"00 - Bitte eine Fachabteilung auswählen",0;0,"Leer"},2,0)</f>
        <v>Leer</v>
      </c>
      <c r="T88" s="6" t="str">
        <f>VLOOKUP($C88,{"29 - Psychiatrie (Erwachsene)","BGI";"30 - Kinder- und Jugendpsychiatrie","BGII";"31 - Psychosomatik","BGI";"00 - Bitte eine Fachabteilung auswählen","LEER";0,"Leer"},2,0)</f>
        <v>Leer</v>
      </c>
      <c r="U88" s="6"/>
      <c r="V88" s="6">
        <f t="shared" si="5"/>
        <v>0</v>
      </c>
      <c r="W88" s="6">
        <f>VLOOKUP($C88,{"29 - Psychiatrie (Erwachsene)",1;"30 - Kinder- und Jugendpsychiatrie",1;"31 - Psychosomatik",1;"00 - Bitte eine Fachabteilung auswählen",0;0,0},2,0)</f>
        <v>0</v>
      </c>
      <c r="X88" s="6">
        <f t="shared" si="6"/>
        <v>1</v>
      </c>
      <c r="Y88" s="6">
        <f t="shared" si="7"/>
        <v>0</v>
      </c>
      <c r="Z88" s="6">
        <f t="shared" si="8"/>
        <v>0</v>
      </c>
      <c r="AA88" s="6"/>
    </row>
    <row r="89" spans="1:27" s="20" customFormat="1" ht="15" customHeight="1" x14ac:dyDescent="0.25">
      <c r="A89" s="19"/>
      <c r="B89" s="74" t="str">
        <f t="shared" si="9"/>
        <v>!!!</v>
      </c>
      <c r="C89" s="228"/>
      <c r="D89" s="210" t="s">
        <v>51</v>
      </c>
      <c r="E89" s="217"/>
      <c r="F89" s="220"/>
      <c r="G89" s="116"/>
      <c r="H89" s="115"/>
      <c r="R89" s="6"/>
      <c r="S89" s="6" t="str">
        <f>VLOOKUP(C88,{"29 - Psychiatrie (Erwachsene)","Einrichtungen2";"30 - Kinder- und Jugendpsychiatrie","Einrichtungen2";"31 - Psychosomatik","Einrichtungen2";"00 - Bitte eine Fachabteilung auswählen",0;0,"Leer"},2,0)</f>
        <v>Leer</v>
      </c>
      <c r="T89" s="6" t="str">
        <f>VLOOKUP($C89,{"29 - Psychiatrie (Erwachsene)","BGI";"30 - Kinder- und Jugendpsychiatrie","BGII";"31 - Psychosomatik","BGI";"00 - Bitte eine Fachabteilung auswählen","LEER";0,"Leer"},2,0)</f>
        <v>Leer</v>
      </c>
      <c r="U89" s="6"/>
      <c r="V89" s="6">
        <f t="shared" si="5"/>
        <v>0</v>
      </c>
      <c r="W89" s="6">
        <f>VLOOKUP($C89,{"29 - Psychiatrie (Erwachsene)",1;"30 - Kinder- und Jugendpsychiatrie",1;"31 - Psychosomatik",1;"00 - Bitte eine Fachabteilung auswählen",0;0,0},2,0)</f>
        <v>0</v>
      </c>
      <c r="X89" s="6">
        <f t="shared" si="6"/>
        <v>1</v>
      </c>
      <c r="Y89" s="6">
        <f t="shared" si="7"/>
        <v>0</v>
      </c>
      <c r="Z89" s="6">
        <f t="shared" si="8"/>
        <v>0</v>
      </c>
      <c r="AA89" s="6"/>
    </row>
    <row r="90" spans="1:27" s="20" customFormat="1" ht="15" customHeight="1" x14ac:dyDescent="0.25">
      <c r="A90" s="19"/>
      <c r="B90" s="74" t="str">
        <f t="shared" si="9"/>
        <v>!!!</v>
      </c>
      <c r="C90" s="228"/>
      <c r="D90" s="210" t="s">
        <v>51</v>
      </c>
      <c r="E90" s="217"/>
      <c r="F90" s="220"/>
      <c r="G90" s="116"/>
      <c r="H90" s="115"/>
      <c r="R90" s="6"/>
      <c r="S90" s="6" t="str">
        <f>VLOOKUP(C89,{"29 - Psychiatrie (Erwachsene)","Einrichtungen2";"30 - Kinder- und Jugendpsychiatrie","Einrichtungen2";"31 - Psychosomatik","Einrichtungen2";"00 - Bitte eine Fachabteilung auswählen",0;0,"Leer"},2,0)</f>
        <v>Leer</v>
      </c>
      <c r="T90" s="6" t="str">
        <f>VLOOKUP($C90,{"29 - Psychiatrie (Erwachsene)","BGI";"30 - Kinder- und Jugendpsychiatrie","BGII";"31 - Psychosomatik","BGI";"00 - Bitte eine Fachabteilung auswählen","LEER";0,"Leer"},2,0)</f>
        <v>Leer</v>
      </c>
      <c r="U90" s="6"/>
      <c r="V90" s="6">
        <f t="shared" si="5"/>
        <v>0</v>
      </c>
      <c r="W90" s="6">
        <f>VLOOKUP($C90,{"29 - Psychiatrie (Erwachsene)",1;"30 - Kinder- und Jugendpsychiatrie",1;"31 - Psychosomatik",1;"00 - Bitte eine Fachabteilung auswählen",0;0,0},2,0)</f>
        <v>0</v>
      </c>
      <c r="X90" s="6">
        <f t="shared" si="6"/>
        <v>1</v>
      </c>
      <c r="Y90" s="6">
        <f t="shared" si="7"/>
        <v>0</v>
      </c>
      <c r="Z90" s="6">
        <f t="shared" si="8"/>
        <v>0</v>
      </c>
      <c r="AA90" s="6"/>
    </row>
    <row r="91" spans="1:27" s="20" customFormat="1" ht="15" customHeight="1" x14ac:dyDescent="0.25">
      <c r="A91" s="19"/>
      <c r="B91" s="74" t="str">
        <f t="shared" si="9"/>
        <v>!!!</v>
      </c>
      <c r="C91" s="228"/>
      <c r="D91" s="210" t="s">
        <v>51</v>
      </c>
      <c r="E91" s="217"/>
      <c r="F91" s="220"/>
      <c r="G91" s="116"/>
      <c r="H91" s="115"/>
      <c r="R91" s="6"/>
      <c r="S91" s="6" t="str">
        <f>VLOOKUP(C90,{"29 - Psychiatrie (Erwachsene)","Einrichtungen2";"30 - Kinder- und Jugendpsychiatrie","Einrichtungen2";"31 - Psychosomatik","Einrichtungen2";"00 - Bitte eine Fachabteilung auswählen",0;0,"Leer"},2,0)</f>
        <v>Leer</v>
      </c>
      <c r="T91" s="6" t="str">
        <f>VLOOKUP($C91,{"29 - Psychiatrie (Erwachsene)","BGI";"30 - Kinder- und Jugendpsychiatrie","BGII";"31 - Psychosomatik","BGI";"00 - Bitte eine Fachabteilung auswählen","LEER";0,"Leer"},2,0)</f>
        <v>Leer</v>
      </c>
      <c r="U91" s="6"/>
      <c r="V91" s="6">
        <f t="shared" si="5"/>
        <v>0</v>
      </c>
      <c r="W91" s="6">
        <f>VLOOKUP($C91,{"29 - Psychiatrie (Erwachsene)",1;"30 - Kinder- und Jugendpsychiatrie",1;"31 - Psychosomatik",1;"00 - Bitte eine Fachabteilung auswählen",0;0,0},2,0)</f>
        <v>0</v>
      </c>
      <c r="X91" s="6">
        <f t="shared" si="6"/>
        <v>1</v>
      </c>
      <c r="Y91" s="6">
        <f t="shared" si="7"/>
        <v>0</v>
      </c>
      <c r="Z91" s="6">
        <f t="shared" si="8"/>
        <v>0</v>
      </c>
      <c r="AA91" s="6"/>
    </row>
    <row r="92" spans="1:27" s="20" customFormat="1" ht="15" customHeight="1" x14ac:dyDescent="0.25">
      <c r="A92" s="19"/>
      <c r="B92" s="74" t="str">
        <f t="shared" si="9"/>
        <v>!!!</v>
      </c>
      <c r="C92" s="228"/>
      <c r="D92" s="210" t="s">
        <v>51</v>
      </c>
      <c r="E92" s="217"/>
      <c r="F92" s="220"/>
      <c r="G92" s="116"/>
      <c r="H92" s="115"/>
      <c r="R92" s="6"/>
      <c r="S92" s="6" t="str">
        <f>VLOOKUP(C91,{"29 - Psychiatrie (Erwachsene)","Einrichtungen2";"30 - Kinder- und Jugendpsychiatrie","Einrichtungen2";"31 - Psychosomatik","Einrichtungen2";"00 - Bitte eine Fachabteilung auswählen",0;0,"Leer"},2,0)</f>
        <v>Leer</v>
      </c>
      <c r="T92" s="6" t="str">
        <f>VLOOKUP($C92,{"29 - Psychiatrie (Erwachsene)","BGI";"30 - Kinder- und Jugendpsychiatrie","BGII";"31 - Psychosomatik","BGI";"00 - Bitte eine Fachabteilung auswählen","LEER";0,"Leer"},2,0)</f>
        <v>Leer</v>
      </c>
      <c r="U92" s="6"/>
      <c r="V92" s="6">
        <f t="shared" si="5"/>
        <v>0</v>
      </c>
      <c r="W92" s="6">
        <f>VLOOKUP($C92,{"29 - Psychiatrie (Erwachsene)",1;"30 - Kinder- und Jugendpsychiatrie",1;"31 - Psychosomatik",1;"00 - Bitte eine Fachabteilung auswählen",0;0,0},2,0)</f>
        <v>0</v>
      </c>
      <c r="X92" s="6">
        <f t="shared" si="6"/>
        <v>1</v>
      </c>
      <c r="Y92" s="6">
        <f t="shared" si="7"/>
        <v>0</v>
      </c>
      <c r="Z92" s="6">
        <f t="shared" si="8"/>
        <v>0</v>
      </c>
      <c r="AA92" s="6"/>
    </row>
    <row r="93" spans="1:27" s="20" customFormat="1" ht="15" customHeight="1" x14ac:dyDescent="0.25">
      <c r="A93" s="19"/>
      <c r="B93" s="74" t="str">
        <f t="shared" si="9"/>
        <v>!!!</v>
      </c>
      <c r="C93" s="228"/>
      <c r="D93" s="210" t="s">
        <v>51</v>
      </c>
      <c r="E93" s="217"/>
      <c r="F93" s="220"/>
      <c r="G93" s="116"/>
      <c r="H93" s="115"/>
      <c r="R93" s="6"/>
      <c r="S93" s="6" t="str">
        <f>VLOOKUP(C92,{"29 - Psychiatrie (Erwachsene)","Einrichtungen2";"30 - Kinder- und Jugendpsychiatrie","Einrichtungen2";"31 - Psychosomatik","Einrichtungen2";"00 - Bitte eine Fachabteilung auswählen",0;0,"Leer"},2,0)</f>
        <v>Leer</v>
      </c>
      <c r="T93" s="6" t="str">
        <f>VLOOKUP($C93,{"29 - Psychiatrie (Erwachsene)","BGI";"30 - Kinder- und Jugendpsychiatrie","BGII";"31 - Psychosomatik","BGI";"00 - Bitte eine Fachabteilung auswählen","LEER";0,"Leer"},2,0)</f>
        <v>Leer</v>
      </c>
      <c r="U93" s="6"/>
      <c r="V93" s="6">
        <f t="shared" si="5"/>
        <v>0</v>
      </c>
      <c r="W93" s="6">
        <f>VLOOKUP($C93,{"29 - Psychiatrie (Erwachsene)",1;"30 - Kinder- und Jugendpsychiatrie",1;"31 - Psychosomatik",1;"00 - Bitte eine Fachabteilung auswählen",0;0,0},2,0)</f>
        <v>0</v>
      </c>
      <c r="X93" s="6">
        <f t="shared" si="6"/>
        <v>1</v>
      </c>
      <c r="Y93" s="6">
        <f t="shared" si="7"/>
        <v>0</v>
      </c>
      <c r="Z93" s="6">
        <f t="shared" si="8"/>
        <v>0</v>
      </c>
      <c r="AA93" s="6"/>
    </row>
    <row r="94" spans="1:27" s="20" customFormat="1" ht="15" customHeight="1" x14ac:dyDescent="0.25">
      <c r="A94" s="19"/>
      <c r="B94" s="74" t="str">
        <f t="shared" si="9"/>
        <v>!!!</v>
      </c>
      <c r="C94" s="228"/>
      <c r="D94" s="210" t="s">
        <v>51</v>
      </c>
      <c r="E94" s="217"/>
      <c r="F94" s="220"/>
      <c r="G94" s="116"/>
      <c r="H94" s="115"/>
      <c r="R94" s="6"/>
      <c r="S94" s="6" t="str">
        <f>VLOOKUP(C93,{"29 - Psychiatrie (Erwachsene)","Einrichtungen2";"30 - Kinder- und Jugendpsychiatrie","Einrichtungen2";"31 - Psychosomatik","Einrichtungen2";"00 - Bitte eine Fachabteilung auswählen",0;0,"Leer"},2,0)</f>
        <v>Leer</v>
      </c>
      <c r="T94" s="6" t="str">
        <f>VLOOKUP($C94,{"29 - Psychiatrie (Erwachsene)","BGI";"30 - Kinder- und Jugendpsychiatrie","BGII";"31 - Psychosomatik","BGI";"00 - Bitte eine Fachabteilung auswählen","LEER";0,"Leer"},2,0)</f>
        <v>Leer</v>
      </c>
      <c r="U94" s="6"/>
      <c r="V94" s="6">
        <f t="shared" si="5"/>
        <v>0</v>
      </c>
      <c r="W94" s="6">
        <f>VLOOKUP($C94,{"29 - Psychiatrie (Erwachsene)",1;"30 - Kinder- und Jugendpsychiatrie",1;"31 - Psychosomatik",1;"00 - Bitte eine Fachabteilung auswählen",0;0,0},2,0)</f>
        <v>0</v>
      </c>
      <c r="X94" s="6">
        <f t="shared" si="6"/>
        <v>1</v>
      </c>
      <c r="Y94" s="6">
        <f t="shared" si="7"/>
        <v>0</v>
      </c>
      <c r="Z94" s="6">
        <f t="shared" si="8"/>
        <v>0</v>
      </c>
      <c r="AA94" s="6"/>
    </row>
    <row r="95" spans="1:27" s="20" customFormat="1" ht="15" customHeight="1" x14ac:dyDescent="0.25">
      <c r="A95" s="19"/>
      <c r="B95" s="74" t="str">
        <f t="shared" si="9"/>
        <v>!!!</v>
      </c>
      <c r="C95" s="228"/>
      <c r="D95" s="210" t="s">
        <v>51</v>
      </c>
      <c r="E95" s="217"/>
      <c r="F95" s="220"/>
      <c r="G95" s="116"/>
      <c r="H95" s="115"/>
      <c r="R95" s="6"/>
      <c r="S95" s="6" t="str">
        <f>VLOOKUP(C94,{"29 - Psychiatrie (Erwachsene)","Einrichtungen2";"30 - Kinder- und Jugendpsychiatrie","Einrichtungen2";"31 - Psychosomatik","Einrichtungen2";"00 - Bitte eine Fachabteilung auswählen",0;0,"Leer"},2,0)</f>
        <v>Leer</v>
      </c>
      <c r="T95" s="6" t="str">
        <f>VLOOKUP($C95,{"29 - Psychiatrie (Erwachsene)","BGI";"30 - Kinder- und Jugendpsychiatrie","BGII";"31 - Psychosomatik","BGI";"00 - Bitte eine Fachabteilung auswählen","LEER";0,"Leer"},2,0)</f>
        <v>Leer</v>
      </c>
      <c r="U95" s="6"/>
      <c r="V95" s="6">
        <f t="shared" si="5"/>
        <v>0</v>
      </c>
      <c r="W95" s="6">
        <f>VLOOKUP($C95,{"29 - Psychiatrie (Erwachsene)",1;"30 - Kinder- und Jugendpsychiatrie",1;"31 - Psychosomatik",1;"00 - Bitte eine Fachabteilung auswählen",0;0,0},2,0)</f>
        <v>0</v>
      </c>
      <c r="X95" s="6">
        <f t="shared" si="6"/>
        <v>1</v>
      </c>
      <c r="Y95" s="6">
        <f t="shared" si="7"/>
        <v>0</v>
      </c>
      <c r="Z95" s="6">
        <f t="shared" si="8"/>
        <v>0</v>
      </c>
      <c r="AA95" s="6"/>
    </row>
    <row r="96" spans="1:27" s="20" customFormat="1" ht="15" customHeight="1" x14ac:dyDescent="0.25">
      <c r="A96" s="19"/>
      <c r="B96" s="74" t="str">
        <f t="shared" si="9"/>
        <v>!!!</v>
      </c>
      <c r="C96" s="228"/>
      <c r="D96" s="210" t="s">
        <v>51</v>
      </c>
      <c r="E96" s="217"/>
      <c r="F96" s="220"/>
      <c r="G96" s="116"/>
      <c r="H96" s="115"/>
      <c r="R96" s="6"/>
      <c r="S96" s="6" t="str">
        <f>VLOOKUP(C95,{"29 - Psychiatrie (Erwachsene)","Einrichtungen2";"30 - Kinder- und Jugendpsychiatrie","Einrichtungen2";"31 - Psychosomatik","Einrichtungen2";"00 - Bitte eine Fachabteilung auswählen",0;0,"Leer"},2,0)</f>
        <v>Leer</v>
      </c>
      <c r="T96" s="6" t="str">
        <f>VLOOKUP($C96,{"29 - Psychiatrie (Erwachsene)","BGI";"30 - Kinder- und Jugendpsychiatrie","BGII";"31 - Psychosomatik","BGI";"00 - Bitte eine Fachabteilung auswählen","LEER";0,"Leer"},2,0)</f>
        <v>Leer</v>
      </c>
      <c r="U96" s="6"/>
      <c r="V96" s="6">
        <f t="shared" si="5"/>
        <v>0</v>
      </c>
      <c r="W96" s="6">
        <f>VLOOKUP($C96,{"29 - Psychiatrie (Erwachsene)",1;"30 - Kinder- und Jugendpsychiatrie",1;"31 - Psychosomatik",1;"00 - Bitte eine Fachabteilung auswählen",0;0,0},2,0)</f>
        <v>0</v>
      </c>
      <c r="X96" s="6">
        <f t="shared" si="6"/>
        <v>1</v>
      </c>
      <c r="Y96" s="6">
        <f t="shared" si="7"/>
        <v>0</v>
      </c>
      <c r="Z96" s="6">
        <f t="shared" si="8"/>
        <v>0</v>
      </c>
      <c r="AA96" s="6"/>
    </row>
    <row r="97" spans="1:27" s="20" customFormat="1" ht="15" customHeight="1" x14ac:dyDescent="0.25">
      <c r="A97" s="19"/>
      <c r="B97" s="74" t="str">
        <f t="shared" si="9"/>
        <v>!!!</v>
      </c>
      <c r="C97" s="228"/>
      <c r="D97" s="210" t="s">
        <v>51</v>
      </c>
      <c r="E97" s="217"/>
      <c r="F97" s="220"/>
      <c r="G97" s="116"/>
      <c r="H97" s="115"/>
      <c r="R97" s="6"/>
      <c r="S97" s="6" t="str">
        <f>VLOOKUP(C96,{"29 - Psychiatrie (Erwachsene)","Einrichtungen2";"30 - Kinder- und Jugendpsychiatrie","Einrichtungen2";"31 - Psychosomatik","Einrichtungen2";"00 - Bitte eine Fachabteilung auswählen",0;0,"Leer"},2,0)</f>
        <v>Leer</v>
      </c>
      <c r="T97" s="6" t="str">
        <f>VLOOKUP($C97,{"29 - Psychiatrie (Erwachsene)","BGI";"30 - Kinder- und Jugendpsychiatrie","BGII";"31 - Psychosomatik","BGI";"00 - Bitte eine Fachabteilung auswählen","LEER";0,"Leer"},2,0)</f>
        <v>Leer</v>
      </c>
      <c r="U97" s="6"/>
      <c r="V97" s="6">
        <f t="shared" si="5"/>
        <v>0</v>
      </c>
      <c r="W97" s="6">
        <f>VLOOKUP($C97,{"29 - Psychiatrie (Erwachsene)",1;"30 - Kinder- und Jugendpsychiatrie",1;"31 - Psychosomatik",1;"00 - Bitte eine Fachabteilung auswählen",0;0,0},2,0)</f>
        <v>0</v>
      </c>
      <c r="X97" s="6">
        <f t="shared" si="6"/>
        <v>1</v>
      </c>
      <c r="Y97" s="6">
        <f t="shared" si="7"/>
        <v>0</v>
      </c>
      <c r="Z97" s="6">
        <f t="shared" si="8"/>
        <v>0</v>
      </c>
      <c r="AA97" s="6"/>
    </row>
    <row r="98" spans="1:27" s="20" customFormat="1" ht="15" customHeight="1" x14ac:dyDescent="0.25">
      <c r="A98" s="19"/>
      <c r="B98" s="74" t="str">
        <f t="shared" si="9"/>
        <v>!!!</v>
      </c>
      <c r="C98" s="228"/>
      <c r="D98" s="210" t="s">
        <v>51</v>
      </c>
      <c r="E98" s="217"/>
      <c r="F98" s="220"/>
      <c r="G98" s="116"/>
      <c r="H98" s="115"/>
      <c r="R98" s="6"/>
      <c r="S98" s="6" t="str">
        <f>VLOOKUP(C97,{"29 - Psychiatrie (Erwachsene)","Einrichtungen2";"30 - Kinder- und Jugendpsychiatrie","Einrichtungen2";"31 - Psychosomatik","Einrichtungen2";"00 - Bitte eine Fachabteilung auswählen",0;0,"Leer"},2,0)</f>
        <v>Leer</v>
      </c>
      <c r="T98" s="6" t="str">
        <f>VLOOKUP($C98,{"29 - Psychiatrie (Erwachsene)","BGI";"30 - Kinder- und Jugendpsychiatrie","BGII";"31 - Psychosomatik","BGI";"00 - Bitte eine Fachabteilung auswählen","LEER";0,"Leer"},2,0)</f>
        <v>Leer</v>
      </c>
      <c r="U98" s="6"/>
      <c r="V98" s="6">
        <f t="shared" si="5"/>
        <v>0</v>
      </c>
      <c r="W98" s="6">
        <f>VLOOKUP($C98,{"29 - Psychiatrie (Erwachsene)",1;"30 - Kinder- und Jugendpsychiatrie",1;"31 - Psychosomatik",1;"00 - Bitte eine Fachabteilung auswählen",0;0,0},2,0)</f>
        <v>0</v>
      </c>
      <c r="X98" s="6">
        <f t="shared" si="6"/>
        <v>1</v>
      </c>
      <c r="Y98" s="6">
        <f t="shared" si="7"/>
        <v>0</v>
      </c>
      <c r="Z98" s="6">
        <f t="shared" si="8"/>
        <v>0</v>
      </c>
      <c r="AA98" s="6"/>
    </row>
    <row r="99" spans="1:27" s="20" customFormat="1" ht="15" customHeight="1" x14ac:dyDescent="0.25">
      <c r="A99" s="19"/>
      <c r="B99" s="74" t="str">
        <f t="shared" si="9"/>
        <v>!!!</v>
      </c>
      <c r="C99" s="228"/>
      <c r="D99" s="210" t="s">
        <v>51</v>
      </c>
      <c r="E99" s="217"/>
      <c r="F99" s="220"/>
      <c r="G99" s="116"/>
      <c r="H99" s="115"/>
      <c r="R99" s="6"/>
      <c r="S99" s="6" t="str">
        <f>VLOOKUP(C98,{"29 - Psychiatrie (Erwachsene)","Einrichtungen2";"30 - Kinder- und Jugendpsychiatrie","Einrichtungen2";"31 - Psychosomatik","Einrichtungen2";"00 - Bitte eine Fachabteilung auswählen",0;0,"Leer"},2,0)</f>
        <v>Leer</v>
      </c>
      <c r="T99" s="6" t="str">
        <f>VLOOKUP($C99,{"29 - Psychiatrie (Erwachsene)","BGI";"30 - Kinder- und Jugendpsychiatrie","BGII";"31 - Psychosomatik","BGI";"00 - Bitte eine Fachabteilung auswählen","LEER";0,"Leer"},2,0)</f>
        <v>Leer</v>
      </c>
      <c r="U99" s="6"/>
      <c r="V99" s="6">
        <f t="shared" si="5"/>
        <v>0</v>
      </c>
      <c r="W99" s="6">
        <f>VLOOKUP($C99,{"29 - Psychiatrie (Erwachsene)",1;"30 - Kinder- und Jugendpsychiatrie",1;"31 - Psychosomatik",1;"00 - Bitte eine Fachabteilung auswählen",0;0,0},2,0)</f>
        <v>0</v>
      </c>
      <c r="X99" s="6">
        <f t="shared" si="6"/>
        <v>1</v>
      </c>
      <c r="Y99" s="6">
        <f t="shared" si="7"/>
        <v>0</v>
      </c>
      <c r="Z99" s="6">
        <f t="shared" si="8"/>
        <v>0</v>
      </c>
      <c r="AA99" s="6"/>
    </row>
    <row r="100" spans="1:27" s="20" customFormat="1" ht="15" customHeight="1" x14ac:dyDescent="0.25">
      <c r="A100" s="19"/>
      <c r="B100" s="74" t="str">
        <f t="shared" si="9"/>
        <v>!!!</v>
      </c>
      <c r="C100" s="228"/>
      <c r="D100" s="210" t="s">
        <v>51</v>
      </c>
      <c r="E100" s="217"/>
      <c r="F100" s="220"/>
      <c r="G100" s="116"/>
      <c r="H100" s="115"/>
      <c r="R100" s="6"/>
      <c r="S100" s="6" t="str">
        <f>VLOOKUP(C99,{"29 - Psychiatrie (Erwachsene)","Einrichtungen2";"30 - Kinder- und Jugendpsychiatrie","Einrichtungen2";"31 - Psychosomatik","Einrichtungen2";"00 - Bitte eine Fachabteilung auswählen",0;0,"Leer"},2,0)</f>
        <v>Leer</v>
      </c>
      <c r="T100" s="6" t="str">
        <f>VLOOKUP($C100,{"29 - Psychiatrie (Erwachsene)","BGI";"30 - Kinder- und Jugendpsychiatrie","BGII";"31 - Psychosomatik","BGI";"00 - Bitte eine Fachabteilung auswählen","LEER";0,"Leer"},2,0)</f>
        <v>Leer</v>
      </c>
      <c r="U100" s="6"/>
      <c r="V100" s="6">
        <f t="shared" si="5"/>
        <v>0</v>
      </c>
      <c r="W100" s="6">
        <f>VLOOKUP($C100,{"29 - Psychiatrie (Erwachsene)",1;"30 - Kinder- und Jugendpsychiatrie",1;"31 - Psychosomatik",1;"00 - Bitte eine Fachabteilung auswählen",0;0,0},2,0)</f>
        <v>0</v>
      </c>
      <c r="X100" s="6">
        <f t="shared" si="6"/>
        <v>1</v>
      </c>
      <c r="Y100" s="6">
        <f t="shared" si="7"/>
        <v>0</v>
      </c>
      <c r="Z100" s="6">
        <f t="shared" si="8"/>
        <v>0</v>
      </c>
      <c r="AA100" s="6"/>
    </row>
    <row r="101" spans="1:27" s="20" customFormat="1" ht="15" customHeight="1" x14ac:dyDescent="0.25">
      <c r="A101" s="19"/>
      <c r="B101" s="74" t="str">
        <f t="shared" si="9"/>
        <v>!!!</v>
      </c>
      <c r="C101" s="228"/>
      <c r="D101" s="210" t="s">
        <v>51</v>
      </c>
      <c r="E101" s="217"/>
      <c r="F101" s="220"/>
      <c r="G101" s="116"/>
      <c r="H101" s="115"/>
      <c r="R101" s="6"/>
      <c r="S101" s="6" t="str">
        <f>VLOOKUP(C100,{"29 - Psychiatrie (Erwachsene)","Einrichtungen2";"30 - Kinder- und Jugendpsychiatrie","Einrichtungen2";"31 - Psychosomatik","Einrichtungen2";"00 - Bitte eine Fachabteilung auswählen",0;0,"Leer"},2,0)</f>
        <v>Leer</v>
      </c>
      <c r="T101" s="6" t="str">
        <f>VLOOKUP($C101,{"29 - Psychiatrie (Erwachsene)","BGI";"30 - Kinder- und Jugendpsychiatrie","BGII";"31 - Psychosomatik","BGI";"00 - Bitte eine Fachabteilung auswählen","LEER";0,"Leer"},2,0)</f>
        <v>Leer</v>
      </c>
      <c r="U101" s="6"/>
      <c r="V101" s="6">
        <f t="shared" si="5"/>
        <v>0</v>
      </c>
      <c r="W101" s="6">
        <f>VLOOKUP($C101,{"29 - Psychiatrie (Erwachsene)",1;"30 - Kinder- und Jugendpsychiatrie",1;"31 - Psychosomatik",1;"00 - Bitte eine Fachabteilung auswählen",0;0,0},2,0)</f>
        <v>0</v>
      </c>
      <c r="X101" s="6">
        <f t="shared" si="6"/>
        <v>1</v>
      </c>
      <c r="Y101" s="6">
        <f t="shared" si="7"/>
        <v>0</v>
      </c>
      <c r="Z101" s="6">
        <f t="shared" si="8"/>
        <v>0</v>
      </c>
      <c r="AA101" s="6"/>
    </row>
    <row r="102" spans="1:27" s="20" customFormat="1" ht="15" customHeight="1" x14ac:dyDescent="0.25">
      <c r="A102" s="19"/>
      <c r="B102" s="74" t="str">
        <f t="shared" si="9"/>
        <v>!!!</v>
      </c>
      <c r="C102" s="228"/>
      <c r="D102" s="210" t="s">
        <v>51</v>
      </c>
      <c r="E102" s="217"/>
      <c r="F102" s="220"/>
      <c r="G102" s="116"/>
      <c r="H102" s="115"/>
      <c r="R102" s="6"/>
      <c r="S102" s="6" t="str">
        <f>VLOOKUP(C101,{"29 - Psychiatrie (Erwachsene)","Einrichtungen2";"30 - Kinder- und Jugendpsychiatrie","Einrichtungen2";"31 - Psychosomatik","Einrichtungen2";"00 - Bitte eine Fachabteilung auswählen",0;0,"Leer"},2,0)</f>
        <v>Leer</v>
      </c>
      <c r="T102" s="6" t="str">
        <f>VLOOKUP($C102,{"29 - Psychiatrie (Erwachsene)","BGI";"30 - Kinder- und Jugendpsychiatrie","BGII";"31 - Psychosomatik","BGI";"00 - Bitte eine Fachabteilung auswählen","LEER";0,"Leer"},2,0)</f>
        <v>Leer</v>
      </c>
      <c r="U102" s="6"/>
      <c r="V102" s="6">
        <f t="shared" si="5"/>
        <v>0</v>
      </c>
      <c r="W102" s="6">
        <f>VLOOKUP($C102,{"29 - Psychiatrie (Erwachsene)",1;"30 - Kinder- und Jugendpsychiatrie",1;"31 - Psychosomatik",1;"00 - Bitte eine Fachabteilung auswählen",0;0,0},2,0)</f>
        <v>0</v>
      </c>
      <c r="X102" s="6">
        <f t="shared" si="6"/>
        <v>1</v>
      </c>
      <c r="Y102" s="6">
        <f t="shared" si="7"/>
        <v>0</v>
      </c>
      <c r="Z102" s="6">
        <f t="shared" si="8"/>
        <v>0</v>
      </c>
      <c r="AA102" s="6"/>
    </row>
    <row r="103" spans="1:27" s="20" customFormat="1" ht="15" customHeight="1" x14ac:dyDescent="0.25">
      <c r="A103" s="19"/>
      <c r="B103" s="74" t="str">
        <f t="shared" si="9"/>
        <v>!!!</v>
      </c>
      <c r="C103" s="228"/>
      <c r="D103" s="210" t="s">
        <v>51</v>
      </c>
      <c r="E103" s="217"/>
      <c r="F103" s="220"/>
      <c r="G103" s="116"/>
      <c r="H103" s="115"/>
      <c r="R103" s="6"/>
      <c r="S103" s="6" t="str">
        <f>VLOOKUP(C102,{"29 - Psychiatrie (Erwachsene)","Einrichtungen2";"30 - Kinder- und Jugendpsychiatrie","Einrichtungen2";"31 - Psychosomatik","Einrichtungen2";"00 - Bitte eine Fachabteilung auswählen",0;0,"Leer"},2,0)</f>
        <v>Leer</v>
      </c>
      <c r="T103" s="6" t="str">
        <f>VLOOKUP($C103,{"29 - Psychiatrie (Erwachsene)","BGI";"30 - Kinder- und Jugendpsychiatrie","BGII";"31 - Psychosomatik","BGI";"00 - Bitte eine Fachabteilung auswählen","LEER";0,"Leer"},2,0)</f>
        <v>Leer</v>
      </c>
      <c r="U103" s="6"/>
      <c r="V103" s="6">
        <f t="shared" si="5"/>
        <v>0</v>
      </c>
      <c r="W103" s="6">
        <f>VLOOKUP($C103,{"29 - Psychiatrie (Erwachsene)",1;"30 - Kinder- und Jugendpsychiatrie",1;"31 - Psychosomatik",1;"00 - Bitte eine Fachabteilung auswählen",0;0,0},2,0)</f>
        <v>0</v>
      </c>
      <c r="X103" s="6">
        <f t="shared" si="6"/>
        <v>1</v>
      </c>
      <c r="Y103" s="6">
        <f t="shared" si="7"/>
        <v>0</v>
      </c>
      <c r="Z103" s="6">
        <f t="shared" si="8"/>
        <v>0</v>
      </c>
      <c r="AA103" s="6"/>
    </row>
    <row r="104" spans="1:27" s="20" customFormat="1" ht="15" customHeight="1" x14ac:dyDescent="0.25">
      <c r="A104" s="19"/>
      <c r="B104" s="74" t="str">
        <f t="shared" si="9"/>
        <v>!!!</v>
      </c>
      <c r="C104" s="228"/>
      <c r="D104" s="210" t="s">
        <v>51</v>
      </c>
      <c r="E104" s="217"/>
      <c r="F104" s="220"/>
      <c r="G104" s="116"/>
      <c r="H104" s="115"/>
      <c r="R104" s="6"/>
      <c r="S104" s="6" t="str">
        <f>VLOOKUP(C103,{"29 - Psychiatrie (Erwachsene)","Einrichtungen2";"30 - Kinder- und Jugendpsychiatrie","Einrichtungen2";"31 - Psychosomatik","Einrichtungen2";"00 - Bitte eine Fachabteilung auswählen",0;0,"Leer"},2,0)</f>
        <v>Leer</v>
      </c>
      <c r="T104" s="6" t="str">
        <f>VLOOKUP($C104,{"29 - Psychiatrie (Erwachsene)","BGI";"30 - Kinder- und Jugendpsychiatrie","BGII";"31 - Psychosomatik","BGI";"00 - Bitte eine Fachabteilung auswählen","LEER";0,"Leer"},2,0)</f>
        <v>Leer</v>
      </c>
      <c r="U104" s="6"/>
      <c r="V104" s="6">
        <f t="shared" si="5"/>
        <v>0</v>
      </c>
      <c r="W104" s="6">
        <f>VLOOKUP($C104,{"29 - Psychiatrie (Erwachsene)",1;"30 - Kinder- und Jugendpsychiatrie",1;"31 - Psychosomatik",1;"00 - Bitte eine Fachabteilung auswählen",0;0,0},2,0)</f>
        <v>0</v>
      </c>
      <c r="X104" s="6">
        <f t="shared" si="6"/>
        <v>1</v>
      </c>
      <c r="Y104" s="6">
        <f t="shared" si="7"/>
        <v>0</v>
      </c>
      <c r="Z104" s="6">
        <f t="shared" si="8"/>
        <v>0</v>
      </c>
      <c r="AA104" s="6"/>
    </row>
    <row r="105" spans="1:27" s="20" customFormat="1" ht="15" customHeight="1" x14ac:dyDescent="0.25">
      <c r="A105" s="19"/>
      <c r="B105" s="74" t="str">
        <f t="shared" si="9"/>
        <v>!!!</v>
      </c>
      <c r="C105" s="228"/>
      <c r="D105" s="210" t="s">
        <v>51</v>
      </c>
      <c r="E105" s="217"/>
      <c r="F105" s="220"/>
      <c r="G105" s="116"/>
      <c r="H105" s="115"/>
      <c r="R105" s="6"/>
      <c r="S105" s="6" t="str">
        <f>VLOOKUP(C104,{"29 - Psychiatrie (Erwachsene)","Einrichtungen2";"30 - Kinder- und Jugendpsychiatrie","Einrichtungen2";"31 - Psychosomatik","Einrichtungen2";"00 - Bitte eine Fachabteilung auswählen",0;0,"Leer"},2,0)</f>
        <v>Leer</v>
      </c>
      <c r="T105" s="6" t="str">
        <f>VLOOKUP($C105,{"29 - Psychiatrie (Erwachsene)","BGI";"30 - Kinder- und Jugendpsychiatrie","BGII";"31 - Psychosomatik","BGI";"00 - Bitte eine Fachabteilung auswählen","LEER";0,"Leer"},2,0)</f>
        <v>Leer</v>
      </c>
      <c r="U105" s="6"/>
      <c r="V105" s="6">
        <f t="shared" si="5"/>
        <v>0</v>
      </c>
      <c r="W105" s="6">
        <f>VLOOKUP($C105,{"29 - Psychiatrie (Erwachsene)",1;"30 - Kinder- und Jugendpsychiatrie",1;"31 - Psychosomatik",1;"00 - Bitte eine Fachabteilung auswählen",0;0,0},2,0)</f>
        <v>0</v>
      </c>
      <c r="X105" s="6">
        <f t="shared" si="6"/>
        <v>1</v>
      </c>
      <c r="Y105" s="6">
        <f t="shared" si="7"/>
        <v>0</v>
      </c>
      <c r="Z105" s="6">
        <f t="shared" si="8"/>
        <v>0</v>
      </c>
      <c r="AA105" s="6"/>
    </row>
    <row r="106" spans="1:27" s="20" customFormat="1" ht="15" customHeight="1" x14ac:dyDescent="0.25">
      <c r="A106" s="19"/>
      <c r="B106" s="74" t="str">
        <f t="shared" si="9"/>
        <v>!!!</v>
      </c>
      <c r="C106" s="228"/>
      <c r="D106" s="210" t="s">
        <v>51</v>
      </c>
      <c r="E106" s="217"/>
      <c r="F106" s="220"/>
      <c r="G106" s="116"/>
      <c r="H106" s="115"/>
      <c r="R106" s="6"/>
      <c r="S106" s="6" t="str">
        <f>VLOOKUP(C105,{"29 - Psychiatrie (Erwachsene)","Einrichtungen2";"30 - Kinder- und Jugendpsychiatrie","Einrichtungen2";"31 - Psychosomatik","Einrichtungen2";"00 - Bitte eine Fachabteilung auswählen",0;0,"Leer"},2,0)</f>
        <v>Leer</v>
      </c>
      <c r="T106" s="6" t="str">
        <f>VLOOKUP($C106,{"29 - Psychiatrie (Erwachsene)","BGI";"30 - Kinder- und Jugendpsychiatrie","BGII";"31 - Psychosomatik","BGI";"00 - Bitte eine Fachabteilung auswählen","LEER";0,"Leer"},2,0)</f>
        <v>Leer</v>
      </c>
      <c r="U106" s="6"/>
      <c r="V106" s="6">
        <f t="shared" si="5"/>
        <v>0</v>
      </c>
      <c r="W106" s="6">
        <f>VLOOKUP($C106,{"29 - Psychiatrie (Erwachsene)",1;"30 - Kinder- und Jugendpsychiatrie",1;"31 - Psychosomatik",1;"00 - Bitte eine Fachabteilung auswählen",0;0,0},2,0)</f>
        <v>0</v>
      </c>
      <c r="X106" s="6">
        <f t="shared" si="6"/>
        <v>1</v>
      </c>
      <c r="Y106" s="6">
        <f t="shared" si="7"/>
        <v>0</v>
      </c>
      <c r="Z106" s="6">
        <f t="shared" si="8"/>
        <v>0</v>
      </c>
      <c r="AA106" s="6"/>
    </row>
    <row r="107" spans="1:27" s="20" customFormat="1" ht="15" customHeight="1" x14ac:dyDescent="0.25">
      <c r="A107" s="19"/>
      <c r="B107" s="74" t="str">
        <f t="shared" si="9"/>
        <v>!!!</v>
      </c>
      <c r="C107" s="228"/>
      <c r="D107" s="210" t="s">
        <v>51</v>
      </c>
      <c r="E107" s="217"/>
      <c r="F107" s="220"/>
      <c r="G107" s="116"/>
      <c r="H107" s="115"/>
      <c r="R107" s="6"/>
      <c r="S107" s="6" t="str">
        <f>VLOOKUP(C106,{"29 - Psychiatrie (Erwachsene)","Einrichtungen2";"30 - Kinder- und Jugendpsychiatrie","Einrichtungen2";"31 - Psychosomatik","Einrichtungen2";"00 - Bitte eine Fachabteilung auswählen",0;0,"Leer"},2,0)</f>
        <v>Leer</v>
      </c>
      <c r="T107" s="6" t="str">
        <f>VLOOKUP($C107,{"29 - Psychiatrie (Erwachsene)","BGI";"30 - Kinder- und Jugendpsychiatrie","BGII";"31 - Psychosomatik","BGI";"00 - Bitte eine Fachabteilung auswählen","LEER";0,"Leer"},2,0)</f>
        <v>Leer</v>
      </c>
      <c r="U107" s="6"/>
      <c r="V107" s="6">
        <f t="shared" si="5"/>
        <v>0</v>
      </c>
      <c r="W107" s="6">
        <f>VLOOKUP($C107,{"29 - Psychiatrie (Erwachsene)",1;"30 - Kinder- und Jugendpsychiatrie",1;"31 - Psychosomatik",1;"00 - Bitte eine Fachabteilung auswählen",0;0,0},2,0)</f>
        <v>0</v>
      </c>
      <c r="X107" s="6">
        <f t="shared" si="6"/>
        <v>1</v>
      </c>
      <c r="Y107" s="6">
        <f t="shared" si="7"/>
        <v>0</v>
      </c>
      <c r="Z107" s="6">
        <f t="shared" si="8"/>
        <v>0</v>
      </c>
      <c r="AA107" s="6"/>
    </row>
    <row r="108" spans="1:27" s="20" customFormat="1" ht="15" customHeight="1" x14ac:dyDescent="0.25">
      <c r="A108" s="19"/>
      <c r="B108" s="74" t="str">
        <f t="shared" si="9"/>
        <v>!!!</v>
      </c>
      <c r="C108" s="228"/>
      <c r="D108" s="210" t="s">
        <v>51</v>
      </c>
      <c r="E108" s="217"/>
      <c r="F108" s="220"/>
      <c r="G108" s="116"/>
      <c r="H108" s="115"/>
      <c r="R108" s="6"/>
      <c r="S108" s="6" t="str">
        <f>VLOOKUP(C107,{"29 - Psychiatrie (Erwachsene)","Einrichtungen2";"30 - Kinder- und Jugendpsychiatrie","Einrichtungen2";"31 - Psychosomatik","Einrichtungen2";"00 - Bitte eine Fachabteilung auswählen",0;0,"Leer"},2,0)</f>
        <v>Leer</v>
      </c>
      <c r="T108" s="6" t="str">
        <f>VLOOKUP($C108,{"29 - Psychiatrie (Erwachsene)","BGI";"30 - Kinder- und Jugendpsychiatrie","BGII";"31 - Psychosomatik","BGI";"00 - Bitte eine Fachabteilung auswählen","LEER";0,"Leer"},2,0)</f>
        <v>Leer</v>
      </c>
      <c r="U108" s="6"/>
      <c r="V108" s="6">
        <f t="shared" si="5"/>
        <v>0</v>
      </c>
      <c r="W108" s="6">
        <f>VLOOKUP($C108,{"29 - Psychiatrie (Erwachsene)",1;"30 - Kinder- und Jugendpsychiatrie",1;"31 - Psychosomatik",1;"00 - Bitte eine Fachabteilung auswählen",0;0,0},2,0)</f>
        <v>0</v>
      </c>
      <c r="X108" s="6">
        <f t="shared" si="6"/>
        <v>1</v>
      </c>
      <c r="Y108" s="6">
        <f t="shared" si="7"/>
        <v>0</v>
      </c>
      <c r="Z108" s="6">
        <f t="shared" si="8"/>
        <v>0</v>
      </c>
      <c r="AA108" s="6"/>
    </row>
    <row r="109" spans="1:27" s="20" customFormat="1" ht="15" customHeight="1" x14ac:dyDescent="0.25">
      <c r="A109" s="19"/>
      <c r="B109" s="74" t="str">
        <f t="shared" si="9"/>
        <v>!!!</v>
      </c>
      <c r="C109" s="228"/>
      <c r="D109" s="210" t="s">
        <v>51</v>
      </c>
      <c r="E109" s="217"/>
      <c r="F109" s="220"/>
      <c r="G109" s="116"/>
      <c r="H109" s="115"/>
      <c r="R109" s="6"/>
      <c r="S109" s="6" t="str">
        <f>VLOOKUP(C108,{"29 - Psychiatrie (Erwachsene)","Einrichtungen2";"30 - Kinder- und Jugendpsychiatrie","Einrichtungen2";"31 - Psychosomatik","Einrichtungen2";"00 - Bitte eine Fachabteilung auswählen",0;0,"Leer"},2,0)</f>
        <v>Leer</v>
      </c>
      <c r="T109" s="6" t="str">
        <f>VLOOKUP($C109,{"29 - Psychiatrie (Erwachsene)","BGI";"30 - Kinder- und Jugendpsychiatrie","BGII";"31 - Psychosomatik","BGI";"00 - Bitte eine Fachabteilung auswählen","LEER";0,"Leer"},2,0)</f>
        <v>Leer</v>
      </c>
      <c r="U109" s="6"/>
      <c r="V109" s="6">
        <f t="shared" si="5"/>
        <v>0</v>
      </c>
      <c r="W109" s="6">
        <f>VLOOKUP($C109,{"29 - Psychiatrie (Erwachsene)",1;"30 - Kinder- und Jugendpsychiatrie",1;"31 - Psychosomatik",1;"00 - Bitte eine Fachabteilung auswählen",0;0,0},2,0)</f>
        <v>0</v>
      </c>
      <c r="X109" s="6">
        <f t="shared" si="6"/>
        <v>1</v>
      </c>
      <c r="Y109" s="6">
        <f t="shared" si="7"/>
        <v>0</v>
      </c>
      <c r="Z109" s="6">
        <f t="shared" si="8"/>
        <v>0</v>
      </c>
      <c r="AA109" s="6"/>
    </row>
    <row r="110" spans="1:27" s="20" customFormat="1" ht="15" customHeight="1" x14ac:dyDescent="0.25">
      <c r="A110" s="19"/>
      <c r="B110" s="74" t="str">
        <f t="shared" si="9"/>
        <v>!!!</v>
      </c>
      <c r="C110" s="228"/>
      <c r="D110" s="210" t="s">
        <v>51</v>
      </c>
      <c r="E110" s="217"/>
      <c r="F110" s="220"/>
      <c r="G110" s="116"/>
      <c r="H110" s="115"/>
      <c r="R110" s="6"/>
      <c r="S110" s="6" t="str">
        <f>VLOOKUP(C109,{"29 - Psychiatrie (Erwachsene)","Einrichtungen2";"30 - Kinder- und Jugendpsychiatrie","Einrichtungen2";"31 - Psychosomatik","Einrichtungen2";"00 - Bitte eine Fachabteilung auswählen",0;0,"Leer"},2,0)</f>
        <v>Leer</v>
      </c>
      <c r="T110" s="6" t="str">
        <f>VLOOKUP($C110,{"29 - Psychiatrie (Erwachsene)","BGI";"30 - Kinder- und Jugendpsychiatrie","BGII";"31 - Psychosomatik","BGI";"00 - Bitte eine Fachabteilung auswählen","LEER";0,"Leer"},2,0)</f>
        <v>Leer</v>
      </c>
      <c r="U110" s="6"/>
      <c r="V110" s="6">
        <f t="shared" si="5"/>
        <v>0</v>
      </c>
      <c r="W110" s="6">
        <f>VLOOKUP($C110,{"29 - Psychiatrie (Erwachsene)",1;"30 - Kinder- und Jugendpsychiatrie",1;"31 - Psychosomatik",1;"00 - Bitte eine Fachabteilung auswählen",0;0,0},2,0)</f>
        <v>0</v>
      </c>
      <c r="X110" s="6">
        <f t="shared" si="6"/>
        <v>1</v>
      </c>
      <c r="Y110" s="6">
        <f t="shared" si="7"/>
        <v>0</v>
      </c>
      <c r="Z110" s="6">
        <f t="shared" si="8"/>
        <v>0</v>
      </c>
      <c r="AA110" s="6"/>
    </row>
    <row r="111" spans="1:27" s="20" customFormat="1" ht="15" customHeight="1" x14ac:dyDescent="0.25">
      <c r="A111" s="19"/>
      <c r="B111" s="74" t="str">
        <f t="shared" si="9"/>
        <v>!!!</v>
      </c>
      <c r="C111" s="228"/>
      <c r="D111" s="210" t="s">
        <v>51</v>
      </c>
      <c r="E111" s="217"/>
      <c r="F111" s="220"/>
      <c r="G111" s="116"/>
      <c r="H111" s="115"/>
      <c r="R111" s="6"/>
      <c r="S111" s="6" t="str">
        <f>VLOOKUP(C110,{"29 - Psychiatrie (Erwachsene)","Einrichtungen2";"30 - Kinder- und Jugendpsychiatrie","Einrichtungen2";"31 - Psychosomatik","Einrichtungen2";"00 - Bitte eine Fachabteilung auswählen",0;0,"Leer"},2,0)</f>
        <v>Leer</v>
      </c>
      <c r="T111" s="6" t="str">
        <f>VLOOKUP($C111,{"29 - Psychiatrie (Erwachsene)","BGI";"30 - Kinder- und Jugendpsychiatrie","BGII";"31 - Psychosomatik","BGI";"00 - Bitte eine Fachabteilung auswählen","LEER";0,"Leer"},2,0)</f>
        <v>Leer</v>
      </c>
      <c r="U111" s="6"/>
      <c r="V111" s="6">
        <f t="shared" si="5"/>
        <v>0</v>
      </c>
      <c r="W111" s="6">
        <f>VLOOKUP($C111,{"29 - Psychiatrie (Erwachsene)",1;"30 - Kinder- und Jugendpsychiatrie",1;"31 - Psychosomatik",1;"00 - Bitte eine Fachabteilung auswählen",0;0,0},2,0)</f>
        <v>0</v>
      </c>
      <c r="X111" s="6">
        <f t="shared" si="6"/>
        <v>1</v>
      </c>
      <c r="Y111" s="6">
        <f t="shared" si="7"/>
        <v>0</v>
      </c>
      <c r="Z111" s="6">
        <f t="shared" si="8"/>
        <v>0</v>
      </c>
      <c r="AA111" s="6"/>
    </row>
    <row r="112" spans="1:27" s="20" customFormat="1" ht="15" customHeight="1" x14ac:dyDescent="0.25">
      <c r="A112" s="19"/>
      <c r="B112" s="74" t="str">
        <f t="shared" si="9"/>
        <v>!!!</v>
      </c>
      <c r="C112" s="228"/>
      <c r="D112" s="210" t="s">
        <v>51</v>
      </c>
      <c r="E112" s="217"/>
      <c r="F112" s="220"/>
      <c r="G112" s="116"/>
      <c r="H112" s="115"/>
      <c r="R112" s="6"/>
      <c r="S112" s="6" t="str">
        <f>VLOOKUP(C111,{"29 - Psychiatrie (Erwachsene)","Einrichtungen2";"30 - Kinder- und Jugendpsychiatrie","Einrichtungen2";"31 - Psychosomatik","Einrichtungen2";"00 - Bitte eine Fachabteilung auswählen",0;0,"Leer"},2,0)</f>
        <v>Leer</v>
      </c>
      <c r="T112" s="6" t="str">
        <f>VLOOKUP($C112,{"29 - Psychiatrie (Erwachsene)","BGI";"30 - Kinder- und Jugendpsychiatrie","BGII";"31 - Psychosomatik","BGI";"00 - Bitte eine Fachabteilung auswählen","LEER";0,"Leer"},2,0)</f>
        <v>Leer</v>
      </c>
      <c r="U112" s="6"/>
      <c r="V112" s="6">
        <f t="shared" si="5"/>
        <v>0</v>
      </c>
      <c r="W112" s="6">
        <f>VLOOKUP($C112,{"29 - Psychiatrie (Erwachsene)",1;"30 - Kinder- und Jugendpsychiatrie",1;"31 - Psychosomatik",1;"00 - Bitte eine Fachabteilung auswählen",0;0,0},2,0)</f>
        <v>0</v>
      </c>
      <c r="X112" s="6">
        <f t="shared" si="6"/>
        <v>1</v>
      </c>
      <c r="Y112" s="6">
        <f t="shared" si="7"/>
        <v>0</v>
      </c>
      <c r="Z112" s="6">
        <f t="shared" si="8"/>
        <v>0</v>
      </c>
      <c r="AA112" s="6"/>
    </row>
    <row r="113" spans="1:27" s="20" customFormat="1" ht="15" customHeight="1" x14ac:dyDescent="0.25">
      <c r="A113" s="19"/>
      <c r="B113" s="74" t="str">
        <f t="shared" si="9"/>
        <v>!!!</v>
      </c>
      <c r="C113" s="228"/>
      <c r="D113" s="210" t="s">
        <v>51</v>
      </c>
      <c r="E113" s="217"/>
      <c r="F113" s="220"/>
      <c r="G113" s="116"/>
      <c r="H113" s="115"/>
      <c r="R113" s="6"/>
      <c r="S113" s="6" t="str">
        <f>VLOOKUP(C112,{"29 - Psychiatrie (Erwachsene)","Einrichtungen2";"30 - Kinder- und Jugendpsychiatrie","Einrichtungen2";"31 - Psychosomatik","Einrichtungen2";"00 - Bitte eine Fachabteilung auswählen",0;0,"Leer"},2,0)</f>
        <v>Leer</v>
      </c>
      <c r="T113" s="6" t="str">
        <f>VLOOKUP($C113,{"29 - Psychiatrie (Erwachsene)","BGI";"30 - Kinder- und Jugendpsychiatrie","BGII";"31 - Psychosomatik","BGI";"00 - Bitte eine Fachabteilung auswählen","LEER";0,"Leer"},2,0)</f>
        <v>Leer</v>
      </c>
      <c r="U113" s="6"/>
      <c r="V113" s="6">
        <f t="shared" si="5"/>
        <v>0</v>
      </c>
      <c r="W113" s="6">
        <f>VLOOKUP($C113,{"29 - Psychiatrie (Erwachsene)",1;"30 - Kinder- und Jugendpsychiatrie",1;"31 - Psychosomatik",1;"00 - Bitte eine Fachabteilung auswählen",0;0,0},2,0)</f>
        <v>0</v>
      </c>
      <c r="X113" s="6">
        <f t="shared" si="6"/>
        <v>1</v>
      </c>
      <c r="Y113" s="6">
        <f t="shared" si="7"/>
        <v>0</v>
      </c>
      <c r="Z113" s="6">
        <f t="shared" si="8"/>
        <v>0</v>
      </c>
      <c r="AA113" s="6"/>
    </row>
    <row r="114" spans="1:27" s="20" customFormat="1" ht="15" customHeight="1" x14ac:dyDescent="0.25">
      <c r="A114" s="19"/>
      <c r="B114" s="74" t="str">
        <f t="shared" si="9"/>
        <v>!!!</v>
      </c>
      <c r="C114" s="228"/>
      <c r="D114" s="210" t="s">
        <v>51</v>
      </c>
      <c r="E114" s="217"/>
      <c r="F114" s="220"/>
      <c r="G114" s="116"/>
      <c r="H114" s="115"/>
      <c r="R114" s="6"/>
      <c r="S114" s="6" t="str">
        <f>VLOOKUP(C113,{"29 - Psychiatrie (Erwachsene)","Einrichtungen2";"30 - Kinder- und Jugendpsychiatrie","Einrichtungen2";"31 - Psychosomatik","Einrichtungen2";"00 - Bitte eine Fachabteilung auswählen",0;0,"Leer"},2,0)</f>
        <v>Leer</v>
      </c>
      <c r="T114" s="6" t="str">
        <f>VLOOKUP($C114,{"29 - Psychiatrie (Erwachsene)","BGI";"30 - Kinder- und Jugendpsychiatrie","BGII";"31 - Psychosomatik","BGI";"00 - Bitte eine Fachabteilung auswählen","LEER";0,"Leer"},2,0)</f>
        <v>Leer</v>
      </c>
      <c r="U114" s="6"/>
      <c r="V114" s="6">
        <f t="shared" si="5"/>
        <v>0</v>
      </c>
      <c r="W114" s="6">
        <f>VLOOKUP($C114,{"29 - Psychiatrie (Erwachsene)",1;"30 - Kinder- und Jugendpsychiatrie",1;"31 - Psychosomatik",1;"00 - Bitte eine Fachabteilung auswählen",0;0,0},2,0)</f>
        <v>0</v>
      </c>
      <c r="X114" s="6">
        <f t="shared" si="6"/>
        <v>1</v>
      </c>
      <c r="Y114" s="6">
        <f t="shared" si="7"/>
        <v>0</v>
      </c>
      <c r="Z114" s="6">
        <f t="shared" si="8"/>
        <v>0</v>
      </c>
      <c r="AA114" s="6"/>
    </row>
    <row r="115" spans="1:27" s="20" customFormat="1" ht="15" customHeight="1" x14ac:dyDescent="0.25">
      <c r="A115" s="19"/>
      <c r="B115" s="74" t="str">
        <f t="shared" si="9"/>
        <v>!!!</v>
      </c>
      <c r="C115" s="228"/>
      <c r="D115" s="210" t="s">
        <v>51</v>
      </c>
      <c r="E115" s="217"/>
      <c r="F115" s="220"/>
      <c r="G115" s="116"/>
      <c r="H115" s="115"/>
      <c r="R115" s="6"/>
      <c r="S115" s="6" t="str">
        <f>VLOOKUP(C114,{"29 - Psychiatrie (Erwachsene)","Einrichtungen2";"30 - Kinder- und Jugendpsychiatrie","Einrichtungen2";"31 - Psychosomatik","Einrichtungen2";"00 - Bitte eine Fachabteilung auswählen",0;0,"Leer"},2,0)</f>
        <v>Leer</v>
      </c>
      <c r="T115" s="6" t="str">
        <f>VLOOKUP($C115,{"29 - Psychiatrie (Erwachsene)","BGI";"30 - Kinder- und Jugendpsychiatrie","BGII";"31 - Psychosomatik","BGI";"00 - Bitte eine Fachabteilung auswählen","LEER";0,"Leer"},2,0)</f>
        <v>Leer</v>
      </c>
      <c r="U115" s="6"/>
      <c r="V115" s="6">
        <f t="shared" si="5"/>
        <v>0</v>
      </c>
      <c r="W115" s="6">
        <f>VLOOKUP($C115,{"29 - Psychiatrie (Erwachsene)",1;"30 - Kinder- und Jugendpsychiatrie",1;"31 - Psychosomatik",1;"00 - Bitte eine Fachabteilung auswählen",0;0,0},2,0)</f>
        <v>0</v>
      </c>
      <c r="X115" s="6">
        <f t="shared" si="6"/>
        <v>1</v>
      </c>
      <c r="Y115" s="6">
        <f t="shared" si="7"/>
        <v>0</v>
      </c>
      <c r="Z115" s="6">
        <f t="shared" si="8"/>
        <v>0</v>
      </c>
      <c r="AA115" s="6"/>
    </row>
    <row r="116" spans="1:27" s="20" customFormat="1" ht="15" customHeight="1" x14ac:dyDescent="0.25">
      <c r="A116" s="19"/>
      <c r="B116" s="74" t="str">
        <f t="shared" si="9"/>
        <v>!!!</v>
      </c>
      <c r="C116" s="228"/>
      <c r="D116" s="210" t="s">
        <v>51</v>
      </c>
      <c r="E116" s="217"/>
      <c r="F116" s="220"/>
      <c r="G116" s="116"/>
      <c r="H116" s="115"/>
      <c r="R116" s="6"/>
      <c r="S116" s="6" t="str">
        <f>VLOOKUP(C115,{"29 - Psychiatrie (Erwachsene)","Einrichtungen2";"30 - Kinder- und Jugendpsychiatrie","Einrichtungen2";"31 - Psychosomatik","Einrichtungen2";"00 - Bitte eine Fachabteilung auswählen",0;0,"Leer"},2,0)</f>
        <v>Leer</v>
      </c>
      <c r="T116" s="6" t="str">
        <f>VLOOKUP($C116,{"29 - Psychiatrie (Erwachsene)","BGI";"30 - Kinder- und Jugendpsychiatrie","BGII";"31 - Psychosomatik","BGI";"00 - Bitte eine Fachabteilung auswählen","LEER";0,"Leer"},2,0)</f>
        <v>Leer</v>
      </c>
      <c r="U116" s="6"/>
      <c r="V116" s="6">
        <f t="shared" si="5"/>
        <v>0</v>
      </c>
      <c r="W116" s="6">
        <f>VLOOKUP($C116,{"29 - Psychiatrie (Erwachsene)",1;"30 - Kinder- und Jugendpsychiatrie",1;"31 - Psychosomatik",1;"00 - Bitte eine Fachabteilung auswählen",0;0,0},2,0)</f>
        <v>0</v>
      </c>
      <c r="X116" s="6">
        <f t="shared" si="6"/>
        <v>1</v>
      </c>
      <c r="Y116" s="6">
        <f t="shared" si="7"/>
        <v>0</v>
      </c>
      <c r="Z116" s="6">
        <f t="shared" si="8"/>
        <v>0</v>
      </c>
      <c r="AA116" s="6"/>
    </row>
    <row r="117" spans="1:27" s="20" customFormat="1" ht="15" customHeight="1" x14ac:dyDescent="0.25">
      <c r="A117" s="19"/>
      <c r="B117" s="74" t="str">
        <f t="shared" si="9"/>
        <v>!!!</v>
      </c>
      <c r="C117" s="228"/>
      <c r="D117" s="210" t="s">
        <v>51</v>
      </c>
      <c r="E117" s="217"/>
      <c r="F117" s="220"/>
      <c r="G117" s="116"/>
      <c r="H117" s="115"/>
      <c r="R117" s="6"/>
      <c r="S117" s="6" t="str">
        <f>VLOOKUP(C116,{"29 - Psychiatrie (Erwachsene)","Einrichtungen2";"30 - Kinder- und Jugendpsychiatrie","Einrichtungen2";"31 - Psychosomatik","Einrichtungen2";"00 - Bitte eine Fachabteilung auswählen",0;0,"Leer"},2,0)</f>
        <v>Leer</v>
      </c>
      <c r="T117" s="6" t="str">
        <f>VLOOKUP($C117,{"29 - Psychiatrie (Erwachsene)","BGI";"30 - Kinder- und Jugendpsychiatrie","BGII";"31 - Psychosomatik","BGI";"00 - Bitte eine Fachabteilung auswählen","LEER";0,"Leer"},2,0)</f>
        <v>Leer</v>
      </c>
      <c r="U117" s="6"/>
      <c r="V117" s="6">
        <f t="shared" si="5"/>
        <v>0</v>
      </c>
      <c r="W117" s="6">
        <f>VLOOKUP($C117,{"29 - Psychiatrie (Erwachsene)",1;"30 - Kinder- und Jugendpsychiatrie",1;"31 - Psychosomatik",1;"00 - Bitte eine Fachabteilung auswählen",0;0,0},2,0)</f>
        <v>0</v>
      </c>
      <c r="X117" s="6">
        <f t="shared" si="6"/>
        <v>1</v>
      </c>
      <c r="Y117" s="6">
        <f t="shared" si="7"/>
        <v>0</v>
      </c>
      <c r="Z117" s="6">
        <f t="shared" si="8"/>
        <v>0</v>
      </c>
      <c r="AA117" s="6"/>
    </row>
    <row r="118" spans="1:27" s="20" customFormat="1" ht="15" customHeight="1" x14ac:dyDescent="0.25">
      <c r="A118" s="19"/>
      <c r="B118" s="74" t="str">
        <f t="shared" si="9"/>
        <v>!!!</v>
      </c>
      <c r="C118" s="228"/>
      <c r="D118" s="210" t="s">
        <v>51</v>
      </c>
      <c r="E118" s="217"/>
      <c r="F118" s="220"/>
      <c r="G118" s="116"/>
      <c r="H118" s="115"/>
      <c r="R118" s="6"/>
      <c r="S118" s="6" t="str">
        <f>VLOOKUP(C117,{"29 - Psychiatrie (Erwachsene)","Einrichtungen2";"30 - Kinder- und Jugendpsychiatrie","Einrichtungen2";"31 - Psychosomatik","Einrichtungen2";"00 - Bitte eine Fachabteilung auswählen",0;0,"Leer"},2,0)</f>
        <v>Leer</v>
      </c>
      <c r="T118" s="6" t="str">
        <f>VLOOKUP($C118,{"29 - Psychiatrie (Erwachsene)","BGI";"30 - Kinder- und Jugendpsychiatrie","BGII";"31 - Psychosomatik","BGI";"00 - Bitte eine Fachabteilung auswählen","LEER";0,"Leer"},2,0)</f>
        <v>Leer</v>
      </c>
      <c r="U118" s="6"/>
      <c r="V118" s="6">
        <f t="shared" si="5"/>
        <v>0</v>
      </c>
      <c r="W118" s="6">
        <f>VLOOKUP($C118,{"29 - Psychiatrie (Erwachsene)",1;"30 - Kinder- und Jugendpsychiatrie",1;"31 - Psychosomatik",1;"00 - Bitte eine Fachabteilung auswählen",0;0,0},2,0)</f>
        <v>0</v>
      </c>
      <c r="X118" s="6">
        <f t="shared" si="6"/>
        <v>1</v>
      </c>
      <c r="Y118" s="6">
        <f t="shared" si="7"/>
        <v>0</v>
      </c>
      <c r="Z118" s="6">
        <f t="shared" si="8"/>
        <v>0</v>
      </c>
      <c r="AA118" s="6"/>
    </row>
    <row r="119" spans="1:27" s="20" customFormat="1" ht="15" customHeight="1" x14ac:dyDescent="0.25">
      <c r="A119" s="19"/>
      <c r="B119" s="74" t="str">
        <f t="shared" si="9"/>
        <v>!!!</v>
      </c>
      <c r="C119" s="228"/>
      <c r="D119" s="210" t="s">
        <v>51</v>
      </c>
      <c r="E119" s="217"/>
      <c r="F119" s="220"/>
      <c r="G119" s="116"/>
      <c r="H119" s="115"/>
      <c r="R119" s="6"/>
      <c r="S119" s="6" t="str">
        <f>VLOOKUP(C118,{"29 - Psychiatrie (Erwachsene)","Einrichtungen2";"30 - Kinder- und Jugendpsychiatrie","Einrichtungen2";"31 - Psychosomatik","Einrichtungen2";"00 - Bitte eine Fachabteilung auswählen",0;0,"Leer"},2,0)</f>
        <v>Leer</v>
      </c>
      <c r="T119" s="6" t="str">
        <f>VLOOKUP($C119,{"29 - Psychiatrie (Erwachsene)","BGI";"30 - Kinder- und Jugendpsychiatrie","BGII";"31 - Psychosomatik","BGI";"00 - Bitte eine Fachabteilung auswählen","LEER";0,"Leer"},2,0)</f>
        <v>Leer</v>
      </c>
      <c r="U119" s="6"/>
      <c r="V119" s="6">
        <f t="shared" si="5"/>
        <v>0</v>
      </c>
      <c r="W119" s="6">
        <f>VLOOKUP($C119,{"29 - Psychiatrie (Erwachsene)",1;"30 - Kinder- und Jugendpsychiatrie",1;"31 - Psychosomatik",1;"00 - Bitte eine Fachabteilung auswählen",0;0,0},2,0)</f>
        <v>0</v>
      </c>
      <c r="X119" s="6">
        <f t="shared" si="6"/>
        <v>1</v>
      </c>
      <c r="Y119" s="6">
        <f t="shared" si="7"/>
        <v>0</v>
      </c>
      <c r="Z119" s="6">
        <f t="shared" si="8"/>
        <v>0</v>
      </c>
      <c r="AA119" s="6"/>
    </row>
    <row r="120" spans="1:27" s="20" customFormat="1" ht="15" customHeight="1" x14ac:dyDescent="0.25">
      <c r="A120" s="19"/>
      <c r="B120" s="74" t="str">
        <f t="shared" si="9"/>
        <v>!!!</v>
      </c>
      <c r="C120" s="228"/>
      <c r="D120" s="210" t="s">
        <v>51</v>
      </c>
      <c r="E120" s="217"/>
      <c r="F120" s="220"/>
      <c r="G120" s="116"/>
      <c r="H120" s="115"/>
      <c r="R120" s="6"/>
      <c r="S120" s="6" t="str">
        <f>VLOOKUP(C119,{"29 - Psychiatrie (Erwachsene)","Einrichtungen2";"30 - Kinder- und Jugendpsychiatrie","Einrichtungen2";"31 - Psychosomatik","Einrichtungen2";"00 - Bitte eine Fachabteilung auswählen",0;0,"Leer"},2,0)</f>
        <v>Leer</v>
      </c>
      <c r="T120" s="6" t="str">
        <f>VLOOKUP($C120,{"29 - Psychiatrie (Erwachsene)","BGI";"30 - Kinder- und Jugendpsychiatrie","BGII";"31 - Psychosomatik","BGI";"00 - Bitte eine Fachabteilung auswählen","LEER";0,"Leer"},2,0)</f>
        <v>Leer</v>
      </c>
      <c r="U120" s="6"/>
      <c r="V120" s="6">
        <f t="shared" si="5"/>
        <v>0</v>
      </c>
      <c r="W120" s="6">
        <f>VLOOKUP($C120,{"29 - Psychiatrie (Erwachsene)",1;"30 - Kinder- und Jugendpsychiatrie",1;"31 - Psychosomatik",1;"00 - Bitte eine Fachabteilung auswählen",0;0,0},2,0)</f>
        <v>0</v>
      </c>
      <c r="X120" s="6">
        <f t="shared" si="6"/>
        <v>1</v>
      </c>
      <c r="Y120" s="6">
        <f t="shared" si="7"/>
        <v>0</v>
      </c>
      <c r="Z120" s="6">
        <f t="shared" si="8"/>
        <v>0</v>
      </c>
      <c r="AA120" s="6"/>
    </row>
    <row r="121" spans="1:27" s="20" customFormat="1" ht="15" customHeight="1" x14ac:dyDescent="0.25">
      <c r="A121" s="19"/>
      <c r="B121" s="74" t="str">
        <f t="shared" si="9"/>
        <v>!!!</v>
      </c>
      <c r="C121" s="228"/>
      <c r="D121" s="210" t="s">
        <v>51</v>
      </c>
      <c r="E121" s="217"/>
      <c r="F121" s="220"/>
      <c r="G121" s="116"/>
      <c r="H121" s="115"/>
      <c r="R121" s="6"/>
      <c r="S121" s="6" t="str">
        <f>VLOOKUP(C120,{"29 - Psychiatrie (Erwachsene)","Einrichtungen2";"30 - Kinder- und Jugendpsychiatrie","Einrichtungen2";"31 - Psychosomatik","Einrichtungen2";"00 - Bitte eine Fachabteilung auswählen",0;0,"Leer"},2,0)</f>
        <v>Leer</v>
      </c>
      <c r="T121" s="6" t="str">
        <f>VLOOKUP($C121,{"29 - Psychiatrie (Erwachsene)","BGI";"30 - Kinder- und Jugendpsychiatrie","BGII";"31 - Psychosomatik","BGI";"00 - Bitte eine Fachabteilung auswählen","LEER";0,"Leer"},2,0)</f>
        <v>Leer</v>
      </c>
      <c r="U121" s="6"/>
      <c r="V121" s="6">
        <f t="shared" si="5"/>
        <v>0</v>
      </c>
      <c r="W121" s="6">
        <f>VLOOKUP($C121,{"29 - Psychiatrie (Erwachsene)",1;"30 - Kinder- und Jugendpsychiatrie",1;"31 - Psychosomatik",1;"00 - Bitte eine Fachabteilung auswählen",0;0,0},2,0)</f>
        <v>0</v>
      </c>
      <c r="X121" s="6">
        <f t="shared" si="6"/>
        <v>1</v>
      </c>
      <c r="Y121" s="6">
        <f t="shared" si="7"/>
        <v>0</v>
      </c>
      <c r="Z121" s="6">
        <f t="shared" si="8"/>
        <v>0</v>
      </c>
      <c r="AA121" s="6"/>
    </row>
    <row r="122" spans="1:27" s="20" customFormat="1" ht="15" customHeight="1" x14ac:dyDescent="0.25">
      <c r="A122" s="19"/>
      <c r="B122" s="74" t="str">
        <f t="shared" si="9"/>
        <v>!!!</v>
      </c>
      <c r="C122" s="228"/>
      <c r="D122" s="210" t="s">
        <v>51</v>
      </c>
      <c r="E122" s="217"/>
      <c r="F122" s="220"/>
      <c r="G122" s="116"/>
      <c r="H122" s="115"/>
      <c r="R122" s="6"/>
      <c r="S122" s="6" t="str">
        <f>VLOOKUP(C121,{"29 - Psychiatrie (Erwachsene)","Einrichtungen2";"30 - Kinder- und Jugendpsychiatrie","Einrichtungen2";"31 - Psychosomatik","Einrichtungen2";"00 - Bitte eine Fachabteilung auswählen",0;0,"Leer"},2,0)</f>
        <v>Leer</v>
      </c>
      <c r="T122" s="6" t="str">
        <f>VLOOKUP($C122,{"29 - Psychiatrie (Erwachsene)","BGI";"30 - Kinder- und Jugendpsychiatrie","BGII";"31 - Psychosomatik","BGI";"00 - Bitte eine Fachabteilung auswählen","LEER";0,"Leer"},2,0)</f>
        <v>Leer</v>
      </c>
      <c r="U122" s="6"/>
      <c r="V122" s="6">
        <f t="shared" si="5"/>
        <v>0</v>
      </c>
      <c r="W122" s="6">
        <f>VLOOKUP($C122,{"29 - Psychiatrie (Erwachsene)",1;"30 - Kinder- und Jugendpsychiatrie",1;"31 - Psychosomatik",1;"00 - Bitte eine Fachabteilung auswählen",0;0,0},2,0)</f>
        <v>0</v>
      </c>
      <c r="X122" s="6">
        <f t="shared" si="6"/>
        <v>1</v>
      </c>
      <c r="Y122" s="6">
        <f t="shared" si="7"/>
        <v>0</v>
      </c>
      <c r="Z122" s="6">
        <f t="shared" si="8"/>
        <v>0</v>
      </c>
      <c r="AA122" s="6"/>
    </row>
    <row r="123" spans="1:27" s="20" customFormat="1" ht="15" customHeight="1" x14ac:dyDescent="0.25">
      <c r="A123" s="19"/>
      <c r="B123" s="74" t="str">
        <f t="shared" si="9"/>
        <v>!!!</v>
      </c>
      <c r="C123" s="228"/>
      <c r="D123" s="210" t="s">
        <v>51</v>
      </c>
      <c r="E123" s="217"/>
      <c r="F123" s="220"/>
      <c r="G123" s="116"/>
      <c r="H123" s="115"/>
      <c r="R123" s="6"/>
      <c r="S123" s="6" t="str">
        <f>VLOOKUP(C122,{"29 - Psychiatrie (Erwachsene)","Einrichtungen2";"30 - Kinder- und Jugendpsychiatrie","Einrichtungen2";"31 - Psychosomatik","Einrichtungen2";"00 - Bitte eine Fachabteilung auswählen",0;0,"Leer"},2,0)</f>
        <v>Leer</v>
      </c>
      <c r="T123" s="6" t="str">
        <f>VLOOKUP($C123,{"29 - Psychiatrie (Erwachsene)","BGI";"30 - Kinder- und Jugendpsychiatrie","BGII";"31 - Psychosomatik","BGI";"00 - Bitte eine Fachabteilung auswählen","LEER";0,"Leer"},2,0)</f>
        <v>Leer</v>
      </c>
      <c r="U123" s="6"/>
      <c r="V123" s="6">
        <f t="shared" si="5"/>
        <v>0</v>
      </c>
      <c r="W123" s="6">
        <f>VLOOKUP($C123,{"29 - Psychiatrie (Erwachsene)",1;"30 - Kinder- und Jugendpsychiatrie",1;"31 - Psychosomatik",1;"00 - Bitte eine Fachabteilung auswählen",0;0,0},2,0)</f>
        <v>0</v>
      </c>
      <c r="X123" s="6">
        <f t="shared" si="6"/>
        <v>1</v>
      </c>
      <c r="Y123" s="6">
        <f t="shared" si="7"/>
        <v>0</v>
      </c>
      <c r="Z123" s="6">
        <f t="shared" si="8"/>
        <v>0</v>
      </c>
      <c r="AA123" s="6"/>
    </row>
    <row r="124" spans="1:27" s="20" customFormat="1" ht="15" customHeight="1" x14ac:dyDescent="0.25">
      <c r="A124" s="19"/>
      <c r="B124" s="74" t="str">
        <f t="shared" si="9"/>
        <v>!!!</v>
      </c>
      <c r="C124" s="228"/>
      <c r="D124" s="210" t="s">
        <v>51</v>
      </c>
      <c r="E124" s="217"/>
      <c r="F124" s="220"/>
      <c r="G124" s="116"/>
      <c r="H124" s="115"/>
      <c r="R124" s="6"/>
      <c r="S124" s="6" t="str">
        <f>VLOOKUP(C123,{"29 - Psychiatrie (Erwachsene)","Einrichtungen2";"30 - Kinder- und Jugendpsychiatrie","Einrichtungen2";"31 - Psychosomatik","Einrichtungen2";"00 - Bitte eine Fachabteilung auswählen",0;0,"Leer"},2,0)</f>
        <v>Leer</v>
      </c>
      <c r="T124" s="6" t="str">
        <f>VLOOKUP($C124,{"29 - Psychiatrie (Erwachsene)","BGI";"30 - Kinder- und Jugendpsychiatrie","BGII";"31 - Psychosomatik","BGI";"00 - Bitte eine Fachabteilung auswählen","LEER";0,"Leer"},2,0)</f>
        <v>Leer</v>
      </c>
      <c r="U124" s="6"/>
      <c r="V124" s="6">
        <f t="shared" si="5"/>
        <v>0</v>
      </c>
      <c r="W124" s="6">
        <f>VLOOKUP($C124,{"29 - Psychiatrie (Erwachsene)",1;"30 - Kinder- und Jugendpsychiatrie",1;"31 - Psychosomatik",1;"00 - Bitte eine Fachabteilung auswählen",0;0,0},2,0)</f>
        <v>0</v>
      </c>
      <c r="X124" s="6">
        <f t="shared" si="6"/>
        <v>1</v>
      </c>
      <c r="Y124" s="6">
        <f t="shared" si="7"/>
        <v>0</v>
      </c>
      <c r="Z124" s="6">
        <f t="shared" si="8"/>
        <v>0</v>
      </c>
      <c r="AA124" s="6"/>
    </row>
    <row r="125" spans="1:27" s="20" customFormat="1" ht="15" customHeight="1" x14ac:dyDescent="0.25">
      <c r="A125" s="19"/>
      <c r="B125" s="74" t="str">
        <f t="shared" si="9"/>
        <v>!!!</v>
      </c>
      <c r="C125" s="228"/>
      <c r="D125" s="210" t="s">
        <v>51</v>
      </c>
      <c r="E125" s="217"/>
      <c r="F125" s="220"/>
      <c r="G125" s="116"/>
      <c r="H125" s="115"/>
      <c r="R125" s="6"/>
      <c r="S125" s="6" t="str">
        <f>VLOOKUP(C124,{"29 - Psychiatrie (Erwachsene)","Einrichtungen2";"30 - Kinder- und Jugendpsychiatrie","Einrichtungen2";"31 - Psychosomatik","Einrichtungen2";"00 - Bitte eine Fachabteilung auswählen",0;0,"Leer"},2,0)</f>
        <v>Leer</v>
      </c>
      <c r="T125" s="6" t="str">
        <f>VLOOKUP($C125,{"29 - Psychiatrie (Erwachsene)","BGI";"30 - Kinder- und Jugendpsychiatrie","BGII";"31 - Psychosomatik","BGI";"00 - Bitte eine Fachabteilung auswählen","LEER";0,"Leer"},2,0)</f>
        <v>Leer</v>
      </c>
      <c r="U125" s="6"/>
      <c r="V125" s="6">
        <f t="shared" si="5"/>
        <v>0</v>
      </c>
      <c r="W125" s="6">
        <f>VLOOKUP($C125,{"29 - Psychiatrie (Erwachsene)",1;"30 - Kinder- und Jugendpsychiatrie",1;"31 - Psychosomatik",1;"00 - Bitte eine Fachabteilung auswählen",0;0,0},2,0)</f>
        <v>0</v>
      </c>
      <c r="X125" s="6">
        <f t="shared" si="6"/>
        <v>1</v>
      </c>
      <c r="Y125" s="6">
        <f t="shared" si="7"/>
        <v>0</v>
      </c>
      <c r="Z125" s="6">
        <f t="shared" si="8"/>
        <v>0</v>
      </c>
      <c r="AA125" s="6"/>
    </row>
    <row r="126" spans="1:27" s="20" customFormat="1" ht="15" customHeight="1" x14ac:dyDescent="0.25">
      <c r="A126" s="19"/>
      <c r="B126" s="74" t="str">
        <f t="shared" si="9"/>
        <v>!!!</v>
      </c>
      <c r="C126" s="228"/>
      <c r="D126" s="210" t="s">
        <v>51</v>
      </c>
      <c r="E126" s="217"/>
      <c r="F126" s="220"/>
      <c r="G126" s="116"/>
      <c r="H126" s="115"/>
      <c r="R126" s="6"/>
      <c r="S126" s="6" t="str">
        <f>VLOOKUP(C125,{"29 - Psychiatrie (Erwachsene)","Einrichtungen2";"30 - Kinder- und Jugendpsychiatrie","Einrichtungen2";"31 - Psychosomatik","Einrichtungen2";"00 - Bitte eine Fachabteilung auswählen",0;0,"Leer"},2,0)</f>
        <v>Leer</v>
      </c>
      <c r="T126" s="6" t="str">
        <f>VLOOKUP($C126,{"29 - Psychiatrie (Erwachsene)","BGI";"30 - Kinder- und Jugendpsychiatrie","BGII";"31 - Psychosomatik","BGI";"00 - Bitte eine Fachabteilung auswählen","LEER";0,"Leer"},2,0)</f>
        <v>Leer</v>
      </c>
      <c r="U126" s="6"/>
      <c r="V126" s="6">
        <f t="shared" si="5"/>
        <v>0</v>
      </c>
      <c r="W126" s="6">
        <f>VLOOKUP($C126,{"29 - Psychiatrie (Erwachsene)",1;"30 - Kinder- und Jugendpsychiatrie",1;"31 - Psychosomatik",1;"00 - Bitte eine Fachabteilung auswählen",0;0,0},2,0)</f>
        <v>0</v>
      </c>
      <c r="X126" s="6">
        <f t="shared" si="6"/>
        <v>1</v>
      </c>
      <c r="Y126" s="6">
        <f t="shared" si="7"/>
        <v>0</v>
      </c>
      <c r="Z126" s="6">
        <f t="shared" si="8"/>
        <v>0</v>
      </c>
      <c r="AA126" s="6"/>
    </row>
    <row r="127" spans="1:27" s="20" customFormat="1" ht="15" customHeight="1" x14ac:dyDescent="0.25">
      <c r="A127" s="19"/>
      <c r="B127" s="74" t="str">
        <f t="shared" si="9"/>
        <v>!!!</v>
      </c>
      <c r="C127" s="228"/>
      <c r="D127" s="210" t="s">
        <v>51</v>
      </c>
      <c r="E127" s="217"/>
      <c r="F127" s="220"/>
      <c r="G127" s="116"/>
      <c r="H127" s="115"/>
      <c r="R127" s="6"/>
      <c r="S127" s="6" t="str">
        <f>VLOOKUP(C126,{"29 - Psychiatrie (Erwachsene)","Einrichtungen2";"30 - Kinder- und Jugendpsychiatrie","Einrichtungen2";"31 - Psychosomatik","Einrichtungen2";"00 - Bitte eine Fachabteilung auswählen",0;0,"Leer"},2,0)</f>
        <v>Leer</v>
      </c>
      <c r="T127" s="6" t="str">
        <f>VLOOKUP($C127,{"29 - Psychiatrie (Erwachsene)","BGI";"30 - Kinder- und Jugendpsychiatrie","BGII";"31 - Psychosomatik","BGI";"00 - Bitte eine Fachabteilung auswählen","LEER";0,"Leer"},2,0)</f>
        <v>Leer</v>
      </c>
      <c r="U127" s="6"/>
      <c r="V127" s="6">
        <f t="shared" si="5"/>
        <v>0</v>
      </c>
      <c r="W127" s="6">
        <f>VLOOKUP($C127,{"29 - Psychiatrie (Erwachsene)",1;"30 - Kinder- und Jugendpsychiatrie",1;"31 - Psychosomatik",1;"00 - Bitte eine Fachabteilung auswählen",0;0,0},2,0)</f>
        <v>0</v>
      </c>
      <c r="X127" s="6">
        <f t="shared" si="6"/>
        <v>1</v>
      </c>
      <c r="Y127" s="6">
        <f t="shared" si="7"/>
        <v>0</v>
      </c>
      <c r="Z127" s="6">
        <f t="shared" si="8"/>
        <v>0</v>
      </c>
      <c r="AA127" s="6"/>
    </row>
    <row r="128" spans="1:27" s="20" customFormat="1" ht="15" customHeight="1" x14ac:dyDescent="0.25">
      <c r="A128" s="19"/>
      <c r="B128" s="74" t="str">
        <f t="shared" si="9"/>
        <v>!!!</v>
      </c>
      <c r="C128" s="228"/>
      <c r="D128" s="210" t="s">
        <v>51</v>
      </c>
      <c r="E128" s="217"/>
      <c r="F128" s="220"/>
      <c r="G128" s="116"/>
      <c r="H128" s="115"/>
      <c r="R128" s="6"/>
      <c r="S128" s="6" t="str">
        <f>VLOOKUP(C127,{"29 - Psychiatrie (Erwachsene)","Einrichtungen2";"30 - Kinder- und Jugendpsychiatrie","Einrichtungen2";"31 - Psychosomatik","Einrichtungen2";"00 - Bitte eine Fachabteilung auswählen",0;0,"Leer"},2,0)</f>
        <v>Leer</v>
      </c>
      <c r="T128" s="6" t="str">
        <f>VLOOKUP($C128,{"29 - Psychiatrie (Erwachsene)","BGI";"30 - Kinder- und Jugendpsychiatrie","BGII";"31 - Psychosomatik","BGI";"00 - Bitte eine Fachabteilung auswählen","LEER";0,"Leer"},2,0)</f>
        <v>Leer</v>
      </c>
      <c r="U128" s="6"/>
      <c r="V128" s="6">
        <f t="shared" si="5"/>
        <v>0</v>
      </c>
      <c r="W128" s="6">
        <f>VLOOKUP($C128,{"29 - Psychiatrie (Erwachsene)",1;"30 - Kinder- und Jugendpsychiatrie",1;"31 - Psychosomatik",1;"00 - Bitte eine Fachabteilung auswählen",0;0,0},2,0)</f>
        <v>0</v>
      </c>
      <c r="X128" s="6">
        <f t="shared" si="6"/>
        <v>1</v>
      </c>
      <c r="Y128" s="6">
        <f t="shared" si="7"/>
        <v>0</v>
      </c>
      <c r="Z128" s="6">
        <f t="shared" si="8"/>
        <v>0</v>
      </c>
      <c r="AA128" s="6"/>
    </row>
    <row r="129" spans="1:27" s="20" customFormat="1" ht="15" customHeight="1" x14ac:dyDescent="0.25">
      <c r="A129" s="19"/>
      <c r="B129" s="74" t="str">
        <f t="shared" si="9"/>
        <v>!!!</v>
      </c>
      <c r="C129" s="228"/>
      <c r="D129" s="210" t="s">
        <v>51</v>
      </c>
      <c r="E129" s="217"/>
      <c r="F129" s="220"/>
      <c r="G129" s="116"/>
      <c r="H129" s="115"/>
      <c r="R129" s="6"/>
      <c r="S129" s="6" t="str">
        <f>VLOOKUP(C128,{"29 - Psychiatrie (Erwachsene)","Einrichtungen2";"30 - Kinder- und Jugendpsychiatrie","Einrichtungen2";"31 - Psychosomatik","Einrichtungen2";"00 - Bitte eine Fachabteilung auswählen",0;0,"Leer"},2,0)</f>
        <v>Leer</v>
      </c>
      <c r="T129" s="6" t="str">
        <f>VLOOKUP($C129,{"29 - Psychiatrie (Erwachsene)","BGI";"30 - Kinder- und Jugendpsychiatrie","BGII";"31 - Psychosomatik","BGI";"00 - Bitte eine Fachabteilung auswählen","LEER";0,"Leer"},2,0)</f>
        <v>Leer</v>
      </c>
      <c r="U129" s="6"/>
      <c r="V129" s="6">
        <f t="shared" si="5"/>
        <v>0</v>
      </c>
      <c r="W129" s="6">
        <f>VLOOKUP($C129,{"29 - Psychiatrie (Erwachsene)",1;"30 - Kinder- und Jugendpsychiatrie",1;"31 - Psychosomatik",1;"00 - Bitte eine Fachabteilung auswählen",0;0,0},2,0)</f>
        <v>0</v>
      </c>
      <c r="X129" s="6">
        <f t="shared" si="6"/>
        <v>1</v>
      </c>
      <c r="Y129" s="6">
        <f t="shared" si="7"/>
        <v>0</v>
      </c>
      <c r="Z129" s="6">
        <f t="shared" si="8"/>
        <v>0</v>
      </c>
      <c r="AA129" s="6"/>
    </row>
    <row r="130" spans="1:27" s="20" customFormat="1" ht="15" customHeight="1" x14ac:dyDescent="0.25">
      <c r="A130" s="19"/>
      <c r="B130" s="74" t="str">
        <f t="shared" si="9"/>
        <v>!!!</v>
      </c>
      <c r="C130" s="228"/>
      <c r="D130" s="210" t="s">
        <v>51</v>
      </c>
      <c r="E130" s="217"/>
      <c r="F130" s="220"/>
      <c r="G130" s="116"/>
      <c r="H130" s="115"/>
      <c r="R130" s="6"/>
      <c r="S130" s="6" t="str">
        <f>VLOOKUP(C129,{"29 - Psychiatrie (Erwachsene)","Einrichtungen2";"30 - Kinder- und Jugendpsychiatrie","Einrichtungen2";"31 - Psychosomatik","Einrichtungen2";"00 - Bitte eine Fachabteilung auswählen",0;0,"Leer"},2,0)</f>
        <v>Leer</v>
      </c>
      <c r="T130" s="6" t="str">
        <f>VLOOKUP($C130,{"29 - Psychiatrie (Erwachsene)","BGI";"30 - Kinder- und Jugendpsychiatrie","BGII";"31 - Psychosomatik","BGI";"00 - Bitte eine Fachabteilung auswählen","LEER";0,"Leer"},2,0)</f>
        <v>Leer</v>
      </c>
      <c r="U130" s="6"/>
      <c r="V130" s="6">
        <f t="shared" si="5"/>
        <v>0</v>
      </c>
      <c r="W130" s="6">
        <f>VLOOKUP($C130,{"29 - Psychiatrie (Erwachsene)",1;"30 - Kinder- und Jugendpsychiatrie",1;"31 - Psychosomatik",1;"00 - Bitte eine Fachabteilung auswählen",0;0,0},2,0)</f>
        <v>0</v>
      </c>
      <c r="X130" s="6">
        <f t="shared" si="6"/>
        <v>1</v>
      </c>
      <c r="Y130" s="6">
        <f t="shared" si="7"/>
        <v>0</v>
      </c>
      <c r="Z130" s="6">
        <f t="shared" si="8"/>
        <v>0</v>
      </c>
      <c r="AA130" s="6"/>
    </row>
    <row r="131" spans="1:27" s="20" customFormat="1" ht="15" customHeight="1" x14ac:dyDescent="0.25">
      <c r="A131" s="19"/>
      <c r="B131" s="74" t="str">
        <f t="shared" si="9"/>
        <v>!!!</v>
      </c>
      <c r="C131" s="228"/>
      <c r="D131" s="210" t="s">
        <v>51</v>
      </c>
      <c r="E131" s="217"/>
      <c r="F131" s="220"/>
      <c r="G131" s="116"/>
      <c r="H131" s="115"/>
      <c r="R131" s="6"/>
      <c r="S131" s="6" t="str">
        <f>VLOOKUP(C130,{"29 - Psychiatrie (Erwachsene)","Einrichtungen2";"30 - Kinder- und Jugendpsychiatrie","Einrichtungen2";"31 - Psychosomatik","Einrichtungen2";"00 - Bitte eine Fachabteilung auswählen",0;0,"Leer"},2,0)</f>
        <v>Leer</v>
      </c>
      <c r="T131" s="6" t="str">
        <f>VLOOKUP($C131,{"29 - Psychiatrie (Erwachsene)","BGI";"30 - Kinder- und Jugendpsychiatrie","BGII";"31 - Psychosomatik","BGI";"00 - Bitte eine Fachabteilung auswählen","LEER";0,"Leer"},2,0)</f>
        <v>Leer</v>
      </c>
      <c r="U131" s="6"/>
      <c r="V131" s="6">
        <f t="shared" si="5"/>
        <v>0</v>
      </c>
      <c r="W131" s="6">
        <f>VLOOKUP($C131,{"29 - Psychiatrie (Erwachsene)",1;"30 - Kinder- und Jugendpsychiatrie",1;"31 - Psychosomatik",1;"00 - Bitte eine Fachabteilung auswählen",0;0,0},2,0)</f>
        <v>0</v>
      </c>
      <c r="X131" s="6">
        <f t="shared" si="6"/>
        <v>1</v>
      </c>
      <c r="Y131" s="6">
        <f t="shared" si="7"/>
        <v>0</v>
      </c>
      <c r="Z131" s="6">
        <f t="shared" si="8"/>
        <v>0</v>
      </c>
      <c r="AA131" s="6"/>
    </row>
    <row r="132" spans="1:27" s="20" customFormat="1" ht="15" customHeight="1" x14ac:dyDescent="0.25">
      <c r="A132" s="19"/>
      <c r="B132" s="74" t="str">
        <f t="shared" si="9"/>
        <v>!!!</v>
      </c>
      <c r="C132" s="228"/>
      <c r="D132" s="210" t="s">
        <v>51</v>
      </c>
      <c r="E132" s="217"/>
      <c r="F132" s="220"/>
      <c r="G132" s="116"/>
      <c r="H132" s="115"/>
      <c r="R132" s="6"/>
      <c r="S132" s="6" t="str">
        <f>VLOOKUP(C131,{"29 - Psychiatrie (Erwachsene)","Einrichtungen2";"30 - Kinder- und Jugendpsychiatrie","Einrichtungen2";"31 - Psychosomatik","Einrichtungen2";"00 - Bitte eine Fachabteilung auswählen",0;0,"Leer"},2,0)</f>
        <v>Leer</v>
      </c>
      <c r="T132" s="6" t="str">
        <f>VLOOKUP($C132,{"29 - Psychiatrie (Erwachsene)","BGI";"30 - Kinder- und Jugendpsychiatrie","BGII";"31 - Psychosomatik","BGI";"00 - Bitte eine Fachabteilung auswählen","LEER";0,"Leer"},2,0)</f>
        <v>Leer</v>
      </c>
      <c r="U132" s="6"/>
      <c r="V132" s="6">
        <f t="shared" si="5"/>
        <v>0</v>
      </c>
      <c r="W132" s="6">
        <f>VLOOKUP($C132,{"29 - Psychiatrie (Erwachsene)",1;"30 - Kinder- und Jugendpsychiatrie",1;"31 - Psychosomatik",1;"00 - Bitte eine Fachabteilung auswählen",0;0,0},2,0)</f>
        <v>0</v>
      </c>
      <c r="X132" s="6">
        <f t="shared" si="6"/>
        <v>1</v>
      </c>
      <c r="Y132" s="6">
        <f t="shared" si="7"/>
        <v>0</v>
      </c>
      <c r="Z132" s="6">
        <f t="shared" si="8"/>
        <v>0</v>
      </c>
      <c r="AA132" s="6"/>
    </row>
    <row r="133" spans="1:27" s="20" customFormat="1" ht="15" customHeight="1" x14ac:dyDescent="0.25">
      <c r="A133" s="19"/>
      <c r="B133" s="74" t="str">
        <f t="shared" si="9"/>
        <v>!!!</v>
      </c>
      <c r="C133" s="228"/>
      <c r="D133" s="210" t="s">
        <v>51</v>
      </c>
      <c r="E133" s="217"/>
      <c r="F133" s="220"/>
      <c r="G133" s="116"/>
      <c r="H133" s="115"/>
      <c r="R133" s="6"/>
      <c r="S133" s="6" t="str">
        <f>VLOOKUP(C132,{"29 - Psychiatrie (Erwachsene)","Einrichtungen2";"30 - Kinder- und Jugendpsychiatrie","Einrichtungen2";"31 - Psychosomatik","Einrichtungen2";"00 - Bitte eine Fachabteilung auswählen",0;0,"Leer"},2,0)</f>
        <v>Leer</v>
      </c>
      <c r="T133" s="6" t="str">
        <f>VLOOKUP($C133,{"29 - Psychiatrie (Erwachsene)","BGI";"30 - Kinder- und Jugendpsychiatrie","BGII";"31 - Psychosomatik","BGI";"00 - Bitte eine Fachabteilung auswählen","LEER";0,"Leer"},2,0)</f>
        <v>Leer</v>
      </c>
      <c r="U133" s="6"/>
      <c r="V133" s="6">
        <f t="shared" si="5"/>
        <v>0</v>
      </c>
      <c r="W133" s="6">
        <f>VLOOKUP($C133,{"29 - Psychiatrie (Erwachsene)",1;"30 - Kinder- und Jugendpsychiatrie",1;"31 - Psychosomatik",1;"00 - Bitte eine Fachabteilung auswählen",0;0,0},2,0)</f>
        <v>0</v>
      </c>
      <c r="X133" s="6">
        <f t="shared" si="6"/>
        <v>1</v>
      </c>
      <c r="Y133" s="6">
        <f t="shared" si="7"/>
        <v>0</v>
      </c>
      <c r="Z133" s="6">
        <f t="shared" si="8"/>
        <v>0</v>
      </c>
      <c r="AA133" s="6"/>
    </row>
    <row r="134" spans="1:27" s="20" customFormat="1" ht="15" customHeight="1" x14ac:dyDescent="0.25">
      <c r="A134" s="19"/>
      <c r="B134" s="74" t="str">
        <f t="shared" si="9"/>
        <v>!!!</v>
      </c>
      <c r="C134" s="228"/>
      <c r="D134" s="210" t="s">
        <v>51</v>
      </c>
      <c r="E134" s="217"/>
      <c r="F134" s="220"/>
      <c r="G134" s="116"/>
      <c r="H134" s="115"/>
      <c r="R134" s="6"/>
      <c r="S134" s="6" t="str">
        <f>VLOOKUP(C133,{"29 - Psychiatrie (Erwachsene)","Einrichtungen2";"30 - Kinder- und Jugendpsychiatrie","Einrichtungen2";"31 - Psychosomatik","Einrichtungen2";"00 - Bitte eine Fachabteilung auswählen",0;0,"Leer"},2,0)</f>
        <v>Leer</v>
      </c>
      <c r="T134" s="6" t="str">
        <f>VLOOKUP($C134,{"29 - Psychiatrie (Erwachsene)","BGI";"30 - Kinder- und Jugendpsychiatrie","BGII";"31 - Psychosomatik","BGI";"00 - Bitte eine Fachabteilung auswählen","LEER";0,"Leer"},2,0)</f>
        <v>Leer</v>
      </c>
      <c r="U134" s="6"/>
      <c r="V134" s="6">
        <f t="shared" si="5"/>
        <v>0</v>
      </c>
      <c r="W134" s="6">
        <f>VLOOKUP($C134,{"29 - Psychiatrie (Erwachsene)",1;"30 - Kinder- und Jugendpsychiatrie",1;"31 - Psychosomatik",1;"00 - Bitte eine Fachabteilung auswählen",0;0,0},2,0)</f>
        <v>0</v>
      </c>
      <c r="X134" s="6">
        <f t="shared" si="6"/>
        <v>1</v>
      </c>
      <c r="Y134" s="6">
        <f t="shared" si="7"/>
        <v>0</v>
      </c>
      <c r="Z134" s="6">
        <f t="shared" si="8"/>
        <v>0</v>
      </c>
      <c r="AA134" s="6"/>
    </row>
    <row r="135" spans="1:27" s="20" customFormat="1" ht="15" customHeight="1" x14ac:dyDescent="0.25">
      <c r="A135" s="19"/>
      <c r="B135" s="74" t="str">
        <f t="shared" si="9"/>
        <v>!!!</v>
      </c>
      <c r="C135" s="228"/>
      <c r="D135" s="210" t="s">
        <v>51</v>
      </c>
      <c r="E135" s="217"/>
      <c r="F135" s="220"/>
      <c r="G135" s="116"/>
      <c r="H135" s="115"/>
      <c r="R135" s="6"/>
      <c r="S135" s="6" t="str">
        <f>VLOOKUP(C134,{"29 - Psychiatrie (Erwachsene)","Einrichtungen2";"30 - Kinder- und Jugendpsychiatrie","Einrichtungen2";"31 - Psychosomatik","Einrichtungen2";"00 - Bitte eine Fachabteilung auswählen",0;0,"Leer"},2,0)</f>
        <v>Leer</v>
      </c>
      <c r="T135" s="6" t="str">
        <f>VLOOKUP($C135,{"29 - Psychiatrie (Erwachsene)","BGI";"30 - Kinder- und Jugendpsychiatrie","BGII";"31 - Psychosomatik","BGI";"00 - Bitte eine Fachabteilung auswählen","LEER";0,"Leer"},2,0)</f>
        <v>Leer</v>
      </c>
      <c r="U135" s="6"/>
      <c r="V135" s="6">
        <f t="shared" si="5"/>
        <v>0</v>
      </c>
      <c r="W135" s="6">
        <f>VLOOKUP($C135,{"29 - Psychiatrie (Erwachsene)",1;"30 - Kinder- und Jugendpsychiatrie",1;"31 - Psychosomatik",1;"00 - Bitte eine Fachabteilung auswählen",0;0,0},2,0)</f>
        <v>0</v>
      </c>
      <c r="X135" s="6">
        <f t="shared" si="6"/>
        <v>1</v>
      </c>
      <c r="Y135" s="6">
        <f t="shared" si="7"/>
        <v>0</v>
      </c>
      <c r="Z135" s="6">
        <f t="shared" si="8"/>
        <v>0</v>
      </c>
      <c r="AA135" s="6"/>
    </row>
    <row r="136" spans="1:27" s="20" customFormat="1" ht="15" customHeight="1" x14ac:dyDescent="0.25">
      <c r="A136" s="19"/>
      <c r="B136" s="74" t="str">
        <f t="shared" si="9"/>
        <v>!!!</v>
      </c>
      <c r="C136" s="228"/>
      <c r="D136" s="210" t="s">
        <v>51</v>
      </c>
      <c r="E136" s="220"/>
      <c r="F136" s="220"/>
      <c r="G136" s="116"/>
      <c r="H136" s="115"/>
      <c r="R136" s="6"/>
      <c r="S136" s="6" t="str">
        <f>VLOOKUP(C135,{"29 - Psychiatrie (Erwachsene)","Einrichtungen2";"30 - Kinder- und Jugendpsychiatrie","Einrichtungen2";"31 - Psychosomatik","Einrichtungen2";"00 - Bitte eine Fachabteilung auswählen",0;0,"Leer"},2,0)</f>
        <v>Leer</v>
      </c>
      <c r="T136" s="6" t="str">
        <f>VLOOKUP($C136,{"29 - Psychiatrie (Erwachsene)","BGI";"30 - Kinder- und Jugendpsychiatrie","BGII";"31 - Psychosomatik","BGI";"00 - Bitte eine Fachabteilung auswählen","LEER";0,"Leer"},2,0)</f>
        <v>Leer</v>
      </c>
      <c r="U136" s="6"/>
      <c r="V136" s="6">
        <f t="shared" si="5"/>
        <v>0</v>
      </c>
      <c r="W136" s="6">
        <f>VLOOKUP($C136,{"29 - Psychiatrie (Erwachsene)",1;"30 - Kinder- und Jugendpsychiatrie",1;"31 - Psychosomatik",1;"00 - Bitte eine Fachabteilung auswählen",0;0,0},2,0)</f>
        <v>0</v>
      </c>
      <c r="X136" s="6">
        <f t="shared" si="6"/>
        <v>1</v>
      </c>
      <c r="Y136" s="6">
        <f t="shared" si="7"/>
        <v>0</v>
      </c>
      <c r="Z136" s="6">
        <f t="shared" si="8"/>
        <v>0</v>
      </c>
      <c r="AA136" s="6"/>
    </row>
    <row r="137" spans="1:27" s="20" customFormat="1" ht="15" customHeight="1" x14ac:dyDescent="0.25">
      <c r="A137" s="19"/>
      <c r="B137" s="106"/>
      <c r="C137" s="107"/>
      <c r="D137" s="107"/>
      <c r="E137" s="107"/>
      <c r="F137" s="107"/>
      <c r="G137" s="117"/>
      <c r="H137" s="115"/>
      <c r="R137" s="6"/>
      <c r="S137" s="6"/>
      <c r="T137" s="6"/>
      <c r="U137" s="6"/>
      <c r="V137" s="6"/>
      <c r="W137" s="6"/>
      <c r="X137" s="6"/>
      <c r="Y137" s="6"/>
      <c r="Z137" s="6"/>
      <c r="AA137" s="6"/>
    </row>
    <row r="138" spans="1:27" s="20" customFormat="1" ht="15" customHeight="1" x14ac:dyDescent="0.25">
      <c r="A138" s="19"/>
      <c r="B138" s="19"/>
      <c r="C138" s="19"/>
      <c r="D138" s="19"/>
      <c r="E138" s="19"/>
      <c r="F138" s="19"/>
      <c r="H138" s="6"/>
      <c r="R138" s="6"/>
      <c r="S138" s="6"/>
      <c r="T138" s="6"/>
      <c r="U138" s="6"/>
      <c r="V138" s="6"/>
      <c r="W138" s="6"/>
      <c r="X138" s="6"/>
      <c r="Y138" s="6"/>
      <c r="Z138" s="6"/>
      <c r="AA138" s="6"/>
    </row>
  </sheetData>
  <sheetProtection algorithmName="SHA-512" hashValue="v5AuW+YxmLAf4v9ropSUkp9sWbfAEkRnSSg0LSnmUultKSqxeMDPZkVBEMBlrdCqFKPWaMVZia/k6r/c0Ysxvw==" saltValue="Va+6LFzua/T26MqLpAX4Zw==" spinCount="100000" sheet="1" objects="1" scenarios="1" selectLockedCells="1" autoFilter="0"/>
  <autoFilter ref="C16:D136"/>
  <mergeCells count="1">
    <mergeCell ref="C15:F15"/>
  </mergeCells>
  <conditionalFormatting sqref="E17:E136">
    <cfRule type="expression" dxfId="55" priority="22">
      <formula>C17=""</formula>
    </cfRule>
    <cfRule type="expression" dxfId="54" priority="23">
      <formula>C17="00 - Bitte eine Einrichtung auswählen"</formula>
    </cfRule>
  </conditionalFormatting>
  <conditionalFormatting sqref="D17:D136">
    <cfRule type="expression" dxfId="53" priority="20">
      <formula>C17="00 - Bitte eine Einrichtung auswählen"</formula>
    </cfRule>
    <cfRule type="expression" dxfId="52" priority="21">
      <formula>C17=""</formula>
    </cfRule>
  </conditionalFormatting>
  <conditionalFormatting sqref="F17:F136">
    <cfRule type="expression" dxfId="51" priority="18">
      <formula>C17=""</formula>
    </cfRule>
    <cfRule type="expression" dxfId="50" priority="19">
      <formula>C17="00 - Bitte eine Einrichtung auswählen"</formula>
    </cfRule>
  </conditionalFormatting>
  <conditionalFormatting sqref="B17:B136">
    <cfRule type="expression" dxfId="49" priority="7">
      <formula>C17=""</formula>
    </cfRule>
  </conditionalFormatting>
  <conditionalFormatting sqref="C17:C136">
    <cfRule type="expression" dxfId="48" priority="3">
      <formula>C17=0</formula>
    </cfRule>
  </conditionalFormatting>
  <conditionalFormatting sqref="C17:C136">
    <cfRule type="expression" dxfId="47" priority="2732">
      <formula>#REF!=""</formula>
    </cfRule>
  </conditionalFormatting>
  <conditionalFormatting sqref="C15:F15">
    <cfRule type="expression" dxfId="46" priority="2">
      <formula>C15&lt;&gt;""</formula>
    </cfRule>
  </conditionalFormatting>
  <conditionalFormatting sqref="B15">
    <cfRule type="expression" dxfId="45" priority="1">
      <formula>B15&lt;&gt;""</formula>
    </cfRule>
  </conditionalFormatting>
  <dataValidations count="3">
    <dataValidation type="list" allowBlank="1" showInputMessage="1" showErrorMessage="1" errorTitle="ACHTUNG: " error="Zulässige Eingaben: _x000a_29 - Psychiatrie (Erwachsene): a-f_x000a_30 - Kinder- und Jugendpsychiatrie: a-f_x000a_31 - Psychosomatik: g_x000a_" promptTitle="Hinweis" prompt="Bitte wählen Sie einen Wert aus der Liste aus." sqref="D17:D136">
      <formula1>INDIRECT(T17)</formula1>
    </dataValidation>
    <dataValidation type="list" allowBlank="1" showInputMessage="1" showErrorMessage="1" sqref="C18:C136">
      <formula1>INDIRECT(S18)</formula1>
    </dataValidation>
    <dataValidation type="whole" allowBlank="1" showErrorMessage="1" errorTitle="ACHTUNG" error="Zulässige Werte liegen im Bereich von 0 bis 999999" sqref="E17:F136">
      <formula1>0</formula1>
      <formula2>999999</formula2>
    </dataValidation>
  </dataValidations>
  <hyperlinks>
    <hyperlink ref="F3" location="B2.2!D15" display="&lt;&lt; B2.2"/>
    <hyperlink ref="G3" location="'B5'!D15" display="B5 &gt;&gt;"/>
  </hyperlinks>
  <pageMargins left="0.25" right="0.25" top="0.75" bottom="0.75" header="0.3" footer="0.3"/>
  <pageSetup paperSize="9" scale="68" fitToHeight="0" orientation="portrait" r:id="rId1"/>
  <colBreaks count="1" manualBreakCount="1">
    <brk id="7" max="137"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Auswahldaten!A7:A10</xm:f>
          </x14:formula1>
          <xm:sqref>C17</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11</vt:i4>
      </vt:variant>
    </vt:vector>
  </HeadingPairs>
  <TitlesOfParts>
    <vt:vector size="32" baseType="lpstr">
      <vt:lpstr>Hinweise</vt:lpstr>
      <vt:lpstr>Angaben KH-Standort</vt:lpstr>
      <vt:lpstr>Angaben Stationen</vt:lpstr>
      <vt:lpstr>B1.1</vt:lpstr>
      <vt:lpstr>B1.2</vt:lpstr>
      <vt:lpstr>B1.3</vt:lpstr>
      <vt:lpstr>B2.1</vt:lpstr>
      <vt:lpstr>B2.2</vt:lpstr>
      <vt:lpstr>B4</vt:lpstr>
      <vt:lpstr>B5</vt:lpstr>
      <vt:lpstr>Unterschriften</vt:lpstr>
      <vt:lpstr>Auswahldaten</vt:lpstr>
      <vt:lpstr>MDKHS</vt:lpstr>
      <vt:lpstr>MDS</vt:lpstr>
      <vt:lpstr>MD1.1</vt:lpstr>
      <vt:lpstr>MD1.2</vt:lpstr>
      <vt:lpstr>MD1.3</vt:lpstr>
      <vt:lpstr>MD2.1</vt:lpstr>
      <vt:lpstr>MD2.2</vt:lpstr>
      <vt:lpstr>MD4</vt:lpstr>
      <vt:lpstr>MD5</vt:lpstr>
      <vt:lpstr>'Angaben KH-Standort'!Druckbereich</vt:lpstr>
      <vt:lpstr>'Angaben Stationen'!Druckbereich</vt:lpstr>
      <vt:lpstr>B1.1!Druckbereich</vt:lpstr>
      <vt:lpstr>B1.2!Druckbereich</vt:lpstr>
      <vt:lpstr>B1.3!Druckbereich</vt:lpstr>
      <vt:lpstr>B2.1!Druckbereich</vt:lpstr>
      <vt:lpstr>B2.2!Druckbereich</vt:lpstr>
      <vt:lpstr>'B4'!Druckbereich</vt:lpstr>
      <vt:lpstr>'B5'!Druckbereich</vt:lpstr>
      <vt:lpstr>Hinweise!Druckbereich</vt:lpstr>
      <vt:lpstr>Unterschriften!Druckbereich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PPP TEIL B V1.0.4</dc:title>
  <dc:creator/>
  <cp:keywords>PPP TEIL B V1.0.4</cp:keywords>
  <cp:lastModifiedBy/>
  <dcterms:created xsi:type="dcterms:W3CDTF">2020-03-10T12:34:38Z</dcterms:created>
  <dcterms:modified xsi:type="dcterms:W3CDTF">2020-06-18T15:08:14Z</dcterms:modified>
</cp:coreProperties>
</file>